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7.xml" ContentType="application/vnd.openxmlformats-officedocument.drawingml.chart+xml"/>
  <Override PartName="/xl/worksheets/sheet9.xml" ContentType="application/vnd.openxmlformats-officedocument.spreadsheetml.worksheet+xml"/>
  <Override PartName="/xl/comments8.xml" ContentType="application/vnd.openxmlformats-officedocument.spreadsheetml.comments+xml"/>
  <Override PartName="/xl/drawings/drawing7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drawings/drawing8.xml" ContentType="application/vnd.openxmlformats-officedocument.drawing+xml"/>
  <Override PartName="/xl/drawings/charts/chart10.xml" ContentType="application/vnd.openxmlformats-officedocument.drawingml.chart+xml"/>
  <Override PartName="/xl/worksheets/sheet11.xml" ContentType="application/vnd.openxmlformats-officedocument.spreadsheetml.worksheet+xml"/>
  <Override PartName="/xl/comments10.xml" ContentType="application/vnd.openxmlformats-officedocument.spreadsheetml.comments+xml"/>
  <Override PartName="/xl/drawings/drawing9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12.xml" ContentType="application/vnd.openxmlformats-officedocument.spreadsheetml.worksheet+xml"/>
  <Override PartName="/xl/comments11.xml" ContentType="application/vnd.openxmlformats-officedocument.spreadsheetml.comments+xml"/>
  <Override PartName="/xl/drawings/drawing10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worksheets/sheet13.xml" ContentType="application/vnd.openxmlformats-officedocument.spreadsheetml.worksheet+xml"/>
  <Override PartName="/xl/comments12.xml" ContentType="application/vnd.openxmlformats-officedocument.spreadsheetml.comments+xml"/>
  <Override PartName="/xl/drawings/drawing11.xml" ContentType="application/vnd.openxmlformats-officedocument.drawing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14.xml" ContentType="application/vnd.openxmlformats-officedocument.spreadsheetml.worksheet+xml"/>
  <Override PartName="/xl/comments13.xml" ContentType="application/vnd.openxmlformats-officedocument.spreadsheetml.comments+xml"/>
  <Override PartName="/xl/drawings/drawing12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worksheets/sheet15.xml" ContentType="application/vnd.openxmlformats-officedocument.spreadsheetml.worksheet+xml"/>
  <Override PartName="/xl/comments14.xml" ContentType="application/vnd.openxmlformats-officedocument.spreadsheetml.comments+xml"/>
  <Override PartName="/xl/drawings/drawing13.xml" ContentType="application/vnd.openxmlformats-officedocument.drawing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15.xml" ContentType="application/vnd.openxmlformats-officedocument.spreadsheetml.comments+xml"/>
  <Override PartName="/xl/drawings/drawing14.xml" ContentType="application/vnd.openxmlformats-officedocument.drawing+xml"/>
  <Override PartName="/xl/drawings/charts/chart21.xml" ContentType="application/vnd.openxmlformats-officedocument.drawingml.chart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drawings/charts/chart22.xml" ContentType="application/vnd.openxmlformats-officedocument.drawingml.chart+xml"/>
  <Override PartName="/xl/worksheets/sheet20.xml" ContentType="application/vnd.openxmlformats-officedocument.spreadsheetml.worksheet+xml"/>
  <Override PartName="/xl/comments16.xml" ContentType="application/vnd.openxmlformats-officedocument.spreadsheetml.comments+xml"/>
  <Override PartName="/xl/worksheets/sheet21.xml" ContentType="application/vnd.openxmlformats-officedocument.spreadsheetml.worksheet+xml"/>
  <Override PartName="/xl/comments17.xml" ContentType="application/vnd.openxmlformats-officedocument.spreadsheetml.comments+xml"/>
  <Override PartName="/xl/drawings/drawing16.xml" ContentType="application/vnd.openxmlformats-officedocument.drawing+xml"/>
  <Override PartName="/xl/drawings/charts/chart23.xml" ContentType="application/vnd.openxmlformats-officedocument.drawingml.chart+xml"/>
  <Override PartName="/xl/worksheets/sheet22.xml" ContentType="application/vnd.openxmlformats-officedocument.spreadsheetml.worksheet+xml"/>
  <Override PartName="/xl/comments18.xml" ContentType="application/vnd.openxmlformats-officedocument.spreadsheetml.comments+xml"/>
  <Override PartName="/xl/drawings/drawing17.xml" ContentType="application/vnd.openxmlformats-officedocument.drawing+xml"/>
  <Override PartName="/xl/drawings/charts/chart24.xml" ContentType="application/vnd.openxmlformats-officedocument.drawingml.chart+xml"/>
  <Override PartName="/xl/worksheets/sheet23.xml" ContentType="application/vnd.openxmlformats-officedocument.spreadsheetml.worksheet+xml"/>
  <Override PartName="/xl/comments19.xml" ContentType="application/vnd.openxmlformats-officedocument.spreadsheetml.comments+xml"/>
  <Override PartName="/xl/drawings/drawing18.xml" ContentType="application/vnd.openxmlformats-officedocument.drawing+xml"/>
  <Override PartName="/xl/drawings/charts/chart25.xml" ContentType="application/vnd.openxmlformats-officedocument.drawingml.char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20.xml" ContentType="application/vnd.openxmlformats-officedocument.spreadsheetml.comments+xml"/>
  <Override PartName="/xl/drawings/drawing19.xml" ContentType="application/vnd.openxmlformats-officedocument.drawing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worksheets/sheet26.xml" ContentType="application/vnd.openxmlformats-officedocument.spreadsheetml.worksheet+xml"/>
  <Override PartName="/xl/comments21.xml" ContentType="application/vnd.openxmlformats-officedocument.spreadsheetml.comments+xml"/>
  <Override PartName="/xl/drawings/drawing20.xml" ContentType="application/vnd.openxmlformats-officedocument.drawing+xml"/>
  <Override PartName="/xl/drawings/charts/chart28.xml" ContentType="application/vnd.openxmlformats-officedocument.drawingml.chart+xml"/>
  <Override PartName="/xl/drawings/charts/chart29.xml" ContentType="application/vnd.openxmlformats-officedocument.drawingml.chart+xml"/>
  <Override PartName="/xl/worksheets/sheet27.xml" ContentType="application/vnd.openxmlformats-officedocument.spreadsheetml.worksheet+xml"/>
  <Override PartName="/xl/comments22.xml" ContentType="application/vnd.openxmlformats-officedocument.spreadsheetml.comments+xml"/>
  <Override PartName="/xl/drawings/drawing21.xml" ContentType="application/vnd.openxmlformats-officedocument.drawing+xml"/>
  <Override PartName="/xl/drawings/charts/chart30.xml" ContentType="application/vnd.openxmlformats-officedocument.drawingml.chart+xml"/>
  <Override PartName="/xl/drawings/charts/chart31.xml" ContentType="application/vnd.openxmlformats-officedocument.drawingml.chart+xml"/>
  <Override PartName="/xl/worksheets/sheet28.xml" ContentType="application/vnd.openxmlformats-officedocument.spreadsheetml.worksheet+xml"/>
  <Override PartName="/xl/comments23.xml" ContentType="application/vnd.openxmlformats-officedocument.spreadsheetml.comments+xml"/>
  <Override PartName="/xl/drawings/drawing22.xml" ContentType="application/vnd.openxmlformats-officedocument.drawing+xml"/>
  <Override PartName="/xl/drawings/charts/chart32.xml" ContentType="application/vnd.openxmlformats-officedocument.drawingml.chart+xml"/>
  <Override PartName="/xl/drawings/charts/chart33.xml" ContentType="application/vnd.openxmlformats-officedocument.drawingml.chart+xml"/>
  <Override PartName="/xl/worksheets/sheet29.xml" ContentType="application/vnd.openxmlformats-officedocument.spreadsheetml.worksheet+xml"/>
  <Override PartName="/xl/comments24.xml" ContentType="application/vnd.openxmlformats-officedocument.spreadsheetml.comments+xml"/>
  <Override PartName="/xl/drawings/drawing23.xml" ContentType="application/vnd.openxmlformats-officedocument.drawing+xml"/>
  <Override PartName="/xl/drawings/charts/chart34.xml" ContentType="application/vnd.openxmlformats-officedocument.drawingml.chart+xml"/>
  <Override PartName="/xl/drawings/charts/chart35.xml" ContentType="application/vnd.openxmlformats-officedocument.drawingml.chart+xml"/>
  <Override PartName="/xl/worksheets/sheet30.xml" ContentType="application/vnd.openxmlformats-officedocument.spreadsheetml.worksheet+xml"/>
  <Override PartName="/xl/comments25.xml" ContentType="application/vnd.openxmlformats-officedocument.spreadsheetml.comments+xml"/>
  <Override PartName="/xl/drawings/drawing24.xml" ContentType="application/vnd.openxmlformats-officedocument.drawing+xml"/>
  <Override PartName="/xl/drawings/charts/chart36.xml" ContentType="application/vnd.openxmlformats-officedocument.drawingml.chart+xml"/>
  <Override PartName="/xl/drawings/charts/chart37.xml" ContentType="application/vnd.openxmlformats-officedocument.drawingml.chart+xml"/>
  <Override PartName="/xl/worksheets/sheet31.xml" ContentType="application/vnd.openxmlformats-officedocument.spreadsheetml.worksheet+xml"/>
  <Override PartName="/xl/comments26.xml" ContentType="application/vnd.openxmlformats-officedocument.spreadsheetml.comments+xml"/>
  <Override PartName="/xl/drawings/drawing25.xml" ContentType="application/vnd.openxmlformats-officedocument.drawing+xml"/>
  <Override PartName="/xl/drawings/charts/chart38.xml" ContentType="application/vnd.openxmlformats-officedocument.drawingml.chart+xml"/>
  <Override PartName="/xl/drawings/charts/chart39.xml" ContentType="application/vnd.openxmlformats-officedocument.drawingml.chart+xml"/>
  <Override PartName="/xl/worksheets/sheet32.xml" ContentType="application/vnd.openxmlformats-officedocument.spreadsheetml.worksheet+xml"/>
  <Override PartName="/xl/comments27.xml" ContentType="application/vnd.openxmlformats-officedocument.spreadsheetml.comments+xml"/>
  <Override PartName="/xl/drawings/drawing26.xml" ContentType="application/vnd.openxmlformats-officedocument.drawing+xml"/>
  <Override PartName="/xl/drawings/charts/chart40.xml" ContentType="application/vnd.openxmlformats-officedocument.drawingml.chart+xml"/>
  <Override PartName="/xl/drawings/charts/chart41.xml" ContentType="application/vnd.openxmlformats-officedocument.drawingml.chart+xml"/>
  <Override PartName="/xl/worksheets/sheet33.xml" ContentType="application/vnd.openxmlformats-officedocument.spreadsheetml.worksheet+xml"/>
  <Override PartName="/xl/comments28.xml" ContentType="application/vnd.openxmlformats-officedocument.spreadsheetml.comments+xml"/>
  <Override PartName="/xl/drawings/drawing27.xml" ContentType="application/vnd.openxmlformats-officedocument.drawing+xml"/>
  <Override PartName="/xl/drawings/charts/chart42.xml" ContentType="application/vnd.openxmlformats-officedocument.drawingml.chart+xml"/>
  <Override PartName="/xl/drawings/charts/chart43.xml" ContentType="application/vnd.openxmlformats-officedocument.drawingml.chart+xml"/>
  <Override PartName="/xl/worksheets/sheet34.xml" ContentType="application/vnd.openxmlformats-officedocument.spreadsheetml.worksheet+xml"/>
  <Override PartName="/xl/comments29.xml" ContentType="application/vnd.openxmlformats-officedocument.spreadsheetml.comments+xml"/>
  <Override PartName="/xl/drawings/drawing28.xml" ContentType="application/vnd.openxmlformats-officedocument.drawing+xml"/>
  <Override PartName="/xl/drawings/charts/chart44.xml" ContentType="application/vnd.openxmlformats-officedocument.drawingml.chart+xml"/>
  <Override PartName="/xl/drawings/charts/chart45.xml" ContentType="application/vnd.openxmlformats-officedocument.drawingml.char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comments30.xml" ContentType="application/vnd.openxmlformats-officedocument.spreadsheetml.comments+xml"/>
  <Override PartName="/xl/worksheets/sheet37.xml" ContentType="application/vnd.openxmlformats-officedocument.spreadsheetml.worksheet+xml"/>
  <Override PartName="/xl/comments31.xml" ContentType="application/vnd.openxmlformats-officedocument.spreadsheetml.comments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comments32.xml" ContentType="application/vnd.openxmlformats-officedocument.spreadsheetml.comments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770ed7a93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91de2d4cfd14b8c"/>
    <x:sheet xmlns:r="http://schemas.openxmlformats.org/officeDocument/2006/relationships" name="Assumptions" sheetId="2" r:id="R290e0588ba314b2c"/>
    <x:sheet xmlns:r="http://schemas.openxmlformats.org/officeDocument/2006/relationships" name="Peer Universe" sheetId="3" r:id="R7481536e4c6d4f54"/>
    <x:sheet xmlns:r="http://schemas.openxmlformats.org/officeDocument/2006/relationships" name="Multiples" sheetId="4" r:id="R8517e940ce814770"/>
    <x:sheet xmlns:r="http://schemas.openxmlformats.org/officeDocument/2006/relationships" name="Peer Statistics" sheetId="5" r:id="R4e1c74a9fa4c4eed"/>
    <x:sheet xmlns:r="http://schemas.openxmlformats.org/officeDocument/2006/relationships" name="Implied Valuation" sheetId="6" r:id="R504c731c98674a86"/>
    <x:sheet xmlns:r="http://schemas.openxmlformats.org/officeDocument/2006/relationships" name="Earnings LTM" sheetId="7" r:id="Re7197be040744fc4"/>
    <x:sheet xmlns:r="http://schemas.openxmlformats.org/officeDocument/2006/relationships" name="Normalization" sheetId="8" r:id="Rfd0a41a78a184ff7"/>
    <x:sheet xmlns:r="http://schemas.openxmlformats.org/officeDocument/2006/relationships" name="Profitability" sheetId="9" r:id="Rc007842651504ec0"/>
    <x:sheet xmlns:r="http://schemas.openxmlformats.org/officeDocument/2006/relationships" name="Growth" sheetId="10" r:id="R53e580eae17543b7"/>
    <x:sheet xmlns:r="http://schemas.openxmlformats.org/officeDocument/2006/relationships" name="Tangible Book" sheetId="11" r:id="R8d1daaa9ac724cb9"/>
    <x:sheet xmlns:r="http://schemas.openxmlformats.org/officeDocument/2006/relationships" name="Capital" sheetId="12" r:id="R709b5ba4a7cf4180"/>
    <x:sheet xmlns:r="http://schemas.openxmlformats.org/officeDocument/2006/relationships" name="Credit Quality" sheetId="13" r:id="R3c1a16027f8a4ffd"/>
    <x:sheet xmlns:r="http://schemas.openxmlformats.org/officeDocument/2006/relationships" name="Funding" sheetId="14" r:id="Re96831838fa7489b"/>
    <x:sheet xmlns:r="http://schemas.openxmlformats.org/officeDocument/2006/relationships" name="Shareholder Returns" sheetId="15" r:id="R4db6151d9f8446d9"/>
    <x:sheet xmlns:r="http://schemas.openxmlformats.org/officeDocument/2006/relationships" name="Historical Multiples" sheetId="16" r:id="Rcfffaae562cc4abd"/>
    <x:sheet xmlns:r="http://schemas.openxmlformats.org/officeDocument/2006/relationships" name="Ranking" sheetId="17" r:id="R00965132636f4528"/>
    <x:sheet xmlns:r="http://schemas.openxmlformats.org/officeDocument/2006/relationships" name="Regression HC3" sheetId="18" r:id="R9502f200775143a2"/>
    <x:sheet xmlns:r="http://schemas.openxmlformats.org/officeDocument/2006/relationships" name="Influence" sheetId="19" r:id="R18e4fc50a7c84351"/>
    <x:sheet xmlns:r="http://schemas.openxmlformats.org/officeDocument/2006/relationships" name="Sensitivity" sheetId="20" r:id="R049a1ad1c320488a"/>
    <x:sheet xmlns:r="http://schemas.openxmlformats.org/officeDocument/2006/relationships" name="Forecast FY2026" sheetId="21" r:id="Rdf805de8ea2a40de"/>
    <x:sheet xmlns:r="http://schemas.openxmlformats.org/officeDocument/2006/relationships" name="Credit Stress" sheetId="22" r:id="Rc3207c7d316a43a7"/>
    <x:sheet xmlns:r="http://schemas.openxmlformats.org/officeDocument/2006/relationships" name="Market Risk" sheetId="23" r:id="Re1b52df293614dd5"/>
    <x:sheet xmlns:r="http://schemas.openxmlformats.org/officeDocument/2006/relationships" name="Correlations" sheetId="24" r:id="R00bdd9e3c03a429f"/>
    <x:sheet xmlns:r="http://schemas.openxmlformats.org/officeDocument/2006/relationships" name="BAC" sheetId="25" r:id="R89e80784c5e74376"/>
    <x:sheet xmlns:r="http://schemas.openxmlformats.org/officeDocument/2006/relationships" name="JPM" sheetId="26" r:id="R92185187c3394b73"/>
    <x:sheet xmlns:r="http://schemas.openxmlformats.org/officeDocument/2006/relationships" name="C" sheetId="27" r:id="R9c294e3a667a484b"/>
    <x:sheet xmlns:r="http://schemas.openxmlformats.org/officeDocument/2006/relationships" name="WFC" sheetId="28" r:id="R17fdcaf27cbc494a"/>
    <x:sheet xmlns:r="http://schemas.openxmlformats.org/officeDocument/2006/relationships" name="GS" sheetId="29" r:id="Rb277571e54014528"/>
    <x:sheet xmlns:r="http://schemas.openxmlformats.org/officeDocument/2006/relationships" name="MS" sheetId="30" r:id="R366665b3aece4a6e"/>
    <x:sheet xmlns:r="http://schemas.openxmlformats.org/officeDocument/2006/relationships" name="USB" sheetId="31" r:id="Raba0d4ed69af4996"/>
    <x:sheet xmlns:r="http://schemas.openxmlformats.org/officeDocument/2006/relationships" name="PNC" sheetId="32" r:id="R9e666ad5101f40d5"/>
    <x:sheet xmlns:r="http://schemas.openxmlformats.org/officeDocument/2006/relationships" name="TFC" sheetId="33" r:id="Rea786494b1c942ff"/>
    <x:sheet xmlns:r="http://schemas.openxmlformats.org/officeDocument/2006/relationships" name="COF" sheetId="34" r:id="R08e487b079e04d5d"/>
    <x:sheet xmlns:r="http://schemas.openxmlformats.org/officeDocument/2006/relationships" name="Data &gt;&gt;" sheetId="35" r:id="Rda76d54405614491"/>
    <x:sheet xmlns:r="http://schemas.openxmlformats.org/officeDocument/2006/relationships" name="Historical Inputs" sheetId="36" r:id="R7204a3be0b0142e6"/>
    <x:sheet xmlns:r="http://schemas.openxmlformats.org/officeDocument/2006/relationships" name="Market Inputs" sheetId="37" r:id="R0600f60efee54661"/>
    <x:sheet xmlns:r="http://schemas.openxmlformats.org/officeDocument/2006/relationships" name="Source Catalog" sheetId="38" r:id="Redc637f708c944b4"/>
    <x:sheet xmlns:r="http://schemas.openxmlformats.org/officeDocument/2006/relationships" name="Source Crosswalk" sheetId="39" r:id="Rb9ca73ab559145e4"/>
    <x:sheet xmlns:r="http://schemas.openxmlformats.org/officeDocument/2006/relationships" name="Audit" sheetId="40" r:id="Re0b0a4be06bc4868"/>
    <x:sheet xmlns:r="http://schemas.openxmlformats.org/officeDocument/2006/relationships" name="Python Code" sheetId="41" r:id="R2899e6a84871498b"/>
    <x:sheet xmlns:r="http://schemas.openxmlformats.org/officeDocument/2006/relationships" name="Python Results" sheetId="42" r:id="R2a01bcf61bd84c87"/>
    <x:sheet xmlns:r="http://schemas.openxmlformats.org/officeDocument/2006/relationships" name="Model Guide" sheetId="43" r:id="Rcc8deecd9b2840f5"/>
  </x:sheets>
</x:workbook>
</file>

<file path=xl/comments1.xml><?xml version="1.0" encoding="utf-8"?>
<x:comments xmlns:x="http://schemas.openxmlformats.org/spreadsheetml/2006/main">
  <x:authors>
    <x:author/>
  </x:authors>
  <x:commentList>
    <x:comment ref="F13" authorId="0">
      <x:text>
        <x:r>
          <x:t>Linked to the owning calculation build and its documented source basis. Formula: ='Market Inputs'!D7</x:t>
        </x:r>
      </x:text>
    </x:comment>
    <x:comment ref="F14" authorId="0">
      <x:text>
        <x:r>
          <x:t>Linked to the owning calculation build and its documented source basis. Formula: ='Implied Valuation'!I12</x:t>
        </x:r>
      </x:text>
    </x:comment>
    <x:comment ref="F15" authorId="0">
      <x:text>
        <x:r>
          <x:t>Linked to the owning calculation build and its documented source basis. Formula: ='Implied Valuation'!I14</x:t>
        </x:r>
      </x:text>
    </x:comment>
    <x:comment ref="F16" authorId="0">
      <x:text>
        <x:r>
          <x:t>Linked to the owning calculation build and its documented source basis. Formula: =BAC!R40</x:t>
        </x:r>
      </x:text>
    </x:comment>
    <x:comment ref="F17" authorId="0">
      <x:text>
        <x:r>
          <x:t>Linked to the owning calculation build and its documented source basis. Formula: =BAC!Q18</x:t>
        </x:r>
      </x:text>
    </x:comment>
    <x:comment ref="F18" authorId="0">
      <x:text>
        <x:r>
          <x:t>Linked to the owning calculation build and its documented source basis. Formula: =Multiples!J7</x:t>
        </x:r>
      </x:text>
    </x:comment>
    <x:comment ref="F19" authorId="0">
      <x:text>
        <x:r>
          <x:t>Linked to the owning calculation build and its documented source basis. Formula: =BAC!R49</x:t>
        </x:r>
      </x:text>
    </x:comment>
    <x:comment ref="F20" authorId="0">
      <x:text>
        <x:r>
          <x:t>Linked to the owning calculation build and its documented source basis. Formula: =Capital!D7</x:t>
        </x:r>
      </x:text>
    </x:comment>
    <x:comment ref="F21" authorId="0">
      <x:text>
        <x:r>
          <x:t>Linked to the owning calculation build and its documented source basis. Formula: ='Regression HC3'!E37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E9" authorId="0">
      <x:text>
        <x:r>
          <x:t>Editable analyst assumption. Applies only to H2 2026 forecast. This is not management guidance or consensus.</x:t>
        </x:r>
      </x:text>
    </x:comment>
    <x:comment ref="F9" authorId="0">
      <x:text>
        <x:r>
          <x:t>Editable analyst assumption. Applies only to H2 2026 forecast. This is not management guidance or consensus.</x:t>
        </x:r>
      </x:text>
    </x:comment>
    <x:comment ref="G9" authorId="0">
      <x:text>
        <x:r>
          <x:t>Editable analyst assumption. Applies only to H2 2026 forecast. This is not management guidance or consensus.</x:t>
        </x:r>
      </x:text>
    </x:comment>
    <x:comment ref="H9" authorId="0">
      <x:text>
        <x:r>
          <x:t>Editable analyst assumption. Applies only to H2 2026 forecast. This is not management guidance or consensus.</x:t>
        </x:r>
      </x:text>
    </x:comment>
    <x:comment ref="I9" authorId="0">
      <x:text>
        <x:r>
          <x:t>Editable analyst assumption. Applies only to H2 2026 forecast. This is not management guidance or consensus.</x:t>
        </x:r>
      </x:text>
    </x:comment>
    <x:comment ref="E10" authorId="0">
      <x:text>
        <x:r>
          <x:t>Editable analyst assumption. Applies only to H2 2026 forecast. This is not management guidance or consensus.</x:t>
        </x:r>
      </x:text>
    </x:comment>
    <x:comment ref="F10" authorId="0">
      <x:text>
        <x:r>
          <x:t>Editable analyst assumption. Applies only to H2 2026 forecast. This is not management guidance or consensus.</x:t>
        </x:r>
      </x:text>
    </x:comment>
    <x:comment ref="G10" authorId="0">
      <x:text>
        <x:r>
          <x:t>Editable analyst assumption. Applies only to H2 2026 forecast. This is not management guidance or consensus.</x:t>
        </x:r>
      </x:text>
    </x:comment>
    <x:comment ref="H10" authorId="0">
      <x:text>
        <x:r>
          <x:t>Editable analyst assumption. Applies only to H2 2026 forecast. This is not management guidance or consensus.</x:t>
        </x:r>
      </x:text>
    </x:comment>
    <x:comment ref="I10" authorId="0">
      <x:text>
        <x:r>
          <x:t>Editable analyst assumption. Applies only to H2 2026 forecast. This is not management guidance or consensus.</x:t>
        </x:r>
      </x:text>
    </x:comment>
    <x:comment ref="E11" authorId="0">
      <x:text>
        <x:r>
          <x:t>Editable analyst assumption. Applies only to H2 2026 forecast. This is not management guidance or consensus.</x:t>
        </x:r>
      </x:text>
    </x:comment>
    <x:comment ref="F11" authorId="0">
      <x:text>
        <x:r>
          <x:t>Editable analyst assumption. Applies only to H2 2026 forecast. This is not management guidance or consensus.</x:t>
        </x:r>
      </x:text>
    </x:comment>
    <x:comment ref="G11" authorId="0">
      <x:text>
        <x:r>
          <x:t>Editable analyst assumption. Applies only to H2 2026 forecast. This is not management guidance or consensus.</x:t>
        </x:r>
      </x:text>
    </x:comment>
    <x:comment ref="H11" authorId="0">
      <x:text>
        <x:r>
          <x:t>Editable analyst assumption. Applies only to H2 2026 forecast. This is not management guidance or consensus.</x:t>
        </x:r>
      </x:text>
    </x:comment>
    <x:comment ref="I11" authorId="0">
      <x:text>
        <x:r>
          <x:t>Editable analyst assumption. Applies only to H2 2026 forecast. This is not management guidance or consensus.</x:t>
        </x:r>
      </x:text>
    </x:comment>
    <x:comment ref="E12" authorId="0">
      <x:text>
        <x:r>
          <x:t>Editable analyst assumption. Applies only to H2 2026 forecast. This is not management guidance or consensus.</x:t>
        </x:r>
      </x:text>
    </x:comment>
    <x:comment ref="F12" authorId="0">
      <x:text>
        <x:r>
          <x:t>Editable analyst assumption. Applies only to H2 2026 forecast. This is not management guidance or consensus.</x:t>
        </x:r>
      </x:text>
    </x:comment>
    <x:comment ref="G12" authorId="0">
      <x:text>
        <x:r>
          <x:t>Editable analyst assumption. Applies only to H2 2026 forecast. This is not management guidance or consensus.</x:t>
        </x:r>
      </x:text>
    </x:comment>
    <x:comment ref="H12" authorId="0">
      <x:text>
        <x:r>
          <x:t>Editable analyst assumption. Applies only to H2 2026 forecast. This is not management guidance or consensus.</x:t>
        </x:r>
      </x:text>
    </x:comment>
    <x:comment ref="I12" authorId="0">
      <x:text>
        <x:r>
          <x:t>Editable analyst assumption. Applies only to H2 2026 forecast. This is not management guidance or consensus.</x:t>
        </x:r>
      </x:text>
    </x:comment>
    <x:comment ref="E13" authorId="0">
      <x:text>
        <x:r>
          <x:t>Editable analyst assumption. Applies only to H2 2026 forecast. This is not management guidance or consensus.</x:t>
        </x:r>
      </x:text>
    </x:comment>
    <x:comment ref="F13" authorId="0">
      <x:text>
        <x:r>
          <x:t>Editable analyst assumption. Applies only to H2 2026 forecast. This is not management guidance or consensus.</x:t>
        </x:r>
      </x:text>
    </x:comment>
    <x:comment ref="G13" authorId="0">
      <x:text>
        <x:r>
          <x:t>Editable analyst assumption. Applies only to H2 2026 forecast. This is not management guidance or consensus.</x:t>
        </x:r>
      </x:text>
    </x:comment>
    <x:comment ref="H13" authorId="0">
      <x:text>
        <x:r>
          <x:t>Editable analyst assumption. Applies only to H2 2026 forecast. This is not management guidance or consensus.</x:t>
        </x:r>
      </x:text>
    </x:comment>
    <x:comment ref="I13" authorId="0">
      <x:text>
        <x:r>
          <x:t>Editable analyst assumption. Applies only to H2 2026 forecast. This is not management guidance or consensus.</x:t>
        </x:r>
      </x:text>
    </x:comment>
    <x:comment ref="E14" authorId="0">
      <x:text>
        <x:r>
          <x:t>Editable analyst assumption. Applies only to H2 2026 forecast. This is not management guidance or consensus.</x:t>
        </x:r>
      </x:text>
    </x:comment>
    <x:comment ref="F14" authorId="0">
      <x:text>
        <x:r>
          <x:t>Editable analyst assumption. Applies only to H2 2026 forecast. This is not management guidance or consensus.</x:t>
        </x:r>
      </x:text>
    </x:comment>
    <x:comment ref="G14" authorId="0">
      <x:text>
        <x:r>
          <x:t>Editable analyst assumption. Applies only to H2 2026 forecast. This is not management guidance or consensus.</x:t>
        </x:r>
      </x:text>
    </x:comment>
    <x:comment ref="H14" authorId="0">
      <x:text>
        <x:r>
          <x:t>Editable analyst assumption. Applies only to H2 2026 forecast. This is not management guidance or consensus.</x:t>
        </x:r>
      </x:text>
    </x:comment>
    <x:comment ref="I14" authorId="0">
      <x:text>
        <x:r>
          <x:t>Editable analyst assumption. Applies only to H2 2026 forecast. This is not management guidance or consensus.</x:t>
        </x:r>
      </x:text>
    </x:comment>
    <x:comment ref="E15" authorId="0">
      <x:text>
        <x:r>
          <x:t>Editable analyst assumption. Applies only to H2 2026 forecast. This is not management guidance or consensus.</x:t>
        </x:r>
      </x:text>
    </x:comment>
    <x:comment ref="F15" authorId="0">
      <x:text>
        <x:r>
          <x:t>Editable analyst assumption. Applies only to H2 2026 forecast. This is not management guidance or consensus.</x:t>
        </x:r>
      </x:text>
    </x:comment>
    <x:comment ref="G15" authorId="0">
      <x:text>
        <x:r>
          <x:t>Editable analyst assumption. Applies only to H2 2026 forecast. This is not management guidance or consensus.</x:t>
        </x:r>
      </x:text>
    </x:comment>
    <x:comment ref="H15" authorId="0">
      <x:text>
        <x:r>
          <x:t>Editable analyst assumption. Applies only to H2 2026 forecast. This is not management guidance or consensus.</x:t>
        </x:r>
      </x:text>
    </x:comment>
    <x:comment ref="I15" authorId="0">
      <x:text>
        <x:r>
          <x:t>Editable analyst assumption. Applies only to H2 2026 forecast. This is not management guidance or consensus.</x:t>
        </x:r>
      </x:text>
    </x:comment>
    <x:comment ref="E16" authorId="0">
      <x:text>
        <x:r>
          <x:t>Editable analyst assumption. Applies only to H2 2026 forecast. This is not management guidance or consensus.</x:t>
        </x:r>
      </x:text>
    </x:comment>
    <x:comment ref="F16" authorId="0">
      <x:text>
        <x:r>
          <x:t>Editable analyst assumption. Applies only to H2 2026 forecast. This is not management guidance or consensus.</x:t>
        </x:r>
      </x:text>
    </x:comment>
    <x:comment ref="G16" authorId="0">
      <x:text>
        <x:r>
          <x:t>Editable analyst assumption. Applies only to H2 2026 forecast. This is not management guidance or consensus.</x:t>
        </x:r>
      </x:text>
    </x:comment>
    <x:comment ref="H16" authorId="0">
      <x:text>
        <x:r>
          <x:t>Editable analyst assumption. Applies only to H2 2026 forecast. This is not management guidance or consensus.</x:t>
        </x:r>
      </x:text>
    </x:comment>
    <x:comment ref="I16" authorId="0">
      <x:text>
        <x:r>
          <x:t>Editable analyst assumption. Applies only to H2 2026 forecast. This is not management guidance or consensus.</x:t>
        </x:r>
      </x:text>
    </x:comment>
    <x:comment ref="E17" authorId="0">
      <x:text>
        <x:r>
          <x:t>Editable analyst assumption. Applies only to H2 2026 forecast. This is not management guidance or consensus.</x:t>
        </x:r>
      </x:text>
    </x:comment>
    <x:comment ref="F17" authorId="0">
      <x:text>
        <x:r>
          <x:t>Editable analyst assumption. Applies only to H2 2026 forecast. This is not management guidance or consensus.</x:t>
        </x:r>
      </x:text>
    </x:comment>
    <x:comment ref="G17" authorId="0">
      <x:text>
        <x:r>
          <x:t>Editable analyst assumption. Applies only to H2 2026 forecast. This is not management guidance or consensus.</x:t>
        </x:r>
      </x:text>
    </x:comment>
    <x:comment ref="H17" authorId="0">
      <x:text>
        <x:r>
          <x:t>Editable analyst assumption. Applies only to H2 2026 forecast. This is not management guidance or consensus.</x:t>
        </x:r>
      </x:text>
    </x:comment>
    <x:comment ref="I17" authorId="0">
      <x:text>
        <x:r>
          <x:t>Editable analyst assumption. Applies only to H2 2026 forecast. This is not management guidance or consensus.</x:t>
        </x:r>
      </x:text>
    </x:comment>
    <x:comment ref="E18" authorId="0">
      <x:text>
        <x:r>
          <x:t>Editable analyst assumption. Applies only to H2 2026 forecast. This is not management guidance or consensus.</x:t>
        </x:r>
      </x:text>
    </x:comment>
    <x:comment ref="F18" authorId="0">
      <x:text>
        <x:r>
          <x:t>Editable analyst assumption. Applies only to H2 2026 forecast. This is not management guidance or consensus.</x:t>
        </x:r>
      </x:text>
    </x:comment>
    <x:comment ref="G18" authorId="0">
      <x:text>
        <x:r>
          <x:t>Editable analyst assumption. Applies only to H2 2026 forecast. This is not management guidance or consensus.</x:t>
        </x:r>
      </x:text>
    </x:comment>
    <x:comment ref="H18" authorId="0">
      <x:text>
        <x:r>
          <x:t>Editable analyst assumption. Applies only to H2 2026 forecast. This is not management guidance or consensus.</x:t>
        </x:r>
      </x:text>
    </x:comment>
    <x:comment ref="I18" authorId="0">
      <x:text>
        <x:r>
          <x:t>Editable analyst assumption. Applies only to H2 2026 forecast. This is not management guidance or consensus.</x:t>
        </x:r>
      </x:text>
    </x:comment>
    <x:comment ref="D29" authorId="0">
      <x:text>
        <x:r>
          <x:t>Positive adjustment adds back after-tax charges; negative removes gains. Document the event, source and tax convention. Ordinary credit costs are operating costs.</x:t>
        </x:r>
      </x:text>
    </x:comment>
    <x:comment ref="D30" authorId="0">
      <x:text>
        <x:r>
          <x:t>Positive adjustment adds back after-tax charges; negative removes gains. Document the event, source and tax convention. Ordinary credit costs are operating costs.</x:t>
        </x:r>
      </x:text>
    </x:comment>
    <x:comment ref="D31" authorId="0">
      <x:text>
        <x:r>
          <x:t>Positive adjustment adds back after-tax charges; negative removes gains. Document the event, source and tax convention. Ordinary credit costs are operating costs.</x:t>
        </x:r>
      </x:text>
    </x:comment>
    <x:comment ref="D32" authorId="0">
      <x:text>
        <x:r>
          <x:t>Positive adjustment adds back after-tax charges; negative removes gains. Document the event, source and tax convention. Ordinary credit costs are operating costs.</x:t>
        </x:r>
      </x:text>
    </x:comment>
    <x:comment ref="D33" authorId="0">
      <x:text>
        <x:r>
          <x:t>Positive adjustment adds back after-tax charges; negative removes gains. Document the event, source and tax convention. Ordinary credit costs are operating costs.</x:t>
        </x:r>
      </x:text>
    </x:comment>
    <x:comment ref="D34" authorId="0">
      <x:text>
        <x:r>
          <x:t>Positive adjustment adds back after-tax charges; negative removes gains. Document the event, source and tax convention. Ordinary credit costs are operating costs.</x:t>
        </x:r>
      </x:text>
    </x:comment>
    <x:comment ref="D35" authorId="0">
      <x:text>
        <x:r>
          <x:t>Positive adjustment adds back after-tax charges; negative removes gains. Document the event, source and tax convention. Ordinary credit costs are operating costs.</x:t>
        </x:r>
      </x:text>
    </x:comment>
    <x:comment ref="D36" authorId="0">
      <x:text>
        <x:r>
          <x:t>Positive adjustment adds back after-tax charges; negative removes gains. Document the event, source and tax convention. Ordinary credit costs are operating costs.</x:t>
        </x:r>
      </x:text>
    </x:comment>
    <x:comment ref="D37" authorId="0">
      <x:text>
        <x:r>
          <x:t>Positive adjustment adds back after-tax charges; negative removes gains. Document the event, source and tax convention. Ordinary credit costs are operating costs.</x:t>
        </x:r>
      </x:text>
    </x:comment>
    <x:comment ref="D38" authorId="0">
      <x:text>
        <x:r>
          <x:t>Positive adjustment adds back after-tax charges; negative removes gains. Document the event, source and tax convention. Ordinary credit costs are operating costs.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F7" authorId="0">
      <x:text>
        <x:r>
          <x:t>Target BAC never contributes to its own benchmark. Formula: =IF(C7="BAC",0,IF(Assumptions!$E$6=1,1,IF(OR(C7="GS",C7="MS"),0,1)))</x:t>
        </x:r>
      </x:text>
    </x:comment>
    <x:comment ref="F8" authorId="0">
      <x:text>
        <x:r>
          <x:t>Target BAC never contributes to its own benchmark. Formula: =IF(C8="BAC",0,IF(Assumptions!$E$6=1,1,IF(OR(C8="GS",C8="MS"),0,1)))</x:t>
        </x:r>
      </x:text>
    </x:comment>
    <x:comment ref="F9" authorId="0">
      <x:text>
        <x:r>
          <x:t>Target BAC never contributes to its own benchmark. Formula: =IF(C9="BAC",0,IF(Assumptions!$E$6=1,1,IF(OR(C9="GS",C9="MS"),0,1)))</x:t>
        </x:r>
      </x:text>
    </x:comment>
    <x:comment ref="F10" authorId="0">
      <x:text>
        <x:r>
          <x:t>Target BAC never contributes to its own benchmark. Formula: =IF(C10="BAC",0,IF(Assumptions!$E$6=1,1,IF(OR(C10="GS",C10="MS"),0,1)))</x:t>
        </x:r>
      </x:text>
    </x:comment>
    <x:comment ref="F11" authorId="0">
      <x:text>
        <x:r>
          <x:t>Target BAC never contributes to its own benchmark. Formula: =IF(C11="BAC",0,IF(Assumptions!$E$6=1,1,IF(OR(C11="GS",C11="MS"),0,1)))</x:t>
        </x:r>
      </x:text>
    </x:comment>
    <x:comment ref="F12" authorId="0">
      <x:text>
        <x:r>
          <x:t>Target BAC never contributes to its own benchmark. Formula: =IF(C12="BAC",0,IF(Assumptions!$E$6=1,1,IF(OR(C12="GS",C12="MS"),0,1)))</x:t>
        </x:r>
      </x:text>
    </x:comment>
    <x:comment ref="F13" authorId="0">
      <x:text>
        <x:r>
          <x:t>Target BAC never contributes to its own benchmark. Formula: =IF(C13="BAC",0,IF(Assumptions!$E$6=1,1,IF(OR(C13="GS",C13="MS"),0,1)))</x:t>
        </x:r>
      </x:text>
    </x:comment>
    <x:comment ref="F14" authorId="0">
      <x:text>
        <x:r>
          <x:t>Target BAC never contributes to its own benchmark. Formula: =IF(C14="BAC",0,IF(Assumptions!$E$6=1,1,IF(OR(C14="GS",C14="MS"),0,1)))</x:t>
        </x:r>
      </x:text>
    </x:comment>
    <x:comment ref="F15" authorId="0">
      <x:text>
        <x:r>
          <x:t>Target BAC never contributes to its own benchmark. Formula: =IF(C15="BAC",0,IF(Assumptions!$E$6=1,1,IF(OR(C15="GS",C15="MS"),0,1)))</x:t>
        </x:r>
      </x:text>
    </x:comment>
    <x:comment ref="F16" authorId="0">
      <x:text>
        <x:r>
          <x:t>Target BAC never contributes to its own benchmark. Formula: =IF(C16="BAC",0,IF(Assumptions!$E$6=1,1,IF(OR(C16="GS",C16="MS"),0,1)))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H7" authorId="0">
      <x:text>
        <x:r>
          <x:t>Price divided by the matching positive per-share fundamental. Negative earnings do not produce meaningful P/E. Formula: =IF(AND(ISNUMBER(E7),E7&gt;0),D7/E7,"n.a.")</x:t>
        </x:r>
      </x:text>
    </x:comment>
    <x:comment ref="I7" authorId="0">
      <x:text>
        <x:r>
          <x:t>Price divided by the matching positive per-share fundamental. Negative earnings do not produce meaningful P/E. Formula: =IF(AND(ISNUMBER(F7),F7&gt;0),D7/F7,"n.a.")</x:t>
        </x:r>
      </x:text>
    </x:comment>
    <x:comment ref="J7" authorId="0">
      <x:text>
        <x:r>
          <x:t>Price divided by the matching positive per-share fundamental. Negative earnings do not produce meaningful P/E. Formula: =IF(AND(ISNUMBER(G7),G7&gt;0),D7/G7,"n.a.")</x:t>
        </x:r>
      </x:text>
    </x:comment>
    <x:comment ref="H8" authorId="0">
      <x:text>
        <x:r>
          <x:t>Price divided by the matching positive per-share fundamental. Negative earnings do not produce meaningful P/E. Formula: =IF(AND(ISNUMBER(E8),E8&gt;0),D8/E8,"n.a.")</x:t>
        </x:r>
      </x:text>
    </x:comment>
    <x:comment ref="I8" authorId="0">
      <x:text>
        <x:r>
          <x:t>Price divided by the matching positive per-share fundamental. Negative earnings do not produce meaningful P/E. Formula: =IF(AND(ISNUMBER(F8),F8&gt;0),D8/F8,"n.a.")</x:t>
        </x:r>
      </x:text>
    </x:comment>
    <x:comment ref="J8" authorId="0">
      <x:text>
        <x:r>
          <x:t>Price divided by the matching positive per-share fundamental. Negative earnings do not produce meaningful P/E. Formula: =IF(AND(ISNUMBER(G8),G8&gt;0),D8/G8,"n.a.")</x:t>
        </x:r>
      </x:text>
    </x:comment>
    <x:comment ref="H9" authorId="0">
      <x:text>
        <x:r>
          <x:t>Price divided by the matching positive per-share fundamental. Negative earnings do not produce meaningful P/E. Formula: =IF(AND(ISNUMBER(E9),E9&gt;0),D9/E9,"n.a.")</x:t>
        </x:r>
      </x:text>
    </x:comment>
    <x:comment ref="I9" authorId="0">
      <x:text>
        <x:r>
          <x:t>Price divided by the matching positive per-share fundamental. Negative earnings do not produce meaningful P/E. Formula: =IF(AND(ISNUMBER(F9),F9&gt;0),D9/F9,"n.a.")</x:t>
        </x:r>
      </x:text>
    </x:comment>
    <x:comment ref="J9" authorId="0">
      <x:text>
        <x:r>
          <x:t>Price divided by the matching positive per-share fundamental. Negative earnings do not produce meaningful P/E. Formula: =IF(AND(ISNUMBER(G9),G9&gt;0),D9/G9,"n.a.")</x:t>
        </x:r>
      </x:text>
    </x:comment>
    <x:comment ref="H10" authorId="0">
      <x:text>
        <x:r>
          <x:t>Price divided by the matching positive per-share fundamental. Negative earnings do not produce meaningful P/E. Formula: =IF(AND(ISNUMBER(E10),E10&gt;0),D10/E10,"n.a.")</x:t>
        </x:r>
      </x:text>
    </x:comment>
    <x:comment ref="I10" authorId="0">
      <x:text>
        <x:r>
          <x:t>Price divided by the matching positive per-share fundamental. Negative earnings do not produce meaningful P/E. Formula: =IF(AND(ISNUMBER(F10),F10&gt;0),D10/F10,"n.a.")</x:t>
        </x:r>
      </x:text>
    </x:comment>
    <x:comment ref="J10" authorId="0">
      <x:text>
        <x:r>
          <x:t>Price divided by the matching positive per-share fundamental. Negative earnings do not produce meaningful P/E. Formula: =IF(AND(ISNUMBER(G10),G10&gt;0),D10/G10,"n.a.")</x:t>
        </x:r>
      </x:text>
    </x:comment>
    <x:comment ref="H11" authorId="0">
      <x:text>
        <x:r>
          <x:t>Price divided by the matching positive per-share fundamental. Negative earnings do not produce meaningful P/E. Formula: =IF(AND(ISNUMBER(E11),E11&gt;0),D11/E11,"n.a.")</x:t>
        </x:r>
      </x:text>
    </x:comment>
    <x:comment ref="I11" authorId="0">
      <x:text>
        <x:r>
          <x:t>Price divided by the matching positive per-share fundamental. Negative earnings do not produce meaningful P/E. Formula: =IF(AND(ISNUMBER(F11),F11&gt;0),D11/F11,"n.a.")</x:t>
        </x:r>
      </x:text>
    </x:comment>
    <x:comment ref="J11" authorId="0">
      <x:text>
        <x:r>
          <x:t>Price divided by the matching positive per-share fundamental. Negative earnings do not produce meaningful P/E. Formula: =IF(AND(ISNUMBER(G11),G11&gt;0),D11/G11,"n.a.")</x:t>
        </x:r>
      </x:text>
    </x:comment>
    <x:comment ref="H12" authorId="0">
      <x:text>
        <x:r>
          <x:t>Price divided by the matching positive per-share fundamental. Negative earnings do not produce meaningful P/E. Formula: =IF(AND(ISNUMBER(E12),E12&gt;0),D12/E12,"n.a.")</x:t>
        </x:r>
      </x:text>
    </x:comment>
    <x:comment ref="I12" authorId="0">
      <x:text>
        <x:r>
          <x:t>Price divided by the matching positive per-share fundamental. Negative earnings do not produce meaningful P/E. Formula: =IF(AND(ISNUMBER(F12),F12&gt;0),D12/F12,"n.a.")</x:t>
        </x:r>
      </x:text>
    </x:comment>
    <x:comment ref="J12" authorId="0">
      <x:text>
        <x:r>
          <x:t>Price divided by the matching positive per-share fundamental. Negative earnings do not produce meaningful P/E. Formula: =IF(AND(ISNUMBER(G12),G12&gt;0),D12/G12,"n.a.")</x:t>
        </x:r>
      </x:text>
    </x:comment>
    <x:comment ref="H13" authorId="0">
      <x:text>
        <x:r>
          <x:t>Price divided by the matching positive per-share fundamental. Negative earnings do not produce meaningful P/E. Formula: =IF(AND(ISNUMBER(E13),E13&gt;0),D13/E13,"n.a.")</x:t>
        </x:r>
      </x:text>
    </x:comment>
    <x:comment ref="I13" authorId="0">
      <x:text>
        <x:r>
          <x:t>Price divided by the matching positive per-share fundamental. Negative earnings do not produce meaningful P/E. Formula: =IF(AND(ISNUMBER(F13),F13&gt;0),D13/F13,"n.a.")</x:t>
        </x:r>
      </x:text>
    </x:comment>
    <x:comment ref="J13" authorId="0">
      <x:text>
        <x:r>
          <x:t>Price divided by the matching positive per-share fundamental. Negative earnings do not produce meaningful P/E. Formula: =IF(AND(ISNUMBER(G13),G13&gt;0),D13/G13,"n.a.")</x:t>
        </x:r>
      </x:text>
    </x:comment>
    <x:comment ref="H14" authorId="0">
      <x:text>
        <x:r>
          <x:t>Price divided by the matching positive per-share fundamental. Negative earnings do not produce meaningful P/E. Formula: =IF(AND(ISNUMBER(E14),E14&gt;0),D14/E14,"n.a.")</x:t>
        </x:r>
      </x:text>
    </x:comment>
    <x:comment ref="I14" authorId="0">
      <x:text>
        <x:r>
          <x:t>Price divided by the matching positive per-share fundamental. Negative earnings do not produce meaningful P/E. Formula: =IF(AND(ISNUMBER(F14),F14&gt;0),D14/F14,"n.a.")</x:t>
        </x:r>
      </x:text>
    </x:comment>
    <x:comment ref="J14" authorId="0">
      <x:text>
        <x:r>
          <x:t>Price divided by the matching positive per-share fundamental. Negative earnings do not produce meaningful P/E. Formula: =IF(AND(ISNUMBER(G14),G14&gt;0),D14/G14,"n.a.")</x:t>
        </x:r>
      </x:text>
    </x:comment>
    <x:comment ref="H15" authorId="0">
      <x:text>
        <x:r>
          <x:t>Price divided by the matching positive per-share fundamental. Negative earnings do not produce meaningful P/E. Formula: =IF(AND(ISNUMBER(E15),E15&gt;0),D15/E15,"n.a.")</x:t>
        </x:r>
      </x:text>
    </x:comment>
    <x:comment ref="I15" authorId="0">
      <x:text>
        <x:r>
          <x:t>Price divided by the matching positive per-share fundamental. Negative earnings do not produce meaningful P/E. Formula: =IF(AND(ISNUMBER(F15),F15&gt;0),D15/F15,"n.a.")</x:t>
        </x:r>
      </x:text>
    </x:comment>
    <x:comment ref="J15" authorId="0">
      <x:text>
        <x:r>
          <x:t>Price divided by the matching positive per-share fundamental. Negative earnings do not produce meaningful P/E. Formula: =IF(AND(ISNUMBER(G15),G15&gt;0),D15/G15,"n.a.")</x:t>
        </x:r>
      </x:text>
    </x:comment>
    <x:comment ref="H16" authorId="0">
      <x:text>
        <x:r>
          <x:t>Price divided by the matching positive per-share fundamental. Negative earnings do not produce meaningful P/E. Formula: =IF(AND(ISNUMBER(E16),E16&gt;0),D16/E16,"n.a.")</x:t>
        </x:r>
      </x:text>
    </x:comment>
    <x:comment ref="I16" authorId="0">
      <x:text>
        <x:r>
          <x:t>Price divided by the matching positive per-share fundamental. Negative earnings do not produce meaningful P/E. Formula: =IF(AND(ISNUMBER(F16),F16&gt;0),D16/F16,"n.a.")</x:t>
        </x:r>
      </x:text>
    </x:comment>
    <x:comment ref="J16" authorId="0">
      <x:text>
        <x:r>
          <x:t>Price divided by the matching positive per-share fundamental. Negative earnings do not produce meaningful P/E. Formula: =IF(AND(ISNUMBER(G16),G16&gt;0),D16/G16,"n.a.")</x:t>
        </x:r>
      </x:text>
    </x:comment>
  </x:commentList>
</x:comments>
</file>

<file path=xl/comments5.xml><?xml version="1.0" encoding="utf-8"?>
<x:comments xmlns:x="http://schemas.openxmlformats.org/spreadsheetml/2006/main">
  <x:authors>
    <x:author/>
  </x:authors>
  <x:commentList>
    <x:comment ref="D7" authorId="0">
      <x:text>
        <x:r>
          <x:t>Statistics exclude BAC and unavailable observations. Excluded peer cells are blank, never zero. Formula: =COUNT(P$7:P$15)</x:t>
        </x:r>
      </x:text>
    </x:comment>
    <x:comment ref="E7" authorId="0">
      <x:text>
        <x:r>
          <x:t>Statistics exclude BAC and unavailable observations. Excluded peer cells are blank, never zero. Formula: =IF(D7&gt;0,AVERAGE(P$7:P$15),"n.a.")</x:t>
        </x:r>
      </x:text>
    </x:comment>
    <x:comment ref="F7" authorId="0">
      <x:text>
        <x:r>
          <x:t>Statistics exclude BAC and unavailable observations. Excluded peer cells are blank, never zero. Formula: =IF(D7&gt;0,MEDIAN(P$7:P$15),"n.a.")</x:t>
        </x:r>
      </x:text>
    </x:comment>
    <x:comment ref="G7" authorId="0">
      <x:text>
        <x:r>
          <x:t>Statistics exclude BAC and unavailable observations. Excluded peer cells are blank, never zero. Formula: =IF(D7&gt;0,PERCENTILE(P$7:P$15,0.25),"n.a.")</x:t>
        </x:r>
      </x:text>
    </x:comment>
    <x:comment ref="H7" authorId="0">
      <x:text>
        <x:r>
          <x:t>Statistics exclude BAC and unavailable observations. Excluded peer cells are blank, never zero. Formula: =IF(D7&gt;0,PERCENTILE(P$7:P$15,0.75),"n.a.")</x:t>
        </x:r>
      </x:text>
    </x:comment>
    <x:comment ref="I7" authorId="0">
      <x:text>
        <x:r>
          <x:t>Statistics exclude BAC and unavailable observations. Excluded peer cells are blank, never zero. Formula: =IF(D7&gt;0,MIN(P$7:P$15),"n.a.")</x:t>
        </x:r>
      </x:text>
    </x:comment>
    <x:comment ref="J7" authorId="0">
      <x:text>
        <x:r>
          <x:t>Statistics exclude BAC and unavailable observations. Excluded peer cells are blank, never zero. Formula: =IF(D7&gt;0,MAX(P$7:P$15),"n.a.")</x:t>
        </x:r>
      </x:text>
    </x:comment>
    <x:comment ref="D8" authorId="0">
      <x:text>
        <x:r>
          <x:t>Statistics exclude BAC and unavailable observations. Excluded peer cells are blank, never zero. Formula: =COUNT(Q$7:Q$15)</x:t>
        </x:r>
      </x:text>
    </x:comment>
    <x:comment ref="E8" authorId="0">
      <x:text>
        <x:r>
          <x:t>Statistics exclude BAC and unavailable observations. Excluded peer cells are blank, never zero. Formula: =IF(D8&gt;0,AVERAGE(Q$7:Q$15),"n.a.")</x:t>
        </x:r>
      </x:text>
    </x:comment>
    <x:comment ref="F8" authorId="0">
      <x:text>
        <x:r>
          <x:t>Statistics exclude BAC and unavailable observations. Excluded peer cells are blank, never zero. Formula: =IF(D8&gt;0,MEDIAN(Q$7:Q$15),"n.a.")</x:t>
        </x:r>
      </x:text>
    </x:comment>
    <x:comment ref="G8" authorId="0">
      <x:text>
        <x:r>
          <x:t>Statistics exclude BAC and unavailable observations. Excluded peer cells are blank, never zero. Formula: =IF(D8&gt;0,PERCENTILE(Q$7:Q$15,0.25),"n.a.")</x:t>
        </x:r>
      </x:text>
    </x:comment>
    <x:comment ref="H8" authorId="0">
      <x:text>
        <x:r>
          <x:t>Statistics exclude BAC and unavailable observations. Excluded peer cells are blank, never zero. Formula: =IF(D8&gt;0,PERCENTILE(Q$7:Q$15,0.75),"n.a.")</x:t>
        </x:r>
      </x:text>
    </x:comment>
    <x:comment ref="I8" authorId="0">
      <x:text>
        <x:r>
          <x:t>Statistics exclude BAC and unavailable observations. Excluded peer cells are blank, never zero. Formula: =IF(D8&gt;0,MIN(Q$7:Q$15),"n.a.")</x:t>
        </x:r>
      </x:text>
    </x:comment>
    <x:comment ref="J8" authorId="0">
      <x:text>
        <x:r>
          <x:t>Statistics exclude BAC and unavailable observations. Excluded peer cells are blank, never zero. Formula: =IF(D8&gt;0,MAX(Q$7:Q$15),"n.a.")</x:t>
        </x:r>
      </x:text>
    </x:comment>
    <x:comment ref="D9" authorId="0">
      <x:text>
        <x:r>
          <x:t>Statistics exclude BAC and unavailable observations. Excluded peer cells are blank, never zero. Formula: =COUNT(R$7:R$15)</x:t>
        </x:r>
      </x:text>
    </x:comment>
    <x:comment ref="E9" authorId="0">
      <x:text>
        <x:r>
          <x:t>Statistics exclude BAC and unavailable observations. Excluded peer cells are blank, never zero. Formula: =IF(D9&gt;0,AVERAGE(R$7:R$15),"n.a.")</x:t>
        </x:r>
      </x:text>
    </x:comment>
    <x:comment ref="F9" authorId="0">
      <x:text>
        <x:r>
          <x:t>Statistics exclude BAC and unavailable observations. Excluded peer cells are blank, never zero. Formula: =IF(D9&gt;0,MEDIAN(R$7:R$15),"n.a.")</x:t>
        </x:r>
      </x:text>
    </x:comment>
    <x:comment ref="G9" authorId="0">
      <x:text>
        <x:r>
          <x:t>Statistics exclude BAC and unavailable observations. Excluded peer cells are blank, never zero. Formula: =IF(D9&gt;0,PERCENTILE(R$7:R$15,0.25),"n.a.")</x:t>
        </x:r>
      </x:text>
    </x:comment>
    <x:comment ref="H9" authorId="0">
      <x:text>
        <x:r>
          <x:t>Statistics exclude BAC and unavailable observations. Excluded peer cells are blank, never zero. Formula: =IF(D9&gt;0,PERCENTILE(R$7:R$15,0.75),"n.a.")</x:t>
        </x:r>
      </x:text>
    </x:comment>
    <x:comment ref="I9" authorId="0">
      <x:text>
        <x:r>
          <x:t>Statistics exclude BAC and unavailable observations. Excluded peer cells are blank, never zero. Formula: =IF(D9&gt;0,MIN(R$7:R$15),"n.a.")</x:t>
        </x:r>
      </x:text>
    </x:comment>
    <x:comment ref="J9" authorId="0">
      <x:text>
        <x:r>
          <x:t>Statistics exclude BAC and unavailable observations. Excluded peer cells are blank, never zero. Formula: =IF(D9&gt;0,MAX(R$7:R$15),"n.a.")</x:t>
        </x:r>
      </x:text>
    </x:comment>
    <x:comment ref="D10" authorId="0">
      <x:text>
        <x:r>
          <x:t>Statistics exclude BAC and unavailable observations. Excluded peer cells are blank, never zero. Formula: =COUNT(S$7:S$15)</x:t>
        </x:r>
      </x:text>
    </x:comment>
    <x:comment ref="E10" authorId="0">
      <x:text>
        <x:r>
          <x:t>Statistics exclude BAC and unavailable observations. Excluded peer cells are blank, never zero. Formula: =IF(D10&gt;0,AVERAGE(S$7:S$15),"n.a.")</x:t>
        </x:r>
      </x:text>
    </x:comment>
    <x:comment ref="F10" authorId="0">
      <x:text>
        <x:r>
          <x:t>Statistics exclude BAC and unavailable observations. Excluded peer cells are blank, never zero. Formula: =IF(D10&gt;0,MEDIAN(S$7:S$15),"n.a.")</x:t>
        </x:r>
      </x:text>
    </x:comment>
    <x:comment ref="G10" authorId="0">
      <x:text>
        <x:r>
          <x:t>Statistics exclude BAC and unavailable observations. Excluded peer cells are blank, never zero. Formula: =IF(D10&gt;0,PERCENTILE(S$7:S$15,0.25),"n.a.")</x:t>
        </x:r>
      </x:text>
    </x:comment>
    <x:comment ref="H10" authorId="0">
      <x:text>
        <x:r>
          <x:t>Statistics exclude BAC and unavailable observations. Excluded peer cells are blank, never zero. Formula: =IF(D10&gt;0,PERCENTILE(S$7:S$15,0.75),"n.a.")</x:t>
        </x:r>
      </x:text>
    </x:comment>
    <x:comment ref="I10" authorId="0">
      <x:text>
        <x:r>
          <x:t>Statistics exclude BAC and unavailable observations. Excluded peer cells are blank, never zero. Formula: =IF(D10&gt;0,MIN(S$7:S$15),"n.a.")</x:t>
        </x:r>
      </x:text>
    </x:comment>
    <x:comment ref="J10" authorId="0">
      <x:text>
        <x:r>
          <x:t>Statistics exclude BAC and unavailable observations. Excluded peer cells are blank, never zero. Formula: =IF(D10&gt;0,MAX(S$7:S$15),"n.a.")</x:t>
        </x:r>
      </x:text>
    </x:comment>
    <x:comment ref="D11" authorId="0">
      <x:text>
        <x:r>
          <x:t>Statistics exclude BAC and unavailable observations. Excluded peer cells are blank, never zero. Formula: =COUNT(T$7:T$15)</x:t>
        </x:r>
      </x:text>
    </x:comment>
    <x:comment ref="E11" authorId="0">
      <x:text>
        <x:r>
          <x:t>Statistics exclude BAC and unavailable observations. Excluded peer cells are blank, never zero. Formula: =IF(D11&gt;0,AVERAGE(T$7:T$15),"n.a.")</x:t>
        </x:r>
      </x:text>
    </x:comment>
    <x:comment ref="F11" authorId="0">
      <x:text>
        <x:r>
          <x:t>Statistics exclude BAC and unavailable observations. Excluded peer cells are blank, never zero. Formula: =IF(D11&gt;0,MEDIAN(T$7:T$15),"n.a.")</x:t>
        </x:r>
      </x:text>
    </x:comment>
    <x:comment ref="G11" authorId="0">
      <x:text>
        <x:r>
          <x:t>Statistics exclude BAC and unavailable observations. Excluded peer cells are blank, never zero. Formula: =IF(D11&gt;0,PERCENTILE(T$7:T$15,0.25),"n.a.")</x:t>
        </x:r>
      </x:text>
    </x:comment>
    <x:comment ref="H11" authorId="0">
      <x:text>
        <x:r>
          <x:t>Statistics exclude BAC and unavailable observations. Excluded peer cells are blank, never zero. Formula: =IF(D11&gt;0,PERCENTILE(T$7:T$15,0.75),"n.a.")</x:t>
        </x:r>
      </x:text>
    </x:comment>
    <x:comment ref="I11" authorId="0">
      <x:text>
        <x:r>
          <x:t>Statistics exclude BAC and unavailable observations. Excluded peer cells are blank, never zero. Formula: =IF(D11&gt;0,MIN(T$7:T$15),"n.a.")</x:t>
        </x:r>
      </x:text>
    </x:comment>
    <x:comment ref="J11" authorId="0">
      <x:text>
        <x:r>
          <x:t>Statistics exclude BAC and unavailable observations. Excluded peer cells are blank, never zero. Formula: =IF(D11&gt;0,MAX(T$7:T$15),"n.a.")</x:t>
        </x:r>
      </x:text>
    </x:comment>
    <x:comment ref="D12" authorId="0">
      <x:text>
        <x:r>
          <x:t>Statistics exclude BAC and unavailable observations. Excluded peer cells are blank, never zero. Formula: =COUNT(U$7:U$15)</x:t>
        </x:r>
      </x:text>
    </x:comment>
    <x:comment ref="E12" authorId="0">
      <x:text>
        <x:r>
          <x:t>Statistics exclude BAC and unavailable observations. Excluded peer cells are blank, never zero. Formula: =IF(D12&gt;0,AVERAGE(U$7:U$15),"n.a.")</x:t>
        </x:r>
      </x:text>
    </x:comment>
    <x:comment ref="F12" authorId="0">
      <x:text>
        <x:r>
          <x:t>Statistics exclude BAC and unavailable observations. Excluded peer cells are blank, never zero. Formula: =IF(D12&gt;0,MEDIAN(U$7:U$15),"n.a.")</x:t>
        </x:r>
      </x:text>
    </x:comment>
    <x:comment ref="G12" authorId="0">
      <x:text>
        <x:r>
          <x:t>Statistics exclude BAC and unavailable observations. Excluded peer cells are blank, never zero. Formula: =IF(D12&gt;0,PERCENTILE(U$7:U$15,0.25),"n.a.")</x:t>
        </x:r>
      </x:text>
    </x:comment>
    <x:comment ref="H12" authorId="0">
      <x:text>
        <x:r>
          <x:t>Statistics exclude BAC and unavailable observations. Excluded peer cells are blank, never zero. Formula: =IF(D12&gt;0,PERCENTILE(U$7:U$15,0.75),"n.a.")</x:t>
        </x:r>
      </x:text>
    </x:comment>
    <x:comment ref="I12" authorId="0">
      <x:text>
        <x:r>
          <x:t>Statistics exclude BAC and unavailable observations. Excluded peer cells are blank, never zero. Formula: =IF(D12&gt;0,MIN(U$7:U$15),"n.a.")</x:t>
        </x:r>
      </x:text>
    </x:comment>
    <x:comment ref="J12" authorId="0">
      <x:text>
        <x:r>
          <x:t>Statistics exclude BAC and unavailable observations. Excluded peer cells are blank, never zero. Formula: =IF(D12&gt;0,MAX(U$7:U$15),"n.a.")</x:t>
        </x:r>
      </x:text>
    </x:comment>
    <x:comment ref="D13" authorId="0">
      <x:text>
        <x:r>
          <x:t>Statistics exclude BAC and unavailable observations. Excluded peer cells are blank, never zero. Formula: =COUNT(V$7:V$15)</x:t>
        </x:r>
      </x:text>
    </x:comment>
    <x:comment ref="E13" authorId="0">
      <x:text>
        <x:r>
          <x:t>Statistics exclude BAC and unavailable observations. Excluded peer cells are blank, never zero. Formula: =IF(D13&gt;0,AVERAGE(V$7:V$15),"n.a.")</x:t>
        </x:r>
      </x:text>
    </x:comment>
    <x:comment ref="F13" authorId="0">
      <x:text>
        <x:r>
          <x:t>Statistics exclude BAC and unavailable observations. Excluded peer cells are blank, never zero. Formula: =IF(D13&gt;0,MEDIAN(V$7:V$15),"n.a.")</x:t>
        </x:r>
      </x:text>
    </x:comment>
    <x:comment ref="G13" authorId="0">
      <x:text>
        <x:r>
          <x:t>Statistics exclude BAC and unavailable observations. Excluded peer cells are blank, never zero. Formula: =IF(D13&gt;0,PERCENTILE(V$7:V$15,0.25),"n.a.")</x:t>
        </x:r>
      </x:text>
    </x:comment>
    <x:comment ref="H13" authorId="0">
      <x:text>
        <x:r>
          <x:t>Statistics exclude BAC and unavailable observations. Excluded peer cells are blank, never zero. Formula: =IF(D13&gt;0,PERCENTILE(V$7:V$15,0.75),"n.a.")</x:t>
        </x:r>
      </x:text>
    </x:comment>
    <x:comment ref="I13" authorId="0">
      <x:text>
        <x:r>
          <x:t>Statistics exclude BAC and unavailable observations. Excluded peer cells are blank, never zero. Formula: =IF(D13&gt;0,MIN(V$7:V$15),"n.a.")</x:t>
        </x:r>
      </x:text>
    </x:comment>
    <x:comment ref="J13" authorId="0">
      <x:text>
        <x:r>
          <x:t>Statistics exclude BAC and unavailable observations. Excluded peer cells are blank, never zero. Formula: =IF(D13&gt;0,MAX(V$7:V$15),"n.a.")</x:t>
        </x:r>
      </x:text>
    </x:comment>
  </x:commentList>
</x:comments>
</file>

<file path=xl/comments6.xml><?xml version="1.0" encoding="utf-8"?>
<x:comments xmlns:x="http://schemas.openxmlformats.org/spreadsheetml/2006/main">
  <x:authors>
    <x:author/>
  </x:authors>
  <x:commentList>
    <x:comment ref="H7" authorId="0">
      <x:text>
        <x:r>
          <x:t>Peer multiple multiplied by the matching BAC EPS, BV or TBV per share. Formula: =IF(COUNT(D7,E7)=2,D7*E7,"n.a.")</x:t>
        </x:r>
      </x:text>
    </x:comment>
    <x:comment ref="I7" authorId="0">
      <x:text>
        <x:r>
          <x:t>Peer multiple multiplied by the matching BAC EPS, BV or TBV per share. Formula: =IF(COUNT(D7,F7)=2,D7*F7,"n.a.")</x:t>
        </x:r>
      </x:text>
    </x:comment>
    <x:comment ref="J7" authorId="0">
      <x:text>
        <x:r>
          <x:t>Peer multiple multiplied by the matching BAC EPS, BV or TBV per share. Formula: =IF(COUNT(D7,G7)=2,D7*G7,"n.a.")</x:t>
        </x:r>
      </x:text>
    </x:comment>
    <x:comment ref="H8" authorId="0">
      <x:text>
        <x:r>
          <x:t>Peer multiple multiplied by the matching BAC EPS, BV or TBV per share. Formula: =IF(COUNT(D8,E8)=2,D8*E8,"n.a.")</x:t>
        </x:r>
      </x:text>
    </x:comment>
    <x:comment ref="I8" authorId="0">
      <x:text>
        <x:r>
          <x:t>Peer multiple multiplied by the matching BAC EPS, BV or TBV per share. Formula: =IF(COUNT(D8,F8)=2,D8*F8,"n.a.")</x:t>
        </x:r>
      </x:text>
    </x:comment>
    <x:comment ref="J8" authorId="0">
      <x:text>
        <x:r>
          <x:t>Peer multiple multiplied by the matching BAC EPS, BV or TBV per share. Formula: =IF(COUNT(D8,G8)=2,D8*G8,"n.a.")</x:t>
        </x:r>
      </x:text>
    </x:comment>
    <x:comment ref="H9" authorId="0">
      <x:text>
        <x:r>
          <x:t>Peer multiple multiplied by the matching BAC EPS, BV or TBV per share. Formula: =IF(COUNT(D9,E9)=2,D9*E9,"n.a.")</x:t>
        </x:r>
      </x:text>
    </x:comment>
    <x:comment ref="I9" authorId="0">
      <x:text>
        <x:r>
          <x:t>Peer multiple multiplied by the matching BAC EPS, BV or TBV per share. Formula: =IF(COUNT(D9,F9)=2,D9*F9,"n.a.")</x:t>
        </x:r>
      </x:text>
    </x:comment>
    <x:comment ref="J9" authorId="0">
      <x:text>
        <x:r>
          <x:t>Peer multiple multiplied by the matching BAC EPS, BV or TBV per share. Formula: =IF(COUNT(D9,G9)=2,D9*G9,"n.a.")</x:t>
        </x:r>
      </x:text>
    </x:comment>
  </x:commentList>
</x:comments>
</file>

<file path=xl/comments7.xml><?xml version="1.0" encoding="utf-8"?>
<x:comments xmlns:x="http://schemas.openxmlformats.org/spreadsheetml/2006/main">
  <x:authors>
    <x:author/>
  </x:authors>
  <x:commentList>
    <x:comment ref="D7" authorId="0">
      <x:text>
        <x:r>
          <x:t>FY2025 common links to the bank financial build. Review its hover Note for definition and source basis. Formula: ='BAC'!M36</x:t>
        </x:r>
      </x:text>
    </x:comment>
    <x:comment ref="E7" authorId="0">
      <x:text>
        <x:r>
          <x:t>H1 2025 common links to the bank financial build. Review its hover Note for definition and source basis. Formula: ='BAC'!P36</x:t>
        </x:r>
      </x:text>
    </x:comment>
    <x:comment ref="F7" authorId="0">
      <x:text>
        <x:r>
          <x:t>H1 2026 common links to the bank financial build. Review its hover Note for definition and source basis. Formula: ='BAC'!Q36</x:t>
        </x:r>
      </x:text>
    </x:comment>
    <x:comment ref="G7" authorId="0">
      <x:text>
        <x:r>
          <x:t>LTM common links to the bank financial build. Review its hover Note for definition and source basis. Formula: ='BAC'!R36</x:t>
        </x:r>
      </x:text>
    </x:comment>
    <x:comment ref="H7" authorId="0">
      <x:text>
        <x:r>
          <x:t>LTM diluted shares links to the bank financial build. Review its hover Note for definition and source basis. Formula: ='BAC'!R39</x:t>
        </x:r>
      </x:text>
    </x:comment>
    <x:comment ref="I7" authorId="0">
      <x:text>
        <x:r>
          <x:t>LTM EPS links to the bank financial build. Review its hover Note for definition and source basis. Formula: ='BAC'!R40</x:t>
        </x:r>
      </x:text>
    </x:comment>
    <x:comment ref="D8" authorId="0">
      <x:text>
        <x:r>
          <x:t>FY2025 common links to the bank financial build. Review its hover Note for definition and source basis. Formula: ='JPM'!M36</x:t>
        </x:r>
      </x:text>
    </x:comment>
    <x:comment ref="E8" authorId="0">
      <x:text>
        <x:r>
          <x:t>H1 2025 common links to the bank financial build. Review its hover Note for definition and source basis. Formula: ='JPM'!P36</x:t>
        </x:r>
      </x:text>
    </x:comment>
    <x:comment ref="F8" authorId="0">
      <x:text>
        <x:r>
          <x:t>H1 2026 common links to the bank financial build. Review its hover Note for definition and source basis. Formula: ='JPM'!Q36</x:t>
        </x:r>
      </x:text>
    </x:comment>
    <x:comment ref="G8" authorId="0">
      <x:text>
        <x:r>
          <x:t>LTM common links to the bank financial build. Review its hover Note for definition and source basis. Formula: ='JPM'!R36</x:t>
        </x:r>
      </x:text>
    </x:comment>
    <x:comment ref="H8" authorId="0">
      <x:text>
        <x:r>
          <x:t>LTM diluted shares links to the bank financial build. Review its hover Note for definition and source basis. Formula: ='JPM'!R39</x:t>
        </x:r>
      </x:text>
    </x:comment>
    <x:comment ref="I8" authorId="0">
      <x:text>
        <x:r>
          <x:t>LTM EPS links to the bank financial build. Review its hover Note for definition and source basis. Formula: ='JPM'!R40</x:t>
        </x:r>
      </x:text>
    </x:comment>
    <x:comment ref="D9" authorId="0">
      <x:text>
        <x:r>
          <x:t>FY2025 common links to the bank financial build. Review its hover Note for definition and source basis. Formula: ='C'!M36</x:t>
        </x:r>
      </x:text>
    </x:comment>
    <x:comment ref="E9" authorId="0">
      <x:text>
        <x:r>
          <x:t>H1 2025 common links to the bank financial build. Review its hover Note for definition and source basis. Formula: ='C'!P36</x:t>
        </x:r>
      </x:text>
    </x:comment>
    <x:comment ref="F9" authorId="0">
      <x:text>
        <x:r>
          <x:t>H1 2026 common links to the bank financial build. Review its hover Note for definition and source basis. Formula: ='C'!Q36</x:t>
        </x:r>
      </x:text>
    </x:comment>
    <x:comment ref="G9" authorId="0">
      <x:text>
        <x:r>
          <x:t>LTM common links to the bank financial build. Review its hover Note for definition and source basis. Formula: ='C'!R36</x:t>
        </x:r>
      </x:text>
    </x:comment>
    <x:comment ref="H9" authorId="0">
      <x:text>
        <x:r>
          <x:t>LTM diluted shares links to the bank financial build. Review its hover Note for definition and source basis. Formula: ='C'!R39</x:t>
        </x:r>
      </x:text>
    </x:comment>
    <x:comment ref="I9" authorId="0">
      <x:text>
        <x:r>
          <x:t>LTM EPS links to the bank financial build. Review its hover Note for definition and source basis. Formula: ='C'!R40</x:t>
        </x:r>
      </x:text>
    </x:comment>
    <x:comment ref="D10" authorId="0">
      <x:text>
        <x:r>
          <x:t>FY2025 common links to the bank financial build. Review its hover Note for definition and source basis. Formula: ='WFC'!M36</x:t>
        </x:r>
      </x:text>
    </x:comment>
    <x:comment ref="E10" authorId="0">
      <x:text>
        <x:r>
          <x:t>H1 2025 common links to the bank financial build. Review its hover Note for definition and source basis. Formula: ='WFC'!P36</x:t>
        </x:r>
      </x:text>
    </x:comment>
    <x:comment ref="F10" authorId="0">
      <x:text>
        <x:r>
          <x:t>H1 2026 common links to the bank financial build. Review its hover Note for definition and source basis. Formula: ='WFC'!Q36</x:t>
        </x:r>
      </x:text>
    </x:comment>
    <x:comment ref="G10" authorId="0">
      <x:text>
        <x:r>
          <x:t>LTM common links to the bank financial build. Review its hover Note for definition and source basis. Formula: ='WFC'!R36</x:t>
        </x:r>
      </x:text>
    </x:comment>
    <x:comment ref="H10" authorId="0">
      <x:text>
        <x:r>
          <x:t>LTM diluted shares links to the bank financial build. Review its hover Note for definition and source basis. Formula: ='WFC'!R39</x:t>
        </x:r>
      </x:text>
    </x:comment>
    <x:comment ref="I10" authorId="0">
      <x:text>
        <x:r>
          <x:t>LTM EPS links to the bank financial build. Review its hover Note for definition and source basis. Formula: ='WFC'!R40</x:t>
        </x:r>
      </x:text>
    </x:comment>
    <x:comment ref="D11" authorId="0">
      <x:text>
        <x:r>
          <x:t>FY2025 common links to the bank financial build. Review its hover Note for definition and source basis. Formula: ='GS'!M36</x:t>
        </x:r>
      </x:text>
    </x:comment>
    <x:comment ref="E11" authorId="0">
      <x:text>
        <x:r>
          <x:t>H1 2025 common links to the bank financial build. Review its hover Note for definition and source basis. Formula: ='GS'!P36</x:t>
        </x:r>
      </x:text>
    </x:comment>
    <x:comment ref="F11" authorId="0">
      <x:text>
        <x:r>
          <x:t>H1 2026 common links to the bank financial build. Review its hover Note for definition and source basis. Formula: ='GS'!Q36</x:t>
        </x:r>
      </x:text>
    </x:comment>
    <x:comment ref="G11" authorId="0">
      <x:text>
        <x:r>
          <x:t>LTM common links to the bank financial build. Review its hover Note for definition and source basis. Formula: ='GS'!R36</x:t>
        </x:r>
      </x:text>
    </x:comment>
    <x:comment ref="H11" authorId="0">
      <x:text>
        <x:r>
          <x:t>LTM diluted shares links to the bank financial build. Review its hover Note for definition and source basis. Formula: ='GS'!R39</x:t>
        </x:r>
      </x:text>
    </x:comment>
    <x:comment ref="I11" authorId="0">
      <x:text>
        <x:r>
          <x:t>LTM EPS links to the bank financial build. Review its hover Note for definition and source basis. Formula: ='GS'!R40</x:t>
        </x:r>
      </x:text>
    </x:comment>
    <x:comment ref="D12" authorId="0">
      <x:text>
        <x:r>
          <x:t>FY2025 common links to the bank financial build. Review its hover Note for definition and source basis. Formula: ='MS'!M36</x:t>
        </x:r>
      </x:text>
    </x:comment>
    <x:comment ref="E12" authorId="0">
      <x:text>
        <x:r>
          <x:t>H1 2025 common links to the bank financial build. Review its hover Note for definition and source basis. Formula: ='MS'!P36</x:t>
        </x:r>
      </x:text>
    </x:comment>
    <x:comment ref="F12" authorId="0">
      <x:text>
        <x:r>
          <x:t>H1 2026 common links to the bank financial build. Review its hover Note for definition and source basis. Formula: ='MS'!Q36</x:t>
        </x:r>
      </x:text>
    </x:comment>
    <x:comment ref="G12" authorId="0">
      <x:text>
        <x:r>
          <x:t>LTM common links to the bank financial build. Review its hover Note for definition and source basis. Formula: ='MS'!R36</x:t>
        </x:r>
      </x:text>
    </x:comment>
    <x:comment ref="H12" authorId="0">
      <x:text>
        <x:r>
          <x:t>LTM diluted shares links to the bank financial build. Review its hover Note for definition and source basis. Formula: ='MS'!R39</x:t>
        </x:r>
      </x:text>
    </x:comment>
    <x:comment ref="I12" authorId="0">
      <x:text>
        <x:r>
          <x:t>LTM EPS links to the bank financial build. Review its hover Note for definition and source basis. Formula: ='MS'!R40</x:t>
        </x:r>
      </x:text>
    </x:comment>
    <x:comment ref="D13" authorId="0">
      <x:text>
        <x:r>
          <x:t>FY2025 common links to the bank financial build. Review its hover Note for definition and source basis. Formula: ='USB'!M36</x:t>
        </x:r>
      </x:text>
    </x:comment>
    <x:comment ref="E13" authorId="0">
      <x:text>
        <x:r>
          <x:t>H1 2025 common links to the bank financial build. Review its hover Note for definition and source basis. Formula: ='USB'!P36</x:t>
        </x:r>
      </x:text>
    </x:comment>
    <x:comment ref="F13" authorId="0">
      <x:text>
        <x:r>
          <x:t>H1 2026 common links to the bank financial build. Review its hover Note for definition and source basis. Formula: ='USB'!Q36</x:t>
        </x:r>
      </x:text>
    </x:comment>
    <x:comment ref="G13" authorId="0">
      <x:text>
        <x:r>
          <x:t>LTM common links to the bank financial build. Review its hover Note for definition and source basis. Formula: ='USB'!R36</x:t>
        </x:r>
      </x:text>
    </x:comment>
    <x:comment ref="H13" authorId="0">
      <x:text>
        <x:r>
          <x:t>LTM diluted shares links to the bank financial build. Review its hover Note for definition and source basis. Formula: ='USB'!R39</x:t>
        </x:r>
      </x:text>
    </x:comment>
    <x:comment ref="I13" authorId="0">
      <x:text>
        <x:r>
          <x:t>LTM EPS links to the bank financial build. Review its hover Note for definition and source basis. Formula: ='USB'!R40</x:t>
        </x:r>
      </x:text>
    </x:comment>
    <x:comment ref="D14" authorId="0">
      <x:text>
        <x:r>
          <x:t>FY2025 common links to the bank financial build. Review its hover Note for definition and source basis. Formula: ='PNC'!M36</x:t>
        </x:r>
      </x:text>
    </x:comment>
    <x:comment ref="E14" authorId="0">
      <x:text>
        <x:r>
          <x:t>H1 2025 common links to the bank financial build. Review its hover Note for definition and source basis. Formula: ='PNC'!P36</x:t>
        </x:r>
      </x:text>
    </x:comment>
    <x:comment ref="F14" authorId="0">
      <x:text>
        <x:r>
          <x:t>H1 2026 common links to the bank financial build. Review its hover Note for definition and source basis. Formula: ='PNC'!Q36</x:t>
        </x:r>
      </x:text>
    </x:comment>
    <x:comment ref="G14" authorId="0">
      <x:text>
        <x:r>
          <x:t>LTM common links to the bank financial build. Review its hover Note for definition and source basis. Formula: ='PNC'!R36</x:t>
        </x:r>
      </x:text>
    </x:comment>
    <x:comment ref="H14" authorId="0">
      <x:text>
        <x:r>
          <x:t>LTM diluted shares links to the bank financial build. Review its hover Note for definition and source basis. Formula: ='PNC'!R39</x:t>
        </x:r>
      </x:text>
    </x:comment>
    <x:comment ref="I14" authorId="0">
      <x:text>
        <x:r>
          <x:t>LTM EPS links to the bank financial build. Review its hover Note for definition and source basis. Formula: ='PNC'!R40</x:t>
        </x:r>
      </x:text>
    </x:comment>
    <x:comment ref="D15" authorId="0">
      <x:text>
        <x:r>
          <x:t>FY2025 common links to the bank financial build. Review its hover Note for definition and source basis. Formula: ='TFC'!M36</x:t>
        </x:r>
      </x:text>
    </x:comment>
    <x:comment ref="E15" authorId="0">
      <x:text>
        <x:r>
          <x:t>H1 2025 common links to the bank financial build. Review its hover Note for definition and source basis. Formula: ='TFC'!P36</x:t>
        </x:r>
      </x:text>
    </x:comment>
    <x:comment ref="F15" authorId="0">
      <x:text>
        <x:r>
          <x:t>H1 2026 common links to the bank financial build. Review its hover Note for definition and source basis. Formula: ='TFC'!Q36</x:t>
        </x:r>
      </x:text>
    </x:comment>
    <x:comment ref="G15" authorId="0">
      <x:text>
        <x:r>
          <x:t>LTM common links to the bank financial build. Review its hover Note for definition and source basis. Formula: ='TFC'!R36</x:t>
        </x:r>
      </x:text>
    </x:comment>
    <x:comment ref="H15" authorId="0">
      <x:text>
        <x:r>
          <x:t>LTM diluted shares links to the bank financial build. Review its hover Note for definition and source basis. Formula: ='TFC'!R39</x:t>
        </x:r>
      </x:text>
    </x:comment>
    <x:comment ref="I15" authorId="0">
      <x:text>
        <x:r>
          <x:t>LTM EPS links to the bank financial build. Review its hover Note for definition and source basis. Formula: ='TFC'!R40</x:t>
        </x:r>
      </x:text>
    </x:comment>
    <x:comment ref="D16" authorId="0">
      <x:text>
        <x:r>
          <x:t>FY2025 common links to the bank financial build. Review its hover Note for definition and source basis. Formula: ='COF'!M36</x:t>
        </x:r>
      </x:text>
    </x:comment>
    <x:comment ref="E16" authorId="0">
      <x:text>
        <x:r>
          <x:t>H1 2025 common links to the bank financial build. Review its hover Note for definition and source basis. Formula: ='COF'!P36</x:t>
        </x:r>
      </x:text>
    </x:comment>
    <x:comment ref="F16" authorId="0">
      <x:text>
        <x:r>
          <x:t>H1 2026 common links to the bank financial build. Review its hover Note for definition and source basis. Formula: ='COF'!Q36</x:t>
        </x:r>
      </x:text>
    </x:comment>
    <x:comment ref="G16" authorId="0">
      <x:text>
        <x:r>
          <x:t>LTM common links to the bank financial build. Review its hover Note for definition and source basis. Formula: ='COF'!R36</x:t>
        </x:r>
      </x:text>
    </x:comment>
    <x:comment ref="H16" authorId="0">
      <x:text>
        <x:r>
          <x:t>LTM diluted shares links to the bank financial build. Review its hover Note for definition and source basis. Formula: ='COF'!R39</x:t>
        </x:r>
      </x:text>
    </x:comment>
    <x:comment ref="I16" authorId="0">
      <x:text>
        <x:r>
          <x:t>LTM EPS links to the bank financial build. Review its hover Note for definition and source basis. Formula: ='COF'!R40</x:t>
        </x:r>
      </x:text>
    </x:comment>
  </x:commentList>
</x:comments>
</file>

<file path=xl/comments8.xml><?xml version="1.0" encoding="utf-8"?>
<x:comments xmlns:x="http://schemas.openxmlformats.org/spreadsheetml/2006/main">
  <x:authors>
    <x:author/>
  </x:authors>
  <x:commentList>
    <x:comment ref="D7" authorId="0">
      <x:text>
        <x:r>
          <x:t>ROE proxy links to the bank financial build. Review its hover Note for definition and source basis. Formula: ='BAC'!R48</x:t>
        </x:r>
      </x:text>
    </x:comment>
    <x:comment ref="E7" authorId="0">
      <x:text>
        <x:r>
          <x:t>ROTE proxy links to the bank financial build. Review its hover Note for definition and source basis. Formula: ='BAC'!R49</x:t>
        </x:r>
      </x:text>
    </x:comment>
    <x:comment ref="F7" authorId="0">
      <x:text>
        <x:r>
          <x:t>ROA proxy links to the bank financial build. Review its hover Note for definition and source basis. Formula: ='BAC'!R50</x:t>
        </x:r>
      </x:text>
    </x:comment>
    <x:comment ref="G7" authorId="0">
      <x:text>
        <x:r>
          <x:t>Common income links to the bank financial build. Review its hover Note for definition and source basis. Formula: ='BAC'!R36</x:t>
        </x:r>
      </x:text>
    </x:comment>
    <x:comment ref="H7" authorId="0">
      <x:text>
        <x:r>
          <x:t>Efficiency links to the bank financial build. Review its hover Note for definition and source basis. Formula: ='BAC'!R51</x:t>
        </x:r>
      </x:text>
    </x:comment>
    <x:comment ref="I7" authorId="0">
      <x:text>
        <x:r>
          <x:t>Pre-provision revenue links to the bank financial build. Review its hover Note for definition and source basis. Formula: ='BAC'!R32</x:t>
        </x:r>
      </x:text>
    </x:comment>
    <x:comment ref="D8" authorId="0">
      <x:text>
        <x:r>
          <x:t>ROE proxy links to the bank financial build. Review its hover Note for definition and source basis. Formula: ='JPM'!R48</x:t>
        </x:r>
      </x:text>
    </x:comment>
    <x:comment ref="E8" authorId="0">
      <x:text>
        <x:r>
          <x:t>ROTE proxy links to the bank financial build. Review its hover Note for definition and source basis. Formula: ='JPM'!R49</x:t>
        </x:r>
      </x:text>
    </x:comment>
    <x:comment ref="F8" authorId="0">
      <x:text>
        <x:r>
          <x:t>ROA proxy links to the bank financial build. Review its hover Note for definition and source basis. Formula: ='JPM'!R50</x:t>
        </x:r>
      </x:text>
    </x:comment>
    <x:comment ref="G8" authorId="0">
      <x:text>
        <x:r>
          <x:t>Common income links to the bank financial build. Review its hover Note for definition and source basis. Formula: ='JPM'!R36</x:t>
        </x:r>
      </x:text>
    </x:comment>
    <x:comment ref="H8" authorId="0">
      <x:text>
        <x:r>
          <x:t>Efficiency links to the bank financial build. Review its hover Note for definition and source basis. Formula: ='JPM'!R51</x:t>
        </x:r>
      </x:text>
    </x:comment>
    <x:comment ref="I8" authorId="0">
      <x:text>
        <x:r>
          <x:t>Pre-provision revenue links to the bank financial build. Review its hover Note for definition and source basis. Formula: ='JPM'!R32</x:t>
        </x:r>
      </x:text>
    </x:comment>
    <x:comment ref="D9" authorId="0">
      <x:text>
        <x:r>
          <x:t>ROE proxy links to the bank financial build. Review its hover Note for definition and source basis. Formula: ='C'!R48</x:t>
        </x:r>
      </x:text>
    </x:comment>
    <x:comment ref="E9" authorId="0">
      <x:text>
        <x:r>
          <x:t>ROTE proxy links to the bank financial build. Review its hover Note for definition and source basis. Formula: ='C'!R49</x:t>
        </x:r>
      </x:text>
    </x:comment>
    <x:comment ref="F9" authorId="0">
      <x:text>
        <x:r>
          <x:t>ROA proxy links to the bank financial build. Review its hover Note for definition and source basis. Formula: ='C'!R50</x:t>
        </x:r>
      </x:text>
    </x:comment>
    <x:comment ref="G9" authorId="0">
      <x:text>
        <x:r>
          <x:t>Common income links to the bank financial build. Review its hover Note for definition and source basis. Formula: ='C'!R36</x:t>
        </x:r>
      </x:text>
    </x:comment>
    <x:comment ref="H9" authorId="0">
      <x:text>
        <x:r>
          <x:t>Efficiency links to the bank financial build. Review its hover Note for definition and source basis. Formula: ='C'!R51</x:t>
        </x:r>
      </x:text>
    </x:comment>
    <x:comment ref="I9" authorId="0">
      <x:text>
        <x:r>
          <x:t>Pre-provision revenue links to the bank financial build. Review its hover Note for definition and source basis. Formula: ='C'!R32</x:t>
        </x:r>
      </x:text>
    </x:comment>
    <x:comment ref="D10" authorId="0">
      <x:text>
        <x:r>
          <x:t>ROE proxy links to the bank financial build. Review its hover Note for definition and source basis. Formula: ='WFC'!R48</x:t>
        </x:r>
      </x:text>
    </x:comment>
    <x:comment ref="E10" authorId="0">
      <x:text>
        <x:r>
          <x:t>ROTE proxy links to the bank financial build. Review its hover Note for definition and source basis. Formula: ='WFC'!R49</x:t>
        </x:r>
      </x:text>
    </x:comment>
    <x:comment ref="F10" authorId="0">
      <x:text>
        <x:r>
          <x:t>ROA proxy links to the bank financial build. Review its hover Note for definition and source basis. Formula: ='WFC'!R50</x:t>
        </x:r>
      </x:text>
    </x:comment>
    <x:comment ref="G10" authorId="0">
      <x:text>
        <x:r>
          <x:t>Common income links to the bank financial build. Review its hover Note for definition and source basis. Formula: ='WFC'!R36</x:t>
        </x:r>
      </x:text>
    </x:comment>
    <x:comment ref="H10" authorId="0">
      <x:text>
        <x:r>
          <x:t>Efficiency links to the bank financial build. Review its hover Note for definition and source basis. Formula: ='WFC'!R51</x:t>
        </x:r>
      </x:text>
    </x:comment>
    <x:comment ref="I10" authorId="0">
      <x:text>
        <x:r>
          <x:t>Pre-provision revenue links to the bank financial build. Review its hover Note for definition and source basis. Formula: ='WFC'!R32</x:t>
        </x:r>
      </x:text>
    </x:comment>
    <x:comment ref="D11" authorId="0">
      <x:text>
        <x:r>
          <x:t>ROE proxy links to the bank financial build. Review its hover Note for definition and source basis. Formula: ='GS'!R48</x:t>
        </x:r>
      </x:text>
    </x:comment>
    <x:comment ref="E11" authorId="0">
      <x:text>
        <x:r>
          <x:t>ROTE proxy links to the bank financial build. Review its hover Note for definition and source basis. Formula: ='GS'!R49</x:t>
        </x:r>
      </x:text>
    </x:comment>
    <x:comment ref="F11" authorId="0">
      <x:text>
        <x:r>
          <x:t>ROA proxy links to the bank financial build. Review its hover Note for definition and source basis. Formula: ='GS'!R50</x:t>
        </x:r>
      </x:text>
    </x:comment>
    <x:comment ref="G11" authorId="0">
      <x:text>
        <x:r>
          <x:t>Common income links to the bank financial build. Review its hover Note for definition and source basis. Formula: ='GS'!R36</x:t>
        </x:r>
      </x:text>
    </x:comment>
    <x:comment ref="H11" authorId="0">
      <x:text>
        <x:r>
          <x:t>Efficiency links to the bank financial build. Review its hover Note for definition and source basis. Formula: ='GS'!R51</x:t>
        </x:r>
      </x:text>
    </x:comment>
    <x:comment ref="I11" authorId="0">
      <x:text>
        <x:r>
          <x:t>Pre-provision revenue links to the bank financial build. Review its hover Note for definition and source basis. Formula: ='GS'!R32</x:t>
        </x:r>
      </x:text>
    </x:comment>
    <x:comment ref="D12" authorId="0">
      <x:text>
        <x:r>
          <x:t>ROE proxy links to the bank financial build. Review its hover Note for definition and source basis. Formula: ='MS'!R48</x:t>
        </x:r>
      </x:text>
    </x:comment>
    <x:comment ref="E12" authorId="0">
      <x:text>
        <x:r>
          <x:t>ROTE proxy links to the bank financial build. Review its hover Note for definition and source basis. Formula: ='MS'!R49</x:t>
        </x:r>
      </x:text>
    </x:comment>
    <x:comment ref="F12" authorId="0">
      <x:text>
        <x:r>
          <x:t>ROA proxy links to the bank financial build. Review its hover Note for definition and source basis. Formula: ='MS'!R50</x:t>
        </x:r>
      </x:text>
    </x:comment>
    <x:comment ref="G12" authorId="0">
      <x:text>
        <x:r>
          <x:t>Common income links to the bank financial build. Review its hover Note for definition and source basis. Formula: ='MS'!R36</x:t>
        </x:r>
      </x:text>
    </x:comment>
    <x:comment ref="H12" authorId="0">
      <x:text>
        <x:r>
          <x:t>Efficiency links to the bank financial build. Review its hover Note for definition and source basis. Formula: ='MS'!R51</x:t>
        </x:r>
      </x:text>
    </x:comment>
    <x:comment ref="I12" authorId="0">
      <x:text>
        <x:r>
          <x:t>Pre-provision revenue links to the bank financial build. Review its hover Note for definition and source basis. Formula: ='MS'!R32</x:t>
        </x:r>
      </x:text>
    </x:comment>
    <x:comment ref="D13" authorId="0">
      <x:text>
        <x:r>
          <x:t>ROE proxy links to the bank financial build. Review its hover Note for definition and source basis. Formula: ='USB'!R48</x:t>
        </x:r>
      </x:text>
    </x:comment>
    <x:comment ref="E13" authorId="0">
      <x:text>
        <x:r>
          <x:t>ROTE proxy links to the bank financial build. Review its hover Note for definition and source basis. Formula: ='USB'!R49</x:t>
        </x:r>
      </x:text>
    </x:comment>
    <x:comment ref="F13" authorId="0">
      <x:text>
        <x:r>
          <x:t>ROA proxy links to the bank financial build. Review its hover Note for definition and source basis. Formula: ='USB'!R50</x:t>
        </x:r>
      </x:text>
    </x:comment>
    <x:comment ref="G13" authorId="0">
      <x:text>
        <x:r>
          <x:t>Common income links to the bank financial build. Review its hover Note for definition and source basis. Formula: ='USB'!R36</x:t>
        </x:r>
      </x:text>
    </x:comment>
    <x:comment ref="H13" authorId="0">
      <x:text>
        <x:r>
          <x:t>Efficiency links to the bank financial build. Review its hover Note for definition and source basis. Formula: ='USB'!R51</x:t>
        </x:r>
      </x:text>
    </x:comment>
    <x:comment ref="I13" authorId="0">
      <x:text>
        <x:r>
          <x:t>Pre-provision revenue links to the bank financial build. Review its hover Note for definition and source basis. Formula: ='USB'!R32</x:t>
        </x:r>
      </x:text>
    </x:comment>
    <x:comment ref="D14" authorId="0">
      <x:text>
        <x:r>
          <x:t>ROE proxy links to the bank financial build. Review its hover Note for definition and source basis. Formula: ='PNC'!R48</x:t>
        </x:r>
      </x:text>
    </x:comment>
    <x:comment ref="E14" authorId="0">
      <x:text>
        <x:r>
          <x:t>ROTE proxy links to the bank financial build. Review its hover Note for definition and source basis. Formula: ='PNC'!R49</x:t>
        </x:r>
      </x:text>
    </x:comment>
    <x:comment ref="F14" authorId="0">
      <x:text>
        <x:r>
          <x:t>ROA proxy links to the bank financial build. Review its hover Note for definition and source basis. Formula: ='PNC'!R50</x:t>
        </x:r>
      </x:text>
    </x:comment>
    <x:comment ref="G14" authorId="0">
      <x:text>
        <x:r>
          <x:t>Common income links to the bank financial build. Review its hover Note for definition and source basis. Formula: ='PNC'!R36</x:t>
        </x:r>
      </x:text>
    </x:comment>
    <x:comment ref="H14" authorId="0">
      <x:text>
        <x:r>
          <x:t>Efficiency links to the bank financial build. Review its hover Note for definition and source basis. Formula: ='PNC'!R51</x:t>
        </x:r>
      </x:text>
    </x:comment>
    <x:comment ref="I14" authorId="0">
      <x:text>
        <x:r>
          <x:t>Pre-provision revenue links to the bank financial build. Review its hover Note for definition and source basis. Formula: ='PNC'!R32</x:t>
        </x:r>
      </x:text>
    </x:comment>
    <x:comment ref="D15" authorId="0">
      <x:text>
        <x:r>
          <x:t>ROE proxy links to the bank financial build. Review its hover Note for definition and source basis. Formula: ='TFC'!R48</x:t>
        </x:r>
      </x:text>
    </x:comment>
    <x:comment ref="E15" authorId="0">
      <x:text>
        <x:r>
          <x:t>ROTE proxy links to the bank financial build. Review its hover Note for definition and source basis. Formula: ='TFC'!R49</x:t>
        </x:r>
      </x:text>
    </x:comment>
    <x:comment ref="F15" authorId="0">
      <x:text>
        <x:r>
          <x:t>ROA proxy links to the bank financial build. Review its hover Note for definition and source basis. Formula: ='TFC'!R50</x:t>
        </x:r>
      </x:text>
    </x:comment>
    <x:comment ref="G15" authorId="0">
      <x:text>
        <x:r>
          <x:t>Common income links to the bank financial build. Review its hover Note for definition and source basis. Formula: ='TFC'!R36</x:t>
        </x:r>
      </x:text>
    </x:comment>
    <x:comment ref="H15" authorId="0">
      <x:text>
        <x:r>
          <x:t>Efficiency links to the bank financial build. Review its hover Note for definition and source basis. Formula: ='TFC'!R51</x:t>
        </x:r>
      </x:text>
    </x:comment>
    <x:comment ref="I15" authorId="0">
      <x:text>
        <x:r>
          <x:t>Pre-provision revenue links to the bank financial build. Review its hover Note for definition and source basis. Formula: ='TFC'!R32</x:t>
        </x:r>
      </x:text>
    </x:comment>
    <x:comment ref="D16" authorId="0">
      <x:text>
        <x:r>
          <x:t>ROE proxy links to the bank financial build. Review its hover Note for definition and source basis. Formula: ='COF'!R48</x:t>
        </x:r>
      </x:text>
    </x:comment>
    <x:comment ref="E16" authorId="0">
      <x:text>
        <x:r>
          <x:t>ROTE proxy links to the bank financial build. Review its hover Note for definition and source basis. Formula: ='COF'!R49</x:t>
        </x:r>
      </x:text>
    </x:comment>
    <x:comment ref="F16" authorId="0">
      <x:text>
        <x:r>
          <x:t>ROA proxy links to the bank financial build. Review its hover Note for definition and source basis. Formula: ='COF'!R50</x:t>
        </x:r>
      </x:text>
    </x:comment>
    <x:comment ref="G16" authorId="0">
      <x:text>
        <x:r>
          <x:t>Common income links to the bank financial build. Review its hover Note for definition and source basis. Formula: ='COF'!R36</x:t>
        </x:r>
      </x:text>
    </x:comment>
    <x:comment ref="H16" authorId="0">
      <x:text>
        <x:r>
          <x:t>Efficiency links to the bank financial build. Review its hover Note for definition and source basis. Formula: ='COF'!R51</x:t>
        </x:r>
      </x:text>
    </x:comment>
    <x:comment ref="I16" authorId="0">
      <x:text>
        <x:r>
          <x:t>Pre-provision revenue links to the bank financial build. Review its hover Note for definition and source basis. Formula: ='COF'!R32</x:t>
        </x:r>
      </x:text>
    </x:comment>
  </x:commentList>
</x:comments>
</file>

<file path=xl/comments9.xml><?xml version="1.0" encoding="utf-8"?>
<x:comments xmlns:x="http://schemas.openxmlformats.org/spreadsheetml/2006/main">
  <x:authors>
    <x:author/>
  </x:authors>
  <x:commentList>
    <x:comment ref="F7" authorId="0">
      <x:text>
        <x:r>
          <x:t>Eight elapsed years separate FY2017 and FY2025. Negative earnings cannot produce a meaningful CAGR. Formula: =IF(AND(COUNT('BAC'!E7,'BAC'!M7)=2,'BAC'!E7&gt;0,'BAC'!M7&gt;0),('BAC'!M7/'BAC'!E7)^(1/8)-1,"n.a.")</x:t>
        </x:r>
      </x:text>
    </x:comment>
    <x:comment ref="G7" authorId="0">
      <x:text>
        <x:r>
          <x:t>Eight elapsed years separate FY2017 and FY2025. Negative earnings cannot produce a meaningful CAGR. Formula: =IF(AND(COUNT('BAC'!E24,'BAC'!M24)=2,'BAC'!E24&gt;0,'BAC'!M24&gt;0),('BAC'!M24/'BAC'!E24)^(1/8)-1,"n.a.")</x:t>
        </x:r>
      </x:text>
    </x:comment>
    <x:comment ref="H7" authorId="0">
      <x:text>
        <x:r>
          <x:t>Eight elapsed years separate FY2017 and FY2025. Negative earnings cannot produce a meaningful CAGR. Formula: =IF(AND(COUNT('BAC'!E21,'BAC'!M21)=2,'BAC'!E21&gt;0,'BAC'!M21&gt;0),('BAC'!M21/'BAC'!E21)^(1/8)-1,"n.a.")</x:t>
        </x:r>
      </x:text>
    </x:comment>
    <x:comment ref="I7" authorId="0">
      <x:text>
        <x:r>
          <x:t>Eight elapsed years separate FY2017 and FY2025. Negative earnings cannot produce a meaningful CAGR. Formula: =IF(AND(COUNT('BAC'!E30,'BAC'!M30)=2,'BAC'!E30&gt;0,'BAC'!M30&gt;0),('BAC'!M30/'BAC'!E30)^(1/8)-1,"n.a.")</x:t>
        </x:r>
      </x:text>
    </x:comment>
    <x:comment ref="J7" authorId="0">
      <x:text>
        <x:r>
          <x:t>Eight elapsed years separate FY2017 and FY2025. Negative earnings cannot produce a meaningful CAGR. Formula: =IF(AND(COUNT('BAC'!E36,'BAC'!M36)=2,'BAC'!E36&gt;0,'BAC'!M36&gt;0),('BAC'!M36/'BAC'!E36)^(1/8)-1,"n.a.")</x:t>
        </x:r>
      </x:text>
    </x:comment>
    <x:comment ref="F8" authorId="0">
      <x:text>
        <x:r>
          <x:t>Eight elapsed years separate FY2017 and FY2025. Negative earnings cannot produce a meaningful CAGR. Formula: =IF(AND(COUNT('JPM'!E7,'JPM'!M7)=2,'JPM'!E7&gt;0,'JPM'!M7&gt;0),('JPM'!M7/'JPM'!E7)^(1/8)-1,"n.a.")</x:t>
        </x:r>
      </x:text>
    </x:comment>
    <x:comment ref="G8" authorId="0">
      <x:text>
        <x:r>
          <x:t>Eight elapsed years separate FY2017 and FY2025. Negative earnings cannot produce a meaningful CAGR. Formula: =IF(AND(COUNT('JPM'!E24,'JPM'!M24)=2,'JPM'!E24&gt;0,'JPM'!M24&gt;0),('JPM'!M24/'JPM'!E24)^(1/8)-1,"n.a.")</x:t>
        </x:r>
      </x:text>
    </x:comment>
    <x:comment ref="H8" authorId="0">
      <x:text>
        <x:r>
          <x:t>Eight elapsed years separate FY2017 and FY2025. Negative earnings cannot produce a meaningful CAGR. Formula: =IF(AND(COUNT('JPM'!E21,'JPM'!M21)=2,'JPM'!E21&gt;0,'JPM'!M21&gt;0),('JPM'!M21/'JPM'!E21)^(1/8)-1,"n.a.")</x:t>
        </x:r>
      </x:text>
    </x:comment>
    <x:comment ref="I8" authorId="0">
      <x:text>
        <x:r>
          <x:t>Eight elapsed years separate FY2017 and FY2025. Negative earnings cannot produce a meaningful CAGR. Formula: =IF(AND(COUNT('JPM'!E30,'JPM'!M30)=2,'JPM'!E30&gt;0,'JPM'!M30&gt;0),('JPM'!M30/'JPM'!E30)^(1/8)-1,"n.a.")</x:t>
        </x:r>
      </x:text>
    </x:comment>
    <x:comment ref="J8" authorId="0">
      <x:text>
        <x:r>
          <x:t>Eight elapsed years separate FY2017 and FY2025. Negative earnings cannot produce a meaningful CAGR. Formula: =IF(AND(COUNT('JPM'!E36,'JPM'!M36)=2,'JPM'!E36&gt;0,'JPM'!M36&gt;0),('JPM'!M36/'JPM'!E36)^(1/8)-1,"n.a.")</x:t>
        </x:r>
      </x:text>
    </x:comment>
    <x:comment ref="F9" authorId="0">
      <x:text>
        <x:r>
          <x:t>Eight elapsed years separate FY2017 and FY2025. Negative earnings cannot produce a meaningful CAGR. Formula: =IF(AND(COUNT('C'!E7,'C'!M7)=2,'C'!E7&gt;0,'C'!M7&gt;0),('C'!M7/'C'!E7)^(1/8)-1,"n.a.")</x:t>
        </x:r>
      </x:text>
    </x:comment>
    <x:comment ref="G9" authorId="0">
      <x:text>
        <x:r>
          <x:t>Eight elapsed years separate FY2017 and FY2025. Negative earnings cannot produce a meaningful CAGR. Formula: =IF(AND(COUNT('C'!E24,'C'!M24)=2,'C'!E24&gt;0,'C'!M24&gt;0),('C'!M24/'C'!E24)^(1/8)-1,"n.a.")</x:t>
        </x:r>
      </x:text>
    </x:comment>
    <x:comment ref="H9" authorId="0">
      <x:text>
        <x:r>
          <x:t>Eight elapsed years separate FY2017 and FY2025. Negative earnings cannot produce a meaningful CAGR. Formula: =IF(AND(COUNT('C'!E21,'C'!M21)=2,'C'!E21&gt;0,'C'!M21&gt;0),('C'!M21/'C'!E21)^(1/8)-1,"n.a.")</x:t>
        </x:r>
      </x:text>
    </x:comment>
    <x:comment ref="I9" authorId="0">
      <x:text>
        <x:r>
          <x:t>Eight elapsed years separate FY2017 and FY2025. Negative earnings cannot produce a meaningful CAGR. Formula: =IF(AND(COUNT('C'!E30,'C'!M30)=2,'C'!E30&gt;0,'C'!M30&gt;0),('C'!M30/'C'!E30)^(1/8)-1,"n.a.")</x:t>
        </x:r>
      </x:text>
    </x:comment>
    <x:comment ref="J9" authorId="0">
      <x:text>
        <x:r>
          <x:t>Eight elapsed years separate FY2017 and FY2025. Negative earnings cannot produce a meaningful CAGR. Formula: =IF(AND(COUNT('C'!E36,'C'!M36)=2,'C'!E36&gt;0,'C'!M36&gt;0),('C'!M36/'C'!E36)^(1/8)-1,"n.a.")</x:t>
        </x:r>
      </x:text>
    </x:comment>
    <x:comment ref="F10" authorId="0">
      <x:text>
        <x:r>
          <x:t>Eight elapsed years separate FY2017 and FY2025. Negative earnings cannot produce a meaningful CAGR. Formula: =IF(AND(COUNT('WFC'!E7,'WFC'!M7)=2,'WFC'!E7&gt;0,'WFC'!M7&gt;0),('WFC'!M7/'WFC'!E7)^(1/8)-1,"n.a.")</x:t>
        </x:r>
      </x:text>
    </x:comment>
    <x:comment ref="G10" authorId="0">
      <x:text>
        <x:r>
          <x:t>Eight elapsed years separate FY2017 and FY2025. Negative earnings cannot produce a meaningful CAGR. Formula: =IF(AND(COUNT('WFC'!E24,'WFC'!M24)=2,'WFC'!E24&gt;0,'WFC'!M24&gt;0),('WFC'!M24/'WFC'!E24)^(1/8)-1,"n.a.")</x:t>
        </x:r>
      </x:text>
    </x:comment>
    <x:comment ref="H10" authorId="0">
      <x:text>
        <x:r>
          <x:t>Eight elapsed years separate FY2017 and FY2025. Negative earnings cannot produce a meaningful CAGR. Formula: =IF(AND(COUNT('WFC'!E21,'WFC'!M21)=2,'WFC'!E21&gt;0,'WFC'!M21&gt;0),('WFC'!M21/'WFC'!E21)^(1/8)-1,"n.a.")</x:t>
        </x:r>
      </x:text>
    </x:comment>
    <x:comment ref="I10" authorId="0">
      <x:text>
        <x:r>
          <x:t>Eight elapsed years separate FY2017 and FY2025. Negative earnings cannot produce a meaningful CAGR. Formula: =IF(AND(COUNT('WFC'!E30,'WFC'!M30)=2,'WFC'!E30&gt;0,'WFC'!M30&gt;0),('WFC'!M30/'WFC'!E30)^(1/8)-1,"n.a.")</x:t>
        </x:r>
      </x:text>
    </x:comment>
    <x:comment ref="J10" authorId="0">
      <x:text>
        <x:r>
          <x:t>Eight elapsed years separate FY2017 and FY2025. Negative earnings cannot produce a meaningful CAGR. Formula: =IF(AND(COUNT('WFC'!E36,'WFC'!M36)=2,'WFC'!E36&gt;0,'WFC'!M36&gt;0),('WFC'!M36/'WFC'!E36)^(1/8)-1,"n.a.")</x:t>
        </x:r>
      </x:text>
    </x:comment>
    <x:comment ref="F11" authorId="0">
      <x:text>
        <x:r>
          <x:t>Eight elapsed years separate FY2017 and FY2025. Negative earnings cannot produce a meaningful CAGR. Formula: =IF(AND(COUNT('GS'!E7,'GS'!M7)=2,'GS'!E7&gt;0,'GS'!M7&gt;0),('GS'!M7/'GS'!E7)^(1/8)-1,"n.a.")</x:t>
        </x:r>
      </x:text>
    </x:comment>
    <x:comment ref="G11" authorId="0">
      <x:text>
        <x:r>
          <x:t>Eight elapsed years separate FY2017 and FY2025. Negative earnings cannot produce a meaningful CAGR. Formula: =IF(AND(COUNT('GS'!E24,'GS'!M24)=2,'GS'!E24&gt;0,'GS'!M24&gt;0),('GS'!M24/'GS'!E24)^(1/8)-1,"n.a.")</x:t>
        </x:r>
      </x:text>
    </x:comment>
    <x:comment ref="H11" authorId="0">
      <x:text>
        <x:r>
          <x:t>Eight elapsed years separate FY2017 and FY2025. Negative earnings cannot produce a meaningful CAGR. Formula: =IF(AND(COUNT('GS'!E21,'GS'!M21)=2,'GS'!E21&gt;0,'GS'!M21&gt;0),('GS'!M21/'GS'!E21)^(1/8)-1,"n.a.")</x:t>
        </x:r>
      </x:text>
    </x:comment>
    <x:comment ref="I11" authorId="0">
      <x:text>
        <x:r>
          <x:t>Eight elapsed years separate FY2017 and FY2025. Negative earnings cannot produce a meaningful CAGR. Formula: =IF(AND(COUNT('GS'!E30,'GS'!M30)=2,'GS'!E30&gt;0,'GS'!M30&gt;0),('GS'!M30/'GS'!E30)^(1/8)-1,"n.a.")</x:t>
        </x:r>
      </x:text>
    </x:comment>
    <x:comment ref="J11" authorId="0">
      <x:text>
        <x:r>
          <x:t>Eight elapsed years separate FY2017 and FY2025. Negative earnings cannot produce a meaningful CAGR. Formula: =IF(AND(COUNT('GS'!E36,'GS'!M36)=2,'GS'!E36&gt;0,'GS'!M36&gt;0),('GS'!M36/'GS'!E36)^(1/8)-1,"n.a.")</x:t>
        </x:r>
      </x:text>
    </x:comment>
    <x:comment ref="F12" authorId="0">
      <x:text>
        <x:r>
          <x:t>Eight elapsed years separate FY2017 and FY2025. Negative earnings cannot produce a meaningful CAGR. Formula: =IF(AND(COUNT('MS'!E7,'MS'!M7)=2,'MS'!E7&gt;0,'MS'!M7&gt;0),('MS'!M7/'MS'!E7)^(1/8)-1,"n.a.")</x:t>
        </x:r>
      </x:text>
    </x:comment>
    <x:comment ref="G12" authorId="0">
      <x:text>
        <x:r>
          <x:t>Eight elapsed years separate FY2017 and FY2025. Negative earnings cannot produce a meaningful CAGR. Formula: =IF(AND(COUNT('MS'!E24,'MS'!M24)=2,'MS'!E24&gt;0,'MS'!M24&gt;0),('MS'!M24/'MS'!E24)^(1/8)-1,"n.a.")</x:t>
        </x:r>
      </x:text>
    </x:comment>
    <x:comment ref="H12" authorId="0">
      <x:text>
        <x:r>
          <x:t>Eight elapsed years separate FY2017 and FY2025. Negative earnings cannot produce a meaningful CAGR. Formula: =IF(AND(COUNT('MS'!E21,'MS'!M21)=2,'MS'!E21&gt;0,'MS'!M21&gt;0),('MS'!M21/'MS'!E21)^(1/8)-1,"n.a.")</x:t>
        </x:r>
      </x:text>
    </x:comment>
    <x:comment ref="I12" authorId="0">
      <x:text>
        <x:r>
          <x:t>Eight elapsed years separate FY2017 and FY2025. Negative earnings cannot produce a meaningful CAGR. Formula: =IF(AND(COUNT('MS'!E30,'MS'!M30)=2,'MS'!E30&gt;0,'MS'!M30&gt;0),('MS'!M30/'MS'!E30)^(1/8)-1,"n.a.")</x:t>
        </x:r>
      </x:text>
    </x:comment>
    <x:comment ref="J12" authorId="0">
      <x:text>
        <x:r>
          <x:t>Eight elapsed years separate FY2017 and FY2025. Negative earnings cannot produce a meaningful CAGR. Formula: =IF(AND(COUNT('MS'!E36,'MS'!M36)=2,'MS'!E36&gt;0,'MS'!M36&gt;0),('MS'!M36/'MS'!E36)^(1/8)-1,"n.a.")</x:t>
        </x:r>
      </x:text>
    </x:comment>
    <x:comment ref="F13" authorId="0">
      <x:text>
        <x:r>
          <x:t>Eight elapsed years separate FY2017 and FY2025. Negative earnings cannot produce a meaningful CAGR. Formula: =IF(AND(COUNT('USB'!E7,'USB'!M7)=2,'USB'!E7&gt;0,'USB'!M7&gt;0),('USB'!M7/'USB'!E7)^(1/8)-1,"n.a.")</x:t>
        </x:r>
      </x:text>
    </x:comment>
    <x:comment ref="G13" authorId="0">
      <x:text>
        <x:r>
          <x:t>Eight elapsed years separate FY2017 and FY2025. Negative earnings cannot produce a meaningful CAGR. Formula: =IF(AND(COUNT('USB'!E24,'USB'!M24)=2,'USB'!E24&gt;0,'USB'!M24&gt;0),('USB'!M24/'USB'!E24)^(1/8)-1,"n.a.")</x:t>
        </x:r>
      </x:text>
    </x:comment>
    <x:comment ref="H13" authorId="0">
      <x:text>
        <x:r>
          <x:t>Eight elapsed years separate FY2017 and FY2025. Negative earnings cannot produce a meaningful CAGR. Formula: =IF(AND(COUNT('USB'!E21,'USB'!M21)=2,'USB'!E21&gt;0,'USB'!M21&gt;0),('USB'!M21/'USB'!E21)^(1/8)-1,"n.a.")</x:t>
        </x:r>
      </x:text>
    </x:comment>
    <x:comment ref="I13" authorId="0">
      <x:text>
        <x:r>
          <x:t>Eight elapsed years separate FY2017 and FY2025. Negative earnings cannot produce a meaningful CAGR. Formula: =IF(AND(COUNT('USB'!E30,'USB'!M30)=2,'USB'!E30&gt;0,'USB'!M30&gt;0),('USB'!M30/'USB'!E30)^(1/8)-1,"n.a.")</x:t>
        </x:r>
      </x:text>
    </x:comment>
    <x:comment ref="J13" authorId="0">
      <x:text>
        <x:r>
          <x:t>Eight elapsed years separate FY2017 and FY2025. Negative earnings cannot produce a meaningful CAGR. Formula: =IF(AND(COUNT('USB'!E36,'USB'!M36)=2,'USB'!E36&gt;0,'USB'!M36&gt;0),('USB'!M36/'USB'!E36)^(1/8)-1,"n.a.")</x:t>
        </x:r>
      </x:text>
    </x:comment>
    <x:comment ref="F14" authorId="0">
      <x:text>
        <x:r>
          <x:t>Eight elapsed years separate FY2017 and FY2025. Negative earnings cannot produce a meaningful CAGR. Formula: =IF(AND(COUNT('PNC'!E7,'PNC'!M7)=2,'PNC'!E7&gt;0,'PNC'!M7&gt;0),('PNC'!M7/'PNC'!E7)^(1/8)-1,"n.a.")</x:t>
        </x:r>
      </x:text>
    </x:comment>
    <x:comment ref="G14" authorId="0">
      <x:text>
        <x:r>
          <x:t>Eight elapsed years separate FY2017 and FY2025. Negative earnings cannot produce a meaningful CAGR. Formula: =IF(AND(COUNT('PNC'!E24,'PNC'!M24)=2,'PNC'!E24&gt;0,'PNC'!M24&gt;0),('PNC'!M24/'PNC'!E24)^(1/8)-1,"n.a.")</x:t>
        </x:r>
      </x:text>
    </x:comment>
    <x:comment ref="H14" authorId="0">
      <x:text>
        <x:r>
          <x:t>Eight elapsed years separate FY2017 and FY2025. Negative earnings cannot produce a meaningful CAGR. Formula: =IF(AND(COUNT('PNC'!E21,'PNC'!M21)=2,'PNC'!E21&gt;0,'PNC'!M21&gt;0),('PNC'!M21/'PNC'!E21)^(1/8)-1,"n.a.")</x:t>
        </x:r>
      </x:text>
    </x:comment>
    <x:comment ref="I14" authorId="0">
      <x:text>
        <x:r>
          <x:t>Eight elapsed years separate FY2017 and FY2025. Negative earnings cannot produce a meaningful CAGR. Formula: =IF(AND(COUNT('PNC'!E30,'PNC'!M30)=2,'PNC'!E30&gt;0,'PNC'!M30&gt;0),('PNC'!M30/'PNC'!E30)^(1/8)-1,"n.a.")</x:t>
        </x:r>
      </x:text>
    </x:comment>
    <x:comment ref="J14" authorId="0">
      <x:text>
        <x:r>
          <x:t>Eight elapsed years separate FY2017 and FY2025. Negative earnings cannot produce a meaningful CAGR. Formula: =IF(AND(COUNT('PNC'!E36,'PNC'!M36)=2,'PNC'!E36&gt;0,'PNC'!M36&gt;0),('PNC'!M36/'PNC'!E36)^(1/8)-1,"n.a.")</x:t>
        </x:r>
      </x:text>
    </x:comment>
    <x:comment ref="F15" authorId="0">
      <x:text>
        <x:r>
          <x:t>Eight elapsed years separate FY2017 and FY2025. Negative earnings cannot produce a meaningful CAGR. Formula: =IF(AND(COUNT('TFC'!E7,'TFC'!M7)=2,'TFC'!E7&gt;0,'TFC'!M7&gt;0),('TFC'!M7/'TFC'!E7)^(1/8)-1,"n.a.")</x:t>
        </x:r>
      </x:text>
    </x:comment>
    <x:comment ref="G15" authorId="0">
      <x:text>
        <x:r>
          <x:t>Eight elapsed years separate FY2017 and FY2025. Negative earnings cannot produce a meaningful CAGR. Formula: =IF(AND(COUNT('TFC'!E24,'TFC'!M24)=2,'TFC'!E24&gt;0,'TFC'!M24&gt;0),('TFC'!M24/'TFC'!E24)^(1/8)-1,"n.a.")</x:t>
        </x:r>
      </x:text>
    </x:comment>
    <x:comment ref="H15" authorId="0">
      <x:text>
        <x:r>
          <x:t>Eight elapsed years separate FY2017 and FY2025. Negative earnings cannot produce a meaningful CAGR. Formula: =IF(AND(COUNT('TFC'!E21,'TFC'!M21)=2,'TFC'!E21&gt;0,'TFC'!M21&gt;0),('TFC'!M21/'TFC'!E21)^(1/8)-1,"n.a.")</x:t>
        </x:r>
      </x:text>
    </x:comment>
    <x:comment ref="I15" authorId="0">
      <x:text>
        <x:r>
          <x:t>Eight elapsed years separate FY2017 and FY2025. Negative earnings cannot produce a meaningful CAGR. Formula: =IF(AND(COUNT('TFC'!E30,'TFC'!M30)=2,'TFC'!E30&gt;0,'TFC'!M30&gt;0),('TFC'!M30/'TFC'!E30)^(1/8)-1,"n.a.")</x:t>
        </x:r>
      </x:text>
    </x:comment>
    <x:comment ref="J15" authorId="0">
      <x:text>
        <x:r>
          <x:t>Eight elapsed years separate FY2017 and FY2025. Negative earnings cannot produce a meaningful CAGR. Formula: =IF(AND(COUNT('TFC'!E36,'TFC'!M36)=2,'TFC'!E36&gt;0,'TFC'!M36&gt;0),('TFC'!M36/'TFC'!E36)^(1/8)-1,"n.a.")</x:t>
        </x:r>
      </x:text>
    </x:comment>
    <x:comment ref="F16" authorId="0">
      <x:text>
        <x:r>
          <x:t>Eight elapsed years separate FY2017 and FY2025. Negative earnings cannot produce a meaningful CAGR. Formula: =IF(AND(COUNT('COF'!E7,'COF'!M7)=2,'COF'!E7&gt;0,'COF'!M7&gt;0),('COF'!M7/'COF'!E7)^(1/8)-1,"n.a.")</x:t>
        </x:r>
      </x:text>
    </x:comment>
    <x:comment ref="G16" authorId="0">
      <x:text>
        <x:r>
          <x:t>Eight elapsed years separate FY2017 and FY2025. Negative earnings cannot produce a meaningful CAGR. Formula: =IF(AND(COUNT('COF'!E24,'COF'!M24)=2,'COF'!E24&gt;0,'COF'!M24&gt;0),('COF'!M24/'COF'!E24)^(1/8)-1,"n.a.")</x:t>
        </x:r>
      </x:text>
    </x:comment>
    <x:comment ref="H16" authorId="0">
      <x:text>
        <x:r>
          <x:t>Eight elapsed years separate FY2017 and FY2025. Negative earnings cannot produce a meaningful CAGR. Formula: =IF(AND(COUNT('COF'!E21,'COF'!M21)=2,'COF'!E21&gt;0,'COF'!M21&gt;0),('COF'!M21/'COF'!E21)^(1/8)-1,"n.a.")</x:t>
        </x:r>
      </x:text>
    </x:comment>
    <x:comment ref="I16" authorId="0">
      <x:text>
        <x:r>
          <x:t>Eight elapsed years separate FY2017 and FY2025. Negative earnings cannot produce a meaningful CAGR. Formula: =IF(AND(COUNT('COF'!E30,'COF'!M30)=2,'COF'!E30&gt;0,'COF'!M30&gt;0),('COF'!M30/'COF'!E30)^(1/8)-1,"n.a.")</x:t>
        </x:r>
      </x:text>
    </x:comment>
    <x:comment ref="J16" authorId="0">
      <x:text>
        <x:r>
          <x:t>Eight elapsed years separate FY2017 and FY2025. Negative earnings cannot produce a meaningful CAGR. Formula: =IF(AND(COUNT('COF'!E36,'COF'!M36)=2,'COF'!E36&gt;0,'COF'!M36&gt;0),('COF'!M36/'COF'!E36)^(1/8)-1,"n.a.")</x:t>
        </x:r>
      </x:text>
    </x:comment>
  </x:commentList>
</x:comments>
</file>

<file path=xl/comments10.xml><?xml version="1.0" encoding="utf-8"?>
<x:comments xmlns:x="http://schemas.openxmlformats.org/spreadsheetml/2006/main">
  <x:authors>
    <x:author/>
  </x:authors>
  <x:commentList>
    <x:comment ref="D7" authorId="0">
      <x:text>
        <x:r>
          <x:t>Parent equity links to the bank financial build. Review its hover Note for definition and source basis. Formula: ='BAC'!Q9</x:t>
        </x:r>
      </x:text>
    </x:comment>
    <x:comment ref="E7" authorId="0">
      <x:text>
        <x:r>
          <x:t>Preferred carrying links to the bank financial build. Review its hover Note for definition and source basis. Formula: ='BAC'!Q10</x:t>
        </x:r>
      </x:text>
    </x:comment>
    <x:comment ref="F7" authorId="0">
      <x:text>
        <x:r>
          <x:t>Common equity links to the bank financial build. Review its hover Note for definition and source basis. Formula: ='BAC'!Q11</x:t>
        </x:r>
      </x:text>
    </x:comment>
    <x:comment ref="G7" authorId="0">
      <x:text>
        <x:r>
          <x:t>Goodwill links to the bank financial build. Review its hover Note for definition and source basis. Formula: ='BAC'!Q12</x:t>
        </x:r>
      </x:text>
    </x:comment>
    <x:comment ref="H7" authorId="0">
      <x:text>
        <x:r>
          <x:t>Other intangibles links to the bank financial build. Review its hover Note for definition and source basis. Formula: ='BAC'!Q13</x:t>
        </x:r>
      </x:text>
    </x:comment>
    <x:comment ref="I7" authorId="0">
      <x:text>
        <x:r>
          <x:t>Straight TCE links to the bank financial build. Review its hover Note for definition and source basis. Formula: ='BAC'!Q14</x:t>
        </x:r>
      </x:text>
    </x:comment>
    <x:comment ref="J7" authorId="0">
      <x:text>
        <x:r>
          <x:t>Selected TCE links to the bank financial build. Review its hover Note for definition and source basis. Formula: ='BAC'!Q15</x:t>
        </x:r>
      </x:text>
    </x:comment>
    <x:comment ref="K7" authorId="0">
      <x:text>
        <x:r>
          <x:t>TBV/share links to the bank financial build. Review its hover Note for definition and source basis. Formula: ='BAC'!Q18</x:t>
        </x:r>
      </x:text>
    </x:comment>
    <x:comment ref="D8" authorId="0">
      <x:text>
        <x:r>
          <x:t>Parent equity links to the bank financial build. Review its hover Note for definition and source basis. Formula: ='JPM'!Q9</x:t>
        </x:r>
      </x:text>
    </x:comment>
    <x:comment ref="E8" authorId="0">
      <x:text>
        <x:r>
          <x:t>Preferred carrying links to the bank financial build. Review its hover Note for definition and source basis. Formula: ='JPM'!Q10</x:t>
        </x:r>
      </x:text>
    </x:comment>
    <x:comment ref="F8" authorId="0">
      <x:text>
        <x:r>
          <x:t>Common equity links to the bank financial build. Review its hover Note for definition and source basis. Formula: ='JPM'!Q11</x:t>
        </x:r>
      </x:text>
    </x:comment>
    <x:comment ref="G8" authorId="0">
      <x:text>
        <x:r>
          <x:t>Goodwill links to the bank financial build. Review its hover Note for definition and source basis. Formula: ='JPM'!Q12</x:t>
        </x:r>
      </x:text>
    </x:comment>
    <x:comment ref="H8" authorId="0">
      <x:text>
        <x:r>
          <x:t>Other intangibles links to the bank financial build. Review its hover Note for definition and source basis. Formula: ='JPM'!Q13</x:t>
        </x:r>
      </x:text>
    </x:comment>
    <x:comment ref="I8" authorId="0">
      <x:text>
        <x:r>
          <x:t>Straight TCE links to the bank financial build. Review its hover Note for definition and source basis. Formula: ='JPM'!Q14</x:t>
        </x:r>
      </x:text>
    </x:comment>
    <x:comment ref="J8" authorId="0">
      <x:text>
        <x:r>
          <x:t>Selected TCE links to the bank financial build. Review its hover Note for definition and source basis. Formula: ='JPM'!Q15</x:t>
        </x:r>
      </x:text>
    </x:comment>
    <x:comment ref="K8" authorId="0">
      <x:text>
        <x:r>
          <x:t>TBV/share links to the bank financial build. Review its hover Note for definition and source basis. Formula: ='JPM'!Q18</x:t>
        </x:r>
      </x:text>
    </x:comment>
    <x:comment ref="D9" authorId="0">
      <x:text>
        <x:r>
          <x:t>Parent equity links to the bank financial build. Review its hover Note for definition and source basis. Formula: ='C'!Q9</x:t>
        </x:r>
      </x:text>
    </x:comment>
    <x:comment ref="E9" authorId="0">
      <x:text>
        <x:r>
          <x:t>Preferred carrying links to the bank financial build. Review its hover Note for definition and source basis. Formula: ='C'!Q10</x:t>
        </x:r>
      </x:text>
    </x:comment>
    <x:comment ref="F9" authorId="0">
      <x:text>
        <x:r>
          <x:t>Common equity links to the bank financial build. Review its hover Note for definition and source basis. Formula: ='C'!Q11</x:t>
        </x:r>
      </x:text>
    </x:comment>
    <x:comment ref="G9" authorId="0">
      <x:text>
        <x:r>
          <x:t>Goodwill links to the bank financial build. Review its hover Note for definition and source basis. Formula: ='C'!Q12</x:t>
        </x:r>
      </x:text>
    </x:comment>
    <x:comment ref="H9" authorId="0">
      <x:text>
        <x:r>
          <x:t>Other intangibles links to the bank financial build. Review its hover Note for definition and source basis. Formula: ='C'!Q13</x:t>
        </x:r>
      </x:text>
    </x:comment>
    <x:comment ref="I9" authorId="0">
      <x:text>
        <x:r>
          <x:t>Straight TCE links to the bank financial build. Review its hover Note for definition and source basis. Formula: ='C'!Q14</x:t>
        </x:r>
      </x:text>
    </x:comment>
    <x:comment ref="J9" authorId="0">
      <x:text>
        <x:r>
          <x:t>Selected TCE links to the bank financial build. Review its hover Note for definition and source basis. Formula: ='C'!Q15</x:t>
        </x:r>
      </x:text>
    </x:comment>
    <x:comment ref="K9" authorId="0">
      <x:text>
        <x:r>
          <x:t>TBV/share links to the bank financial build. Review its hover Note for definition and source basis. Formula: ='C'!Q18</x:t>
        </x:r>
      </x:text>
    </x:comment>
    <x:comment ref="D10" authorId="0">
      <x:text>
        <x:r>
          <x:t>Parent equity links to the bank financial build. Review its hover Note for definition and source basis. Formula: ='WFC'!Q9</x:t>
        </x:r>
      </x:text>
    </x:comment>
    <x:comment ref="E10" authorId="0">
      <x:text>
        <x:r>
          <x:t>Preferred carrying links to the bank financial build. Review its hover Note for definition and source basis. Formula: ='WFC'!Q10</x:t>
        </x:r>
      </x:text>
    </x:comment>
    <x:comment ref="F10" authorId="0">
      <x:text>
        <x:r>
          <x:t>Common equity links to the bank financial build. Review its hover Note for definition and source basis. Formula: ='WFC'!Q11</x:t>
        </x:r>
      </x:text>
    </x:comment>
    <x:comment ref="G10" authorId="0">
      <x:text>
        <x:r>
          <x:t>Goodwill links to the bank financial build. Review its hover Note for definition and source basis. Formula: ='WFC'!Q12</x:t>
        </x:r>
      </x:text>
    </x:comment>
    <x:comment ref="H10" authorId="0">
      <x:text>
        <x:r>
          <x:t>Other intangibles links to the bank financial build. Review its hover Note for definition and source basis. Formula: ='WFC'!Q13</x:t>
        </x:r>
      </x:text>
    </x:comment>
    <x:comment ref="I10" authorId="0">
      <x:text>
        <x:r>
          <x:t>Straight TCE links to the bank financial build. Review its hover Note for definition and source basis. Formula: ='WFC'!Q14</x:t>
        </x:r>
      </x:text>
    </x:comment>
    <x:comment ref="J10" authorId="0">
      <x:text>
        <x:r>
          <x:t>Selected TCE links to the bank financial build. Review its hover Note for definition and source basis. Formula: ='WFC'!Q15</x:t>
        </x:r>
      </x:text>
    </x:comment>
    <x:comment ref="K10" authorId="0">
      <x:text>
        <x:r>
          <x:t>TBV/share links to the bank financial build. Review its hover Note for definition and source basis. Formula: ='WFC'!Q18</x:t>
        </x:r>
      </x:text>
    </x:comment>
    <x:comment ref="D11" authorId="0">
      <x:text>
        <x:r>
          <x:t>Parent equity links to the bank financial build. Review its hover Note for definition and source basis. Formula: ='GS'!Q9</x:t>
        </x:r>
      </x:text>
    </x:comment>
    <x:comment ref="E11" authorId="0">
      <x:text>
        <x:r>
          <x:t>Preferred carrying links to the bank financial build. Review its hover Note for definition and source basis. Formula: ='GS'!Q10</x:t>
        </x:r>
      </x:text>
    </x:comment>
    <x:comment ref="F11" authorId="0">
      <x:text>
        <x:r>
          <x:t>Common equity links to the bank financial build. Review its hover Note for definition and source basis. Formula: ='GS'!Q11</x:t>
        </x:r>
      </x:text>
    </x:comment>
    <x:comment ref="G11" authorId="0">
      <x:text>
        <x:r>
          <x:t>Goodwill links to the bank financial build. Review its hover Note for definition and source basis. Formula: ='GS'!Q12</x:t>
        </x:r>
      </x:text>
    </x:comment>
    <x:comment ref="H11" authorId="0">
      <x:text>
        <x:r>
          <x:t>Other intangibles links to the bank financial build. Review its hover Note for definition and source basis. Formula: ='GS'!Q13</x:t>
        </x:r>
      </x:text>
    </x:comment>
    <x:comment ref="I11" authorId="0">
      <x:text>
        <x:r>
          <x:t>Straight TCE links to the bank financial build. Review its hover Note for definition and source basis. Formula: ='GS'!Q14</x:t>
        </x:r>
      </x:text>
    </x:comment>
    <x:comment ref="J11" authorId="0">
      <x:text>
        <x:r>
          <x:t>Selected TCE links to the bank financial build. Review its hover Note for definition and source basis. Formula: ='GS'!Q15</x:t>
        </x:r>
      </x:text>
    </x:comment>
    <x:comment ref="K11" authorId="0">
      <x:text>
        <x:r>
          <x:t>TBV/share links to the bank financial build. Review its hover Note for definition and source basis. Formula: ='GS'!Q18</x:t>
        </x:r>
      </x:text>
    </x:comment>
    <x:comment ref="D12" authorId="0">
      <x:text>
        <x:r>
          <x:t>Parent equity links to the bank financial build. Review its hover Note for definition and source basis. Formula: ='MS'!Q9</x:t>
        </x:r>
      </x:text>
    </x:comment>
    <x:comment ref="E12" authorId="0">
      <x:text>
        <x:r>
          <x:t>Preferred carrying links to the bank financial build. Review its hover Note for definition and source basis. Formula: ='MS'!Q10</x:t>
        </x:r>
      </x:text>
    </x:comment>
    <x:comment ref="F12" authorId="0">
      <x:text>
        <x:r>
          <x:t>Common equity links to the bank financial build. Review its hover Note for definition and source basis. Formula: ='MS'!Q11</x:t>
        </x:r>
      </x:text>
    </x:comment>
    <x:comment ref="G12" authorId="0">
      <x:text>
        <x:r>
          <x:t>Goodwill links to the bank financial build. Review its hover Note for definition and source basis. Formula: ='MS'!Q12</x:t>
        </x:r>
      </x:text>
    </x:comment>
    <x:comment ref="H12" authorId="0">
      <x:text>
        <x:r>
          <x:t>Other intangibles links to the bank financial build. Review its hover Note for definition and source basis. Formula: ='MS'!Q13</x:t>
        </x:r>
      </x:text>
    </x:comment>
    <x:comment ref="I12" authorId="0">
      <x:text>
        <x:r>
          <x:t>Straight TCE links to the bank financial build. Review its hover Note for definition and source basis. Formula: ='MS'!Q14</x:t>
        </x:r>
      </x:text>
    </x:comment>
    <x:comment ref="J12" authorId="0">
      <x:text>
        <x:r>
          <x:t>Selected TCE links to the bank financial build. Review its hover Note for definition and source basis. Formula: ='MS'!Q15</x:t>
        </x:r>
      </x:text>
    </x:comment>
    <x:comment ref="K12" authorId="0">
      <x:text>
        <x:r>
          <x:t>TBV/share links to the bank financial build. Review its hover Note for definition and source basis. Formula: ='MS'!Q18</x:t>
        </x:r>
      </x:text>
    </x:comment>
    <x:comment ref="D13" authorId="0">
      <x:text>
        <x:r>
          <x:t>Parent equity links to the bank financial build. Review its hover Note for definition and source basis. Formula: ='USB'!Q9</x:t>
        </x:r>
      </x:text>
    </x:comment>
    <x:comment ref="E13" authorId="0">
      <x:text>
        <x:r>
          <x:t>Preferred carrying links to the bank financial build. Review its hover Note for definition and source basis. Formula: ='USB'!Q10</x:t>
        </x:r>
      </x:text>
    </x:comment>
    <x:comment ref="F13" authorId="0">
      <x:text>
        <x:r>
          <x:t>Common equity links to the bank financial build. Review its hover Note for definition and source basis. Formula: ='USB'!Q11</x:t>
        </x:r>
      </x:text>
    </x:comment>
    <x:comment ref="G13" authorId="0">
      <x:text>
        <x:r>
          <x:t>Goodwill links to the bank financial build. Review its hover Note for definition and source basis. Formula: ='USB'!Q12</x:t>
        </x:r>
      </x:text>
    </x:comment>
    <x:comment ref="H13" authorId="0">
      <x:text>
        <x:r>
          <x:t>Other intangibles links to the bank financial build. Review its hover Note for definition and source basis. Formula: ='USB'!Q13</x:t>
        </x:r>
      </x:text>
    </x:comment>
    <x:comment ref="I13" authorId="0">
      <x:text>
        <x:r>
          <x:t>Straight TCE links to the bank financial build. Review its hover Note for definition and source basis. Formula: ='USB'!Q14</x:t>
        </x:r>
      </x:text>
    </x:comment>
    <x:comment ref="J13" authorId="0">
      <x:text>
        <x:r>
          <x:t>Selected TCE links to the bank financial build. Review its hover Note for definition and source basis. Formula: ='USB'!Q15</x:t>
        </x:r>
      </x:text>
    </x:comment>
    <x:comment ref="K13" authorId="0">
      <x:text>
        <x:r>
          <x:t>TBV/share links to the bank financial build. Review its hover Note for definition and source basis. Formula: ='USB'!Q18</x:t>
        </x:r>
      </x:text>
    </x:comment>
    <x:comment ref="D14" authorId="0">
      <x:text>
        <x:r>
          <x:t>Parent equity links to the bank financial build. Review its hover Note for definition and source basis. Formula: ='PNC'!Q9</x:t>
        </x:r>
      </x:text>
    </x:comment>
    <x:comment ref="E14" authorId="0">
      <x:text>
        <x:r>
          <x:t>Preferred carrying links to the bank financial build. Review its hover Note for definition and source basis. Formula: ='PNC'!Q10</x:t>
        </x:r>
      </x:text>
    </x:comment>
    <x:comment ref="F14" authorId="0">
      <x:text>
        <x:r>
          <x:t>Common equity links to the bank financial build. Review its hover Note for definition and source basis. Formula: ='PNC'!Q11</x:t>
        </x:r>
      </x:text>
    </x:comment>
    <x:comment ref="G14" authorId="0">
      <x:text>
        <x:r>
          <x:t>Goodwill links to the bank financial build. Review its hover Note for definition and source basis. Formula: ='PNC'!Q12</x:t>
        </x:r>
      </x:text>
    </x:comment>
    <x:comment ref="H14" authorId="0">
      <x:text>
        <x:r>
          <x:t>Other intangibles links to the bank financial build. Review its hover Note for definition and source basis. Formula: ='PNC'!Q13</x:t>
        </x:r>
      </x:text>
    </x:comment>
    <x:comment ref="I14" authorId="0">
      <x:text>
        <x:r>
          <x:t>Straight TCE links to the bank financial build. Review its hover Note for definition and source basis. Formula: ='PNC'!Q14</x:t>
        </x:r>
      </x:text>
    </x:comment>
    <x:comment ref="J14" authorId="0">
      <x:text>
        <x:r>
          <x:t>Selected TCE links to the bank financial build. Review its hover Note for definition and source basis. Formula: ='PNC'!Q15</x:t>
        </x:r>
      </x:text>
    </x:comment>
    <x:comment ref="K14" authorId="0">
      <x:text>
        <x:r>
          <x:t>TBV/share links to the bank financial build. Review its hover Note for definition and source basis. Formula: ='PNC'!Q18</x:t>
        </x:r>
      </x:text>
    </x:comment>
    <x:comment ref="D15" authorId="0">
      <x:text>
        <x:r>
          <x:t>Parent equity links to the bank financial build. Review its hover Note for definition and source basis. Formula: ='TFC'!Q9</x:t>
        </x:r>
      </x:text>
    </x:comment>
    <x:comment ref="E15" authorId="0">
      <x:text>
        <x:r>
          <x:t>Preferred carrying links to the bank financial build. Review its hover Note for definition and source basis. Formula: ='TFC'!Q10</x:t>
        </x:r>
      </x:text>
    </x:comment>
    <x:comment ref="F15" authorId="0">
      <x:text>
        <x:r>
          <x:t>Common equity links to the bank financial build. Review its hover Note for definition and source basis. Formula: ='TFC'!Q11</x:t>
        </x:r>
      </x:text>
    </x:comment>
    <x:comment ref="G15" authorId="0">
      <x:text>
        <x:r>
          <x:t>Goodwill links to the bank financial build. Review its hover Note for definition and source basis. Formula: ='TFC'!Q12</x:t>
        </x:r>
      </x:text>
    </x:comment>
    <x:comment ref="H15" authorId="0">
      <x:text>
        <x:r>
          <x:t>Other intangibles links to the bank financial build. Review its hover Note for definition and source basis. Formula: ='TFC'!Q13</x:t>
        </x:r>
      </x:text>
    </x:comment>
    <x:comment ref="I15" authorId="0">
      <x:text>
        <x:r>
          <x:t>Straight TCE links to the bank financial build. Review its hover Note for definition and source basis. Formula: ='TFC'!Q14</x:t>
        </x:r>
      </x:text>
    </x:comment>
    <x:comment ref="J15" authorId="0">
      <x:text>
        <x:r>
          <x:t>Selected TCE links to the bank financial build. Review its hover Note for definition and source basis. Formula: ='TFC'!Q15</x:t>
        </x:r>
      </x:text>
    </x:comment>
    <x:comment ref="K15" authorId="0">
      <x:text>
        <x:r>
          <x:t>TBV/share links to the bank financial build. Review its hover Note for definition and source basis. Formula: ='TFC'!Q18</x:t>
        </x:r>
      </x:text>
    </x:comment>
    <x:comment ref="D16" authorId="0">
      <x:text>
        <x:r>
          <x:t>Parent equity links to the bank financial build. Review its hover Note for definition and source basis. Formula: ='COF'!Q9</x:t>
        </x:r>
      </x:text>
    </x:comment>
    <x:comment ref="E16" authorId="0">
      <x:text>
        <x:r>
          <x:t>Preferred carrying links to the bank financial build. Review its hover Note for definition and source basis. Formula: ='COF'!Q10</x:t>
        </x:r>
      </x:text>
    </x:comment>
    <x:comment ref="F16" authorId="0">
      <x:text>
        <x:r>
          <x:t>Common equity links to the bank financial build. Review its hover Note for definition and source basis. Formula: ='COF'!Q11</x:t>
        </x:r>
      </x:text>
    </x:comment>
    <x:comment ref="G16" authorId="0">
      <x:text>
        <x:r>
          <x:t>Goodwill links to the bank financial build. Review its hover Note for definition and source basis. Formula: ='COF'!Q12</x:t>
        </x:r>
      </x:text>
    </x:comment>
    <x:comment ref="H16" authorId="0">
      <x:text>
        <x:r>
          <x:t>Other intangibles links to the bank financial build. Review its hover Note for definition and source basis. Formula: ='COF'!Q13</x:t>
        </x:r>
      </x:text>
    </x:comment>
    <x:comment ref="I16" authorId="0">
      <x:text>
        <x:r>
          <x:t>Straight TCE links to the bank financial build. Review its hover Note for definition and source basis. Formula: ='COF'!Q14</x:t>
        </x:r>
      </x:text>
    </x:comment>
    <x:comment ref="J16" authorId="0">
      <x:text>
        <x:r>
          <x:t>Selected TCE links to the bank financial build. Review its hover Note for definition and source basis. Formula: ='COF'!Q15</x:t>
        </x:r>
      </x:text>
    </x:comment>
    <x:comment ref="K16" authorId="0">
      <x:text>
        <x:r>
          <x:t>TBV/share links to the bank financial build. Review its hover Note for definition and source basis. Formula: ='COF'!Q18</x:t>
        </x:r>
      </x:text>
    </x:comment>
  </x:commentList>
</x:comments>
</file>

<file path=xl/comments11.xml><?xml version="1.0" encoding="utf-8"?>
<x:comments xmlns:x="http://schemas.openxmlformats.org/spreadsheetml/2006/main">
  <x:authors>
    <x:author/>
  </x:authors>
  <x:commentList>
    <x:comment ref="D7" authorId="0">
      <x:text>
        <x:r>
          <x:t>Standardized CET1 links to the bank financial build. Review its hover Note for definition and source basis. Formula: ='BAC'!Q47</x:t>
        </x:r>
      </x:text>
    </x:comment>
    <x:comment ref="E7" authorId="0">
      <x:text>
        <x:r>
          <x:t>Common equity links to the bank financial build. Review its hover Note for definition and source basis. Formula: ='BAC'!Q11</x:t>
        </x:r>
      </x:text>
    </x:comment>
    <x:comment ref="F7" authorId="0">
      <x:text>
        <x:r>
          <x:t>Tangible equity links to the bank financial build. Review its hover Note for definition and source basis. Formula: ='BAC'!Q15</x:t>
        </x:r>
      </x:text>
    </x:comment>
    <x:comment ref="G7" authorId="0">
      <x:text>
        <x:r>
          <x:t>Assets links to the bank financial build. Review its hover Note for definition and source basis. Formula: ='BAC'!Q7</x:t>
        </x:r>
      </x:text>
    </x:comment>
    <x:comment ref="D8" authorId="0">
      <x:text>
        <x:r>
          <x:t>Standardized CET1 links to the bank financial build. Review its hover Note for definition and source basis. Formula: ='JPM'!Q47</x:t>
        </x:r>
      </x:text>
    </x:comment>
    <x:comment ref="E8" authorId="0">
      <x:text>
        <x:r>
          <x:t>Common equity links to the bank financial build. Review its hover Note for definition and source basis. Formula: ='JPM'!Q11</x:t>
        </x:r>
      </x:text>
    </x:comment>
    <x:comment ref="F8" authorId="0">
      <x:text>
        <x:r>
          <x:t>Tangible equity links to the bank financial build. Review its hover Note for definition and source basis. Formula: ='JPM'!Q15</x:t>
        </x:r>
      </x:text>
    </x:comment>
    <x:comment ref="G8" authorId="0">
      <x:text>
        <x:r>
          <x:t>Assets links to the bank financial build. Review its hover Note for definition and source basis. Formula: ='JPM'!Q7</x:t>
        </x:r>
      </x:text>
    </x:comment>
    <x:comment ref="D9" authorId="0">
      <x:text>
        <x:r>
          <x:t>Standardized CET1 links to the bank financial build. Review its hover Note for definition and source basis. Formula: ='C'!Q47</x:t>
        </x:r>
      </x:text>
    </x:comment>
    <x:comment ref="E9" authorId="0">
      <x:text>
        <x:r>
          <x:t>Common equity links to the bank financial build. Review its hover Note for definition and source basis. Formula: ='C'!Q11</x:t>
        </x:r>
      </x:text>
    </x:comment>
    <x:comment ref="F9" authorId="0">
      <x:text>
        <x:r>
          <x:t>Tangible equity links to the bank financial build. Review its hover Note for definition and source basis. Formula: ='C'!Q15</x:t>
        </x:r>
      </x:text>
    </x:comment>
    <x:comment ref="G9" authorId="0">
      <x:text>
        <x:r>
          <x:t>Assets links to the bank financial build. Review its hover Note for definition and source basis. Formula: ='C'!Q7</x:t>
        </x:r>
      </x:text>
    </x:comment>
    <x:comment ref="D10" authorId="0">
      <x:text>
        <x:r>
          <x:t>Standardized CET1 links to the bank financial build. Review its hover Note for definition and source basis. Formula: ='WFC'!Q47</x:t>
        </x:r>
      </x:text>
    </x:comment>
    <x:comment ref="E10" authorId="0">
      <x:text>
        <x:r>
          <x:t>Common equity links to the bank financial build. Review its hover Note for definition and source basis. Formula: ='WFC'!Q11</x:t>
        </x:r>
      </x:text>
    </x:comment>
    <x:comment ref="F10" authorId="0">
      <x:text>
        <x:r>
          <x:t>Tangible equity links to the bank financial build. Review its hover Note for definition and source basis. Formula: ='WFC'!Q15</x:t>
        </x:r>
      </x:text>
    </x:comment>
    <x:comment ref="G10" authorId="0">
      <x:text>
        <x:r>
          <x:t>Assets links to the bank financial build. Review its hover Note for definition and source basis. Formula: ='WFC'!Q7</x:t>
        </x:r>
      </x:text>
    </x:comment>
    <x:comment ref="D11" authorId="0">
      <x:text>
        <x:r>
          <x:t>Standardized CET1 links to the bank financial build. Review its hover Note for definition and source basis. Formula: ='GS'!Q47</x:t>
        </x:r>
      </x:text>
    </x:comment>
    <x:comment ref="E11" authorId="0">
      <x:text>
        <x:r>
          <x:t>Common equity links to the bank financial build. Review its hover Note for definition and source basis. Formula: ='GS'!Q11</x:t>
        </x:r>
      </x:text>
    </x:comment>
    <x:comment ref="F11" authorId="0">
      <x:text>
        <x:r>
          <x:t>Tangible equity links to the bank financial build. Review its hover Note for definition and source basis. Formula: ='GS'!Q15</x:t>
        </x:r>
      </x:text>
    </x:comment>
    <x:comment ref="G11" authorId="0">
      <x:text>
        <x:r>
          <x:t>Assets links to the bank financial build. Review its hover Note for definition and source basis. Formula: ='GS'!Q7</x:t>
        </x:r>
      </x:text>
    </x:comment>
    <x:comment ref="D12" authorId="0">
      <x:text>
        <x:r>
          <x:t>Standardized CET1 links to the bank financial build. Review its hover Note for definition and source basis. Formula: ='MS'!Q47</x:t>
        </x:r>
      </x:text>
    </x:comment>
    <x:comment ref="E12" authorId="0">
      <x:text>
        <x:r>
          <x:t>Common equity links to the bank financial build. Review its hover Note for definition and source basis. Formula: ='MS'!Q11</x:t>
        </x:r>
      </x:text>
    </x:comment>
    <x:comment ref="F12" authorId="0">
      <x:text>
        <x:r>
          <x:t>Tangible equity links to the bank financial build. Review its hover Note for definition and source basis. Formula: ='MS'!Q15</x:t>
        </x:r>
      </x:text>
    </x:comment>
    <x:comment ref="G12" authorId="0">
      <x:text>
        <x:r>
          <x:t>Assets links to the bank financial build. Review its hover Note for definition and source basis. Formula: ='MS'!Q7</x:t>
        </x:r>
      </x:text>
    </x:comment>
    <x:comment ref="D13" authorId="0">
      <x:text>
        <x:r>
          <x:t>Standardized CET1 links to the bank financial build. Review its hover Note for definition and source basis. Formula: ='USB'!Q47</x:t>
        </x:r>
      </x:text>
    </x:comment>
    <x:comment ref="E13" authorId="0">
      <x:text>
        <x:r>
          <x:t>Common equity links to the bank financial build. Review its hover Note for definition and source basis. Formula: ='USB'!Q11</x:t>
        </x:r>
      </x:text>
    </x:comment>
    <x:comment ref="F13" authorId="0">
      <x:text>
        <x:r>
          <x:t>Tangible equity links to the bank financial build. Review its hover Note for definition and source basis. Formula: ='USB'!Q15</x:t>
        </x:r>
      </x:text>
    </x:comment>
    <x:comment ref="G13" authorId="0">
      <x:text>
        <x:r>
          <x:t>Assets links to the bank financial build. Review its hover Note for definition and source basis. Formula: ='USB'!Q7</x:t>
        </x:r>
      </x:text>
    </x:comment>
    <x:comment ref="D14" authorId="0">
      <x:text>
        <x:r>
          <x:t>Standardized CET1 links to the bank financial build. Review its hover Note for definition and source basis. Formula: ='PNC'!Q47</x:t>
        </x:r>
      </x:text>
    </x:comment>
    <x:comment ref="E14" authorId="0">
      <x:text>
        <x:r>
          <x:t>Common equity links to the bank financial build. Review its hover Note for definition and source basis. Formula: ='PNC'!Q11</x:t>
        </x:r>
      </x:text>
    </x:comment>
    <x:comment ref="F14" authorId="0">
      <x:text>
        <x:r>
          <x:t>Tangible equity links to the bank financial build. Review its hover Note for definition and source basis. Formula: ='PNC'!Q15</x:t>
        </x:r>
      </x:text>
    </x:comment>
    <x:comment ref="G14" authorId="0">
      <x:text>
        <x:r>
          <x:t>Assets links to the bank financial build. Review its hover Note for definition and source basis. Formula: ='PNC'!Q7</x:t>
        </x:r>
      </x:text>
    </x:comment>
    <x:comment ref="D15" authorId="0">
      <x:text>
        <x:r>
          <x:t>Standardized CET1 links to the bank financial build. Review its hover Note for definition and source basis. Formula: ='TFC'!Q47</x:t>
        </x:r>
      </x:text>
    </x:comment>
    <x:comment ref="E15" authorId="0">
      <x:text>
        <x:r>
          <x:t>Common equity links to the bank financial build. Review its hover Note for definition and source basis. Formula: ='TFC'!Q11</x:t>
        </x:r>
      </x:text>
    </x:comment>
    <x:comment ref="F15" authorId="0">
      <x:text>
        <x:r>
          <x:t>Tangible equity links to the bank financial build. Review its hover Note for definition and source basis. Formula: ='TFC'!Q15</x:t>
        </x:r>
      </x:text>
    </x:comment>
    <x:comment ref="G15" authorId="0">
      <x:text>
        <x:r>
          <x:t>Assets links to the bank financial build. Review its hover Note for definition and source basis. Formula: ='TFC'!Q7</x:t>
        </x:r>
      </x:text>
    </x:comment>
    <x:comment ref="D16" authorId="0">
      <x:text>
        <x:r>
          <x:t>Standardized CET1 links to the bank financial build. Review its hover Note for definition and source basis. Formula: ='COF'!Q47</x:t>
        </x:r>
      </x:text>
    </x:comment>
    <x:comment ref="E16" authorId="0">
      <x:text>
        <x:r>
          <x:t>Common equity links to the bank financial build. Review its hover Note for definition and source basis. Formula: ='COF'!Q11</x:t>
        </x:r>
      </x:text>
    </x:comment>
    <x:comment ref="F16" authorId="0">
      <x:text>
        <x:r>
          <x:t>Tangible equity links to the bank financial build. Review its hover Note for definition and source basis. Formula: ='COF'!Q15</x:t>
        </x:r>
      </x:text>
    </x:comment>
    <x:comment ref="G16" authorId="0">
      <x:text>
        <x:r>
          <x:t>Assets links to the bank financial build. Review its hover Note for definition and source basis. Formula: ='COF'!Q7</x:t>
        </x:r>
      </x:text>
    </x:comment>
  </x:commentList>
</x:comments>
</file>

<file path=xl/comments12.xml><?xml version="1.0" encoding="utf-8"?>
<x:comments xmlns:x="http://schemas.openxmlformats.org/spreadsheetml/2006/main">
  <x:authors>
    <x:author/>
  </x:authors>
  <x:commentList>
    <x:comment ref="D7" authorId="0">
      <x:text>
        <x:r>
          <x:t>Gross loans links to the bank financial build. Review its hover Note for definition and source basis. Formula: ='BAC'!Q21</x:t>
        </x:r>
      </x:text>
    </x:comment>
    <x:comment ref="E7" authorId="0">
      <x:text>
        <x:r>
          <x:t>Loan allowance links to the bank financial build. Review its hover Note for definition and source basis. Formula: ='BAC'!Q23</x:t>
        </x:r>
      </x:text>
    </x:comment>
    <x:comment ref="F7" authorId="0">
      <x:text>
        <x:r>
          <x:t>Coverage links to the bank financial build. Review its hover Note for definition and source basis. Formula: ='BAC'!Q53</x:t>
        </x:r>
      </x:text>
    </x:comment>
    <x:comment ref="G7" authorId="0">
      <x:text>
        <x:r>
          <x:t>Provision / residual links to the bank financial build. Review its hover Note for definition and source basis. Formula: ='BAC'!R33</x:t>
        </x:r>
      </x:text>
    </x:comment>
    <x:comment ref="H7" authorId="0">
      <x:text>
        <x:r>
          <x:t>Net charge-offs links to the bank financial build. Review its hover Note for definition and source basis. Formula: ='BAC'!R46</x:t>
        </x:r>
      </x:text>
    </x:comment>
    <x:comment ref="I7" authorId="0">
      <x:text>
        <x:r>
          <x:t>NCO / end loans links to the bank financial build. Review its hover Note for definition and source basis. Formula: ='BAC'!R54</x:t>
        </x:r>
      </x:text>
    </x:comment>
    <x:comment ref="D8" authorId="0">
      <x:text>
        <x:r>
          <x:t>Gross loans links to the bank financial build. Review its hover Note for definition and source basis. Formula: ='JPM'!Q21</x:t>
        </x:r>
      </x:text>
    </x:comment>
    <x:comment ref="E8" authorId="0">
      <x:text>
        <x:r>
          <x:t>Loan allowance links to the bank financial build. Review its hover Note for definition and source basis. Formula: ='JPM'!Q23</x:t>
        </x:r>
      </x:text>
    </x:comment>
    <x:comment ref="F8" authorId="0">
      <x:text>
        <x:r>
          <x:t>Coverage links to the bank financial build. Review its hover Note for definition and source basis. Formula: ='JPM'!Q53</x:t>
        </x:r>
      </x:text>
    </x:comment>
    <x:comment ref="G8" authorId="0">
      <x:text>
        <x:r>
          <x:t>Provision / residual links to the bank financial build. Review its hover Note for definition and source basis. Formula: ='JPM'!R33</x:t>
        </x:r>
      </x:text>
    </x:comment>
    <x:comment ref="H8" authorId="0">
      <x:text>
        <x:r>
          <x:t>Net charge-offs links to the bank financial build. Review its hover Note for definition and source basis. Formula: ='JPM'!R46</x:t>
        </x:r>
      </x:text>
    </x:comment>
    <x:comment ref="I8" authorId="0">
      <x:text>
        <x:r>
          <x:t>NCO / end loans links to the bank financial build. Review its hover Note for definition and source basis. Formula: ='JPM'!R54</x:t>
        </x:r>
      </x:text>
    </x:comment>
    <x:comment ref="D9" authorId="0">
      <x:text>
        <x:r>
          <x:t>Gross loans links to the bank financial build. Review its hover Note for definition and source basis. Formula: ='C'!Q21</x:t>
        </x:r>
      </x:text>
    </x:comment>
    <x:comment ref="E9" authorId="0">
      <x:text>
        <x:r>
          <x:t>Loan allowance links to the bank financial build. Review its hover Note for definition and source basis. Formula: ='C'!Q23</x:t>
        </x:r>
      </x:text>
    </x:comment>
    <x:comment ref="F9" authorId="0">
      <x:text>
        <x:r>
          <x:t>Coverage links to the bank financial build. Review its hover Note for definition and source basis. Formula: ='C'!Q53</x:t>
        </x:r>
      </x:text>
    </x:comment>
    <x:comment ref="G9" authorId="0">
      <x:text>
        <x:r>
          <x:t>Provision / residual links to the bank financial build. Review its hover Note for definition and source basis. Formula: ='C'!R33</x:t>
        </x:r>
      </x:text>
    </x:comment>
    <x:comment ref="H9" authorId="0">
      <x:text>
        <x:r>
          <x:t>Net charge-offs links to the bank financial build. Review its hover Note for definition and source basis. Formula: ='C'!R46</x:t>
        </x:r>
      </x:text>
    </x:comment>
    <x:comment ref="I9" authorId="0">
      <x:text>
        <x:r>
          <x:t>NCO / end loans links to the bank financial build. Review its hover Note for definition and source basis. Formula: ='C'!R54</x:t>
        </x:r>
      </x:text>
    </x:comment>
    <x:comment ref="D10" authorId="0">
      <x:text>
        <x:r>
          <x:t>Gross loans links to the bank financial build. Review its hover Note for definition and source basis. Formula: ='WFC'!Q21</x:t>
        </x:r>
      </x:text>
    </x:comment>
    <x:comment ref="E10" authorId="0">
      <x:text>
        <x:r>
          <x:t>Loan allowance links to the bank financial build. Review its hover Note for definition and source basis. Formula: ='WFC'!Q23</x:t>
        </x:r>
      </x:text>
    </x:comment>
    <x:comment ref="F10" authorId="0">
      <x:text>
        <x:r>
          <x:t>Coverage links to the bank financial build. Review its hover Note for definition and source basis. Formula: ='WFC'!Q53</x:t>
        </x:r>
      </x:text>
    </x:comment>
    <x:comment ref="G10" authorId="0">
      <x:text>
        <x:r>
          <x:t>Provision / residual links to the bank financial build. Review its hover Note for definition and source basis. Formula: ='WFC'!R33</x:t>
        </x:r>
      </x:text>
    </x:comment>
    <x:comment ref="H10" authorId="0">
      <x:text>
        <x:r>
          <x:t>Net charge-offs links to the bank financial build. Review its hover Note for definition and source basis. Formula: ='WFC'!R46</x:t>
        </x:r>
      </x:text>
    </x:comment>
    <x:comment ref="I10" authorId="0">
      <x:text>
        <x:r>
          <x:t>NCO / end loans links to the bank financial build. Review its hover Note for definition and source basis. Formula: ='WFC'!R54</x:t>
        </x:r>
      </x:text>
    </x:comment>
    <x:comment ref="D11" authorId="0">
      <x:text>
        <x:r>
          <x:t>Gross loans links to the bank financial build. Review its hover Note for definition and source basis. Formula: ='GS'!Q21</x:t>
        </x:r>
      </x:text>
    </x:comment>
    <x:comment ref="E11" authorId="0">
      <x:text>
        <x:r>
          <x:t>Loan allowance links to the bank financial build. Review its hover Note for definition and source basis. Formula: ='GS'!Q23</x:t>
        </x:r>
      </x:text>
    </x:comment>
    <x:comment ref="F11" authorId="0">
      <x:text>
        <x:r>
          <x:t>Coverage links to the bank financial build. Review its hover Note for definition and source basis. Formula: ='GS'!Q53</x:t>
        </x:r>
      </x:text>
    </x:comment>
    <x:comment ref="G11" authorId="0">
      <x:text>
        <x:r>
          <x:t>Provision / residual links to the bank financial build. Review its hover Note for definition and source basis. Formula: ='GS'!R33</x:t>
        </x:r>
      </x:text>
    </x:comment>
    <x:comment ref="H11" authorId="0">
      <x:text>
        <x:r>
          <x:t>Net charge-offs links to the bank financial build. Review its hover Note for definition and source basis. Formula: ='GS'!R46</x:t>
        </x:r>
      </x:text>
    </x:comment>
    <x:comment ref="I11" authorId="0">
      <x:text>
        <x:r>
          <x:t>NCO / end loans links to the bank financial build. Review its hover Note for definition and source basis. Formula: ='GS'!R54</x:t>
        </x:r>
      </x:text>
    </x:comment>
    <x:comment ref="D12" authorId="0">
      <x:text>
        <x:r>
          <x:t>Gross loans links to the bank financial build. Review its hover Note for definition and source basis. Formula: ='MS'!Q21</x:t>
        </x:r>
      </x:text>
    </x:comment>
    <x:comment ref="E12" authorId="0">
      <x:text>
        <x:r>
          <x:t>Loan allowance links to the bank financial build. Review its hover Note for definition and source basis. Formula: ='MS'!Q23</x:t>
        </x:r>
      </x:text>
    </x:comment>
    <x:comment ref="F12" authorId="0">
      <x:text>
        <x:r>
          <x:t>Coverage links to the bank financial build. Review its hover Note for definition and source basis. Formula: ='MS'!Q53</x:t>
        </x:r>
      </x:text>
    </x:comment>
    <x:comment ref="G12" authorId="0">
      <x:text>
        <x:r>
          <x:t>Provision / residual links to the bank financial build. Review its hover Note for definition and source basis. Formula: ='MS'!R33</x:t>
        </x:r>
      </x:text>
    </x:comment>
    <x:comment ref="H12" authorId="0">
      <x:text>
        <x:r>
          <x:t>Net charge-offs links to the bank financial build. Review its hover Note for definition and source basis. Formula: ='MS'!R46</x:t>
        </x:r>
      </x:text>
    </x:comment>
    <x:comment ref="I12" authorId="0">
      <x:text>
        <x:r>
          <x:t>NCO / end loans links to the bank financial build. Review its hover Note for definition and source basis. Formula: ='MS'!R54</x:t>
        </x:r>
      </x:text>
    </x:comment>
    <x:comment ref="D13" authorId="0">
      <x:text>
        <x:r>
          <x:t>Gross loans links to the bank financial build. Review its hover Note for definition and source basis. Formula: ='USB'!Q21</x:t>
        </x:r>
      </x:text>
    </x:comment>
    <x:comment ref="E13" authorId="0">
      <x:text>
        <x:r>
          <x:t>Loan allowance links to the bank financial build. Review its hover Note for definition and source basis. Formula: ='USB'!Q23</x:t>
        </x:r>
      </x:text>
    </x:comment>
    <x:comment ref="F13" authorId="0">
      <x:text>
        <x:r>
          <x:t>Coverage links to the bank financial build. Review its hover Note for definition and source basis. Formula: ='USB'!Q53</x:t>
        </x:r>
      </x:text>
    </x:comment>
    <x:comment ref="G13" authorId="0">
      <x:text>
        <x:r>
          <x:t>Provision / residual links to the bank financial build. Review its hover Note for definition and source basis. Formula: ='USB'!R33</x:t>
        </x:r>
      </x:text>
    </x:comment>
    <x:comment ref="H13" authorId="0">
      <x:text>
        <x:r>
          <x:t>Net charge-offs links to the bank financial build. Review its hover Note for definition and source basis. Formula: ='USB'!R46</x:t>
        </x:r>
      </x:text>
    </x:comment>
    <x:comment ref="I13" authorId="0">
      <x:text>
        <x:r>
          <x:t>NCO / end loans links to the bank financial build. Review its hover Note for definition and source basis. Formula: ='USB'!R54</x:t>
        </x:r>
      </x:text>
    </x:comment>
    <x:comment ref="D14" authorId="0">
      <x:text>
        <x:r>
          <x:t>Gross loans links to the bank financial build. Review its hover Note for definition and source basis. Formula: ='PNC'!Q21</x:t>
        </x:r>
      </x:text>
    </x:comment>
    <x:comment ref="E14" authorId="0">
      <x:text>
        <x:r>
          <x:t>Loan allowance links to the bank financial build. Review its hover Note for definition and source basis. Formula: ='PNC'!Q23</x:t>
        </x:r>
      </x:text>
    </x:comment>
    <x:comment ref="F14" authorId="0">
      <x:text>
        <x:r>
          <x:t>Coverage links to the bank financial build. Review its hover Note for definition and source basis. Formula: ='PNC'!Q53</x:t>
        </x:r>
      </x:text>
    </x:comment>
    <x:comment ref="G14" authorId="0">
      <x:text>
        <x:r>
          <x:t>Provision / residual links to the bank financial build. Review its hover Note for definition and source basis. Formula: ='PNC'!R33</x:t>
        </x:r>
      </x:text>
    </x:comment>
    <x:comment ref="H14" authorId="0">
      <x:text>
        <x:r>
          <x:t>Net charge-offs links to the bank financial build. Review its hover Note for definition and source basis. Formula: ='PNC'!R46</x:t>
        </x:r>
      </x:text>
    </x:comment>
    <x:comment ref="I14" authorId="0">
      <x:text>
        <x:r>
          <x:t>NCO / end loans links to the bank financial build. Review its hover Note for definition and source basis. Formula: ='PNC'!R54</x:t>
        </x:r>
      </x:text>
    </x:comment>
    <x:comment ref="D15" authorId="0">
      <x:text>
        <x:r>
          <x:t>Gross loans links to the bank financial build. Review its hover Note for definition and source basis. Formula: ='TFC'!Q21</x:t>
        </x:r>
      </x:text>
    </x:comment>
    <x:comment ref="E15" authorId="0">
      <x:text>
        <x:r>
          <x:t>Loan allowance links to the bank financial build. Review its hover Note for definition and source basis. Formula: ='TFC'!Q23</x:t>
        </x:r>
      </x:text>
    </x:comment>
    <x:comment ref="F15" authorId="0">
      <x:text>
        <x:r>
          <x:t>Coverage links to the bank financial build. Review its hover Note for definition and source basis. Formula: ='TFC'!Q53</x:t>
        </x:r>
      </x:text>
    </x:comment>
    <x:comment ref="G15" authorId="0">
      <x:text>
        <x:r>
          <x:t>Provision / residual links to the bank financial build. Review its hover Note for definition and source basis. Formula: ='TFC'!R33</x:t>
        </x:r>
      </x:text>
    </x:comment>
    <x:comment ref="H15" authorId="0">
      <x:text>
        <x:r>
          <x:t>Net charge-offs links to the bank financial build. Review its hover Note for definition and source basis. Formula: ='TFC'!R46</x:t>
        </x:r>
      </x:text>
    </x:comment>
    <x:comment ref="I15" authorId="0">
      <x:text>
        <x:r>
          <x:t>NCO / end loans links to the bank financial build. Review its hover Note for definition and source basis. Formula: ='TFC'!R54</x:t>
        </x:r>
      </x:text>
    </x:comment>
    <x:comment ref="D16" authorId="0">
      <x:text>
        <x:r>
          <x:t>Gross loans links to the bank financial build. Review its hover Note for definition and source basis. Formula: ='COF'!Q21</x:t>
        </x:r>
      </x:text>
    </x:comment>
    <x:comment ref="E16" authorId="0">
      <x:text>
        <x:r>
          <x:t>Loan allowance links to the bank financial build. Review its hover Note for definition and source basis. Formula: ='COF'!Q23</x:t>
        </x:r>
      </x:text>
    </x:comment>
    <x:comment ref="F16" authorId="0">
      <x:text>
        <x:r>
          <x:t>Coverage links to the bank financial build. Review its hover Note for definition and source basis. Formula: ='COF'!Q53</x:t>
        </x:r>
      </x:text>
    </x:comment>
    <x:comment ref="G16" authorId="0">
      <x:text>
        <x:r>
          <x:t>Provision / residual links to the bank financial build. Review its hover Note for definition and source basis. Formula: ='COF'!R33</x:t>
        </x:r>
      </x:text>
    </x:comment>
    <x:comment ref="H16" authorId="0">
      <x:text>
        <x:r>
          <x:t>Net charge-offs links to the bank financial build. Review its hover Note for definition and source basis. Formula: ='COF'!R46</x:t>
        </x:r>
      </x:text>
    </x:comment>
    <x:comment ref="I16" authorId="0">
      <x:text>
        <x:r>
          <x:t>NCO / end loans links to the bank financial build. Review its hover Note for definition and source basis. Formula: ='COF'!R54</x:t>
        </x:r>
      </x:text>
    </x:comment>
  </x:commentList>
</x:comments>
</file>

<file path=xl/comments13.xml><?xml version="1.0" encoding="utf-8"?>
<x:comments xmlns:x="http://schemas.openxmlformats.org/spreadsheetml/2006/main">
  <x:authors>
    <x:author/>
  </x:authors>
  <x:commentList>
    <x:comment ref="D7" authorId="0">
      <x:text>
        <x:r>
          <x:t>Deposits links to the bank financial build. Review its hover Note for definition and source basis. Formula: ='BAC'!Q24</x:t>
        </x:r>
      </x:text>
    </x:comment>
    <x:comment ref="E7" authorId="0">
      <x:text>
        <x:r>
          <x:t>Gross loans links to the bank financial build. Review its hover Note for definition and source basis. Formula: ='BAC'!Q21</x:t>
        </x:r>
      </x:text>
    </x:comment>
    <x:comment ref="F7" authorId="0">
      <x:text>
        <x:r>
          <x:t>Loans / deposits links to the bank financial build. Review its hover Note for definition and source basis. Formula: ='BAC'!Q52</x:t>
        </x:r>
      </x:text>
    </x:comment>
    <x:comment ref="G7" authorId="0">
      <x:text>
        <x:r>
          <x:t>Cash equivalents links to the bank financial build. Review its hover Note for definition and source basis. Formula: ='BAC'!Q25</x:t>
        </x:r>
      </x:text>
    </x:comment>
    <x:comment ref="H7" authorId="0">
      <x:text>
        <x:r>
          <x:t>LTM net interest links to the bank financial build. Review its hover Note for definition and source basis. Formula: ='BAC'!R28</x:t>
        </x:r>
      </x:text>
    </x:comment>
    <x:comment ref="I7" authorId="0">
      <x:text>
        <x:r>
          <x:t>LTM net revenue links to the bank financial build. Review its hover Note for definition and source basis. Formula: ='BAC'!R30</x:t>
        </x:r>
      </x:text>
    </x:comment>
    <x:comment ref="D8" authorId="0">
      <x:text>
        <x:r>
          <x:t>Deposits links to the bank financial build. Review its hover Note for definition and source basis. Formula: ='JPM'!Q24</x:t>
        </x:r>
      </x:text>
    </x:comment>
    <x:comment ref="E8" authorId="0">
      <x:text>
        <x:r>
          <x:t>Gross loans links to the bank financial build. Review its hover Note for definition and source basis. Formula: ='JPM'!Q21</x:t>
        </x:r>
      </x:text>
    </x:comment>
    <x:comment ref="F8" authorId="0">
      <x:text>
        <x:r>
          <x:t>Loans / deposits links to the bank financial build. Review its hover Note for definition and source basis. Formula: ='JPM'!Q52</x:t>
        </x:r>
      </x:text>
    </x:comment>
    <x:comment ref="G8" authorId="0">
      <x:text>
        <x:r>
          <x:t>Cash equivalents links to the bank financial build. Review its hover Note for definition and source basis. Formula: ='JPM'!Q25</x:t>
        </x:r>
      </x:text>
    </x:comment>
    <x:comment ref="H8" authorId="0">
      <x:text>
        <x:r>
          <x:t>LTM net interest links to the bank financial build. Review its hover Note for definition and source basis. Formula: ='JPM'!R28</x:t>
        </x:r>
      </x:text>
    </x:comment>
    <x:comment ref="I8" authorId="0">
      <x:text>
        <x:r>
          <x:t>LTM net revenue links to the bank financial build. Review its hover Note for definition and source basis. Formula: ='JPM'!R30</x:t>
        </x:r>
      </x:text>
    </x:comment>
    <x:comment ref="D9" authorId="0">
      <x:text>
        <x:r>
          <x:t>Deposits links to the bank financial build. Review its hover Note for definition and source basis. Formula: ='C'!Q24</x:t>
        </x:r>
      </x:text>
    </x:comment>
    <x:comment ref="E9" authorId="0">
      <x:text>
        <x:r>
          <x:t>Gross loans links to the bank financial build. Review its hover Note for definition and source basis. Formula: ='C'!Q21</x:t>
        </x:r>
      </x:text>
    </x:comment>
    <x:comment ref="F9" authorId="0">
      <x:text>
        <x:r>
          <x:t>Loans / deposits links to the bank financial build. Review its hover Note for definition and source basis. Formula: ='C'!Q52</x:t>
        </x:r>
      </x:text>
    </x:comment>
    <x:comment ref="G9" authorId="0">
      <x:text>
        <x:r>
          <x:t>Cash equivalents links to the bank financial build. Review its hover Note for definition and source basis. Formula: ='C'!Q25</x:t>
        </x:r>
      </x:text>
    </x:comment>
    <x:comment ref="H9" authorId="0">
      <x:text>
        <x:r>
          <x:t>LTM net interest links to the bank financial build. Review its hover Note for definition and source basis. Formula: ='C'!R28</x:t>
        </x:r>
      </x:text>
    </x:comment>
    <x:comment ref="I9" authorId="0">
      <x:text>
        <x:r>
          <x:t>LTM net revenue links to the bank financial build. Review its hover Note for definition and source basis. Formula: ='C'!R30</x:t>
        </x:r>
      </x:text>
    </x:comment>
    <x:comment ref="D10" authorId="0">
      <x:text>
        <x:r>
          <x:t>Deposits links to the bank financial build. Review its hover Note for definition and source basis. Formula: ='WFC'!Q24</x:t>
        </x:r>
      </x:text>
    </x:comment>
    <x:comment ref="E10" authorId="0">
      <x:text>
        <x:r>
          <x:t>Gross loans links to the bank financial build. Review its hover Note for definition and source basis. Formula: ='WFC'!Q21</x:t>
        </x:r>
      </x:text>
    </x:comment>
    <x:comment ref="F10" authorId="0">
      <x:text>
        <x:r>
          <x:t>Loans / deposits links to the bank financial build. Review its hover Note for definition and source basis. Formula: ='WFC'!Q52</x:t>
        </x:r>
      </x:text>
    </x:comment>
    <x:comment ref="G10" authorId="0">
      <x:text>
        <x:r>
          <x:t>Cash equivalents links to the bank financial build. Review its hover Note for definition and source basis. Formula: ='WFC'!Q25</x:t>
        </x:r>
      </x:text>
    </x:comment>
    <x:comment ref="H10" authorId="0">
      <x:text>
        <x:r>
          <x:t>LTM net interest links to the bank financial build. Review its hover Note for definition and source basis. Formula: ='WFC'!R28</x:t>
        </x:r>
      </x:text>
    </x:comment>
    <x:comment ref="I10" authorId="0">
      <x:text>
        <x:r>
          <x:t>LTM net revenue links to the bank financial build. Review its hover Note for definition and source basis. Formula: ='WFC'!R30</x:t>
        </x:r>
      </x:text>
    </x:comment>
    <x:comment ref="D11" authorId="0">
      <x:text>
        <x:r>
          <x:t>Deposits links to the bank financial build. Review its hover Note for definition and source basis. Formula: ='GS'!Q24</x:t>
        </x:r>
      </x:text>
    </x:comment>
    <x:comment ref="E11" authorId="0">
      <x:text>
        <x:r>
          <x:t>Gross loans links to the bank financial build. Review its hover Note for definition and source basis. Formula: ='GS'!Q21</x:t>
        </x:r>
      </x:text>
    </x:comment>
    <x:comment ref="F11" authorId="0">
      <x:text>
        <x:r>
          <x:t>Loans / deposits links to the bank financial build. Review its hover Note for definition and source basis. Formula: ='GS'!Q52</x:t>
        </x:r>
      </x:text>
    </x:comment>
    <x:comment ref="G11" authorId="0">
      <x:text>
        <x:r>
          <x:t>Cash equivalents links to the bank financial build. Review its hover Note for definition and source basis. Formula: ='GS'!Q25</x:t>
        </x:r>
      </x:text>
    </x:comment>
    <x:comment ref="H11" authorId="0">
      <x:text>
        <x:r>
          <x:t>LTM net interest links to the bank financial build. Review its hover Note for definition and source basis. Formula: ='GS'!R28</x:t>
        </x:r>
      </x:text>
    </x:comment>
    <x:comment ref="I11" authorId="0">
      <x:text>
        <x:r>
          <x:t>LTM net revenue links to the bank financial build. Review its hover Note for definition and source basis. Formula: ='GS'!R30</x:t>
        </x:r>
      </x:text>
    </x:comment>
    <x:comment ref="D12" authorId="0">
      <x:text>
        <x:r>
          <x:t>Deposits links to the bank financial build. Review its hover Note for definition and source basis. Formula: ='MS'!Q24</x:t>
        </x:r>
      </x:text>
    </x:comment>
    <x:comment ref="E12" authorId="0">
      <x:text>
        <x:r>
          <x:t>Gross loans links to the bank financial build. Review its hover Note for definition and source basis. Formula: ='MS'!Q21</x:t>
        </x:r>
      </x:text>
    </x:comment>
    <x:comment ref="F12" authorId="0">
      <x:text>
        <x:r>
          <x:t>Loans / deposits links to the bank financial build. Review its hover Note for definition and source basis. Formula: ='MS'!Q52</x:t>
        </x:r>
      </x:text>
    </x:comment>
    <x:comment ref="G12" authorId="0">
      <x:text>
        <x:r>
          <x:t>Cash equivalents links to the bank financial build. Review its hover Note for definition and source basis. Formula: ='MS'!Q25</x:t>
        </x:r>
      </x:text>
    </x:comment>
    <x:comment ref="H12" authorId="0">
      <x:text>
        <x:r>
          <x:t>LTM net interest links to the bank financial build. Review its hover Note for definition and source basis. Formula: ='MS'!R28</x:t>
        </x:r>
      </x:text>
    </x:comment>
    <x:comment ref="I12" authorId="0">
      <x:text>
        <x:r>
          <x:t>LTM net revenue links to the bank financial build. Review its hover Note for definition and source basis. Formula: ='MS'!R30</x:t>
        </x:r>
      </x:text>
    </x:comment>
    <x:comment ref="D13" authorId="0">
      <x:text>
        <x:r>
          <x:t>Deposits links to the bank financial build. Review its hover Note for definition and source basis. Formula: ='USB'!Q24</x:t>
        </x:r>
      </x:text>
    </x:comment>
    <x:comment ref="E13" authorId="0">
      <x:text>
        <x:r>
          <x:t>Gross loans links to the bank financial build. Review its hover Note for definition and source basis. Formula: ='USB'!Q21</x:t>
        </x:r>
      </x:text>
    </x:comment>
    <x:comment ref="F13" authorId="0">
      <x:text>
        <x:r>
          <x:t>Loans / deposits links to the bank financial build. Review its hover Note for definition and source basis. Formula: ='USB'!Q52</x:t>
        </x:r>
      </x:text>
    </x:comment>
    <x:comment ref="G13" authorId="0">
      <x:text>
        <x:r>
          <x:t>Cash equivalents links to the bank financial build. Review its hover Note for definition and source basis. Formula: ='USB'!Q25</x:t>
        </x:r>
      </x:text>
    </x:comment>
    <x:comment ref="H13" authorId="0">
      <x:text>
        <x:r>
          <x:t>LTM net interest links to the bank financial build. Review its hover Note for definition and source basis. Formula: ='USB'!R28</x:t>
        </x:r>
      </x:text>
    </x:comment>
    <x:comment ref="I13" authorId="0">
      <x:text>
        <x:r>
          <x:t>LTM net revenue links to the bank financial build. Review its hover Note for definition and source basis. Formula: ='USB'!R30</x:t>
        </x:r>
      </x:text>
    </x:comment>
    <x:comment ref="D14" authorId="0">
      <x:text>
        <x:r>
          <x:t>Deposits links to the bank financial build. Review its hover Note for definition and source basis. Formula: ='PNC'!Q24</x:t>
        </x:r>
      </x:text>
    </x:comment>
    <x:comment ref="E14" authorId="0">
      <x:text>
        <x:r>
          <x:t>Gross loans links to the bank financial build. Review its hover Note for definition and source basis. Formula: ='PNC'!Q21</x:t>
        </x:r>
      </x:text>
    </x:comment>
    <x:comment ref="F14" authorId="0">
      <x:text>
        <x:r>
          <x:t>Loans / deposits links to the bank financial build. Review its hover Note for definition and source basis. Formula: ='PNC'!Q52</x:t>
        </x:r>
      </x:text>
    </x:comment>
    <x:comment ref="G14" authorId="0">
      <x:text>
        <x:r>
          <x:t>Cash equivalents links to the bank financial build. Review its hover Note for definition and source basis. Formula: ='PNC'!Q25</x:t>
        </x:r>
      </x:text>
    </x:comment>
    <x:comment ref="H14" authorId="0">
      <x:text>
        <x:r>
          <x:t>LTM net interest links to the bank financial build. Review its hover Note for definition and source basis. Formula: ='PNC'!R28</x:t>
        </x:r>
      </x:text>
    </x:comment>
    <x:comment ref="I14" authorId="0">
      <x:text>
        <x:r>
          <x:t>LTM net revenue links to the bank financial build. Review its hover Note for definition and source basis. Formula: ='PNC'!R30</x:t>
        </x:r>
      </x:text>
    </x:comment>
    <x:comment ref="D15" authorId="0">
      <x:text>
        <x:r>
          <x:t>Deposits links to the bank financial build. Review its hover Note for definition and source basis. Formula: ='TFC'!Q24</x:t>
        </x:r>
      </x:text>
    </x:comment>
    <x:comment ref="E15" authorId="0">
      <x:text>
        <x:r>
          <x:t>Gross loans links to the bank financial build. Review its hover Note for definition and source basis. Formula: ='TFC'!Q21</x:t>
        </x:r>
      </x:text>
    </x:comment>
    <x:comment ref="F15" authorId="0">
      <x:text>
        <x:r>
          <x:t>Loans / deposits links to the bank financial build. Review its hover Note for definition and source basis. Formula: ='TFC'!Q52</x:t>
        </x:r>
      </x:text>
    </x:comment>
    <x:comment ref="G15" authorId="0">
      <x:text>
        <x:r>
          <x:t>Cash equivalents links to the bank financial build. Review its hover Note for definition and source basis. Formula: ='TFC'!Q25</x:t>
        </x:r>
      </x:text>
    </x:comment>
    <x:comment ref="H15" authorId="0">
      <x:text>
        <x:r>
          <x:t>LTM net interest links to the bank financial build. Review its hover Note for definition and source basis. Formula: ='TFC'!R28</x:t>
        </x:r>
      </x:text>
    </x:comment>
    <x:comment ref="I15" authorId="0">
      <x:text>
        <x:r>
          <x:t>LTM net revenue links to the bank financial build. Review its hover Note for definition and source basis. Formula: ='TFC'!R30</x:t>
        </x:r>
      </x:text>
    </x:comment>
    <x:comment ref="D16" authorId="0">
      <x:text>
        <x:r>
          <x:t>Deposits links to the bank financial build. Review its hover Note for definition and source basis. Formula: ='COF'!Q24</x:t>
        </x:r>
      </x:text>
    </x:comment>
    <x:comment ref="E16" authorId="0">
      <x:text>
        <x:r>
          <x:t>Gross loans links to the bank financial build. Review its hover Note for definition and source basis. Formula: ='COF'!Q21</x:t>
        </x:r>
      </x:text>
    </x:comment>
    <x:comment ref="F16" authorId="0">
      <x:text>
        <x:r>
          <x:t>Loans / deposits links to the bank financial build. Review its hover Note for definition and source basis. Formula: ='COF'!Q52</x:t>
        </x:r>
      </x:text>
    </x:comment>
    <x:comment ref="G16" authorId="0">
      <x:text>
        <x:r>
          <x:t>Cash equivalents links to the bank financial build. Review its hover Note for definition and source basis. Formula: ='COF'!Q25</x:t>
        </x:r>
      </x:text>
    </x:comment>
    <x:comment ref="H16" authorId="0">
      <x:text>
        <x:r>
          <x:t>LTM net interest links to the bank financial build. Review its hover Note for definition and source basis. Formula: ='COF'!R28</x:t>
        </x:r>
      </x:text>
    </x:comment>
    <x:comment ref="I16" authorId="0">
      <x:text>
        <x:r>
          <x:t>LTM net revenue links to the bank financial build. Review its hover Note for definition and source basis. Formula: ='COF'!R30</x:t>
        </x:r>
      </x:text>
    </x:comment>
  </x:commentList>
</x:comments>
</file>

<file path=xl/comments14.xml><?xml version="1.0" encoding="utf-8"?>
<x:comments xmlns:x="http://schemas.openxmlformats.org/spreadsheetml/2006/main">
  <x:authors>
    <x:author/>
  </x:authors>
  <x:commentList>
    <x:comment ref="D7" authorId="0">
      <x:text>
        <x:r>
          <x:t>LTM dividends/share links to the bank financial build. Review its hover Note for definition and source basis. Formula: ='BAC'!R41</x:t>
        </x:r>
      </x:text>
    </x:comment>
    <x:comment ref="E7" authorId="0">
      <x:text>
        <x:r>
          <x:t>LTM cash dividends links to the bank financial build. Review its hover Note for definition and source basis. Formula: ='BAC'!R42</x:t>
        </x:r>
      </x:text>
    </x:comment>
    <x:comment ref="F7" authorId="0">
      <x:text>
        <x:r>
          <x:t>LTM repurchases links to the bank financial build. Review its hover Note for definition and source basis. Formula: ='BAC'!R43</x:t>
        </x:r>
      </x:text>
    </x:comment>
    <x:comment ref="G7" authorId="0">
      <x:text>
        <x:r>
          <x:t>End shares links to the bank financial build. Review its hover Note for definition and source basis. Formula: ='BAC'!Q16</x:t>
        </x:r>
      </x:text>
    </x:comment>
    <x:comment ref="H7" authorId="0">
      <x:text>
        <x:r>
          <x:t>FY2025 common links to the bank financial build. Review its hover Note for definition and source basis. Formula: ='BAC'!M36</x:t>
        </x:r>
      </x:text>
    </x:comment>
    <x:comment ref="D8" authorId="0">
      <x:text>
        <x:r>
          <x:t>LTM dividends/share links to the bank financial build. Review its hover Note for definition and source basis. Formula: ='JPM'!R41</x:t>
        </x:r>
      </x:text>
    </x:comment>
    <x:comment ref="E8" authorId="0">
      <x:text>
        <x:r>
          <x:t>LTM cash dividends links to the bank financial build. Review its hover Note for definition and source basis. Formula: ='JPM'!R42</x:t>
        </x:r>
      </x:text>
    </x:comment>
    <x:comment ref="F8" authorId="0">
      <x:text>
        <x:r>
          <x:t>LTM repurchases links to the bank financial build. Review its hover Note for definition and source basis. Formula: ='JPM'!R43</x:t>
        </x:r>
      </x:text>
    </x:comment>
    <x:comment ref="G8" authorId="0">
      <x:text>
        <x:r>
          <x:t>End shares links to the bank financial build. Review its hover Note for definition and source basis. Formula: ='JPM'!Q16</x:t>
        </x:r>
      </x:text>
    </x:comment>
    <x:comment ref="H8" authorId="0">
      <x:text>
        <x:r>
          <x:t>FY2025 common links to the bank financial build. Review its hover Note for definition and source basis. Formula: ='JPM'!M36</x:t>
        </x:r>
      </x:text>
    </x:comment>
    <x:comment ref="D9" authorId="0">
      <x:text>
        <x:r>
          <x:t>LTM dividends/share links to the bank financial build. Review its hover Note for definition and source basis. Formula: ='C'!R41</x:t>
        </x:r>
      </x:text>
    </x:comment>
    <x:comment ref="E9" authorId="0">
      <x:text>
        <x:r>
          <x:t>LTM cash dividends links to the bank financial build. Review its hover Note for definition and source basis. Formula: ='C'!R42</x:t>
        </x:r>
      </x:text>
    </x:comment>
    <x:comment ref="F9" authorId="0">
      <x:text>
        <x:r>
          <x:t>LTM repurchases links to the bank financial build. Review its hover Note for definition and source basis. Formula: ='C'!R43</x:t>
        </x:r>
      </x:text>
    </x:comment>
    <x:comment ref="G9" authorId="0">
      <x:text>
        <x:r>
          <x:t>End shares links to the bank financial build. Review its hover Note for definition and source basis. Formula: ='C'!Q16</x:t>
        </x:r>
      </x:text>
    </x:comment>
    <x:comment ref="H9" authorId="0">
      <x:text>
        <x:r>
          <x:t>FY2025 common links to the bank financial build. Review its hover Note for definition and source basis. Formula: ='C'!M36</x:t>
        </x:r>
      </x:text>
    </x:comment>
    <x:comment ref="D10" authorId="0">
      <x:text>
        <x:r>
          <x:t>LTM dividends/share links to the bank financial build. Review its hover Note for definition and source basis. Formula: ='WFC'!R41</x:t>
        </x:r>
      </x:text>
    </x:comment>
    <x:comment ref="E10" authorId="0">
      <x:text>
        <x:r>
          <x:t>LTM cash dividends links to the bank financial build. Review its hover Note for definition and source basis. Formula: ='WFC'!R42</x:t>
        </x:r>
      </x:text>
    </x:comment>
    <x:comment ref="F10" authorId="0">
      <x:text>
        <x:r>
          <x:t>LTM repurchases links to the bank financial build. Review its hover Note for definition and source basis. Formula: ='WFC'!R43</x:t>
        </x:r>
      </x:text>
    </x:comment>
    <x:comment ref="G10" authorId="0">
      <x:text>
        <x:r>
          <x:t>End shares links to the bank financial build. Review its hover Note for definition and source basis. Formula: ='WFC'!Q16</x:t>
        </x:r>
      </x:text>
    </x:comment>
    <x:comment ref="H10" authorId="0">
      <x:text>
        <x:r>
          <x:t>FY2025 common links to the bank financial build. Review its hover Note for definition and source basis. Formula: ='WFC'!M36</x:t>
        </x:r>
      </x:text>
    </x:comment>
    <x:comment ref="D11" authorId="0">
      <x:text>
        <x:r>
          <x:t>LTM dividends/share links to the bank financial build. Review its hover Note for definition and source basis. Formula: ='GS'!R41</x:t>
        </x:r>
      </x:text>
    </x:comment>
    <x:comment ref="E11" authorId="0">
      <x:text>
        <x:r>
          <x:t>LTM cash dividends links to the bank financial build. Review its hover Note for definition and source basis. Formula: ='GS'!R42</x:t>
        </x:r>
      </x:text>
    </x:comment>
    <x:comment ref="F11" authorId="0">
      <x:text>
        <x:r>
          <x:t>LTM repurchases links to the bank financial build. Review its hover Note for definition and source basis. Formula: ='GS'!R43</x:t>
        </x:r>
      </x:text>
    </x:comment>
    <x:comment ref="G11" authorId="0">
      <x:text>
        <x:r>
          <x:t>End shares links to the bank financial build. Review its hover Note for definition and source basis. Formula: ='GS'!Q16</x:t>
        </x:r>
      </x:text>
    </x:comment>
    <x:comment ref="H11" authorId="0">
      <x:text>
        <x:r>
          <x:t>FY2025 common links to the bank financial build. Review its hover Note for definition and source basis. Formula: ='GS'!M36</x:t>
        </x:r>
      </x:text>
    </x:comment>
    <x:comment ref="D12" authorId="0">
      <x:text>
        <x:r>
          <x:t>LTM dividends/share links to the bank financial build. Review its hover Note for definition and source basis. Formula: ='MS'!R41</x:t>
        </x:r>
      </x:text>
    </x:comment>
    <x:comment ref="E12" authorId="0">
      <x:text>
        <x:r>
          <x:t>LTM cash dividends links to the bank financial build. Review its hover Note for definition and source basis. Formula: ='MS'!R42</x:t>
        </x:r>
      </x:text>
    </x:comment>
    <x:comment ref="F12" authorId="0">
      <x:text>
        <x:r>
          <x:t>LTM repurchases links to the bank financial build. Review its hover Note for definition and source basis. Formula: ='MS'!R43</x:t>
        </x:r>
      </x:text>
    </x:comment>
    <x:comment ref="G12" authorId="0">
      <x:text>
        <x:r>
          <x:t>End shares links to the bank financial build. Review its hover Note for definition and source basis. Formula: ='MS'!Q16</x:t>
        </x:r>
      </x:text>
    </x:comment>
    <x:comment ref="H12" authorId="0">
      <x:text>
        <x:r>
          <x:t>FY2025 common links to the bank financial build. Review its hover Note for definition and source basis. Formula: ='MS'!M36</x:t>
        </x:r>
      </x:text>
    </x:comment>
    <x:comment ref="D13" authorId="0">
      <x:text>
        <x:r>
          <x:t>LTM dividends/share links to the bank financial build. Review its hover Note for definition and source basis. Formula: ='USB'!R41</x:t>
        </x:r>
      </x:text>
    </x:comment>
    <x:comment ref="E13" authorId="0">
      <x:text>
        <x:r>
          <x:t>LTM cash dividends links to the bank financial build. Review its hover Note for definition and source basis. Formula: ='USB'!R42</x:t>
        </x:r>
      </x:text>
    </x:comment>
    <x:comment ref="F13" authorId="0">
      <x:text>
        <x:r>
          <x:t>LTM repurchases links to the bank financial build. Review its hover Note for definition and source basis. Formula: ='USB'!R43</x:t>
        </x:r>
      </x:text>
    </x:comment>
    <x:comment ref="G13" authorId="0">
      <x:text>
        <x:r>
          <x:t>End shares links to the bank financial build. Review its hover Note for definition and source basis. Formula: ='USB'!Q16</x:t>
        </x:r>
      </x:text>
    </x:comment>
    <x:comment ref="H13" authorId="0">
      <x:text>
        <x:r>
          <x:t>FY2025 common links to the bank financial build. Review its hover Note for definition and source basis. Formula: ='USB'!M36</x:t>
        </x:r>
      </x:text>
    </x:comment>
    <x:comment ref="D14" authorId="0">
      <x:text>
        <x:r>
          <x:t>LTM dividends/share links to the bank financial build. Review its hover Note for definition and source basis. Formula: ='PNC'!R41</x:t>
        </x:r>
      </x:text>
    </x:comment>
    <x:comment ref="E14" authorId="0">
      <x:text>
        <x:r>
          <x:t>LTM cash dividends links to the bank financial build. Review its hover Note for definition and source basis. Formula: ='PNC'!R42</x:t>
        </x:r>
      </x:text>
    </x:comment>
    <x:comment ref="F14" authorId="0">
      <x:text>
        <x:r>
          <x:t>LTM repurchases links to the bank financial build. Review its hover Note for definition and source basis. Formula: ='PNC'!R43</x:t>
        </x:r>
      </x:text>
    </x:comment>
    <x:comment ref="G14" authorId="0">
      <x:text>
        <x:r>
          <x:t>End shares links to the bank financial build. Review its hover Note for definition and source basis. Formula: ='PNC'!Q16</x:t>
        </x:r>
      </x:text>
    </x:comment>
    <x:comment ref="H14" authorId="0">
      <x:text>
        <x:r>
          <x:t>FY2025 common links to the bank financial build. Review its hover Note for definition and source basis. Formula: ='PNC'!M36</x:t>
        </x:r>
      </x:text>
    </x:comment>
    <x:comment ref="D15" authorId="0">
      <x:text>
        <x:r>
          <x:t>LTM dividends/share links to the bank financial build. Review its hover Note for definition and source basis. Formula: ='TFC'!R41</x:t>
        </x:r>
      </x:text>
    </x:comment>
    <x:comment ref="E15" authorId="0">
      <x:text>
        <x:r>
          <x:t>LTM cash dividends links to the bank financial build. Review its hover Note for definition and source basis. Formula: ='TFC'!R42</x:t>
        </x:r>
      </x:text>
    </x:comment>
    <x:comment ref="F15" authorId="0">
      <x:text>
        <x:r>
          <x:t>LTM repurchases links to the bank financial build. Review its hover Note for definition and source basis. Formula: ='TFC'!R43</x:t>
        </x:r>
      </x:text>
    </x:comment>
    <x:comment ref="G15" authorId="0">
      <x:text>
        <x:r>
          <x:t>End shares links to the bank financial build. Review its hover Note for definition and source basis. Formula: ='TFC'!Q16</x:t>
        </x:r>
      </x:text>
    </x:comment>
    <x:comment ref="H15" authorId="0">
      <x:text>
        <x:r>
          <x:t>FY2025 common links to the bank financial build. Review its hover Note for definition and source basis. Formula: ='TFC'!M36</x:t>
        </x:r>
      </x:text>
    </x:comment>
    <x:comment ref="D16" authorId="0">
      <x:text>
        <x:r>
          <x:t>LTM dividends/share links to the bank financial build. Review its hover Note for definition and source basis. Formula: ='COF'!R41</x:t>
        </x:r>
      </x:text>
    </x:comment>
    <x:comment ref="E16" authorId="0">
      <x:text>
        <x:r>
          <x:t>LTM cash dividends links to the bank financial build. Review its hover Note for definition and source basis. Formula: ='COF'!R42</x:t>
        </x:r>
      </x:text>
    </x:comment>
    <x:comment ref="F16" authorId="0">
      <x:text>
        <x:r>
          <x:t>LTM repurchases links to the bank financial build. Review its hover Note for definition and source basis. Formula: ='COF'!R43</x:t>
        </x:r>
      </x:text>
    </x:comment>
    <x:comment ref="G16" authorId="0">
      <x:text>
        <x:r>
          <x:t>End shares links to the bank financial build. Review its hover Note for definition and source basis. Formula: ='COF'!Q16</x:t>
        </x:r>
      </x:text>
    </x:comment>
    <x:comment ref="H16" authorId="0">
      <x:text>
        <x:r>
          <x:t>FY2025 common links to the bank financial build. Review its hover Note for definition and source basis. Formula: ='COF'!M36</x:t>
        </x:r>
      </x:text>
    </x:comment>
  </x:commentList>
</x:comments>
</file>

<file path=xl/comments15.xml><?xml version="1.0" encoding="utf-8"?>
<x:comments xmlns:x="http://schemas.openxmlformats.org/spreadsheetml/2006/main">
  <x:authors>
    <x:author/>
  </x:authors>
  <x:commentList>
    <x:comment ref="D7" authorId="0">
      <x:text>
        <x:r>
          <x:t>OLS with intercept. HC3 adjusts squared residuals by 1/(1-leverage)^2; included peers only. Formula: =IF(AND(Multiples!K8=1,ISNUMBER(E7),ISNUMBER(F7)),1,0)</x:t>
        </x:r>
      </x:text>
    </x:comment>
    <x:comment ref="G7" authorId="0">
      <x:text>
        <x:r>
          <x:t>OLS with intercept. HC3 adjusts squared residuals by 1/(1-leverage)^2; included peers only. Formula: =IF(D7=1,E7,"")</x:t>
        </x:r>
      </x:text>
    </x:comment>
    <x:comment ref="H7" authorId="0">
      <x:text>
        <x:r>
          <x:t>OLS with intercept. HC3 adjusts squared residuals by 1/(1-leverage)^2; included peers only. Formula: =IF(D7=1,F7,"")</x:t>
        </x:r>
      </x:text>
    </x:comment>
    <x:comment ref="I7" authorId="0">
      <x:text>
        <x:r>
          <x:t>OLS with intercept. HC3 adjusts squared residuals by 1/(1-leverage)^2; included peers only. Formula: =IF(D7=1,E7-$E$20,0)</x:t>
        </x:r>
      </x:text>
    </x:comment>
    <x:comment ref="J7" authorId="0">
      <x:text>
        <x:r>
          <x:t>OLS with intercept. HC3 adjusts squared residuals by 1/(1-leverage)^2; included peers only. Formula: =IF(D7=1,F7-$E$21,0)</x:t>
        </x:r>
      </x:text>
    </x:comment>
    <x:comment ref="K7" authorId="0">
      <x:text>
        <x:r>
          <x:t>OLS with intercept. HC3 adjusts squared residuals by 1/(1-leverage)^2; included peers only. Formula: =I7*J7</x:t>
        </x:r>
      </x:text>
    </x:comment>
    <x:comment ref="L7" authorId="0">
      <x:text>
        <x:r>
          <x:t>OLS with intercept. HC3 adjusts squared residuals by 1/(1-leverage)^2; included peers only. Formula: =I7^2</x:t>
        </x:r>
      </x:text>
    </x:comment>
    <x:comment ref="M7" authorId="0">
      <x:text>
        <x:r>
          <x:t>OLS with intercept. HC3 adjusts squared residuals by 1/(1-leverage)^2; included peers only. Formula: =J7^2</x:t>
        </x:r>
      </x:text>
    </x:comment>
    <x:comment ref="N7" authorId="0">
      <x:text>
        <x:r>
          <x:t>OLS with intercept. HC3 adjusts squared residuals by 1/(1-leverage)^2; included peers only. Formula: =IF(D7=1,F7-($E$26+$E$25*E7),0)</x:t>
        </x:r>
      </x:text>
    </x:comment>
    <x:comment ref="O7" authorId="0">
      <x:text>
        <x:r>
          <x:t>OLS with intercept. HC3 adjusts squared residuals by 1/(1-leverage)^2; included peers only. Formula: =IF(D7=1,1/$E$19+L7/$E$22,0)</x:t>
        </x:r>
      </x:text>
    </x:comment>
    <x:comment ref="P7" authorId="0">
      <x:text>
        <x:r>
          <x:t>OLS with intercept. HC3 adjusts squared residuals by 1/(1-leverage)^2; included peers only. Formula: =IF(AND(D7=1,O7&lt;1),N7^2/(1-O7)^2,0)</x:t>
        </x:r>
      </x:text>
    </x:comment>
    <x:comment ref="Q7" authorId="0">
      <x:text>
        <x:r>
          <x:t>OLS with intercept. HC3 adjusts squared residuals by 1/(1-leverage)^2; included peers only. Formula: =IF(D7=1,I7/$E$22,0)</x:t>
        </x:r>
      </x:text>
    </x:comment>
    <x:comment ref="R7" authorId="0">
      <x:text>
        <x:r>
          <x:t>OLS with intercept. HC3 adjusts squared residuals by 1/(1-leverage)^2; included peers only. Formula: =IF(D7=1,1/$E$19-$E$20*I7/$E$22,0)</x:t>
        </x:r>
      </x:text>
    </x:comment>
    <x:comment ref="S7" authorId="0">
      <x:text>
        <x:r>
          <x:t>OLS with intercept. HC3 adjusts squared residuals by 1/(1-leverage)^2; included peers only. Formula: =P7*Q7^2</x:t>
        </x:r>
      </x:text>
    </x:comment>
    <x:comment ref="T7" authorId="0">
      <x:text>
        <x:r>
          <x:t>OLS with intercept. HC3 adjusts squared residuals by 1/(1-leverage)^2; included peers only. Formula: =P7*R7^2</x:t>
        </x:r>
      </x:text>
    </x:comment>
    <x:comment ref="U7" authorId="0">
      <x:text>
        <x:r>
          <x:t>OLS with intercept. HC3 adjusts squared residuals by 1/(1-leverage)^2; included peers only. Formula: =P7*Q7*R7</x:t>
        </x:r>
      </x:text>
    </x:comment>
    <x:comment ref="D8" authorId="0">
      <x:text>
        <x:r>
          <x:t>OLS with intercept. HC3 adjusts squared residuals by 1/(1-leverage)^2; included peers only. Formula: =IF(AND(Multiples!K9=1,ISNUMBER(E8),ISNUMBER(F8)),1,0)</x:t>
        </x:r>
      </x:text>
    </x:comment>
    <x:comment ref="G8" authorId="0">
      <x:text>
        <x:r>
          <x:t>OLS with intercept. HC3 adjusts squared residuals by 1/(1-leverage)^2; included peers only. Formula: =IF(D8=1,E8,"")</x:t>
        </x:r>
      </x:text>
    </x:comment>
    <x:comment ref="H8" authorId="0">
      <x:text>
        <x:r>
          <x:t>OLS with intercept. HC3 adjusts squared residuals by 1/(1-leverage)^2; included peers only. Formula: =IF(D8=1,F8,"")</x:t>
        </x:r>
      </x:text>
    </x:comment>
    <x:comment ref="I8" authorId="0">
      <x:text>
        <x:r>
          <x:t>OLS with intercept. HC3 adjusts squared residuals by 1/(1-leverage)^2; included peers only. Formula: =IF(D8=1,E8-$E$20,0)</x:t>
        </x:r>
      </x:text>
    </x:comment>
    <x:comment ref="J8" authorId="0">
      <x:text>
        <x:r>
          <x:t>OLS with intercept. HC3 adjusts squared residuals by 1/(1-leverage)^2; included peers only. Formula: =IF(D8=1,F8-$E$21,0)</x:t>
        </x:r>
      </x:text>
    </x:comment>
    <x:comment ref="K8" authorId="0">
      <x:text>
        <x:r>
          <x:t>OLS with intercept. HC3 adjusts squared residuals by 1/(1-leverage)^2; included peers only. Formula: =I8*J8</x:t>
        </x:r>
      </x:text>
    </x:comment>
    <x:comment ref="L8" authorId="0">
      <x:text>
        <x:r>
          <x:t>OLS with intercept. HC3 adjusts squared residuals by 1/(1-leverage)^2; included peers only. Formula: =I8^2</x:t>
        </x:r>
      </x:text>
    </x:comment>
    <x:comment ref="M8" authorId="0">
      <x:text>
        <x:r>
          <x:t>OLS with intercept. HC3 adjusts squared residuals by 1/(1-leverage)^2; included peers only. Formula: =J8^2</x:t>
        </x:r>
      </x:text>
    </x:comment>
    <x:comment ref="N8" authorId="0">
      <x:text>
        <x:r>
          <x:t>OLS with intercept. HC3 adjusts squared residuals by 1/(1-leverage)^2; included peers only. Formula: =IF(D8=1,F8-($E$26+$E$25*E8),0)</x:t>
        </x:r>
      </x:text>
    </x:comment>
    <x:comment ref="O8" authorId="0">
      <x:text>
        <x:r>
          <x:t>OLS with intercept. HC3 adjusts squared residuals by 1/(1-leverage)^2; included peers only. Formula: =IF(D8=1,1/$E$19+L8/$E$22,0)</x:t>
        </x:r>
      </x:text>
    </x:comment>
    <x:comment ref="P8" authorId="0">
      <x:text>
        <x:r>
          <x:t>OLS with intercept. HC3 adjusts squared residuals by 1/(1-leverage)^2; included peers only. Formula: =IF(AND(D8=1,O8&lt;1),N8^2/(1-O8)^2,0)</x:t>
        </x:r>
      </x:text>
    </x:comment>
    <x:comment ref="Q8" authorId="0">
      <x:text>
        <x:r>
          <x:t>OLS with intercept. HC3 adjusts squared residuals by 1/(1-leverage)^2; included peers only. Formula: =IF(D8=1,I8/$E$22,0)</x:t>
        </x:r>
      </x:text>
    </x:comment>
    <x:comment ref="R8" authorId="0">
      <x:text>
        <x:r>
          <x:t>OLS with intercept. HC3 adjusts squared residuals by 1/(1-leverage)^2; included peers only. Formula: =IF(D8=1,1/$E$19-$E$20*I8/$E$22,0)</x:t>
        </x:r>
      </x:text>
    </x:comment>
    <x:comment ref="S8" authorId="0">
      <x:text>
        <x:r>
          <x:t>OLS with intercept. HC3 adjusts squared residuals by 1/(1-leverage)^2; included peers only. Formula: =P8*Q8^2</x:t>
        </x:r>
      </x:text>
    </x:comment>
    <x:comment ref="T8" authorId="0">
      <x:text>
        <x:r>
          <x:t>OLS with intercept. HC3 adjusts squared residuals by 1/(1-leverage)^2; included peers only. Formula: =P8*R8^2</x:t>
        </x:r>
      </x:text>
    </x:comment>
    <x:comment ref="U8" authorId="0">
      <x:text>
        <x:r>
          <x:t>OLS with intercept. HC3 adjusts squared residuals by 1/(1-leverage)^2; included peers only. Formula: =P8*Q8*R8</x:t>
        </x:r>
      </x:text>
    </x:comment>
    <x:comment ref="D9" authorId="0">
      <x:text>
        <x:r>
          <x:t>OLS with intercept. HC3 adjusts squared residuals by 1/(1-leverage)^2; included peers only. Formula: =IF(AND(Multiples!K10=1,ISNUMBER(E9),ISNUMBER(F9)),1,0)</x:t>
        </x:r>
      </x:text>
    </x:comment>
    <x:comment ref="G9" authorId="0">
      <x:text>
        <x:r>
          <x:t>OLS with intercept. HC3 adjusts squared residuals by 1/(1-leverage)^2; included peers only. Formula: =IF(D9=1,E9,"")</x:t>
        </x:r>
      </x:text>
    </x:comment>
    <x:comment ref="H9" authorId="0">
      <x:text>
        <x:r>
          <x:t>OLS with intercept. HC3 adjusts squared residuals by 1/(1-leverage)^2; included peers only. Formula: =IF(D9=1,F9,"")</x:t>
        </x:r>
      </x:text>
    </x:comment>
    <x:comment ref="I9" authorId="0">
      <x:text>
        <x:r>
          <x:t>OLS with intercept. HC3 adjusts squared residuals by 1/(1-leverage)^2; included peers only. Formula: =IF(D9=1,E9-$E$20,0)</x:t>
        </x:r>
      </x:text>
    </x:comment>
    <x:comment ref="J9" authorId="0">
      <x:text>
        <x:r>
          <x:t>OLS with intercept. HC3 adjusts squared residuals by 1/(1-leverage)^2; included peers only. Formula: =IF(D9=1,F9-$E$21,0)</x:t>
        </x:r>
      </x:text>
    </x:comment>
    <x:comment ref="K9" authorId="0">
      <x:text>
        <x:r>
          <x:t>OLS with intercept. HC3 adjusts squared residuals by 1/(1-leverage)^2; included peers only. Formula: =I9*J9</x:t>
        </x:r>
      </x:text>
    </x:comment>
    <x:comment ref="L9" authorId="0">
      <x:text>
        <x:r>
          <x:t>OLS with intercept. HC3 adjusts squared residuals by 1/(1-leverage)^2; included peers only. Formula: =I9^2</x:t>
        </x:r>
      </x:text>
    </x:comment>
    <x:comment ref="M9" authorId="0">
      <x:text>
        <x:r>
          <x:t>OLS with intercept. HC3 adjusts squared residuals by 1/(1-leverage)^2; included peers only. Formula: =J9^2</x:t>
        </x:r>
      </x:text>
    </x:comment>
    <x:comment ref="N9" authorId="0">
      <x:text>
        <x:r>
          <x:t>OLS with intercept. HC3 adjusts squared residuals by 1/(1-leverage)^2; included peers only. Formula: =IF(D9=1,F9-($E$26+$E$25*E9),0)</x:t>
        </x:r>
      </x:text>
    </x:comment>
    <x:comment ref="O9" authorId="0">
      <x:text>
        <x:r>
          <x:t>OLS with intercept. HC3 adjusts squared residuals by 1/(1-leverage)^2; included peers only. Formula: =IF(D9=1,1/$E$19+L9/$E$22,0)</x:t>
        </x:r>
      </x:text>
    </x:comment>
    <x:comment ref="P9" authorId="0">
      <x:text>
        <x:r>
          <x:t>OLS with intercept. HC3 adjusts squared residuals by 1/(1-leverage)^2; included peers only. Formula: =IF(AND(D9=1,O9&lt;1),N9^2/(1-O9)^2,0)</x:t>
        </x:r>
      </x:text>
    </x:comment>
    <x:comment ref="Q9" authorId="0">
      <x:text>
        <x:r>
          <x:t>OLS with intercept. HC3 adjusts squared residuals by 1/(1-leverage)^2; included peers only. Formula: =IF(D9=1,I9/$E$22,0)</x:t>
        </x:r>
      </x:text>
    </x:comment>
    <x:comment ref="R9" authorId="0">
      <x:text>
        <x:r>
          <x:t>OLS with intercept. HC3 adjusts squared residuals by 1/(1-leverage)^2; included peers only. Formula: =IF(D9=1,1/$E$19-$E$20*I9/$E$22,0)</x:t>
        </x:r>
      </x:text>
    </x:comment>
    <x:comment ref="S9" authorId="0">
      <x:text>
        <x:r>
          <x:t>OLS with intercept. HC3 adjusts squared residuals by 1/(1-leverage)^2; included peers only. Formula: =P9*Q9^2</x:t>
        </x:r>
      </x:text>
    </x:comment>
    <x:comment ref="T9" authorId="0">
      <x:text>
        <x:r>
          <x:t>OLS with intercept. HC3 adjusts squared residuals by 1/(1-leverage)^2; included peers only. Formula: =P9*R9^2</x:t>
        </x:r>
      </x:text>
    </x:comment>
    <x:comment ref="U9" authorId="0">
      <x:text>
        <x:r>
          <x:t>OLS with intercept. HC3 adjusts squared residuals by 1/(1-leverage)^2; included peers only. Formula: =P9*Q9*R9</x:t>
        </x:r>
      </x:text>
    </x:comment>
    <x:comment ref="D10" authorId="0">
      <x:text>
        <x:r>
          <x:t>OLS with intercept. HC3 adjusts squared residuals by 1/(1-leverage)^2; included peers only. Formula: =IF(AND(Multiples!K11=1,ISNUMBER(E10),ISNUMBER(F10)),1,0)</x:t>
        </x:r>
      </x:text>
    </x:comment>
    <x:comment ref="G10" authorId="0">
      <x:text>
        <x:r>
          <x:t>OLS with intercept. HC3 adjusts squared residuals by 1/(1-leverage)^2; included peers only. Formula: =IF(D10=1,E10,"")</x:t>
        </x:r>
      </x:text>
    </x:comment>
    <x:comment ref="H10" authorId="0">
      <x:text>
        <x:r>
          <x:t>OLS with intercept. HC3 adjusts squared residuals by 1/(1-leverage)^2; included peers only. Formula: =IF(D10=1,F10,"")</x:t>
        </x:r>
      </x:text>
    </x:comment>
    <x:comment ref="I10" authorId="0">
      <x:text>
        <x:r>
          <x:t>OLS with intercept. HC3 adjusts squared residuals by 1/(1-leverage)^2; included peers only. Formula: =IF(D10=1,E10-$E$20,0)</x:t>
        </x:r>
      </x:text>
    </x:comment>
    <x:comment ref="J10" authorId="0">
      <x:text>
        <x:r>
          <x:t>OLS with intercept. HC3 adjusts squared residuals by 1/(1-leverage)^2; included peers only. Formula: =IF(D10=1,F10-$E$21,0)</x:t>
        </x:r>
      </x:text>
    </x:comment>
    <x:comment ref="K10" authorId="0">
      <x:text>
        <x:r>
          <x:t>OLS with intercept. HC3 adjusts squared residuals by 1/(1-leverage)^2; included peers only. Formula: =I10*J10</x:t>
        </x:r>
      </x:text>
    </x:comment>
    <x:comment ref="L10" authorId="0">
      <x:text>
        <x:r>
          <x:t>OLS with intercept. HC3 adjusts squared residuals by 1/(1-leverage)^2; included peers only. Formula: =I10^2</x:t>
        </x:r>
      </x:text>
    </x:comment>
    <x:comment ref="M10" authorId="0">
      <x:text>
        <x:r>
          <x:t>OLS with intercept. HC3 adjusts squared residuals by 1/(1-leverage)^2; included peers only. Formula: =J10^2</x:t>
        </x:r>
      </x:text>
    </x:comment>
    <x:comment ref="N10" authorId="0">
      <x:text>
        <x:r>
          <x:t>OLS with intercept. HC3 adjusts squared residuals by 1/(1-leverage)^2; included peers only. Formula: =IF(D10=1,F10-($E$26+$E$25*E10),0)</x:t>
        </x:r>
      </x:text>
    </x:comment>
    <x:comment ref="O10" authorId="0">
      <x:text>
        <x:r>
          <x:t>OLS with intercept. HC3 adjusts squared residuals by 1/(1-leverage)^2; included peers only. Formula: =IF(D10=1,1/$E$19+L10/$E$22,0)</x:t>
        </x:r>
      </x:text>
    </x:comment>
    <x:comment ref="P10" authorId="0">
      <x:text>
        <x:r>
          <x:t>OLS with intercept. HC3 adjusts squared residuals by 1/(1-leverage)^2; included peers only. Formula: =IF(AND(D10=1,O10&lt;1),N10^2/(1-O10)^2,0)</x:t>
        </x:r>
      </x:text>
    </x:comment>
    <x:comment ref="Q10" authorId="0">
      <x:text>
        <x:r>
          <x:t>OLS with intercept. HC3 adjusts squared residuals by 1/(1-leverage)^2; included peers only. Formula: =IF(D10=1,I10/$E$22,0)</x:t>
        </x:r>
      </x:text>
    </x:comment>
    <x:comment ref="R10" authorId="0">
      <x:text>
        <x:r>
          <x:t>OLS with intercept. HC3 adjusts squared residuals by 1/(1-leverage)^2; included peers only. Formula: =IF(D10=1,1/$E$19-$E$20*I10/$E$22,0)</x:t>
        </x:r>
      </x:text>
    </x:comment>
    <x:comment ref="S10" authorId="0">
      <x:text>
        <x:r>
          <x:t>OLS with intercept. HC3 adjusts squared residuals by 1/(1-leverage)^2; included peers only. Formula: =P10*Q10^2</x:t>
        </x:r>
      </x:text>
    </x:comment>
    <x:comment ref="T10" authorId="0">
      <x:text>
        <x:r>
          <x:t>OLS with intercept. HC3 adjusts squared residuals by 1/(1-leverage)^2; included peers only. Formula: =P10*R10^2</x:t>
        </x:r>
      </x:text>
    </x:comment>
    <x:comment ref="U10" authorId="0">
      <x:text>
        <x:r>
          <x:t>OLS with intercept. HC3 adjusts squared residuals by 1/(1-leverage)^2; included peers only. Formula: =P10*Q10*R10</x:t>
        </x:r>
      </x:text>
    </x:comment>
    <x:comment ref="D11" authorId="0">
      <x:text>
        <x:r>
          <x:t>OLS with intercept. HC3 adjusts squared residuals by 1/(1-leverage)^2; included peers only. Formula: =IF(AND(Multiples!K12=1,ISNUMBER(E11),ISNUMBER(F11)),1,0)</x:t>
        </x:r>
      </x:text>
    </x:comment>
    <x:comment ref="G11" authorId="0">
      <x:text>
        <x:r>
          <x:t>OLS with intercept. HC3 adjusts squared residuals by 1/(1-leverage)^2; included peers only. Formula: =IF(D11=1,E11,"")</x:t>
        </x:r>
      </x:text>
    </x:comment>
    <x:comment ref="H11" authorId="0">
      <x:text>
        <x:r>
          <x:t>OLS with intercept. HC3 adjusts squared residuals by 1/(1-leverage)^2; included peers only. Formula: =IF(D11=1,F11,"")</x:t>
        </x:r>
      </x:text>
    </x:comment>
    <x:comment ref="I11" authorId="0">
      <x:text>
        <x:r>
          <x:t>OLS with intercept. HC3 adjusts squared residuals by 1/(1-leverage)^2; included peers only. Formula: =IF(D11=1,E11-$E$20,0)</x:t>
        </x:r>
      </x:text>
    </x:comment>
    <x:comment ref="J11" authorId="0">
      <x:text>
        <x:r>
          <x:t>OLS with intercept. HC3 adjusts squared residuals by 1/(1-leverage)^2; included peers only. Formula: =IF(D11=1,F11-$E$21,0)</x:t>
        </x:r>
      </x:text>
    </x:comment>
    <x:comment ref="K11" authorId="0">
      <x:text>
        <x:r>
          <x:t>OLS with intercept. HC3 adjusts squared residuals by 1/(1-leverage)^2; included peers only. Formula: =I11*J11</x:t>
        </x:r>
      </x:text>
    </x:comment>
    <x:comment ref="L11" authorId="0">
      <x:text>
        <x:r>
          <x:t>OLS with intercept. HC3 adjusts squared residuals by 1/(1-leverage)^2; included peers only. Formula: =I11^2</x:t>
        </x:r>
      </x:text>
    </x:comment>
    <x:comment ref="M11" authorId="0">
      <x:text>
        <x:r>
          <x:t>OLS with intercept. HC3 adjusts squared residuals by 1/(1-leverage)^2; included peers only. Formula: =J11^2</x:t>
        </x:r>
      </x:text>
    </x:comment>
    <x:comment ref="N11" authorId="0">
      <x:text>
        <x:r>
          <x:t>OLS with intercept. HC3 adjusts squared residuals by 1/(1-leverage)^2; included peers only. Formula: =IF(D11=1,F11-($E$26+$E$25*E11),0)</x:t>
        </x:r>
      </x:text>
    </x:comment>
    <x:comment ref="O11" authorId="0">
      <x:text>
        <x:r>
          <x:t>OLS with intercept. HC3 adjusts squared residuals by 1/(1-leverage)^2; included peers only. Formula: =IF(D11=1,1/$E$19+L11/$E$22,0)</x:t>
        </x:r>
      </x:text>
    </x:comment>
    <x:comment ref="P11" authorId="0">
      <x:text>
        <x:r>
          <x:t>OLS with intercept. HC3 adjusts squared residuals by 1/(1-leverage)^2; included peers only. Formula: =IF(AND(D11=1,O11&lt;1),N11^2/(1-O11)^2,0)</x:t>
        </x:r>
      </x:text>
    </x:comment>
    <x:comment ref="Q11" authorId="0">
      <x:text>
        <x:r>
          <x:t>OLS with intercept. HC3 adjusts squared residuals by 1/(1-leverage)^2; included peers only. Formula: =IF(D11=1,I11/$E$22,0)</x:t>
        </x:r>
      </x:text>
    </x:comment>
    <x:comment ref="R11" authorId="0">
      <x:text>
        <x:r>
          <x:t>OLS with intercept. HC3 adjusts squared residuals by 1/(1-leverage)^2; included peers only. Formula: =IF(D11=1,1/$E$19-$E$20*I11/$E$22,0)</x:t>
        </x:r>
      </x:text>
    </x:comment>
    <x:comment ref="S11" authorId="0">
      <x:text>
        <x:r>
          <x:t>OLS with intercept. HC3 adjusts squared residuals by 1/(1-leverage)^2; included peers only. Formula: =P11*Q11^2</x:t>
        </x:r>
      </x:text>
    </x:comment>
    <x:comment ref="T11" authorId="0">
      <x:text>
        <x:r>
          <x:t>OLS with intercept. HC3 adjusts squared residuals by 1/(1-leverage)^2; included peers only. Formula: =P11*R11^2</x:t>
        </x:r>
      </x:text>
    </x:comment>
    <x:comment ref="U11" authorId="0">
      <x:text>
        <x:r>
          <x:t>OLS with intercept. HC3 adjusts squared residuals by 1/(1-leverage)^2; included peers only. Formula: =P11*Q11*R11</x:t>
        </x:r>
      </x:text>
    </x:comment>
    <x:comment ref="D12" authorId="0">
      <x:text>
        <x:r>
          <x:t>OLS with intercept. HC3 adjusts squared residuals by 1/(1-leverage)^2; included peers only. Formula: =IF(AND(Multiples!K13=1,ISNUMBER(E12),ISNUMBER(F12)),1,0)</x:t>
        </x:r>
      </x:text>
    </x:comment>
    <x:comment ref="G12" authorId="0">
      <x:text>
        <x:r>
          <x:t>OLS with intercept. HC3 adjusts squared residuals by 1/(1-leverage)^2; included peers only. Formula: =IF(D12=1,E12,"")</x:t>
        </x:r>
      </x:text>
    </x:comment>
    <x:comment ref="H12" authorId="0">
      <x:text>
        <x:r>
          <x:t>OLS with intercept. HC3 adjusts squared residuals by 1/(1-leverage)^2; included peers only. Formula: =IF(D12=1,F12,"")</x:t>
        </x:r>
      </x:text>
    </x:comment>
    <x:comment ref="I12" authorId="0">
      <x:text>
        <x:r>
          <x:t>OLS with intercept. HC3 adjusts squared residuals by 1/(1-leverage)^2; included peers only. Formula: =IF(D12=1,E12-$E$20,0)</x:t>
        </x:r>
      </x:text>
    </x:comment>
    <x:comment ref="J12" authorId="0">
      <x:text>
        <x:r>
          <x:t>OLS with intercept. HC3 adjusts squared residuals by 1/(1-leverage)^2; included peers only. Formula: =IF(D12=1,F12-$E$21,0)</x:t>
        </x:r>
      </x:text>
    </x:comment>
    <x:comment ref="K12" authorId="0">
      <x:text>
        <x:r>
          <x:t>OLS with intercept. HC3 adjusts squared residuals by 1/(1-leverage)^2; included peers only. Formula: =I12*J12</x:t>
        </x:r>
      </x:text>
    </x:comment>
    <x:comment ref="L12" authorId="0">
      <x:text>
        <x:r>
          <x:t>OLS with intercept. HC3 adjusts squared residuals by 1/(1-leverage)^2; included peers only. Formula: =I12^2</x:t>
        </x:r>
      </x:text>
    </x:comment>
    <x:comment ref="M12" authorId="0">
      <x:text>
        <x:r>
          <x:t>OLS with intercept. HC3 adjusts squared residuals by 1/(1-leverage)^2; included peers only. Formula: =J12^2</x:t>
        </x:r>
      </x:text>
    </x:comment>
    <x:comment ref="N12" authorId="0">
      <x:text>
        <x:r>
          <x:t>OLS with intercept. HC3 adjusts squared residuals by 1/(1-leverage)^2; included peers only. Formula: =IF(D12=1,F12-($E$26+$E$25*E12),0)</x:t>
        </x:r>
      </x:text>
    </x:comment>
    <x:comment ref="O12" authorId="0">
      <x:text>
        <x:r>
          <x:t>OLS with intercept. HC3 adjusts squared residuals by 1/(1-leverage)^2; included peers only. Formula: =IF(D12=1,1/$E$19+L12/$E$22,0)</x:t>
        </x:r>
      </x:text>
    </x:comment>
    <x:comment ref="P12" authorId="0">
      <x:text>
        <x:r>
          <x:t>OLS with intercept. HC3 adjusts squared residuals by 1/(1-leverage)^2; included peers only. Formula: =IF(AND(D12=1,O12&lt;1),N12^2/(1-O12)^2,0)</x:t>
        </x:r>
      </x:text>
    </x:comment>
    <x:comment ref="Q12" authorId="0">
      <x:text>
        <x:r>
          <x:t>OLS with intercept. HC3 adjusts squared residuals by 1/(1-leverage)^2; included peers only. Formula: =IF(D12=1,I12/$E$22,0)</x:t>
        </x:r>
      </x:text>
    </x:comment>
    <x:comment ref="R12" authorId="0">
      <x:text>
        <x:r>
          <x:t>OLS with intercept. HC3 adjusts squared residuals by 1/(1-leverage)^2; included peers only. Formula: =IF(D12=1,1/$E$19-$E$20*I12/$E$22,0)</x:t>
        </x:r>
      </x:text>
    </x:comment>
    <x:comment ref="S12" authorId="0">
      <x:text>
        <x:r>
          <x:t>OLS with intercept. HC3 adjusts squared residuals by 1/(1-leverage)^2; included peers only. Formula: =P12*Q12^2</x:t>
        </x:r>
      </x:text>
    </x:comment>
    <x:comment ref="T12" authorId="0">
      <x:text>
        <x:r>
          <x:t>OLS with intercept. HC3 adjusts squared residuals by 1/(1-leverage)^2; included peers only. Formula: =P12*R12^2</x:t>
        </x:r>
      </x:text>
    </x:comment>
    <x:comment ref="U12" authorId="0">
      <x:text>
        <x:r>
          <x:t>OLS with intercept. HC3 adjusts squared residuals by 1/(1-leverage)^2; included peers only. Formula: =P12*Q12*R12</x:t>
        </x:r>
      </x:text>
    </x:comment>
    <x:comment ref="D13" authorId="0">
      <x:text>
        <x:r>
          <x:t>OLS with intercept. HC3 adjusts squared residuals by 1/(1-leverage)^2; included peers only. Formula: =IF(AND(Multiples!K14=1,ISNUMBER(E13),ISNUMBER(F13)),1,0)</x:t>
        </x:r>
      </x:text>
    </x:comment>
    <x:comment ref="G13" authorId="0">
      <x:text>
        <x:r>
          <x:t>OLS with intercept. HC3 adjusts squared residuals by 1/(1-leverage)^2; included peers only. Formula: =IF(D13=1,E13,"")</x:t>
        </x:r>
      </x:text>
    </x:comment>
    <x:comment ref="H13" authorId="0">
      <x:text>
        <x:r>
          <x:t>OLS with intercept. HC3 adjusts squared residuals by 1/(1-leverage)^2; included peers only. Formula: =IF(D13=1,F13,"")</x:t>
        </x:r>
      </x:text>
    </x:comment>
    <x:comment ref="I13" authorId="0">
      <x:text>
        <x:r>
          <x:t>OLS with intercept. HC3 adjusts squared residuals by 1/(1-leverage)^2; included peers only. Formula: =IF(D13=1,E13-$E$20,0)</x:t>
        </x:r>
      </x:text>
    </x:comment>
    <x:comment ref="J13" authorId="0">
      <x:text>
        <x:r>
          <x:t>OLS with intercept. HC3 adjusts squared residuals by 1/(1-leverage)^2; included peers only. Formula: =IF(D13=1,F13-$E$21,0)</x:t>
        </x:r>
      </x:text>
    </x:comment>
    <x:comment ref="K13" authorId="0">
      <x:text>
        <x:r>
          <x:t>OLS with intercept. HC3 adjusts squared residuals by 1/(1-leverage)^2; included peers only. Formula: =I13*J13</x:t>
        </x:r>
      </x:text>
    </x:comment>
    <x:comment ref="L13" authorId="0">
      <x:text>
        <x:r>
          <x:t>OLS with intercept. HC3 adjusts squared residuals by 1/(1-leverage)^2; included peers only. Formula: =I13^2</x:t>
        </x:r>
      </x:text>
    </x:comment>
    <x:comment ref="M13" authorId="0">
      <x:text>
        <x:r>
          <x:t>OLS with intercept. HC3 adjusts squared residuals by 1/(1-leverage)^2; included peers only. Formula: =J13^2</x:t>
        </x:r>
      </x:text>
    </x:comment>
    <x:comment ref="N13" authorId="0">
      <x:text>
        <x:r>
          <x:t>OLS with intercept. HC3 adjusts squared residuals by 1/(1-leverage)^2; included peers only. Formula: =IF(D13=1,F13-($E$26+$E$25*E13),0)</x:t>
        </x:r>
      </x:text>
    </x:comment>
    <x:comment ref="O13" authorId="0">
      <x:text>
        <x:r>
          <x:t>OLS with intercept. HC3 adjusts squared residuals by 1/(1-leverage)^2; included peers only. Formula: =IF(D13=1,1/$E$19+L13/$E$22,0)</x:t>
        </x:r>
      </x:text>
    </x:comment>
    <x:comment ref="P13" authorId="0">
      <x:text>
        <x:r>
          <x:t>OLS with intercept. HC3 adjusts squared residuals by 1/(1-leverage)^2; included peers only. Formula: =IF(AND(D13=1,O13&lt;1),N13^2/(1-O13)^2,0)</x:t>
        </x:r>
      </x:text>
    </x:comment>
    <x:comment ref="Q13" authorId="0">
      <x:text>
        <x:r>
          <x:t>OLS with intercept. HC3 adjusts squared residuals by 1/(1-leverage)^2; included peers only. Formula: =IF(D13=1,I13/$E$22,0)</x:t>
        </x:r>
      </x:text>
    </x:comment>
    <x:comment ref="R13" authorId="0">
      <x:text>
        <x:r>
          <x:t>OLS with intercept. HC3 adjusts squared residuals by 1/(1-leverage)^2; included peers only. Formula: =IF(D13=1,1/$E$19-$E$20*I13/$E$22,0)</x:t>
        </x:r>
      </x:text>
    </x:comment>
    <x:comment ref="S13" authorId="0">
      <x:text>
        <x:r>
          <x:t>OLS with intercept. HC3 adjusts squared residuals by 1/(1-leverage)^2; included peers only. Formula: =P13*Q13^2</x:t>
        </x:r>
      </x:text>
    </x:comment>
    <x:comment ref="T13" authorId="0">
      <x:text>
        <x:r>
          <x:t>OLS with intercept. HC3 adjusts squared residuals by 1/(1-leverage)^2; included peers only. Formula: =P13*R13^2</x:t>
        </x:r>
      </x:text>
    </x:comment>
    <x:comment ref="U13" authorId="0">
      <x:text>
        <x:r>
          <x:t>OLS with intercept. HC3 adjusts squared residuals by 1/(1-leverage)^2; included peers only. Formula: =P13*Q13*R13</x:t>
        </x:r>
      </x:text>
    </x:comment>
    <x:comment ref="D14" authorId="0">
      <x:text>
        <x:r>
          <x:t>OLS with intercept. HC3 adjusts squared residuals by 1/(1-leverage)^2; included peers only. Formula: =IF(AND(Multiples!K15=1,ISNUMBER(E14),ISNUMBER(F14)),1,0)</x:t>
        </x:r>
      </x:text>
    </x:comment>
    <x:comment ref="G14" authorId="0">
      <x:text>
        <x:r>
          <x:t>OLS with intercept. HC3 adjusts squared residuals by 1/(1-leverage)^2; included peers only. Formula: =IF(D14=1,E14,"")</x:t>
        </x:r>
      </x:text>
    </x:comment>
    <x:comment ref="H14" authorId="0">
      <x:text>
        <x:r>
          <x:t>OLS with intercept. HC3 adjusts squared residuals by 1/(1-leverage)^2; included peers only. Formula: =IF(D14=1,F14,"")</x:t>
        </x:r>
      </x:text>
    </x:comment>
    <x:comment ref="I14" authorId="0">
      <x:text>
        <x:r>
          <x:t>OLS with intercept. HC3 adjusts squared residuals by 1/(1-leverage)^2; included peers only. Formula: =IF(D14=1,E14-$E$20,0)</x:t>
        </x:r>
      </x:text>
    </x:comment>
    <x:comment ref="J14" authorId="0">
      <x:text>
        <x:r>
          <x:t>OLS with intercept. HC3 adjusts squared residuals by 1/(1-leverage)^2; included peers only. Formula: =IF(D14=1,F14-$E$21,0)</x:t>
        </x:r>
      </x:text>
    </x:comment>
    <x:comment ref="K14" authorId="0">
      <x:text>
        <x:r>
          <x:t>OLS with intercept. HC3 adjusts squared residuals by 1/(1-leverage)^2; included peers only. Formula: =I14*J14</x:t>
        </x:r>
      </x:text>
    </x:comment>
    <x:comment ref="L14" authorId="0">
      <x:text>
        <x:r>
          <x:t>OLS with intercept. HC3 adjusts squared residuals by 1/(1-leverage)^2; included peers only. Formula: =I14^2</x:t>
        </x:r>
      </x:text>
    </x:comment>
    <x:comment ref="M14" authorId="0">
      <x:text>
        <x:r>
          <x:t>OLS with intercept. HC3 adjusts squared residuals by 1/(1-leverage)^2; included peers only. Formula: =J14^2</x:t>
        </x:r>
      </x:text>
    </x:comment>
    <x:comment ref="N14" authorId="0">
      <x:text>
        <x:r>
          <x:t>OLS with intercept. HC3 adjusts squared residuals by 1/(1-leverage)^2; included peers only. Formula: =IF(D14=1,F14-($E$26+$E$25*E14),0)</x:t>
        </x:r>
      </x:text>
    </x:comment>
    <x:comment ref="O14" authorId="0">
      <x:text>
        <x:r>
          <x:t>OLS with intercept. HC3 adjusts squared residuals by 1/(1-leverage)^2; included peers only. Formula: =IF(D14=1,1/$E$19+L14/$E$22,0)</x:t>
        </x:r>
      </x:text>
    </x:comment>
    <x:comment ref="P14" authorId="0">
      <x:text>
        <x:r>
          <x:t>OLS with intercept. HC3 adjusts squared residuals by 1/(1-leverage)^2; included peers only. Formula: =IF(AND(D14=1,O14&lt;1),N14^2/(1-O14)^2,0)</x:t>
        </x:r>
      </x:text>
    </x:comment>
    <x:comment ref="Q14" authorId="0">
      <x:text>
        <x:r>
          <x:t>OLS with intercept. HC3 adjusts squared residuals by 1/(1-leverage)^2; included peers only. Formula: =IF(D14=1,I14/$E$22,0)</x:t>
        </x:r>
      </x:text>
    </x:comment>
    <x:comment ref="R14" authorId="0">
      <x:text>
        <x:r>
          <x:t>OLS with intercept. HC3 adjusts squared residuals by 1/(1-leverage)^2; included peers only. Formula: =IF(D14=1,1/$E$19-$E$20*I14/$E$22,0)</x:t>
        </x:r>
      </x:text>
    </x:comment>
    <x:comment ref="S14" authorId="0">
      <x:text>
        <x:r>
          <x:t>OLS with intercept. HC3 adjusts squared residuals by 1/(1-leverage)^2; included peers only. Formula: =P14*Q14^2</x:t>
        </x:r>
      </x:text>
    </x:comment>
    <x:comment ref="T14" authorId="0">
      <x:text>
        <x:r>
          <x:t>OLS with intercept. HC3 adjusts squared residuals by 1/(1-leverage)^2; included peers only. Formula: =P14*R14^2</x:t>
        </x:r>
      </x:text>
    </x:comment>
    <x:comment ref="U14" authorId="0">
      <x:text>
        <x:r>
          <x:t>OLS with intercept. HC3 adjusts squared residuals by 1/(1-leverage)^2; included peers only. Formula: =P14*Q14*R14</x:t>
        </x:r>
      </x:text>
    </x:comment>
    <x:comment ref="D15" authorId="0">
      <x:text>
        <x:r>
          <x:t>OLS with intercept. HC3 adjusts squared residuals by 1/(1-leverage)^2; included peers only. Formula: =IF(AND(Multiples!K16=1,ISNUMBER(E15),ISNUMBER(F15)),1,0)</x:t>
        </x:r>
      </x:text>
    </x:comment>
    <x:comment ref="G15" authorId="0">
      <x:text>
        <x:r>
          <x:t>OLS with intercept. HC3 adjusts squared residuals by 1/(1-leverage)^2; included peers only. Formula: =IF(D15=1,E15,"")</x:t>
        </x:r>
      </x:text>
    </x:comment>
    <x:comment ref="H15" authorId="0">
      <x:text>
        <x:r>
          <x:t>OLS with intercept. HC3 adjusts squared residuals by 1/(1-leverage)^2; included peers only. Formula: =IF(D15=1,F15,"")</x:t>
        </x:r>
      </x:text>
    </x:comment>
    <x:comment ref="I15" authorId="0">
      <x:text>
        <x:r>
          <x:t>OLS with intercept. HC3 adjusts squared residuals by 1/(1-leverage)^2; included peers only. Formula: =IF(D15=1,E15-$E$20,0)</x:t>
        </x:r>
      </x:text>
    </x:comment>
    <x:comment ref="J15" authorId="0">
      <x:text>
        <x:r>
          <x:t>OLS with intercept. HC3 adjusts squared residuals by 1/(1-leverage)^2; included peers only. Formula: =IF(D15=1,F15-$E$21,0)</x:t>
        </x:r>
      </x:text>
    </x:comment>
    <x:comment ref="K15" authorId="0">
      <x:text>
        <x:r>
          <x:t>OLS with intercept. HC3 adjusts squared residuals by 1/(1-leverage)^2; included peers only. Formula: =I15*J15</x:t>
        </x:r>
      </x:text>
    </x:comment>
    <x:comment ref="L15" authorId="0">
      <x:text>
        <x:r>
          <x:t>OLS with intercept. HC3 adjusts squared residuals by 1/(1-leverage)^2; included peers only. Formula: =I15^2</x:t>
        </x:r>
      </x:text>
    </x:comment>
    <x:comment ref="M15" authorId="0">
      <x:text>
        <x:r>
          <x:t>OLS with intercept. HC3 adjusts squared residuals by 1/(1-leverage)^2; included peers only. Formula: =J15^2</x:t>
        </x:r>
      </x:text>
    </x:comment>
    <x:comment ref="N15" authorId="0">
      <x:text>
        <x:r>
          <x:t>OLS with intercept. HC3 adjusts squared residuals by 1/(1-leverage)^2; included peers only. Formula: =IF(D15=1,F15-($E$26+$E$25*E15),0)</x:t>
        </x:r>
      </x:text>
    </x:comment>
    <x:comment ref="O15" authorId="0">
      <x:text>
        <x:r>
          <x:t>OLS with intercept. HC3 adjusts squared residuals by 1/(1-leverage)^2; included peers only. Formula: =IF(D15=1,1/$E$19+L15/$E$22,0)</x:t>
        </x:r>
      </x:text>
    </x:comment>
    <x:comment ref="P15" authorId="0">
      <x:text>
        <x:r>
          <x:t>OLS with intercept. HC3 adjusts squared residuals by 1/(1-leverage)^2; included peers only. Formula: =IF(AND(D15=1,O15&lt;1),N15^2/(1-O15)^2,0)</x:t>
        </x:r>
      </x:text>
    </x:comment>
    <x:comment ref="Q15" authorId="0">
      <x:text>
        <x:r>
          <x:t>OLS with intercept. HC3 adjusts squared residuals by 1/(1-leverage)^2; included peers only. Formula: =IF(D15=1,I15/$E$22,0)</x:t>
        </x:r>
      </x:text>
    </x:comment>
    <x:comment ref="R15" authorId="0">
      <x:text>
        <x:r>
          <x:t>OLS with intercept. HC3 adjusts squared residuals by 1/(1-leverage)^2; included peers only. Formula: =IF(D15=1,1/$E$19-$E$20*I15/$E$22,0)</x:t>
        </x:r>
      </x:text>
    </x:comment>
    <x:comment ref="S15" authorId="0">
      <x:text>
        <x:r>
          <x:t>OLS with intercept. HC3 adjusts squared residuals by 1/(1-leverage)^2; included peers only. Formula: =P15*Q15^2</x:t>
        </x:r>
      </x:text>
    </x:comment>
    <x:comment ref="T15" authorId="0">
      <x:text>
        <x:r>
          <x:t>OLS with intercept. HC3 adjusts squared residuals by 1/(1-leverage)^2; included peers only. Formula: =P15*R15^2</x:t>
        </x:r>
      </x:text>
    </x:comment>
    <x:comment ref="U15" authorId="0">
      <x:text>
        <x:r>
          <x:t>OLS with intercept. HC3 adjusts squared residuals by 1/(1-leverage)^2; included peers only. Formula: =P15*Q15*R15</x:t>
        </x:r>
      </x:text>
    </x:comment>
    <x:comment ref="E19" authorId="0">
      <x:text>
        <x:r>
          <x:t>OLS/HC3 scalar calculation. Confidence bounds describe the estimated conditional mean, not a future trading-price interval. Formula: =SUM(D7:D15)</x:t>
        </x:r>
      </x:text>
    </x:comment>
    <x:comment ref="E20" authorId="0">
      <x:text>
        <x:r>
          <x:t>OLS/HC3 scalar calculation. Confidence bounds describe the estimated conditional mean, not a future trading-price interval. Formula: =IF(E19&gt;0,SUM(G7:G15)/E19,"n.a.")</x:t>
        </x:r>
      </x:text>
    </x:comment>
    <x:comment ref="E21" authorId="0">
      <x:text>
        <x:r>
          <x:t>OLS/HC3 scalar calculation. Confidence bounds describe the estimated conditional mean, not a future trading-price interval. Formula: =IF(E19&gt;0,SUM(H7:H15)/E19,"n.a.")</x:t>
        </x:r>
      </x:text>
    </x:comment>
    <x:comment ref="E22" authorId="0">
      <x:text>
        <x:r>
          <x:t>OLS/HC3 scalar calculation. Confidence bounds describe the estimated conditional mean, not a future trading-price interval. Formula: =SUM(L7:L15)</x:t>
        </x:r>
      </x:text>
    </x:comment>
    <x:comment ref="E23" authorId="0">
      <x:text>
        <x:r>
          <x:t>OLS/HC3 scalar calculation. Confidence bounds describe the estimated conditional mean, not a future trading-price interval. Formula: =SUM(K7:K15)</x:t>
        </x:r>
      </x:text>
    </x:comment>
    <x:comment ref="E24" authorId="0">
      <x:text>
        <x:r>
          <x:t>OLS/HC3 scalar calculation. Confidence bounds describe the estimated conditional mean, not a future trading-price interval. Formula: =SUM(M7:M15)</x:t>
        </x:r>
      </x:text>
    </x:comment>
    <x:comment ref="E25" authorId="0">
      <x:text>
        <x:r>
          <x:t>OLS/HC3 scalar calculation. Confidence bounds describe the estimated conditional mean, not a future trading-price interval. Formula: =IF(AND(E19&gt;2,E22&gt;0),E23/E22,"n.a.")</x:t>
        </x:r>
      </x:text>
    </x:comment>
    <x:comment ref="E26" authorId="0">
      <x:text>
        <x:r>
          <x:t>OLS/HC3 scalar calculation. Confidence bounds describe the estimated conditional mean, not a future trading-price interval. Formula: =IF(ISNUMBER(E25),E21-E25*E20,"n.a.")</x:t>
        </x:r>
      </x:text>
    </x:comment>
    <x:comment ref="E27" authorId="0">
      <x:text>
        <x:r>
          <x:t>OLS/HC3 scalar calculation. Confidence bounds describe the estimated conditional mean, not a future trading-price interval. Formula: =IF(AND(ISNUMBER(E25),E24&gt;0),E25^2*E22/E24,"n.a.")</x:t>
        </x:r>
      </x:text>
    </x:comment>
    <x:comment ref="E28" authorId="0">
      <x:text>
        <x:r>
          <x:t>OLS/HC3 scalar calculation. Confidence bounds describe the estimated conditional mean, not a future trading-price interval. Formula: =E19-2</x:t>
        </x:r>
      </x:text>
    </x:comment>
    <x:comment ref="E29" authorId="0">
      <x:text>
        <x:r>
          <x:t>OLS/HC3 scalar calculation. Confidence bounds describe the estimated conditional mean, not a future trading-price interval. Formula: =IF(AND(E19&gt;2,E22&gt;0),SUM(S7:S15),"n.a.")</x:t>
        </x:r>
      </x:text>
    </x:comment>
    <x:comment ref="E30" authorId="0">
      <x:text>
        <x:r>
          <x:t>OLS/HC3 scalar calculation. Confidence bounds describe the estimated conditional mean, not a future trading-price interval. Formula: =IF(AND(E19&gt;2,E22&gt;0),SUM(T7:T15),"n.a.")</x:t>
        </x:r>
      </x:text>
    </x:comment>
    <x:comment ref="E31" authorId="0">
      <x:text>
        <x:r>
          <x:t>OLS/HC3 scalar calculation. Confidence bounds describe the estimated conditional mean, not a future trading-price interval. Formula: =IF(AND(E19&gt;2,E22&gt;0),SUM(U7:U15),"n.a.")</x:t>
        </x:r>
      </x:text>
    </x:comment>
    <x:comment ref="E32" authorId="0">
      <x:text>
        <x:r>
          <x:t>OLS/HC3 scalar calculation. Confidence bounds describe the estimated conditional mean, not a future trading-price interval. Formula: =IF(ISNUMBER(E29),SQRT(E29),"n.a.")</x:t>
        </x:r>
      </x:text>
    </x:comment>
    <x:comment ref="E33" authorId="0">
      <x:text>
        <x:r>
          <x:t>OLS/HC3 scalar calculation. Confidence bounds describe the estimated conditional mean, not a future trading-price interval. Formula: =IF(ISNUMBER(E30),SQRT(E30),"n.a.")</x:t>
        </x:r>
      </x:text>
    </x:comment>
    <x:comment ref="E34" authorId="0">
      <x:text>
        <x:r>
          <x:t>OLS/HC3 scalar calculation. Confidence bounds describe the estimated conditional mean, not a future trading-price interval. Formula: =IF(E28&gt;0,INDEX($O$20:$O$28,MATCH(E28,$N$20:$N$28,0)),"n.a.")</x:t>
        </x:r>
      </x:text>
    </x:comment>
    <x:comment ref="E35" authorId="0">
      <x:text>
        <x:r>
          <x:t>OLS/HC3 scalar calculation. Confidence bounds describe the estimated conditional mean, not a future trading-price interval. Formula: =BAC!R49</x:t>
        </x:r>
      </x:text>
    </x:comment>
    <x:comment ref="E36" authorId="0">
      <x:text>
        <x:r>
          <x:t>OLS/HC3 scalar calculation. Confidence bounds describe the estimated conditional mean, not a future trading-price interval. Formula: =IF(COUNT(E25,E26,E35)=3,E26+E25*E35,"n.a.")</x:t>
        </x:r>
      </x:text>
    </x:comment>
    <x:comment ref="E37" authorId="0">
      <x:text>
        <x:r>
          <x:t>OLS/HC3 scalar calculation. Confidence bounds describe the estimated conditional mean, not a future trading-price interval. Formula: =IF(COUNT(E36,BAC!Q18)=2,E36*BAC!Q18,"n.a.")</x:t>
        </x:r>
      </x:text>
    </x:comment>
    <x:comment ref="E38" authorId="0">
      <x:text>
        <x:r>
          <x:t>OLS/HC3 scalar calculation. Confidence bounds describe the estimated conditional mean, not a future trading-price interval. Formula: =IF(COUNT(E29:E31)=3,SQRT(E30+E35^2*E29+2*E35*E31),"n.a.")</x:t>
        </x:r>
      </x:text>
    </x:comment>
    <x:comment ref="E39" authorId="0">
      <x:text>
        <x:r>
          <x:t>OLS/HC3 scalar calculation. Confidence bounds describe the estimated conditional mean, not a future trading-price interval. Formula: =IF(COUNT(E36,E34,E38,BAC!Q18)=4,(E36-E34*E38)*BAC!Q18,"n.a.")</x:t>
        </x:r>
      </x:text>
    </x:comment>
    <x:comment ref="E40" authorId="0">
      <x:text>
        <x:r>
          <x:t>OLS/HC3 scalar calculation. Confidence bounds describe the estimated conditional mean, not a future trading-price interval. Formula: =IF(COUNT(E36,E34,E38,BAC!Q18)=4,(E36+E34*E38)*BAC!Q18,"n.a.")</x:t>
        </x:r>
      </x:text>
    </x:comment>
  </x:commentList>
</x:comments>
</file>

<file path=xl/comments16.xml><?xml version="1.0" encoding="utf-8"?>
<x:comments xmlns:x="http://schemas.openxmlformats.org/spreadsheetml/2006/main">
  <x:authors>
    <x:author/>
  </x:authors>
  <x:commentList>
    <x:comment ref="E7" authorId="0">
      <x:text>
        <x:r>
          <x:t>Analyst sustainable-return or discount-rate assumption. Not a reported issuer figure.</x:t>
        </x:r>
      </x:text>
    </x:comment>
    <x:comment ref="E8" authorId="0">
      <x:text>
        <x:r>
          <x:t>Analyst sustainable-return or discount-rate assumption. Not a reported issuer figure.</x:t>
        </x:r>
      </x:text>
    </x:comment>
    <x:comment ref="E9" authorId="0">
      <x:text>
        <x:r>
          <x:t>Analyst sustainable-return or discount-rate assumption. Not a reported issuer figure.</x:t>
        </x:r>
      </x:text>
    </x:comment>
  </x:commentList>
</x:comments>
</file>

<file path=xl/comments17.xml><?xml version="1.0" encoding="utf-8"?>
<x:comments xmlns:x="http://schemas.openxmlformats.org/spreadsheetml/2006/main">
  <x:authors>
    <x:author/>
  </x:authors>
  <x:commentList>
    <x:comment ref="D7" authorId="0">
      <x:text>
        <x:r>
          <x:t>Single FY2026 forecast build: H1 actual plus H2 estimate based on matched H2 2025. Inputs are analyst assumptions. Formula: ='BAC'!Q30</x:t>
        </x:r>
      </x:text>
    </x:comment>
    <x:comment ref="E7" authorId="0">
      <x:text>
        <x:r>
          <x:t>Single FY2026 forecast build: H1 actual plus H2 estimate based on matched H2 2025. Inputs are analyst assumptions. Formula: =IF(COUNT('BAC'!M30,'BAC'!P30)=2,'BAC'!M30-'BAC'!P30,"n.a.")</x:t>
        </x:r>
      </x:text>
    </x:comment>
    <x:comment ref="F7" authorId="0">
      <x:text>
        <x:r>
          <x:t>Single FY2026 forecast build: H1 actual plus H2 estimate based on matched H2 2025. Inputs are analyst assumptions. Formula: =Assumptions!E9</x:t>
        </x:r>
      </x:text>
    </x:comment>
    <x:comment ref="G7" authorId="0">
      <x:text>
        <x:r>
          <x:t>Single FY2026 forecast build: H1 actual plus H2 estimate based on matched H2 2025. Inputs are analyst assumptions. Formula: =IF(COUNT(E7:F7)=2,E7*(1+F7),"n.a.")</x:t>
        </x:r>
      </x:text>
    </x:comment>
    <x:comment ref="H7" authorId="0">
      <x:text>
        <x:r>
          <x:t>Single FY2026 forecast build: H1 actual plus H2 estimate based on matched H2 2025. Inputs are analyst assumptions. Formula: ='BAC'!Q31</x:t>
        </x:r>
      </x:text>
    </x:comment>
    <x:comment ref="I7" authorId="0">
      <x:text>
        <x:r>
          <x:t>Single FY2026 forecast build: H1 actual plus H2 estimate based on matched H2 2025. Inputs are analyst assumptions. Formula: =IF(COUNT('BAC'!M31,'BAC'!P31)=2,'BAC'!M31-'BAC'!P31,"n.a.")</x:t>
        </x:r>
      </x:text>
    </x:comment>
    <x:comment ref="J7" authorId="0">
      <x:text>
        <x:r>
          <x:t>Single FY2026 forecast build: H1 actual plus H2 estimate based on matched H2 2025. Inputs are analyst assumptions. Formula: =IF(COUNT(I7,Assumptions!F9)=2,I7*(1+Assumptions!F9),"n.a.")</x:t>
        </x:r>
      </x:text>
    </x:comment>
    <x:comment ref="K7" authorId="0">
      <x:text>
        <x:r>
          <x:t>Single FY2026 forecast build: H1 actual plus H2 estimate based on matched H2 2025. Inputs are analyst assumptions. Formula: ='BAC'!Q33</x:t>
        </x:r>
      </x:text>
    </x:comment>
    <x:comment ref="L7" authorId="0">
      <x:text>
        <x:r>
          <x:t>Single FY2026 forecast build: H1 actual plus H2 estimate based on matched H2 2025. Inputs are analyst assumptions. Formula: =IF(COUNT('BAC'!M33,'BAC'!P33,Assumptions!G9)=3,('BAC'!M33-'BAC'!P33)*(1+Assumptions!G9),"n.a.")</x:t>
        </x:r>
      </x:text>
    </x:comment>
    <x:comment ref="M7" authorId="0">
      <x:text>
        <x:r>
          <x:t>Single FY2026 forecast build: H1 actual plus H2 estimate based on matched H2 2025. Inputs are analyst assumptions. Formula: =IF(COUNT(G7,J7,L7)=3,G7-J7-L7,"n.a.")</x:t>
        </x:r>
      </x:text>
    </x:comment>
    <x:comment ref="N7" authorId="0">
      <x:text>
        <x:r>
          <x:t>Single FY2026 forecast build: H1 actual plus H2 estimate based on matched H2 2025. Inputs are analyst assumptions. Formula: =IF(COUNT(M7,Assumptions!H9)=2,M7*Assumptions!H9,"n.a.")</x:t>
        </x:r>
      </x:text>
    </x:comment>
    <x:comment ref="O7" authorId="0">
      <x:text>
        <x:r>
          <x:t>Single FY2026 forecast build: H1 actual plus H2 estimate based on matched H2 2025. Inputs are analyst assumptions. Formula: =IF(COUNT(D7,G7)=2,D7+G7,"n.a.")</x:t>
        </x:r>
      </x:text>
    </x:comment>
    <x:comment ref="P7" authorId="0">
      <x:text>
        <x:r>
          <x:t>Single FY2026 forecast build: H1 actual plus H2 estimate based on matched H2 2025. Inputs are analyst assumptions. Formula: =IF(COUNT(H7,J7)=2,H7+J7,"n.a.")</x:t>
        </x:r>
      </x:text>
    </x:comment>
    <x:comment ref="Q7" authorId="0">
      <x:text>
        <x:r>
          <x:t>Single FY2026 forecast build: H1 actual plus H2 estimate based on matched H2 2025. Inputs are analyst assumptions. Formula: =IF(COUNT(K7,L7)=2,K7+L7,"n.a.")</x:t>
        </x:r>
      </x:text>
    </x:comment>
    <x:comment ref="R7" authorId="0">
      <x:text>
        <x:r>
          <x:t>Single FY2026 forecast build: H1 actual plus H2 estimate based on matched H2 2025. Inputs are analyst assumptions. Formula: =IF(COUNT('BAC'!Q36,M7,N7,'BAC'!Q55)=4,'BAC'!Q36+M7-N7-'BAC'!Q55,"n.a.")</x:t>
        </x:r>
      </x:text>
    </x:comment>
    <x:comment ref="S7" authorId="0">
      <x:text>
        <x:r>
          <x:t>Single FY2026 forecast build: H1 actual plus H2 estimate based on matched H2 2025. Inputs are analyst assumptions. Formula: =IF(COUNT('BAC'!Q39,'BAC'!M39,'BAC'!P39,Assumptions!I9)=4,('BAC'!Q39+(2*'BAC'!M39-'BAC'!P39)*(1+Assumptions!I9))/2,"n.a.")</x:t>
        </x:r>
      </x:text>
    </x:comment>
    <x:comment ref="T7" authorId="0">
      <x:text>
        <x:r>
          <x:t>Single FY2026 forecast build: H1 actual plus H2 estimate based on matched H2 2025. Inputs are analyst assumptions. Formula: =IF(COUNT(R7:S7)=2,R7/S7,"n.a.")</x:t>
        </x:r>
      </x:text>
    </x:comment>
    <x:comment ref="U7" authorId="0">
      <x:text>
        <x:r>
          <x:t>Single FY2026 forecast build: H1 actual plus H2 estimate based on matched H2 2025. Inputs are analyst assumptions. Formula: =IF(AND(ISNUMBER(T7),T7&gt;0),Multiples!D7/T7,"n.a.")</x:t>
        </x:r>
      </x:text>
    </x:comment>
    <x:comment ref="D8" authorId="0">
      <x:text>
        <x:r>
          <x:t>Single FY2026 forecast build: H1 actual plus H2 estimate based on matched H2 2025. Inputs are analyst assumptions. Formula: ='JPM'!Q30</x:t>
        </x:r>
      </x:text>
    </x:comment>
    <x:comment ref="E8" authorId="0">
      <x:text>
        <x:r>
          <x:t>Single FY2026 forecast build: H1 actual plus H2 estimate based on matched H2 2025. Inputs are analyst assumptions. Formula: =IF(COUNT('JPM'!M30,'JPM'!P30)=2,'JPM'!M30-'JPM'!P30,"n.a.")</x:t>
        </x:r>
      </x:text>
    </x:comment>
    <x:comment ref="F8" authorId="0">
      <x:text>
        <x:r>
          <x:t>Single FY2026 forecast build: H1 actual plus H2 estimate based on matched H2 2025. Inputs are analyst assumptions. Formula: =Assumptions!E10</x:t>
        </x:r>
      </x:text>
    </x:comment>
    <x:comment ref="G8" authorId="0">
      <x:text>
        <x:r>
          <x:t>Single FY2026 forecast build: H1 actual plus H2 estimate based on matched H2 2025. Inputs are analyst assumptions. Formula: =IF(COUNT(E8:F8)=2,E8*(1+F8),"n.a.")</x:t>
        </x:r>
      </x:text>
    </x:comment>
    <x:comment ref="H8" authorId="0">
      <x:text>
        <x:r>
          <x:t>Single FY2026 forecast build: H1 actual plus H2 estimate based on matched H2 2025. Inputs are analyst assumptions. Formula: ='JPM'!Q31</x:t>
        </x:r>
      </x:text>
    </x:comment>
    <x:comment ref="I8" authorId="0">
      <x:text>
        <x:r>
          <x:t>Single FY2026 forecast build: H1 actual plus H2 estimate based on matched H2 2025. Inputs are analyst assumptions. Formula: =IF(COUNT('JPM'!M31,'JPM'!P31)=2,'JPM'!M31-'JPM'!P31,"n.a.")</x:t>
        </x:r>
      </x:text>
    </x:comment>
    <x:comment ref="J8" authorId="0">
      <x:text>
        <x:r>
          <x:t>Single FY2026 forecast build: H1 actual plus H2 estimate based on matched H2 2025. Inputs are analyst assumptions. Formula: =IF(COUNT(I8,Assumptions!F10)=2,I8*(1+Assumptions!F10),"n.a.")</x:t>
        </x:r>
      </x:text>
    </x:comment>
    <x:comment ref="K8" authorId="0">
      <x:text>
        <x:r>
          <x:t>Single FY2026 forecast build: H1 actual plus H2 estimate based on matched H2 2025. Inputs are analyst assumptions. Formula: ='JPM'!Q33</x:t>
        </x:r>
      </x:text>
    </x:comment>
    <x:comment ref="L8" authorId="0">
      <x:text>
        <x:r>
          <x:t>Single FY2026 forecast build: H1 actual plus H2 estimate based on matched H2 2025. Inputs are analyst assumptions. Formula: =IF(COUNT('JPM'!M33,'JPM'!P33,Assumptions!G10)=3,('JPM'!M33-'JPM'!P33)*(1+Assumptions!G10),"n.a.")</x:t>
        </x:r>
      </x:text>
    </x:comment>
    <x:comment ref="M8" authorId="0">
      <x:text>
        <x:r>
          <x:t>Single FY2026 forecast build: H1 actual plus H2 estimate based on matched H2 2025. Inputs are analyst assumptions. Formula: =IF(COUNT(G8,J8,L8)=3,G8-J8-L8,"n.a.")</x:t>
        </x:r>
      </x:text>
    </x:comment>
    <x:comment ref="N8" authorId="0">
      <x:text>
        <x:r>
          <x:t>Single FY2026 forecast build: H1 actual plus H2 estimate based on matched H2 2025. Inputs are analyst assumptions. Formula: =IF(COUNT(M8,Assumptions!H10)=2,M8*Assumptions!H10,"n.a.")</x:t>
        </x:r>
      </x:text>
    </x:comment>
    <x:comment ref="O8" authorId="0">
      <x:text>
        <x:r>
          <x:t>Single FY2026 forecast build: H1 actual plus H2 estimate based on matched H2 2025. Inputs are analyst assumptions. Formula: =IF(COUNT(D8,G8)=2,D8+G8,"n.a.")</x:t>
        </x:r>
      </x:text>
    </x:comment>
    <x:comment ref="P8" authorId="0">
      <x:text>
        <x:r>
          <x:t>Single FY2026 forecast build: H1 actual plus H2 estimate based on matched H2 2025. Inputs are analyst assumptions. Formula: =IF(COUNT(H8,J8)=2,H8+J8,"n.a.")</x:t>
        </x:r>
      </x:text>
    </x:comment>
    <x:comment ref="Q8" authorId="0">
      <x:text>
        <x:r>
          <x:t>Single FY2026 forecast build: H1 actual plus H2 estimate based on matched H2 2025. Inputs are analyst assumptions. Formula: =IF(COUNT(K8,L8)=2,K8+L8,"n.a.")</x:t>
        </x:r>
      </x:text>
    </x:comment>
    <x:comment ref="R8" authorId="0">
      <x:text>
        <x:r>
          <x:t>Single FY2026 forecast build: H1 actual plus H2 estimate based on matched H2 2025. Inputs are analyst assumptions. Formula: =IF(COUNT('JPM'!Q36,M8,N8,'JPM'!Q55)=4,'JPM'!Q36+M8-N8-'JPM'!Q55,"n.a.")</x:t>
        </x:r>
      </x:text>
    </x:comment>
    <x:comment ref="S8" authorId="0">
      <x:text>
        <x:r>
          <x:t>Single FY2026 forecast build: H1 actual plus H2 estimate based on matched H2 2025. Inputs are analyst assumptions. Formula: =IF(COUNT('JPM'!Q39,'JPM'!M39,'JPM'!P39,Assumptions!I10)=4,('JPM'!Q39+(2*'JPM'!M39-'JPM'!P39)*(1+Assumptions!I10))/2,"n.a.")</x:t>
        </x:r>
      </x:text>
    </x:comment>
    <x:comment ref="T8" authorId="0">
      <x:text>
        <x:r>
          <x:t>Single FY2026 forecast build: H1 actual plus H2 estimate based on matched H2 2025. Inputs are analyst assumptions. Formula: =IF(COUNT(R8:S8)=2,R8/S8,"n.a.")</x:t>
        </x:r>
      </x:text>
    </x:comment>
    <x:comment ref="U8" authorId="0">
      <x:text>
        <x:r>
          <x:t>Single FY2026 forecast build: H1 actual plus H2 estimate based on matched H2 2025. Inputs are analyst assumptions. Formula: =IF(AND(ISNUMBER(T8),T8&gt;0),Multiples!D8/T8,"n.a.")</x:t>
        </x:r>
      </x:text>
    </x:comment>
    <x:comment ref="D9" authorId="0">
      <x:text>
        <x:r>
          <x:t>Single FY2026 forecast build: H1 actual plus H2 estimate based on matched H2 2025. Inputs are analyst assumptions. Formula: ='C'!Q30</x:t>
        </x:r>
      </x:text>
    </x:comment>
    <x:comment ref="E9" authorId="0">
      <x:text>
        <x:r>
          <x:t>Single FY2026 forecast build: H1 actual plus H2 estimate based on matched H2 2025. Inputs are analyst assumptions. Formula: =IF(COUNT('C'!M30,'C'!P30)=2,'C'!M30-'C'!P30,"n.a.")</x:t>
        </x:r>
      </x:text>
    </x:comment>
    <x:comment ref="F9" authorId="0">
      <x:text>
        <x:r>
          <x:t>Single FY2026 forecast build: H1 actual plus H2 estimate based on matched H2 2025. Inputs are analyst assumptions. Formula: =Assumptions!E11</x:t>
        </x:r>
      </x:text>
    </x:comment>
    <x:comment ref="G9" authorId="0">
      <x:text>
        <x:r>
          <x:t>Single FY2026 forecast build: H1 actual plus H2 estimate based on matched H2 2025. Inputs are analyst assumptions. Formula: =IF(COUNT(E9:F9)=2,E9*(1+F9),"n.a.")</x:t>
        </x:r>
      </x:text>
    </x:comment>
    <x:comment ref="H9" authorId="0">
      <x:text>
        <x:r>
          <x:t>Single FY2026 forecast build: H1 actual plus H2 estimate based on matched H2 2025. Inputs are analyst assumptions. Formula: ='C'!Q31</x:t>
        </x:r>
      </x:text>
    </x:comment>
    <x:comment ref="I9" authorId="0">
      <x:text>
        <x:r>
          <x:t>Single FY2026 forecast build: H1 actual plus H2 estimate based on matched H2 2025. Inputs are analyst assumptions. Formula: =IF(COUNT('C'!M31,'C'!P31)=2,'C'!M31-'C'!P31,"n.a.")</x:t>
        </x:r>
      </x:text>
    </x:comment>
    <x:comment ref="J9" authorId="0">
      <x:text>
        <x:r>
          <x:t>Single FY2026 forecast build: H1 actual plus H2 estimate based on matched H2 2025. Inputs are analyst assumptions. Formula: =IF(COUNT(I9,Assumptions!F11)=2,I9*(1+Assumptions!F11),"n.a.")</x:t>
        </x:r>
      </x:text>
    </x:comment>
    <x:comment ref="K9" authorId="0">
      <x:text>
        <x:r>
          <x:t>Single FY2026 forecast build: H1 actual plus H2 estimate based on matched H2 2025. Inputs are analyst assumptions. Formula: ='C'!Q33</x:t>
        </x:r>
      </x:text>
    </x:comment>
    <x:comment ref="L9" authorId="0">
      <x:text>
        <x:r>
          <x:t>Single FY2026 forecast build: H1 actual plus H2 estimate based on matched H2 2025. Inputs are analyst assumptions. Formula: =IF(COUNT('C'!M33,'C'!P33,Assumptions!G11)=3,('C'!M33-'C'!P33)*(1+Assumptions!G11),"n.a.")</x:t>
        </x:r>
      </x:text>
    </x:comment>
    <x:comment ref="M9" authorId="0">
      <x:text>
        <x:r>
          <x:t>Single FY2026 forecast build: H1 actual plus H2 estimate based on matched H2 2025. Inputs are analyst assumptions. Formula: =IF(COUNT(G9,J9,L9)=3,G9-J9-L9,"n.a.")</x:t>
        </x:r>
      </x:text>
    </x:comment>
    <x:comment ref="N9" authorId="0">
      <x:text>
        <x:r>
          <x:t>Single FY2026 forecast build: H1 actual plus H2 estimate based on matched H2 2025. Inputs are analyst assumptions. Formula: =IF(COUNT(M9,Assumptions!H11)=2,M9*Assumptions!H11,"n.a.")</x:t>
        </x:r>
      </x:text>
    </x:comment>
    <x:comment ref="O9" authorId="0">
      <x:text>
        <x:r>
          <x:t>Single FY2026 forecast build: H1 actual plus H2 estimate based on matched H2 2025. Inputs are analyst assumptions. Formula: =IF(COUNT(D9,G9)=2,D9+G9,"n.a.")</x:t>
        </x:r>
      </x:text>
    </x:comment>
    <x:comment ref="P9" authorId="0">
      <x:text>
        <x:r>
          <x:t>Single FY2026 forecast build: H1 actual plus H2 estimate based on matched H2 2025. Inputs are analyst assumptions. Formula: =IF(COUNT(H9,J9)=2,H9+J9,"n.a.")</x:t>
        </x:r>
      </x:text>
    </x:comment>
    <x:comment ref="Q9" authorId="0">
      <x:text>
        <x:r>
          <x:t>Single FY2026 forecast build: H1 actual plus H2 estimate based on matched H2 2025. Inputs are analyst assumptions. Formula: =IF(COUNT(K9,L9)=2,K9+L9,"n.a.")</x:t>
        </x:r>
      </x:text>
    </x:comment>
    <x:comment ref="R9" authorId="0">
      <x:text>
        <x:r>
          <x:t>Single FY2026 forecast build: H1 actual plus H2 estimate based on matched H2 2025. Inputs are analyst assumptions. Formula: =IF(COUNT('C'!Q36,M9,N9,'C'!Q55)=4,'C'!Q36+M9-N9-'C'!Q55,"n.a.")</x:t>
        </x:r>
      </x:text>
    </x:comment>
    <x:comment ref="S9" authorId="0">
      <x:text>
        <x:r>
          <x:t>Single FY2026 forecast build: H1 actual plus H2 estimate based on matched H2 2025. Inputs are analyst assumptions. Formula: =IF(COUNT('C'!Q39,'C'!M39,'C'!P39,Assumptions!I11)=4,('C'!Q39+(2*'C'!M39-'C'!P39)*(1+Assumptions!I11))/2,"n.a.")</x:t>
        </x:r>
      </x:text>
    </x:comment>
    <x:comment ref="T9" authorId="0">
      <x:text>
        <x:r>
          <x:t>Single FY2026 forecast build: H1 actual plus H2 estimate based on matched H2 2025. Inputs are analyst assumptions. Formula: =IF(COUNT(R9:S9)=2,R9/S9,"n.a.")</x:t>
        </x:r>
      </x:text>
    </x:comment>
    <x:comment ref="U9" authorId="0">
      <x:text>
        <x:r>
          <x:t>Single FY2026 forecast build: H1 actual plus H2 estimate based on matched H2 2025. Inputs are analyst assumptions. Formula: =IF(AND(ISNUMBER(T9),T9&gt;0),Multiples!D9/T9,"n.a.")</x:t>
        </x:r>
      </x:text>
    </x:comment>
    <x:comment ref="D10" authorId="0">
      <x:text>
        <x:r>
          <x:t>Single FY2026 forecast build: H1 actual plus H2 estimate based on matched H2 2025. Inputs are analyst assumptions. Formula: ='WFC'!Q30</x:t>
        </x:r>
      </x:text>
    </x:comment>
    <x:comment ref="E10" authorId="0">
      <x:text>
        <x:r>
          <x:t>Single FY2026 forecast build: H1 actual plus H2 estimate based on matched H2 2025. Inputs are analyst assumptions. Formula: =IF(COUNT('WFC'!M30,'WFC'!P30)=2,'WFC'!M30-'WFC'!P30,"n.a.")</x:t>
        </x:r>
      </x:text>
    </x:comment>
    <x:comment ref="F10" authorId="0">
      <x:text>
        <x:r>
          <x:t>Single FY2026 forecast build: H1 actual plus H2 estimate based on matched H2 2025. Inputs are analyst assumptions. Formula: =Assumptions!E12</x:t>
        </x:r>
      </x:text>
    </x:comment>
    <x:comment ref="G10" authorId="0">
      <x:text>
        <x:r>
          <x:t>Single FY2026 forecast build: H1 actual plus H2 estimate based on matched H2 2025. Inputs are analyst assumptions. Formula: =IF(COUNT(E10:F10)=2,E10*(1+F10),"n.a.")</x:t>
        </x:r>
      </x:text>
    </x:comment>
    <x:comment ref="H10" authorId="0">
      <x:text>
        <x:r>
          <x:t>Single FY2026 forecast build: H1 actual plus H2 estimate based on matched H2 2025. Inputs are analyst assumptions. Formula: ='WFC'!Q31</x:t>
        </x:r>
      </x:text>
    </x:comment>
    <x:comment ref="I10" authorId="0">
      <x:text>
        <x:r>
          <x:t>Single FY2026 forecast build: H1 actual plus H2 estimate based on matched H2 2025. Inputs are analyst assumptions. Formula: =IF(COUNT('WFC'!M31,'WFC'!P31)=2,'WFC'!M31-'WFC'!P31,"n.a.")</x:t>
        </x:r>
      </x:text>
    </x:comment>
    <x:comment ref="J10" authorId="0">
      <x:text>
        <x:r>
          <x:t>Single FY2026 forecast build: H1 actual plus H2 estimate based on matched H2 2025. Inputs are analyst assumptions. Formula: =IF(COUNT(I10,Assumptions!F12)=2,I10*(1+Assumptions!F12),"n.a.")</x:t>
        </x:r>
      </x:text>
    </x:comment>
    <x:comment ref="K10" authorId="0">
      <x:text>
        <x:r>
          <x:t>Single FY2026 forecast build: H1 actual plus H2 estimate based on matched H2 2025. Inputs are analyst assumptions. Formula: ='WFC'!Q33</x:t>
        </x:r>
      </x:text>
    </x:comment>
    <x:comment ref="L10" authorId="0">
      <x:text>
        <x:r>
          <x:t>Single FY2026 forecast build: H1 actual plus H2 estimate based on matched H2 2025. Inputs are analyst assumptions. Formula: =IF(COUNT('WFC'!M33,'WFC'!P33,Assumptions!G12)=3,('WFC'!M33-'WFC'!P33)*(1+Assumptions!G12),"n.a.")</x:t>
        </x:r>
      </x:text>
    </x:comment>
    <x:comment ref="M10" authorId="0">
      <x:text>
        <x:r>
          <x:t>Single FY2026 forecast build: H1 actual plus H2 estimate based on matched H2 2025. Inputs are analyst assumptions. Formula: =IF(COUNT(G10,J10,L10)=3,G10-J10-L10,"n.a.")</x:t>
        </x:r>
      </x:text>
    </x:comment>
    <x:comment ref="N10" authorId="0">
      <x:text>
        <x:r>
          <x:t>Single FY2026 forecast build: H1 actual plus H2 estimate based on matched H2 2025. Inputs are analyst assumptions. Formula: =IF(COUNT(M10,Assumptions!H12)=2,M10*Assumptions!H12,"n.a.")</x:t>
        </x:r>
      </x:text>
    </x:comment>
    <x:comment ref="O10" authorId="0">
      <x:text>
        <x:r>
          <x:t>Single FY2026 forecast build: H1 actual plus H2 estimate based on matched H2 2025. Inputs are analyst assumptions. Formula: =IF(COUNT(D10,G10)=2,D10+G10,"n.a.")</x:t>
        </x:r>
      </x:text>
    </x:comment>
    <x:comment ref="P10" authorId="0">
      <x:text>
        <x:r>
          <x:t>Single FY2026 forecast build: H1 actual plus H2 estimate based on matched H2 2025. Inputs are analyst assumptions. Formula: =IF(COUNT(H10,J10)=2,H10+J10,"n.a.")</x:t>
        </x:r>
      </x:text>
    </x:comment>
    <x:comment ref="Q10" authorId="0">
      <x:text>
        <x:r>
          <x:t>Single FY2026 forecast build: H1 actual plus H2 estimate based on matched H2 2025. Inputs are analyst assumptions. Formula: =IF(COUNT(K10,L10)=2,K10+L10,"n.a.")</x:t>
        </x:r>
      </x:text>
    </x:comment>
    <x:comment ref="R10" authorId="0">
      <x:text>
        <x:r>
          <x:t>Single FY2026 forecast build: H1 actual plus H2 estimate based on matched H2 2025. Inputs are analyst assumptions. Formula: =IF(COUNT('WFC'!Q36,M10,N10,'WFC'!Q55)=4,'WFC'!Q36+M10-N10-'WFC'!Q55,"n.a.")</x:t>
        </x:r>
      </x:text>
    </x:comment>
    <x:comment ref="S10" authorId="0">
      <x:text>
        <x:r>
          <x:t>Single FY2026 forecast build: H1 actual plus H2 estimate based on matched H2 2025. Inputs are analyst assumptions. Formula: =IF(COUNT('WFC'!Q39,'WFC'!M39,'WFC'!P39,Assumptions!I12)=4,('WFC'!Q39+(2*'WFC'!M39-'WFC'!P39)*(1+Assumptions!I12))/2,"n.a.")</x:t>
        </x:r>
      </x:text>
    </x:comment>
    <x:comment ref="T10" authorId="0">
      <x:text>
        <x:r>
          <x:t>Single FY2026 forecast build: H1 actual plus H2 estimate based on matched H2 2025. Inputs are analyst assumptions. Formula: =IF(COUNT(R10:S10)=2,R10/S10,"n.a.")</x:t>
        </x:r>
      </x:text>
    </x:comment>
    <x:comment ref="U10" authorId="0">
      <x:text>
        <x:r>
          <x:t>Single FY2026 forecast build: H1 actual plus H2 estimate based on matched H2 2025. Inputs are analyst assumptions. Formula: =IF(AND(ISNUMBER(T10),T10&gt;0),Multiples!D10/T10,"n.a.")</x:t>
        </x:r>
      </x:text>
    </x:comment>
    <x:comment ref="D11" authorId="0">
      <x:text>
        <x:r>
          <x:t>Single FY2026 forecast build: H1 actual plus H2 estimate based on matched H2 2025. Inputs are analyst assumptions. Formula: ='GS'!Q30</x:t>
        </x:r>
      </x:text>
    </x:comment>
    <x:comment ref="E11" authorId="0">
      <x:text>
        <x:r>
          <x:t>Single FY2026 forecast build: H1 actual plus H2 estimate based on matched H2 2025. Inputs are analyst assumptions. Formula: =IF(COUNT('GS'!M30,'GS'!P30)=2,'GS'!M30-'GS'!P30,"n.a.")</x:t>
        </x:r>
      </x:text>
    </x:comment>
    <x:comment ref="F11" authorId="0">
      <x:text>
        <x:r>
          <x:t>Single FY2026 forecast build: H1 actual plus H2 estimate based on matched H2 2025. Inputs are analyst assumptions. Formula: =Assumptions!E13</x:t>
        </x:r>
      </x:text>
    </x:comment>
    <x:comment ref="G11" authorId="0">
      <x:text>
        <x:r>
          <x:t>Single FY2026 forecast build: H1 actual plus H2 estimate based on matched H2 2025. Inputs are analyst assumptions. Formula: =IF(COUNT(E11:F11)=2,E11*(1+F11),"n.a.")</x:t>
        </x:r>
      </x:text>
    </x:comment>
    <x:comment ref="H11" authorId="0">
      <x:text>
        <x:r>
          <x:t>Single FY2026 forecast build: H1 actual plus H2 estimate based on matched H2 2025. Inputs are analyst assumptions. Formula: ='GS'!Q31</x:t>
        </x:r>
      </x:text>
    </x:comment>
    <x:comment ref="I11" authorId="0">
      <x:text>
        <x:r>
          <x:t>Single FY2026 forecast build: H1 actual plus H2 estimate based on matched H2 2025. Inputs are analyst assumptions. Formula: =IF(COUNT('GS'!M31,'GS'!P31)=2,'GS'!M31-'GS'!P31,"n.a.")</x:t>
        </x:r>
      </x:text>
    </x:comment>
    <x:comment ref="J11" authorId="0">
      <x:text>
        <x:r>
          <x:t>Single FY2026 forecast build: H1 actual plus H2 estimate based on matched H2 2025. Inputs are analyst assumptions. Formula: =IF(COUNT(I11,Assumptions!F13)=2,I11*(1+Assumptions!F13),"n.a.")</x:t>
        </x:r>
      </x:text>
    </x:comment>
    <x:comment ref="K11" authorId="0">
      <x:text>
        <x:r>
          <x:t>Single FY2026 forecast build: H1 actual plus H2 estimate based on matched H2 2025. Inputs are analyst assumptions. Formula: ='GS'!Q33</x:t>
        </x:r>
      </x:text>
    </x:comment>
    <x:comment ref="L11" authorId="0">
      <x:text>
        <x:r>
          <x:t>Single FY2026 forecast build: H1 actual plus H2 estimate based on matched H2 2025. Inputs are analyst assumptions. Formula: =IF(COUNT('GS'!M33,'GS'!P33,Assumptions!G13)=3,('GS'!M33-'GS'!P33)*(1+Assumptions!G13),"n.a.")</x:t>
        </x:r>
      </x:text>
    </x:comment>
    <x:comment ref="M11" authorId="0">
      <x:text>
        <x:r>
          <x:t>Single FY2026 forecast build: H1 actual plus H2 estimate based on matched H2 2025. Inputs are analyst assumptions. Formula: =IF(COUNT(G11,J11,L11)=3,G11-J11-L11,"n.a.")</x:t>
        </x:r>
      </x:text>
    </x:comment>
    <x:comment ref="N11" authorId="0">
      <x:text>
        <x:r>
          <x:t>Single FY2026 forecast build: H1 actual plus H2 estimate based on matched H2 2025. Inputs are analyst assumptions. Formula: =IF(COUNT(M11,Assumptions!H13)=2,M11*Assumptions!H13,"n.a.")</x:t>
        </x:r>
      </x:text>
    </x:comment>
    <x:comment ref="O11" authorId="0">
      <x:text>
        <x:r>
          <x:t>Single FY2026 forecast build: H1 actual plus H2 estimate based on matched H2 2025. Inputs are analyst assumptions. Formula: =IF(COUNT(D11,G11)=2,D11+G11,"n.a.")</x:t>
        </x:r>
      </x:text>
    </x:comment>
    <x:comment ref="P11" authorId="0">
      <x:text>
        <x:r>
          <x:t>Single FY2026 forecast build: H1 actual plus H2 estimate based on matched H2 2025. Inputs are analyst assumptions. Formula: =IF(COUNT(H11,J11)=2,H11+J11,"n.a.")</x:t>
        </x:r>
      </x:text>
    </x:comment>
    <x:comment ref="Q11" authorId="0">
      <x:text>
        <x:r>
          <x:t>Single FY2026 forecast build: H1 actual plus H2 estimate based on matched H2 2025. Inputs are analyst assumptions. Formula: =IF(COUNT(K11,L11)=2,K11+L11,"n.a.")</x:t>
        </x:r>
      </x:text>
    </x:comment>
    <x:comment ref="R11" authorId="0">
      <x:text>
        <x:r>
          <x:t>Single FY2026 forecast build: H1 actual plus H2 estimate based on matched H2 2025. Inputs are analyst assumptions. Formula: =IF(COUNT('GS'!Q36,M11,N11,'GS'!Q55)=4,'GS'!Q36+M11-N11-'GS'!Q55,"n.a.")</x:t>
        </x:r>
      </x:text>
    </x:comment>
    <x:comment ref="S11" authorId="0">
      <x:text>
        <x:r>
          <x:t>Single FY2026 forecast build: H1 actual plus H2 estimate based on matched H2 2025. Inputs are analyst assumptions. Formula: =IF(COUNT('GS'!Q39,'GS'!M39,'GS'!P39,Assumptions!I13)=4,('GS'!Q39+(2*'GS'!M39-'GS'!P39)*(1+Assumptions!I13))/2,"n.a.")</x:t>
        </x:r>
      </x:text>
    </x:comment>
    <x:comment ref="T11" authorId="0">
      <x:text>
        <x:r>
          <x:t>Single FY2026 forecast build: H1 actual plus H2 estimate based on matched H2 2025. Inputs are analyst assumptions. Formula: =IF(COUNT(R11:S11)=2,R11/S11,"n.a.")</x:t>
        </x:r>
      </x:text>
    </x:comment>
    <x:comment ref="U11" authorId="0">
      <x:text>
        <x:r>
          <x:t>Single FY2026 forecast build: H1 actual plus H2 estimate based on matched H2 2025. Inputs are analyst assumptions. Formula: =IF(AND(ISNUMBER(T11),T11&gt;0),Multiples!D11/T11,"n.a.")</x:t>
        </x:r>
      </x:text>
    </x:comment>
    <x:comment ref="D12" authorId="0">
      <x:text>
        <x:r>
          <x:t>Single FY2026 forecast build: H1 actual plus H2 estimate based on matched H2 2025. Inputs are analyst assumptions. Formula: ='MS'!Q30</x:t>
        </x:r>
      </x:text>
    </x:comment>
    <x:comment ref="E12" authorId="0">
      <x:text>
        <x:r>
          <x:t>Single FY2026 forecast build: H1 actual plus H2 estimate based on matched H2 2025. Inputs are analyst assumptions. Formula: =IF(COUNT('MS'!M30,'MS'!P30)=2,'MS'!M30-'MS'!P30,"n.a.")</x:t>
        </x:r>
      </x:text>
    </x:comment>
    <x:comment ref="F12" authorId="0">
      <x:text>
        <x:r>
          <x:t>Single FY2026 forecast build: H1 actual plus H2 estimate based on matched H2 2025. Inputs are analyst assumptions. Formula: =Assumptions!E14</x:t>
        </x:r>
      </x:text>
    </x:comment>
    <x:comment ref="G12" authorId="0">
      <x:text>
        <x:r>
          <x:t>Single FY2026 forecast build: H1 actual plus H2 estimate based on matched H2 2025. Inputs are analyst assumptions. Formula: =IF(COUNT(E12:F12)=2,E12*(1+F12),"n.a.")</x:t>
        </x:r>
      </x:text>
    </x:comment>
    <x:comment ref="H12" authorId="0">
      <x:text>
        <x:r>
          <x:t>Single FY2026 forecast build: H1 actual plus H2 estimate based on matched H2 2025. Inputs are analyst assumptions. Formula: ='MS'!Q31</x:t>
        </x:r>
      </x:text>
    </x:comment>
    <x:comment ref="I12" authorId="0">
      <x:text>
        <x:r>
          <x:t>Single FY2026 forecast build: H1 actual plus H2 estimate based on matched H2 2025. Inputs are analyst assumptions. Formula: =IF(COUNT('MS'!M31,'MS'!P31)=2,'MS'!M31-'MS'!P31,"n.a.")</x:t>
        </x:r>
      </x:text>
    </x:comment>
    <x:comment ref="J12" authorId="0">
      <x:text>
        <x:r>
          <x:t>Single FY2026 forecast build: H1 actual plus H2 estimate based on matched H2 2025. Inputs are analyst assumptions. Formula: =IF(COUNT(I12,Assumptions!F14)=2,I12*(1+Assumptions!F14),"n.a.")</x:t>
        </x:r>
      </x:text>
    </x:comment>
    <x:comment ref="K12" authorId="0">
      <x:text>
        <x:r>
          <x:t>Single FY2026 forecast build: H1 actual plus H2 estimate based on matched H2 2025. Inputs are analyst assumptions. Formula: ='MS'!Q33</x:t>
        </x:r>
      </x:text>
    </x:comment>
    <x:comment ref="L12" authorId="0">
      <x:text>
        <x:r>
          <x:t>Single FY2026 forecast build: H1 actual plus H2 estimate based on matched H2 2025. Inputs are analyst assumptions. Formula: =IF(COUNT('MS'!M33,'MS'!P33,Assumptions!G14)=3,('MS'!M33-'MS'!P33)*(1+Assumptions!G14),"n.a.")</x:t>
        </x:r>
      </x:text>
    </x:comment>
    <x:comment ref="M12" authorId="0">
      <x:text>
        <x:r>
          <x:t>Single FY2026 forecast build: H1 actual plus H2 estimate based on matched H2 2025. Inputs are analyst assumptions. Formula: =IF(COUNT(G12,J12,L12)=3,G12-J12-L12,"n.a.")</x:t>
        </x:r>
      </x:text>
    </x:comment>
    <x:comment ref="N12" authorId="0">
      <x:text>
        <x:r>
          <x:t>Single FY2026 forecast build: H1 actual plus H2 estimate based on matched H2 2025. Inputs are analyst assumptions. Formula: =IF(COUNT(M12,Assumptions!H14)=2,M12*Assumptions!H14,"n.a.")</x:t>
        </x:r>
      </x:text>
    </x:comment>
    <x:comment ref="O12" authorId="0">
      <x:text>
        <x:r>
          <x:t>Single FY2026 forecast build: H1 actual plus H2 estimate based on matched H2 2025. Inputs are analyst assumptions. Formula: =IF(COUNT(D12,G12)=2,D12+G12,"n.a.")</x:t>
        </x:r>
      </x:text>
    </x:comment>
    <x:comment ref="P12" authorId="0">
      <x:text>
        <x:r>
          <x:t>Single FY2026 forecast build: H1 actual plus H2 estimate based on matched H2 2025. Inputs are analyst assumptions. Formula: =IF(COUNT(H12,J12)=2,H12+J12,"n.a.")</x:t>
        </x:r>
      </x:text>
    </x:comment>
    <x:comment ref="Q12" authorId="0">
      <x:text>
        <x:r>
          <x:t>Single FY2026 forecast build: H1 actual plus H2 estimate based on matched H2 2025. Inputs are analyst assumptions. Formula: =IF(COUNT(K12,L12)=2,K12+L12,"n.a.")</x:t>
        </x:r>
      </x:text>
    </x:comment>
    <x:comment ref="R12" authorId="0">
      <x:text>
        <x:r>
          <x:t>Single FY2026 forecast build: H1 actual plus H2 estimate based on matched H2 2025. Inputs are analyst assumptions. Formula: =IF(COUNT('MS'!Q36,M12,N12,'MS'!Q55)=4,'MS'!Q36+M12-N12-'MS'!Q55,"n.a.")</x:t>
        </x:r>
      </x:text>
    </x:comment>
    <x:comment ref="S12" authorId="0">
      <x:text>
        <x:r>
          <x:t>Single FY2026 forecast build: H1 actual plus H2 estimate based on matched H2 2025. Inputs are analyst assumptions. Formula: =IF(COUNT('MS'!Q39,'MS'!M39,'MS'!P39,Assumptions!I14)=4,('MS'!Q39+(2*'MS'!M39-'MS'!P39)*(1+Assumptions!I14))/2,"n.a.")</x:t>
        </x:r>
      </x:text>
    </x:comment>
    <x:comment ref="T12" authorId="0">
      <x:text>
        <x:r>
          <x:t>Single FY2026 forecast build: H1 actual plus H2 estimate based on matched H2 2025. Inputs are analyst assumptions. Formula: =IF(COUNT(R12:S12)=2,R12/S12,"n.a.")</x:t>
        </x:r>
      </x:text>
    </x:comment>
    <x:comment ref="U12" authorId="0">
      <x:text>
        <x:r>
          <x:t>Single FY2026 forecast build: H1 actual plus H2 estimate based on matched H2 2025. Inputs are analyst assumptions. Formula: =IF(AND(ISNUMBER(T12),T12&gt;0),Multiples!D12/T12,"n.a.")</x:t>
        </x:r>
      </x:text>
    </x:comment>
    <x:comment ref="D13" authorId="0">
      <x:text>
        <x:r>
          <x:t>Single FY2026 forecast build: H1 actual plus H2 estimate based on matched H2 2025. Inputs are analyst assumptions. Formula: ='USB'!Q30</x:t>
        </x:r>
      </x:text>
    </x:comment>
    <x:comment ref="E13" authorId="0">
      <x:text>
        <x:r>
          <x:t>Single FY2026 forecast build: H1 actual plus H2 estimate based on matched H2 2025. Inputs are analyst assumptions. Formula: =IF(COUNT('USB'!M30,'USB'!P30)=2,'USB'!M30-'USB'!P30,"n.a.")</x:t>
        </x:r>
      </x:text>
    </x:comment>
    <x:comment ref="F13" authorId="0">
      <x:text>
        <x:r>
          <x:t>Single FY2026 forecast build: H1 actual plus H2 estimate based on matched H2 2025. Inputs are analyst assumptions. Formula: =Assumptions!E15</x:t>
        </x:r>
      </x:text>
    </x:comment>
    <x:comment ref="G13" authorId="0">
      <x:text>
        <x:r>
          <x:t>Single FY2026 forecast build: H1 actual plus H2 estimate based on matched H2 2025. Inputs are analyst assumptions. Formula: =IF(COUNT(E13:F13)=2,E13*(1+F13),"n.a.")</x:t>
        </x:r>
      </x:text>
    </x:comment>
    <x:comment ref="H13" authorId="0">
      <x:text>
        <x:r>
          <x:t>Single FY2026 forecast build: H1 actual plus H2 estimate based on matched H2 2025. Inputs are analyst assumptions. Formula: ='USB'!Q31</x:t>
        </x:r>
      </x:text>
    </x:comment>
    <x:comment ref="I13" authorId="0">
      <x:text>
        <x:r>
          <x:t>Single FY2026 forecast build: H1 actual plus H2 estimate based on matched H2 2025. Inputs are analyst assumptions. Formula: =IF(COUNT('USB'!M31,'USB'!P31)=2,'USB'!M31-'USB'!P31,"n.a.")</x:t>
        </x:r>
      </x:text>
    </x:comment>
    <x:comment ref="J13" authorId="0">
      <x:text>
        <x:r>
          <x:t>Single FY2026 forecast build: H1 actual plus H2 estimate based on matched H2 2025. Inputs are analyst assumptions. Formula: =IF(COUNT(I13,Assumptions!F15)=2,I13*(1+Assumptions!F15),"n.a.")</x:t>
        </x:r>
      </x:text>
    </x:comment>
    <x:comment ref="K13" authorId="0">
      <x:text>
        <x:r>
          <x:t>Single FY2026 forecast build: H1 actual plus H2 estimate based on matched H2 2025. Inputs are analyst assumptions. Formula: ='USB'!Q33</x:t>
        </x:r>
      </x:text>
    </x:comment>
    <x:comment ref="L13" authorId="0">
      <x:text>
        <x:r>
          <x:t>Single FY2026 forecast build: H1 actual plus H2 estimate based on matched H2 2025. Inputs are analyst assumptions. Formula: =IF(COUNT('USB'!M33,'USB'!P33,Assumptions!G15)=3,('USB'!M33-'USB'!P33)*(1+Assumptions!G15),"n.a.")</x:t>
        </x:r>
      </x:text>
    </x:comment>
    <x:comment ref="M13" authorId="0">
      <x:text>
        <x:r>
          <x:t>Single FY2026 forecast build: H1 actual plus H2 estimate based on matched H2 2025. Inputs are analyst assumptions. Formula: =IF(COUNT(G13,J13,L13)=3,G13-J13-L13,"n.a.")</x:t>
        </x:r>
      </x:text>
    </x:comment>
    <x:comment ref="N13" authorId="0">
      <x:text>
        <x:r>
          <x:t>Single FY2026 forecast build: H1 actual plus H2 estimate based on matched H2 2025. Inputs are analyst assumptions. Formula: =IF(COUNT(M13,Assumptions!H15)=2,M13*Assumptions!H15,"n.a.")</x:t>
        </x:r>
      </x:text>
    </x:comment>
    <x:comment ref="O13" authorId="0">
      <x:text>
        <x:r>
          <x:t>Single FY2026 forecast build: H1 actual plus H2 estimate based on matched H2 2025. Inputs are analyst assumptions. Formula: =IF(COUNT(D13,G13)=2,D13+G13,"n.a.")</x:t>
        </x:r>
      </x:text>
    </x:comment>
    <x:comment ref="P13" authorId="0">
      <x:text>
        <x:r>
          <x:t>Single FY2026 forecast build: H1 actual plus H2 estimate based on matched H2 2025. Inputs are analyst assumptions. Formula: =IF(COUNT(H13,J13)=2,H13+J13,"n.a.")</x:t>
        </x:r>
      </x:text>
    </x:comment>
    <x:comment ref="Q13" authorId="0">
      <x:text>
        <x:r>
          <x:t>Single FY2026 forecast build: H1 actual plus H2 estimate based on matched H2 2025. Inputs are analyst assumptions. Formula: =IF(COUNT(K13,L13)=2,K13+L13,"n.a.")</x:t>
        </x:r>
      </x:text>
    </x:comment>
    <x:comment ref="R13" authorId="0">
      <x:text>
        <x:r>
          <x:t>Single FY2026 forecast build: H1 actual plus H2 estimate based on matched H2 2025. Inputs are analyst assumptions. Formula: =IF(COUNT('USB'!Q36,M13,N13,'USB'!Q55)=4,'USB'!Q36+M13-N13-'USB'!Q55,"n.a.")</x:t>
        </x:r>
      </x:text>
    </x:comment>
    <x:comment ref="S13" authorId="0">
      <x:text>
        <x:r>
          <x:t>Single FY2026 forecast build: H1 actual plus H2 estimate based on matched H2 2025. Inputs are analyst assumptions. Formula: =IF(COUNT('USB'!Q39,'USB'!M39,'USB'!P39,Assumptions!I15)=4,('USB'!Q39+(2*'USB'!M39-'USB'!P39)*(1+Assumptions!I15))/2,"n.a.")</x:t>
        </x:r>
      </x:text>
    </x:comment>
    <x:comment ref="T13" authorId="0">
      <x:text>
        <x:r>
          <x:t>Single FY2026 forecast build: H1 actual plus H2 estimate based on matched H2 2025. Inputs are analyst assumptions. Formula: =IF(COUNT(R13:S13)=2,R13/S13,"n.a.")</x:t>
        </x:r>
      </x:text>
    </x:comment>
    <x:comment ref="U13" authorId="0">
      <x:text>
        <x:r>
          <x:t>Single FY2026 forecast build: H1 actual plus H2 estimate based on matched H2 2025. Inputs are analyst assumptions. Formula: =IF(AND(ISNUMBER(T13),T13&gt;0),Multiples!D13/T13,"n.a.")</x:t>
        </x:r>
      </x:text>
    </x:comment>
    <x:comment ref="D14" authorId="0">
      <x:text>
        <x:r>
          <x:t>Single FY2026 forecast build: H1 actual plus H2 estimate based on matched H2 2025. Inputs are analyst assumptions. Formula: ='PNC'!Q30</x:t>
        </x:r>
      </x:text>
    </x:comment>
    <x:comment ref="E14" authorId="0">
      <x:text>
        <x:r>
          <x:t>Single FY2026 forecast build: H1 actual plus H2 estimate based on matched H2 2025. Inputs are analyst assumptions. Formula: =IF(COUNT('PNC'!M30,'PNC'!P30)=2,'PNC'!M30-'PNC'!P30,"n.a.")</x:t>
        </x:r>
      </x:text>
    </x:comment>
    <x:comment ref="F14" authorId="0">
      <x:text>
        <x:r>
          <x:t>Single FY2026 forecast build: H1 actual plus H2 estimate based on matched H2 2025. Inputs are analyst assumptions. Formula: =Assumptions!E16</x:t>
        </x:r>
      </x:text>
    </x:comment>
    <x:comment ref="G14" authorId="0">
      <x:text>
        <x:r>
          <x:t>Single FY2026 forecast build: H1 actual plus H2 estimate based on matched H2 2025. Inputs are analyst assumptions. Formula: =IF(COUNT(E14:F14)=2,E14*(1+F14),"n.a.")</x:t>
        </x:r>
      </x:text>
    </x:comment>
    <x:comment ref="H14" authorId="0">
      <x:text>
        <x:r>
          <x:t>Single FY2026 forecast build: H1 actual plus H2 estimate based on matched H2 2025. Inputs are analyst assumptions. Formula: ='PNC'!Q31</x:t>
        </x:r>
      </x:text>
    </x:comment>
    <x:comment ref="I14" authorId="0">
      <x:text>
        <x:r>
          <x:t>Single FY2026 forecast build: H1 actual plus H2 estimate based on matched H2 2025. Inputs are analyst assumptions. Formula: =IF(COUNT('PNC'!M31,'PNC'!P31)=2,'PNC'!M31-'PNC'!P31,"n.a.")</x:t>
        </x:r>
      </x:text>
    </x:comment>
    <x:comment ref="J14" authorId="0">
      <x:text>
        <x:r>
          <x:t>Single FY2026 forecast build: H1 actual plus H2 estimate based on matched H2 2025. Inputs are analyst assumptions. Formula: =IF(COUNT(I14,Assumptions!F16)=2,I14*(1+Assumptions!F16),"n.a.")</x:t>
        </x:r>
      </x:text>
    </x:comment>
    <x:comment ref="K14" authorId="0">
      <x:text>
        <x:r>
          <x:t>Single FY2026 forecast build: H1 actual plus H2 estimate based on matched H2 2025. Inputs are analyst assumptions. Formula: ='PNC'!Q33</x:t>
        </x:r>
      </x:text>
    </x:comment>
    <x:comment ref="L14" authorId="0">
      <x:text>
        <x:r>
          <x:t>Single FY2026 forecast build: H1 actual plus H2 estimate based on matched H2 2025. Inputs are analyst assumptions. Formula: =IF(COUNT('PNC'!M33,'PNC'!P33,Assumptions!G16)=3,('PNC'!M33-'PNC'!P33)*(1+Assumptions!G16),"n.a.")</x:t>
        </x:r>
      </x:text>
    </x:comment>
    <x:comment ref="M14" authorId="0">
      <x:text>
        <x:r>
          <x:t>Single FY2026 forecast build: H1 actual plus H2 estimate based on matched H2 2025. Inputs are analyst assumptions. Formula: =IF(COUNT(G14,J14,L14)=3,G14-J14-L14,"n.a.")</x:t>
        </x:r>
      </x:text>
    </x:comment>
    <x:comment ref="N14" authorId="0">
      <x:text>
        <x:r>
          <x:t>Single FY2026 forecast build: H1 actual plus H2 estimate based on matched H2 2025. Inputs are analyst assumptions. Formula: =IF(COUNT(M14,Assumptions!H16)=2,M14*Assumptions!H16,"n.a.")</x:t>
        </x:r>
      </x:text>
    </x:comment>
    <x:comment ref="O14" authorId="0">
      <x:text>
        <x:r>
          <x:t>Single FY2026 forecast build: H1 actual plus H2 estimate based on matched H2 2025. Inputs are analyst assumptions. Formula: =IF(COUNT(D14,G14)=2,D14+G14,"n.a.")</x:t>
        </x:r>
      </x:text>
    </x:comment>
    <x:comment ref="P14" authorId="0">
      <x:text>
        <x:r>
          <x:t>Single FY2026 forecast build: H1 actual plus H2 estimate based on matched H2 2025. Inputs are analyst assumptions. Formula: =IF(COUNT(H14,J14)=2,H14+J14,"n.a.")</x:t>
        </x:r>
      </x:text>
    </x:comment>
    <x:comment ref="Q14" authorId="0">
      <x:text>
        <x:r>
          <x:t>Single FY2026 forecast build: H1 actual plus H2 estimate based on matched H2 2025. Inputs are analyst assumptions. Formula: =IF(COUNT(K14,L14)=2,K14+L14,"n.a.")</x:t>
        </x:r>
      </x:text>
    </x:comment>
    <x:comment ref="R14" authorId="0">
      <x:text>
        <x:r>
          <x:t>Single FY2026 forecast build: H1 actual plus H2 estimate based on matched H2 2025. Inputs are analyst assumptions. Formula: =IF(COUNT('PNC'!Q36,M14,N14,'PNC'!Q55)=4,'PNC'!Q36+M14-N14-'PNC'!Q55,"n.a.")</x:t>
        </x:r>
      </x:text>
    </x:comment>
    <x:comment ref="S14" authorId="0">
      <x:text>
        <x:r>
          <x:t>Single FY2026 forecast build: H1 actual plus H2 estimate based on matched H2 2025. Inputs are analyst assumptions. Formula: =IF(COUNT('PNC'!Q39,'PNC'!M39,'PNC'!P39,Assumptions!I16)=4,('PNC'!Q39+(2*'PNC'!M39-'PNC'!P39)*(1+Assumptions!I16))/2,"n.a.")</x:t>
        </x:r>
      </x:text>
    </x:comment>
    <x:comment ref="T14" authorId="0">
      <x:text>
        <x:r>
          <x:t>Single FY2026 forecast build: H1 actual plus H2 estimate based on matched H2 2025. Inputs are analyst assumptions. Formula: =IF(COUNT(R14:S14)=2,R14/S14,"n.a.")</x:t>
        </x:r>
      </x:text>
    </x:comment>
    <x:comment ref="U14" authorId="0">
      <x:text>
        <x:r>
          <x:t>Single FY2026 forecast build: H1 actual plus H2 estimate based on matched H2 2025. Inputs are analyst assumptions. Formula: =IF(AND(ISNUMBER(T14),T14&gt;0),Multiples!D14/T14,"n.a.")</x:t>
        </x:r>
      </x:text>
    </x:comment>
    <x:comment ref="D15" authorId="0">
      <x:text>
        <x:r>
          <x:t>Single FY2026 forecast build: H1 actual plus H2 estimate based on matched H2 2025. Inputs are analyst assumptions. Formula: ='TFC'!Q30</x:t>
        </x:r>
      </x:text>
    </x:comment>
    <x:comment ref="E15" authorId="0">
      <x:text>
        <x:r>
          <x:t>Single FY2026 forecast build: H1 actual plus H2 estimate based on matched H2 2025. Inputs are analyst assumptions. Formula: =IF(COUNT('TFC'!M30,'TFC'!P30)=2,'TFC'!M30-'TFC'!P30,"n.a.")</x:t>
        </x:r>
      </x:text>
    </x:comment>
    <x:comment ref="F15" authorId="0">
      <x:text>
        <x:r>
          <x:t>Single FY2026 forecast build: H1 actual plus H2 estimate based on matched H2 2025. Inputs are analyst assumptions. Formula: =Assumptions!E17</x:t>
        </x:r>
      </x:text>
    </x:comment>
    <x:comment ref="G15" authorId="0">
      <x:text>
        <x:r>
          <x:t>Single FY2026 forecast build: H1 actual plus H2 estimate based on matched H2 2025. Inputs are analyst assumptions. Formula: =IF(COUNT(E15:F15)=2,E15*(1+F15),"n.a.")</x:t>
        </x:r>
      </x:text>
    </x:comment>
    <x:comment ref="H15" authorId="0">
      <x:text>
        <x:r>
          <x:t>Single FY2026 forecast build: H1 actual plus H2 estimate based on matched H2 2025. Inputs are analyst assumptions. Formula: ='TFC'!Q31</x:t>
        </x:r>
      </x:text>
    </x:comment>
    <x:comment ref="I15" authorId="0">
      <x:text>
        <x:r>
          <x:t>Single FY2026 forecast build: H1 actual plus H2 estimate based on matched H2 2025. Inputs are analyst assumptions. Formula: =IF(COUNT('TFC'!M31,'TFC'!P31)=2,'TFC'!M31-'TFC'!P31,"n.a.")</x:t>
        </x:r>
      </x:text>
    </x:comment>
    <x:comment ref="J15" authorId="0">
      <x:text>
        <x:r>
          <x:t>Single FY2026 forecast build: H1 actual plus H2 estimate based on matched H2 2025. Inputs are analyst assumptions. Formula: =IF(COUNT(I15,Assumptions!F17)=2,I15*(1+Assumptions!F17),"n.a.")</x:t>
        </x:r>
      </x:text>
    </x:comment>
    <x:comment ref="K15" authorId="0">
      <x:text>
        <x:r>
          <x:t>Single FY2026 forecast build: H1 actual plus H2 estimate based on matched H2 2025. Inputs are analyst assumptions. Formula: ='TFC'!Q33</x:t>
        </x:r>
      </x:text>
    </x:comment>
    <x:comment ref="L15" authorId="0">
      <x:text>
        <x:r>
          <x:t>Single FY2026 forecast build: H1 actual plus H2 estimate based on matched H2 2025. Inputs are analyst assumptions. Formula: =IF(COUNT('TFC'!M33,'TFC'!P33,Assumptions!G17)=3,('TFC'!M33-'TFC'!P33)*(1+Assumptions!G17),"n.a.")</x:t>
        </x:r>
      </x:text>
    </x:comment>
    <x:comment ref="M15" authorId="0">
      <x:text>
        <x:r>
          <x:t>Single FY2026 forecast build: H1 actual plus H2 estimate based on matched H2 2025. Inputs are analyst assumptions. Formula: =IF(COUNT(G15,J15,L15)=3,G15-J15-L15,"n.a.")</x:t>
        </x:r>
      </x:text>
    </x:comment>
    <x:comment ref="N15" authorId="0">
      <x:text>
        <x:r>
          <x:t>Single FY2026 forecast build: H1 actual plus H2 estimate based on matched H2 2025. Inputs are analyst assumptions. Formula: =IF(COUNT(M15,Assumptions!H17)=2,M15*Assumptions!H17,"n.a.")</x:t>
        </x:r>
      </x:text>
    </x:comment>
    <x:comment ref="O15" authorId="0">
      <x:text>
        <x:r>
          <x:t>Single FY2026 forecast build: H1 actual plus H2 estimate based on matched H2 2025. Inputs are analyst assumptions. Formula: =IF(COUNT(D15,G15)=2,D15+G15,"n.a.")</x:t>
        </x:r>
      </x:text>
    </x:comment>
    <x:comment ref="P15" authorId="0">
      <x:text>
        <x:r>
          <x:t>Single FY2026 forecast build: H1 actual plus H2 estimate based on matched H2 2025. Inputs are analyst assumptions. Formula: =IF(COUNT(H15,J15)=2,H15+J15,"n.a.")</x:t>
        </x:r>
      </x:text>
    </x:comment>
    <x:comment ref="Q15" authorId="0">
      <x:text>
        <x:r>
          <x:t>Single FY2026 forecast build: H1 actual plus H2 estimate based on matched H2 2025. Inputs are analyst assumptions. Formula: =IF(COUNT(K15,L15)=2,K15+L15,"n.a.")</x:t>
        </x:r>
      </x:text>
    </x:comment>
    <x:comment ref="R15" authorId="0">
      <x:text>
        <x:r>
          <x:t>Single FY2026 forecast build: H1 actual plus H2 estimate based on matched H2 2025. Inputs are analyst assumptions. Formula: =IF(COUNT('TFC'!Q36,M15,N15,'TFC'!Q55)=4,'TFC'!Q36+M15-N15-'TFC'!Q55,"n.a.")</x:t>
        </x:r>
      </x:text>
    </x:comment>
    <x:comment ref="S15" authorId="0">
      <x:text>
        <x:r>
          <x:t>Single FY2026 forecast build: H1 actual plus H2 estimate based on matched H2 2025. Inputs are analyst assumptions. Formula: =IF(COUNT('TFC'!Q39,'TFC'!M39,'TFC'!P39,Assumptions!I17)=4,('TFC'!Q39+(2*'TFC'!M39-'TFC'!P39)*(1+Assumptions!I17))/2,"n.a.")</x:t>
        </x:r>
      </x:text>
    </x:comment>
    <x:comment ref="T15" authorId="0">
      <x:text>
        <x:r>
          <x:t>Single FY2026 forecast build: H1 actual plus H2 estimate based on matched H2 2025. Inputs are analyst assumptions. Formula: =IF(COUNT(R15:S15)=2,R15/S15,"n.a.")</x:t>
        </x:r>
      </x:text>
    </x:comment>
    <x:comment ref="U15" authorId="0">
      <x:text>
        <x:r>
          <x:t>Single FY2026 forecast build: H1 actual plus H2 estimate based on matched H2 2025. Inputs are analyst assumptions. Formula: =IF(AND(ISNUMBER(T15),T15&gt;0),Multiples!D15/T15,"n.a.")</x:t>
        </x:r>
      </x:text>
    </x:comment>
    <x:comment ref="D16" authorId="0">
      <x:text>
        <x:r>
          <x:t>Single FY2026 forecast build: H1 actual plus H2 estimate based on matched H2 2025. Inputs are analyst assumptions. Formula: ='COF'!Q30</x:t>
        </x:r>
      </x:text>
    </x:comment>
    <x:comment ref="E16" authorId="0">
      <x:text>
        <x:r>
          <x:t>Single FY2026 forecast build: H1 actual plus H2 estimate based on matched H2 2025. Inputs are analyst assumptions. Formula: =IF(COUNT('COF'!M30,'COF'!P30)=2,'COF'!M30-'COF'!P30,"n.a.")</x:t>
        </x:r>
      </x:text>
    </x:comment>
    <x:comment ref="F16" authorId="0">
      <x:text>
        <x:r>
          <x:t>Single FY2026 forecast build: H1 actual plus H2 estimate based on matched H2 2025. Inputs are analyst assumptions. Formula: =Assumptions!E18</x:t>
        </x:r>
      </x:text>
    </x:comment>
    <x:comment ref="G16" authorId="0">
      <x:text>
        <x:r>
          <x:t>Single FY2026 forecast build: H1 actual plus H2 estimate based on matched H2 2025. Inputs are analyst assumptions. Formula: =IF(COUNT(E16:F16)=2,E16*(1+F16),"n.a.")</x:t>
        </x:r>
      </x:text>
    </x:comment>
    <x:comment ref="H16" authorId="0">
      <x:text>
        <x:r>
          <x:t>Single FY2026 forecast build: H1 actual plus H2 estimate based on matched H2 2025. Inputs are analyst assumptions. Formula: ='COF'!Q31</x:t>
        </x:r>
      </x:text>
    </x:comment>
    <x:comment ref="I16" authorId="0">
      <x:text>
        <x:r>
          <x:t>Single FY2026 forecast build: H1 actual plus H2 estimate based on matched H2 2025. Inputs are analyst assumptions. Formula: =IF(COUNT('COF'!M31,'COF'!P31)=2,'COF'!M31-'COF'!P31,"n.a.")</x:t>
        </x:r>
      </x:text>
    </x:comment>
    <x:comment ref="J16" authorId="0">
      <x:text>
        <x:r>
          <x:t>Single FY2026 forecast build: H1 actual plus H2 estimate based on matched H2 2025. Inputs are analyst assumptions. Formula: =IF(COUNT(I16,Assumptions!F18)=2,I16*(1+Assumptions!F18),"n.a.")</x:t>
        </x:r>
      </x:text>
    </x:comment>
    <x:comment ref="K16" authorId="0">
      <x:text>
        <x:r>
          <x:t>Single FY2026 forecast build: H1 actual plus H2 estimate based on matched H2 2025. Inputs are analyst assumptions. Formula: ='COF'!Q33</x:t>
        </x:r>
      </x:text>
    </x:comment>
    <x:comment ref="L16" authorId="0">
      <x:text>
        <x:r>
          <x:t>Single FY2026 forecast build: H1 actual plus H2 estimate based on matched H2 2025. Inputs are analyst assumptions. Formula: =IF(COUNT('COF'!M33,'COF'!P33,Assumptions!G18)=3,('COF'!M33-'COF'!P33)*(1+Assumptions!G18),"n.a.")</x:t>
        </x:r>
      </x:text>
    </x:comment>
    <x:comment ref="M16" authorId="0">
      <x:text>
        <x:r>
          <x:t>Single FY2026 forecast build: H1 actual plus H2 estimate based on matched H2 2025. Inputs are analyst assumptions. Formula: =IF(COUNT(G16,J16,L16)=3,G16-J16-L16,"n.a.")</x:t>
        </x:r>
      </x:text>
    </x:comment>
    <x:comment ref="N16" authorId="0">
      <x:text>
        <x:r>
          <x:t>Single FY2026 forecast build: H1 actual plus H2 estimate based on matched H2 2025. Inputs are analyst assumptions. Formula: =IF(COUNT(M16,Assumptions!H18)=2,M16*Assumptions!H18,"n.a.")</x:t>
        </x:r>
      </x:text>
    </x:comment>
    <x:comment ref="O16" authorId="0">
      <x:text>
        <x:r>
          <x:t>Single FY2026 forecast build: H1 actual plus H2 estimate based on matched H2 2025. Inputs are analyst assumptions. Formula: =IF(COUNT(D16,G16)=2,D16+G16,"n.a.")</x:t>
        </x:r>
      </x:text>
    </x:comment>
    <x:comment ref="P16" authorId="0">
      <x:text>
        <x:r>
          <x:t>Single FY2026 forecast build: H1 actual plus H2 estimate based on matched H2 2025. Inputs are analyst assumptions. Formula: =IF(COUNT(H16,J16)=2,H16+J16,"n.a.")</x:t>
        </x:r>
      </x:text>
    </x:comment>
    <x:comment ref="Q16" authorId="0">
      <x:text>
        <x:r>
          <x:t>Single FY2026 forecast build: H1 actual plus H2 estimate based on matched H2 2025. Inputs are analyst assumptions. Formula: =IF(COUNT(K16,L16)=2,K16+L16,"n.a.")</x:t>
        </x:r>
      </x:text>
    </x:comment>
    <x:comment ref="R16" authorId="0">
      <x:text>
        <x:r>
          <x:t>Single FY2026 forecast build: H1 actual plus H2 estimate based on matched H2 2025. Inputs are analyst assumptions. Formula: =IF(COUNT('COF'!Q36,M16,N16,'COF'!Q55)=4,'COF'!Q36+M16-N16-'COF'!Q55,"n.a.")</x:t>
        </x:r>
      </x:text>
    </x:comment>
    <x:comment ref="S16" authorId="0">
      <x:text>
        <x:r>
          <x:t>Single FY2026 forecast build: H1 actual plus H2 estimate based on matched H2 2025. Inputs are analyst assumptions. Formula: =IF(COUNT('COF'!Q39,'COF'!M39,'COF'!P39,Assumptions!I18)=4,('COF'!Q39+(2*'COF'!M39-'COF'!P39)*(1+Assumptions!I18))/2,"n.a.")</x:t>
        </x:r>
      </x:text>
    </x:comment>
    <x:comment ref="T16" authorId="0">
      <x:text>
        <x:r>
          <x:t>Single FY2026 forecast build: H1 actual plus H2 estimate based on matched H2 2025. Inputs are analyst assumptions. Formula: =IF(COUNT(R16:S16)=2,R16/S16,"n.a.")</x:t>
        </x:r>
      </x:text>
    </x:comment>
    <x:comment ref="U16" authorId="0">
      <x:text>
        <x:r>
          <x:t>Single FY2026 forecast build: H1 actual plus H2 estimate based on matched H2 2025. Inputs are analyst assumptions. Formula: =IF(AND(ISNUMBER(T16),T16&gt;0),Multiples!D16/T16,"n.a.")</x:t>
        </x:r>
      </x:text>
    </x:comment>
  </x:commentList>
</x:comments>
</file>

<file path=xl/comments18.xml><?xml version="1.0" encoding="utf-8"?>
<x:comments xmlns:x="http://schemas.openxmlformats.org/spreadsheetml/2006/main">
  <x:authors>
    <x:author/>
  </x:authors>
  <x:commentList>
    <x:comment ref="H7" authorId="0">
      <x:text>
        <x:r>
          <x:t>Incremental annual loan loss charge, after tax. Static loan and equity balances. Formula: =IF(COUNT(D7,E7,F7)=3,D7-E7*0.005*(1-F7),"n.a.")</x:t>
        </x:r>
      </x:text>
    </x:comment>
    <x:comment ref="I7" authorId="0">
      <x:text>
        <x:r>
          <x:t>Incremental annual loan loss charge, after tax. Static loan and equity balances. Formula: =IF(COUNT(D7,E7,F7)=3,D7-E7*0.01*(1-F7),"n.a.")</x:t>
        </x:r>
      </x:text>
    </x:comment>
    <x:comment ref="J7" authorId="0">
      <x:text>
        <x:r>
          <x:t>Incremental annual loan loss charge, after tax. Static loan and equity balances. Formula: =IF(COUNT(D7,E7,F7)=3,D7-E7*0.02*(1-F7),"n.a.")</x:t>
        </x:r>
      </x:text>
    </x:comment>
    <x:comment ref="H8" authorId="0">
      <x:text>
        <x:r>
          <x:t>Incremental annual loan loss charge, after tax. Static loan and equity balances. Formula: =IF(COUNT(D8,E8,F8)=3,D8-E8*0.005*(1-F8),"n.a.")</x:t>
        </x:r>
      </x:text>
    </x:comment>
    <x:comment ref="I8" authorId="0">
      <x:text>
        <x:r>
          <x:t>Incremental annual loan loss charge, after tax. Static loan and equity balances. Formula: =IF(COUNT(D8,E8,F8)=3,D8-E8*0.01*(1-F8),"n.a.")</x:t>
        </x:r>
      </x:text>
    </x:comment>
    <x:comment ref="J8" authorId="0">
      <x:text>
        <x:r>
          <x:t>Incremental annual loan loss charge, after tax. Static loan and equity balances. Formula: =IF(COUNT(D8,E8,F8)=3,D8-E8*0.02*(1-F8),"n.a.")</x:t>
        </x:r>
      </x:text>
    </x:comment>
    <x:comment ref="H9" authorId="0">
      <x:text>
        <x:r>
          <x:t>Incremental annual loan loss charge, after tax. Static loan and equity balances. Formula: =IF(COUNT(D9,E9,F9)=3,D9-E9*0.005*(1-F9),"n.a.")</x:t>
        </x:r>
      </x:text>
    </x:comment>
    <x:comment ref="I9" authorId="0">
      <x:text>
        <x:r>
          <x:t>Incremental annual loan loss charge, after tax. Static loan and equity balances. Formula: =IF(COUNT(D9,E9,F9)=3,D9-E9*0.01*(1-F9),"n.a.")</x:t>
        </x:r>
      </x:text>
    </x:comment>
    <x:comment ref="J9" authorId="0">
      <x:text>
        <x:r>
          <x:t>Incremental annual loan loss charge, after tax. Static loan and equity balances. Formula: =IF(COUNT(D9,E9,F9)=3,D9-E9*0.02*(1-F9),"n.a.")</x:t>
        </x:r>
      </x:text>
    </x:comment>
    <x:comment ref="H10" authorId="0">
      <x:text>
        <x:r>
          <x:t>Incremental annual loan loss charge, after tax. Static loan and equity balances. Formula: =IF(COUNT(D10,E10,F10)=3,D10-E10*0.005*(1-F10),"n.a.")</x:t>
        </x:r>
      </x:text>
    </x:comment>
    <x:comment ref="I10" authorId="0">
      <x:text>
        <x:r>
          <x:t>Incremental annual loan loss charge, after tax. Static loan and equity balances. Formula: =IF(COUNT(D10,E10,F10)=3,D10-E10*0.01*(1-F10),"n.a.")</x:t>
        </x:r>
      </x:text>
    </x:comment>
    <x:comment ref="J10" authorId="0">
      <x:text>
        <x:r>
          <x:t>Incremental annual loan loss charge, after tax. Static loan and equity balances. Formula: =IF(COUNT(D10,E10,F10)=3,D10-E10*0.02*(1-F10),"n.a.")</x:t>
        </x:r>
      </x:text>
    </x:comment>
    <x:comment ref="H11" authorId="0">
      <x:text>
        <x:r>
          <x:t>Incremental annual loan loss charge, after tax. Static loan and equity balances. Formula: =IF(COUNT(D11,E11,F11)=3,D11-E11*0.005*(1-F11),"n.a.")</x:t>
        </x:r>
      </x:text>
    </x:comment>
    <x:comment ref="I11" authorId="0">
      <x:text>
        <x:r>
          <x:t>Incremental annual loan loss charge, after tax. Static loan and equity balances. Formula: =IF(COUNT(D11,E11,F11)=3,D11-E11*0.01*(1-F11),"n.a.")</x:t>
        </x:r>
      </x:text>
    </x:comment>
    <x:comment ref="J11" authorId="0">
      <x:text>
        <x:r>
          <x:t>Incremental annual loan loss charge, after tax. Static loan and equity balances. Formula: =IF(COUNT(D11,E11,F11)=3,D11-E11*0.02*(1-F11),"n.a.")</x:t>
        </x:r>
      </x:text>
    </x:comment>
    <x:comment ref="H12" authorId="0">
      <x:text>
        <x:r>
          <x:t>Incremental annual loan loss charge, after tax. Static loan and equity balances. Formula: =IF(COUNT(D12,E12,F12)=3,D12-E12*0.005*(1-F12),"n.a.")</x:t>
        </x:r>
      </x:text>
    </x:comment>
    <x:comment ref="I12" authorId="0">
      <x:text>
        <x:r>
          <x:t>Incremental annual loan loss charge, after tax. Static loan and equity balances. Formula: =IF(COUNT(D12,E12,F12)=3,D12-E12*0.01*(1-F12),"n.a.")</x:t>
        </x:r>
      </x:text>
    </x:comment>
    <x:comment ref="J12" authorId="0">
      <x:text>
        <x:r>
          <x:t>Incremental annual loan loss charge, after tax. Static loan and equity balances. Formula: =IF(COUNT(D12,E12,F12)=3,D12-E12*0.02*(1-F12),"n.a.")</x:t>
        </x:r>
      </x:text>
    </x:comment>
    <x:comment ref="H13" authorId="0">
      <x:text>
        <x:r>
          <x:t>Incremental annual loan loss charge, after tax. Static loan and equity balances. Formula: =IF(COUNT(D13,E13,F13)=3,D13-E13*0.005*(1-F13),"n.a.")</x:t>
        </x:r>
      </x:text>
    </x:comment>
    <x:comment ref="I13" authorId="0">
      <x:text>
        <x:r>
          <x:t>Incremental annual loan loss charge, after tax. Static loan and equity balances. Formula: =IF(COUNT(D13,E13,F13)=3,D13-E13*0.01*(1-F13),"n.a.")</x:t>
        </x:r>
      </x:text>
    </x:comment>
    <x:comment ref="J13" authorId="0">
      <x:text>
        <x:r>
          <x:t>Incremental annual loan loss charge, after tax. Static loan and equity balances. Formula: =IF(COUNT(D13,E13,F13)=3,D13-E13*0.02*(1-F13),"n.a.")</x:t>
        </x:r>
      </x:text>
    </x:comment>
    <x:comment ref="H14" authorId="0">
      <x:text>
        <x:r>
          <x:t>Incremental annual loan loss charge, after tax. Static loan and equity balances. Formula: =IF(COUNT(D14,E14,F14)=3,D14-E14*0.005*(1-F14),"n.a.")</x:t>
        </x:r>
      </x:text>
    </x:comment>
    <x:comment ref="I14" authorId="0">
      <x:text>
        <x:r>
          <x:t>Incremental annual loan loss charge, after tax. Static loan and equity balances. Formula: =IF(COUNT(D14,E14,F14)=3,D14-E14*0.01*(1-F14),"n.a.")</x:t>
        </x:r>
      </x:text>
    </x:comment>
    <x:comment ref="J14" authorId="0">
      <x:text>
        <x:r>
          <x:t>Incremental annual loan loss charge, after tax. Static loan and equity balances. Formula: =IF(COUNT(D14,E14,F14)=3,D14-E14*0.02*(1-F14),"n.a.")</x:t>
        </x:r>
      </x:text>
    </x:comment>
    <x:comment ref="H15" authorId="0">
      <x:text>
        <x:r>
          <x:t>Incremental annual loan loss charge, after tax. Static loan and equity balances. Formula: =IF(COUNT(D15,E15,F15)=3,D15-E15*0.005*(1-F15),"n.a.")</x:t>
        </x:r>
      </x:text>
    </x:comment>
    <x:comment ref="I15" authorId="0">
      <x:text>
        <x:r>
          <x:t>Incremental annual loan loss charge, after tax. Static loan and equity balances. Formula: =IF(COUNT(D15,E15,F15)=3,D15-E15*0.01*(1-F15),"n.a.")</x:t>
        </x:r>
      </x:text>
    </x:comment>
    <x:comment ref="J15" authorId="0">
      <x:text>
        <x:r>
          <x:t>Incremental annual loan loss charge, after tax. Static loan and equity balances. Formula: =IF(COUNT(D15,E15,F15)=3,D15-E15*0.02*(1-F15),"n.a.")</x:t>
        </x:r>
      </x:text>
    </x:comment>
    <x:comment ref="H16" authorId="0">
      <x:text>
        <x:r>
          <x:t>Incremental annual loan loss charge, after tax. Static loan and equity balances. Formula: =IF(COUNT(D16,E16,F16)=3,D16-E16*0.005*(1-F16),"n.a.")</x:t>
        </x:r>
      </x:text>
    </x:comment>
    <x:comment ref="I16" authorId="0">
      <x:text>
        <x:r>
          <x:t>Incremental annual loan loss charge, after tax. Static loan and equity balances. Formula: =IF(COUNT(D16,E16,F16)=3,D16-E16*0.01*(1-F16),"n.a.")</x:t>
        </x:r>
      </x:text>
    </x:comment>
    <x:comment ref="J16" authorId="0">
      <x:text>
        <x:r>
          <x:t>Incremental annual loan loss charge, after tax. Static loan and equity balances. Formula: =IF(COUNT(D16,E16,F16)=3,D16-E16*0.02*(1-F16),"n.a.")</x:t>
        </x:r>
      </x:text>
    </x:comment>
  </x:commentList>
</x:comments>
</file>

<file path=xl/comments19.xml><?xml version="1.0" encoding="utf-8"?>
<x:comments xmlns:x="http://schemas.openxmlformats.org/spreadsheetml/2006/main">
  <x:authors>
    <x:author/>
  </x:authors>
  <x:commentList>
    <x:comment ref="E7" authorId="0">
      <x:text>
        <x:r>
          <x:t>Frozen Python calculation: last 252 daily unadjusted close-to-close price returns through 8 October 2026. Sample standard deviation times sqrt(252). Dividends excluded.</x:t>
        </x:r>
      </x:text>
    </x:comment>
    <x:comment ref="E8" authorId="0">
      <x:text>
        <x:r>
          <x:t>Frozen Python calculation: last 252 daily unadjusted close-to-close price returns through 8 October 2026. Sample standard deviation times sqrt(252). Dividends excluded.</x:t>
        </x:r>
      </x:text>
    </x:comment>
    <x:comment ref="E9" authorId="0">
      <x:text>
        <x:r>
          <x:t>Frozen Python calculation: last 252 daily unadjusted close-to-close price returns through 8 October 2026. Sample standard deviation times sqrt(252). Dividends excluded.</x:t>
        </x:r>
      </x:text>
    </x:comment>
    <x:comment ref="E10" authorId="0">
      <x:text>
        <x:r>
          <x:t>Frozen Python calculation: last 252 daily unadjusted close-to-close price returns through 8 October 2026. Sample standard deviation times sqrt(252). Dividends excluded.</x:t>
        </x:r>
      </x:text>
    </x:comment>
    <x:comment ref="E11" authorId="0">
      <x:text>
        <x:r>
          <x:t>Frozen Python calculation: last 252 daily unadjusted close-to-close price returns through 8 October 2026. Sample standard deviation times sqrt(252). Dividends excluded.</x:t>
        </x:r>
      </x:text>
    </x:comment>
    <x:comment ref="E12" authorId="0">
      <x:text>
        <x:r>
          <x:t>Frozen Python calculation: last 252 daily unadjusted close-to-close price returns through 8 October 2026. Sample standard deviation times sqrt(252). Dividends excluded.</x:t>
        </x:r>
      </x:text>
    </x:comment>
    <x:comment ref="E13" authorId="0">
      <x:text>
        <x:r>
          <x:t>Frozen Python calculation: last 252 daily unadjusted close-to-close price returns through 8 October 2026. Sample standard deviation times sqrt(252). Dividends excluded.</x:t>
        </x:r>
      </x:text>
    </x:comment>
    <x:comment ref="E14" authorId="0">
      <x:text>
        <x:r>
          <x:t>Frozen Python calculation: last 252 daily unadjusted close-to-close price returns through 8 October 2026. Sample standard deviation times sqrt(252). Dividends excluded.</x:t>
        </x:r>
      </x:text>
    </x:comment>
    <x:comment ref="E15" authorId="0">
      <x:text>
        <x:r>
          <x:t>Frozen Python calculation: last 252 daily unadjusted close-to-close price returns through 8 October 2026. Sample standard deviation times sqrt(252). Dividends excluded.</x:t>
        </x:r>
      </x:text>
    </x:comment>
    <x:comment ref="E16" authorId="0">
      <x:text>
        <x:r>
          <x:t>Frozen Python calculation: last 252 daily unadjusted close-to-close price returns through 8 October 2026. Sample standard deviation times sqrt(252). Dividends excluded.</x:t>
        </x:r>
      </x:text>
    </x:comment>
  </x:commentList>
</x:comments>
</file>

<file path=xl/comments20.xml><?xml version="1.0" encoding="utf-8"?>
<x:comments xmlns:x="http://schemas.openxmlformats.org/spreadsheetml/2006/main">
  <x:authors>
    <x:author/>
  </x:authors>
  <x:commentList>
    <x:comment ref="E7" authorId="0">
      <x:text>
        <x:r>
          <x:t>Assets, FY2017. Linked to the original frozen input. A missing reported fact stays n.a. Formula: ='Historical Inputs'!F48</x:t>
        </x:r>
      </x:text>
    </x:comment>
    <x:comment ref="E8" authorId="0">
      <x:text>
        <x:r>
          <x:t>Liabilities, FY2017. Linked to the original frozen input. A missing reported fact stays n.a. Formula: ='Historical Inputs'!F49</x:t>
        </x:r>
      </x:text>
    </x:comment>
    <x:comment ref="E9" authorId="0">
      <x:text>
        <x:r>
          <x:t>Shareholders equity attributable to parent, FY2017. Linked to the original frozen input. A missing reported fact stays n.a. Formula: ='Historical Inputs'!F50</x:t>
        </x:r>
      </x:text>
    </x:comment>
    <x:comment ref="E12" authorId="0">
      <x:text>
        <x:r>
          <x:t>Goodwill, FY2017. Linked to the original frozen input. A missing reported fact stays n.a. Formula: ='Historical Inputs'!F53</x:t>
        </x:r>
      </x:text>
    </x:comment>
    <x:comment ref="E19" authorId="0">
      <x:text>
        <x:r>
          <x:t>Reported common book value per share, FY2017. Linked to the original frozen input. A missing reported fact stays n.a. Formula: ='Historical Inputs'!F86</x:t>
        </x:r>
      </x:text>
    </x:comment>
    <x:comment ref="E20" authorId="0">
      <x:text>
        <x:r>
          <x:t>Reported tangible book value per share, FY2017. Linked to the original frozen input. A missing reported fact stays n.a. Formula: ='Historical Inputs'!F87</x:t>
        </x:r>
      </x:text>
    </x:comment>
    <x:comment ref="E21" authorId="0">
      <x:text>
        <x:r>
          <x:t>Gross loans and leases selected definition, FY2017. Linked to the original frozen input. A missing reported fact stays n.a. Formula: ='Historical Inputs'!F60</x:t>
        </x:r>
      </x:text>
    </x:comment>
    <x:comment ref="E22" authorId="0">
      <x:text>
        <x:r>
          <x:t>Net loans after allowance selected definition, FY2017. Linked to the original frozen input. A missing reported fact stays n.a. Formula: ='Historical Inputs'!F61</x:t>
        </x:r>
      </x:text>
    </x:comment>
    <x:comment ref="E23" authorId="0">
      <x:text>
        <x:r>
          <x:t>Loan allowance for credit losses, FY2017. Linked to the original frozen input. A missing reported fact stays n.a. Formula: ='Historical Inputs'!F62</x:t>
        </x:r>
      </x:text>
    </x:comment>
    <x:comment ref="E25" authorId="0">
      <x:text>
        <x:r>
          <x:t>Cash, FY2017. Linked to the original frozen input. A missing reported fact stays n.a. Formula: ='Historical Inputs'!F64</x:t>
        </x:r>
      </x:text>
    </x:comment>
    <x:comment ref="E26" authorId="0">
      <x:text>
        <x:r>
          <x:t>Accumulated other comprehensive income, FY2017. Linked to the original frozen input. A missing reported fact stays n.a. Formula: ='Historical Inputs'!F65</x:t>
        </x:r>
      </x:text>
    </x:comment>
    <x:comment ref="E28" authorId="0">
      <x:text>
        <x:r>
          <x:t>Net interest income, FY2017. Linked to the original frozen input. A missing reported fact stays n.a. Formula: ='Historical Inputs'!F66</x:t>
        </x:r>
      </x:text>
    </x:comment>
    <x:comment ref="E29" authorId="0">
      <x:text>
        <x:r>
          <x:t>Noninterest Income, FY2017. Linked to the original frozen input. A missing reported fact stays n.a. Formula: ='Historical Inputs'!F67</x:t>
        </x:r>
      </x:text>
    </x:comment>
    <x:comment ref="E31" authorId="0">
      <x:text>
        <x:r>
          <x:t>Noninterest expense, FY2017. Linked to the original frozen input. A missing reported fact stays n.a. Formula: ='Historical Inputs'!F69</x:t>
        </x:r>
      </x:text>
    </x:comment>
    <x:comment ref="E34" authorId="0">
      <x:text>
        <x:r>
          <x:t>Income before income taxes, FY2017. Linked to the original frozen input. A missing reported fact stays n.a. Formula: ='Historical Inputs'!F71</x:t>
        </x:r>
      </x:text>
    </x:comment>
    <x:comment ref="E35" authorId="0">
      <x:text>
        <x:r>
          <x:t>Tax, FY2017. Linked to the original frozen input. A missing reported fact stays n.a. Formula: ='Historical Inputs'!F72</x:t>
        </x:r>
      </x:text>
    </x:comment>
    <x:comment ref="E38" authorId="0">
      <x:text>
        <x:r>
          <x:t>Reported diluted EPS, FY2017. Linked to the original frozen input. A missing reported fact stays n.a. Formula: ='Historical Inputs'!F76</x:t>
        </x:r>
      </x:text>
    </x:comment>
    <x:comment ref="E39" authorId="0">
      <x:text>
        <x:r>
          <x:t>Weighted average diluted shares, FY2017. Linked to the original frozen input. A missing reported fact stays n.a. Formula: ='Historical Inputs'!F77</x:t>
        </x:r>
      </x:text>
    </x:comment>
    <x:comment ref="E41" authorId="0">
      <x:text>
        <x:r>
          <x:t>Dividends per common share, FY2017. Linked to the original frozen input. A missing reported fact stays n.a. Formula: ='Historical Inputs'!F78</x:t>
        </x:r>
      </x:text>
    </x:comment>
    <x:comment ref="E42" authorId="0">
      <x:text>
        <x:r>
          <x:t>Cash common dividends paid, FY2017. Linked to the original frozen input. A missing reported fact stays n.a. Formula: ='Historical Inputs'!F79</x:t>
        </x:r>
      </x:text>
    </x:comment>
    <x:comment ref="E43" authorId="0">
      <x:text>
        <x:r>
          <x:t>Common share repurchases paid, FY2017. Linked to the original frozen input. A missing reported fact stays n.a. Formula: ='Historical Inputs'!F80</x:t>
        </x:r>
      </x:text>
    </x:comment>
    <x:comment ref="E44" authorId="0">
      <x:text>
        <x:r>
          <x:t>Gross loan charge-offs, FY2017. Linked to the original frozen input. A missing reported fact stays n.a. Formula: ='Historical Inputs'!F81</x:t>
        </x:r>
      </x:text>
    </x:comment>
    <x:comment ref="E45" authorId="0">
      <x:text>
        <x:r>
          <x:t>Loan recoveries, FY2017. Linked to the original frozen input. A missing reported fact stays n.a. Formula: ='Historical Inputs'!F82</x:t>
        </x:r>
      </x:text>
    </x:comment>
    <x:comment ref="E47" authorId="0">
      <x:text>
        <x:r>
          <x:t>Actual standardized CET1 ratio, FY2017. Linked to the original frozen input. A missing reported fact stays n.a. Formula: ='Historical Inputs'!F84</x:t>
        </x:r>
      </x:text>
    </x:comment>
    <x:comment ref="E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Inputs'!F59</x:t>
        </x:r>
      </x:text>
    </x:comment>
    <x:comment ref="E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Inputs'!F51),'Historical Inputs'!F51&gt;=1),'Historical Inputs'!F51,IF(COUNT('Historical Inputs'!F50,'Historical Inputs'!F52)=2,'Historical Inputs'!F50-'Historical Inputs'!F52,"n.a."))</x:t>
        </x:r>
      </x:text>
    </x:comment>
    <x:comment ref="E16" authorId="0">
      <x:text>
        <x:r>
          <x:t>Ending shares differ from weighted average diluted shares. Issued less treasury is used only for an identical date. Formula: =IF(ISNUMBER('Historical Inputs'!F56),'Historical Inputs'!F56,IF(COUNT('Historical Inputs'!F57,'Historical Inputs'!F58)=2,'Historical Inputs'!F57-'Historical Inputs'!F58,"n.a."))</x:t>
        </x:r>
      </x:text>
    </x:comment>
    <x:comment ref="E11" authorId="0">
      <x:text>
        <x:r>
          <x:t>Explicit reported common equity takes precedence. Preferred par amounts cannot substitute for carrying values. Rounded BV times shares is a disclosed fallback. Formula: =IF(ISNUMBER('Historical Inputs'!F52),'Historical Inputs'!F52,IF(AND(COUNT('Historical Inputs'!F50,'Historical Inputs'!F51)=2,'Historical Inputs'!F51&gt;=1),'Historical Inputs'!F50-'Historical Inputs'!F51,IF(COUNT('Historical Inputs'!F86,E16)=2,'Historical Inputs'!F86*E16,"n.a.")))</x:t>
        </x:r>
      </x:text>
    </x:comment>
    <x:comment ref="E13" authorId="0">
      <x:text>
        <x:r>
          <x:t>Other intangibles exclude goodwill. If combined intangibles are reported, goodwill is deducted once. Formula: =IF(COUNT('Historical Inputs'!F55,E12)=2,'Historical Inputs'!F55-E12,'Historical Inputs'!F54)</x:t>
        </x:r>
      </x:text>
    </x:comment>
    <x:comment ref="E14" authorId="0">
      <x:text>
        <x:r>
          <x:t>Straight subtraction TCE has no issuer deferred-tax adjustment. Formula: =IF(COUNT(E11,E12,E13)=3,E11-E12-E13,"n.a.")</x:t>
        </x:r>
      </x:text>
    </x:comment>
    <x:comment ref="E17" authorId="0">
      <x:text>
        <x:r>
          <x:t>Reported book value per share takes precedence. Formula: =IF(ISNUMBER('Historical Inputs'!F86),'Historical Inputs'!F86,IF(COUNT(E11,E16)=2,E11/E16,"n.a."))</x:t>
        </x:r>
      </x:text>
    </x:comment>
    <x:comment ref="E18" authorId="0">
      <x:text>
        <x:r>
          <x:t>Selected TBV is issuer reported, then issuer TCE divided by ending shares, then straight-subtraction TCE. Formula: =IF(ISNUMBER('Historical Inputs'!F87),'Historical Inputs'!F87,IF(COUNT('Historical Inputs'!F88,E16)=2,'Historical Inputs'!F88/E16,IF(COUNT(E14,E16)=2,E14/E16,"n.a.")))</x:t>
        </x:r>
      </x:text>
    </x:comment>
    <x:comment ref="E15" authorId="0">
      <x:text>
        <x:r>
          <x:t>Reported TCE takes precedence. TBV times rounded end shares can be a reconstruction. Formula: =IF(ISNUMBER('Historical Inputs'!F88),'Historical Inputs'!F88,IF(COUNT(E18,E16)=2,E18*E16,"n.a."))</x:t>
        </x:r>
      </x:text>
    </x:comment>
    <x:comment ref="E36" authorId="0">
      <x:text>
        <x:r>
          <x:t>Common earnings exclude preferred dividends and common-income adjustments. Formula: =IF(ISNUMBER('Historical Inputs'!F74),'Historical Inputs'!F74,IF(COUNT('Historical Inputs'!F73,'Historical Inputs'!F75)=2,'Historical Inputs'!F73-'Historical Inputs'!F75,"n.a."))</x:t>
        </x:r>
      </x:text>
    </x:comment>
    <x:comment ref="E37" authorId="0">
      <x:text>
        <x:r>
          <x:t>Reported parent net income, otherwise common income plus reported preferred adjustments; the fallback is a bridge. Formula: =IF(ISNUMBER('Historical Inputs'!F73),'Historical Inputs'!F73,IF(COUNT('Historical Inputs'!F74,'Historical Inputs'!F75)=2,'Historical Inputs'!F74+'Historical Inputs'!F75,"n.a."))</x:t>
        </x:r>
      </x:text>
    </x:comment>
    <x:comment ref="E30" authorId="0">
      <x:text>
        <x:r>
          <x:t>Net revenue equals net interest plus noninterest income. Use total GAAP reported revenue when a component is unavailable. Formula: =IF(COUNT(E28:E29)=2,SUM(E28:E29),'Historical Inputs'!F68)</x:t>
        </x:r>
      </x:text>
    </x:comment>
    <x:comment ref="E32" authorId="0">
      <x:text>
        <x:r>
          <x:t>Pre-provision net revenue excludes the provision but retains operating expense. Formula: =IF(COUNT(E30,E31)=2,E30-E31,"n.a.")</x:t>
        </x:r>
      </x:text>
    </x:comment>
    <x:comment ref="E33" authorId="0">
      <x:text>
        <x:r>
          <x:t>Reported credit provision is selected first. Otherwise this is an explicitly labeled pretax bridge residual, not a reported provision. Formula: =IF(ISNUMBER('Historical Inputs'!F70),'Historical Inputs'!F70,IF(COUNT(E30,E31,E34)=3,E30-E31-E34,"n.a."))</x:t>
        </x:r>
      </x:text>
    </x:comment>
    <x:comment ref="E40" authorId="0">
      <x:text>
        <x:r>
          <x:t>Calculated common EPS uses common earnings and period-average diluted shares. Formula: =IF(AND(ISNUMBER(E36),ISNUMBER(E39),E39&lt;&gt;0),E36/E39,"n.a.")</x:t>
        </x:r>
      </x:text>
    </x:comment>
    <x:comment ref="E46" authorId="0">
      <x:text>
        <x:r>
          <x:t>Net charge-offs equal gross charge-offs less recoveries. Missing recoveries are not zero. Formula: =IF(COUNT(E44,E45)=2,E44-E45,"n.a.")</x:t>
        </x:r>
      </x:text>
    </x:comment>
    <x:comment ref="E51" authorId="0">
      <x:text>
        <x:r>
          <x:t>GAAP efficiency proxy. Issuer tax-equivalent revenue may produce a different reported ratio. Formula: =IF(AND(ISNUMBER(E31),ISNUMBER(E30),E30&lt;&gt;0),E31/E30,"n.a.")</x:t>
        </x:r>
      </x:text>
    </x:comment>
    <x:comment ref="E52" authorId="0">
      <x:text>
        <x:r>
          <x:t>Period-end loan-to-deposit ratio; business-model funding differences remain. Formula: =IF(AND(ISNUMBER(E21),ISNUMBER(E24),E24&lt;&gt;0),E21/E24,"n.a.")</x:t>
        </x:r>
      </x:text>
    </x:comment>
    <x:comment ref="E53" authorId="0">
      <x:text>
        <x:r>
          <x:t>Loan allowance coverage excludes unfunded commitment reserves. Formula: =IF(AND(ISNUMBER(E23),ISNUMBER(E21),E21&lt;&gt;0),E23/E21,"n.a.")</x:t>
        </x:r>
      </x:text>
    </x:comment>
    <x:comment ref="E54" authorId="0">
      <x:text>
        <x:r>
          <x:t>Charge-offs divided by period-end gross loans. This differs from an issuer average-loan credit-loss ratio. Formula: =IF(AND(ISNUMBER(E46),ISNUMBER(E21),E21&lt;&gt;0),E46/E21,"n.a.")</x:t>
        </x:r>
      </x:text>
    </x:comment>
    <x:comment ref="E55" authorId="0">
      <x:text>
        <x:r>
          <x:t>Difference between parent and common earnings includes preferred and other common-income claims. Formula: =IF(COUNT(E37,E36)=2,E37-E36,"n.a.")</x:t>
        </x:r>
      </x:text>
    </x:comment>
    <x:comment ref="E48" authorId="0">
      <x:text>
        <x:r>
          <x:t>Two-point average balance proxy, not the issuer daily average return. Formula: =IF(COUNT(E36,E11,$U$62)=3,E36/AVERAGE(E11,$U$62),"n.a.")</x:t>
        </x:r>
      </x:text>
    </x:comment>
    <x:comment ref="E49" authorId="0">
      <x:text>
        <x:r>
          <x:t>Two-point average balance proxy, not the issuer daily average return. Formula: =IF(COUNT(E36,E15,$U$63)=3,E36/AVERAGE(E15,$U$63),"n.a.")</x:t>
        </x:r>
      </x:text>
    </x:comment>
    <x:comment ref="E50" authorId="0">
      <x:text>
        <x:r>
          <x:t>Two-point average balance proxy, not the issuer daily average return. Formula: =IF(COUNT(E36,E7,$U$64)=3,E36/AVERAGE(E7,$U$64),"n.a.")</x:t>
        </x:r>
      </x:text>
    </x:comment>
    <x:comment ref="F7" authorId="0">
      <x:text>
        <x:r>
          <x:t>Assets, FY2018. Linked to the original frozen input. A missing reported fact stays n.a. Formula: ='Historical Inputs'!F89</x:t>
        </x:r>
      </x:text>
    </x:comment>
    <x:comment ref="F8" authorId="0">
      <x:text>
        <x:r>
          <x:t>Liabilities, FY2018. Linked to the original frozen input. A missing reported fact stays n.a. Formula: ='Historical Inputs'!F90</x:t>
        </x:r>
      </x:text>
    </x:comment>
    <x:comment ref="F9" authorId="0">
      <x:text>
        <x:r>
          <x:t>Shareholders equity attributable to parent, FY2018. Linked to the original frozen input. A missing reported fact stays n.a. Formula: ='Historical Inputs'!F91</x:t>
        </x:r>
      </x:text>
    </x:comment>
    <x:comment ref="F12" authorId="0">
      <x:text>
        <x:r>
          <x:t>Goodwill, FY2018. Linked to the original frozen input. A missing reported fact stays n.a. Formula: ='Historical Inputs'!F94</x:t>
        </x:r>
      </x:text>
    </x:comment>
    <x:comment ref="F19" authorId="0">
      <x:text>
        <x:r>
          <x:t>Reported common book value per share, FY2018. Linked to the original frozen input. A missing reported fact stays n.a. Formula: ='Historical Inputs'!F127</x:t>
        </x:r>
      </x:text>
    </x:comment>
    <x:comment ref="F20" authorId="0">
      <x:text>
        <x:r>
          <x:t>Reported tangible book value per share, FY2018. Linked to the original frozen input. A missing reported fact stays n.a. Formula: ='Historical Inputs'!F128</x:t>
        </x:r>
      </x:text>
    </x:comment>
    <x:comment ref="F21" authorId="0">
      <x:text>
        <x:r>
          <x:t>Gross loans and leases selected definition, FY2018. Linked to the original frozen input. A missing reported fact stays n.a. Formula: ='Historical Inputs'!F101</x:t>
        </x:r>
      </x:text>
    </x:comment>
    <x:comment ref="F22" authorId="0">
      <x:text>
        <x:r>
          <x:t>Net loans after allowance selected definition, FY2018. Linked to the original frozen input. A missing reported fact stays n.a. Formula: ='Historical Inputs'!F102</x:t>
        </x:r>
      </x:text>
    </x:comment>
    <x:comment ref="F23" authorId="0">
      <x:text>
        <x:r>
          <x:t>Loan allowance for credit losses, FY2018. Linked to the original frozen input. A missing reported fact stays n.a. Formula: ='Historical Inputs'!F103</x:t>
        </x:r>
      </x:text>
    </x:comment>
    <x:comment ref="F25" authorId="0">
      <x:text>
        <x:r>
          <x:t>Cash, FY2018. Linked to the original frozen input. A missing reported fact stays n.a. Formula: ='Historical Inputs'!F105</x:t>
        </x:r>
      </x:text>
    </x:comment>
    <x:comment ref="F26" authorId="0">
      <x:text>
        <x:r>
          <x:t>Accumulated other comprehensive income, FY2018. Linked to the original frozen input. A missing reported fact stays n.a. Formula: ='Historical Inputs'!F106</x:t>
        </x:r>
      </x:text>
    </x:comment>
    <x:comment ref="F28" authorId="0">
      <x:text>
        <x:r>
          <x:t>Net interest income, FY2018. Linked to the original frozen input. A missing reported fact stays n.a. Formula: ='Historical Inputs'!F107</x:t>
        </x:r>
      </x:text>
    </x:comment>
    <x:comment ref="F29" authorId="0">
      <x:text>
        <x:r>
          <x:t>Noninterest Income, FY2018. Linked to the original frozen input. A missing reported fact stays n.a. Formula: ='Historical Inputs'!F108</x:t>
        </x:r>
      </x:text>
    </x:comment>
    <x:comment ref="F31" authorId="0">
      <x:text>
        <x:r>
          <x:t>Noninterest expense, FY2018. Linked to the original frozen input. A missing reported fact stays n.a. Formula: ='Historical Inputs'!F110</x:t>
        </x:r>
      </x:text>
    </x:comment>
    <x:comment ref="F34" authorId="0">
      <x:text>
        <x:r>
          <x:t>Income before income taxes, FY2018. Linked to the original frozen input. A missing reported fact stays n.a. Formula: ='Historical Inputs'!F112</x:t>
        </x:r>
      </x:text>
    </x:comment>
    <x:comment ref="F35" authorId="0">
      <x:text>
        <x:r>
          <x:t>Tax, FY2018. Linked to the original frozen input. A missing reported fact stays n.a. Formula: ='Historical Inputs'!F113</x:t>
        </x:r>
      </x:text>
    </x:comment>
    <x:comment ref="F38" authorId="0">
      <x:text>
        <x:r>
          <x:t>Reported diluted EPS, FY2018. Linked to the original frozen input. A missing reported fact stays n.a. Formula: ='Historical Inputs'!F117</x:t>
        </x:r>
      </x:text>
    </x:comment>
    <x:comment ref="F39" authorId="0">
      <x:text>
        <x:r>
          <x:t>Weighted average diluted shares, FY2018. Linked to the original frozen input. A missing reported fact stays n.a. Formula: ='Historical Inputs'!F118</x:t>
        </x:r>
      </x:text>
    </x:comment>
    <x:comment ref="F41" authorId="0">
      <x:text>
        <x:r>
          <x:t>Dividends per common share, FY2018. Linked to the original frozen input. A missing reported fact stays n.a. Formula: ='Historical Inputs'!F119</x:t>
        </x:r>
      </x:text>
    </x:comment>
    <x:comment ref="F42" authorId="0">
      <x:text>
        <x:r>
          <x:t>Cash common dividends paid, FY2018. Linked to the original frozen input. A missing reported fact stays n.a. Formula: ='Historical Inputs'!F120</x:t>
        </x:r>
      </x:text>
    </x:comment>
    <x:comment ref="F43" authorId="0">
      <x:text>
        <x:r>
          <x:t>Common share repurchases paid, FY2018. Linked to the original frozen input. A missing reported fact stays n.a. Formula: ='Historical Inputs'!F121</x:t>
        </x:r>
      </x:text>
    </x:comment>
    <x:comment ref="F44" authorId="0">
      <x:text>
        <x:r>
          <x:t>Gross loan charge-offs, FY2018. Linked to the original frozen input. A missing reported fact stays n.a. Formula: ='Historical Inputs'!F122</x:t>
        </x:r>
      </x:text>
    </x:comment>
    <x:comment ref="F45" authorId="0">
      <x:text>
        <x:r>
          <x:t>Loan recoveries, FY2018. Linked to the original frozen input. A missing reported fact stays n.a. Formula: ='Historical Inputs'!F123</x:t>
        </x:r>
      </x:text>
    </x:comment>
    <x:comment ref="F47" authorId="0">
      <x:text>
        <x:r>
          <x:t>Actual standardized CET1 ratio, FY2018. Linked to the original frozen input. A missing reported fact stays n.a. Formula: ='Historical Inputs'!F125</x:t>
        </x:r>
      </x:text>
    </x:comment>
    <x:comment ref="F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Inputs'!F100</x:t>
        </x:r>
      </x:text>
    </x:comment>
    <x:comment ref="F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Inputs'!F92),'Historical Inputs'!F92&gt;=1),'Historical Inputs'!F92,IF(COUNT('Historical Inputs'!F91,'Historical Inputs'!F93)=2,'Historical Inputs'!F91-'Historical Inputs'!F93,"n.a."))</x:t>
        </x:r>
      </x:text>
    </x:comment>
    <x:comment ref="F16" authorId="0">
      <x:text>
        <x:r>
          <x:t>Ending shares differ from weighted average diluted shares. Issued less treasury is used only for an identical date. Formula: =IF(ISNUMBER('Historical Inputs'!F97),'Historical Inputs'!F97,IF(COUNT('Historical Inputs'!F98,'Historical Inputs'!F99)=2,'Historical Inputs'!F98-'Historical Inputs'!F99,"n.a."))</x:t>
        </x:r>
      </x:text>
    </x:comment>
    <x:comment ref="F11" authorId="0">
      <x:text>
        <x:r>
          <x:t>Explicit reported common equity takes precedence. Preferred par amounts cannot substitute for carrying values. Rounded BV times shares is a disclosed fallback. Formula: =IF(ISNUMBER('Historical Inputs'!F93),'Historical Inputs'!F93,IF(AND(COUNT('Historical Inputs'!F91,'Historical Inputs'!F92)=2,'Historical Inputs'!F92&gt;=1),'Historical Inputs'!F91-'Historical Inputs'!F92,IF(COUNT('Historical Inputs'!F127,F16)=2,'Historical Inputs'!F127*F16,"n.a.")))</x:t>
        </x:r>
      </x:text>
    </x:comment>
    <x:comment ref="F13" authorId="0">
      <x:text>
        <x:r>
          <x:t>Other intangibles exclude goodwill. If combined intangibles are reported, goodwill is deducted once. Formula: =IF(COUNT('Historical Inputs'!F96,F12)=2,'Historical Inputs'!F96-F12,'Historical Inputs'!F95)</x:t>
        </x:r>
      </x:text>
    </x:comment>
    <x:comment ref="F14" authorId="0">
      <x:text>
        <x:r>
          <x:t>Straight subtraction TCE has no issuer deferred-tax adjustment. Formula: =IF(COUNT(F11,F12,F13)=3,F11-F12-F13,"n.a.")</x:t>
        </x:r>
      </x:text>
    </x:comment>
    <x:comment ref="F17" authorId="0">
      <x:text>
        <x:r>
          <x:t>Reported book value per share takes precedence. Formula: =IF(ISNUMBER('Historical Inputs'!F127),'Historical Inputs'!F127,IF(COUNT(F11,F16)=2,F11/F16,"n.a."))</x:t>
        </x:r>
      </x:text>
    </x:comment>
    <x:comment ref="F18" authorId="0">
      <x:text>
        <x:r>
          <x:t>Selected TBV is issuer reported, then issuer TCE divided by ending shares, then straight-subtraction TCE. Formula: =IF(ISNUMBER('Historical Inputs'!F128),'Historical Inputs'!F128,IF(COUNT('Historical Inputs'!F129,F16)=2,'Historical Inputs'!F129/F16,IF(COUNT(F14,F16)=2,F14/F16,"n.a.")))</x:t>
        </x:r>
      </x:text>
    </x:comment>
    <x:comment ref="F15" authorId="0">
      <x:text>
        <x:r>
          <x:t>Reported TCE takes precedence. TBV times rounded end shares can be a reconstruction. Formula: =IF(ISNUMBER('Historical Inputs'!F129),'Historical Inputs'!F129,IF(COUNT(F18,F16)=2,F18*F16,"n.a."))</x:t>
        </x:r>
      </x:text>
    </x:comment>
    <x:comment ref="F36" authorId="0">
      <x:text>
        <x:r>
          <x:t>Common earnings exclude preferred dividends and common-income adjustments. Formula: =IF(ISNUMBER('Historical Inputs'!F115),'Historical Inputs'!F115,IF(COUNT('Historical Inputs'!F114,'Historical Inputs'!F116)=2,'Historical Inputs'!F114-'Historical Inputs'!F116,"n.a."))</x:t>
        </x:r>
      </x:text>
    </x:comment>
    <x:comment ref="F37" authorId="0">
      <x:text>
        <x:r>
          <x:t>Reported parent net income, otherwise common income plus reported preferred adjustments; the fallback is a bridge. Formula: =IF(ISNUMBER('Historical Inputs'!F114),'Historical Inputs'!F114,IF(COUNT('Historical Inputs'!F115,'Historical Inputs'!F116)=2,'Historical Inputs'!F115+'Historical Inputs'!F116,"n.a."))</x:t>
        </x:r>
      </x:text>
    </x:comment>
    <x:comment ref="F30" authorId="0">
      <x:text>
        <x:r>
          <x:t>Net revenue equals net interest plus noninterest income. Use total GAAP reported revenue when a component is unavailable. Formula: =IF(COUNT(F28:F29)=2,SUM(F28:F29),'Historical Inputs'!F109)</x:t>
        </x:r>
      </x:text>
    </x:comment>
    <x:comment ref="F32" authorId="0">
      <x:text>
        <x:r>
          <x:t>Pre-provision net revenue excludes the provision but retains operating expense. Formula: =IF(COUNT(F30,F31)=2,F30-F31,"n.a.")</x:t>
        </x:r>
      </x:text>
    </x:comment>
    <x:comment ref="F33" authorId="0">
      <x:text>
        <x:r>
          <x:t>Reported credit provision is selected first. Otherwise this is an explicitly labeled pretax bridge residual, not a reported provision. Formula: =IF(ISNUMBER('Historical Inputs'!F111),'Historical Inputs'!F111,IF(COUNT(F30,F31,F34)=3,F30-F31-F34,"n.a."))</x:t>
        </x:r>
      </x:text>
    </x:comment>
    <x:comment ref="F40" authorId="0">
      <x:text>
        <x:r>
          <x:t>Calculated common EPS uses common earnings and period-average diluted shares. Formula: =IF(AND(ISNUMBER(F36),ISNUMBER(F39),F39&lt;&gt;0),F36/F39,"n.a.")</x:t>
        </x:r>
      </x:text>
    </x:comment>
    <x:comment ref="F46" authorId="0">
      <x:text>
        <x:r>
          <x:t>Net charge-offs equal gross charge-offs less recoveries. Missing recoveries are not zero. Formula: =IF(COUNT(F44,F45)=2,F44-F45,"n.a.")</x:t>
        </x:r>
      </x:text>
    </x:comment>
    <x:comment ref="F51" authorId="0">
      <x:text>
        <x:r>
          <x:t>GAAP efficiency proxy. Issuer tax-equivalent revenue may produce a different reported ratio. Formula: =IF(AND(ISNUMBER(F31),ISNUMBER(F30),F30&lt;&gt;0),F31/F30,"n.a.")</x:t>
        </x:r>
      </x:text>
    </x:comment>
    <x:comment ref="F52" authorId="0">
      <x:text>
        <x:r>
          <x:t>Period-end loan-to-deposit ratio; business-model funding differences remain. Formula: =IF(AND(ISNUMBER(F21),ISNUMBER(F24),F24&lt;&gt;0),F21/F24,"n.a.")</x:t>
        </x:r>
      </x:text>
    </x:comment>
    <x:comment ref="F53" authorId="0">
      <x:text>
        <x:r>
          <x:t>Loan allowance coverage excludes unfunded commitment reserves. Formula: =IF(AND(ISNUMBER(F23),ISNUMBER(F21),F21&lt;&gt;0),F23/F21,"n.a.")</x:t>
        </x:r>
      </x:text>
    </x:comment>
    <x:comment ref="F54" authorId="0">
      <x:text>
        <x:r>
          <x:t>Charge-offs divided by period-end gross loans. This differs from an issuer average-loan credit-loss ratio. Formula: =IF(AND(ISNUMBER(F46),ISNUMBER(F21),F21&lt;&gt;0),F46/F21,"n.a.")</x:t>
        </x:r>
      </x:text>
    </x:comment>
    <x:comment ref="F55" authorId="0">
      <x:text>
        <x:r>
          <x:t>Difference between parent and common earnings includes preferred and other common-income claims. Formula: =IF(COUNT(F37,F36)=2,F37-F36,"n.a.")</x:t>
        </x:r>
      </x:text>
    </x:comment>
    <x:comment ref="F48" authorId="0">
      <x:text>
        <x:r>
          <x:t>Two-point average balance proxy, not the issuer daily average return. Formula: =IF(COUNT(F36,F11,E11)=3,F36/AVERAGE(F11,E11),"n.a.")</x:t>
        </x:r>
      </x:text>
    </x:comment>
    <x:comment ref="F49" authorId="0">
      <x:text>
        <x:r>
          <x:t>Two-point average balance proxy, not the issuer daily average return. Formula: =IF(COUNT(F36,F15,E15)=3,F36/AVERAGE(F15,E15),"n.a.")</x:t>
        </x:r>
      </x:text>
    </x:comment>
    <x:comment ref="F50" authorId="0">
      <x:text>
        <x:r>
          <x:t>Two-point average balance proxy, not the issuer daily average return. Formula: =IF(COUNT(F36,F7,E7)=3,F36/AVERAGE(F7,E7),"n.a.")</x:t>
        </x:r>
      </x:text>
    </x:comment>
    <x:comment ref="G7" authorId="0">
      <x:text>
        <x:r>
          <x:t>Assets, FY2019. Linked to the original frozen input. A missing reported fact stays n.a. Formula: ='Historical Inputs'!F130</x:t>
        </x:r>
      </x:text>
    </x:comment>
    <x:comment ref="G8" authorId="0">
      <x:text>
        <x:r>
          <x:t>Liabilities, FY2019. Linked to the original frozen input. A missing reported fact stays n.a. Formula: ='Historical Inputs'!F131</x:t>
        </x:r>
      </x:text>
    </x:comment>
    <x:comment ref="G9" authorId="0">
      <x:text>
        <x:r>
          <x:t>Shareholders equity attributable to parent, FY2019. Linked to the original frozen input. A missing reported fact stays n.a. Formula: ='Historical Inputs'!F132</x:t>
        </x:r>
      </x:text>
    </x:comment>
    <x:comment ref="G12" authorId="0">
      <x:text>
        <x:r>
          <x:t>Goodwill, FY2019. Linked to the original frozen input. A missing reported fact stays n.a. Formula: ='Historical Inputs'!F135</x:t>
        </x:r>
      </x:text>
    </x:comment>
    <x:comment ref="G19" authorId="0">
      <x:text>
        <x:r>
          <x:t>Reported common book value per share, FY2019. Linked to the original frozen input. A missing reported fact stays n.a. Formula: ='Historical Inputs'!F168</x:t>
        </x:r>
      </x:text>
    </x:comment>
    <x:comment ref="G20" authorId="0">
      <x:text>
        <x:r>
          <x:t>Reported tangible book value per share, FY2019. Linked to the original frozen input. A missing reported fact stays n.a. Formula: ='Historical Inputs'!F169</x:t>
        </x:r>
      </x:text>
    </x:comment>
    <x:comment ref="G21" authorId="0">
      <x:text>
        <x:r>
          <x:t>Gross loans and leases selected definition, FY2019. Linked to the original frozen input. A missing reported fact stays n.a. Formula: ='Historical Inputs'!F142</x:t>
        </x:r>
      </x:text>
    </x:comment>
    <x:comment ref="G22" authorId="0">
      <x:text>
        <x:r>
          <x:t>Net loans after allowance selected definition, FY2019. Linked to the original frozen input. A missing reported fact stays n.a. Formula: ='Historical Inputs'!F143</x:t>
        </x:r>
      </x:text>
    </x:comment>
    <x:comment ref="G23" authorId="0">
      <x:text>
        <x:r>
          <x:t>Loan allowance for credit losses, FY2019. Linked to the original frozen input. A missing reported fact stays n.a. Formula: ='Historical Inputs'!F144</x:t>
        </x:r>
      </x:text>
    </x:comment>
    <x:comment ref="G25" authorId="0">
      <x:text>
        <x:r>
          <x:t>Cash, FY2019. Linked to the original frozen input. A missing reported fact stays n.a. Formula: ='Historical Inputs'!F146</x:t>
        </x:r>
      </x:text>
    </x:comment>
    <x:comment ref="G26" authorId="0">
      <x:text>
        <x:r>
          <x:t>Accumulated other comprehensive income, FY2019. Linked to the original frozen input. A missing reported fact stays n.a. Formula: ='Historical Inputs'!F147</x:t>
        </x:r>
      </x:text>
    </x:comment>
    <x:comment ref="G28" authorId="0">
      <x:text>
        <x:r>
          <x:t>Net interest income, FY2019. Linked to the original frozen input. A missing reported fact stays n.a. Formula: ='Historical Inputs'!F148</x:t>
        </x:r>
      </x:text>
    </x:comment>
    <x:comment ref="G29" authorId="0">
      <x:text>
        <x:r>
          <x:t>Noninterest Income, FY2019. Linked to the original frozen input. A missing reported fact stays n.a. Formula: ='Historical Inputs'!F149</x:t>
        </x:r>
      </x:text>
    </x:comment>
    <x:comment ref="G31" authorId="0">
      <x:text>
        <x:r>
          <x:t>Noninterest expense, FY2019. Linked to the original frozen input. A missing reported fact stays n.a. Formula: ='Historical Inputs'!F151</x:t>
        </x:r>
      </x:text>
    </x:comment>
    <x:comment ref="G34" authorId="0">
      <x:text>
        <x:r>
          <x:t>Income before income taxes, FY2019. Linked to the original frozen input. A missing reported fact stays n.a. Formula: ='Historical Inputs'!F153</x:t>
        </x:r>
      </x:text>
    </x:comment>
    <x:comment ref="G35" authorId="0">
      <x:text>
        <x:r>
          <x:t>Tax, FY2019. Linked to the original frozen input. A missing reported fact stays n.a. Formula: ='Historical Inputs'!F154</x:t>
        </x:r>
      </x:text>
    </x:comment>
    <x:comment ref="G38" authorId="0">
      <x:text>
        <x:r>
          <x:t>Reported diluted EPS, FY2019. Linked to the original frozen input. A missing reported fact stays n.a. Formula: ='Historical Inputs'!F158</x:t>
        </x:r>
      </x:text>
    </x:comment>
    <x:comment ref="G39" authorId="0">
      <x:text>
        <x:r>
          <x:t>Weighted average diluted shares, FY2019. Linked to the original frozen input. A missing reported fact stays n.a. Formula: ='Historical Inputs'!F159</x:t>
        </x:r>
      </x:text>
    </x:comment>
    <x:comment ref="G41" authorId="0">
      <x:text>
        <x:r>
          <x:t>Dividends per common share, FY2019. Linked to the original frozen input. A missing reported fact stays n.a. Formula: ='Historical Inputs'!F160</x:t>
        </x:r>
      </x:text>
    </x:comment>
    <x:comment ref="G42" authorId="0">
      <x:text>
        <x:r>
          <x:t>Cash common dividends paid, FY2019. Linked to the original frozen input. A missing reported fact stays n.a. Formula: ='Historical Inputs'!F161</x:t>
        </x:r>
      </x:text>
    </x:comment>
    <x:comment ref="G43" authorId="0">
      <x:text>
        <x:r>
          <x:t>Common share repurchases paid, FY2019. Linked to the original frozen input. A missing reported fact stays n.a. Formula: ='Historical Inputs'!F162</x:t>
        </x:r>
      </x:text>
    </x:comment>
    <x:comment ref="G44" authorId="0">
      <x:text>
        <x:r>
          <x:t>Gross loan charge-offs, FY2019. Linked to the original frozen input. A missing reported fact stays n.a. Formula: ='Historical Inputs'!F163</x:t>
        </x:r>
      </x:text>
    </x:comment>
    <x:comment ref="G45" authorId="0">
      <x:text>
        <x:r>
          <x:t>Loan recoveries, FY2019. Linked to the original frozen input. A missing reported fact stays n.a. Formula: ='Historical Inputs'!F164</x:t>
        </x:r>
      </x:text>
    </x:comment>
    <x:comment ref="G47" authorId="0">
      <x:text>
        <x:r>
          <x:t>Actual standardized CET1 ratio, FY2019. Linked to the original frozen input. A missing reported fact stays n.a. Formula: ='Historical Inputs'!F166</x:t>
        </x:r>
      </x:text>
    </x:comment>
    <x:comment ref="G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Inputs'!F141</x:t>
        </x:r>
      </x:text>
    </x:comment>
    <x:comment ref="G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Inputs'!F133),'Historical Inputs'!F133&gt;=1),'Historical Inputs'!F133,IF(COUNT('Historical Inputs'!F132,'Historical Inputs'!F134)=2,'Historical Inputs'!F132-'Historical Inputs'!F134,"n.a."))</x:t>
        </x:r>
      </x:text>
    </x:comment>
    <x:comment ref="G16" authorId="0">
      <x:text>
        <x:r>
          <x:t>Ending shares differ from weighted average diluted shares. Issued less treasury is used only for an identical date. Formula: =IF(ISNUMBER('Historical Inputs'!F138),'Historical Inputs'!F138,IF(COUNT('Historical Inputs'!F139,'Historical Inputs'!F140)=2,'Historical Inputs'!F139-'Historical Inputs'!F140,"n.a."))</x:t>
        </x:r>
      </x:text>
    </x:comment>
    <x:comment ref="G11" authorId="0">
      <x:text>
        <x:r>
          <x:t>Explicit reported common equity takes precedence. Preferred par amounts cannot substitute for carrying values. Rounded BV times shares is a disclosed fallback. Formula: =IF(ISNUMBER('Historical Inputs'!F134),'Historical Inputs'!F134,IF(AND(COUNT('Historical Inputs'!F132,'Historical Inputs'!F133)=2,'Historical Inputs'!F133&gt;=1),'Historical Inputs'!F132-'Historical Inputs'!F133,IF(COUNT('Historical Inputs'!F168,G16)=2,'Historical Inputs'!F168*G16,"n.a.")))</x:t>
        </x:r>
      </x:text>
    </x:comment>
    <x:comment ref="G13" authorId="0">
      <x:text>
        <x:r>
          <x:t>Other intangibles exclude goodwill. If combined intangibles are reported, goodwill is deducted once. Formula: =IF(COUNT('Historical Inputs'!F137,G12)=2,'Historical Inputs'!F137-G12,'Historical Inputs'!F136)</x:t>
        </x:r>
      </x:text>
    </x:comment>
    <x:comment ref="G14" authorId="0">
      <x:text>
        <x:r>
          <x:t>Straight subtraction TCE has no issuer deferred-tax adjustment. Formula: =IF(COUNT(G11,G12,G13)=3,G11-G12-G13,"n.a.")</x:t>
        </x:r>
      </x:text>
    </x:comment>
    <x:comment ref="G17" authorId="0">
      <x:text>
        <x:r>
          <x:t>Reported book value per share takes precedence. Formula: =IF(ISNUMBER('Historical Inputs'!F168),'Historical Inputs'!F168,IF(COUNT(G11,G16)=2,G11/G16,"n.a."))</x:t>
        </x:r>
      </x:text>
    </x:comment>
    <x:comment ref="G18" authorId="0">
      <x:text>
        <x:r>
          <x:t>Selected TBV is issuer reported, then issuer TCE divided by ending shares, then straight-subtraction TCE. Formula: =IF(ISNUMBER('Historical Inputs'!F169),'Historical Inputs'!F169,IF(COUNT('Historical Inputs'!F170,G16)=2,'Historical Inputs'!F170/G16,IF(COUNT(G14,G16)=2,G14/G16,"n.a.")))</x:t>
        </x:r>
      </x:text>
    </x:comment>
    <x:comment ref="G15" authorId="0">
      <x:text>
        <x:r>
          <x:t>Reported TCE takes precedence. TBV times rounded end shares can be a reconstruction. Formula: =IF(ISNUMBER('Historical Inputs'!F170),'Historical Inputs'!F170,IF(COUNT(G18,G16)=2,G18*G16,"n.a."))</x:t>
        </x:r>
      </x:text>
    </x:comment>
    <x:comment ref="G36" authorId="0">
      <x:text>
        <x:r>
          <x:t>Common earnings exclude preferred dividends and common-income adjustments. Formula: =IF(ISNUMBER('Historical Inputs'!F156),'Historical Inputs'!F156,IF(COUNT('Historical Inputs'!F155,'Historical Inputs'!F157)=2,'Historical Inputs'!F155-'Historical Inputs'!F157,"n.a."))</x:t>
        </x:r>
      </x:text>
    </x:comment>
    <x:comment ref="G37" authorId="0">
      <x:text>
        <x:r>
          <x:t>Reported parent net income, otherwise common income plus reported preferred adjustments; the fallback is a bridge. Formula: =IF(ISNUMBER('Historical Inputs'!F155),'Historical Inputs'!F155,IF(COUNT('Historical Inputs'!F156,'Historical Inputs'!F157)=2,'Historical Inputs'!F156+'Historical Inputs'!F157,"n.a."))</x:t>
        </x:r>
      </x:text>
    </x:comment>
    <x:comment ref="G30" authorId="0">
      <x:text>
        <x:r>
          <x:t>Net revenue equals net interest plus noninterest income. Use total GAAP reported revenue when a component is unavailable. Formula: =IF(COUNT(G28:G29)=2,SUM(G28:G29),'Historical Inputs'!F150)</x:t>
        </x:r>
      </x:text>
    </x:comment>
    <x:comment ref="G32" authorId="0">
      <x:text>
        <x:r>
          <x:t>Pre-provision net revenue excludes the provision but retains operating expense. Formula: =IF(COUNT(G30,G31)=2,G30-G31,"n.a.")</x:t>
        </x:r>
      </x:text>
    </x:comment>
    <x:comment ref="G33" authorId="0">
      <x:text>
        <x:r>
          <x:t>Reported credit provision is selected first. Otherwise this is an explicitly labeled pretax bridge residual, not a reported provision. Formula: =IF(ISNUMBER('Historical Inputs'!F152),'Historical Inputs'!F152,IF(COUNT(G30,G31,G34)=3,G30-G31-G34,"n.a."))</x:t>
        </x:r>
      </x:text>
    </x:comment>
    <x:comment ref="G40" authorId="0">
      <x:text>
        <x:r>
          <x:t>Calculated common EPS uses common earnings and period-average diluted shares. Formula: =IF(AND(ISNUMBER(G36),ISNUMBER(G39),G39&lt;&gt;0),G36/G39,"n.a.")</x:t>
        </x:r>
      </x:text>
    </x:comment>
    <x:comment ref="G46" authorId="0">
      <x:text>
        <x:r>
          <x:t>Net charge-offs equal gross charge-offs less recoveries. Missing recoveries are not zero. Formula: =IF(COUNT(G44,G45)=2,G44-G45,"n.a.")</x:t>
        </x:r>
      </x:text>
    </x:comment>
    <x:comment ref="G51" authorId="0">
      <x:text>
        <x:r>
          <x:t>GAAP efficiency proxy. Issuer tax-equivalent revenue may produce a different reported ratio. Formula: =IF(AND(ISNUMBER(G31),ISNUMBER(G30),G30&lt;&gt;0),G31/G30,"n.a.")</x:t>
        </x:r>
      </x:text>
    </x:comment>
    <x:comment ref="G52" authorId="0">
      <x:text>
        <x:r>
          <x:t>Period-end loan-to-deposit ratio; business-model funding differences remain. Formula: =IF(AND(ISNUMBER(G21),ISNUMBER(G24),G24&lt;&gt;0),G21/G24,"n.a.")</x:t>
        </x:r>
      </x:text>
    </x:comment>
    <x:comment ref="G53" authorId="0">
      <x:text>
        <x:r>
          <x:t>Loan allowance coverage excludes unfunded commitment reserves. Formula: =IF(AND(ISNUMBER(G23),ISNUMBER(G21),G21&lt;&gt;0),G23/G21,"n.a.")</x:t>
        </x:r>
      </x:text>
    </x:comment>
    <x:comment ref="G54" authorId="0">
      <x:text>
        <x:r>
          <x:t>Charge-offs divided by period-end gross loans. This differs from an issuer average-loan credit-loss ratio. Formula: =IF(AND(ISNUMBER(G46),ISNUMBER(G21),G21&lt;&gt;0),G46/G21,"n.a.")</x:t>
        </x:r>
      </x:text>
    </x:comment>
    <x:comment ref="G55" authorId="0">
      <x:text>
        <x:r>
          <x:t>Difference between parent and common earnings includes preferred and other common-income claims. Formula: =IF(COUNT(G37,G36)=2,G37-G36,"n.a.")</x:t>
        </x:r>
      </x:text>
    </x:comment>
    <x:comment ref="G48" authorId="0">
      <x:text>
        <x:r>
          <x:t>Two-point average balance proxy, not the issuer daily average return. Formula: =IF(COUNT(G36,G11,F11)=3,G36/AVERAGE(G11,F11),"n.a.")</x:t>
        </x:r>
      </x:text>
    </x:comment>
    <x:comment ref="G49" authorId="0">
      <x:text>
        <x:r>
          <x:t>Two-point average balance proxy, not the issuer daily average return. Formula: =IF(COUNT(G36,G15,F15)=3,G36/AVERAGE(G15,F15),"n.a.")</x:t>
        </x:r>
      </x:text>
    </x:comment>
    <x:comment ref="G50" authorId="0">
      <x:text>
        <x:r>
          <x:t>Two-point average balance proxy, not the issuer daily average return. Formula: =IF(COUNT(G36,G7,F7)=3,G36/AVERAGE(G7,F7),"n.a.")</x:t>
        </x:r>
      </x:text>
    </x:comment>
    <x:comment ref="H7" authorId="0">
      <x:text>
        <x:r>
          <x:t>Assets, FY2020. Linked to the original frozen input. A missing reported fact stays n.a. Formula: ='Historical Inputs'!F171</x:t>
        </x:r>
      </x:text>
    </x:comment>
    <x:comment ref="H8" authorId="0">
      <x:text>
        <x:r>
          <x:t>Liabilities, FY2020. Linked to the original frozen input. A missing reported fact stays n.a. Formula: ='Historical Inputs'!F172</x:t>
        </x:r>
      </x:text>
    </x:comment>
    <x:comment ref="H9" authorId="0">
      <x:text>
        <x:r>
          <x:t>Shareholders equity attributable to parent, FY2020. Linked to the original frozen input. A missing reported fact stays n.a. Formula: ='Historical Inputs'!F173</x:t>
        </x:r>
      </x:text>
    </x:comment>
    <x:comment ref="H12" authorId="0">
      <x:text>
        <x:r>
          <x:t>Goodwill, FY2020. Linked to the original frozen input. A missing reported fact stays n.a. Formula: ='Historical Inputs'!F176</x:t>
        </x:r>
      </x:text>
    </x:comment>
    <x:comment ref="H19" authorId="0">
      <x:text>
        <x:r>
          <x:t>Reported common book value per share, FY2020. Linked to the original frozen input. A missing reported fact stays n.a. Formula: ='Historical Inputs'!F209</x:t>
        </x:r>
      </x:text>
    </x:comment>
    <x:comment ref="H20" authorId="0">
      <x:text>
        <x:r>
          <x:t>Reported tangible book value per share, FY2020. Linked to the original frozen input. A missing reported fact stays n.a. Formula: ='Historical Inputs'!F210</x:t>
        </x:r>
      </x:text>
    </x:comment>
    <x:comment ref="H21" authorId="0">
      <x:text>
        <x:r>
          <x:t>Gross loans and leases selected definition, FY2020. Linked to the original frozen input. A missing reported fact stays n.a. Formula: ='Historical Inputs'!F183</x:t>
        </x:r>
      </x:text>
    </x:comment>
    <x:comment ref="H22" authorId="0">
      <x:text>
        <x:r>
          <x:t>Net loans after allowance selected definition, FY2020. Linked to the original frozen input. A missing reported fact stays n.a. Formula: ='Historical Inputs'!F184</x:t>
        </x:r>
      </x:text>
    </x:comment>
    <x:comment ref="H23" authorId="0">
      <x:text>
        <x:r>
          <x:t>Loan allowance for credit losses, FY2020. Linked to the original frozen input. A missing reported fact stays n.a. Formula: ='Historical Inputs'!F185</x:t>
        </x:r>
      </x:text>
    </x:comment>
    <x:comment ref="H25" authorId="0">
      <x:text>
        <x:r>
          <x:t>Cash, FY2020. Linked to the original frozen input. A missing reported fact stays n.a. Formula: ='Historical Inputs'!F187</x:t>
        </x:r>
      </x:text>
    </x:comment>
    <x:comment ref="H26" authorId="0">
      <x:text>
        <x:r>
          <x:t>Accumulated other comprehensive income, FY2020. Linked to the original frozen input. A missing reported fact stays n.a. Formula: ='Historical Inputs'!F188</x:t>
        </x:r>
      </x:text>
    </x:comment>
    <x:comment ref="H28" authorId="0">
      <x:text>
        <x:r>
          <x:t>Net interest income, FY2020. Linked to the original frozen input. A missing reported fact stays n.a. Formula: ='Historical Inputs'!F189</x:t>
        </x:r>
      </x:text>
    </x:comment>
    <x:comment ref="H29" authorId="0">
      <x:text>
        <x:r>
          <x:t>Noninterest Income, FY2020. Linked to the original frozen input. A missing reported fact stays n.a. Formula: ='Historical Inputs'!F190</x:t>
        </x:r>
      </x:text>
    </x:comment>
    <x:comment ref="H31" authorId="0">
      <x:text>
        <x:r>
          <x:t>Noninterest expense, FY2020. Linked to the original frozen input. A missing reported fact stays n.a. Formula: ='Historical Inputs'!F192</x:t>
        </x:r>
      </x:text>
    </x:comment>
    <x:comment ref="H34" authorId="0">
      <x:text>
        <x:r>
          <x:t>Income before income taxes, FY2020. Linked to the original frozen input. A missing reported fact stays n.a. Formula: ='Historical Inputs'!F194</x:t>
        </x:r>
      </x:text>
    </x:comment>
    <x:comment ref="H35" authorId="0">
      <x:text>
        <x:r>
          <x:t>Tax, FY2020. Linked to the original frozen input. A missing reported fact stays n.a. Formula: ='Historical Inputs'!F195</x:t>
        </x:r>
      </x:text>
    </x:comment>
    <x:comment ref="H38" authorId="0">
      <x:text>
        <x:r>
          <x:t>Reported diluted EPS, FY2020. Linked to the original frozen input. A missing reported fact stays n.a. Formula: ='Historical Inputs'!F199</x:t>
        </x:r>
      </x:text>
    </x:comment>
    <x:comment ref="H39" authorId="0">
      <x:text>
        <x:r>
          <x:t>Weighted average diluted shares, FY2020. Linked to the original frozen input. A missing reported fact stays n.a. Formula: ='Historical Inputs'!F200</x:t>
        </x:r>
      </x:text>
    </x:comment>
    <x:comment ref="H41" authorId="0">
      <x:text>
        <x:r>
          <x:t>Dividends per common share, FY2020. Linked to the original frozen input. A missing reported fact stays n.a. Formula: ='Historical Inputs'!F201</x:t>
        </x:r>
      </x:text>
    </x:comment>
    <x:comment ref="H42" authorId="0">
      <x:text>
        <x:r>
          <x:t>Cash common dividends paid, FY2020. Linked to the original frozen input. A missing reported fact stays n.a. Formula: ='Historical Inputs'!F202</x:t>
        </x:r>
      </x:text>
    </x:comment>
    <x:comment ref="H43" authorId="0">
      <x:text>
        <x:r>
          <x:t>Common share repurchases paid, FY2020. Linked to the original frozen input. A missing reported fact stays n.a. Formula: ='Historical Inputs'!F203</x:t>
        </x:r>
      </x:text>
    </x:comment>
    <x:comment ref="H44" authorId="0">
      <x:text>
        <x:r>
          <x:t>Gross loan charge-offs, FY2020. Linked to the original frozen input. A missing reported fact stays n.a. Formula: ='Historical Inputs'!F204</x:t>
        </x:r>
      </x:text>
    </x:comment>
    <x:comment ref="H45" authorId="0">
      <x:text>
        <x:r>
          <x:t>Loan recoveries, FY2020. Linked to the original frozen input. A missing reported fact stays n.a. Formula: ='Historical Inputs'!F205</x:t>
        </x:r>
      </x:text>
    </x:comment>
    <x:comment ref="H47" authorId="0">
      <x:text>
        <x:r>
          <x:t>Actual standardized CET1 ratio, FY2020. Linked to the original frozen input. A missing reported fact stays n.a. Formula: ='Historical Inputs'!F207</x:t>
        </x:r>
      </x:text>
    </x:comment>
    <x:comment ref="H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Inputs'!F182</x:t>
        </x:r>
      </x:text>
    </x:comment>
    <x:comment ref="H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Inputs'!F174),'Historical Inputs'!F174&gt;=1),'Historical Inputs'!F174,IF(COUNT('Historical Inputs'!F173,'Historical Inputs'!F175)=2,'Historical Inputs'!F173-'Historical Inputs'!F175,"n.a."))</x:t>
        </x:r>
      </x:text>
    </x:comment>
    <x:comment ref="H16" authorId="0">
      <x:text>
        <x:r>
          <x:t>Ending shares differ from weighted average diluted shares. Issued less treasury is used only for an identical date. Formula: =IF(ISNUMBER('Historical Inputs'!F179),'Historical Inputs'!F179,IF(COUNT('Historical Inputs'!F180,'Historical Inputs'!F181)=2,'Historical Inputs'!F180-'Historical Inputs'!F181,"n.a."))</x:t>
        </x:r>
      </x:text>
    </x:comment>
    <x:comment ref="H11" authorId="0">
      <x:text>
        <x:r>
          <x:t>Explicit reported common equity takes precedence. Preferred par amounts cannot substitute for carrying values. Rounded BV times shares is a disclosed fallback. Formula: =IF(ISNUMBER('Historical Inputs'!F175),'Historical Inputs'!F175,IF(AND(COUNT('Historical Inputs'!F173,'Historical Inputs'!F174)=2,'Historical Inputs'!F174&gt;=1),'Historical Inputs'!F173-'Historical Inputs'!F174,IF(COUNT('Historical Inputs'!F209,H16)=2,'Historical Inputs'!F209*H16,"n.a.")))</x:t>
        </x:r>
      </x:text>
    </x:comment>
    <x:comment ref="H13" authorId="0">
      <x:text>
        <x:r>
          <x:t>Other intangibles exclude goodwill. If combined intangibles are reported, goodwill is deducted once. Formula: =IF(COUNT('Historical Inputs'!F178,H12)=2,'Historical Inputs'!F178-H12,'Historical Inputs'!F177)</x:t>
        </x:r>
      </x:text>
    </x:comment>
    <x:comment ref="H14" authorId="0">
      <x:text>
        <x:r>
          <x:t>Straight subtraction TCE has no issuer deferred-tax adjustment. Formula: =IF(COUNT(H11,H12,H13)=3,H11-H12-H13,"n.a.")</x:t>
        </x:r>
      </x:text>
    </x:comment>
    <x:comment ref="H17" authorId="0">
      <x:text>
        <x:r>
          <x:t>Reported book value per share takes precedence. Formula: =IF(ISNUMBER('Historical Inputs'!F209),'Historical Inputs'!F209,IF(COUNT(H11,H16)=2,H11/H16,"n.a."))</x:t>
        </x:r>
      </x:text>
    </x:comment>
    <x:comment ref="H18" authorId="0">
      <x:text>
        <x:r>
          <x:t>Selected TBV is issuer reported, then issuer TCE divided by ending shares, then straight-subtraction TCE. Formula: =IF(ISNUMBER('Historical Inputs'!F210),'Historical Inputs'!F210,IF(COUNT('Historical Inputs'!F211,H16)=2,'Historical Inputs'!F211/H16,IF(COUNT(H14,H16)=2,H14/H16,"n.a.")))</x:t>
        </x:r>
      </x:text>
    </x:comment>
    <x:comment ref="H15" authorId="0">
      <x:text>
        <x:r>
          <x:t>Reported TCE takes precedence. TBV times rounded end shares can be a reconstruction. Formula: =IF(ISNUMBER('Historical Inputs'!F211),'Historical Inputs'!F211,IF(COUNT(H18,H16)=2,H18*H16,"n.a."))</x:t>
        </x:r>
      </x:text>
    </x:comment>
    <x:comment ref="H36" authorId="0">
      <x:text>
        <x:r>
          <x:t>Common earnings exclude preferred dividends and common-income adjustments. Formula: =IF(ISNUMBER('Historical Inputs'!F197),'Historical Inputs'!F197,IF(COUNT('Historical Inputs'!F196,'Historical Inputs'!F198)=2,'Historical Inputs'!F196-'Historical Inputs'!F198,"n.a."))</x:t>
        </x:r>
      </x:text>
    </x:comment>
    <x:comment ref="H37" authorId="0">
      <x:text>
        <x:r>
          <x:t>Reported parent net income, otherwise common income plus reported preferred adjustments; the fallback is a bridge. Formula: =IF(ISNUMBER('Historical Inputs'!F196),'Historical Inputs'!F196,IF(COUNT('Historical Inputs'!F197,'Historical Inputs'!F198)=2,'Historical Inputs'!F197+'Historical Inputs'!F198,"n.a."))</x:t>
        </x:r>
      </x:text>
    </x:comment>
    <x:comment ref="H30" authorId="0">
      <x:text>
        <x:r>
          <x:t>Net revenue equals net interest plus noninterest income. Use total GAAP reported revenue when a component is unavailable. Formula: =IF(COUNT(H28:H29)=2,SUM(H28:H29),'Historical Inputs'!F191)</x:t>
        </x:r>
      </x:text>
    </x:comment>
    <x:comment ref="H32" authorId="0">
      <x:text>
        <x:r>
          <x:t>Pre-provision net revenue excludes the provision but retains operating expense. Formula: =IF(COUNT(H30,H31)=2,H30-H31,"n.a.")</x:t>
        </x:r>
      </x:text>
    </x:comment>
    <x:comment ref="H33" authorId="0">
      <x:text>
        <x:r>
          <x:t>Reported credit provision is selected first. Otherwise this is an explicitly labeled pretax bridge residual, not a reported provision. Formula: =IF(ISNUMBER('Historical Inputs'!F193),'Historical Inputs'!F193,IF(COUNT(H30,H31,H34)=3,H30-H31-H34,"n.a."))</x:t>
        </x:r>
      </x:text>
    </x:comment>
    <x:comment ref="H40" authorId="0">
      <x:text>
        <x:r>
          <x:t>Calculated common EPS uses common earnings and period-average diluted shares. Formula: =IF(AND(ISNUMBER(H36),ISNUMBER(H39),H39&lt;&gt;0),H36/H39,"n.a.")</x:t>
        </x:r>
      </x:text>
    </x:comment>
    <x:comment ref="H46" authorId="0">
      <x:text>
        <x:r>
          <x:t>Net charge-offs equal gross charge-offs less recoveries. Missing recoveries are not zero. Formula: =IF(COUNT(H44,H45)=2,H44-H45,"n.a.")</x:t>
        </x:r>
      </x:text>
    </x:comment>
    <x:comment ref="H51" authorId="0">
      <x:text>
        <x:r>
          <x:t>GAAP efficiency proxy. Issuer tax-equivalent revenue may produce a different reported ratio. Formula: =IF(AND(ISNUMBER(H31),ISNUMBER(H30),H30&lt;&gt;0),H31/H30,"n.a.")</x:t>
        </x:r>
      </x:text>
    </x:comment>
    <x:comment ref="H52" authorId="0">
      <x:text>
        <x:r>
          <x:t>Period-end loan-to-deposit ratio; business-model funding differences remain. Formula: =IF(AND(ISNUMBER(H21),ISNUMBER(H24),H24&lt;&gt;0),H21/H24,"n.a.")</x:t>
        </x:r>
      </x:text>
    </x:comment>
    <x:comment ref="H53" authorId="0">
      <x:text>
        <x:r>
          <x:t>Loan allowance coverage excludes unfunded commitment reserves. Formula: =IF(AND(ISNUMBER(H23),ISNUMBER(H21),H21&lt;&gt;0),H23/H21,"n.a.")</x:t>
        </x:r>
      </x:text>
    </x:comment>
    <x:comment ref="H54" authorId="0">
      <x:text>
        <x:r>
          <x:t>Charge-offs divided by period-end gross loans. This differs from an issuer average-loan credit-loss ratio. Formula: =IF(AND(ISNUMBER(H46),ISNUMBER(H21),H21&lt;&gt;0),H46/H21,"n.a.")</x:t>
        </x:r>
      </x:text>
    </x:comment>
    <x:comment ref="H55" authorId="0">
      <x:text>
        <x:r>
          <x:t>Difference between parent and common earnings includes preferred and other common-income claims. Formula: =IF(COUNT(H37,H36)=2,H37-H36,"n.a.")</x:t>
        </x:r>
      </x:text>
    </x:comment>
    <x:comment ref="H48" authorId="0">
      <x:text>
        <x:r>
          <x:t>Two-point average balance proxy, not the issuer daily average return. Formula: =IF(COUNT(H36,H11,G11)=3,H36/AVERAGE(H11,G11),"n.a.")</x:t>
        </x:r>
      </x:text>
    </x:comment>
    <x:comment ref="H49" authorId="0">
      <x:text>
        <x:r>
          <x:t>Two-point average balance proxy, not the issuer daily average return. Formula: =IF(COUNT(H36,H15,G15)=3,H36/AVERAGE(H15,G15),"n.a.")</x:t>
        </x:r>
      </x:text>
    </x:comment>
    <x:comment ref="H50" authorId="0">
      <x:text>
        <x:r>
          <x:t>Two-point average balance proxy, not the issuer daily average return. Formula: =IF(COUNT(H36,H7,G7)=3,H36/AVERAGE(H7,G7),"n.a.")</x:t>
        </x:r>
      </x:text>
    </x:comment>
    <x:comment ref="I7" authorId="0">
      <x:text>
        <x:r>
          <x:t>Assets, FY2021. Linked to the original frozen input. A missing reported fact stays n.a. Formula: ='Historical Inputs'!F212</x:t>
        </x:r>
      </x:text>
    </x:comment>
    <x:comment ref="I8" authorId="0">
      <x:text>
        <x:r>
          <x:t>Liabilities, FY2021. Linked to the original frozen input. A missing reported fact stays n.a. Formula: ='Historical Inputs'!F213</x:t>
        </x:r>
      </x:text>
    </x:comment>
    <x:comment ref="I9" authorId="0">
      <x:text>
        <x:r>
          <x:t>Shareholders equity attributable to parent, FY2021. Linked to the original frozen input. A missing reported fact stays n.a. Formula: ='Historical Inputs'!F214</x:t>
        </x:r>
      </x:text>
    </x:comment>
    <x:comment ref="I12" authorId="0">
      <x:text>
        <x:r>
          <x:t>Goodwill, FY2021. Linked to the original frozen input. A missing reported fact stays n.a. Formula: ='Historical Inputs'!F217</x:t>
        </x:r>
      </x:text>
    </x:comment>
    <x:comment ref="I19" authorId="0">
      <x:text>
        <x:r>
          <x:t>Reported common book value per share, FY2021. Linked to the original frozen input. A missing reported fact stays n.a. Formula: ='Historical Inputs'!F250</x:t>
        </x:r>
      </x:text>
    </x:comment>
    <x:comment ref="I20" authorId="0">
      <x:text>
        <x:r>
          <x:t>Reported tangible book value per share, FY2021. Linked to the original frozen input. A missing reported fact stays n.a. Formula: ='Historical Inputs'!F251</x:t>
        </x:r>
      </x:text>
    </x:comment>
    <x:comment ref="I21" authorId="0">
      <x:text>
        <x:r>
          <x:t>Gross loans and leases selected definition, FY2021. Linked to the original frozen input. A missing reported fact stays n.a. Formula: ='Historical Inputs'!F224</x:t>
        </x:r>
      </x:text>
    </x:comment>
    <x:comment ref="I22" authorId="0">
      <x:text>
        <x:r>
          <x:t>Net loans after allowance selected definition, FY2021. Linked to the original frozen input. A missing reported fact stays n.a. Formula: ='Historical Inputs'!F225</x:t>
        </x:r>
      </x:text>
    </x:comment>
    <x:comment ref="I23" authorId="0">
      <x:text>
        <x:r>
          <x:t>Loan allowance for credit losses, FY2021. Linked to the original frozen input. A missing reported fact stays n.a. Formula: ='Historical Inputs'!F226</x:t>
        </x:r>
      </x:text>
    </x:comment>
    <x:comment ref="I25" authorId="0">
      <x:text>
        <x:r>
          <x:t>Cash, FY2021. Linked to the original frozen input. A missing reported fact stays n.a. Formula: ='Historical Inputs'!F228</x:t>
        </x:r>
      </x:text>
    </x:comment>
    <x:comment ref="I26" authorId="0">
      <x:text>
        <x:r>
          <x:t>Accumulated other comprehensive income, FY2021. Linked to the original frozen input. A missing reported fact stays n.a. Formula: ='Historical Inputs'!F229</x:t>
        </x:r>
      </x:text>
    </x:comment>
    <x:comment ref="I28" authorId="0">
      <x:text>
        <x:r>
          <x:t>Net interest income, FY2021. Linked to the original frozen input. A missing reported fact stays n.a. Formula: ='Historical Inputs'!F230</x:t>
        </x:r>
      </x:text>
    </x:comment>
    <x:comment ref="I29" authorId="0">
      <x:text>
        <x:r>
          <x:t>Noninterest Income, FY2021. Linked to the original frozen input. A missing reported fact stays n.a. Formula: ='Historical Inputs'!F231</x:t>
        </x:r>
      </x:text>
    </x:comment>
    <x:comment ref="I31" authorId="0">
      <x:text>
        <x:r>
          <x:t>Noninterest expense, FY2021. Linked to the original frozen input. A missing reported fact stays n.a. Formula: ='Historical Inputs'!F233</x:t>
        </x:r>
      </x:text>
    </x:comment>
    <x:comment ref="I34" authorId="0">
      <x:text>
        <x:r>
          <x:t>Income before income taxes, FY2021. Linked to the original frozen input. A missing reported fact stays n.a. Formula: ='Historical Inputs'!F235</x:t>
        </x:r>
      </x:text>
    </x:comment>
    <x:comment ref="I35" authorId="0">
      <x:text>
        <x:r>
          <x:t>Tax, FY2021. Linked to the original frozen input. A missing reported fact stays n.a. Formula: ='Historical Inputs'!F236</x:t>
        </x:r>
      </x:text>
    </x:comment>
    <x:comment ref="I38" authorId="0">
      <x:text>
        <x:r>
          <x:t>Reported diluted EPS, FY2021. Linked to the original frozen input. A missing reported fact stays n.a. Formula: ='Historical Inputs'!F240</x:t>
        </x:r>
      </x:text>
    </x:comment>
    <x:comment ref="I39" authorId="0">
      <x:text>
        <x:r>
          <x:t>Weighted average diluted shares, FY2021. Linked to the original frozen input. A missing reported fact stays n.a. Formula: ='Historical Inputs'!F241</x:t>
        </x:r>
      </x:text>
    </x:comment>
    <x:comment ref="I41" authorId="0">
      <x:text>
        <x:r>
          <x:t>Dividends per common share, FY2021. Linked to the original frozen input. A missing reported fact stays n.a. Formula: ='Historical Inputs'!F242</x:t>
        </x:r>
      </x:text>
    </x:comment>
    <x:comment ref="I42" authorId="0">
      <x:text>
        <x:r>
          <x:t>Cash common dividends paid, FY2021. Linked to the original frozen input. A missing reported fact stays n.a. Formula: ='Historical Inputs'!F243</x:t>
        </x:r>
      </x:text>
    </x:comment>
    <x:comment ref="I43" authorId="0">
      <x:text>
        <x:r>
          <x:t>Common share repurchases paid, FY2021. Linked to the original frozen input. A missing reported fact stays n.a. Formula: ='Historical Inputs'!F244</x:t>
        </x:r>
      </x:text>
    </x:comment>
    <x:comment ref="I44" authorId="0">
      <x:text>
        <x:r>
          <x:t>Gross loan charge-offs, FY2021. Linked to the original frozen input. A missing reported fact stays n.a. Formula: ='Historical Inputs'!F245</x:t>
        </x:r>
      </x:text>
    </x:comment>
    <x:comment ref="I45" authorId="0">
      <x:text>
        <x:r>
          <x:t>Loan recoveries, FY2021. Linked to the original frozen input. A missing reported fact stays n.a. Formula: ='Historical Inputs'!F246</x:t>
        </x:r>
      </x:text>
    </x:comment>
    <x:comment ref="I47" authorId="0">
      <x:text>
        <x:r>
          <x:t>Actual standardized CET1 ratio, FY2021. Linked to the original frozen input. A missing reported fact stays n.a. Formula: ='Historical Inputs'!F248</x:t>
        </x:r>
      </x:text>
    </x:comment>
    <x:comment ref="I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Inputs'!F223</x:t>
        </x:r>
      </x:text>
    </x:comment>
    <x:comment ref="I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Inputs'!F215),'Historical Inputs'!F215&gt;=1),'Historical Inputs'!F215,IF(COUNT('Historical Inputs'!F214,'Historical Inputs'!F216)=2,'Historical Inputs'!F214-'Historical Inputs'!F216,"n.a."))</x:t>
        </x:r>
      </x:text>
    </x:comment>
    <x:comment ref="I16" authorId="0">
      <x:text>
        <x:r>
          <x:t>Ending shares differ from weighted average diluted shares. Issued less treasury is used only for an identical date. Formula: =IF(ISNUMBER('Historical Inputs'!F220),'Historical Inputs'!F220,IF(COUNT('Historical Inputs'!F221,'Historical Inputs'!F222)=2,'Historical Inputs'!F221-'Historical Inputs'!F222,"n.a."))</x:t>
        </x:r>
      </x:text>
    </x:comment>
    <x:comment ref="I11" authorId="0">
      <x:text>
        <x:r>
          <x:t>Explicit reported common equity takes precedence. Preferred par amounts cannot substitute for carrying values. Rounded BV times shares is a disclosed fallback. Formula: =IF(ISNUMBER('Historical Inputs'!F216),'Historical Inputs'!F216,IF(AND(COUNT('Historical Inputs'!F214,'Historical Inputs'!F215)=2,'Historical Inputs'!F215&gt;=1),'Historical Inputs'!F214-'Historical Inputs'!F215,IF(COUNT('Historical Inputs'!F250,I16)=2,'Historical Inputs'!F250*I16,"n.a.")))</x:t>
        </x:r>
      </x:text>
    </x:comment>
    <x:comment ref="I13" authorId="0">
      <x:text>
        <x:r>
          <x:t>Other intangibles exclude goodwill. If combined intangibles are reported, goodwill is deducted once. Formula: =IF(COUNT('Historical Inputs'!F219,I12)=2,'Historical Inputs'!F219-I12,'Historical Inputs'!F218)</x:t>
        </x:r>
      </x:text>
    </x:comment>
    <x:comment ref="I14" authorId="0">
      <x:text>
        <x:r>
          <x:t>Straight subtraction TCE has no issuer deferred-tax adjustment. Formula: =IF(COUNT(I11,I12,I13)=3,I11-I12-I13,"n.a.")</x:t>
        </x:r>
      </x:text>
    </x:comment>
    <x:comment ref="I17" authorId="0">
      <x:text>
        <x:r>
          <x:t>Reported book value per share takes precedence. Formula: =IF(ISNUMBER('Historical Inputs'!F250),'Historical Inputs'!F250,IF(COUNT(I11,I16)=2,I11/I16,"n.a."))</x:t>
        </x:r>
      </x:text>
    </x:comment>
    <x:comment ref="I18" authorId="0">
      <x:text>
        <x:r>
          <x:t>Selected TBV is issuer reported, then issuer TCE divided by ending shares, then straight-subtraction TCE. Formula: =IF(ISNUMBER('Historical Inputs'!F251),'Historical Inputs'!F251,IF(COUNT('Historical Inputs'!F252,I16)=2,'Historical Inputs'!F252/I16,IF(COUNT(I14,I16)=2,I14/I16,"n.a.")))</x:t>
        </x:r>
      </x:text>
    </x:comment>
    <x:comment ref="I15" authorId="0">
      <x:text>
        <x:r>
          <x:t>Reported TCE takes precedence. TBV times rounded end shares can be a reconstruction. Formula: =IF(ISNUMBER('Historical Inputs'!F252),'Historical Inputs'!F252,IF(COUNT(I18,I16)=2,I18*I16,"n.a."))</x:t>
        </x:r>
      </x:text>
    </x:comment>
    <x:comment ref="I36" authorId="0">
      <x:text>
        <x:r>
          <x:t>Common earnings exclude preferred dividends and common-income adjustments. Formula: =IF(ISNUMBER('Historical Inputs'!F238),'Historical Inputs'!F238,IF(COUNT('Historical Inputs'!F237,'Historical Inputs'!F239)=2,'Historical Inputs'!F237-'Historical Inputs'!F239,"n.a."))</x:t>
        </x:r>
      </x:text>
    </x:comment>
    <x:comment ref="I37" authorId="0">
      <x:text>
        <x:r>
          <x:t>Reported parent net income, otherwise common income plus reported preferred adjustments; the fallback is a bridge. Formula: =IF(ISNUMBER('Historical Inputs'!F237),'Historical Inputs'!F237,IF(COUNT('Historical Inputs'!F238,'Historical Inputs'!F239)=2,'Historical Inputs'!F238+'Historical Inputs'!F239,"n.a."))</x:t>
        </x:r>
      </x:text>
    </x:comment>
    <x:comment ref="I30" authorId="0">
      <x:text>
        <x:r>
          <x:t>Net revenue equals net interest plus noninterest income. Use total GAAP reported revenue when a component is unavailable. Formula: =IF(COUNT(I28:I29)=2,SUM(I28:I29),'Historical Inputs'!F232)</x:t>
        </x:r>
      </x:text>
    </x:comment>
    <x:comment ref="I32" authorId="0">
      <x:text>
        <x:r>
          <x:t>Pre-provision net revenue excludes the provision but retains operating expense. Formula: =IF(COUNT(I30,I31)=2,I30-I31,"n.a.")</x:t>
        </x:r>
      </x:text>
    </x:comment>
    <x:comment ref="I33" authorId="0">
      <x:text>
        <x:r>
          <x:t>Reported credit provision is selected first. Otherwise this is an explicitly labeled pretax bridge residual, not a reported provision. Formula: =IF(ISNUMBER('Historical Inputs'!F234),'Historical Inputs'!F234,IF(COUNT(I30,I31,I34)=3,I30-I31-I34,"n.a."))</x:t>
        </x:r>
      </x:text>
    </x:comment>
    <x:comment ref="I40" authorId="0">
      <x:text>
        <x:r>
          <x:t>Calculated common EPS uses common earnings and period-average diluted shares. Formula: =IF(AND(ISNUMBER(I36),ISNUMBER(I39),I39&lt;&gt;0),I36/I39,"n.a.")</x:t>
        </x:r>
      </x:text>
    </x:comment>
    <x:comment ref="I46" authorId="0">
      <x:text>
        <x:r>
          <x:t>Net charge-offs equal gross charge-offs less recoveries. Missing recoveries are not zero. Formula: =IF(COUNT(I44,I45)=2,I44-I45,"n.a.")</x:t>
        </x:r>
      </x:text>
    </x:comment>
    <x:comment ref="I51" authorId="0">
      <x:text>
        <x:r>
          <x:t>GAAP efficiency proxy. Issuer tax-equivalent revenue may produce a different reported ratio. Formula: =IF(AND(ISNUMBER(I31),ISNUMBER(I30),I30&lt;&gt;0),I31/I30,"n.a.")</x:t>
        </x:r>
      </x:text>
    </x:comment>
    <x:comment ref="I52" authorId="0">
      <x:text>
        <x:r>
          <x:t>Period-end loan-to-deposit ratio; business-model funding differences remain. Formula: =IF(AND(ISNUMBER(I21),ISNUMBER(I24),I24&lt;&gt;0),I21/I24,"n.a.")</x:t>
        </x:r>
      </x:text>
    </x:comment>
    <x:comment ref="I53" authorId="0">
      <x:text>
        <x:r>
          <x:t>Loan allowance coverage excludes unfunded commitment reserves. Formula: =IF(AND(ISNUMBER(I23),ISNUMBER(I21),I21&lt;&gt;0),I23/I21,"n.a.")</x:t>
        </x:r>
      </x:text>
    </x:comment>
    <x:comment ref="I54" authorId="0">
      <x:text>
        <x:r>
          <x:t>Charge-offs divided by period-end gross loans. This differs from an issuer average-loan credit-loss ratio. Formula: =IF(AND(ISNUMBER(I46),ISNUMBER(I21),I21&lt;&gt;0),I46/I21,"n.a.")</x:t>
        </x:r>
      </x:text>
    </x:comment>
    <x:comment ref="I55" authorId="0">
      <x:text>
        <x:r>
          <x:t>Difference between parent and common earnings includes preferred and other common-income claims. Formula: =IF(COUNT(I37,I36)=2,I37-I36,"n.a.")</x:t>
        </x:r>
      </x:text>
    </x:comment>
    <x:comment ref="I48" authorId="0">
      <x:text>
        <x:r>
          <x:t>Two-point average balance proxy, not the issuer daily average return. Formula: =IF(COUNT(I36,I11,H11)=3,I36/AVERAGE(I11,H11),"n.a.")</x:t>
        </x:r>
      </x:text>
    </x:comment>
    <x:comment ref="I49" authorId="0">
      <x:text>
        <x:r>
          <x:t>Two-point average balance proxy, not the issuer daily average return. Formula: =IF(COUNT(I36,I15,H15)=3,I36/AVERAGE(I15,H15),"n.a.")</x:t>
        </x:r>
      </x:text>
    </x:comment>
    <x:comment ref="I50" authorId="0">
      <x:text>
        <x:r>
          <x:t>Two-point average balance proxy, not the issuer daily average return. Formula: =IF(COUNT(I36,I7,H7)=3,I36/AVERAGE(I7,H7),"n.a.")</x:t>
        </x:r>
      </x:text>
    </x:comment>
    <x:comment ref="J7" authorId="0">
      <x:text>
        <x:r>
          <x:t>Assets, FY2022. Linked to the original frozen input. A missing reported fact stays n.a. Formula: ='Historical Inputs'!F253</x:t>
        </x:r>
      </x:text>
    </x:comment>
    <x:comment ref="J8" authorId="0">
      <x:text>
        <x:r>
          <x:t>Liabilities, FY2022. Linked to the original frozen input. A missing reported fact stays n.a. Formula: ='Historical Inputs'!F254</x:t>
        </x:r>
      </x:text>
    </x:comment>
    <x:comment ref="J9" authorId="0">
      <x:text>
        <x:r>
          <x:t>Shareholders equity attributable to parent, FY2022. Linked to the original frozen input. A missing reported fact stays n.a. Formula: ='Historical Inputs'!F255</x:t>
        </x:r>
      </x:text>
    </x:comment>
    <x:comment ref="J12" authorId="0">
      <x:text>
        <x:r>
          <x:t>Goodwill, FY2022. Linked to the original frozen input. A missing reported fact stays n.a. Formula: ='Historical Inputs'!F258</x:t>
        </x:r>
      </x:text>
    </x:comment>
    <x:comment ref="J19" authorId="0">
      <x:text>
        <x:r>
          <x:t>Reported common book value per share, FY2022. Linked to the original frozen input. A missing reported fact stays n.a. Formula: ='Historical Inputs'!F291</x:t>
        </x:r>
      </x:text>
    </x:comment>
    <x:comment ref="J20" authorId="0">
      <x:text>
        <x:r>
          <x:t>Reported tangible book value per share, FY2022. Linked to the original frozen input. A missing reported fact stays n.a. Formula: ='Historical Inputs'!F292</x:t>
        </x:r>
      </x:text>
    </x:comment>
    <x:comment ref="J21" authorId="0">
      <x:text>
        <x:r>
          <x:t>Gross loans and leases selected definition, FY2022. Linked to the original frozen input. A missing reported fact stays n.a. Formula: ='Historical Inputs'!F265</x:t>
        </x:r>
      </x:text>
    </x:comment>
    <x:comment ref="J22" authorId="0">
      <x:text>
        <x:r>
          <x:t>Net loans after allowance selected definition, FY2022. Linked to the original frozen input. A missing reported fact stays n.a. Formula: ='Historical Inputs'!F266</x:t>
        </x:r>
      </x:text>
    </x:comment>
    <x:comment ref="J23" authorId="0">
      <x:text>
        <x:r>
          <x:t>Loan allowance for credit losses, FY2022. Linked to the original frozen input. A missing reported fact stays n.a. Formula: ='Historical Inputs'!F267</x:t>
        </x:r>
      </x:text>
    </x:comment>
    <x:comment ref="J25" authorId="0">
      <x:text>
        <x:r>
          <x:t>Cash, FY2022. Linked to the original frozen input. A missing reported fact stays n.a. Formula: ='Historical Inputs'!F269</x:t>
        </x:r>
      </x:text>
    </x:comment>
    <x:comment ref="J26" authorId="0">
      <x:text>
        <x:r>
          <x:t>Accumulated other comprehensive income, FY2022. Linked to the original frozen input. A missing reported fact stays n.a. Formula: ='Historical Inputs'!F270</x:t>
        </x:r>
      </x:text>
    </x:comment>
    <x:comment ref="J28" authorId="0">
      <x:text>
        <x:r>
          <x:t>Net interest income, FY2022. Linked to the original frozen input. A missing reported fact stays n.a. Formula: ='Historical Inputs'!F271</x:t>
        </x:r>
      </x:text>
    </x:comment>
    <x:comment ref="J29" authorId="0">
      <x:text>
        <x:r>
          <x:t>Noninterest Income, FY2022. Linked to the original frozen input. A missing reported fact stays n.a. Formula: ='Historical Inputs'!F272</x:t>
        </x:r>
      </x:text>
    </x:comment>
    <x:comment ref="J31" authorId="0">
      <x:text>
        <x:r>
          <x:t>Noninterest expense, FY2022. Linked to the original frozen input. A missing reported fact stays n.a. Formula: ='Historical Inputs'!F274</x:t>
        </x:r>
      </x:text>
    </x:comment>
    <x:comment ref="J34" authorId="0">
      <x:text>
        <x:r>
          <x:t>Income before income taxes, FY2022. Linked to the original frozen input. A missing reported fact stays n.a. Formula: ='Historical Inputs'!F276</x:t>
        </x:r>
      </x:text>
    </x:comment>
    <x:comment ref="J35" authorId="0">
      <x:text>
        <x:r>
          <x:t>Tax, FY2022. Linked to the original frozen input. A missing reported fact stays n.a. Formula: ='Historical Inputs'!F277</x:t>
        </x:r>
      </x:text>
    </x:comment>
    <x:comment ref="J38" authorId="0">
      <x:text>
        <x:r>
          <x:t>Reported diluted EPS, FY2022. Linked to the original frozen input. A missing reported fact stays n.a. Formula: ='Historical Inputs'!F281</x:t>
        </x:r>
      </x:text>
    </x:comment>
    <x:comment ref="J39" authorId="0">
      <x:text>
        <x:r>
          <x:t>Weighted average diluted shares, FY2022. Linked to the original frozen input. A missing reported fact stays n.a. Formula: ='Historical Inputs'!F282</x:t>
        </x:r>
      </x:text>
    </x:comment>
    <x:comment ref="J41" authorId="0">
      <x:text>
        <x:r>
          <x:t>Dividends per common share, FY2022. Linked to the original frozen input. A missing reported fact stays n.a. Formula: ='Historical Inputs'!F283</x:t>
        </x:r>
      </x:text>
    </x:comment>
    <x:comment ref="J42" authorId="0">
      <x:text>
        <x:r>
          <x:t>Cash common dividends paid, FY2022. Linked to the original frozen input. A missing reported fact stays n.a. Formula: ='Historical Inputs'!F284</x:t>
        </x:r>
      </x:text>
    </x:comment>
    <x:comment ref="J43" authorId="0">
      <x:text>
        <x:r>
          <x:t>Common share repurchases paid, FY2022. Linked to the original frozen input. A missing reported fact stays n.a. Formula: ='Historical Inputs'!F285</x:t>
        </x:r>
      </x:text>
    </x:comment>
    <x:comment ref="J44" authorId="0">
      <x:text>
        <x:r>
          <x:t>Gross loan charge-offs, FY2022. Linked to the original frozen input. A missing reported fact stays n.a. Formula: ='Historical Inputs'!F286</x:t>
        </x:r>
      </x:text>
    </x:comment>
    <x:comment ref="J45" authorId="0">
      <x:text>
        <x:r>
          <x:t>Loan recoveries, FY2022. Linked to the original frozen input. A missing reported fact stays n.a. Formula: ='Historical Inputs'!F287</x:t>
        </x:r>
      </x:text>
    </x:comment>
    <x:comment ref="J47" authorId="0">
      <x:text>
        <x:r>
          <x:t>Actual standardized CET1 ratio, FY2022. Linked to the original frozen input. A missing reported fact stays n.a. Formula: ='Historical Inputs'!F289</x:t>
        </x:r>
      </x:text>
    </x:comment>
    <x:comment ref="J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Inputs'!F264</x:t>
        </x:r>
      </x:text>
    </x:comment>
    <x:comment ref="J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Inputs'!F256),'Historical Inputs'!F256&gt;=1),'Historical Inputs'!F256,IF(COUNT('Historical Inputs'!F255,'Historical Inputs'!F257)=2,'Historical Inputs'!F255-'Historical Inputs'!F257,"n.a."))</x:t>
        </x:r>
      </x:text>
    </x:comment>
    <x:comment ref="J16" authorId="0">
      <x:text>
        <x:r>
          <x:t>Ending shares differ from weighted average diluted shares. Issued less treasury is used only for an identical date. Formula: =IF(ISNUMBER('Historical Inputs'!F261),'Historical Inputs'!F261,IF(COUNT('Historical Inputs'!F262,'Historical Inputs'!F263)=2,'Historical Inputs'!F262-'Historical Inputs'!F263,"n.a."))</x:t>
        </x:r>
      </x:text>
    </x:comment>
    <x:comment ref="J11" authorId="0">
      <x:text>
        <x:r>
          <x:t>Explicit reported common equity takes precedence. Preferred par amounts cannot substitute for carrying values. Rounded BV times shares is a disclosed fallback. Formula: =IF(ISNUMBER('Historical Inputs'!F257),'Historical Inputs'!F257,IF(AND(COUNT('Historical Inputs'!F255,'Historical Inputs'!F256)=2,'Historical Inputs'!F256&gt;=1),'Historical Inputs'!F255-'Historical Inputs'!F256,IF(COUNT('Historical Inputs'!F291,J16)=2,'Historical Inputs'!F291*J16,"n.a.")))</x:t>
        </x:r>
      </x:text>
    </x:comment>
    <x:comment ref="J13" authorId="0">
      <x:text>
        <x:r>
          <x:t>Other intangibles exclude goodwill. If combined intangibles are reported, goodwill is deducted once. Formula: =IF(COUNT('Historical Inputs'!F260,J12)=2,'Historical Inputs'!F260-J12,'Historical Inputs'!F259)</x:t>
        </x:r>
      </x:text>
    </x:comment>
    <x:comment ref="J14" authorId="0">
      <x:text>
        <x:r>
          <x:t>Straight subtraction TCE has no issuer deferred-tax adjustment. Formula: =IF(COUNT(J11,J12,J13)=3,J11-J12-J13,"n.a.")</x:t>
        </x:r>
      </x:text>
    </x:comment>
    <x:comment ref="J17" authorId="0">
      <x:text>
        <x:r>
          <x:t>Reported book value per share takes precedence. Formula: =IF(ISNUMBER('Historical Inputs'!F291),'Historical Inputs'!F291,IF(COUNT(J11,J16)=2,J11/J16,"n.a."))</x:t>
        </x:r>
      </x:text>
    </x:comment>
    <x:comment ref="J18" authorId="0">
      <x:text>
        <x:r>
          <x:t>Selected TBV is issuer reported, then issuer TCE divided by ending shares, then straight-subtraction TCE. Formula: =IF(ISNUMBER('Historical Inputs'!F292),'Historical Inputs'!F292,IF(COUNT('Historical Inputs'!F293,J16)=2,'Historical Inputs'!F293/J16,IF(COUNT(J14,J16)=2,J14/J16,"n.a.")))</x:t>
        </x:r>
      </x:text>
    </x:comment>
    <x:comment ref="J15" authorId="0">
      <x:text>
        <x:r>
          <x:t>Reported TCE takes precedence. TBV times rounded end shares can be a reconstruction. Formula: =IF(ISNUMBER('Historical Inputs'!F293),'Historical Inputs'!F293,IF(COUNT(J18,J16)=2,J18*J16,"n.a."))</x:t>
        </x:r>
      </x:text>
    </x:comment>
    <x:comment ref="J36" authorId="0">
      <x:text>
        <x:r>
          <x:t>Common earnings exclude preferred dividends and common-income adjustments. Formula: =IF(ISNUMBER('Historical Inputs'!F279),'Historical Inputs'!F279,IF(COUNT('Historical Inputs'!F278,'Historical Inputs'!F280)=2,'Historical Inputs'!F278-'Historical Inputs'!F280,"n.a."))</x:t>
        </x:r>
      </x:text>
    </x:comment>
    <x:comment ref="J37" authorId="0">
      <x:text>
        <x:r>
          <x:t>Reported parent net income, otherwise common income plus reported preferred adjustments; the fallback is a bridge. Formula: =IF(ISNUMBER('Historical Inputs'!F278),'Historical Inputs'!F278,IF(COUNT('Historical Inputs'!F279,'Historical Inputs'!F280)=2,'Historical Inputs'!F279+'Historical Inputs'!F280,"n.a."))</x:t>
        </x:r>
      </x:text>
    </x:comment>
    <x:comment ref="J30" authorId="0">
      <x:text>
        <x:r>
          <x:t>Net revenue equals net interest plus noninterest income. Use total GAAP reported revenue when a component is unavailable. Formula: =IF(COUNT(J28:J29)=2,SUM(J28:J29),'Historical Inputs'!F273)</x:t>
        </x:r>
      </x:text>
    </x:comment>
    <x:comment ref="J32" authorId="0">
      <x:text>
        <x:r>
          <x:t>Pre-provision net revenue excludes the provision but retains operating expense. Formula: =IF(COUNT(J30,J31)=2,J30-J31,"n.a.")</x:t>
        </x:r>
      </x:text>
    </x:comment>
    <x:comment ref="J33" authorId="0">
      <x:text>
        <x:r>
          <x:t>Reported credit provision is selected first. Otherwise this is an explicitly labeled pretax bridge residual, not a reported provision. Formula: =IF(ISNUMBER('Historical Inputs'!F275),'Historical Inputs'!F275,IF(COUNT(J30,J31,J34)=3,J30-J31-J34,"n.a."))</x:t>
        </x:r>
      </x:text>
    </x:comment>
    <x:comment ref="J40" authorId="0">
      <x:text>
        <x:r>
          <x:t>Calculated common EPS uses common earnings and period-average diluted shares. Formula: =IF(AND(ISNUMBER(J36),ISNUMBER(J39),J39&lt;&gt;0),J36/J39,"n.a.")</x:t>
        </x:r>
      </x:text>
    </x:comment>
    <x:comment ref="J46" authorId="0">
      <x:text>
        <x:r>
          <x:t>Net charge-offs equal gross charge-offs less recoveries. Missing recoveries are not zero. Formula: =IF(COUNT(J44,J45)=2,J44-J45,"n.a.")</x:t>
        </x:r>
      </x:text>
    </x:comment>
    <x:comment ref="J51" authorId="0">
      <x:text>
        <x:r>
          <x:t>GAAP efficiency proxy. Issuer tax-equivalent revenue may produce a different reported ratio. Formula: =IF(AND(ISNUMBER(J31),ISNUMBER(J30),J30&lt;&gt;0),J31/J30,"n.a.")</x:t>
        </x:r>
      </x:text>
    </x:comment>
    <x:comment ref="J52" authorId="0">
      <x:text>
        <x:r>
          <x:t>Period-end loan-to-deposit ratio; business-model funding differences remain. Formula: =IF(AND(ISNUMBER(J21),ISNUMBER(J24),J24&lt;&gt;0),J21/J24,"n.a.")</x:t>
        </x:r>
      </x:text>
    </x:comment>
    <x:comment ref="J53" authorId="0">
      <x:text>
        <x:r>
          <x:t>Loan allowance coverage excludes unfunded commitment reserves. Formula: =IF(AND(ISNUMBER(J23),ISNUMBER(J21),J21&lt;&gt;0),J23/J21,"n.a.")</x:t>
        </x:r>
      </x:text>
    </x:comment>
    <x:comment ref="J54" authorId="0">
      <x:text>
        <x:r>
          <x:t>Charge-offs divided by period-end gross loans. This differs from an issuer average-loan credit-loss ratio. Formula: =IF(AND(ISNUMBER(J46),ISNUMBER(J21),J21&lt;&gt;0),J46/J21,"n.a.")</x:t>
        </x:r>
      </x:text>
    </x:comment>
    <x:comment ref="J55" authorId="0">
      <x:text>
        <x:r>
          <x:t>Difference between parent and common earnings includes preferred and other common-income claims. Formula: =IF(COUNT(J37,J36)=2,J37-J36,"n.a.")</x:t>
        </x:r>
      </x:text>
    </x:comment>
    <x:comment ref="J48" authorId="0">
      <x:text>
        <x:r>
          <x:t>Two-point average balance proxy, not the issuer daily average return. Formula: =IF(COUNT(J36,J11,I11)=3,J36/AVERAGE(J11,I11),"n.a.")</x:t>
        </x:r>
      </x:text>
    </x:comment>
    <x:comment ref="J49" authorId="0">
      <x:text>
        <x:r>
          <x:t>Two-point average balance proxy, not the issuer daily average return. Formula: =IF(COUNT(J36,J15,I15)=3,J36/AVERAGE(J15,I15),"n.a.")</x:t>
        </x:r>
      </x:text>
    </x:comment>
    <x:comment ref="J50" authorId="0">
      <x:text>
        <x:r>
          <x:t>Two-point average balance proxy, not the issuer daily average return. Formula: =IF(COUNT(J36,J7,I7)=3,J36/AVERAGE(J7,I7),"n.a.")</x:t>
        </x:r>
      </x:text>
    </x:comment>
    <x:comment ref="K7" authorId="0">
      <x:text>
        <x:r>
          <x:t>Assets, FY2023. Linked to the original frozen input. A missing reported fact stays n.a. Formula: ='Historical Inputs'!F294</x:t>
        </x:r>
      </x:text>
    </x:comment>
    <x:comment ref="K8" authorId="0">
      <x:text>
        <x:r>
          <x:t>Liabilities, FY2023. Linked to the original frozen input. A missing reported fact stays n.a. Formula: ='Historical Inputs'!F295</x:t>
        </x:r>
      </x:text>
    </x:comment>
    <x:comment ref="K9" authorId="0">
      <x:text>
        <x:r>
          <x:t>Shareholders equity attributable to parent, FY2023. Linked to the original frozen input. A missing reported fact stays n.a. Formula: ='Historical Inputs'!F296</x:t>
        </x:r>
      </x:text>
    </x:comment>
    <x:comment ref="K12" authorId="0">
      <x:text>
        <x:r>
          <x:t>Goodwill, FY2023. Linked to the original frozen input. A missing reported fact stays n.a. Formula: ='Historical Inputs'!F299</x:t>
        </x:r>
      </x:text>
    </x:comment>
    <x:comment ref="K19" authorId="0">
      <x:text>
        <x:r>
          <x:t>Reported common book value per share, FY2023. Linked to the original frozen input. A missing reported fact stays n.a. Formula: ='Historical Inputs'!F332</x:t>
        </x:r>
      </x:text>
    </x:comment>
    <x:comment ref="K20" authorId="0">
      <x:text>
        <x:r>
          <x:t>Reported tangible book value per share, FY2023. Linked to the original frozen input. A missing reported fact stays n.a. Formula: ='Historical Inputs'!F333</x:t>
        </x:r>
      </x:text>
    </x:comment>
    <x:comment ref="K21" authorId="0">
      <x:text>
        <x:r>
          <x:t>Gross loans and leases selected definition, FY2023. Linked to the original frozen input. A missing reported fact stays n.a. Formula: ='Historical Inputs'!F306</x:t>
        </x:r>
      </x:text>
    </x:comment>
    <x:comment ref="K22" authorId="0">
      <x:text>
        <x:r>
          <x:t>Net loans after allowance selected definition, FY2023. Linked to the original frozen input. A missing reported fact stays n.a. Formula: ='Historical Inputs'!F307</x:t>
        </x:r>
      </x:text>
    </x:comment>
    <x:comment ref="K23" authorId="0">
      <x:text>
        <x:r>
          <x:t>Loan allowance for credit losses, FY2023. Linked to the original frozen input. A missing reported fact stays n.a. Formula: ='Historical Inputs'!F308</x:t>
        </x:r>
      </x:text>
    </x:comment>
    <x:comment ref="K25" authorId="0">
      <x:text>
        <x:r>
          <x:t>Cash, FY2023. Linked to the original frozen input. A missing reported fact stays n.a. Formula: ='Historical Inputs'!F310</x:t>
        </x:r>
      </x:text>
    </x:comment>
    <x:comment ref="K26" authorId="0">
      <x:text>
        <x:r>
          <x:t>Accumulated other comprehensive income, FY2023. Linked to the original frozen input. A missing reported fact stays n.a. Formula: ='Historical Inputs'!F311</x:t>
        </x:r>
      </x:text>
    </x:comment>
    <x:comment ref="K28" authorId="0">
      <x:text>
        <x:r>
          <x:t>Net interest income, FY2023. Linked to the original frozen input. A missing reported fact stays n.a. Formula: ='Historical Inputs'!F312</x:t>
        </x:r>
      </x:text>
    </x:comment>
    <x:comment ref="K29" authorId="0">
      <x:text>
        <x:r>
          <x:t>Noninterest Income, FY2023. Linked to the original frozen input. A missing reported fact stays n.a. Formula: ='Historical Inputs'!F313</x:t>
        </x:r>
      </x:text>
    </x:comment>
    <x:comment ref="K31" authorId="0">
      <x:text>
        <x:r>
          <x:t>Noninterest expense, FY2023. Linked to the original frozen input. A missing reported fact stays n.a. Formula: ='Historical Inputs'!F315</x:t>
        </x:r>
      </x:text>
    </x:comment>
    <x:comment ref="K34" authorId="0">
      <x:text>
        <x:r>
          <x:t>Income before income taxes, FY2023. Linked to the original frozen input. A missing reported fact stays n.a. Formula: ='Historical Inputs'!F317</x:t>
        </x:r>
      </x:text>
    </x:comment>
    <x:comment ref="K35" authorId="0">
      <x:text>
        <x:r>
          <x:t>Tax, FY2023. Linked to the original frozen input. A missing reported fact stays n.a. Formula: ='Historical Inputs'!F318</x:t>
        </x:r>
      </x:text>
    </x:comment>
    <x:comment ref="K38" authorId="0">
      <x:text>
        <x:r>
          <x:t>Reported diluted EPS, FY2023. Linked to the original frozen input. A missing reported fact stays n.a. Formula: ='Historical Inputs'!F322</x:t>
        </x:r>
      </x:text>
    </x:comment>
    <x:comment ref="K39" authorId="0">
      <x:text>
        <x:r>
          <x:t>Weighted average diluted shares, FY2023. Linked to the original frozen input. A missing reported fact stays n.a. Formula: ='Historical Inputs'!F323</x:t>
        </x:r>
      </x:text>
    </x:comment>
    <x:comment ref="K41" authorId="0">
      <x:text>
        <x:r>
          <x:t>Dividends per common share, FY2023. Linked to the original frozen input. A missing reported fact stays n.a. Formula: ='Historical Inputs'!F324</x:t>
        </x:r>
      </x:text>
    </x:comment>
    <x:comment ref="K42" authorId="0">
      <x:text>
        <x:r>
          <x:t>Cash common dividends paid, FY2023. Linked to the original frozen input. A missing reported fact stays n.a. Formula: ='Historical Inputs'!F325</x:t>
        </x:r>
      </x:text>
    </x:comment>
    <x:comment ref="K43" authorId="0">
      <x:text>
        <x:r>
          <x:t>Common share repurchases paid, FY2023. Linked to the original frozen input. A missing reported fact stays n.a. Formula: ='Historical Inputs'!F326</x:t>
        </x:r>
      </x:text>
    </x:comment>
    <x:comment ref="K44" authorId="0">
      <x:text>
        <x:r>
          <x:t>Gross loan charge-offs, FY2023. Linked to the original frozen input. A missing reported fact stays n.a. Formula: ='Historical Inputs'!F327</x:t>
        </x:r>
      </x:text>
    </x:comment>
    <x:comment ref="K45" authorId="0">
      <x:text>
        <x:r>
          <x:t>Loan recoveries, FY2023. Linked to the original frozen input. A missing reported fact stays n.a. Formula: ='Historical Inputs'!F328</x:t>
        </x:r>
      </x:text>
    </x:comment>
    <x:comment ref="K47" authorId="0">
      <x:text>
        <x:r>
          <x:t>Actual standardized CET1 ratio, FY2023. Linked to the original frozen input. A missing reported fact stays n.a. Formula: ='Historical Inputs'!F330</x:t>
        </x:r>
      </x:text>
    </x:comment>
    <x:comment ref="K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Inputs'!F305</x:t>
        </x:r>
      </x:text>
    </x:comment>
    <x:comment ref="K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Inputs'!F297),'Historical Inputs'!F297&gt;=1),'Historical Inputs'!F297,IF(COUNT('Historical Inputs'!F296,'Historical Inputs'!F298)=2,'Historical Inputs'!F296-'Historical Inputs'!F298,"n.a."))</x:t>
        </x:r>
      </x:text>
    </x:comment>
    <x:comment ref="K16" authorId="0">
      <x:text>
        <x:r>
          <x:t>Ending shares differ from weighted average diluted shares. Issued less treasury is used only for an identical date. Formula: =IF(ISNUMBER('Historical Inputs'!F302),'Historical Inputs'!F302,IF(COUNT('Historical Inputs'!F303,'Historical Inputs'!F304)=2,'Historical Inputs'!F303-'Historical Inputs'!F304,"n.a."))</x:t>
        </x:r>
      </x:text>
    </x:comment>
    <x:comment ref="K11" authorId="0">
      <x:text>
        <x:r>
          <x:t>Explicit reported common equity takes precedence. Preferred par amounts cannot substitute for carrying values. Rounded BV times shares is a disclosed fallback. Formula: =IF(ISNUMBER('Historical Inputs'!F298),'Historical Inputs'!F298,IF(AND(COUNT('Historical Inputs'!F296,'Historical Inputs'!F297)=2,'Historical Inputs'!F297&gt;=1),'Historical Inputs'!F296-'Historical Inputs'!F297,IF(COUNT('Historical Inputs'!F332,K16)=2,'Historical Inputs'!F332*K16,"n.a.")))</x:t>
        </x:r>
      </x:text>
    </x:comment>
    <x:comment ref="K13" authorId="0">
      <x:text>
        <x:r>
          <x:t>Other intangibles exclude goodwill. If combined intangibles are reported, goodwill is deducted once. Formula: =IF(COUNT('Historical Inputs'!F301,K12)=2,'Historical Inputs'!F301-K12,'Historical Inputs'!F300)</x:t>
        </x:r>
      </x:text>
    </x:comment>
    <x:comment ref="K14" authorId="0">
      <x:text>
        <x:r>
          <x:t>Straight subtraction TCE has no issuer deferred-tax adjustment. Formula: =IF(COUNT(K11,K12,K13)=3,K11-K12-K13,"n.a.")</x:t>
        </x:r>
      </x:text>
    </x:comment>
    <x:comment ref="K17" authorId="0">
      <x:text>
        <x:r>
          <x:t>Reported book value per share takes precedence. Formula: =IF(ISNUMBER('Historical Inputs'!F332),'Historical Inputs'!F332,IF(COUNT(K11,K16)=2,K11/K16,"n.a."))</x:t>
        </x:r>
      </x:text>
    </x:comment>
    <x:comment ref="K18" authorId="0">
      <x:text>
        <x:r>
          <x:t>Selected TBV is issuer reported, then issuer TCE divided by ending shares, then straight-subtraction TCE. Formula: =IF(ISNUMBER('Historical Inputs'!F333),'Historical Inputs'!F333,IF(COUNT('Historical Inputs'!F334,K16)=2,'Historical Inputs'!F334/K16,IF(COUNT(K14,K16)=2,K14/K16,"n.a.")))</x:t>
        </x:r>
      </x:text>
    </x:comment>
    <x:comment ref="K15" authorId="0">
      <x:text>
        <x:r>
          <x:t>Reported TCE takes precedence. TBV times rounded end shares can be a reconstruction. Formula: =IF(ISNUMBER('Historical Inputs'!F334),'Historical Inputs'!F334,IF(COUNT(K18,K16)=2,K18*K16,"n.a."))</x:t>
        </x:r>
      </x:text>
    </x:comment>
    <x:comment ref="K36" authorId="0">
      <x:text>
        <x:r>
          <x:t>Common earnings exclude preferred dividends and common-income adjustments. Formula: =IF(ISNUMBER('Historical Inputs'!F320),'Historical Inputs'!F320,IF(COUNT('Historical Inputs'!F319,'Historical Inputs'!F321)=2,'Historical Inputs'!F319-'Historical Inputs'!F321,"n.a."))</x:t>
        </x:r>
      </x:text>
    </x:comment>
    <x:comment ref="K37" authorId="0">
      <x:text>
        <x:r>
          <x:t>Reported parent net income, otherwise common income plus reported preferred adjustments; the fallback is a bridge. Formula: =IF(ISNUMBER('Historical Inputs'!F319),'Historical Inputs'!F319,IF(COUNT('Historical Inputs'!F320,'Historical Inputs'!F321)=2,'Historical Inputs'!F320+'Historical Inputs'!F321,"n.a."))</x:t>
        </x:r>
      </x:text>
    </x:comment>
    <x:comment ref="K30" authorId="0">
      <x:text>
        <x:r>
          <x:t>Net revenue equals net interest plus noninterest income. Use total GAAP reported revenue when a component is unavailable. Formula: =IF(COUNT(K28:K29)=2,SUM(K28:K29),'Historical Inputs'!F314)</x:t>
        </x:r>
      </x:text>
    </x:comment>
    <x:comment ref="K32" authorId="0">
      <x:text>
        <x:r>
          <x:t>Pre-provision net revenue excludes the provision but retains operating expense. Formula: =IF(COUNT(K30,K31)=2,K30-K31,"n.a.")</x:t>
        </x:r>
      </x:text>
    </x:comment>
    <x:comment ref="K33" authorId="0">
      <x:text>
        <x:r>
          <x:t>Reported credit provision is selected first. Otherwise this is an explicitly labeled pretax bridge residual, not a reported provision. Formula: =IF(ISNUMBER('Historical Inputs'!F316),'Historical Inputs'!F316,IF(COUNT(K30,K31,K34)=3,K30-K31-K34,"n.a."))</x:t>
        </x:r>
      </x:text>
    </x:comment>
    <x:comment ref="K40" authorId="0">
      <x:text>
        <x:r>
          <x:t>Calculated common EPS uses common earnings and period-average diluted shares. Formula: =IF(AND(ISNUMBER(K36),ISNUMBER(K39),K39&lt;&gt;0),K36/K39,"n.a.")</x:t>
        </x:r>
      </x:text>
    </x:comment>
    <x:comment ref="K46" authorId="0">
      <x:text>
        <x:r>
          <x:t>Net charge-offs equal gross charge-offs less recoveries. Missing recoveries are not zero. Formula: =IF(COUNT(K44,K45)=2,K44-K45,"n.a.")</x:t>
        </x:r>
      </x:text>
    </x:comment>
    <x:comment ref="K51" authorId="0">
      <x:text>
        <x:r>
          <x:t>GAAP efficiency proxy. Issuer tax-equivalent revenue may produce a different reported ratio. Formula: =IF(AND(ISNUMBER(K31),ISNUMBER(K30),K30&lt;&gt;0),K31/K30,"n.a.")</x:t>
        </x:r>
      </x:text>
    </x:comment>
    <x:comment ref="K52" authorId="0">
      <x:text>
        <x:r>
          <x:t>Period-end loan-to-deposit ratio; business-model funding differences remain. Formula: =IF(AND(ISNUMBER(K21),ISNUMBER(K24),K24&lt;&gt;0),K21/K24,"n.a.")</x:t>
        </x:r>
      </x:text>
    </x:comment>
    <x:comment ref="K53" authorId="0">
      <x:text>
        <x:r>
          <x:t>Loan allowance coverage excludes unfunded commitment reserves. Formula: =IF(AND(ISNUMBER(K23),ISNUMBER(K21),K21&lt;&gt;0),K23/K21,"n.a.")</x:t>
        </x:r>
      </x:text>
    </x:comment>
    <x:comment ref="K54" authorId="0">
      <x:text>
        <x:r>
          <x:t>Charge-offs divided by period-end gross loans. This differs from an issuer average-loan credit-loss ratio. Formula: =IF(AND(ISNUMBER(K46),ISNUMBER(K21),K21&lt;&gt;0),K46/K21,"n.a.")</x:t>
        </x:r>
      </x:text>
    </x:comment>
    <x:comment ref="K55" authorId="0">
      <x:text>
        <x:r>
          <x:t>Difference between parent and common earnings includes preferred and other common-income claims. Formula: =IF(COUNT(K37,K36)=2,K37-K36,"n.a.")</x:t>
        </x:r>
      </x:text>
    </x:comment>
    <x:comment ref="K48" authorId="0">
      <x:text>
        <x:r>
          <x:t>Two-point average balance proxy, not the issuer daily average return. Formula: =IF(COUNT(K36,K11,J11)=3,K36/AVERAGE(K11,J11),"n.a.")</x:t>
        </x:r>
      </x:text>
    </x:comment>
    <x:comment ref="K49" authorId="0">
      <x:text>
        <x:r>
          <x:t>Two-point average balance proxy, not the issuer daily average return. Formula: =IF(COUNT(K36,K15,J15)=3,K36/AVERAGE(K15,J15),"n.a.")</x:t>
        </x:r>
      </x:text>
    </x:comment>
    <x:comment ref="K50" authorId="0">
      <x:text>
        <x:r>
          <x:t>Two-point average balance proxy, not the issuer daily average return. Formula: =IF(COUNT(K36,K7,J7)=3,K36/AVERAGE(K7,J7),"n.a.")</x:t>
        </x:r>
      </x:text>
    </x:comment>
    <x:comment ref="L7" authorId="0">
      <x:text>
        <x:r>
          <x:t>Assets, FY2024. Linked to the original frozen input. A missing reported fact stays n.a. Formula: ='Historical Inputs'!F335</x:t>
        </x:r>
      </x:text>
    </x:comment>
    <x:comment ref="L8" authorId="0">
      <x:text>
        <x:r>
          <x:t>Liabilities, FY2024. Linked to the original frozen input. A missing reported fact stays n.a. Formula: ='Historical Inputs'!F336</x:t>
        </x:r>
      </x:text>
    </x:comment>
    <x:comment ref="L9" authorId="0">
      <x:text>
        <x:r>
          <x:t>Shareholders equity attributable to parent, FY2024. Linked to the original frozen input. A missing reported fact stays n.a. Formula: ='Historical Inputs'!F337</x:t>
        </x:r>
      </x:text>
    </x:comment>
    <x:comment ref="L12" authorId="0">
      <x:text>
        <x:r>
          <x:t>Goodwill, FY2024. Linked to the original frozen input. A missing reported fact stays n.a. Formula: ='Historical Inputs'!F340</x:t>
        </x:r>
      </x:text>
    </x:comment>
    <x:comment ref="L19" authorId="0">
      <x:text>
        <x:r>
          <x:t>Reported common book value per share, FY2024. Linked to the original frozen input. A missing reported fact stays n.a. Formula: ='Historical Inputs'!F373</x:t>
        </x:r>
      </x:text>
    </x:comment>
    <x:comment ref="L20" authorId="0">
      <x:text>
        <x:r>
          <x:t>Reported tangible book value per share, FY2024. Linked to the original frozen input. A missing reported fact stays n.a. Formula: ='Historical Inputs'!F374</x:t>
        </x:r>
      </x:text>
    </x:comment>
    <x:comment ref="L21" authorId="0">
      <x:text>
        <x:r>
          <x:t>Gross loans and leases selected definition, FY2024. Linked to the original frozen input. A missing reported fact stays n.a. Formula: ='Historical Inputs'!F347</x:t>
        </x:r>
      </x:text>
    </x:comment>
    <x:comment ref="L22" authorId="0">
      <x:text>
        <x:r>
          <x:t>Net loans after allowance selected definition, FY2024. Linked to the original frozen input. A missing reported fact stays n.a. Formula: ='Historical Inputs'!F348</x:t>
        </x:r>
      </x:text>
    </x:comment>
    <x:comment ref="L23" authorId="0">
      <x:text>
        <x:r>
          <x:t>Loan allowance for credit losses, FY2024. Linked to the original frozen input. A missing reported fact stays n.a. Formula: ='Historical Inputs'!F349</x:t>
        </x:r>
      </x:text>
    </x:comment>
    <x:comment ref="L25" authorId="0">
      <x:text>
        <x:r>
          <x:t>Cash, FY2024. Linked to the original frozen input. A missing reported fact stays n.a. Formula: ='Historical Inputs'!F351</x:t>
        </x:r>
      </x:text>
    </x:comment>
    <x:comment ref="L26" authorId="0">
      <x:text>
        <x:r>
          <x:t>Accumulated other comprehensive income, FY2024. Linked to the original frozen input. A missing reported fact stays n.a. Formula: ='Historical Inputs'!F352</x:t>
        </x:r>
      </x:text>
    </x:comment>
    <x:comment ref="L28" authorId="0">
      <x:text>
        <x:r>
          <x:t>Net interest income, FY2024. Linked to the original frozen input. A missing reported fact stays n.a. Formula: ='Historical Inputs'!F353</x:t>
        </x:r>
      </x:text>
    </x:comment>
    <x:comment ref="L29" authorId="0">
      <x:text>
        <x:r>
          <x:t>Noninterest Income, FY2024. Linked to the original frozen input. A missing reported fact stays n.a. Formula: ='Historical Inputs'!F354</x:t>
        </x:r>
      </x:text>
    </x:comment>
    <x:comment ref="L31" authorId="0">
      <x:text>
        <x:r>
          <x:t>Noninterest expense, FY2024. Linked to the original frozen input. A missing reported fact stays n.a. Formula: ='Historical Inputs'!F356</x:t>
        </x:r>
      </x:text>
    </x:comment>
    <x:comment ref="L34" authorId="0">
      <x:text>
        <x:r>
          <x:t>Income before income taxes, FY2024. Linked to the original frozen input. A missing reported fact stays n.a. Formula: ='Historical Inputs'!F358</x:t>
        </x:r>
      </x:text>
    </x:comment>
    <x:comment ref="L35" authorId="0">
      <x:text>
        <x:r>
          <x:t>Tax, FY2024. Linked to the original frozen input. A missing reported fact stays n.a. Formula: ='Historical Inputs'!F359</x:t>
        </x:r>
      </x:text>
    </x:comment>
    <x:comment ref="L38" authorId="0">
      <x:text>
        <x:r>
          <x:t>Reported diluted EPS, FY2024. Linked to the original frozen input. A missing reported fact stays n.a. Formula: ='Historical Inputs'!F363</x:t>
        </x:r>
      </x:text>
    </x:comment>
    <x:comment ref="L39" authorId="0">
      <x:text>
        <x:r>
          <x:t>Weighted average diluted shares, FY2024. Linked to the original frozen input. A missing reported fact stays n.a. Formula: ='Historical Inputs'!F364</x:t>
        </x:r>
      </x:text>
    </x:comment>
    <x:comment ref="L41" authorId="0">
      <x:text>
        <x:r>
          <x:t>Dividends per common share, FY2024. Linked to the original frozen input. A missing reported fact stays n.a. Formula: ='Historical Inputs'!F365</x:t>
        </x:r>
      </x:text>
    </x:comment>
    <x:comment ref="L42" authorId="0">
      <x:text>
        <x:r>
          <x:t>Cash common dividends paid, FY2024. Linked to the original frozen input. A missing reported fact stays n.a. Formula: ='Historical Inputs'!F366</x:t>
        </x:r>
      </x:text>
    </x:comment>
    <x:comment ref="L43" authorId="0">
      <x:text>
        <x:r>
          <x:t>Common share repurchases paid, FY2024. Linked to the original frozen input. A missing reported fact stays n.a. Formula: ='Historical Inputs'!F367</x:t>
        </x:r>
      </x:text>
    </x:comment>
    <x:comment ref="L44" authorId="0">
      <x:text>
        <x:r>
          <x:t>Gross loan charge-offs, FY2024. Linked to the original frozen input. A missing reported fact stays n.a. Formula: ='Historical Inputs'!F368</x:t>
        </x:r>
      </x:text>
    </x:comment>
    <x:comment ref="L45" authorId="0">
      <x:text>
        <x:r>
          <x:t>Loan recoveries, FY2024. Linked to the original frozen input. A missing reported fact stays n.a. Formula: ='Historical Inputs'!F369</x:t>
        </x:r>
      </x:text>
    </x:comment>
    <x:comment ref="L47" authorId="0">
      <x:text>
        <x:r>
          <x:t>Actual standardized CET1 ratio, FY2024. Linked to the original frozen input. A missing reported fact stays n.a. Formula: ='Historical Inputs'!F371</x:t>
        </x:r>
      </x:text>
    </x:comment>
    <x:comment ref="L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Inputs'!F346</x:t>
        </x:r>
      </x:text>
    </x:comment>
    <x:comment ref="L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Inputs'!F338),'Historical Inputs'!F338&gt;=1),'Historical Inputs'!F338,IF(COUNT('Historical Inputs'!F337,'Historical Inputs'!F339)=2,'Historical Inputs'!F337-'Historical Inputs'!F339,"n.a."))</x:t>
        </x:r>
      </x:text>
    </x:comment>
    <x:comment ref="L16" authorId="0">
      <x:text>
        <x:r>
          <x:t>Ending shares differ from weighted average diluted shares. Issued less treasury is used only for an identical date. Formula: =IF(ISNUMBER('Historical Inputs'!F343),'Historical Inputs'!F343,IF(COUNT('Historical Inputs'!F344,'Historical Inputs'!F345)=2,'Historical Inputs'!F344-'Historical Inputs'!F345,"n.a."))</x:t>
        </x:r>
      </x:text>
    </x:comment>
    <x:comment ref="L11" authorId="0">
      <x:text>
        <x:r>
          <x:t>Explicit reported common equity takes precedence. Preferred par amounts cannot substitute for carrying values. Rounded BV times shares is a disclosed fallback. Formula: =IF(ISNUMBER('Historical Inputs'!F339),'Historical Inputs'!F339,IF(AND(COUNT('Historical Inputs'!F337,'Historical Inputs'!F338)=2,'Historical Inputs'!F338&gt;=1),'Historical Inputs'!F337-'Historical Inputs'!F338,IF(COUNT('Historical Inputs'!F373,L16)=2,'Historical Inputs'!F373*L16,"n.a.")))</x:t>
        </x:r>
      </x:text>
    </x:comment>
    <x:comment ref="L13" authorId="0">
      <x:text>
        <x:r>
          <x:t>Other intangibles exclude goodwill. If combined intangibles are reported, goodwill is deducted once. Formula: =IF(COUNT('Historical Inputs'!F342,L12)=2,'Historical Inputs'!F342-L12,'Historical Inputs'!F341)</x:t>
        </x:r>
      </x:text>
    </x:comment>
    <x:comment ref="L14" authorId="0">
      <x:text>
        <x:r>
          <x:t>Straight subtraction TCE has no issuer deferred-tax adjustment. Formula: =IF(COUNT(L11,L12,L13)=3,L11-L12-L13,"n.a.")</x:t>
        </x:r>
      </x:text>
    </x:comment>
    <x:comment ref="L17" authorId="0">
      <x:text>
        <x:r>
          <x:t>Reported book value per share takes precedence. Formula: =IF(ISNUMBER('Historical Inputs'!F373),'Historical Inputs'!F373,IF(COUNT(L11,L16)=2,L11/L16,"n.a."))</x:t>
        </x:r>
      </x:text>
    </x:comment>
    <x:comment ref="L18" authorId="0">
      <x:text>
        <x:r>
          <x:t>Selected TBV is issuer reported, then issuer TCE divided by ending shares, then straight-subtraction TCE. Formula: =IF(ISNUMBER('Historical Inputs'!F374),'Historical Inputs'!F374,IF(COUNT('Historical Inputs'!F375,L16)=2,'Historical Inputs'!F375/L16,IF(COUNT(L14,L16)=2,L14/L16,"n.a.")))</x:t>
        </x:r>
      </x:text>
    </x:comment>
    <x:comment ref="L15" authorId="0">
      <x:text>
        <x:r>
          <x:t>Reported TCE takes precedence. TBV times rounded end shares can be a reconstruction. Formula: =IF(ISNUMBER('Historical Inputs'!F375),'Historical Inputs'!F375,IF(COUNT(L18,L16)=2,L18*L16,"n.a."))</x:t>
        </x:r>
      </x:text>
    </x:comment>
    <x:comment ref="L36" authorId="0">
      <x:text>
        <x:r>
          <x:t>Common earnings exclude preferred dividends and common-income adjustments. Formula: =IF(ISNUMBER('Historical Inputs'!F361),'Historical Inputs'!F361,IF(COUNT('Historical Inputs'!F360,'Historical Inputs'!F362)=2,'Historical Inputs'!F360-'Historical Inputs'!F362,"n.a."))</x:t>
        </x:r>
      </x:text>
    </x:comment>
    <x:comment ref="L37" authorId="0">
      <x:text>
        <x:r>
          <x:t>Reported parent net income, otherwise common income plus reported preferred adjustments; the fallback is a bridge. Formula: =IF(ISNUMBER('Historical Inputs'!F360),'Historical Inputs'!F360,IF(COUNT('Historical Inputs'!F361,'Historical Inputs'!F362)=2,'Historical Inputs'!F361+'Historical Inputs'!F362,"n.a."))</x:t>
        </x:r>
      </x:text>
    </x:comment>
    <x:comment ref="L30" authorId="0">
      <x:text>
        <x:r>
          <x:t>Net revenue equals net interest plus noninterest income. Use total GAAP reported revenue when a component is unavailable. Formula: =IF(COUNT(L28:L29)=2,SUM(L28:L29),'Historical Inputs'!F355)</x:t>
        </x:r>
      </x:text>
    </x:comment>
    <x:comment ref="L32" authorId="0">
      <x:text>
        <x:r>
          <x:t>Pre-provision net revenue excludes the provision but retains operating expense. Formula: =IF(COUNT(L30,L31)=2,L30-L31,"n.a.")</x:t>
        </x:r>
      </x:text>
    </x:comment>
    <x:comment ref="L33" authorId="0">
      <x:text>
        <x:r>
          <x:t>Reported credit provision is selected first. Otherwise this is an explicitly labeled pretax bridge residual, not a reported provision. Formula: =IF(ISNUMBER('Historical Inputs'!F357),'Historical Inputs'!F357,IF(COUNT(L30,L31,L34)=3,L30-L31-L34,"n.a."))</x:t>
        </x:r>
      </x:text>
    </x:comment>
    <x:comment ref="L40" authorId="0">
      <x:text>
        <x:r>
          <x:t>Calculated common EPS uses common earnings and period-average diluted shares. Formula: =IF(AND(ISNUMBER(L36),ISNUMBER(L39),L39&lt;&gt;0),L36/L39,"n.a.")</x:t>
        </x:r>
      </x:text>
    </x:comment>
    <x:comment ref="L46" authorId="0">
      <x:text>
        <x:r>
          <x:t>Net charge-offs equal gross charge-offs less recoveries. Missing recoveries are not zero. Formula: =IF(COUNT(L44,L45)=2,L44-L45,"n.a.")</x:t>
        </x:r>
      </x:text>
    </x:comment>
    <x:comment ref="L51" authorId="0">
      <x:text>
        <x:r>
          <x:t>GAAP efficiency proxy. Issuer tax-equivalent revenue may produce a different reported ratio. Formula: =IF(AND(ISNUMBER(L31),ISNUMBER(L30),L30&lt;&gt;0),L31/L30,"n.a.")</x:t>
        </x:r>
      </x:text>
    </x:comment>
    <x:comment ref="L52" authorId="0">
      <x:text>
        <x:r>
          <x:t>Period-end loan-to-deposit ratio; business-model funding differences remain. Formula: =IF(AND(ISNUMBER(L21),ISNUMBER(L24),L24&lt;&gt;0),L21/L24,"n.a.")</x:t>
        </x:r>
      </x:text>
    </x:comment>
    <x:comment ref="L53" authorId="0">
      <x:text>
        <x:r>
          <x:t>Loan allowance coverage excludes unfunded commitment reserves. Formula: =IF(AND(ISNUMBER(L23),ISNUMBER(L21),L21&lt;&gt;0),L23/L21,"n.a.")</x:t>
        </x:r>
      </x:text>
    </x:comment>
    <x:comment ref="L54" authorId="0">
      <x:text>
        <x:r>
          <x:t>Charge-offs divided by period-end gross loans. This differs from an issuer average-loan credit-loss ratio. Formula: =IF(AND(ISNUMBER(L46),ISNUMBER(L21),L21&lt;&gt;0),L46/L21,"n.a.")</x:t>
        </x:r>
      </x:text>
    </x:comment>
    <x:comment ref="L55" authorId="0">
      <x:text>
        <x:r>
          <x:t>Difference between parent and common earnings includes preferred and other common-income claims. Formula: =IF(COUNT(L37,L36)=2,L37-L36,"n.a.")</x:t>
        </x:r>
      </x:text>
    </x:comment>
    <x:comment ref="L48" authorId="0">
      <x:text>
        <x:r>
          <x:t>Two-point average balance proxy, not the issuer daily average return. Formula: =IF(COUNT(L36,L11,K11)=3,L36/AVERAGE(L11,K11),"n.a.")</x:t>
        </x:r>
      </x:text>
    </x:comment>
    <x:comment ref="L49" authorId="0">
      <x:text>
        <x:r>
          <x:t>Two-point average balance proxy, not the issuer daily average return. Formula: =IF(COUNT(L36,L15,K15)=3,L36/AVERAGE(L15,K15),"n.a.")</x:t>
        </x:r>
      </x:text>
    </x:comment>
    <x:comment ref="L50" authorId="0">
      <x:text>
        <x:r>
          <x:t>Two-point average balance proxy, not the issuer daily average return. Formula: =IF(COUNT(L36,L7,K7)=3,L36/AVERAGE(L7,K7),"n.a.")</x:t>
        </x:r>
      </x:text>
    </x:comment>
    <x:comment ref="M7" authorId="0">
      <x:text>
        <x:r>
          <x:t>Assets, FY2025. Linked to the original frozen input. A missing reported fact stays n.a. Formula: ='Historical Inputs'!F376</x:t>
        </x:r>
      </x:text>
    </x:comment>
    <x:comment ref="M8" authorId="0">
      <x:text>
        <x:r>
          <x:t>Liabilities, FY2025. Linked to the original frozen input. A missing reported fact stays n.a. Formula: ='Historical Inputs'!F377</x:t>
        </x:r>
      </x:text>
    </x:comment>
    <x:comment ref="M9" authorId="0">
      <x:text>
        <x:r>
          <x:t>Shareholders equity attributable to parent, FY2025. Linked to the original frozen input. A missing reported fact stays n.a. Formula: ='Historical Inputs'!F378</x:t>
        </x:r>
      </x:text>
    </x:comment>
    <x:comment ref="M12" authorId="0">
      <x:text>
        <x:r>
          <x:t>Goodwill, FY2025. Linked to the original frozen input. A missing reported fact stays n.a. Formula: ='Historical Inputs'!F381</x:t>
        </x:r>
      </x:text>
    </x:comment>
    <x:comment ref="M19" authorId="0">
      <x:text>
        <x:r>
          <x:t>Reported common book value per share, FY2025. Linked to the original frozen input. A missing reported fact stays n.a. Formula: ='Historical Inputs'!F414</x:t>
        </x:r>
      </x:text>
    </x:comment>
    <x:comment ref="M20" authorId="0">
      <x:text>
        <x:r>
          <x:t>Reported tangible book value per share, FY2025. Linked to the original frozen input. A missing reported fact stays n.a. Formula: ='Historical Inputs'!F415</x:t>
        </x:r>
      </x:text>
    </x:comment>
    <x:comment ref="M21" authorId="0">
      <x:text>
        <x:r>
          <x:t>Gross loans and leases selected definition, FY2025. Linked to the original frozen input. A missing reported fact stays n.a. Formula: ='Historical Inputs'!F388</x:t>
        </x:r>
      </x:text>
    </x:comment>
    <x:comment ref="M22" authorId="0">
      <x:text>
        <x:r>
          <x:t>Net loans after allowance selected definition, FY2025. Linked to the original frozen input. A missing reported fact stays n.a. Formula: ='Historical Inputs'!F389</x:t>
        </x:r>
      </x:text>
    </x:comment>
    <x:comment ref="M23" authorId="0">
      <x:text>
        <x:r>
          <x:t>Loan allowance for credit losses, FY2025. Linked to the original frozen input. A missing reported fact stays n.a. Formula: ='Historical Inputs'!F390</x:t>
        </x:r>
      </x:text>
    </x:comment>
    <x:comment ref="M25" authorId="0">
      <x:text>
        <x:r>
          <x:t>Cash, FY2025. Linked to the original frozen input. A missing reported fact stays n.a. Formula: ='Historical Inputs'!F392</x:t>
        </x:r>
      </x:text>
    </x:comment>
    <x:comment ref="M26" authorId="0">
      <x:text>
        <x:r>
          <x:t>Accumulated other comprehensive income, FY2025. Linked to the original frozen input. A missing reported fact stays n.a. Formula: ='Historical Inputs'!F393</x:t>
        </x:r>
      </x:text>
    </x:comment>
    <x:comment ref="M28" authorId="0">
      <x:text>
        <x:r>
          <x:t>Net interest income, FY2025. Linked to the original frozen input. A missing reported fact stays n.a. Formula: ='Historical Inputs'!F394</x:t>
        </x:r>
      </x:text>
    </x:comment>
    <x:comment ref="M29" authorId="0">
      <x:text>
        <x:r>
          <x:t>Noninterest Income, FY2025. Linked to the original frozen input. A missing reported fact stays n.a. Formula: ='Historical Inputs'!F395</x:t>
        </x:r>
      </x:text>
    </x:comment>
    <x:comment ref="M31" authorId="0">
      <x:text>
        <x:r>
          <x:t>Noninterest expense, FY2025. Linked to the original frozen input. A missing reported fact stays n.a. Formula: ='Historical Inputs'!F397</x:t>
        </x:r>
      </x:text>
    </x:comment>
    <x:comment ref="M34" authorId="0">
      <x:text>
        <x:r>
          <x:t>Income before income taxes, FY2025. Linked to the original frozen input. A missing reported fact stays n.a. Formula: ='Historical Inputs'!F399</x:t>
        </x:r>
      </x:text>
    </x:comment>
    <x:comment ref="M35" authorId="0">
      <x:text>
        <x:r>
          <x:t>Tax, FY2025. Linked to the original frozen input. A missing reported fact stays n.a. Formula: ='Historical Inputs'!F400</x:t>
        </x:r>
      </x:text>
    </x:comment>
    <x:comment ref="M38" authorId="0">
      <x:text>
        <x:r>
          <x:t>Reported diluted EPS, FY2025. Linked to the original frozen input. A missing reported fact stays n.a. Formula: ='Historical Inputs'!F404</x:t>
        </x:r>
      </x:text>
    </x:comment>
    <x:comment ref="M39" authorId="0">
      <x:text>
        <x:r>
          <x:t>Weighted average diluted shares, FY2025. Linked to the original frozen input. A missing reported fact stays n.a. Formula: ='Historical Inputs'!F405</x:t>
        </x:r>
      </x:text>
    </x:comment>
    <x:comment ref="M41" authorId="0">
      <x:text>
        <x:r>
          <x:t>Dividends per common share, FY2025. Linked to the original frozen input. A missing reported fact stays n.a. Formula: ='Historical Inputs'!F406</x:t>
        </x:r>
      </x:text>
    </x:comment>
    <x:comment ref="M42" authorId="0">
      <x:text>
        <x:r>
          <x:t>Cash common dividends paid, FY2025. Linked to the original frozen input. A missing reported fact stays n.a. Formula: ='Historical Inputs'!F407</x:t>
        </x:r>
      </x:text>
    </x:comment>
    <x:comment ref="M43" authorId="0">
      <x:text>
        <x:r>
          <x:t>Common share repurchases paid, FY2025. Linked to the original frozen input. A missing reported fact stays n.a. Formula: ='Historical Inputs'!F408</x:t>
        </x:r>
      </x:text>
    </x:comment>
    <x:comment ref="M44" authorId="0">
      <x:text>
        <x:r>
          <x:t>Gross loan charge-offs, FY2025. Linked to the original frozen input. A missing reported fact stays n.a. Formula: ='Historical Inputs'!F409</x:t>
        </x:r>
      </x:text>
    </x:comment>
    <x:comment ref="M45" authorId="0">
      <x:text>
        <x:r>
          <x:t>Loan recoveries, FY2025. Linked to the original frozen input. A missing reported fact stays n.a. Formula: ='Historical Inputs'!F410</x:t>
        </x:r>
      </x:text>
    </x:comment>
    <x:comment ref="M47" authorId="0">
      <x:text>
        <x:r>
          <x:t>Actual standardized CET1 ratio, FY2025. Linked to the original frozen input. A missing reported fact stays n.a. Formula: ='Historical Inputs'!F412</x:t>
        </x:r>
      </x:text>
    </x:comment>
    <x:comment ref="M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Inputs'!F387</x:t>
        </x:r>
      </x:text>
    </x:comment>
    <x:comment ref="M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Inputs'!F379),'Historical Inputs'!F379&gt;=1),'Historical Inputs'!F379,IF(COUNT('Historical Inputs'!F378,'Historical Inputs'!F380)=2,'Historical Inputs'!F378-'Historical Inputs'!F380,"n.a."))</x:t>
        </x:r>
      </x:text>
    </x:comment>
    <x:comment ref="M16" authorId="0">
      <x:text>
        <x:r>
          <x:t>Ending shares differ from weighted average diluted shares. Issued less treasury is used only for an identical date. Formula: =IF(ISNUMBER('Historical Inputs'!F384),'Historical Inputs'!F384,IF(COUNT('Historical Inputs'!F385,'Historical Inputs'!F386)=2,'Historical Inputs'!F385-'Historical Inputs'!F386,"n.a."))</x:t>
        </x:r>
      </x:text>
    </x:comment>
    <x:comment ref="M11" authorId="0">
      <x:text>
        <x:r>
          <x:t>Explicit reported common equity takes precedence. Preferred par amounts cannot substitute for carrying values. Rounded BV times shares is a disclosed fallback. Formula: =IF(ISNUMBER('Historical Inputs'!F380),'Historical Inputs'!F380,IF(AND(COUNT('Historical Inputs'!F378,'Historical Inputs'!F379)=2,'Historical Inputs'!F379&gt;=1),'Historical Inputs'!F378-'Historical Inputs'!F379,IF(COUNT('Historical Inputs'!F414,M16)=2,'Historical Inputs'!F414*M16,"n.a.")))</x:t>
        </x:r>
      </x:text>
    </x:comment>
    <x:comment ref="M13" authorId="0">
      <x:text>
        <x:r>
          <x:t>Other intangibles exclude goodwill. If combined intangibles are reported, goodwill is deducted once. Formula: =IF(COUNT('Historical Inputs'!F383,M12)=2,'Historical Inputs'!F383-M12,'Historical Inputs'!F382)</x:t>
        </x:r>
      </x:text>
    </x:comment>
    <x:comment ref="M14" authorId="0">
      <x:text>
        <x:r>
          <x:t>Straight subtraction TCE has no issuer deferred-tax adjustment. Formula: =IF(COUNT(M11,M12,M13)=3,M11-M12-M13,"n.a.")</x:t>
        </x:r>
      </x:text>
    </x:comment>
    <x:comment ref="M17" authorId="0">
      <x:text>
        <x:r>
          <x:t>Reported book value per share takes precedence. Formula: =IF(ISNUMBER('Historical Inputs'!F414),'Historical Inputs'!F414,IF(COUNT(M11,M16)=2,M11/M16,"n.a."))</x:t>
        </x:r>
      </x:text>
    </x:comment>
    <x:comment ref="M18" authorId="0">
      <x:text>
        <x:r>
          <x:t>Selected TBV is issuer reported, then issuer TCE divided by ending shares, then straight-subtraction TCE. Formula: =IF(ISNUMBER('Historical Inputs'!F415),'Historical Inputs'!F415,IF(COUNT('Historical Inputs'!F416,M16)=2,'Historical Inputs'!F416/M16,IF(COUNT(M14,M16)=2,M14/M16,"n.a.")))</x:t>
        </x:r>
      </x:text>
    </x:comment>
    <x:comment ref="M15" authorId="0">
      <x:text>
        <x:r>
          <x:t>Reported TCE takes precedence. TBV times rounded end shares can be a reconstruction. Formula: =IF(ISNUMBER('Historical Inputs'!F416),'Historical Inputs'!F416,IF(COUNT(M18,M16)=2,M18*M16,"n.a."))</x:t>
        </x:r>
      </x:text>
    </x:comment>
    <x:comment ref="M36" authorId="0">
      <x:text>
        <x:r>
          <x:t>Common earnings exclude preferred dividends and common-income adjustments. Formula: =IF(ISNUMBER('Historical Inputs'!F402),'Historical Inputs'!F402,IF(COUNT('Historical Inputs'!F401,'Historical Inputs'!F403)=2,'Historical Inputs'!F401-'Historical Inputs'!F403,"n.a."))</x:t>
        </x:r>
      </x:text>
    </x:comment>
    <x:comment ref="M37" authorId="0">
      <x:text>
        <x:r>
          <x:t>Reported parent net income, otherwise common income plus reported preferred adjustments; the fallback is a bridge. Formula: =IF(ISNUMBER('Historical Inputs'!F401),'Historical Inputs'!F401,IF(COUNT('Historical Inputs'!F402,'Historical Inputs'!F403)=2,'Historical Inputs'!F402+'Historical Inputs'!F403,"n.a."))</x:t>
        </x:r>
      </x:text>
    </x:comment>
    <x:comment ref="M30" authorId="0">
      <x:text>
        <x:r>
          <x:t>Net revenue equals net interest plus noninterest income. Use total GAAP reported revenue when a component is unavailable. Formula: =IF(COUNT(M28:M29)=2,SUM(M28:M29),'Historical Inputs'!F396)</x:t>
        </x:r>
      </x:text>
    </x:comment>
    <x:comment ref="M32" authorId="0">
      <x:text>
        <x:r>
          <x:t>Pre-provision net revenue excludes the provision but retains operating expense. Formula: =IF(COUNT(M30,M31)=2,M30-M31,"n.a.")</x:t>
        </x:r>
      </x:text>
    </x:comment>
    <x:comment ref="M33" authorId="0">
      <x:text>
        <x:r>
          <x:t>Reported credit provision is selected first. Otherwise this is an explicitly labeled pretax bridge residual, not a reported provision. Formula: =IF(ISNUMBER('Historical Inputs'!F398),'Historical Inputs'!F398,IF(COUNT(M30,M31,M34)=3,M30-M31-M34,"n.a."))</x:t>
        </x:r>
      </x:text>
    </x:comment>
    <x:comment ref="M40" authorId="0">
      <x:text>
        <x:r>
          <x:t>Calculated common EPS uses common earnings and period-average diluted shares. Formula: =IF(AND(ISNUMBER(M36),ISNUMBER(M39),M39&lt;&gt;0),M36/M39,"n.a.")</x:t>
        </x:r>
      </x:text>
    </x:comment>
    <x:comment ref="M46" authorId="0">
      <x:text>
        <x:r>
          <x:t>Net charge-offs equal gross charge-offs less recoveries. Missing recoveries are not zero. Formula: =IF(COUNT(M44,M45)=2,M44-M45,"n.a.")</x:t>
        </x:r>
      </x:text>
    </x:comment>
    <x:comment ref="M51" authorId="0">
      <x:text>
        <x:r>
          <x:t>GAAP efficiency proxy. Issuer tax-equivalent revenue may produce a different reported ratio. Formula: =IF(AND(ISNUMBER(M31),ISNUMBER(M30),M30&lt;&gt;0),M31/M30,"n.a.")</x:t>
        </x:r>
      </x:text>
    </x:comment>
    <x:comment ref="M52" authorId="0">
      <x:text>
        <x:r>
          <x:t>Period-end loan-to-deposit ratio; business-model funding differences remain. Formula: =IF(AND(ISNUMBER(M21),ISNUMBER(M24),M24&lt;&gt;0),M21/M24,"n.a.")</x:t>
        </x:r>
      </x:text>
    </x:comment>
    <x:comment ref="M53" authorId="0">
      <x:text>
        <x:r>
          <x:t>Loan allowance coverage excludes unfunded commitment reserves. Formula: =IF(AND(ISNUMBER(M23),ISNUMBER(M21),M21&lt;&gt;0),M23/M21,"n.a.")</x:t>
        </x:r>
      </x:text>
    </x:comment>
    <x:comment ref="M54" authorId="0">
      <x:text>
        <x:r>
          <x:t>Charge-offs divided by period-end gross loans. This differs from an issuer average-loan credit-loss ratio. Formula: =IF(AND(ISNUMBER(M46),ISNUMBER(M21),M21&lt;&gt;0),M46/M21,"n.a.")</x:t>
        </x:r>
      </x:text>
    </x:comment>
    <x:comment ref="M55" authorId="0">
      <x:text>
        <x:r>
          <x:t>Difference between parent and common earnings includes preferred and other common-income claims. Formula: =IF(COUNT(M37,M36)=2,M37-M36,"n.a.")</x:t>
        </x:r>
      </x:text>
    </x:comment>
    <x:comment ref="M48" authorId="0">
      <x:text>
        <x:r>
          <x:t>Two-point average balance proxy, not the issuer daily average return. Formula: =IF(COUNT(M36,M11,L11)=3,M36/AVERAGE(M11,L11),"n.a.")</x:t>
        </x:r>
      </x:text>
    </x:comment>
    <x:comment ref="M49" authorId="0">
      <x:text>
        <x:r>
          <x:t>Two-point average balance proxy, not the issuer daily average return. Formula: =IF(COUNT(M36,M15,L15)=3,M36/AVERAGE(M15,L15),"n.a.")</x:t>
        </x:r>
      </x:text>
    </x:comment>
    <x:comment ref="M50" authorId="0">
      <x:text>
        <x:r>
          <x:t>Two-point average balance proxy, not the issuer daily average return. Formula: =IF(COUNT(M36,M7,L7)=3,M36/AVERAGE(M7,L7),"n.a.")</x:t>
        </x:r>
      </x:text>
    </x:comment>
    <x:comment ref="P7" authorId="0">
      <x:text>
        <x:r>
          <x:t>Assets, H1 2025. Linked to the original frozen input. A missing reported fact stays n.a. Formula: ='Historical Inputs'!F417</x:t>
        </x:r>
      </x:text>
    </x:comment>
    <x:comment ref="P8" authorId="0">
      <x:text>
        <x:r>
          <x:t>Liabilities, H1 2025. Linked to the original frozen input. A missing reported fact stays n.a. Formula: ='Historical Inputs'!F418</x:t>
        </x:r>
      </x:text>
    </x:comment>
    <x:comment ref="P9" authorId="0">
      <x:text>
        <x:r>
          <x:t>Shareholders equity attributable to parent, H1 2025. Linked to the original frozen input. A missing reported fact stays n.a. Formula: ='Historical Inputs'!F419</x:t>
        </x:r>
      </x:text>
    </x:comment>
    <x:comment ref="P12" authorId="0">
      <x:text>
        <x:r>
          <x:t>Goodwill, H1 2025. Linked to the original frozen input. A missing reported fact stays n.a. Formula: ='Historical Inputs'!F422</x:t>
        </x:r>
      </x:text>
    </x:comment>
    <x:comment ref="P19" authorId="0">
      <x:text>
        <x:r>
          <x:t>Reported common book value per share, H1 2025. Linked to the original frozen input. A missing reported fact stays n.a. Formula: ='Historical Inputs'!F455</x:t>
        </x:r>
      </x:text>
    </x:comment>
    <x:comment ref="P20" authorId="0">
      <x:text>
        <x:r>
          <x:t>Reported tangible book value per share, H1 2025. Linked to the original frozen input. A missing reported fact stays n.a. Formula: ='Historical Inputs'!F456</x:t>
        </x:r>
      </x:text>
    </x:comment>
    <x:comment ref="P21" authorId="0">
      <x:text>
        <x:r>
          <x:t>Gross loans and leases selected definition, H1 2025. Linked to the original frozen input. A missing reported fact stays n.a. Formula: ='Historical Inputs'!F429</x:t>
        </x:r>
      </x:text>
    </x:comment>
    <x:comment ref="P22" authorId="0">
      <x:text>
        <x:r>
          <x:t>Net loans after allowance selected definition, H1 2025. Linked to the original frozen input. A missing reported fact stays n.a. Formula: ='Historical Inputs'!F430</x:t>
        </x:r>
      </x:text>
    </x:comment>
    <x:comment ref="P23" authorId="0">
      <x:text>
        <x:r>
          <x:t>Loan allowance for credit losses, H1 2025. Linked to the original frozen input. A missing reported fact stays n.a. Formula: ='Historical Inputs'!F431</x:t>
        </x:r>
      </x:text>
    </x:comment>
    <x:comment ref="P25" authorId="0">
      <x:text>
        <x:r>
          <x:t>Cash, H1 2025. Linked to the original frozen input. A missing reported fact stays n.a. Formula: ='Historical Inputs'!F433</x:t>
        </x:r>
      </x:text>
    </x:comment>
    <x:comment ref="P26" authorId="0">
      <x:text>
        <x:r>
          <x:t>Accumulated other comprehensive income, H1 2025. Linked to the original frozen input. A missing reported fact stays n.a. Formula: ='Historical Inputs'!F434</x:t>
        </x:r>
      </x:text>
    </x:comment>
    <x:comment ref="P28" authorId="0">
      <x:text>
        <x:r>
          <x:t>Net interest income, H1 2025. Linked to the original frozen input. A missing reported fact stays n.a. Formula: ='Historical Inputs'!F435</x:t>
        </x:r>
      </x:text>
    </x:comment>
    <x:comment ref="P29" authorId="0">
      <x:text>
        <x:r>
          <x:t>Noninterest Income, H1 2025. Linked to the original frozen input. A missing reported fact stays n.a. Formula: ='Historical Inputs'!F436</x:t>
        </x:r>
      </x:text>
    </x:comment>
    <x:comment ref="P31" authorId="0">
      <x:text>
        <x:r>
          <x:t>Noninterest expense, H1 2025. Linked to the original frozen input. A missing reported fact stays n.a. Formula: ='Historical Inputs'!F438</x:t>
        </x:r>
      </x:text>
    </x:comment>
    <x:comment ref="P34" authorId="0">
      <x:text>
        <x:r>
          <x:t>Income before income taxes, H1 2025. Linked to the original frozen input. A missing reported fact stays n.a. Formula: ='Historical Inputs'!F440</x:t>
        </x:r>
      </x:text>
    </x:comment>
    <x:comment ref="P35" authorId="0">
      <x:text>
        <x:r>
          <x:t>Tax, H1 2025. Linked to the original frozen input. A missing reported fact stays n.a. Formula: ='Historical Inputs'!F441</x:t>
        </x:r>
      </x:text>
    </x:comment>
    <x:comment ref="P38" authorId="0">
      <x:text>
        <x:r>
          <x:t>Reported diluted EPS, H1 2025. Linked to the original frozen input. A missing reported fact stays n.a. Formula: ='Historical Inputs'!F445</x:t>
        </x:r>
      </x:text>
    </x:comment>
    <x:comment ref="P39" authorId="0">
      <x:text>
        <x:r>
          <x:t>Weighted average diluted shares, H1 2025. Linked to the original frozen input. A missing reported fact stays n.a. Formula: ='Historical Inputs'!F446</x:t>
        </x:r>
      </x:text>
    </x:comment>
    <x:comment ref="P41" authorId="0">
      <x:text>
        <x:r>
          <x:t>Dividends per common share, H1 2025. Linked to the original frozen input. A missing reported fact stays n.a. Formula: ='Historical Inputs'!F447</x:t>
        </x:r>
      </x:text>
    </x:comment>
    <x:comment ref="P42" authorId="0">
      <x:text>
        <x:r>
          <x:t>Cash common dividends paid, H1 2025. Linked to the original frozen input. A missing reported fact stays n.a. Formula: ='Historical Inputs'!F448</x:t>
        </x:r>
      </x:text>
    </x:comment>
    <x:comment ref="P43" authorId="0">
      <x:text>
        <x:r>
          <x:t>Common share repurchases paid, H1 2025. Linked to the original frozen input. A missing reported fact stays n.a. Formula: ='Historical Inputs'!F449</x:t>
        </x:r>
      </x:text>
    </x:comment>
    <x:comment ref="P44" authorId="0">
      <x:text>
        <x:r>
          <x:t>Gross loan charge-offs, H1 2025. Linked to the original frozen input. A missing reported fact stays n.a. Formula: ='Historical Inputs'!F450</x:t>
        </x:r>
      </x:text>
    </x:comment>
    <x:comment ref="P45" authorId="0">
      <x:text>
        <x:r>
          <x:t>Loan recoveries, H1 2025. Linked to the original frozen input. A missing reported fact stays n.a. Formula: ='Historical Inputs'!F451</x:t>
        </x:r>
      </x:text>
    </x:comment>
    <x:comment ref="P47" authorId="0">
      <x:text>
        <x:r>
          <x:t>Actual standardized CET1 ratio, H1 2025. Linked to the original frozen input. A missing reported fact stays n.a. Formula: ='Historical Inputs'!F453</x:t>
        </x:r>
      </x:text>
    </x:comment>
    <x:comment ref="P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Inputs'!F428</x:t>
        </x:r>
      </x:text>
    </x:comment>
    <x:comment ref="P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Inputs'!F420),'Historical Inputs'!F420&gt;=1),'Historical Inputs'!F420,IF(COUNT('Historical Inputs'!F419,'Historical Inputs'!F421)=2,'Historical Inputs'!F419-'Historical Inputs'!F421,"n.a."))</x:t>
        </x:r>
      </x:text>
    </x:comment>
    <x:comment ref="P16" authorId="0">
      <x:text>
        <x:r>
          <x:t>Ending shares differ from weighted average diluted shares. Issued less treasury is used only for an identical date. Formula: =IF(ISNUMBER('Historical Inputs'!F425),'Historical Inputs'!F425,IF(COUNT('Historical Inputs'!F426,'Historical Inputs'!F427)=2,'Historical Inputs'!F426-'Historical Inputs'!F427,"n.a."))</x:t>
        </x:r>
      </x:text>
    </x:comment>
    <x:comment ref="P11" authorId="0">
      <x:text>
        <x:r>
          <x:t>Explicit reported common equity takes precedence. Preferred par amounts cannot substitute for carrying values. Rounded BV times shares is a disclosed fallback. Formula: =IF(ISNUMBER('Historical Inputs'!F421),'Historical Inputs'!F421,IF(AND(COUNT('Historical Inputs'!F419,'Historical Inputs'!F420)=2,'Historical Inputs'!F420&gt;=1),'Historical Inputs'!F419-'Historical Inputs'!F420,IF(COUNT('Historical Inputs'!F455,P16)=2,'Historical Inputs'!F455*P16,"n.a.")))</x:t>
        </x:r>
      </x:text>
    </x:comment>
    <x:comment ref="P13" authorId="0">
      <x:text>
        <x:r>
          <x:t>Other intangibles exclude goodwill. If combined intangibles are reported, goodwill is deducted once. Formula: =IF(COUNT('Historical Inputs'!F424,P12)=2,'Historical Inputs'!F424-P12,'Historical Inputs'!F423)</x:t>
        </x:r>
      </x:text>
    </x:comment>
    <x:comment ref="P14" authorId="0">
      <x:text>
        <x:r>
          <x:t>Straight subtraction TCE has no issuer deferred-tax adjustment. Formula: =IF(COUNT(P11,P12,P13)=3,P11-P12-P13,"n.a.")</x:t>
        </x:r>
      </x:text>
    </x:comment>
    <x:comment ref="P17" authorId="0">
      <x:text>
        <x:r>
          <x:t>Reported book value per share takes precedence. Formula: =IF(ISNUMBER('Historical Inputs'!F455),'Historical Inputs'!F455,IF(COUNT(P11,P16)=2,P11/P16,"n.a."))</x:t>
        </x:r>
      </x:text>
    </x:comment>
    <x:comment ref="P18" authorId="0">
      <x:text>
        <x:r>
          <x:t>Selected TBV is issuer reported, then issuer TCE divided by ending shares, then straight-subtraction TCE. Formula: =IF(ISNUMBER('Historical Inputs'!F456),'Historical Inputs'!F456,IF(COUNT('Historical Inputs'!F457,P16)=2,'Historical Inputs'!F457/P16,IF(COUNT(P14,P16)=2,P14/P16,"n.a.")))</x:t>
        </x:r>
      </x:text>
    </x:comment>
    <x:comment ref="P15" authorId="0">
      <x:text>
        <x:r>
          <x:t>Reported TCE takes precedence. TBV times rounded end shares can be a reconstruction. Formula: =IF(ISNUMBER('Historical Inputs'!F457),'Historical Inputs'!F457,IF(COUNT(P18,P16)=2,P18*P16,"n.a."))</x:t>
        </x:r>
      </x:text>
    </x:comment>
    <x:comment ref="P36" authorId="0">
      <x:text>
        <x:r>
          <x:t>Common earnings exclude preferred dividends and common-income adjustments. Formula: =IF(ISNUMBER('Historical Inputs'!F443),'Historical Inputs'!F443,IF(COUNT('Historical Inputs'!F442,'Historical Inputs'!F444)=2,'Historical Inputs'!F442-'Historical Inputs'!F444,"n.a."))</x:t>
        </x:r>
      </x:text>
    </x:comment>
    <x:comment ref="P37" authorId="0">
      <x:text>
        <x:r>
          <x:t>Reported parent net income, otherwise common income plus reported preferred adjustments; the fallback is a bridge. Formula: =IF(ISNUMBER('Historical Inputs'!F442),'Historical Inputs'!F442,IF(COUNT('Historical Inputs'!F443,'Historical Inputs'!F444)=2,'Historical Inputs'!F443+'Historical Inputs'!F444,"n.a."))</x:t>
        </x:r>
      </x:text>
    </x:comment>
    <x:comment ref="P30" authorId="0">
      <x:text>
        <x:r>
          <x:t>Net revenue equals net interest plus noninterest income. Use total GAAP reported revenue when a component is unavailable. Formula: =IF(COUNT(P28:P29)=2,SUM(P28:P29),'Historical Inputs'!F437)</x:t>
        </x:r>
      </x:text>
    </x:comment>
    <x:comment ref="P32" authorId="0">
      <x:text>
        <x:r>
          <x:t>Pre-provision net revenue excludes the provision but retains operating expense. Formula: =IF(COUNT(P30,P31)=2,P30-P31,"n.a.")</x:t>
        </x:r>
      </x:text>
    </x:comment>
    <x:comment ref="P33" authorId="0">
      <x:text>
        <x:r>
          <x:t>Reported credit provision is selected first. Otherwise this is an explicitly labeled pretax bridge residual, not a reported provision. Formula: =IF(ISNUMBER('Historical Inputs'!F439),'Historical Inputs'!F439,IF(COUNT(P30,P31,P34)=3,P30-P31-P34,"n.a."))</x:t>
        </x:r>
      </x:text>
    </x:comment>
    <x:comment ref="P40" authorId="0">
      <x:text>
        <x:r>
          <x:t>Calculated common EPS uses common earnings and period-average diluted shares. Formula: =IF(AND(ISNUMBER(P36),ISNUMBER(P39),P39&lt;&gt;0),P36/P39,"n.a.")</x:t>
        </x:r>
      </x:text>
    </x:comment>
    <x:comment ref="P46" authorId="0">
      <x:text>
        <x:r>
          <x:t>Net charge-offs equal gross charge-offs less recoveries. Missing recoveries are not zero. Formula: =IF(COUNT(P44,P45)=2,P44-P45,"n.a.")</x:t>
        </x:r>
      </x:text>
    </x:comment>
    <x:comment ref="P51" authorId="0">
      <x:text>
        <x:r>
          <x:t>GAAP efficiency proxy. Issuer tax-equivalent revenue may produce a different reported ratio. Formula: =IF(AND(ISNUMBER(P31),ISNUMBER(P30),P30&lt;&gt;0),P31/P30,"n.a.")</x:t>
        </x:r>
      </x:text>
    </x:comment>
    <x:comment ref="P52" authorId="0">
      <x:text>
        <x:r>
          <x:t>Period-end loan-to-deposit ratio; business-model funding differences remain. Formula: =IF(AND(ISNUMBER(P21),ISNUMBER(P24),P24&lt;&gt;0),P21/P24,"n.a.")</x:t>
        </x:r>
      </x:text>
    </x:comment>
    <x:comment ref="P53" authorId="0">
      <x:text>
        <x:r>
          <x:t>Loan allowance coverage excludes unfunded commitment reserves. Formula: =IF(AND(ISNUMBER(P23),ISNUMBER(P21),P21&lt;&gt;0),P23/P21,"n.a.")</x:t>
        </x:r>
      </x:text>
    </x:comment>
    <x:comment ref="P54" authorId="0">
      <x:text>
        <x:r>
          <x:t>Charge-offs divided by period-end gross loans. This differs from an issuer average-loan credit-loss ratio. Formula: =IF(AND(ISNUMBER(P46),ISNUMBER(P21),P21&lt;&gt;0),P46/P21,"n.a.")</x:t>
        </x:r>
      </x:text>
    </x:comment>
    <x:comment ref="P55" authorId="0">
      <x:text>
        <x:r>
          <x:t>Difference between parent and common earnings includes preferred and other common-income claims. Formula: =IF(COUNT(P37,P36)=2,P37-P36,"n.a.")</x:t>
        </x:r>
      </x:text>
    </x:comment>
    <x:comment ref="Q7" authorId="0">
      <x:text>
        <x:r>
          <x:t>Assets, H1 2026. Linked to the original frozen input. A missing reported fact stays n.a. Formula: ='Historical Inputs'!F458</x:t>
        </x:r>
      </x:text>
    </x:comment>
    <x:comment ref="Q8" authorId="0">
      <x:text>
        <x:r>
          <x:t>Liabilities, H1 2026. Linked to the original frozen input. A missing reported fact stays n.a. Formula: ='Historical Inputs'!F459</x:t>
        </x:r>
      </x:text>
    </x:comment>
    <x:comment ref="Q9" authorId="0">
      <x:text>
        <x:r>
          <x:t>Shareholders equity attributable to parent, H1 2026. Linked to the original frozen input. A missing reported fact stays n.a. Formula: ='Historical Inputs'!F460</x:t>
        </x:r>
      </x:text>
    </x:comment>
    <x:comment ref="Q12" authorId="0">
      <x:text>
        <x:r>
          <x:t>Goodwill, H1 2026. Linked to the original frozen input. A missing reported fact stays n.a. Formula: ='Historical Inputs'!F463</x:t>
        </x:r>
      </x:text>
    </x:comment>
    <x:comment ref="Q19" authorId="0">
      <x:text>
        <x:r>
          <x:t>Reported common book value per share, H1 2026. Linked to the original frozen input. A missing reported fact stays n.a. Formula: ='Historical Inputs'!F496</x:t>
        </x:r>
      </x:text>
    </x:comment>
    <x:comment ref="Q20" authorId="0">
      <x:text>
        <x:r>
          <x:t>Reported tangible book value per share, H1 2026. Linked to the original frozen input. A missing reported fact stays n.a. Formula: ='Historical Inputs'!F497</x:t>
        </x:r>
      </x:text>
    </x:comment>
    <x:comment ref="Q21" authorId="0">
      <x:text>
        <x:r>
          <x:t>Gross loans and leases selected definition, H1 2026. Linked to the original frozen input. A missing reported fact stays n.a. Formula: ='Historical Inputs'!F470</x:t>
        </x:r>
      </x:text>
    </x:comment>
    <x:comment ref="Q22" authorId="0">
      <x:text>
        <x:r>
          <x:t>Net loans after allowance selected definition, H1 2026. Linked to the original frozen input. A missing reported fact stays n.a. Formula: ='Historical Inputs'!F471</x:t>
        </x:r>
      </x:text>
    </x:comment>
    <x:comment ref="Q23" authorId="0">
      <x:text>
        <x:r>
          <x:t>Loan allowance for credit losses, H1 2026. Linked to the original frozen input. A missing reported fact stays n.a. Formula: ='Historical Inputs'!F472</x:t>
        </x:r>
      </x:text>
    </x:comment>
    <x:comment ref="Q25" authorId="0">
      <x:text>
        <x:r>
          <x:t>Cash, H1 2026. Linked to the original frozen input. A missing reported fact stays n.a. Formula: ='Historical Inputs'!F474</x:t>
        </x:r>
      </x:text>
    </x:comment>
    <x:comment ref="Q26" authorId="0">
      <x:text>
        <x:r>
          <x:t>Accumulated other comprehensive income, H1 2026. Linked to the original frozen input. A missing reported fact stays n.a. Formula: ='Historical Inputs'!F475</x:t>
        </x:r>
      </x:text>
    </x:comment>
    <x:comment ref="Q28" authorId="0">
      <x:text>
        <x:r>
          <x:t>Net interest income, H1 2026. Linked to the original frozen input. A missing reported fact stays n.a. Formula: ='Historical Inputs'!F476</x:t>
        </x:r>
      </x:text>
    </x:comment>
    <x:comment ref="Q29" authorId="0">
      <x:text>
        <x:r>
          <x:t>Noninterest Income, H1 2026. Linked to the original frozen input. A missing reported fact stays n.a. Formula: ='Historical Inputs'!F477</x:t>
        </x:r>
      </x:text>
    </x:comment>
    <x:comment ref="Q31" authorId="0">
      <x:text>
        <x:r>
          <x:t>Noninterest expense, H1 2026. Linked to the original frozen input. A missing reported fact stays n.a. Formula: ='Historical Inputs'!F479</x:t>
        </x:r>
      </x:text>
    </x:comment>
    <x:comment ref="Q34" authorId="0">
      <x:text>
        <x:r>
          <x:t>Income before income taxes, H1 2026. Linked to the original frozen input. A missing reported fact stays n.a. Formula: ='Historical Inputs'!F481</x:t>
        </x:r>
      </x:text>
    </x:comment>
    <x:comment ref="Q35" authorId="0">
      <x:text>
        <x:r>
          <x:t>Tax, H1 2026. Linked to the original frozen input. A missing reported fact stays n.a. Formula: ='Historical Inputs'!F482</x:t>
        </x:r>
      </x:text>
    </x:comment>
    <x:comment ref="Q38" authorId="0">
      <x:text>
        <x:r>
          <x:t>Reported diluted EPS, H1 2026. Linked to the original frozen input. A missing reported fact stays n.a. Formula: ='Historical Inputs'!F486</x:t>
        </x:r>
      </x:text>
    </x:comment>
    <x:comment ref="Q39" authorId="0">
      <x:text>
        <x:r>
          <x:t>Weighted average diluted shares, H1 2026. Linked to the original frozen input. A missing reported fact stays n.a. Formula: ='Historical Inputs'!F487</x:t>
        </x:r>
      </x:text>
    </x:comment>
    <x:comment ref="Q41" authorId="0">
      <x:text>
        <x:r>
          <x:t>Dividends per common share, H1 2026. Linked to the original frozen input. A missing reported fact stays n.a. Formula: ='Historical Inputs'!F488</x:t>
        </x:r>
      </x:text>
    </x:comment>
    <x:comment ref="Q42" authorId="0">
      <x:text>
        <x:r>
          <x:t>Cash common dividends paid, H1 2026. Linked to the original frozen input. A missing reported fact stays n.a. Formula: ='Historical Inputs'!F489</x:t>
        </x:r>
      </x:text>
    </x:comment>
    <x:comment ref="Q43" authorId="0">
      <x:text>
        <x:r>
          <x:t>Common share repurchases paid, H1 2026. Linked to the original frozen input. A missing reported fact stays n.a. Formula: ='Historical Inputs'!F490</x:t>
        </x:r>
      </x:text>
    </x:comment>
    <x:comment ref="Q44" authorId="0">
      <x:text>
        <x:r>
          <x:t>Gross loan charge-offs, H1 2026. Linked to the original frozen input. A missing reported fact stays n.a. Formula: ='Historical Inputs'!F491</x:t>
        </x:r>
      </x:text>
    </x:comment>
    <x:comment ref="Q45" authorId="0">
      <x:text>
        <x:r>
          <x:t>Loan recoveries, H1 2026. Linked to the original frozen input. A missing reported fact stays n.a. Formula: ='Historical Inputs'!F492</x:t>
        </x:r>
      </x:text>
    </x:comment>
    <x:comment ref="Q47" authorId="0">
      <x:text>
        <x:r>
          <x:t>Actual standardized CET1 ratio, H1 2026. Linked to the original frozen input. A missing reported fact stays n.a. Formula: ='Historical Inputs'!F494</x:t>
        </x:r>
      </x:text>
    </x:comment>
    <x:comment ref="Q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Inputs'!F469</x:t>
        </x:r>
      </x:text>
    </x:comment>
    <x:comment ref="Q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Inputs'!F461),'Historical Inputs'!F461&gt;=1),'Historical Inputs'!F461,IF(COUNT('Historical Inputs'!F460,'Historical Inputs'!F462)=2,'Historical Inputs'!F460-'Historical Inputs'!F462,"n.a."))</x:t>
        </x:r>
      </x:text>
    </x:comment>
    <x:comment ref="Q16" authorId="0">
      <x:text>
        <x:r>
          <x:t>Ending shares differ from weighted average diluted shares. Issued less treasury is used only for an identical date. Formula: =IF(ISNUMBER('Historical Inputs'!F466),'Historical Inputs'!F466,IF(COUNT('Historical Inputs'!F467,'Historical Inputs'!F468)=2,'Historical Inputs'!F467-'Historical Inputs'!F468,"n.a."))</x:t>
        </x:r>
      </x:text>
    </x:comment>
    <x:comment ref="Q11" authorId="0">
      <x:text>
        <x:r>
          <x:t>Explicit reported common equity takes precedence. Preferred par amounts cannot substitute for carrying values. Rounded BV times shares is a disclosed fallback. Formula: =IF(ISNUMBER('Historical Inputs'!F462),'Historical Inputs'!F462,IF(AND(COUNT('Historical Inputs'!F460,'Historical Inputs'!F461)=2,'Historical Inputs'!F461&gt;=1),'Historical Inputs'!F460-'Historical Inputs'!F461,IF(COUNT('Historical Inputs'!F496,Q16)=2,'Historical Inputs'!F496*Q16,"n.a.")))</x:t>
        </x:r>
      </x:text>
    </x:comment>
    <x:comment ref="Q13" authorId="0">
      <x:text>
        <x:r>
          <x:t>Other intangibles exclude goodwill. If combined intangibles are reported, goodwill is deducted once. Formula: =IF(COUNT('Historical Inputs'!F465,Q12)=2,'Historical Inputs'!F465-Q12,'Historical Inputs'!F464)</x:t>
        </x:r>
      </x:text>
    </x:comment>
    <x:comment ref="Q14" authorId="0">
      <x:text>
        <x:r>
          <x:t>Straight subtraction TCE has no issuer deferred-tax adjustment. Formula: =IF(COUNT(Q11,Q12,Q13)=3,Q11-Q12-Q13,"n.a.")</x:t>
        </x:r>
      </x:text>
    </x:comment>
    <x:comment ref="Q17" authorId="0">
      <x:text>
        <x:r>
          <x:t>Reported book value per share takes precedence. Formula: =IF(ISNUMBER('Historical Inputs'!F496),'Historical Inputs'!F496,IF(COUNT(Q11,Q16)=2,Q11/Q16,"n.a."))</x:t>
        </x:r>
      </x:text>
    </x:comment>
    <x:comment ref="Q18" authorId="0">
      <x:text>
        <x:r>
          <x:t>Selected TBV is issuer reported, then issuer TCE divided by ending shares, then straight-subtraction TCE. Formula: =IF(ISNUMBER('Historical Inputs'!F497),'Historical Inputs'!F497,IF(COUNT('Historical Inputs'!F498,Q16)=2,'Historical Inputs'!F498/Q16,IF(COUNT(Q14,Q16)=2,Q14/Q16,"n.a.")))</x:t>
        </x:r>
      </x:text>
    </x:comment>
    <x:comment ref="Q15" authorId="0">
      <x:text>
        <x:r>
          <x:t>Reported TCE takes precedence. TBV times rounded end shares can be a reconstruction. Formula: =IF(ISNUMBER('Historical Inputs'!F498),'Historical Inputs'!F498,IF(COUNT(Q18,Q16)=2,Q18*Q16,"n.a."))</x:t>
        </x:r>
      </x:text>
    </x:comment>
    <x:comment ref="Q36" authorId="0">
      <x:text>
        <x:r>
          <x:t>Common earnings exclude preferred dividends and common-income adjustments. Formula: =IF(ISNUMBER('Historical Inputs'!F484),'Historical Inputs'!F484,IF(COUNT('Historical Inputs'!F483,'Historical Inputs'!F485)=2,'Historical Inputs'!F483-'Historical Inputs'!F485,"n.a."))</x:t>
        </x:r>
      </x:text>
    </x:comment>
    <x:comment ref="Q37" authorId="0">
      <x:text>
        <x:r>
          <x:t>Reported parent net income, otherwise common income plus reported preferred adjustments; the fallback is a bridge. Formula: =IF(ISNUMBER('Historical Inputs'!F483),'Historical Inputs'!F483,IF(COUNT('Historical Inputs'!F484,'Historical Inputs'!F485)=2,'Historical Inputs'!F484+'Historical Inputs'!F485,"n.a."))</x:t>
        </x:r>
      </x:text>
    </x:comment>
    <x:comment ref="Q30" authorId="0">
      <x:text>
        <x:r>
          <x:t>Net revenue equals net interest plus noninterest income. Use total GAAP reported revenue when a component is unavailable. Formula: =IF(COUNT(Q28:Q29)=2,SUM(Q28:Q29),'Historical Inputs'!F478)</x:t>
        </x:r>
      </x:text>
    </x:comment>
    <x:comment ref="Q32" authorId="0">
      <x:text>
        <x:r>
          <x:t>Pre-provision net revenue excludes the provision but retains operating expense. Formula: =IF(COUNT(Q30,Q31)=2,Q30-Q31,"n.a.")</x:t>
        </x:r>
      </x:text>
    </x:comment>
    <x:comment ref="Q33" authorId="0">
      <x:text>
        <x:r>
          <x:t>Reported credit provision is selected first. Otherwise this is an explicitly labeled pretax bridge residual, not a reported provision. Formula: =IF(ISNUMBER('Historical Inputs'!F480),'Historical Inputs'!F480,IF(COUNT(Q30,Q31,Q34)=3,Q30-Q31-Q34,"n.a."))</x:t>
        </x:r>
      </x:text>
    </x:comment>
    <x:comment ref="Q40" authorId="0">
      <x:text>
        <x:r>
          <x:t>Calculated common EPS uses common earnings and period-average diluted shares. Formula: =IF(AND(ISNUMBER(Q36),ISNUMBER(Q39),Q39&lt;&gt;0),Q36/Q39,"n.a.")</x:t>
        </x:r>
      </x:text>
    </x:comment>
    <x:comment ref="Q46" authorId="0">
      <x:text>
        <x:r>
          <x:t>Net charge-offs equal gross charge-offs less recoveries. Missing recoveries are not zero. Formula: =IF(COUNT(Q44,Q45)=2,Q44-Q45,"n.a.")</x:t>
        </x:r>
      </x:text>
    </x:comment>
    <x:comment ref="Q51" authorId="0">
      <x:text>
        <x:r>
          <x:t>GAAP efficiency proxy. Issuer tax-equivalent revenue may produce a different reported ratio. Formula: =IF(AND(ISNUMBER(Q31),ISNUMBER(Q30),Q30&lt;&gt;0),Q31/Q30,"n.a.")</x:t>
        </x:r>
      </x:text>
    </x:comment>
    <x:comment ref="Q52" authorId="0">
      <x:text>
        <x:r>
          <x:t>Period-end loan-to-deposit ratio; business-model funding differences remain. Formula: =IF(AND(ISNUMBER(Q21),ISNUMBER(Q24),Q24&lt;&gt;0),Q21/Q24,"n.a.")</x:t>
        </x:r>
      </x:text>
    </x:comment>
    <x:comment ref="Q53" authorId="0">
      <x:text>
        <x:r>
          <x:t>Loan allowance coverage excludes unfunded commitment reserves. Formula: =IF(AND(ISNUMBER(Q23),ISNUMBER(Q21),Q21&lt;&gt;0),Q23/Q21,"n.a.")</x:t>
        </x:r>
      </x:text>
    </x:comment>
    <x:comment ref="Q54" authorId="0">
      <x:text>
        <x:r>
          <x:t>Charge-offs divided by period-end gross loans. This differs from an issuer average-loan credit-loss ratio. Formula: =IF(AND(ISNUMBER(Q46),ISNUMBER(Q21),Q21&lt;&gt;0),Q46/Q21,"n.a.")</x:t>
        </x:r>
      </x:text>
    </x:comment>
    <x:comment ref="Q55" authorId="0">
      <x:text>
        <x:r>
          <x:t>Difference between parent and common earnings includes preferred and other common-income claims. Formula: =IF(COUNT(Q37,Q36)=2,Q37-Q36,"n.a.")</x:t>
        </x:r>
      </x:text>
    </x:comment>
    <x:comment ref="R28" authorId="0">
      <x:text>
        <x:r>
          <x:t>LTM flow equals FY2025 plus H1 2026 minus H1 2025. Stock balances stay at June 2026. Formula: =IF(COUNT(M28,Q28,P28)=3,M28+Q28-P28,"n.a.")</x:t>
        </x:r>
      </x:text>
    </x:comment>
    <x:comment ref="R29" authorId="0">
      <x:text>
        <x:r>
          <x:t>LTM flow equals FY2025 plus H1 2026 minus H1 2025. Stock balances stay at June 2026. Formula: =IF(COUNT(M29,Q29,P29)=3,M29+Q29-P29,"n.a.")</x:t>
        </x:r>
      </x:text>
    </x:comment>
    <x:comment ref="R30" authorId="0">
      <x:text>
        <x:r>
          <x:t>LTM flow equals FY2025 plus H1 2026 minus H1 2025. Stock balances stay at June 2026. Formula: =IF(COUNT(M30,Q30,P30)=3,M30+Q30-P30,"n.a.")</x:t>
        </x:r>
      </x:text>
    </x:comment>
    <x:comment ref="R31" authorId="0">
      <x:text>
        <x:r>
          <x:t>LTM flow equals FY2025 plus H1 2026 minus H1 2025. Stock balances stay at June 2026. Formula: =IF(COUNT(M31,Q31,P31)=3,M31+Q31-P31,"n.a.")</x:t>
        </x:r>
      </x:text>
    </x:comment>
    <x:comment ref="R32" authorId="0">
      <x:text>
        <x:r>
          <x:t>LTM flow equals FY2025 plus H1 2026 minus H1 2025. Stock balances stay at June 2026. Formula: =IF(COUNT(M32,Q32,P32)=3,M32+Q32-P32,"n.a.")</x:t>
        </x:r>
      </x:text>
    </x:comment>
    <x:comment ref="R33" authorId="0">
      <x:text>
        <x:r>
          <x:t>LTM flow equals FY2025 plus H1 2026 minus H1 2025. Stock balances stay at June 2026. Formula: =IF(COUNT(M33,Q33,P33)=3,M33+Q33-P33,"n.a.")</x:t>
        </x:r>
      </x:text>
    </x:comment>
    <x:comment ref="R34" authorId="0">
      <x:text>
        <x:r>
          <x:t>LTM flow equals FY2025 plus H1 2026 minus H1 2025. Stock balances stay at June 2026. Formula: =IF(COUNT(M34,Q34,P34)=3,M34+Q34-P34,"n.a.")</x:t>
        </x:r>
      </x:text>
    </x:comment>
    <x:comment ref="R35" authorId="0">
      <x:text>
        <x:r>
          <x:t>LTM flow equals FY2025 plus H1 2026 minus H1 2025. Stock balances stay at June 2026. Formula: =IF(COUNT(M35,Q35,P35)=3,M35+Q35-P35,"n.a.")</x:t>
        </x:r>
      </x:text>
    </x:comment>
    <x:comment ref="R36" authorId="0">
      <x:text>
        <x:r>
          <x:t>LTM flow equals FY2025 plus H1 2026 minus H1 2025. Stock balances stay at June 2026. Formula: =IF(COUNT(M36,Q36,P36)=3,M36+Q36-P36,"n.a.")</x:t>
        </x:r>
      </x:text>
    </x:comment>
    <x:comment ref="R37" authorId="0">
      <x:text>
        <x:r>
          <x:t>LTM flow equals FY2025 plus H1 2026 minus H1 2025. Stock balances stay at June 2026. Formula: =IF(COUNT(M37,Q37,P37)=3,M37+Q37-P37,"n.a.")</x:t>
        </x:r>
      </x:text>
    </x:comment>
    <x:comment ref="R39" authorId="0">
      <x:text>
        <x:r>
          <x:t>Reconstruct LTM diluted average shares with equal half-year weighting. Formula: =IF(COUNT(M39,Q39,P39)=3,M39+Q39/2-P39/2,"n.a.")</x:t>
        </x:r>
      </x:text>
    </x:comment>
    <x:comment ref="R40" authorId="0">
      <x:text>
        <x:r>
          <x:t>LTM common income divided by the reconstructed diluted-share average. Formula: =IF(AND(ISNUMBER(R36),ISNUMBER(R39),R39&lt;&gt;0),R36/R39,"n.a.")</x:t>
        </x:r>
      </x:text>
    </x:comment>
    <x:comment ref="R41" authorId="0">
      <x:text>
        <x:r>
          <x:t>LTM flow equals FY2025 plus H1 2026 minus H1 2025. Stock balances stay at June 2026. Formula: =IF(COUNT(M41,Q41,P41)=3,M41+Q41-P41,"n.a.")</x:t>
        </x:r>
      </x:text>
    </x:comment>
    <x:comment ref="R42" authorId="0">
      <x:text>
        <x:r>
          <x:t>LTM flow equals FY2025 plus H1 2026 minus H1 2025. Stock balances stay at June 2026. Formula: =IF(COUNT(M42,Q42,P42)=3,M42+Q42-P42,"n.a.")</x:t>
        </x:r>
      </x:text>
    </x:comment>
    <x:comment ref="R43" authorId="0">
      <x:text>
        <x:r>
          <x:t>LTM flow equals FY2025 plus H1 2026 minus H1 2025. Stock balances stay at June 2026. Formula: =IF(COUNT(M43,Q43,P43)=3,M43+Q43-P43,"n.a.")</x:t>
        </x:r>
      </x:text>
    </x:comment>
    <x:comment ref="R44" authorId="0">
      <x:text>
        <x:r>
          <x:t>LTM flow equals FY2025 plus H1 2026 minus H1 2025. Stock balances stay at June 2026. Formula: =IF(COUNT(M44,Q44,P44)=3,M44+Q44-P44,"n.a.")</x:t>
        </x:r>
      </x:text>
    </x:comment>
    <x:comment ref="R45" authorId="0">
      <x:text>
        <x:r>
          <x:t>LTM flow equals FY2025 plus H1 2026 minus H1 2025. Stock balances stay at June 2026. Formula: =IF(COUNT(M45,Q45,P45)=3,M45+Q45-P45,"n.a.")</x:t>
        </x:r>
      </x:text>
    </x:comment>
    <x:comment ref="R46" authorId="0">
      <x:text>
        <x:r>
          <x:t>LTM flow equals FY2025 plus H1 2026 minus H1 2025. Stock balances stay at June 2026. Formula: =IF(COUNT(M46,Q46,P46)=3,M46+Q46-P46,"n.a.")</x:t>
        </x:r>
      </x:text>
    </x:comment>
    <x:comment ref="R48" authorId="0">
      <x:text>
        <x:r>
          <x:t>LTM return proxy uses June 2025 and June 2026 average balances. Formula: =IF(COUNT(R36,P11,Q11)=3,R36/AVERAGE(P11,Q11),"n.a.")</x:t>
        </x:r>
      </x:text>
    </x:comment>
    <x:comment ref="R49" authorId="0">
      <x:text>
        <x:r>
          <x:t>LTM return proxy uses June 2025 and June 2026 average balances. Formula: =IF(COUNT(R36,P15,Q15)=3,R36/AVERAGE(P15,Q15),"n.a.")</x:t>
        </x:r>
      </x:text>
    </x:comment>
    <x:comment ref="R50" authorId="0">
      <x:text>
        <x:r>
          <x:t>LTM return proxy uses June 2025 and June 2026 average balances. Formula: =IF(COUNT(R36,P7,Q7)=3,R36/AVERAGE(P7,Q7),"n.a.")</x:t>
        </x:r>
      </x:text>
    </x:comment>
    <x:comment ref="R55" authorId="0">
      <x:text>
        <x:r>
          <x:t>LTM flow equals FY2025 plus H1 2026 minus H1 2025. Stock balances stay at June 2026. Formula: =IF(COUNT(M55,Q55,P55)=3,M55+Q55-P55,"n.a.")</x:t>
        </x:r>
      </x:text>
    </x:comment>
    <x:comment ref="N30" authorId="0">
      <x:text>
        <x:r>
          <x:t>FY2026 estimate from the single forecast build, not reported full-year results. Formula: ='Forecast FY2026'!O7</x:t>
        </x:r>
      </x:text>
    </x:comment>
    <x:comment ref="N31" authorId="0">
      <x:text>
        <x:r>
          <x:t>FY2026 estimate from the single forecast build, not reported full-year results. Formula: ='Forecast FY2026'!P7</x:t>
        </x:r>
      </x:text>
    </x:comment>
    <x:comment ref="N33" authorId="0">
      <x:text>
        <x:r>
          <x:t>FY2026 estimate from the single forecast build, not reported full-year results. Formula: ='Forecast FY2026'!Q7</x:t>
        </x:r>
      </x:text>
    </x:comment>
    <x:comment ref="N36" authorId="0">
      <x:text>
        <x:r>
          <x:t>FY2026 estimate from the single forecast build, not reported full-year results. Formula: ='Forecast FY2026'!R7</x:t>
        </x:r>
      </x:text>
    </x:comment>
    <x:comment ref="N39" authorId="0">
      <x:text>
        <x:r>
          <x:t>FY2026 estimate from the single forecast build, not reported full-year results. Formula: ='Forecast FY2026'!S7</x:t>
        </x:r>
      </x:text>
    </x:comment>
    <x:comment ref="N40" authorId="0">
      <x:text>
        <x:r>
          <x:t>FY2026 estimate from the single forecast build, not reported full-year results. Formula: ='Forecast FY2026'!T7</x:t>
        </x:r>
      </x:text>
    </x:comment>
  </x:commentList>
</x:comments>
</file>

<file path=xl/comments21.xml><?xml version="1.0" encoding="utf-8"?>
<x:comments xmlns:x="http://schemas.openxmlformats.org/spreadsheetml/2006/main">
  <x:authors>
    <x:author/>
  </x:authors>
  <x:commentList>
    <x:comment ref="E7" authorId="0">
      <x:text>
        <x:r>
          <x:t>Assets, FY2017. Linked to the original frozen input. A missing reported fact stays n.a. Formula: ='Historical Inputs'!F540</x:t>
        </x:r>
      </x:text>
    </x:comment>
    <x:comment ref="E8" authorId="0">
      <x:text>
        <x:r>
          <x:t>Liabilities, FY2017. Linked to the original frozen input. A missing reported fact stays n.a. Formula: ='Historical Inputs'!F541</x:t>
        </x:r>
      </x:text>
    </x:comment>
    <x:comment ref="E9" authorId="0">
      <x:text>
        <x:r>
          <x:t>Shareholders equity attributable to parent, FY2017. Linked to the original frozen input. A missing reported fact stays n.a. Formula: ='Historical Inputs'!F542</x:t>
        </x:r>
      </x:text>
    </x:comment>
    <x:comment ref="E12" authorId="0">
      <x:text>
        <x:r>
          <x:t>Goodwill, FY2017. Linked to the original frozen input. A missing reported fact stays n.a. Formula: ='Historical Inputs'!F545</x:t>
        </x:r>
      </x:text>
    </x:comment>
    <x:comment ref="E19" authorId="0">
      <x:text>
        <x:r>
          <x:t>Reported common book value per share, FY2017. Linked to the original frozen input. A missing reported fact stays n.a. Formula: ='Historical Inputs'!F578</x:t>
        </x:r>
      </x:text>
    </x:comment>
    <x:comment ref="E20" authorId="0">
      <x:text>
        <x:r>
          <x:t>Reported tangible book value per share, FY2017. Linked to the original frozen input. A missing reported fact stays n.a. Formula: ='Historical Inputs'!F579</x:t>
        </x:r>
      </x:text>
    </x:comment>
    <x:comment ref="E21" authorId="0">
      <x:text>
        <x:r>
          <x:t>Gross loans and leases selected definition, FY2017. Linked to the original frozen input. A missing reported fact stays n.a. Formula: ='Historical Inputs'!F552</x:t>
        </x:r>
      </x:text>
    </x:comment>
    <x:comment ref="E22" authorId="0">
      <x:text>
        <x:r>
          <x:t>Net loans after allowance selected definition, FY2017. Linked to the original frozen input. A missing reported fact stays n.a. Formula: ='Historical Inputs'!F553</x:t>
        </x:r>
      </x:text>
    </x:comment>
    <x:comment ref="E23" authorId="0">
      <x:text>
        <x:r>
          <x:t>Loan allowance for credit losses, FY2017. Linked to the original frozen input. A missing reported fact stays n.a. Formula: ='Historical Inputs'!F554</x:t>
        </x:r>
      </x:text>
    </x:comment>
    <x:comment ref="E25" authorId="0">
      <x:text>
        <x:r>
          <x:t>Cash, FY2017. Linked to the original frozen input. A missing reported fact stays n.a. Formula: ='Historical Inputs'!F556</x:t>
        </x:r>
      </x:text>
    </x:comment>
    <x:comment ref="E26" authorId="0">
      <x:text>
        <x:r>
          <x:t>Accumulated other comprehensive income, FY2017. Linked to the original frozen input. A missing reported fact stays n.a. Formula: ='Historical Inputs'!F557</x:t>
        </x:r>
      </x:text>
    </x:comment>
    <x:comment ref="E28" authorId="0">
      <x:text>
        <x:r>
          <x:t>Net interest income, FY2017. Linked to the original frozen input. A missing reported fact stays n.a. Formula: ='Historical Inputs'!F558</x:t>
        </x:r>
      </x:text>
    </x:comment>
    <x:comment ref="E29" authorId="0">
      <x:text>
        <x:r>
          <x:t>Noninterest Income, FY2017. Linked to the original frozen input. A missing reported fact stays n.a. Formula: ='Historical Inputs'!F559</x:t>
        </x:r>
      </x:text>
    </x:comment>
    <x:comment ref="E31" authorId="0">
      <x:text>
        <x:r>
          <x:t>Noninterest expense, FY2017. Linked to the original frozen input. A missing reported fact stays n.a. Formula: ='Historical Inputs'!F561</x:t>
        </x:r>
      </x:text>
    </x:comment>
    <x:comment ref="E34" authorId="0">
      <x:text>
        <x:r>
          <x:t>Income before income taxes, FY2017. Linked to the original frozen input. A missing reported fact stays n.a. Formula: ='Historical Inputs'!F563</x:t>
        </x:r>
      </x:text>
    </x:comment>
    <x:comment ref="E35" authorId="0">
      <x:text>
        <x:r>
          <x:t>Tax, FY2017. Linked to the original frozen input. A missing reported fact stays n.a. Formula: ='Historical Inputs'!F564</x:t>
        </x:r>
      </x:text>
    </x:comment>
    <x:comment ref="E38" authorId="0">
      <x:text>
        <x:r>
          <x:t>Reported diluted EPS, FY2017. Linked to the original frozen input. A missing reported fact stays n.a. Formula: ='Historical Inputs'!F568</x:t>
        </x:r>
      </x:text>
    </x:comment>
    <x:comment ref="E39" authorId="0">
      <x:text>
        <x:r>
          <x:t>Weighted average diluted shares, FY2017. Linked to the original frozen input. A missing reported fact stays n.a. Formula: ='Historical Inputs'!F569</x:t>
        </x:r>
      </x:text>
    </x:comment>
    <x:comment ref="E41" authorId="0">
      <x:text>
        <x:r>
          <x:t>Dividends per common share, FY2017. Linked to the original frozen input. A missing reported fact stays n.a. Formula: ='Historical Inputs'!F570</x:t>
        </x:r>
      </x:text>
    </x:comment>
    <x:comment ref="E42" authorId="0">
      <x:text>
        <x:r>
          <x:t>Cash common dividends paid, FY2017. Linked to the original frozen input. A missing reported fact stays n.a. Formula: ='Historical Inputs'!F571</x:t>
        </x:r>
      </x:text>
    </x:comment>
    <x:comment ref="E43" authorId="0">
      <x:text>
        <x:r>
          <x:t>Common share repurchases paid, FY2017. Linked to the original frozen input. A missing reported fact stays n.a. Formula: ='Historical Inputs'!F572</x:t>
        </x:r>
      </x:text>
    </x:comment>
    <x:comment ref="E44" authorId="0">
      <x:text>
        <x:r>
          <x:t>Gross loan charge-offs, FY2017. Linked to the original frozen input. A missing reported fact stays n.a. Formula: ='Historical Inputs'!F573</x:t>
        </x:r>
      </x:text>
    </x:comment>
    <x:comment ref="E45" authorId="0">
      <x:text>
        <x:r>
          <x:t>Loan recoveries, FY2017. Linked to the original frozen input. A missing reported fact stays n.a. Formula: ='Historical Inputs'!F574</x:t>
        </x:r>
      </x:text>
    </x:comment>
    <x:comment ref="E47" authorId="0">
      <x:text>
        <x:r>
          <x:t>Actual standardized CET1 ratio, FY2017. Linked to the original frozen input. A missing reported fact stays n.a. Formula: ='Historical Inputs'!F576</x:t>
        </x:r>
      </x:text>
    </x:comment>
    <x:comment ref="E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Inputs'!F551</x:t>
        </x:r>
      </x:text>
    </x:comment>
    <x:comment ref="E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Inputs'!F543),'Historical Inputs'!F543&gt;=1),'Historical Inputs'!F543,IF(COUNT('Historical Inputs'!F542,'Historical Inputs'!F544)=2,'Historical Inputs'!F542-'Historical Inputs'!F544,"n.a."))</x:t>
        </x:r>
      </x:text>
    </x:comment>
    <x:comment ref="E16" authorId="0">
      <x:text>
        <x:r>
          <x:t>Ending shares differ from weighted average diluted shares. Issued less treasury is used only for an identical date. Formula: =IF(ISNUMBER('Historical Inputs'!F548),'Historical Inputs'!F548,IF(COUNT('Historical Inputs'!F549,'Historical Inputs'!F550)=2,'Historical Inputs'!F549-'Historical Inputs'!F550,"n.a."))</x:t>
        </x:r>
      </x:text>
    </x:comment>
    <x:comment ref="E11" authorId="0">
      <x:text>
        <x:r>
          <x:t>Explicit reported common equity takes precedence. Preferred par amounts cannot substitute for carrying values. Rounded BV times shares is a disclosed fallback. Formula: =IF(ISNUMBER('Historical Inputs'!F544),'Historical Inputs'!F544,IF(AND(COUNT('Historical Inputs'!F542,'Historical Inputs'!F543)=2,'Historical Inputs'!F543&gt;=1),'Historical Inputs'!F542-'Historical Inputs'!F543,IF(COUNT('Historical Inputs'!F578,E16)=2,'Historical Inputs'!F578*E16,"n.a.")))</x:t>
        </x:r>
      </x:text>
    </x:comment>
    <x:comment ref="E13" authorId="0">
      <x:text>
        <x:r>
          <x:t>Other intangibles exclude goodwill. If combined intangibles are reported, goodwill is deducted once. Formula: =IF(COUNT('Historical Inputs'!F547,E12)=2,'Historical Inputs'!F547-E12,'Historical Inputs'!F546)</x:t>
        </x:r>
      </x:text>
    </x:comment>
    <x:comment ref="E14" authorId="0">
      <x:text>
        <x:r>
          <x:t>Straight subtraction TCE has no issuer deferred-tax adjustment. Formula: =IF(COUNT(E11,E12,E13)=3,E11-E12-E13,"n.a.")</x:t>
        </x:r>
      </x:text>
    </x:comment>
    <x:comment ref="E17" authorId="0">
      <x:text>
        <x:r>
          <x:t>Reported book value per share takes precedence. Formula: =IF(ISNUMBER('Historical Inputs'!F578),'Historical Inputs'!F578,IF(COUNT(E11,E16)=2,E11/E16,"n.a."))</x:t>
        </x:r>
      </x:text>
    </x:comment>
    <x:comment ref="E18" authorId="0">
      <x:text>
        <x:r>
          <x:t>Selected TBV is issuer reported, then issuer TCE divided by ending shares, then straight-subtraction TCE. Formula: =IF(ISNUMBER('Historical Inputs'!F579),'Historical Inputs'!F579,IF(COUNT('Historical Inputs'!F580,E16)=2,'Historical Inputs'!F580/E16,IF(COUNT(E14,E16)=2,E14/E16,"n.a.")))</x:t>
        </x:r>
      </x:text>
    </x:comment>
    <x:comment ref="E15" authorId="0">
      <x:text>
        <x:r>
          <x:t>Reported TCE takes precedence. TBV times rounded end shares can be a reconstruction. Formula: =IF(ISNUMBER('Historical Inputs'!F580),'Historical Inputs'!F580,IF(COUNT(E18,E16)=2,E18*E16,"n.a."))</x:t>
        </x:r>
      </x:text>
    </x:comment>
    <x:comment ref="E36" authorId="0">
      <x:text>
        <x:r>
          <x:t>Common earnings exclude preferred dividends and common-income adjustments. Formula: =IF(ISNUMBER('Historical Inputs'!F566),'Historical Inputs'!F566,IF(COUNT('Historical Inputs'!F565,'Historical Inputs'!F567)=2,'Historical Inputs'!F565-'Historical Inputs'!F567,"n.a."))</x:t>
        </x:r>
      </x:text>
    </x:comment>
    <x:comment ref="E37" authorId="0">
      <x:text>
        <x:r>
          <x:t>Reported parent net income, otherwise common income plus reported preferred adjustments; the fallback is a bridge. Formula: =IF(ISNUMBER('Historical Inputs'!F565),'Historical Inputs'!F565,IF(COUNT('Historical Inputs'!F566,'Historical Inputs'!F567)=2,'Historical Inputs'!F566+'Historical Inputs'!F567,"n.a."))</x:t>
        </x:r>
      </x:text>
    </x:comment>
    <x:comment ref="E30" authorId="0">
      <x:text>
        <x:r>
          <x:t>Net revenue equals net interest plus noninterest income. Use total GAAP reported revenue when a component is unavailable. Formula: =IF(COUNT(E28:E29)=2,SUM(E28:E29),'Historical Inputs'!F560)</x:t>
        </x:r>
      </x:text>
    </x:comment>
    <x:comment ref="E32" authorId="0">
      <x:text>
        <x:r>
          <x:t>Pre-provision net revenue excludes the provision but retains operating expense. Formula: =IF(COUNT(E30,E31)=2,E30-E31,"n.a.")</x:t>
        </x:r>
      </x:text>
    </x:comment>
    <x:comment ref="E33" authorId="0">
      <x:text>
        <x:r>
          <x:t>Reported credit provision is selected first. Otherwise this is an explicitly labeled pretax bridge residual, not a reported provision. Formula: =IF(ISNUMBER('Historical Inputs'!F562),'Historical Inputs'!F562,IF(COUNT(E30,E31,E34)=3,E30-E31-E34,"n.a."))</x:t>
        </x:r>
      </x:text>
    </x:comment>
    <x:comment ref="E40" authorId="0">
      <x:text>
        <x:r>
          <x:t>Calculated common EPS uses common earnings and period-average diluted shares. Formula: =IF(AND(ISNUMBER(E36),ISNUMBER(E39),E39&lt;&gt;0),E36/E39,"n.a.")</x:t>
        </x:r>
      </x:text>
    </x:comment>
    <x:comment ref="E46" authorId="0">
      <x:text>
        <x:r>
          <x:t>Net charge-offs equal gross charge-offs less recoveries. Missing recoveries are not zero. Formula: =IF(COUNT(E44,E45)=2,E44-E45,"n.a.")</x:t>
        </x:r>
      </x:text>
    </x:comment>
    <x:comment ref="E51" authorId="0">
      <x:text>
        <x:r>
          <x:t>GAAP efficiency proxy. Issuer tax-equivalent revenue may produce a different reported ratio. Formula: =IF(AND(ISNUMBER(E31),ISNUMBER(E30),E30&lt;&gt;0),E31/E30,"n.a.")</x:t>
        </x:r>
      </x:text>
    </x:comment>
    <x:comment ref="E52" authorId="0">
      <x:text>
        <x:r>
          <x:t>Period-end loan-to-deposit ratio; business-model funding differences remain. Formula: =IF(AND(ISNUMBER(E21),ISNUMBER(E24),E24&lt;&gt;0),E21/E24,"n.a.")</x:t>
        </x:r>
      </x:text>
    </x:comment>
    <x:comment ref="E53" authorId="0">
      <x:text>
        <x:r>
          <x:t>Loan allowance coverage excludes unfunded commitment reserves. Formula: =IF(AND(ISNUMBER(E23),ISNUMBER(E21),E21&lt;&gt;0),E23/E21,"n.a.")</x:t>
        </x:r>
      </x:text>
    </x:comment>
    <x:comment ref="E54" authorId="0">
      <x:text>
        <x:r>
          <x:t>Charge-offs divided by period-end gross loans. This differs from an issuer average-loan credit-loss ratio. Formula: =IF(AND(ISNUMBER(E46),ISNUMBER(E21),E21&lt;&gt;0),E46/E21,"n.a.")</x:t>
        </x:r>
      </x:text>
    </x:comment>
    <x:comment ref="E55" authorId="0">
      <x:text>
        <x:r>
          <x:t>Difference between parent and common earnings includes preferred and other common-income claims. Formula: =IF(COUNT(E37,E36)=2,E37-E36,"n.a.")</x:t>
        </x:r>
      </x:text>
    </x:comment>
    <x:comment ref="E48" authorId="0">
      <x:text>
        <x:r>
          <x:t>Two-point average balance proxy, not the issuer daily average return. Formula: =IF(COUNT(E36,E11,$U$62)=3,E36/AVERAGE(E11,$U$62),"n.a.")</x:t>
        </x:r>
      </x:text>
    </x:comment>
    <x:comment ref="E49" authorId="0">
      <x:text>
        <x:r>
          <x:t>Two-point average balance proxy, not the issuer daily average return. Formula: =IF(COUNT(E36,E15,$U$63)=3,E36/AVERAGE(E15,$U$63),"n.a.")</x:t>
        </x:r>
      </x:text>
    </x:comment>
    <x:comment ref="E50" authorId="0">
      <x:text>
        <x:r>
          <x:t>Two-point average balance proxy, not the issuer daily average return. Formula: =IF(COUNT(E36,E7,$U$64)=3,E36/AVERAGE(E7,$U$64),"n.a.")</x:t>
        </x:r>
      </x:text>
    </x:comment>
    <x:comment ref="F7" authorId="0">
      <x:text>
        <x:r>
          <x:t>Assets, FY2018. Linked to the original frozen input. A missing reported fact stays n.a. Formula: ='Historical Inputs'!F581</x:t>
        </x:r>
      </x:text>
    </x:comment>
    <x:comment ref="F8" authorId="0">
      <x:text>
        <x:r>
          <x:t>Liabilities, FY2018. Linked to the original frozen input. A missing reported fact stays n.a. Formula: ='Historical Inputs'!F582</x:t>
        </x:r>
      </x:text>
    </x:comment>
    <x:comment ref="F9" authorId="0">
      <x:text>
        <x:r>
          <x:t>Shareholders equity attributable to parent, FY2018. Linked to the original frozen input. A missing reported fact stays n.a. Formula: ='Historical Inputs'!F583</x:t>
        </x:r>
      </x:text>
    </x:comment>
    <x:comment ref="F12" authorId="0">
      <x:text>
        <x:r>
          <x:t>Goodwill, FY2018. Linked to the original frozen input. A missing reported fact stays n.a. Formula: ='Historical Inputs'!F586</x:t>
        </x:r>
      </x:text>
    </x:comment>
    <x:comment ref="F19" authorId="0">
      <x:text>
        <x:r>
          <x:t>Reported common book value per share, FY2018. Linked to the original frozen input. A missing reported fact stays n.a. Formula: ='Historical Inputs'!F619</x:t>
        </x:r>
      </x:text>
    </x:comment>
    <x:comment ref="F20" authorId="0">
      <x:text>
        <x:r>
          <x:t>Reported tangible book value per share, FY2018. Linked to the original frozen input. A missing reported fact stays n.a. Formula: ='Historical Inputs'!F620</x:t>
        </x:r>
      </x:text>
    </x:comment>
    <x:comment ref="F21" authorId="0">
      <x:text>
        <x:r>
          <x:t>Gross loans and leases selected definition, FY2018. Linked to the original frozen input. A missing reported fact stays n.a. Formula: ='Historical Inputs'!F593</x:t>
        </x:r>
      </x:text>
    </x:comment>
    <x:comment ref="F22" authorId="0">
      <x:text>
        <x:r>
          <x:t>Net loans after allowance selected definition, FY2018. Linked to the original frozen input. A missing reported fact stays n.a. Formula: ='Historical Inputs'!F594</x:t>
        </x:r>
      </x:text>
    </x:comment>
    <x:comment ref="F23" authorId="0">
      <x:text>
        <x:r>
          <x:t>Loan allowance for credit losses, FY2018. Linked to the original frozen input. A missing reported fact stays n.a. Formula: ='Historical Inputs'!F595</x:t>
        </x:r>
      </x:text>
    </x:comment>
    <x:comment ref="F25" authorId="0">
      <x:text>
        <x:r>
          <x:t>Cash, FY2018. Linked to the original frozen input. A missing reported fact stays n.a. Formula: ='Historical Inputs'!F597</x:t>
        </x:r>
      </x:text>
    </x:comment>
    <x:comment ref="F26" authorId="0">
      <x:text>
        <x:r>
          <x:t>Accumulated other comprehensive income, FY2018. Linked to the original frozen input. A missing reported fact stays n.a. Formula: ='Historical Inputs'!F598</x:t>
        </x:r>
      </x:text>
    </x:comment>
    <x:comment ref="F28" authorId="0">
      <x:text>
        <x:r>
          <x:t>Net interest income, FY2018. Linked to the original frozen input. A missing reported fact stays n.a. Formula: ='Historical Inputs'!F599</x:t>
        </x:r>
      </x:text>
    </x:comment>
    <x:comment ref="F29" authorId="0">
      <x:text>
        <x:r>
          <x:t>Noninterest Income, FY2018. Linked to the original frozen input. A missing reported fact stays n.a. Formula: ='Historical Inputs'!F600</x:t>
        </x:r>
      </x:text>
    </x:comment>
    <x:comment ref="F31" authorId="0">
      <x:text>
        <x:r>
          <x:t>Noninterest expense, FY2018. Linked to the original frozen input. A missing reported fact stays n.a. Formula: ='Historical Inputs'!F602</x:t>
        </x:r>
      </x:text>
    </x:comment>
    <x:comment ref="F34" authorId="0">
      <x:text>
        <x:r>
          <x:t>Income before income taxes, FY2018. Linked to the original frozen input. A missing reported fact stays n.a. Formula: ='Historical Inputs'!F604</x:t>
        </x:r>
      </x:text>
    </x:comment>
    <x:comment ref="F35" authorId="0">
      <x:text>
        <x:r>
          <x:t>Tax, FY2018. Linked to the original frozen input. A missing reported fact stays n.a. Formula: ='Historical Inputs'!F605</x:t>
        </x:r>
      </x:text>
    </x:comment>
    <x:comment ref="F38" authorId="0">
      <x:text>
        <x:r>
          <x:t>Reported diluted EPS, FY2018. Linked to the original frozen input. A missing reported fact stays n.a. Formula: ='Historical Inputs'!F609</x:t>
        </x:r>
      </x:text>
    </x:comment>
    <x:comment ref="F39" authorId="0">
      <x:text>
        <x:r>
          <x:t>Weighted average diluted shares, FY2018. Linked to the original frozen input. A missing reported fact stays n.a. Formula: ='Historical Inputs'!F610</x:t>
        </x:r>
      </x:text>
    </x:comment>
    <x:comment ref="F41" authorId="0">
      <x:text>
        <x:r>
          <x:t>Dividends per common share, FY2018. Linked to the original frozen input. A missing reported fact stays n.a. Formula: ='Historical Inputs'!F611</x:t>
        </x:r>
      </x:text>
    </x:comment>
    <x:comment ref="F42" authorId="0">
      <x:text>
        <x:r>
          <x:t>Cash common dividends paid, FY2018. Linked to the original frozen input. A missing reported fact stays n.a. Formula: ='Historical Inputs'!F612</x:t>
        </x:r>
      </x:text>
    </x:comment>
    <x:comment ref="F43" authorId="0">
      <x:text>
        <x:r>
          <x:t>Common share repurchases paid, FY2018. Linked to the original frozen input. A missing reported fact stays n.a. Formula: ='Historical Inputs'!F613</x:t>
        </x:r>
      </x:text>
    </x:comment>
    <x:comment ref="F44" authorId="0">
      <x:text>
        <x:r>
          <x:t>Gross loan charge-offs, FY2018. Linked to the original frozen input. A missing reported fact stays n.a. Formula: ='Historical Inputs'!F614</x:t>
        </x:r>
      </x:text>
    </x:comment>
    <x:comment ref="F45" authorId="0">
      <x:text>
        <x:r>
          <x:t>Loan recoveries, FY2018. Linked to the original frozen input. A missing reported fact stays n.a. Formula: ='Historical Inputs'!F615</x:t>
        </x:r>
      </x:text>
    </x:comment>
    <x:comment ref="F47" authorId="0">
      <x:text>
        <x:r>
          <x:t>Actual standardized CET1 ratio, FY2018. Linked to the original frozen input. A missing reported fact stays n.a. Formula: ='Historical Inputs'!F617</x:t>
        </x:r>
      </x:text>
    </x:comment>
    <x:comment ref="F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Inputs'!F592</x:t>
        </x:r>
      </x:text>
    </x:comment>
    <x:comment ref="F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Inputs'!F584),'Historical Inputs'!F584&gt;=1),'Historical Inputs'!F584,IF(COUNT('Historical Inputs'!F583,'Historical Inputs'!F585)=2,'Historical Inputs'!F583-'Historical Inputs'!F585,"n.a."))</x:t>
        </x:r>
      </x:text>
    </x:comment>
    <x:comment ref="F16" authorId="0">
      <x:text>
        <x:r>
          <x:t>Ending shares differ from weighted average diluted shares. Issued less treasury is used only for an identical date. Formula: =IF(ISNUMBER('Historical Inputs'!F589),'Historical Inputs'!F589,IF(COUNT('Historical Inputs'!F590,'Historical Inputs'!F591)=2,'Historical Inputs'!F590-'Historical Inputs'!F591,"n.a."))</x:t>
        </x:r>
      </x:text>
    </x:comment>
    <x:comment ref="F11" authorId="0">
      <x:text>
        <x:r>
          <x:t>Explicit reported common equity takes precedence. Preferred par amounts cannot substitute for carrying values. Rounded BV times shares is a disclosed fallback. Formula: =IF(ISNUMBER('Historical Inputs'!F585),'Historical Inputs'!F585,IF(AND(COUNT('Historical Inputs'!F583,'Historical Inputs'!F584)=2,'Historical Inputs'!F584&gt;=1),'Historical Inputs'!F583-'Historical Inputs'!F584,IF(COUNT('Historical Inputs'!F619,F16)=2,'Historical Inputs'!F619*F16,"n.a.")))</x:t>
        </x:r>
      </x:text>
    </x:comment>
    <x:comment ref="F13" authorId="0">
      <x:text>
        <x:r>
          <x:t>Other intangibles exclude goodwill. If combined intangibles are reported, goodwill is deducted once. Formula: =IF(COUNT('Historical Inputs'!F588,F12)=2,'Historical Inputs'!F588-F12,'Historical Inputs'!F587)</x:t>
        </x:r>
      </x:text>
    </x:comment>
    <x:comment ref="F14" authorId="0">
      <x:text>
        <x:r>
          <x:t>Straight subtraction TCE has no issuer deferred-tax adjustment. Formula: =IF(COUNT(F11,F12,F13)=3,F11-F12-F13,"n.a.")</x:t>
        </x:r>
      </x:text>
    </x:comment>
    <x:comment ref="F17" authorId="0">
      <x:text>
        <x:r>
          <x:t>Reported book value per share takes precedence. Formula: =IF(ISNUMBER('Historical Inputs'!F619),'Historical Inputs'!F619,IF(COUNT(F11,F16)=2,F11/F16,"n.a."))</x:t>
        </x:r>
      </x:text>
    </x:comment>
    <x:comment ref="F18" authorId="0">
      <x:text>
        <x:r>
          <x:t>Selected TBV is issuer reported, then issuer TCE divided by ending shares, then straight-subtraction TCE. Formula: =IF(ISNUMBER('Historical Inputs'!F620),'Historical Inputs'!F620,IF(COUNT('Historical Inputs'!F621,F16)=2,'Historical Inputs'!F621/F16,IF(COUNT(F14,F16)=2,F14/F16,"n.a.")))</x:t>
        </x:r>
      </x:text>
    </x:comment>
    <x:comment ref="F15" authorId="0">
      <x:text>
        <x:r>
          <x:t>Reported TCE takes precedence. TBV times rounded end shares can be a reconstruction. Formula: =IF(ISNUMBER('Historical Inputs'!F621),'Historical Inputs'!F621,IF(COUNT(F18,F16)=2,F18*F16,"n.a."))</x:t>
        </x:r>
      </x:text>
    </x:comment>
    <x:comment ref="F36" authorId="0">
      <x:text>
        <x:r>
          <x:t>Common earnings exclude preferred dividends and common-income adjustments. Formula: =IF(ISNUMBER('Historical Inputs'!F607),'Historical Inputs'!F607,IF(COUNT('Historical Inputs'!F606,'Historical Inputs'!F608)=2,'Historical Inputs'!F606-'Historical Inputs'!F608,"n.a."))</x:t>
        </x:r>
      </x:text>
    </x:comment>
    <x:comment ref="F37" authorId="0">
      <x:text>
        <x:r>
          <x:t>Reported parent net income, otherwise common income plus reported preferred adjustments; the fallback is a bridge. Formula: =IF(ISNUMBER('Historical Inputs'!F606),'Historical Inputs'!F606,IF(COUNT('Historical Inputs'!F607,'Historical Inputs'!F608)=2,'Historical Inputs'!F607+'Historical Inputs'!F608,"n.a."))</x:t>
        </x:r>
      </x:text>
    </x:comment>
    <x:comment ref="F30" authorId="0">
      <x:text>
        <x:r>
          <x:t>Net revenue equals net interest plus noninterest income. Use total GAAP reported revenue when a component is unavailable. Formula: =IF(COUNT(F28:F29)=2,SUM(F28:F29),'Historical Inputs'!F601)</x:t>
        </x:r>
      </x:text>
    </x:comment>
    <x:comment ref="F32" authorId="0">
      <x:text>
        <x:r>
          <x:t>Pre-provision net revenue excludes the provision but retains operating expense. Formula: =IF(COUNT(F30,F31)=2,F30-F31,"n.a.")</x:t>
        </x:r>
      </x:text>
    </x:comment>
    <x:comment ref="F33" authorId="0">
      <x:text>
        <x:r>
          <x:t>Reported credit provision is selected first. Otherwise this is an explicitly labeled pretax bridge residual, not a reported provision. Formula: =IF(ISNUMBER('Historical Inputs'!F603),'Historical Inputs'!F603,IF(COUNT(F30,F31,F34)=3,F30-F31-F34,"n.a."))</x:t>
        </x:r>
      </x:text>
    </x:comment>
    <x:comment ref="F40" authorId="0">
      <x:text>
        <x:r>
          <x:t>Calculated common EPS uses common earnings and period-average diluted shares. Formula: =IF(AND(ISNUMBER(F36),ISNUMBER(F39),F39&lt;&gt;0),F36/F39,"n.a.")</x:t>
        </x:r>
      </x:text>
    </x:comment>
    <x:comment ref="F46" authorId="0">
      <x:text>
        <x:r>
          <x:t>Net charge-offs equal gross charge-offs less recoveries. Missing recoveries are not zero. Formula: =IF(COUNT(F44,F45)=2,F44-F45,"n.a.")</x:t>
        </x:r>
      </x:text>
    </x:comment>
    <x:comment ref="F51" authorId="0">
      <x:text>
        <x:r>
          <x:t>GAAP efficiency proxy. Issuer tax-equivalent revenue may produce a different reported ratio. Formula: =IF(AND(ISNUMBER(F31),ISNUMBER(F30),F30&lt;&gt;0),F31/F30,"n.a.")</x:t>
        </x:r>
      </x:text>
    </x:comment>
    <x:comment ref="F52" authorId="0">
      <x:text>
        <x:r>
          <x:t>Period-end loan-to-deposit ratio; business-model funding differences remain. Formula: =IF(AND(ISNUMBER(F21),ISNUMBER(F24),F24&lt;&gt;0),F21/F24,"n.a.")</x:t>
        </x:r>
      </x:text>
    </x:comment>
    <x:comment ref="F53" authorId="0">
      <x:text>
        <x:r>
          <x:t>Loan allowance coverage excludes unfunded commitment reserves. Formula: =IF(AND(ISNUMBER(F23),ISNUMBER(F21),F21&lt;&gt;0),F23/F21,"n.a.")</x:t>
        </x:r>
      </x:text>
    </x:comment>
    <x:comment ref="F54" authorId="0">
      <x:text>
        <x:r>
          <x:t>Charge-offs divided by period-end gross loans. This differs from an issuer average-loan credit-loss ratio. Formula: =IF(AND(ISNUMBER(F46),ISNUMBER(F21),F21&lt;&gt;0),F46/F21,"n.a.")</x:t>
        </x:r>
      </x:text>
    </x:comment>
    <x:comment ref="F55" authorId="0">
      <x:text>
        <x:r>
          <x:t>Difference between parent and common earnings includes preferred and other common-income claims. Formula: =IF(COUNT(F37,F36)=2,F37-F36,"n.a.")</x:t>
        </x:r>
      </x:text>
    </x:comment>
    <x:comment ref="F48" authorId="0">
      <x:text>
        <x:r>
          <x:t>Two-point average balance proxy, not the issuer daily average return. Formula: =IF(COUNT(F36,F11,E11)=3,F36/AVERAGE(F11,E11),"n.a.")</x:t>
        </x:r>
      </x:text>
    </x:comment>
    <x:comment ref="F49" authorId="0">
      <x:text>
        <x:r>
          <x:t>Two-point average balance proxy, not the issuer daily average return. Formula: =IF(COUNT(F36,F15,E15)=3,F36/AVERAGE(F15,E15),"n.a.")</x:t>
        </x:r>
      </x:text>
    </x:comment>
    <x:comment ref="F50" authorId="0">
      <x:text>
        <x:r>
          <x:t>Two-point average balance proxy, not the issuer daily average return. Formula: =IF(COUNT(F36,F7,E7)=3,F36/AVERAGE(F7,E7),"n.a.")</x:t>
        </x:r>
      </x:text>
    </x:comment>
    <x:comment ref="G7" authorId="0">
      <x:text>
        <x:r>
          <x:t>Assets, FY2019. Linked to the original frozen input. A missing reported fact stays n.a. Formula: ='Historical Inputs'!F622</x:t>
        </x:r>
      </x:text>
    </x:comment>
    <x:comment ref="G8" authorId="0">
      <x:text>
        <x:r>
          <x:t>Liabilities, FY2019. Linked to the original frozen input. A missing reported fact stays n.a. Formula: ='Historical Inputs'!F623</x:t>
        </x:r>
      </x:text>
    </x:comment>
    <x:comment ref="G9" authorId="0">
      <x:text>
        <x:r>
          <x:t>Shareholders equity attributable to parent, FY2019. Linked to the original frozen input. A missing reported fact stays n.a. Formula: ='Historical Inputs'!F624</x:t>
        </x:r>
      </x:text>
    </x:comment>
    <x:comment ref="G12" authorId="0">
      <x:text>
        <x:r>
          <x:t>Goodwill, FY2019. Linked to the original frozen input. A missing reported fact stays n.a. Formula: ='Historical Inputs'!F627</x:t>
        </x:r>
      </x:text>
    </x:comment>
    <x:comment ref="G19" authorId="0">
      <x:text>
        <x:r>
          <x:t>Reported common book value per share, FY2019. Linked to the original frozen input. A missing reported fact stays n.a. Formula: ='Historical Inputs'!F660</x:t>
        </x:r>
      </x:text>
    </x:comment>
    <x:comment ref="G20" authorId="0">
      <x:text>
        <x:r>
          <x:t>Reported tangible book value per share, FY2019. Linked to the original frozen input. A missing reported fact stays n.a. Formula: ='Historical Inputs'!F661</x:t>
        </x:r>
      </x:text>
    </x:comment>
    <x:comment ref="G21" authorId="0">
      <x:text>
        <x:r>
          <x:t>Gross loans and leases selected definition, FY2019. Linked to the original frozen input. A missing reported fact stays n.a. Formula: ='Historical Inputs'!F634</x:t>
        </x:r>
      </x:text>
    </x:comment>
    <x:comment ref="G22" authorId="0">
      <x:text>
        <x:r>
          <x:t>Net loans after allowance selected definition, FY2019. Linked to the original frozen input. A missing reported fact stays n.a. Formula: ='Historical Inputs'!F635</x:t>
        </x:r>
      </x:text>
    </x:comment>
    <x:comment ref="G23" authorId="0">
      <x:text>
        <x:r>
          <x:t>Loan allowance for credit losses, FY2019. Linked to the original frozen input. A missing reported fact stays n.a. Formula: ='Historical Inputs'!F636</x:t>
        </x:r>
      </x:text>
    </x:comment>
    <x:comment ref="G25" authorId="0">
      <x:text>
        <x:r>
          <x:t>Cash, FY2019. Linked to the original frozen input. A missing reported fact stays n.a. Formula: ='Historical Inputs'!F638</x:t>
        </x:r>
      </x:text>
    </x:comment>
    <x:comment ref="G26" authorId="0">
      <x:text>
        <x:r>
          <x:t>Accumulated other comprehensive income, FY2019. Linked to the original frozen input. A missing reported fact stays n.a. Formula: ='Historical Inputs'!F639</x:t>
        </x:r>
      </x:text>
    </x:comment>
    <x:comment ref="G28" authorId="0">
      <x:text>
        <x:r>
          <x:t>Net interest income, FY2019. Linked to the original frozen input. A missing reported fact stays n.a. Formula: ='Historical Inputs'!F640</x:t>
        </x:r>
      </x:text>
    </x:comment>
    <x:comment ref="G29" authorId="0">
      <x:text>
        <x:r>
          <x:t>Noninterest Income, FY2019. Linked to the original frozen input. A missing reported fact stays n.a. Formula: ='Historical Inputs'!F641</x:t>
        </x:r>
      </x:text>
    </x:comment>
    <x:comment ref="G31" authorId="0">
      <x:text>
        <x:r>
          <x:t>Noninterest expense, FY2019. Linked to the original frozen input. A missing reported fact stays n.a. Formula: ='Historical Inputs'!F643</x:t>
        </x:r>
      </x:text>
    </x:comment>
    <x:comment ref="G34" authorId="0">
      <x:text>
        <x:r>
          <x:t>Income before income taxes, FY2019. Linked to the original frozen input. A missing reported fact stays n.a. Formula: ='Historical Inputs'!F645</x:t>
        </x:r>
      </x:text>
    </x:comment>
    <x:comment ref="G35" authorId="0">
      <x:text>
        <x:r>
          <x:t>Tax, FY2019. Linked to the original frozen input. A missing reported fact stays n.a. Formula: ='Historical Inputs'!F646</x:t>
        </x:r>
      </x:text>
    </x:comment>
    <x:comment ref="G38" authorId="0">
      <x:text>
        <x:r>
          <x:t>Reported diluted EPS, FY2019. Linked to the original frozen input. A missing reported fact stays n.a. Formula: ='Historical Inputs'!F650</x:t>
        </x:r>
      </x:text>
    </x:comment>
    <x:comment ref="G39" authorId="0">
      <x:text>
        <x:r>
          <x:t>Weighted average diluted shares, FY2019. Linked to the original frozen input. A missing reported fact stays n.a. Formula: ='Historical Inputs'!F651</x:t>
        </x:r>
      </x:text>
    </x:comment>
    <x:comment ref="G41" authorId="0">
      <x:text>
        <x:r>
          <x:t>Dividends per common share, FY2019. Linked to the original frozen input. A missing reported fact stays n.a. Formula: ='Historical Inputs'!F652</x:t>
        </x:r>
      </x:text>
    </x:comment>
    <x:comment ref="G42" authorId="0">
      <x:text>
        <x:r>
          <x:t>Cash common dividends paid, FY2019. Linked to the original frozen input. A missing reported fact stays n.a. Formula: ='Historical Inputs'!F653</x:t>
        </x:r>
      </x:text>
    </x:comment>
    <x:comment ref="G43" authorId="0">
      <x:text>
        <x:r>
          <x:t>Common share repurchases paid, FY2019. Linked to the original frozen input. A missing reported fact stays n.a. Formula: ='Historical Inputs'!F654</x:t>
        </x:r>
      </x:text>
    </x:comment>
    <x:comment ref="G44" authorId="0">
      <x:text>
        <x:r>
          <x:t>Gross loan charge-offs, FY2019. Linked to the original frozen input. A missing reported fact stays n.a. Formula: ='Historical Inputs'!F655</x:t>
        </x:r>
      </x:text>
    </x:comment>
    <x:comment ref="G45" authorId="0">
      <x:text>
        <x:r>
          <x:t>Loan recoveries, FY2019. Linked to the original frozen input. A missing reported fact stays n.a. Formula: ='Historical Inputs'!F656</x:t>
        </x:r>
      </x:text>
    </x:comment>
    <x:comment ref="G47" authorId="0">
      <x:text>
        <x:r>
          <x:t>Actual standardized CET1 ratio, FY2019. Linked to the original frozen input. A missing reported fact stays n.a. Formula: ='Historical Inputs'!F658</x:t>
        </x:r>
      </x:text>
    </x:comment>
    <x:comment ref="G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Inputs'!F633</x:t>
        </x:r>
      </x:text>
    </x:comment>
    <x:comment ref="G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Inputs'!F625),'Historical Inputs'!F625&gt;=1),'Historical Inputs'!F625,IF(COUNT('Historical Inputs'!F624,'Historical Inputs'!F626)=2,'Historical Inputs'!F624-'Historical Inputs'!F626,"n.a."))</x:t>
        </x:r>
      </x:text>
    </x:comment>
    <x:comment ref="G16" authorId="0">
      <x:text>
        <x:r>
          <x:t>Ending shares differ from weighted average diluted shares. Issued less treasury is used only for an identical date. Formula: =IF(ISNUMBER('Historical Inputs'!F630),'Historical Inputs'!F630,IF(COUNT('Historical Inputs'!F631,'Historical Inputs'!F632)=2,'Historical Inputs'!F631-'Historical Inputs'!F632,"n.a."))</x:t>
        </x:r>
      </x:text>
    </x:comment>
    <x:comment ref="G11" authorId="0">
      <x:text>
        <x:r>
          <x:t>Explicit reported common equity takes precedence. Preferred par amounts cannot substitute for carrying values. Rounded BV times shares is a disclosed fallback. Formula: =IF(ISNUMBER('Historical Inputs'!F626),'Historical Inputs'!F626,IF(AND(COUNT('Historical Inputs'!F624,'Historical Inputs'!F625)=2,'Historical Inputs'!F625&gt;=1),'Historical Inputs'!F624-'Historical Inputs'!F625,IF(COUNT('Historical Inputs'!F660,G16)=2,'Historical Inputs'!F660*G16,"n.a.")))</x:t>
        </x:r>
      </x:text>
    </x:comment>
    <x:comment ref="G13" authorId="0">
      <x:text>
        <x:r>
          <x:t>Other intangibles exclude goodwill. If combined intangibles are reported, goodwill is deducted once. Formula: =IF(COUNT('Historical Inputs'!F629,G12)=2,'Historical Inputs'!F629-G12,'Historical Inputs'!F628)</x:t>
        </x:r>
      </x:text>
    </x:comment>
    <x:comment ref="G14" authorId="0">
      <x:text>
        <x:r>
          <x:t>Straight subtraction TCE has no issuer deferred-tax adjustment. Formula: =IF(COUNT(G11,G12,G13)=3,G11-G12-G13,"n.a.")</x:t>
        </x:r>
      </x:text>
    </x:comment>
    <x:comment ref="G17" authorId="0">
      <x:text>
        <x:r>
          <x:t>Reported book value per share takes precedence. Formula: =IF(ISNUMBER('Historical Inputs'!F660),'Historical Inputs'!F660,IF(COUNT(G11,G16)=2,G11/G16,"n.a."))</x:t>
        </x:r>
      </x:text>
    </x:comment>
    <x:comment ref="G18" authorId="0">
      <x:text>
        <x:r>
          <x:t>Selected TBV is issuer reported, then issuer TCE divided by ending shares, then straight-subtraction TCE. Formula: =IF(ISNUMBER('Historical Inputs'!F661),'Historical Inputs'!F661,IF(COUNT('Historical Inputs'!F662,G16)=2,'Historical Inputs'!F662/G16,IF(COUNT(G14,G16)=2,G14/G16,"n.a.")))</x:t>
        </x:r>
      </x:text>
    </x:comment>
    <x:comment ref="G15" authorId="0">
      <x:text>
        <x:r>
          <x:t>Reported TCE takes precedence. TBV times rounded end shares can be a reconstruction. Formula: =IF(ISNUMBER('Historical Inputs'!F662),'Historical Inputs'!F662,IF(COUNT(G18,G16)=2,G18*G16,"n.a."))</x:t>
        </x:r>
      </x:text>
    </x:comment>
    <x:comment ref="G36" authorId="0">
      <x:text>
        <x:r>
          <x:t>Common earnings exclude preferred dividends and common-income adjustments. Formula: =IF(ISNUMBER('Historical Inputs'!F648),'Historical Inputs'!F648,IF(COUNT('Historical Inputs'!F647,'Historical Inputs'!F649)=2,'Historical Inputs'!F647-'Historical Inputs'!F649,"n.a."))</x:t>
        </x:r>
      </x:text>
    </x:comment>
    <x:comment ref="G37" authorId="0">
      <x:text>
        <x:r>
          <x:t>Reported parent net income, otherwise common income plus reported preferred adjustments; the fallback is a bridge. Formula: =IF(ISNUMBER('Historical Inputs'!F647),'Historical Inputs'!F647,IF(COUNT('Historical Inputs'!F648,'Historical Inputs'!F649)=2,'Historical Inputs'!F648+'Historical Inputs'!F649,"n.a."))</x:t>
        </x:r>
      </x:text>
    </x:comment>
    <x:comment ref="G30" authorId="0">
      <x:text>
        <x:r>
          <x:t>Net revenue equals net interest plus noninterest income. Use total GAAP reported revenue when a component is unavailable. Formula: =IF(COUNT(G28:G29)=2,SUM(G28:G29),'Historical Inputs'!F642)</x:t>
        </x:r>
      </x:text>
    </x:comment>
    <x:comment ref="G32" authorId="0">
      <x:text>
        <x:r>
          <x:t>Pre-provision net revenue excludes the provision but retains operating expense. Formula: =IF(COUNT(G30,G31)=2,G30-G31,"n.a.")</x:t>
        </x:r>
      </x:text>
    </x:comment>
    <x:comment ref="G33" authorId="0">
      <x:text>
        <x:r>
          <x:t>Reported credit provision is selected first. Otherwise this is an explicitly labeled pretax bridge residual, not a reported provision. Formula: =IF(ISNUMBER('Historical Inputs'!F644),'Historical Inputs'!F644,IF(COUNT(G30,G31,G34)=3,G30-G31-G34,"n.a."))</x:t>
        </x:r>
      </x:text>
    </x:comment>
    <x:comment ref="G40" authorId="0">
      <x:text>
        <x:r>
          <x:t>Calculated common EPS uses common earnings and period-average diluted shares. Formula: =IF(AND(ISNUMBER(G36),ISNUMBER(G39),G39&lt;&gt;0),G36/G39,"n.a.")</x:t>
        </x:r>
      </x:text>
    </x:comment>
    <x:comment ref="G46" authorId="0">
      <x:text>
        <x:r>
          <x:t>Net charge-offs equal gross charge-offs less recoveries. Missing recoveries are not zero. Formula: =IF(COUNT(G44,G45)=2,G44-G45,"n.a.")</x:t>
        </x:r>
      </x:text>
    </x:comment>
    <x:comment ref="G51" authorId="0">
      <x:text>
        <x:r>
          <x:t>GAAP efficiency proxy. Issuer tax-equivalent revenue may produce a different reported ratio. Formula: =IF(AND(ISNUMBER(G31),ISNUMBER(G30),G30&lt;&gt;0),G31/G30,"n.a.")</x:t>
        </x:r>
      </x:text>
    </x:comment>
    <x:comment ref="G52" authorId="0">
      <x:text>
        <x:r>
          <x:t>Period-end loan-to-deposit ratio; business-model funding differences remain. Formula: =IF(AND(ISNUMBER(G21),ISNUMBER(G24),G24&lt;&gt;0),G21/G24,"n.a.")</x:t>
        </x:r>
      </x:text>
    </x:comment>
    <x:comment ref="G53" authorId="0">
      <x:text>
        <x:r>
          <x:t>Loan allowance coverage excludes unfunded commitment reserves. Formula: =IF(AND(ISNUMBER(G23),ISNUMBER(G21),G21&lt;&gt;0),G23/G21,"n.a.")</x:t>
        </x:r>
      </x:text>
    </x:comment>
    <x:comment ref="G54" authorId="0">
      <x:text>
        <x:r>
          <x:t>Charge-offs divided by period-end gross loans. This differs from an issuer average-loan credit-loss ratio. Formula: =IF(AND(ISNUMBER(G46),ISNUMBER(G21),G21&lt;&gt;0),G46/G21,"n.a.")</x:t>
        </x:r>
      </x:text>
    </x:comment>
    <x:comment ref="G55" authorId="0">
      <x:text>
        <x:r>
          <x:t>Difference between parent and common earnings includes preferred and other common-income claims. Formula: =IF(COUNT(G37,G36)=2,G37-G36,"n.a.")</x:t>
        </x:r>
      </x:text>
    </x:comment>
    <x:comment ref="G48" authorId="0">
      <x:text>
        <x:r>
          <x:t>Two-point average balance proxy, not the issuer daily average return. Formula: =IF(COUNT(G36,G11,F11)=3,G36/AVERAGE(G11,F11),"n.a.")</x:t>
        </x:r>
      </x:text>
    </x:comment>
    <x:comment ref="G49" authorId="0">
      <x:text>
        <x:r>
          <x:t>Two-point average balance proxy, not the issuer daily average return. Formula: =IF(COUNT(G36,G15,F15)=3,G36/AVERAGE(G15,F15),"n.a.")</x:t>
        </x:r>
      </x:text>
    </x:comment>
    <x:comment ref="G50" authorId="0">
      <x:text>
        <x:r>
          <x:t>Two-point average balance proxy, not the issuer daily average return. Formula: =IF(COUNT(G36,G7,F7)=3,G36/AVERAGE(G7,F7),"n.a.")</x:t>
        </x:r>
      </x:text>
    </x:comment>
    <x:comment ref="H7" authorId="0">
      <x:text>
        <x:r>
          <x:t>Assets, FY2020. Linked to the original frozen input. A missing reported fact stays n.a. Formula: ='Historical Inputs'!F663</x:t>
        </x:r>
      </x:text>
    </x:comment>
    <x:comment ref="H8" authorId="0">
      <x:text>
        <x:r>
          <x:t>Liabilities, FY2020. Linked to the original frozen input. A missing reported fact stays n.a. Formula: ='Historical Inputs'!F664</x:t>
        </x:r>
      </x:text>
    </x:comment>
    <x:comment ref="H9" authorId="0">
      <x:text>
        <x:r>
          <x:t>Shareholders equity attributable to parent, FY2020. Linked to the original frozen input. A missing reported fact stays n.a. Formula: ='Historical Inputs'!F665</x:t>
        </x:r>
      </x:text>
    </x:comment>
    <x:comment ref="H12" authorId="0">
      <x:text>
        <x:r>
          <x:t>Goodwill, FY2020. Linked to the original frozen input. A missing reported fact stays n.a. Formula: ='Historical Inputs'!F668</x:t>
        </x:r>
      </x:text>
    </x:comment>
    <x:comment ref="H19" authorId="0">
      <x:text>
        <x:r>
          <x:t>Reported common book value per share, FY2020. Linked to the original frozen input. A missing reported fact stays n.a. Formula: ='Historical Inputs'!F701</x:t>
        </x:r>
      </x:text>
    </x:comment>
    <x:comment ref="H20" authorId="0">
      <x:text>
        <x:r>
          <x:t>Reported tangible book value per share, FY2020. Linked to the original frozen input. A missing reported fact stays n.a. Formula: ='Historical Inputs'!F702</x:t>
        </x:r>
      </x:text>
    </x:comment>
    <x:comment ref="H21" authorId="0">
      <x:text>
        <x:r>
          <x:t>Gross loans and leases selected definition, FY2020. Linked to the original frozen input. A missing reported fact stays n.a. Formula: ='Historical Inputs'!F675</x:t>
        </x:r>
      </x:text>
    </x:comment>
    <x:comment ref="H22" authorId="0">
      <x:text>
        <x:r>
          <x:t>Net loans after allowance selected definition, FY2020. Linked to the original frozen input. A missing reported fact stays n.a. Formula: ='Historical Inputs'!F676</x:t>
        </x:r>
      </x:text>
    </x:comment>
    <x:comment ref="H23" authorId="0">
      <x:text>
        <x:r>
          <x:t>Loan allowance for credit losses, FY2020. Linked to the original frozen input. A missing reported fact stays n.a. Formula: ='Historical Inputs'!F677</x:t>
        </x:r>
      </x:text>
    </x:comment>
    <x:comment ref="H25" authorId="0">
      <x:text>
        <x:r>
          <x:t>Cash, FY2020. Linked to the original frozen input. A missing reported fact stays n.a. Formula: ='Historical Inputs'!F679</x:t>
        </x:r>
      </x:text>
    </x:comment>
    <x:comment ref="H26" authorId="0">
      <x:text>
        <x:r>
          <x:t>Accumulated other comprehensive income, FY2020. Linked to the original frozen input. A missing reported fact stays n.a. Formula: ='Historical Inputs'!F680</x:t>
        </x:r>
      </x:text>
    </x:comment>
    <x:comment ref="H28" authorId="0">
      <x:text>
        <x:r>
          <x:t>Net interest income, FY2020. Linked to the original frozen input. A missing reported fact stays n.a. Formula: ='Historical Inputs'!F681</x:t>
        </x:r>
      </x:text>
    </x:comment>
    <x:comment ref="H29" authorId="0">
      <x:text>
        <x:r>
          <x:t>Noninterest Income, FY2020. Linked to the original frozen input. A missing reported fact stays n.a. Formula: ='Historical Inputs'!F682</x:t>
        </x:r>
      </x:text>
    </x:comment>
    <x:comment ref="H31" authorId="0">
      <x:text>
        <x:r>
          <x:t>Noninterest expense, FY2020. Linked to the original frozen input. A missing reported fact stays n.a. Formula: ='Historical Inputs'!F684</x:t>
        </x:r>
      </x:text>
    </x:comment>
    <x:comment ref="H34" authorId="0">
      <x:text>
        <x:r>
          <x:t>Income before income taxes, FY2020. Linked to the original frozen input. A missing reported fact stays n.a. Formula: ='Historical Inputs'!F686</x:t>
        </x:r>
      </x:text>
    </x:comment>
    <x:comment ref="H35" authorId="0">
      <x:text>
        <x:r>
          <x:t>Tax, FY2020. Linked to the original frozen input. A missing reported fact stays n.a. Formula: ='Historical Inputs'!F687</x:t>
        </x:r>
      </x:text>
    </x:comment>
    <x:comment ref="H38" authorId="0">
      <x:text>
        <x:r>
          <x:t>Reported diluted EPS, FY2020. Linked to the original frozen input. A missing reported fact stays n.a. Formula: ='Historical Inputs'!F691</x:t>
        </x:r>
      </x:text>
    </x:comment>
    <x:comment ref="H39" authorId="0">
      <x:text>
        <x:r>
          <x:t>Weighted average diluted shares, FY2020. Linked to the original frozen input. A missing reported fact stays n.a. Formula: ='Historical Inputs'!F692</x:t>
        </x:r>
      </x:text>
    </x:comment>
    <x:comment ref="H41" authorId="0">
      <x:text>
        <x:r>
          <x:t>Dividends per common share, FY2020. Linked to the original frozen input. A missing reported fact stays n.a. Formula: ='Historical Inputs'!F693</x:t>
        </x:r>
      </x:text>
    </x:comment>
    <x:comment ref="H42" authorId="0">
      <x:text>
        <x:r>
          <x:t>Cash common dividends paid, FY2020. Linked to the original frozen input. A missing reported fact stays n.a. Formula: ='Historical Inputs'!F694</x:t>
        </x:r>
      </x:text>
    </x:comment>
    <x:comment ref="H43" authorId="0">
      <x:text>
        <x:r>
          <x:t>Common share repurchases paid, FY2020. Linked to the original frozen input. A missing reported fact stays n.a. Formula: ='Historical Inputs'!F695</x:t>
        </x:r>
      </x:text>
    </x:comment>
    <x:comment ref="H44" authorId="0">
      <x:text>
        <x:r>
          <x:t>Gross loan charge-offs, FY2020. Linked to the original frozen input. A missing reported fact stays n.a. Formula: ='Historical Inputs'!F696</x:t>
        </x:r>
      </x:text>
    </x:comment>
    <x:comment ref="H45" authorId="0">
      <x:text>
        <x:r>
          <x:t>Loan recoveries, FY2020. Linked to the original frozen input. A missing reported fact stays n.a. Formula: ='Historical Inputs'!F697</x:t>
        </x:r>
      </x:text>
    </x:comment>
    <x:comment ref="H47" authorId="0">
      <x:text>
        <x:r>
          <x:t>Actual standardized CET1 ratio, FY2020. Linked to the original frozen input. A missing reported fact stays n.a. Formula: ='Historical Inputs'!F699</x:t>
        </x:r>
      </x:text>
    </x:comment>
    <x:comment ref="H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Inputs'!F674</x:t>
        </x:r>
      </x:text>
    </x:comment>
    <x:comment ref="H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Inputs'!F666),'Historical Inputs'!F666&gt;=1),'Historical Inputs'!F666,IF(COUNT('Historical Inputs'!F665,'Historical Inputs'!F667)=2,'Historical Inputs'!F665-'Historical Inputs'!F667,"n.a."))</x:t>
        </x:r>
      </x:text>
    </x:comment>
    <x:comment ref="H16" authorId="0">
      <x:text>
        <x:r>
          <x:t>Ending shares differ from weighted average diluted shares. Issued less treasury is used only for an identical date. Formula: =IF(ISNUMBER('Historical Inputs'!F671),'Historical Inputs'!F671,IF(COUNT('Historical Inputs'!F672,'Historical Inputs'!F673)=2,'Historical Inputs'!F672-'Historical Inputs'!F673,"n.a."))</x:t>
        </x:r>
      </x:text>
    </x:comment>
    <x:comment ref="H11" authorId="0">
      <x:text>
        <x:r>
          <x:t>Explicit reported common equity takes precedence. Preferred par amounts cannot substitute for carrying values. Rounded BV times shares is a disclosed fallback. Formula: =IF(ISNUMBER('Historical Inputs'!F667),'Historical Inputs'!F667,IF(AND(COUNT('Historical Inputs'!F665,'Historical Inputs'!F666)=2,'Historical Inputs'!F666&gt;=1),'Historical Inputs'!F665-'Historical Inputs'!F666,IF(COUNT('Historical Inputs'!F701,H16)=2,'Historical Inputs'!F701*H16,"n.a.")))</x:t>
        </x:r>
      </x:text>
    </x:comment>
    <x:comment ref="H13" authorId="0">
      <x:text>
        <x:r>
          <x:t>Other intangibles exclude goodwill. If combined intangibles are reported, goodwill is deducted once. Formula: =IF(COUNT('Historical Inputs'!F670,H12)=2,'Historical Inputs'!F670-H12,'Historical Inputs'!F669)</x:t>
        </x:r>
      </x:text>
    </x:comment>
    <x:comment ref="H14" authorId="0">
      <x:text>
        <x:r>
          <x:t>Straight subtraction TCE has no issuer deferred-tax adjustment. Formula: =IF(COUNT(H11,H12,H13)=3,H11-H12-H13,"n.a.")</x:t>
        </x:r>
      </x:text>
    </x:comment>
    <x:comment ref="H17" authorId="0">
      <x:text>
        <x:r>
          <x:t>Reported book value per share takes precedence. Formula: =IF(ISNUMBER('Historical Inputs'!F701),'Historical Inputs'!F701,IF(COUNT(H11,H16)=2,H11/H16,"n.a."))</x:t>
        </x:r>
      </x:text>
    </x:comment>
    <x:comment ref="H18" authorId="0">
      <x:text>
        <x:r>
          <x:t>Selected TBV is issuer reported, then issuer TCE divided by ending shares, then straight-subtraction TCE. Formula: =IF(ISNUMBER('Historical Inputs'!F702),'Historical Inputs'!F702,IF(COUNT('Historical Inputs'!F703,H16)=2,'Historical Inputs'!F703/H16,IF(COUNT(H14,H16)=2,H14/H16,"n.a.")))</x:t>
        </x:r>
      </x:text>
    </x:comment>
    <x:comment ref="H15" authorId="0">
      <x:text>
        <x:r>
          <x:t>Reported TCE takes precedence. TBV times rounded end shares can be a reconstruction. Formula: =IF(ISNUMBER('Historical Inputs'!F703),'Historical Inputs'!F703,IF(COUNT(H18,H16)=2,H18*H16,"n.a."))</x:t>
        </x:r>
      </x:text>
    </x:comment>
    <x:comment ref="H36" authorId="0">
      <x:text>
        <x:r>
          <x:t>Common earnings exclude preferred dividends and common-income adjustments. Formula: =IF(ISNUMBER('Historical Inputs'!F689),'Historical Inputs'!F689,IF(COUNT('Historical Inputs'!F688,'Historical Inputs'!F690)=2,'Historical Inputs'!F688-'Historical Inputs'!F690,"n.a."))</x:t>
        </x:r>
      </x:text>
    </x:comment>
    <x:comment ref="H37" authorId="0">
      <x:text>
        <x:r>
          <x:t>Reported parent net income, otherwise common income plus reported preferred adjustments; the fallback is a bridge. Formula: =IF(ISNUMBER('Historical Inputs'!F688),'Historical Inputs'!F688,IF(COUNT('Historical Inputs'!F689,'Historical Inputs'!F690)=2,'Historical Inputs'!F689+'Historical Inputs'!F690,"n.a."))</x:t>
        </x:r>
      </x:text>
    </x:comment>
    <x:comment ref="H30" authorId="0">
      <x:text>
        <x:r>
          <x:t>Net revenue equals net interest plus noninterest income. Use total GAAP reported revenue when a component is unavailable. Formula: =IF(COUNT(H28:H29)=2,SUM(H28:H29),'Historical Inputs'!F683)</x:t>
        </x:r>
      </x:text>
    </x:comment>
    <x:comment ref="H32" authorId="0">
      <x:text>
        <x:r>
          <x:t>Pre-provision net revenue excludes the provision but retains operating expense. Formula: =IF(COUNT(H30,H31)=2,H30-H31,"n.a.")</x:t>
        </x:r>
      </x:text>
    </x:comment>
    <x:comment ref="H33" authorId="0">
      <x:text>
        <x:r>
          <x:t>Reported credit provision is selected first. Otherwise this is an explicitly labeled pretax bridge residual, not a reported provision. Formula: =IF(ISNUMBER('Historical Inputs'!F685),'Historical Inputs'!F685,IF(COUNT(H30,H31,H34)=3,H30-H31-H34,"n.a."))</x:t>
        </x:r>
      </x:text>
    </x:comment>
    <x:comment ref="H40" authorId="0">
      <x:text>
        <x:r>
          <x:t>Calculated common EPS uses common earnings and period-average diluted shares. Formula: =IF(AND(ISNUMBER(H36),ISNUMBER(H39),H39&lt;&gt;0),H36/H39,"n.a.")</x:t>
        </x:r>
      </x:text>
    </x:comment>
    <x:comment ref="H46" authorId="0">
      <x:text>
        <x:r>
          <x:t>Net charge-offs equal gross charge-offs less recoveries. Missing recoveries are not zero. Formula: =IF(COUNT(H44,H45)=2,H44-H45,"n.a.")</x:t>
        </x:r>
      </x:text>
    </x:comment>
    <x:comment ref="H51" authorId="0">
      <x:text>
        <x:r>
          <x:t>GAAP efficiency proxy. Issuer tax-equivalent revenue may produce a different reported ratio. Formula: =IF(AND(ISNUMBER(H31),ISNUMBER(H30),H30&lt;&gt;0),H31/H30,"n.a.")</x:t>
        </x:r>
      </x:text>
    </x:comment>
    <x:comment ref="H52" authorId="0">
      <x:text>
        <x:r>
          <x:t>Period-end loan-to-deposit ratio; business-model funding differences remain. Formula: =IF(AND(ISNUMBER(H21),ISNUMBER(H24),H24&lt;&gt;0),H21/H24,"n.a.")</x:t>
        </x:r>
      </x:text>
    </x:comment>
    <x:comment ref="H53" authorId="0">
      <x:text>
        <x:r>
          <x:t>Loan allowance coverage excludes unfunded commitment reserves. Formula: =IF(AND(ISNUMBER(H23),ISNUMBER(H21),H21&lt;&gt;0),H23/H21,"n.a.")</x:t>
        </x:r>
      </x:text>
    </x:comment>
    <x:comment ref="H54" authorId="0">
      <x:text>
        <x:r>
          <x:t>Charge-offs divided by period-end gross loans. This differs from an issuer average-loan credit-loss ratio. Formula: =IF(AND(ISNUMBER(H46),ISNUMBER(H21),H21&lt;&gt;0),H46/H21,"n.a.")</x:t>
        </x:r>
      </x:text>
    </x:comment>
    <x:comment ref="H55" authorId="0">
      <x:text>
        <x:r>
          <x:t>Difference between parent and common earnings includes preferred and other common-income claims. Formula: =IF(COUNT(H37,H36)=2,H37-H36,"n.a.")</x:t>
        </x:r>
      </x:text>
    </x:comment>
    <x:comment ref="H48" authorId="0">
      <x:text>
        <x:r>
          <x:t>Two-point average balance proxy, not the issuer daily average return. Formula: =IF(COUNT(H36,H11,G11)=3,H36/AVERAGE(H11,G11),"n.a.")</x:t>
        </x:r>
      </x:text>
    </x:comment>
    <x:comment ref="H49" authorId="0">
      <x:text>
        <x:r>
          <x:t>Two-point average balance proxy, not the issuer daily average return. Formula: =IF(COUNT(H36,H15,G15)=3,H36/AVERAGE(H15,G15),"n.a.")</x:t>
        </x:r>
      </x:text>
    </x:comment>
    <x:comment ref="H50" authorId="0">
      <x:text>
        <x:r>
          <x:t>Two-point average balance proxy, not the issuer daily average return. Formula: =IF(COUNT(H36,H7,G7)=3,H36/AVERAGE(H7,G7),"n.a.")</x:t>
        </x:r>
      </x:text>
    </x:comment>
    <x:comment ref="I7" authorId="0">
      <x:text>
        <x:r>
          <x:t>Assets, FY2021. Linked to the original frozen input. A missing reported fact stays n.a. Formula: ='Historical Inputs'!F704</x:t>
        </x:r>
      </x:text>
    </x:comment>
    <x:comment ref="I8" authorId="0">
      <x:text>
        <x:r>
          <x:t>Liabilities, FY2021. Linked to the original frozen input. A missing reported fact stays n.a. Formula: ='Historical Inputs'!F705</x:t>
        </x:r>
      </x:text>
    </x:comment>
    <x:comment ref="I9" authorId="0">
      <x:text>
        <x:r>
          <x:t>Shareholders equity attributable to parent, FY2021. Linked to the original frozen input. A missing reported fact stays n.a. Formula: ='Historical Inputs'!F706</x:t>
        </x:r>
      </x:text>
    </x:comment>
    <x:comment ref="I12" authorId="0">
      <x:text>
        <x:r>
          <x:t>Goodwill, FY2021. Linked to the original frozen input. A missing reported fact stays n.a. Formula: ='Historical Inputs'!F709</x:t>
        </x:r>
      </x:text>
    </x:comment>
    <x:comment ref="I19" authorId="0">
      <x:text>
        <x:r>
          <x:t>Reported common book value per share, FY2021. Linked to the original frozen input. A missing reported fact stays n.a. Formula: ='Historical Inputs'!F742</x:t>
        </x:r>
      </x:text>
    </x:comment>
    <x:comment ref="I20" authorId="0">
      <x:text>
        <x:r>
          <x:t>Reported tangible book value per share, FY2021. Linked to the original frozen input. A missing reported fact stays n.a. Formula: ='Historical Inputs'!F743</x:t>
        </x:r>
      </x:text>
    </x:comment>
    <x:comment ref="I21" authorId="0">
      <x:text>
        <x:r>
          <x:t>Gross loans and leases selected definition, FY2021. Linked to the original frozen input. A missing reported fact stays n.a. Formula: ='Historical Inputs'!F716</x:t>
        </x:r>
      </x:text>
    </x:comment>
    <x:comment ref="I22" authorId="0">
      <x:text>
        <x:r>
          <x:t>Net loans after allowance selected definition, FY2021. Linked to the original frozen input. A missing reported fact stays n.a. Formula: ='Historical Inputs'!F717</x:t>
        </x:r>
      </x:text>
    </x:comment>
    <x:comment ref="I23" authorId="0">
      <x:text>
        <x:r>
          <x:t>Loan allowance for credit losses, FY2021. Linked to the original frozen input. A missing reported fact stays n.a. Formula: ='Historical Inputs'!F718</x:t>
        </x:r>
      </x:text>
    </x:comment>
    <x:comment ref="I25" authorId="0">
      <x:text>
        <x:r>
          <x:t>Cash, FY2021. Linked to the original frozen input. A missing reported fact stays n.a. Formula: ='Historical Inputs'!F720</x:t>
        </x:r>
      </x:text>
    </x:comment>
    <x:comment ref="I26" authorId="0">
      <x:text>
        <x:r>
          <x:t>Accumulated other comprehensive income, FY2021. Linked to the original frozen input. A missing reported fact stays n.a. Formula: ='Historical Inputs'!F721</x:t>
        </x:r>
      </x:text>
    </x:comment>
    <x:comment ref="I28" authorId="0">
      <x:text>
        <x:r>
          <x:t>Net interest income, FY2021. Linked to the original frozen input. A missing reported fact stays n.a. Formula: ='Historical Inputs'!F722</x:t>
        </x:r>
      </x:text>
    </x:comment>
    <x:comment ref="I29" authorId="0">
      <x:text>
        <x:r>
          <x:t>Noninterest Income, FY2021. Linked to the original frozen input. A missing reported fact stays n.a. Formula: ='Historical Inputs'!F723</x:t>
        </x:r>
      </x:text>
    </x:comment>
    <x:comment ref="I31" authorId="0">
      <x:text>
        <x:r>
          <x:t>Noninterest expense, FY2021. Linked to the original frozen input. A missing reported fact stays n.a. Formula: ='Historical Inputs'!F725</x:t>
        </x:r>
      </x:text>
    </x:comment>
    <x:comment ref="I34" authorId="0">
      <x:text>
        <x:r>
          <x:t>Income before income taxes, FY2021. Linked to the original frozen input. A missing reported fact stays n.a. Formula: ='Historical Inputs'!F727</x:t>
        </x:r>
      </x:text>
    </x:comment>
    <x:comment ref="I35" authorId="0">
      <x:text>
        <x:r>
          <x:t>Tax, FY2021. Linked to the original frozen input. A missing reported fact stays n.a. Formula: ='Historical Inputs'!F728</x:t>
        </x:r>
      </x:text>
    </x:comment>
    <x:comment ref="I38" authorId="0">
      <x:text>
        <x:r>
          <x:t>Reported diluted EPS, FY2021. Linked to the original frozen input. A missing reported fact stays n.a. Formula: ='Historical Inputs'!F732</x:t>
        </x:r>
      </x:text>
    </x:comment>
    <x:comment ref="I39" authorId="0">
      <x:text>
        <x:r>
          <x:t>Weighted average diluted shares, FY2021. Linked to the original frozen input. A missing reported fact stays n.a. Formula: ='Historical Inputs'!F733</x:t>
        </x:r>
      </x:text>
    </x:comment>
    <x:comment ref="I41" authorId="0">
      <x:text>
        <x:r>
          <x:t>Dividends per common share, FY2021. Linked to the original frozen input. A missing reported fact stays n.a. Formula: ='Historical Inputs'!F734</x:t>
        </x:r>
      </x:text>
    </x:comment>
    <x:comment ref="I42" authorId="0">
      <x:text>
        <x:r>
          <x:t>Cash common dividends paid, FY2021. Linked to the original frozen input. A missing reported fact stays n.a. Formula: ='Historical Inputs'!F735</x:t>
        </x:r>
      </x:text>
    </x:comment>
    <x:comment ref="I43" authorId="0">
      <x:text>
        <x:r>
          <x:t>Common share repurchases paid, FY2021. Linked to the original frozen input. A missing reported fact stays n.a. Formula: ='Historical Inputs'!F736</x:t>
        </x:r>
      </x:text>
    </x:comment>
    <x:comment ref="I44" authorId="0">
      <x:text>
        <x:r>
          <x:t>Gross loan charge-offs, FY2021. Linked to the original frozen input. A missing reported fact stays n.a. Formula: ='Historical Inputs'!F737</x:t>
        </x:r>
      </x:text>
    </x:comment>
    <x:comment ref="I45" authorId="0">
      <x:text>
        <x:r>
          <x:t>Loan recoveries, FY2021. Linked to the original frozen input. A missing reported fact stays n.a. Formula: ='Historical Inputs'!F738</x:t>
        </x:r>
      </x:text>
    </x:comment>
    <x:comment ref="I47" authorId="0">
      <x:text>
        <x:r>
          <x:t>Actual standardized CET1 ratio, FY2021. Linked to the original frozen input. A missing reported fact stays n.a. Formula: ='Historical Inputs'!F740</x:t>
        </x:r>
      </x:text>
    </x:comment>
    <x:comment ref="I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Inputs'!F715</x:t>
        </x:r>
      </x:text>
    </x:comment>
    <x:comment ref="I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Inputs'!F707),'Historical Inputs'!F707&gt;=1),'Historical Inputs'!F707,IF(COUNT('Historical Inputs'!F706,'Historical Inputs'!F708)=2,'Historical Inputs'!F706-'Historical Inputs'!F708,"n.a."))</x:t>
        </x:r>
      </x:text>
    </x:comment>
    <x:comment ref="I16" authorId="0">
      <x:text>
        <x:r>
          <x:t>Ending shares differ from weighted average diluted shares. Issued less treasury is used only for an identical date. Formula: =IF(ISNUMBER('Historical Inputs'!F712),'Historical Inputs'!F712,IF(COUNT('Historical Inputs'!F713,'Historical Inputs'!F714)=2,'Historical Inputs'!F713-'Historical Inputs'!F714,"n.a."))</x:t>
        </x:r>
      </x:text>
    </x:comment>
    <x:comment ref="I11" authorId="0">
      <x:text>
        <x:r>
          <x:t>Explicit reported common equity takes precedence. Preferred par amounts cannot substitute for carrying values. Rounded BV times shares is a disclosed fallback. Formula: =IF(ISNUMBER('Historical Inputs'!F708),'Historical Inputs'!F708,IF(AND(COUNT('Historical Inputs'!F706,'Historical Inputs'!F707)=2,'Historical Inputs'!F707&gt;=1),'Historical Inputs'!F706-'Historical Inputs'!F707,IF(COUNT('Historical Inputs'!F742,I16)=2,'Historical Inputs'!F742*I16,"n.a.")))</x:t>
        </x:r>
      </x:text>
    </x:comment>
    <x:comment ref="I13" authorId="0">
      <x:text>
        <x:r>
          <x:t>Other intangibles exclude goodwill. If combined intangibles are reported, goodwill is deducted once. Formula: =IF(COUNT('Historical Inputs'!F711,I12)=2,'Historical Inputs'!F711-I12,'Historical Inputs'!F710)</x:t>
        </x:r>
      </x:text>
    </x:comment>
    <x:comment ref="I14" authorId="0">
      <x:text>
        <x:r>
          <x:t>Straight subtraction TCE has no issuer deferred-tax adjustment. Formula: =IF(COUNT(I11,I12,I13)=3,I11-I12-I13,"n.a.")</x:t>
        </x:r>
      </x:text>
    </x:comment>
    <x:comment ref="I17" authorId="0">
      <x:text>
        <x:r>
          <x:t>Reported book value per share takes precedence. Formula: =IF(ISNUMBER('Historical Inputs'!F742),'Historical Inputs'!F742,IF(COUNT(I11,I16)=2,I11/I16,"n.a."))</x:t>
        </x:r>
      </x:text>
    </x:comment>
    <x:comment ref="I18" authorId="0">
      <x:text>
        <x:r>
          <x:t>Selected TBV is issuer reported, then issuer TCE divided by ending shares, then straight-subtraction TCE. Formula: =IF(ISNUMBER('Historical Inputs'!F743),'Historical Inputs'!F743,IF(COUNT('Historical Inputs'!F744,I16)=2,'Historical Inputs'!F744/I16,IF(COUNT(I14,I16)=2,I14/I16,"n.a.")))</x:t>
        </x:r>
      </x:text>
    </x:comment>
    <x:comment ref="I15" authorId="0">
      <x:text>
        <x:r>
          <x:t>Reported TCE takes precedence. TBV times rounded end shares can be a reconstruction. Formula: =IF(ISNUMBER('Historical Inputs'!F744),'Historical Inputs'!F744,IF(COUNT(I18,I16)=2,I18*I16,"n.a."))</x:t>
        </x:r>
      </x:text>
    </x:comment>
    <x:comment ref="I36" authorId="0">
      <x:text>
        <x:r>
          <x:t>Common earnings exclude preferred dividends and common-income adjustments. Formula: =IF(ISNUMBER('Historical Inputs'!F730),'Historical Inputs'!F730,IF(COUNT('Historical Inputs'!F729,'Historical Inputs'!F731)=2,'Historical Inputs'!F729-'Historical Inputs'!F731,"n.a."))</x:t>
        </x:r>
      </x:text>
    </x:comment>
    <x:comment ref="I37" authorId="0">
      <x:text>
        <x:r>
          <x:t>Reported parent net income, otherwise common income plus reported preferred adjustments; the fallback is a bridge. Formula: =IF(ISNUMBER('Historical Inputs'!F729),'Historical Inputs'!F729,IF(COUNT('Historical Inputs'!F730,'Historical Inputs'!F731)=2,'Historical Inputs'!F730+'Historical Inputs'!F731,"n.a."))</x:t>
        </x:r>
      </x:text>
    </x:comment>
    <x:comment ref="I30" authorId="0">
      <x:text>
        <x:r>
          <x:t>Net revenue equals net interest plus noninterest income. Use total GAAP reported revenue when a component is unavailable. Formula: =IF(COUNT(I28:I29)=2,SUM(I28:I29),'Historical Inputs'!F724)</x:t>
        </x:r>
      </x:text>
    </x:comment>
    <x:comment ref="I32" authorId="0">
      <x:text>
        <x:r>
          <x:t>Pre-provision net revenue excludes the provision but retains operating expense. Formula: =IF(COUNT(I30,I31)=2,I30-I31,"n.a.")</x:t>
        </x:r>
      </x:text>
    </x:comment>
    <x:comment ref="I33" authorId="0">
      <x:text>
        <x:r>
          <x:t>Reported credit provision is selected first. Otherwise this is an explicitly labeled pretax bridge residual, not a reported provision. Formula: =IF(ISNUMBER('Historical Inputs'!F726),'Historical Inputs'!F726,IF(COUNT(I30,I31,I34)=3,I30-I31-I34,"n.a."))</x:t>
        </x:r>
      </x:text>
    </x:comment>
    <x:comment ref="I40" authorId="0">
      <x:text>
        <x:r>
          <x:t>Calculated common EPS uses common earnings and period-average diluted shares. Formula: =IF(AND(ISNUMBER(I36),ISNUMBER(I39),I39&lt;&gt;0),I36/I39,"n.a.")</x:t>
        </x:r>
      </x:text>
    </x:comment>
    <x:comment ref="I46" authorId="0">
      <x:text>
        <x:r>
          <x:t>Net charge-offs equal gross charge-offs less recoveries. Missing recoveries are not zero. Formula: =IF(COUNT(I44,I45)=2,I44-I45,"n.a.")</x:t>
        </x:r>
      </x:text>
    </x:comment>
    <x:comment ref="I51" authorId="0">
      <x:text>
        <x:r>
          <x:t>GAAP efficiency proxy. Issuer tax-equivalent revenue may produce a different reported ratio. Formula: =IF(AND(ISNUMBER(I31),ISNUMBER(I30),I30&lt;&gt;0),I31/I30,"n.a.")</x:t>
        </x:r>
      </x:text>
    </x:comment>
    <x:comment ref="I52" authorId="0">
      <x:text>
        <x:r>
          <x:t>Period-end loan-to-deposit ratio; business-model funding differences remain. Formula: =IF(AND(ISNUMBER(I21),ISNUMBER(I24),I24&lt;&gt;0),I21/I24,"n.a.")</x:t>
        </x:r>
      </x:text>
    </x:comment>
    <x:comment ref="I53" authorId="0">
      <x:text>
        <x:r>
          <x:t>Loan allowance coverage excludes unfunded commitment reserves. Formula: =IF(AND(ISNUMBER(I23),ISNUMBER(I21),I21&lt;&gt;0),I23/I21,"n.a.")</x:t>
        </x:r>
      </x:text>
    </x:comment>
    <x:comment ref="I54" authorId="0">
      <x:text>
        <x:r>
          <x:t>Charge-offs divided by period-end gross loans. This differs from an issuer average-loan credit-loss ratio. Formula: =IF(AND(ISNUMBER(I46),ISNUMBER(I21),I21&lt;&gt;0),I46/I21,"n.a.")</x:t>
        </x:r>
      </x:text>
    </x:comment>
    <x:comment ref="I55" authorId="0">
      <x:text>
        <x:r>
          <x:t>Difference between parent and common earnings includes preferred and other common-income claims. Formula: =IF(COUNT(I37,I36)=2,I37-I36,"n.a.")</x:t>
        </x:r>
      </x:text>
    </x:comment>
    <x:comment ref="I48" authorId="0">
      <x:text>
        <x:r>
          <x:t>Two-point average balance proxy, not the issuer daily average return. Formula: =IF(COUNT(I36,I11,H11)=3,I36/AVERAGE(I11,H11),"n.a.")</x:t>
        </x:r>
      </x:text>
    </x:comment>
    <x:comment ref="I49" authorId="0">
      <x:text>
        <x:r>
          <x:t>Two-point average balance proxy, not the issuer daily average return. Formula: =IF(COUNT(I36,I15,H15)=3,I36/AVERAGE(I15,H15),"n.a.")</x:t>
        </x:r>
      </x:text>
    </x:comment>
    <x:comment ref="I50" authorId="0">
      <x:text>
        <x:r>
          <x:t>Two-point average balance proxy, not the issuer daily average return. Formula: =IF(COUNT(I36,I7,H7)=3,I36/AVERAGE(I7,H7),"n.a.")</x:t>
        </x:r>
      </x:text>
    </x:comment>
    <x:comment ref="J7" authorId="0">
      <x:text>
        <x:r>
          <x:t>Assets, FY2022. Linked to the original frozen input. A missing reported fact stays n.a. Formula: ='Historical Inputs'!F745</x:t>
        </x:r>
      </x:text>
    </x:comment>
    <x:comment ref="J8" authorId="0">
      <x:text>
        <x:r>
          <x:t>Liabilities, FY2022. Linked to the original frozen input. A missing reported fact stays n.a. Formula: ='Historical Inputs'!F746</x:t>
        </x:r>
      </x:text>
    </x:comment>
    <x:comment ref="J9" authorId="0">
      <x:text>
        <x:r>
          <x:t>Shareholders equity attributable to parent, FY2022. Linked to the original frozen input. A missing reported fact stays n.a. Formula: ='Historical Inputs'!F747</x:t>
        </x:r>
      </x:text>
    </x:comment>
    <x:comment ref="J12" authorId="0">
      <x:text>
        <x:r>
          <x:t>Goodwill, FY2022. Linked to the original frozen input. A missing reported fact stays n.a. Formula: ='Historical Inputs'!F750</x:t>
        </x:r>
      </x:text>
    </x:comment>
    <x:comment ref="J19" authorId="0">
      <x:text>
        <x:r>
          <x:t>Reported common book value per share, FY2022. Linked to the original frozen input. A missing reported fact stays n.a. Formula: ='Historical Inputs'!F783</x:t>
        </x:r>
      </x:text>
    </x:comment>
    <x:comment ref="J20" authorId="0">
      <x:text>
        <x:r>
          <x:t>Reported tangible book value per share, FY2022. Linked to the original frozen input. A missing reported fact stays n.a. Formula: ='Historical Inputs'!F784</x:t>
        </x:r>
      </x:text>
    </x:comment>
    <x:comment ref="J21" authorId="0">
      <x:text>
        <x:r>
          <x:t>Gross loans and leases selected definition, FY2022. Linked to the original frozen input. A missing reported fact stays n.a. Formula: ='Historical Inputs'!F757</x:t>
        </x:r>
      </x:text>
    </x:comment>
    <x:comment ref="J22" authorId="0">
      <x:text>
        <x:r>
          <x:t>Net loans after allowance selected definition, FY2022. Linked to the original frozen input. A missing reported fact stays n.a. Formula: ='Historical Inputs'!F758</x:t>
        </x:r>
      </x:text>
    </x:comment>
    <x:comment ref="J23" authorId="0">
      <x:text>
        <x:r>
          <x:t>Loan allowance for credit losses, FY2022. Linked to the original frozen input. A missing reported fact stays n.a. Formula: ='Historical Inputs'!F759</x:t>
        </x:r>
      </x:text>
    </x:comment>
    <x:comment ref="J25" authorId="0">
      <x:text>
        <x:r>
          <x:t>Cash, FY2022. Linked to the original frozen input. A missing reported fact stays n.a. Formula: ='Historical Inputs'!F761</x:t>
        </x:r>
      </x:text>
    </x:comment>
    <x:comment ref="J26" authorId="0">
      <x:text>
        <x:r>
          <x:t>Accumulated other comprehensive income, FY2022. Linked to the original frozen input. A missing reported fact stays n.a. Formula: ='Historical Inputs'!F762</x:t>
        </x:r>
      </x:text>
    </x:comment>
    <x:comment ref="J28" authorId="0">
      <x:text>
        <x:r>
          <x:t>Net interest income, FY2022. Linked to the original frozen input. A missing reported fact stays n.a. Formula: ='Historical Inputs'!F763</x:t>
        </x:r>
      </x:text>
    </x:comment>
    <x:comment ref="J29" authorId="0">
      <x:text>
        <x:r>
          <x:t>Noninterest Income, FY2022. Linked to the original frozen input. A missing reported fact stays n.a. Formula: ='Historical Inputs'!F764</x:t>
        </x:r>
      </x:text>
    </x:comment>
    <x:comment ref="J31" authorId="0">
      <x:text>
        <x:r>
          <x:t>Noninterest expense, FY2022. Linked to the original frozen input. A missing reported fact stays n.a. Formula: ='Historical Inputs'!F766</x:t>
        </x:r>
      </x:text>
    </x:comment>
    <x:comment ref="J34" authorId="0">
      <x:text>
        <x:r>
          <x:t>Income before income taxes, FY2022. Linked to the original frozen input. A missing reported fact stays n.a. Formula: ='Historical Inputs'!F768</x:t>
        </x:r>
      </x:text>
    </x:comment>
    <x:comment ref="J35" authorId="0">
      <x:text>
        <x:r>
          <x:t>Tax, FY2022. Linked to the original frozen input. A missing reported fact stays n.a. Formula: ='Historical Inputs'!F769</x:t>
        </x:r>
      </x:text>
    </x:comment>
    <x:comment ref="J38" authorId="0">
      <x:text>
        <x:r>
          <x:t>Reported diluted EPS, FY2022. Linked to the original frozen input. A missing reported fact stays n.a. Formula: ='Historical Inputs'!F773</x:t>
        </x:r>
      </x:text>
    </x:comment>
    <x:comment ref="J39" authorId="0">
      <x:text>
        <x:r>
          <x:t>Weighted average diluted shares, FY2022. Linked to the original frozen input. A missing reported fact stays n.a. Formula: ='Historical Inputs'!F774</x:t>
        </x:r>
      </x:text>
    </x:comment>
    <x:comment ref="J41" authorId="0">
      <x:text>
        <x:r>
          <x:t>Dividends per common share, FY2022. Linked to the original frozen input. A missing reported fact stays n.a. Formula: ='Historical Inputs'!F775</x:t>
        </x:r>
      </x:text>
    </x:comment>
    <x:comment ref="J42" authorId="0">
      <x:text>
        <x:r>
          <x:t>Cash common dividends paid, FY2022. Linked to the original frozen input. A missing reported fact stays n.a. Formula: ='Historical Inputs'!F776</x:t>
        </x:r>
      </x:text>
    </x:comment>
    <x:comment ref="J43" authorId="0">
      <x:text>
        <x:r>
          <x:t>Common share repurchases paid, FY2022. Linked to the original frozen input. A missing reported fact stays n.a. Formula: ='Historical Inputs'!F777</x:t>
        </x:r>
      </x:text>
    </x:comment>
    <x:comment ref="J44" authorId="0">
      <x:text>
        <x:r>
          <x:t>Gross loan charge-offs, FY2022. Linked to the original frozen input. A missing reported fact stays n.a. Formula: ='Historical Inputs'!F778</x:t>
        </x:r>
      </x:text>
    </x:comment>
    <x:comment ref="J45" authorId="0">
      <x:text>
        <x:r>
          <x:t>Loan recoveries, FY2022. Linked to the original frozen input. A missing reported fact stays n.a. Formula: ='Historical Inputs'!F779</x:t>
        </x:r>
      </x:text>
    </x:comment>
    <x:comment ref="J47" authorId="0">
      <x:text>
        <x:r>
          <x:t>Actual standardized CET1 ratio, FY2022. Linked to the original frozen input. A missing reported fact stays n.a. Formula: ='Historical Inputs'!F781</x:t>
        </x:r>
      </x:text>
    </x:comment>
    <x:comment ref="J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Inputs'!F756</x:t>
        </x:r>
      </x:text>
    </x:comment>
    <x:comment ref="J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Inputs'!F748),'Historical Inputs'!F748&gt;=1),'Historical Inputs'!F748,IF(COUNT('Historical Inputs'!F747,'Historical Inputs'!F749)=2,'Historical Inputs'!F747-'Historical Inputs'!F749,"n.a."))</x:t>
        </x:r>
      </x:text>
    </x:comment>
    <x:comment ref="J16" authorId="0">
      <x:text>
        <x:r>
          <x:t>Ending shares differ from weighted average diluted shares. Issued less treasury is used only for an identical date. Formula: =IF(ISNUMBER('Historical Inputs'!F753),'Historical Inputs'!F753,IF(COUNT('Historical Inputs'!F754,'Historical Inputs'!F755)=2,'Historical Inputs'!F754-'Historical Inputs'!F755,"n.a."))</x:t>
        </x:r>
      </x:text>
    </x:comment>
    <x:comment ref="J11" authorId="0">
      <x:text>
        <x:r>
          <x:t>Explicit reported common equity takes precedence. Preferred par amounts cannot substitute for carrying values. Rounded BV times shares is a disclosed fallback. Formula: =IF(ISNUMBER('Historical Inputs'!F749),'Historical Inputs'!F749,IF(AND(COUNT('Historical Inputs'!F747,'Historical Inputs'!F748)=2,'Historical Inputs'!F748&gt;=1),'Historical Inputs'!F747-'Historical Inputs'!F748,IF(COUNT('Historical Inputs'!F783,J16)=2,'Historical Inputs'!F783*J16,"n.a.")))</x:t>
        </x:r>
      </x:text>
    </x:comment>
    <x:comment ref="J13" authorId="0">
      <x:text>
        <x:r>
          <x:t>Other intangibles exclude goodwill. If combined intangibles are reported, goodwill is deducted once. Formula: =IF(COUNT('Historical Inputs'!F752,J12)=2,'Historical Inputs'!F752-J12,'Historical Inputs'!F751)</x:t>
        </x:r>
      </x:text>
    </x:comment>
    <x:comment ref="J14" authorId="0">
      <x:text>
        <x:r>
          <x:t>Straight subtraction TCE has no issuer deferred-tax adjustment. Formula: =IF(COUNT(J11,J12,J13)=3,J11-J12-J13,"n.a.")</x:t>
        </x:r>
      </x:text>
    </x:comment>
    <x:comment ref="J17" authorId="0">
      <x:text>
        <x:r>
          <x:t>Reported book value per share takes precedence. Formula: =IF(ISNUMBER('Historical Inputs'!F783),'Historical Inputs'!F783,IF(COUNT(J11,J16)=2,J11/J16,"n.a."))</x:t>
        </x:r>
      </x:text>
    </x:comment>
    <x:comment ref="J18" authorId="0">
      <x:text>
        <x:r>
          <x:t>Selected TBV is issuer reported, then issuer TCE divided by ending shares, then straight-subtraction TCE. Formula: =IF(ISNUMBER('Historical Inputs'!F784),'Historical Inputs'!F784,IF(COUNT('Historical Inputs'!F785,J16)=2,'Historical Inputs'!F785/J16,IF(COUNT(J14,J16)=2,J14/J16,"n.a.")))</x:t>
        </x:r>
      </x:text>
    </x:comment>
    <x:comment ref="J15" authorId="0">
      <x:text>
        <x:r>
          <x:t>Reported TCE takes precedence. TBV times rounded end shares can be a reconstruction. Formula: =IF(ISNUMBER('Historical Inputs'!F785),'Historical Inputs'!F785,IF(COUNT(J18,J16)=2,J18*J16,"n.a."))</x:t>
        </x:r>
      </x:text>
    </x:comment>
    <x:comment ref="J36" authorId="0">
      <x:text>
        <x:r>
          <x:t>Common earnings exclude preferred dividends and common-income adjustments. Formula: =IF(ISNUMBER('Historical Inputs'!F771),'Historical Inputs'!F771,IF(COUNT('Historical Inputs'!F770,'Historical Inputs'!F772)=2,'Historical Inputs'!F770-'Historical Inputs'!F772,"n.a."))</x:t>
        </x:r>
      </x:text>
    </x:comment>
    <x:comment ref="J37" authorId="0">
      <x:text>
        <x:r>
          <x:t>Reported parent net income, otherwise common income plus reported preferred adjustments; the fallback is a bridge. Formula: =IF(ISNUMBER('Historical Inputs'!F770),'Historical Inputs'!F770,IF(COUNT('Historical Inputs'!F771,'Historical Inputs'!F772)=2,'Historical Inputs'!F771+'Historical Inputs'!F772,"n.a."))</x:t>
        </x:r>
      </x:text>
    </x:comment>
    <x:comment ref="J30" authorId="0">
      <x:text>
        <x:r>
          <x:t>Net revenue equals net interest plus noninterest income. Use total GAAP reported revenue when a component is unavailable. Formula: =IF(COUNT(J28:J29)=2,SUM(J28:J29),'Historical Inputs'!F765)</x:t>
        </x:r>
      </x:text>
    </x:comment>
    <x:comment ref="J32" authorId="0">
      <x:text>
        <x:r>
          <x:t>Pre-provision net revenue excludes the provision but retains operating expense. Formula: =IF(COUNT(J30,J31)=2,J30-J31,"n.a.")</x:t>
        </x:r>
      </x:text>
    </x:comment>
    <x:comment ref="J33" authorId="0">
      <x:text>
        <x:r>
          <x:t>Reported credit provision is selected first. Otherwise this is an explicitly labeled pretax bridge residual, not a reported provision. Formula: =IF(ISNUMBER('Historical Inputs'!F767),'Historical Inputs'!F767,IF(COUNT(J30,J31,J34)=3,J30-J31-J34,"n.a."))</x:t>
        </x:r>
      </x:text>
    </x:comment>
    <x:comment ref="J40" authorId="0">
      <x:text>
        <x:r>
          <x:t>Calculated common EPS uses common earnings and period-average diluted shares. Formula: =IF(AND(ISNUMBER(J36),ISNUMBER(J39),J39&lt;&gt;0),J36/J39,"n.a.")</x:t>
        </x:r>
      </x:text>
    </x:comment>
    <x:comment ref="J46" authorId="0">
      <x:text>
        <x:r>
          <x:t>Net charge-offs equal gross charge-offs less recoveries. Missing recoveries are not zero. Formula: =IF(COUNT(J44,J45)=2,J44-J45,"n.a.")</x:t>
        </x:r>
      </x:text>
    </x:comment>
    <x:comment ref="J51" authorId="0">
      <x:text>
        <x:r>
          <x:t>GAAP efficiency proxy. Issuer tax-equivalent revenue may produce a different reported ratio. Formula: =IF(AND(ISNUMBER(J31),ISNUMBER(J30),J30&lt;&gt;0),J31/J30,"n.a.")</x:t>
        </x:r>
      </x:text>
    </x:comment>
    <x:comment ref="J52" authorId="0">
      <x:text>
        <x:r>
          <x:t>Period-end loan-to-deposit ratio; business-model funding differences remain. Formula: =IF(AND(ISNUMBER(J21),ISNUMBER(J24),J24&lt;&gt;0),J21/J24,"n.a.")</x:t>
        </x:r>
      </x:text>
    </x:comment>
    <x:comment ref="J53" authorId="0">
      <x:text>
        <x:r>
          <x:t>Loan allowance coverage excludes unfunded commitment reserves. Formula: =IF(AND(ISNUMBER(J23),ISNUMBER(J21),J21&lt;&gt;0),J23/J21,"n.a.")</x:t>
        </x:r>
      </x:text>
    </x:comment>
    <x:comment ref="J54" authorId="0">
      <x:text>
        <x:r>
          <x:t>Charge-offs divided by period-end gross loans. This differs from an issuer average-loan credit-loss ratio. Formula: =IF(AND(ISNUMBER(J46),ISNUMBER(J21),J21&lt;&gt;0),J46/J21,"n.a.")</x:t>
        </x:r>
      </x:text>
    </x:comment>
    <x:comment ref="J55" authorId="0">
      <x:text>
        <x:r>
          <x:t>Difference between parent and common earnings includes preferred and other common-income claims. Formula: =IF(COUNT(J37,J36)=2,J37-J36,"n.a.")</x:t>
        </x:r>
      </x:text>
    </x:comment>
    <x:comment ref="J48" authorId="0">
      <x:text>
        <x:r>
          <x:t>Two-point average balance proxy, not the issuer daily average return. Formula: =IF(COUNT(J36,J11,I11)=3,J36/AVERAGE(J11,I11),"n.a.")</x:t>
        </x:r>
      </x:text>
    </x:comment>
    <x:comment ref="J49" authorId="0">
      <x:text>
        <x:r>
          <x:t>Two-point average balance proxy, not the issuer daily average return. Formula: =IF(COUNT(J36,J15,I15)=3,J36/AVERAGE(J15,I15),"n.a.")</x:t>
        </x:r>
      </x:text>
    </x:comment>
    <x:comment ref="J50" authorId="0">
      <x:text>
        <x:r>
          <x:t>Two-point average balance proxy, not the issuer daily average return. Formula: =IF(COUNT(J36,J7,I7)=3,J36/AVERAGE(J7,I7),"n.a.")</x:t>
        </x:r>
      </x:text>
    </x:comment>
    <x:comment ref="K7" authorId="0">
      <x:text>
        <x:r>
          <x:t>Assets, FY2023. Linked to the original frozen input. A missing reported fact stays n.a. Formula: ='Historical Inputs'!F786</x:t>
        </x:r>
      </x:text>
    </x:comment>
    <x:comment ref="K8" authorId="0">
      <x:text>
        <x:r>
          <x:t>Liabilities, FY2023. Linked to the original frozen input. A missing reported fact stays n.a. Formula: ='Historical Inputs'!F787</x:t>
        </x:r>
      </x:text>
    </x:comment>
    <x:comment ref="K9" authorId="0">
      <x:text>
        <x:r>
          <x:t>Shareholders equity attributable to parent, FY2023. Linked to the original frozen input. A missing reported fact stays n.a. Formula: ='Historical Inputs'!F788</x:t>
        </x:r>
      </x:text>
    </x:comment>
    <x:comment ref="K12" authorId="0">
      <x:text>
        <x:r>
          <x:t>Goodwill, FY2023. Linked to the original frozen input. A missing reported fact stays n.a. Formula: ='Historical Inputs'!F791</x:t>
        </x:r>
      </x:text>
    </x:comment>
    <x:comment ref="K19" authorId="0">
      <x:text>
        <x:r>
          <x:t>Reported common book value per share, FY2023. Linked to the original frozen input. A missing reported fact stays n.a. Formula: ='Historical Inputs'!F824</x:t>
        </x:r>
      </x:text>
    </x:comment>
    <x:comment ref="K20" authorId="0">
      <x:text>
        <x:r>
          <x:t>Reported tangible book value per share, FY2023. Linked to the original frozen input. A missing reported fact stays n.a. Formula: ='Historical Inputs'!F825</x:t>
        </x:r>
      </x:text>
    </x:comment>
    <x:comment ref="K21" authorId="0">
      <x:text>
        <x:r>
          <x:t>Gross loans and leases selected definition, FY2023. Linked to the original frozen input. A missing reported fact stays n.a. Formula: ='Historical Inputs'!F798</x:t>
        </x:r>
      </x:text>
    </x:comment>
    <x:comment ref="K22" authorId="0">
      <x:text>
        <x:r>
          <x:t>Net loans after allowance selected definition, FY2023. Linked to the original frozen input. A missing reported fact stays n.a. Formula: ='Historical Inputs'!F799</x:t>
        </x:r>
      </x:text>
    </x:comment>
    <x:comment ref="K23" authorId="0">
      <x:text>
        <x:r>
          <x:t>Loan allowance for credit losses, FY2023. Linked to the original frozen input. A missing reported fact stays n.a. Formula: ='Historical Inputs'!F800</x:t>
        </x:r>
      </x:text>
    </x:comment>
    <x:comment ref="K25" authorId="0">
      <x:text>
        <x:r>
          <x:t>Cash, FY2023. Linked to the original frozen input. A missing reported fact stays n.a. Formula: ='Historical Inputs'!F802</x:t>
        </x:r>
      </x:text>
    </x:comment>
    <x:comment ref="K26" authorId="0">
      <x:text>
        <x:r>
          <x:t>Accumulated other comprehensive income, FY2023. Linked to the original frozen input. A missing reported fact stays n.a. Formula: ='Historical Inputs'!F803</x:t>
        </x:r>
      </x:text>
    </x:comment>
    <x:comment ref="K28" authorId="0">
      <x:text>
        <x:r>
          <x:t>Net interest income, FY2023. Linked to the original frozen input. A missing reported fact stays n.a. Formula: ='Historical Inputs'!F804</x:t>
        </x:r>
      </x:text>
    </x:comment>
    <x:comment ref="K29" authorId="0">
      <x:text>
        <x:r>
          <x:t>Noninterest Income, FY2023. Linked to the original frozen input. A missing reported fact stays n.a. Formula: ='Historical Inputs'!F805</x:t>
        </x:r>
      </x:text>
    </x:comment>
    <x:comment ref="K31" authorId="0">
      <x:text>
        <x:r>
          <x:t>Noninterest expense, FY2023. Linked to the original frozen input. A missing reported fact stays n.a. Formula: ='Historical Inputs'!F807</x:t>
        </x:r>
      </x:text>
    </x:comment>
    <x:comment ref="K34" authorId="0">
      <x:text>
        <x:r>
          <x:t>Income before income taxes, FY2023. Linked to the original frozen input. A missing reported fact stays n.a. Formula: ='Historical Inputs'!F809</x:t>
        </x:r>
      </x:text>
    </x:comment>
    <x:comment ref="K35" authorId="0">
      <x:text>
        <x:r>
          <x:t>Tax, FY2023. Linked to the original frozen input. A missing reported fact stays n.a. Formula: ='Historical Inputs'!F810</x:t>
        </x:r>
      </x:text>
    </x:comment>
    <x:comment ref="K38" authorId="0">
      <x:text>
        <x:r>
          <x:t>Reported diluted EPS, FY2023. Linked to the original frozen input. A missing reported fact stays n.a. Formula: ='Historical Inputs'!F814</x:t>
        </x:r>
      </x:text>
    </x:comment>
    <x:comment ref="K39" authorId="0">
      <x:text>
        <x:r>
          <x:t>Weighted average diluted shares, FY2023. Linked to the original frozen input. A missing reported fact stays n.a. Formula: ='Historical Inputs'!F815</x:t>
        </x:r>
      </x:text>
    </x:comment>
    <x:comment ref="K41" authorId="0">
      <x:text>
        <x:r>
          <x:t>Dividends per common share, FY2023. Linked to the original frozen input. A missing reported fact stays n.a. Formula: ='Historical Inputs'!F816</x:t>
        </x:r>
      </x:text>
    </x:comment>
    <x:comment ref="K42" authorId="0">
      <x:text>
        <x:r>
          <x:t>Cash common dividends paid, FY2023. Linked to the original frozen input. A missing reported fact stays n.a. Formula: ='Historical Inputs'!F817</x:t>
        </x:r>
      </x:text>
    </x:comment>
    <x:comment ref="K43" authorId="0">
      <x:text>
        <x:r>
          <x:t>Common share repurchases paid, FY2023. Linked to the original frozen input. A missing reported fact stays n.a. Formula: ='Historical Inputs'!F818</x:t>
        </x:r>
      </x:text>
    </x:comment>
    <x:comment ref="K44" authorId="0">
      <x:text>
        <x:r>
          <x:t>Gross loan charge-offs, FY2023. Linked to the original frozen input. A missing reported fact stays n.a. Formula: ='Historical Inputs'!F819</x:t>
        </x:r>
      </x:text>
    </x:comment>
    <x:comment ref="K45" authorId="0">
      <x:text>
        <x:r>
          <x:t>Loan recoveries, FY2023. Linked to the original frozen input. A missing reported fact stays n.a. Formula: ='Historical Inputs'!F820</x:t>
        </x:r>
      </x:text>
    </x:comment>
    <x:comment ref="K47" authorId="0">
      <x:text>
        <x:r>
          <x:t>Actual standardized CET1 ratio, FY2023. Linked to the original frozen input. A missing reported fact stays n.a. Formula: ='Historical Inputs'!F822</x:t>
        </x:r>
      </x:text>
    </x:comment>
    <x:comment ref="K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Inputs'!F797</x:t>
        </x:r>
      </x:text>
    </x:comment>
    <x:comment ref="K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Inputs'!F789),'Historical Inputs'!F789&gt;=1),'Historical Inputs'!F789,IF(COUNT('Historical Inputs'!F788,'Historical Inputs'!F790)=2,'Historical Inputs'!F788-'Historical Inputs'!F790,"n.a."))</x:t>
        </x:r>
      </x:text>
    </x:comment>
    <x:comment ref="K16" authorId="0">
      <x:text>
        <x:r>
          <x:t>Ending shares differ from weighted average diluted shares. Issued less treasury is used only for an identical date. Formula: =IF(ISNUMBER('Historical Inputs'!F794),'Historical Inputs'!F794,IF(COUNT('Historical Inputs'!F795,'Historical Inputs'!F796)=2,'Historical Inputs'!F795-'Historical Inputs'!F796,"n.a."))</x:t>
        </x:r>
      </x:text>
    </x:comment>
    <x:comment ref="K11" authorId="0">
      <x:text>
        <x:r>
          <x:t>Explicit reported common equity takes precedence. Preferred par amounts cannot substitute for carrying values. Rounded BV times shares is a disclosed fallback. Formula: =IF(ISNUMBER('Historical Inputs'!F790),'Historical Inputs'!F790,IF(AND(COUNT('Historical Inputs'!F788,'Historical Inputs'!F789)=2,'Historical Inputs'!F789&gt;=1),'Historical Inputs'!F788-'Historical Inputs'!F789,IF(COUNT('Historical Inputs'!F824,K16)=2,'Historical Inputs'!F824*K16,"n.a.")))</x:t>
        </x:r>
      </x:text>
    </x:comment>
    <x:comment ref="K13" authorId="0">
      <x:text>
        <x:r>
          <x:t>Other intangibles exclude goodwill. If combined intangibles are reported, goodwill is deducted once. Formula: =IF(COUNT('Historical Inputs'!F793,K12)=2,'Historical Inputs'!F793-K12,'Historical Inputs'!F792)</x:t>
        </x:r>
      </x:text>
    </x:comment>
    <x:comment ref="K14" authorId="0">
      <x:text>
        <x:r>
          <x:t>Straight subtraction TCE has no issuer deferred-tax adjustment. Formula: =IF(COUNT(K11,K12,K13)=3,K11-K12-K13,"n.a.")</x:t>
        </x:r>
      </x:text>
    </x:comment>
    <x:comment ref="K17" authorId="0">
      <x:text>
        <x:r>
          <x:t>Reported book value per share takes precedence. Formula: =IF(ISNUMBER('Historical Inputs'!F824),'Historical Inputs'!F824,IF(COUNT(K11,K16)=2,K11/K16,"n.a."))</x:t>
        </x:r>
      </x:text>
    </x:comment>
    <x:comment ref="K18" authorId="0">
      <x:text>
        <x:r>
          <x:t>Selected TBV is issuer reported, then issuer TCE divided by ending shares, then straight-subtraction TCE. Formula: =IF(ISNUMBER('Historical Inputs'!F825),'Historical Inputs'!F825,IF(COUNT('Historical Inputs'!F826,K16)=2,'Historical Inputs'!F826/K16,IF(COUNT(K14,K16)=2,K14/K16,"n.a.")))</x:t>
        </x:r>
      </x:text>
    </x:comment>
    <x:comment ref="K15" authorId="0">
      <x:text>
        <x:r>
          <x:t>Reported TCE takes precedence. TBV times rounded end shares can be a reconstruction. Formula: =IF(ISNUMBER('Historical Inputs'!F826),'Historical Inputs'!F826,IF(COUNT(K18,K16)=2,K18*K16,"n.a."))</x:t>
        </x:r>
      </x:text>
    </x:comment>
    <x:comment ref="K36" authorId="0">
      <x:text>
        <x:r>
          <x:t>Common earnings exclude preferred dividends and common-income adjustments. Formula: =IF(ISNUMBER('Historical Inputs'!F812),'Historical Inputs'!F812,IF(COUNT('Historical Inputs'!F811,'Historical Inputs'!F813)=2,'Historical Inputs'!F811-'Historical Inputs'!F813,"n.a."))</x:t>
        </x:r>
      </x:text>
    </x:comment>
    <x:comment ref="K37" authorId="0">
      <x:text>
        <x:r>
          <x:t>Reported parent net income, otherwise common income plus reported preferred adjustments; the fallback is a bridge. Formula: =IF(ISNUMBER('Historical Inputs'!F811),'Historical Inputs'!F811,IF(COUNT('Historical Inputs'!F812,'Historical Inputs'!F813)=2,'Historical Inputs'!F812+'Historical Inputs'!F813,"n.a."))</x:t>
        </x:r>
      </x:text>
    </x:comment>
    <x:comment ref="K30" authorId="0">
      <x:text>
        <x:r>
          <x:t>Net revenue equals net interest plus noninterest income. Use total GAAP reported revenue when a component is unavailable. Formula: =IF(COUNT(K28:K29)=2,SUM(K28:K29),'Historical Inputs'!F806)</x:t>
        </x:r>
      </x:text>
    </x:comment>
    <x:comment ref="K32" authorId="0">
      <x:text>
        <x:r>
          <x:t>Pre-provision net revenue excludes the provision but retains operating expense. Formula: =IF(COUNT(K30,K31)=2,K30-K31,"n.a.")</x:t>
        </x:r>
      </x:text>
    </x:comment>
    <x:comment ref="K33" authorId="0">
      <x:text>
        <x:r>
          <x:t>Reported credit provision is selected first. Otherwise this is an explicitly labeled pretax bridge residual, not a reported provision. Formula: =IF(ISNUMBER('Historical Inputs'!F808),'Historical Inputs'!F808,IF(COUNT(K30,K31,K34)=3,K30-K31-K34,"n.a."))</x:t>
        </x:r>
      </x:text>
    </x:comment>
    <x:comment ref="K40" authorId="0">
      <x:text>
        <x:r>
          <x:t>Calculated common EPS uses common earnings and period-average diluted shares. Formula: =IF(AND(ISNUMBER(K36),ISNUMBER(K39),K39&lt;&gt;0),K36/K39,"n.a.")</x:t>
        </x:r>
      </x:text>
    </x:comment>
    <x:comment ref="K46" authorId="0">
      <x:text>
        <x:r>
          <x:t>Net charge-offs equal gross charge-offs less recoveries. Missing recoveries are not zero. Formula: =IF(COUNT(K44,K45)=2,K44-K45,"n.a.")</x:t>
        </x:r>
      </x:text>
    </x:comment>
    <x:comment ref="K51" authorId="0">
      <x:text>
        <x:r>
          <x:t>GAAP efficiency proxy. Issuer tax-equivalent revenue may produce a different reported ratio. Formula: =IF(AND(ISNUMBER(K31),ISNUMBER(K30),K30&lt;&gt;0),K31/K30,"n.a.")</x:t>
        </x:r>
      </x:text>
    </x:comment>
    <x:comment ref="K52" authorId="0">
      <x:text>
        <x:r>
          <x:t>Period-end loan-to-deposit ratio; business-model funding differences remain. Formula: =IF(AND(ISNUMBER(K21),ISNUMBER(K24),K24&lt;&gt;0),K21/K24,"n.a.")</x:t>
        </x:r>
      </x:text>
    </x:comment>
    <x:comment ref="K53" authorId="0">
      <x:text>
        <x:r>
          <x:t>Loan allowance coverage excludes unfunded commitment reserves. Formula: =IF(AND(ISNUMBER(K23),ISNUMBER(K21),K21&lt;&gt;0),K23/K21,"n.a.")</x:t>
        </x:r>
      </x:text>
    </x:comment>
    <x:comment ref="K54" authorId="0">
      <x:text>
        <x:r>
          <x:t>Charge-offs divided by period-end gross loans. This differs from an issuer average-loan credit-loss ratio. Formula: =IF(AND(ISNUMBER(K46),ISNUMBER(K21),K21&lt;&gt;0),K46/K21,"n.a.")</x:t>
        </x:r>
      </x:text>
    </x:comment>
    <x:comment ref="K55" authorId="0">
      <x:text>
        <x:r>
          <x:t>Difference between parent and common earnings includes preferred and other common-income claims. Formula: =IF(COUNT(K37,K36)=2,K37-K36,"n.a.")</x:t>
        </x:r>
      </x:text>
    </x:comment>
    <x:comment ref="K48" authorId="0">
      <x:text>
        <x:r>
          <x:t>Two-point average balance proxy, not the issuer daily average return. Formula: =IF(COUNT(K36,K11,J11)=3,K36/AVERAGE(K11,J11),"n.a.")</x:t>
        </x:r>
      </x:text>
    </x:comment>
    <x:comment ref="K49" authorId="0">
      <x:text>
        <x:r>
          <x:t>Two-point average balance proxy, not the issuer daily average return. Formula: =IF(COUNT(K36,K15,J15)=3,K36/AVERAGE(K15,J15),"n.a.")</x:t>
        </x:r>
      </x:text>
    </x:comment>
    <x:comment ref="K50" authorId="0">
      <x:text>
        <x:r>
          <x:t>Two-point average balance proxy, not the issuer daily average return. Formula: =IF(COUNT(K36,K7,J7)=3,K36/AVERAGE(K7,J7),"n.a.")</x:t>
        </x:r>
      </x:text>
    </x:comment>
    <x:comment ref="L7" authorId="0">
      <x:text>
        <x:r>
          <x:t>Assets, FY2024. Linked to the original frozen input. A missing reported fact stays n.a. Formula: ='Historical Inputs'!F827</x:t>
        </x:r>
      </x:text>
    </x:comment>
    <x:comment ref="L8" authorId="0">
      <x:text>
        <x:r>
          <x:t>Liabilities, FY2024. Linked to the original frozen input. A missing reported fact stays n.a. Formula: ='Historical Inputs'!F828</x:t>
        </x:r>
      </x:text>
    </x:comment>
    <x:comment ref="L9" authorId="0">
      <x:text>
        <x:r>
          <x:t>Shareholders equity attributable to parent, FY2024. Linked to the original frozen input. A missing reported fact stays n.a. Formula: ='Historical Inputs'!F829</x:t>
        </x:r>
      </x:text>
    </x:comment>
    <x:comment ref="L12" authorId="0">
      <x:text>
        <x:r>
          <x:t>Goodwill, FY2024. Linked to the original frozen input. A missing reported fact stays n.a. Formula: ='Historical Inputs'!F832</x:t>
        </x:r>
      </x:text>
    </x:comment>
    <x:comment ref="L19" authorId="0">
      <x:text>
        <x:r>
          <x:t>Reported common book value per share, FY2024. Linked to the original frozen input. A missing reported fact stays n.a. Formula: ='Historical Inputs'!F865</x:t>
        </x:r>
      </x:text>
    </x:comment>
    <x:comment ref="L20" authorId="0">
      <x:text>
        <x:r>
          <x:t>Reported tangible book value per share, FY2024. Linked to the original frozen input. A missing reported fact stays n.a. Formula: ='Historical Inputs'!F866</x:t>
        </x:r>
      </x:text>
    </x:comment>
    <x:comment ref="L21" authorId="0">
      <x:text>
        <x:r>
          <x:t>Gross loans and leases selected definition, FY2024. Linked to the original frozen input. A missing reported fact stays n.a. Formula: ='Historical Inputs'!F839</x:t>
        </x:r>
      </x:text>
    </x:comment>
    <x:comment ref="L22" authorId="0">
      <x:text>
        <x:r>
          <x:t>Net loans after allowance selected definition, FY2024. Linked to the original frozen input. A missing reported fact stays n.a. Formula: ='Historical Inputs'!F840</x:t>
        </x:r>
      </x:text>
    </x:comment>
    <x:comment ref="L23" authorId="0">
      <x:text>
        <x:r>
          <x:t>Loan allowance for credit losses, FY2024. Linked to the original frozen input. A missing reported fact stays n.a. Formula: ='Historical Inputs'!F841</x:t>
        </x:r>
      </x:text>
    </x:comment>
    <x:comment ref="L25" authorId="0">
      <x:text>
        <x:r>
          <x:t>Cash, FY2024. Linked to the original frozen input. A missing reported fact stays n.a. Formula: ='Historical Inputs'!F843</x:t>
        </x:r>
      </x:text>
    </x:comment>
    <x:comment ref="L26" authorId="0">
      <x:text>
        <x:r>
          <x:t>Accumulated other comprehensive income, FY2024. Linked to the original frozen input. A missing reported fact stays n.a. Formula: ='Historical Inputs'!F844</x:t>
        </x:r>
      </x:text>
    </x:comment>
    <x:comment ref="L28" authorId="0">
      <x:text>
        <x:r>
          <x:t>Net interest income, FY2024. Linked to the original frozen input. A missing reported fact stays n.a. Formula: ='Historical Inputs'!F845</x:t>
        </x:r>
      </x:text>
    </x:comment>
    <x:comment ref="L29" authorId="0">
      <x:text>
        <x:r>
          <x:t>Noninterest Income, FY2024. Linked to the original frozen input. A missing reported fact stays n.a. Formula: ='Historical Inputs'!F846</x:t>
        </x:r>
      </x:text>
    </x:comment>
    <x:comment ref="L31" authorId="0">
      <x:text>
        <x:r>
          <x:t>Noninterest expense, FY2024. Linked to the original frozen input. A missing reported fact stays n.a. Formula: ='Historical Inputs'!F848</x:t>
        </x:r>
      </x:text>
    </x:comment>
    <x:comment ref="L34" authorId="0">
      <x:text>
        <x:r>
          <x:t>Income before income taxes, FY2024. Linked to the original frozen input. A missing reported fact stays n.a. Formula: ='Historical Inputs'!F850</x:t>
        </x:r>
      </x:text>
    </x:comment>
    <x:comment ref="L35" authorId="0">
      <x:text>
        <x:r>
          <x:t>Tax, FY2024. Linked to the original frozen input. A missing reported fact stays n.a. Formula: ='Historical Inputs'!F851</x:t>
        </x:r>
      </x:text>
    </x:comment>
    <x:comment ref="L38" authorId="0">
      <x:text>
        <x:r>
          <x:t>Reported diluted EPS, FY2024. Linked to the original frozen input. A missing reported fact stays n.a. Formula: ='Historical Inputs'!F855</x:t>
        </x:r>
      </x:text>
    </x:comment>
    <x:comment ref="L39" authorId="0">
      <x:text>
        <x:r>
          <x:t>Weighted average diluted shares, FY2024. Linked to the original frozen input. A missing reported fact stays n.a. Formula: ='Historical Inputs'!F856</x:t>
        </x:r>
      </x:text>
    </x:comment>
    <x:comment ref="L41" authorId="0">
      <x:text>
        <x:r>
          <x:t>Dividends per common share, FY2024. Linked to the original frozen input. A missing reported fact stays n.a. Formula: ='Historical Inputs'!F857</x:t>
        </x:r>
      </x:text>
    </x:comment>
    <x:comment ref="L42" authorId="0">
      <x:text>
        <x:r>
          <x:t>Cash common dividends paid, FY2024. Linked to the original frozen input. A missing reported fact stays n.a. Formula: ='Historical Inputs'!F858</x:t>
        </x:r>
      </x:text>
    </x:comment>
    <x:comment ref="L43" authorId="0">
      <x:text>
        <x:r>
          <x:t>Common share repurchases paid, FY2024. Linked to the original frozen input. A missing reported fact stays n.a. Formula: ='Historical Inputs'!F859</x:t>
        </x:r>
      </x:text>
    </x:comment>
    <x:comment ref="L44" authorId="0">
      <x:text>
        <x:r>
          <x:t>Gross loan charge-offs, FY2024. Linked to the original frozen input. A missing reported fact stays n.a. Formula: ='Historical Inputs'!F860</x:t>
        </x:r>
      </x:text>
    </x:comment>
    <x:comment ref="L45" authorId="0">
      <x:text>
        <x:r>
          <x:t>Loan recoveries, FY2024. Linked to the original frozen input. A missing reported fact stays n.a. Formula: ='Historical Inputs'!F861</x:t>
        </x:r>
      </x:text>
    </x:comment>
    <x:comment ref="L47" authorId="0">
      <x:text>
        <x:r>
          <x:t>Actual standardized CET1 ratio, FY2024. Linked to the original frozen input. A missing reported fact stays n.a. Formula: ='Historical Inputs'!F863</x:t>
        </x:r>
      </x:text>
    </x:comment>
    <x:comment ref="L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Inputs'!F838</x:t>
        </x:r>
      </x:text>
    </x:comment>
    <x:comment ref="L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Inputs'!F830),'Historical Inputs'!F830&gt;=1),'Historical Inputs'!F830,IF(COUNT('Historical Inputs'!F829,'Historical Inputs'!F831)=2,'Historical Inputs'!F829-'Historical Inputs'!F831,"n.a."))</x:t>
        </x:r>
      </x:text>
    </x:comment>
    <x:comment ref="L16" authorId="0">
      <x:text>
        <x:r>
          <x:t>Ending shares differ from weighted average diluted shares. Issued less treasury is used only for an identical date. Formula: =IF(ISNUMBER('Historical Inputs'!F835),'Historical Inputs'!F835,IF(COUNT('Historical Inputs'!F836,'Historical Inputs'!F837)=2,'Historical Inputs'!F836-'Historical Inputs'!F837,"n.a."))</x:t>
        </x:r>
      </x:text>
    </x:comment>
    <x:comment ref="L11" authorId="0">
      <x:text>
        <x:r>
          <x:t>Explicit reported common equity takes precedence. Preferred par amounts cannot substitute for carrying values. Rounded BV times shares is a disclosed fallback. Formula: =IF(ISNUMBER('Historical Inputs'!F831),'Historical Inputs'!F831,IF(AND(COUNT('Historical Inputs'!F829,'Historical Inputs'!F830)=2,'Historical Inputs'!F830&gt;=1),'Historical Inputs'!F829-'Historical Inputs'!F830,IF(COUNT('Historical Inputs'!F865,L16)=2,'Historical Inputs'!F865*L16,"n.a.")))</x:t>
        </x:r>
      </x:text>
    </x:comment>
    <x:comment ref="L13" authorId="0">
      <x:text>
        <x:r>
          <x:t>Other intangibles exclude goodwill. If combined intangibles are reported, goodwill is deducted once. Formula: =IF(COUNT('Historical Inputs'!F834,L12)=2,'Historical Inputs'!F834-L12,'Historical Inputs'!F833)</x:t>
        </x:r>
      </x:text>
    </x:comment>
    <x:comment ref="L14" authorId="0">
      <x:text>
        <x:r>
          <x:t>Straight subtraction TCE has no issuer deferred-tax adjustment. Formula: =IF(COUNT(L11,L12,L13)=3,L11-L12-L13,"n.a.")</x:t>
        </x:r>
      </x:text>
    </x:comment>
    <x:comment ref="L17" authorId="0">
      <x:text>
        <x:r>
          <x:t>Reported book value per share takes precedence. Formula: =IF(ISNUMBER('Historical Inputs'!F865),'Historical Inputs'!F865,IF(COUNT(L11,L16)=2,L11/L16,"n.a."))</x:t>
        </x:r>
      </x:text>
    </x:comment>
    <x:comment ref="L18" authorId="0">
      <x:text>
        <x:r>
          <x:t>Selected TBV is issuer reported, then issuer TCE divided by ending shares, then straight-subtraction TCE. Formula: =IF(ISNUMBER('Historical Inputs'!F866),'Historical Inputs'!F866,IF(COUNT('Historical Inputs'!F867,L16)=2,'Historical Inputs'!F867/L16,IF(COUNT(L14,L16)=2,L14/L16,"n.a.")))</x:t>
        </x:r>
      </x:text>
    </x:comment>
    <x:comment ref="L15" authorId="0">
      <x:text>
        <x:r>
          <x:t>Reported TCE takes precedence. TBV times rounded end shares can be a reconstruction. Formula: =IF(ISNUMBER('Historical Inputs'!F867),'Historical Inputs'!F867,IF(COUNT(L18,L16)=2,L18*L16,"n.a."))</x:t>
        </x:r>
      </x:text>
    </x:comment>
    <x:comment ref="L36" authorId="0">
      <x:text>
        <x:r>
          <x:t>Common earnings exclude preferred dividends and common-income adjustments. Formula: =IF(ISNUMBER('Historical Inputs'!F853),'Historical Inputs'!F853,IF(COUNT('Historical Inputs'!F852,'Historical Inputs'!F854)=2,'Historical Inputs'!F852-'Historical Inputs'!F854,"n.a."))</x:t>
        </x:r>
      </x:text>
    </x:comment>
    <x:comment ref="L37" authorId="0">
      <x:text>
        <x:r>
          <x:t>Reported parent net income, otherwise common income plus reported preferred adjustments; the fallback is a bridge. Formula: =IF(ISNUMBER('Historical Inputs'!F852),'Historical Inputs'!F852,IF(COUNT('Historical Inputs'!F853,'Historical Inputs'!F854)=2,'Historical Inputs'!F853+'Historical Inputs'!F854,"n.a."))</x:t>
        </x:r>
      </x:text>
    </x:comment>
    <x:comment ref="L30" authorId="0">
      <x:text>
        <x:r>
          <x:t>Net revenue equals net interest plus noninterest income. Use total GAAP reported revenue when a component is unavailable. Formula: =IF(COUNT(L28:L29)=2,SUM(L28:L29),'Historical Inputs'!F847)</x:t>
        </x:r>
      </x:text>
    </x:comment>
    <x:comment ref="L32" authorId="0">
      <x:text>
        <x:r>
          <x:t>Pre-provision net revenue excludes the provision but retains operating expense. Formula: =IF(COUNT(L30,L31)=2,L30-L31,"n.a.")</x:t>
        </x:r>
      </x:text>
    </x:comment>
    <x:comment ref="L33" authorId="0">
      <x:text>
        <x:r>
          <x:t>Reported credit provision is selected first. Otherwise this is an explicitly labeled pretax bridge residual, not a reported provision. Formula: =IF(ISNUMBER('Historical Inputs'!F849),'Historical Inputs'!F849,IF(COUNT(L30,L31,L34)=3,L30-L31-L34,"n.a."))</x:t>
        </x:r>
      </x:text>
    </x:comment>
    <x:comment ref="L40" authorId="0">
      <x:text>
        <x:r>
          <x:t>Calculated common EPS uses common earnings and period-average diluted shares. Formula: =IF(AND(ISNUMBER(L36),ISNUMBER(L39),L39&lt;&gt;0),L36/L39,"n.a.")</x:t>
        </x:r>
      </x:text>
    </x:comment>
    <x:comment ref="L46" authorId="0">
      <x:text>
        <x:r>
          <x:t>Net charge-offs equal gross charge-offs less recoveries. Missing recoveries are not zero. Formula: =IF(COUNT(L44,L45)=2,L44-L45,"n.a.")</x:t>
        </x:r>
      </x:text>
    </x:comment>
    <x:comment ref="L51" authorId="0">
      <x:text>
        <x:r>
          <x:t>GAAP efficiency proxy. Issuer tax-equivalent revenue may produce a different reported ratio. Formula: =IF(AND(ISNUMBER(L31),ISNUMBER(L30),L30&lt;&gt;0),L31/L30,"n.a.")</x:t>
        </x:r>
      </x:text>
    </x:comment>
    <x:comment ref="L52" authorId="0">
      <x:text>
        <x:r>
          <x:t>Period-end loan-to-deposit ratio; business-model funding differences remain. Formula: =IF(AND(ISNUMBER(L21),ISNUMBER(L24),L24&lt;&gt;0),L21/L24,"n.a.")</x:t>
        </x:r>
      </x:text>
    </x:comment>
    <x:comment ref="L53" authorId="0">
      <x:text>
        <x:r>
          <x:t>Loan allowance coverage excludes unfunded commitment reserves. Formula: =IF(AND(ISNUMBER(L23),ISNUMBER(L21),L21&lt;&gt;0),L23/L21,"n.a.")</x:t>
        </x:r>
      </x:text>
    </x:comment>
    <x:comment ref="L54" authorId="0">
      <x:text>
        <x:r>
          <x:t>Charge-offs divided by period-end gross loans. This differs from an issuer average-loan credit-loss ratio. Formula: =IF(AND(ISNUMBER(L46),ISNUMBER(L21),L21&lt;&gt;0),L46/L21,"n.a.")</x:t>
        </x:r>
      </x:text>
    </x:comment>
    <x:comment ref="L55" authorId="0">
      <x:text>
        <x:r>
          <x:t>Difference between parent and common earnings includes preferred and other common-income claims. Formula: =IF(COUNT(L37,L36)=2,L37-L36,"n.a.")</x:t>
        </x:r>
      </x:text>
    </x:comment>
    <x:comment ref="L48" authorId="0">
      <x:text>
        <x:r>
          <x:t>Two-point average balance proxy, not the issuer daily average return. Formula: =IF(COUNT(L36,L11,K11)=3,L36/AVERAGE(L11,K11),"n.a.")</x:t>
        </x:r>
      </x:text>
    </x:comment>
    <x:comment ref="L49" authorId="0">
      <x:text>
        <x:r>
          <x:t>Two-point average balance proxy, not the issuer daily average return. Formula: =IF(COUNT(L36,L15,K15)=3,L36/AVERAGE(L15,K15),"n.a.")</x:t>
        </x:r>
      </x:text>
    </x:comment>
    <x:comment ref="L50" authorId="0">
      <x:text>
        <x:r>
          <x:t>Two-point average balance proxy, not the issuer daily average return. Formula: =IF(COUNT(L36,L7,K7)=3,L36/AVERAGE(L7,K7),"n.a.")</x:t>
        </x:r>
      </x:text>
    </x:comment>
    <x:comment ref="M7" authorId="0">
      <x:text>
        <x:r>
          <x:t>Assets, FY2025. Linked to the original frozen input. A missing reported fact stays n.a. Formula: ='Historical Inputs'!F868</x:t>
        </x:r>
      </x:text>
    </x:comment>
    <x:comment ref="M8" authorId="0">
      <x:text>
        <x:r>
          <x:t>Liabilities, FY2025. Linked to the original frozen input. A missing reported fact stays n.a. Formula: ='Historical Inputs'!F869</x:t>
        </x:r>
      </x:text>
    </x:comment>
    <x:comment ref="M9" authorId="0">
      <x:text>
        <x:r>
          <x:t>Shareholders equity attributable to parent, FY2025. Linked to the original frozen input. A missing reported fact stays n.a. Formula: ='Historical Inputs'!F870</x:t>
        </x:r>
      </x:text>
    </x:comment>
    <x:comment ref="M12" authorId="0">
      <x:text>
        <x:r>
          <x:t>Goodwill, FY2025. Linked to the original frozen input. A missing reported fact stays n.a. Formula: ='Historical Inputs'!F873</x:t>
        </x:r>
      </x:text>
    </x:comment>
    <x:comment ref="M19" authorId="0">
      <x:text>
        <x:r>
          <x:t>Reported common book value per share, FY2025. Linked to the original frozen input. A missing reported fact stays n.a. Formula: ='Historical Inputs'!F906</x:t>
        </x:r>
      </x:text>
    </x:comment>
    <x:comment ref="M20" authorId="0">
      <x:text>
        <x:r>
          <x:t>Reported tangible book value per share, FY2025. Linked to the original frozen input. A missing reported fact stays n.a. Formula: ='Historical Inputs'!F907</x:t>
        </x:r>
      </x:text>
    </x:comment>
    <x:comment ref="M21" authorId="0">
      <x:text>
        <x:r>
          <x:t>Gross loans and leases selected definition, FY2025. Linked to the original frozen input. A missing reported fact stays n.a. Formula: ='Historical Inputs'!F880</x:t>
        </x:r>
      </x:text>
    </x:comment>
    <x:comment ref="M22" authorId="0">
      <x:text>
        <x:r>
          <x:t>Net loans after allowance selected definition, FY2025. Linked to the original frozen input. A missing reported fact stays n.a. Formula: ='Historical Inputs'!F881</x:t>
        </x:r>
      </x:text>
    </x:comment>
    <x:comment ref="M23" authorId="0">
      <x:text>
        <x:r>
          <x:t>Loan allowance for credit losses, FY2025. Linked to the original frozen input. A missing reported fact stays n.a. Formula: ='Historical Inputs'!F882</x:t>
        </x:r>
      </x:text>
    </x:comment>
    <x:comment ref="M25" authorId="0">
      <x:text>
        <x:r>
          <x:t>Cash, FY2025. Linked to the original frozen input. A missing reported fact stays n.a. Formula: ='Historical Inputs'!F884</x:t>
        </x:r>
      </x:text>
    </x:comment>
    <x:comment ref="M26" authorId="0">
      <x:text>
        <x:r>
          <x:t>Accumulated other comprehensive income, FY2025. Linked to the original frozen input. A missing reported fact stays n.a. Formula: ='Historical Inputs'!F885</x:t>
        </x:r>
      </x:text>
    </x:comment>
    <x:comment ref="M28" authorId="0">
      <x:text>
        <x:r>
          <x:t>Net interest income, FY2025. Linked to the original frozen input. A missing reported fact stays n.a. Formula: ='Historical Inputs'!F886</x:t>
        </x:r>
      </x:text>
    </x:comment>
    <x:comment ref="M29" authorId="0">
      <x:text>
        <x:r>
          <x:t>Noninterest Income, FY2025. Linked to the original frozen input. A missing reported fact stays n.a. Formula: ='Historical Inputs'!F887</x:t>
        </x:r>
      </x:text>
    </x:comment>
    <x:comment ref="M31" authorId="0">
      <x:text>
        <x:r>
          <x:t>Noninterest expense, FY2025. Linked to the original frozen input. A missing reported fact stays n.a. Formula: ='Historical Inputs'!F889</x:t>
        </x:r>
      </x:text>
    </x:comment>
    <x:comment ref="M34" authorId="0">
      <x:text>
        <x:r>
          <x:t>Income before income taxes, FY2025. Linked to the original frozen input. A missing reported fact stays n.a. Formula: ='Historical Inputs'!F891</x:t>
        </x:r>
      </x:text>
    </x:comment>
    <x:comment ref="M35" authorId="0">
      <x:text>
        <x:r>
          <x:t>Tax, FY2025. Linked to the original frozen input. A missing reported fact stays n.a. Formula: ='Historical Inputs'!F892</x:t>
        </x:r>
      </x:text>
    </x:comment>
    <x:comment ref="M38" authorId="0">
      <x:text>
        <x:r>
          <x:t>Reported diluted EPS, FY2025. Linked to the original frozen input. A missing reported fact stays n.a. Formula: ='Historical Inputs'!F896</x:t>
        </x:r>
      </x:text>
    </x:comment>
    <x:comment ref="M39" authorId="0">
      <x:text>
        <x:r>
          <x:t>Weighted average diluted shares, FY2025. Linked to the original frozen input. A missing reported fact stays n.a. Formula: ='Historical Inputs'!F897</x:t>
        </x:r>
      </x:text>
    </x:comment>
    <x:comment ref="M41" authorId="0">
      <x:text>
        <x:r>
          <x:t>Dividends per common share, FY2025. Linked to the original frozen input. A missing reported fact stays n.a. Formula: ='Historical Inputs'!F898</x:t>
        </x:r>
      </x:text>
    </x:comment>
    <x:comment ref="M42" authorId="0">
      <x:text>
        <x:r>
          <x:t>Cash common dividends paid, FY2025. Linked to the original frozen input. A missing reported fact stays n.a. Formula: ='Historical Inputs'!F899</x:t>
        </x:r>
      </x:text>
    </x:comment>
    <x:comment ref="M43" authorId="0">
      <x:text>
        <x:r>
          <x:t>Common share repurchases paid, FY2025. Linked to the original frozen input. A missing reported fact stays n.a. Formula: ='Historical Inputs'!F900</x:t>
        </x:r>
      </x:text>
    </x:comment>
    <x:comment ref="M44" authorId="0">
      <x:text>
        <x:r>
          <x:t>Gross loan charge-offs, FY2025. Linked to the original frozen input. A missing reported fact stays n.a. Formula: ='Historical Inputs'!F901</x:t>
        </x:r>
      </x:text>
    </x:comment>
    <x:comment ref="M45" authorId="0">
      <x:text>
        <x:r>
          <x:t>Loan recoveries, FY2025. Linked to the original frozen input. A missing reported fact stays n.a. Formula: ='Historical Inputs'!F902</x:t>
        </x:r>
      </x:text>
    </x:comment>
    <x:comment ref="M47" authorId="0">
      <x:text>
        <x:r>
          <x:t>Actual standardized CET1 ratio, FY2025. Linked to the original frozen input. A missing reported fact stays n.a. Formula: ='Historical Inputs'!F904</x:t>
        </x:r>
      </x:text>
    </x:comment>
    <x:comment ref="M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Inputs'!F879</x:t>
        </x:r>
      </x:text>
    </x:comment>
    <x:comment ref="M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Inputs'!F871),'Historical Inputs'!F871&gt;=1),'Historical Inputs'!F871,IF(COUNT('Historical Inputs'!F870,'Historical Inputs'!F872)=2,'Historical Inputs'!F870-'Historical Inputs'!F872,"n.a."))</x:t>
        </x:r>
      </x:text>
    </x:comment>
    <x:comment ref="M16" authorId="0">
      <x:text>
        <x:r>
          <x:t>Ending shares differ from weighted average diluted shares. Issued less treasury is used only for an identical date. Formula: =IF(ISNUMBER('Historical Inputs'!F876),'Historical Inputs'!F876,IF(COUNT('Historical Inputs'!F877,'Historical Inputs'!F878)=2,'Historical Inputs'!F877-'Historical Inputs'!F878,"n.a."))</x:t>
        </x:r>
      </x:text>
    </x:comment>
    <x:comment ref="M11" authorId="0">
      <x:text>
        <x:r>
          <x:t>Explicit reported common equity takes precedence. Preferred par amounts cannot substitute for carrying values. Rounded BV times shares is a disclosed fallback. Formula: =IF(ISNUMBER('Historical Inputs'!F872),'Historical Inputs'!F872,IF(AND(COUNT('Historical Inputs'!F870,'Historical Inputs'!F871)=2,'Historical Inputs'!F871&gt;=1),'Historical Inputs'!F870-'Historical Inputs'!F871,IF(COUNT('Historical Inputs'!F906,M16)=2,'Historical Inputs'!F906*M16,"n.a.")))</x:t>
        </x:r>
      </x:text>
    </x:comment>
    <x:comment ref="M13" authorId="0">
      <x:text>
        <x:r>
          <x:t>Other intangibles exclude goodwill. If combined intangibles are reported, goodwill is deducted once. Formula: =IF(COUNT('Historical Inputs'!F875,M12)=2,'Historical Inputs'!F875-M12,'Historical Inputs'!F874)</x:t>
        </x:r>
      </x:text>
    </x:comment>
    <x:comment ref="M14" authorId="0">
      <x:text>
        <x:r>
          <x:t>Straight subtraction TCE has no issuer deferred-tax adjustment. Formula: =IF(COUNT(M11,M12,M13)=3,M11-M12-M13,"n.a.")</x:t>
        </x:r>
      </x:text>
    </x:comment>
    <x:comment ref="M17" authorId="0">
      <x:text>
        <x:r>
          <x:t>Reported book value per share takes precedence. Formula: =IF(ISNUMBER('Historical Inputs'!F906),'Historical Inputs'!F906,IF(COUNT(M11,M16)=2,M11/M16,"n.a."))</x:t>
        </x:r>
      </x:text>
    </x:comment>
    <x:comment ref="M18" authorId="0">
      <x:text>
        <x:r>
          <x:t>Selected TBV is issuer reported, then issuer TCE divided by ending shares, then straight-subtraction TCE. Formula: =IF(ISNUMBER('Historical Inputs'!F907),'Historical Inputs'!F907,IF(COUNT('Historical Inputs'!F908,M16)=2,'Historical Inputs'!F908/M16,IF(COUNT(M14,M16)=2,M14/M16,"n.a.")))</x:t>
        </x:r>
      </x:text>
    </x:comment>
    <x:comment ref="M15" authorId="0">
      <x:text>
        <x:r>
          <x:t>Reported TCE takes precedence. TBV times rounded end shares can be a reconstruction. Formula: =IF(ISNUMBER('Historical Inputs'!F908),'Historical Inputs'!F908,IF(COUNT(M18,M16)=2,M18*M16,"n.a."))</x:t>
        </x:r>
      </x:text>
    </x:comment>
    <x:comment ref="M36" authorId="0">
      <x:text>
        <x:r>
          <x:t>Common earnings exclude preferred dividends and common-income adjustments. Formula: =IF(ISNUMBER('Historical Inputs'!F894),'Historical Inputs'!F894,IF(COUNT('Historical Inputs'!F893,'Historical Inputs'!F895)=2,'Historical Inputs'!F893-'Historical Inputs'!F895,"n.a."))</x:t>
        </x:r>
      </x:text>
    </x:comment>
    <x:comment ref="M37" authorId="0">
      <x:text>
        <x:r>
          <x:t>Reported parent net income, otherwise common income plus reported preferred adjustments; the fallback is a bridge. Formula: =IF(ISNUMBER('Historical Inputs'!F893),'Historical Inputs'!F893,IF(COUNT('Historical Inputs'!F894,'Historical Inputs'!F895)=2,'Historical Inputs'!F894+'Historical Inputs'!F895,"n.a."))</x:t>
        </x:r>
      </x:text>
    </x:comment>
    <x:comment ref="M30" authorId="0">
      <x:text>
        <x:r>
          <x:t>Net revenue equals net interest plus noninterest income. Use total GAAP reported revenue when a component is unavailable. Formula: =IF(COUNT(M28:M29)=2,SUM(M28:M29),'Historical Inputs'!F888)</x:t>
        </x:r>
      </x:text>
    </x:comment>
    <x:comment ref="M32" authorId="0">
      <x:text>
        <x:r>
          <x:t>Pre-provision net revenue excludes the provision but retains operating expense. Formula: =IF(COUNT(M30,M31)=2,M30-M31,"n.a.")</x:t>
        </x:r>
      </x:text>
    </x:comment>
    <x:comment ref="M33" authorId="0">
      <x:text>
        <x:r>
          <x:t>Reported credit provision is selected first. Otherwise this is an explicitly labeled pretax bridge residual, not a reported provision. Formula: =IF(ISNUMBER('Historical Inputs'!F890),'Historical Inputs'!F890,IF(COUNT(M30,M31,M34)=3,M30-M31-M34,"n.a."))</x:t>
        </x:r>
      </x:text>
    </x:comment>
    <x:comment ref="M40" authorId="0">
      <x:text>
        <x:r>
          <x:t>Calculated common EPS uses common earnings and period-average diluted shares. Formula: =IF(AND(ISNUMBER(M36),ISNUMBER(M39),M39&lt;&gt;0),M36/M39,"n.a.")</x:t>
        </x:r>
      </x:text>
    </x:comment>
    <x:comment ref="M46" authorId="0">
      <x:text>
        <x:r>
          <x:t>Net charge-offs equal gross charge-offs less recoveries. Missing recoveries are not zero. Formula: =IF(COUNT(M44,M45)=2,M44-M45,"n.a.")</x:t>
        </x:r>
      </x:text>
    </x:comment>
    <x:comment ref="M51" authorId="0">
      <x:text>
        <x:r>
          <x:t>GAAP efficiency proxy. Issuer tax-equivalent revenue may produce a different reported ratio. Formula: =IF(AND(ISNUMBER(M31),ISNUMBER(M30),M30&lt;&gt;0),M31/M30,"n.a.")</x:t>
        </x:r>
      </x:text>
    </x:comment>
    <x:comment ref="M52" authorId="0">
      <x:text>
        <x:r>
          <x:t>Period-end loan-to-deposit ratio; business-model funding differences remain. Formula: =IF(AND(ISNUMBER(M21),ISNUMBER(M24),M24&lt;&gt;0),M21/M24,"n.a.")</x:t>
        </x:r>
      </x:text>
    </x:comment>
    <x:comment ref="M53" authorId="0">
      <x:text>
        <x:r>
          <x:t>Loan allowance coverage excludes unfunded commitment reserves. Formula: =IF(AND(ISNUMBER(M23),ISNUMBER(M21),M21&lt;&gt;0),M23/M21,"n.a.")</x:t>
        </x:r>
      </x:text>
    </x:comment>
    <x:comment ref="M54" authorId="0">
      <x:text>
        <x:r>
          <x:t>Charge-offs divided by period-end gross loans. This differs from an issuer average-loan credit-loss ratio. Formula: =IF(AND(ISNUMBER(M46),ISNUMBER(M21),M21&lt;&gt;0),M46/M21,"n.a.")</x:t>
        </x:r>
      </x:text>
    </x:comment>
    <x:comment ref="M55" authorId="0">
      <x:text>
        <x:r>
          <x:t>Difference between parent and common earnings includes preferred and other common-income claims. Formula: =IF(COUNT(M37,M36)=2,M37-M36,"n.a.")</x:t>
        </x:r>
      </x:text>
    </x:comment>
    <x:comment ref="M48" authorId="0">
      <x:text>
        <x:r>
          <x:t>Two-point average balance proxy, not the issuer daily average return. Formula: =IF(COUNT(M36,M11,L11)=3,M36/AVERAGE(M11,L11),"n.a.")</x:t>
        </x:r>
      </x:text>
    </x:comment>
    <x:comment ref="M49" authorId="0">
      <x:text>
        <x:r>
          <x:t>Two-point average balance proxy, not the issuer daily average return. Formula: =IF(COUNT(M36,M15,L15)=3,M36/AVERAGE(M15,L15),"n.a.")</x:t>
        </x:r>
      </x:text>
    </x:comment>
    <x:comment ref="M50" authorId="0">
      <x:text>
        <x:r>
          <x:t>Two-point average balance proxy, not the issuer daily average return. Formula: =IF(COUNT(M36,M7,L7)=3,M36/AVERAGE(M7,L7),"n.a.")</x:t>
        </x:r>
      </x:text>
    </x:comment>
    <x:comment ref="P7" authorId="0">
      <x:text>
        <x:r>
          <x:t>Assets, H1 2025. Linked to the original frozen input. A missing reported fact stays n.a. Formula: ='Historical Inputs'!F909</x:t>
        </x:r>
      </x:text>
    </x:comment>
    <x:comment ref="P8" authorId="0">
      <x:text>
        <x:r>
          <x:t>Liabilities, H1 2025. Linked to the original frozen input. A missing reported fact stays n.a. Formula: ='Historical Inputs'!F910</x:t>
        </x:r>
      </x:text>
    </x:comment>
    <x:comment ref="P9" authorId="0">
      <x:text>
        <x:r>
          <x:t>Shareholders equity attributable to parent, H1 2025. Linked to the original frozen input. A missing reported fact stays n.a. Formula: ='Historical Inputs'!F911</x:t>
        </x:r>
      </x:text>
    </x:comment>
    <x:comment ref="P12" authorId="0">
      <x:text>
        <x:r>
          <x:t>Goodwill, H1 2025. Linked to the original frozen input. A missing reported fact stays n.a. Formula: ='Historical Inputs'!F914</x:t>
        </x:r>
      </x:text>
    </x:comment>
    <x:comment ref="P19" authorId="0">
      <x:text>
        <x:r>
          <x:t>Reported common book value per share, H1 2025. Linked to the original frozen input. A missing reported fact stays n.a. Formula: ='Historical Inputs'!F947</x:t>
        </x:r>
      </x:text>
    </x:comment>
    <x:comment ref="P20" authorId="0">
      <x:text>
        <x:r>
          <x:t>Reported tangible book value per share, H1 2025. Linked to the original frozen input. A missing reported fact stays n.a. Formula: ='Historical Inputs'!F948</x:t>
        </x:r>
      </x:text>
    </x:comment>
    <x:comment ref="P21" authorId="0">
      <x:text>
        <x:r>
          <x:t>Gross loans and leases selected definition, H1 2025. Linked to the original frozen input. A missing reported fact stays n.a. Formula: ='Historical Inputs'!F921</x:t>
        </x:r>
      </x:text>
    </x:comment>
    <x:comment ref="P22" authorId="0">
      <x:text>
        <x:r>
          <x:t>Net loans after allowance selected definition, H1 2025. Linked to the original frozen input. A missing reported fact stays n.a. Formula: ='Historical Inputs'!F922</x:t>
        </x:r>
      </x:text>
    </x:comment>
    <x:comment ref="P23" authorId="0">
      <x:text>
        <x:r>
          <x:t>Loan allowance for credit losses, H1 2025. Linked to the original frozen input. A missing reported fact stays n.a. Formula: ='Historical Inputs'!F923</x:t>
        </x:r>
      </x:text>
    </x:comment>
    <x:comment ref="P25" authorId="0">
      <x:text>
        <x:r>
          <x:t>Cash, H1 2025. Linked to the original frozen input. A missing reported fact stays n.a. Formula: ='Historical Inputs'!F925</x:t>
        </x:r>
      </x:text>
    </x:comment>
    <x:comment ref="P26" authorId="0">
      <x:text>
        <x:r>
          <x:t>Accumulated other comprehensive income, H1 2025. Linked to the original frozen input. A missing reported fact stays n.a. Formula: ='Historical Inputs'!F926</x:t>
        </x:r>
      </x:text>
    </x:comment>
    <x:comment ref="P28" authorId="0">
      <x:text>
        <x:r>
          <x:t>Net interest income, H1 2025. Linked to the original frozen input. A missing reported fact stays n.a. Formula: ='Historical Inputs'!F927</x:t>
        </x:r>
      </x:text>
    </x:comment>
    <x:comment ref="P29" authorId="0">
      <x:text>
        <x:r>
          <x:t>Noninterest Income, H1 2025. Linked to the original frozen input. A missing reported fact stays n.a. Formula: ='Historical Inputs'!F928</x:t>
        </x:r>
      </x:text>
    </x:comment>
    <x:comment ref="P31" authorId="0">
      <x:text>
        <x:r>
          <x:t>Noninterest expense, H1 2025. Linked to the original frozen input. A missing reported fact stays n.a. Formula: ='Historical Inputs'!F930</x:t>
        </x:r>
      </x:text>
    </x:comment>
    <x:comment ref="P34" authorId="0">
      <x:text>
        <x:r>
          <x:t>Income before income taxes, H1 2025. Linked to the original frozen input. A missing reported fact stays n.a. Formula: ='Historical Inputs'!F932</x:t>
        </x:r>
      </x:text>
    </x:comment>
    <x:comment ref="P35" authorId="0">
      <x:text>
        <x:r>
          <x:t>Tax, H1 2025. Linked to the original frozen input. A missing reported fact stays n.a. Formula: ='Historical Inputs'!F933</x:t>
        </x:r>
      </x:text>
    </x:comment>
    <x:comment ref="P38" authorId="0">
      <x:text>
        <x:r>
          <x:t>Reported diluted EPS, H1 2025. Linked to the original frozen input. A missing reported fact stays n.a. Formula: ='Historical Inputs'!F937</x:t>
        </x:r>
      </x:text>
    </x:comment>
    <x:comment ref="P39" authorId="0">
      <x:text>
        <x:r>
          <x:t>Weighted average diluted shares, H1 2025. Linked to the original frozen input. A missing reported fact stays n.a. Formula: ='Historical Inputs'!F938</x:t>
        </x:r>
      </x:text>
    </x:comment>
    <x:comment ref="P41" authorId="0">
      <x:text>
        <x:r>
          <x:t>Dividends per common share, H1 2025. Linked to the original frozen input. A missing reported fact stays n.a. Formula: ='Historical Inputs'!F939</x:t>
        </x:r>
      </x:text>
    </x:comment>
    <x:comment ref="P42" authorId="0">
      <x:text>
        <x:r>
          <x:t>Cash common dividends paid, H1 2025. Linked to the original frozen input. A missing reported fact stays n.a. Formula: ='Historical Inputs'!F940</x:t>
        </x:r>
      </x:text>
    </x:comment>
    <x:comment ref="P43" authorId="0">
      <x:text>
        <x:r>
          <x:t>Common share repurchases paid, H1 2025. Linked to the original frozen input. A missing reported fact stays n.a. Formula: ='Historical Inputs'!F941</x:t>
        </x:r>
      </x:text>
    </x:comment>
    <x:comment ref="P44" authorId="0">
      <x:text>
        <x:r>
          <x:t>Gross loan charge-offs, H1 2025. Linked to the original frozen input. A missing reported fact stays n.a. Formula: ='Historical Inputs'!F942</x:t>
        </x:r>
      </x:text>
    </x:comment>
    <x:comment ref="P45" authorId="0">
      <x:text>
        <x:r>
          <x:t>Loan recoveries, H1 2025. Linked to the original frozen input. A missing reported fact stays n.a. Formula: ='Historical Inputs'!F943</x:t>
        </x:r>
      </x:text>
    </x:comment>
    <x:comment ref="P47" authorId="0">
      <x:text>
        <x:r>
          <x:t>Actual standardized CET1 ratio, H1 2025. Linked to the original frozen input. A missing reported fact stays n.a. Formula: ='Historical Inputs'!F945</x:t>
        </x:r>
      </x:text>
    </x:comment>
    <x:comment ref="P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Inputs'!F920</x:t>
        </x:r>
      </x:text>
    </x:comment>
    <x:comment ref="P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Inputs'!F912),'Historical Inputs'!F912&gt;=1),'Historical Inputs'!F912,IF(COUNT('Historical Inputs'!F911,'Historical Inputs'!F913)=2,'Historical Inputs'!F911-'Historical Inputs'!F913,"n.a."))</x:t>
        </x:r>
      </x:text>
    </x:comment>
    <x:comment ref="P16" authorId="0">
      <x:text>
        <x:r>
          <x:t>Ending shares differ from weighted average diluted shares. Issued less treasury is used only for an identical date. Formula: =IF(ISNUMBER('Historical Inputs'!F917),'Historical Inputs'!F917,IF(COUNT('Historical Inputs'!F918,'Historical Inputs'!F919)=2,'Historical Inputs'!F918-'Historical Inputs'!F919,"n.a."))</x:t>
        </x:r>
      </x:text>
    </x:comment>
    <x:comment ref="P11" authorId="0">
      <x:text>
        <x:r>
          <x:t>Explicit reported common equity takes precedence. Preferred par amounts cannot substitute for carrying values. Rounded BV times shares is a disclosed fallback. Formula: =IF(ISNUMBER('Historical Inputs'!F913),'Historical Inputs'!F913,IF(AND(COUNT('Historical Inputs'!F911,'Historical Inputs'!F912)=2,'Historical Inputs'!F912&gt;=1),'Historical Inputs'!F911-'Historical Inputs'!F912,IF(COUNT('Historical Inputs'!F947,P16)=2,'Historical Inputs'!F947*P16,"n.a.")))</x:t>
        </x:r>
      </x:text>
    </x:comment>
    <x:comment ref="P13" authorId="0">
      <x:text>
        <x:r>
          <x:t>Other intangibles exclude goodwill. If combined intangibles are reported, goodwill is deducted once. Formula: =IF(COUNT('Historical Inputs'!F916,P12)=2,'Historical Inputs'!F916-P12,'Historical Inputs'!F915)</x:t>
        </x:r>
      </x:text>
    </x:comment>
    <x:comment ref="P14" authorId="0">
      <x:text>
        <x:r>
          <x:t>Straight subtraction TCE has no issuer deferred-tax adjustment. Formula: =IF(COUNT(P11,P12,P13)=3,P11-P12-P13,"n.a.")</x:t>
        </x:r>
      </x:text>
    </x:comment>
    <x:comment ref="P17" authorId="0">
      <x:text>
        <x:r>
          <x:t>Reported book value per share takes precedence. Formula: =IF(ISNUMBER('Historical Inputs'!F947),'Historical Inputs'!F947,IF(COUNT(P11,P16)=2,P11/P16,"n.a."))</x:t>
        </x:r>
      </x:text>
    </x:comment>
    <x:comment ref="P18" authorId="0">
      <x:text>
        <x:r>
          <x:t>Selected TBV is issuer reported, then issuer TCE divided by ending shares, then straight-subtraction TCE. Formula: =IF(ISNUMBER('Historical Inputs'!F948),'Historical Inputs'!F948,IF(COUNT('Historical Inputs'!F949,P16)=2,'Historical Inputs'!F949/P16,IF(COUNT(P14,P16)=2,P14/P16,"n.a.")))</x:t>
        </x:r>
      </x:text>
    </x:comment>
    <x:comment ref="P15" authorId="0">
      <x:text>
        <x:r>
          <x:t>Reported TCE takes precedence. TBV times rounded end shares can be a reconstruction. Formula: =IF(ISNUMBER('Historical Inputs'!F949),'Historical Inputs'!F949,IF(COUNT(P18,P16)=2,P18*P16,"n.a."))</x:t>
        </x:r>
      </x:text>
    </x:comment>
    <x:comment ref="P36" authorId="0">
      <x:text>
        <x:r>
          <x:t>Common earnings exclude preferred dividends and common-income adjustments. Formula: =IF(ISNUMBER('Historical Inputs'!F935),'Historical Inputs'!F935,IF(COUNT('Historical Inputs'!F934,'Historical Inputs'!F936)=2,'Historical Inputs'!F934-'Historical Inputs'!F936,"n.a."))</x:t>
        </x:r>
      </x:text>
    </x:comment>
    <x:comment ref="P37" authorId="0">
      <x:text>
        <x:r>
          <x:t>Reported parent net income, otherwise common income plus reported preferred adjustments; the fallback is a bridge. Formula: =IF(ISNUMBER('Historical Inputs'!F934),'Historical Inputs'!F934,IF(COUNT('Historical Inputs'!F935,'Historical Inputs'!F936)=2,'Historical Inputs'!F935+'Historical Inputs'!F936,"n.a."))</x:t>
        </x:r>
      </x:text>
    </x:comment>
    <x:comment ref="P30" authorId="0">
      <x:text>
        <x:r>
          <x:t>Net revenue equals net interest plus noninterest income. Use total GAAP reported revenue when a component is unavailable. Formula: =IF(COUNT(P28:P29)=2,SUM(P28:P29),'Historical Inputs'!F929)</x:t>
        </x:r>
      </x:text>
    </x:comment>
    <x:comment ref="P32" authorId="0">
      <x:text>
        <x:r>
          <x:t>Pre-provision net revenue excludes the provision but retains operating expense. Formula: =IF(COUNT(P30,P31)=2,P30-P31,"n.a.")</x:t>
        </x:r>
      </x:text>
    </x:comment>
    <x:comment ref="P33" authorId="0">
      <x:text>
        <x:r>
          <x:t>Reported credit provision is selected first. Otherwise this is an explicitly labeled pretax bridge residual, not a reported provision. Formula: =IF(ISNUMBER('Historical Inputs'!F931),'Historical Inputs'!F931,IF(COUNT(P30,P31,P34)=3,P30-P31-P34,"n.a."))</x:t>
        </x:r>
      </x:text>
    </x:comment>
    <x:comment ref="P40" authorId="0">
      <x:text>
        <x:r>
          <x:t>Calculated common EPS uses common earnings and period-average diluted shares. Formula: =IF(AND(ISNUMBER(P36),ISNUMBER(P39),P39&lt;&gt;0),P36/P39,"n.a.")</x:t>
        </x:r>
      </x:text>
    </x:comment>
    <x:comment ref="P46" authorId="0">
      <x:text>
        <x:r>
          <x:t>Net charge-offs equal gross charge-offs less recoveries. Missing recoveries are not zero. Formula: =IF(COUNT(P44,P45)=2,P44-P45,"n.a.")</x:t>
        </x:r>
      </x:text>
    </x:comment>
    <x:comment ref="P51" authorId="0">
      <x:text>
        <x:r>
          <x:t>GAAP efficiency proxy. Issuer tax-equivalent revenue may produce a different reported ratio. Formula: =IF(AND(ISNUMBER(P31),ISNUMBER(P30),P30&lt;&gt;0),P31/P30,"n.a.")</x:t>
        </x:r>
      </x:text>
    </x:comment>
    <x:comment ref="P52" authorId="0">
      <x:text>
        <x:r>
          <x:t>Period-end loan-to-deposit ratio; business-model funding differences remain. Formula: =IF(AND(ISNUMBER(P21),ISNUMBER(P24),P24&lt;&gt;0),P21/P24,"n.a.")</x:t>
        </x:r>
      </x:text>
    </x:comment>
    <x:comment ref="P53" authorId="0">
      <x:text>
        <x:r>
          <x:t>Loan allowance coverage excludes unfunded commitment reserves. Formula: =IF(AND(ISNUMBER(P23),ISNUMBER(P21),P21&lt;&gt;0),P23/P21,"n.a.")</x:t>
        </x:r>
      </x:text>
    </x:comment>
    <x:comment ref="P54" authorId="0">
      <x:text>
        <x:r>
          <x:t>Charge-offs divided by period-end gross loans. This differs from an issuer average-loan credit-loss ratio. Formula: =IF(AND(ISNUMBER(P46),ISNUMBER(P21),P21&lt;&gt;0),P46/P21,"n.a.")</x:t>
        </x:r>
      </x:text>
    </x:comment>
    <x:comment ref="P55" authorId="0">
      <x:text>
        <x:r>
          <x:t>Difference between parent and common earnings includes preferred and other common-income claims. Formula: =IF(COUNT(P37,P36)=2,P37-P36,"n.a.")</x:t>
        </x:r>
      </x:text>
    </x:comment>
    <x:comment ref="Q7" authorId="0">
      <x:text>
        <x:r>
          <x:t>Assets, H1 2026. Linked to the original frozen input. A missing reported fact stays n.a. Formula: ='Historical Inputs'!F950</x:t>
        </x:r>
      </x:text>
    </x:comment>
    <x:comment ref="Q8" authorId="0">
      <x:text>
        <x:r>
          <x:t>Liabilities, H1 2026. Linked to the original frozen input. A missing reported fact stays n.a. Formula: ='Historical Inputs'!F951</x:t>
        </x:r>
      </x:text>
    </x:comment>
    <x:comment ref="Q9" authorId="0">
      <x:text>
        <x:r>
          <x:t>Shareholders equity attributable to parent, H1 2026. Linked to the original frozen input. A missing reported fact stays n.a. Formula: ='Historical Inputs'!F952</x:t>
        </x:r>
      </x:text>
    </x:comment>
    <x:comment ref="Q12" authorId="0">
      <x:text>
        <x:r>
          <x:t>Goodwill, H1 2026. Linked to the original frozen input. A missing reported fact stays n.a. Formula: ='Historical Inputs'!F955</x:t>
        </x:r>
      </x:text>
    </x:comment>
    <x:comment ref="Q19" authorId="0">
      <x:text>
        <x:r>
          <x:t>Reported common book value per share, H1 2026. Linked to the original frozen input. A missing reported fact stays n.a. Formula: ='Historical Inputs'!F988</x:t>
        </x:r>
      </x:text>
    </x:comment>
    <x:comment ref="Q20" authorId="0">
      <x:text>
        <x:r>
          <x:t>Reported tangible book value per share, H1 2026. Linked to the original frozen input. A missing reported fact stays n.a. Formula: ='Historical Inputs'!F989</x:t>
        </x:r>
      </x:text>
    </x:comment>
    <x:comment ref="Q21" authorId="0">
      <x:text>
        <x:r>
          <x:t>Gross loans and leases selected definition, H1 2026. Linked to the original frozen input. A missing reported fact stays n.a. Formula: ='Historical Inputs'!F962</x:t>
        </x:r>
      </x:text>
    </x:comment>
    <x:comment ref="Q22" authorId="0">
      <x:text>
        <x:r>
          <x:t>Net loans after allowance selected definition, H1 2026. Linked to the original frozen input. A missing reported fact stays n.a. Formula: ='Historical Inputs'!F963</x:t>
        </x:r>
      </x:text>
    </x:comment>
    <x:comment ref="Q23" authorId="0">
      <x:text>
        <x:r>
          <x:t>Loan allowance for credit losses, H1 2026. Linked to the original frozen input. A missing reported fact stays n.a. Formula: ='Historical Inputs'!F964</x:t>
        </x:r>
      </x:text>
    </x:comment>
    <x:comment ref="Q25" authorId="0">
      <x:text>
        <x:r>
          <x:t>Cash, H1 2026. Linked to the original frozen input. A missing reported fact stays n.a. Formula: ='Historical Inputs'!F966</x:t>
        </x:r>
      </x:text>
    </x:comment>
    <x:comment ref="Q26" authorId="0">
      <x:text>
        <x:r>
          <x:t>Accumulated other comprehensive income, H1 2026. Linked to the original frozen input. A missing reported fact stays n.a. Formula: ='Historical Inputs'!F967</x:t>
        </x:r>
      </x:text>
    </x:comment>
    <x:comment ref="Q28" authorId="0">
      <x:text>
        <x:r>
          <x:t>Net interest income, H1 2026. Linked to the original frozen input. A missing reported fact stays n.a. Formula: ='Historical Inputs'!F968</x:t>
        </x:r>
      </x:text>
    </x:comment>
    <x:comment ref="Q29" authorId="0">
      <x:text>
        <x:r>
          <x:t>Noninterest Income, H1 2026. Linked to the original frozen input. A missing reported fact stays n.a. Formula: ='Historical Inputs'!F969</x:t>
        </x:r>
      </x:text>
    </x:comment>
    <x:comment ref="Q31" authorId="0">
      <x:text>
        <x:r>
          <x:t>Noninterest expense, H1 2026. Linked to the original frozen input. A missing reported fact stays n.a. Formula: ='Historical Inputs'!F971</x:t>
        </x:r>
      </x:text>
    </x:comment>
    <x:comment ref="Q34" authorId="0">
      <x:text>
        <x:r>
          <x:t>Income before income taxes, H1 2026. Linked to the original frozen input. A missing reported fact stays n.a. Formula: ='Historical Inputs'!F973</x:t>
        </x:r>
      </x:text>
    </x:comment>
    <x:comment ref="Q35" authorId="0">
      <x:text>
        <x:r>
          <x:t>Tax, H1 2026. Linked to the original frozen input. A missing reported fact stays n.a. Formula: ='Historical Inputs'!F974</x:t>
        </x:r>
      </x:text>
    </x:comment>
    <x:comment ref="Q38" authorId="0">
      <x:text>
        <x:r>
          <x:t>Reported diluted EPS, H1 2026. Linked to the original frozen input. A missing reported fact stays n.a. Formula: ='Historical Inputs'!F978</x:t>
        </x:r>
      </x:text>
    </x:comment>
    <x:comment ref="Q39" authorId="0">
      <x:text>
        <x:r>
          <x:t>Weighted average diluted shares, H1 2026. Linked to the original frozen input. A missing reported fact stays n.a. Formula: ='Historical Inputs'!F979</x:t>
        </x:r>
      </x:text>
    </x:comment>
    <x:comment ref="Q41" authorId="0">
      <x:text>
        <x:r>
          <x:t>Dividends per common share, H1 2026. Linked to the original frozen input. A missing reported fact stays n.a. Formula: ='Historical Inputs'!F980</x:t>
        </x:r>
      </x:text>
    </x:comment>
    <x:comment ref="Q42" authorId="0">
      <x:text>
        <x:r>
          <x:t>Cash common dividends paid, H1 2026. Linked to the original frozen input. A missing reported fact stays n.a. Formula: ='Historical Inputs'!F981</x:t>
        </x:r>
      </x:text>
    </x:comment>
    <x:comment ref="Q43" authorId="0">
      <x:text>
        <x:r>
          <x:t>Common share repurchases paid, H1 2026. Linked to the original frozen input. A missing reported fact stays n.a. Formula: ='Historical Inputs'!F982</x:t>
        </x:r>
      </x:text>
    </x:comment>
    <x:comment ref="Q44" authorId="0">
      <x:text>
        <x:r>
          <x:t>Gross loan charge-offs, H1 2026. Linked to the original frozen input. A missing reported fact stays n.a. Formula: ='Historical Inputs'!F983</x:t>
        </x:r>
      </x:text>
    </x:comment>
    <x:comment ref="Q45" authorId="0">
      <x:text>
        <x:r>
          <x:t>Loan recoveries, H1 2026. Linked to the original frozen input. A missing reported fact stays n.a. Formula: ='Historical Inputs'!F984</x:t>
        </x:r>
      </x:text>
    </x:comment>
    <x:comment ref="Q47" authorId="0">
      <x:text>
        <x:r>
          <x:t>Actual standardized CET1 ratio, H1 2026. Linked to the original frozen input. A missing reported fact stays n.a. Formula: ='Historical Inputs'!F986</x:t>
        </x:r>
      </x:text>
    </x:comment>
    <x:comment ref="Q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Inputs'!F961</x:t>
        </x:r>
      </x:text>
    </x:comment>
    <x:comment ref="Q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Inputs'!F953),'Historical Inputs'!F953&gt;=1),'Historical Inputs'!F953,IF(COUNT('Historical Inputs'!F952,'Historical Inputs'!F954)=2,'Historical Inputs'!F952-'Historical Inputs'!F954,"n.a."))</x:t>
        </x:r>
      </x:text>
    </x:comment>
    <x:comment ref="Q16" authorId="0">
      <x:text>
        <x:r>
          <x:t>Ending shares differ from weighted average diluted shares. Issued less treasury is used only for an identical date. Formula: =IF(ISNUMBER('Historical Inputs'!F958),'Historical Inputs'!F958,IF(COUNT('Historical Inputs'!F959,'Historical Inputs'!F960)=2,'Historical Inputs'!F959-'Historical Inputs'!F960,"n.a."))</x:t>
        </x:r>
      </x:text>
    </x:comment>
    <x:comment ref="Q11" authorId="0">
      <x:text>
        <x:r>
          <x:t>Explicit reported common equity takes precedence. Preferred par amounts cannot substitute for carrying values. Rounded BV times shares is a disclosed fallback. Formula: =IF(ISNUMBER('Historical Inputs'!F954),'Historical Inputs'!F954,IF(AND(COUNT('Historical Inputs'!F952,'Historical Inputs'!F953)=2,'Historical Inputs'!F953&gt;=1),'Historical Inputs'!F952-'Historical Inputs'!F953,IF(COUNT('Historical Inputs'!F988,Q16)=2,'Historical Inputs'!F988*Q16,"n.a.")))</x:t>
        </x:r>
      </x:text>
    </x:comment>
    <x:comment ref="Q13" authorId="0">
      <x:text>
        <x:r>
          <x:t>Other intangibles exclude goodwill. If combined intangibles are reported, goodwill is deducted once. Formula: =IF(COUNT('Historical Inputs'!F957,Q12)=2,'Historical Inputs'!F957-Q12,'Historical Inputs'!F956)</x:t>
        </x:r>
      </x:text>
    </x:comment>
    <x:comment ref="Q14" authorId="0">
      <x:text>
        <x:r>
          <x:t>Straight subtraction TCE has no issuer deferred-tax adjustment. Formula: =IF(COUNT(Q11,Q12,Q13)=3,Q11-Q12-Q13,"n.a.")</x:t>
        </x:r>
      </x:text>
    </x:comment>
    <x:comment ref="Q17" authorId="0">
      <x:text>
        <x:r>
          <x:t>Reported book value per share takes precedence. Formula: =IF(ISNUMBER('Historical Inputs'!F988),'Historical Inputs'!F988,IF(COUNT(Q11,Q16)=2,Q11/Q16,"n.a."))</x:t>
        </x:r>
      </x:text>
    </x:comment>
    <x:comment ref="Q18" authorId="0">
      <x:text>
        <x:r>
          <x:t>Selected TBV is issuer reported, then issuer TCE divided by ending shares, then straight-subtraction TCE. Formula: =IF(ISNUMBER('Historical Inputs'!F989),'Historical Inputs'!F989,IF(COUNT('Historical Inputs'!F990,Q16)=2,'Historical Inputs'!F990/Q16,IF(COUNT(Q14,Q16)=2,Q14/Q16,"n.a.")))</x:t>
        </x:r>
      </x:text>
    </x:comment>
    <x:comment ref="Q15" authorId="0">
      <x:text>
        <x:r>
          <x:t>Reported TCE takes precedence. TBV times rounded end shares can be a reconstruction. Formula: =IF(ISNUMBER('Historical Inputs'!F990),'Historical Inputs'!F990,IF(COUNT(Q18,Q16)=2,Q18*Q16,"n.a."))</x:t>
        </x:r>
      </x:text>
    </x:comment>
    <x:comment ref="Q36" authorId="0">
      <x:text>
        <x:r>
          <x:t>Common earnings exclude preferred dividends and common-income adjustments. Formula: =IF(ISNUMBER('Historical Inputs'!F976),'Historical Inputs'!F976,IF(COUNT('Historical Inputs'!F975,'Historical Inputs'!F977)=2,'Historical Inputs'!F975-'Historical Inputs'!F977,"n.a."))</x:t>
        </x:r>
      </x:text>
    </x:comment>
    <x:comment ref="Q37" authorId="0">
      <x:text>
        <x:r>
          <x:t>Reported parent net income, otherwise common income plus reported preferred adjustments; the fallback is a bridge. Formula: =IF(ISNUMBER('Historical Inputs'!F975),'Historical Inputs'!F975,IF(COUNT('Historical Inputs'!F976,'Historical Inputs'!F977)=2,'Historical Inputs'!F976+'Historical Inputs'!F977,"n.a."))</x:t>
        </x:r>
      </x:text>
    </x:comment>
    <x:comment ref="Q30" authorId="0">
      <x:text>
        <x:r>
          <x:t>Net revenue equals net interest plus noninterest income. Use total GAAP reported revenue when a component is unavailable. Formula: =IF(COUNT(Q28:Q29)=2,SUM(Q28:Q29),'Historical Inputs'!F970)</x:t>
        </x:r>
      </x:text>
    </x:comment>
    <x:comment ref="Q32" authorId="0">
      <x:text>
        <x:r>
          <x:t>Pre-provision net revenue excludes the provision but retains operating expense. Formula: =IF(COUNT(Q30,Q31)=2,Q30-Q31,"n.a.")</x:t>
        </x:r>
      </x:text>
    </x:comment>
    <x:comment ref="Q33" authorId="0">
      <x:text>
        <x:r>
          <x:t>Reported credit provision is selected first. Otherwise this is an explicitly labeled pretax bridge residual, not a reported provision. Formula: =IF(ISNUMBER('Historical Inputs'!F972),'Historical Inputs'!F972,IF(COUNT(Q30,Q31,Q34)=3,Q30-Q31-Q34,"n.a."))</x:t>
        </x:r>
      </x:text>
    </x:comment>
    <x:comment ref="Q40" authorId="0">
      <x:text>
        <x:r>
          <x:t>Calculated common EPS uses common earnings and period-average diluted shares. Formula: =IF(AND(ISNUMBER(Q36),ISNUMBER(Q39),Q39&lt;&gt;0),Q36/Q39,"n.a.")</x:t>
        </x:r>
      </x:text>
    </x:comment>
    <x:comment ref="Q46" authorId="0">
      <x:text>
        <x:r>
          <x:t>Net charge-offs equal gross charge-offs less recoveries. Missing recoveries are not zero. Formula: =IF(COUNT(Q44,Q45)=2,Q44-Q45,"n.a.")</x:t>
        </x:r>
      </x:text>
    </x:comment>
    <x:comment ref="Q51" authorId="0">
      <x:text>
        <x:r>
          <x:t>GAAP efficiency proxy. Issuer tax-equivalent revenue may produce a different reported ratio. Formula: =IF(AND(ISNUMBER(Q31),ISNUMBER(Q30),Q30&lt;&gt;0),Q31/Q30,"n.a.")</x:t>
        </x:r>
      </x:text>
    </x:comment>
    <x:comment ref="Q52" authorId="0">
      <x:text>
        <x:r>
          <x:t>Period-end loan-to-deposit ratio; business-model funding differences remain. Formula: =IF(AND(ISNUMBER(Q21),ISNUMBER(Q24),Q24&lt;&gt;0),Q21/Q24,"n.a.")</x:t>
        </x:r>
      </x:text>
    </x:comment>
    <x:comment ref="Q53" authorId="0">
      <x:text>
        <x:r>
          <x:t>Loan allowance coverage excludes unfunded commitment reserves. Formula: =IF(AND(ISNUMBER(Q23),ISNUMBER(Q21),Q21&lt;&gt;0),Q23/Q21,"n.a.")</x:t>
        </x:r>
      </x:text>
    </x:comment>
    <x:comment ref="Q54" authorId="0">
      <x:text>
        <x:r>
          <x:t>Charge-offs divided by period-end gross loans. This differs from an issuer average-loan credit-loss ratio. Formula: =IF(AND(ISNUMBER(Q46),ISNUMBER(Q21),Q21&lt;&gt;0),Q46/Q21,"n.a.")</x:t>
        </x:r>
      </x:text>
    </x:comment>
    <x:comment ref="Q55" authorId="0">
      <x:text>
        <x:r>
          <x:t>Difference between parent and common earnings includes preferred and other common-income claims. Formula: =IF(COUNT(Q37,Q36)=2,Q37-Q36,"n.a.")</x:t>
        </x:r>
      </x:text>
    </x:comment>
    <x:comment ref="R28" authorId="0">
      <x:text>
        <x:r>
          <x:t>LTM flow equals FY2025 plus H1 2026 minus H1 2025. Stock balances stay at June 2026. Formula: =IF(COUNT(M28,Q28,P28)=3,M28+Q28-P28,"n.a.")</x:t>
        </x:r>
      </x:text>
    </x:comment>
    <x:comment ref="R29" authorId="0">
      <x:text>
        <x:r>
          <x:t>LTM flow equals FY2025 plus H1 2026 minus H1 2025. Stock balances stay at June 2026. Formula: =IF(COUNT(M29,Q29,P29)=3,M29+Q29-P29,"n.a.")</x:t>
        </x:r>
      </x:text>
    </x:comment>
    <x:comment ref="R30" authorId="0">
      <x:text>
        <x:r>
          <x:t>LTM flow equals FY2025 plus H1 2026 minus H1 2025. Stock balances stay at June 2026. Formula: =IF(COUNT(M30,Q30,P30)=3,M30+Q30-P30,"n.a.")</x:t>
        </x:r>
      </x:text>
    </x:comment>
    <x:comment ref="R31" authorId="0">
      <x:text>
        <x:r>
          <x:t>LTM flow equals FY2025 plus H1 2026 minus H1 2025. Stock balances stay at June 2026. Formula: =IF(COUNT(M31,Q31,P31)=3,M31+Q31-P31,"n.a.")</x:t>
        </x:r>
      </x:text>
    </x:comment>
    <x:comment ref="R32" authorId="0">
      <x:text>
        <x:r>
          <x:t>LTM flow equals FY2025 plus H1 2026 minus H1 2025. Stock balances stay at June 2026. Formula: =IF(COUNT(M32,Q32,P32)=3,M32+Q32-P32,"n.a.")</x:t>
        </x:r>
      </x:text>
    </x:comment>
    <x:comment ref="R33" authorId="0">
      <x:text>
        <x:r>
          <x:t>LTM flow equals FY2025 plus H1 2026 minus H1 2025. Stock balances stay at June 2026. Formula: =IF(COUNT(M33,Q33,P33)=3,M33+Q33-P33,"n.a.")</x:t>
        </x:r>
      </x:text>
    </x:comment>
    <x:comment ref="R34" authorId="0">
      <x:text>
        <x:r>
          <x:t>LTM flow equals FY2025 plus H1 2026 minus H1 2025. Stock balances stay at June 2026. Formula: =IF(COUNT(M34,Q34,P34)=3,M34+Q34-P34,"n.a.")</x:t>
        </x:r>
      </x:text>
    </x:comment>
    <x:comment ref="R35" authorId="0">
      <x:text>
        <x:r>
          <x:t>LTM flow equals FY2025 plus H1 2026 minus H1 2025. Stock balances stay at June 2026. Formula: =IF(COUNT(M35,Q35,P35)=3,M35+Q35-P35,"n.a.")</x:t>
        </x:r>
      </x:text>
    </x:comment>
    <x:comment ref="R36" authorId="0">
      <x:text>
        <x:r>
          <x:t>LTM flow equals FY2025 plus H1 2026 minus H1 2025. Stock balances stay at June 2026. Formula: =IF(COUNT(M36,Q36,P36)=3,M36+Q36-P36,"n.a.")</x:t>
        </x:r>
      </x:text>
    </x:comment>
    <x:comment ref="R37" authorId="0">
      <x:text>
        <x:r>
          <x:t>LTM flow equals FY2025 plus H1 2026 minus H1 2025. Stock balances stay at June 2026. Formula: =IF(COUNT(M37,Q37,P37)=3,M37+Q37-P37,"n.a.")</x:t>
        </x:r>
      </x:text>
    </x:comment>
    <x:comment ref="R39" authorId="0">
      <x:text>
        <x:r>
          <x:t>Reconstruct LTM diluted average shares with equal half-year weighting. Formula: =IF(COUNT(M39,Q39,P39)=3,M39+Q39/2-P39/2,"n.a.")</x:t>
        </x:r>
      </x:text>
    </x:comment>
    <x:comment ref="R40" authorId="0">
      <x:text>
        <x:r>
          <x:t>LTM common income divided by the reconstructed diluted-share average. Formula: =IF(AND(ISNUMBER(R36),ISNUMBER(R39),R39&lt;&gt;0),R36/R39,"n.a.")</x:t>
        </x:r>
      </x:text>
    </x:comment>
    <x:comment ref="R41" authorId="0">
      <x:text>
        <x:r>
          <x:t>LTM flow equals FY2025 plus H1 2026 minus H1 2025. Stock balances stay at June 2026. Formula: =IF(COUNT(M41,Q41,P41)=3,M41+Q41-P41,"n.a.")</x:t>
        </x:r>
      </x:text>
    </x:comment>
    <x:comment ref="R42" authorId="0">
      <x:text>
        <x:r>
          <x:t>LTM flow equals FY2025 plus H1 2026 minus H1 2025. Stock balances stay at June 2026. Formula: =IF(COUNT(M42,Q42,P42)=3,M42+Q42-P42,"n.a.")</x:t>
        </x:r>
      </x:text>
    </x:comment>
    <x:comment ref="R43" authorId="0">
      <x:text>
        <x:r>
          <x:t>LTM flow equals FY2025 plus H1 2026 minus H1 2025. Stock balances stay at June 2026. Formula: =IF(COUNT(M43,Q43,P43)=3,M43+Q43-P43,"n.a.")</x:t>
        </x:r>
      </x:text>
    </x:comment>
    <x:comment ref="R44" authorId="0">
      <x:text>
        <x:r>
          <x:t>LTM flow equals FY2025 plus H1 2026 minus H1 2025. Stock balances stay at June 2026. Formula: =IF(COUNT(M44,Q44,P44)=3,M44+Q44-P44,"n.a.")</x:t>
        </x:r>
      </x:text>
    </x:comment>
    <x:comment ref="R45" authorId="0">
      <x:text>
        <x:r>
          <x:t>LTM flow equals FY2025 plus H1 2026 minus H1 2025. Stock balances stay at June 2026. Formula: =IF(COUNT(M45,Q45,P45)=3,M45+Q45-P45,"n.a.")</x:t>
        </x:r>
      </x:text>
    </x:comment>
    <x:comment ref="R46" authorId="0">
      <x:text>
        <x:r>
          <x:t>LTM flow equals FY2025 plus H1 2026 minus H1 2025. Stock balances stay at June 2026. Formula: =IF(COUNT(M46,Q46,P46)=3,M46+Q46-P46,"n.a.")</x:t>
        </x:r>
      </x:text>
    </x:comment>
    <x:comment ref="R48" authorId="0">
      <x:text>
        <x:r>
          <x:t>LTM return proxy uses June 2025 and June 2026 average balances. Formula: =IF(COUNT(R36,P11,Q11)=3,R36/AVERAGE(P11,Q11),"n.a.")</x:t>
        </x:r>
      </x:text>
    </x:comment>
    <x:comment ref="R49" authorId="0">
      <x:text>
        <x:r>
          <x:t>LTM return proxy uses June 2025 and June 2026 average balances. Formula: =IF(COUNT(R36,P15,Q15)=3,R36/AVERAGE(P15,Q15),"n.a.")</x:t>
        </x:r>
      </x:text>
    </x:comment>
    <x:comment ref="R50" authorId="0">
      <x:text>
        <x:r>
          <x:t>LTM return proxy uses June 2025 and June 2026 average balances. Formula: =IF(COUNT(R36,P7,Q7)=3,R36/AVERAGE(P7,Q7),"n.a.")</x:t>
        </x:r>
      </x:text>
    </x:comment>
    <x:comment ref="R55" authorId="0">
      <x:text>
        <x:r>
          <x:t>LTM flow equals FY2025 plus H1 2026 minus H1 2025. Stock balances stay at June 2026. Formula: =IF(COUNT(M55,Q55,P55)=3,M55+Q55-P55,"n.a.")</x:t>
        </x:r>
      </x:text>
    </x:comment>
    <x:comment ref="N30" authorId="0">
      <x:text>
        <x:r>
          <x:t>FY2026 estimate from the single forecast build, not reported full-year results. Formula: ='Forecast FY2026'!O8</x:t>
        </x:r>
      </x:text>
    </x:comment>
    <x:comment ref="N31" authorId="0">
      <x:text>
        <x:r>
          <x:t>FY2026 estimate from the single forecast build, not reported full-year results. Formula: ='Forecast FY2026'!P8</x:t>
        </x:r>
      </x:text>
    </x:comment>
    <x:comment ref="N33" authorId="0">
      <x:text>
        <x:r>
          <x:t>FY2026 estimate from the single forecast build, not reported full-year results. Formula: ='Forecast FY2026'!Q8</x:t>
        </x:r>
      </x:text>
    </x:comment>
    <x:comment ref="N36" authorId="0">
      <x:text>
        <x:r>
          <x:t>FY2026 estimate from the single forecast build, not reported full-year results. Formula: ='Forecast FY2026'!R8</x:t>
        </x:r>
      </x:text>
    </x:comment>
    <x:comment ref="N39" authorId="0">
      <x:text>
        <x:r>
          <x:t>FY2026 estimate from the single forecast build, not reported full-year results. Formula: ='Forecast FY2026'!S8</x:t>
        </x:r>
      </x:text>
    </x:comment>
    <x:comment ref="N40" authorId="0">
      <x:text>
        <x:r>
          <x:t>FY2026 estimate from the single forecast build, not reported full-year results. Formula: ='Forecast FY2026'!T8</x:t>
        </x:r>
      </x:text>
    </x:comment>
  </x:commentList>
</x:comments>
</file>

<file path=xl/comments22.xml><?xml version="1.0" encoding="utf-8"?>
<x:comments xmlns:x="http://schemas.openxmlformats.org/spreadsheetml/2006/main">
  <x:authors>
    <x:author/>
  </x:authors>
  <x:commentList>
    <x:comment ref="E7" authorId="0">
      <x:text>
        <x:r>
          <x:t>Assets, FY2017. Linked to the original frozen input. A missing reported fact stays n.a. Formula: ='Historical Inputs'!F1032</x:t>
        </x:r>
      </x:text>
    </x:comment>
    <x:comment ref="E8" authorId="0">
      <x:text>
        <x:r>
          <x:t>Liabilities, FY2017. Linked to the original frozen input. A missing reported fact stays n.a. Formula: ='Historical Inputs'!F1033</x:t>
        </x:r>
      </x:text>
    </x:comment>
    <x:comment ref="E9" authorId="0">
      <x:text>
        <x:r>
          <x:t>Shareholders equity attributable to parent, FY2017. Linked to the original frozen input. A missing reported fact stays n.a. Formula: ='Historical Inputs'!F1034</x:t>
        </x:r>
      </x:text>
    </x:comment>
    <x:comment ref="E12" authorId="0">
      <x:text>
        <x:r>
          <x:t>Goodwill, FY2017. Linked to the original frozen input. A missing reported fact stays n.a. Formula: ='Historical Inputs'!F1037</x:t>
        </x:r>
      </x:text>
    </x:comment>
    <x:comment ref="E19" authorId="0">
      <x:text>
        <x:r>
          <x:t>Reported common book value per share, FY2017. Linked to the original frozen input. A missing reported fact stays n.a. Formula: ='Historical Inputs'!F1070</x:t>
        </x:r>
      </x:text>
    </x:comment>
    <x:comment ref="E20" authorId="0">
      <x:text>
        <x:r>
          <x:t>Reported tangible book value per share, FY2017. Linked to the original frozen input. A missing reported fact stays n.a. Formula: ='Historical Inputs'!F1071</x:t>
        </x:r>
      </x:text>
    </x:comment>
    <x:comment ref="E21" authorId="0">
      <x:text>
        <x:r>
          <x:t>Gross loans and leases selected definition, FY2017. Linked to the original frozen input. A missing reported fact stays n.a. Formula: ='Historical Inputs'!F1044</x:t>
        </x:r>
      </x:text>
    </x:comment>
    <x:comment ref="E22" authorId="0">
      <x:text>
        <x:r>
          <x:t>Net loans after allowance selected definition, FY2017. Linked to the original frozen input. A missing reported fact stays n.a. Formula: ='Historical Inputs'!F1045</x:t>
        </x:r>
      </x:text>
    </x:comment>
    <x:comment ref="E23" authorId="0">
      <x:text>
        <x:r>
          <x:t>Loan allowance for credit losses, FY2017. Linked to the original frozen input. A missing reported fact stays n.a. Formula: ='Historical Inputs'!F1046</x:t>
        </x:r>
      </x:text>
    </x:comment>
    <x:comment ref="E25" authorId="0">
      <x:text>
        <x:r>
          <x:t>Cash, FY2017. Linked to the original frozen input. A missing reported fact stays n.a. Formula: ='Historical Inputs'!F1048</x:t>
        </x:r>
      </x:text>
    </x:comment>
    <x:comment ref="E26" authorId="0">
      <x:text>
        <x:r>
          <x:t>Accumulated other comprehensive income, FY2017. Linked to the original frozen input. A missing reported fact stays n.a. Formula: ='Historical Inputs'!F1049</x:t>
        </x:r>
      </x:text>
    </x:comment>
    <x:comment ref="E28" authorId="0">
      <x:text>
        <x:r>
          <x:t>Net interest income, FY2017. Linked to the original frozen input. A missing reported fact stays n.a. Formula: ='Historical Inputs'!F1050</x:t>
        </x:r>
      </x:text>
    </x:comment>
    <x:comment ref="E29" authorId="0">
      <x:text>
        <x:r>
          <x:t>Noninterest Income, FY2017. Linked to the original frozen input. A missing reported fact stays n.a. Formula: ='Historical Inputs'!F1051</x:t>
        </x:r>
      </x:text>
    </x:comment>
    <x:comment ref="E31" authorId="0">
      <x:text>
        <x:r>
          <x:t>Noninterest expense, FY2017. Linked to the original frozen input. A missing reported fact stays n.a. Formula: ='Historical Inputs'!F1053</x:t>
        </x:r>
      </x:text>
    </x:comment>
    <x:comment ref="E34" authorId="0">
      <x:text>
        <x:r>
          <x:t>Income before income taxes, FY2017. Linked to the original frozen input. A missing reported fact stays n.a. Formula: ='Historical Inputs'!F1055</x:t>
        </x:r>
      </x:text>
    </x:comment>
    <x:comment ref="E35" authorId="0">
      <x:text>
        <x:r>
          <x:t>Tax, FY2017. Linked to the original frozen input. A missing reported fact stays n.a. Formula: ='Historical Inputs'!F1056</x:t>
        </x:r>
      </x:text>
    </x:comment>
    <x:comment ref="E38" authorId="0">
      <x:text>
        <x:r>
          <x:t>Reported diluted EPS, FY2017. Linked to the original frozen input. A missing reported fact stays n.a. Formula: ='Historical Inputs'!F1060</x:t>
        </x:r>
      </x:text>
    </x:comment>
    <x:comment ref="E39" authorId="0">
      <x:text>
        <x:r>
          <x:t>Weighted average diluted shares, FY2017. Linked to the original frozen input. A missing reported fact stays n.a. Formula: ='Historical Inputs'!F1061</x:t>
        </x:r>
      </x:text>
    </x:comment>
    <x:comment ref="E41" authorId="0">
      <x:text>
        <x:r>
          <x:t>Dividends per common share, FY2017. Linked to the original frozen input. A missing reported fact stays n.a. Formula: ='Historical Inputs'!F1062</x:t>
        </x:r>
      </x:text>
    </x:comment>
    <x:comment ref="E42" authorId="0">
      <x:text>
        <x:r>
          <x:t>Cash common dividends paid, FY2017. Linked to the original frozen input. A missing reported fact stays n.a. Formula: ='Historical Inputs'!F1063</x:t>
        </x:r>
      </x:text>
    </x:comment>
    <x:comment ref="E43" authorId="0">
      <x:text>
        <x:r>
          <x:t>Common share repurchases paid, FY2017. Linked to the original frozen input. A missing reported fact stays n.a. Formula: ='Historical Inputs'!F1064</x:t>
        </x:r>
      </x:text>
    </x:comment>
    <x:comment ref="E44" authorId="0">
      <x:text>
        <x:r>
          <x:t>Gross loan charge-offs, FY2017. Linked to the original frozen input. A missing reported fact stays n.a. Formula: ='Historical Inputs'!F1065</x:t>
        </x:r>
      </x:text>
    </x:comment>
    <x:comment ref="E45" authorId="0">
      <x:text>
        <x:r>
          <x:t>Loan recoveries, FY2017. Linked to the original frozen input. A missing reported fact stays n.a. Formula: ='Historical Inputs'!F1066</x:t>
        </x:r>
      </x:text>
    </x:comment>
    <x:comment ref="E47" authorId="0">
      <x:text>
        <x:r>
          <x:t>Actual standardized CET1 ratio, FY2017. Linked to the original frozen input. A missing reported fact stays n.a. Formula: ='Historical Inputs'!F1068</x:t>
        </x:r>
      </x:text>
    </x:comment>
    <x:comment ref="E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Inputs'!F1043</x:t>
        </x:r>
      </x:text>
    </x:comment>
    <x:comment ref="E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Inputs'!F1035),'Historical Inputs'!F1035&gt;=1),'Historical Inputs'!F1035,IF(COUNT('Historical Inputs'!F1034,'Historical Inputs'!F1036)=2,'Historical Inputs'!F1034-'Historical Inputs'!F1036,"n.a."))</x:t>
        </x:r>
      </x:text>
    </x:comment>
    <x:comment ref="E16" authorId="0">
      <x:text>
        <x:r>
          <x:t>Ending shares differ from weighted average diluted shares. Issued less treasury is used only for an identical date. Formula: =IF(ISNUMBER('Historical Inputs'!F1040),'Historical Inputs'!F1040,IF(COUNT('Historical Inputs'!F1041,'Historical Inputs'!F1042)=2,'Historical Inputs'!F1041-'Historical Inputs'!F1042,"n.a."))</x:t>
        </x:r>
      </x:text>
    </x:comment>
    <x:comment ref="E11" authorId="0">
      <x:text>
        <x:r>
          <x:t>Explicit reported common equity takes precedence. Preferred par amounts cannot substitute for carrying values. Rounded BV times shares is a disclosed fallback. Formula: =IF(ISNUMBER('Historical Inputs'!F1036),'Historical Inputs'!F1036,IF(AND(COUNT('Historical Inputs'!F1034,'Historical Inputs'!F1035)=2,'Historical Inputs'!F1035&gt;=1),'Historical Inputs'!F1034-'Historical Inputs'!F1035,IF(COUNT('Historical Inputs'!F1070,E16)=2,'Historical Inputs'!F1070*E16,"n.a.")))</x:t>
        </x:r>
      </x:text>
    </x:comment>
    <x:comment ref="E13" authorId="0">
      <x:text>
        <x:r>
          <x:t>Other intangibles exclude goodwill. If combined intangibles are reported, goodwill is deducted once. Formula: =IF(COUNT('Historical Inputs'!F1039,E12)=2,'Historical Inputs'!F1039-E12,'Historical Inputs'!F1038)</x:t>
        </x:r>
      </x:text>
    </x:comment>
    <x:comment ref="E14" authorId="0">
      <x:text>
        <x:r>
          <x:t>Straight subtraction TCE has no issuer deferred-tax adjustment. Formula: =IF(COUNT(E11,E12,E13)=3,E11-E12-E13,"n.a.")</x:t>
        </x:r>
      </x:text>
    </x:comment>
    <x:comment ref="E17" authorId="0">
      <x:text>
        <x:r>
          <x:t>Reported book value per share takes precedence. Formula: =IF(ISNUMBER('Historical Inputs'!F1070),'Historical Inputs'!F1070,IF(COUNT(E11,E16)=2,E11/E16,"n.a."))</x:t>
        </x:r>
      </x:text>
    </x:comment>
    <x:comment ref="E18" authorId="0">
      <x:text>
        <x:r>
          <x:t>Selected TBV is issuer reported, then issuer TCE divided by ending shares, then straight-subtraction TCE. Formula: =IF(ISNUMBER('Historical Inputs'!F1071),'Historical Inputs'!F1071,IF(COUNT('Historical Inputs'!F1072,E16)=2,'Historical Inputs'!F1072/E16,IF(COUNT(E14,E16)=2,E14/E16,"n.a.")))</x:t>
        </x:r>
      </x:text>
    </x:comment>
    <x:comment ref="E15" authorId="0">
      <x:text>
        <x:r>
          <x:t>Reported TCE takes precedence. TBV times rounded end shares can be a reconstruction. Formula: =IF(ISNUMBER('Historical Inputs'!F1072),'Historical Inputs'!F1072,IF(COUNT(E18,E16)=2,E18*E16,"n.a."))</x:t>
        </x:r>
      </x:text>
    </x:comment>
    <x:comment ref="E36" authorId="0">
      <x:text>
        <x:r>
          <x:t>Common earnings exclude preferred dividends and common-income adjustments. Formula: =IF(ISNUMBER('Historical Inputs'!F1058),'Historical Inputs'!F1058,IF(COUNT('Historical Inputs'!F1057,'Historical Inputs'!F1059)=2,'Historical Inputs'!F1057-'Historical Inputs'!F1059,"n.a."))</x:t>
        </x:r>
      </x:text>
    </x:comment>
    <x:comment ref="E37" authorId="0">
      <x:text>
        <x:r>
          <x:t>Reported parent net income, otherwise common income plus reported preferred adjustments; the fallback is a bridge. Formula: =IF(ISNUMBER('Historical Inputs'!F1057),'Historical Inputs'!F1057,IF(COUNT('Historical Inputs'!F1058,'Historical Inputs'!F1059)=2,'Historical Inputs'!F1058+'Historical Inputs'!F1059,"n.a."))</x:t>
        </x:r>
      </x:text>
    </x:comment>
    <x:comment ref="E30" authorId="0">
      <x:text>
        <x:r>
          <x:t>Net revenue equals net interest plus noninterest income. Use total GAAP reported revenue when a component is unavailable. Formula: =IF(COUNT(E28:E29)=2,SUM(E28:E29),'Historical Inputs'!F1052)</x:t>
        </x:r>
      </x:text>
    </x:comment>
    <x:comment ref="E32" authorId="0">
      <x:text>
        <x:r>
          <x:t>Pre-provision net revenue excludes the provision but retains operating expense. Formula: =IF(COUNT(E30,E31)=2,E30-E31,"n.a.")</x:t>
        </x:r>
      </x:text>
    </x:comment>
    <x:comment ref="E33" authorId="0">
      <x:text>
        <x:r>
          <x:t>Reported credit provision is selected first. Otherwise this is an explicitly labeled pretax bridge residual, not a reported provision. Formula: =IF(ISNUMBER('Historical Inputs'!F1054),'Historical Inputs'!F1054,IF(COUNT(E30,E31,E34)=3,E30-E31-E34,"n.a."))</x:t>
        </x:r>
      </x:text>
    </x:comment>
    <x:comment ref="E40" authorId="0">
      <x:text>
        <x:r>
          <x:t>Calculated common EPS uses common earnings and period-average diluted shares. Formula: =IF(AND(ISNUMBER(E36),ISNUMBER(E39),E39&lt;&gt;0),E36/E39,"n.a.")</x:t>
        </x:r>
      </x:text>
    </x:comment>
    <x:comment ref="E46" authorId="0">
      <x:text>
        <x:r>
          <x:t>Net charge-offs equal gross charge-offs less recoveries. Missing recoveries are not zero. Formula: =IF(COUNT(E44,E45)=2,E44-E45,"n.a.")</x:t>
        </x:r>
      </x:text>
    </x:comment>
    <x:comment ref="E51" authorId="0">
      <x:text>
        <x:r>
          <x:t>GAAP efficiency proxy. Issuer tax-equivalent revenue may produce a different reported ratio. Formula: =IF(AND(ISNUMBER(E31),ISNUMBER(E30),E30&lt;&gt;0),E31/E30,"n.a.")</x:t>
        </x:r>
      </x:text>
    </x:comment>
    <x:comment ref="E52" authorId="0">
      <x:text>
        <x:r>
          <x:t>Period-end loan-to-deposit ratio; business-model funding differences remain. Formula: =IF(AND(ISNUMBER(E21),ISNUMBER(E24),E24&lt;&gt;0),E21/E24,"n.a.")</x:t>
        </x:r>
      </x:text>
    </x:comment>
    <x:comment ref="E53" authorId="0">
      <x:text>
        <x:r>
          <x:t>Loan allowance coverage excludes unfunded commitment reserves. Formula: =IF(AND(ISNUMBER(E23),ISNUMBER(E21),E21&lt;&gt;0),E23/E21,"n.a.")</x:t>
        </x:r>
      </x:text>
    </x:comment>
    <x:comment ref="E54" authorId="0">
      <x:text>
        <x:r>
          <x:t>Charge-offs divided by period-end gross loans. This differs from an issuer average-loan credit-loss ratio. Formula: =IF(AND(ISNUMBER(E46),ISNUMBER(E21),E21&lt;&gt;0),E46/E21,"n.a.")</x:t>
        </x:r>
      </x:text>
    </x:comment>
    <x:comment ref="E55" authorId="0">
      <x:text>
        <x:r>
          <x:t>Difference between parent and common earnings includes preferred and other common-income claims. Formula: =IF(COUNT(E37,E36)=2,E37-E36,"n.a.")</x:t>
        </x:r>
      </x:text>
    </x:comment>
    <x:comment ref="E48" authorId="0">
      <x:text>
        <x:r>
          <x:t>Two-point average balance proxy, not the issuer daily average return. Formula: =IF(COUNT(E36,E11,$U$62)=3,E36/AVERAGE(E11,$U$62),"n.a.")</x:t>
        </x:r>
      </x:text>
    </x:comment>
    <x:comment ref="E49" authorId="0">
      <x:text>
        <x:r>
          <x:t>Two-point average balance proxy, not the issuer daily average return. Formula: =IF(COUNT(E36,E15,$U$63)=3,E36/AVERAGE(E15,$U$63),"n.a.")</x:t>
        </x:r>
      </x:text>
    </x:comment>
    <x:comment ref="E50" authorId="0">
      <x:text>
        <x:r>
          <x:t>Two-point average balance proxy, not the issuer daily average return. Formula: =IF(COUNT(E36,E7,$U$64)=3,E36/AVERAGE(E7,$U$64),"n.a.")</x:t>
        </x:r>
      </x:text>
    </x:comment>
    <x:comment ref="F7" authorId="0">
      <x:text>
        <x:r>
          <x:t>Assets, FY2018. Linked to the original frozen input. A missing reported fact stays n.a. Formula: ='Historical Inputs'!F1073</x:t>
        </x:r>
      </x:text>
    </x:comment>
    <x:comment ref="F8" authorId="0">
      <x:text>
        <x:r>
          <x:t>Liabilities, FY2018. Linked to the original frozen input. A missing reported fact stays n.a. Formula: ='Historical Inputs'!F1074</x:t>
        </x:r>
      </x:text>
    </x:comment>
    <x:comment ref="F9" authorId="0">
      <x:text>
        <x:r>
          <x:t>Shareholders equity attributable to parent, FY2018. Linked to the original frozen input. A missing reported fact stays n.a. Formula: ='Historical Inputs'!F1075</x:t>
        </x:r>
      </x:text>
    </x:comment>
    <x:comment ref="F12" authorId="0">
      <x:text>
        <x:r>
          <x:t>Goodwill, FY2018. Linked to the original frozen input. A missing reported fact stays n.a. Formula: ='Historical Inputs'!F1078</x:t>
        </x:r>
      </x:text>
    </x:comment>
    <x:comment ref="F19" authorId="0">
      <x:text>
        <x:r>
          <x:t>Reported common book value per share, FY2018. Linked to the original frozen input. A missing reported fact stays n.a. Formula: ='Historical Inputs'!F1111</x:t>
        </x:r>
      </x:text>
    </x:comment>
    <x:comment ref="F20" authorId="0">
      <x:text>
        <x:r>
          <x:t>Reported tangible book value per share, FY2018. Linked to the original frozen input. A missing reported fact stays n.a. Formula: ='Historical Inputs'!F1112</x:t>
        </x:r>
      </x:text>
    </x:comment>
    <x:comment ref="F21" authorId="0">
      <x:text>
        <x:r>
          <x:t>Gross loans and leases selected definition, FY2018. Linked to the original frozen input. A missing reported fact stays n.a. Formula: ='Historical Inputs'!F1085</x:t>
        </x:r>
      </x:text>
    </x:comment>
    <x:comment ref="F22" authorId="0">
      <x:text>
        <x:r>
          <x:t>Net loans after allowance selected definition, FY2018. Linked to the original frozen input. A missing reported fact stays n.a. Formula: ='Historical Inputs'!F1086</x:t>
        </x:r>
      </x:text>
    </x:comment>
    <x:comment ref="F23" authorId="0">
      <x:text>
        <x:r>
          <x:t>Loan allowance for credit losses, FY2018. Linked to the original frozen input. A missing reported fact stays n.a. Formula: ='Historical Inputs'!F1087</x:t>
        </x:r>
      </x:text>
    </x:comment>
    <x:comment ref="F25" authorId="0">
      <x:text>
        <x:r>
          <x:t>Cash, FY2018. Linked to the original frozen input. A missing reported fact stays n.a. Formula: ='Historical Inputs'!F1089</x:t>
        </x:r>
      </x:text>
    </x:comment>
    <x:comment ref="F26" authorId="0">
      <x:text>
        <x:r>
          <x:t>Accumulated other comprehensive income, FY2018. Linked to the original frozen input. A missing reported fact stays n.a. Formula: ='Historical Inputs'!F1090</x:t>
        </x:r>
      </x:text>
    </x:comment>
    <x:comment ref="F28" authorId="0">
      <x:text>
        <x:r>
          <x:t>Net interest income, FY2018. Linked to the original frozen input. A missing reported fact stays n.a. Formula: ='Historical Inputs'!F1091</x:t>
        </x:r>
      </x:text>
    </x:comment>
    <x:comment ref="F29" authorId="0">
      <x:text>
        <x:r>
          <x:t>Noninterest Income, FY2018. Linked to the original frozen input. A missing reported fact stays n.a. Formula: ='Historical Inputs'!F1092</x:t>
        </x:r>
      </x:text>
    </x:comment>
    <x:comment ref="F31" authorId="0">
      <x:text>
        <x:r>
          <x:t>Noninterest expense, FY2018. Linked to the original frozen input. A missing reported fact stays n.a. Formula: ='Historical Inputs'!F1094</x:t>
        </x:r>
      </x:text>
    </x:comment>
    <x:comment ref="F34" authorId="0">
      <x:text>
        <x:r>
          <x:t>Income before income taxes, FY2018. Linked to the original frozen input. A missing reported fact stays n.a. Formula: ='Historical Inputs'!F1096</x:t>
        </x:r>
      </x:text>
    </x:comment>
    <x:comment ref="F35" authorId="0">
      <x:text>
        <x:r>
          <x:t>Tax, FY2018. Linked to the original frozen input. A missing reported fact stays n.a. Formula: ='Historical Inputs'!F1097</x:t>
        </x:r>
      </x:text>
    </x:comment>
    <x:comment ref="F38" authorId="0">
      <x:text>
        <x:r>
          <x:t>Reported diluted EPS, FY2018. Linked to the original frozen input. A missing reported fact stays n.a. Formula: ='Historical Inputs'!F1101</x:t>
        </x:r>
      </x:text>
    </x:comment>
    <x:comment ref="F39" authorId="0">
      <x:text>
        <x:r>
          <x:t>Weighted average diluted shares, FY2018. Linked to the original frozen input. A missing reported fact stays n.a. Formula: ='Historical Inputs'!F1102</x:t>
        </x:r>
      </x:text>
    </x:comment>
    <x:comment ref="F41" authorId="0">
      <x:text>
        <x:r>
          <x:t>Dividends per common share, FY2018. Linked to the original frozen input. A missing reported fact stays n.a. Formula: ='Historical Inputs'!F1103</x:t>
        </x:r>
      </x:text>
    </x:comment>
    <x:comment ref="F42" authorId="0">
      <x:text>
        <x:r>
          <x:t>Cash common dividends paid, FY2018. Linked to the original frozen input. A missing reported fact stays n.a. Formula: ='Historical Inputs'!F1104</x:t>
        </x:r>
      </x:text>
    </x:comment>
    <x:comment ref="F43" authorId="0">
      <x:text>
        <x:r>
          <x:t>Common share repurchases paid, FY2018. Linked to the original frozen input. A missing reported fact stays n.a. Formula: ='Historical Inputs'!F1105</x:t>
        </x:r>
      </x:text>
    </x:comment>
    <x:comment ref="F44" authorId="0">
      <x:text>
        <x:r>
          <x:t>Gross loan charge-offs, FY2018. Linked to the original frozen input. A missing reported fact stays n.a. Formula: ='Historical Inputs'!F1106</x:t>
        </x:r>
      </x:text>
    </x:comment>
    <x:comment ref="F45" authorId="0">
      <x:text>
        <x:r>
          <x:t>Loan recoveries, FY2018. Linked to the original frozen input. A missing reported fact stays n.a. Formula: ='Historical Inputs'!F1107</x:t>
        </x:r>
      </x:text>
    </x:comment>
    <x:comment ref="F47" authorId="0">
      <x:text>
        <x:r>
          <x:t>Actual standardized CET1 ratio, FY2018. Linked to the original frozen input. A missing reported fact stays n.a. Formula: ='Historical Inputs'!F1109</x:t>
        </x:r>
      </x:text>
    </x:comment>
    <x:comment ref="F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Inputs'!F1084</x:t>
        </x:r>
      </x:text>
    </x:comment>
    <x:comment ref="F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Inputs'!F1076),'Historical Inputs'!F1076&gt;=1),'Historical Inputs'!F1076,IF(COUNT('Historical Inputs'!F1075,'Historical Inputs'!F1077)=2,'Historical Inputs'!F1075-'Historical Inputs'!F1077,"n.a."))</x:t>
        </x:r>
      </x:text>
    </x:comment>
    <x:comment ref="F16" authorId="0">
      <x:text>
        <x:r>
          <x:t>Ending shares differ from weighted average diluted shares. Issued less treasury is used only for an identical date. Formula: =IF(ISNUMBER('Historical Inputs'!F1081),'Historical Inputs'!F1081,IF(COUNT('Historical Inputs'!F1082,'Historical Inputs'!F1083)=2,'Historical Inputs'!F1082-'Historical Inputs'!F1083,"n.a."))</x:t>
        </x:r>
      </x:text>
    </x:comment>
    <x:comment ref="F11" authorId="0">
      <x:text>
        <x:r>
          <x:t>Explicit reported common equity takes precedence. Preferred par amounts cannot substitute for carrying values. Rounded BV times shares is a disclosed fallback. Formula: =IF(ISNUMBER('Historical Inputs'!F1077),'Historical Inputs'!F1077,IF(AND(COUNT('Historical Inputs'!F1075,'Historical Inputs'!F1076)=2,'Historical Inputs'!F1076&gt;=1),'Historical Inputs'!F1075-'Historical Inputs'!F1076,IF(COUNT('Historical Inputs'!F1111,F16)=2,'Historical Inputs'!F1111*F16,"n.a.")))</x:t>
        </x:r>
      </x:text>
    </x:comment>
    <x:comment ref="F13" authorId="0">
      <x:text>
        <x:r>
          <x:t>Other intangibles exclude goodwill. If combined intangibles are reported, goodwill is deducted once. Formula: =IF(COUNT('Historical Inputs'!F1080,F12)=2,'Historical Inputs'!F1080-F12,'Historical Inputs'!F1079)</x:t>
        </x:r>
      </x:text>
    </x:comment>
    <x:comment ref="F14" authorId="0">
      <x:text>
        <x:r>
          <x:t>Straight subtraction TCE has no issuer deferred-tax adjustment. Formula: =IF(COUNT(F11,F12,F13)=3,F11-F12-F13,"n.a.")</x:t>
        </x:r>
      </x:text>
    </x:comment>
    <x:comment ref="F17" authorId="0">
      <x:text>
        <x:r>
          <x:t>Reported book value per share takes precedence. Formula: =IF(ISNUMBER('Historical Inputs'!F1111),'Historical Inputs'!F1111,IF(COUNT(F11,F16)=2,F11/F16,"n.a."))</x:t>
        </x:r>
      </x:text>
    </x:comment>
    <x:comment ref="F18" authorId="0">
      <x:text>
        <x:r>
          <x:t>Selected TBV is issuer reported, then issuer TCE divided by ending shares, then straight-subtraction TCE. Formula: =IF(ISNUMBER('Historical Inputs'!F1112),'Historical Inputs'!F1112,IF(COUNT('Historical Inputs'!F1113,F16)=2,'Historical Inputs'!F1113/F16,IF(COUNT(F14,F16)=2,F14/F16,"n.a.")))</x:t>
        </x:r>
      </x:text>
    </x:comment>
    <x:comment ref="F15" authorId="0">
      <x:text>
        <x:r>
          <x:t>Reported TCE takes precedence. TBV times rounded end shares can be a reconstruction. Formula: =IF(ISNUMBER('Historical Inputs'!F1113),'Historical Inputs'!F1113,IF(COUNT(F18,F16)=2,F18*F16,"n.a."))</x:t>
        </x:r>
      </x:text>
    </x:comment>
    <x:comment ref="F36" authorId="0">
      <x:text>
        <x:r>
          <x:t>Common earnings exclude preferred dividends and common-income adjustments. Formula: =IF(ISNUMBER('Historical Inputs'!F1099),'Historical Inputs'!F1099,IF(COUNT('Historical Inputs'!F1098,'Historical Inputs'!F1100)=2,'Historical Inputs'!F1098-'Historical Inputs'!F1100,"n.a."))</x:t>
        </x:r>
      </x:text>
    </x:comment>
    <x:comment ref="F37" authorId="0">
      <x:text>
        <x:r>
          <x:t>Reported parent net income, otherwise common income plus reported preferred adjustments; the fallback is a bridge. Formula: =IF(ISNUMBER('Historical Inputs'!F1098),'Historical Inputs'!F1098,IF(COUNT('Historical Inputs'!F1099,'Historical Inputs'!F1100)=2,'Historical Inputs'!F1099+'Historical Inputs'!F1100,"n.a."))</x:t>
        </x:r>
      </x:text>
    </x:comment>
    <x:comment ref="F30" authorId="0">
      <x:text>
        <x:r>
          <x:t>Net revenue equals net interest plus noninterest income. Use total GAAP reported revenue when a component is unavailable. Formula: =IF(COUNT(F28:F29)=2,SUM(F28:F29),'Historical Inputs'!F1093)</x:t>
        </x:r>
      </x:text>
    </x:comment>
    <x:comment ref="F32" authorId="0">
      <x:text>
        <x:r>
          <x:t>Pre-provision net revenue excludes the provision but retains operating expense. Formula: =IF(COUNT(F30,F31)=2,F30-F31,"n.a.")</x:t>
        </x:r>
      </x:text>
    </x:comment>
    <x:comment ref="F33" authorId="0">
      <x:text>
        <x:r>
          <x:t>Reported credit provision is selected first. Otherwise this is an explicitly labeled pretax bridge residual, not a reported provision. Formula: =IF(ISNUMBER('Historical Inputs'!F1095),'Historical Inputs'!F1095,IF(COUNT(F30,F31,F34)=3,F30-F31-F34,"n.a."))</x:t>
        </x:r>
      </x:text>
    </x:comment>
    <x:comment ref="F40" authorId="0">
      <x:text>
        <x:r>
          <x:t>Calculated common EPS uses common earnings and period-average diluted shares. Formula: =IF(AND(ISNUMBER(F36),ISNUMBER(F39),F39&lt;&gt;0),F36/F39,"n.a.")</x:t>
        </x:r>
      </x:text>
    </x:comment>
    <x:comment ref="F46" authorId="0">
      <x:text>
        <x:r>
          <x:t>Net charge-offs equal gross charge-offs less recoveries. Missing recoveries are not zero. Formula: =IF(COUNT(F44,F45)=2,F44-F45,"n.a.")</x:t>
        </x:r>
      </x:text>
    </x:comment>
    <x:comment ref="F51" authorId="0">
      <x:text>
        <x:r>
          <x:t>GAAP efficiency proxy. Issuer tax-equivalent revenue may produce a different reported ratio. Formula: =IF(AND(ISNUMBER(F31),ISNUMBER(F30),F30&lt;&gt;0),F31/F30,"n.a.")</x:t>
        </x:r>
      </x:text>
    </x:comment>
    <x:comment ref="F52" authorId="0">
      <x:text>
        <x:r>
          <x:t>Period-end loan-to-deposit ratio; business-model funding differences remain. Formula: =IF(AND(ISNUMBER(F21),ISNUMBER(F24),F24&lt;&gt;0),F21/F24,"n.a.")</x:t>
        </x:r>
      </x:text>
    </x:comment>
    <x:comment ref="F53" authorId="0">
      <x:text>
        <x:r>
          <x:t>Loan allowance coverage excludes unfunded commitment reserves. Formula: =IF(AND(ISNUMBER(F23),ISNUMBER(F21),F21&lt;&gt;0),F23/F21,"n.a.")</x:t>
        </x:r>
      </x:text>
    </x:comment>
    <x:comment ref="F54" authorId="0">
      <x:text>
        <x:r>
          <x:t>Charge-offs divided by period-end gross loans. This differs from an issuer average-loan credit-loss ratio. Formula: =IF(AND(ISNUMBER(F46),ISNUMBER(F21),F21&lt;&gt;0),F46/F21,"n.a.")</x:t>
        </x:r>
      </x:text>
    </x:comment>
    <x:comment ref="F55" authorId="0">
      <x:text>
        <x:r>
          <x:t>Difference between parent and common earnings includes preferred and other common-income claims. Formula: =IF(COUNT(F37,F36)=2,F37-F36,"n.a.")</x:t>
        </x:r>
      </x:text>
    </x:comment>
    <x:comment ref="F48" authorId="0">
      <x:text>
        <x:r>
          <x:t>Two-point average balance proxy, not the issuer daily average return. Formula: =IF(COUNT(F36,F11,E11)=3,F36/AVERAGE(F11,E11),"n.a.")</x:t>
        </x:r>
      </x:text>
    </x:comment>
    <x:comment ref="F49" authorId="0">
      <x:text>
        <x:r>
          <x:t>Two-point average balance proxy, not the issuer daily average return. Formula: =IF(COUNT(F36,F15,E15)=3,F36/AVERAGE(F15,E15),"n.a.")</x:t>
        </x:r>
      </x:text>
    </x:comment>
    <x:comment ref="F50" authorId="0">
      <x:text>
        <x:r>
          <x:t>Two-point average balance proxy, not the issuer daily average return. Formula: =IF(COUNT(F36,F7,E7)=3,F36/AVERAGE(F7,E7),"n.a.")</x:t>
        </x:r>
      </x:text>
    </x:comment>
    <x:comment ref="G7" authorId="0">
      <x:text>
        <x:r>
          <x:t>Assets, FY2019. Linked to the original frozen input. A missing reported fact stays n.a. Formula: ='Historical Inputs'!F1114</x:t>
        </x:r>
      </x:text>
    </x:comment>
    <x:comment ref="G8" authorId="0">
      <x:text>
        <x:r>
          <x:t>Liabilities, FY2019. Linked to the original frozen input. A missing reported fact stays n.a. Formula: ='Historical Inputs'!F1115</x:t>
        </x:r>
      </x:text>
    </x:comment>
    <x:comment ref="G9" authorId="0">
      <x:text>
        <x:r>
          <x:t>Shareholders equity attributable to parent, FY2019. Linked to the original frozen input. A missing reported fact stays n.a. Formula: ='Historical Inputs'!F1116</x:t>
        </x:r>
      </x:text>
    </x:comment>
    <x:comment ref="G12" authorId="0">
      <x:text>
        <x:r>
          <x:t>Goodwill, FY2019. Linked to the original frozen input. A missing reported fact stays n.a. Formula: ='Historical Inputs'!F1119</x:t>
        </x:r>
      </x:text>
    </x:comment>
    <x:comment ref="G19" authorId="0">
      <x:text>
        <x:r>
          <x:t>Reported common book value per share, FY2019. Linked to the original frozen input. A missing reported fact stays n.a. Formula: ='Historical Inputs'!F1152</x:t>
        </x:r>
      </x:text>
    </x:comment>
    <x:comment ref="G20" authorId="0">
      <x:text>
        <x:r>
          <x:t>Reported tangible book value per share, FY2019. Linked to the original frozen input. A missing reported fact stays n.a. Formula: ='Historical Inputs'!F1153</x:t>
        </x:r>
      </x:text>
    </x:comment>
    <x:comment ref="G21" authorId="0">
      <x:text>
        <x:r>
          <x:t>Gross loans and leases selected definition, FY2019. Linked to the original frozen input. A missing reported fact stays n.a. Formula: ='Historical Inputs'!F1126</x:t>
        </x:r>
      </x:text>
    </x:comment>
    <x:comment ref="G22" authorId="0">
      <x:text>
        <x:r>
          <x:t>Net loans after allowance selected definition, FY2019. Linked to the original frozen input. A missing reported fact stays n.a. Formula: ='Historical Inputs'!F1127</x:t>
        </x:r>
      </x:text>
    </x:comment>
    <x:comment ref="G23" authorId="0">
      <x:text>
        <x:r>
          <x:t>Loan allowance for credit losses, FY2019. Linked to the original frozen input. A missing reported fact stays n.a. Formula: ='Historical Inputs'!F1128</x:t>
        </x:r>
      </x:text>
    </x:comment>
    <x:comment ref="G25" authorId="0">
      <x:text>
        <x:r>
          <x:t>Cash, FY2019. Linked to the original frozen input. A missing reported fact stays n.a. Formula: ='Historical Inputs'!F1130</x:t>
        </x:r>
      </x:text>
    </x:comment>
    <x:comment ref="G26" authorId="0">
      <x:text>
        <x:r>
          <x:t>Accumulated other comprehensive income, FY2019. Linked to the original frozen input. A missing reported fact stays n.a. Formula: ='Historical Inputs'!F1131</x:t>
        </x:r>
      </x:text>
    </x:comment>
    <x:comment ref="G28" authorId="0">
      <x:text>
        <x:r>
          <x:t>Net interest income, FY2019. Linked to the original frozen input. A missing reported fact stays n.a. Formula: ='Historical Inputs'!F1132</x:t>
        </x:r>
      </x:text>
    </x:comment>
    <x:comment ref="G29" authorId="0">
      <x:text>
        <x:r>
          <x:t>Noninterest Income, FY2019. Linked to the original frozen input. A missing reported fact stays n.a. Formula: ='Historical Inputs'!F1133</x:t>
        </x:r>
      </x:text>
    </x:comment>
    <x:comment ref="G31" authorId="0">
      <x:text>
        <x:r>
          <x:t>Noninterest expense, FY2019. Linked to the original frozen input. A missing reported fact stays n.a. Formula: ='Historical Inputs'!F1135</x:t>
        </x:r>
      </x:text>
    </x:comment>
    <x:comment ref="G34" authorId="0">
      <x:text>
        <x:r>
          <x:t>Income before income taxes, FY2019. Linked to the original frozen input. A missing reported fact stays n.a. Formula: ='Historical Inputs'!F1137</x:t>
        </x:r>
      </x:text>
    </x:comment>
    <x:comment ref="G35" authorId="0">
      <x:text>
        <x:r>
          <x:t>Tax, FY2019. Linked to the original frozen input. A missing reported fact stays n.a. Formula: ='Historical Inputs'!F1138</x:t>
        </x:r>
      </x:text>
    </x:comment>
    <x:comment ref="G38" authorId="0">
      <x:text>
        <x:r>
          <x:t>Reported diluted EPS, FY2019. Linked to the original frozen input. A missing reported fact stays n.a. Formula: ='Historical Inputs'!F1142</x:t>
        </x:r>
      </x:text>
    </x:comment>
    <x:comment ref="G39" authorId="0">
      <x:text>
        <x:r>
          <x:t>Weighted average diluted shares, FY2019. Linked to the original frozen input. A missing reported fact stays n.a. Formula: ='Historical Inputs'!F1143</x:t>
        </x:r>
      </x:text>
    </x:comment>
    <x:comment ref="G41" authorId="0">
      <x:text>
        <x:r>
          <x:t>Dividends per common share, FY2019. Linked to the original frozen input. A missing reported fact stays n.a. Formula: ='Historical Inputs'!F1144</x:t>
        </x:r>
      </x:text>
    </x:comment>
    <x:comment ref="G42" authorId="0">
      <x:text>
        <x:r>
          <x:t>Cash common dividends paid, FY2019. Linked to the original frozen input. A missing reported fact stays n.a. Formula: ='Historical Inputs'!F1145</x:t>
        </x:r>
      </x:text>
    </x:comment>
    <x:comment ref="G43" authorId="0">
      <x:text>
        <x:r>
          <x:t>Common share repurchases paid, FY2019. Linked to the original frozen input. A missing reported fact stays n.a. Formula: ='Historical Inputs'!F1146</x:t>
        </x:r>
      </x:text>
    </x:comment>
    <x:comment ref="G44" authorId="0">
      <x:text>
        <x:r>
          <x:t>Gross loan charge-offs, FY2019. Linked to the original frozen input. A missing reported fact stays n.a. Formula: ='Historical Inputs'!F1147</x:t>
        </x:r>
      </x:text>
    </x:comment>
    <x:comment ref="G45" authorId="0">
      <x:text>
        <x:r>
          <x:t>Loan recoveries, FY2019. Linked to the original frozen input. A missing reported fact stays n.a. Formula: ='Historical Inputs'!F1148</x:t>
        </x:r>
      </x:text>
    </x:comment>
    <x:comment ref="G47" authorId="0">
      <x:text>
        <x:r>
          <x:t>Actual standardized CET1 ratio, FY2019. Linked to the original frozen input. A missing reported fact stays n.a. Formula: ='Historical Inputs'!F1150</x:t>
        </x:r>
      </x:text>
    </x:comment>
    <x:comment ref="G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Inputs'!F1125</x:t>
        </x:r>
      </x:text>
    </x:comment>
    <x:comment ref="G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Inputs'!F1117),'Historical Inputs'!F1117&gt;=1),'Historical Inputs'!F1117,IF(COUNT('Historical Inputs'!F1116,'Historical Inputs'!F1118)=2,'Historical Inputs'!F1116-'Historical Inputs'!F1118,"n.a."))</x:t>
        </x:r>
      </x:text>
    </x:comment>
    <x:comment ref="G16" authorId="0">
      <x:text>
        <x:r>
          <x:t>Ending shares differ from weighted average diluted shares. Issued less treasury is used only for an identical date. Formula: =IF(ISNUMBER('Historical Inputs'!F1122),'Historical Inputs'!F1122,IF(COUNT('Historical Inputs'!F1123,'Historical Inputs'!F1124)=2,'Historical Inputs'!F1123-'Historical Inputs'!F1124,"n.a."))</x:t>
        </x:r>
      </x:text>
    </x:comment>
    <x:comment ref="G11" authorId="0">
      <x:text>
        <x:r>
          <x:t>Explicit reported common equity takes precedence. Preferred par amounts cannot substitute for carrying values. Rounded BV times shares is a disclosed fallback. Formula: =IF(ISNUMBER('Historical Inputs'!F1118),'Historical Inputs'!F1118,IF(AND(COUNT('Historical Inputs'!F1116,'Historical Inputs'!F1117)=2,'Historical Inputs'!F1117&gt;=1),'Historical Inputs'!F1116-'Historical Inputs'!F1117,IF(COUNT('Historical Inputs'!F1152,G16)=2,'Historical Inputs'!F1152*G16,"n.a.")))</x:t>
        </x:r>
      </x:text>
    </x:comment>
    <x:comment ref="G13" authorId="0">
      <x:text>
        <x:r>
          <x:t>Other intangibles exclude goodwill. If combined intangibles are reported, goodwill is deducted once. Formula: =IF(COUNT('Historical Inputs'!F1121,G12)=2,'Historical Inputs'!F1121-G12,'Historical Inputs'!F1120)</x:t>
        </x:r>
      </x:text>
    </x:comment>
    <x:comment ref="G14" authorId="0">
      <x:text>
        <x:r>
          <x:t>Straight subtraction TCE has no issuer deferred-tax adjustment. Formula: =IF(COUNT(G11,G12,G13)=3,G11-G12-G13,"n.a.")</x:t>
        </x:r>
      </x:text>
    </x:comment>
    <x:comment ref="G17" authorId="0">
      <x:text>
        <x:r>
          <x:t>Reported book value per share takes precedence. Formula: =IF(ISNUMBER('Historical Inputs'!F1152),'Historical Inputs'!F1152,IF(COUNT(G11,G16)=2,G11/G16,"n.a."))</x:t>
        </x:r>
      </x:text>
    </x:comment>
    <x:comment ref="G18" authorId="0">
      <x:text>
        <x:r>
          <x:t>Selected TBV is issuer reported, then issuer TCE divided by ending shares, then straight-subtraction TCE. Formula: =IF(ISNUMBER('Historical Inputs'!F1153),'Historical Inputs'!F1153,IF(COUNT('Historical Inputs'!F1154,G16)=2,'Historical Inputs'!F1154/G16,IF(COUNT(G14,G16)=2,G14/G16,"n.a.")))</x:t>
        </x:r>
      </x:text>
    </x:comment>
    <x:comment ref="G15" authorId="0">
      <x:text>
        <x:r>
          <x:t>Reported TCE takes precedence. TBV times rounded end shares can be a reconstruction. Formula: =IF(ISNUMBER('Historical Inputs'!F1154),'Historical Inputs'!F1154,IF(COUNT(G18,G16)=2,G18*G16,"n.a."))</x:t>
        </x:r>
      </x:text>
    </x:comment>
    <x:comment ref="G36" authorId="0">
      <x:text>
        <x:r>
          <x:t>Common earnings exclude preferred dividends and common-income adjustments. Formula: =IF(ISNUMBER('Historical Inputs'!F1140),'Historical Inputs'!F1140,IF(COUNT('Historical Inputs'!F1139,'Historical Inputs'!F1141)=2,'Historical Inputs'!F1139-'Historical Inputs'!F1141,"n.a."))</x:t>
        </x:r>
      </x:text>
    </x:comment>
    <x:comment ref="G37" authorId="0">
      <x:text>
        <x:r>
          <x:t>Reported parent net income, otherwise common income plus reported preferred adjustments; the fallback is a bridge. Formula: =IF(ISNUMBER('Historical Inputs'!F1139),'Historical Inputs'!F1139,IF(COUNT('Historical Inputs'!F1140,'Historical Inputs'!F1141)=2,'Historical Inputs'!F1140+'Historical Inputs'!F1141,"n.a."))</x:t>
        </x:r>
      </x:text>
    </x:comment>
    <x:comment ref="G30" authorId="0">
      <x:text>
        <x:r>
          <x:t>Net revenue equals net interest plus noninterest income. Use total GAAP reported revenue when a component is unavailable. Formula: =IF(COUNT(G28:G29)=2,SUM(G28:G29),'Historical Inputs'!F1134)</x:t>
        </x:r>
      </x:text>
    </x:comment>
    <x:comment ref="G32" authorId="0">
      <x:text>
        <x:r>
          <x:t>Pre-provision net revenue excludes the provision but retains operating expense. Formula: =IF(COUNT(G30,G31)=2,G30-G31,"n.a.")</x:t>
        </x:r>
      </x:text>
    </x:comment>
    <x:comment ref="G33" authorId="0">
      <x:text>
        <x:r>
          <x:t>Reported credit provision is selected first. Otherwise this is an explicitly labeled pretax bridge residual, not a reported provision. Formula: =IF(ISNUMBER('Historical Inputs'!F1136),'Historical Inputs'!F1136,IF(COUNT(G30,G31,G34)=3,G30-G31-G34,"n.a."))</x:t>
        </x:r>
      </x:text>
    </x:comment>
    <x:comment ref="G40" authorId="0">
      <x:text>
        <x:r>
          <x:t>Calculated common EPS uses common earnings and period-average diluted shares. Formula: =IF(AND(ISNUMBER(G36),ISNUMBER(G39),G39&lt;&gt;0),G36/G39,"n.a.")</x:t>
        </x:r>
      </x:text>
    </x:comment>
    <x:comment ref="G46" authorId="0">
      <x:text>
        <x:r>
          <x:t>Net charge-offs equal gross charge-offs less recoveries. Missing recoveries are not zero. Formula: =IF(COUNT(G44,G45)=2,G44-G45,"n.a.")</x:t>
        </x:r>
      </x:text>
    </x:comment>
    <x:comment ref="G51" authorId="0">
      <x:text>
        <x:r>
          <x:t>GAAP efficiency proxy. Issuer tax-equivalent revenue may produce a different reported ratio. Formula: =IF(AND(ISNUMBER(G31),ISNUMBER(G30),G30&lt;&gt;0),G31/G30,"n.a.")</x:t>
        </x:r>
      </x:text>
    </x:comment>
    <x:comment ref="G52" authorId="0">
      <x:text>
        <x:r>
          <x:t>Period-end loan-to-deposit ratio; business-model funding differences remain. Formula: =IF(AND(ISNUMBER(G21),ISNUMBER(G24),G24&lt;&gt;0),G21/G24,"n.a.")</x:t>
        </x:r>
      </x:text>
    </x:comment>
    <x:comment ref="G53" authorId="0">
      <x:text>
        <x:r>
          <x:t>Loan allowance coverage excludes unfunded commitment reserves. Formula: =IF(AND(ISNUMBER(G23),ISNUMBER(G21),G21&lt;&gt;0),G23/G21,"n.a.")</x:t>
        </x:r>
      </x:text>
    </x:comment>
    <x:comment ref="G54" authorId="0">
      <x:text>
        <x:r>
          <x:t>Charge-offs divided by period-end gross loans. This differs from an issuer average-loan credit-loss ratio. Formula: =IF(AND(ISNUMBER(G46),ISNUMBER(G21),G21&lt;&gt;0),G46/G21,"n.a.")</x:t>
        </x:r>
      </x:text>
    </x:comment>
    <x:comment ref="G55" authorId="0">
      <x:text>
        <x:r>
          <x:t>Difference between parent and common earnings includes preferred and other common-income claims. Formula: =IF(COUNT(G37,G36)=2,G37-G36,"n.a.")</x:t>
        </x:r>
      </x:text>
    </x:comment>
    <x:comment ref="G48" authorId="0">
      <x:text>
        <x:r>
          <x:t>Two-point average balance proxy, not the issuer daily average return. Formula: =IF(COUNT(G36,G11,F11)=3,G36/AVERAGE(G11,F11),"n.a.")</x:t>
        </x:r>
      </x:text>
    </x:comment>
    <x:comment ref="G49" authorId="0">
      <x:text>
        <x:r>
          <x:t>Two-point average balance proxy, not the issuer daily average return. Formula: =IF(COUNT(G36,G15,F15)=3,G36/AVERAGE(G15,F15),"n.a.")</x:t>
        </x:r>
      </x:text>
    </x:comment>
    <x:comment ref="G50" authorId="0">
      <x:text>
        <x:r>
          <x:t>Two-point average balance proxy, not the issuer daily average return. Formula: =IF(COUNT(G36,G7,F7)=3,G36/AVERAGE(G7,F7),"n.a.")</x:t>
        </x:r>
      </x:text>
    </x:comment>
    <x:comment ref="H7" authorId="0">
      <x:text>
        <x:r>
          <x:t>Assets, FY2020. Linked to the original frozen input. A missing reported fact stays n.a. Formula: ='Historical Inputs'!F1155</x:t>
        </x:r>
      </x:text>
    </x:comment>
    <x:comment ref="H8" authorId="0">
      <x:text>
        <x:r>
          <x:t>Liabilities, FY2020. Linked to the original frozen input. A missing reported fact stays n.a. Formula: ='Historical Inputs'!F1156</x:t>
        </x:r>
      </x:text>
    </x:comment>
    <x:comment ref="H9" authorId="0">
      <x:text>
        <x:r>
          <x:t>Shareholders equity attributable to parent, FY2020. Linked to the original frozen input. A missing reported fact stays n.a. Formula: ='Historical Inputs'!F1157</x:t>
        </x:r>
      </x:text>
    </x:comment>
    <x:comment ref="H12" authorId="0">
      <x:text>
        <x:r>
          <x:t>Goodwill, FY2020. Linked to the original frozen input. A missing reported fact stays n.a. Formula: ='Historical Inputs'!F1160</x:t>
        </x:r>
      </x:text>
    </x:comment>
    <x:comment ref="H19" authorId="0">
      <x:text>
        <x:r>
          <x:t>Reported common book value per share, FY2020. Linked to the original frozen input. A missing reported fact stays n.a. Formula: ='Historical Inputs'!F1193</x:t>
        </x:r>
      </x:text>
    </x:comment>
    <x:comment ref="H20" authorId="0">
      <x:text>
        <x:r>
          <x:t>Reported tangible book value per share, FY2020. Linked to the original frozen input. A missing reported fact stays n.a. Formula: ='Historical Inputs'!F1194</x:t>
        </x:r>
      </x:text>
    </x:comment>
    <x:comment ref="H21" authorId="0">
      <x:text>
        <x:r>
          <x:t>Gross loans and leases selected definition, FY2020. Linked to the original frozen input. A missing reported fact stays n.a. Formula: ='Historical Inputs'!F1167</x:t>
        </x:r>
      </x:text>
    </x:comment>
    <x:comment ref="H22" authorId="0">
      <x:text>
        <x:r>
          <x:t>Net loans after allowance selected definition, FY2020. Linked to the original frozen input. A missing reported fact stays n.a. Formula: ='Historical Inputs'!F1168</x:t>
        </x:r>
      </x:text>
    </x:comment>
    <x:comment ref="H23" authorId="0">
      <x:text>
        <x:r>
          <x:t>Loan allowance for credit losses, FY2020. Linked to the original frozen input. A missing reported fact stays n.a. Formula: ='Historical Inputs'!F1169</x:t>
        </x:r>
      </x:text>
    </x:comment>
    <x:comment ref="H25" authorId="0">
      <x:text>
        <x:r>
          <x:t>Cash, FY2020. Linked to the original frozen input. A missing reported fact stays n.a. Formula: ='Historical Inputs'!F1171</x:t>
        </x:r>
      </x:text>
    </x:comment>
    <x:comment ref="H26" authorId="0">
      <x:text>
        <x:r>
          <x:t>Accumulated other comprehensive income, FY2020. Linked to the original frozen input. A missing reported fact stays n.a. Formula: ='Historical Inputs'!F1172</x:t>
        </x:r>
      </x:text>
    </x:comment>
    <x:comment ref="H28" authorId="0">
      <x:text>
        <x:r>
          <x:t>Net interest income, FY2020. Linked to the original frozen input. A missing reported fact stays n.a. Formula: ='Historical Inputs'!F1173</x:t>
        </x:r>
      </x:text>
    </x:comment>
    <x:comment ref="H29" authorId="0">
      <x:text>
        <x:r>
          <x:t>Noninterest Income, FY2020. Linked to the original frozen input. A missing reported fact stays n.a. Formula: ='Historical Inputs'!F1174</x:t>
        </x:r>
      </x:text>
    </x:comment>
    <x:comment ref="H31" authorId="0">
      <x:text>
        <x:r>
          <x:t>Noninterest expense, FY2020. Linked to the original frozen input. A missing reported fact stays n.a. Formula: ='Historical Inputs'!F1176</x:t>
        </x:r>
      </x:text>
    </x:comment>
    <x:comment ref="H34" authorId="0">
      <x:text>
        <x:r>
          <x:t>Income before income taxes, FY2020. Linked to the original frozen input. A missing reported fact stays n.a. Formula: ='Historical Inputs'!F1178</x:t>
        </x:r>
      </x:text>
    </x:comment>
    <x:comment ref="H35" authorId="0">
      <x:text>
        <x:r>
          <x:t>Tax, FY2020. Linked to the original frozen input. A missing reported fact stays n.a. Formula: ='Historical Inputs'!F1179</x:t>
        </x:r>
      </x:text>
    </x:comment>
    <x:comment ref="H38" authorId="0">
      <x:text>
        <x:r>
          <x:t>Reported diluted EPS, FY2020. Linked to the original frozen input. A missing reported fact stays n.a. Formula: ='Historical Inputs'!F1183</x:t>
        </x:r>
      </x:text>
    </x:comment>
    <x:comment ref="H39" authorId="0">
      <x:text>
        <x:r>
          <x:t>Weighted average diluted shares, FY2020. Linked to the original frozen input. A missing reported fact stays n.a. Formula: ='Historical Inputs'!F1184</x:t>
        </x:r>
      </x:text>
    </x:comment>
    <x:comment ref="H41" authorId="0">
      <x:text>
        <x:r>
          <x:t>Dividends per common share, FY2020. Linked to the original frozen input. A missing reported fact stays n.a. Formula: ='Historical Inputs'!F1185</x:t>
        </x:r>
      </x:text>
    </x:comment>
    <x:comment ref="H42" authorId="0">
      <x:text>
        <x:r>
          <x:t>Cash common dividends paid, FY2020. Linked to the original frozen input. A missing reported fact stays n.a. Formula: ='Historical Inputs'!F1186</x:t>
        </x:r>
      </x:text>
    </x:comment>
    <x:comment ref="H43" authorId="0">
      <x:text>
        <x:r>
          <x:t>Common share repurchases paid, FY2020. Linked to the original frozen input. A missing reported fact stays n.a. Formula: ='Historical Inputs'!F1187</x:t>
        </x:r>
      </x:text>
    </x:comment>
    <x:comment ref="H44" authorId="0">
      <x:text>
        <x:r>
          <x:t>Gross loan charge-offs, FY2020. Linked to the original frozen input. A missing reported fact stays n.a. Formula: ='Historical Inputs'!F1188</x:t>
        </x:r>
      </x:text>
    </x:comment>
    <x:comment ref="H45" authorId="0">
      <x:text>
        <x:r>
          <x:t>Loan recoveries, FY2020. Linked to the original frozen input. A missing reported fact stays n.a. Formula: ='Historical Inputs'!F1189</x:t>
        </x:r>
      </x:text>
    </x:comment>
    <x:comment ref="H47" authorId="0">
      <x:text>
        <x:r>
          <x:t>Actual standardized CET1 ratio, FY2020. Linked to the original frozen input. A missing reported fact stays n.a. Formula: ='Historical Inputs'!F1191</x:t>
        </x:r>
      </x:text>
    </x:comment>
    <x:comment ref="H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Inputs'!F1166</x:t>
        </x:r>
      </x:text>
    </x:comment>
    <x:comment ref="H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Inputs'!F1158),'Historical Inputs'!F1158&gt;=1),'Historical Inputs'!F1158,IF(COUNT('Historical Inputs'!F1157,'Historical Inputs'!F1159)=2,'Historical Inputs'!F1157-'Historical Inputs'!F1159,"n.a."))</x:t>
        </x:r>
      </x:text>
    </x:comment>
    <x:comment ref="H16" authorId="0">
      <x:text>
        <x:r>
          <x:t>Ending shares differ from weighted average diluted shares. Issued less treasury is used only for an identical date. Formula: =IF(ISNUMBER('Historical Inputs'!F1163),'Historical Inputs'!F1163,IF(COUNT('Historical Inputs'!F1164,'Historical Inputs'!F1165)=2,'Historical Inputs'!F1164-'Historical Inputs'!F1165,"n.a."))</x:t>
        </x:r>
      </x:text>
    </x:comment>
    <x:comment ref="H11" authorId="0">
      <x:text>
        <x:r>
          <x:t>Explicit reported common equity takes precedence. Preferred par amounts cannot substitute for carrying values. Rounded BV times shares is a disclosed fallback. Formula: =IF(ISNUMBER('Historical Inputs'!F1159),'Historical Inputs'!F1159,IF(AND(COUNT('Historical Inputs'!F1157,'Historical Inputs'!F1158)=2,'Historical Inputs'!F1158&gt;=1),'Historical Inputs'!F1157-'Historical Inputs'!F1158,IF(COUNT('Historical Inputs'!F1193,H16)=2,'Historical Inputs'!F1193*H16,"n.a.")))</x:t>
        </x:r>
      </x:text>
    </x:comment>
    <x:comment ref="H13" authorId="0">
      <x:text>
        <x:r>
          <x:t>Other intangibles exclude goodwill. If combined intangibles are reported, goodwill is deducted once. Formula: =IF(COUNT('Historical Inputs'!F1162,H12)=2,'Historical Inputs'!F1162-H12,'Historical Inputs'!F1161)</x:t>
        </x:r>
      </x:text>
    </x:comment>
    <x:comment ref="H14" authorId="0">
      <x:text>
        <x:r>
          <x:t>Straight subtraction TCE has no issuer deferred-tax adjustment. Formula: =IF(COUNT(H11,H12,H13)=3,H11-H12-H13,"n.a.")</x:t>
        </x:r>
      </x:text>
    </x:comment>
    <x:comment ref="H17" authorId="0">
      <x:text>
        <x:r>
          <x:t>Reported book value per share takes precedence. Formula: =IF(ISNUMBER('Historical Inputs'!F1193),'Historical Inputs'!F1193,IF(COUNT(H11,H16)=2,H11/H16,"n.a."))</x:t>
        </x:r>
      </x:text>
    </x:comment>
    <x:comment ref="H18" authorId="0">
      <x:text>
        <x:r>
          <x:t>Selected TBV is issuer reported, then issuer TCE divided by ending shares, then straight-subtraction TCE. Formula: =IF(ISNUMBER('Historical Inputs'!F1194),'Historical Inputs'!F1194,IF(COUNT('Historical Inputs'!F1195,H16)=2,'Historical Inputs'!F1195/H16,IF(COUNT(H14,H16)=2,H14/H16,"n.a.")))</x:t>
        </x:r>
      </x:text>
    </x:comment>
    <x:comment ref="H15" authorId="0">
      <x:text>
        <x:r>
          <x:t>Reported TCE takes precedence. TBV times rounded end shares can be a reconstruction. Formula: =IF(ISNUMBER('Historical Inputs'!F1195),'Historical Inputs'!F1195,IF(COUNT(H18,H16)=2,H18*H16,"n.a."))</x:t>
        </x:r>
      </x:text>
    </x:comment>
    <x:comment ref="H36" authorId="0">
      <x:text>
        <x:r>
          <x:t>Common earnings exclude preferred dividends and common-income adjustments. Formula: =IF(ISNUMBER('Historical Inputs'!F1181),'Historical Inputs'!F1181,IF(COUNT('Historical Inputs'!F1180,'Historical Inputs'!F1182)=2,'Historical Inputs'!F1180-'Historical Inputs'!F1182,"n.a."))</x:t>
        </x:r>
      </x:text>
    </x:comment>
    <x:comment ref="H37" authorId="0">
      <x:text>
        <x:r>
          <x:t>Reported parent net income, otherwise common income plus reported preferred adjustments; the fallback is a bridge. Formula: =IF(ISNUMBER('Historical Inputs'!F1180),'Historical Inputs'!F1180,IF(COUNT('Historical Inputs'!F1181,'Historical Inputs'!F1182)=2,'Historical Inputs'!F1181+'Historical Inputs'!F1182,"n.a."))</x:t>
        </x:r>
      </x:text>
    </x:comment>
    <x:comment ref="H30" authorId="0">
      <x:text>
        <x:r>
          <x:t>Net revenue equals net interest plus noninterest income. Use total GAAP reported revenue when a component is unavailable. Formula: =IF(COUNT(H28:H29)=2,SUM(H28:H29),'Historical Inputs'!F1175)</x:t>
        </x:r>
      </x:text>
    </x:comment>
    <x:comment ref="H32" authorId="0">
      <x:text>
        <x:r>
          <x:t>Pre-provision net revenue excludes the provision but retains operating expense. Formula: =IF(COUNT(H30,H31)=2,H30-H31,"n.a.")</x:t>
        </x:r>
      </x:text>
    </x:comment>
    <x:comment ref="H33" authorId="0">
      <x:text>
        <x:r>
          <x:t>Reported credit provision is selected first. Otherwise this is an explicitly labeled pretax bridge residual, not a reported provision. Formula: =IF(ISNUMBER('Historical Inputs'!F1177),'Historical Inputs'!F1177,IF(COUNT(H30,H31,H34)=3,H30-H31-H34,"n.a."))</x:t>
        </x:r>
      </x:text>
    </x:comment>
    <x:comment ref="H40" authorId="0">
      <x:text>
        <x:r>
          <x:t>Calculated common EPS uses common earnings and period-average diluted shares. Formula: =IF(AND(ISNUMBER(H36),ISNUMBER(H39),H39&lt;&gt;0),H36/H39,"n.a.")</x:t>
        </x:r>
      </x:text>
    </x:comment>
    <x:comment ref="H46" authorId="0">
      <x:text>
        <x:r>
          <x:t>Net charge-offs equal gross charge-offs less recoveries. Missing recoveries are not zero. Formula: =IF(COUNT(H44,H45)=2,H44-H45,"n.a.")</x:t>
        </x:r>
      </x:text>
    </x:comment>
    <x:comment ref="H51" authorId="0">
      <x:text>
        <x:r>
          <x:t>GAAP efficiency proxy. Issuer tax-equivalent revenue may produce a different reported ratio. Formula: =IF(AND(ISNUMBER(H31),ISNUMBER(H30),H30&lt;&gt;0),H31/H30,"n.a.")</x:t>
        </x:r>
      </x:text>
    </x:comment>
    <x:comment ref="H52" authorId="0">
      <x:text>
        <x:r>
          <x:t>Period-end loan-to-deposit ratio; business-model funding differences remain. Formula: =IF(AND(ISNUMBER(H21),ISNUMBER(H24),H24&lt;&gt;0),H21/H24,"n.a.")</x:t>
        </x:r>
      </x:text>
    </x:comment>
    <x:comment ref="H53" authorId="0">
      <x:text>
        <x:r>
          <x:t>Loan allowance coverage excludes unfunded commitment reserves. Formula: =IF(AND(ISNUMBER(H23),ISNUMBER(H21),H21&lt;&gt;0),H23/H21,"n.a.")</x:t>
        </x:r>
      </x:text>
    </x:comment>
    <x:comment ref="H54" authorId="0">
      <x:text>
        <x:r>
          <x:t>Charge-offs divided by period-end gross loans. This differs from an issuer average-loan credit-loss ratio. Formula: =IF(AND(ISNUMBER(H46),ISNUMBER(H21),H21&lt;&gt;0),H46/H21,"n.a.")</x:t>
        </x:r>
      </x:text>
    </x:comment>
    <x:comment ref="H55" authorId="0">
      <x:text>
        <x:r>
          <x:t>Difference between parent and common earnings includes preferred and other common-income claims. Formula: =IF(COUNT(H37,H36)=2,H37-H36,"n.a.")</x:t>
        </x:r>
      </x:text>
    </x:comment>
    <x:comment ref="H48" authorId="0">
      <x:text>
        <x:r>
          <x:t>Two-point average balance proxy, not the issuer daily average return. Formula: =IF(COUNT(H36,H11,G11)=3,H36/AVERAGE(H11,G11),"n.a.")</x:t>
        </x:r>
      </x:text>
    </x:comment>
    <x:comment ref="H49" authorId="0">
      <x:text>
        <x:r>
          <x:t>Two-point average balance proxy, not the issuer daily average return. Formula: =IF(COUNT(H36,H15,G15)=3,H36/AVERAGE(H15,G15),"n.a.")</x:t>
        </x:r>
      </x:text>
    </x:comment>
    <x:comment ref="H50" authorId="0">
      <x:text>
        <x:r>
          <x:t>Two-point average balance proxy, not the issuer daily average return. Formula: =IF(COUNT(H36,H7,G7)=3,H36/AVERAGE(H7,G7),"n.a.")</x:t>
        </x:r>
      </x:text>
    </x:comment>
    <x:comment ref="I7" authorId="0">
      <x:text>
        <x:r>
          <x:t>Assets, FY2021. Linked to the original frozen input. A missing reported fact stays n.a. Formula: ='Historical Inputs'!F1196</x:t>
        </x:r>
      </x:text>
    </x:comment>
    <x:comment ref="I8" authorId="0">
      <x:text>
        <x:r>
          <x:t>Liabilities, FY2021. Linked to the original frozen input. A missing reported fact stays n.a. Formula: ='Historical Inputs'!F1197</x:t>
        </x:r>
      </x:text>
    </x:comment>
    <x:comment ref="I9" authorId="0">
      <x:text>
        <x:r>
          <x:t>Shareholders equity attributable to parent, FY2021. Linked to the original frozen input. A missing reported fact stays n.a. Formula: ='Historical Inputs'!F1198</x:t>
        </x:r>
      </x:text>
    </x:comment>
    <x:comment ref="I12" authorId="0">
      <x:text>
        <x:r>
          <x:t>Goodwill, FY2021. Linked to the original frozen input. A missing reported fact stays n.a. Formula: ='Historical Inputs'!F1201</x:t>
        </x:r>
      </x:text>
    </x:comment>
    <x:comment ref="I19" authorId="0">
      <x:text>
        <x:r>
          <x:t>Reported common book value per share, FY2021. Linked to the original frozen input. A missing reported fact stays n.a. Formula: ='Historical Inputs'!F1234</x:t>
        </x:r>
      </x:text>
    </x:comment>
    <x:comment ref="I20" authorId="0">
      <x:text>
        <x:r>
          <x:t>Reported tangible book value per share, FY2021. Linked to the original frozen input. A missing reported fact stays n.a. Formula: ='Historical Inputs'!F1235</x:t>
        </x:r>
      </x:text>
    </x:comment>
    <x:comment ref="I21" authorId="0">
      <x:text>
        <x:r>
          <x:t>Gross loans and leases selected definition, FY2021. Linked to the original frozen input. A missing reported fact stays n.a. Formula: ='Historical Inputs'!F1208</x:t>
        </x:r>
      </x:text>
    </x:comment>
    <x:comment ref="I22" authorId="0">
      <x:text>
        <x:r>
          <x:t>Net loans after allowance selected definition, FY2021. Linked to the original frozen input. A missing reported fact stays n.a. Formula: ='Historical Inputs'!F1209</x:t>
        </x:r>
      </x:text>
    </x:comment>
    <x:comment ref="I23" authorId="0">
      <x:text>
        <x:r>
          <x:t>Loan allowance for credit losses, FY2021. Linked to the original frozen input. A missing reported fact stays n.a. Formula: ='Historical Inputs'!F1210</x:t>
        </x:r>
      </x:text>
    </x:comment>
    <x:comment ref="I25" authorId="0">
      <x:text>
        <x:r>
          <x:t>Cash, FY2021. Linked to the original frozen input. A missing reported fact stays n.a. Formula: ='Historical Inputs'!F1212</x:t>
        </x:r>
      </x:text>
    </x:comment>
    <x:comment ref="I26" authorId="0">
      <x:text>
        <x:r>
          <x:t>Accumulated other comprehensive income, FY2021. Linked to the original frozen input. A missing reported fact stays n.a. Formula: ='Historical Inputs'!F1213</x:t>
        </x:r>
      </x:text>
    </x:comment>
    <x:comment ref="I28" authorId="0">
      <x:text>
        <x:r>
          <x:t>Net interest income, FY2021. Linked to the original frozen input. A missing reported fact stays n.a. Formula: ='Historical Inputs'!F1214</x:t>
        </x:r>
      </x:text>
    </x:comment>
    <x:comment ref="I29" authorId="0">
      <x:text>
        <x:r>
          <x:t>Noninterest Income, FY2021. Linked to the original frozen input. A missing reported fact stays n.a. Formula: ='Historical Inputs'!F1215</x:t>
        </x:r>
      </x:text>
    </x:comment>
    <x:comment ref="I31" authorId="0">
      <x:text>
        <x:r>
          <x:t>Noninterest expense, FY2021. Linked to the original frozen input. A missing reported fact stays n.a. Formula: ='Historical Inputs'!F1217</x:t>
        </x:r>
      </x:text>
    </x:comment>
    <x:comment ref="I34" authorId="0">
      <x:text>
        <x:r>
          <x:t>Income before income taxes, FY2021. Linked to the original frozen input. A missing reported fact stays n.a. Formula: ='Historical Inputs'!F1219</x:t>
        </x:r>
      </x:text>
    </x:comment>
    <x:comment ref="I35" authorId="0">
      <x:text>
        <x:r>
          <x:t>Tax, FY2021. Linked to the original frozen input. A missing reported fact stays n.a. Formula: ='Historical Inputs'!F1220</x:t>
        </x:r>
      </x:text>
    </x:comment>
    <x:comment ref="I38" authorId="0">
      <x:text>
        <x:r>
          <x:t>Reported diluted EPS, FY2021. Linked to the original frozen input. A missing reported fact stays n.a. Formula: ='Historical Inputs'!F1224</x:t>
        </x:r>
      </x:text>
    </x:comment>
    <x:comment ref="I39" authorId="0">
      <x:text>
        <x:r>
          <x:t>Weighted average diluted shares, FY2021. Linked to the original frozen input. A missing reported fact stays n.a. Formula: ='Historical Inputs'!F1225</x:t>
        </x:r>
      </x:text>
    </x:comment>
    <x:comment ref="I41" authorId="0">
      <x:text>
        <x:r>
          <x:t>Dividends per common share, FY2021. Linked to the original frozen input. A missing reported fact stays n.a. Formula: ='Historical Inputs'!F1226</x:t>
        </x:r>
      </x:text>
    </x:comment>
    <x:comment ref="I42" authorId="0">
      <x:text>
        <x:r>
          <x:t>Cash common dividends paid, FY2021. Linked to the original frozen input. A missing reported fact stays n.a. Formula: ='Historical Inputs'!F1227</x:t>
        </x:r>
      </x:text>
    </x:comment>
    <x:comment ref="I43" authorId="0">
      <x:text>
        <x:r>
          <x:t>Common share repurchases paid, FY2021. Linked to the original frozen input. A missing reported fact stays n.a. Formula: ='Historical Inputs'!F1228</x:t>
        </x:r>
      </x:text>
    </x:comment>
    <x:comment ref="I44" authorId="0">
      <x:text>
        <x:r>
          <x:t>Gross loan charge-offs, FY2021. Linked to the original frozen input. A missing reported fact stays n.a. Formula: ='Historical Inputs'!F1229</x:t>
        </x:r>
      </x:text>
    </x:comment>
    <x:comment ref="I45" authorId="0">
      <x:text>
        <x:r>
          <x:t>Loan recoveries, FY2021. Linked to the original frozen input. A missing reported fact stays n.a. Formula: ='Historical Inputs'!F1230</x:t>
        </x:r>
      </x:text>
    </x:comment>
    <x:comment ref="I47" authorId="0">
      <x:text>
        <x:r>
          <x:t>Actual standardized CET1 ratio, FY2021. Linked to the original frozen input. A missing reported fact stays n.a. Formula: ='Historical Inputs'!F1232</x:t>
        </x:r>
      </x:text>
    </x:comment>
    <x:comment ref="I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Inputs'!F1207</x:t>
        </x:r>
      </x:text>
    </x:comment>
    <x:comment ref="I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Inputs'!F1199),'Historical Inputs'!F1199&gt;=1),'Historical Inputs'!F1199,IF(COUNT('Historical Inputs'!F1198,'Historical Inputs'!F1200)=2,'Historical Inputs'!F1198-'Historical Inputs'!F1200,"n.a."))</x:t>
        </x:r>
      </x:text>
    </x:comment>
    <x:comment ref="I16" authorId="0">
      <x:text>
        <x:r>
          <x:t>Ending shares differ from weighted average diluted shares. Issued less treasury is used only for an identical date. Formula: =IF(ISNUMBER('Historical Inputs'!F1204),'Historical Inputs'!F1204,IF(COUNT('Historical Inputs'!F1205,'Historical Inputs'!F1206)=2,'Historical Inputs'!F1205-'Historical Inputs'!F1206,"n.a."))</x:t>
        </x:r>
      </x:text>
    </x:comment>
    <x:comment ref="I11" authorId="0">
      <x:text>
        <x:r>
          <x:t>Explicit reported common equity takes precedence. Preferred par amounts cannot substitute for carrying values. Rounded BV times shares is a disclosed fallback. Formula: =IF(ISNUMBER('Historical Inputs'!F1200),'Historical Inputs'!F1200,IF(AND(COUNT('Historical Inputs'!F1198,'Historical Inputs'!F1199)=2,'Historical Inputs'!F1199&gt;=1),'Historical Inputs'!F1198-'Historical Inputs'!F1199,IF(COUNT('Historical Inputs'!F1234,I16)=2,'Historical Inputs'!F1234*I16,"n.a.")))</x:t>
        </x:r>
      </x:text>
    </x:comment>
    <x:comment ref="I13" authorId="0">
      <x:text>
        <x:r>
          <x:t>Other intangibles exclude goodwill. If combined intangibles are reported, goodwill is deducted once. Formula: =IF(COUNT('Historical Inputs'!F1203,I12)=2,'Historical Inputs'!F1203-I12,'Historical Inputs'!F1202)</x:t>
        </x:r>
      </x:text>
    </x:comment>
    <x:comment ref="I14" authorId="0">
      <x:text>
        <x:r>
          <x:t>Straight subtraction TCE has no issuer deferred-tax adjustment. Formula: =IF(COUNT(I11,I12,I13)=3,I11-I12-I13,"n.a.")</x:t>
        </x:r>
      </x:text>
    </x:comment>
    <x:comment ref="I17" authorId="0">
      <x:text>
        <x:r>
          <x:t>Reported book value per share takes precedence. Formula: =IF(ISNUMBER('Historical Inputs'!F1234),'Historical Inputs'!F1234,IF(COUNT(I11,I16)=2,I11/I16,"n.a."))</x:t>
        </x:r>
      </x:text>
    </x:comment>
    <x:comment ref="I18" authorId="0">
      <x:text>
        <x:r>
          <x:t>Selected TBV is issuer reported, then issuer TCE divided by ending shares, then straight-subtraction TCE. Formula: =IF(ISNUMBER('Historical Inputs'!F1235),'Historical Inputs'!F1235,IF(COUNT('Historical Inputs'!F1236,I16)=2,'Historical Inputs'!F1236/I16,IF(COUNT(I14,I16)=2,I14/I16,"n.a.")))</x:t>
        </x:r>
      </x:text>
    </x:comment>
    <x:comment ref="I15" authorId="0">
      <x:text>
        <x:r>
          <x:t>Reported TCE takes precedence. TBV times rounded end shares can be a reconstruction. Formula: =IF(ISNUMBER('Historical Inputs'!F1236),'Historical Inputs'!F1236,IF(COUNT(I18,I16)=2,I18*I16,"n.a."))</x:t>
        </x:r>
      </x:text>
    </x:comment>
    <x:comment ref="I36" authorId="0">
      <x:text>
        <x:r>
          <x:t>Common earnings exclude preferred dividends and common-income adjustments. Formula: =IF(ISNUMBER('Historical Inputs'!F1222),'Historical Inputs'!F1222,IF(COUNT('Historical Inputs'!F1221,'Historical Inputs'!F1223)=2,'Historical Inputs'!F1221-'Historical Inputs'!F1223,"n.a."))</x:t>
        </x:r>
      </x:text>
    </x:comment>
    <x:comment ref="I37" authorId="0">
      <x:text>
        <x:r>
          <x:t>Reported parent net income, otherwise common income plus reported preferred adjustments; the fallback is a bridge. Formula: =IF(ISNUMBER('Historical Inputs'!F1221),'Historical Inputs'!F1221,IF(COUNT('Historical Inputs'!F1222,'Historical Inputs'!F1223)=2,'Historical Inputs'!F1222+'Historical Inputs'!F1223,"n.a."))</x:t>
        </x:r>
      </x:text>
    </x:comment>
    <x:comment ref="I30" authorId="0">
      <x:text>
        <x:r>
          <x:t>Net revenue equals net interest plus noninterest income. Use total GAAP reported revenue when a component is unavailable. Formula: =IF(COUNT(I28:I29)=2,SUM(I28:I29),'Historical Inputs'!F1216)</x:t>
        </x:r>
      </x:text>
    </x:comment>
    <x:comment ref="I32" authorId="0">
      <x:text>
        <x:r>
          <x:t>Pre-provision net revenue excludes the provision but retains operating expense. Formula: =IF(COUNT(I30,I31)=2,I30-I31,"n.a.")</x:t>
        </x:r>
      </x:text>
    </x:comment>
    <x:comment ref="I33" authorId="0">
      <x:text>
        <x:r>
          <x:t>Reported credit provision is selected first. Otherwise this is an explicitly labeled pretax bridge residual, not a reported provision. Formula: =IF(ISNUMBER('Historical Inputs'!F1218),'Historical Inputs'!F1218,IF(COUNT(I30,I31,I34)=3,I30-I31-I34,"n.a."))</x:t>
        </x:r>
      </x:text>
    </x:comment>
    <x:comment ref="I40" authorId="0">
      <x:text>
        <x:r>
          <x:t>Calculated common EPS uses common earnings and period-average diluted shares. Formula: =IF(AND(ISNUMBER(I36),ISNUMBER(I39),I39&lt;&gt;0),I36/I39,"n.a.")</x:t>
        </x:r>
      </x:text>
    </x:comment>
    <x:comment ref="I46" authorId="0">
      <x:text>
        <x:r>
          <x:t>Net charge-offs equal gross charge-offs less recoveries. Missing recoveries are not zero. Formula: =IF(COUNT(I44,I45)=2,I44-I45,"n.a.")</x:t>
        </x:r>
      </x:text>
    </x:comment>
    <x:comment ref="I51" authorId="0">
      <x:text>
        <x:r>
          <x:t>GAAP efficiency proxy. Issuer tax-equivalent revenue may produce a different reported ratio. Formula: =IF(AND(ISNUMBER(I31),ISNUMBER(I30),I30&lt;&gt;0),I31/I30,"n.a.")</x:t>
        </x:r>
      </x:text>
    </x:comment>
    <x:comment ref="I52" authorId="0">
      <x:text>
        <x:r>
          <x:t>Period-end loan-to-deposit ratio; business-model funding differences remain. Formula: =IF(AND(ISNUMBER(I21),ISNUMBER(I24),I24&lt;&gt;0),I21/I24,"n.a.")</x:t>
        </x:r>
      </x:text>
    </x:comment>
    <x:comment ref="I53" authorId="0">
      <x:text>
        <x:r>
          <x:t>Loan allowance coverage excludes unfunded commitment reserves. Formula: =IF(AND(ISNUMBER(I23),ISNUMBER(I21),I21&lt;&gt;0),I23/I21,"n.a.")</x:t>
        </x:r>
      </x:text>
    </x:comment>
    <x:comment ref="I54" authorId="0">
      <x:text>
        <x:r>
          <x:t>Charge-offs divided by period-end gross loans. This differs from an issuer average-loan credit-loss ratio. Formula: =IF(AND(ISNUMBER(I46),ISNUMBER(I21),I21&lt;&gt;0),I46/I21,"n.a.")</x:t>
        </x:r>
      </x:text>
    </x:comment>
    <x:comment ref="I55" authorId="0">
      <x:text>
        <x:r>
          <x:t>Difference between parent and common earnings includes preferred and other common-income claims. Formula: =IF(COUNT(I37,I36)=2,I37-I36,"n.a.")</x:t>
        </x:r>
      </x:text>
    </x:comment>
    <x:comment ref="I48" authorId="0">
      <x:text>
        <x:r>
          <x:t>Two-point average balance proxy, not the issuer daily average return. Formula: =IF(COUNT(I36,I11,H11)=3,I36/AVERAGE(I11,H11),"n.a.")</x:t>
        </x:r>
      </x:text>
    </x:comment>
    <x:comment ref="I49" authorId="0">
      <x:text>
        <x:r>
          <x:t>Two-point average balance proxy, not the issuer daily average return. Formula: =IF(COUNT(I36,I15,H15)=3,I36/AVERAGE(I15,H15),"n.a.")</x:t>
        </x:r>
      </x:text>
    </x:comment>
    <x:comment ref="I50" authorId="0">
      <x:text>
        <x:r>
          <x:t>Two-point average balance proxy, not the issuer daily average return. Formula: =IF(COUNT(I36,I7,H7)=3,I36/AVERAGE(I7,H7),"n.a.")</x:t>
        </x:r>
      </x:text>
    </x:comment>
    <x:comment ref="J7" authorId="0">
      <x:text>
        <x:r>
          <x:t>Assets, FY2022. Linked to the original frozen input. A missing reported fact stays n.a. Formula: ='Historical Inputs'!F1237</x:t>
        </x:r>
      </x:text>
    </x:comment>
    <x:comment ref="J8" authorId="0">
      <x:text>
        <x:r>
          <x:t>Liabilities, FY2022. Linked to the original frozen input. A missing reported fact stays n.a. Formula: ='Historical Inputs'!F1238</x:t>
        </x:r>
      </x:text>
    </x:comment>
    <x:comment ref="J9" authorId="0">
      <x:text>
        <x:r>
          <x:t>Shareholders equity attributable to parent, FY2022. Linked to the original frozen input. A missing reported fact stays n.a. Formula: ='Historical Inputs'!F1239</x:t>
        </x:r>
      </x:text>
    </x:comment>
    <x:comment ref="J12" authorId="0">
      <x:text>
        <x:r>
          <x:t>Goodwill, FY2022. Linked to the original frozen input. A missing reported fact stays n.a. Formula: ='Historical Inputs'!F1242</x:t>
        </x:r>
      </x:text>
    </x:comment>
    <x:comment ref="J19" authorId="0">
      <x:text>
        <x:r>
          <x:t>Reported common book value per share, FY2022. Linked to the original frozen input. A missing reported fact stays n.a. Formula: ='Historical Inputs'!F1275</x:t>
        </x:r>
      </x:text>
    </x:comment>
    <x:comment ref="J20" authorId="0">
      <x:text>
        <x:r>
          <x:t>Reported tangible book value per share, FY2022. Linked to the original frozen input. A missing reported fact stays n.a. Formula: ='Historical Inputs'!F1276</x:t>
        </x:r>
      </x:text>
    </x:comment>
    <x:comment ref="J21" authorId="0">
      <x:text>
        <x:r>
          <x:t>Gross loans and leases selected definition, FY2022. Linked to the original frozen input. A missing reported fact stays n.a. Formula: ='Historical Inputs'!F1249</x:t>
        </x:r>
      </x:text>
    </x:comment>
    <x:comment ref="J22" authorId="0">
      <x:text>
        <x:r>
          <x:t>Net loans after allowance selected definition, FY2022. Linked to the original frozen input. A missing reported fact stays n.a. Formula: ='Historical Inputs'!F1250</x:t>
        </x:r>
      </x:text>
    </x:comment>
    <x:comment ref="J23" authorId="0">
      <x:text>
        <x:r>
          <x:t>Loan allowance for credit losses, FY2022. Linked to the original frozen input. A missing reported fact stays n.a. Formula: ='Historical Inputs'!F1251</x:t>
        </x:r>
      </x:text>
    </x:comment>
    <x:comment ref="J25" authorId="0">
      <x:text>
        <x:r>
          <x:t>Cash, FY2022. Linked to the original frozen input. A missing reported fact stays n.a. Formula: ='Historical Inputs'!F1253</x:t>
        </x:r>
      </x:text>
    </x:comment>
    <x:comment ref="J26" authorId="0">
      <x:text>
        <x:r>
          <x:t>Accumulated other comprehensive income, FY2022. Linked to the original frozen input. A missing reported fact stays n.a. Formula: ='Historical Inputs'!F1254</x:t>
        </x:r>
      </x:text>
    </x:comment>
    <x:comment ref="J28" authorId="0">
      <x:text>
        <x:r>
          <x:t>Net interest income, FY2022. Linked to the original frozen input. A missing reported fact stays n.a. Formula: ='Historical Inputs'!F1255</x:t>
        </x:r>
      </x:text>
    </x:comment>
    <x:comment ref="J29" authorId="0">
      <x:text>
        <x:r>
          <x:t>Noninterest Income, FY2022. Linked to the original frozen input. A missing reported fact stays n.a. Formula: ='Historical Inputs'!F1256</x:t>
        </x:r>
      </x:text>
    </x:comment>
    <x:comment ref="J31" authorId="0">
      <x:text>
        <x:r>
          <x:t>Noninterest expense, FY2022. Linked to the original frozen input. A missing reported fact stays n.a. Formula: ='Historical Inputs'!F1258</x:t>
        </x:r>
      </x:text>
    </x:comment>
    <x:comment ref="J34" authorId="0">
      <x:text>
        <x:r>
          <x:t>Income before income taxes, FY2022. Linked to the original frozen input. A missing reported fact stays n.a. Formula: ='Historical Inputs'!F1260</x:t>
        </x:r>
      </x:text>
    </x:comment>
    <x:comment ref="J35" authorId="0">
      <x:text>
        <x:r>
          <x:t>Tax, FY2022. Linked to the original frozen input. A missing reported fact stays n.a. Formula: ='Historical Inputs'!F1261</x:t>
        </x:r>
      </x:text>
    </x:comment>
    <x:comment ref="J38" authorId="0">
      <x:text>
        <x:r>
          <x:t>Reported diluted EPS, FY2022. Linked to the original frozen input. A missing reported fact stays n.a. Formula: ='Historical Inputs'!F1265</x:t>
        </x:r>
      </x:text>
    </x:comment>
    <x:comment ref="J39" authorId="0">
      <x:text>
        <x:r>
          <x:t>Weighted average diluted shares, FY2022. Linked to the original frozen input. A missing reported fact stays n.a. Formula: ='Historical Inputs'!F1266</x:t>
        </x:r>
      </x:text>
    </x:comment>
    <x:comment ref="J41" authorId="0">
      <x:text>
        <x:r>
          <x:t>Dividends per common share, FY2022. Linked to the original frozen input. A missing reported fact stays n.a. Formula: ='Historical Inputs'!F1267</x:t>
        </x:r>
      </x:text>
    </x:comment>
    <x:comment ref="J42" authorId="0">
      <x:text>
        <x:r>
          <x:t>Cash common dividends paid, FY2022. Linked to the original frozen input. A missing reported fact stays n.a. Formula: ='Historical Inputs'!F1268</x:t>
        </x:r>
      </x:text>
    </x:comment>
    <x:comment ref="J43" authorId="0">
      <x:text>
        <x:r>
          <x:t>Common share repurchases paid, FY2022. Linked to the original frozen input. A missing reported fact stays n.a. Formula: ='Historical Inputs'!F1269</x:t>
        </x:r>
      </x:text>
    </x:comment>
    <x:comment ref="J44" authorId="0">
      <x:text>
        <x:r>
          <x:t>Gross loan charge-offs, FY2022. Linked to the original frozen input. A missing reported fact stays n.a. Formula: ='Historical Inputs'!F1270</x:t>
        </x:r>
      </x:text>
    </x:comment>
    <x:comment ref="J45" authorId="0">
      <x:text>
        <x:r>
          <x:t>Loan recoveries, FY2022. Linked to the original frozen input. A missing reported fact stays n.a. Formula: ='Historical Inputs'!F1271</x:t>
        </x:r>
      </x:text>
    </x:comment>
    <x:comment ref="J47" authorId="0">
      <x:text>
        <x:r>
          <x:t>Actual standardized CET1 ratio, FY2022. Linked to the original frozen input. A missing reported fact stays n.a. Formula: ='Historical Inputs'!F1273</x:t>
        </x:r>
      </x:text>
    </x:comment>
    <x:comment ref="J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Inputs'!F1248</x:t>
        </x:r>
      </x:text>
    </x:comment>
    <x:comment ref="J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Inputs'!F1240),'Historical Inputs'!F1240&gt;=1),'Historical Inputs'!F1240,IF(COUNT('Historical Inputs'!F1239,'Historical Inputs'!F1241)=2,'Historical Inputs'!F1239-'Historical Inputs'!F1241,"n.a."))</x:t>
        </x:r>
      </x:text>
    </x:comment>
    <x:comment ref="J16" authorId="0">
      <x:text>
        <x:r>
          <x:t>Ending shares differ from weighted average diluted shares. Issued less treasury is used only for an identical date. Formula: =IF(ISNUMBER('Historical Inputs'!F1245),'Historical Inputs'!F1245,IF(COUNT('Historical Inputs'!F1246,'Historical Inputs'!F1247)=2,'Historical Inputs'!F1246-'Historical Inputs'!F1247,"n.a."))</x:t>
        </x:r>
      </x:text>
    </x:comment>
    <x:comment ref="J11" authorId="0">
      <x:text>
        <x:r>
          <x:t>Explicit reported common equity takes precedence. Preferred par amounts cannot substitute for carrying values. Rounded BV times shares is a disclosed fallback. Formula: =IF(ISNUMBER('Historical Inputs'!F1241),'Historical Inputs'!F1241,IF(AND(COUNT('Historical Inputs'!F1239,'Historical Inputs'!F1240)=2,'Historical Inputs'!F1240&gt;=1),'Historical Inputs'!F1239-'Historical Inputs'!F1240,IF(COUNT('Historical Inputs'!F1275,J16)=2,'Historical Inputs'!F1275*J16,"n.a.")))</x:t>
        </x:r>
      </x:text>
    </x:comment>
    <x:comment ref="J13" authorId="0">
      <x:text>
        <x:r>
          <x:t>Other intangibles exclude goodwill. If combined intangibles are reported, goodwill is deducted once. Formula: =IF(COUNT('Historical Inputs'!F1244,J12)=2,'Historical Inputs'!F1244-J12,'Historical Inputs'!F1243)</x:t>
        </x:r>
      </x:text>
    </x:comment>
    <x:comment ref="J14" authorId="0">
      <x:text>
        <x:r>
          <x:t>Straight subtraction TCE has no issuer deferred-tax adjustment. Formula: =IF(COUNT(J11,J12,J13)=3,J11-J12-J13,"n.a.")</x:t>
        </x:r>
      </x:text>
    </x:comment>
    <x:comment ref="J17" authorId="0">
      <x:text>
        <x:r>
          <x:t>Reported book value per share takes precedence. Formula: =IF(ISNUMBER('Historical Inputs'!F1275),'Historical Inputs'!F1275,IF(COUNT(J11,J16)=2,J11/J16,"n.a."))</x:t>
        </x:r>
      </x:text>
    </x:comment>
    <x:comment ref="J18" authorId="0">
      <x:text>
        <x:r>
          <x:t>Selected TBV is issuer reported, then issuer TCE divided by ending shares, then straight-subtraction TCE. Formula: =IF(ISNUMBER('Historical Inputs'!F1276),'Historical Inputs'!F1276,IF(COUNT('Historical Inputs'!F1277,J16)=2,'Historical Inputs'!F1277/J16,IF(COUNT(J14,J16)=2,J14/J16,"n.a.")))</x:t>
        </x:r>
      </x:text>
    </x:comment>
    <x:comment ref="J15" authorId="0">
      <x:text>
        <x:r>
          <x:t>Reported TCE takes precedence. TBV times rounded end shares can be a reconstruction. Formula: =IF(ISNUMBER('Historical Inputs'!F1277),'Historical Inputs'!F1277,IF(COUNT(J18,J16)=2,J18*J16,"n.a."))</x:t>
        </x:r>
      </x:text>
    </x:comment>
    <x:comment ref="J36" authorId="0">
      <x:text>
        <x:r>
          <x:t>Common earnings exclude preferred dividends and common-income adjustments. Formula: =IF(ISNUMBER('Historical Inputs'!F1263),'Historical Inputs'!F1263,IF(COUNT('Historical Inputs'!F1262,'Historical Inputs'!F1264)=2,'Historical Inputs'!F1262-'Historical Inputs'!F1264,"n.a."))</x:t>
        </x:r>
      </x:text>
    </x:comment>
    <x:comment ref="J37" authorId="0">
      <x:text>
        <x:r>
          <x:t>Reported parent net income, otherwise common income plus reported preferred adjustments; the fallback is a bridge. Formula: =IF(ISNUMBER('Historical Inputs'!F1262),'Historical Inputs'!F1262,IF(COUNT('Historical Inputs'!F1263,'Historical Inputs'!F1264)=2,'Historical Inputs'!F1263+'Historical Inputs'!F1264,"n.a."))</x:t>
        </x:r>
      </x:text>
    </x:comment>
    <x:comment ref="J30" authorId="0">
      <x:text>
        <x:r>
          <x:t>Net revenue equals net interest plus noninterest income. Use total GAAP reported revenue when a component is unavailable. Formula: =IF(COUNT(J28:J29)=2,SUM(J28:J29),'Historical Inputs'!F1257)</x:t>
        </x:r>
      </x:text>
    </x:comment>
    <x:comment ref="J32" authorId="0">
      <x:text>
        <x:r>
          <x:t>Pre-provision net revenue excludes the provision but retains operating expense. Formula: =IF(COUNT(J30,J31)=2,J30-J31,"n.a.")</x:t>
        </x:r>
      </x:text>
    </x:comment>
    <x:comment ref="J33" authorId="0">
      <x:text>
        <x:r>
          <x:t>Reported credit provision is selected first. Otherwise this is an explicitly labeled pretax bridge residual, not a reported provision. Formula: =IF(ISNUMBER('Historical Inputs'!F1259),'Historical Inputs'!F1259,IF(COUNT(J30,J31,J34)=3,J30-J31-J34,"n.a."))</x:t>
        </x:r>
      </x:text>
    </x:comment>
    <x:comment ref="J40" authorId="0">
      <x:text>
        <x:r>
          <x:t>Calculated common EPS uses common earnings and period-average diluted shares. Formula: =IF(AND(ISNUMBER(J36),ISNUMBER(J39),J39&lt;&gt;0),J36/J39,"n.a.")</x:t>
        </x:r>
      </x:text>
    </x:comment>
    <x:comment ref="J46" authorId="0">
      <x:text>
        <x:r>
          <x:t>Net charge-offs equal gross charge-offs less recoveries. Missing recoveries are not zero. Formula: =IF(COUNT(J44,J45)=2,J44-J45,"n.a.")</x:t>
        </x:r>
      </x:text>
    </x:comment>
    <x:comment ref="J51" authorId="0">
      <x:text>
        <x:r>
          <x:t>GAAP efficiency proxy. Issuer tax-equivalent revenue may produce a different reported ratio. Formula: =IF(AND(ISNUMBER(J31),ISNUMBER(J30),J30&lt;&gt;0),J31/J30,"n.a.")</x:t>
        </x:r>
      </x:text>
    </x:comment>
    <x:comment ref="J52" authorId="0">
      <x:text>
        <x:r>
          <x:t>Period-end loan-to-deposit ratio; business-model funding differences remain. Formula: =IF(AND(ISNUMBER(J21),ISNUMBER(J24),J24&lt;&gt;0),J21/J24,"n.a.")</x:t>
        </x:r>
      </x:text>
    </x:comment>
    <x:comment ref="J53" authorId="0">
      <x:text>
        <x:r>
          <x:t>Loan allowance coverage excludes unfunded commitment reserves. Formula: =IF(AND(ISNUMBER(J23),ISNUMBER(J21),J21&lt;&gt;0),J23/J21,"n.a.")</x:t>
        </x:r>
      </x:text>
    </x:comment>
    <x:comment ref="J54" authorId="0">
      <x:text>
        <x:r>
          <x:t>Charge-offs divided by period-end gross loans. This differs from an issuer average-loan credit-loss ratio. Formula: =IF(AND(ISNUMBER(J46),ISNUMBER(J21),J21&lt;&gt;0),J46/J21,"n.a.")</x:t>
        </x:r>
      </x:text>
    </x:comment>
    <x:comment ref="J55" authorId="0">
      <x:text>
        <x:r>
          <x:t>Difference between parent and common earnings includes preferred and other common-income claims. Formula: =IF(COUNT(J37,J36)=2,J37-J36,"n.a.")</x:t>
        </x:r>
      </x:text>
    </x:comment>
    <x:comment ref="J48" authorId="0">
      <x:text>
        <x:r>
          <x:t>Two-point average balance proxy, not the issuer daily average return. Formula: =IF(COUNT(J36,J11,I11)=3,J36/AVERAGE(J11,I11),"n.a.")</x:t>
        </x:r>
      </x:text>
    </x:comment>
    <x:comment ref="J49" authorId="0">
      <x:text>
        <x:r>
          <x:t>Two-point average balance proxy, not the issuer daily average return. Formula: =IF(COUNT(J36,J15,I15)=3,J36/AVERAGE(J15,I15),"n.a.")</x:t>
        </x:r>
      </x:text>
    </x:comment>
    <x:comment ref="J50" authorId="0">
      <x:text>
        <x:r>
          <x:t>Two-point average balance proxy, not the issuer daily average return. Formula: =IF(COUNT(J36,J7,I7)=3,J36/AVERAGE(J7,I7),"n.a.")</x:t>
        </x:r>
      </x:text>
    </x:comment>
    <x:comment ref="K7" authorId="0">
      <x:text>
        <x:r>
          <x:t>Assets, FY2023. Linked to the original frozen input. A missing reported fact stays n.a. Formula: ='Historical Inputs'!F1278</x:t>
        </x:r>
      </x:text>
    </x:comment>
    <x:comment ref="K8" authorId="0">
      <x:text>
        <x:r>
          <x:t>Liabilities, FY2023. Linked to the original frozen input. A missing reported fact stays n.a. Formula: ='Historical Inputs'!F1279</x:t>
        </x:r>
      </x:text>
    </x:comment>
    <x:comment ref="K9" authorId="0">
      <x:text>
        <x:r>
          <x:t>Shareholders equity attributable to parent, FY2023. Linked to the original frozen input. A missing reported fact stays n.a. Formula: ='Historical Inputs'!F1280</x:t>
        </x:r>
      </x:text>
    </x:comment>
    <x:comment ref="K12" authorId="0">
      <x:text>
        <x:r>
          <x:t>Goodwill, FY2023. Linked to the original frozen input. A missing reported fact stays n.a. Formula: ='Historical Inputs'!F1283</x:t>
        </x:r>
      </x:text>
    </x:comment>
    <x:comment ref="K19" authorId="0">
      <x:text>
        <x:r>
          <x:t>Reported common book value per share, FY2023. Linked to the original frozen input. A missing reported fact stays n.a. Formula: ='Historical Inputs'!F1316</x:t>
        </x:r>
      </x:text>
    </x:comment>
    <x:comment ref="K20" authorId="0">
      <x:text>
        <x:r>
          <x:t>Reported tangible book value per share, FY2023. Linked to the original frozen input. A missing reported fact stays n.a. Formula: ='Historical Inputs'!F1317</x:t>
        </x:r>
      </x:text>
    </x:comment>
    <x:comment ref="K21" authorId="0">
      <x:text>
        <x:r>
          <x:t>Gross loans and leases selected definition, FY2023. Linked to the original frozen input. A missing reported fact stays n.a. Formula: ='Historical Inputs'!F1290</x:t>
        </x:r>
      </x:text>
    </x:comment>
    <x:comment ref="K22" authorId="0">
      <x:text>
        <x:r>
          <x:t>Net loans after allowance selected definition, FY2023. Linked to the original frozen input. A missing reported fact stays n.a. Formula: ='Historical Inputs'!F1291</x:t>
        </x:r>
      </x:text>
    </x:comment>
    <x:comment ref="K23" authorId="0">
      <x:text>
        <x:r>
          <x:t>Loan allowance for credit losses, FY2023. Linked to the original frozen input. A missing reported fact stays n.a. Formula: ='Historical Inputs'!F1292</x:t>
        </x:r>
      </x:text>
    </x:comment>
    <x:comment ref="K25" authorId="0">
      <x:text>
        <x:r>
          <x:t>Cash, FY2023. Linked to the original frozen input. A missing reported fact stays n.a. Formula: ='Historical Inputs'!F1294</x:t>
        </x:r>
      </x:text>
    </x:comment>
    <x:comment ref="K26" authorId="0">
      <x:text>
        <x:r>
          <x:t>Accumulated other comprehensive income, FY2023. Linked to the original frozen input. A missing reported fact stays n.a. Formula: ='Historical Inputs'!F1295</x:t>
        </x:r>
      </x:text>
    </x:comment>
    <x:comment ref="K28" authorId="0">
      <x:text>
        <x:r>
          <x:t>Net interest income, FY2023. Linked to the original frozen input. A missing reported fact stays n.a. Formula: ='Historical Inputs'!F1296</x:t>
        </x:r>
      </x:text>
    </x:comment>
    <x:comment ref="K29" authorId="0">
      <x:text>
        <x:r>
          <x:t>Noninterest Income, FY2023. Linked to the original frozen input. A missing reported fact stays n.a. Formula: ='Historical Inputs'!F1297</x:t>
        </x:r>
      </x:text>
    </x:comment>
    <x:comment ref="K31" authorId="0">
      <x:text>
        <x:r>
          <x:t>Noninterest expense, FY2023. Linked to the original frozen input. A missing reported fact stays n.a. Formula: ='Historical Inputs'!F1299</x:t>
        </x:r>
      </x:text>
    </x:comment>
    <x:comment ref="K34" authorId="0">
      <x:text>
        <x:r>
          <x:t>Income before income taxes, FY2023. Linked to the original frozen input. A missing reported fact stays n.a. Formula: ='Historical Inputs'!F1301</x:t>
        </x:r>
      </x:text>
    </x:comment>
    <x:comment ref="K35" authorId="0">
      <x:text>
        <x:r>
          <x:t>Tax, FY2023. Linked to the original frozen input. A missing reported fact stays n.a. Formula: ='Historical Inputs'!F1302</x:t>
        </x:r>
      </x:text>
    </x:comment>
    <x:comment ref="K38" authorId="0">
      <x:text>
        <x:r>
          <x:t>Reported diluted EPS, FY2023. Linked to the original frozen input. A missing reported fact stays n.a. Formula: ='Historical Inputs'!F1306</x:t>
        </x:r>
      </x:text>
    </x:comment>
    <x:comment ref="K39" authorId="0">
      <x:text>
        <x:r>
          <x:t>Weighted average diluted shares, FY2023. Linked to the original frozen input. A missing reported fact stays n.a. Formula: ='Historical Inputs'!F1307</x:t>
        </x:r>
      </x:text>
    </x:comment>
    <x:comment ref="K41" authorId="0">
      <x:text>
        <x:r>
          <x:t>Dividends per common share, FY2023. Linked to the original frozen input. A missing reported fact stays n.a. Formula: ='Historical Inputs'!F1308</x:t>
        </x:r>
      </x:text>
    </x:comment>
    <x:comment ref="K42" authorId="0">
      <x:text>
        <x:r>
          <x:t>Cash common dividends paid, FY2023. Linked to the original frozen input. A missing reported fact stays n.a. Formula: ='Historical Inputs'!F1309</x:t>
        </x:r>
      </x:text>
    </x:comment>
    <x:comment ref="K43" authorId="0">
      <x:text>
        <x:r>
          <x:t>Common share repurchases paid, FY2023. Linked to the original frozen input. A missing reported fact stays n.a. Formula: ='Historical Inputs'!F1310</x:t>
        </x:r>
      </x:text>
    </x:comment>
    <x:comment ref="K44" authorId="0">
      <x:text>
        <x:r>
          <x:t>Gross loan charge-offs, FY2023. Linked to the original frozen input. A missing reported fact stays n.a. Formula: ='Historical Inputs'!F1311</x:t>
        </x:r>
      </x:text>
    </x:comment>
    <x:comment ref="K45" authorId="0">
      <x:text>
        <x:r>
          <x:t>Loan recoveries, FY2023. Linked to the original frozen input. A missing reported fact stays n.a. Formula: ='Historical Inputs'!F1312</x:t>
        </x:r>
      </x:text>
    </x:comment>
    <x:comment ref="K47" authorId="0">
      <x:text>
        <x:r>
          <x:t>Actual standardized CET1 ratio, FY2023. Linked to the original frozen input. A missing reported fact stays n.a. Formula: ='Historical Inputs'!F1314</x:t>
        </x:r>
      </x:text>
    </x:comment>
    <x:comment ref="K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Inputs'!F1289</x:t>
        </x:r>
      </x:text>
    </x:comment>
    <x:comment ref="K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Inputs'!F1281),'Historical Inputs'!F1281&gt;=1),'Historical Inputs'!F1281,IF(COUNT('Historical Inputs'!F1280,'Historical Inputs'!F1282)=2,'Historical Inputs'!F1280-'Historical Inputs'!F1282,"n.a."))</x:t>
        </x:r>
      </x:text>
    </x:comment>
    <x:comment ref="K16" authorId="0">
      <x:text>
        <x:r>
          <x:t>Ending shares differ from weighted average diluted shares. Issued less treasury is used only for an identical date. Formula: =IF(ISNUMBER('Historical Inputs'!F1286),'Historical Inputs'!F1286,IF(COUNT('Historical Inputs'!F1287,'Historical Inputs'!F1288)=2,'Historical Inputs'!F1287-'Historical Inputs'!F1288,"n.a."))</x:t>
        </x:r>
      </x:text>
    </x:comment>
    <x:comment ref="K11" authorId="0">
      <x:text>
        <x:r>
          <x:t>Explicit reported common equity takes precedence. Preferred par amounts cannot substitute for carrying values. Rounded BV times shares is a disclosed fallback. Formula: =IF(ISNUMBER('Historical Inputs'!F1282),'Historical Inputs'!F1282,IF(AND(COUNT('Historical Inputs'!F1280,'Historical Inputs'!F1281)=2,'Historical Inputs'!F1281&gt;=1),'Historical Inputs'!F1280-'Historical Inputs'!F1281,IF(COUNT('Historical Inputs'!F1316,K16)=2,'Historical Inputs'!F1316*K16,"n.a.")))</x:t>
        </x:r>
      </x:text>
    </x:comment>
    <x:comment ref="K13" authorId="0">
      <x:text>
        <x:r>
          <x:t>Other intangibles exclude goodwill. If combined intangibles are reported, goodwill is deducted once. Formula: =IF(COUNT('Historical Inputs'!F1285,K12)=2,'Historical Inputs'!F1285-K12,'Historical Inputs'!F1284)</x:t>
        </x:r>
      </x:text>
    </x:comment>
    <x:comment ref="K14" authorId="0">
      <x:text>
        <x:r>
          <x:t>Straight subtraction TCE has no issuer deferred-tax adjustment. Formula: =IF(COUNT(K11,K12,K13)=3,K11-K12-K13,"n.a.")</x:t>
        </x:r>
      </x:text>
    </x:comment>
    <x:comment ref="K17" authorId="0">
      <x:text>
        <x:r>
          <x:t>Reported book value per share takes precedence. Formula: =IF(ISNUMBER('Historical Inputs'!F1316),'Historical Inputs'!F1316,IF(COUNT(K11,K16)=2,K11/K16,"n.a."))</x:t>
        </x:r>
      </x:text>
    </x:comment>
    <x:comment ref="K18" authorId="0">
      <x:text>
        <x:r>
          <x:t>Selected TBV is issuer reported, then issuer TCE divided by ending shares, then straight-subtraction TCE. Formula: =IF(ISNUMBER('Historical Inputs'!F1317),'Historical Inputs'!F1317,IF(COUNT('Historical Inputs'!F1318,K16)=2,'Historical Inputs'!F1318/K16,IF(COUNT(K14,K16)=2,K14/K16,"n.a.")))</x:t>
        </x:r>
      </x:text>
    </x:comment>
    <x:comment ref="K15" authorId="0">
      <x:text>
        <x:r>
          <x:t>Reported TCE takes precedence. TBV times rounded end shares can be a reconstruction. Formula: =IF(ISNUMBER('Historical Inputs'!F1318),'Historical Inputs'!F1318,IF(COUNT(K18,K16)=2,K18*K16,"n.a."))</x:t>
        </x:r>
      </x:text>
    </x:comment>
    <x:comment ref="K36" authorId="0">
      <x:text>
        <x:r>
          <x:t>Common earnings exclude preferred dividends and common-income adjustments. Formula: =IF(ISNUMBER('Historical Inputs'!F1304),'Historical Inputs'!F1304,IF(COUNT('Historical Inputs'!F1303,'Historical Inputs'!F1305)=2,'Historical Inputs'!F1303-'Historical Inputs'!F1305,"n.a."))</x:t>
        </x:r>
      </x:text>
    </x:comment>
    <x:comment ref="K37" authorId="0">
      <x:text>
        <x:r>
          <x:t>Reported parent net income, otherwise common income plus reported preferred adjustments; the fallback is a bridge. Formula: =IF(ISNUMBER('Historical Inputs'!F1303),'Historical Inputs'!F1303,IF(COUNT('Historical Inputs'!F1304,'Historical Inputs'!F1305)=2,'Historical Inputs'!F1304+'Historical Inputs'!F1305,"n.a."))</x:t>
        </x:r>
      </x:text>
    </x:comment>
    <x:comment ref="K30" authorId="0">
      <x:text>
        <x:r>
          <x:t>Net revenue equals net interest plus noninterest income. Use total GAAP reported revenue when a component is unavailable. Formula: =IF(COUNT(K28:K29)=2,SUM(K28:K29),'Historical Inputs'!F1298)</x:t>
        </x:r>
      </x:text>
    </x:comment>
    <x:comment ref="K32" authorId="0">
      <x:text>
        <x:r>
          <x:t>Pre-provision net revenue excludes the provision but retains operating expense. Formula: =IF(COUNT(K30,K31)=2,K30-K31,"n.a.")</x:t>
        </x:r>
      </x:text>
    </x:comment>
    <x:comment ref="K33" authorId="0">
      <x:text>
        <x:r>
          <x:t>Reported credit provision is selected first. Otherwise this is an explicitly labeled pretax bridge residual, not a reported provision. Formula: =IF(ISNUMBER('Historical Inputs'!F1300),'Historical Inputs'!F1300,IF(COUNT(K30,K31,K34)=3,K30-K31-K34,"n.a."))</x:t>
        </x:r>
      </x:text>
    </x:comment>
    <x:comment ref="K40" authorId="0">
      <x:text>
        <x:r>
          <x:t>Calculated common EPS uses common earnings and period-average diluted shares. Formula: =IF(AND(ISNUMBER(K36),ISNUMBER(K39),K39&lt;&gt;0),K36/K39,"n.a.")</x:t>
        </x:r>
      </x:text>
    </x:comment>
    <x:comment ref="K46" authorId="0">
      <x:text>
        <x:r>
          <x:t>Net charge-offs equal gross charge-offs less recoveries. Missing recoveries are not zero. Formula: =IF(COUNT(K44,K45)=2,K44-K45,"n.a.")</x:t>
        </x:r>
      </x:text>
    </x:comment>
    <x:comment ref="K51" authorId="0">
      <x:text>
        <x:r>
          <x:t>GAAP efficiency proxy. Issuer tax-equivalent revenue may produce a different reported ratio. Formula: =IF(AND(ISNUMBER(K31),ISNUMBER(K30),K30&lt;&gt;0),K31/K30,"n.a.")</x:t>
        </x:r>
      </x:text>
    </x:comment>
    <x:comment ref="K52" authorId="0">
      <x:text>
        <x:r>
          <x:t>Period-end loan-to-deposit ratio; business-model funding differences remain. Formula: =IF(AND(ISNUMBER(K21),ISNUMBER(K24),K24&lt;&gt;0),K21/K24,"n.a.")</x:t>
        </x:r>
      </x:text>
    </x:comment>
    <x:comment ref="K53" authorId="0">
      <x:text>
        <x:r>
          <x:t>Loan allowance coverage excludes unfunded commitment reserves. Formula: =IF(AND(ISNUMBER(K23),ISNUMBER(K21),K21&lt;&gt;0),K23/K21,"n.a.")</x:t>
        </x:r>
      </x:text>
    </x:comment>
    <x:comment ref="K54" authorId="0">
      <x:text>
        <x:r>
          <x:t>Charge-offs divided by period-end gross loans. This differs from an issuer average-loan credit-loss ratio. Formula: =IF(AND(ISNUMBER(K46),ISNUMBER(K21),K21&lt;&gt;0),K46/K21,"n.a.")</x:t>
        </x:r>
      </x:text>
    </x:comment>
    <x:comment ref="K55" authorId="0">
      <x:text>
        <x:r>
          <x:t>Difference between parent and common earnings includes preferred and other common-income claims. Formula: =IF(COUNT(K37,K36)=2,K37-K36,"n.a.")</x:t>
        </x:r>
      </x:text>
    </x:comment>
    <x:comment ref="K48" authorId="0">
      <x:text>
        <x:r>
          <x:t>Two-point average balance proxy, not the issuer daily average return. Formula: =IF(COUNT(K36,K11,J11)=3,K36/AVERAGE(K11,J11),"n.a.")</x:t>
        </x:r>
      </x:text>
    </x:comment>
    <x:comment ref="K49" authorId="0">
      <x:text>
        <x:r>
          <x:t>Two-point average balance proxy, not the issuer daily average return. Formula: =IF(COUNT(K36,K15,J15)=3,K36/AVERAGE(K15,J15),"n.a.")</x:t>
        </x:r>
      </x:text>
    </x:comment>
    <x:comment ref="K50" authorId="0">
      <x:text>
        <x:r>
          <x:t>Two-point average balance proxy, not the issuer daily average return. Formula: =IF(COUNT(K36,K7,J7)=3,K36/AVERAGE(K7,J7),"n.a.")</x:t>
        </x:r>
      </x:text>
    </x:comment>
    <x:comment ref="L7" authorId="0">
      <x:text>
        <x:r>
          <x:t>Assets, FY2024. Linked to the original frozen input. A missing reported fact stays n.a. Formula: ='Historical Inputs'!F1319</x:t>
        </x:r>
      </x:text>
    </x:comment>
    <x:comment ref="L8" authorId="0">
      <x:text>
        <x:r>
          <x:t>Liabilities, FY2024. Linked to the original frozen input. A missing reported fact stays n.a. Formula: ='Historical Inputs'!F1320</x:t>
        </x:r>
      </x:text>
    </x:comment>
    <x:comment ref="L9" authorId="0">
      <x:text>
        <x:r>
          <x:t>Shareholders equity attributable to parent, FY2024. Linked to the original frozen input. A missing reported fact stays n.a. Formula: ='Historical Inputs'!F1321</x:t>
        </x:r>
      </x:text>
    </x:comment>
    <x:comment ref="L12" authorId="0">
      <x:text>
        <x:r>
          <x:t>Goodwill, FY2024. Linked to the original frozen input. A missing reported fact stays n.a. Formula: ='Historical Inputs'!F1324</x:t>
        </x:r>
      </x:text>
    </x:comment>
    <x:comment ref="L19" authorId="0">
      <x:text>
        <x:r>
          <x:t>Reported common book value per share, FY2024. Linked to the original frozen input. A missing reported fact stays n.a. Formula: ='Historical Inputs'!F1357</x:t>
        </x:r>
      </x:text>
    </x:comment>
    <x:comment ref="L20" authorId="0">
      <x:text>
        <x:r>
          <x:t>Reported tangible book value per share, FY2024. Linked to the original frozen input. A missing reported fact stays n.a. Formula: ='Historical Inputs'!F1358</x:t>
        </x:r>
      </x:text>
    </x:comment>
    <x:comment ref="L21" authorId="0">
      <x:text>
        <x:r>
          <x:t>Gross loans and leases selected definition, FY2024. Linked to the original frozen input. A missing reported fact stays n.a. Formula: ='Historical Inputs'!F1331</x:t>
        </x:r>
      </x:text>
    </x:comment>
    <x:comment ref="L22" authorId="0">
      <x:text>
        <x:r>
          <x:t>Net loans after allowance selected definition, FY2024. Linked to the original frozen input. A missing reported fact stays n.a. Formula: ='Historical Inputs'!F1332</x:t>
        </x:r>
      </x:text>
    </x:comment>
    <x:comment ref="L23" authorId="0">
      <x:text>
        <x:r>
          <x:t>Loan allowance for credit losses, FY2024. Linked to the original frozen input. A missing reported fact stays n.a. Formula: ='Historical Inputs'!F1333</x:t>
        </x:r>
      </x:text>
    </x:comment>
    <x:comment ref="L25" authorId="0">
      <x:text>
        <x:r>
          <x:t>Cash, FY2024. Linked to the original frozen input. A missing reported fact stays n.a. Formula: ='Historical Inputs'!F1335</x:t>
        </x:r>
      </x:text>
    </x:comment>
    <x:comment ref="L26" authorId="0">
      <x:text>
        <x:r>
          <x:t>Accumulated other comprehensive income, FY2024. Linked to the original frozen input. A missing reported fact stays n.a. Formula: ='Historical Inputs'!F1336</x:t>
        </x:r>
      </x:text>
    </x:comment>
    <x:comment ref="L28" authorId="0">
      <x:text>
        <x:r>
          <x:t>Net interest income, FY2024. Linked to the original frozen input. A missing reported fact stays n.a. Formula: ='Historical Inputs'!F1337</x:t>
        </x:r>
      </x:text>
    </x:comment>
    <x:comment ref="L29" authorId="0">
      <x:text>
        <x:r>
          <x:t>Noninterest Income, FY2024. Linked to the original frozen input. A missing reported fact stays n.a. Formula: ='Historical Inputs'!F1338</x:t>
        </x:r>
      </x:text>
    </x:comment>
    <x:comment ref="L31" authorId="0">
      <x:text>
        <x:r>
          <x:t>Noninterest expense, FY2024. Linked to the original frozen input. A missing reported fact stays n.a. Formula: ='Historical Inputs'!F1340</x:t>
        </x:r>
      </x:text>
    </x:comment>
    <x:comment ref="L34" authorId="0">
      <x:text>
        <x:r>
          <x:t>Income before income taxes, FY2024. Linked to the original frozen input. A missing reported fact stays n.a. Formula: ='Historical Inputs'!F1342</x:t>
        </x:r>
      </x:text>
    </x:comment>
    <x:comment ref="L35" authorId="0">
      <x:text>
        <x:r>
          <x:t>Tax, FY2024. Linked to the original frozen input. A missing reported fact stays n.a. Formula: ='Historical Inputs'!F1343</x:t>
        </x:r>
      </x:text>
    </x:comment>
    <x:comment ref="L38" authorId="0">
      <x:text>
        <x:r>
          <x:t>Reported diluted EPS, FY2024. Linked to the original frozen input. A missing reported fact stays n.a. Formula: ='Historical Inputs'!F1347</x:t>
        </x:r>
      </x:text>
    </x:comment>
    <x:comment ref="L39" authorId="0">
      <x:text>
        <x:r>
          <x:t>Weighted average diluted shares, FY2024. Linked to the original frozen input. A missing reported fact stays n.a. Formula: ='Historical Inputs'!F1348</x:t>
        </x:r>
      </x:text>
    </x:comment>
    <x:comment ref="L41" authorId="0">
      <x:text>
        <x:r>
          <x:t>Dividends per common share, FY2024. Linked to the original frozen input. A missing reported fact stays n.a. Formula: ='Historical Inputs'!F1349</x:t>
        </x:r>
      </x:text>
    </x:comment>
    <x:comment ref="L42" authorId="0">
      <x:text>
        <x:r>
          <x:t>Cash common dividends paid, FY2024. Linked to the original frozen input. A missing reported fact stays n.a. Formula: ='Historical Inputs'!F1350</x:t>
        </x:r>
      </x:text>
    </x:comment>
    <x:comment ref="L43" authorId="0">
      <x:text>
        <x:r>
          <x:t>Common share repurchases paid, FY2024. Linked to the original frozen input. A missing reported fact stays n.a. Formula: ='Historical Inputs'!F1351</x:t>
        </x:r>
      </x:text>
    </x:comment>
    <x:comment ref="L44" authorId="0">
      <x:text>
        <x:r>
          <x:t>Gross loan charge-offs, FY2024. Linked to the original frozen input. A missing reported fact stays n.a. Formula: ='Historical Inputs'!F1352</x:t>
        </x:r>
      </x:text>
    </x:comment>
    <x:comment ref="L45" authorId="0">
      <x:text>
        <x:r>
          <x:t>Loan recoveries, FY2024. Linked to the original frozen input. A missing reported fact stays n.a. Formula: ='Historical Inputs'!F1353</x:t>
        </x:r>
      </x:text>
    </x:comment>
    <x:comment ref="L47" authorId="0">
      <x:text>
        <x:r>
          <x:t>Actual standardized CET1 ratio, FY2024. Linked to the original frozen input. A missing reported fact stays n.a. Formula: ='Historical Inputs'!F1355</x:t>
        </x:r>
      </x:text>
    </x:comment>
    <x:comment ref="L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Inputs'!F1330</x:t>
        </x:r>
      </x:text>
    </x:comment>
    <x:comment ref="L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Inputs'!F1322),'Historical Inputs'!F1322&gt;=1),'Historical Inputs'!F1322,IF(COUNT('Historical Inputs'!F1321,'Historical Inputs'!F1323)=2,'Historical Inputs'!F1321-'Historical Inputs'!F1323,"n.a."))</x:t>
        </x:r>
      </x:text>
    </x:comment>
    <x:comment ref="L16" authorId="0">
      <x:text>
        <x:r>
          <x:t>Ending shares differ from weighted average diluted shares. Issued less treasury is used only for an identical date. Formula: =IF(ISNUMBER('Historical Inputs'!F1327),'Historical Inputs'!F1327,IF(COUNT('Historical Inputs'!F1328,'Historical Inputs'!F1329)=2,'Historical Inputs'!F1328-'Historical Inputs'!F1329,"n.a."))</x:t>
        </x:r>
      </x:text>
    </x:comment>
    <x:comment ref="L11" authorId="0">
      <x:text>
        <x:r>
          <x:t>Explicit reported common equity takes precedence. Preferred par amounts cannot substitute for carrying values. Rounded BV times shares is a disclosed fallback. Formula: =IF(ISNUMBER('Historical Inputs'!F1323),'Historical Inputs'!F1323,IF(AND(COUNT('Historical Inputs'!F1321,'Historical Inputs'!F1322)=2,'Historical Inputs'!F1322&gt;=1),'Historical Inputs'!F1321-'Historical Inputs'!F1322,IF(COUNT('Historical Inputs'!F1357,L16)=2,'Historical Inputs'!F1357*L16,"n.a.")))</x:t>
        </x:r>
      </x:text>
    </x:comment>
    <x:comment ref="L13" authorId="0">
      <x:text>
        <x:r>
          <x:t>Other intangibles exclude goodwill. If combined intangibles are reported, goodwill is deducted once. Formula: =IF(COUNT('Historical Inputs'!F1326,L12)=2,'Historical Inputs'!F1326-L12,'Historical Inputs'!F1325)</x:t>
        </x:r>
      </x:text>
    </x:comment>
    <x:comment ref="L14" authorId="0">
      <x:text>
        <x:r>
          <x:t>Straight subtraction TCE has no issuer deferred-tax adjustment. Formula: =IF(COUNT(L11,L12,L13)=3,L11-L12-L13,"n.a.")</x:t>
        </x:r>
      </x:text>
    </x:comment>
    <x:comment ref="L17" authorId="0">
      <x:text>
        <x:r>
          <x:t>Reported book value per share takes precedence. Formula: =IF(ISNUMBER('Historical Inputs'!F1357),'Historical Inputs'!F1357,IF(COUNT(L11,L16)=2,L11/L16,"n.a."))</x:t>
        </x:r>
      </x:text>
    </x:comment>
    <x:comment ref="L18" authorId="0">
      <x:text>
        <x:r>
          <x:t>Selected TBV is issuer reported, then issuer TCE divided by ending shares, then straight-subtraction TCE. Formula: =IF(ISNUMBER('Historical Inputs'!F1358),'Historical Inputs'!F1358,IF(COUNT('Historical Inputs'!F1359,L16)=2,'Historical Inputs'!F1359/L16,IF(COUNT(L14,L16)=2,L14/L16,"n.a.")))</x:t>
        </x:r>
      </x:text>
    </x:comment>
    <x:comment ref="L15" authorId="0">
      <x:text>
        <x:r>
          <x:t>Reported TCE takes precedence. TBV times rounded end shares can be a reconstruction. Formula: =IF(ISNUMBER('Historical Inputs'!F1359),'Historical Inputs'!F1359,IF(COUNT(L18,L16)=2,L18*L16,"n.a."))</x:t>
        </x:r>
      </x:text>
    </x:comment>
    <x:comment ref="L36" authorId="0">
      <x:text>
        <x:r>
          <x:t>Common earnings exclude preferred dividends and common-income adjustments. Formula: =IF(ISNUMBER('Historical Inputs'!F1345),'Historical Inputs'!F1345,IF(COUNT('Historical Inputs'!F1344,'Historical Inputs'!F1346)=2,'Historical Inputs'!F1344-'Historical Inputs'!F1346,"n.a."))</x:t>
        </x:r>
      </x:text>
    </x:comment>
    <x:comment ref="L37" authorId="0">
      <x:text>
        <x:r>
          <x:t>Reported parent net income, otherwise common income plus reported preferred adjustments; the fallback is a bridge. Formula: =IF(ISNUMBER('Historical Inputs'!F1344),'Historical Inputs'!F1344,IF(COUNT('Historical Inputs'!F1345,'Historical Inputs'!F1346)=2,'Historical Inputs'!F1345+'Historical Inputs'!F1346,"n.a."))</x:t>
        </x:r>
      </x:text>
    </x:comment>
    <x:comment ref="L30" authorId="0">
      <x:text>
        <x:r>
          <x:t>Net revenue equals net interest plus noninterest income. Use total GAAP reported revenue when a component is unavailable. Formula: =IF(COUNT(L28:L29)=2,SUM(L28:L29),'Historical Inputs'!F1339)</x:t>
        </x:r>
      </x:text>
    </x:comment>
    <x:comment ref="L32" authorId="0">
      <x:text>
        <x:r>
          <x:t>Pre-provision net revenue excludes the provision but retains operating expense. Formula: =IF(COUNT(L30,L31)=2,L30-L31,"n.a.")</x:t>
        </x:r>
      </x:text>
    </x:comment>
    <x:comment ref="L33" authorId="0">
      <x:text>
        <x:r>
          <x:t>Reported credit provision is selected first. Otherwise this is an explicitly labeled pretax bridge residual, not a reported provision. Formula: =IF(ISNUMBER('Historical Inputs'!F1341),'Historical Inputs'!F1341,IF(COUNT(L30,L31,L34)=3,L30-L31-L34,"n.a."))</x:t>
        </x:r>
      </x:text>
    </x:comment>
    <x:comment ref="L40" authorId="0">
      <x:text>
        <x:r>
          <x:t>Calculated common EPS uses common earnings and period-average diluted shares. Formula: =IF(AND(ISNUMBER(L36),ISNUMBER(L39),L39&lt;&gt;0),L36/L39,"n.a.")</x:t>
        </x:r>
      </x:text>
    </x:comment>
    <x:comment ref="L46" authorId="0">
      <x:text>
        <x:r>
          <x:t>Net charge-offs equal gross charge-offs less recoveries. Missing recoveries are not zero. Formula: =IF(COUNT(L44,L45)=2,L44-L45,"n.a.")</x:t>
        </x:r>
      </x:text>
    </x:comment>
    <x:comment ref="L51" authorId="0">
      <x:text>
        <x:r>
          <x:t>GAAP efficiency proxy. Issuer tax-equivalent revenue may produce a different reported ratio. Formula: =IF(AND(ISNUMBER(L31),ISNUMBER(L30),L30&lt;&gt;0),L31/L30,"n.a.")</x:t>
        </x:r>
      </x:text>
    </x:comment>
    <x:comment ref="L52" authorId="0">
      <x:text>
        <x:r>
          <x:t>Period-end loan-to-deposit ratio; business-model funding differences remain. Formula: =IF(AND(ISNUMBER(L21),ISNUMBER(L24),L24&lt;&gt;0),L21/L24,"n.a.")</x:t>
        </x:r>
      </x:text>
    </x:comment>
    <x:comment ref="L53" authorId="0">
      <x:text>
        <x:r>
          <x:t>Loan allowance coverage excludes unfunded commitment reserves. Formula: =IF(AND(ISNUMBER(L23),ISNUMBER(L21),L21&lt;&gt;0),L23/L21,"n.a.")</x:t>
        </x:r>
      </x:text>
    </x:comment>
    <x:comment ref="L54" authorId="0">
      <x:text>
        <x:r>
          <x:t>Charge-offs divided by period-end gross loans. This differs from an issuer average-loan credit-loss ratio. Formula: =IF(AND(ISNUMBER(L46),ISNUMBER(L21),L21&lt;&gt;0),L46/L21,"n.a.")</x:t>
        </x:r>
      </x:text>
    </x:comment>
    <x:comment ref="L55" authorId="0">
      <x:text>
        <x:r>
          <x:t>Difference between parent and common earnings includes preferred and other common-income claims. Formula: =IF(COUNT(L37,L36)=2,L37-L36,"n.a.")</x:t>
        </x:r>
      </x:text>
    </x:comment>
    <x:comment ref="L48" authorId="0">
      <x:text>
        <x:r>
          <x:t>Two-point average balance proxy, not the issuer daily average return. Formula: =IF(COUNT(L36,L11,K11)=3,L36/AVERAGE(L11,K11),"n.a.")</x:t>
        </x:r>
      </x:text>
    </x:comment>
    <x:comment ref="L49" authorId="0">
      <x:text>
        <x:r>
          <x:t>Two-point average balance proxy, not the issuer daily average return. Formula: =IF(COUNT(L36,L15,K15)=3,L36/AVERAGE(L15,K15),"n.a.")</x:t>
        </x:r>
      </x:text>
    </x:comment>
    <x:comment ref="L50" authorId="0">
      <x:text>
        <x:r>
          <x:t>Two-point average balance proxy, not the issuer daily average return. Formula: =IF(COUNT(L36,L7,K7)=3,L36/AVERAGE(L7,K7),"n.a.")</x:t>
        </x:r>
      </x:text>
    </x:comment>
    <x:comment ref="M7" authorId="0">
      <x:text>
        <x:r>
          <x:t>Assets, FY2025. Linked to the original frozen input. A missing reported fact stays n.a. Formula: ='Historical Inputs'!F1360</x:t>
        </x:r>
      </x:text>
    </x:comment>
    <x:comment ref="M8" authorId="0">
      <x:text>
        <x:r>
          <x:t>Liabilities, FY2025. Linked to the original frozen input. A missing reported fact stays n.a. Formula: ='Historical Inputs'!F1361</x:t>
        </x:r>
      </x:text>
    </x:comment>
    <x:comment ref="M9" authorId="0">
      <x:text>
        <x:r>
          <x:t>Shareholders equity attributable to parent, FY2025. Linked to the original frozen input. A missing reported fact stays n.a. Formula: ='Historical Inputs'!F1362</x:t>
        </x:r>
      </x:text>
    </x:comment>
    <x:comment ref="M12" authorId="0">
      <x:text>
        <x:r>
          <x:t>Goodwill, FY2025. Linked to the original frozen input. A missing reported fact stays n.a. Formula: ='Historical Inputs'!F1365</x:t>
        </x:r>
      </x:text>
    </x:comment>
    <x:comment ref="M19" authorId="0">
      <x:text>
        <x:r>
          <x:t>Reported common book value per share, FY2025. Linked to the original frozen input. A missing reported fact stays n.a. Formula: ='Historical Inputs'!F1398</x:t>
        </x:r>
      </x:text>
    </x:comment>
    <x:comment ref="M20" authorId="0">
      <x:text>
        <x:r>
          <x:t>Reported tangible book value per share, FY2025. Linked to the original frozen input. A missing reported fact stays n.a. Formula: ='Historical Inputs'!F1399</x:t>
        </x:r>
      </x:text>
    </x:comment>
    <x:comment ref="M21" authorId="0">
      <x:text>
        <x:r>
          <x:t>Gross loans and leases selected definition, FY2025. Linked to the original frozen input. A missing reported fact stays n.a. Formula: ='Historical Inputs'!F1372</x:t>
        </x:r>
      </x:text>
    </x:comment>
    <x:comment ref="M22" authorId="0">
      <x:text>
        <x:r>
          <x:t>Net loans after allowance selected definition, FY2025. Linked to the original frozen input. A missing reported fact stays n.a. Formula: ='Historical Inputs'!F1373</x:t>
        </x:r>
      </x:text>
    </x:comment>
    <x:comment ref="M23" authorId="0">
      <x:text>
        <x:r>
          <x:t>Loan allowance for credit losses, FY2025. Linked to the original frozen input. A missing reported fact stays n.a. Formula: ='Historical Inputs'!F1374</x:t>
        </x:r>
      </x:text>
    </x:comment>
    <x:comment ref="M25" authorId="0">
      <x:text>
        <x:r>
          <x:t>Cash, FY2025. Linked to the original frozen input. A missing reported fact stays n.a. Formula: ='Historical Inputs'!F1376</x:t>
        </x:r>
      </x:text>
    </x:comment>
    <x:comment ref="M26" authorId="0">
      <x:text>
        <x:r>
          <x:t>Accumulated other comprehensive income, FY2025. Linked to the original frozen input. A missing reported fact stays n.a. Formula: ='Historical Inputs'!F1377</x:t>
        </x:r>
      </x:text>
    </x:comment>
    <x:comment ref="M28" authorId="0">
      <x:text>
        <x:r>
          <x:t>Net interest income, FY2025. Linked to the original frozen input. A missing reported fact stays n.a. Formula: ='Historical Inputs'!F1378</x:t>
        </x:r>
      </x:text>
    </x:comment>
    <x:comment ref="M29" authorId="0">
      <x:text>
        <x:r>
          <x:t>Noninterest Income, FY2025. Linked to the original frozen input. A missing reported fact stays n.a. Formula: ='Historical Inputs'!F1379</x:t>
        </x:r>
      </x:text>
    </x:comment>
    <x:comment ref="M31" authorId="0">
      <x:text>
        <x:r>
          <x:t>Noninterest expense, FY2025. Linked to the original frozen input. A missing reported fact stays n.a. Formula: ='Historical Inputs'!F1381</x:t>
        </x:r>
      </x:text>
    </x:comment>
    <x:comment ref="M34" authorId="0">
      <x:text>
        <x:r>
          <x:t>Income before income taxes, FY2025. Linked to the original frozen input. A missing reported fact stays n.a. Formula: ='Historical Inputs'!F1383</x:t>
        </x:r>
      </x:text>
    </x:comment>
    <x:comment ref="M35" authorId="0">
      <x:text>
        <x:r>
          <x:t>Tax, FY2025. Linked to the original frozen input. A missing reported fact stays n.a. Formula: ='Historical Inputs'!F1384</x:t>
        </x:r>
      </x:text>
    </x:comment>
    <x:comment ref="M38" authorId="0">
      <x:text>
        <x:r>
          <x:t>Reported diluted EPS, FY2025. Linked to the original frozen input. A missing reported fact stays n.a. Formula: ='Historical Inputs'!F1388</x:t>
        </x:r>
      </x:text>
    </x:comment>
    <x:comment ref="M39" authorId="0">
      <x:text>
        <x:r>
          <x:t>Weighted average diluted shares, FY2025. Linked to the original frozen input. A missing reported fact stays n.a. Formula: ='Historical Inputs'!F1389</x:t>
        </x:r>
      </x:text>
    </x:comment>
    <x:comment ref="M41" authorId="0">
      <x:text>
        <x:r>
          <x:t>Dividends per common share, FY2025. Linked to the original frozen input. A missing reported fact stays n.a. Formula: ='Historical Inputs'!F1390</x:t>
        </x:r>
      </x:text>
    </x:comment>
    <x:comment ref="M42" authorId="0">
      <x:text>
        <x:r>
          <x:t>Cash common dividends paid, FY2025. Linked to the original frozen input. A missing reported fact stays n.a. Formula: ='Historical Inputs'!F1391</x:t>
        </x:r>
      </x:text>
    </x:comment>
    <x:comment ref="M43" authorId="0">
      <x:text>
        <x:r>
          <x:t>Common share repurchases paid, FY2025. Linked to the original frozen input. A missing reported fact stays n.a. Formula: ='Historical Inputs'!F1392</x:t>
        </x:r>
      </x:text>
    </x:comment>
    <x:comment ref="M44" authorId="0">
      <x:text>
        <x:r>
          <x:t>Gross loan charge-offs, FY2025. Linked to the original frozen input. A missing reported fact stays n.a. Formula: ='Historical Inputs'!F1393</x:t>
        </x:r>
      </x:text>
    </x:comment>
    <x:comment ref="M45" authorId="0">
      <x:text>
        <x:r>
          <x:t>Loan recoveries, FY2025. Linked to the original frozen input. A missing reported fact stays n.a. Formula: ='Historical Inputs'!F1394</x:t>
        </x:r>
      </x:text>
    </x:comment>
    <x:comment ref="M47" authorId="0">
      <x:text>
        <x:r>
          <x:t>Actual standardized CET1 ratio, FY2025. Linked to the original frozen input. A missing reported fact stays n.a. Formula: ='Historical Inputs'!F1396</x:t>
        </x:r>
      </x:text>
    </x:comment>
    <x:comment ref="M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Inputs'!F1371</x:t>
        </x:r>
      </x:text>
    </x:comment>
    <x:comment ref="M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Inputs'!F1363),'Historical Inputs'!F1363&gt;=1),'Historical Inputs'!F1363,IF(COUNT('Historical Inputs'!F1362,'Historical Inputs'!F1364)=2,'Historical Inputs'!F1362-'Historical Inputs'!F1364,"n.a."))</x:t>
        </x:r>
      </x:text>
    </x:comment>
    <x:comment ref="M16" authorId="0">
      <x:text>
        <x:r>
          <x:t>Ending shares differ from weighted average diluted shares. Issued less treasury is used only for an identical date. Formula: =IF(ISNUMBER('Historical Inputs'!F1368),'Historical Inputs'!F1368,IF(COUNT('Historical Inputs'!F1369,'Historical Inputs'!F1370)=2,'Historical Inputs'!F1369-'Historical Inputs'!F1370,"n.a."))</x:t>
        </x:r>
      </x:text>
    </x:comment>
    <x:comment ref="M11" authorId="0">
      <x:text>
        <x:r>
          <x:t>Explicit reported common equity takes precedence. Preferred par amounts cannot substitute for carrying values. Rounded BV times shares is a disclosed fallback. Formula: =IF(ISNUMBER('Historical Inputs'!F1364),'Historical Inputs'!F1364,IF(AND(COUNT('Historical Inputs'!F1362,'Historical Inputs'!F1363)=2,'Historical Inputs'!F1363&gt;=1),'Historical Inputs'!F1362-'Historical Inputs'!F1363,IF(COUNT('Historical Inputs'!F1398,M16)=2,'Historical Inputs'!F1398*M16,"n.a.")))</x:t>
        </x:r>
      </x:text>
    </x:comment>
    <x:comment ref="M13" authorId="0">
      <x:text>
        <x:r>
          <x:t>Other intangibles exclude goodwill. If combined intangibles are reported, goodwill is deducted once. Formula: =IF(COUNT('Historical Inputs'!F1367,M12)=2,'Historical Inputs'!F1367-M12,'Historical Inputs'!F1366)</x:t>
        </x:r>
      </x:text>
    </x:comment>
    <x:comment ref="M14" authorId="0">
      <x:text>
        <x:r>
          <x:t>Straight subtraction TCE has no issuer deferred-tax adjustment. Formula: =IF(COUNT(M11,M12,M13)=3,M11-M12-M13,"n.a.")</x:t>
        </x:r>
      </x:text>
    </x:comment>
    <x:comment ref="M17" authorId="0">
      <x:text>
        <x:r>
          <x:t>Reported book value per share takes precedence. Formula: =IF(ISNUMBER('Historical Inputs'!F1398),'Historical Inputs'!F1398,IF(COUNT(M11,M16)=2,M11/M16,"n.a."))</x:t>
        </x:r>
      </x:text>
    </x:comment>
    <x:comment ref="M18" authorId="0">
      <x:text>
        <x:r>
          <x:t>Selected TBV is issuer reported, then issuer TCE divided by ending shares, then straight-subtraction TCE. Formula: =IF(ISNUMBER('Historical Inputs'!F1399),'Historical Inputs'!F1399,IF(COUNT('Historical Inputs'!F1400,M16)=2,'Historical Inputs'!F1400/M16,IF(COUNT(M14,M16)=2,M14/M16,"n.a.")))</x:t>
        </x:r>
      </x:text>
    </x:comment>
    <x:comment ref="M15" authorId="0">
      <x:text>
        <x:r>
          <x:t>Reported TCE takes precedence. TBV times rounded end shares can be a reconstruction. Formula: =IF(ISNUMBER('Historical Inputs'!F1400),'Historical Inputs'!F1400,IF(COUNT(M18,M16)=2,M18*M16,"n.a."))</x:t>
        </x:r>
      </x:text>
    </x:comment>
    <x:comment ref="M36" authorId="0">
      <x:text>
        <x:r>
          <x:t>Common earnings exclude preferred dividends and common-income adjustments. Formula: =IF(ISNUMBER('Historical Inputs'!F1386),'Historical Inputs'!F1386,IF(COUNT('Historical Inputs'!F1385,'Historical Inputs'!F1387)=2,'Historical Inputs'!F1385-'Historical Inputs'!F1387,"n.a."))</x:t>
        </x:r>
      </x:text>
    </x:comment>
    <x:comment ref="M37" authorId="0">
      <x:text>
        <x:r>
          <x:t>Reported parent net income, otherwise common income plus reported preferred adjustments; the fallback is a bridge. Formula: =IF(ISNUMBER('Historical Inputs'!F1385),'Historical Inputs'!F1385,IF(COUNT('Historical Inputs'!F1386,'Historical Inputs'!F1387)=2,'Historical Inputs'!F1386+'Historical Inputs'!F1387,"n.a."))</x:t>
        </x:r>
      </x:text>
    </x:comment>
    <x:comment ref="M30" authorId="0">
      <x:text>
        <x:r>
          <x:t>Net revenue equals net interest plus noninterest income. Use total GAAP reported revenue when a component is unavailable. Formula: =IF(COUNT(M28:M29)=2,SUM(M28:M29),'Historical Inputs'!F1380)</x:t>
        </x:r>
      </x:text>
    </x:comment>
    <x:comment ref="M32" authorId="0">
      <x:text>
        <x:r>
          <x:t>Pre-provision net revenue excludes the provision but retains operating expense. Formula: =IF(COUNT(M30,M31)=2,M30-M31,"n.a.")</x:t>
        </x:r>
      </x:text>
    </x:comment>
    <x:comment ref="M33" authorId="0">
      <x:text>
        <x:r>
          <x:t>Reported credit provision is selected first. Otherwise this is an explicitly labeled pretax bridge residual, not a reported provision. Formula: =IF(ISNUMBER('Historical Inputs'!F1382),'Historical Inputs'!F1382,IF(COUNT(M30,M31,M34)=3,M30-M31-M34,"n.a."))</x:t>
        </x:r>
      </x:text>
    </x:comment>
    <x:comment ref="M40" authorId="0">
      <x:text>
        <x:r>
          <x:t>Calculated common EPS uses common earnings and period-average diluted shares. Formula: =IF(AND(ISNUMBER(M36),ISNUMBER(M39),M39&lt;&gt;0),M36/M39,"n.a.")</x:t>
        </x:r>
      </x:text>
    </x:comment>
    <x:comment ref="M46" authorId="0">
      <x:text>
        <x:r>
          <x:t>Net charge-offs equal gross charge-offs less recoveries. Missing recoveries are not zero. Formula: =IF(COUNT(M44,M45)=2,M44-M45,"n.a.")</x:t>
        </x:r>
      </x:text>
    </x:comment>
    <x:comment ref="M51" authorId="0">
      <x:text>
        <x:r>
          <x:t>GAAP efficiency proxy. Issuer tax-equivalent revenue may produce a different reported ratio. Formula: =IF(AND(ISNUMBER(M31),ISNUMBER(M30),M30&lt;&gt;0),M31/M30,"n.a.")</x:t>
        </x:r>
      </x:text>
    </x:comment>
    <x:comment ref="M52" authorId="0">
      <x:text>
        <x:r>
          <x:t>Period-end loan-to-deposit ratio; business-model funding differences remain. Formula: =IF(AND(ISNUMBER(M21),ISNUMBER(M24),M24&lt;&gt;0),M21/M24,"n.a.")</x:t>
        </x:r>
      </x:text>
    </x:comment>
    <x:comment ref="M53" authorId="0">
      <x:text>
        <x:r>
          <x:t>Loan allowance coverage excludes unfunded commitment reserves. Formula: =IF(AND(ISNUMBER(M23),ISNUMBER(M21),M21&lt;&gt;0),M23/M21,"n.a.")</x:t>
        </x:r>
      </x:text>
    </x:comment>
    <x:comment ref="M54" authorId="0">
      <x:text>
        <x:r>
          <x:t>Charge-offs divided by period-end gross loans. This differs from an issuer average-loan credit-loss ratio. Formula: =IF(AND(ISNUMBER(M46),ISNUMBER(M21),M21&lt;&gt;0),M46/M21,"n.a.")</x:t>
        </x:r>
      </x:text>
    </x:comment>
    <x:comment ref="M55" authorId="0">
      <x:text>
        <x:r>
          <x:t>Difference between parent and common earnings includes preferred and other common-income claims. Formula: =IF(COUNT(M37,M36)=2,M37-M36,"n.a.")</x:t>
        </x:r>
      </x:text>
    </x:comment>
    <x:comment ref="M48" authorId="0">
      <x:text>
        <x:r>
          <x:t>Two-point average balance proxy, not the issuer daily average return. Formula: =IF(COUNT(M36,M11,L11)=3,M36/AVERAGE(M11,L11),"n.a.")</x:t>
        </x:r>
      </x:text>
    </x:comment>
    <x:comment ref="M49" authorId="0">
      <x:text>
        <x:r>
          <x:t>Two-point average balance proxy, not the issuer daily average return. Formula: =IF(COUNT(M36,M15,L15)=3,M36/AVERAGE(M15,L15),"n.a.")</x:t>
        </x:r>
      </x:text>
    </x:comment>
    <x:comment ref="M50" authorId="0">
      <x:text>
        <x:r>
          <x:t>Two-point average balance proxy, not the issuer daily average return. Formula: =IF(COUNT(M36,M7,L7)=3,M36/AVERAGE(M7,L7),"n.a.")</x:t>
        </x:r>
      </x:text>
    </x:comment>
    <x:comment ref="P7" authorId="0">
      <x:text>
        <x:r>
          <x:t>Assets, H1 2025. Linked to the original frozen input. A missing reported fact stays n.a. Formula: ='Historical Inputs'!F1401</x:t>
        </x:r>
      </x:text>
    </x:comment>
    <x:comment ref="P8" authorId="0">
      <x:text>
        <x:r>
          <x:t>Liabilities, H1 2025. Linked to the original frozen input. A missing reported fact stays n.a. Formula: ='Historical Inputs'!F1402</x:t>
        </x:r>
      </x:text>
    </x:comment>
    <x:comment ref="P9" authorId="0">
      <x:text>
        <x:r>
          <x:t>Shareholders equity attributable to parent, H1 2025. Linked to the original frozen input. A missing reported fact stays n.a. Formula: ='Historical Inputs'!F1403</x:t>
        </x:r>
      </x:text>
    </x:comment>
    <x:comment ref="P12" authorId="0">
      <x:text>
        <x:r>
          <x:t>Goodwill, H1 2025. Linked to the original frozen input. A missing reported fact stays n.a. Formula: ='Historical Inputs'!F1406</x:t>
        </x:r>
      </x:text>
    </x:comment>
    <x:comment ref="P19" authorId="0">
      <x:text>
        <x:r>
          <x:t>Reported common book value per share, H1 2025. Linked to the original frozen input. A missing reported fact stays n.a. Formula: ='Historical Inputs'!F1439</x:t>
        </x:r>
      </x:text>
    </x:comment>
    <x:comment ref="P20" authorId="0">
      <x:text>
        <x:r>
          <x:t>Reported tangible book value per share, H1 2025. Linked to the original frozen input. A missing reported fact stays n.a. Formula: ='Historical Inputs'!F1440</x:t>
        </x:r>
      </x:text>
    </x:comment>
    <x:comment ref="P21" authorId="0">
      <x:text>
        <x:r>
          <x:t>Gross loans and leases selected definition, H1 2025. Linked to the original frozen input. A missing reported fact stays n.a. Formula: ='Historical Inputs'!F1413</x:t>
        </x:r>
      </x:text>
    </x:comment>
    <x:comment ref="P22" authorId="0">
      <x:text>
        <x:r>
          <x:t>Net loans after allowance selected definition, H1 2025. Linked to the original frozen input. A missing reported fact stays n.a. Formula: ='Historical Inputs'!F1414</x:t>
        </x:r>
      </x:text>
    </x:comment>
    <x:comment ref="P23" authorId="0">
      <x:text>
        <x:r>
          <x:t>Loan allowance for credit losses, H1 2025. Linked to the original frozen input. A missing reported fact stays n.a. Formula: ='Historical Inputs'!F1415</x:t>
        </x:r>
      </x:text>
    </x:comment>
    <x:comment ref="P25" authorId="0">
      <x:text>
        <x:r>
          <x:t>Cash, H1 2025. Linked to the original frozen input. A missing reported fact stays n.a. Formula: ='Historical Inputs'!F1417</x:t>
        </x:r>
      </x:text>
    </x:comment>
    <x:comment ref="P26" authorId="0">
      <x:text>
        <x:r>
          <x:t>Accumulated other comprehensive income, H1 2025. Linked to the original frozen input. A missing reported fact stays n.a. Formula: ='Historical Inputs'!F1418</x:t>
        </x:r>
      </x:text>
    </x:comment>
    <x:comment ref="P28" authorId="0">
      <x:text>
        <x:r>
          <x:t>Net interest income, H1 2025. Linked to the original frozen input. A missing reported fact stays n.a. Formula: ='Historical Inputs'!F1419</x:t>
        </x:r>
      </x:text>
    </x:comment>
    <x:comment ref="P29" authorId="0">
      <x:text>
        <x:r>
          <x:t>Noninterest Income, H1 2025. Linked to the original frozen input. A missing reported fact stays n.a. Formula: ='Historical Inputs'!F1420</x:t>
        </x:r>
      </x:text>
    </x:comment>
    <x:comment ref="P31" authorId="0">
      <x:text>
        <x:r>
          <x:t>Noninterest expense, H1 2025. Linked to the original frozen input. A missing reported fact stays n.a. Formula: ='Historical Inputs'!F1422</x:t>
        </x:r>
      </x:text>
    </x:comment>
    <x:comment ref="P34" authorId="0">
      <x:text>
        <x:r>
          <x:t>Income before income taxes, H1 2025. Linked to the original frozen input. A missing reported fact stays n.a. Formula: ='Historical Inputs'!F1424</x:t>
        </x:r>
      </x:text>
    </x:comment>
    <x:comment ref="P35" authorId="0">
      <x:text>
        <x:r>
          <x:t>Tax, H1 2025. Linked to the original frozen input. A missing reported fact stays n.a. Formula: ='Historical Inputs'!F1425</x:t>
        </x:r>
      </x:text>
    </x:comment>
    <x:comment ref="P38" authorId="0">
      <x:text>
        <x:r>
          <x:t>Reported diluted EPS, H1 2025. Linked to the original frozen input. A missing reported fact stays n.a. Formula: ='Historical Inputs'!F1429</x:t>
        </x:r>
      </x:text>
    </x:comment>
    <x:comment ref="P39" authorId="0">
      <x:text>
        <x:r>
          <x:t>Weighted average diluted shares, H1 2025. Linked to the original frozen input. A missing reported fact stays n.a. Formula: ='Historical Inputs'!F1430</x:t>
        </x:r>
      </x:text>
    </x:comment>
    <x:comment ref="P41" authorId="0">
      <x:text>
        <x:r>
          <x:t>Dividends per common share, H1 2025. Linked to the original frozen input. A missing reported fact stays n.a. Formula: ='Historical Inputs'!F1431</x:t>
        </x:r>
      </x:text>
    </x:comment>
    <x:comment ref="P42" authorId="0">
      <x:text>
        <x:r>
          <x:t>Cash common dividends paid, H1 2025. Linked to the original frozen input. A missing reported fact stays n.a. Formula: ='Historical Inputs'!F1432</x:t>
        </x:r>
      </x:text>
    </x:comment>
    <x:comment ref="P43" authorId="0">
      <x:text>
        <x:r>
          <x:t>Common share repurchases paid, H1 2025. Linked to the original frozen input. A missing reported fact stays n.a. Formula: ='Historical Inputs'!F1433</x:t>
        </x:r>
      </x:text>
    </x:comment>
    <x:comment ref="P44" authorId="0">
      <x:text>
        <x:r>
          <x:t>Gross loan charge-offs, H1 2025. Linked to the original frozen input. A missing reported fact stays n.a. Formula: ='Historical Inputs'!F1434</x:t>
        </x:r>
      </x:text>
    </x:comment>
    <x:comment ref="P45" authorId="0">
      <x:text>
        <x:r>
          <x:t>Loan recoveries, H1 2025. Linked to the original frozen input. A missing reported fact stays n.a. Formula: ='Historical Inputs'!F1435</x:t>
        </x:r>
      </x:text>
    </x:comment>
    <x:comment ref="P47" authorId="0">
      <x:text>
        <x:r>
          <x:t>Actual standardized CET1 ratio, H1 2025. Linked to the original frozen input. A missing reported fact stays n.a. Formula: ='Historical Inputs'!F1437</x:t>
        </x:r>
      </x:text>
    </x:comment>
    <x:comment ref="P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Inputs'!F1412</x:t>
        </x:r>
      </x:text>
    </x:comment>
    <x:comment ref="P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Inputs'!F1404),'Historical Inputs'!F1404&gt;=1),'Historical Inputs'!F1404,IF(COUNT('Historical Inputs'!F1403,'Historical Inputs'!F1405)=2,'Historical Inputs'!F1403-'Historical Inputs'!F1405,"n.a."))</x:t>
        </x:r>
      </x:text>
    </x:comment>
    <x:comment ref="P16" authorId="0">
      <x:text>
        <x:r>
          <x:t>Ending shares differ from weighted average diluted shares. Issued less treasury is used only for an identical date. Formula: =IF(ISNUMBER('Historical Inputs'!F1409),'Historical Inputs'!F1409,IF(COUNT('Historical Inputs'!F1410,'Historical Inputs'!F1411)=2,'Historical Inputs'!F1410-'Historical Inputs'!F1411,"n.a."))</x:t>
        </x:r>
      </x:text>
    </x:comment>
    <x:comment ref="P11" authorId="0">
      <x:text>
        <x:r>
          <x:t>Explicit reported common equity takes precedence. Preferred par amounts cannot substitute for carrying values. Rounded BV times shares is a disclosed fallback. Formula: =IF(ISNUMBER('Historical Inputs'!F1405),'Historical Inputs'!F1405,IF(AND(COUNT('Historical Inputs'!F1403,'Historical Inputs'!F1404)=2,'Historical Inputs'!F1404&gt;=1),'Historical Inputs'!F1403-'Historical Inputs'!F1404,IF(COUNT('Historical Inputs'!F1439,P16)=2,'Historical Inputs'!F1439*P16,"n.a.")))</x:t>
        </x:r>
      </x:text>
    </x:comment>
    <x:comment ref="P13" authorId="0">
      <x:text>
        <x:r>
          <x:t>Other intangibles exclude goodwill. If combined intangibles are reported, goodwill is deducted once. Formula: =IF(COUNT('Historical Inputs'!F1408,P12)=2,'Historical Inputs'!F1408-P12,'Historical Inputs'!F1407)</x:t>
        </x:r>
      </x:text>
    </x:comment>
    <x:comment ref="P14" authorId="0">
      <x:text>
        <x:r>
          <x:t>Straight subtraction TCE has no issuer deferred-tax adjustment. Formula: =IF(COUNT(P11,P12,P13)=3,P11-P12-P13,"n.a.")</x:t>
        </x:r>
      </x:text>
    </x:comment>
    <x:comment ref="P17" authorId="0">
      <x:text>
        <x:r>
          <x:t>Reported book value per share takes precedence. Formula: =IF(ISNUMBER('Historical Inputs'!F1439),'Historical Inputs'!F1439,IF(COUNT(P11,P16)=2,P11/P16,"n.a."))</x:t>
        </x:r>
      </x:text>
    </x:comment>
    <x:comment ref="P18" authorId="0">
      <x:text>
        <x:r>
          <x:t>Selected TBV is issuer reported, then issuer TCE divided by ending shares, then straight-subtraction TCE. Formula: =IF(ISNUMBER('Historical Inputs'!F1440),'Historical Inputs'!F1440,IF(COUNT('Historical Inputs'!F1441,P16)=2,'Historical Inputs'!F1441/P16,IF(COUNT(P14,P16)=2,P14/P16,"n.a.")))</x:t>
        </x:r>
      </x:text>
    </x:comment>
    <x:comment ref="P15" authorId="0">
      <x:text>
        <x:r>
          <x:t>Reported TCE takes precedence. TBV times rounded end shares can be a reconstruction. Formula: =IF(ISNUMBER('Historical Inputs'!F1441),'Historical Inputs'!F1441,IF(COUNT(P18,P16)=2,P18*P16,"n.a."))</x:t>
        </x:r>
      </x:text>
    </x:comment>
    <x:comment ref="P36" authorId="0">
      <x:text>
        <x:r>
          <x:t>Common earnings exclude preferred dividends and common-income adjustments. Formula: =IF(ISNUMBER('Historical Inputs'!F1427),'Historical Inputs'!F1427,IF(COUNT('Historical Inputs'!F1426,'Historical Inputs'!F1428)=2,'Historical Inputs'!F1426-'Historical Inputs'!F1428,"n.a."))</x:t>
        </x:r>
      </x:text>
    </x:comment>
    <x:comment ref="P37" authorId="0">
      <x:text>
        <x:r>
          <x:t>Reported parent net income, otherwise common income plus reported preferred adjustments; the fallback is a bridge. Formula: =IF(ISNUMBER('Historical Inputs'!F1426),'Historical Inputs'!F1426,IF(COUNT('Historical Inputs'!F1427,'Historical Inputs'!F1428)=2,'Historical Inputs'!F1427+'Historical Inputs'!F1428,"n.a."))</x:t>
        </x:r>
      </x:text>
    </x:comment>
    <x:comment ref="P30" authorId="0">
      <x:text>
        <x:r>
          <x:t>Net revenue equals net interest plus noninterest income. Use total GAAP reported revenue when a component is unavailable. Formula: =IF(COUNT(P28:P29)=2,SUM(P28:P29),'Historical Inputs'!F1421)</x:t>
        </x:r>
      </x:text>
    </x:comment>
    <x:comment ref="P32" authorId="0">
      <x:text>
        <x:r>
          <x:t>Pre-provision net revenue excludes the provision but retains operating expense. Formula: =IF(COUNT(P30,P31)=2,P30-P31,"n.a.")</x:t>
        </x:r>
      </x:text>
    </x:comment>
    <x:comment ref="P33" authorId="0">
      <x:text>
        <x:r>
          <x:t>Reported credit provision is selected first. Otherwise this is an explicitly labeled pretax bridge residual, not a reported provision. Formula: =IF(ISNUMBER('Historical Inputs'!F1423),'Historical Inputs'!F1423,IF(COUNT(P30,P31,P34)=3,P30-P31-P34,"n.a."))</x:t>
        </x:r>
      </x:text>
    </x:comment>
    <x:comment ref="P40" authorId="0">
      <x:text>
        <x:r>
          <x:t>Calculated common EPS uses common earnings and period-average diluted shares. Formula: =IF(AND(ISNUMBER(P36),ISNUMBER(P39),P39&lt;&gt;0),P36/P39,"n.a.")</x:t>
        </x:r>
      </x:text>
    </x:comment>
    <x:comment ref="P46" authorId="0">
      <x:text>
        <x:r>
          <x:t>Net charge-offs equal gross charge-offs less recoveries. Missing recoveries are not zero. Formula: =IF(COUNT(P44,P45)=2,P44-P45,"n.a.")</x:t>
        </x:r>
      </x:text>
    </x:comment>
    <x:comment ref="P51" authorId="0">
      <x:text>
        <x:r>
          <x:t>GAAP efficiency proxy. Issuer tax-equivalent revenue may produce a different reported ratio. Formula: =IF(AND(ISNUMBER(P31),ISNUMBER(P30),P30&lt;&gt;0),P31/P30,"n.a.")</x:t>
        </x:r>
      </x:text>
    </x:comment>
    <x:comment ref="P52" authorId="0">
      <x:text>
        <x:r>
          <x:t>Period-end loan-to-deposit ratio; business-model funding differences remain. Formula: =IF(AND(ISNUMBER(P21),ISNUMBER(P24),P24&lt;&gt;0),P21/P24,"n.a.")</x:t>
        </x:r>
      </x:text>
    </x:comment>
    <x:comment ref="P53" authorId="0">
      <x:text>
        <x:r>
          <x:t>Loan allowance coverage excludes unfunded commitment reserves. Formula: =IF(AND(ISNUMBER(P23),ISNUMBER(P21),P21&lt;&gt;0),P23/P21,"n.a.")</x:t>
        </x:r>
      </x:text>
    </x:comment>
    <x:comment ref="P54" authorId="0">
      <x:text>
        <x:r>
          <x:t>Charge-offs divided by period-end gross loans. This differs from an issuer average-loan credit-loss ratio. Formula: =IF(AND(ISNUMBER(P46),ISNUMBER(P21),P21&lt;&gt;0),P46/P21,"n.a.")</x:t>
        </x:r>
      </x:text>
    </x:comment>
    <x:comment ref="P55" authorId="0">
      <x:text>
        <x:r>
          <x:t>Difference between parent and common earnings includes preferred and other common-income claims. Formula: =IF(COUNT(P37,P36)=2,P37-P36,"n.a.")</x:t>
        </x:r>
      </x:text>
    </x:comment>
    <x:comment ref="Q7" authorId="0">
      <x:text>
        <x:r>
          <x:t>Assets, H1 2026. Linked to the original frozen input. A missing reported fact stays n.a. Formula: ='Historical Inputs'!F1442</x:t>
        </x:r>
      </x:text>
    </x:comment>
    <x:comment ref="Q8" authorId="0">
      <x:text>
        <x:r>
          <x:t>Liabilities, H1 2026. Linked to the original frozen input. A missing reported fact stays n.a. Formula: ='Historical Inputs'!F1443</x:t>
        </x:r>
      </x:text>
    </x:comment>
    <x:comment ref="Q9" authorId="0">
      <x:text>
        <x:r>
          <x:t>Shareholders equity attributable to parent, H1 2026. Linked to the original frozen input. A missing reported fact stays n.a. Formula: ='Historical Inputs'!F1444</x:t>
        </x:r>
      </x:text>
    </x:comment>
    <x:comment ref="Q12" authorId="0">
      <x:text>
        <x:r>
          <x:t>Goodwill, H1 2026. Linked to the original frozen input. A missing reported fact stays n.a. Formula: ='Historical Inputs'!F1447</x:t>
        </x:r>
      </x:text>
    </x:comment>
    <x:comment ref="Q19" authorId="0">
      <x:text>
        <x:r>
          <x:t>Reported common book value per share, H1 2026. Linked to the original frozen input. A missing reported fact stays n.a. Formula: ='Historical Inputs'!F1480</x:t>
        </x:r>
      </x:text>
    </x:comment>
    <x:comment ref="Q20" authorId="0">
      <x:text>
        <x:r>
          <x:t>Reported tangible book value per share, H1 2026. Linked to the original frozen input. A missing reported fact stays n.a. Formula: ='Historical Inputs'!F1481</x:t>
        </x:r>
      </x:text>
    </x:comment>
    <x:comment ref="Q21" authorId="0">
      <x:text>
        <x:r>
          <x:t>Gross loans and leases selected definition, H1 2026. Linked to the original frozen input. A missing reported fact stays n.a. Formula: ='Historical Inputs'!F1454</x:t>
        </x:r>
      </x:text>
    </x:comment>
    <x:comment ref="Q22" authorId="0">
      <x:text>
        <x:r>
          <x:t>Net loans after allowance selected definition, H1 2026. Linked to the original frozen input. A missing reported fact stays n.a. Formula: ='Historical Inputs'!F1455</x:t>
        </x:r>
      </x:text>
    </x:comment>
    <x:comment ref="Q23" authorId="0">
      <x:text>
        <x:r>
          <x:t>Loan allowance for credit losses, H1 2026. Linked to the original frozen input. A missing reported fact stays n.a. Formula: ='Historical Inputs'!F1456</x:t>
        </x:r>
      </x:text>
    </x:comment>
    <x:comment ref="Q25" authorId="0">
      <x:text>
        <x:r>
          <x:t>Cash, H1 2026. Linked to the original frozen input. A missing reported fact stays n.a. Formula: ='Historical Inputs'!F1458</x:t>
        </x:r>
      </x:text>
    </x:comment>
    <x:comment ref="Q26" authorId="0">
      <x:text>
        <x:r>
          <x:t>Accumulated other comprehensive income, H1 2026. Linked to the original frozen input. A missing reported fact stays n.a. Formula: ='Historical Inputs'!F1459</x:t>
        </x:r>
      </x:text>
    </x:comment>
    <x:comment ref="Q28" authorId="0">
      <x:text>
        <x:r>
          <x:t>Net interest income, H1 2026. Linked to the original frozen input. A missing reported fact stays n.a. Formula: ='Historical Inputs'!F1460</x:t>
        </x:r>
      </x:text>
    </x:comment>
    <x:comment ref="Q29" authorId="0">
      <x:text>
        <x:r>
          <x:t>Noninterest Income, H1 2026. Linked to the original frozen input. A missing reported fact stays n.a. Formula: ='Historical Inputs'!F1461</x:t>
        </x:r>
      </x:text>
    </x:comment>
    <x:comment ref="Q31" authorId="0">
      <x:text>
        <x:r>
          <x:t>Noninterest expense, H1 2026. Linked to the original frozen input. A missing reported fact stays n.a. Formula: ='Historical Inputs'!F1463</x:t>
        </x:r>
      </x:text>
    </x:comment>
    <x:comment ref="Q34" authorId="0">
      <x:text>
        <x:r>
          <x:t>Income before income taxes, H1 2026. Linked to the original frozen input. A missing reported fact stays n.a. Formula: ='Historical Inputs'!F1465</x:t>
        </x:r>
      </x:text>
    </x:comment>
    <x:comment ref="Q35" authorId="0">
      <x:text>
        <x:r>
          <x:t>Tax, H1 2026. Linked to the original frozen input. A missing reported fact stays n.a. Formula: ='Historical Inputs'!F1466</x:t>
        </x:r>
      </x:text>
    </x:comment>
    <x:comment ref="Q38" authorId="0">
      <x:text>
        <x:r>
          <x:t>Reported diluted EPS, H1 2026. Linked to the original frozen input. A missing reported fact stays n.a. Formula: ='Historical Inputs'!F1470</x:t>
        </x:r>
      </x:text>
    </x:comment>
    <x:comment ref="Q39" authorId="0">
      <x:text>
        <x:r>
          <x:t>Weighted average diluted shares, H1 2026. Linked to the original frozen input. A missing reported fact stays n.a. Formula: ='Historical Inputs'!F1471</x:t>
        </x:r>
      </x:text>
    </x:comment>
    <x:comment ref="Q41" authorId="0">
      <x:text>
        <x:r>
          <x:t>Dividends per common share, H1 2026. Linked to the original frozen input. A missing reported fact stays n.a. Formula: ='Historical Inputs'!F1472</x:t>
        </x:r>
      </x:text>
    </x:comment>
    <x:comment ref="Q42" authorId="0">
      <x:text>
        <x:r>
          <x:t>Cash common dividends paid, H1 2026. Linked to the original frozen input. A missing reported fact stays n.a. Formula: ='Historical Inputs'!F1473</x:t>
        </x:r>
      </x:text>
    </x:comment>
    <x:comment ref="Q43" authorId="0">
      <x:text>
        <x:r>
          <x:t>Common share repurchases paid, H1 2026. Linked to the original frozen input. A missing reported fact stays n.a. Formula: ='Historical Inputs'!F1474</x:t>
        </x:r>
      </x:text>
    </x:comment>
    <x:comment ref="Q44" authorId="0">
      <x:text>
        <x:r>
          <x:t>Gross loan charge-offs, H1 2026. Linked to the original frozen input. A missing reported fact stays n.a. Formula: ='Historical Inputs'!F1475</x:t>
        </x:r>
      </x:text>
    </x:comment>
    <x:comment ref="Q45" authorId="0">
      <x:text>
        <x:r>
          <x:t>Loan recoveries, H1 2026. Linked to the original frozen input. A missing reported fact stays n.a. Formula: ='Historical Inputs'!F1476</x:t>
        </x:r>
      </x:text>
    </x:comment>
    <x:comment ref="Q47" authorId="0">
      <x:text>
        <x:r>
          <x:t>Actual standardized CET1 ratio, H1 2026. Linked to the original frozen input. A missing reported fact stays n.a. Formula: ='Historical Inputs'!F1478</x:t>
        </x:r>
      </x:text>
    </x:comment>
    <x:comment ref="Q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Inputs'!F1453</x:t>
        </x:r>
      </x:text>
    </x:comment>
    <x:comment ref="Q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Inputs'!F1445),'Historical Inputs'!F1445&gt;=1),'Historical Inputs'!F1445,IF(COUNT('Historical Inputs'!F1444,'Historical Inputs'!F1446)=2,'Historical Inputs'!F1444-'Historical Inputs'!F1446,"n.a."))</x:t>
        </x:r>
      </x:text>
    </x:comment>
    <x:comment ref="Q16" authorId="0">
      <x:text>
        <x:r>
          <x:t>Ending shares differ from weighted average diluted shares. Issued less treasury is used only for an identical date. Formula: =IF(ISNUMBER('Historical Inputs'!F1450),'Historical Inputs'!F1450,IF(COUNT('Historical Inputs'!F1451,'Historical Inputs'!F1452)=2,'Historical Inputs'!F1451-'Historical Inputs'!F1452,"n.a."))</x:t>
        </x:r>
      </x:text>
    </x:comment>
    <x:comment ref="Q11" authorId="0">
      <x:text>
        <x:r>
          <x:t>Explicit reported common equity takes precedence. Preferred par amounts cannot substitute for carrying values. Rounded BV times shares is a disclosed fallback. Formula: =IF(ISNUMBER('Historical Inputs'!F1446),'Historical Inputs'!F1446,IF(AND(COUNT('Historical Inputs'!F1444,'Historical Inputs'!F1445)=2,'Historical Inputs'!F1445&gt;=1),'Historical Inputs'!F1444-'Historical Inputs'!F1445,IF(COUNT('Historical Inputs'!F1480,Q16)=2,'Historical Inputs'!F1480*Q16,"n.a.")))</x:t>
        </x:r>
      </x:text>
    </x:comment>
    <x:comment ref="Q13" authorId="0">
      <x:text>
        <x:r>
          <x:t>Other intangibles exclude goodwill. If combined intangibles are reported, goodwill is deducted once. Formula: =IF(COUNT('Historical Inputs'!F1449,Q12)=2,'Historical Inputs'!F1449-Q12,'Historical Inputs'!F1448)</x:t>
        </x:r>
      </x:text>
    </x:comment>
    <x:comment ref="Q14" authorId="0">
      <x:text>
        <x:r>
          <x:t>Straight subtraction TCE has no issuer deferred-tax adjustment. Formula: =IF(COUNT(Q11,Q12,Q13)=3,Q11-Q12-Q13,"n.a.")</x:t>
        </x:r>
      </x:text>
    </x:comment>
    <x:comment ref="Q17" authorId="0">
      <x:text>
        <x:r>
          <x:t>Reported book value per share takes precedence. Formula: =IF(ISNUMBER('Historical Inputs'!F1480),'Historical Inputs'!F1480,IF(COUNT(Q11,Q16)=2,Q11/Q16,"n.a."))</x:t>
        </x:r>
      </x:text>
    </x:comment>
    <x:comment ref="Q18" authorId="0">
      <x:text>
        <x:r>
          <x:t>Selected TBV is issuer reported, then issuer TCE divided by ending shares, then straight-subtraction TCE. Formula: =IF(ISNUMBER('Historical Inputs'!F1481),'Historical Inputs'!F1481,IF(COUNT('Historical Inputs'!F1482,Q16)=2,'Historical Inputs'!F1482/Q16,IF(COUNT(Q14,Q16)=2,Q14/Q16,"n.a.")))</x:t>
        </x:r>
      </x:text>
    </x:comment>
    <x:comment ref="Q15" authorId="0">
      <x:text>
        <x:r>
          <x:t>Reported TCE takes precedence. TBV times rounded end shares can be a reconstruction. Formula: =IF(ISNUMBER('Historical Inputs'!F1482),'Historical Inputs'!F1482,IF(COUNT(Q18,Q16)=2,Q18*Q16,"n.a."))</x:t>
        </x:r>
      </x:text>
    </x:comment>
    <x:comment ref="Q36" authorId="0">
      <x:text>
        <x:r>
          <x:t>Common earnings exclude preferred dividends and common-income adjustments. Formula: =IF(ISNUMBER('Historical Inputs'!F1468),'Historical Inputs'!F1468,IF(COUNT('Historical Inputs'!F1467,'Historical Inputs'!F1469)=2,'Historical Inputs'!F1467-'Historical Inputs'!F1469,"n.a."))</x:t>
        </x:r>
      </x:text>
    </x:comment>
    <x:comment ref="Q37" authorId="0">
      <x:text>
        <x:r>
          <x:t>Reported parent net income, otherwise common income plus reported preferred adjustments; the fallback is a bridge. Formula: =IF(ISNUMBER('Historical Inputs'!F1467),'Historical Inputs'!F1467,IF(COUNT('Historical Inputs'!F1468,'Historical Inputs'!F1469)=2,'Historical Inputs'!F1468+'Historical Inputs'!F1469,"n.a."))</x:t>
        </x:r>
      </x:text>
    </x:comment>
    <x:comment ref="Q30" authorId="0">
      <x:text>
        <x:r>
          <x:t>Net revenue equals net interest plus noninterest income. Use total GAAP reported revenue when a component is unavailable. Formula: =IF(COUNT(Q28:Q29)=2,SUM(Q28:Q29),'Historical Inputs'!F1462)</x:t>
        </x:r>
      </x:text>
    </x:comment>
    <x:comment ref="Q32" authorId="0">
      <x:text>
        <x:r>
          <x:t>Pre-provision net revenue excludes the provision but retains operating expense. Formula: =IF(COUNT(Q30,Q31)=2,Q30-Q31,"n.a.")</x:t>
        </x:r>
      </x:text>
    </x:comment>
    <x:comment ref="Q33" authorId="0">
      <x:text>
        <x:r>
          <x:t>Reported credit provision is selected first. Otherwise this is an explicitly labeled pretax bridge residual, not a reported provision. Formula: =IF(ISNUMBER('Historical Inputs'!F1464),'Historical Inputs'!F1464,IF(COUNT(Q30,Q31,Q34)=3,Q30-Q31-Q34,"n.a."))</x:t>
        </x:r>
      </x:text>
    </x:comment>
    <x:comment ref="Q40" authorId="0">
      <x:text>
        <x:r>
          <x:t>Calculated common EPS uses common earnings and period-average diluted shares. Formula: =IF(AND(ISNUMBER(Q36),ISNUMBER(Q39),Q39&lt;&gt;0),Q36/Q39,"n.a.")</x:t>
        </x:r>
      </x:text>
    </x:comment>
    <x:comment ref="Q46" authorId="0">
      <x:text>
        <x:r>
          <x:t>Net charge-offs equal gross charge-offs less recoveries. Missing recoveries are not zero. Formula: =IF(COUNT(Q44,Q45)=2,Q44-Q45,"n.a.")</x:t>
        </x:r>
      </x:text>
    </x:comment>
    <x:comment ref="Q51" authorId="0">
      <x:text>
        <x:r>
          <x:t>GAAP efficiency proxy. Issuer tax-equivalent revenue may produce a different reported ratio. Formula: =IF(AND(ISNUMBER(Q31),ISNUMBER(Q30),Q30&lt;&gt;0),Q31/Q30,"n.a.")</x:t>
        </x:r>
      </x:text>
    </x:comment>
    <x:comment ref="Q52" authorId="0">
      <x:text>
        <x:r>
          <x:t>Period-end loan-to-deposit ratio; business-model funding differences remain. Formula: =IF(AND(ISNUMBER(Q21),ISNUMBER(Q24),Q24&lt;&gt;0),Q21/Q24,"n.a.")</x:t>
        </x:r>
      </x:text>
    </x:comment>
    <x:comment ref="Q53" authorId="0">
      <x:text>
        <x:r>
          <x:t>Loan allowance coverage excludes unfunded commitment reserves. Formula: =IF(AND(ISNUMBER(Q23),ISNUMBER(Q21),Q21&lt;&gt;0),Q23/Q21,"n.a.")</x:t>
        </x:r>
      </x:text>
    </x:comment>
    <x:comment ref="Q54" authorId="0">
      <x:text>
        <x:r>
          <x:t>Charge-offs divided by period-end gross loans. This differs from an issuer average-loan credit-loss ratio. Formula: =IF(AND(ISNUMBER(Q46),ISNUMBER(Q21),Q21&lt;&gt;0),Q46/Q21,"n.a.")</x:t>
        </x:r>
      </x:text>
    </x:comment>
    <x:comment ref="Q55" authorId="0">
      <x:text>
        <x:r>
          <x:t>Difference between parent and common earnings includes preferred and other common-income claims. Formula: =IF(COUNT(Q37,Q36)=2,Q37-Q36,"n.a.")</x:t>
        </x:r>
      </x:text>
    </x:comment>
    <x:comment ref="R28" authorId="0">
      <x:text>
        <x:r>
          <x:t>LTM flow equals FY2025 plus H1 2026 minus H1 2025. Stock balances stay at June 2026. Formula: =IF(COUNT(M28,Q28,P28)=3,M28+Q28-P28,"n.a.")</x:t>
        </x:r>
      </x:text>
    </x:comment>
    <x:comment ref="R29" authorId="0">
      <x:text>
        <x:r>
          <x:t>LTM flow equals FY2025 plus H1 2026 minus H1 2025. Stock balances stay at June 2026. Formula: =IF(COUNT(M29,Q29,P29)=3,M29+Q29-P29,"n.a.")</x:t>
        </x:r>
      </x:text>
    </x:comment>
    <x:comment ref="R30" authorId="0">
      <x:text>
        <x:r>
          <x:t>LTM flow equals FY2025 plus H1 2026 minus H1 2025. Stock balances stay at June 2026. Formula: =IF(COUNT(M30,Q30,P30)=3,M30+Q30-P30,"n.a.")</x:t>
        </x:r>
      </x:text>
    </x:comment>
    <x:comment ref="R31" authorId="0">
      <x:text>
        <x:r>
          <x:t>LTM flow equals FY2025 plus H1 2026 minus H1 2025. Stock balances stay at June 2026. Formula: =IF(COUNT(M31,Q31,P31)=3,M31+Q31-P31,"n.a.")</x:t>
        </x:r>
      </x:text>
    </x:comment>
    <x:comment ref="R32" authorId="0">
      <x:text>
        <x:r>
          <x:t>LTM flow equals FY2025 plus H1 2026 minus H1 2025. Stock balances stay at June 2026. Formula: =IF(COUNT(M32,Q32,P32)=3,M32+Q32-P32,"n.a.")</x:t>
        </x:r>
      </x:text>
    </x:comment>
    <x:comment ref="R33" authorId="0">
      <x:text>
        <x:r>
          <x:t>LTM flow equals FY2025 plus H1 2026 minus H1 2025. Stock balances stay at June 2026. Formula: =IF(COUNT(M33,Q33,P33)=3,M33+Q33-P33,"n.a.")</x:t>
        </x:r>
      </x:text>
    </x:comment>
    <x:comment ref="R34" authorId="0">
      <x:text>
        <x:r>
          <x:t>LTM flow equals FY2025 plus H1 2026 minus H1 2025. Stock balances stay at June 2026. Formula: =IF(COUNT(M34,Q34,P34)=3,M34+Q34-P34,"n.a.")</x:t>
        </x:r>
      </x:text>
    </x:comment>
    <x:comment ref="R35" authorId="0">
      <x:text>
        <x:r>
          <x:t>LTM flow equals FY2025 plus H1 2026 minus H1 2025. Stock balances stay at June 2026. Formula: =IF(COUNT(M35,Q35,P35)=3,M35+Q35-P35,"n.a.")</x:t>
        </x:r>
      </x:text>
    </x:comment>
    <x:comment ref="R36" authorId="0">
      <x:text>
        <x:r>
          <x:t>LTM flow equals FY2025 plus H1 2026 minus H1 2025. Stock balances stay at June 2026. Formula: =IF(COUNT(M36,Q36,P36)=3,M36+Q36-P36,"n.a.")</x:t>
        </x:r>
      </x:text>
    </x:comment>
    <x:comment ref="R37" authorId="0">
      <x:text>
        <x:r>
          <x:t>LTM flow equals FY2025 plus H1 2026 minus H1 2025. Stock balances stay at June 2026. Formula: =IF(COUNT(M37,Q37,P37)=3,M37+Q37-P37,"n.a.")</x:t>
        </x:r>
      </x:text>
    </x:comment>
    <x:comment ref="R39" authorId="0">
      <x:text>
        <x:r>
          <x:t>Reconstruct LTM diluted average shares with equal half-year weighting. Formula: =IF(COUNT(M39,Q39,P39)=3,M39+Q39/2-P39/2,"n.a.")</x:t>
        </x:r>
      </x:text>
    </x:comment>
    <x:comment ref="R40" authorId="0">
      <x:text>
        <x:r>
          <x:t>LTM common income divided by the reconstructed diluted-share average. Formula: =IF(AND(ISNUMBER(R36),ISNUMBER(R39),R39&lt;&gt;0),R36/R39,"n.a.")</x:t>
        </x:r>
      </x:text>
    </x:comment>
    <x:comment ref="R41" authorId="0">
      <x:text>
        <x:r>
          <x:t>LTM flow equals FY2025 plus H1 2026 minus H1 2025. Stock balances stay at June 2026. Formula: =IF(COUNT(M41,Q41,P41)=3,M41+Q41-P41,"n.a.")</x:t>
        </x:r>
      </x:text>
    </x:comment>
    <x:comment ref="R42" authorId="0">
      <x:text>
        <x:r>
          <x:t>LTM flow equals FY2025 plus H1 2026 minus H1 2025. Stock balances stay at June 2026. Formula: =IF(COUNT(M42,Q42,P42)=3,M42+Q42-P42,"n.a.")</x:t>
        </x:r>
      </x:text>
    </x:comment>
    <x:comment ref="R43" authorId="0">
      <x:text>
        <x:r>
          <x:t>LTM flow equals FY2025 plus H1 2026 minus H1 2025. Stock balances stay at June 2026. Formula: =IF(COUNT(M43,Q43,P43)=3,M43+Q43-P43,"n.a.")</x:t>
        </x:r>
      </x:text>
    </x:comment>
    <x:comment ref="R44" authorId="0">
      <x:text>
        <x:r>
          <x:t>LTM flow equals FY2025 plus H1 2026 minus H1 2025. Stock balances stay at June 2026. Formula: =IF(COUNT(M44,Q44,P44)=3,M44+Q44-P44,"n.a.")</x:t>
        </x:r>
      </x:text>
    </x:comment>
    <x:comment ref="R45" authorId="0">
      <x:text>
        <x:r>
          <x:t>LTM flow equals FY2025 plus H1 2026 minus H1 2025. Stock balances stay at June 2026. Formula: =IF(COUNT(M45,Q45,P45)=3,M45+Q45-P45,"n.a.")</x:t>
        </x:r>
      </x:text>
    </x:comment>
    <x:comment ref="R46" authorId="0">
      <x:text>
        <x:r>
          <x:t>LTM flow equals FY2025 plus H1 2026 minus H1 2025. Stock balances stay at June 2026. Formula: =IF(COUNT(M46,Q46,P46)=3,M46+Q46-P46,"n.a.")</x:t>
        </x:r>
      </x:text>
    </x:comment>
    <x:comment ref="R48" authorId="0">
      <x:text>
        <x:r>
          <x:t>LTM return proxy uses June 2025 and June 2026 average balances. Formula: =IF(COUNT(R36,P11,Q11)=3,R36/AVERAGE(P11,Q11),"n.a.")</x:t>
        </x:r>
      </x:text>
    </x:comment>
    <x:comment ref="R49" authorId="0">
      <x:text>
        <x:r>
          <x:t>LTM return proxy uses June 2025 and June 2026 average balances. Formula: =IF(COUNT(R36,P15,Q15)=3,R36/AVERAGE(P15,Q15),"n.a.")</x:t>
        </x:r>
      </x:text>
    </x:comment>
    <x:comment ref="R50" authorId="0">
      <x:text>
        <x:r>
          <x:t>LTM return proxy uses June 2025 and June 2026 average balances. Formula: =IF(COUNT(R36,P7,Q7)=3,R36/AVERAGE(P7,Q7),"n.a.")</x:t>
        </x:r>
      </x:text>
    </x:comment>
    <x:comment ref="R55" authorId="0">
      <x:text>
        <x:r>
          <x:t>LTM flow equals FY2025 plus H1 2026 minus H1 2025. Stock balances stay at June 2026. Formula: =IF(COUNT(M55,Q55,P55)=3,M55+Q55-P55,"n.a.")</x:t>
        </x:r>
      </x:text>
    </x:comment>
    <x:comment ref="N30" authorId="0">
      <x:text>
        <x:r>
          <x:t>FY2026 estimate from the single forecast build, not reported full-year results. Formula: ='Forecast FY2026'!O9</x:t>
        </x:r>
      </x:text>
    </x:comment>
    <x:comment ref="N31" authorId="0">
      <x:text>
        <x:r>
          <x:t>FY2026 estimate from the single forecast build, not reported full-year results. Formula: ='Forecast FY2026'!P9</x:t>
        </x:r>
      </x:text>
    </x:comment>
    <x:comment ref="N33" authorId="0">
      <x:text>
        <x:r>
          <x:t>FY2026 estimate from the single forecast build, not reported full-year results. Formula: ='Forecast FY2026'!Q9</x:t>
        </x:r>
      </x:text>
    </x:comment>
    <x:comment ref="N36" authorId="0">
      <x:text>
        <x:r>
          <x:t>FY2026 estimate from the single forecast build, not reported full-year results. Formula: ='Forecast FY2026'!R9</x:t>
        </x:r>
      </x:text>
    </x:comment>
    <x:comment ref="N39" authorId="0">
      <x:text>
        <x:r>
          <x:t>FY2026 estimate from the single forecast build, not reported full-year results. Formula: ='Forecast FY2026'!S9</x:t>
        </x:r>
      </x:text>
    </x:comment>
    <x:comment ref="N40" authorId="0">
      <x:text>
        <x:r>
          <x:t>FY2026 estimate from the single forecast build, not reported full-year results. Formula: ='Forecast FY2026'!T9</x:t>
        </x:r>
      </x:text>
    </x:comment>
  </x:commentList>
</x:comments>
</file>

<file path=xl/comments23.xml><?xml version="1.0" encoding="utf-8"?>
<x:comments xmlns:x="http://schemas.openxmlformats.org/spreadsheetml/2006/main">
  <x:authors>
    <x:author/>
  </x:authors>
  <x:commentList>
    <x:comment ref="E7" authorId="0">
      <x:text>
        <x:r>
          <x:t>Assets, FY2017. Linked to the original frozen input. A missing reported fact stays n.a. Formula: ='Historical Inputs'!F1524</x:t>
        </x:r>
      </x:text>
    </x:comment>
    <x:comment ref="E8" authorId="0">
      <x:text>
        <x:r>
          <x:t>Liabilities, FY2017. Linked to the original frozen input. A missing reported fact stays n.a. Formula: ='Historical Inputs'!F1525</x:t>
        </x:r>
      </x:text>
    </x:comment>
    <x:comment ref="E9" authorId="0">
      <x:text>
        <x:r>
          <x:t>Shareholders equity attributable to parent, FY2017. Linked to the original frozen input. A missing reported fact stays n.a. Formula: ='Historical Inputs'!F1526</x:t>
        </x:r>
      </x:text>
    </x:comment>
    <x:comment ref="E12" authorId="0">
      <x:text>
        <x:r>
          <x:t>Goodwill, FY2017. Linked to the original frozen input. A missing reported fact stays n.a. Formula: ='Historical Inputs'!F1529</x:t>
        </x:r>
      </x:text>
    </x:comment>
    <x:comment ref="E19" authorId="0">
      <x:text>
        <x:r>
          <x:t>Reported common book value per share, FY2017. Linked to the original frozen input. A missing reported fact stays n.a. Formula: ='Historical Inputs'!F1562</x:t>
        </x:r>
      </x:text>
    </x:comment>
    <x:comment ref="E20" authorId="0">
      <x:text>
        <x:r>
          <x:t>Reported tangible book value per share, FY2017. Linked to the original frozen input. A missing reported fact stays n.a. Formula: ='Historical Inputs'!F1563</x:t>
        </x:r>
      </x:text>
    </x:comment>
    <x:comment ref="E21" authorId="0">
      <x:text>
        <x:r>
          <x:t>Gross loans and leases selected definition, FY2017. Linked to the original frozen input. A missing reported fact stays n.a. Formula: ='Historical Inputs'!F1536</x:t>
        </x:r>
      </x:text>
    </x:comment>
    <x:comment ref="E22" authorId="0">
      <x:text>
        <x:r>
          <x:t>Net loans after allowance selected definition, FY2017. Linked to the original frozen input. A missing reported fact stays n.a. Formula: ='Historical Inputs'!F1537</x:t>
        </x:r>
      </x:text>
    </x:comment>
    <x:comment ref="E23" authorId="0">
      <x:text>
        <x:r>
          <x:t>Loan allowance for credit losses, FY2017. Linked to the original frozen input. A missing reported fact stays n.a. Formula: ='Historical Inputs'!F1538</x:t>
        </x:r>
      </x:text>
    </x:comment>
    <x:comment ref="E25" authorId="0">
      <x:text>
        <x:r>
          <x:t>Cash, FY2017. Linked to the original frozen input. A missing reported fact stays n.a. Formula: ='Historical Inputs'!F1540</x:t>
        </x:r>
      </x:text>
    </x:comment>
    <x:comment ref="E26" authorId="0">
      <x:text>
        <x:r>
          <x:t>Accumulated other comprehensive income, FY2017. Linked to the original frozen input. A missing reported fact stays n.a. Formula: ='Historical Inputs'!F1541</x:t>
        </x:r>
      </x:text>
    </x:comment>
    <x:comment ref="E28" authorId="0">
      <x:text>
        <x:r>
          <x:t>Net interest income, FY2017. Linked to the original frozen input. A missing reported fact stays n.a. Formula: ='Historical Inputs'!F1542</x:t>
        </x:r>
      </x:text>
    </x:comment>
    <x:comment ref="E29" authorId="0">
      <x:text>
        <x:r>
          <x:t>Noninterest Income, FY2017. Linked to the original frozen input. A missing reported fact stays n.a. Formula: ='Historical Inputs'!F1543</x:t>
        </x:r>
      </x:text>
    </x:comment>
    <x:comment ref="E31" authorId="0">
      <x:text>
        <x:r>
          <x:t>Noninterest expense, FY2017. Linked to the original frozen input. A missing reported fact stays n.a. Formula: ='Historical Inputs'!F1545</x:t>
        </x:r>
      </x:text>
    </x:comment>
    <x:comment ref="E34" authorId="0">
      <x:text>
        <x:r>
          <x:t>Income before income taxes, FY2017. Linked to the original frozen input. A missing reported fact stays n.a. Formula: ='Historical Inputs'!F1547</x:t>
        </x:r>
      </x:text>
    </x:comment>
    <x:comment ref="E35" authorId="0">
      <x:text>
        <x:r>
          <x:t>Tax, FY2017. Linked to the original frozen input. A missing reported fact stays n.a. Formula: ='Historical Inputs'!F1548</x:t>
        </x:r>
      </x:text>
    </x:comment>
    <x:comment ref="E38" authorId="0">
      <x:text>
        <x:r>
          <x:t>Reported diluted EPS, FY2017. Linked to the original frozen input. A missing reported fact stays n.a. Formula: ='Historical Inputs'!F1552</x:t>
        </x:r>
      </x:text>
    </x:comment>
    <x:comment ref="E39" authorId="0">
      <x:text>
        <x:r>
          <x:t>Weighted average diluted shares, FY2017. Linked to the original frozen input. A missing reported fact stays n.a. Formula: ='Historical Inputs'!F1553</x:t>
        </x:r>
      </x:text>
    </x:comment>
    <x:comment ref="E41" authorId="0">
      <x:text>
        <x:r>
          <x:t>Dividends per common share, FY2017. Linked to the original frozen input. A missing reported fact stays n.a. Formula: ='Historical Inputs'!F1554</x:t>
        </x:r>
      </x:text>
    </x:comment>
    <x:comment ref="E42" authorId="0">
      <x:text>
        <x:r>
          <x:t>Cash common dividends paid, FY2017. Linked to the original frozen input. A missing reported fact stays n.a. Formula: ='Historical Inputs'!F1555</x:t>
        </x:r>
      </x:text>
    </x:comment>
    <x:comment ref="E43" authorId="0">
      <x:text>
        <x:r>
          <x:t>Common share repurchases paid, FY2017. Linked to the original frozen input. A missing reported fact stays n.a. Formula: ='Historical Inputs'!F1556</x:t>
        </x:r>
      </x:text>
    </x:comment>
    <x:comment ref="E44" authorId="0">
      <x:text>
        <x:r>
          <x:t>Gross loan charge-offs, FY2017. Linked to the original frozen input. A missing reported fact stays n.a. Formula: ='Historical Inputs'!F1557</x:t>
        </x:r>
      </x:text>
    </x:comment>
    <x:comment ref="E45" authorId="0">
      <x:text>
        <x:r>
          <x:t>Loan recoveries, FY2017. Linked to the original frozen input. A missing reported fact stays n.a. Formula: ='Historical Inputs'!F1558</x:t>
        </x:r>
      </x:text>
    </x:comment>
    <x:comment ref="E47" authorId="0">
      <x:text>
        <x:r>
          <x:t>Actual standardized CET1 ratio, FY2017. Linked to the original frozen input. A missing reported fact stays n.a. Formula: ='Historical Inputs'!F1560</x:t>
        </x:r>
      </x:text>
    </x:comment>
    <x:comment ref="E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Inputs'!F1535</x:t>
        </x:r>
      </x:text>
    </x:comment>
    <x:comment ref="E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Inputs'!F1527),'Historical Inputs'!F1527&gt;=1),'Historical Inputs'!F1527,IF(COUNT('Historical Inputs'!F1526,'Historical Inputs'!F1528)=2,'Historical Inputs'!F1526-'Historical Inputs'!F1528,"n.a."))</x:t>
        </x:r>
      </x:text>
    </x:comment>
    <x:comment ref="E16" authorId="0">
      <x:text>
        <x:r>
          <x:t>Ending shares differ from weighted average diluted shares. Issued less treasury is used only for an identical date. Formula: =IF(ISNUMBER('Historical Inputs'!F1532),'Historical Inputs'!F1532,IF(COUNT('Historical Inputs'!F1533,'Historical Inputs'!F1534)=2,'Historical Inputs'!F1533-'Historical Inputs'!F1534,"n.a."))</x:t>
        </x:r>
      </x:text>
    </x:comment>
    <x:comment ref="E11" authorId="0">
      <x:text>
        <x:r>
          <x:t>Explicit reported common equity takes precedence. Preferred par amounts cannot substitute for carrying values. Rounded BV times shares is a disclosed fallback. Formula: =IF(ISNUMBER('Historical Inputs'!F1528),'Historical Inputs'!F1528,IF(AND(COUNT('Historical Inputs'!F1526,'Historical Inputs'!F1527)=2,'Historical Inputs'!F1527&gt;=1),'Historical Inputs'!F1526-'Historical Inputs'!F1527,IF(COUNT('Historical Inputs'!F1562,E16)=2,'Historical Inputs'!F1562*E16,"n.a.")))</x:t>
        </x:r>
      </x:text>
    </x:comment>
    <x:comment ref="E13" authorId="0">
      <x:text>
        <x:r>
          <x:t>Other intangibles exclude goodwill. If combined intangibles are reported, goodwill is deducted once. Formula: =IF(COUNT('Historical Inputs'!F1531,E12)=2,'Historical Inputs'!F1531-E12,'Historical Inputs'!F1530)</x:t>
        </x:r>
      </x:text>
    </x:comment>
    <x:comment ref="E14" authorId="0">
      <x:text>
        <x:r>
          <x:t>Straight subtraction TCE has no issuer deferred-tax adjustment. Formula: =IF(COUNT(E11,E12,E13)=3,E11-E12-E13,"n.a.")</x:t>
        </x:r>
      </x:text>
    </x:comment>
    <x:comment ref="E17" authorId="0">
      <x:text>
        <x:r>
          <x:t>Reported book value per share takes precedence. Formula: =IF(ISNUMBER('Historical Inputs'!F1562),'Historical Inputs'!F1562,IF(COUNT(E11,E16)=2,E11/E16,"n.a."))</x:t>
        </x:r>
      </x:text>
    </x:comment>
    <x:comment ref="E18" authorId="0">
      <x:text>
        <x:r>
          <x:t>Selected TBV is issuer reported, then issuer TCE divided by ending shares, then straight-subtraction TCE. Formula: =IF(ISNUMBER('Historical Inputs'!F1563),'Historical Inputs'!F1563,IF(COUNT('Historical Inputs'!F1564,E16)=2,'Historical Inputs'!F1564/E16,IF(COUNT(E14,E16)=2,E14/E16,"n.a.")))</x:t>
        </x:r>
      </x:text>
    </x:comment>
    <x:comment ref="E15" authorId="0">
      <x:text>
        <x:r>
          <x:t>Reported TCE takes precedence. TBV times rounded end shares can be a reconstruction. Formula: =IF(ISNUMBER('Historical Inputs'!F1564),'Historical Inputs'!F1564,IF(COUNT(E18,E16)=2,E18*E16,"n.a."))</x:t>
        </x:r>
      </x:text>
    </x:comment>
    <x:comment ref="E36" authorId="0">
      <x:text>
        <x:r>
          <x:t>Common earnings exclude preferred dividends and common-income adjustments. Formula: =IF(ISNUMBER('Historical Inputs'!F1550),'Historical Inputs'!F1550,IF(COUNT('Historical Inputs'!F1549,'Historical Inputs'!F1551)=2,'Historical Inputs'!F1549-'Historical Inputs'!F1551,"n.a."))</x:t>
        </x:r>
      </x:text>
    </x:comment>
    <x:comment ref="E37" authorId="0">
      <x:text>
        <x:r>
          <x:t>Reported parent net income, otherwise common income plus reported preferred adjustments; the fallback is a bridge. Formula: =IF(ISNUMBER('Historical Inputs'!F1549),'Historical Inputs'!F1549,IF(COUNT('Historical Inputs'!F1550,'Historical Inputs'!F1551)=2,'Historical Inputs'!F1550+'Historical Inputs'!F1551,"n.a."))</x:t>
        </x:r>
      </x:text>
    </x:comment>
    <x:comment ref="E30" authorId="0">
      <x:text>
        <x:r>
          <x:t>Net revenue equals net interest plus noninterest income. Use total GAAP reported revenue when a component is unavailable. Formula: =IF(COUNT(E28:E29)=2,SUM(E28:E29),'Historical Inputs'!F1544)</x:t>
        </x:r>
      </x:text>
    </x:comment>
    <x:comment ref="E32" authorId="0">
      <x:text>
        <x:r>
          <x:t>Pre-provision net revenue excludes the provision but retains operating expense. Formula: =IF(COUNT(E30,E31)=2,E30-E31,"n.a.")</x:t>
        </x:r>
      </x:text>
    </x:comment>
    <x:comment ref="E33" authorId="0">
      <x:text>
        <x:r>
          <x:t>Reported credit provision is selected first. Otherwise this is an explicitly labeled pretax bridge residual, not a reported provision. Formula: =IF(ISNUMBER('Historical Inputs'!F1546),'Historical Inputs'!F1546,IF(COUNT(E30,E31,E34)=3,E30-E31-E34,"n.a."))</x:t>
        </x:r>
      </x:text>
    </x:comment>
    <x:comment ref="E40" authorId="0">
      <x:text>
        <x:r>
          <x:t>Calculated common EPS uses common earnings and period-average diluted shares. Formula: =IF(AND(ISNUMBER(E36),ISNUMBER(E39),E39&lt;&gt;0),E36/E39,"n.a.")</x:t>
        </x:r>
      </x:text>
    </x:comment>
    <x:comment ref="E46" authorId="0">
      <x:text>
        <x:r>
          <x:t>Net charge-offs equal gross charge-offs less recoveries. Missing recoveries are not zero. Formula: =IF(COUNT(E44,E45)=2,E44-E45,"n.a.")</x:t>
        </x:r>
      </x:text>
    </x:comment>
    <x:comment ref="E51" authorId="0">
      <x:text>
        <x:r>
          <x:t>GAAP efficiency proxy. Issuer tax-equivalent revenue may produce a different reported ratio. Formula: =IF(AND(ISNUMBER(E31),ISNUMBER(E30),E30&lt;&gt;0),E31/E30,"n.a.")</x:t>
        </x:r>
      </x:text>
    </x:comment>
    <x:comment ref="E52" authorId="0">
      <x:text>
        <x:r>
          <x:t>Period-end loan-to-deposit ratio; business-model funding differences remain. Formula: =IF(AND(ISNUMBER(E21),ISNUMBER(E24),E24&lt;&gt;0),E21/E24,"n.a.")</x:t>
        </x:r>
      </x:text>
    </x:comment>
    <x:comment ref="E53" authorId="0">
      <x:text>
        <x:r>
          <x:t>Loan allowance coverage excludes unfunded commitment reserves. Formula: =IF(AND(ISNUMBER(E23),ISNUMBER(E21),E21&lt;&gt;0),E23/E21,"n.a.")</x:t>
        </x:r>
      </x:text>
    </x:comment>
    <x:comment ref="E54" authorId="0">
      <x:text>
        <x:r>
          <x:t>Charge-offs divided by period-end gross loans. This differs from an issuer average-loan credit-loss ratio. Formula: =IF(AND(ISNUMBER(E46),ISNUMBER(E21),E21&lt;&gt;0),E46/E21,"n.a.")</x:t>
        </x:r>
      </x:text>
    </x:comment>
    <x:comment ref="E55" authorId="0">
      <x:text>
        <x:r>
          <x:t>Difference between parent and common earnings includes preferred and other common-income claims. Formula: =IF(COUNT(E37,E36)=2,E37-E36,"n.a.")</x:t>
        </x:r>
      </x:text>
    </x:comment>
    <x:comment ref="E48" authorId="0">
      <x:text>
        <x:r>
          <x:t>Two-point average balance proxy, not the issuer daily average return. Formula: =IF(COUNT(E36,E11,$U$62)=3,E36/AVERAGE(E11,$U$62),"n.a.")</x:t>
        </x:r>
      </x:text>
    </x:comment>
    <x:comment ref="E49" authorId="0">
      <x:text>
        <x:r>
          <x:t>Two-point average balance proxy, not the issuer daily average return. Formula: =IF(COUNT(E36,E15,$U$63)=3,E36/AVERAGE(E15,$U$63),"n.a.")</x:t>
        </x:r>
      </x:text>
    </x:comment>
    <x:comment ref="E50" authorId="0">
      <x:text>
        <x:r>
          <x:t>Two-point average balance proxy, not the issuer daily average return. Formula: =IF(COUNT(E36,E7,$U$64)=3,E36/AVERAGE(E7,$U$64),"n.a.")</x:t>
        </x:r>
      </x:text>
    </x:comment>
    <x:comment ref="F7" authorId="0">
      <x:text>
        <x:r>
          <x:t>Assets, FY2018. Linked to the original frozen input. A missing reported fact stays n.a. Formula: ='Historical Inputs'!F1565</x:t>
        </x:r>
      </x:text>
    </x:comment>
    <x:comment ref="F8" authorId="0">
      <x:text>
        <x:r>
          <x:t>Liabilities, FY2018. Linked to the original frozen input. A missing reported fact stays n.a. Formula: ='Historical Inputs'!F1566</x:t>
        </x:r>
      </x:text>
    </x:comment>
    <x:comment ref="F9" authorId="0">
      <x:text>
        <x:r>
          <x:t>Shareholders equity attributable to parent, FY2018. Linked to the original frozen input. A missing reported fact stays n.a. Formula: ='Historical Inputs'!F1567</x:t>
        </x:r>
      </x:text>
    </x:comment>
    <x:comment ref="F12" authorId="0">
      <x:text>
        <x:r>
          <x:t>Goodwill, FY2018. Linked to the original frozen input. A missing reported fact stays n.a. Formula: ='Historical Inputs'!F1570</x:t>
        </x:r>
      </x:text>
    </x:comment>
    <x:comment ref="F19" authorId="0">
      <x:text>
        <x:r>
          <x:t>Reported common book value per share, FY2018. Linked to the original frozen input. A missing reported fact stays n.a. Formula: ='Historical Inputs'!F1603</x:t>
        </x:r>
      </x:text>
    </x:comment>
    <x:comment ref="F20" authorId="0">
      <x:text>
        <x:r>
          <x:t>Reported tangible book value per share, FY2018. Linked to the original frozen input. A missing reported fact stays n.a. Formula: ='Historical Inputs'!F1604</x:t>
        </x:r>
      </x:text>
    </x:comment>
    <x:comment ref="F21" authorId="0">
      <x:text>
        <x:r>
          <x:t>Gross loans and leases selected definition, FY2018. Linked to the original frozen input. A missing reported fact stays n.a. Formula: ='Historical Inputs'!F1577</x:t>
        </x:r>
      </x:text>
    </x:comment>
    <x:comment ref="F22" authorId="0">
      <x:text>
        <x:r>
          <x:t>Net loans after allowance selected definition, FY2018. Linked to the original frozen input. A missing reported fact stays n.a. Formula: ='Historical Inputs'!F1578</x:t>
        </x:r>
      </x:text>
    </x:comment>
    <x:comment ref="F23" authorId="0">
      <x:text>
        <x:r>
          <x:t>Loan allowance for credit losses, FY2018. Linked to the original frozen input. A missing reported fact stays n.a. Formula: ='Historical Inputs'!F1579</x:t>
        </x:r>
      </x:text>
    </x:comment>
    <x:comment ref="F25" authorId="0">
      <x:text>
        <x:r>
          <x:t>Cash, FY2018. Linked to the original frozen input. A missing reported fact stays n.a. Formula: ='Historical Inputs'!F1581</x:t>
        </x:r>
      </x:text>
    </x:comment>
    <x:comment ref="F26" authorId="0">
      <x:text>
        <x:r>
          <x:t>Accumulated other comprehensive income, FY2018. Linked to the original frozen input. A missing reported fact stays n.a. Formula: ='Historical Inputs'!F1582</x:t>
        </x:r>
      </x:text>
    </x:comment>
    <x:comment ref="F28" authorId="0">
      <x:text>
        <x:r>
          <x:t>Net interest income, FY2018. Linked to the original frozen input. A missing reported fact stays n.a. Formula: ='Historical Inputs'!F1583</x:t>
        </x:r>
      </x:text>
    </x:comment>
    <x:comment ref="F29" authorId="0">
      <x:text>
        <x:r>
          <x:t>Noninterest Income, FY2018. Linked to the original frozen input. A missing reported fact stays n.a. Formula: ='Historical Inputs'!F1584</x:t>
        </x:r>
      </x:text>
    </x:comment>
    <x:comment ref="F31" authorId="0">
      <x:text>
        <x:r>
          <x:t>Noninterest expense, FY2018. Linked to the original frozen input. A missing reported fact stays n.a. Formula: ='Historical Inputs'!F1586</x:t>
        </x:r>
      </x:text>
    </x:comment>
    <x:comment ref="F34" authorId="0">
      <x:text>
        <x:r>
          <x:t>Income before income taxes, FY2018. Linked to the original frozen input. A missing reported fact stays n.a. Formula: ='Historical Inputs'!F1588</x:t>
        </x:r>
      </x:text>
    </x:comment>
    <x:comment ref="F35" authorId="0">
      <x:text>
        <x:r>
          <x:t>Tax, FY2018. Linked to the original frozen input. A missing reported fact stays n.a. Formula: ='Historical Inputs'!F1589</x:t>
        </x:r>
      </x:text>
    </x:comment>
    <x:comment ref="F38" authorId="0">
      <x:text>
        <x:r>
          <x:t>Reported diluted EPS, FY2018. Linked to the original frozen input. A missing reported fact stays n.a. Formula: ='Historical Inputs'!F1593</x:t>
        </x:r>
      </x:text>
    </x:comment>
    <x:comment ref="F39" authorId="0">
      <x:text>
        <x:r>
          <x:t>Weighted average diluted shares, FY2018. Linked to the original frozen input. A missing reported fact stays n.a. Formula: ='Historical Inputs'!F1594</x:t>
        </x:r>
      </x:text>
    </x:comment>
    <x:comment ref="F41" authorId="0">
      <x:text>
        <x:r>
          <x:t>Dividends per common share, FY2018. Linked to the original frozen input. A missing reported fact stays n.a. Formula: ='Historical Inputs'!F1595</x:t>
        </x:r>
      </x:text>
    </x:comment>
    <x:comment ref="F42" authorId="0">
      <x:text>
        <x:r>
          <x:t>Cash common dividends paid, FY2018. Linked to the original frozen input. A missing reported fact stays n.a. Formula: ='Historical Inputs'!F1596</x:t>
        </x:r>
      </x:text>
    </x:comment>
    <x:comment ref="F43" authorId="0">
      <x:text>
        <x:r>
          <x:t>Common share repurchases paid, FY2018. Linked to the original frozen input. A missing reported fact stays n.a. Formula: ='Historical Inputs'!F1597</x:t>
        </x:r>
      </x:text>
    </x:comment>
    <x:comment ref="F44" authorId="0">
      <x:text>
        <x:r>
          <x:t>Gross loan charge-offs, FY2018. Linked to the original frozen input. A missing reported fact stays n.a. Formula: ='Historical Inputs'!F1598</x:t>
        </x:r>
      </x:text>
    </x:comment>
    <x:comment ref="F45" authorId="0">
      <x:text>
        <x:r>
          <x:t>Loan recoveries, FY2018. Linked to the original frozen input. A missing reported fact stays n.a. Formula: ='Historical Inputs'!F1599</x:t>
        </x:r>
      </x:text>
    </x:comment>
    <x:comment ref="F47" authorId="0">
      <x:text>
        <x:r>
          <x:t>Actual standardized CET1 ratio, FY2018. Linked to the original frozen input. A missing reported fact stays n.a. Formula: ='Historical Inputs'!F1601</x:t>
        </x:r>
      </x:text>
    </x:comment>
    <x:comment ref="F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Inputs'!F1576</x:t>
        </x:r>
      </x:text>
    </x:comment>
    <x:comment ref="F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Inputs'!F1568),'Historical Inputs'!F1568&gt;=1),'Historical Inputs'!F1568,IF(COUNT('Historical Inputs'!F1567,'Historical Inputs'!F1569)=2,'Historical Inputs'!F1567-'Historical Inputs'!F1569,"n.a."))</x:t>
        </x:r>
      </x:text>
    </x:comment>
    <x:comment ref="F16" authorId="0">
      <x:text>
        <x:r>
          <x:t>Ending shares differ from weighted average diluted shares. Issued less treasury is used only for an identical date. Formula: =IF(ISNUMBER('Historical Inputs'!F1573),'Historical Inputs'!F1573,IF(COUNT('Historical Inputs'!F1574,'Historical Inputs'!F1575)=2,'Historical Inputs'!F1574-'Historical Inputs'!F1575,"n.a."))</x:t>
        </x:r>
      </x:text>
    </x:comment>
    <x:comment ref="F11" authorId="0">
      <x:text>
        <x:r>
          <x:t>Explicit reported common equity takes precedence. Preferred par amounts cannot substitute for carrying values. Rounded BV times shares is a disclosed fallback. Formula: =IF(ISNUMBER('Historical Inputs'!F1569),'Historical Inputs'!F1569,IF(AND(COUNT('Historical Inputs'!F1567,'Historical Inputs'!F1568)=2,'Historical Inputs'!F1568&gt;=1),'Historical Inputs'!F1567-'Historical Inputs'!F1568,IF(COUNT('Historical Inputs'!F1603,F16)=2,'Historical Inputs'!F1603*F16,"n.a.")))</x:t>
        </x:r>
      </x:text>
    </x:comment>
    <x:comment ref="F13" authorId="0">
      <x:text>
        <x:r>
          <x:t>Other intangibles exclude goodwill. If combined intangibles are reported, goodwill is deducted once. Formula: =IF(COUNT('Historical Inputs'!F1572,F12)=2,'Historical Inputs'!F1572-F12,'Historical Inputs'!F1571)</x:t>
        </x:r>
      </x:text>
    </x:comment>
    <x:comment ref="F14" authorId="0">
      <x:text>
        <x:r>
          <x:t>Straight subtraction TCE has no issuer deferred-tax adjustment. Formula: =IF(COUNT(F11,F12,F13)=3,F11-F12-F13,"n.a.")</x:t>
        </x:r>
      </x:text>
    </x:comment>
    <x:comment ref="F17" authorId="0">
      <x:text>
        <x:r>
          <x:t>Reported book value per share takes precedence. Formula: =IF(ISNUMBER('Historical Inputs'!F1603),'Historical Inputs'!F1603,IF(COUNT(F11,F16)=2,F11/F16,"n.a."))</x:t>
        </x:r>
      </x:text>
    </x:comment>
    <x:comment ref="F18" authorId="0">
      <x:text>
        <x:r>
          <x:t>Selected TBV is issuer reported, then issuer TCE divided by ending shares, then straight-subtraction TCE. Formula: =IF(ISNUMBER('Historical Inputs'!F1604),'Historical Inputs'!F1604,IF(COUNT('Historical Inputs'!F1605,F16)=2,'Historical Inputs'!F1605/F16,IF(COUNT(F14,F16)=2,F14/F16,"n.a.")))</x:t>
        </x:r>
      </x:text>
    </x:comment>
    <x:comment ref="F15" authorId="0">
      <x:text>
        <x:r>
          <x:t>Reported TCE takes precedence. TBV times rounded end shares can be a reconstruction. Formula: =IF(ISNUMBER('Historical Inputs'!F1605),'Historical Inputs'!F1605,IF(COUNT(F18,F16)=2,F18*F16,"n.a."))</x:t>
        </x:r>
      </x:text>
    </x:comment>
    <x:comment ref="F36" authorId="0">
      <x:text>
        <x:r>
          <x:t>Common earnings exclude preferred dividends and common-income adjustments. Formula: =IF(ISNUMBER('Historical Inputs'!F1591),'Historical Inputs'!F1591,IF(COUNT('Historical Inputs'!F1590,'Historical Inputs'!F1592)=2,'Historical Inputs'!F1590-'Historical Inputs'!F1592,"n.a."))</x:t>
        </x:r>
      </x:text>
    </x:comment>
    <x:comment ref="F37" authorId="0">
      <x:text>
        <x:r>
          <x:t>Reported parent net income, otherwise common income plus reported preferred adjustments; the fallback is a bridge. Formula: =IF(ISNUMBER('Historical Inputs'!F1590),'Historical Inputs'!F1590,IF(COUNT('Historical Inputs'!F1591,'Historical Inputs'!F1592)=2,'Historical Inputs'!F1591+'Historical Inputs'!F1592,"n.a."))</x:t>
        </x:r>
      </x:text>
    </x:comment>
    <x:comment ref="F30" authorId="0">
      <x:text>
        <x:r>
          <x:t>Net revenue equals net interest plus noninterest income. Use total GAAP reported revenue when a component is unavailable. Formula: =IF(COUNT(F28:F29)=2,SUM(F28:F29),'Historical Inputs'!F1585)</x:t>
        </x:r>
      </x:text>
    </x:comment>
    <x:comment ref="F32" authorId="0">
      <x:text>
        <x:r>
          <x:t>Pre-provision net revenue excludes the provision but retains operating expense. Formula: =IF(COUNT(F30,F31)=2,F30-F31,"n.a.")</x:t>
        </x:r>
      </x:text>
    </x:comment>
    <x:comment ref="F33" authorId="0">
      <x:text>
        <x:r>
          <x:t>Reported credit provision is selected first. Otherwise this is an explicitly labeled pretax bridge residual, not a reported provision. Formula: =IF(ISNUMBER('Historical Inputs'!F1587),'Historical Inputs'!F1587,IF(COUNT(F30,F31,F34)=3,F30-F31-F34,"n.a."))</x:t>
        </x:r>
      </x:text>
    </x:comment>
    <x:comment ref="F40" authorId="0">
      <x:text>
        <x:r>
          <x:t>Calculated common EPS uses common earnings and period-average diluted shares. Formula: =IF(AND(ISNUMBER(F36),ISNUMBER(F39),F39&lt;&gt;0),F36/F39,"n.a.")</x:t>
        </x:r>
      </x:text>
    </x:comment>
    <x:comment ref="F46" authorId="0">
      <x:text>
        <x:r>
          <x:t>Net charge-offs equal gross charge-offs less recoveries. Missing recoveries are not zero. Formula: =IF(COUNT(F44,F45)=2,F44-F45,"n.a.")</x:t>
        </x:r>
      </x:text>
    </x:comment>
    <x:comment ref="F51" authorId="0">
      <x:text>
        <x:r>
          <x:t>GAAP efficiency proxy. Issuer tax-equivalent revenue may produce a different reported ratio. Formula: =IF(AND(ISNUMBER(F31),ISNUMBER(F30),F30&lt;&gt;0),F31/F30,"n.a.")</x:t>
        </x:r>
      </x:text>
    </x:comment>
    <x:comment ref="F52" authorId="0">
      <x:text>
        <x:r>
          <x:t>Period-end loan-to-deposit ratio; business-model funding differences remain. Formula: =IF(AND(ISNUMBER(F21),ISNUMBER(F24),F24&lt;&gt;0),F21/F24,"n.a.")</x:t>
        </x:r>
      </x:text>
    </x:comment>
    <x:comment ref="F53" authorId="0">
      <x:text>
        <x:r>
          <x:t>Loan allowance coverage excludes unfunded commitment reserves. Formula: =IF(AND(ISNUMBER(F23),ISNUMBER(F21),F21&lt;&gt;0),F23/F21,"n.a.")</x:t>
        </x:r>
      </x:text>
    </x:comment>
    <x:comment ref="F54" authorId="0">
      <x:text>
        <x:r>
          <x:t>Charge-offs divided by period-end gross loans. This differs from an issuer average-loan credit-loss ratio. Formula: =IF(AND(ISNUMBER(F46),ISNUMBER(F21),F21&lt;&gt;0),F46/F21,"n.a.")</x:t>
        </x:r>
      </x:text>
    </x:comment>
    <x:comment ref="F55" authorId="0">
      <x:text>
        <x:r>
          <x:t>Difference between parent and common earnings includes preferred and other common-income claims. Formula: =IF(COUNT(F37,F36)=2,F37-F36,"n.a.")</x:t>
        </x:r>
      </x:text>
    </x:comment>
    <x:comment ref="F48" authorId="0">
      <x:text>
        <x:r>
          <x:t>Two-point average balance proxy, not the issuer daily average return. Formula: =IF(COUNT(F36,F11,E11)=3,F36/AVERAGE(F11,E11),"n.a.")</x:t>
        </x:r>
      </x:text>
    </x:comment>
    <x:comment ref="F49" authorId="0">
      <x:text>
        <x:r>
          <x:t>Two-point average balance proxy, not the issuer daily average return. Formula: =IF(COUNT(F36,F15,E15)=3,F36/AVERAGE(F15,E15),"n.a.")</x:t>
        </x:r>
      </x:text>
    </x:comment>
    <x:comment ref="F50" authorId="0">
      <x:text>
        <x:r>
          <x:t>Two-point average balance proxy, not the issuer daily average return. Formula: =IF(COUNT(F36,F7,E7)=3,F36/AVERAGE(F7,E7),"n.a.")</x:t>
        </x:r>
      </x:text>
    </x:comment>
    <x:comment ref="G7" authorId="0">
      <x:text>
        <x:r>
          <x:t>Assets, FY2019. Linked to the original frozen input. A missing reported fact stays n.a. Formula: ='Historical Inputs'!F1606</x:t>
        </x:r>
      </x:text>
    </x:comment>
    <x:comment ref="G8" authorId="0">
      <x:text>
        <x:r>
          <x:t>Liabilities, FY2019. Linked to the original frozen input. A missing reported fact stays n.a. Formula: ='Historical Inputs'!F1607</x:t>
        </x:r>
      </x:text>
    </x:comment>
    <x:comment ref="G9" authorId="0">
      <x:text>
        <x:r>
          <x:t>Shareholders equity attributable to parent, FY2019. Linked to the original frozen input. A missing reported fact stays n.a. Formula: ='Historical Inputs'!F1608</x:t>
        </x:r>
      </x:text>
    </x:comment>
    <x:comment ref="G12" authorId="0">
      <x:text>
        <x:r>
          <x:t>Goodwill, FY2019. Linked to the original frozen input. A missing reported fact stays n.a. Formula: ='Historical Inputs'!F1611</x:t>
        </x:r>
      </x:text>
    </x:comment>
    <x:comment ref="G19" authorId="0">
      <x:text>
        <x:r>
          <x:t>Reported common book value per share, FY2019. Linked to the original frozen input. A missing reported fact stays n.a. Formula: ='Historical Inputs'!F1644</x:t>
        </x:r>
      </x:text>
    </x:comment>
    <x:comment ref="G20" authorId="0">
      <x:text>
        <x:r>
          <x:t>Reported tangible book value per share, FY2019. Linked to the original frozen input. A missing reported fact stays n.a. Formula: ='Historical Inputs'!F1645</x:t>
        </x:r>
      </x:text>
    </x:comment>
    <x:comment ref="G21" authorId="0">
      <x:text>
        <x:r>
          <x:t>Gross loans and leases selected definition, FY2019. Linked to the original frozen input. A missing reported fact stays n.a. Formula: ='Historical Inputs'!F1618</x:t>
        </x:r>
      </x:text>
    </x:comment>
    <x:comment ref="G22" authorId="0">
      <x:text>
        <x:r>
          <x:t>Net loans after allowance selected definition, FY2019. Linked to the original frozen input. A missing reported fact stays n.a. Formula: ='Historical Inputs'!F1619</x:t>
        </x:r>
      </x:text>
    </x:comment>
    <x:comment ref="G23" authorId="0">
      <x:text>
        <x:r>
          <x:t>Loan allowance for credit losses, FY2019. Linked to the original frozen input. A missing reported fact stays n.a. Formula: ='Historical Inputs'!F1620</x:t>
        </x:r>
      </x:text>
    </x:comment>
    <x:comment ref="G25" authorId="0">
      <x:text>
        <x:r>
          <x:t>Cash, FY2019. Linked to the original frozen input. A missing reported fact stays n.a. Formula: ='Historical Inputs'!F1622</x:t>
        </x:r>
      </x:text>
    </x:comment>
    <x:comment ref="G26" authorId="0">
      <x:text>
        <x:r>
          <x:t>Accumulated other comprehensive income, FY2019. Linked to the original frozen input. A missing reported fact stays n.a. Formula: ='Historical Inputs'!F1623</x:t>
        </x:r>
      </x:text>
    </x:comment>
    <x:comment ref="G28" authorId="0">
      <x:text>
        <x:r>
          <x:t>Net interest income, FY2019. Linked to the original frozen input. A missing reported fact stays n.a. Formula: ='Historical Inputs'!F1624</x:t>
        </x:r>
      </x:text>
    </x:comment>
    <x:comment ref="G29" authorId="0">
      <x:text>
        <x:r>
          <x:t>Noninterest Income, FY2019. Linked to the original frozen input. A missing reported fact stays n.a. Formula: ='Historical Inputs'!F1625</x:t>
        </x:r>
      </x:text>
    </x:comment>
    <x:comment ref="G31" authorId="0">
      <x:text>
        <x:r>
          <x:t>Noninterest expense, FY2019. Linked to the original frozen input. A missing reported fact stays n.a. Formula: ='Historical Inputs'!F1627</x:t>
        </x:r>
      </x:text>
    </x:comment>
    <x:comment ref="G34" authorId="0">
      <x:text>
        <x:r>
          <x:t>Income before income taxes, FY2019. Linked to the original frozen input. A missing reported fact stays n.a. Formula: ='Historical Inputs'!F1629</x:t>
        </x:r>
      </x:text>
    </x:comment>
    <x:comment ref="G35" authorId="0">
      <x:text>
        <x:r>
          <x:t>Tax, FY2019. Linked to the original frozen input. A missing reported fact stays n.a. Formula: ='Historical Inputs'!F1630</x:t>
        </x:r>
      </x:text>
    </x:comment>
    <x:comment ref="G38" authorId="0">
      <x:text>
        <x:r>
          <x:t>Reported diluted EPS, FY2019. Linked to the original frozen input. A missing reported fact stays n.a. Formula: ='Historical Inputs'!F1634</x:t>
        </x:r>
      </x:text>
    </x:comment>
    <x:comment ref="G39" authorId="0">
      <x:text>
        <x:r>
          <x:t>Weighted average diluted shares, FY2019. Linked to the original frozen input. A missing reported fact stays n.a. Formula: ='Historical Inputs'!F1635</x:t>
        </x:r>
      </x:text>
    </x:comment>
    <x:comment ref="G41" authorId="0">
      <x:text>
        <x:r>
          <x:t>Dividends per common share, FY2019. Linked to the original frozen input. A missing reported fact stays n.a. Formula: ='Historical Inputs'!F1636</x:t>
        </x:r>
      </x:text>
    </x:comment>
    <x:comment ref="G42" authorId="0">
      <x:text>
        <x:r>
          <x:t>Cash common dividends paid, FY2019. Linked to the original frozen input. A missing reported fact stays n.a. Formula: ='Historical Inputs'!F1637</x:t>
        </x:r>
      </x:text>
    </x:comment>
    <x:comment ref="G43" authorId="0">
      <x:text>
        <x:r>
          <x:t>Common share repurchases paid, FY2019. Linked to the original frozen input. A missing reported fact stays n.a. Formula: ='Historical Inputs'!F1638</x:t>
        </x:r>
      </x:text>
    </x:comment>
    <x:comment ref="G44" authorId="0">
      <x:text>
        <x:r>
          <x:t>Gross loan charge-offs, FY2019. Linked to the original frozen input. A missing reported fact stays n.a. Formula: ='Historical Inputs'!F1639</x:t>
        </x:r>
      </x:text>
    </x:comment>
    <x:comment ref="G45" authorId="0">
      <x:text>
        <x:r>
          <x:t>Loan recoveries, FY2019. Linked to the original frozen input. A missing reported fact stays n.a. Formula: ='Historical Inputs'!F1640</x:t>
        </x:r>
      </x:text>
    </x:comment>
    <x:comment ref="G47" authorId="0">
      <x:text>
        <x:r>
          <x:t>Actual standardized CET1 ratio, FY2019. Linked to the original frozen input. A missing reported fact stays n.a. Formula: ='Historical Inputs'!F1642</x:t>
        </x:r>
      </x:text>
    </x:comment>
    <x:comment ref="G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Inputs'!F1617</x:t>
        </x:r>
      </x:text>
    </x:comment>
    <x:comment ref="G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Inputs'!F1609),'Historical Inputs'!F1609&gt;=1),'Historical Inputs'!F1609,IF(COUNT('Historical Inputs'!F1608,'Historical Inputs'!F1610)=2,'Historical Inputs'!F1608-'Historical Inputs'!F1610,"n.a."))</x:t>
        </x:r>
      </x:text>
    </x:comment>
    <x:comment ref="G16" authorId="0">
      <x:text>
        <x:r>
          <x:t>Ending shares differ from weighted average diluted shares. Issued less treasury is used only for an identical date. Formula: =IF(ISNUMBER('Historical Inputs'!F1614),'Historical Inputs'!F1614,IF(COUNT('Historical Inputs'!F1615,'Historical Inputs'!F1616)=2,'Historical Inputs'!F1615-'Historical Inputs'!F1616,"n.a."))</x:t>
        </x:r>
      </x:text>
    </x:comment>
    <x:comment ref="G11" authorId="0">
      <x:text>
        <x:r>
          <x:t>Explicit reported common equity takes precedence. Preferred par amounts cannot substitute for carrying values. Rounded BV times shares is a disclosed fallback. Formula: =IF(ISNUMBER('Historical Inputs'!F1610),'Historical Inputs'!F1610,IF(AND(COUNT('Historical Inputs'!F1608,'Historical Inputs'!F1609)=2,'Historical Inputs'!F1609&gt;=1),'Historical Inputs'!F1608-'Historical Inputs'!F1609,IF(COUNT('Historical Inputs'!F1644,G16)=2,'Historical Inputs'!F1644*G16,"n.a.")))</x:t>
        </x:r>
      </x:text>
    </x:comment>
    <x:comment ref="G13" authorId="0">
      <x:text>
        <x:r>
          <x:t>Other intangibles exclude goodwill. If combined intangibles are reported, goodwill is deducted once. Formula: =IF(COUNT('Historical Inputs'!F1613,G12)=2,'Historical Inputs'!F1613-G12,'Historical Inputs'!F1612)</x:t>
        </x:r>
      </x:text>
    </x:comment>
    <x:comment ref="G14" authorId="0">
      <x:text>
        <x:r>
          <x:t>Straight subtraction TCE has no issuer deferred-tax adjustment. Formula: =IF(COUNT(G11,G12,G13)=3,G11-G12-G13,"n.a.")</x:t>
        </x:r>
      </x:text>
    </x:comment>
    <x:comment ref="G17" authorId="0">
      <x:text>
        <x:r>
          <x:t>Reported book value per share takes precedence. Formula: =IF(ISNUMBER('Historical Inputs'!F1644),'Historical Inputs'!F1644,IF(COUNT(G11,G16)=2,G11/G16,"n.a."))</x:t>
        </x:r>
      </x:text>
    </x:comment>
    <x:comment ref="G18" authorId="0">
      <x:text>
        <x:r>
          <x:t>Selected TBV is issuer reported, then issuer TCE divided by ending shares, then straight-subtraction TCE. Formula: =IF(ISNUMBER('Historical Inputs'!F1645),'Historical Inputs'!F1645,IF(COUNT('Historical Inputs'!F1646,G16)=2,'Historical Inputs'!F1646/G16,IF(COUNT(G14,G16)=2,G14/G16,"n.a.")))</x:t>
        </x:r>
      </x:text>
    </x:comment>
    <x:comment ref="G15" authorId="0">
      <x:text>
        <x:r>
          <x:t>Reported TCE takes precedence. TBV times rounded end shares can be a reconstruction. Formula: =IF(ISNUMBER('Historical Inputs'!F1646),'Historical Inputs'!F1646,IF(COUNT(G18,G16)=2,G18*G16,"n.a."))</x:t>
        </x:r>
      </x:text>
    </x:comment>
    <x:comment ref="G36" authorId="0">
      <x:text>
        <x:r>
          <x:t>Common earnings exclude preferred dividends and common-income adjustments. Formula: =IF(ISNUMBER('Historical Inputs'!F1632),'Historical Inputs'!F1632,IF(COUNT('Historical Inputs'!F1631,'Historical Inputs'!F1633)=2,'Historical Inputs'!F1631-'Historical Inputs'!F1633,"n.a."))</x:t>
        </x:r>
      </x:text>
    </x:comment>
    <x:comment ref="G37" authorId="0">
      <x:text>
        <x:r>
          <x:t>Reported parent net income, otherwise common income plus reported preferred adjustments; the fallback is a bridge. Formula: =IF(ISNUMBER('Historical Inputs'!F1631),'Historical Inputs'!F1631,IF(COUNT('Historical Inputs'!F1632,'Historical Inputs'!F1633)=2,'Historical Inputs'!F1632+'Historical Inputs'!F1633,"n.a."))</x:t>
        </x:r>
      </x:text>
    </x:comment>
    <x:comment ref="G30" authorId="0">
      <x:text>
        <x:r>
          <x:t>Net revenue equals net interest plus noninterest income. Use total GAAP reported revenue when a component is unavailable. Formula: =IF(COUNT(G28:G29)=2,SUM(G28:G29),'Historical Inputs'!F1626)</x:t>
        </x:r>
      </x:text>
    </x:comment>
    <x:comment ref="G32" authorId="0">
      <x:text>
        <x:r>
          <x:t>Pre-provision net revenue excludes the provision but retains operating expense. Formula: =IF(COUNT(G30,G31)=2,G30-G31,"n.a.")</x:t>
        </x:r>
      </x:text>
    </x:comment>
    <x:comment ref="G33" authorId="0">
      <x:text>
        <x:r>
          <x:t>Reported credit provision is selected first. Otherwise this is an explicitly labeled pretax bridge residual, not a reported provision. Formula: =IF(ISNUMBER('Historical Inputs'!F1628),'Historical Inputs'!F1628,IF(COUNT(G30,G31,G34)=3,G30-G31-G34,"n.a."))</x:t>
        </x:r>
      </x:text>
    </x:comment>
    <x:comment ref="G40" authorId="0">
      <x:text>
        <x:r>
          <x:t>Calculated common EPS uses common earnings and period-average diluted shares. Formula: =IF(AND(ISNUMBER(G36),ISNUMBER(G39),G39&lt;&gt;0),G36/G39,"n.a.")</x:t>
        </x:r>
      </x:text>
    </x:comment>
    <x:comment ref="G46" authorId="0">
      <x:text>
        <x:r>
          <x:t>Net charge-offs equal gross charge-offs less recoveries. Missing recoveries are not zero. Formula: =IF(COUNT(G44,G45)=2,G44-G45,"n.a.")</x:t>
        </x:r>
      </x:text>
    </x:comment>
    <x:comment ref="G51" authorId="0">
      <x:text>
        <x:r>
          <x:t>GAAP efficiency proxy. Issuer tax-equivalent revenue may produce a different reported ratio. Formula: =IF(AND(ISNUMBER(G31),ISNUMBER(G30),G30&lt;&gt;0),G31/G30,"n.a.")</x:t>
        </x:r>
      </x:text>
    </x:comment>
    <x:comment ref="G52" authorId="0">
      <x:text>
        <x:r>
          <x:t>Period-end loan-to-deposit ratio; business-model funding differences remain. Formula: =IF(AND(ISNUMBER(G21),ISNUMBER(G24),G24&lt;&gt;0),G21/G24,"n.a.")</x:t>
        </x:r>
      </x:text>
    </x:comment>
    <x:comment ref="G53" authorId="0">
      <x:text>
        <x:r>
          <x:t>Loan allowance coverage excludes unfunded commitment reserves. Formula: =IF(AND(ISNUMBER(G23),ISNUMBER(G21),G21&lt;&gt;0),G23/G21,"n.a.")</x:t>
        </x:r>
      </x:text>
    </x:comment>
    <x:comment ref="G54" authorId="0">
      <x:text>
        <x:r>
          <x:t>Charge-offs divided by period-end gross loans. This differs from an issuer average-loan credit-loss ratio. Formula: =IF(AND(ISNUMBER(G46),ISNUMBER(G21),G21&lt;&gt;0),G46/G21,"n.a.")</x:t>
        </x:r>
      </x:text>
    </x:comment>
    <x:comment ref="G55" authorId="0">
      <x:text>
        <x:r>
          <x:t>Difference between parent and common earnings includes preferred and other common-income claims. Formula: =IF(COUNT(G37,G36)=2,G37-G36,"n.a.")</x:t>
        </x:r>
      </x:text>
    </x:comment>
    <x:comment ref="G48" authorId="0">
      <x:text>
        <x:r>
          <x:t>Two-point average balance proxy, not the issuer daily average return. Formula: =IF(COUNT(G36,G11,F11)=3,G36/AVERAGE(G11,F11),"n.a.")</x:t>
        </x:r>
      </x:text>
    </x:comment>
    <x:comment ref="G49" authorId="0">
      <x:text>
        <x:r>
          <x:t>Two-point average balance proxy, not the issuer daily average return. Formula: =IF(COUNT(G36,G15,F15)=3,G36/AVERAGE(G15,F15),"n.a.")</x:t>
        </x:r>
      </x:text>
    </x:comment>
    <x:comment ref="G50" authorId="0">
      <x:text>
        <x:r>
          <x:t>Two-point average balance proxy, not the issuer daily average return. Formula: =IF(COUNT(G36,G7,F7)=3,G36/AVERAGE(G7,F7),"n.a.")</x:t>
        </x:r>
      </x:text>
    </x:comment>
    <x:comment ref="H7" authorId="0">
      <x:text>
        <x:r>
          <x:t>Assets, FY2020. Linked to the original frozen input. A missing reported fact stays n.a. Formula: ='Historical Inputs'!F1647</x:t>
        </x:r>
      </x:text>
    </x:comment>
    <x:comment ref="H8" authorId="0">
      <x:text>
        <x:r>
          <x:t>Liabilities, FY2020. Linked to the original frozen input. A missing reported fact stays n.a. Formula: ='Historical Inputs'!F1648</x:t>
        </x:r>
      </x:text>
    </x:comment>
    <x:comment ref="H9" authorId="0">
      <x:text>
        <x:r>
          <x:t>Shareholders equity attributable to parent, FY2020. Linked to the original frozen input. A missing reported fact stays n.a. Formula: ='Historical Inputs'!F1649</x:t>
        </x:r>
      </x:text>
    </x:comment>
    <x:comment ref="H12" authorId="0">
      <x:text>
        <x:r>
          <x:t>Goodwill, FY2020. Linked to the original frozen input. A missing reported fact stays n.a. Formula: ='Historical Inputs'!F1652</x:t>
        </x:r>
      </x:text>
    </x:comment>
    <x:comment ref="H19" authorId="0">
      <x:text>
        <x:r>
          <x:t>Reported common book value per share, FY2020. Linked to the original frozen input. A missing reported fact stays n.a. Formula: ='Historical Inputs'!F1685</x:t>
        </x:r>
      </x:text>
    </x:comment>
    <x:comment ref="H20" authorId="0">
      <x:text>
        <x:r>
          <x:t>Reported tangible book value per share, FY2020. Linked to the original frozen input. A missing reported fact stays n.a. Formula: ='Historical Inputs'!F1686</x:t>
        </x:r>
      </x:text>
    </x:comment>
    <x:comment ref="H21" authorId="0">
      <x:text>
        <x:r>
          <x:t>Gross loans and leases selected definition, FY2020. Linked to the original frozen input. A missing reported fact stays n.a. Formula: ='Historical Inputs'!F1659</x:t>
        </x:r>
      </x:text>
    </x:comment>
    <x:comment ref="H22" authorId="0">
      <x:text>
        <x:r>
          <x:t>Net loans after allowance selected definition, FY2020. Linked to the original frozen input. A missing reported fact stays n.a. Formula: ='Historical Inputs'!F1660</x:t>
        </x:r>
      </x:text>
    </x:comment>
    <x:comment ref="H23" authorId="0">
      <x:text>
        <x:r>
          <x:t>Loan allowance for credit losses, FY2020. Linked to the original frozen input. A missing reported fact stays n.a. Formula: ='Historical Inputs'!F1661</x:t>
        </x:r>
      </x:text>
    </x:comment>
    <x:comment ref="H25" authorId="0">
      <x:text>
        <x:r>
          <x:t>Cash, FY2020. Linked to the original frozen input. A missing reported fact stays n.a. Formula: ='Historical Inputs'!F1663</x:t>
        </x:r>
      </x:text>
    </x:comment>
    <x:comment ref="H26" authorId="0">
      <x:text>
        <x:r>
          <x:t>Accumulated other comprehensive income, FY2020. Linked to the original frozen input. A missing reported fact stays n.a. Formula: ='Historical Inputs'!F1664</x:t>
        </x:r>
      </x:text>
    </x:comment>
    <x:comment ref="H28" authorId="0">
      <x:text>
        <x:r>
          <x:t>Net interest income, FY2020. Linked to the original frozen input. A missing reported fact stays n.a. Formula: ='Historical Inputs'!F1665</x:t>
        </x:r>
      </x:text>
    </x:comment>
    <x:comment ref="H29" authorId="0">
      <x:text>
        <x:r>
          <x:t>Noninterest Income, FY2020. Linked to the original frozen input. A missing reported fact stays n.a. Formula: ='Historical Inputs'!F1666</x:t>
        </x:r>
      </x:text>
    </x:comment>
    <x:comment ref="H31" authorId="0">
      <x:text>
        <x:r>
          <x:t>Noninterest expense, FY2020. Linked to the original frozen input. A missing reported fact stays n.a. Formula: ='Historical Inputs'!F1668</x:t>
        </x:r>
      </x:text>
    </x:comment>
    <x:comment ref="H34" authorId="0">
      <x:text>
        <x:r>
          <x:t>Income before income taxes, FY2020. Linked to the original frozen input. A missing reported fact stays n.a. Formula: ='Historical Inputs'!F1670</x:t>
        </x:r>
      </x:text>
    </x:comment>
    <x:comment ref="H35" authorId="0">
      <x:text>
        <x:r>
          <x:t>Tax, FY2020. Linked to the original frozen input. A missing reported fact stays n.a. Formula: ='Historical Inputs'!F1671</x:t>
        </x:r>
      </x:text>
    </x:comment>
    <x:comment ref="H38" authorId="0">
      <x:text>
        <x:r>
          <x:t>Reported diluted EPS, FY2020. Linked to the original frozen input. A missing reported fact stays n.a. Formula: ='Historical Inputs'!F1675</x:t>
        </x:r>
      </x:text>
    </x:comment>
    <x:comment ref="H39" authorId="0">
      <x:text>
        <x:r>
          <x:t>Weighted average diluted shares, FY2020. Linked to the original frozen input. A missing reported fact stays n.a. Formula: ='Historical Inputs'!F1676</x:t>
        </x:r>
      </x:text>
    </x:comment>
    <x:comment ref="H41" authorId="0">
      <x:text>
        <x:r>
          <x:t>Dividends per common share, FY2020. Linked to the original frozen input. A missing reported fact stays n.a. Formula: ='Historical Inputs'!F1677</x:t>
        </x:r>
      </x:text>
    </x:comment>
    <x:comment ref="H42" authorId="0">
      <x:text>
        <x:r>
          <x:t>Cash common dividends paid, FY2020. Linked to the original frozen input. A missing reported fact stays n.a. Formula: ='Historical Inputs'!F1678</x:t>
        </x:r>
      </x:text>
    </x:comment>
    <x:comment ref="H43" authorId="0">
      <x:text>
        <x:r>
          <x:t>Common share repurchases paid, FY2020. Linked to the original frozen input. A missing reported fact stays n.a. Formula: ='Historical Inputs'!F1679</x:t>
        </x:r>
      </x:text>
    </x:comment>
    <x:comment ref="H44" authorId="0">
      <x:text>
        <x:r>
          <x:t>Gross loan charge-offs, FY2020. Linked to the original frozen input. A missing reported fact stays n.a. Formula: ='Historical Inputs'!F1680</x:t>
        </x:r>
      </x:text>
    </x:comment>
    <x:comment ref="H45" authorId="0">
      <x:text>
        <x:r>
          <x:t>Loan recoveries, FY2020. Linked to the original frozen input. A missing reported fact stays n.a. Formula: ='Historical Inputs'!F1681</x:t>
        </x:r>
      </x:text>
    </x:comment>
    <x:comment ref="H47" authorId="0">
      <x:text>
        <x:r>
          <x:t>Actual standardized CET1 ratio, FY2020. Linked to the original frozen input. A missing reported fact stays n.a. Formula: ='Historical Inputs'!F1683</x:t>
        </x:r>
      </x:text>
    </x:comment>
    <x:comment ref="H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Inputs'!F1658</x:t>
        </x:r>
      </x:text>
    </x:comment>
    <x:comment ref="H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Inputs'!F1650),'Historical Inputs'!F1650&gt;=1),'Historical Inputs'!F1650,IF(COUNT('Historical Inputs'!F1649,'Historical Inputs'!F1651)=2,'Historical Inputs'!F1649-'Historical Inputs'!F1651,"n.a."))</x:t>
        </x:r>
      </x:text>
    </x:comment>
    <x:comment ref="H16" authorId="0">
      <x:text>
        <x:r>
          <x:t>Ending shares differ from weighted average diluted shares. Issued less treasury is used only for an identical date. Formula: =IF(ISNUMBER('Historical Inputs'!F1655),'Historical Inputs'!F1655,IF(COUNT('Historical Inputs'!F1656,'Historical Inputs'!F1657)=2,'Historical Inputs'!F1656-'Historical Inputs'!F1657,"n.a."))</x:t>
        </x:r>
      </x:text>
    </x:comment>
    <x:comment ref="H11" authorId="0">
      <x:text>
        <x:r>
          <x:t>Explicit reported common equity takes precedence. Preferred par amounts cannot substitute for carrying values. Rounded BV times shares is a disclosed fallback. Formula: =IF(ISNUMBER('Historical Inputs'!F1651),'Historical Inputs'!F1651,IF(AND(COUNT('Historical Inputs'!F1649,'Historical Inputs'!F1650)=2,'Historical Inputs'!F1650&gt;=1),'Historical Inputs'!F1649-'Historical Inputs'!F1650,IF(COUNT('Historical Inputs'!F1685,H16)=2,'Historical Inputs'!F1685*H16,"n.a.")))</x:t>
        </x:r>
      </x:text>
    </x:comment>
    <x:comment ref="H13" authorId="0">
      <x:text>
        <x:r>
          <x:t>Other intangibles exclude goodwill. If combined intangibles are reported, goodwill is deducted once. Formula: =IF(COUNT('Historical Inputs'!F1654,H12)=2,'Historical Inputs'!F1654-H12,'Historical Inputs'!F1653)</x:t>
        </x:r>
      </x:text>
    </x:comment>
    <x:comment ref="H14" authorId="0">
      <x:text>
        <x:r>
          <x:t>Straight subtraction TCE has no issuer deferred-tax adjustment. Formula: =IF(COUNT(H11,H12,H13)=3,H11-H12-H13,"n.a.")</x:t>
        </x:r>
      </x:text>
    </x:comment>
    <x:comment ref="H17" authorId="0">
      <x:text>
        <x:r>
          <x:t>Reported book value per share takes precedence. Formula: =IF(ISNUMBER('Historical Inputs'!F1685),'Historical Inputs'!F1685,IF(COUNT(H11,H16)=2,H11/H16,"n.a."))</x:t>
        </x:r>
      </x:text>
    </x:comment>
    <x:comment ref="H18" authorId="0">
      <x:text>
        <x:r>
          <x:t>Selected TBV is issuer reported, then issuer TCE divided by ending shares, then straight-subtraction TCE. Formula: =IF(ISNUMBER('Historical Inputs'!F1686),'Historical Inputs'!F1686,IF(COUNT('Historical Inputs'!F1687,H16)=2,'Historical Inputs'!F1687/H16,IF(COUNT(H14,H16)=2,H14/H16,"n.a.")))</x:t>
        </x:r>
      </x:text>
    </x:comment>
    <x:comment ref="H15" authorId="0">
      <x:text>
        <x:r>
          <x:t>Reported TCE takes precedence. TBV times rounded end shares can be a reconstruction. Formula: =IF(ISNUMBER('Historical Inputs'!F1687),'Historical Inputs'!F1687,IF(COUNT(H18,H16)=2,H18*H16,"n.a."))</x:t>
        </x:r>
      </x:text>
    </x:comment>
    <x:comment ref="H36" authorId="0">
      <x:text>
        <x:r>
          <x:t>Common earnings exclude preferred dividends and common-income adjustments. Formula: =IF(ISNUMBER('Historical Inputs'!F1673),'Historical Inputs'!F1673,IF(COUNT('Historical Inputs'!F1672,'Historical Inputs'!F1674)=2,'Historical Inputs'!F1672-'Historical Inputs'!F1674,"n.a."))</x:t>
        </x:r>
      </x:text>
    </x:comment>
    <x:comment ref="H37" authorId="0">
      <x:text>
        <x:r>
          <x:t>Reported parent net income, otherwise common income plus reported preferred adjustments; the fallback is a bridge. Formula: =IF(ISNUMBER('Historical Inputs'!F1672),'Historical Inputs'!F1672,IF(COUNT('Historical Inputs'!F1673,'Historical Inputs'!F1674)=2,'Historical Inputs'!F1673+'Historical Inputs'!F1674,"n.a."))</x:t>
        </x:r>
      </x:text>
    </x:comment>
    <x:comment ref="H30" authorId="0">
      <x:text>
        <x:r>
          <x:t>Net revenue equals net interest plus noninterest income. Use total GAAP reported revenue when a component is unavailable. Formula: =IF(COUNT(H28:H29)=2,SUM(H28:H29),'Historical Inputs'!F1667)</x:t>
        </x:r>
      </x:text>
    </x:comment>
    <x:comment ref="H32" authorId="0">
      <x:text>
        <x:r>
          <x:t>Pre-provision net revenue excludes the provision but retains operating expense. Formula: =IF(COUNT(H30,H31)=2,H30-H31,"n.a.")</x:t>
        </x:r>
      </x:text>
    </x:comment>
    <x:comment ref="H33" authorId="0">
      <x:text>
        <x:r>
          <x:t>Reported credit provision is selected first. Otherwise this is an explicitly labeled pretax bridge residual, not a reported provision. Formula: =IF(ISNUMBER('Historical Inputs'!F1669),'Historical Inputs'!F1669,IF(COUNT(H30,H31,H34)=3,H30-H31-H34,"n.a."))</x:t>
        </x:r>
      </x:text>
    </x:comment>
    <x:comment ref="H40" authorId="0">
      <x:text>
        <x:r>
          <x:t>Calculated common EPS uses common earnings and period-average diluted shares. Formula: =IF(AND(ISNUMBER(H36),ISNUMBER(H39),H39&lt;&gt;0),H36/H39,"n.a.")</x:t>
        </x:r>
      </x:text>
    </x:comment>
    <x:comment ref="H46" authorId="0">
      <x:text>
        <x:r>
          <x:t>Net charge-offs equal gross charge-offs less recoveries. Missing recoveries are not zero. Formula: =IF(COUNT(H44,H45)=2,H44-H45,"n.a.")</x:t>
        </x:r>
      </x:text>
    </x:comment>
    <x:comment ref="H51" authorId="0">
      <x:text>
        <x:r>
          <x:t>GAAP efficiency proxy. Issuer tax-equivalent revenue may produce a different reported ratio. Formula: =IF(AND(ISNUMBER(H31),ISNUMBER(H30),H30&lt;&gt;0),H31/H30,"n.a.")</x:t>
        </x:r>
      </x:text>
    </x:comment>
    <x:comment ref="H52" authorId="0">
      <x:text>
        <x:r>
          <x:t>Period-end loan-to-deposit ratio; business-model funding differences remain. Formula: =IF(AND(ISNUMBER(H21),ISNUMBER(H24),H24&lt;&gt;0),H21/H24,"n.a.")</x:t>
        </x:r>
      </x:text>
    </x:comment>
    <x:comment ref="H53" authorId="0">
      <x:text>
        <x:r>
          <x:t>Loan allowance coverage excludes unfunded commitment reserves. Formula: =IF(AND(ISNUMBER(H23),ISNUMBER(H21),H21&lt;&gt;0),H23/H21,"n.a.")</x:t>
        </x:r>
      </x:text>
    </x:comment>
    <x:comment ref="H54" authorId="0">
      <x:text>
        <x:r>
          <x:t>Charge-offs divided by period-end gross loans. This differs from an issuer average-loan credit-loss ratio. Formula: =IF(AND(ISNUMBER(H46),ISNUMBER(H21),H21&lt;&gt;0),H46/H21,"n.a.")</x:t>
        </x:r>
      </x:text>
    </x:comment>
    <x:comment ref="H55" authorId="0">
      <x:text>
        <x:r>
          <x:t>Difference between parent and common earnings includes preferred and other common-income claims. Formula: =IF(COUNT(H37,H36)=2,H37-H36,"n.a.")</x:t>
        </x:r>
      </x:text>
    </x:comment>
    <x:comment ref="H48" authorId="0">
      <x:text>
        <x:r>
          <x:t>Two-point average balance proxy, not the issuer daily average return. Formula: =IF(COUNT(H36,H11,G11)=3,H36/AVERAGE(H11,G11),"n.a.")</x:t>
        </x:r>
      </x:text>
    </x:comment>
    <x:comment ref="H49" authorId="0">
      <x:text>
        <x:r>
          <x:t>Two-point average balance proxy, not the issuer daily average return. Formula: =IF(COUNT(H36,H15,G15)=3,H36/AVERAGE(H15,G15),"n.a.")</x:t>
        </x:r>
      </x:text>
    </x:comment>
    <x:comment ref="H50" authorId="0">
      <x:text>
        <x:r>
          <x:t>Two-point average balance proxy, not the issuer daily average return. Formula: =IF(COUNT(H36,H7,G7)=3,H36/AVERAGE(H7,G7),"n.a.")</x:t>
        </x:r>
      </x:text>
    </x:comment>
    <x:comment ref="I7" authorId="0">
      <x:text>
        <x:r>
          <x:t>Assets, FY2021. Linked to the original frozen input. A missing reported fact stays n.a. Formula: ='Historical Inputs'!F1688</x:t>
        </x:r>
      </x:text>
    </x:comment>
    <x:comment ref="I8" authorId="0">
      <x:text>
        <x:r>
          <x:t>Liabilities, FY2021. Linked to the original frozen input. A missing reported fact stays n.a. Formula: ='Historical Inputs'!F1689</x:t>
        </x:r>
      </x:text>
    </x:comment>
    <x:comment ref="I9" authorId="0">
      <x:text>
        <x:r>
          <x:t>Shareholders equity attributable to parent, FY2021. Linked to the original frozen input. A missing reported fact stays n.a. Formula: ='Historical Inputs'!F1690</x:t>
        </x:r>
      </x:text>
    </x:comment>
    <x:comment ref="I12" authorId="0">
      <x:text>
        <x:r>
          <x:t>Goodwill, FY2021. Linked to the original frozen input. A missing reported fact stays n.a. Formula: ='Historical Inputs'!F1693</x:t>
        </x:r>
      </x:text>
    </x:comment>
    <x:comment ref="I19" authorId="0">
      <x:text>
        <x:r>
          <x:t>Reported common book value per share, FY2021. Linked to the original frozen input. A missing reported fact stays n.a. Formula: ='Historical Inputs'!F1726</x:t>
        </x:r>
      </x:text>
    </x:comment>
    <x:comment ref="I20" authorId="0">
      <x:text>
        <x:r>
          <x:t>Reported tangible book value per share, FY2021. Linked to the original frozen input. A missing reported fact stays n.a. Formula: ='Historical Inputs'!F1727</x:t>
        </x:r>
      </x:text>
    </x:comment>
    <x:comment ref="I21" authorId="0">
      <x:text>
        <x:r>
          <x:t>Gross loans and leases selected definition, FY2021. Linked to the original frozen input. A missing reported fact stays n.a. Formula: ='Historical Inputs'!F1700</x:t>
        </x:r>
      </x:text>
    </x:comment>
    <x:comment ref="I22" authorId="0">
      <x:text>
        <x:r>
          <x:t>Net loans after allowance selected definition, FY2021. Linked to the original frozen input. A missing reported fact stays n.a. Formula: ='Historical Inputs'!F1701</x:t>
        </x:r>
      </x:text>
    </x:comment>
    <x:comment ref="I23" authorId="0">
      <x:text>
        <x:r>
          <x:t>Loan allowance for credit losses, FY2021. Linked to the original frozen input. A missing reported fact stays n.a. Formula: ='Historical Inputs'!F1702</x:t>
        </x:r>
      </x:text>
    </x:comment>
    <x:comment ref="I25" authorId="0">
      <x:text>
        <x:r>
          <x:t>Cash, FY2021. Linked to the original frozen input. A missing reported fact stays n.a. Formula: ='Historical Inputs'!F1704</x:t>
        </x:r>
      </x:text>
    </x:comment>
    <x:comment ref="I26" authorId="0">
      <x:text>
        <x:r>
          <x:t>Accumulated other comprehensive income, FY2021. Linked to the original frozen input. A missing reported fact stays n.a. Formula: ='Historical Inputs'!F1705</x:t>
        </x:r>
      </x:text>
    </x:comment>
    <x:comment ref="I28" authorId="0">
      <x:text>
        <x:r>
          <x:t>Net interest income, FY2021. Linked to the original frozen input. A missing reported fact stays n.a. Formula: ='Historical Inputs'!F1706</x:t>
        </x:r>
      </x:text>
    </x:comment>
    <x:comment ref="I29" authorId="0">
      <x:text>
        <x:r>
          <x:t>Noninterest Income, FY2021. Linked to the original frozen input. A missing reported fact stays n.a. Formula: ='Historical Inputs'!F1707</x:t>
        </x:r>
      </x:text>
    </x:comment>
    <x:comment ref="I31" authorId="0">
      <x:text>
        <x:r>
          <x:t>Noninterest expense, FY2021. Linked to the original frozen input. A missing reported fact stays n.a. Formula: ='Historical Inputs'!F1709</x:t>
        </x:r>
      </x:text>
    </x:comment>
    <x:comment ref="I34" authorId="0">
      <x:text>
        <x:r>
          <x:t>Income before income taxes, FY2021. Linked to the original frozen input. A missing reported fact stays n.a. Formula: ='Historical Inputs'!F1711</x:t>
        </x:r>
      </x:text>
    </x:comment>
    <x:comment ref="I35" authorId="0">
      <x:text>
        <x:r>
          <x:t>Tax, FY2021. Linked to the original frozen input. A missing reported fact stays n.a. Formula: ='Historical Inputs'!F1712</x:t>
        </x:r>
      </x:text>
    </x:comment>
    <x:comment ref="I38" authorId="0">
      <x:text>
        <x:r>
          <x:t>Reported diluted EPS, FY2021. Linked to the original frozen input. A missing reported fact stays n.a. Formula: ='Historical Inputs'!F1716</x:t>
        </x:r>
      </x:text>
    </x:comment>
    <x:comment ref="I39" authorId="0">
      <x:text>
        <x:r>
          <x:t>Weighted average diluted shares, FY2021. Linked to the original frozen input. A missing reported fact stays n.a. Formula: ='Historical Inputs'!F1717</x:t>
        </x:r>
      </x:text>
    </x:comment>
    <x:comment ref="I41" authorId="0">
      <x:text>
        <x:r>
          <x:t>Dividends per common share, FY2021. Linked to the original frozen input. A missing reported fact stays n.a. Formula: ='Historical Inputs'!F1718</x:t>
        </x:r>
      </x:text>
    </x:comment>
    <x:comment ref="I42" authorId="0">
      <x:text>
        <x:r>
          <x:t>Cash common dividends paid, FY2021. Linked to the original frozen input. A missing reported fact stays n.a. Formula: ='Historical Inputs'!F1719</x:t>
        </x:r>
      </x:text>
    </x:comment>
    <x:comment ref="I43" authorId="0">
      <x:text>
        <x:r>
          <x:t>Common share repurchases paid, FY2021. Linked to the original frozen input. A missing reported fact stays n.a. Formula: ='Historical Inputs'!F1720</x:t>
        </x:r>
      </x:text>
    </x:comment>
    <x:comment ref="I44" authorId="0">
      <x:text>
        <x:r>
          <x:t>Gross loan charge-offs, FY2021. Linked to the original frozen input. A missing reported fact stays n.a. Formula: ='Historical Inputs'!F1721</x:t>
        </x:r>
      </x:text>
    </x:comment>
    <x:comment ref="I45" authorId="0">
      <x:text>
        <x:r>
          <x:t>Loan recoveries, FY2021. Linked to the original frozen input. A missing reported fact stays n.a. Formula: ='Historical Inputs'!F1722</x:t>
        </x:r>
      </x:text>
    </x:comment>
    <x:comment ref="I47" authorId="0">
      <x:text>
        <x:r>
          <x:t>Actual standardized CET1 ratio, FY2021. Linked to the original frozen input. A missing reported fact stays n.a. Formula: ='Historical Inputs'!F1724</x:t>
        </x:r>
      </x:text>
    </x:comment>
    <x:comment ref="I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Inputs'!F1699</x:t>
        </x:r>
      </x:text>
    </x:comment>
    <x:comment ref="I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Inputs'!F1691),'Historical Inputs'!F1691&gt;=1),'Historical Inputs'!F1691,IF(COUNT('Historical Inputs'!F1690,'Historical Inputs'!F1692)=2,'Historical Inputs'!F1690-'Historical Inputs'!F1692,"n.a."))</x:t>
        </x:r>
      </x:text>
    </x:comment>
    <x:comment ref="I16" authorId="0">
      <x:text>
        <x:r>
          <x:t>Ending shares differ from weighted average diluted shares. Issued less treasury is used only for an identical date. Formula: =IF(ISNUMBER('Historical Inputs'!F1696),'Historical Inputs'!F1696,IF(COUNT('Historical Inputs'!F1697,'Historical Inputs'!F1698)=2,'Historical Inputs'!F1697-'Historical Inputs'!F1698,"n.a."))</x:t>
        </x:r>
      </x:text>
    </x:comment>
    <x:comment ref="I11" authorId="0">
      <x:text>
        <x:r>
          <x:t>Explicit reported common equity takes precedence. Preferred par amounts cannot substitute for carrying values. Rounded BV times shares is a disclosed fallback. Formula: =IF(ISNUMBER('Historical Inputs'!F1692),'Historical Inputs'!F1692,IF(AND(COUNT('Historical Inputs'!F1690,'Historical Inputs'!F1691)=2,'Historical Inputs'!F1691&gt;=1),'Historical Inputs'!F1690-'Historical Inputs'!F1691,IF(COUNT('Historical Inputs'!F1726,I16)=2,'Historical Inputs'!F1726*I16,"n.a.")))</x:t>
        </x:r>
      </x:text>
    </x:comment>
    <x:comment ref="I13" authorId="0">
      <x:text>
        <x:r>
          <x:t>Other intangibles exclude goodwill. If combined intangibles are reported, goodwill is deducted once. Formula: =IF(COUNT('Historical Inputs'!F1695,I12)=2,'Historical Inputs'!F1695-I12,'Historical Inputs'!F1694)</x:t>
        </x:r>
      </x:text>
    </x:comment>
    <x:comment ref="I14" authorId="0">
      <x:text>
        <x:r>
          <x:t>Straight subtraction TCE has no issuer deferred-tax adjustment. Formula: =IF(COUNT(I11,I12,I13)=3,I11-I12-I13,"n.a.")</x:t>
        </x:r>
      </x:text>
    </x:comment>
    <x:comment ref="I17" authorId="0">
      <x:text>
        <x:r>
          <x:t>Reported book value per share takes precedence. Formula: =IF(ISNUMBER('Historical Inputs'!F1726),'Historical Inputs'!F1726,IF(COUNT(I11,I16)=2,I11/I16,"n.a."))</x:t>
        </x:r>
      </x:text>
    </x:comment>
    <x:comment ref="I18" authorId="0">
      <x:text>
        <x:r>
          <x:t>Selected TBV is issuer reported, then issuer TCE divided by ending shares, then straight-subtraction TCE. Formula: =IF(ISNUMBER('Historical Inputs'!F1727),'Historical Inputs'!F1727,IF(COUNT('Historical Inputs'!F1728,I16)=2,'Historical Inputs'!F1728/I16,IF(COUNT(I14,I16)=2,I14/I16,"n.a.")))</x:t>
        </x:r>
      </x:text>
    </x:comment>
    <x:comment ref="I15" authorId="0">
      <x:text>
        <x:r>
          <x:t>Reported TCE takes precedence. TBV times rounded end shares can be a reconstruction. Formula: =IF(ISNUMBER('Historical Inputs'!F1728),'Historical Inputs'!F1728,IF(COUNT(I18,I16)=2,I18*I16,"n.a."))</x:t>
        </x:r>
      </x:text>
    </x:comment>
    <x:comment ref="I36" authorId="0">
      <x:text>
        <x:r>
          <x:t>Common earnings exclude preferred dividends and common-income adjustments. Formula: =IF(ISNUMBER('Historical Inputs'!F1714),'Historical Inputs'!F1714,IF(COUNT('Historical Inputs'!F1713,'Historical Inputs'!F1715)=2,'Historical Inputs'!F1713-'Historical Inputs'!F1715,"n.a."))</x:t>
        </x:r>
      </x:text>
    </x:comment>
    <x:comment ref="I37" authorId="0">
      <x:text>
        <x:r>
          <x:t>Reported parent net income, otherwise common income plus reported preferred adjustments; the fallback is a bridge. Formula: =IF(ISNUMBER('Historical Inputs'!F1713),'Historical Inputs'!F1713,IF(COUNT('Historical Inputs'!F1714,'Historical Inputs'!F1715)=2,'Historical Inputs'!F1714+'Historical Inputs'!F1715,"n.a."))</x:t>
        </x:r>
      </x:text>
    </x:comment>
    <x:comment ref="I30" authorId="0">
      <x:text>
        <x:r>
          <x:t>Net revenue equals net interest plus noninterest income. Use total GAAP reported revenue when a component is unavailable. Formula: =IF(COUNT(I28:I29)=2,SUM(I28:I29),'Historical Inputs'!F1708)</x:t>
        </x:r>
      </x:text>
    </x:comment>
    <x:comment ref="I32" authorId="0">
      <x:text>
        <x:r>
          <x:t>Pre-provision net revenue excludes the provision but retains operating expense. Formula: =IF(COUNT(I30,I31)=2,I30-I31,"n.a.")</x:t>
        </x:r>
      </x:text>
    </x:comment>
    <x:comment ref="I33" authorId="0">
      <x:text>
        <x:r>
          <x:t>Reported credit provision is selected first. Otherwise this is an explicitly labeled pretax bridge residual, not a reported provision. Formula: =IF(ISNUMBER('Historical Inputs'!F1710),'Historical Inputs'!F1710,IF(COUNT(I30,I31,I34)=3,I30-I31-I34,"n.a."))</x:t>
        </x:r>
      </x:text>
    </x:comment>
    <x:comment ref="I40" authorId="0">
      <x:text>
        <x:r>
          <x:t>Calculated common EPS uses common earnings and period-average diluted shares. Formula: =IF(AND(ISNUMBER(I36),ISNUMBER(I39),I39&lt;&gt;0),I36/I39,"n.a.")</x:t>
        </x:r>
      </x:text>
    </x:comment>
    <x:comment ref="I46" authorId="0">
      <x:text>
        <x:r>
          <x:t>Net charge-offs equal gross charge-offs less recoveries. Missing recoveries are not zero. Formula: =IF(COUNT(I44,I45)=2,I44-I45,"n.a.")</x:t>
        </x:r>
      </x:text>
    </x:comment>
    <x:comment ref="I51" authorId="0">
      <x:text>
        <x:r>
          <x:t>GAAP efficiency proxy. Issuer tax-equivalent revenue may produce a different reported ratio. Formula: =IF(AND(ISNUMBER(I31),ISNUMBER(I30),I30&lt;&gt;0),I31/I30,"n.a.")</x:t>
        </x:r>
      </x:text>
    </x:comment>
    <x:comment ref="I52" authorId="0">
      <x:text>
        <x:r>
          <x:t>Period-end loan-to-deposit ratio; business-model funding differences remain. Formula: =IF(AND(ISNUMBER(I21),ISNUMBER(I24),I24&lt;&gt;0),I21/I24,"n.a.")</x:t>
        </x:r>
      </x:text>
    </x:comment>
    <x:comment ref="I53" authorId="0">
      <x:text>
        <x:r>
          <x:t>Loan allowance coverage excludes unfunded commitment reserves. Formula: =IF(AND(ISNUMBER(I23),ISNUMBER(I21),I21&lt;&gt;0),I23/I21,"n.a.")</x:t>
        </x:r>
      </x:text>
    </x:comment>
    <x:comment ref="I54" authorId="0">
      <x:text>
        <x:r>
          <x:t>Charge-offs divided by period-end gross loans. This differs from an issuer average-loan credit-loss ratio. Formula: =IF(AND(ISNUMBER(I46),ISNUMBER(I21),I21&lt;&gt;0),I46/I21,"n.a.")</x:t>
        </x:r>
      </x:text>
    </x:comment>
    <x:comment ref="I55" authorId="0">
      <x:text>
        <x:r>
          <x:t>Difference between parent and common earnings includes preferred and other common-income claims. Formula: =IF(COUNT(I37,I36)=2,I37-I36,"n.a.")</x:t>
        </x:r>
      </x:text>
    </x:comment>
    <x:comment ref="I48" authorId="0">
      <x:text>
        <x:r>
          <x:t>Two-point average balance proxy, not the issuer daily average return. Formula: =IF(COUNT(I36,I11,H11)=3,I36/AVERAGE(I11,H11),"n.a.")</x:t>
        </x:r>
      </x:text>
    </x:comment>
    <x:comment ref="I49" authorId="0">
      <x:text>
        <x:r>
          <x:t>Two-point average balance proxy, not the issuer daily average return. Formula: =IF(COUNT(I36,I15,H15)=3,I36/AVERAGE(I15,H15),"n.a.")</x:t>
        </x:r>
      </x:text>
    </x:comment>
    <x:comment ref="I50" authorId="0">
      <x:text>
        <x:r>
          <x:t>Two-point average balance proxy, not the issuer daily average return. Formula: =IF(COUNT(I36,I7,H7)=3,I36/AVERAGE(I7,H7),"n.a.")</x:t>
        </x:r>
      </x:text>
    </x:comment>
    <x:comment ref="J7" authorId="0">
      <x:text>
        <x:r>
          <x:t>Assets, FY2022. Linked to the original frozen input. A missing reported fact stays n.a. Formula: ='Historical Inputs'!F1729</x:t>
        </x:r>
      </x:text>
    </x:comment>
    <x:comment ref="J8" authorId="0">
      <x:text>
        <x:r>
          <x:t>Liabilities, FY2022. Linked to the original frozen input. A missing reported fact stays n.a. Formula: ='Historical Inputs'!F1730</x:t>
        </x:r>
      </x:text>
    </x:comment>
    <x:comment ref="J9" authorId="0">
      <x:text>
        <x:r>
          <x:t>Shareholders equity attributable to parent, FY2022. Linked to the original frozen input. A missing reported fact stays n.a. Formula: ='Historical Inputs'!F1731</x:t>
        </x:r>
      </x:text>
    </x:comment>
    <x:comment ref="J12" authorId="0">
      <x:text>
        <x:r>
          <x:t>Goodwill, FY2022. Linked to the original frozen input. A missing reported fact stays n.a. Formula: ='Historical Inputs'!F1734</x:t>
        </x:r>
      </x:text>
    </x:comment>
    <x:comment ref="J19" authorId="0">
      <x:text>
        <x:r>
          <x:t>Reported common book value per share, FY2022. Linked to the original frozen input. A missing reported fact stays n.a. Formula: ='Historical Inputs'!F1767</x:t>
        </x:r>
      </x:text>
    </x:comment>
    <x:comment ref="J20" authorId="0">
      <x:text>
        <x:r>
          <x:t>Reported tangible book value per share, FY2022. Linked to the original frozen input. A missing reported fact stays n.a. Formula: ='Historical Inputs'!F1768</x:t>
        </x:r>
      </x:text>
    </x:comment>
    <x:comment ref="J21" authorId="0">
      <x:text>
        <x:r>
          <x:t>Gross loans and leases selected definition, FY2022. Linked to the original frozen input. A missing reported fact stays n.a. Formula: ='Historical Inputs'!F1741</x:t>
        </x:r>
      </x:text>
    </x:comment>
    <x:comment ref="J22" authorId="0">
      <x:text>
        <x:r>
          <x:t>Net loans after allowance selected definition, FY2022. Linked to the original frozen input. A missing reported fact stays n.a. Formula: ='Historical Inputs'!F1742</x:t>
        </x:r>
      </x:text>
    </x:comment>
    <x:comment ref="J23" authorId="0">
      <x:text>
        <x:r>
          <x:t>Loan allowance for credit losses, FY2022. Linked to the original frozen input. A missing reported fact stays n.a. Formula: ='Historical Inputs'!F1743</x:t>
        </x:r>
      </x:text>
    </x:comment>
    <x:comment ref="J25" authorId="0">
      <x:text>
        <x:r>
          <x:t>Cash, FY2022. Linked to the original frozen input. A missing reported fact stays n.a. Formula: ='Historical Inputs'!F1745</x:t>
        </x:r>
      </x:text>
    </x:comment>
    <x:comment ref="J26" authorId="0">
      <x:text>
        <x:r>
          <x:t>Accumulated other comprehensive income, FY2022. Linked to the original frozen input. A missing reported fact stays n.a. Formula: ='Historical Inputs'!F1746</x:t>
        </x:r>
      </x:text>
    </x:comment>
    <x:comment ref="J28" authorId="0">
      <x:text>
        <x:r>
          <x:t>Net interest income, FY2022. Linked to the original frozen input. A missing reported fact stays n.a. Formula: ='Historical Inputs'!F1747</x:t>
        </x:r>
      </x:text>
    </x:comment>
    <x:comment ref="J29" authorId="0">
      <x:text>
        <x:r>
          <x:t>Noninterest Income, FY2022. Linked to the original frozen input. A missing reported fact stays n.a. Formula: ='Historical Inputs'!F1748</x:t>
        </x:r>
      </x:text>
    </x:comment>
    <x:comment ref="J31" authorId="0">
      <x:text>
        <x:r>
          <x:t>Noninterest expense, FY2022. Linked to the original frozen input. A missing reported fact stays n.a. Formula: ='Historical Inputs'!F1750</x:t>
        </x:r>
      </x:text>
    </x:comment>
    <x:comment ref="J34" authorId="0">
      <x:text>
        <x:r>
          <x:t>Income before income taxes, FY2022. Linked to the original frozen input. A missing reported fact stays n.a. Formula: ='Historical Inputs'!F1752</x:t>
        </x:r>
      </x:text>
    </x:comment>
    <x:comment ref="J35" authorId="0">
      <x:text>
        <x:r>
          <x:t>Tax, FY2022. Linked to the original frozen input. A missing reported fact stays n.a. Formula: ='Historical Inputs'!F1753</x:t>
        </x:r>
      </x:text>
    </x:comment>
    <x:comment ref="J38" authorId="0">
      <x:text>
        <x:r>
          <x:t>Reported diluted EPS, FY2022. Linked to the original frozen input. A missing reported fact stays n.a. Formula: ='Historical Inputs'!F1757</x:t>
        </x:r>
      </x:text>
    </x:comment>
    <x:comment ref="J39" authorId="0">
      <x:text>
        <x:r>
          <x:t>Weighted average diluted shares, FY2022. Linked to the original frozen input. A missing reported fact stays n.a. Formula: ='Historical Inputs'!F1758</x:t>
        </x:r>
      </x:text>
    </x:comment>
    <x:comment ref="J41" authorId="0">
      <x:text>
        <x:r>
          <x:t>Dividends per common share, FY2022. Linked to the original frozen input. A missing reported fact stays n.a. Formula: ='Historical Inputs'!F1759</x:t>
        </x:r>
      </x:text>
    </x:comment>
    <x:comment ref="J42" authorId="0">
      <x:text>
        <x:r>
          <x:t>Cash common dividends paid, FY2022. Linked to the original frozen input. A missing reported fact stays n.a. Formula: ='Historical Inputs'!F1760</x:t>
        </x:r>
      </x:text>
    </x:comment>
    <x:comment ref="J43" authorId="0">
      <x:text>
        <x:r>
          <x:t>Common share repurchases paid, FY2022. Linked to the original frozen input. A missing reported fact stays n.a. Formula: ='Historical Inputs'!F1761</x:t>
        </x:r>
      </x:text>
    </x:comment>
    <x:comment ref="J44" authorId="0">
      <x:text>
        <x:r>
          <x:t>Gross loan charge-offs, FY2022. Linked to the original frozen input. A missing reported fact stays n.a. Formula: ='Historical Inputs'!F1762</x:t>
        </x:r>
      </x:text>
    </x:comment>
    <x:comment ref="J45" authorId="0">
      <x:text>
        <x:r>
          <x:t>Loan recoveries, FY2022. Linked to the original frozen input. A missing reported fact stays n.a. Formula: ='Historical Inputs'!F1763</x:t>
        </x:r>
      </x:text>
    </x:comment>
    <x:comment ref="J47" authorId="0">
      <x:text>
        <x:r>
          <x:t>Actual standardized CET1 ratio, FY2022. Linked to the original frozen input. A missing reported fact stays n.a. Formula: ='Historical Inputs'!F1765</x:t>
        </x:r>
      </x:text>
    </x:comment>
    <x:comment ref="J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Inputs'!F1740</x:t>
        </x:r>
      </x:text>
    </x:comment>
    <x:comment ref="J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Inputs'!F1732),'Historical Inputs'!F1732&gt;=1),'Historical Inputs'!F1732,IF(COUNT('Historical Inputs'!F1731,'Historical Inputs'!F1733)=2,'Historical Inputs'!F1731-'Historical Inputs'!F1733,"n.a."))</x:t>
        </x:r>
      </x:text>
    </x:comment>
    <x:comment ref="J16" authorId="0">
      <x:text>
        <x:r>
          <x:t>Ending shares differ from weighted average diluted shares. Issued less treasury is used only for an identical date. Formula: =IF(ISNUMBER('Historical Inputs'!F1737),'Historical Inputs'!F1737,IF(COUNT('Historical Inputs'!F1738,'Historical Inputs'!F1739)=2,'Historical Inputs'!F1738-'Historical Inputs'!F1739,"n.a."))</x:t>
        </x:r>
      </x:text>
    </x:comment>
    <x:comment ref="J11" authorId="0">
      <x:text>
        <x:r>
          <x:t>Explicit reported common equity takes precedence. Preferred par amounts cannot substitute for carrying values. Rounded BV times shares is a disclosed fallback. Formula: =IF(ISNUMBER('Historical Inputs'!F1733),'Historical Inputs'!F1733,IF(AND(COUNT('Historical Inputs'!F1731,'Historical Inputs'!F1732)=2,'Historical Inputs'!F1732&gt;=1),'Historical Inputs'!F1731-'Historical Inputs'!F1732,IF(COUNT('Historical Inputs'!F1767,J16)=2,'Historical Inputs'!F1767*J16,"n.a.")))</x:t>
        </x:r>
      </x:text>
    </x:comment>
    <x:comment ref="J13" authorId="0">
      <x:text>
        <x:r>
          <x:t>Other intangibles exclude goodwill. If combined intangibles are reported, goodwill is deducted once. Formula: =IF(COUNT('Historical Inputs'!F1736,J12)=2,'Historical Inputs'!F1736-J12,'Historical Inputs'!F1735)</x:t>
        </x:r>
      </x:text>
    </x:comment>
    <x:comment ref="J14" authorId="0">
      <x:text>
        <x:r>
          <x:t>Straight subtraction TCE has no issuer deferred-tax adjustment. Formula: =IF(COUNT(J11,J12,J13)=3,J11-J12-J13,"n.a.")</x:t>
        </x:r>
      </x:text>
    </x:comment>
    <x:comment ref="J17" authorId="0">
      <x:text>
        <x:r>
          <x:t>Reported book value per share takes precedence. Formula: =IF(ISNUMBER('Historical Inputs'!F1767),'Historical Inputs'!F1767,IF(COUNT(J11,J16)=2,J11/J16,"n.a."))</x:t>
        </x:r>
      </x:text>
    </x:comment>
    <x:comment ref="J18" authorId="0">
      <x:text>
        <x:r>
          <x:t>Selected TBV is issuer reported, then issuer TCE divided by ending shares, then straight-subtraction TCE. Formula: =IF(ISNUMBER('Historical Inputs'!F1768),'Historical Inputs'!F1768,IF(COUNT('Historical Inputs'!F1769,J16)=2,'Historical Inputs'!F1769/J16,IF(COUNT(J14,J16)=2,J14/J16,"n.a.")))</x:t>
        </x:r>
      </x:text>
    </x:comment>
    <x:comment ref="J15" authorId="0">
      <x:text>
        <x:r>
          <x:t>Reported TCE takes precedence. TBV times rounded end shares can be a reconstruction. Formula: =IF(ISNUMBER('Historical Inputs'!F1769),'Historical Inputs'!F1769,IF(COUNT(J18,J16)=2,J18*J16,"n.a."))</x:t>
        </x:r>
      </x:text>
    </x:comment>
    <x:comment ref="J36" authorId="0">
      <x:text>
        <x:r>
          <x:t>Common earnings exclude preferred dividends and common-income adjustments. Formula: =IF(ISNUMBER('Historical Inputs'!F1755),'Historical Inputs'!F1755,IF(COUNT('Historical Inputs'!F1754,'Historical Inputs'!F1756)=2,'Historical Inputs'!F1754-'Historical Inputs'!F1756,"n.a."))</x:t>
        </x:r>
      </x:text>
    </x:comment>
    <x:comment ref="J37" authorId="0">
      <x:text>
        <x:r>
          <x:t>Reported parent net income, otherwise common income plus reported preferred adjustments; the fallback is a bridge. Formula: =IF(ISNUMBER('Historical Inputs'!F1754),'Historical Inputs'!F1754,IF(COUNT('Historical Inputs'!F1755,'Historical Inputs'!F1756)=2,'Historical Inputs'!F1755+'Historical Inputs'!F1756,"n.a."))</x:t>
        </x:r>
      </x:text>
    </x:comment>
    <x:comment ref="J30" authorId="0">
      <x:text>
        <x:r>
          <x:t>Net revenue equals net interest plus noninterest income. Use total GAAP reported revenue when a component is unavailable. Formula: =IF(COUNT(J28:J29)=2,SUM(J28:J29),'Historical Inputs'!F1749)</x:t>
        </x:r>
      </x:text>
    </x:comment>
    <x:comment ref="J32" authorId="0">
      <x:text>
        <x:r>
          <x:t>Pre-provision net revenue excludes the provision but retains operating expense. Formula: =IF(COUNT(J30,J31)=2,J30-J31,"n.a.")</x:t>
        </x:r>
      </x:text>
    </x:comment>
    <x:comment ref="J33" authorId="0">
      <x:text>
        <x:r>
          <x:t>Reported credit provision is selected first. Otherwise this is an explicitly labeled pretax bridge residual, not a reported provision. Formula: =IF(ISNUMBER('Historical Inputs'!F1751),'Historical Inputs'!F1751,IF(COUNT(J30,J31,J34)=3,J30-J31-J34,"n.a."))</x:t>
        </x:r>
      </x:text>
    </x:comment>
    <x:comment ref="J40" authorId="0">
      <x:text>
        <x:r>
          <x:t>Calculated common EPS uses common earnings and period-average diluted shares. Formula: =IF(AND(ISNUMBER(J36),ISNUMBER(J39),J39&lt;&gt;0),J36/J39,"n.a.")</x:t>
        </x:r>
      </x:text>
    </x:comment>
    <x:comment ref="J46" authorId="0">
      <x:text>
        <x:r>
          <x:t>Net charge-offs equal gross charge-offs less recoveries. Missing recoveries are not zero. Formula: =IF(COUNT(J44,J45)=2,J44-J45,"n.a.")</x:t>
        </x:r>
      </x:text>
    </x:comment>
    <x:comment ref="J51" authorId="0">
      <x:text>
        <x:r>
          <x:t>GAAP efficiency proxy. Issuer tax-equivalent revenue may produce a different reported ratio. Formula: =IF(AND(ISNUMBER(J31),ISNUMBER(J30),J30&lt;&gt;0),J31/J30,"n.a.")</x:t>
        </x:r>
      </x:text>
    </x:comment>
    <x:comment ref="J52" authorId="0">
      <x:text>
        <x:r>
          <x:t>Period-end loan-to-deposit ratio; business-model funding differences remain. Formula: =IF(AND(ISNUMBER(J21),ISNUMBER(J24),J24&lt;&gt;0),J21/J24,"n.a.")</x:t>
        </x:r>
      </x:text>
    </x:comment>
    <x:comment ref="J53" authorId="0">
      <x:text>
        <x:r>
          <x:t>Loan allowance coverage excludes unfunded commitment reserves. Formula: =IF(AND(ISNUMBER(J23),ISNUMBER(J21),J21&lt;&gt;0),J23/J21,"n.a.")</x:t>
        </x:r>
      </x:text>
    </x:comment>
    <x:comment ref="J54" authorId="0">
      <x:text>
        <x:r>
          <x:t>Charge-offs divided by period-end gross loans. This differs from an issuer average-loan credit-loss ratio. Formula: =IF(AND(ISNUMBER(J46),ISNUMBER(J21),J21&lt;&gt;0),J46/J21,"n.a.")</x:t>
        </x:r>
      </x:text>
    </x:comment>
    <x:comment ref="J55" authorId="0">
      <x:text>
        <x:r>
          <x:t>Difference between parent and common earnings includes preferred and other common-income claims. Formula: =IF(COUNT(J37,J36)=2,J37-J36,"n.a.")</x:t>
        </x:r>
      </x:text>
    </x:comment>
    <x:comment ref="J48" authorId="0">
      <x:text>
        <x:r>
          <x:t>Two-point average balance proxy, not the issuer daily average return. Formula: =IF(COUNT(J36,J11,I11)=3,J36/AVERAGE(J11,I11),"n.a.")</x:t>
        </x:r>
      </x:text>
    </x:comment>
    <x:comment ref="J49" authorId="0">
      <x:text>
        <x:r>
          <x:t>Two-point average balance proxy, not the issuer daily average return. Formula: =IF(COUNT(J36,J15,I15)=3,J36/AVERAGE(J15,I15),"n.a.")</x:t>
        </x:r>
      </x:text>
    </x:comment>
    <x:comment ref="J50" authorId="0">
      <x:text>
        <x:r>
          <x:t>Two-point average balance proxy, not the issuer daily average return. Formula: =IF(COUNT(J36,J7,I7)=3,J36/AVERAGE(J7,I7),"n.a.")</x:t>
        </x:r>
      </x:text>
    </x:comment>
    <x:comment ref="K7" authorId="0">
      <x:text>
        <x:r>
          <x:t>Assets, FY2023. Linked to the original frozen input. A missing reported fact stays n.a. Formula: ='Historical Inputs'!F1770</x:t>
        </x:r>
      </x:text>
    </x:comment>
    <x:comment ref="K8" authorId="0">
      <x:text>
        <x:r>
          <x:t>Liabilities, FY2023. Linked to the original frozen input. A missing reported fact stays n.a. Formula: ='Historical Inputs'!F1771</x:t>
        </x:r>
      </x:text>
    </x:comment>
    <x:comment ref="K9" authorId="0">
      <x:text>
        <x:r>
          <x:t>Shareholders equity attributable to parent, FY2023. Linked to the original frozen input. A missing reported fact stays n.a. Formula: ='Historical Inputs'!F1772</x:t>
        </x:r>
      </x:text>
    </x:comment>
    <x:comment ref="K12" authorId="0">
      <x:text>
        <x:r>
          <x:t>Goodwill, FY2023. Linked to the original frozen input. A missing reported fact stays n.a. Formula: ='Historical Inputs'!F1775</x:t>
        </x:r>
      </x:text>
    </x:comment>
    <x:comment ref="K19" authorId="0">
      <x:text>
        <x:r>
          <x:t>Reported common book value per share, FY2023. Linked to the original frozen input. A missing reported fact stays n.a. Formula: ='Historical Inputs'!F1808</x:t>
        </x:r>
      </x:text>
    </x:comment>
    <x:comment ref="K20" authorId="0">
      <x:text>
        <x:r>
          <x:t>Reported tangible book value per share, FY2023. Linked to the original frozen input. A missing reported fact stays n.a. Formula: ='Historical Inputs'!F1809</x:t>
        </x:r>
      </x:text>
    </x:comment>
    <x:comment ref="K21" authorId="0">
      <x:text>
        <x:r>
          <x:t>Gross loans and leases selected definition, FY2023. Linked to the original frozen input. A missing reported fact stays n.a. Formula: ='Historical Inputs'!F1782</x:t>
        </x:r>
      </x:text>
    </x:comment>
    <x:comment ref="K22" authorId="0">
      <x:text>
        <x:r>
          <x:t>Net loans after allowance selected definition, FY2023. Linked to the original frozen input. A missing reported fact stays n.a. Formula: ='Historical Inputs'!F1783</x:t>
        </x:r>
      </x:text>
    </x:comment>
    <x:comment ref="K23" authorId="0">
      <x:text>
        <x:r>
          <x:t>Loan allowance for credit losses, FY2023. Linked to the original frozen input. A missing reported fact stays n.a. Formula: ='Historical Inputs'!F1784</x:t>
        </x:r>
      </x:text>
    </x:comment>
    <x:comment ref="K25" authorId="0">
      <x:text>
        <x:r>
          <x:t>Cash, FY2023. Linked to the original frozen input. A missing reported fact stays n.a. Formula: ='Historical Inputs'!F1786</x:t>
        </x:r>
      </x:text>
    </x:comment>
    <x:comment ref="K26" authorId="0">
      <x:text>
        <x:r>
          <x:t>Accumulated other comprehensive income, FY2023. Linked to the original frozen input. A missing reported fact stays n.a. Formula: ='Historical Inputs'!F1787</x:t>
        </x:r>
      </x:text>
    </x:comment>
    <x:comment ref="K28" authorId="0">
      <x:text>
        <x:r>
          <x:t>Net interest income, FY2023. Linked to the original frozen input. A missing reported fact stays n.a. Formula: ='Historical Inputs'!F1788</x:t>
        </x:r>
      </x:text>
    </x:comment>
    <x:comment ref="K29" authorId="0">
      <x:text>
        <x:r>
          <x:t>Noninterest Income, FY2023. Linked to the original frozen input. A missing reported fact stays n.a. Formula: ='Historical Inputs'!F1789</x:t>
        </x:r>
      </x:text>
    </x:comment>
    <x:comment ref="K31" authorId="0">
      <x:text>
        <x:r>
          <x:t>Noninterest expense, FY2023. Linked to the original frozen input. A missing reported fact stays n.a. Formula: ='Historical Inputs'!F1791</x:t>
        </x:r>
      </x:text>
    </x:comment>
    <x:comment ref="K34" authorId="0">
      <x:text>
        <x:r>
          <x:t>Income before income taxes, FY2023. Linked to the original frozen input. A missing reported fact stays n.a. Formula: ='Historical Inputs'!F1793</x:t>
        </x:r>
      </x:text>
    </x:comment>
    <x:comment ref="K35" authorId="0">
      <x:text>
        <x:r>
          <x:t>Tax, FY2023. Linked to the original frozen input. A missing reported fact stays n.a. Formula: ='Historical Inputs'!F1794</x:t>
        </x:r>
      </x:text>
    </x:comment>
    <x:comment ref="K38" authorId="0">
      <x:text>
        <x:r>
          <x:t>Reported diluted EPS, FY2023. Linked to the original frozen input. A missing reported fact stays n.a. Formula: ='Historical Inputs'!F1798</x:t>
        </x:r>
      </x:text>
    </x:comment>
    <x:comment ref="K39" authorId="0">
      <x:text>
        <x:r>
          <x:t>Weighted average diluted shares, FY2023. Linked to the original frozen input. A missing reported fact stays n.a. Formula: ='Historical Inputs'!F1799</x:t>
        </x:r>
      </x:text>
    </x:comment>
    <x:comment ref="K41" authorId="0">
      <x:text>
        <x:r>
          <x:t>Dividends per common share, FY2023. Linked to the original frozen input. A missing reported fact stays n.a. Formula: ='Historical Inputs'!F1800</x:t>
        </x:r>
      </x:text>
    </x:comment>
    <x:comment ref="K42" authorId="0">
      <x:text>
        <x:r>
          <x:t>Cash common dividends paid, FY2023. Linked to the original frozen input. A missing reported fact stays n.a. Formula: ='Historical Inputs'!F1801</x:t>
        </x:r>
      </x:text>
    </x:comment>
    <x:comment ref="K43" authorId="0">
      <x:text>
        <x:r>
          <x:t>Common share repurchases paid, FY2023. Linked to the original frozen input. A missing reported fact stays n.a. Formula: ='Historical Inputs'!F1802</x:t>
        </x:r>
      </x:text>
    </x:comment>
    <x:comment ref="K44" authorId="0">
      <x:text>
        <x:r>
          <x:t>Gross loan charge-offs, FY2023. Linked to the original frozen input. A missing reported fact stays n.a. Formula: ='Historical Inputs'!F1803</x:t>
        </x:r>
      </x:text>
    </x:comment>
    <x:comment ref="K45" authorId="0">
      <x:text>
        <x:r>
          <x:t>Loan recoveries, FY2023. Linked to the original frozen input. A missing reported fact stays n.a. Formula: ='Historical Inputs'!F1804</x:t>
        </x:r>
      </x:text>
    </x:comment>
    <x:comment ref="K47" authorId="0">
      <x:text>
        <x:r>
          <x:t>Actual standardized CET1 ratio, FY2023. Linked to the original frozen input. A missing reported fact stays n.a. Formula: ='Historical Inputs'!F1806</x:t>
        </x:r>
      </x:text>
    </x:comment>
    <x:comment ref="K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Inputs'!F1781</x:t>
        </x:r>
      </x:text>
    </x:comment>
    <x:comment ref="K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Inputs'!F1773),'Historical Inputs'!F1773&gt;=1),'Historical Inputs'!F1773,IF(COUNT('Historical Inputs'!F1772,'Historical Inputs'!F1774)=2,'Historical Inputs'!F1772-'Historical Inputs'!F1774,"n.a."))</x:t>
        </x:r>
      </x:text>
    </x:comment>
    <x:comment ref="K16" authorId="0">
      <x:text>
        <x:r>
          <x:t>Ending shares differ from weighted average diluted shares. Issued less treasury is used only for an identical date. Formula: =IF(ISNUMBER('Historical Inputs'!F1778),'Historical Inputs'!F1778,IF(COUNT('Historical Inputs'!F1779,'Historical Inputs'!F1780)=2,'Historical Inputs'!F1779-'Historical Inputs'!F1780,"n.a."))</x:t>
        </x:r>
      </x:text>
    </x:comment>
    <x:comment ref="K11" authorId="0">
      <x:text>
        <x:r>
          <x:t>Explicit reported common equity takes precedence. Preferred par amounts cannot substitute for carrying values. Rounded BV times shares is a disclosed fallback. Formula: =IF(ISNUMBER('Historical Inputs'!F1774),'Historical Inputs'!F1774,IF(AND(COUNT('Historical Inputs'!F1772,'Historical Inputs'!F1773)=2,'Historical Inputs'!F1773&gt;=1),'Historical Inputs'!F1772-'Historical Inputs'!F1773,IF(COUNT('Historical Inputs'!F1808,K16)=2,'Historical Inputs'!F1808*K16,"n.a.")))</x:t>
        </x:r>
      </x:text>
    </x:comment>
    <x:comment ref="K13" authorId="0">
      <x:text>
        <x:r>
          <x:t>Other intangibles exclude goodwill. If combined intangibles are reported, goodwill is deducted once. Formula: =IF(COUNT('Historical Inputs'!F1777,K12)=2,'Historical Inputs'!F1777-K12,'Historical Inputs'!F1776)</x:t>
        </x:r>
      </x:text>
    </x:comment>
    <x:comment ref="K14" authorId="0">
      <x:text>
        <x:r>
          <x:t>Straight subtraction TCE has no issuer deferred-tax adjustment. Formula: =IF(COUNT(K11,K12,K13)=3,K11-K12-K13,"n.a.")</x:t>
        </x:r>
      </x:text>
    </x:comment>
    <x:comment ref="K17" authorId="0">
      <x:text>
        <x:r>
          <x:t>Reported book value per share takes precedence. Formula: =IF(ISNUMBER('Historical Inputs'!F1808),'Historical Inputs'!F1808,IF(COUNT(K11,K16)=2,K11/K16,"n.a."))</x:t>
        </x:r>
      </x:text>
    </x:comment>
    <x:comment ref="K18" authorId="0">
      <x:text>
        <x:r>
          <x:t>Selected TBV is issuer reported, then issuer TCE divided by ending shares, then straight-subtraction TCE. Formula: =IF(ISNUMBER('Historical Inputs'!F1809),'Historical Inputs'!F1809,IF(COUNT('Historical Inputs'!F1810,K16)=2,'Historical Inputs'!F1810/K16,IF(COUNT(K14,K16)=2,K14/K16,"n.a.")))</x:t>
        </x:r>
      </x:text>
    </x:comment>
    <x:comment ref="K15" authorId="0">
      <x:text>
        <x:r>
          <x:t>Reported TCE takes precedence. TBV times rounded end shares can be a reconstruction. Formula: =IF(ISNUMBER('Historical Inputs'!F1810),'Historical Inputs'!F1810,IF(COUNT(K18,K16)=2,K18*K16,"n.a."))</x:t>
        </x:r>
      </x:text>
    </x:comment>
    <x:comment ref="K36" authorId="0">
      <x:text>
        <x:r>
          <x:t>Common earnings exclude preferred dividends and common-income adjustments. Formula: =IF(ISNUMBER('Historical Inputs'!F1796),'Historical Inputs'!F1796,IF(COUNT('Historical Inputs'!F1795,'Historical Inputs'!F1797)=2,'Historical Inputs'!F1795-'Historical Inputs'!F1797,"n.a."))</x:t>
        </x:r>
      </x:text>
    </x:comment>
    <x:comment ref="K37" authorId="0">
      <x:text>
        <x:r>
          <x:t>Reported parent net income, otherwise common income plus reported preferred adjustments; the fallback is a bridge. Formula: =IF(ISNUMBER('Historical Inputs'!F1795),'Historical Inputs'!F1795,IF(COUNT('Historical Inputs'!F1796,'Historical Inputs'!F1797)=2,'Historical Inputs'!F1796+'Historical Inputs'!F1797,"n.a."))</x:t>
        </x:r>
      </x:text>
    </x:comment>
    <x:comment ref="K30" authorId="0">
      <x:text>
        <x:r>
          <x:t>Net revenue equals net interest plus noninterest income. Use total GAAP reported revenue when a component is unavailable. Formula: =IF(COUNT(K28:K29)=2,SUM(K28:K29),'Historical Inputs'!F1790)</x:t>
        </x:r>
      </x:text>
    </x:comment>
    <x:comment ref="K32" authorId="0">
      <x:text>
        <x:r>
          <x:t>Pre-provision net revenue excludes the provision but retains operating expense. Formula: =IF(COUNT(K30,K31)=2,K30-K31,"n.a.")</x:t>
        </x:r>
      </x:text>
    </x:comment>
    <x:comment ref="K33" authorId="0">
      <x:text>
        <x:r>
          <x:t>Reported credit provision is selected first. Otherwise this is an explicitly labeled pretax bridge residual, not a reported provision. Formula: =IF(ISNUMBER('Historical Inputs'!F1792),'Historical Inputs'!F1792,IF(COUNT(K30,K31,K34)=3,K30-K31-K34,"n.a."))</x:t>
        </x:r>
      </x:text>
    </x:comment>
    <x:comment ref="K40" authorId="0">
      <x:text>
        <x:r>
          <x:t>Calculated common EPS uses common earnings and period-average diluted shares. Formula: =IF(AND(ISNUMBER(K36),ISNUMBER(K39),K39&lt;&gt;0),K36/K39,"n.a.")</x:t>
        </x:r>
      </x:text>
    </x:comment>
    <x:comment ref="K46" authorId="0">
      <x:text>
        <x:r>
          <x:t>Net charge-offs equal gross charge-offs less recoveries. Missing recoveries are not zero. Formula: =IF(COUNT(K44,K45)=2,K44-K45,"n.a.")</x:t>
        </x:r>
      </x:text>
    </x:comment>
    <x:comment ref="K51" authorId="0">
      <x:text>
        <x:r>
          <x:t>GAAP efficiency proxy. Issuer tax-equivalent revenue may produce a different reported ratio. Formula: =IF(AND(ISNUMBER(K31),ISNUMBER(K30),K30&lt;&gt;0),K31/K30,"n.a.")</x:t>
        </x:r>
      </x:text>
    </x:comment>
    <x:comment ref="K52" authorId="0">
      <x:text>
        <x:r>
          <x:t>Period-end loan-to-deposit ratio; business-model funding differences remain. Formula: =IF(AND(ISNUMBER(K21),ISNUMBER(K24),K24&lt;&gt;0),K21/K24,"n.a.")</x:t>
        </x:r>
      </x:text>
    </x:comment>
    <x:comment ref="K53" authorId="0">
      <x:text>
        <x:r>
          <x:t>Loan allowance coverage excludes unfunded commitment reserves. Formula: =IF(AND(ISNUMBER(K23),ISNUMBER(K21),K21&lt;&gt;0),K23/K21,"n.a.")</x:t>
        </x:r>
      </x:text>
    </x:comment>
    <x:comment ref="K54" authorId="0">
      <x:text>
        <x:r>
          <x:t>Charge-offs divided by period-end gross loans. This differs from an issuer average-loan credit-loss ratio. Formula: =IF(AND(ISNUMBER(K46),ISNUMBER(K21),K21&lt;&gt;0),K46/K21,"n.a.")</x:t>
        </x:r>
      </x:text>
    </x:comment>
    <x:comment ref="K55" authorId="0">
      <x:text>
        <x:r>
          <x:t>Difference between parent and common earnings includes preferred and other common-income claims. Formula: =IF(COUNT(K37,K36)=2,K37-K36,"n.a.")</x:t>
        </x:r>
      </x:text>
    </x:comment>
    <x:comment ref="K48" authorId="0">
      <x:text>
        <x:r>
          <x:t>Two-point average balance proxy, not the issuer daily average return. Formula: =IF(COUNT(K36,K11,J11)=3,K36/AVERAGE(K11,J11),"n.a.")</x:t>
        </x:r>
      </x:text>
    </x:comment>
    <x:comment ref="K49" authorId="0">
      <x:text>
        <x:r>
          <x:t>Two-point average balance proxy, not the issuer daily average return. Formula: =IF(COUNT(K36,K15,J15)=3,K36/AVERAGE(K15,J15),"n.a.")</x:t>
        </x:r>
      </x:text>
    </x:comment>
    <x:comment ref="K50" authorId="0">
      <x:text>
        <x:r>
          <x:t>Two-point average balance proxy, not the issuer daily average return. Formula: =IF(COUNT(K36,K7,J7)=3,K36/AVERAGE(K7,J7),"n.a.")</x:t>
        </x:r>
      </x:text>
    </x:comment>
    <x:comment ref="L7" authorId="0">
      <x:text>
        <x:r>
          <x:t>Assets, FY2024. Linked to the original frozen input. A missing reported fact stays n.a. Formula: ='Historical Inputs'!F1811</x:t>
        </x:r>
      </x:text>
    </x:comment>
    <x:comment ref="L8" authorId="0">
      <x:text>
        <x:r>
          <x:t>Liabilities, FY2024. Linked to the original frozen input. A missing reported fact stays n.a. Formula: ='Historical Inputs'!F1812</x:t>
        </x:r>
      </x:text>
    </x:comment>
    <x:comment ref="L9" authorId="0">
      <x:text>
        <x:r>
          <x:t>Shareholders equity attributable to parent, FY2024. Linked to the original frozen input. A missing reported fact stays n.a. Formula: ='Historical Inputs'!F1813</x:t>
        </x:r>
      </x:text>
    </x:comment>
    <x:comment ref="L12" authorId="0">
      <x:text>
        <x:r>
          <x:t>Goodwill, FY2024. Linked to the original frozen input. A missing reported fact stays n.a. Formula: ='Historical Inputs'!F1816</x:t>
        </x:r>
      </x:text>
    </x:comment>
    <x:comment ref="L19" authorId="0">
      <x:text>
        <x:r>
          <x:t>Reported common book value per share, FY2024. Linked to the original frozen input. A missing reported fact stays n.a. Formula: ='Historical Inputs'!F1849</x:t>
        </x:r>
      </x:text>
    </x:comment>
    <x:comment ref="L20" authorId="0">
      <x:text>
        <x:r>
          <x:t>Reported tangible book value per share, FY2024. Linked to the original frozen input. A missing reported fact stays n.a. Formula: ='Historical Inputs'!F1850</x:t>
        </x:r>
      </x:text>
    </x:comment>
    <x:comment ref="L21" authorId="0">
      <x:text>
        <x:r>
          <x:t>Gross loans and leases selected definition, FY2024. Linked to the original frozen input. A missing reported fact stays n.a. Formula: ='Historical Inputs'!F1823</x:t>
        </x:r>
      </x:text>
    </x:comment>
    <x:comment ref="L22" authorId="0">
      <x:text>
        <x:r>
          <x:t>Net loans after allowance selected definition, FY2024. Linked to the original frozen input. A missing reported fact stays n.a. Formula: ='Historical Inputs'!F1824</x:t>
        </x:r>
      </x:text>
    </x:comment>
    <x:comment ref="L23" authorId="0">
      <x:text>
        <x:r>
          <x:t>Loan allowance for credit losses, FY2024. Linked to the original frozen input. A missing reported fact stays n.a. Formula: ='Historical Inputs'!F1825</x:t>
        </x:r>
      </x:text>
    </x:comment>
    <x:comment ref="L25" authorId="0">
      <x:text>
        <x:r>
          <x:t>Cash, FY2024. Linked to the original frozen input. A missing reported fact stays n.a. Formula: ='Historical Inputs'!F1827</x:t>
        </x:r>
      </x:text>
    </x:comment>
    <x:comment ref="L26" authorId="0">
      <x:text>
        <x:r>
          <x:t>Accumulated other comprehensive income, FY2024. Linked to the original frozen input. A missing reported fact stays n.a. Formula: ='Historical Inputs'!F1828</x:t>
        </x:r>
      </x:text>
    </x:comment>
    <x:comment ref="L28" authorId="0">
      <x:text>
        <x:r>
          <x:t>Net interest income, FY2024. Linked to the original frozen input. A missing reported fact stays n.a. Formula: ='Historical Inputs'!F1829</x:t>
        </x:r>
      </x:text>
    </x:comment>
    <x:comment ref="L29" authorId="0">
      <x:text>
        <x:r>
          <x:t>Noninterest Income, FY2024. Linked to the original frozen input. A missing reported fact stays n.a. Formula: ='Historical Inputs'!F1830</x:t>
        </x:r>
      </x:text>
    </x:comment>
    <x:comment ref="L31" authorId="0">
      <x:text>
        <x:r>
          <x:t>Noninterest expense, FY2024. Linked to the original frozen input. A missing reported fact stays n.a. Formula: ='Historical Inputs'!F1832</x:t>
        </x:r>
      </x:text>
    </x:comment>
    <x:comment ref="L34" authorId="0">
      <x:text>
        <x:r>
          <x:t>Income before income taxes, FY2024. Linked to the original frozen input. A missing reported fact stays n.a. Formula: ='Historical Inputs'!F1834</x:t>
        </x:r>
      </x:text>
    </x:comment>
    <x:comment ref="L35" authorId="0">
      <x:text>
        <x:r>
          <x:t>Tax, FY2024. Linked to the original frozen input. A missing reported fact stays n.a. Formula: ='Historical Inputs'!F1835</x:t>
        </x:r>
      </x:text>
    </x:comment>
    <x:comment ref="L38" authorId="0">
      <x:text>
        <x:r>
          <x:t>Reported diluted EPS, FY2024. Linked to the original frozen input. A missing reported fact stays n.a. Formula: ='Historical Inputs'!F1839</x:t>
        </x:r>
      </x:text>
    </x:comment>
    <x:comment ref="L39" authorId="0">
      <x:text>
        <x:r>
          <x:t>Weighted average diluted shares, FY2024. Linked to the original frozen input. A missing reported fact stays n.a. Formula: ='Historical Inputs'!F1840</x:t>
        </x:r>
      </x:text>
    </x:comment>
    <x:comment ref="L41" authorId="0">
      <x:text>
        <x:r>
          <x:t>Dividends per common share, FY2024. Linked to the original frozen input. A missing reported fact stays n.a. Formula: ='Historical Inputs'!F1841</x:t>
        </x:r>
      </x:text>
    </x:comment>
    <x:comment ref="L42" authorId="0">
      <x:text>
        <x:r>
          <x:t>Cash common dividends paid, FY2024. Linked to the original frozen input. A missing reported fact stays n.a. Formula: ='Historical Inputs'!F1842</x:t>
        </x:r>
      </x:text>
    </x:comment>
    <x:comment ref="L43" authorId="0">
      <x:text>
        <x:r>
          <x:t>Common share repurchases paid, FY2024. Linked to the original frozen input. A missing reported fact stays n.a. Formula: ='Historical Inputs'!F1843</x:t>
        </x:r>
      </x:text>
    </x:comment>
    <x:comment ref="L44" authorId="0">
      <x:text>
        <x:r>
          <x:t>Gross loan charge-offs, FY2024. Linked to the original frozen input. A missing reported fact stays n.a. Formula: ='Historical Inputs'!F1844</x:t>
        </x:r>
      </x:text>
    </x:comment>
    <x:comment ref="L45" authorId="0">
      <x:text>
        <x:r>
          <x:t>Loan recoveries, FY2024. Linked to the original frozen input. A missing reported fact stays n.a. Formula: ='Historical Inputs'!F1845</x:t>
        </x:r>
      </x:text>
    </x:comment>
    <x:comment ref="L47" authorId="0">
      <x:text>
        <x:r>
          <x:t>Actual standardized CET1 ratio, FY2024. Linked to the original frozen input. A missing reported fact stays n.a. Formula: ='Historical Inputs'!F1847</x:t>
        </x:r>
      </x:text>
    </x:comment>
    <x:comment ref="L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Inputs'!F1822</x:t>
        </x:r>
      </x:text>
    </x:comment>
    <x:comment ref="L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Inputs'!F1814),'Historical Inputs'!F1814&gt;=1),'Historical Inputs'!F1814,IF(COUNT('Historical Inputs'!F1813,'Historical Inputs'!F1815)=2,'Historical Inputs'!F1813-'Historical Inputs'!F1815,"n.a."))</x:t>
        </x:r>
      </x:text>
    </x:comment>
    <x:comment ref="L16" authorId="0">
      <x:text>
        <x:r>
          <x:t>Ending shares differ from weighted average diluted shares. Issued less treasury is used only for an identical date. Formula: =IF(ISNUMBER('Historical Inputs'!F1819),'Historical Inputs'!F1819,IF(COUNT('Historical Inputs'!F1820,'Historical Inputs'!F1821)=2,'Historical Inputs'!F1820-'Historical Inputs'!F1821,"n.a."))</x:t>
        </x:r>
      </x:text>
    </x:comment>
    <x:comment ref="L11" authorId="0">
      <x:text>
        <x:r>
          <x:t>Explicit reported common equity takes precedence. Preferred par amounts cannot substitute for carrying values. Rounded BV times shares is a disclosed fallback. Formula: =IF(ISNUMBER('Historical Inputs'!F1815),'Historical Inputs'!F1815,IF(AND(COUNT('Historical Inputs'!F1813,'Historical Inputs'!F1814)=2,'Historical Inputs'!F1814&gt;=1),'Historical Inputs'!F1813-'Historical Inputs'!F1814,IF(COUNT('Historical Inputs'!F1849,L16)=2,'Historical Inputs'!F1849*L16,"n.a.")))</x:t>
        </x:r>
      </x:text>
    </x:comment>
    <x:comment ref="L13" authorId="0">
      <x:text>
        <x:r>
          <x:t>Other intangibles exclude goodwill. If combined intangibles are reported, goodwill is deducted once. Formula: =IF(COUNT('Historical Inputs'!F1818,L12)=2,'Historical Inputs'!F1818-L12,'Historical Inputs'!F1817)</x:t>
        </x:r>
      </x:text>
    </x:comment>
    <x:comment ref="L14" authorId="0">
      <x:text>
        <x:r>
          <x:t>Straight subtraction TCE has no issuer deferred-tax adjustment. Formula: =IF(COUNT(L11,L12,L13)=3,L11-L12-L13,"n.a.")</x:t>
        </x:r>
      </x:text>
    </x:comment>
    <x:comment ref="L17" authorId="0">
      <x:text>
        <x:r>
          <x:t>Reported book value per share takes precedence. Formula: =IF(ISNUMBER('Historical Inputs'!F1849),'Historical Inputs'!F1849,IF(COUNT(L11,L16)=2,L11/L16,"n.a."))</x:t>
        </x:r>
      </x:text>
    </x:comment>
    <x:comment ref="L18" authorId="0">
      <x:text>
        <x:r>
          <x:t>Selected TBV is issuer reported, then issuer TCE divided by ending shares, then straight-subtraction TCE. Formula: =IF(ISNUMBER('Historical Inputs'!F1850),'Historical Inputs'!F1850,IF(COUNT('Historical Inputs'!F1851,L16)=2,'Historical Inputs'!F1851/L16,IF(COUNT(L14,L16)=2,L14/L16,"n.a.")))</x:t>
        </x:r>
      </x:text>
    </x:comment>
    <x:comment ref="L15" authorId="0">
      <x:text>
        <x:r>
          <x:t>Reported TCE takes precedence. TBV times rounded end shares can be a reconstruction. Formula: =IF(ISNUMBER('Historical Inputs'!F1851),'Historical Inputs'!F1851,IF(COUNT(L18,L16)=2,L18*L16,"n.a."))</x:t>
        </x:r>
      </x:text>
    </x:comment>
    <x:comment ref="L36" authorId="0">
      <x:text>
        <x:r>
          <x:t>Common earnings exclude preferred dividends and common-income adjustments. Formula: =IF(ISNUMBER('Historical Inputs'!F1837),'Historical Inputs'!F1837,IF(COUNT('Historical Inputs'!F1836,'Historical Inputs'!F1838)=2,'Historical Inputs'!F1836-'Historical Inputs'!F1838,"n.a."))</x:t>
        </x:r>
      </x:text>
    </x:comment>
    <x:comment ref="L37" authorId="0">
      <x:text>
        <x:r>
          <x:t>Reported parent net income, otherwise common income plus reported preferred adjustments; the fallback is a bridge. Formula: =IF(ISNUMBER('Historical Inputs'!F1836),'Historical Inputs'!F1836,IF(COUNT('Historical Inputs'!F1837,'Historical Inputs'!F1838)=2,'Historical Inputs'!F1837+'Historical Inputs'!F1838,"n.a."))</x:t>
        </x:r>
      </x:text>
    </x:comment>
    <x:comment ref="L30" authorId="0">
      <x:text>
        <x:r>
          <x:t>Net revenue equals net interest plus noninterest income. Use total GAAP reported revenue when a component is unavailable. Formula: =IF(COUNT(L28:L29)=2,SUM(L28:L29),'Historical Inputs'!F1831)</x:t>
        </x:r>
      </x:text>
    </x:comment>
    <x:comment ref="L32" authorId="0">
      <x:text>
        <x:r>
          <x:t>Pre-provision net revenue excludes the provision but retains operating expense. Formula: =IF(COUNT(L30,L31)=2,L30-L31,"n.a.")</x:t>
        </x:r>
      </x:text>
    </x:comment>
    <x:comment ref="L33" authorId="0">
      <x:text>
        <x:r>
          <x:t>Reported credit provision is selected first. Otherwise this is an explicitly labeled pretax bridge residual, not a reported provision. Formula: =IF(ISNUMBER('Historical Inputs'!F1833),'Historical Inputs'!F1833,IF(COUNT(L30,L31,L34)=3,L30-L31-L34,"n.a."))</x:t>
        </x:r>
      </x:text>
    </x:comment>
    <x:comment ref="L40" authorId="0">
      <x:text>
        <x:r>
          <x:t>Calculated common EPS uses common earnings and period-average diluted shares. Formula: =IF(AND(ISNUMBER(L36),ISNUMBER(L39),L39&lt;&gt;0),L36/L39,"n.a.")</x:t>
        </x:r>
      </x:text>
    </x:comment>
    <x:comment ref="L46" authorId="0">
      <x:text>
        <x:r>
          <x:t>Net charge-offs equal gross charge-offs less recoveries. Missing recoveries are not zero. Formula: =IF(COUNT(L44,L45)=2,L44-L45,"n.a.")</x:t>
        </x:r>
      </x:text>
    </x:comment>
    <x:comment ref="L51" authorId="0">
      <x:text>
        <x:r>
          <x:t>GAAP efficiency proxy. Issuer tax-equivalent revenue may produce a different reported ratio. Formula: =IF(AND(ISNUMBER(L31),ISNUMBER(L30),L30&lt;&gt;0),L31/L30,"n.a.")</x:t>
        </x:r>
      </x:text>
    </x:comment>
    <x:comment ref="L52" authorId="0">
      <x:text>
        <x:r>
          <x:t>Period-end loan-to-deposit ratio; business-model funding differences remain. Formula: =IF(AND(ISNUMBER(L21),ISNUMBER(L24),L24&lt;&gt;0),L21/L24,"n.a.")</x:t>
        </x:r>
      </x:text>
    </x:comment>
    <x:comment ref="L53" authorId="0">
      <x:text>
        <x:r>
          <x:t>Loan allowance coverage excludes unfunded commitment reserves. Formula: =IF(AND(ISNUMBER(L23),ISNUMBER(L21),L21&lt;&gt;0),L23/L21,"n.a.")</x:t>
        </x:r>
      </x:text>
    </x:comment>
    <x:comment ref="L54" authorId="0">
      <x:text>
        <x:r>
          <x:t>Charge-offs divided by period-end gross loans. This differs from an issuer average-loan credit-loss ratio. Formula: =IF(AND(ISNUMBER(L46),ISNUMBER(L21),L21&lt;&gt;0),L46/L21,"n.a.")</x:t>
        </x:r>
      </x:text>
    </x:comment>
    <x:comment ref="L55" authorId="0">
      <x:text>
        <x:r>
          <x:t>Difference between parent and common earnings includes preferred and other common-income claims. Formula: =IF(COUNT(L37,L36)=2,L37-L36,"n.a.")</x:t>
        </x:r>
      </x:text>
    </x:comment>
    <x:comment ref="L48" authorId="0">
      <x:text>
        <x:r>
          <x:t>Two-point average balance proxy, not the issuer daily average return. Formula: =IF(COUNT(L36,L11,K11)=3,L36/AVERAGE(L11,K11),"n.a.")</x:t>
        </x:r>
      </x:text>
    </x:comment>
    <x:comment ref="L49" authorId="0">
      <x:text>
        <x:r>
          <x:t>Two-point average balance proxy, not the issuer daily average return. Formula: =IF(COUNT(L36,L15,K15)=3,L36/AVERAGE(L15,K15),"n.a.")</x:t>
        </x:r>
      </x:text>
    </x:comment>
    <x:comment ref="L50" authorId="0">
      <x:text>
        <x:r>
          <x:t>Two-point average balance proxy, not the issuer daily average return. Formula: =IF(COUNT(L36,L7,K7)=3,L36/AVERAGE(L7,K7),"n.a.")</x:t>
        </x:r>
      </x:text>
    </x:comment>
    <x:comment ref="M7" authorId="0">
      <x:text>
        <x:r>
          <x:t>Assets, FY2025. Linked to the original frozen input. A missing reported fact stays n.a. Formula: ='Historical Inputs'!F1852</x:t>
        </x:r>
      </x:text>
    </x:comment>
    <x:comment ref="M8" authorId="0">
      <x:text>
        <x:r>
          <x:t>Liabilities, FY2025. Linked to the original frozen input. A missing reported fact stays n.a. Formula: ='Historical Inputs'!F1853</x:t>
        </x:r>
      </x:text>
    </x:comment>
    <x:comment ref="M9" authorId="0">
      <x:text>
        <x:r>
          <x:t>Shareholders equity attributable to parent, FY2025. Linked to the original frozen input. A missing reported fact stays n.a. Formula: ='Historical Inputs'!F1854</x:t>
        </x:r>
      </x:text>
    </x:comment>
    <x:comment ref="M12" authorId="0">
      <x:text>
        <x:r>
          <x:t>Goodwill, FY2025. Linked to the original frozen input. A missing reported fact stays n.a. Formula: ='Historical Inputs'!F1857</x:t>
        </x:r>
      </x:text>
    </x:comment>
    <x:comment ref="M19" authorId="0">
      <x:text>
        <x:r>
          <x:t>Reported common book value per share, FY2025. Linked to the original frozen input. A missing reported fact stays n.a. Formula: ='Historical Inputs'!F1890</x:t>
        </x:r>
      </x:text>
    </x:comment>
    <x:comment ref="M20" authorId="0">
      <x:text>
        <x:r>
          <x:t>Reported tangible book value per share, FY2025. Linked to the original frozen input. A missing reported fact stays n.a. Formula: ='Historical Inputs'!F1891</x:t>
        </x:r>
      </x:text>
    </x:comment>
    <x:comment ref="M21" authorId="0">
      <x:text>
        <x:r>
          <x:t>Gross loans and leases selected definition, FY2025. Linked to the original frozen input. A missing reported fact stays n.a. Formula: ='Historical Inputs'!F1864</x:t>
        </x:r>
      </x:text>
    </x:comment>
    <x:comment ref="M22" authorId="0">
      <x:text>
        <x:r>
          <x:t>Net loans after allowance selected definition, FY2025. Linked to the original frozen input. A missing reported fact stays n.a. Formula: ='Historical Inputs'!F1865</x:t>
        </x:r>
      </x:text>
    </x:comment>
    <x:comment ref="M23" authorId="0">
      <x:text>
        <x:r>
          <x:t>Loan allowance for credit losses, FY2025. Linked to the original frozen input. A missing reported fact stays n.a. Formula: ='Historical Inputs'!F1866</x:t>
        </x:r>
      </x:text>
    </x:comment>
    <x:comment ref="M25" authorId="0">
      <x:text>
        <x:r>
          <x:t>Cash, FY2025. Linked to the original frozen input. A missing reported fact stays n.a. Formula: ='Historical Inputs'!F1868</x:t>
        </x:r>
      </x:text>
    </x:comment>
    <x:comment ref="M26" authorId="0">
      <x:text>
        <x:r>
          <x:t>Accumulated other comprehensive income, FY2025. Linked to the original frozen input. A missing reported fact stays n.a. Formula: ='Historical Inputs'!F1869</x:t>
        </x:r>
      </x:text>
    </x:comment>
    <x:comment ref="M28" authorId="0">
      <x:text>
        <x:r>
          <x:t>Net interest income, FY2025. Linked to the original frozen input. A missing reported fact stays n.a. Formula: ='Historical Inputs'!F1870</x:t>
        </x:r>
      </x:text>
    </x:comment>
    <x:comment ref="M29" authorId="0">
      <x:text>
        <x:r>
          <x:t>Noninterest Income, FY2025. Linked to the original frozen input. A missing reported fact stays n.a. Formula: ='Historical Inputs'!F1871</x:t>
        </x:r>
      </x:text>
    </x:comment>
    <x:comment ref="M31" authorId="0">
      <x:text>
        <x:r>
          <x:t>Noninterest expense, FY2025. Linked to the original frozen input. A missing reported fact stays n.a. Formula: ='Historical Inputs'!F1873</x:t>
        </x:r>
      </x:text>
    </x:comment>
    <x:comment ref="M34" authorId="0">
      <x:text>
        <x:r>
          <x:t>Income before income taxes, FY2025. Linked to the original frozen input. A missing reported fact stays n.a. Formula: ='Historical Inputs'!F1875</x:t>
        </x:r>
      </x:text>
    </x:comment>
    <x:comment ref="M35" authorId="0">
      <x:text>
        <x:r>
          <x:t>Tax, FY2025. Linked to the original frozen input. A missing reported fact stays n.a. Formula: ='Historical Inputs'!F1876</x:t>
        </x:r>
      </x:text>
    </x:comment>
    <x:comment ref="M38" authorId="0">
      <x:text>
        <x:r>
          <x:t>Reported diluted EPS, FY2025. Linked to the original frozen input. A missing reported fact stays n.a. Formula: ='Historical Inputs'!F1880</x:t>
        </x:r>
      </x:text>
    </x:comment>
    <x:comment ref="M39" authorId="0">
      <x:text>
        <x:r>
          <x:t>Weighted average diluted shares, FY2025. Linked to the original frozen input. A missing reported fact stays n.a. Formula: ='Historical Inputs'!F1881</x:t>
        </x:r>
      </x:text>
    </x:comment>
    <x:comment ref="M41" authorId="0">
      <x:text>
        <x:r>
          <x:t>Dividends per common share, FY2025. Linked to the original frozen input. A missing reported fact stays n.a. Formula: ='Historical Inputs'!F1882</x:t>
        </x:r>
      </x:text>
    </x:comment>
    <x:comment ref="M42" authorId="0">
      <x:text>
        <x:r>
          <x:t>Cash common dividends paid, FY2025. Linked to the original frozen input. A missing reported fact stays n.a. Formula: ='Historical Inputs'!F1883</x:t>
        </x:r>
      </x:text>
    </x:comment>
    <x:comment ref="M43" authorId="0">
      <x:text>
        <x:r>
          <x:t>Common share repurchases paid, FY2025. Linked to the original frozen input. A missing reported fact stays n.a. Formula: ='Historical Inputs'!F1884</x:t>
        </x:r>
      </x:text>
    </x:comment>
    <x:comment ref="M44" authorId="0">
      <x:text>
        <x:r>
          <x:t>Gross loan charge-offs, FY2025. Linked to the original frozen input. A missing reported fact stays n.a. Formula: ='Historical Inputs'!F1885</x:t>
        </x:r>
      </x:text>
    </x:comment>
    <x:comment ref="M45" authorId="0">
      <x:text>
        <x:r>
          <x:t>Loan recoveries, FY2025. Linked to the original frozen input. A missing reported fact stays n.a. Formula: ='Historical Inputs'!F1886</x:t>
        </x:r>
      </x:text>
    </x:comment>
    <x:comment ref="M47" authorId="0">
      <x:text>
        <x:r>
          <x:t>Actual standardized CET1 ratio, FY2025. Linked to the original frozen input. A missing reported fact stays n.a. Formula: ='Historical Inputs'!F1888</x:t>
        </x:r>
      </x:text>
    </x:comment>
    <x:comment ref="M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Inputs'!F1863</x:t>
        </x:r>
      </x:text>
    </x:comment>
    <x:comment ref="M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Inputs'!F1855),'Historical Inputs'!F1855&gt;=1),'Historical Inputs'!F1855,IF(COUNT('Historical Inputs'!F1854,'Historical Inputs'!F1856)=2,'Historical Inputs'!F1854-'Historical Inputs'!F1856,"n.a."))</x:t>
        </x:r>
      </x:text>
    </x:comment>
    <x:comment ref="M16" authorId="0">
      <x:text>
        <x:r>
          <x:t>Ending shares differ from weighted average diluted shares. Issued less treasury is used only for an identical date. Formula: =IF(ISNUMBER('Historical Inputs'!F1860),'Historical Inputs'!F1860,IF(COUNT('Historical Inputs'!F1861,'Historical Inputs'!F1862)=2,'Historical Inputs'!F1861-'Historical Inputs'!F1862,"n.a."))</x:t>
        </x:r>
      </x:text>
    </x:comment>
    <x:comment ref="M11" authorId="0">
      <x:text>
        <x:r>
          <x:t>Explicit reported common equity takes precedence. Preferred par amounts cannot substitute for carrying values. Rounded BV times shares is a disclosed fallback. Formula: =IF(ISNUMBER('Historical Inputs'!F1856),'Historical Inputs'!F1856,IF(AND(COUNT('Historical Inputs'!F1854,'Historical Inputs'!F1855)=2,'Historical Inputs'!F1855&gt;=1),'Historical Inputs'!F1854-'Historical Inputs'!F1855,IF(COUNT('Historical Inputs'!F1890,M16)=2,'Historical Inputs'!F1890*M16,"n.a.")))</x:t>
        </x:r>
      </x:text>
    </x:comment>
    <x:comment ref="M13" authorId="0">
      <x:text>
        <x:r>
          <x:t>Other intangibles exclude goodwill. If combined intangibles are reported, goodwill is deducted once. Formula: =IF(COUNT('Historical Inputs'!F1859,M12)=2,'Historical Inputs'!F1859-M12,'Historical Inputs'!F1858)</x:t>
        </x:r>
      </x:text>
    </x:comment>
    <x:comment ref="M14" authorId="0">
      <x:text>
        <x:r>
          <x:t>Straight subtraction TCE has no issuer deferred-tax adjustment. Formula: =IF(COUNT(M11,M12,M13)=3,M11-M12-M13,"n.a.")</x:t>
        </x:r>
      </x:text>
    </x:comment>
    <x:comment ref="M17" authorId="0">
      <x:text>
        <x:r>
          <x:t>Reported book value per share takes precedence. Formula: =IF(ISNUMBER('Historical Inputs'!F1890),'Historical Inputs'!F1890,IF(COUNT(M11,M16)=2,M11/M16,"n.a."))</x:t>
        </x:r>
      </x:text>
    </x:comment>
    <x:comment ref="M18" authorId="0">
      <x:text>
        <x:r>
          <x:t>Selected TBV is issuer reported, then issuer TCE divided by ending shares, then straight-subtraction TCE. Formula: =IF(ISNUMBER('Historical Inputs'!F1891),'Historical Inputs'!F1891,IF(COUNT('Historical Inputs'!F1892,M16)=2,'Historical Inputs'!F1892/M16,IF(COUNT(M14,M16)=2,M14/M16,"n.a.")))</x:t>
        </x:r>
      </x:text>
    </x:comment>
    <x:comment ref="M15" authorId="0">
      <x:text>
        <x:r>
          <x:t>Reported TCE takes precedence. TBV times rounded end shares can be a reconstruction. Formula: =IF(ISNUMBER('Historical Inputs'!F1892),'Historical Inputs'!F1892,IF(COUNT(M18,M16)=2,M18*M16,"n.a."))</x:t>
        </x:r>
      </x:text>
    </x:comment>
    <x:comment ref="M36" authorId="0">
      <x:text>
        <x:r>
          <x:t>Common earnings exclude preferred dividends and common-income adjustments. Formula: =IF(ISNUMBER('Historical Inputs'!F1878),'Historical Inputs'!F1878,IF(COUNT('Historical Inputs'!F1877,'Historical Inputs'!F1879)=2,'Historical Inputs'!F1877-'Historical Inputs'!F1879,"n.a."))</x:t>
        </x:r>
      </x:text>
    </x:comment>
    <x:comment ref="M37" authorId="0">
      <x:text>
        <x:r>
          <x:t>Reported parent net income, otherwise common income plus reported preferred adjustments; the fallback is a bridge. Formula: =IF(ISNUMBER('Historical Inputs'!F1877),'Historical Inputs'!F1877,IF(COUNT('Historical Inputs'!F1878,'Historical Inputs'!F1879)=2,'Historical Inputs'!F1878+'Historical Inputs'!F1879,"n.a."))</x:t>
        </x:r>
      </x:text>
    </x:comment>
    <x:comment ref="M30" authorId="0">
      <x:text>
        <x:r>
          <x:t>Net revenue equals net interest plus noninterest income. Use total GAAP reported revenue when a component is unavailable. Formula: =IF(COUNT(M28:M29)=2,SUM(M28:M29),'Historical Inputs'!F1872)</x:t>
        </x:r>
      </x:text>
    </x:comment>
    <x:comment ref="M32" authorId="0">
      <x:text>
        <x:r>
          <x:t>Pre-provision net revenue excludes the provision but retains operating expense. Formula: =IF(COUNT(M30,M31)=2,M30-M31,"n.a.")</x:t>
        </x:r>
      </x:text>
    </x:comment>
    <x:comment ref="M33" authorId="0">
      <x:text>
        <x:r>
          <x:t>Reported credit provision is selected first. Otherwise this is an explicitly labeled pretax bridge residual, not a reported provision. Formula: =IF(ISNUMBER('Historical Inputs'!F1874),'Historical Inputs'!F1874,IF(COUNT(M30,M31,M34)=3,M30-M31-M34,"n.a."))</x:t>
        </x:r>
      </x:text>
    </x:comment>
    <x:comment ref="M40" authorId="0">
      <x:text>
        <x:r>
          <x:t>Calculated common EPS uses common earnings and period-average diluted shares. Formula: =IF(AND(ISNUMBER(M36),ISNUMBER(M39),M39&lt;&gt;0),M36/M39,"n.a.")</x:t>
        </x:r>
      </x:text>
    </x:comment>
    <x:comment ref="M46" authorId="0">
      <x:text>
        <x:r>
          <x:t>Net charge-offs equal gross charge-offs less recoveries. Missing recoveries are not zero. Formula: =IF(COUNT(M44,M45)=2,M44-M45,"n.a.")</x:t>
        </x:r>
      </x:text>
    </x:comment>
    <x:comment ref="M51" authorId="0">
      <x:text>
        <x:r>
          <x:t>GAAP efficiency proxy. Issuer tax-equivalent revenue may produce a different reported ratio. Formula: =IF(AND(ISNUMBER(M31),ISNUMBER(M30),M30&lt;&gt;0),M31/M30,"n.a.")</x:t>
        </x:r>
      </x:text>
    </x:comment>
    <x:comment ref="M52" authorId="0">
      <x:text>
        <x:r>
          <x:t>Period-end loan-to-deposit ratio; business-model funding differences remain. Formula: =IF(AND(ISNUMBER(M21),ISNUMBER(M24),M24&lt;&gt;0),M21/M24,"n.a.")</x:t>
        </x:r>
      </x:text>
    </x:comment>
    <x:comment ref="M53" authorId="0">
      <x:text>
        <x:r>
          <x:t>Loan allowance coverage excludes unfunded commitment reserves. Formula: =IF(AND(ISNUMBER(M23),ISNUMBER(M21),M21&lt;&gt;0),M23/M21,"n.a.")</x:t>
        </x:r>
      </x:text>
    </x:comment>
    <x:comment ref="M54" authorId="0">
      <x:text>
        <x:r>
          <x:t>Charge-offs divided by period-end gross loans. This differs from an issuer average-loan credit-loss ratio. Formula: =IF(AND(ISNUMBER(M46),ISNUMBER(M21),M21&lt;&gt;0),M46/M21,"n.a.")</x:t>
        </x:r>
      </x:text>
    </x:comment>
    <x:comment ref="M55" authorId="0">
      <x:text>
        <x:r>
          <x:t>Difference between parent and common earnings includes preferred and other common-income claims. Formula: =IF(COUNT(M37,M36)=2,M37-M36,"n.a.")</x:t>
        </x:r>
      </x:text>
    </x:comment>
    <x:comment ref="M48" authorId="0">
      <x:text>
        <x:r>
          <x:t>Two-point average balance proxy, not the issuer daily average return. Formula: =IF(COUNT(M36,M11,L11)=3,M36/AVERAGE(M11,L11),"n.a.")</x:t>
        </x:r>
      </x:text>
    </x:comment>
    <x:comment ref="M49" authorId="0">
      <x:text>
        <x:r>
          <x:t>Two-point average balance proxy, not the issuer daily average return. Formula: =IF(COUNT(M36,M15,L15)=3,M36/AVERAGE(M15,L15),"n.a.")</x:t>
        </x:r>
      </x:text>
    </x:comment>
    <x:comment ref="M50" authorId="0">
      <x:text>
        <x:r>
          <x:t>Two-point average balance proxy, not the issuer daily average return. Formula: =IF(COUNT(M36,M7,L7)=3,M36/AVERAGE(M7,L7),"n.a.")</x:t>
        </x:r>
      </x:text>
    </x:comment>
    <x:comment ref="P7" authorId="0">
      <x:text>
        <x:r>
          <x:t>Assets, H1 2025. Linked to the original frozen input. A missing reported fact stays n.a. Formula: ='Historical Inputs'!F1893</x:t>
        </x:r>
      </x:text>
    </x:comment>
    <x:comment ref="P8" authorId="0">
      <x:text>
        <x:r>
          <x:t>Liabilities, H1 2025. Linked to the original frozen input. A missing reported fact stays n.a. Formula: ='Historical Inputs'!F1894</x:t>
        </x:r>
      </x:text>
    </x:comment>
    <x:comment ref="P9" authorId="0">
      <x:text>
        <x:r>
          <x:t>Shareholders equity attributable to parent, H1 2025. Linked to the original frozen input. A missing reported fact stays n.a. Formula: ='Historical Inputs'!F1895</x:t>
        </x:r>
      </x:text>
    </x:comment>
    <x:comment ref="P12" authorId="0">
      <x:text>
        <x:r>
          <x:t>Goodwill, H1 2025. Linked to the original frozen input. A missing reported fact stays n.a. Formula: ='Historical Inputs'!F1898</x:t>
        </x:r>
      </x:text>
    </x:comment>
    <x:comment ref="P19" authorId="0">
      <x:text>
        <x:r>
          <x:t>Reported common book value per share, H1 2025. Linked to the original frozen input. A missing reported fact stays n.a. Formula: ='Historical Inputs'!F1931</x:t>
        </x:r>
      </x:text>
    </x:comment>
    <x:comment ref="P20" authorId="0">
      <x:text>
        <x:r>
          <x:t>Reported tangible book value per share, H1 2025. Linked to the original frozen input. A missing reported fact stays n.a. Formula: ='Historical Inputs'!F1932</x:t>
        </x:r>
      </x:text>
    </x:comment>
    <x:comment ref="P21" authorId="0">
      <x:text>
        <x:r>
          <x:t>Gross loans and leases selected definition, H1 2025. Linked to the original frozen input. A missing reported fact stays n.a. Formula: ='Historical Inputs'!F1905</x:t>
        </x:r>
      </x:text>
    </x:comment>
    <x:comment ref="P22" authorId="0">
      <x:text>
        <x:r>
          <x:t>Net loans after allowance selected definition, H1 2025. Linked to the original frozen input. A missing reported fact stays n.a. Formula: ='Historical Inputs'!F1906</x:t>
        </x:r>
      </x:text>
    </x:comment>
    <x:comment ref="P23" authorId="0">
      <x:text>
        <x:r>
          <x:t>Loan allowance for credit losses, H1 2025. Linked to the original frozen input. A missing reported fact stays n.a. Formula: ='Historical Inputs'!F1907</x:t>
        </x:r>
      </x:text>
    </x:comment>
    <x:comment ref="P25" authorId="0">
      <x:text>
        <x:r>
          <x:t>Cash, H1 2025. Linked to the original frozen input. A missing reported fact stays n.a. Formula: ='Historical Inputs'!F1909</x:t>
        </x:r>
      </x:text>
    </x:comment>
    <x:comment ref="P26" authorId="0">
      <x:text>
        <x:r>
          <x:t>Accumulated other comprehensive income, H1 2025. Linked to the original frozen input. A missing reported fact stays n.a. Formula: ='Historical Inputs'!F1910</x:t>
        </x:r>
      </x:text>
    </x:comment>
    <x:comment ref="P28" authorId="0">
      <x:text>
        <x:r>
          <x:t>Net interest income, H1 2025. Linked to the original frozen input. A missing reported fact stays n.a. Formula: ='Historical Inputs'!F1911</x:t>
        </x:r>
      </x:text>
    </x:comment>
    <x:comment ref="P29" authorId="0">
      <x:text>
        <x:r>
          <x:t>Noninterest Income, H1 2025. Linked to the original frozen input. A missing reported fact stays n.a. Formula: ='Historical Inputs'!F1912</x:t>
        </x:r>
      </x:text>
    </x:comment>
    <x:comment ref="P31" authorId="0">
      <x:text>
        <x:r>
          <x:t>Noninterest expense, H1 2025. Linked to the original frozen input. A missing reported fact stays n.a. Formula: ='Historical Inputs'!F1914</x:t>
        </x:r>
      </x:text>
    </x:comment>
    <x:comment ref="P34" authorId="0">
      <x:text>
        <x:r>
          <x:t>Income before income taxes, H1 2025. Linked to the original frozen input. A missing reported fact stays n.a. Formula: ='Historical Inputs'!F1916</x:t>
        </x:r>
      </x:text>
    </x:comment>
    <x:comment ref="P35" authorId="0">
      <x:text>
        <x:r>
          <x:t>Tax, H1 2025. Linked to the original frozen input. A missing reported fact stays n.a. Formula: ='Historical Inputs'!F1917</x:t>
        </x:r>
      </x:text>
    </x:comment>
    <x:comment ref="P38" authorId="0">
      <x:text>
        <x:r>
          <x:t>Reported diluted EPS, H1 2025. Linked to the original frozen input. A missing reported fact stays n.a. Formula: ='Historical Inputs'!F1921</x:t>
        </x:r>
      </x:text>
    </x:comment>
    <x:comment ref="P39" authorId="0">
      <x:text>
        <x:r>
          <x:t>Weighted average diluted shares, H1 2025. Linked to the original frozen input. A missing reported fact stays n.a. Formula: ='Historical Inputs'!F1922</x:t>
        </x:r>
      </x:text>
    </x:comment>
    <x:comment ref="P41" authorId="0">
      <x:text>
        <x:r>
          <x:t>Dividends per common share, H1 2025. Linked to the original frozen input. A missing reported fact stays n.a. Formula: ='Historical Inputs'!F1923</x:t>
        </x:r>
      </x:text>
    </x:comment>
    <x:comment ref="P42" authorId="0">
      <x:text>
        <x:r>
          <x:t>Cash common dividends paid, H1 2025. Linked to the original frozen input. A missing reported fact stays n.a. Formula: ='Historical Inputs'!F1924</x:t>
        </x:r>
      </x:text>
    </x:comment>
    <x:comment ref="P43" authorId="0">
      <x:text>
        <x:r>
          <x:t>Common share repurchases paid, H1 2025. Linked to the original frozen input. A missing reported fact stays n.a. Formula: ='Historical Inputs'!F1925</x:t>
        </x:r>
      </x:text>
    </x:comment>
    <x:comment ref="P44" authorId="0">
      <x:text>
        <x:r>
          <x:t>Gross loan charge-offs, H1 2025. Linked to the original frozen input. A missing reported fact stays n.a. Formula: ='Historical Inputs'!F1926</x:t>
        </x:r>
      </x:text>
    </x:comment>
    <x:comment ref="P45" authorId="0">
      <x:text>
        <x:r>
          <x:t>Loan recoveries, H1 2025. Linked to the original frozen input. A missing reported fact stays n.a. Formula: ='Historical Inputs'!F1927</x:t>
        </x:r>
      </x:text>
    </x:comment>
    <x:comment ref="P47" authorId="0">
      <x:text>
        <x:r>
          <x:t>Actual standardized CET1 ratio, H1 2025. Linked to the original frozen input. A missing reported fact stays n.a. Formula: ='Historical Inputs'!F1929</x:t>
        </x:r>
      </x:text>
    </x:comment>
    <x:comment ref="P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Inputs'!F1904</x:t>
        </x:r>
      </x:text>
    </x:comment>
    <x:comment ref="P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Inputs'!F1896),'Historical Inputs'!F1896&gt;=1),'Historical Inputs'!F1896,IF(COUNT('Historical Inputs'!F1895,'Historical Inputs'!F1897)=2,'Historical Inputs'!F1895-'Historical Inputs'!F1897,"n.a."))</x:t>
        </x:r>
      </x:text>
    </x:comment>
    <x:comment ref="P16" authorId="0">
      <x:text>
        <x:r>
          <x:t>Ending shares differ from weighted average diluted shares. Issued less treasury is used only for an identical date. Formula: =IF(ISNUMBER('Historical Inputs'!F1901),'Historical Inputs'!F1901,IF(COUNT('Historical Inputs'!F1902,'Historical Inputs'!F1903)=2,'Historical Inputs'!F1902-'Historical Inputs'!F1903,"n.a."))</x:t>
        </x:r>
      </x:text>
    </x:comment>
    <x:comment ref="P11" authorId="0">
      <x:text>
        <x:r>
          <x:t>Explicit reported common equity takes precedence. Preferred par amounts cannot substitute for carrying values. Rounded BV times shares is a disclosed fallback. Formula: =IF(ISNUMBER('Historical Inputs'!F1897),'Historical Inputs'!F1897,IF(AND(COUNT('Historical Inputs'!F1895,'Historical Inputs'!F1896)=2,'Historical Inputs'!F1896&gt;=1),'Historical Inputs'!F1895-'Historical Inputs'!F1896,IF(COUNT('Historical Inputs'!F1931,P16)=2,'Historical Inputs'!F1931*P16,"n.a.")))</x:t>
        </x:r>
      </x:text>
    </x:comment>
    <x:comment ref="P13" authorId="0">
      <x:text>
        <x:r>
          <x:t>Other intangibles exclude goodwill. If combined intangibles are reported, goodwill is deducted once. Formula: =IF(COUNT('Historical Inputs'!F1900,P12)=2,'Historical Inputs'!F1900-P12,'Historical Inputs'!F1899)</x:t>
        </x:r>
      </x:text>
    </x:comment>
    <x:comment ref="P14" authorId="0">
      <x:text>
        <x:r>
          <x:t>Straight subtraction TCE has no issuer deferred-tax adjustment. Formula: =IF(COUNT(P11,P12,P13)=3,P11-P12-P13,"n.a.")</x:t>
        </x:r>
      </x:text>
    </x:comment>
    <x:comment ref="P17" authorId="0">
      <x:text>
        <x:r>
          <x:t>Reported book value per share takes precedence. Formula: =IF(ISNUMBER('Historical Inputs'!F1931),'Historical Inputs'!F1931,IF(COUNT(P11,P16)=2,P11/P16,"n.a."))</x:t>
        </x:r>
      </x:text>
    </x:comment>
    <x:comment ref="P18" authorId="0">
      <x:text>
        <x:r>
          <x:t>Selected TBV is issuer reported, then issuer TCE divided by ending shares, then straight-subtraction TCE. Formula: =IF(ISNUMBER('Historical Inputs'!F1932),'Historical Inputs'!F1932,IF(COUNT('Historical Inputs'!F1933,P16)=2,'Historical Inputs'!F1933/P16,IF(COUNT(P14,P16)=2,P14/P16,"n.a.")))</x:t>
        </x:r>
      </x:text>
    </x:comment>
    <x:comment ref="P15" authorId="0">
      <x:text>
        <x:r>
          <x:t>Reported TCE takes precedence. TBV times rounded end shares can be a reconstruction. Formula: =IF(ISNUMBER('Historical Inputs'!F1933),'Historical Inputs'!F1933,IF(COUNT(P18,P16)=2,P18*P16,"n.a."))</x:t>
        </x:r>
      </x:text>
    </x:comment>
    <x:comment ref="P36" authorId="0">
      <x:text>
        <x:r>
          <x:t>Common earnings exclude preferred dividends and common-income adjustments. Formula: =IF(ISNUMBER('Historical Inputs'!F1919),'Historical Inputs'!F1919,IF(COUNT('Historical Inputs'!F1918,'Historical Inputs'!F1920)=2,'Historical Inputs'!F1918-'Historical Inputs'!F1920,"n.a."))</x:t>
        </x:r>
      </x:text>
    </x:comment>
    <x:comment ref="P37" authorId="0">
      <x:text>
        <x:r>
          <x:t>Reported parent net income, otherwise common income plus reported preferred adjustments; the fallback is a bridge. Formula: =IF(ISNUMBER('Historical Inputs'!F1918),'Historical Inputs'!F1918,IF(COUNT('Historical Inputs'!F1919,'Historical Inputs'!F1920)=2,'Historical Inputs'!F1919+'Historical Inputs'!F1920,"n.a."))</x:t>
        </x:r>
      </x:text>
    </x:comment>
    <x:comment ref="P30" authorId="0">
      <x:text>
        <x:r>
          <x:t>Net revenue equals net interest plus noninterest income. Use total GAAP reported revenue when a component is unavailable. Formula: =IF(COUNT(P28:P29)=2,SUM(P28:P29),'Historical Inputs'!F1913)</x:t>
        </x:r>
      </x:text>
    </x:comment>
    <x:comment ref="P32" authorId="0">
      <x:text>
        <x:r>
          <x:t>Pre-provision net revenue excludes the provision but retains operating expense. Formula: =IF(COUNT(P30,P31)=2,P30-P31,"n.a.")</x:t>
        </x:r>
      </x:text>
    </x:comment>
    <x:comment ref="P33" authorId="0">
      <x:text>
        <x:r>
          <x:t>Reported credit provision is selected first. Otherwise this is an explicitly labeled pretax bridge residual, not a reported provision. Formula: =IF(ISNUMBER('Historical Inputs'!F1915),'Historical Inputs'!F1915,IF(COUNT(P30,P31,P34)=3,P30-P31-P34,"n.a."))</x:t>
        </x:r>
      </x:text>
    </x:comment>
    <x:comment ref="P40" authorId="0">
      <x:text>
        <x:r>
          <x:t>Calculated common EPS uses common earnings and period-average diluted shares. Formula: =IF(AND(ISNUMBER(P36),ISNUMBER(P39),P39&lt;&gt;0),P36/P39,"n.a.")</x:t>
        </x:r>
      </x:text>
    </x:comment>
    <x:comment ref="P46" authorId="0">
      <x:text>
        <x:r>
          <x:t>Net charge-offs equal gross charge-offs less recoveries. Missing recoveries are not zero. Formula: =IF(COUNT(P44,P45)=2,P44-P45,"n.a.")</x:t>
        </x:r>
      </x:text>
    </x:comment>
    <x:comment ref="P51" authorId="0">
      <x:text>
        <x:r>
          <x:t>GAAP efficiency proxy. Issuer tax-equivalent revenue may produce a different reported ratio. Formula: =IF(AND(ISNUMBER(P31),ISNUMBER(P30),P30&lt;&gt;0),P31/P30,"n.a.")</x:t>
        </x:r>
      </x:text>
    </x:comment>
    <x:comment ref="P52" authorId="0">
      <x:text>
        <x:r>
          <x:t>Period-end loan-to-deposit ratio; business-model funding differences remain. Formula: =IF(AND(ISNUMBER(P21),ISNUMBER(P24),P24&lt;&gt;0),P21/P24,"n.a.")</x:t>
        </x:r>
      </x:text>
    </x:comment>
    <x:comment ref="P53" authorId="0">
      <x:text>
        <x:r>
          <x:t>Loan allowance coverage excludes unfunded commitment reserves. Formula: =IF(AND(ISNUMBER(P23),ISNUMBER(P21),P21&lt;&gt;0),P23/P21,"n.a.")</x:t>
        </x:r>
      </x:text>
    </x:comment>
    <x:comment ref="P54" authorId="0">
      <x:text>
        <x:r>
          <x:t>Charge-offs divided by period-end gross loans. This differs from an issuer average-loan credit-loss ratio. Formula: =IF(AND(ISNUMBER(P46),ISNUMBER(P21),P21&lt;&gt;0),P46/P21,"n.a.")</x:t>
        </x:r>
      </x:text>
    </x:comment>
    <x:comment ref="P55" authorId="0">
      <x:text>
        <x:r>
          <x:t>Difference between parent and common earnings includes preferred and other common-income claims. Formula: =IF(COUNT(P37,P36)=2,P37-P36,"n.a.")</x:t>
        </x:r>
      </x:text>
    </x:comment>
    <x:comment ref="Q7" authorId="0">
      <x:text>
        <x:r>
          <x:t>Assets, H1 2026. Linked to the original frozen input. A missing reported fact stays n.a. Formula: ='Historical Inputs'!F1934</x:t>
        </x:r>
      </x:text>
    </x:comment>
    <x:comment ref="Q8" authorId="0">
      <x:text>
        <x:r>
          <x:t>Liabilities, H1 2026. Linked to the original frozen input. A missing reported fact stays n.a. Formula: ='Historical Inputs'!F1935</x:t>
        </x:r>
      </x:text>
    </x:comment>
    <x:comment ref="Q9" authorId="0">
      <x:text>
        <x:r>
          <x:t>Shareholders equity attributable to parent, H1 2026. Linked to the original frozen input. A missing reported fact stays n.a. Formula: ='Historical Inputs'!F1936</x:t>
        </x:r>
      </x:text>
    </x:comment>
    <x:comment ref="Q12" authorId="0">
      <x:text>
        <x:r>
          <x:t>Goodwill, H1 2026. Linked to the original frozen input. A missing reported fact stays n.a. Formula: ='Historical Inputs'!F1939</x:t>
        </x:r>
      </x:text>
    </x:comment>
    <x:comment ref="Q19" authorId="0">
      <x:text>
        <x:r>
          <x:t>Reported common book value per share, H1 2026. Linked to the original frozen input. A missing reported fact stays n.a. Formula: ='Historical Inputs'!F1972</x:t>
        </x:r>
      </x:text>
    </x:comment>
    <x:comment ref="Q20" authorId="0">
      <x:text>
        <x:r>
          <x:t>Reported tangible book value per share, H1 2026. Linked to the original frozen input. A missing reported fact stays n.a. Formula: ='Historical Inputs'!F1973</x:t>
        </x:r>
      </x:text>
    </x:comment>
    <x:comment ref="Q21" authorId="0">
      <x:text>
        <x:r>
          <x:t>Gross loans and leases selected definition, H1 2026. Linked to the original frozen input. A missing reported fact stays n.a. Formula: ='Historical Inputs'!F1946</x:t>
        </x:r>
      </x:text>
    </x:comment>
    <x:comment ref="Q22" authorId="0">
      <x:text>
        <x:r>
          <x:t>Net loans after allowance selected definition, H1 2026. Linked to the original frozen input. A missing reported fact stays n.a. Formula: ='Historical Inputs'!F1947</x:t>
        </x:r>
      </x:text>
    </x:comment>
    <x:comment ref="Q23" authorId="0">
      <x:text>
        <x:r>
          <x:t>Loan allowance for credit losses, H1 2026. Linked to the original frozen input. A missing reported fact stays n.a. Formula: ='Historical Inputs'!F1948</x:t>
        </x:r>
      </x:text>
    </x:comment>
    <x:comment ref="Q25" authorId="0">
      <x:text>
        <x:r>
          <x:t>Cash, H1 2026. Linked to the original frozen input. A missing reported fact stays n.a. Formula: ='Historical Inputs'!F1950</x:t>
        </x:r>
      </x:text>
    </x:comment>
    <x:comment ref="Q26" authorId="0">
      <x:text>
        <x:r>
          <x:t>Accumulated other comprehensive income, H1 2026. Linked to the original frozen input. A missing reported fact stays n.a. Formula: ='Historical Inputs'!F1951</x:t>
        </x:r>
      </x:text>
    </x:comment>
    <x:comment ref="Q28" authorId="0">
      <x:text>
        <x:r>
          <x:t>Net interest income, H1 2026. Linked to the original frozen input. A missing reported fact stays n.a. Formula: ='Historical Inputs'!F1952</x:t>
        </x:r>
      </x:text>
    </x:comment>
    <x:comment ref="Q29" authorId="0">
      <x:text>
        <x:r>
          <x:t>Noninterest Income, H1 2026. Linked to the original frozen input. A missing reported fact stays n.a. Formula: ='Historical Inputs'!F1953</x:t>
        </x:r>
      </x:text>
    </x:comment>
    <x:comment ref="Q31" authorId="0">
      <x:text>
        <x:r>
          <x:t>Noninterest expense, H1 2026. Linked to the original frozen input. A missing reported fact stays n.a. Formula: ='Historical Inputs'!F1955</x:t>
        </x:r>
      </x:text>
    </x:comment>
    <x:comment ref="Q34" authorId="0">
      <x:text>
        <x:r>
          <x:t>Income before income taxes, H1 2026. Linked to the original frozen input. A missing reported fact stays n.a. Formula: ='Historical Inputs'!F1957</x:t>
        </x:r>
      </x:text>
    </x:comment>
    <x:comment ref="Q35" authorId="0">
      <x:text>
        <x:r>
          <x:t>Tax, H1 2026. Linked to the original frozen input. A missing reported fact stays n.a. Formula: ='Historical Inputs'!F1958</x:t>
        </x:r>
      </x:text>
    </x:comment>
    <x:comment ref="Q38" authorId="0">
      <x:text>
        <x:r>
          <x:t>Reported diluted EPS, H1 2026. Linked to the original frozen input. A missing reported fact stays n.a. Formula: ='Historical Inputs'!F1962</x:t>
        </x:r>
      </x:text>
    </x:comment>
    <x:comment ref="Q39" authorId="0">
      <x:text>
        <x:r>
          <x:t>Weighted average diluted shares, H1 2026. Linked to the original frozen input. A missing reported fact stays n.a. Formula: ='Historical Inputs'!F1963</x:t>
        </x:r>
      </x:text>
    </x:comment>
    <x:comment ref="Q41" authorId="0">
      <x:text>
        <x:r>
          <x:t>Dividends per common share, H1 2026. Linked to the original frozen input. A missing reported fact stays n.a. Formula: ='Historical Inputs'!F1964</x:t>
        </x:r>
      </x:text>
    </x:comment>
    <x:comment ref="Q42" authorId="0">
      <x:text>
        <x:r>
          <x:t>Cash common dividends paid, H1 2026. Linked to the original frozen input. A missing reported fact stays n.a. Formula: ='Historical Inputs'!F1965</x:t>
        </x:r>
      </x:text>
    </x:comment>
    <x:comment ref="Q43" authorId="0">
      <x:text>
        <x:r>
          <x:t>Common share repurchases paid, H1 2026. Linked to the original frozen input. A missing reported fact stays n.a. Formula: ='Historical Inputs'!F1966</x:t>
        </x:r>
      </x:text>
    </x:comment>
    <x:comment ref="Q44" authorId="0">
      <x:text>
        <x:r>
          <x:t>Gross loan charge-offs, H1 2026. Linked to the original frozen input. A missing reported fact stays n.a. Formula: ='Historical Inputs'!F1967</x:t>
        </x:r>
      </x:text>
    </x:comment>
    <x:comment ref="Q45" authorId="0">
      <x:text>
        <x:r>
          <x:t>Loan recoveries, H1 2026. Linked to the original frozen input. A missing reported fact stays n.a. Formula: ='Historical Inputs'!F1968</x:t>
        </x:r>
      </x:text>
    </x:comment>
    <x:comment ref="Q47" authorId="0">
      <x:text>
        <x:r>
          <x:t>Actual standardized CET1 ratio, H1 2026. Linked to the original frozen input. A missing reported fact stays n.a. Formula: ='Historical Inputs'!F1970</x:t>
        </x:r>
      </x:text>
    </x:comment>
    <x:comment ref="Q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Inputs'!F1945</x:t>
        </x:r>
      </x:text>
    </x:comment>
    <x:comment ref="Q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Inputs'!F1937),'Historical Inputs'!F1937&gt;=1),'Historical Inputs'!F1937,IF(COUNT('Historical Inputs'!F1936,'Historical Inputs'!F1938)=2,'Historical Inputs'!F1936-'Historical Inputs'!F1938,"n.a."))</x:t>
        </x:r>
      </x:text>
    </x:comment>
    <x:comment ref="Q16" authorId="0">
      <x:text>
        <x:r>
          <x:t>Ending shares differ from weighted average diluted shares. Issued less treasury is used only for an identical date. Formula: =IF(ISNUMBER('Historical Inputs'!F1942),'Historical Inputs'!F1942,IF(COUNT('Historical Inputs'!F1943,'Historical Inputs'!F1944)=2,'Historical Inputs'!F1943-'Historical Inputs'!F1944,"n.a."))</x:t>
        </x:r>
      </x:text>
    </x:comment>
    <x:comment ref="Q11" authorId="0">
      <x:text>
        <x:r>
          <x:t>Explicit reported common equity takes precedence. Preferred par amounts cannot substitute for carrying values. Rounded BV times shares is a disclosed fallback. Formula: =IF(ISNUMBER('Historical Inputs'!F1938),'Historical Inputs'!F1938,IF(AND(COUNT('Historical Inputs'!F1936,'Historical Inputs'!F1937)=2,'Historical Inputs'!F1937&gt;=1),'Historical Inputs'!F1936-'Historical Inputs'!F1937,IF(COUNT('Historical Inputs'!F1972,Q16)=2,'Historical Inputs'!F1972*Q16,"n.a.")))</x:t>
        </x:r>
      </x:text>
    </x:comment>
    <x:comment ref="Q13" authorId="0">
      <x:text>
        <x:r>
          <x:t>Other intangibles exclude goodwill. If combined intangibles are reported, goodwill is deducted once. Formula: =IF(COUNT('Historical Inputs'!F1941,Q12)=2,'Historical Inputs'!F1941-Q12,'Historical Inputs'!F1940)</x:t>
        </x:r>
      </x:text>
    </x:comment>
    <x:comment ref="Q14" authorId="0">
      <x:text>
        <x:r>
          <x:t>Straight subtraction TCE has no issuer deferred-tax adjustment. Formula: =IF(COUNT(Q11,Q12,Q13)=3,Q11-Q12-Q13,"n.a.")</x:t>
        </x:r>
      </x:text>
    </x:comment>
    <x:comment ref="Q17" authorId="0">
      <x:text>
        <x:r>
          <x:t>Reported book value per share takes precedence. Formula: =IF(ISNUMBER('Historical Inputs'!F1972),'Historical Inputs'!F1972,IF(COUNT(Q11,Q16)=2,Q11/Q16,"n.a."))</x:t>
        </x:r>
      </x:text>
    </x:comment>
    <x:comment ref="Q18" authorId="0">
      <x:text>
        <x:r>
          <x:t>Selected TBV is issuer reported, then issuer TCE divided by ending shares, then straight-subtraction TCE. Formula: =IF(ISNUMBER('Historical Inputs'!F1973),'Historical Inputs'!F1973,IF(COUNT('Historical Inputs'!F1974,Q16)=2,'Historical Inputs'!F1974/Q16,IF(COUNT(Q14,Q16)=2,Q14/Q16,"n.a.")))</x:t>
        </x:r>
      </x:text>
    </x:comment>
    <x:comment ref="Q15" authorId="0">
      <x:text>
        <x:r>
          <x:t>Reported TCE takes precedence. TBV times rounded end shares can be a reconstruction. Formula: =IF(ISNUMBER('Historical Inputs'!F1974),'Historical Inputs'!F1974,IF(COUNT(Q18,Q16)=2,Q18*Q16,"n.a."))</x:t>
        </x:r>
      </x:text>
    </x:comment>
    <x:comment ref="Q36" authorId="0">
      <x:text>
        <x:r>
          <x:t>Common earnings exclude preferred dividends and common-income adjustments. Formula: =IF(ISNUMBER('Historical Inputs'!F1960),'Historical Inputs'!F1960,IF(COUNT('Historical Inputs'!F1959,'Historical Inputs'!F1961)=2,'Historical Inputs'!F1959-'Historical Inputs'!F1961,"n.a."))</x:t>
        </x:r>
      </x:text>
    </x:comment>
    <x:comment ref="Q37" authorId="0">
      <x:text>
        <x:r>
          <x:t>Reported parent net income, otherwise common income plus reported preferred adjustments; the fallback is a bridge. Formula: =IF(ISNUMBER('Historical Inputs'!F1959),'Historical Inputs'!F1959,IF(COUNT('Historical Inputs'!F1960,'Historical Inputs'!F1961)=2,'Historical Inputs'!F1960+'Historical Inputs'!F1961,"n.a."))</x:t>
        </x:r>
      </x:text>
    </x:comment>
    <x:comment ref="Q30" authorId="0">
      <x:text>
        <x:r>
          <x:t>Net revenue equals net interest plus noninterest income. Use total GAAP reported revenue when a component is unavailable. Formula: =IF(COUNT(Q28:Q29)=2,SUM(Q28:Q29),'Historical Inputs'!F1954)</x:t>
        </x:r>
      </x:text>
    </x:comment>
    <x:comment ref="Q32" authorId="0">
      <x:text>
        <x:r>
          <x:t>Pre-provision net revenue excludes the provision but retains operating expense. Formula: =IF(COUNT(Q30,Q31)=2,Q30-Q31,"n.a.")</x:t>
        </x:r>
      </x:text>
    </x:comment>
    <x:comment ref="Q33" authorId="0">
      <x:text>
        <x:r>
          <x:t>Reported credit provision is selected first. Otherwise this is an explicitly labeled pretax bridge residual, not a reported provision. Formula: =IF(ISNUMBER('Historical Inputs'!F1956),'Historical Inputs'!F1956,IF(COUNT(Q30,Q31,Q34)=3,Q30-Q31-Q34,"n.a."))</x:t>
        </x:r>
      </x:text>
    </x:comment>
    <x:comment ref="Q40" authorId="0">
      <x:text>
        <x:r>
          <x:t>Calculated common EPS uses common earnings and period-average diluted shares. Formula: =IF(AND(ISNUMBER(Q36),ISNUMBER(Q39),Q39&lt;&gt;0),Q36/Q39,"n.a.")</x:t>
        </x:r>
      </x:text>
    </x:comment>
    <x:comment ref="Q46" authorId="0">
      <x:text>
        <x:r>
          <x:t>Net charge-offs equal gross charge-offs less recoveries. Missing recoveries are not zero. Formula: =IF(COUNT(Q44,Q45)=2,Q44-Q45,"n.a.")</x:t>
        </x:r>
      </x:text>
    </x:comment>
    <x:comment ref="Q51" authorId="0">
      <x:text>
        <x:r>
          <x:t>GAAP efficiency proxy. Issuer tax-equivalent revenue may produce a different reported ratio. Formula: =IF(AND(ISNUMBER(Q31),ISNUMBER(Q30),Q30&lt;&gt;0),Q31/Q30,"n.a.")</x:t>
        </x:r>
      </x:text>
    </x:comment>
    <x:comment ref="Q52" authorId="0">
      <x:text>
        <x:r>
          <x:t>Period-end loan-to-deposit ratio; business-model funding differences remain. Formula: =IF(AND(ISNUMBER(Q21),ISNUMBER(Q24),Q24&lt;&gt;0),Q21/Q24,"n.a.")</x:t>
        </x:r>
      </x:text>
    </x:comment>
    <x:comment ref="Q53" authorId="0">
      <x:text>
        <x:r>
          <x:t>Loan allowance coverage excludes unfunded commitment reserves. Formula: =IF(AND(ISNUMBER(Q23),ISNUMBER(Q21),Q21&lt;&gt;0),Q23/Q21,"n.a.")</x:t>
        </x:r>
      </x:text>
    </x:comment>
    <x:comment ref="Q54" authorId="0">
      <x:text>
        <x:r>
          <x:t>Charge-offs divided by period-end gross loans. This differs from an issuer average-loan credit-loss ratio. Formula: =IF(AND(ISNUMBER(Q46),ISNUMBER(Q21),Q21&lt;&gt;0),Q46/Q21,"n.a.")</x:t>
        </x:r>
      </x:text>
    </x:comment>
    <x:comment ref="Q55" authorId="0">
      <x:text>
        <x:r>
          <x:t>Difference between parent and common earnings includes preferred and other common-income claims. Formula: =IF(COUNT(Q37,Q36)=2,Q37-Q36,"n.a.")</x:t>
        </x:r>
      </x:text>
    </x:comment>
    <x:comment ref="R28" authorId="0">
      <x:text>
        <x:r>
          <x:t>LTM flow equals FY2025 plus H1 2026 minus H1 2025. Stock balances stay at June 2026. Formula: =IF(COUNT(M28,Q28,P28)=3,M28+Q28-P28,"n.a.")</x:t>
        </x:r>
      </x:text>
    </x:comment>
    <x:comment ref="R29" authorId="0">
      <x:text>
        <x:r>
          <x:t>LTM flow equals FY2025 plus H1 2026 minus H1 2025. Stock balances stay at June 2026. Formula: =IF(COUNT(M29,Q29,P29)=3,M29+Q29-P29,"n.a.")</x:t>
        </x:r>
      </x:text>
    </x:comment>
    <x:comment ref="R30" authorId="0">
      <x:text>
        <x:r>
          <x:t>LTM flow equals FY2025 plus H1 2026 minus H1 2025. Stock balances stay at June 2026. Formula: =IF(COUNT(M30,Q30,P30)=3,M30+Q30-P30,"n.a.")</x:t>
        </x:r>
      </x:text>
    </x:comment>
    <x:comment ref="R31" authorId="0">
      <x:text>
        <x:r>
          <x:t>LTM flow equals FY2025 plus H1 2026 minus H1 2025. Stock balances stay at June 2026. Formula: =IF(COUNT(M31,Q31,P31)=3,M31+Q31-P31,"n.a.")</x:t>
        </x:r>
      </x:text>
    </x:comment>
    <x:comment ref="R32" authorId="0">
      <x:text>
        <x:r>
          <x:t>LTM flow equals FY2025 plus H1 2026 minus H1 2025. Stock balances stay at June 2026. Formula: =IF(COUNT(M32,Q32,P32)=3,M32+Q32-P32,"n.a.")</x:t>
        </x:r>
      </x:text>
    </x:comment>
    <x:comment ref="R33" authorId="0">
      <x:text>
        <x:r>
          <x:t>LTM flow equals FY2025 plus H1 2026 minus H1 2025. Stock balances stay at June 2026. Formula: =IF(COUNT(M33,Q33,P33)=3,M33+Q33-P33,"n.a.")</x:t>
        </x:r>
      </x:text>
    </x:comment>
    <x:comment ref="R34" authorId="0">
      <x:text>
        <x:r>
          <x:t>LTM flow equals FY2025 plus H1 2026 minus H1 2025. Stock balances stay at June 2026. Formula: =IF(COUNT(M34,Q34,P34)=3,M34+Q34-P34,"n.a.")</x:t>
        </x:r>
      </x:text>
    </x:comment>
    <x:comment ref="R35" authorId="0">
      <x:text>
        <x:r>
          <x:t>LTM flow equals FY2025 plus H1 2026 minus H1 2025. Stock balances stay at June 2026. Formula: =IF(COUNT(M35,Q35,P35)=3,M35+Q35-P35,"n.a.")</x:t>
        </x:r>
      </x:text>
    </x:comment>
    <x:comment ref="R36" authorId="0">
      <x:text>
        <x:r>
          <x:t>LTM flow equals FY2025 plus H1 2026 minus H1 2025. Stock balances stay at June 2026. Formula: =IF(COUNT(M36,Q36,P36)=3,M36+Q36-P36,"n.a.")</x:t>
        </x:r>
      </x:text>
    </x:comment>
    <x:comment ref="R37" authorId="0">
      <x:text>
        <x:r>
          <x:t>LTM flow equals FY2025 plus H1 2026 minus H1 2025. Stock balances stay at June 2026. Formula: =IF(COUNT(M37,Q37,P37)=3,M37+Q37-P37,"n.a.")</x:t>
        </x:r>
      </x:text>
    </x:comment>
    <x:comment ref="R39" authorId="0">
      <x:text>
        <x:r>
          <x:t>Reconstruct LTM diluted average shares with equal half-year weighting. Formula: =IF(COUNT(M39,Q39,P39)=3,M39+Q39/2-P39/2,"n.a.")</x:t>
        </x:r>
      </x:text>
    </x:comment>
    <x:comment ref="R40" authorId="0">
      <x:text>
        <x:r>
          <x:t>LTM common income divided by the reconstructed diluted-share average. Formula: =IF(AND(ISNUMBER(R36),ISNUMBER(R39),R39&lt;&gt;0),R36/R39,"n.a.")</x:t>
        </x:r>
      </x:text>
    </x:comment>
    <x:comment ref="R41" authorId="0">
      <x:text>
        <x:r>
          <x:t>LTM flow equals FY2025 plus H1 2026 minus H1 2025. Stock balances stay at June 2026. Formula: =IF(COUNT(M41,Q41,P41)=3,M41+Q41-P41,"n.a.")</x:t>
        </x:r>
      </x:text>
    </x:comment>
    <x:comment ref="R42" authorId="0">
      <x:text>
        <x:r>
          <x:t>LTM flow equals FY2025 plus H1 2026 minus H1 2025. Stock balances stay at June 2026. Formula: =IF(COUNT(M42,Q42,P42)=3,M42+Q42-P42,"n.a.")</x:t>
        </x:r>
      </x:text>
    </x:comment>
    <x:comment ref="R43" authorId="0">
      <x:text>
        <x:r>
          <x:t>LTM flow equals FY2025 plus H1 2026 minus H1 2025. Stock balances stay at June 2026. Formula: =IF(COUNT(M43,Q43,P43)=3,M43+Q43-P43,"n.a.")</x:t>
        </x:r>
      </x:text>
    </x:comment>
    <x:comment ref="R44" authorId="0">
      <x:text>
        <x:r>
          <x:t>LTM flow equals FY2025 plus H1 2026 minus H1 2025. Stock balances stay at June 2026. Formula: =IF(COUNT(M44,Q44,P44)=3,M44+Q44-P44,"n.a.")</x:t>
        </x:r>
      </x:text>
    </x:comment>
    <x:comment ref="R45" authorId="0">
      <x:text>
        <x:r>
          <x:t>LTM flow equals FY2025 plus H1 2026 minus H1 2025. Stock balances stay at June 2026. Formula: =IF(COUNT(M45,Q45,P45)=3,M45+Q45-P45,"n.a.")</x:t>
        </x:r>
      </x:text>
    </x:comment>
    <x:comment ref="R46" authorId="0">
      <x:text>
        <x:r>
          <x:t>LTM flow equals FY2025 plus H1 2026 minus H1 2025. Stock balances stay at June 2026. Formula: =IF(COUNT(M46,Q46,P46)=3,M46+Q46-P46,"n.a.")</x:t>
        </x:r>
      </x:text>
    </x:comment>
    <x:comment ref="R48" authorId="0">
      <x:text>
        <x:r>
          <x:t>LTM return proxy uses June 2025 and June 2026 average balances. Formula: =IF(COUNT(R36,P11,Q11)=3,R36/AVERAGE(P11,Q11),"n.a.")</x:t>
        </x:r>
      </x:text>
    </x:comment>
    <x:comment ref="R49" authorId="0">
      <x:text>
        <x:r>
          <x:t>LTM return proxy uses June 2025 and June 2026 average balances. Formula: =IF(COUNT(R36,P15,Q15)=3,R36/AVERAGE(P15,Q15),"n.a.")</x:t>
        </x:r>
      </x:text>
    </x:comment>
    <x:comment ref="R50" authorId="0">
      <x:text>
        <x:r>
          <x:t>LTM return proxy uses June 2025 and June 2026 average balances. Formula: =IF(COUNT(R36,P7,Q7)=3,R36/AVERAGE(P7,Q7),"n.a.")</x:t>
        </x:r>
      </x:text>
    </x:comment>
    <x:comment ref="R55" authorId="0">
      <x:text>
        <x:r>
          <x:t>LTM flow equals FY2025 plus H1 2026 minus H1 2025. Stock balances stay at June 2026. Formula: =IF(COUNT(M55,Q55,P55)=3,M55+Q55-P55,"n.a.")</x:t>
        </x:r>
      </x:text>
    </x:comment>
    <x:comment ref="N30" authorId="0">
      <x:text>
        <x:r>
          <x:t>FY2026 estimate from the single forecast build, not reported full-year results. Formula: ='Forecast FY2026'!O10</x:t>
        </x:r>
      </x:text>
    </x:comment>
    <x:comment ref="N31" authorId="0">
      <x:text>
        <x:r>
          <x:t>FY2026 estimate from the single forecast build, not reported full-year results. Formula: ='Forecast FY2026'!P10</x:t>
        </x:r>
      </x:text>
    </x:comment>
    <x:comment ref="N33" authorId="0">
      <x:text>
        <x:r>
          <x:t>FY2026 estimate from the single forecast build, not reported full-year results. Formula: ='Forecast FY2026'!Q10</x:t>
        </x:r>
      </x:text>
    </x:comment>
    <x:comment ref="N36" authorId="0">
      <x:text>
        <x:r>
          <x:t>FY2026 estimate from the single forecast build, not reported full-year results. Formula: ='Forecast FY2026'!R10</x:t>
        </x:r>
      </x:text>
    </x:comment>
    <x:comment ref="N39" authorId="0">
      <x:text>
        <x:r>
          <x:t>FY2026 estimate from the single forecast build, not reported full-year results. Formula: ='Forecast FY2026'!S10</x:t>
        </x:r>
      </x:text>
    </x:comment>
    <x:comment ref="N40" authorId="0">
      <x:text>
        <x:r>
          <x:t>FY2026 estimate from the single forecast build, not reported full-year results. Formula: ='Forecast FY2026'!T10</x:t>
        </x:r>
      </x:text>
    </x:comment>
  </x:commentList>
</x:comments>
</file>

<file path=xl/comments24.xml><?xml version="1.0" encoding="utf-8"?>
<x:comments xmlns:x="http://schemas.openxmlformats.org/spreadsheetml/2006/main">
  <x:authors>
    <x:author/>
  </x:authors>
  <x:commentList>
    <x:comment ref="E7" authorId="0">
      <x:text>
        <x:r>
          <x:t>Assets, FY2017. Linked to the original frozen input. A missing reported fact stays n.a. Formula: ='Historical Inputs'!F2016</x:t>
        </x:r>
      </x:text>
    </x:comment>
    <x:comment ref="E8" authorId="0">
      <x:text>
        <x:r>
          <x:t>Liabilities, FY2017. Linked to the original frozen input. A missing reported fact stays n.a. Formula: ='Historical Inputs'!F2017</x:t>
        </x:r>
      </x:text>
    </x:comment>
    <x:comment ref="E9" authorId="0">
      <x:text>
        <x:r>
          <x:t>Shareholders equity attributable to parent, FY2017. Linked to the original frozen input. A missing reported fact stays n.a. Formula: ='Historical Inputs'!F2018</x:t>
        </x:r>
      </x:text>
    </x:comment>
    <x:comment ref="E12" authorId="0">
      <x:text>
        <x:r>
          <x:t>Goodwill, FY2017. Linked to the original frozen input. A missing reported fact stays n.a. Formula: ='Historical Inputs'!F2021</x:t>
        </x:r>
      </x:text>
    </x:comment>
    <x:comment ref="E19" authorId="0">
      <x:text>
        <x:r>
          <x:t>Reported common book value per share, FY2017. Linked to the original frozen input. A missing reported fact stays n.a. Formula: ='Historical Inputs'!F2054</x:t>
        </x:r>
      </x:text>
    </x:comment>
    <x:comment ref="E20" authorId="0">
      <x:text>
        <x:r>
          <x:t>Reported tangible book value per share, FY2017. Linked to the original frozen input. A missing reported fact stays n.a. Formula: ='Historical Inputs'!F2055</x:t>
        </x:r>
      </x:text>
    </x:comment>
    <x:comment ref="E21" authorId="0">
      <x:text>
        <x:r>
          <x:t>Gross loans and leases selected definition, FY2017. Linked to the original frozen input. A missing reported fact stays n.a. Formula: ='Historical Inputs'!F2028</x:t>
        </x:r>
      </x:text>
    </x:comment>
    <x:comment ref="E22" authorId="0">
      <x:text>
        <x:r>
          <x:t>Net loans after allowance selected definition, FY2017. Linked to the original frozen input. A missing reported fact stays n.a. Formula: ='Historical Inputs'!F2029</x:t>
        </x:r>
      </x:text>
    </x:comment>
    <x:comment ref="E23" authorId="0">
      <x:text>
        <x:r>
          <x:t>Loan allowance for credit losses, FY2017. Linked to the original frozen input. A missing reported fact stays n.a. Formula: ='Historical Inputs'!F2030</x:t>
        </x:r>
      </x:text>
    </x:comment>
    <x:comment ref="E25" authorId="0">
      <x:text>
        <x:r>
          <x:t>Cash, FY2017. Linked to the original frozen input. A missing reported fact stays n.a. Formula: ='Historical Inputs'!F2032</x:t>
        </x:r>
      </x:text>
    </x:comment>
    <x:comment ref="E26" authorId="0">
      <x:text>
        <x:r>
          <x:t>Accumulated other comprehensive income, FY2017. Linked to the original frozen input. A missing reported fact stays n.a. Formula: ='Historical Inputs'!F2033</x:t>
        </x:r>
      </x:text>
    </x:comment>
    <x:comment ref="E28" authorId="0">
      <x:text>
        <x:r>
          <x:t>Net interest income, FY2017. Linked to the original frozen input. A missing reported fact stays n.a. Formula: ='Historical Inputs'!F2034</x:t>
        </x:r>
      </x:text>
    </x:comment>
    <x:comment ref="E29" authorId="0">
      <x:text>
        <x:r>
          <x:t>Noninterest Income, FY2017. Linked to the original frozen input. A missing reported fact stays n.a. Formula: ='Historical Inputs'!F2035</x:t>
        </x:r>
      </x:text>
    </x:comment>
    <x:comment ref="E31" authorId="0">
      <x:text>
        <x:r>
          <x:t>Noninterest expense, FY2017. Linked to the original frozen input. A missing reported fact stays n.a. Formula: ='Historical Inputs'!F2037</x:t>
        </x:r>
      </x:text>
    </x:comment>
    <x:comment ref="E34" authorId="0">
      <x:text>
        <x:r>
          <x:t>Income before income taxes, FY2017. Linked to the original frozen input. A missing reported fact stays n.a. Formula: ='Historical Inputs'!F2039</x:t>
        </x:r>
      </x:text>
    </x:comment>
    <x:comment ref="E35" authorId="0">
      <x:text>
        <x:r>
          <x:t>Tax, FY2017. Linked to the original frozen input. A missing reported fact stays n.a. Formula: ='Historical Inputs'!F2040</x:t>
        </x:r>
      </x:text>
    </x:comment>
    <x:comment ref="E38" authorId="0">
      <x:text>
        <x:r>
          <x:t>Reported diluted EPS, FY2017. Linked to the original frozen input. A missing reported fact stays n.a. Formula: ='Historical Inputs'!F2044</x:t>
        </x:r>
      </x:text>
    </x:comment>
    <x:comment ref="E39" authorId="0">
      <x:text>
        <x:r>
          <x:t>Weighted average diluted shares, FY2017. Linked to the original frozen input. A missing reported fact stays n.a. Formula: ='Historical Inputs'!F2045</x:t>
        </x:r>
      </x:text>
    </x:comment>
    <x:comment ref="E41" authorId="0">
      <x:text>
        <x:r>
          <x:t>Dividends per common share, FY2017. Linked to the original frozen input. A missing reported fact stays n.a. Formula: ='Historical Inputs'!F2046</x:t>
        </x:r>
      </x:text>
    </x:comment>
    <x:comment ref="E42" authorId="0">
      <x:text>
        <x:r>
          <x:t>Cash common dividends paid, FY2017. Linked to the original frozen input. A missing reported fact stays n.a. Formula: ='Historical Inputs'!F2047</x:t>
        </x:r>
      </x:text>
    </x:comment>
    <x:comment ref="E43" authorId="0">
      <x:text>
        <x:r>
          <x:t>Common share repurchases paid, FY2017. Linked to the original frozen input. A missing reported fact stays n.a. Formula: ='Historical Inputs'!F2048</x:t>
        </x:r>
      </x:text>
    </x:comment>
    <x:comment ref="E44" authorId="0">
      <x:text>
        <x:r>
          <x:t>Gross loan charge-offs, FY2017. Linked to the original frozen input. A missing reported fact stays n.a. Formula: ='Historical Inputs'!F2049</x:t>
        </x:r>
      </x:text>
    </x:comment>
    <x:comment ref="E45" authorId="0">
      <x:text>
        <x:r>
          <x:t>Loan recoveries, FY2017. Linked to the original frozen input. A missing reported fact stays n.a. Formula: ='Historical Inputs'!F2050</x:t>
        </x:r>
      </x:text>
    </x:comment>
    <x:comment ref="E47" authorId="0">
      <x:text>
        <x:r>
          <x:t>Actual standardized CET1 ratio, FY2017. Linked to the original frozen input. A missing reported fact stays n.a. Formula: ='Historical Inputs'!F2052</x:t>
        </x:r>
      </x:text>
    </x:comment>
    <x:comment ref="E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Inputs'!F2027</x:t>
        </x:r>
      </x:text>
    </x:comment>
    <x:comment ref="E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Inputs'!F2019),'Historical Inputs'!F2019&gt;=1),'Historical Inputs'!F2019,IF(COUNT('Historical Inputs'!F2018,'Historical Inputs'!F2020)=2,'Historical Inputs'!F2018-'Historical Inputs'!F2020,"n.a."))</x:t>
        </x:r>
      </x:text>
    </x:comment>
    <x:comment ref="E16" authorId="0">
      <x:text>
        <x:r>
          <x:t>Ending shares differ from weighted average diluted shares. Issued less treasury is used only for an identical date. Formula: =IF(ISNUMBER('Historical Inputs'!F2024),'Historical Inputs'!F2024,IF(COUNT('Historical Inputs'!F2025,'Historical Inputs'!F2026)=2,'Historical Inputs'!F2025-'Historical Inputs'!F2026,"n.a."))</x:t>
        </x:r>
      </x:text>
    </x:comment>
    <x:comment ref="E11" authorId="0">
      <x:text>
        <x:r>
          <x:t>Explicit reported common equity takes precedence. Preferred par amounts cannot substitute for carrying values. Rounded BV times shares is a disclosed fallback. Formula: =IF(ISNUMBER('Historical Inputs'!F2020),'Historical Inputs'!F2020,IF(AND(COUNT('Historical Inputs'!F2018,'Historical Inputs'!F2019)=2,'Historical Inputs'!F2019&gt;=1),'Historical Inputs'!F2018-'Historical Inputs'!F2019,IF(COUNT('Historical Inputs'!F2054,E16)=2,'Historical Inputs'!F2054*E16,"n.a.")))</x:t>
        </x:r>
      </x:text>
    </x:comment>
    <x:comment ref="E13" authorId="0">
      <x:text>
        <x:r>
          <x:t>Other intangibles exclude goodwill. If combined intangibles are reported, goodwill is deducted once. Formula: =IF(COUNT('Historical Inputs'!F2023,E12)=2,'Historical Inputs'!F2023-E12,'Historical Inputs'!F2022)</x:t>
        </x:r>
      </x:text>
    </x:comment>
    <x:comment ref="E14" authorId="0">
      <x:text>
        <x:r>
          <x:t>Straight subtraction TCE has no issuer deferred-tax adjustment. Formula: =IF(COUNT(E11,E12,E13)=3,E11-E12-E13,"n.a.")</x:t>
        </x:r>
      </x:text>
    </x:comment>
    <x:comment ref="E17" authorId="0">
      <x:text>
        <x:r>
          <x:t>Reported book value per share takes precedence. Formula: =IF(ISNUMBER('Historical Inputs'!F2054),'Historical Inputs'!F2054,IF(COUNT(E11,E16)=2,E11/E16,"n.a."))</x:t>
        </x:r>
      </x:text>
    </x:comment>
    <x:comment ref="E18" authorId="0">
      <x:text>
        <x:r>
          <x:t>Selected TBV is issuer reported, then issuer TCE divided by ending shares, then straight-subtraction TCE. Formula: =IF(ISNUMBER('Historical Inputs'!F2055),'Historical Inputs'!F2055,IF(COUNT('Historical Inputs'!F2056,E16)=2,'Historical Inputs'!F2056/E16,IF(COUNT(E14,E16)=2,E14/E16,"n.a.")))</x:t>
        </x:r>
      </x:text>
    </x:comment>
    <x:comment ref="E15" authorId="0">
      <x:text>
        <x:r>
          <x:t>Reported TCE takes precedence. TBV times rounded end shares can be a reconstruction. Formula: =IF(ISNUMBER('Historical Inputs'!F2056),'Historical Inputs'!F2056,IF(COUNT(E18,E16)=2,E18*E16,"n.a."))</x:t>
        </x:r>
      </x:text>
    </x:comment>
    <x:comment ref="E36" authorId="0">
      <x:text>
        <x:r>
          <x:t>Common earnings exclude preferred dividends and common-income adjustments. Formula: =IF(ISNUMBER('Historical Inputs'!F2042),'Historical Inputs'!F2042,IF(COUNT('Historical Inputs'!F2041,'Historical Inputs'!F2043)=2,'Historical Inputs'!F2041-'Historical Inputs'!F2043,"n.a."))</x:t>
        </x:r>
      </x:text>
    </x:comment>
    <x:comment ref="E37" authorId="0">
      <x:text>
        <x:r>
          <x:t>Reported parent net income, otherwise common income plus reported preferred adjustments; the fallback is a bridge. Formula: =IF(ISNUMBER('Historical Inputs'!F2041),'Historical Inputs'!F2041,IF(COUNT('Historical Inputs'!F2042,'Historical Inputs'!F2043)=2,'Historical Inputs'!F2042+'Historical Inputs'!F2043,"n.a."))</x:t>
        </x:r>
      </x:text>
    </x:comment>
    <x:comment ref="E30" authorId="0">
      <x:text>
        <x:r>
          <x:t>Net revenue equals net interest plus noninterest income. Use total GAAP reported revenue when a component is unavailable. Formula: =IF(COUNT(E28:E29)=2,SUM(E28:E29),'Historical Inputs'!F2036)</x:t>
        </x:r>
      </x:text>
    </x:comment>
    <x:comment ref="E32" authorId="0">
      <x:text>
        <x:r>
          <x:t>Pre-provision net revenue excludes the provision but retains operating expense. Formula: =IF(COUNT(E30,E31)=2,E30-E31,"n.a.")</x:t>
        </x:r>
      </x:text>
    </x:comment>
    <x:comment ref="E33" authorId="0">
      <x:text>
        <x:r>
          <x:t>Reported credit provision is selected first. Otherwise this is an explicitly labeled pretax bridge residual, not a reported provision. Formula: =IF(ISNUMBER('Historical Inputs'!F2038),'Historical Inputs'!F2038,IF(COUNT(E30,E31,E34)=3,E30-E31-E34,"n.a."))</x:t>
        </x:r>
      </x:text>
    </x:comment>
    <x:comment ref="E40" authorId="0">
      <x:text>
        <x:r>
          <x:t>Calculated common EPS uses common earnings and period-average diluted shares. Formula: =IF(AND(ISNUMBER(E36),ISNUMBER(E39),E39&lt;&gt;0),E36/E39,"n.a.")</x:t>
        </x:r>
      </x:text>
    </x:comment>
    <x:comment ref="E46" authorId="0">
      <x:text>
        <x:r>
          <x:t>Net charge-offs equal gross charge-offs less recoveries. Missing recoveries are not zero. Formula: =IF(COUNT(E44,E45)=2,E44-E45,"n.a.")</x:t>
        </x:r>
      </x:text>
    </x:comment>
    <x:comment ref="E51" authorId="0">
      <x:text>
        <x:r>
          <x:t>GAAP efficiency proxy. Issuer tax-equivalent revenue may produce a different reported ratio. Formula: =IF(AND(ISNUMBER(E31),ISNUMBER(E30),E30&lt;&gt;0),E31/E30,"n.a.")</x:t>
        </x:r>
      </x:text>
    </x:comment>
    <x:comment ref="E52" authorId="0">
      <x:text>
        <x:r>
          <x:t>Period-end loan-to-deposit ratio; business-model funding differences remain. Formula: =IF(AND(ISNUMBER(E21),ISNUMBER(E24),E24&lt;&gt;0),E21/E24,"n.a.")</x:t>
        </x:r>
      </x:text>
    </x:comment>
    <x:comment ref="E53" authorId="0">
      <x:text>
        <x:r>
          <x:t>Loan allowance coverage excludes unfunded commitment reserves. Formula: =IF(AND(ISNUMBER(E23),ISNUMBER(E21),E21&lt;&gt;0),E23/E21,"n.a.")</x:t>
        </x:r>
      </x:text>
    </x:comment>
    <x:comment ref="E54" authorId="0">
      <x:text>
        <x:r>
          <x:t>Charge-offs divided by period-end gross loans. This differs from an issuer average-loan credit-loss ratio. Formula: =IF(AND(ISNUMBER(E46),ISNUMBER(E21),E21&lt;&gt;0),E46/E21,"n.a.")</x:t>
        </x:r>
      </x:text>
    </x:comment>
    <x:comment ref="E55" authorId="0">
      <x:text>
        <x:r>
          <x:t>Difference between parent and common earnings includes preferred and other common-income claims. Formula: =IF(COUNT(E37,E36)=2,E37-E36,"n.a.")</x:t>
        </x:r>
      </x:text>
    </x:comment>
    <x:comment ref="E48" authorId="0">
      <x:text>
        <x:r>
          <x:t>Two-point average balance proxy, not the issuer daily average return. Formula: =IF(COUNT(E36,E11,$U$62)=3,E36/AVERAGE(E11,$U$62),"n.a.")</x:t>
        </x:r>
      </x:text>
    </x:comment>
    <x:comment ref="E49" authorId="0">
      <x:text>
        <x:r>
          <x:t>Two-point average balance proxy, not the issuer daily average return. Formula: =IF(COUNT(E36,E15,$U$63)=3,E36/AVERAGE(E15,$U$63),"n.a.")</x:t>
        </x:r>
      </x:text>
    </x:comment>
    <x:comment ref="E50" authorId="0">
      <x:text>
        <x:r>
          <x:t>Two-point average balance proxy, not the issuer daily average return. Formula: =IF(COUNT(E36,E7,$U$64)=3,E36/AVERAGE(E7,$U$64),"n.a.")</x:t>
        </x:r>
      </x:text>
    </x:comment>
    <x:comment ref="F7" authorId="0">
      <x:text>
        <x:r>
          <x:t>Assets, FY2018. Linked to the original frozen input. A missing reported fact stays n.a. Formula: ='Historical Inputs'!F2057</x:t>
        </x:r>
      </x:text>
    </x:comment>
    <x:comment ref="F8" authorId="0">
      <x:text>
        <x:r>
          <x:t>Liabilities, FY2018. Linked to the original frozen input. A missing reported fact stays n.a. Formula: ='Historical Inputs'!F2058</x:t>
        </x:r>
      </x:text>
    </x:comment>
    <x:comment ref="F9" authorId="0">
      <x:text>
        <x:r>
          <x:t>Shareholders equity attributable to parent, FY2018. Linked to the original frozen input. A missing reported fact stays n.a. Formula: ='Historical Inputs'!F2059</x:t>
        </x:r>
      </x:text>
    </x:comment>
    <x:comment ref="F12" authorId="0">
      <x:text>
        <x:r>
          <x:t>Goodwill, FY2018. Linked to the original frozen input. A missing reported fact stays n.a. Formula: ='Historical Inputs'!F2062</x:t>
        </x:r>
      </x:text>
    </x:comment>
    <x:comment ref="F19" authorId="0">
      <x:text>
        <x:r>
          <x:t>Reported common book value per share, FY2018. Linked to the original frozen input. A missing reported fact stays n.a. Formula: ='Historical Inputs'!F2095</x:t>
        </x:r>
      </x:text>
    </x:comment>
    <x:comment ref="F20" authorId="0">
      <x:text>
        <x:r>
          <x:t>Reported tangible book value per share, FY2018. Linked to the original frozen input. A missing reported fact stays n.a. Formula: ='Historical Inputs'!F2096</x:t>
        </x:r>
      </x:text>
    </x:comment>
    <x:comment ref="F21" authorId="0">
      <x:text>
        <x:r>
          <x:t>Gross loans and leases selected definition, FY2018. Linked to the original frozen input. A missing reported fact stays n.a. Formula: ='Historical Inputs'!F2069</x:t>
        </x:r>
      </x:text>
    </x:comment>
    <x:comment ref="F22" authorId="0">
      <x:text>
        <x:r>
          <x:t>Net loans after allowance selected definition, FY2018. Linked to the original frozen input. A missing reported fact stays n.a. Formula: ='Historical Inputs'!F2070</x:t>
        </x:r>
      </x:text>
    </x:comment>
    <x:comment ref="F23" authorId="0">
      <x:text>
        <x:r>
          <x:t>Loan allowance for credit losses, FY2018. Linked to the original frozen input. A missing reported fact stays n.a. Formula: ='Historical Inputs'!F2071</x:t>
        </x:r>
      </x:text>
    </x:comment>
    <x:comment ref="F25" authorId="0">
      <x:text>
        <x:r>
          <x:t>Cash, FY2018. Linked to the original frozen input. A missing reported fact stays n.a. Formula: ='Historical Inputs'!F2073</x:t>
        </x:r>
      </x:text>
    </x:comment>
    <x:comment ref="F26" authorId="0">
      <x:text>
        <x:r>
          <x:t>Accumulated other comprehensive income, FY2018. Linked to the original frozen input. A missing reported fact stays n.a. Formula: ='Historical Inputs'!F2074</x:t>
        </x:r>
      </x:text>
    </x:comment>
    <x:comment ref="F28" authorId="0">
      <x:text>
        <x:r>
          <x:t>Net interest income, FY2018. Linked to the original frozen input. A missing reported fact stays n.a. Formula: ='Historical Inputs'!F2075</x:t>
        </x:r>
      </x:text>
    </x:comment>
    <x:comment ref="F29" authorId="0">
      <x:text>
        <x:r>
          <x:t>Noninterest Income, FY2018. Linked to the original frozen input. A missing reported fact stays n.a. Formula: ='Historical Inputs'!F2076</x:t>
        </x:r>
      </x:text>
    </x:comment>
    <x:comment ref="F31" authorId="0">
      <x:text>
        <x:r>
          <x:t>Noninterest expense, FY2018. Linked to the original frozen input. A missing reported fact stays n.a. Formula: ='Historical Inputs'!F2078</x:t>
        </x:r>
      </x:text>
    </x:comment>
    <x:comment ref="F34" authorId="0">
      <x:text>
        <x:r>
          <x:t>Income before income taxes, FY2018. Linked to the original frozen input. A missing reported fact stays n.a. Formula: ='Historical Inputs'!F2080</x:t>
        </x:r>
      </x:text>
    </x:comment>
    <x:comment ref="F35" authorId="0">
      <x:text>
        <x:r>
          <x:t>Tax, FY2018. Linked to the original frozen input. A missing reported fact stays n.a. Formula: ='Historical Inputs'!F2081</x:t>
        </x:r>
      </x:text>
    </x:comment>
    <x:comment ref="F38" authorId="0">
      <x:text>
        <x:r>
          <x:t>Reported diluted EPS, FY2018. Linked to the original frozen input. A missing reported fact stays n.a. Formula: ='Historical Inputs'!F2085</x:t>
        </x:r>
      </x:text>
    </x:comment>
    <x:comment ref="F39" authorId="0">
      <x:text>
        <x:r>
          <x:t>Weighted average diluted shares, FY2018. Linked to the original frozen input. A missing reported fact stays n.a. Formula: ='Historical Inputs'!F2086</x:t>
        </x:r>
      </x:text>
    </x:comment>
    <x:comment ref="F41" authorId="0">
      <x:text>
        <x:r>
          <x:t>Dividends per common share, FY2018. Linked to the original frozen input. A missing reported fact stays n.a. Formula: ='Historical Inputs'!F2087</x:t>
        </x:r>
      </x:text>
    </x:comment>
    <x:comment ref="F42" authorId="0">
      <x:text>
        <x:r>
          <x:t>Cash common dividends paid, FY2018. Linked to the original frozen input. A missing reported fact stays n.a. Formula: ='Historical Inputs'!F2088</x:t>
        </x:r>
      </x:text>
    </x:comment>
    <x:comment ref="F43" authorId="0">
      <x:text>
        <x:r>
          <x:t>Common share repurchases paid, FY2018. Linked to the original frozen input. A missing reported fact stays n.a. Formula: ='Historical Inputs'!F2089</x:t>
        </x:r>
      </x:text>
    </x:comment>
    <x:comment ref="F44" authorId="0">
      <x:text>
        <x:r>
          <x:t>Gross loan charge-offs, FY2018. Linked to the original frozen input. A missing reported fact stays n.a. Formula: ='Historical Inputs'!F2090</x:t>
        </x:r>
      </x:text>
    </x:comment>
    <x:comment ref="F45" authorId="0">
      <x:text>
        <x:r>
          <x:t>Loan recoveries, FY2018. Linked to the original frozen input. A missing reported fact stays n.a. Formula: ='Historical Inputs'!F2091</x:t>
        </x:r>
      </x:text>
    </x:comment>
    <x:comment ref="F47" authorId="0">
      <x:text>
        <x:r>
          <x:t>Actual standardized CET1 ratio, FY2018. Linked to the original frozen input. A missing reported fact stays n.a. Formula: ='Historical Inputs'!F2093</x:t>
        </x:r>
      </x:text>
    </x:comment>
    <x:comment ref="F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Inputs'!F2068</x:t>
        </x:r>
      </x:text>
    </x:comment>
    <x:comment ref="F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Inputs'!F2060),'Historical Inputs'!F2060&gt;=1),'Historical Inputs'!F2060,IF(COUNT('Historical Inputs'!F2059,'Historical Inputs'!F2061)=2,'Historical Inputs'!F2059-'Historical Inputs'!F2061,"n.a."))</x:t>
        </x:r>
      </x:text>
    </x:comment>
    <x:comment ref="F16" authorId="0">
      <x:text>
        <x:r>
          <x:t>Ending shares differ from weighted average diluted shares. Issued less treasury is used only for an identical date. Formula: =IF(ISNUMBER('Historical Inputs'!F2065),'Historical Inputs'!F2065,IF(COUNT('Historical Inputs'!F2066,'Historical Inputs'!F2067)=2,'Historical Inputs'!F2066-'Historical Inputs'!F2067,"n.a."))</x:t>
        </x:r>
      </x:text>
    </x:comment>
    <x:comment ref="F11" authorId="0">
      <x:text>
        <x:r>
          <x:t>Explicit reported common equity takes precedence. Preferred par amounts cannot substitute for carrying values. Rounded BV times shares is a disclosed fallback. Formula: =IF(ISNUMBER('Historical Inputs'!F2061),'Historical Inputs'!F2061,IF(AND(COUNT('Historical Inputs'!F2059,'Historical Inputs'!F2060)=2,'Historical Inputs'!F2060&gt;=1),'Historical Inputs'!F2059-'Historical Inputs'!F2060,IF(COUNT('Historical Inputs'!F2095,F16)=2,'Historical Inputs'!F2095*F16,"n.a.")))</x:t>
        </x:r>
      </x:text>
    </x:comment>
    <x:comment ref="F13" authorId="0">
      <x:text>
        <x:r>
          <x:t>Other intangibles exclude goodwill. If combined intangibles are reported, goodwill is deducted once. Formula: =IF(COUNT('Historical Inputs'!F2064,F12)=2,'Historical Inputs'!F2064-F12,'Historical Inputs'!F2063)</x:t>
        </x:r>
      </x:text>
    </x:comment>
    <x:comment ref="F14" authorId="0">
      <x:text>
        <x:r>
          <x:t>Straight subtraction TCE has no issuer deferred-tax adjustment. Formula: =IF(COUNT(F11,F12,F13)=3,F11-F12-F13,"n.a.")</x:t>
        </x:r>
      </x:text>
    </x:comment>
    <x:comment ref="F17" authorId="0">
      <x:text>
        <x:r>
          <x:t>Reported book value per share takes precedence. Formula: =IF(ISNUMBER('Historical Inputs'!F2095),'Historical Inputs'!F2095,IF(COUNT(F11,F16)=2,F11/F16,"n.a."))</x:t>
        </x:r>
      </x:text>
    </x:comment>
    <x:comment ref="F18" authorId="0">
      <x:text>
        <x:r>
          <x:t>Selected TBV is issuer reported, then issuer TCE divided by ending shares, then straight-subtraction TCE. Formula: =IF(ISNUMBER('Historical Inputs'!F2096),'Historical Inputs'!F2096,IF(COUNT('Historical Inputs'!F2097,F16)=2,'Historical Inputs'!F2097/F16,IF(COUNT(F14,F16)=2,F14/F16,"n.a.")))</x:t>
        </x:r>
      </x:text>
    </x:comment>
    <x:comment ref="F15" authorId="0">
      <x:text>
        <x:r>
          <x:t>Reported TCE takes precedence. TBV times rounded end shares can be a reconstruction. Formula: =IF(ISNUMBER('Historical Inputs'!F2097),'Historical Inputs'!F2097,IF(COUNT(F18,F16)=2,F18*F16,"n.a."))</x:t>
        </x:r>
      </x:text>
    </x:comment>
    <x:comment ref="F36" authorId="0">
      <x:text>
        <x:r>
          <x:t>Common earnings exclude preferred dividends and common-income adjustments. Formula: =IF(ISNUMBER('Historical Inputs'!F2083),'Historical Inputs'!F2083,IF(COUNT('Historical Inputs'!F2082,'Historical Inputs'!F2084)=2,'Historical Inputs'!F2082-'Historical Inputs'!F2084,"n.a."))</x:t>
        </x:r>
      </x:text>
    </x:comment>
    <x:comment ref="F37" authorId="0">
      <x:text>
        <x:r>
          <x:t>Reported parent net income, otherwise common income plus reported preferred adjustments; the fallback is a bridge. Formula: =IF(ISNUMBER('Historical Inputs'!F2082),'Historical Inputs'!F2082,IF(COUNT('Historical Inputs'!F2083,'Historical Inputs'!F2084)=2,'Historical Inputs'!F2083+'Historical Inputs'!F2084,"n.a."))</x:t>
        </x:r>
      </x:text>
    </x:comment>
    <x:comment ref="F30" authorId="0">
      <x:text>
        <x:r>
          <x:t>Net revenue equals net interest plus noninterest income. Use total GAAP reported revenue when a component is unavailable. Formula: =IF(COUNT(F28:F29)=2,SUM(F28:F29),'Historical Inputs'!F2077)</x:t>
        </x:r>
      </x:text>
    </x:comment>
    <x:comment ref="F32" authorId="0">
      <x:text>
        <x:r>
          <x:t>Pre-provision net revenue excludes the provision but retains operating expense. Formula: =IF(COUNT(F30,F31)=2,F30-F31,"n.a.")</x:t>
        </x:r>
      </x:text>
    </x:comment>
    <x:comment ref="F33" authorId="0">
      <x:text>
        <x:r>
          <x:t>Reported credit provision is selected first. Otherwise this is an explicitly labeled pretax bridge residual, not a reported provision. Formula: =IF(ISNUMBER('Historical Inputs'!F2079),'Historical Inputs'!F2079,IF(COUNT(F30,F31,F34)=3,F30-F31-F34,"n.a."))</x:t>
        </x:r>
      </x:text>
    </x:comment>
    <x:comment ref="F40" authorId="0">
      <x:text>
        <x:r>
          <x:t>Calculated common EPS uses common earnings and period-average diluted shares. Formula: =IF(AND(ISNUMBER(F36),ISNUMBER(F39),F39&lt;&gt;0),F36/F39,"n.a.")</x:t>
        </x:r>
      </x:text>
    </x:comment>
    <x:comment ref="F46" authorId="0">
      <x:text>
        <x:r>
          <x:t>Net charge-offs equal gross charge-offs less recoveries. Missing recoveries are not zero. Formula: =IF(COUNT(F44,F45)=2,F44-F45,"n.a.")</x:t>
        </x:r>
      </x:text>
    </x:comment>
    <x:comment ref="F51" authorId="0">
      <x:text>
        <x:r>
          <x:t>GAAP efficiency proxy. Issuer tax-equivalent revenue may produce a different reported ratio. Formula: =IF(AND(ISNUMBER(F31),ISNUMBER(F30),F30&lt;&gt;0),F31/F30,"n.a.")</x:t>
        </x:r>
      </x:text>
    </x:comment>
    <x:comment ref="F52" authorId="0">
      <x:text>
        <x:r>
          <x:t>Period-end loan-to-deposit ratio; business-model funding differences remain. Formula: =IF(AND(ISNUMBER(F21),ISNUMBER(F24),F24&lt;&gt;0),F21/F24,"n.a.")</x:t>
        </x:r>
      </x:text>
    </x:comment>
    <x:comment ref="F53" authorId="0">
      <x:text>
        <x:r>
          <x:t>Loan allowance coverage excludes unfunded commitment reserves. Formula: =IF(AND(ISNUMBER(F23),ISNUMBER(F21),F21&lt;&gt;0),F23/F21,"n.a.")</x:t>
        </x:r>
      </x:text>
    </x:comment>
    <x:comment ref="F54" authorId="0">
      <x:text>
        <x:r>
          <x:t>Charge-offs divided by period-end gross loans. This differs from an issuer average-loan credit-loss ratio. Formula: =IF(AND(ISNUMBER(F46),ISNUMBER(F21),F21&lt;&gt;0),F46/F21,"n.a.")</x:t>
        </x:r>
      </x:text>
    </x:comment>
    <x:comment ref="F55" authorId="0">
      <x:text>
        <x:r>
          <x:t>Difference between parent and common earnings includes preferred and other common-income claims. Formula: =IF(COUNT(F37,F36)=2,F37-F36,"n.a.")</x:t>
        </x:r>
      </x:text>
    </x:comment>
    <x:comment ref="F48" authorId="0">
      <x:text>
        <x:r>
          <x:t>Two-point average balance proxy, not the issuer daily average return. Formula: =IF(COUNT(F36,F11,E11)=3,F36/AVERAGE(F11,E11),"n.a.")</x:t>
        </x:r>
      </x:text>
    </x:comment>
    <x:comment ref="F49" authorId="0">
      <x:text>
        <x:r>
          <x:t>Two-point average balance proxy, not the issuer daily average return. Formula: =IF(COUNT(F36,F15,E15)=3,F36/AVERAGE(F15,E15),"n.a.")</x:t>
        </x:r>
      </x:text>
    </x:comment>
    <x:comment ref="F50" authorId="0">
      <x:text>
        <x:r>
          <x:t>Two-point average balance proxy, not the issuer daily average return. Formula: =IF(COUNT(F36,F7,E7)=3,F36/AVERAGE(F7,E7),"n.a.")</x:t>
        </x:r>
      </x:text>
    </x:comment>
    <x:comment ref="G7" authorId="0">
      <x:text>
        <x:r>
          <x:t>Assets, FY2019. Linked to the original frozen input. A missing reported fact stays n.a. Formula: ='Historical Inputs'!F2098</x:t>
        </x:r>
      </x:text>
    </x:comment>
    <x:comment ref="G8" authorId="0">
      <x:text>
        <x:r>
          <x:t>Liabilities, FY2019. Linked to the original frozen input. A missing reported fact stays n.a. Formula: ='Historical Inputs'!F2099</x:t>
        </x:r>
      </x:text>
    </x:comment>
    <x:comment ref="G9" authorId="0">
      <x:text>
        <x:r>
          <x:t>Shareholders equity attributable to parent, FY2019. Linked to the original frozen input. A missing reported fact stays n.a. Formula: ='Historical Inputs'!F2100</x:t>
        </x:r>
      </x:text>
    </x:comment>
    <x:comment ref="G12" authorId="0">
      <x:text>
        <x:r>
          <x:t>Goodwill, FY2019. Linked to the original frozen input. A missing reported fact stays n.a. Formula: ='Historical Inputs'!F2103</x:t>
        </x:r>
      </x:text>
    </x:comment>
    <x:comment ref="G19" authorId="0">
      <x:text>
        <x:r>
          <x:t>Reported common book value per share, FY2019. Linked to the original frozen input. A missing reported fact stays n.a. Formula: ='Historical Inputs'!F2136</x:t>
        </x:r>
      </x:text>
    </x:comment>
    <x:comment ref="G20" authorId="0">
      <x:text>
        <x:r>
          <x:t>Reported tangible book value per share, FY2019. Linked to the original frozen input. A missing reported fact stays n.a. Formula: ='Historical Inputs'!F2137</x:t>
        </x:r>
      </x:text>
    </x:comment>
    <x:comment ref="G21" authorId="0">
      <x:text>
        <x:r>
          <x:t>Gross loans and leases selected definition, FY2019. Linked to the original frozen input. A missing reported fact stays n.a. Formula: ='Historical Inputs'!F2110</x:t>
        </x:r>
      </x:text>
    </x:comment>
    <x:comment ref="G22" authorId="0">
      <x:text>
        <x:r>
          <x:t>Net loans after allowance selected definition, FY2019. Linked to the original frozen input. A missing reported fact stays n.a. Formula: ='Historical Inputs'!F2111</x:t>
        </x:r>
      </x:text>
    </x:comment>
    <x:comment ref="G23" authorId="0">
      <x:text>
        <x:r>
          <x:t>Loan allowance for credit losses, FY2019. Linked to the original frozen input. A missing reported fact stays n.a. Formula: ='Historical Inputs'!F2112</x:t>
        </x:r>
      </x:text>
    </x:comment>
    <x:comment ref="G25" authorId="0">
      <x:text>
        <x:r>
          <x:t>Cash, FY2019. Linked to the original frozen input. A missing reported fact stays n.a. Formula: ='Historical Inputs'!F2114</x:t>
        </x:r>
      </x:text>
    </x:comment>
    <x:comment ref="G26" authorId="0">
      <x:text>
        <x:r>
          <x:t>Accumulated other comprehensive income, FY2019. Linked to the original frozen input. A missing reported fact stays n.a. Formula: ='Historical Inputs'!F2115</x:t>
        </x:r>
      </x:text>
    </x:comment>
    <x:comment ref="G28" authorId="0">
      <x:text>
        <x:r>
          <x:t>Net interest income, FY2019. Linked to the original frozen input. A missing reported fact stays n.a. Formula: ='Historical Inputs'!F2116</x:t>
        </x:r>
      </x:text>
    </x:comment>
    <x:comment ref="G29" authorId="0">
      <x:text>
        <x:r>
          <x:t>Noninterest Income, FY2019. Linked to the original frozen input. A missing reported fact stays n.a. Formula: ='Historical Inputs'!F2117</x:t>
        </x:r>
      </x:text>
    </x:comment>
    <x:comment ref="G31" authorId="0">
      <x:text>
        <x:r>
          <x:t>Noninterest expense, FY2019. Linked to the original frozen input. A missing reported fact stays n.a. Formula: ='Historical Inputs'!F2119</x:t>
        </x:r>
      </x:text>
    </x:comment>
    <x:comment ref="G34" authorId="0">
      <x:text>
        <x:r>
          <x:t>Income before income taxes, FY2019. Linked to the original frozen input. A missing reported fact stays n.a. Formula: ='Historical Inputs'!F2121</x:t>
        </x:r>
      </x:text>
    </x:comment>
    <x:comment ref="G35" authorId="0">
      <x:text>
        <x:r>
          <x:t>Tax, FY2019. Linked to the original frozen input. A missing reported fact stays n.a. Formula: ='Historical Inputs'!F2122</x:t>
        </x:r>
      </x:text>
    </x:comment>
    <x:comment ref="G38" authorId="0">
      <x:text>
        <x:r>
          <x:t>Reported diluted EPS, FY2019. Linked to the original frozen input. A missing reported fact stays n.a. Formula: ='Historical Inputs'!F2126</x:t>
        </x:r>
      </x:text>
    </x:comment>
    <x:comment ref="G39" authorId="0">
      <x:text>
        <x:r>
          <x:t>Weighted average diluted shares, FY2019. Linked to the original frozen input. A missing reported fact stays n.a. Formula: ='Historical Inputs'!F2127</x:t>
        </x:r>
      </x:text>
    </x:comment>
    <x:comment ref="G41" authorId="0">
      <x:text>
        <x:r>
          <x:t>Dividends per common share, FY2019. Linked to the original frozen input. A missing reported fact stays n.a. Formula: ='Historical Inputs'!F2128</x:t>
        </x:r>
      </x:text>
    </x:comment>
    <x:comment ref="G42" authorId="0">
      <x:text>
        <x:r>
          <x:t>Cash common dividends paid, FY2019. Linked to the original frozen input. A missing reported fact stays n.a. Formula: ='Historical Inputs'!F2129</x:t>
        </x:r>
      </x:text>
    </x:comment>
    <x:comment ref="G43" authorId="0">
      <x:text>
        <x:r>
          <x:t>Common share repurchases paid, FY2019. Linked to the original frozen input. A missing reported fact stays n.a. Formula: ='Historical Inputs'!F2130</x:t>
        </x:r>
      </x:text>
    </x:comment>
    <x:comment ref="G44" authorId="0">
      <x:text>
        <x:r>
          <x:t>Gross loan charge-offs, FY2019. Linked to the original frozen input. A missing reported fact stays n.a. Formula: ='Historical Inputs'!F2131</x:t>
        </x:r>
      </x:text>
    </x:comment>
    <x:comment ref="G45" authorId="0">
      <x:text>
        <x:r>
          <x:t>Loan recoveries, FY2019. Linked to the original frozen input. A missing reported fact stays n.a. Formula: ='Historical Inputs'!F2132</x:t>
        </x:r>
      </x:text>
    </x:comment>
    <x:comment ref="G47" authorId="0">
      <x:text>
        <x:r>
          <x:t>Actual standardized CET1 ratio, FY2019. Linked to the original frozen input. A missing reported fact stays n.a. Formula: ='Historical Inputs'!F2134</x:t>
        </x:r>
      </x:text>
    </x:comment>
    <x:comment ref="G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Inputs'!F2109</x:t>
        </x:r>
      </x:text>
    </x:comment>
    <x:comment ref="G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Inputs'!F2101),'Historical Inputs'!F2101&gt;=1),'Historical Inputs'!F2101,IF(COUNT('Historical Inputs'!F2100,'Historical Inputs'!F2102)=2,'Historical Inputs'!F2100-'Historical Inputs'!F2102,"n.a."))</x:t>
        </x:r>
      </x:text>
    </x:comment>
    <x:comment ref="G16" authorId="0">
      <x:text>
        <x:r>
          <x:t>Ending shares differ from weighted average diluted shares. Issued less treasury is used only for an identical date. Formula: =IF(ISNUMBER('Historical Inputs'!F2106),'Historical Inputs'!F2106,IF(COUNT('Historical Inputs'!F2107,'Historical Inputs'!F2108)=2,'Historical Inputs'!F2107-'Historical Inputs'!F2108,"n.a."))</x:t>
        </x:r>
      </x:text>
    </x:comment>
    <x:comment ref="G11" authorId="0">
      <x:text>
        <x:r>
          <x:t>Explicit reported common equity takes precedence. Preferred par amounts cannot substitute for carrying values. Rounded BV times shares is a disclosed fallback. Formula: =IF(ISNUMBER('Historical Inputs'!F2102),'Historical Inputs'!F2102,IF(AND(COUNT('Historical Inputs'!F2100,'Historical Inputs'!F2101)=2,'Historical Inputs'!F2101&gt;=1),'Historical Inputs'!F2100-'Historical Inputs'!F2101,IF(COUNT('Historical Inputs'!F2136,G16)=2,'Historical Inputs'!F2136*G16,"n.a.")))</x:t>
        </x:r>
      </x:text>
    </x:comment>
    <x:comment ref="G13" authorId="0">
      <x:text>
        <x:r>
          <x:t>Other intangibles exclude goodwill. If combined intangibles are reported, goodwill is deducted once. Formula: =IF(COUNT('Historical Inputs'!F2105,G12)=2,'Historical Inputs'!F2105-G12,'Historical Inputs'!F2104)</x:t>
        </x:r>
      </x:text>
    </x:comment>
    <x:comment ref="G14" authorId="0">
      <x:text>
        <x:r>
          <x:t>Straight subtraction TCE has no issuer deferred-tax adjustment. Formula: =IF(COUNT(G11,G12,G13)=3,G11-G12-G13,"n.a.")</x:t>
        </x:r>
      </x:text>
    </x:comment>
    <x:comment ref="G17" authorId="0">
      <x:text>
        <x:r>
          <x:t>Reported book value per share takes precedence. Formula: =IF(ISNUMBER('Historical Inputs'!F2136),'Historical Inputs'!F2136,IF(COUNT(G11,G16)=2,G11/G16,"n.a."))</x:t>
        </x:r>
      </x:text>
    </x:comment>
    <x:comment ref="G18" authorId="0">
      <x:text>
        <x:r>
          <x:t>Selected TBV is issuer reported, then issuer TCE divided by ending shares, then straight-subtraction TCE. Formula: =IF(ISNUMBER('Historical Inputs'!F2137),'Historical Inputs'!F2137,IF(COUNT('Historical Inputs'!F2138,G16)=2,'Historical Inputs'!F2138/G16,IF(COUNT(G14,G16)=2,G14/G16,"n.a.")))</x:t>
        </x:r>
      </x:text>
    </x:comment>
    <x:comment ref="G15" authorId="0">
      <x:text>
        <x:r>
          <x:t>Reported TCE takes precedence. TBV times rounded end shares can be a reconstruction. Formula: =IF(ISNUMBER('Historical Inputs'!F2138),'Historical Inputs'!F2138,IF(COUNT(G18,G16)=2,G18*G16,"n.a."))</x:t>
        </x:r>
      </x:text>
    </x:comment>
    <x:comment ref="G36" authorId="0">
      <x:text>
        <x:r>
          <x:t>Common earnings exclude preferred dividends and common-income adjustments. Formula: =IF(ISNUMBER('Historical Inputs'!F2124),'Historical Inputs'!F2124,IF(COUNT('Historical Inputs'!F2123,'Historical Inputs'!F2125)=2,'Historical Inputs'!F2123-'Historical Inputs'!F2125,"n.a."))</x:t>
        </x:r>
      </x:text>
    </x:comment>
    <x:comment ref="G37" authorId="0">
      <x:text>
        <x:r>
          <x:t>Reported parent net income, otherwise common income plus reported preferred adjustments; the fallback is a bridge. Formula: =IF(ISNUMBER('Historical Inputs'!F2123),'Historical Inputs'!F2123,IF(COUNT('Historical Inputs'!F2124,'Historical Inputs'!F2125)=2,'Historical Inputs'!F2124+'Historical Inputs'!F2125,"n.a."))</x:t>
        </x:r>
      </x:text>
    </x:comment>
    <x:comment ref="G30" authorId="0">
      <x:text>
        <x:r>
          <x:t>Net revenue equals net interest plus noninterest income. Use total GAAP reported revenue when a component is unavailable. Formula: =IF(COUNT(G28:G29)=2,SUM(G28:G29),'Historical Inputs'!F2118)</x:t>
        </x:r>
      </x:text>
    </x:comment>
    <x:comment ref="G32" authorId="0">
      <x:text>
        <x:r>
          <x:t>Pre-provision net revenue excludes the provision but retains operating expense. Formula: =IF(COUNT(G30,G31)=2,G30-G31,"n.a.")</x:t>
        </x:r>
      </x:text>
    </x:comment>
    <x:comment ref="G33" authorId="0">
      <x:text>
        <x:r>
          <x:t>Reported credit provision is selected first. Otherwise this is an explicitly labeled pretax bridge residual, not a reported provision. Formula: =IF(ISNUMBER('Historical Inputs'!F2120),'Historical Inputs'!F2120,IF(COUNT(G30,G31,G34)=3,G30-G31-G34,"n.a."))</x:t>
        </x:r>
      </x:text>
    </x:comment>
    <x:comment ref="G40" authorId="0">
      <x:text>
        <x:r>
          <x:t>Calculated common EPS uses common earnings and period-average diluted shares. Formula: =IF(AND(ISNUMBER(G36),ISNUMBER(G39),G39&lt;&gt;0),G36/G39,"n.a.")</x:t>
        </x:r>
      </x:text>
    </x:comment>
    <x:comment ref="G46" authorId="0">
      <x:text>
        <x:r>
          <x:t>Net charge-offs equal gross charge-offs less recoveries. Missing recoveries are not zero. Formula: =IF(COUNT(G44,G45)=2,G44-G45,"n.a.")</x:t>
        </x:r>
      </x:text>
    </x:comment>
    <x:comment ref="G51" authorId="0">
      <x:text>
        <x:r>
          <x:t>GAAP efficiency proxy. Issuer tax-equivalent revenue may produce a different reported ratio. Formula: =IF(AND(ISNUMBER(G31),ISNUMBER(G30),G30&lt;&gt;0),G31/G30,"n.a.")</x:t>
        </x:r>
      </x:text>
    </x:comment>
    <x:comment ref="G52" authorId="0">
      <x:text>
        <x:r>
          <x:t>Period-end loan-to-deposit ratio; business-model funding differences remain. Formula: =IF(AND(ISNUMBER(G21),ISNUMBER(G24),G24&lt;&gt;0),G21/G24,"n.a.")</x:t>
        </x:r>
      </x:text>
    </x:comment>
    <x:comment ref="G53" authorId="0">
      <x:text>
        <x:r>
          <x:t>Loan allowance coverage excludes unfunded commitment reserves. Formula: =IF(AND(ISNUMBER(G23),ISNUMBER(G21),G21&lt;&gt;0),G23/G21,"n.a.")</x:t>
        </x:r>
      </x:text>
    </x:comment>
    <x:comment ref="G54" authorId="0">
      <x:text>
        <x:r>
          <x:t>Charge-offs divided by period-end gross loans. This differs from an issuer average-loan credit-loss ratio. Formula: =IF(AND(ISNUMBER(G46),ISNUMBER(G21),G21&lt;&gt;0),G46/G21,"n.a.")</x:t>
        </x:r>
      </x:text>
    </x:comment>
    <x:comment ref="G55" authorId="0">
      <x:text>
        <x:r>
          <x:t>Difference between parent and common earnings includes preferred and other common-income claims. Formula: =IF(COUNT(G37,G36)=2,G37-G36,"n.a.")</x:t>
        </x:r>
      </x:text>
    </x:comment>
    <x:comment ref="G48" authorId="0">
      <x:text>
        <x:r>
          <x:t>Two-point average balance proxy, not the issuer daily average return. Formula: =IF(COUNT(G36,G11,F11)=3,G36/AVERAGE(G11,F11),"n.a.")</x:t>
        </x:r>
      </x:text>
    </x:comment>
    <x:comment ref="G49" authorId="0">
      <x:text>
        <x:r>
          <x:t>Two-point average balance proxy, not the issuer daily average return. Formula: =IF(COUNT(G36,G15,F15)=3,G36/AVERAGE(G15,F15),"n.a.")</x:t>
        </x:r>
      </x:text>
    </x:comment>
    <x:comment ref="G50" authorId="0">
      <x:text>
        <x:r>
          <x:t>Two-point average balance proxy, not the issuer daily average return. Formula: =IF(COUNT(G36,G7,F7)=3,G36/AVERAGE(G7,F7),"n.a.")</x:t>
        </x:r>
      </x:text>
    </x:comment>
    <x:comment ref="H7" authorId="0">
      <x:text>
        <x:r>
          <x:t>Assets, FY2020. Linked to the original frozen input. A missing reported fact stays n.a. Formula: ='Historical Inputs'!F2139</x:t>
        </x:r>
      </x:text>
    </x:comment>
    <x:comment ref="H8" authorId="0">
      <x:text>
        <x:r>
          <x:t>Liabilities, FY2020. Linked to the original frozen input. A missing reported fact stays n.a. Formula: ='Historical Inputs'!F2140</x:t>
        </x:r>
      </x:text>
    </x:comment>
    <x:comment ref="H9" authorId="0">
      <x:text>
        <x:r>
          <x:t>Shareholders equity attributable to parent, FY2020. Linked to the original frozen input. A missing reported fact stays n.a. Formula: ='Historical Inputs'!F2141</x:t>
        </x:r>
      </x:text>
    </x:comment>
    <x:comment ref="H12" authorId="0">
      <x:text>
        <x:r>
          <x:t>Goodwill, FY2020. Linked to the original frozen input. A missing reported fact stays n.a. Formula: ='Historical Inputs'!F2144</x:t>
        </x:r>
      </x:text>
    </x:comment>
    <x:comment ref="H19" authorId="0">
      <x:text>
        <x:r>
          <x:t>Reported common book value per share, FY2020. Linked to the original frozen input. A missing reported fact stays n.a. Formula: ='Historical Inputs'!F2177</x:t>
        </x:r>
      </x:text>
    </x:comment>
    <x:comment ref="H20" authorId="0">
      <x:text>
        <x:r>
          <x:t>Reported tangible book value per share, FY2020. Linked to the original frozen input. A missing reported fact stays n.a. Formula: ='Historical Inputs'!F2178</x:t>
        </x:r>
      </x:text>
    </x:comment>
    <x:comment ref="H21" authorId="0">
      <x:text>
        <x:r>
          <x:t>Gross loans and leases selected definition, FY2020. Linked to the original frozen input. A missing reported fact stays n.a. Formula: ='Historical Inputs'!F2151</x:t>
        </x:r>
      </x:text>
    </x:comment>
    <x:comment ref="H22" authorId="0">
      <x:text>
        <x:r>
          <x:t>Net loans after allowance selected definition, FY2020. Linked to the original frozen input. A missing reported fact stays n.a. Formula: ='Historical Inputs'!F2152</x:t>
        </x:r>
      </x:text>
    </x:comment>
    <x:comment ref="H23" authorId="0">
      <x:text>
        <x:r>
          <x:t>Loan allowance for credit losses, FY2020. Linked to the original frozen input. A missing reported fact stays n.a. Formula: ='Historical Inputs'!F2153</x:t>
        </x:r>
      </x:text>
    </x:comment>
    <x:comment ref="H25" authorId="0">
      <x:text>
        <x:r>
          <x:t>Cash, FY2020. Linked to the original frozen input. A missing reported fact stays n.a. Formula: ='Historical Inputs'!F2155</x:t>
        </x:r>
      </x:text>
    </x:comment>
    <x:comment ref="H26" authorId="0">
      <x:text>
        <x:r>
          <x:t>Accumulated other comprehensive income, FY2020. Linked to the original frozen input. A missing reported fact stays n.a. Formula: ='Historical Inputs'!F2156</x:t>
        </x:r>
      </x:text>
    </x:comment>
    <x:comment ref="H28" authorId="0">
      <x:text>
        <x:r>
          <x:t>Net interest income, FY2020. Linked to the original frozen input. A missing reported fact stays n.a. Formula: ='Historical Inputs'!F2157</x:t>
        </x:r>
      </x:text>
    </x:comment>
    <x:comment ref="H29" authorId="0">
      <x:text>
        <x:r>
          <x:t>Noninterest Income, FY2020. Linked to the original frozen input. A missing reported fact stays n.a. Formula: ='Historical Inputs'!F2158</x:t>
        </x:r>
      </x:text>
    </x:comment>
    <x:comment ref="H31" authorId="0">
      <x:text>
        <x:r>
          <x:t>Noninterest expense, FY2020. Linked to the original frozen input. A missing reported fact stays n.a. Formula: ='Historical Inputs'!F2160</x:t>
        </x:r>
      </x:text>
    </x:comment>
    <x:comment ref="H34" authorId="0">
      <x:text>
        <x:r>
          <x:t>Income before income taxes, FY2020. Linked to the original frozen input. A missing reported fact stays n.a. Formula: ='Historical Inputs'!F2162</x:t>
        </x:r>
      </x:text>
    </x:comment>
    <x:comment ref="H35" authorId="0">
      <x:text>
        <x:r>
          <x:t>Tax, FY2020. Linked to the original frozen input. A missing reported fact stays n.a. Formula: ='Historical Inputs'!F2163</x:t>
        </x:r>
      </x:text>
    </x:comment>
    <x:comment ref="H38" authorId="0">
      <x:text>
        <x:r>
          <x:t>Reported diluted EPS, FY2020. Linked to the original frozen input. A missing reported fact stays n.a. Formula: ='Historical Inputs'!F2167</x:t>
        </x:r>
      </x:text>
    </x:comment>
    <x:comment ref="H39" authorId="0">
      <x:text>
        <x:r>
          <x:t>Weighted average diluted shares, FY2020. Linked to the original frozen input. A missing reported fact stays n.a. Formula: ='Historical Inputs'!F2168</x:t>
        </x:r>
      </x:text>
    </x:comment>
    <x:comment ref="H41" authorId="0">
      <x:text>
        <x:r>
          <x:t>Dividends per common share, FY2020. Linked to the original frozen input. A missing reported fact stays n.a. Formula: ='Historical Inputs'!F2169</x:t>
        </x:r>
      </x:text>
    </x:comment>
    <x:comment ref="H42" authorId="0">
      <x:text>
        <x:r>
          <x:t>Cash common dividends paid, FY2020. Linked to the original frozen input. A missing reported fact stays n.a. Formula: ='Historical Inputs'!F2170</x:t>
        </x:r>
      </x:text>
    </x:comment>
    <x:comment ref="H43" authorId="0">
      <x:text>
        <x:r>
          <x:t>Common share repurchases paid, FY2020. Linked to the original frozen input. A missing reported fact stays n.a. Formula: ='Historical Inputs'!F2171</x:t>
        </x:r>
      </x:text>
    </x:comment>
    <x:comment ref="H44" authorId="0">
      <x:text>
        <x:r>
          <x:t>Gross loan charge-offs, FY2020. Linked to the original frozen input. A missing reported fact stays n.a. Formula: ='Historical Inputs'!F2172</x:t>
        </x:r>
      </x:text>
    </x:comment>
    <x:comment ref="H45" authorId="0">
      <x:text>
        <x:r>
          <x:t>Loan recoveries, FY2020. Linked to the original frozen input. A missing reported fact stays n.a. Formula: ='Historical Inputs'!F2173</x:t>
        </x:r>
      </x:text>
    </x:comment>
    <x:comment ref="H47" authorId="0">
      <x:text>
        <x:r>
          <x:t>Actual standardized CET1 ratio, FY2020. Linked to the original frozen input. A missing reported fact stays n.a. Formula: ='Historical Inputs'!F2175</x:t>
        </x:r>
      </x:text>
    </x:comment>
    <x:comment ref="H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Inputs'!F2150</x:t>
        </x:r>
      </x:text>
    </x:comment>
    <x:comment ref="H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Inputs'!F2142),'Historical Inputs'!F2142&gt;=1),'Historical Inputs'!F2142,IF(COUNT('Historical Inputs'!F2141,'Historical Inputs'!F2143)=2,'Historical Inputs'!F2141-'Historical Inputs'!F2143,"n.a."))</x:t>
        </x:r>
      </x:text>
    </x:comment>
    <x:comment ref="H16" authorId="0">
      <x:text>
        <x:r>
          <x:t>Ending shares differ from weighted average diluted shares. Issued less treasury is used only for an identical date. Formula: =IF(ISNUMBER('Historical Inputs'!F2147),'Historical Inputs'!F2147,IF(COUNT('Historical Inputs'!F2148,'Historical Inputs'!F2149)=2,'Historical Inputs'!F2148-'Historical Inputs'!F2149,"n.a."))</x:t>
        </x:r>
      </x:text>
    </x:comment>
    <x:comment ref="H11" authorId="0">
      <x:text>
        <x:r>
          <x:t>Explicit reported common equity takes precedence. Preferred par amounts cannot substitute for carrying values. Rounded BV times shares is a disclosed fallback. Formula: =IF(ISNUMBER('Historical Inputs'!F2143),'Historical Inputs'!F2143,IF(AND(COUNT('Historical Inputs'!F2141,'Historical Inputs'!F2142)=2,'Historical Inputs'!F2142&gt;=1),'Historical Inputs'!F2141-'Historical Inputs'!F2142,IF(COUNT('Historical Inputs'!F2177,H16)=2,'Historical Inputs'!F2177*H16,"n.a.")))</x:t>
        </x:r>
      </x:text>
    </x:comment>
    <x:comment ref="H13" authorId="0">
      <x:text>
        <x:r>
          <x:t>Other intangibles exclude goodwill. If combined intangibles are reported, goodwill is deducted once. Formula: =IF(COUNT('Historical Inputs'!F2146,H12)=2,'Historical Inputs'!F2146-H12,'Historical Inputs'!F2145)</x:t>
        </x:r>
      </x:text>
    </x:comment>
    <x:comment ref="H14" authorId="0">
      <x:text>
        <x:r>
          <x:t>Straight subtraction TCE has no issuer deferred-tax adjustment. Formula: =IF(COUNT(H11,H12,H13)=3,H11-H12-H13,"n.a.")</x:t>
        </x:r>
      </x:text>
    </x:comment>
    <x:comment ref="H17" authorId="0">
      <x:text>
        <x:r>
          <x:t>Reported book value per share takes precedence. Formula: =IF(ISNUMBER('Historical Inputs'!F2177),'Historical Inputs'!F2177,IF(COUNT(H11,H16)=2,H11/H16,"n.a."))</x:t>
        </x:r>
      </x:text>
    </x:comment>
    <x:comment ref="H18" authorId="0">
      <x:text>
        <x:r>
          <x:t>Selected TBV is issuer reported, then issuer TCE divided by ending shares, then straight-subtraction TCE. Formula: =IF(ISNUMBER('Historical Inputs'!F2178),'Historical Inputs'!F2178,IF(COUNT('Historical Inputs'!F2179,H16)=2,'Historical Inputs'!F2179/H16,IF(COUNT(H14,H16)=2,H14/H16,"n.a.")))</x:t>
        </x:r>
      </x:text>
    </x:comment>
    <x:comment ref="H15" authorId="0">
      <x:text>
        <x:r>
          <x:t>Reported TCE takes precedence. TBV times rounded end shares can be a reconstruction. Formula: =IF(ISNUMBER('Historical Inputs'!F2179),'Historical Inputs'!F2179,IF(COUNT(H18,H16)=2,H18*H16,"n.a."))</x:t>
        </x:r>
      </x:text>
    </x:comment>
    <x:comment ref="H36" authorId="0">
      <x:text>
        <x:r>
          <x:t>Common earnings exclude preferred dividends and common-income adjustments. Formula: =IF(ISNUMBER('Historical Inputs'!F2165),'Historical Inputs'!F2165,IF(COUNT('Historical Inputs'!F2164,'Historical Inputs'!F2166)=2,'Historical Inputs'!F2164-'Historical Inputs'!F2166,"n.a."))</x:t>
        </x:r>
      </x:text>
    </x:comment>
    <x:comment ref="H37" authorId="0">
      <x:text>
        <x:r>
          <x:t>Reported parent net income, otherwise common income plus reported preferred adjustments; the fallback is a bridge. Formula: =IF(ISNUMBER('Historical Inputs'!F2164),'Historical Inputs'!F2164,IF(COUNT('Historical Inputs'!F2165,'Historical Inputs'!F2166)=2,'Historical Inputs'!F2165+'Historical Inputs'!F2166,"n.a."))</x:t>
        </x:r>
      </x:text>
    </x:comment>
    <x:comment ref="H30" authorId="0">
      <x:text>
        <x:r>
          <x:t>Net revenue equals net interest plus noninterest income. Use total GAAP reported revenue when a component is unavailable. Formula: =IF(COUNT(H28:H29)=2,SUM(H28:H29),'Historical Inputs'!F2159)</x:t>
        </x:r>
      </x:text>
    </x:comment>
    <x:comment ref="H32" authorId="0">
      <x:text>
        <x:r>
          <x:t>Pre-provision net revenue excludes the provision but retains operating expense. Formula: =IF(COUNT(H30,H31)=2,H30-H31,"n.a.")</x:t>
        </x:r>
      </x:text>
    </x:comment>
    <x:comment ref="H33" authorId="0">
      <x:text>
        <x:r>
          <x:t>Reported credit provision is selected first. Otherwise this is an explicitly labeled pretax bridge residual, not a reported provision. Formula: =IF(ISNUMBER('Historical Inputs'!F2161),'Historical Inputs'!F2161,IF(COUNT(H30,H31,H34)=3,H30-H31-H34,"n.a."))</x:t>
        </x:r>
      </x:text>
    </x:comment>
    <x:comment ref="H40" authorId="0">
      <x:text>
        <x:r>
          <x:t>Calculated common EPS uses common earnings and period-average diluted shares. Formula: =IF(AND(ISNUMBER(H36),ISNUMBER(H39),H39&lt;&gt;0),H36/H39,"n.a.")</x:t>
        </x:r>
      </x:text>
    </x:comment>
    <x:comment ref="H46" authorId="0">
      <x:text>
        <x:r>
          <x:t>Net charge-offs equal gross charge-offs less recoveries. Missing recoveries are not zero. Formula: =IF(COUNT(H44,H45)=2,H44-H45,"n.a.")</x:t>
        </x:r>
      </x:text>
    </x:comment>
    <x:comment ref="H51" authorId="0">
      <x:text>
        <x:r>
          <x:t>GAAP efficiency proxy. Issuer tax-equivalent revenue may produce a different reported ratio. Formula: =IF(AND(ISNUMBER(H31),ISNUMBER(H30),H30&lt;&gt;0),H31/H30,"n.a.")</x:t>
        </x:r>
      </x:text>
    </x:comment>
    <x:comment ref="H52" authorId="0">
      <x:text>
        <x:r>
          <x:t>Period-end loan-to-deposit ratio; business-model funding differences remain. Formula: =IF(AND(ISNUMBER(H21),ISNUMBER(H24),H24&lt;&gt;0),H21/H24,"n.a.")</x:t>
        </x:r>
      </x:text>
    </x:comment>
    <x:comment ref="H53" authorId="0">
      <x:text>
        <x:r>
          <x:t>Loan allowance coverage excludes unfunded commitment reserves. Formula: =IF(AND(ISNUMBER(H23),ISNUMBER(H21),H21&lt;&gt;0),H23/H21,"n.a.")</x:t>
        </x:r>
      </x:text>
    </x:comment>
    <x:comment ref="H54" authorId="0">
      <x:text>
        <x:r>
          <x:t>Charge-offs divided by period-end gross loans. This differs from an issuer average-loan credit-loss ratio. Formula: =IF(AND(ISNUMBER(H46),ISNUMBER(H21),H21&lt;&gt;0),H46/H21,"n.a.")</x:t>
        </x:r>
      </x:text>
    </x:comment>
    <x:comment ref="H55" authorId="0">
      <x:text>
        <x:r>
          <x:t>Difference between parent and common earnings includes preferred and other common-income claims. Formula: =IF(COUNT(H37,H36)=2,H37-H36,"n.a.")</x:t>
        </x:r>
      </x:text>
    </x:comment>
    <x:comment ref="H48" authorId="0">
      <x:text>
        <x:r>
          <x:t>Two-point average balance proxy, not the issuer daily average return. Formula: =IF(COUNT(H36,H11,G11)=3,H36/AVERAGE(H11,G11),"n.a.")</x:t>
        </x:r>
      </x:text>
    </x:comment>
    <x:comment ref="H49" authorId="0">
      <x:text>
        <x:r>
          <x:t>Two-point average balance proxy, not the issuer daily average return. Formula: =IF(COUNT(H36,H15,G15)=3,H36/AVERAGE(H15,G15),"n.a.")</x:t>
        </x:r>
      </x:text>
    </x:comment>
    <x:comment ref="H50" authorId="0">
      <x:text>
        <x:r>
          <x:t>Two-point average balance proxy, not the issuer daily average return. Formula: =IF(COUNT(H36,H7,G7)=3,H36/AVERAGE(H7,G7),"n.a.")</x:t>
        </x:r>
      </x:text>
    </x:comment>
    <x:comment ref="I7" authorId="0">
      <x:text>
        <x:r>
          <x:t>Assets, FY2021. Linked to the original frozen input. A missing reported fact stays n.a. Formula: ='Historical Inputs'!F2180</x:t>
        </x:r>
      </x:text>
    </x:comment>
    <x:comment ref="I8" authorId="0">
      <x:text>
        <x:r>
          <x:t>Liabilities, FY2021. Linked to the original frozen input. A missing reported fact stays n.a. Formula: ='Historical Inputs'!F2181</x:t>
        </x:r>
      </x:text>
    </x:comment>
    <x:comment ref="I9" authorId="0">
      <x:text>
        <x:r>
          <x:t>Shareholders equity attributable to parent, FY2021. Linked to the original frozen input. A missing reported fact stays n.a. Formula: ='Historical Inputs'!F2182</x:t>
        </x:r>
      </x:text>
    </x:comment>
    <x:comment ref="I12" authorId="0">
      <x:text>
        <x:r>
          <x:t>Goodwill, FY2021. Linked to the original frozen input. A missing reported fact stays n.a. Formula: ='Historical Inputs'!F2185</x:t>
        </x:r>
      </x:text>
    </x:comment>
    <x:comment ref="I19" authorId="0">
      <x:text>
        <x:r>
          <x:t>Reported common book value per share, FY2021. Linked to the original frozen input. A missing reported fact stays n.a. Formula: ='Historical Inputs'!F2218</x:t>
        </x:r>
      </x:text>
    </x:comment>
    <x:comment ref="I20" authorId="0">
      <x:text>
        <x:r>
          <x:t>Reported tangible book value per share, FY2021. Linked to the original frozen input. A missing reported fact stays n.a. Formula: ='Historical Inputs'!F2219</x:t>
        </x:r>
      </x:text>
    </x:comment>
    <x:comment ref="I21" authorId="0">
      <x:text>
        <x:r>
          <x:t>Gross loans and leases selected definition, FY2021. Linked to the original frozen input. A missing reported fact stays n.a. Formula: ='Historical Inputs'!F2192</x:t>
        </x:r>
      </x:text>
    </x:comment>
    <x:comment ref="I22" authorId="0">
      <x:text>
        <x:r>
          <x:t>Net loans after allowance selected definition, FY2021. Linked to the original frozen input. A missing reported fact stays n.a. Formula: ='Historical Inputs'!F2193</x:t>
        </x:r>
      </x:text>
    </x:comment>
    <x:comment ref="I23" authorId="0">
      <x:text>
        <x:r>
          <x:t>Loan allowance for credit losses, FY2021. Linked to the original frozen input. A missing reported fact stays n.a. Formula: ='Historical Inputs'!F2194</x:t>
        </x:r>
      </x:text>
    </x:comment>
    <x:comment ref="I25" authorId="0">
      <x:text>
        <x:r>
          <x:t>Cash, FY2021. Linked to the original frozen input. A missing reported fact stays n.a. Formula: ='Historical Inputs'!F2196</x:t>
        </x:r>
      </x:text>
    </x:comment>
    <x:comment ref="I26" authorId="0">
      <x:text>
        <x:r>
          <x:t>Accumulated other comprehensive income, FY2021. Linked to the original frozen input. A missing reported fact stays n.a. Formula: ='Historical Inputs'!F2197</x:t>
        </x:r>
      </x:text>
    </x:comment>
    <x:comment ref="I28" authorId="0">
      <x:text>
        <x:r>
          <x:t>Net interest income, FY2021. Linked to the original frozen input. A missing reported fact stays n.a. Formula: ='Historical Inputs'!F2198</x:t>
        </x:r>
      </x:text>
    </x:comment>
    <x:comment ref="I29" authorId="0">
      <x:text>
        <x:r>
          <x:t>Noninterest Income, FY2021. Linked to the original frozen input. A missing reported fact stays n.a. Formula: ='Historical Inputs'!F2199</x:t>
        </x:r>
      </x:text>
    </x:comment>
    <x:comment ref="I31" authorId="0">
      <x:text>
        <x:r>
          <x:t>Noninterest expense, FY2021. Linked to the original frozen input. A missing reported fact stays n.a. Formula: ='Historical Inputs'!F2201</x:t>
        </x:r>
      </x:text>
    </x:comment>
    <x:comment ref="I34" authorId="0">
      <x:text>
        <x:r>
          <x:t>Income before income taxes, FY2021. Linked to the original frozen input. A missing reported fact stays n.a. Formula: ='Historical Inputs'!F2203</x:t>
        </x:r>
      </x:text>
    </x:comment>
    <x:comment ref="I35" authorId="0">
      <x:text>
        <x:r>
          <x:t>Tax, FY2021. Linked to the original frozen input. A missing reported fact stays n.a. Formula: ='Historical Inputs'!F2204</x:t>
        </x:r>
      </x:text>
    </x:comment>
    <x:comment ref="I38" authorId="0">
      <x:text>
        <x:r>
          <x:t>Reported diluted EPS, FY2021. Linked to the original frozen input. A missing reported fact stays n.a. Formula: ='Historical Inputs'!F2208</x:t>
        </x:r>
      </x:text>
    </x:comment>
    <x:comment ref="I39" authorId="0">
      <x:text>
        <x:r>
          <x:t>Weighted average diluted shares, FY2021. Linked to the original frozen input. A missing reported fact stays n.a. Formula: ='Historical Inputs'!F2209</x:t>
        </x:r>
      </x:text>
    </x:comment>
    <x:comment ref="I41" authorId="0">
      <x:text>
        <x:r>
          <x:t>Dividends per common share, FY2021. Linked to the original frozen input. A missing reported fact stays n.a. Formula: ='Historical Inputs'!F2210</x:t>
        </x:r>
      </x:text>
    </x:comment>
    <x:comment ref="I42" authorId="0">
      <x:text>
        <x:r>
          <x:t>Cash common dividends paid, FY2021. Linked to the original frozen input. A missing reported fact stays n.a. Formula: ='Historical Inputs'!F2211</x:t>
        </x:r>
      </x:text>
    </x:comment>
    <x:comment ref="I43" authorId="0">
      <x:text>
        <x:r>
          <x:t>Common share repurchases paid, FY2021. Linked to the original frozen input. A missing reported fact stays n.a. Formula: ='Historical Inputs'!F2212</x:t>
        </x:r>
      </x:text>
    </x:comment>
    <x:comment ref="I44" authorId="0">
      <x:text>
        <x:r>
          <x:t>Gross loan charge-offs, FY2021. Linked to the original frozen input. A missing reported fact stays n.a. Formula: ='Historical Inputs'!F2213</x:t>
        </x:r>
      </x:text>
    </x:comment>
    <x:comment ref="I45" authorId="0">
      <x:text>
        <x:r>
          <x:t>Loan recoveries, FY2021. Linked to the original frozen input. A missing reported fact stays n.a. Formula: ='Historical Inputs'!F2214</x:t>
        </x:r>
      </x:text>
    </x:comment>
    <x:comment ref="I47" authorId="0">
      <x:text>
        <x:r>
          <x:t>Actual standardized CET1 ratio, FY2021. Linked to the original frozen input. A missing reported fact stays n.a. Formula: ='Historical Inputs'!F2216</x:t>
        </x:r>
      </x:text>
    </x:comment>
    <x:comment ref="I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Inputs'!F2191</x:t>
        </x:r>
      </x:text>
    </x:comment>
    <x:comment ref="I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Inputs'!F2183),'Historical Inputs'!F2183&gt;=1),'Historical Inputs'!F2183,IF(COUNT('Historical Inputs'!F2182,'Historical Inputs'!F2184)=2,'Historical Inputs'!F2182-'Historical Inputs'!F2184,"n.a."))</x:t>
        </x:r>
      </x:text>
    </x:comment>
    <x:comment ref="I16" authorId="0">
      <x:text>
        <x:r>
          <x:t>Ending shares differ from weighted average diluted shares. Issued less treasury is used only for an identical date. Formula: =IF(ISNUMBER('Historical Inputs'!F2188),'Historical Inputs'!F2188,IF(COUNT('Historical Inputs'!F2189,'Historical Inputs'!F2190)=2,'Historical Inputs'!F2189-'Historical Inputs'!F2190,"n.a."))</x:t>
        </x:r>
      </x:text>
    </x:comment>
    <x:comment ref="I11" authorId="0">
      <x:text>
        <x:r>
          <x:t>Explicit reported common equity takes precedence. Preferred par amounts cannot substitute for carrying values. Rounded BV times shares is a disclosed fallback. Formula: =IF(ISNUMBER('Historical Inputs'!F2184),'Historical Inputs'!F2184,IF(AND(COUNT('Historical Inputs'!F2182,'Historical Inputs'!F2183)=2,'Historical Inputs'!F2183&gt;=1),'Historical Inputs'!F2182-'Historical Inputs'!F2183,IF(COUNT('Historical Inputs'!F2218,I16)=2,'Historical Inputs'!F2218*I16,"n.a.")))</x:t>
        </x:r>
      </x:text>
    </x:comment>
    <x:comment ref="I13" authorId="0">
      <x:text>
        <x:r>
          <x:t>Other intangibles exclude goodwill. If combined intangibles are reported, goodwill is deducted once. Formula: =IF(COUNT('Historical Inputs'!F2187,I12)=2,'Historical Inputs'!F2187-I12,'Historical Inputs'!F2186)</x:t>
        </x:r>
      </x:text>
    </x:comment>
    <x:comment ref="I14" authorId="0">
      <x:text>
        <x:r>
          <x:t>Straight subtraction TCE has no issuer deferred-tax adjustment. Formula: =IF(COUNT(I11,I12,I13)=3,I11-I12-I13,"n.a.")</x:t>
        </x:r>
      </x:text>
    </x:comment>
    <x:comment ref="I17" authorId="0">
      <x:text>
        <x:r>
          <x:t>Reported book value per share takes precedence. Formula: =IF(ISNUMBER('Historical Inputs'!F2218),'Historical Inputs'!F2218,IF(COUNT(I11,I16)=2,I11/I16,"n.a."))</x:t>
        </x:r>
      </x:text>
    </x:comment>
    <x:comment ref="I18" authorId="0">
      <x:text>
        <x:r>
          <x:t>Selected TBV is issuer reported, then issuer TCE divided by ending shares, then straight-subtraction TCE. Formula: =IF(ISNUMBER('Historical Inputs'!F2219),'Historical Inputs'!F2219,IF(COUNT('Historical Inputs'!F2220,I16)=2,'Historical Inputs'!F2220/I16,IF(COUNT(I14,I16)=2,I14/I16,"n.a.")))</x:t>
        </x:r>
      </x:text>
    </x:comment>
    <x:comment ref="I15" authorId="0">
      <x:text>
        <x:r>
          <x:t>Reported TCE takes precedence. TBV times rounded end shares can be a reconstruction. Formula: =IF(ISNUMBER('Historical Inputs'!F2220),'Historical Inputs'!F2220,IF(COUNT(I18,I16)=2,I18*I16,"n.a."))</x:t>
        </x:r>
      </x:text>
    </x:comment>
    <x:comment ref="I36" authorId="0">
      <x:text>
        <x:r>
          <x:t>Common earnings exclude preferred dividends and common-income adjustments. Formula: =IF(ISNUMBER('Historical Inputs'!F2206),'Historical Inputs'!F2206,IF(COUNT('Historical Inputs'!F2205,'Historical Inputs'!F2207)=2,'Historical Inputs'!F2205-'Historical Inputs'!F2207,"n.a."))</x:t>
        </x:r>
      </x:text>
    </x:comment>
    <x:comment ref="I37" authorId="0">
      <x:text>
        <x:r>
          <x:t>Reported parent net income, otherwise common income plus reported preferred adjustments; the fallback is a bridge. Formula: =IF(ISNUMBER('Historical Inputs'!F2205),'Historical Inputs'!F2205,IF(COUNT('Historical Inputs'!F2206,'Historical Inputs'!F2207)=2,'Historical Inputs'!F2206+'Historical Inputs'!F2207,"n.a."))</x:t>
        </x:r>
      </x:text>
    </x:comment>
    <x:comment ref="I30" authorId="0">
      <x:text>
        <x:r>
          <x:t>Net revenue equals net interest plus noninterest income. Use total GAAP reported revenue when a component is unavailable. Formula: =IF(COUNT(I28:I29)=2,SUM(I28:I29),'Historical Inputs'!F2200)</x:t>
        </x:r>
      </x:text>
    </x:comment>
    <x:comment ref="I32" authorId="0">
      <x:text>
        <x:r>
          <x:t>Pre-provision net revenue excludes the provision but retains operating expense. Formula: =IF(COUNT(I30,I31)=2,I30-I31,"n.a.")</x:t>
        </x:r>
      </x:text>
    </x:comment>
    <x:comment ref="I33" authorId="0">
      <x:text>
        <x:r>
          <x:t>Reported credit provision is selected first. Otherwise this is an explicitly labeled pretax bridge residual, not a reported provision. Formula: =IF(ISNUMBER('Historical Inputs'!F2202),'Historical Inputs'!F2202,IF(COUNT(I30,I31,I34)=3,I30-I31-I34,"n.a."))</x:t>
        </x:r>
      </x:text>
    </x:comment>
    <x:comment ref="I40" authorId="0">
      <x:text>
        <x:r>
          <x:t>Calculated common EPS uses common earnings and period-average diluted shares. Formula: =IF(AND(ISNUMBER(I36),ISNUMBER(I39),I39&lt;&gt;0),I36/I39,"n.a.")</x:t>
        </x:r>
      </x:text>
    </x:comment>
    <x:comment ref="I46" authorId="0">
      <x:text>
        <x:r>
          <x:t>Net charge-offs equal gross charge-offs less recoveries. Missing recoveries are not zero. Formula: =IF(COUNT(I44,I45)=2,I44-I45,"n.a.")</x:t>
        </x:r>
      </x:text>
    </x:comment>
    <x:comment ref="I51" authorId="0">
      <x:text>
        <x:r>
          <x:t>GAAP efficiency proxy. Issuer tax-equivalent revenue may produce a different reported ratio. Formula: =IF(AND(ISNUMBER(I31),ISNUMBER(I30),I30&lt;&gt;0),I31/I30,"n.a.")</x:t>
        </x:r>
      </x:text>
    </x:comment>
    <x:comment ref="I52" authorId="0">
      <x:text>
        <x:r>
          <x:t>Period-end loan-to-deposit ratio; business-model funding differences remain. Formula: =IF(AND(ISNUMBER(I21),ISNUMBER(I24),I24&lt;&gt;0),I21/I24,"n.a.")</x:t>
        </x:r>
      </x:text>
    </x:comment>
    <x:comment ref="I53" authorId="0">
      <x:text>
        <x:r>
          <x:t>Loan allowance coverage excludes unfunded commitment reserves. Formula: =IF(AND(ISNUMBER(I23),ISNUMBER(I21),I21&lt;&gt;0),I23/I21,"n.a.")</x:t>
        </x:r>
      </x:text>
    </x:comment>
    <x:comment ref="I54" authorId="0">
      <x:text>
        <x:r>
          <x:t>Charge-offs divided by period-end gross loans. This differs from an issuer average-loan credit-loss ratio. Formula: =IF(AND(ISNUMBER(I46),ISNUMBER(I21),I21&lt;&gt;0),I46/I21,"n.a.")</x:t>
        </x:r>
      </x:text>
    </x:comment>
    <x:comment ref="I55" authorId="0">
      <x:text>
        <x:r>
          <x:t>Difference between parent and common earnings includes preferred and other common-income claims. Formula: =IF(COUNT(I37,I36)=2,I37-I36,"n.a.")</x:t>
        </x:r>
      </x:text>
    </x:comment>
    <x:comment ref="I48" authorId="0">
      <x:text>
        <x:r>
          <x:t>Two-point average balance proxy, not the issuer daily average return. Formula: =IF(COUNT(I36,I11,H11)=3,I36/AVERAGE(I11,H11),"n.a.")</x:t>
        </x:r>
      </x:text>
    </x:comment>
    <x:comment ref="I49" authorId="0">
      <x:text>
        <x:r>
          <x:t>Two-point average balance proxy, not the issuer daily average return. Formula: =IF(COUNT(I36,I15,H15)=3,I36/AVERAGE(I15,H15),"n.a.")</x:t>
        </x:r>
      </x:text>
    </x:comment>
    <x:comment ref="I50" authorId="0">
      <x:text>
        <x:r>
          <x:t>Two-point average balance proxy, not the issuer daily average return. Formula: =IF(COUNT(I36,I7,H7)=3,I36/AVERAGE(I7,H7),"n.a.")</x:t>
        </x:r>
      </x:text>
    </x:comment>
    <x:comment ref="J7" authorId="0">
      <x:text>
        <x:r>
          <x:t>Assets, FY2022. Linked to the original frozen input. A missing reported fact stays n.a. Formula: ='Historical Inputs'!F2221</x:t>
        </x:r>
      </x:text>
    </x:comment>
    <x:comment ref="J8" authorId="0">
      <x:text>
        <x:r>
          <x:t>Liabilities, FY2022. Linked to the original frozen input. A missing reported fact stays n.a. Formula: ='Historical Inputs'!F2222</x:t>
        </x:r>
      </x:text>
    </x:comment>
    <x:comment ref="J9" authorId="0">
      <x:text>
        <x:r>
          <x:t>Shareholders equity attributable to parent, FY2022. Linked to the original frozen input. A missing reported fact stays n.a. Formula: ='Historical Inputs'!F2223</x:t>
        </x:r>
      </x:text>
    </x:comment>
    <x:comment ref="J12" authorId="0">
      <x:text>
        <x:r>
          <x:t>Goodwill, FY2022. Linked to the original frozen input. A missing reported fact stays n.a. Formula: ='Historical Inputs'!F2226</x:t>
        </x:r>
      </x:text>
    </x:comment>
    <x:comment ref="J19" authorId="0">
      <x:text>
        <x:r>
          <x:t>Reported common book value per share, FY2022. Linked to the original frozen input. A missing reported fact stays n.a. Formula: ='Historical Inputs'!F2259</x:t>
        </x:r>
      </x:text>
    </x:comment>
    <x:comment ref="J20" authorId="0">
      <x:text>
        <x:r>
          <x:t>Reported tangible book value per share, FY2022. Linked to the original frozen input. A missing reported fact stays n.a. Formula: ='Historical Inputs'!F2260</x:t>
        </x:r>
      </x:text>
    </x:comment>
    <x:comment ref="J21" authorId="0">
      <x:text>
        <x:r>
          <x:t>Gross loans and leases selected definition, FY2022. Linked to the original frozen input. A missing reported fact stays n.a. Formula: ='Historical Inputs'!F2233</x:t>
        </x:r>
      </x:text>
    </x:comment>
    <x:comment ref="J22" authorId="0">
      <x:text>
        <x:r>
          <x:t>Net loans after allowance selected definition, FY2022. Linked to the original frozen input. A missing reported fact stays n.a. Formula: ='Historical Inputs'!F2234</x:t>
        </x:r>
      </x:text>
    </x:comment>
    <x:comment ref="J23" authorId="0">
      <x:text>
        <x:r>
          <x:t>Loan allowance for credit losses, FY2022. Linked to the original frozen input. A missing reported fact stays n.a. Formula: ='Historical Inputs'!F2235</x:t>
        </x:r>
      </x:text>
    </x:comment>
    <x:comment ref="J25" authorId="0">
      <x:text>
        <x:r>
          <x:t>Cash, FY2022. Linked to the original frozen input. A missing reported fact stays n.a. Formula: ='Historical Inputs'!F2237</x:t>
        </x:r>
      </x:text>
    </x:comment>
    <x:comment ref="J26" authorId="0">
      <x:text>
        <x:r>
          <x:t>Accumulated other comprehensive income, FY2022. Linked to the original frozen input. A missing reported fact stays n.a. Formula: ='Historical Inputs'!F2238</x:t>
        </x:r>
      </x:text>
    </x:comment>
    <x:comment ref="J28" authorId="0">
      <x:text>
        <x:r>
          <x:t>Net interest income, FY2022. Linked to the original frozen input. A missing reported fact stays n.a. Formula: ='Historical Inputs'!F2239</x:t>
        </x:r>
      </x:text>
    </x:comment>
    <x:comment ref="J29" authorId="0">
      <x:text>
        <x:r>
          <x:t>Noninterest Income, FY2022. Linked to the original frozen input. A missing reported fact stays n.a. Formula: ='Historical Inputs'!F2240</x:t>
        </x:r>
      </x:text>
    </x:comment>
    <x:comment ref="J31" authorId="0">
      <x:text>
        <x:r>
          <x:t>Noninterest expense, FY2022. Linked to the original frozen input. A missing reported fact stays n.a. Formula: ='Historical Inputs'!F2242</x:t>
        </x:r>
      </x:text>
    </x:comment>
    <x:comment ref="J34" authorId="0">
      <x:text>
        <x:r>
          <x:t>Income before income taxes, FY2022. Linked to the original frozen input. A missing reported fact stays n.a. Formula: ='Historical Inputs'!F2244</x:t>
        </x:r>
      </x:text>
    </x:comment>
    <x:comment ref="J35" authorId="0">
      <x:text>
        <x:r>
          <x:t>Tax, FY2022. Linked to the original frozen input. A missing reported fact stays n.a. Formula: ='Historical Inputs'!F2245</x:t>
        </x:r>
      </x:text>
    </x:comment>
    <x:comment ref="J38" authorId="0">
      <x:text>
        <x:r>
          <x:t>Reported diluted EPS, FY2022. Linked to the original frozen input. A missing reported fact stays n.a. Formula: ='Historical Inputs'!F2249</x:t>
        </x:r>
      </x:text>
    </x:comment>
    <x:comment ref="J39" authorId="0">
      <x:text>
        <x:r>
          <x:t>Weighted average diluted shares, FY2022. Linked to the original frozen input. A missing reported fact stays n.a. Formula: ='Historical Inputs'!F2250</x:t>
        </x:r>
      </x:text>
    </x:comment>
    <x:comment ref="J41" authorId="0">
      <x:text>
        <x:r>
          <x:t>Dividends per common share, FY2022. Linked to the original frozen input. A missing reported fact stays n.a. Formula: ='Historical Inputs'!F2251</x:t>
        </x:r>
      </x:text>
    </x:comment>
    <x:comment ref="J42" authorId="0">
      <x:text>
        <x:r>
          <x:t>Cash common dividends paid, FY2022. Linked to the original frozen input. A missing reported fact stays n.a. Formula: ='Historical Inputs'!F2252</x:t>
        </x:r>
      </x:text>
    </x:comment>
    <x:comment ref="J43" authorId="0">
      <x:text>
        <x:r>
          <x:t>Common share repurchases paid, FY2022. Linked to the original frozen input. A missing reported fact stays n.a. Formula: ='Historical Inputs'!F2253</x:t>
        </x:r>
      </x:text>
    </x:comment>
    <x:comment ref="J44" authorId="0">
      <x:text>
        <x:r>
          <x:t>Gross loan charge-offs, FY2022. Linked to the original frozen input. A missing reported fact stays n.a. Formula: ='Historical Inputs'!F2254</x:t>
        </x:r>
      </x:text>
    </x:comment>
    <x:comment ref="J45" authorId="0">
      <x:text>
        <x:r>
          <x:t>Loan recoveries, FY2022. Linked to the original frozen input. A missing reported fact stays n.a. Formula: ='Historical Inputs'!F2255</x:t>
        </x:r>
      </x:text>
    </x:comment>
    <x:comment ref="J47" authorId="0">
      <x:text>
        <x:r>
          <x:t>Actual standardized CET1 ratio, FY2022. Linked to the original frozen input. A missing reported fact stays n.a. Formula: ='Historical Inputs'!F2257</x:t>
        </x:r>
      </x:text>
    </x:comment>
    <x:comment ref="J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Inputs'!F2232</x:t>
        </x:r>
      </x:text>
    </x:comment>
    <x:comment ref="J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Inputs'!F2224),'Historical Inputs'!F2224&gt;=1),'Historical Inputs'!F2224,IF(COUNT('Historical Inputs'!F2223,'Historical Inputs'!F2225)=2,'Historical Inputs'!F2223-'Historical Inputs'!F2225,"n.a."))</x:t>
        </x:r>
      </x:text>
    </x:comment>
    <x:comment ref="J16" authorId="0">
      <x:text>
        <x:r>
          <x:t>Ending shares differ from weighted average diluted shares. Issued less treasury is used only for an identical date. Formula: =IF(ISNUMBER('Historical Inputs'!F2229),'Historical Inputs'!F2229,IF(COUNT('Historical Inputs'!F2230,'Historical Inputs'!F2231)=2,'Historical Inputs'!F2230-'Historical Inputs'!F2231,"n.a."))</x:t>
        </x:r>
      </x:text>
    </x:comment>
    <x:comment ref="J11" authorId="0">
      <x:text>
        <x:r>
          <x:t>Explicit reported common equity takes precedence. Preferred par amounts cannot substitute for carrying values. Rounded BV times shares is a disclosed fallback. Formula: =IF(ISNUMBER('Historical Inputs'!F2225),'Historical Inputs'!F2225,IF(AND(COUNT('Historical Inputs'!F2223,'Historical Inputs'!F2224)=2,'Historical Inputs'!F2224&gt;=1),'Historical Inputs'!F2223-'Historical Inputs'!F2224,IF(COUNT('Historical Inputs'!F2259,J16)=2,'Historical Inputs'!F2259*J16,"n.a.")))</x:t>
        </x:r>
      </x:text>
    </x:comment>
    <x:comment ref="J13" authorId="0">
      <x:text>
        <x:r>
          <x:t>Other intangibles exclude goodwill. If combined intangibles are reported, goodwill is deducted once. Formula: =IF(COUNT('Historical Inputs'!F2228,J12)=2,'Historical Inputs'!F2228-J12,'Historical Inputs'!F2227)</x:t>
        </x:r>
      </x:text>
    </x:comment>
    <x:comment ref="J14" authorId="0">
      <x:text>
        <x:r>
          <x:t>Straight subtraction TCE has no issuer deferred-tax adjustment. Formula: =IF(COUNT(J11,J12,J13)=3,J11-J12-J13,"n.a.")</x:t>
        </x:r>
      </x:text>
    </x:comment>
    <x:comment ref="J17" authorId="0">
      <x:text>
        <x:r>
          <x:t>Reported book value per share takes precedence. Formula: =IF(ISNUMBER('Historical Inputs'!F2259),'Historical Inputs'!F2259,IF(COUNT(J11,J16)=2,J11/J16,"n.a."))</x:t>
        </x:r>
      </x:text>
    </x:comment>
    <x:comment ref="J18" authorId="0">
      <x:text>
        <x:r>
          <x:t>Selected TBV is issuer reported, then issuer TCE divided by ending shares, then straight-subtraction TCE. Formula: =IF(ISNUMBER('Historical Inputs'!F2260),'Historical Inputs'!F2260,IF(COUNT('Historical Inputs'!F2261,J16)=2,'Historical Inputs'!F2261/J16,IF(COUNT(J14,J16)=2,J14/J16,"n.a.")))</x:t>
        </x:r>
      </x:text>
    </x:comment>
    <x:comment ref="J15" authorId="0">
      <x:text>
        <x:r>
          <x:t>Reported TCE takes precedence. TBV times rounded end shares can be a reconstruction. Formula: =IF(ISNUMBER('Historical Inputs'!F2261),'Historical Inputs'!F2261,IF(COUNT(J18,J16)=2,J18*J16,"n.a."))</x:t>
        </x:r>
      </x:text>
    </x:comment>
    <x:comment ref="J36" authorId="0">
      <x:text>
        <x:r>
          <x:t>Common earnings exclude preferred dividends and common-income adjustments. Formula: =IF(ISNUMBER('Historical Inputs'!F2247),'Historical Inputs'!F2247,IF(COUNT('Historical Inputs'!F2246,'Historical Inputs'!F2248)=2,'Historical Inputs'!F2246-'Historical Inputs'!F2248,"n.a."))</x:t>
        </x:r>
      </x:text>
    </x:comment>
    <x:comment ref="J37" authorId="0">
      <x:text>
        <x:r>
          <x:t>Reported parent net income, otherwise common income plus reported preferred adjustments; the fallback is a bridge. Formula: =IF(ISNUMBER('Historical Inputs'!F2246),'Historical Inputs'!F2246,IF(COUNT('Historical Inputs'!F2247,'Historical Inputs'!F2248)=2,'Historical Inputs'!F2247+'Historical Inputs'!F2248,"n.a."))</x:t>
        </x:r>
      </x:text>
    </x:comment>
    <x:comment ref="J30" authorId="0">
      <x:text>
        <x:r>
          <x:t>Net revenue equals net interest plus noninterest income. Use total GAAP reported revenue when a component is unavailable. Formula: =IF(COUNT(J28:J29)=2,SUM(J28:J29),'Historical Inputs'!F2241)</x:t>
        </x:r>
      </x:text>
    </x:comment>
    <x:comment ref="J32" authorId="0">
      <x:text>
        <x:r>
          <x:t>Pre-provision net revenue excludes the provision but retains operating expense. Formula: =IF(COUNT(J30,J31)=2,J30-J31,"n.a.")</x:t>
        </x:r>
      </x:text>
    </x:comment>
    <x:comment ref="J33" authorId="0">
      <x:text>
        <x:r>
          <x:t>Reported credit provision is selected first. Otherwise this is an explicitly labeled pretax bridge residual, not a reported provision. Formula: =IF(ISNUMBER('Historical Inputs'!F2243),'Historical Inputs'!F2243,IF(COUNT(J30,J31,J34)=3,J30-J31-J34,"n.a."))</x:t>
        </x:r>
      </x:text>
    </x:comment>
    <x:comment ref="J40" authorId="0">
      <x:text>
        <x:r>
          <x:t>Calculated common EPS uses common earnings and period-average diluted shares. Formula: =IF(AND(ISNUMBER(J36),ISNUMBER(J39),J39&lt;&gt;0),J36/J39,"n.a.")</x:t>
        </x:r>
      </x:text>
    </x:comment>
    <x:comment ref="J46" authorId="0">
      <x:text>
        <x:r>
          <x:t>Net charge-offs equal gross charge-offs less recoveries. Missing recoveries are not zero. Formula: =IF(COUNT(J44,J45)=2,J44-J45,"n.a.")</x:t>
        </x:r>
      </x:text>
    </x:comment>
    <x:comment ref="J51" authorId="0">
      <x:text>
        <x:r>
          <x:t>GAAP efficiency proxy. Issuer tax-equivalent revenue may produce a different reported ratio. Formula: =IF(AND(ISNUMBER(J31),ISNUMBER(J30),J30&lt;&gt;0),J31/J30,"n.a.")</x:t>
        </x:r>
      </x:text>
    </x:comment>
    <x:comment ref="J52" authorId="0">
      <x:text>
        <x:r>
          <x:t>Period-end loan-to-deposit ratio; business-model funding differences remain. Formula: =IF(AND(ISNUMBER(J21),ISNUMBER(J24),J24&lt;&gt;0),J21/J24,"n.a.")</x:t>
        </x:r>
      </x:text>
    </x:comment>
    <x:comment ref="J53" authorId="0">
      <x:text>
        <x:r>
          <x:t>Loan allowance coverage excludes unfunded commitment reserves. Formula: =IF(AND(ISNUMBER(J23),ISNUMBER(J21),J21&lt;&gt;0),J23/J21,"n.a.")</x:t>
        </x:r>
      </x:text>
    </x:comment>
    <x:comment ref="J54" authorId="0">
      <x:text>
        <x:r>
          <x:t>Charge-offs divided by period-end gross loans. This differs from an issuer average-loan credit-loss ratio. Formula: =IF(AND(ISNUMBER(J46),ISNUMBER(J21),J21&lt;&gt;0),J46/J21,"n.a.")</x:t>
        </x:r>
      </x:text>
    </x:comment>
    <x:comment ref="J55" authorId="0">
      <x:text>
        <x:r>
          <x:t>Difference between parent and common earnings includes preferred and other common-income claims. Formula: =IF(COUNT(J37,J36)=2,J37-J36,"n.a.")</x:t>
        </x:r>
      </x:text>
    </x:comment>
    <x:comment ref="J48" authorId="0">
      <x:text>
        <x:r>
          <x:t>Two-point average balance proxy, not the issuer daily average return. Formula: =IF(COUNT(J36,J11,I11)=3,J36/AVERAGE(J11,I11),"n.a.")</x:t>
        </x:r>
      </x:text>
    </x:comment>
    <x:comment ref="J49" authorId="0">
      <x:text>
        <x:r>
          <x:t>Two-point average balance proxy, not the issuer daily average return. Formula: =IF(COUNT(J36,J15,I15)=3,J36/AVERAGE(J15,I15),"n.a.")</x:t>
        </x:r>
      </x:text>
    </x:comment>
    <x:comment ref="J50" authorId="0">
      <x:text>
        <x:r>
          <x:t>Two-point average balance proxy, not the issuer daily average return. Formula: =IF(COUNT(J36,J7,I7)=3,J36/AVERAGE(J7,I7),"n.a.")</x:t>
        </x:r>
      </x:text>
    </x:comment>
    <x:comment ref="K7" authorId="0">
      <x:text>
        <x:r>
          <x:t>Assets, FY2023. Linked to the original frozen input. A missing reported fact stays n.a. Formula: ='Historical Inputs'!F2262</x:t>
        </x:r>
      </x:text>
    </x:comment>
    <x:comment ref="K8" authorId="0">
      <x:text>
        <x:r>
          <x:t>Liabilities, FY2023. Linked to the original frozen input. A missing reported fact stays n.a. Formula: ='Historical Inputs'!F2263</x:t>
        </x:r>
      </x:text>
    </x:comment>
    <x:comment ref="K9" authorId="0">
      <x:text>
        <x:r>
          <x:t>Shareholders equity attributable to parent, FY2023. Linked to the original frozen input. A missing reported fact stays n.a. Formula: ='Historical Inputs'!F2264</x:t>
        </x:r>
      </x:text>
    </x:comment>
    <x:comment ref="K12" authorId="0">
      <x:text>
        <x:r>
          <x:t>Goodwill, FY2023. Linked to the original frozen input. A missing reported fact stays n.a. Formula: ='Historical Inputs'!F2267</x:t>
        </x:r>
      </x:text>
    </x:comment>
    <x:comment ref="K19" authorId="0">
      <x:text>
        <x:r>
          <x:t>Reported common book value per share, FY2023. Linked to the original frozen input. A missing reported fact stays n.a. Formula: ='Historical Inputs'!F2300</x:t>
        </x:r>
      </x:text>
    </x:comment>
    <x:comment ref="K20" authorId="0">
      <x:text>
        <x:r>
          <x:t>Reported tangible book value per share, FY2023. Linked to the original frozen input. A missing reported fact stays n.a. Formula: ='Historical Inputs'!F2301</x:t>
        </x:r>
      </x:text>
    </x:comment>
    <x:comment ref="K21" authorId="0">
      <x:text>
        <x:r>
          <x:t>Gross loans and leases selected definition, FY2023. Linked to the original frozen input. A missing reported fact stays n.a. Formula: ='Historical Inputs'!F2274</x:t>
        </x:r>
      </x:text>
    </x:comment>
    <x:comment ref="K22" authorId="0">
      <x:text>
        <x:r>
          <x:t>Net loans after allowance selected definition, FY2023. Linked to the original frozen input. A missing reported fact stays n.a. Formula: ='Historical Inputs'!F2275</x:t>
        </x:r>
      </x:text>
    </x:comment>
    <x:comment ref="K23" authorId="0">
      <x:text>
        <x:r>
          <x:t>Loan allowance for credit losses, FY2023. Linked to the original frozen input. A missing reported fact stays n.a. Formula: ='Historical Inputs'!F2276</x:t>
        </x:r>
      </x:text>
    </x:comment>
    <x:comment ref="K25" authorId="0">
      <x:text>
        <x:r>
          <x:t>Cash, FY2023. Linked to the original frozen input. A missing reported fact stays n.a. Formula: ='Historical Inputs'!F2278</x:t>
        </x:r>
      </x:text>
    </x:comment>
    <x:comment ref="K26" authorId="0">
      <x:text>
        <x:r>
          <x:t>Accumulated other comprehensive income, FY2023. Linked to the original frozen input. A missing reported fact stays n.a. Formula: ='Historical Inputs'!F2279</x:t>
        </x:r>
      </x:text>
    </x:comment>
    <x:comment ref="K28" authorId="0">
      <x:text>
        <x:r>
          <x:t>Net interest income, FY2023. Linked to the original frozen input. A missing reported fact stays n.a. Formula: ='Historical Inputs'!F2280</x:t>
        </x:r>
      </x:text>
    </x:comment>
    <x:comment ref="K29" authorId="0">
      <x:text>
        <x:r>
          <x:t>Noninterest Income, FY2023. Linked to the original frozen input. A missing reported fact stays n.a. Formula: ='Historical Inputs'!F2281</x:t>
        </x:r>
      </x:text>
    </x:comment>
    <x:comment ref="K31" authorId="0">
      <x:text>
        <x:r>
          <x:t>Noninterest expense, FY2023. Linked to the original frozen input. A missing reported fact stays n.a. Formula: ='Historical Inputs'!F2283</x:t>
        </x:r>
      </x:text>
    </x:comment>
    <x:comment ref="K34" authorId="0">
      <x:text>
        <x:r>
          <x:t>Income before income taxes, FY2023. Linked to the original frozen input. A missing reported fact stays n.a. Formula: ='Historical Inputs'!F2285</x:t>
        </x:r>
      </x:text>
    </x:comment>
    <x:comment ref="K35" authorId="0">
      <x:text>
        <x:r>
          <x:t>Tax, FY2023. Linked to the original frozen input. A missing reported fact stays n.a. Formula: ='Historical Inputs'!F2286</x:t>
        </x:r>
      </x:text>
    </x:comment>
    <x:comment ref="K38" authorId="0">
      <x:text>
        <x:r>
          <x:t>Reported diluted EPS, FY2023. Linked to the original frozen input. A missing reported fact stays n.a. Formula: ='Historical Inputs'!F2290</x:t>
        </x:r>
      </x:text>
    </x:comment>
    <x:comment ref="K39" authorId="0">
      <x:text>
        <x:r>
          <x:t>Weighted average diluted shares, FY2023. Linked to the original frozen input. A missing reported fact stays n.a. Formula: ='Historical Inputs'!F2291</x:t>
        </x:r>
      </x:text>
    </x:comment>
    <x:comment ref="K41" authorId="0">
      <x:text>
        <x:r>
          <x:t>Dividends per common share, FY2023. Linked to the original frozen input. A missing reported fact stays n.a. Formula: ='Historical Inputs'!F2292</x:t>
        </x:r>
      </x:text>
    </x:comment>
    <x:comment ref="K42" authorId="0">
      <x:text>
        <x:r>
          <x:t>Cash common dividends paid, FY2023. Linked to the original frozen input. A missing reported fact stays n.a. Formula: ='Historical Inputs'!F2293</x:t>
        </x:r>
      </x:text>
    </x:comment>
    <x:comment ref="K43" authorId="0">
      <x:text>
        <x:r>
          <x:t>Common share repurchases paid, FY2023. Linked to the original frozen input. A missing reported fact stays n.a. Formula: ='Historical Inputs'!F2294</x:t>
        </x:r>
      </x:text>
    </x:comment>
    <x:comment ref="K44" authorId="0">
      <x:text>
        <x:r>
          <x:t>Gross loan charge-offs, FY2023. Linked to the original frozen input. A missing reported fact stays n.a. Formula: ='Historical Inputs'!F2295</x:t>
        </x:r>
      </x:text>
    </x:comment>
    <x:comment ref="K45" authorId="0">
      <x:text>
        <x:r>
          <x:t>Loan recoveries, FY2023. Linked to the original frozen input. A missing reported fact stays n.a. Formula: ='Historical Inputs'!F2296</x:t>
        </x:r>
      </x:text>
    </x:comment>
    <x:comment ref="K47" authorId="0">
      <x:text>
        <x:r>
          <x:t>Actual standardized CET1 ratio, FY2023. Linked to the original frozen input. A missing reported fact stays n.a. Formula: ='Historical Inputs'!F2298</x:t>
        </x:r>
      </x:text>
    </x:comment>
    <x:comment ref="K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Inputs'!F2273</x:t>
        </x:r>
      </x:text>
    </x:comment>
    <x:comment ref="K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Inputs'!F2265),'Historical Inputs'!F2265&gt;=1),'Historical Inputs'!F2265,IF(COUNT('Historical Inputs'!F2264,'Historical Inputs'!F2266)=2,'Historical Inputs'!F2264-'Historical Inputs'!F2266,"n.a."))</x:t>
        </x:r>
      </x:text>
    </x:comment>
    <x:comment ref="K16" authorId="0">
      <x:text>
        <x:r>
          <x:t>Ending shares differ from weighted average diluted shares. Issued less treasury is used only for an identical date. Formula: =IF(ISNUMBER('Historical Inputs'!F2270),'Historical Inputs'!F2270,IF(COUNT('Historical Inputs'!F2271,'Historical Inputs'!F2272)=2,'Historical Inputs'!F2271-'Historical Inputs'!F2272,"n.a."))</x:t>
        </x:r>
      </x:text>
    </x:comment>
    <x:comment ref="K11" authorId="0">
      <x:text>
        <x:r>
          <x:t>Explicit reported common equity takes precedence. Preferred par amounts cannot substitute for carrying values. Rounded BV times shares is a disclosed fallback. Formula: =IF(ISNUMBER('Historical Inputs'!F2266),'Historical Inputs'!F2266,IF(AND(COUNT('Historical Inputs'!F2264,'Historical Inputs'!F2265)=2,'Historical Inputs'!F2265&gt;=1),'Historical Inputs'!F2264-'Historical Inputs'!F2265,IF(COUNT('Historical Inputs'!F2300,K16)=2,'Historical Inputs'!F2300*K16,"n.a.")))</x:t>
        </x:r>
      </x:text>
    </x:comment>
    <x:comment ref="K13" authorId="0">
      <x:text>
        <x:r>
          <x:t>Other intangibles exclude goodwill. If combined intangibles are reported, goodwill is deducted once. Formula: =IF(COUNT('Historical Inputs'!F2269,K12)=2,'Historical Inputs'!F2269-K12,'Historical Inputs'!F2268)</x:t>
        </x:r>
      </x:text>
    </x:comment>
    <x:comment ref="K14" authorId="0">
      <x:text>
        <x:r>
          <x:t>Straight subtraction TCE has no issuer deferred-tax adjustment. Formula: =IF(COUNT(K11,K12,K13)=3,K11-K12-K13,"n.a.")</x:t>
        </x:r>
      </x:text>
    </x:comment>
    <x:comment ref="K17" authorId="0">
      <x:text>
        <x:r>
          <x:t>Reported book value per share takes precedence. Formula: =IF(ISNUMBER('Historical Inputs'!F2300),'Historical Inputs'!F2300,IF(COUNT(K11,K16)=2,K11/K16,"n.a."))</x:t>
        </x:r>
      </x:text>
    </x:comment>
    <x:comment ref="K18" authorId="0">
      <x:text>
        <x:r>
          <x:t>Selected TBV is issuer reported, then issuer TCE divided by ending shares, then straight-subtraction TCE. Formula: =IF(ISNUMBER('Historical Inputs'!F2301),'Historical Inputs'!F2301,IF(COUNT('Historical Inputs'!F2302,K16)=2,'Historical Inputs'!F2302/K16,IF(COUNT(K14,K16)=2,K14/K16,"n.a.")))</x:t>
        </x:r>
      </x:text>
    </x:comment>
    <x:comment ref="K15" authorId="0">
      <x:text>
        <x:r>
          <x:t>Reported TCE takes precedence. TBV times rounded end shares can be a reconstruction. Formula: =IF(ISNUMBER('Historical Inputs'!F2302),'Historical Inputs'!F2302,IF(COUNT(K18,K16)=2,K18*K16,"n.a."))</x:t>
        </x:r>
      </x:text>
    </x:comment>
    <x:comment ref="K36" authorId="0">
      <x:text>
        <x:r>
          <x:t>Common earnings exclude preferred dividends and common-income adjustments. Formula: =IF(ISNUMBER('Historical Inputs'!F2288),'Historical Inputs'!F2288,IF(COUNT('Historical Inputs'!F2287,'Historical Inputs'!F2289)=2,'Historical Inputs'!F2287-'Historical Inputs'!F2289,"n.a."))</x:t>
        </x:r>
      </x:text>
    </x:comment>
    <x:comment ref="K37" authorId="0">
      <x:text>
        <x:r>
          <x:t>Reported parent net income, otherwise common income plus reported preferred adjustments; the fallback is a bridge. Formula: =IF(ISNUMBER('Historical Inputs'!F2287),'Historical Inputs'!F2287,IF(COUNT('Historical Inputs'!F2288,'Historical Inputs'!F2289)=2,'Historical Inputs'!F2288+'Historical Inputs'!F2289,"n.a."))</x:t>
        </x:r>
      </x:text>
    </x:comment>
    <x:comment ref="K30" authorId="0">
      <x:text>
        <x:r>
          <x:t>Net revenue equals net interest plus noninterest income. Use total GAAP reported revenue when a component is unavailable. Formula: =IF(COUNT(K28:K29)=2,SUM(K28:K29),'Historical Inputs'!F2282)</x:t>
        </x:r>
      </x:text>
    </x:comment>
    <x:comment ref="K32" authorId="0">
      <x:text>
        <x:r>
          <x:t>Pre-provision net revenue excludes the provision but retains operating expense. Formula: =IF(COUNT(K30,K31)=2,K30-K31,"n.a.")</x:t>
        </x:r>
      </x:text>
    </x:comment>
    <x:comment ref="K33" authorId="0">
      <x:text>
        <x:r>
          <x:t>Reported credit provision is selected first. Otherwise this is an explicitly labeled pretax bridge residual, not a reported provision. Formula: =IF(ISNUMBER('Historical Inputs'!F2284),'Historical Inputs'!F2284,IF(COUNT(K30,K31,K34)=3,K30-K31-K34,"n.a."))</x:t>
        </x:r>
      </x:text>
    </x:comment>
    <x:comment ref="K40" authorId="0">
      <x:text>
        <x:r>
          <x:t>Calculated common EPS uses common earnings and period-average diluted shares. Formula: =IF(AND(ISNUMBER(K36),ISNUMBER(K39),K39&lt;&gt;0),K36/K39,"n.a.")</x:t>
        </x:r>
      </x:text>
    </x:comment>
    <x:comment ref="K46" authorId="0">
      <x:text>
        <x:r>
          <x:t>Net charge-offs equal gross charge-offs less recoveries. Missing recoveries are not zero. Formula: =IF(COUNT(K44,K45)=2,K44-K45,"n.a.")</x:t>
        </x:r>
      </x:text>
    </x:comment>
    <x:comment ref="K51" authorId="0">
      <x:text>
        <x:r>
          <x:t>GAAP efficiency proxy. Issuer tax-equivalent revenue may produce a different reported ratio. Formula: =IF(AND(ISNUMBER(K31),ISNUMBER(K30),K30&lt;&gt;0),K31/K30,"n.a.")</x:t>
        </x:r>
      </x:text>
    </x:comment>
    <x:comment ref="K52" authorId="0">
      <x:text>
        <x:r>
          <x:t>Period-end loan-to-deposit ratio; business-model funding differences remain. Formula: =IF(AND(ISNUMBER(K21),ISNUMBER(K24),K24&lt;&gt;0),K21/K24,"n.a.")</x:t>
        </x:r>
      </x:text>
    </x:comment>
    <x:comment ref="K53" authorId="0">
      <x:text>
        <x:r>
          <x:t>Loan allowance coverage excludes unfunded commitment reserves. Formula: =IF(AND(ISNUMBER(K23),ISNUMBER(K21),K21&lt;&gt;0),K23/K21,"n.a.")</x:t>
        </x:r>
      </x:text>
    </x:comment>
    <x:comment ref="K54" authorId="0">
      <x:text>
        <x:r>
          <x:t>Charge-offs divided by period-end gross loans. This differs from an issuer average-loan credit-loss ratio. Formula: =IF(AND(ISNUMBER(K46),ISNUMBER(K21),K21&lt;&gt;0),K46/K21,"n.a.")</x:t>
        </x:r>
      </x:text>
    </x:comment>
    <x:comment ref="K55" authorId="0">
      <x:text>
        <x:r>
          <x:t>Difference between parent and common earnings includes preferred and other common-income claims. Formula: =IF(COUNT(K37,K36)=2,K37-K36,"n.a.")</x:t>
        </x:r>
      </x:text>
    </x:comment>
    <x:comment ref="K48" authorId="0">
      <x:text>
        <x:r>
          <x:t>Two-point average balance proxy, not the issuer daily average return. Formula: =IF(COUNT(K36,K11,J11)=3,K36/AVERAGE(K11,J11),"n.a.")</x:t>
        </x:r>
      </x:text>
    </x:comment>
    <x:comment ref="K49" authorId="0">
      <x:text>
        <x:r>
          <x:t>Two-point average balance proxy, not the issuer daily average return. Formula: =IF(COUNT(K36,K15,J15)=3,K36/AVERAGE(K15,J15),"n.a.")</x:t>
        </x:r>
      </x:text>
    </x:comment>
    <x:comment ref="K50" authorId="0">
      <x:text>
        <x:r>
          <x:t>Two-point average balance proxy, not the issuer daily average return. Formula: =IF(COUNT(K36,K7,J7)=3,K36/AVERAGE(K7,J7),"n.a.")</x:t>
        </x:r>
      </x:text>
    </x:comment>
    <x:comment ref="L7" authorId="0">
      <x:text>
        <x:r>
          <x:t>Assets, FY2024. Linked to the original frozen input. A missing reported fact stays n.a. Formula: ='Historical Inputs'!F2303</x:t>
        </x:r>
      </x:text>
    </x:comment>
    <x:comment ref="L8" authorId="0">
      <x:text>
        <x:r>
          <x:t>Liabilities, FY2024. Linked to the original frozen input. A missing reported fact stays n.a. Formula: ='Historical Inputs'!F2304</x:t>
        </x:r>
      </x:text>
    </x:comment>
    <x:comment ref="L9" authorId="0">
      <x:text>
        <x:r>
          <x:t>Shareholders equity attributable to parent, FY2024. Linked to the original frozen input. A missing reported fact stays n.a. Formula: ='Historical Inputs'!F2305</x:t>
        </x:r>
      </x:text>
    </x:comment>
    <x:comment ref="L12" authorId="0">
      <x:text>
        <x:r>
          <x:t>Goodwill, FY2024. Linked to the original frozen input. A missing reported fact stays n.a. Formula: ='Historical Inputs'!F2308</x:t>
        </x:r>
      </x:text>
    </x:comment>
    <x:comment ref="L19" authorId="0">
      <x:text>
        <x:r>
          <x:t>Reported common book value per share, FY2024. Linked to the original frozen input. A missing reported fact stays n.a. Formula: ='Historical Inputs'!F2341</x:t>
        </x:r>
      </x:text>
    </x:comment>
    <x:comment ref="L20" authorId="0">
      <x:text>
        <x:r>
          <x:t>Reported tangible book value per share, FY2024. Linked to the original frozen input. A missing reported fact stays n.a. Formula: ='Historical Inputs'!F2342</x:t>
        </x:r>
      </x:text>
    </x:comment>
    <x:comment ref="L21" authorId="0">
      <x:text>
        <x:r>
          <x:t>Gross loans and leases selected definition, FY2024. Linked to the original frozen input. A missing reported fact stays n.a. Formula: ='Historical Inputs'!F2315</x:t>
        </x:r>
      </x:text>
    </x:comment>
    <x:comment ref="L22" authorId="0">
      <x:text>
        <x:r>
          <x:t>Net loans after allowance selected definition, FY2024. Linked to the original frozen input. A missing reported fact stays n.a. Formula: ='Historical Inputs'!F2316</x:t>
        </x:r>
      </x:text>
    </x:comment>
    <x:comment ref="L23" authorId="0">
      <x:text>
        <x:r>
          <x:t>Loan allowance for credit losses, FY2024. Linked to the original frozen input. A missing reported fact stays n.a. Formula: ='Historical Inputs'!F2317</x:t>
        </x:r>
      </x:text>
    </x:comment>
    <x:comment ref="L25" authorId="0">
      <x:text>
        <x:r>
          <x:t>Cash, FY2024. Linked to the original frozen input. A missing reported fact stays n.a. Formula: ='Historical Inputs'!F2319</x:t>
        </x:r>
      </x:text>
    </x:comment>
    <x:comment ref="L26" authorId="0">
      <x:text>
        <x:r>
          <x:t>Accumulated other comprehensive income, FY2024. Linked to the original frozen input. A missing reported fact stays n.a. Formula: ='Historical Inputs'!F2320</x:t>
        </x:r>
      </x:text>
    </x:comment>
    <x:comment ref="L28" authorId="0">
      <x:text>
        <x:r>
          <x:t>Net interest income, FY2024. Linked to the original frozen input. A missing reported fact stays n.a. Formula: ='Historical Inputs'!F2321</x:t>
        </x:r>
      </x:text>
    </x:comment>
    <x:comment ref="L29" authorId="0">
      <x:text>
        <x:r>
          <x:t>Noninterest Income, FY2024. Linked to the original frozen input. A missing reported fact stays n.a. Formula: ='Historical Inputs'!F2322</x:t>
        </x:r>
      </x:text>
    </x:comment>
    <x:comment ref="L31" authorId="0">
      <x:text>
        <x:r>
          <x:t>Noninterest expense, FY2024. Linked to the original frozen input. A missing reported fact stays n.a. Formula: ='Historical Inputs'!F2324</x:t>
        </x:r>
      </x:text>
    </x:comment>
    <x:comment ref="L34" authorId="0">
      <x:text>
        <x:r>
          <x:t>Income before income taxes, FY2024. Linked to the original frozen input. A missing reported fact stays n.a. Formula: ='Historical Inputs'!F2326</x:t>
        </x:r>
      </x:text>
    </x:comment>
    <x:comment ref="L35" authorId="0">
      <x:text>
        <x:r>
          <x:t>Tax, FY2024. Linked to the original frozen input. A missing reported fact stays n.a. Formula: ='Historical Inputs'!F2327</x:t>
        </x:r>
      </x:text>
    </x:comment>
    <x:comment ref="L38" authorId="0">
      <x:text>
        <x:r>
          <x:t>Reported diluted EPS, FY2024. Linked to the original frozen input. A missing reported fact stays n.a. Formula: ='Historical Inputs'!F2331</x:t>
        </x:r>
      </x:text>
    </x:comment>
    <x:comment ref="L39" authorId="0">
      <x:text>
        <x:r>
          <x:t>Weighted average diluted shares, FY2024. Linked to the original frozen input. A missing reported fact stays n.a. Formula: ='Historical Inputs'!F2332</x:t>
        </x:r>
      </x:text>
    </x:comment>
    <x:comment ref="L41" authorId="0">
      <x:text>
        <x:r>
          <x:t>Dividends per common share, FY2024. Linked to the original frozen input. A missing reported fact stays n.a. Formula: ='Historical Inputs'!F2333</x:t>
        </x:r>
      </x:text>
    </x:comment>
    <x:comment ref="L42" authorId="0">
      <x:text>
        <x:r>
          <x:t>Cash common dividends paid, FY2024. Linked to the original frozen input. A missing reported fact stays n.a. Formula: ='Historical Inputs'!F2334</x:t>
        </x:r>
      </x:text>
    </x:comment>
    <x:comment ref="L43" authorId="0">
      <x:text>
        <x:r>
          <x:t>Common share repurchases paid, FY2024. Linked to the original frozen input. A missing reported fact stays n.a. Formula: ='Historical Inputs'!F2335</x:t>
        </x:r>
      </x:text>
    </x:comment>
    <x:comment ref="L44" authorId="0">
      <x:text>
        <x:r>
          <x:t>Gross loan charge-offs, FY2024. Linked to the original frozen input. A missing reported fact stays n.a. Formula: ='Historical Inputs'!F2336</x:t>
        </x:r>
      </x:text>
    </x:comment>
    <x:comment ref="L45" authorId="0">
      <x:text>
        <x:r>
          <x:t>Loan recoveries, FY2024. Linked to the original frozen input. A missing reported fact stays n.a. Formula: ='Historical Inputs'!F2337</x:t>
        </x:r>
      </x:text>
    </x:comment>
    <x:comment ref="L47" authorId="0">
      <x:text>
        <x:r>
          <x:t>Actual standardized CET1 ratio, FY2024. Linked to the original frozen input. A missing reported fact stays n.a. Formula: ='Historical Inputs'!F2339</x:t>
        </x:r>
      </x:text>
    </x:comment>
    <x:comment ref="L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Inputs'!F2314</x:t>
        </x:r>
      </x:text>
    </x:comment>
    <x:comment ref="L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Inputs'!F2306),'Historical Inputs'!F2306&gt;=1),'Historical Inputs'!F2306,IF(COUNT('Historical Inputs'!F2305,'Historical Inputs'!F2307)=2,'Historical Inputs'!F2305-'Historical Inputs'!F2307,"n.a."))</x:t>
        </x:r>
      </x:text>
    </x:comment>
    <x:comment ref="L16" authorId="0">
      <x:text>
        <x:r>
          <x:t>Ending shares differ from weighted average diluted shares. Issued less treasury is used only for an identical date. Formula: =IF(ISNUMBER('Historical Inputs'!F2311),'Historical Inputs'!F2311,IF(COUNT('Historical Inputs'!F2312,'Historical Inputs'!F2313)=2,'Historical Inputs'!F2312-'Historical Inputs'!F2313,"n.a."))</x:t>
        </x:r>
      </x:text>
    </x:comment>
    <x:comment ref="L11" authorId="0">
      <x:text>
        <x:r>
          <x:t>Explicit reported common equity takes precedence. Preferred par amounts cannot substitute for carrying values. Rounded BV times shares is a disclosed fallback. Formula: =IF(ISNUMBER('Historical Inputs'!F2307),'Historical Inputs'!F2307,IF(AND(COUNT('Historical Inputs'!F2305,'Historical Inputs'!F2306)=2,'Historical Inputs'!F2306&gt;=1),'Historical Inputs'!F2305-'Historical Inputs'!F2306,IF(COUNT('Historical Inputs'!F2341,L16)=2,'Historical Inputs'!F2341*L16,"n.a.")))</x:t>
        </x:r>
      </x:text>
    </x:comment>
    <x:comment ref="L13" authorId="0">
      <x:text>
        <x:r>
          <x:t>Other intangibles exclude goodwill. If combined intangibles are reported, goodwill is deducted once. Formula: =IF(COUNT('Historical Inputs'!F2310,L12)=2,'Historical Inputs'!F2310-L12,'Historical Inputs'!F2309)</x:t>
        </x:r>
      </x:text>
    </x:comment>
    <x:comment ref="L14" authorId="0">
      <x:text>
        <x:r>
          <x:t>Straight subtraction TCE has no issuer deferred-tax adjustment. Formula: =IF(COUNT(L11,L12,L13)=3,L11-L12-L13,"n.a.")</x:t>
        </x:r>
      </x:text>
    </x:comment>
    <x:comment ref="L17" authorId="0">
      <x:text>
        <x:r>
          <x:t>Reported book value per share takes precedence. Formula: =IF(ISNUMBER('Historical Inputs'!F2341),'Historical Inputs'!F2341,IF(COUNT(L11,L16)=2,L11/L16,"n.a."))</x:t>
        </x:r>
      </x:text>
    </x:comment>
    <x:comment ref="L18" authorId="0">
      <x:text>
        <x:r>
          <x:t>Selected TBV is issuer reported, then issuer TCE divided by ending shares, then straight-subtraction TCE. Formula: =IF(ISNUMBER('Historical Inputs'!F2342),'Historical Inputs'!F2342,IF(COUNT('Historical Inputs'!F2343,L16)=2,'Historical Inputs'!F2343/L16,IF(COUNT(L14,L16)=2,L14/L16,"n.a.")))</x:t>
        </x:r>
      </x:text>
    </x:comment>
    <x:comment ref="L15" authorId="0">
      <x:text>
        <x:r>
          <x:t>Reported TCE takes precedence. TBV times rounded end shares can be a reconstruction. Formula: =IF(ISNUMBER('Historical Inputs'!F2343),'Historical Inputs'!F2343,IF(COUNT(L18,L16)=2,L18*L16,"n.a."))</x:t>
        </x:r>
      </x:text>
    </x:comment>
    <x:comment ref="L36" authorId="0">
      <x:text>
        <x:r>
          <x:t>Common earnings exclude preferred dividends and common-income adjustments. Formula: =IF(ISNUMBER('Historical Inputs'!F2329),'Historical Inputs'!F2329,IF(COUNT('Historical Inputs'!F2328,'Historical Inputs'!F2330)=2,'Historical Inputs'!F2328-'Historical Inputs'!F2330,"n.a."))</x:t>
        </x:r>
      </x:text>
    </x:comment>
    <x:comment ref="L37" authorId="0">
      <x:text>
        <x:r>
          <x:t>Reported parent net income, otherwise common income plus reported preferred adjustments; the fallback is a bridge. Formula: =IF(ISNUMBER('Historical Inputs'!F2328),'Historical Inputs'!F2328,IF(COUNT('Historical Inputs'!F2329,'Historical Inputs'!F2330)=2,'Historical Inputs'!F2329+'Historical Inputs'!F2330,"n.a."))</x:t>
        </x:r>
      </x:text>
    </x:comment>
    <x:comment ref="L30" authorId="0">
      <x:text>
        <x:r>
          <x:t>Net revenue equals net interest plus noninterest income. Use total GAAP reported revenue when a component is unavailable. Formula: =IF(COUNT(L28:L29)=2,SUM(L28:L29),'Historical Inputs'!F2323)</x:t>
        </x:r>
      </x:text>
    </x:comment>
    <x:comment ref="L32" authorId="0">
      <x:text>
        <x:r>
          <x:t>Pre-provision net revenue excludes the provision but retains operating expense. Formula: =IF(COUNT(L30,L31)=2,L30-L31,"n.a.")</x:t>
        </x:r>
      </x:text>
    </x:comment>
    <x:comment ref="L33" authorId="0">
      <x:text>
        <x:r>
          <x:t>Reported credit provision is selected first. Otherwise this is an explicitly labeled pretax bridge residual, not a reported provision. Formula: =IF(ISNUMBER('Historical Inputs'!F2325),'Historical Inputs'!F2325,IF(COUNT(L30,L31,L34)=3,L30-L31-L34,"n.a."))</x:t>
        </x:r>
      </x:text>
    </x:comment>
    <x:comment ref="L40" authorId="0">
      <x:text>
        <x:r>
          <x:t>Calculated common EPS uses common earnings and period-average diluted shares. Formula: =IF(AND(ISNUMBER(L36),ISNUMBER(L39),L39&lt;&gt;0),L36/L39,"n.a.")</x:t>
        </x:r>
      </x:text>
    </x:comment>
    <x:comment ref="L46" authorId="0">
      <x:text>
        <x:r>
          <x:t>Net charge-offs equal gross charge-offs less recoveries. Missing recoveries are not zero. Formula: =IF(COUNT(L44,L45)=2,L44-L45,"n.a.")</x:t>
        </x:r>
      </x:text>
    </x:comment>
    <x:comment ref="L51" authorId="0">
      <x:text>
        <x:r>
          <x:t>GAAP efficiency proxy. Issuer tax-equivalent revenue may produce a different reported ratio. Formula: =IF(AND(ISNUMBER(L31),ISNUMBER(L30),L30&lt;&gt;0),L31/L30,"n.a.")</x:t>
        </x:r>
      </x:text>
    </x:comment>
    <x:comment ref="L52" authorId="0">
      <x:text>
        <x:r>
          <x:t>Period-end loan-to-deposit ratio; business-model funding differences remain. Formula: =IF(AND(ISNUMBER(L21),ISNUMBER(L24),L24&lt;&gt;0),L21/L24,"n.a.")</x:t>
        </x:r>
      </x:text>
    </x:comment>
    <x:comment ref="L53" authorId="0">
      <x:text>
        <x:r>
          <x:t>Loan allowance coverage excludes unfunded commitment reserves. Formula: =IF(AND(ISNUMBER(L23),ISNUMBER(L21),L21&lt;&gt;0),L23/L21,"n.a.")</x:t>
        </x:r>
      </x:text>
    </x:comment>
    <x:comment ref="L54" authorId="0">
      <x:text>
        <x:r>
          <x:t>Charge-offs divided by period-end gross loans. This differs from an issuer average-loan credit-loss ratio. Formula: =IF(AND(ISNUMBER(L46),ISNUMBER(L21),L21&lt;&gt;0),L46/L21,"n.a.")</x:t>
        </x:r>
      </x:text>
    </x:comment>
    <x:comment ref="L55" authorId="0">
      <x:text>
        <x:r>
          <x:t>Difference between parent and common earnings includes preferred and other common-income claims. Formula: =IF(COUNT(L37,L36)=2,L37-L36,"n.a.")</x:t>
        </x:r>
      </x:text>
    </x:comment>
    <x:comment ref="L48" authorId="0">
      <x:text>
        <x:r>
          <x:t>Two-point average balance proxy, not the issuer daily average return. Formula: =IF(COUNT(L36,L11,K11)=3,L36/AVERAGE(L11,K11),"n.a.")</x:t>
        </x:r>
      </x:text>
    </x:comment>
    <x:comment ref="L49" authorId="0">
      <x:text>
        <x:r>
          <x:t>Two-point average balance proxy, not the issuer daily average return. Formula: =IF(COUNT(L36,L15,K15)=3,L36/AVERAGE(L15,K15),"n.a.")</x:t>
        </x:r>
      </x:text>
    </x:comment>
    <x:comment ref="L50" authorId="0">
      <x:text>
        <x:r>
          <x:t>Two-point average balance proxy, not the issuer daily average return. Formula: =IF(COUNT(L36,L7,K7)=3,L36/AVERAGE(L7,K7),"n.a.")</x:t>
        </x:r>
      </x:text>
    </x:comment>
    <x:comment ref="M7" authorId="0">
      <x:text>
        <x:r>
          <x:t>Assets, FY2025. Linked to the original frozen input. A missing reported fact stays n.a. Formula: ='Historical Inputs'!F2344</x:t>
        </x:r>
      </x:text>
    </x:comment>
    <x:comment ref="M8" authorId="0">
      <x:text>
        <x:r>
          <x:t>Liabilities, FY2025. Linked to the original frozen input. A missing reported fact stays n.a. Formula: ='Historical Inputs'!F2345</x:t>
        </x:r>
      </x:text>
    </x:comment>
    <x:comment ref="M9" authorId="0">
      <x:text>
        <x:r>
          <x:t>Shareholders equity attributable to parent, FY2025. Linked to the original frozen input. A missing reported fact stays n.a. Formula: ='Historical Inputs'!F2346</x:t>
        </x:r>
      </x:text>
    </x:comment>
    <x:comment ref="M12" authorId="0">
      <x:text>
        <x:r>
          <x:t>Goodwill, FY2025. Linked to the original frozen input. A missing reported fact stays n.a. Formula: ='Historical Inputs'!F2349</x:t>
        </x:r>
      </x:text>
    </x:comment>
    <x:comment ref="M19" authorId="0">
      <x:text>
        <x:r>
          <x:t>Reported common book value per share, FY2025. Linked to the original frozen input. A missing reported fact stays n.a. Formula: ='Historical Inputs'!F2382</x:t>
        </x:r>
      </x:text>
    </x:comment>
    <x:comment ref="M20" authorId="0">
      <x:text>
        <x:r>
          <x:t>Reported tangible book value per share, FY2025. Linked to the original frozen input. A missing reported fact stays n.a. Formula: ='Historical Inputs'!F2383</x:t>
        </x:r>
      </x:text>
    </x:comment>
    <x:comment ref="M21" authorId="0">
      <x:text>
        <x:r>
          <x:t>Gross loans and leases selected definition, FY2025. Linked to the original frozen input. A missing reported fact stays n.a. Formula: ='Historical Inputs'!F2356</x:t>
        </x:r>
      </x:text>
    </x:comment>
    <x:comment ref="M22" authorId="0">
      <x:text>
        <x:r>
          <x:t>Net loans after allowance selected definition, FY2025. Linked to the original frozen input. A missing reported fact stays n.a. Formula: ='Historical Inputs'!F2357</x:t>
        </x:r>
      </x:text>
    </x:comment>
    <x:comment ref="M23" authorId="0">
      <x:text>
        <x:r>
          <x:t>Loan allowance for credit losses, FY2025. Linked to the original frozen input. A missing reported fact stays n.a. Formula: ='Historical Inputs'!F2358</x:t>
        </x:r>
      </x:text>
    </x:comment>
    <x:comment ref="M25" authorId="0">
      <x:text>
        <x:r>
          <x:t>Cash, FY2025. Linked to the original frozen input. A missing reported fact stays n.a. Formula: ='Historical Inputs'!F2360</x:t>
        </x:r>
      </x:text>
    </x:comment>
    <x:comment ref="M26" authorId="0">
      <x:text>
        <x:r>
          <x:t>Accumulated other comprehensive income, FY2025. Linked to the original frozen input. A missing reported fact stays n.a. Formula: ='Historical Inputs'!F2361</x:t>
        </x:r>
      </x:text>
    </x:comment>
    <x:comment ref="M28" authorId="0">
      <x:text>
        <x:r>
          <x:t>Net interest income, FY2025. Linked to the original frozen input. A missing reported fact stays n.a. Formula: ='Historical Inputs'!F2362</x:t>
        </x:r>
      </x:text>
    </x:comment>
    <x:comment ref="M29" authorId="0">
      <x:text>
        <x:r>
          <x:t>Noninterest Income, FY2025. Linked to the original frozen input. A missing reported fact stays n.a. Formula: ='Historical Inputs'!F2363</x:t>
        </x:r>
      </x:text>
    </x:comment>
    <x:comment ref="M31" authorId="0">
      <x:text>
        <x:r>
          <x:t>Noninterest expense, FY2025. Linked to the original frozen input. A missing reported fact stays n.a. Formula: ='Historical Inputs'!F2365</x:t>
        </x:r>
      </x:text>
    </x:comment>
    <x:comment ref="M34" authorId="0">
      <x:text>
        <x:r>
          <x:t>Income before income taxes, FY2025. Linked to the original frozen input. A missing reported fact stays n.a. Formula: ='Historical Inputs'!F2367</x:t>
        </x:r>
      </x:text>
    </x:comment>
    <x:comment ref="M35" authorId="0">
      <x:text>
        <x:r>
          <x:t>Tax, FY2025. Linked to the original frozen input. A missing reported fact stays n.a. Formula: ='Historical Inputs'!F2368</x:t>
        </x:r>
      </x:text>
    </x:comment>
    <x:comment ref="M38" authorId="0">
      <x:text>
        <x:r>
          <x:t>Reported diluted EPS, FY2025. Linked to the original frozen input. A missing reported fact stays n.a. Formula: ='Historical Inputs'!F2372</x:t>
        </x:r>
      </x:text>
    </x:comment>
    <x:comment ref="M39" authorId="0">
      <x:text>
        <x:r>
          <x:t>Weighted average diluted shares, FY2025. Linked to the original frozen input. A missing reported fact stays n.a. Formula: ='Historical Inputs'!F2373</x:t>
        </x:r>
      </x:text>
    </x:comment>
    <x:comment ref="M41" authorId="0">
      <x:text>
        <x:r>
          <x:t>Dividends per common share, FY2025. Linked to the original frozen input. A missing reported fact stays n.a. Formula: ='Historical Inputs'!F2374</x:t>
        </x:r>
      </x:text>
    </x:comment>
    <x:comment ref="M42" authorId="0">
      <x:text>
        <x:r>
          <x:t>Cash common dividends paid, FY2025. Linked to the original frozen input. A missing reported fact stays n.a. Formula: ='Historical Inputs'!F2375</x:t>
        </x:r>
      </x:text>
    </x:comment>
    <x:comment ref="M43" authorId="0">
      <x:text>
        <x:r>
          <x:t>Common share repurchases paid, FY2025. Linked to the original frozen input. A missing reported fact stays n.a. Formula: ='Historical Inputs'!F2376</x:t>
        </x:r>
      </x:text>
    </x:comment>
    <x:comment ref="M44" authorId="0">
      <x:text>
        <x:r>
          <x:t>Gross loan charge-offs, FY2025. Linked to the original frozen input. A missing reported fact stays n.a. Formula: ='Historical Inputs'!F2377</x:t>
        </x:r>
      </x:text>
    </x:comment>
    <x:comment ref="M45" authorId="0">
      <x:text>
        <x:r>
          <x:t>Loan recoveries, FY2025. Linked to the original frozen input. A missing reported fact stays n.a. Formula: ='Historical Inputs'!F2378</x:t>
        </x:r>
      </x:text>
    </x:comment>
    <x:comment ref="M47" authorId="0">
      <x:text>
        <x:r>
          <x:t>Actual standardized CET1 ratio, FY2025. Linked to the original frozen input. A missing reported fact stays n.a. Formula: ='Historical Inputs'!F2380</x:t>
        </x:r>
      </x:text>
    </x:comment>
    <x:comment ref="M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Inputs'!F2355</x:t>
        </x:r>
      </x:text>
    </x:comment>
    <x:comment ref="M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Inputs'!F2347),'Historical Inputs'!F2347&gt;=1),'Historical Inputs'!F2347,IF(COUNT('Historical Inputs'!F2346,'Historical Inputs'!F2348)=2,'Historical Inputs'!F2346-'Historical Inputs'!F2348,"n.a."))</x:t>
        </x:r>
      </x:text>
    </x:comment>
    <x:comment ref="M16" authorId="0">
      <x:text>
        <x:r>
          <x:t>Ending shares differ from weighted average diluted shares. Issued less treasury is used only for an identical date. Formula: =IF(ISNUMBER('Historical Inputs'!F2352),'Historical Inputs'!F2352,IF(COUNT('Historical Inputs'!F2353,'Historical Inputs'!F2354)=2,'Historical Inputs'!F2353-'Historical Inputs'!F2354,"n.a."))</x:t>
        </x:r>
      </x:text>
    </x:comment>
    <x:comment ref="M11" authorId="0">
      <x:text>
        <x:r>
          <x:t>Explicit reported common equity takes precedence. Preferred par amounts cannot substitute for carrying values. Rounded BV times shares is a disclosed fallback. Formula: =IF(ISNUMBER('Historical Inputs'!F2348),'Historical Inputs'!F2348,IF(AND(COUNT('Historical Inputs'!F2346,'Historical Inputs'!F2347)=2,'Historical Inputs'!F2347&gt;=1),'Historical Inputs'!F2346-'Historical Inputs'!F2347,IF(COUNT('Historical Inputs'!F2382,M16)=2,'Historical Inputs'!F2382*M16,"n.a.")))</x:t>
        </x:r>
      </x:text>
    </x:comment>
    <x:comment ref="M13" authorId="0">
      <x:text>
        <x:r>
          <x:t>Other intangibles exclude goodwill. If combined intangibles are reported, goodwill is deducted once. Formula: =IF(COUNT('Historical Inputs'!F2351,M12)=2,'Historical Inputs'!F2351-M12,'Historical Inputs'!F2350)</x:t>
        </x:r>
      </x:text>
    </x:comment>
    <x:comment ref="M14" authorId="0">
      <x:text>
        <x:r>
          <x:t>Straight subtraction TCE has no issuer deferred-tax adjustment. Formula: =IF(COUNT(M11,M12,M13)=3,M11-M12-M13,"n.a.")</x:t>
        </x:r>
      </x:text>
    </x:comment>
    <x:comment ref="M17" authorId="0">
      <x:text>
        <x:r>
          <x:t>Reported book value per share takes precedence. Formula: =IF(ISNUMBER('Historical Inputs'!F2382),'Historical Inputs'!F2382,IF(COUNT(M11,M16)=2,M11/M16,"n.a."))</x:t>
        </x:r>
      </x:text>
    </x:comment>
    <x:comment ref="M18" authorId="0">
      <x:text>
        <x:r>
          <x:t>Selected TBV is issuer reported, then issuer TCE divided by ending shares, then straight-subtraction TCE. Formula: =IF(ISNUMBER('Historical Inputs'!F2383),'Historical Inputs'!F2383,IF(COUNT('Historical Inputs'!F2384,M16)=2,'Historical Inputs'!F2384/M16,IF(COUNT(M14,M16)=2,M14/M16,"n.a.")))</x:t>
        </x:r>
      </x:text>
    </x:comment>
    <x:comment ref="M15" authorId="0">
      <x:text>
        <x:r>
          <x:t>Reported TCE takes precedence. TBV times rounded end shares can be a reconstruction. Formula: =IF(ISNUMBER('Historical Inputs'!F2384),'Historical Inputs'!F2384,IF(COUNT(M18,M16)=2,M18*M16,"n.a."))</x:t>
        </x:r>
      </x:text>
    </x:comment>
    <x:comment ref="M36" authorId="0">
      <x:text>
        <x:r>
          <x:t>Common earnings exclude preferred dividends and common-income adjustments. Formula: =IF(ISNUMBER('Historical Inputs'!F2370),'Historical Inputs'!F2370,IF(COUNT('Historical Inputs'!F2369,'Historical Inputs'!F2371)=2,'Historical Inputs'!F2369-'Historical Inputs'!F2371,"n.a."))</x:t>
        </x:r>
      </x:text>
    </x:comment>
    <x:comment ref="M37" authorId="0">
      <x:text>
        <x:r>
          <x:t>Reported parent net income, otherwise common income plus reported preferred adjustments; the fallback is a bridge. Formula: =IF(ISNUMBER('Historical Inputs'!F2369),'Historical Inputs'!F2369,IF(COUNT('Historical Inputs'!F2370,'Historical Inputs'!F2371)=2,'Historical Inputs'!F2370+'Historical Inputs'!F2371,"n.a."))</x:t>
        </x:r>
      </x:text>
    </x:comment>
    <x:comment ref="M30" authorId="0">
      <x:text>
        <x:r>
          <x:t>Net revenue equals net interest plus noninterest income. Use total GAAP reported revenue when a component is unavailable. Formula: =IF(COUNT(M28:M29)=2,SUM(M28:M29),'Historical Inputs'!F2364)</x:t>
        </x:r>
      </x:text>
    </x:comment>
    <x:comment ref="M32" authorId="0">
      <x:text>
        <x:r>
          <x:t>Pre-provision net revenue excludes the provision but retains operating expense. Formula: =IF(COUNT(M30,M31)=2,M30-M31,"n.a.")</x:t>
        </x:r>
      </x:text>
    </x:comment>
    <x:comment ref="M33" authorId="0">
      <x:text>
        <x:r>
          <x:t>Reported credit provision is selected first. Otherwise this is an explicitly labeled pretax bridge residual, not a reported provision. Formula: =IF(ISNUMBER('Historical Inputs'!F2366),'Historical Inputs'!F2366,IF(COUNT(M30,M31,M34)=3,M30-M31-M34,"n.a."))</x:t>
        </x:r>
      </x:text>
    </x:comment>
    <x:comment ref="M40" authorId="0">
      <x:text>
        <x:r>
          <x:t>Calculated common EPS uses common earnings and period-average diluted shares. Formula: =IF(AND(ISNUMBER(M36),ISNUMBER(M39),M39&lt;&gt;0),M36/M39,"n.a.")</x:t>
        </x:r>
      </x:text>
    </x:comment>
    <x:comment ref="M46" authorId="0">
      <x:text>
        <x:r>
          <x:t>Net charge-offs equal gross charge-offs less recoveries. Missing recoveries are not zero. Formula: =IF(COUNT(M44,M45)=2,M44-M45,"n.a.")</x:t>
        </x:r>
      </x:text>
    </x:comment>
    <x:comment ref="M51" authorId="0">
      <x:text>
        <x:r>
          <x:t>GAAP efficiency proxy. Issuer tax-equivalent revenue may produce a different reported ratio. Formula: =IF(AND(ISNUMBER(M31),ISNUMBER(M30),M30&lt;&gt;0),M31/M30,"n.a.")</x:t>
        </x:r>
      </x:text>
    </x:comment>
    <x:comment ref="M52" authorId="0">
      <x:text>
        <x:r>
          <x:t>Period-end loan-to-deposit ratio; business-model funding differences remain. Formula: =IF(AND(ISNUMBER(M21),ISNUMBER(M24),M24&lt;&gt;0),M21/M24,"n.a.")</x:t>
        </x:r>
      </x:text>
    </x:comment>
    <x:comment ref="M53" authorId="0">
      <x:text>
        <x:r>
          <x:t>Loan allowance coverage excludes unfunded commitment reserves. Formula: =IF(AND(ISNUMBER(M23),ISNUMBER(M21),M21&lt;&gt;0),M23/M21,"n.a.")</x:t>
        </x:r>
      </x:text>
    </x:comment>
    <x:comment ref="M54" authorId="0">
      <x:text>
        <x:r>
          <x:t>Charge-offs divided by period-end gross loans. This differs from an issuer average-loan credit-loss ratio. Formula: =IF(AND(ISNUMBER(M46),ISNUMBER(M21),M21&lt;&gt;0),M46/M21,"n.a.")</x:t>
        </x:r>
      </x:text>
    </x:comment>
    <x:comment ref="M55" authorId="0">
      <x:text>
        <x:r>
          <x:t>Difference between parent and common earnings includes preferred and other common-income claims. Formula: =IF(COUNT(M37,M36)=2,M37-M36,"n.a.")</x:t>
        </x:r>
      </x:text>
    </x:comment>
    <x:comment ref="M48" authorId="0">
      <x:text>
        <x:r>
          <x:t>Two-point average balance proxy, not the issuer daily average return. Formula: =IF(COUNT(M36,M11,L11)=3,M36/AVERAGE(M11,L11),"n.a.")</x:t>
        </x:r>
      </x:text>
    </x:comment>
    <x:comment ref="M49" authorId="0">
      <x:text>
        <x:r>
          <x:t>Two-point average balance proxy, not the issuer daily average return. Formula: =IF(COUNT(M36,M15,L15)=3,M36/AVERAGE(M15,L15),"n.a.")</x:t>
        </x:r>
      </x:text>
    </x:comment>
    <x:comment ref="M50" authorId="0">
      <x:text>
        <x:r>
          <x:t>Two-point average balance proxy, not the issuer daily average return. Formula: =IF(COUNT(M36,M7,L7)=3,M36/AVERAGE(M7,L7),"n.a.")</x:t>
        </x:r>
      </x:text>
    </x:comment>
    <x:comment ref="P7" authorId="0">
      <x:text>
        <x:r>
          <x:t>Assets, H1 2025. Linked to the original frozen input. A missing reported fact stays n.a. Formula: ='Historical Inputs'!F2385</x:t>
        </x:r>
      </x:text>
    </x:comment>
    <x:comment ref="P8" authorId="0">
      <x:text>
        <x:r>
          <x:t>Liabilities, H1 2025. Linked to the original frozen input. A missing reported fact stays n.a. Formula: ='Historical Inputs'!F2386</x:t>
        </x:r>
      </x:text>
    </x:comment>
    <x:comment ref="P9" authorId="0">
      <x:text>
        <x:r>
          <x:t>Shareholders equity attributable to parent, H1 2025. Linked to the original frozen input. A missing reported fact stays n.a. Formula: ='Historical Inputs'!F2387</x:t>
        </x:r>
      </x:text>
    </x:comment>
    <x:comment ref="P12" authorId="0">
      <x:text>
        <x:r>
          <x:t>Goodwill, H1 2025. Linked to the original frozen input. A missing reported fact stays n.a. Formula: ='Historical Inputs'!F2390</x:t>
        </x:r>
      </x:text>
    </x:comment>
    <x:comment ref="P19" authorId="0">
      <x:text>
        <x:r>
          <x:t>Reported common book value per share, H1 2025. Linked to the original frozen input. A missing reported fact stays n.a. Formula: ='Historical Inputs'!F2423</x:t>
        </x:r>
      </x:text>
    </x:comment>
    <x:comment ref="P20" authorId="0">
      <x:text>
        <x:r>
          <x:t>Reported tangible book value per share, H1 2025. Linked to the original frozen input. A missing reported fact stays n.a. Formula: ='Historical Inputs'!F2424</x:t>
        </x:r>
      </x:text>
    </x:comment>
    <x:comment ref="P21" authorId="0">
      <x:text>
        <x:r>
          <x:t>Gross loans and leases selected definition, H1 2025. Linked to the original frozen input. A missing reported fact stays n.a. Formula: ='Historical Inputs'!F2397</x:t>
        </x:r>
      </x:text>
    </x:comment>
    <x:comment ref="P22" authorId="0">
      <x:text>
        <x:r>
          <x:t>Net loans after allowance selected definition, H1 2025. Linked to the original frozen input. A missing reported fact stays n.a. Formula: ='Historical Inputs'!F2398</x:t>
        </x:r>
      </x:text>
    </x:comment>
    <x:comment ref="P23" authorId="0">
      <x:text>
        <x:r>
          <x:t>Loan allowance for credit losses, H1 2025. Linked to the original frozen input. A missing reported fact stays n.a. Formula: ='Historical Inputs'!F2399</x:t>
        </x:r>
      </x:text>
    </x:comment>
    <x:comment ref="P25" authorId="0">
      <x:text>
        <x:r>
          <x:t>Cash, H1 2025. Linked to the original frozen input. A missing reported fact stays n.a. Formula: ='Historical Inputs'!F2401</x:t>
        </x:r>
      </x:text>
    </x:comment>
    <x:comment ref="P26" authorId="0">
      <x:text>
        <x:r>
          <x:t>Accumulated other comprehensive income, H1 2025. Linked to the original frozen input. A missing reported fact stays n.a. Formula: ='Historical Inputs'!F2402</x:t>
        </x:r>
      </x:text>
    </x:comment>
    <x:comment ref="P28" authorId="0">
      <x:text>
        <x:r>
          <x:t>Net interest income, H1 2025. Linked to the original frozen input. A missing reported fact stays n.a. Formula: ='Historical Inputs'!F2403</x:t>
        </x:r>
      </x:text>
    </x:comment>
    <x:comment ref="P29" authorId="0">
      <x:text>
        <x:r>
          <x:t>Noninterest Income, H1 2025. Linked to the original frozen input. A missing reported fact stays n.a. Formula: ='Historical Inputs'!F2404</x:t>
        </x:r>
      </x:text>
    </x:comment>
    <x:comment ref="P31" authorId="0">
      <x:text>
        <x:r>
          <x:t>Noninterest expense, H1 2025. Linked to the original frozen input. A missing reported fact stays n.a. Formula: ='Historical Inputs'!F2406</x:t>
        </x:r>
      </x:text>
    </x:comment>
    <x:comment ref="P34" authorId="0">
      <x:text>
        <x:r>
          <x:t>Income before income taxes, H1 2025. Linked to the original frozen input. A missing reported fact stays n.a. Formula: ='Historical Inputs'!F2408</x:t>
        </x:r>
      </x:text>
    </x:comment>
    <x:comment ref="P35" authorId="0">
      <x:text>
        <x:r>
          <x:t>Tax, H1 2025. Linked to the original frozen input. A missing reported fact stays n.a. Formula: ='Historical Inputs'!F2409</x:t>
        </x:r>
      </x:text>
    </x:comment>
    <x:comment ref="P38" authorId="0">
      <x:text>
        <x:r>
          <x:t>Reported diluted EPS, H1 2025. Linked to the original frozen input. A missing reported fact stays n.a. Formula: ='Historical Inputs'!F2413</x:t>
        </x:r>
      </x:text>
    </x:comment>
    <x:comment ref="P39" authorId="0">
      <x:text>
        <x:r>
          <x:t>Weighted average diluted shares, H1 2025. Linked to the original frozen input. A missing reported fact stays n.a. Formula: ='Historical Inputs'!F2414</x:t>
        </x:r>
      </x:text>
    </x:comment>
    <x:comment ref="P41" authorId="0">
      <x:text>
        <x:r>
          <x:t>Dividends per common share, H1 2025. Linked to the original frozen input. A missing reported fact stays n.a. Formula: ='Historical Inputs'!F2415</x:t>
        </x:r>
      </x:text>
    </x:comment>
    <x:comment ref="P42" authorId="0">
      <x:text>
        <x:r>
          <x:t>Cash common dividends paid, H1 2025. Linked to the original frozen input. A missing reported fact stays n.a. Formula: ='Historical Inputs'!F2416</x:t>
        </x:r>
      </x:text>
    </x:comment>
    <x:comment ref="P43" authorId="0">
      <x:text>
        <x:r>
          <x:t>Common share repurchases paid, H1 2025. Linked to the original frozen input. A missing reported fact stays n.a. Formula: ='Historical Inputs'!F2417</x:t>
        </x:r>
      </x:text>
    </x:comment>
    <x:comment ref="P44" authorId="0">
      <x:text>
        <x:r>
          <x:t>Gross loan charge-offs, H1 2025. Linked to the original frozen input. A missing reported fact stays n.a. Formula: ='Historical Inputs'!F2418</x:t>
        </x:r>
      </x:text>
    </x:comment>
    <x:comment ref="P45" authorId="0">
      <x:text>
        <x:r>
          <x:t>Loan recoveries, H1 2025. Linked to the original frozen input. A missing reported fact stays n.a. Formula: ='Historical Inputs'!F2419</x:t>
        </x:r>
      </x:text>
    </x:comment>
    <x:comment ref="P47" authorId="0">
      <x:text>
        <x:r>
          <x:t>Actual standardized CET1 ratio, H1 2025. Linked to the original frozen input. A missing reported fact stays n.a. Formula: ='Historical Inputs'!F2421</x:t>
        </x:r>
      </x:text>
    </x:comment>
    <x:comment ref="P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Inputs'!F2396</x:t>
        </x:r>
      </x:text>
    </x:comment>
    <x:comment ref="P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Inputs'!F2388),'Historical Inputs'!F2388&gt;=1),'Historical Inputs'!F2388,IF(COUNT('Historical Inputs'!F2387,'Historical Inputs'!F2389)=2,'Historical Inputs'!F2387-'Historical Inputs'!F2389,"n.a."))</x:t>
        </x:r>
      </x:text>
    </x:comment>
    <x:comment ref="P16" authorId="0">
      <x:text>
        <x:r>
          <x:t>Ending shares differ from weighted average diluted shares. Issued less treasury is used only for an identical date. Formula: =IF(ISNUMBER('Historical Inputs'!F2393),'Historical Inputs'!F2393,IF(COUNT('Historical Inputs'!F2394,'Historical Inputs'!F2395)=2,'Historical Inputs'!F2394-'Historical Inputs'!F2395,"n.a."))</x:t>
        </x:r>
      </x:text>
    </x:comment>
    <x:comment ref="P11" authorId="0">
      <x:text>
        <x:r>
          <x:t>Explicit reported common equity takes precedence. Preferred par amounts cannot substitute for carrying values. Rounded BV times shares is a disclosed fallback. Formula: =IF(ISNUMBER('Historical Inputs'!F2389),'Historical Inputs'!F2389,IF(AND(COUNT('Historical Inputs'!F2387,'Historical Inputs'!F2388)=2,'Historical Inputs'!F2388&gt;=1),'Historical Inputs'!F2387-'Historical Inputs'!F2388,IF(COUNT('Historical Inputs'!F2423,P16)=2,'Historical Inputs'!F2423*P16,"n.a.")))</x:t>
        </x:r>
      </x:text>
    </x:comment>
    <x:comment ref="P13" authorId="0">
      <x:text>
        <x:r>
          <x:t>Other intangibles exclude goodwill. If combined intangibles are reported, goodwill is deducted once. Formula: =IF(COUNT('Historical Inputs'!F2392,P12)=2,'Historical Inputs'!F2392-P12,'Historical Inputs'!F2391)</x:t>
        </x:r>
      </x:text>
    </x:comment>
    <x:comment ref="P14" authorId="0">
      <x:text>
        <x:r>
          <x:t>Straight subtraction TCE has no issuer deferred-tax adjustment. Formula: =IF(COUNT(P11,P12,P13)=3,P11-P12-P13,"n.a.")</x:t>
        </x:r>
      </x:text>
    </x:comment>
    <x:comment ref="P17" authorId="0">
      <x:text>
        <x:r>
          <x:t>Reported book value per share takes precedence. Formula: =IF(ISNUMBER('Historical Inputs'!F2423),'Historical Inputs'!F2423,IF(COUNT(P11,P16)=2,P11/P16,"n.a."))</x:t>
        </x:r>
      </x:text>
    </x:comment>
    <x:comment ref="P18" authorId="0">
      <x:text>
        <x:r>
          <x:t>Selected TBV is issuer reported, then issuer TCE divided by ending shares, then straight-subtraction TCE. Formula: =IF(ISNUMBER('Historical Inputs'!F2424),'Historical Inputs'!F2424,IF(COUNT('Historical Inputs'!F2425,P16)=2,'Historical Inputs'!F2425/P16,IF(COUNT(P14,P16)=2,P14/P16,"n.a.")))</x:t>
        </x:r>
      </x:text>
    </x:comment>
    <x:comment ref="P15" authorId="0">
      <x:text>
        <x:r>
          <x:t>Reported TCE takes precedence. TBV times rounded end shares can be a reconstruction. Formula: =IF(ISNUMBER('Historical Inputs'!F2425),'Historical Inputs'!F2425,IF(COUNT(P18,P16)=2,P18*P16,"n.a."))</x:t>
        </x:r>
      </x:text>
    </x:comment>
    <x:comment ref="P36" authorId="0">
      <x:text>
        <x:r>
          <x:t>Common earnings exclude preferred dividends and common-income adjustments. Formula: =IF(ISNUMBER('Historical Inputs'!F2411),'Historical Inputs'!F2411,IF(COUNT('Historical Inputs'!F2410,'Historical Inputs'!F2412)=2,'Historical Inputs'!F2410-'Historical Inputs'!F2412,"n.a."))</x:t>
        </x:r>
      </x:text>
    </x:comment>
    <x:comment ref="P37" authorId="0">
      <x:text>
        <x:r>
          <x:t>Reported parent net income, otherwise common income plus reported preferred adjustments; the fallback is a bridge. Formula: =IF(ISNUMBER('Historical Inputs'!F2410),'Historical Inputs'!F2410,IF(COUNT('Historical Inputs'!F2411,'Historical Inputs'!F2412)=2,'Historical Inputs'!F2411+'Historical Inputs'!F2412,"n.a."))</x:t>
        </x:r>
      </x:text>
    </x:comment>
    <x:comment ref="P30" authorId="0">
      <x:text>
        <x:r>
          <x:t>Net revenue equals net interest plus noninterest income. Use total GAAP reported revenue when a component is unavailable. Formula: =IF(COUNT(P28:P29)=2,SUM(P28:P29),'Historical Inputs'!F2405)</x:t>
        </x:r>
      </x:text>
    </x:comment>
    <x:comment ref="P32" authorId="0">
      <x:text>
        <x:r>
          <x:t>Pre-provision net revenue excludes the provision but retains operating expense. Formula: =IF(COUNT(P30,P31)=2,P30-P31,"n.a.")</x:t>
        </x:r>
      </x:text>
    </x:comment>
    <x:comment ref="P33" authorId="0">
      <x:text>
        <x:r>
          <x:t>Reported credit provision is selected first. Otherwise this is an explicitly labeled pretax bridge residual, not a reported provision. Formula: =IF(ISNUMBER('Historical Inputs'!F2407),'Historical Inputs'!F2407,IF(COUNT(P30,P31,P34)=3,P30-P31-P34,"n.a."))</x:t>
        </x:r>
      </x:text>
    </x:comment>
    <x:comment ref="P40" authorId="0">
      <x:text>
        <x:r>
          <x:t>Calculated common EPS uses common earnings and period-average diluted shares. Formula: =IF(AND(ISNUMBER(P36),ISNUMBER(P39),P39&lt;&gt;0),P36/P39,"n.a.")</x:t>
        </x:r>
      </x:text>
    </x:comment>
    <x:comment ref="P46" authorId="0">
      <x:text>
        <x:r>
          <x:t>Net charge-offs equal gross charge-offs less recoveries. Missing recoveries are not zero. Formula: =IF(COUNT(P44,P45)=2,P44-P45,"n.a.")</x:t>
        </x:r>
      </x:text>
    </x:comment>
    <x:comment ref="P51" authorId="0">
      <x:text>
        <x:r>
          <x:t>GAAP efficiency proxy. Issuer tax-equivalent revenue may produce a different reported ratio. Formula: =IF(AND(ISNUMBER(P31),ISNUMBER(P30),P30&lt;&gt;0),P31/P30,"n.a.")</x:t>
        </x:r>
      </x:text>
    </x:comment>
    <x:comment ref="P52" authorId="0">
      <x:text>
        <x:r>
          <x:t>Period-end loan-to-deposit ratio; business-model funding differences remain. Formula: =IF(AND(ISNUMBER(P21),ISNUMBER(P24),P24&lt;&gt;0),P21/P24,"n.a.")</x:t>
        </x:r>
      </x:text>
    </x:comment>
    <x:comment ref="P53" authorId="0">
      <x:text>
        <x:r>
          <x:t>Loan allowance coverage excludes unfunded commitment reserves. Formula: =IF(AND(ISNUMBER(P23),ISNUMBER(P21),P21&lt;&gt;0),P23/P21,"n.a.")</x:t>
        </x:r>
      </x:text>
    </x:comment>
    <x:comment ref="P54" authorId="0">
      <x:text>
        <x:r>
          <x:t>Charge-offs divided by period-end gross loans. This differs from an issuer average-loan credit-loss ratio. Formula: =IF(AND(ISNUMBER(P46),ISNUMBER(P21),P21&lt;&gt;0),P46/P21,"n.a.")</x:t>
        </x:r>
      </x:text>
    </x:comment>
    <x:comment ref="P55" authorId="0">
      <x:text>
        <x:r>
          <x:t>Difference between parent and common earnings includes preferred and other common-income claims. Formula: =IF(COUNT(P37,P36)=2,P37-P36,"n.a.")</x:t>
        </x:r>
      </x:text>
    </x:comment>
    <x:comment ref="Q7" authorId="0">
      <x:text>
        <x:r>
          <x:t>Assets, H1 2026. Linked to the original frozen input. A missing reported fact stays n.a. Formula: ='Historical Inputs'!F2426</x:t>
        </x:r>
      </x:text>
    </x:comment>
    <x:comment ref="Q8" authorId="0">
      <x:text>
        <x:r>
          <x:t>Liabilities, H1 2026. Linked to the original frozen input. A missing reported fact stays n.a. Formula: ='Historical Inputs'!F2427</x:t>
        </x:r>
      </x:text>
    </x:comment>
    <x:comment ref="Q9" authorId="0">
      <x:text>
        <x:r>
          <x:t>Shareholders equity attributable to parent, H1 2026. Linked to the original frozen input. A missing reported fact stays n.a. Formula: ='Historical Inputs'!F2428</x:t>
        </x:r>
      </x:text>
    </x:comment>
    <x:comment ref="Q12" authorId="0">
      <x:text>
        <x:r>
          <x:t>Goodwill, H1 2026. Linked to the original frozen input. A missing reported fact stays n.a. Formula: ='Historical Inputs'!F2431</x:t>
        </x:r>
      </x:text>
    </x:comment>
    <x:comment ref="Q19" authorId="0">
      <x:text>
        <x:r>
          <x:t>Reported common book value per share, H1 2026. Linked to the original frozen input. A missing reported fact stays n.a. Formula: ='Historical Inputs'!F2464</x:t>
        </x:r>
      </x:text>
    </x:comment>
    <x:comment ref="Q20" authorId="0">
      <x:text>
        <x:r>
          <x:t>Reported tangible book value per share, H1 2026. Linked to the original frozen input. A missing reported fact stays n.a. Formula: ='Historical Inputs'!F2465</x:t>
        </x:r>
      </x:text>
    </x:comment>
    <x:comment ref="Q21" authorId="0">
      <x:text>
        <x:r>
          <x:t>Gross loans and leases selected definition, H1 2026. Linked to the original frozen input. A missing reported fact stays n.a. Formula: ='Historical Inputs'!F2438</x:t>
        </x:r>
      </x:text>
    </x:comment>
    <x:comment ref="Q22" authorId="0">
      <x:text>
        <x:r>
          <x:t>Net loans after allowance selected definition, H1 2026. Linked to the original frozen input. A missing reported fact stays n.a. Formula: ='Historical Inputs'!F2439</x:t>
        </x:r>
      </x:text>
    </x:comment>
    <x:comment ref="Q23" authorId="0">
      <x:text>
        <x:r>
          <x:t>Loan allowance for credit losses, H1 2026. Linked to the original frozen input. A missing reported fact stays n.a. Formula: ='Historical Inputs'!F2440</x:t>
        </x:r>
      </x:text>
    </x:comment>
    <x:comment ref="Q25" authorId="0">
      <x:text>
        <x:r>
          <x:t>Cash, H1 2026. Linked to the original frozen input. A missing reported fact stays n.a. Formula: ='Historical Inputs'!F2442</x:t>
        </x:r>
      </x:text>
    </x:comment>
    <x:comment ref="Q26" authorId="0">
      <x:text>
        <x:r>
          <x:t>Accumulated other comprehensive income, H1 2026. Linked to the original frozen input. A missing reported fact stays n.a. Formula: ='Historical Inputs'!F2443</x:t>
        </x:r>
      </x:text>
    </x:comment>
    <x:comment ref="Q28" authorId="0">
      <x:text>
        <x:r>
          <x:t>Net interest income, H1 2026. Linked to the original frozen input. A missing reported fact stays n.a. Formula: ='Historical Inputs'!F2444</x:t>
        </x:r>
      </x:text>
    </x:comment>
    <x:comment ref="Q29" authorId="0">
      <x:text>
        <x:r>
          <x:t>Noninterest Income, H1 2026. Linked to the original frozen input. A missing reported fact stays n.a. Formula: ='Historical Inputs'!F2445</x:t>
        </x:r>
      </x:text>
    </x:comment>
    <x:comment ref="Q31" authorId="0">
      <x:text>
        <x:r>
          <x:t>Noninterest expense, H1 2026. Linked to the original frozen input. A missing reported fact stays n.a. Formula: ='Historical Inputs'!F2447</x:t>
        </x:r>
      </x:text>
    </x:comment>
    <x:comment ref="Q34" authorId="0">
      <x:text>
        <x:r>
          <x:t>Income before income taxes, H1 2026. Linked to the original frozen input. A missing reported fact stays n.a. Formula: ='Historical Inputs'!F2449</x:t>
        </x:r>
      </x:text>
    </x:comment>
    <x:comment ref="Q35" authorId="0">
      <x:text>
        <x:r>
          <x:t>Tax, H1 2026. Linked to the original frozen input. A missing reported fact stays n.a. Formula: ='Historical Inputs'!F2450</x:t>
        </x:r>
      </x:text>
    </x:comment>
    <x:comment ref="Q38" authorId="0">
      <x:text>
        <x:r>
          <x:t>Reported diluted EPS, H1 2026. Linked to the original frozen input. A missing reported fact stays n.a. Formula: ='Historical Inputs'!F2454</x:t>
        </x:r>
      </x:text>
    </x:comment>
    <x:comment ref="Q39" authorId="0">
      <x:text>
        <x:r>
          <x:t>Weighted average diluted shares, H1 2026. Linked to the original frozen input. A missing reported fact stays n.a. Formula: ='Historical Inputs'!F2455</x:t>
        </x:r>
      </x:text>
    </x:comment>
    <x:comment ref="Q41" authorId="0">
      <x:text>
        <x:r>
          <x:t>Dividends per common share, H1 2026. Linked to the original frozen input. A missing reported fact stays n.a. Formula: ='Historical Inputs'!F2456</x:t>
        </x:r>
      </x:text>
    </x:comment>
    <x:comment ref="Q42" authorId="0">
      <x:text>
        <x:r>
          <x:t>Cash common dividends paid, H1 2026. Linked to the original frozen input. A missing reported fact stays n.a. Formula: ='Historical Inputs'!F2457</x:t>
        </x:r>
      </x:text>
    </x:comment>
    <x:comment ref="Q43" authorId="0">
      <x:text>
        <x:r>
          <x:t>Common share repurchases paid, H1 2026. Linked to the original frozen input. A missing reported fact stays n.a. Formula: ='Historical Inputs'!F2458</x:t>
        </x:r>
      </x:text>
    </x:comment>
    <x:comment ref="Q44" authorId="0">
      <x:text>
        <x:r>
          <x:t>Gross loan charge-offs, H1 2026. Linked to the original frozen input. A missing reported fact stays n.a. Formula: ='Historical Inputs'!F2459</x:t>
        </x:r>
      </x:text>
    </x:comment>
    <x:comment ref="Q45" authorId="0">
      <x:text>
        <x:r>
          <x:t>Loan recoveries, H1 2026. Linked to the original frozen input. A missing reported fact stays n.a. Formula: ='Historical Inputs'!F2460</x:t>
        </x:r>
      </x:text>
    </x:comment>
    <x:comment ref="Q47" authorId="0">
      <x:text>
        <x:r>
          <x:t>Actual standardized CET1 ratio, H1 2026. Linked to the original frozen input. A missing reported fact stays n.a. Formula: ='Historical Inputs'!F2462</x:t>
        </x:r>
      </x:text>
    </x:comment>
    <x:comment ref="Q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Inputs'!F2437</x:t>
        </x:r>
      </x:text>
    </x:comment>
    <x:comment ref="Q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Inputs'!F2429),'Historical Inputs'!F2429&gt;=1),'Historical Inputs'!F2429,IF(COUNT('Historical Inputs'!F2428,'Historical Inputs'!F2430)=2,'Historical Inputs'!F2428-'Historical Inputs'!F2430,"n.a."))</x:t>
        </x:r>
      </x:text>
    </x:comment>
    <x:comment ref="Q16" authorId="0">
      <x:text>
        <x:r>
          <x:t>Ending shares differ from weighted average diluted shares. Issued less treasury is used only for an identical date. Formula: =IF(ISNUMBER('Historical Inputs'!F2434),'Historical Inputs'!F2434,IF(COUNT('Historical Inputs'!F2435,'Historical Inputs'!F2436)=2,'Historical Inputs'!F2435-'Historical Inputs'!F2436,"n.a."))</x:t>
        </x:r>
      </x:text>
    </x:comment>
    <x:comment ref="Q11" authorId="0">
      <x:text>
        <x:r>
          <x:t>Explicit reported common equity takes precedence. Preferred par amounts cannot substitute for carrying values. Rounded BV times shares is a disclosed fallback. Formula: =IF(ISNUMBER('Historical Inputs'!F2430),'Historical Inputs'!F2430,IF(AND(COUNT('Historical Inputs'!F2428,'Historical Inputs'!F2429)=2,'Historical Inputs'!F2429&gt;=1),'Historical Inputs'!F2428-'Historical Inputs'!F2429,IF(COUNT('Historical Inputs'!F2464,Q16)=2,'Historical Inputs'!F2464*Q16,"n.a.")))</x:t>
        </x:r>
      </x:text>
    </x:comment>
    <x:comment ref="Q13" authorId="0">
      <x:text>
        <x:r>
          <x:t>Other intangibles exclude goodwill. If combined intangibles are reported, goodwill is deducted once. Formula: =IF(COUNT('Historical Inputs'!F2433,Q12)=2,'Historical Inputs'!F2433-Q12,'Historical Inputs'!F2432)</x:t>
        </x:r>
      </x:text>
    </x:comment>
    <x:comment ref="Q14" authorId="0">
      <x:text>
        <x:r>
          <x:t>Straight subtraction TCE has no issuer deferred-tax adjustment. Formula: =IF(COUNT(Q11,Q12,Q13)=3,Q11-Q12-Q13,"n.a.")</x:t>
        </x:r>
      </x:text>
    </x:comment>
    <x:comment ref="Q17" authorId="0">
      <x:text>
        <x:r>
          <x:t>Reported book value per share takes precedence. Formula: =IF(ISNUMBER('Historical Inputs'!F2464),'Historical Inputs'!F2464,IF(COUNT(Q11,Q16)=2,Q11/Q16,"n.a."))</x:t>
        </x:r>
      </x:text>
    </x:comment>
    <x:comment ref="Q18" authorId="0">
      <x:text>
        <x:r>
          <x:t>Selected TBV is issuer reported, then issuer TCE divided by ending shares, then straight-subtraction TCE. Formula: =IF(ISNUMBER('Historical Inputs'!F2465),'Historical Inputs'!F2465,IF(COUNT('Historical Inputs'!F2466,Q16)=2,'Historical Inputs'!F2466/Q16,IF(COUNT(Q14,Q16)=2,Q14/Q16,"n.a.")))</x:t>
        </x:r>
      </x:text>
    </x:comment>
    <x:comment ref="Q15" authorId="0">
      <x:text>
        <x:r>
          <x:t>Reported TCE takes precedence. TBV times rounded end shares can be a reconstruction. Formula: =IF(ISNUMBER('Historical Inputs'!F2466),'Historical Inputs'!F2466,IF(COUNT(Q18,Q16)=2,Q18*Q16,"n.a."))</x:t>
        </x:r>
      </x:text>
    </x:comment>
    <x:comment ref="Q36" authorId="0">
      <x:text>
        <x:r>
          <x:t>Common earnings exclude preferred dividends and common-income adjustments. Formula: =IF(ISNUMBER('Historical Inputs'!F2452),'Historical Inputs'!F2452,IF(COUNT('Historical Inputs'!F2451,'Historical Inputs'!F2453)=2,'Historical Inputs'!F2451-'Historical Inputs'!F2453,"n.a."))</x:t>
        </x:r>
      </x:text>
    </x:comment>
    <x:comment ref="Q37" authorId="0">
      <x:text>
        <x:r>
          <x:t>Reported parent net income, otherwise common income plus reported preferred adjustments; the fallback is a bridge. Formula: =IF(ISNUMBER('Historical Inputs'!F2451),'Historical Inputs'!F2451,IF(COUNT('Historical Inputs'!F2452,'Historical Inputs'!F2453)=2,'Historical Inputs'!F2452+'Historical Inputs'!F2453,"n.a."))</x:t>
        </x:r>
      </x:text>
    </x:comment>
    <x:comment ref="Q30" authorId="0">
      <x:text>
        <x:r>
          <x:t>Net revenue equals net interest plus noninterest income. Use total GAAP reported revenue when a component is unavailable. Formula: =IF(COUNT(Q28:Q29)=2,SUM(Q28:Q29),'Historical Inputs'!F2446)</x:t>
        </x:r>
      </x:text>
    </x:comment>
    <x:comment ref="Q32" authorId="0">
      <x:text>
        <x:r>
          <x:t>Pre-provision net revenue excludes the provision but retains operating expense. Formula: =IF(COUNT(Q30,Q31)=2,Q30-Q31,"n.a.")</x:t>
        </x:r>
      </x:text>
    </x:comment>
    <x:comment ref="Q33" authorId="0">
      <x:text>
        <x:r>
          <x:t>Reported credit provision is selected first. Otherwise this is an explicitly labeled pretax bridge residual, not a reported provision. Formula: =IF(ISNUMBER('Historical Inputs'!F2448),'Historical Inputs'!F2448,IF(COUNT(Q30,Q31,Q34)=3,Q30-Q31-Q34,"n.a."))</x:t>
        </x:r>
      </x:text>
    </x:comment>
    <x:comment ref="Q40" authorId="0">
      <x:text>
        <x:r>
          <x:t>Calculated common EPS uses common earnings and period-average diluted shares. Formula: =IF(AND(ISNUMBER(Q36),ISNUMBER(Q39),Q39&lt;&gt;0),Q36/Q39,"n.a.")</x:t>
        </x:r>
      </x:text>
    </x:comment>
    <x:comment ref="Q46" authorId="0">
      <x:text>
        <x:r>
          <x:t>Net charge-offs equal gross charge-offs less recoveries. Missing recoveries are not zero. Formula: =IF(COUNT(Q44,Q45)=2,Q44-Q45,"n.a.")</x:t>
        </x:r>
      </x:text>
    </x:comment>
    <x:comment ref="Q51" authorId="0">
      <x:text>
        <x:r>
          <x:t>GAAP efficiency proxy. Issuer tax-equivalent revenue may produce a different reported ratio. Formula: =IF(AND(ISNUMBER(Q31),ISNUMBER(Q30),Q30&lt;&gt;0),Q31/Q30,"n.a.")</x:t>
        </x:r>
      </x:text>
    </x:comment>
    <x:comment ref="Q52" authorId="0">
      <x:text>
        <x:r>
          <x:t>Period-end loan-to-deposit ratio; business-model funding differences remain. Formula: =IF(AND(ISNUMBER(Q21),ISNUMBER(Q24),Q24&lt;&gt;0),Q21/Q24,"n.a.")</x:t>
        </x:r>
      </x:text>
    </x:comment>
    <x:comment ref="Q53" authorId="0">
      <x:text>
        <x:r>
          <x:t>Loan allowance coverage excludes unfunded commitment reserves. Formula: =IF(AND(ISNUMBER(Q23),ISNUMBER(Q21),Q21&lt;&gt;0),Q23/Q21,"n.a.")</x:t>
        </x:r>
      </x:text>
    </x:comment>
    <x:comment ref="Q54" authorId="0">
      <x:text>
        <x:r>
          <x:t>Charge-offs divided by period-end gross loans. This differs from an issuer average-loan credit-loss ratio. Formula: =IF(AND(ISNUMBER(Q46),ISNUMBER(Q21),Q21&lt;&gt;0),Q46/Q21,"n.a.")</x:t>
        </x:r>
      </x:text>
    </x:comment>
    <x:comment ref="Q55" authorId="0">
      <x:text>
        <x:r>
          <x:t>Difference between parent and common earnings includes preferred and other common-income claims. Formula: =IF(COUNT(Q37,Q36)=2,Q37-Q36,"n.a.")</x:t>
        </x:r>
      </x:text>
    </x:comment>
    <x:comment ref="R28" authorId="0">
      <x:text>
        <x:r>
          <x:t>LTM flow equals FY2025 plus H1 2026 minus H1 2025. Stock balances stay at June 2026. Formula: =IF(COUNT(M28,Q28,P28)=3,M28+Q28-P28,"n.a.")</x:t>
        </x:r>
      </x:text>
    </x:comment>
    <x:comment ref="R29" authorId="0">
      <x:text>
        <x:r>
          <x:t>LTM flow equals FY2025 plus H1 2026 minus H1 2025. Stock balances stay at June 2026. Formula: =IF(COUNT(M29,Q29,P29)=3,M29+Q29-P29,"n.a.")</x:t>
        </x:r>
      </x:text>
    </x:comment>
    <x:comment ref="R30" authorId="0">
      <x:text>
        <x:r>
          <x:t>LTM flow equals FY2025 plus H1 2026 minus H1 2025. Stock balances stay at June 2026. Formula: =IF(COUNT(M30,Q30,P30)=3,M30+Q30-P30,"n.a.")</x:t>
        </x:r>
      </x:text>
    </x:comment>
    <x:comment ref="R31" authorId="0">
      <x:text>
        <x:r>
          <x:t>LTM flow equals FY2025 plus H1 2026 minus H1 2025. Stock balances stay at June 2026. Formula: =IF(COUNT(M31,Q31,P31)=3,M31+Q31-P31,"n.a.")</x:t>
        </x:r>
      </x:text>
    </x:comment>
    <x:comment ref="R32" authorId="0">
      <x:text>
        <x:r>
          <x:t>LTM flow equals FY2025 plus H1 2026 minus H1 2025. Stock balances stay at June 2026. Formula: =IF(COUNT(M32,Q32,P32)=3,M32+Q32-P32,"n.a.")</x:t>
        </x:r>
      </x:text>
    </x:comment>
    <x:comment ref="R33" authorId="0">
      <x:text>
        <x:r>
          <x:t>LTM flow equals FY2025 plus H1 2026 minus H1 2025. Stock balances stay at June 2026. Formula: =IF(COUNT(M33,Q33,P33)=3,M33+Q33-P33,"n.a.")</x:t>
        </x:r>
      </x:text>
    </x:comment>
    <x:comment ref="R34" authorId="0">
      <x:text>
        <x:r>
          <x:t>LTM flow equals FY2025 plus H1 2026 minus H1 2025. Stock balances stay at June 2026. Formula: =IF(COUNT(M34,Q34,P34)=3,M34+Q34-P34,"n.a.")</x:t>
        </x:r>
      </x:text>
    </x:comment>
    <x:comment ref="R35" authorId="0">
      <x:text>
        <x:r>
          <x:t>LTM flow equals FY2025 plus H1 2026 minus H1 2025. Stock balances stay at June 2026. Formula: =IF(COUNT(M35,Q35,P35)=3,M35+Q35-P35,"n.a.")</x:t>
        </x:r>
      </x:text>
    </x:comment>
    <x:comment ref="R36" authorId="0">
      <x:text>
        <x:r>
          <x:t>LTM flow equals FY2025 plus H1 2026 minus H1 2025. Stock balances stay at June 2026. Formula: =IF(COUNT(M36,Q36,P36)=3,M36+Q36-P36,"n.a.")</x:t>
        </x:r>
      </x:text>
    </x:comment>
    <x:comment ref="R37" authorId="0">
      <x:text>
        <x:r>
          <x:t>LTM flow equals FY2025 plus H1 2026 minus H1 2025. Stock balances stay at June 2026. Formula: =IF(COUNT(M37,Q37,P37)=3,M37+Q37-P37,"n.a.")</x:t>
        </x:r>
      </x:text>
    </x:comment>
    <x:comment ref="R39" authorId="0">
      <x:text>
        <x:r>
          <x:t>Reconstruct LTM diluted average shares with equal half-year weighting. Formula: =IF(COUNT(M39,Q39,P39)=3,M39+Q39/2-P39/2,"n.a.")</x:t>
        </x:r>
      </x:text>
    </x:comment>
    <x:comment ref="R40" authorId="0">
      <x:text>
        <x:r>
          <x:t>LTM common income divided by the reconstructed diluted-share average. Formula: =IF(AND(ISNUMBER(R36),ISNUMBER(R39),R39&lt;&gt;0),R36/R39,"n.a.")</x:t>
        </x:r>
      </x:text>
    </x:comment>
    <x:comment ref="R41" authorId="0">
      <x:text>
        <x:r>
          <x:t>LTM flow equals FY2025 plus H1 2026 minus H1 2025. Stock balances stay at June 2026. Formula: =IF(COUNT(M41,Q41,P41)=3,M41+Q41-P41,"n.a.")</x:t>
        </x:r>
      </x:text>
    </x:comment>
    <x:comment ref="R42" authorId="0">
      <x:text>
        <x:r>
          <x:t>LTM flow equals FY2025 plus H1 2026 minus H1 2025. Stock balances stay at June 2026. Formula: =IF(COUNT(M42,Q42,P42)=3,M42+Q42-P42,"n.a.")</x:t>
        </x:r>
      </x:text>
    </x:comment>
    <x:comment ref="R43" authorId="0">
      <x:text>
        <x:r>
          <x:t>LTM flow equals FY2025 plus H1 2026 minus H1 2025. Stock balances stay at June 2026. Formula: =IF(COUNT(M43,Q43,P43)=3,M43+Q43-P43,"n.a.")</x:t>
        </x:r>
      </x:text>
    </x:comment>
    <x:comment ref="R44" authorId="0">
      <x:text>
        <x:r>
          <x:t>LTM flow equals FY2025 plus H1 2026 minus H1 2025. Stock balances stay at June 2026. Formula: =IF(COUNT(M44,Q44,P44)=3,M44+Q44-P44,"n.a.")</x:t>
        </x:r>
      </x:text>
    </x:comment>
    <x:comment ref="R45" authorId="0">
      <x:text>
        <x:r>
          <x:t>LTM flow equals FY2025 plus H1 2026 minus H1 2025. Stock balances stay at June 2026. Formula: =IF(COUNT(M45,Q45,P45)=3,M45+Q45-P45,"n.a.")</x:t>
        </x:r>
      </x:text>
    </x:comment>
    <x:comment ref="R46" authorId="0">
      <x:text>
        <x:r>
          <x:t>LTM flow equals FY2025 plus H1 2026 minus H1 2025. Stock balances stay at June 2026. Formula: =IF(COUNT(M46,Q46,P46)=3,M46+Q46-P46,"n.a.")</x:t>
        </x:r>
      </x:text>
    </x:comment>
    <x:comment ref="R48" authorId="0">
      <x:text>
        <x:r>
          <x:t>LTM return proxy uses June 2025 and June 2026 average balances. Formula: =IF(COUNT(R36,P11,Q11)=3,R36/AVERAGE(P11,Q11),"n.a.")</x:t>
        </x:r>
      </x:text>
    </x:comment>
    <x:comment ref="R49" authorId="0">
      <x:text>
        <x:r>
          <x:t>LTM return proxy uses June 2025 and June 2026 average balances. Formula: =IF(COUNT(R36,P15,Q15)=3,R36/AVERAGE(P15,Q15),"n.a.")</x:t>
        </x:r>
      </x:text>
    </x:comment>
    <x:comment ref="R50" authorId="0">
      <x:text>
        <x:r>
          <x:t>LTM return proxy uses June 2025 and June 2026 average balances. Formula: =IF(COUNT(R36,P7,Q7)=3,R36/AVERAGE(P7,Q7),"n.a.")</x:t>
        </x:r>
      </x:text>
    </x:comment>
    <x:comment ref="R55" authorId="0">
      <x:text>
        <x:r>
          <x:t>LTM flow equals FY2025 plus H1 2026 minus H1 2025. Stock balances stay at June 2026. Formula: =IF(COUNT(M55,Q55,P55)=3,M55+Q55-P55,"n.a.")</x:t>
        </x:r>
      </x:text>
    </x:comment>
    <x:comment ref="N30" authorId="0">
      <x:text>
        <x:r>
          <x:t>FY2026 estimate from the single forecast build, not reported full-year results. Formula: ='Forecast FY2026'!O11</x:t>
        </x:r>
      </x:text>
    </x:comment>
    <x:comment ref="N31" authorId="0">
      <x:text>
        <x:r>
          <x:t>FY2026 estimate from the single forecast build, not reported full-year results. Formula: ='Forecast FY2026'!P11</x:t>
        </x:r>
      </x:text>
    </x:comment>
    <x:comment ref="N33" authorId="0">
      <x:text>
        <x:r>
          <x:t>FY2026 estimate from the single forecast build, not reported full-year results. Formula: ='Forecast FY2026'!Q11</x:t>
        </x:r>
      </x:text>
    </x:comment>
    <x:comment ref="N36" authorId="0">
      <x:text>
        <x:r>
          <x:t>FY2026 estimate from the single forecast build, not reported full-year results. Formula: ='Forecast FY2026'!R11</x:t>
        </x:r>
      </x:text>
    </x:comment>
    <x:comment ref="N39" authorId="0">
      <x:text>
        <x:r>
          <x:t>FY2026 estimate from the single forecast build, not reported full-year results. Formula: ='Forecast FY2026'!S11</x:t>
        </x:r>
      </x:text>
    </x:comment>
    <x:comment ref="N40" authorId="0">
      <x:text>
        <x:r>
          <x:t>FY2026 estimate from the single forecast build, not reported full-year results. Formula: ='Forecast FY2026'!T11</x:t>
        </x:r>
      </x:text>
    </x:comment>
  </x:commentList>
</x:comments>
</file>

<file path=xl/comments25.xml><?xml version="1.0" encoding="utf-8"?>
<x:comments xmlns:x="http://schemas.openxmlformats.org/spreadsheetml/2006/main">
  <x:authors>
    <x:author/>
  </x:authors>
  <x:commentList>
    <x:comment ref="E7" authorId="0">
      <x:text>
        <x:r>
          <x:t>Assets, FY2017. Linked to the original frozen input. A missing reported fact stays n.a. Formula: ='Historical Inputs'!F2508</x:t>
        </x:r>
      </x:text>
    </x:comment>
    <x:comment ref="E8" authorId="0">
      <x:text>
        <x:r>
          <x:t>Liabilities, FY2017. Linked to the original frozen input. A missing reported fact stays n.a. Formula: ='Historical Inputs'!F2509</x:t>
        </x:r>
      </x:text>
    </x:comment>
    <x:comment ref="E9" authorId="0">
      <x:text>
        <x:r>
          <x:t>Shareholders equity attributable to parent, FY2017. Linked to the original frozen input. A missing reported fact stays n.a. Formula: ='Historical Inputs'!F2510</x:t>
        </x:r>
      </x:text>
    </x:comment>
    <x:comment ref="E12" authorId="0">
      <x:text>
        <x:r>
          <x:t>Goodwill, FY2017. Linked to the original frozen input. A missing reported fact stays n.a. Formula: ='Historical Inputs'!F2513</x:t>
        </x:r>
      </x:text>
    </x:comment>
    <x:comment ref="E19" authorId="0">
      <x:text>
        <x:r>
          <x:t>Reported common book value per share, FY2017. Linked to the original frozen input. A missing reported fact stays n.a. Formula: ='Historical Inputs'!F2546</x:t>
        </x:r>
      </x:text>
    </x:comment>
    <x:comment ref="E20" authorId="0">
      <x:text>
        <x:r>
          <x:t>Reported tangible book value per share, FY2017. Linked to the original frozen input. A missing reported fact stays n.a. Formula: ='Historical Inputs'!F2547</x:t>
        </x:r>
      </x:text>
    </x:comment>
    <x:comment ref="E21" authorId="0">
      <x:text>
        <x:r>
          <x:t>Gross loans and leases selected definition, FY2017. Linked to the original frozen input. A missing reported fact stays n.a. Formula: ='Historical Inputs'!F2520</x:t>
        </x:r>
      </x:text>
    </x:comment>
    <x:comment ref="E22" authorId="0">
      <x:text>
        <x:r>
          <x:t>Net loans after allowance selected definition, FY2017. Linked to the original frozen input. A missing reported fact stays n.a. Formula: ='Historical Inputs'!F2521</x:t>
        </x:r>
      </x:text>
    </x:comment>
    <x:comment ref="E23" authorId="0">
      <x:text>
        <x:r>
          <x:t>Loan allowance for credit losses, FY2017. Linked to the original frozen input. A missing reported fact stays n.a. Formula: ='Historical Inputs'!F2522</x:t>
        </x:r>
      </x:text>
    </x:comment>
    <x:comment ref="E25" authorId="0">
      <x:text>
        <x:r>
          <x:t>Cash, FY2017. Linked to the original frozen input. A missing reported fact stays n.a. Formula: ='Historical Inputs'!F2524</x:t>
        </x:r>
      </x:text>
    </x:comment>
    <x:comment ref="E26" authorId="0">
      <x:text>
        <x:r>
          <x:t>Accumulated other comprehensive income, FY2017. Linked to the original frozen input. A missing reported fact stays n.a. Formula: ='Historical Inputs'!F2525</x:t>
        </x:r>
      </x:text>
    </x:comment>
    <x:comment ref="E28" authorId="0">
      <x:text>
        <x:r>
          <x:t>Net interest income, FY2017. Linked to the original frozen input. A missing reported fact stays n.a. Formula: ='Historical Inputs'!F2526</x:t>
        </x:r>
      </x:text>
    </x:comment>
    <x:comment ref="E29" authorId="0">
      <x:text>
        <x:r>
          <x:t>Noninterest Income, FY2017. Linked to the original frozen input. A missing reported fact stays n.a. Formula: ='Historical Inputs'!F2527</x:t>
        </x:r>
      </x:text>
    </x:comment>
    <x:comment ref="E31" authorId="0">
      <x:text>
        <x:r>
          <x:t>Noninterest expense, FY2017. Linked to the original frozen input. A missing reported fact stays n.a. Formula: ='Historical Inputs'!F2529</x:t>
        </x:r>
      </x:text>
    </x:comment>
    <x:comment ref="E34" authorId="0">
      <x:text>
        <x:r>
          <x:t>Income before income taxes, FY2017. Linked to the original frozen input. A missing reported fact stays n.a. Formula: ='Historical Inputs'!F2531</x:t>
        </x:r>
      </x:text>
    </x:comment>
    <x:comment ref="E35" authorId="0">
      <x:text>
        <x:r>
          <x:t>Tax, FY2017. Linked to the original frozen input. A missing reported fact stays n.a. Formula: ='Historical Inputs'!F2532</x:t>
        </x:r>
      </x:text>
    </x:comment>
    <x:comment ref="E38" authorId="0">
      <x:text>
        <x:r>
          <x:t>Reported diluted EPS, FY2017. Linked to the original frozen input. A missing reported fact stays n.a. Formula: ='Historical Inputs'!F2536</x:t>
        </x:r>
      </x:text>
    </x:comment>
    <x:comment ref="E39" authorId="0">
      <x:text>
        <x:r>
          <x:t>Weighted average diluted shares, FY2017. Linked to the original frozen input. A missing reported fact stays n.a. Formula: ='Historical Inputs'!F2537</x:t>
        </x:r>
      </x:text>
    </x:comment>
    <x:comment ref="E41" authorId="0">
      <x:text>
        <x:r>
          <x:t>Dividends per common share, FY2017. Linked to the original frozen input. A missing reported fact stays n.a. Formula: ='Historical Inputs'!F2538</x:t>
        </x:r>
      </x:text>
    </x:comment>
    <x:comment ref="E42" authorId="0">
      <x:text>
        <x:r>
          <x:t>Cash common dividends paid, FY2017. Linked to the original frozen input. A missing reported fact stays n.a. Formula: ='Historical Inputs'!F2539</x:t>
        </x:r>
      </x:text>
    </x:comment>
    <x:comment ref="E43" authorId="0">
      <x:text>
        <x:r>
          <x:t>Common share repurchases paid, FY2017. Linked to the original frozen input. A missing reported fact stays n.a. Formula: ='Historical Inputs'!F2540</x:t>
        </x:r>
      </x:text>
    </x:comment>
    <x:comment ref="E44" authorId="0">
      <x:text>
        <x:r>
          <x:t>Gross loan charge-offs, FY2017. Linked to the original frozen input. A missing reported fact stays n.a. Formula: ='Historical Inputs'!F2541</x:t>
        </x:r>
      </x:text>
    </x:comment>
    <x:comment ref="E45" authorId="0">
      <x:text>
        <x:r>
          <x:t>Loan recoveries, FY2017. Linked to the original frozen input. A missing reported fact stays n.a. Formula: ='Historical Inputs'!F2542</x:t>
        </x:r>
      </x:text>
    </x:comment>
    <x:comment ref="E47" authorId="0">
      <x:text>
        <x:r>
          <x:t>Actual standardized CET1 ratio, FY2017. Linked to the original frozen input. A missing reported fact stays n.a. Formula: ='Historical Inputs'!F2544</x:t>
        </x:r>
      </x:text>
    </x:comment>
    <x:comment ref="E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Inputs'!F2519</x:t>
        </x:r>
      </x:text>
    </x:comment>
    <x:comment ref="E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Inputs'!F2511),'Historical Inputs'!F2511&gt;=1),'Historical Inputs'!F2511,IF(COUNT('Historical Inputs'!F2510,'Historical Inputs'!F2512)=2,'Historical Inputs'!F2510-'Historical Inputs'!F2512,"n.a."))</x:t>
        </x:r>
      </x:text>
    </x:comment>
    <x:comment ref="E16" authorId="0">
      <x:text>
        <x:r>
          <x:t>Ending shares differ from weighted average diluted shares. Issued less treasury is used only for an identical date. Formula: =IF(ISNUMBER('Historical Inputs'!F2516),'Historical Inputs'!F2516,IF(COUNT('Historical Inputs'!F2517,'Historical Inputs'!F2518)=2,'Historical Inputs'!F2517-'Historical Inputs'!F2518,"n.a."))</x:t>
        </x:r>
      </x:text>
    </x:comment>
    <x:comment ref="E11" authorId="0">
      <x:text>
        <x:r>
          <x:t>Explicit reported common equity takes precedence. Preferred par amounts cannot substitute for carrying values. Rounded BV times shares is a disclosed fallback. Formula: =IF(ISNUMBER('Historical Inputs'!F2512),'Historical Inputs'!F2512,IF(AND(COUNT('Historical Inputs'!F2510,'Historical Inputs'!F2511)=2,'Historical Inputs'!F2511&gt;=1),'Historical Inputs'!F2510-'Historical Inputs'!F2511,IF(COUNT('Historical Inputs'!F2546,E16)=2,'Historical Inputs'!F2546*E16,"n.a.")))</x:t>
        </x:r>
      </x:text>
    </x:comment>
    <x:comment ref="E13" authorId="0">
      <x:text>
        <x:r>
          <x:t>Other intangibles exclude goodwill. If combined intangibles are reported, goodwill is deducted once. Formula: =IF(COUNT('Historical Inputs'!F2515,E12)=2,'Historical Inputs'!F2515-E12,'Historical Inputs'!F2514)</x:t>
        </x:r>
      </x:text>
    </x:comment>
    <x:comment ref="E14" authorId="0">
      <x:text>
        <x:r>
          <x:t>Straight subtraction TCE has no issuer deferred-tax adjustment. Formula: =IF(COUNT(E11,E12,E13)=3,E11-E12-E13,"n.a.")</x:t>
        </x:r>
      </x:text>
    </x:comment>
    <x:comment ref="E17" authorId="0">
      <x:text>
        <x:r>
          <x:t>Reported book value per share takes precedence. Formula: =IF(ISNUMBER('Historical Inputs'!F2546),'Historical Inputs'!F2546,IF(COUNT(E11,E16)=2,E11/E16,"n.a."))</x:t>
        </x:r>
      </x:text>
    </x:comment>
    <x:comment ref="E18" authorId="0">
      <x:text>
        <x:r>
          <x:t>Selected TBV is issuer reported, then issuer TCE divided by ending shares, then straight-subtraction TCE. Formula: =IF(ISNUMBER('Historical Inputs'!F2547),'Historical Inputs'!F2547,IF(COUNT('Historical Inputs'!F2548,E16)=2,'Historical Inputs'!F2548/E16,IF(COUNT(E14,E16)=2,E14/E16,"n.a.")))</x:t>
        </x:r>
      </x:text>
    </x:comment>
    <x:comment ref="E15" authorId="0">
      <x:text>
        <x:r>
          <x:t>Reported TCE takes precedence. TBV times rounded end shares can be a reconstruction. Formula: =IF(ISNUMBER('Historical Inputs'!F2548),'Historical Inputs'!F2548,IF(COUNT(E18,E16)=2,E18*E16,"n.a."))</x:t>
        </x:r>
      </x:text>
    </x:comment>
    <x:comment ref="E36" authorId="0">
      <x:text>
        <x:r>
          <x:t>Common earnings exclude preferred dividends and common-income adjustments. Formula: =IF(ISNUMBER('Historical Inputs'!F2534),'Historical Inputs'!F2534,IF(COUNT('Historical Inputs'!F2533,'Historical Inputs'!F2535)=2,'Historical Inputs'!F2533-'Historical Inputs'!F2535,"n.a."))</x:t>
        </x:r>
      </x:text>
    </x:comment>
    <x:comment ref="E37" authorId="0">
      <x:text>
        <x:r>
          <x:t>Reported parent net income, otherwise common income plus reported preferred adjustments; the fallback is a bridge. Formula: =IF(ISNUMBER('Historical Inputs'!F2533),'Historical Inputs'!F2533,IF(COUNT('Historical Inputs'!F2534,'Historical Inputs'!F2535)=2,'Historical Inputs'!F2534+'Historical Inputs'!F2535,"n.a."))</x:t>
        </x:r>
      </x:text>
    </x:comment>
    <x:comment ref="E30" authorId="0">
      <x:text>
        <x:r>
          <x:t>Net revenue equals net interest plus noninterest income. Use total GAAP reported revenue when a component is unavailable. Formula: =IF(COUNT(E28:E29)=2,SUM(E28:E29),'Historical Inputs'!F2528)</x:t>
        </x:r>
      </x:text>
    </x:comment>
    <x:comment ref="E32" authorId="0">
      <x:text>
        <x:r>
          <x:t>Pre-provision net revenue excludes the provision but retains operating expense. Formula: =IF(COUNT(E30,E31)=2,E30-E31,"n.a.")</x:t>
        </x:r>
      </x:text>
    </x:comment>
    <x:comment ref="E33" authorId="0">
      <x:text>
        <x:r>
          <x:t>Reported credit provision is selected first. Otherwise this is an explicitly labeled pretax bridge residual, not a reported provision. Formula: =IF(ISNUMBER('Historical Inputs'!F2530),'Historical Inputs'!F2530,IF(COUNT(E30,E31,E34)=3,E30-E31-E34,"n.a."))</x:t>
        </x:r>
      </x:text>
    </x:comment>
    <x:comment ref="E40" authorId="0">
      <x:text>
        <x:r>
          <x:t>Calculated common EPS uses common earnings and period-average diluted shares. Formula: =IF(AND(ISNUMBER(E36),ISNUMBER(E39),E39&lt;&gt;0),E36/E39,"n.a.")</x:t>
        </x:r>
      </x:text>
    </x:comment>
    <x:comment ref="E46" authorId="0">
      <x:text>
        <x:r>
          <x:t>Net charge-offs equal gross charge-offs less recoveries. Missing recoveries are not zero. Formula: =IF(COUNT(E44,E45)=2,E44-E45,"n.a.")</x:t>
        </x:r>
      </x:text>
    </x:comment>
    <x:comment ref="E51" authorId="0">
      <x:text>
        <x:r>
          <x:t>GAAP efficiency proxy. Issuer tax-equivalent revenue may produce a different reported ratio. Formula: =IF(AND(ISNUMBER(E31),ISNUMBER(E30),E30&lt;&gt;0),E31/E30,"n.a.")</x:t>
        </x:r>
      </x:text>
    </x:comment>
    <x:comment ref="E52" authorId="0">
      <x:text>
        <x:r>
          <x:t>Period-end loan-to-deposit ratio; business-model funding differences remain. Formula: =IF(AND(ISNUMBER(E21),ISNUMBER(E24),E24&lt;&gt;0),E21/E24,"n.a.")</x:t>
        </x:r>
      </x:text>
    </x:comment>
    <x:comment ref="E53" authorId="0">
      <x:text>
        <x:r>
          <x:t>Loan allowance coverage excludes unfunded commitment reserves. Formula: =IF(AND(ISNUMBER(E23),ISNUMBER(E21),E21&lt;&gt;0),E23/E21,"n.a.")</x:t>
        </x:r>
      </x:text>
    </x:comment>
    <x:comment ref="E54" authorId="0">
      <x:text>
        <x:r>
          <x:t>Charge-offs divided by period-end gross loans. This differs from an issuer average-loan credit-loss ratio. Formula: =IF(AND(ISNUMBER(E46),ISNUMBER(E21),E21&lt;&gt;0),E46/E21,"n.a.")</x:t>
        </x:r>
      </x:text>
    </x:comment>
    <x:comment ref="E55" authorId="0">
      <x:text>
        <x:r>
          <x:t>Difference between parent and common earnings includes preferred and other common-income claims. Formula: =IF(COUNT(E37,E36)=2,E37-E36,"n.a.")</x:t>
        </x:r>
      </x:text>
    </x:comment>
    <x:comment ref="E48" authorId="0">
      <x:text>
        <x:r>
          <x:t>Two-point average balance proxy, not the issuer daily average return. Formula: =IF(COUNT(E36,E11,$U$62)=3,E36/AVERAGE(E11,$U$62),"n.a.")</x:t>
        </x:r>
      </x:text>
    </x:comment>
    <x:comment ref="E49" authorId="0">
      <x:text>
        <x:r>
          <x:t>Two-point average balance proxy, not the issuer daily average return. Formula: =IF(COUNT(E36,E15,$U$63)=3,E36/AVERAGE(E15,$U$63),"n.a.")</x:t>
        </x:r>
      </x:text>
    </x:comment>
    <x:comment ref="E50" authorId="0">
      <x:text>
        <x:r>
          <x:t>Two-point average balance proxy, not the issuer daily average return. Formula: =IF(COUNT(E36,E7,$U$64)=3,E36/AVERAGE(E7,$U$64),"n.a.")</x:t>
        </x:r>
      </x:text>
    </x:comment>
    <x:comment ref="F7" authorId="0">
      <x:text>
        <x:r>
          <x:t>Assets, FY2018. Linked to the original frozen input. A missing reported fact stays n.a. Formula: ='Historical Inputs'!F2549</x:t>
        </x:r>
      </x:text>
    </x:comment>
    <x:comment ref="F8" authorId="0">
      <x:text>
        <x:r>
          <x:t>Liabilities, FY2018. Linked to the original frozen input. A missing reported fact stays n.a. Formula: ='Historical Inputs'!F2550</x:t>
        </x:r>
      </x:text>
    </x:comment>
    <x:comment ref="F9" authorId="0">
      <x:text>
        <x:r>
          <x:t>Shareholders equity attributable to parent, FY2018. Linked to the original frozen input. A missing reported fact stays n.a. Formula: ='Historical Inputs'!F2551</x:t>
        </x:r>
      </x:text>
    </x:comment>
    <x:comment ref="F12" authorId="0">
      <x:text>
        <x:r>
          <x:t>Goodwill, FY2018. Linked to the original frozen input. A missing reported fact stays n.a. Formula: ='Historical Inputs'!F2554</x:t>
        </x:r>
      </x:text>
    </x:comment>
    <x:comment ref="F19" authorId="0">
      <x:text>
        <x:r>
          <x:t>Reported common book value per share, FY2018. Linked to the original frozen input. A missing reported fact stays n.a. Formula: ='Historical Inputs'!F2587</x:t>
        </x:r>
      </x:text>
    </x:comment>
    <x:comment ref="F20" authorId="0">
      <x:text>
        <x:r>
          <x:t>Reported tangible book value per share, FY2018. Linked to the original frozen input. A missing reported fact stays n.a. Formula: ='Historical Inputs'!F2588</x:t>
        </x:r>
      </x:text>
    </x:comment>
    <x:comment ref="F21" authorId="0">
      <x:text>
        <x:r>
          <x:t>Gross loans and leases selected definition, FY2018. Linked to the original frozen input. A missing reported fact stays n.a. Formula: ='Historical Inputs'!F2561</x:t>
        </x:r>
      </x:text>
    </x:comment>
    <x:comment ref="F22" authorId="0">
      <x:text>
        <x:r>
          <x:t>Net loans after allowance selected definition, FY2018. Linked to the original frozen input. A missing reported fact stays n.a. Formula: ='Historical Inputs'!F2562</x:t>
        </x:r>
      </x:text>
    </x:comment>
    <x:comment ref="F23" authorId="0">
      <x:text>
        <x:r>
          <x:t>Loan allowance for credit losses, FY2018. Linked to the original frozen input. A missing reported fact stays n.a. Formula: ='Historical Inputs'!F2563</x:t>
        </x:r>
      </x:text>
    </x:comment>
    <x:comment ref="F25" authorId="0">
      <x:text>
        <x:r>
          <x:t>Cash, FY2018. Linked to the original frozen input. A missing reported fact stays n.a. Formula: ='Historical Inputs'!F2565</x:t>
        </x:r>
      </x:text>
    </x:comment>
    <x:comment ref="F26" authorId="0">
      <x:text>
        <x:r>
          <x:t>Accumulated other comprehensive income, FY2018. Linked to the original frozen input. A missing reported fact stays n.a. Formula: ='Historical Inputs'!F2566</x:t>
        </x:r>
      </x:text>
    </x:comment>
    <x:comment ref="F28" authorId="0">
      <x:text>
        <x:r>
          <x:t>Net interest income, FY2018. Linked to the original frozen input. A missing reported fact stays n.a. Formula: ='Historical Inputs'!F2567</x:t>
        </x:r>
      </x:text>
    </x:comment>
    <x:comment ref="F29" authorId="0">
      <x:text>
        <x:r>
          <x:t>Noninterest Income, FY2018. Linked to the original frozen input. A missing reported fact stays n.a. Formula: ='Historical Inputs'!F2568</x:t>
        </x:r>
      </x:text>
    </x:comment>
    <x:comment ref="F31" authorId="0">
      <x:text>
        <x:r>
          <x:t>Noninterest expense, FY2018. Linked to the original frozen input. A missing reported fact stays n.a. Formula: ='Historical Inputs'!F2570</x:t>
        </x:r>
      </x:text>
    </x:comment>
    <x:comment ref="F34" authorId="0">
      <x:text>
        <x:r>
          <x:t>Income before income taxes, FY2018. Linked to the original frozen input. A missing reported fact stays n.a. Formula: ='Historical Inputs'!F2572</x:t>
        </x:r>
      </x:text>
    </x:comment>
    <x:comment ref="F35" authorId="0">
      <x:text>
        <x:r>
          <x:t>Tax, FY2018. Linked to the original frozen input. A missing reported fact stays n.a. Formula: ='Historical Inputs'!F2573</x:t>
        </x:r>
      </x:text>
    </x:comment>
    <x:comment ref="F38" authorId="0">
      <x:text>
        <x:r>
          <x:t>Reported diluted EPS, FY2018. Linked to the original frozen input. A missing reported fact stays n.a. Formula: ='Historical Inputs'!F2577</x:t>
        </x:r>
      </x:text>
    </x:comment>
    <x:comment ref="F39" authorId="0">
      <x:text>
        <x:r>
          <x:t>Weighted average diluted shares, FY2018. Linked to the original frozen input. A missing reported fact stays n.a. Formula: ='Historical Inputs'!F2578</x:t>
        </x:r>
      </x:text>
    </x:comment>
    <x:comment ref="F41" authorId="0">
      <x:text>
        <x:r>
          <x:t>Dividends per common share, FY2018. Linked to the original frozen input. A missing reported fact stays n.a. Formula: ='Historical Inputs'!F2579</x:t>
        </x:r>
      </x:text>
    </x:comment>
    <x:comment ref="F42" authorId="0">
      <x:text>
        <x:r>
          <x:t>Cash common dividends paid, FY2018. Linked to the original frozen input. A missing reported fact stays n.a. Formula: ='Historical Inputs'!F2580</x:t>
        </x:r>
      </x:text>
    </x:comment>
    <x:comment ref="F43" authorId="0">
      <x:text>
        <x:r>
          <x:t>Common share repurchases paid, FY2018. Linked to the original frozen input. A missing reported fact stays n.a. Formula: ='Historical Inputs'!F2581</x:t>
        </x:r>
      </x:text>
    </x:comment>
    <x:comment ref="F44" authorId="0">
      <x:text>
        <x:r>
          <x:t>Gross loan charge-offs, FY2018. Linked to the original frozen input. A missing reported fact stays n.a. Formula: ='Historical Inputs'!F2582</x:t>
        </x:r>
      </x:text>
    </x:comment>
    <x:comment ref="F45" authorId="0">
      <x:text>
        <x:r>
          <x:t>Loan recoveries, FY2018. Linked to the original frozen input. A missing reported fact stays n.a. Formula: ='Historical Inputs'!F2583</x:t>
        </x:r>
      </x:text>
    </x:comment>
    <x:comment ref="F47" authorId="0">
      <x:text>
        <x:r>
          <x:t>Actual standardized CET1 ratio, FY2018. Linked to the original frozen input. A missing reported fact stays n.a. Formula: ='Historical Inputs'!F2585</x:t>
        </x:r>
      </x:text>
    </x:comment>
    <x:comment ref="F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Inputs'!F2560</x:t>
        </x:r>
      </x:text>
    </x:comment>
    <x:comment ref="F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Inputs'!F2552),'Historical Inputs'!F2552&gt;=1),'Historical Inputs'!F2552,IF(COUNT('Historical Inputs'!F2551,'Historical Inputs'!F2553)=2,'Historical Inputs'!F2551-'Historical Inputs'!F2553,"n.a."))</x:t>
        </x:r>
      </x:text>
    </x:comment>
    <x:comment ref="F16" authorId="0">
      <x:text>
        <x:r>
          <x:t>Ending shares differ from weighted average diluted shares. Issued less treasury is used only for an identical date. Formula: =IF(ISNUMBER('Historical Inputs'!F2557),'Historical Inputs'!F2557,IF(COUNT('Historical Inputs'!F2558,'Historical Inputs'!F2559)=2,'Historical Inputs'!F2558-'Historical Inputs'!F2559,"n.a."))</x:t>
        </x:r>
      </x:text>
    </x:comment>
    <x:comment ref="F11" authorId="0">
      <x:text>
        <x:r>
          <x:t>Explicit reported common equity takes precedence. Preferred par amounts cannot substitute for carrying values. Rounded BV times shares is a disclosed fallback. Formula: =IF(ISNUMBER('Historical Inputs'!F2553),'Historical Inputs'!F2553,IF(AND(COUNT('Historical Inputs'!F2551,'Historical Inputs'!F2552)=2,'Historical Inputs'!F2552&gt;=1),'Historical Inputs'!F2551-'Historical Inputs'!F2552,IF(COUNT('Historical Inputs'!F2587,F16)=2,'Historical Inputs'!F2587*F16,"n.a.")))</x:t>
        </x:r>
      </x:text>
    </x:comment>
    <x:comment ref="F13" authorId="0">
      <x:text>
        <x:r>
          <x:t>Other intangibles exclude goodwill. If combined intangibles are reported, goodwill is deducted once. Formula: =IF(COUNT('Historical Inputs'!F2556,F12)=2,'Historical Inputs'!F2556-F12,'Historical Inputs'!F2555)</x:t>
        </x:r>
      </x:text>
    </x:comment>
    <x:comment ref="F14" authorId="0">
      <x:text>
        <x:r>
          <x:t>Straight subtraction TCE has no issuer deferred-tax adjustment. Formula: =IF(COUNT(F11,F12,F13)=3,F11-F12-F13,"n.a.")</x:t>
        </x:r>
      </x:text>
    </x:comment>
    <x:comment ref="F17" authorId="0">
      <x:text>
        <x:r>
          <x:t>Reported book value per share takes precedence. Formula: =IF(ISNUMBER('Historical Inputs'!F2587),'Historical Inputs'!F2587,IF(COUNT(F11,F16)=2,F11/F16,"n.a."))</x:t>
        </x:r>
      </x:text>
    </x:comment>
    <x:comment ref="F18" authorId="0">
      <x:text>
        <x:r>
          <x:t>Selected TBV is issuer reported, then issuer TCE divided by ending shares, then straight-subtraction TCE. Formula: =IF(ISNUMBER('Historical Inputs'!F2588),'Historical Inputs'!F2588,IF(COUNT('Historical Inputs'!F2589,F16)=2,'Historical Inputs'!F2589/F16,IF(COUNT(F14,F16)=2,F14/F16,"n.a.")))</x:t>
        </x:r>
      </x:text>
    </x:comment>
    <x:comment ref="F15" authorId="0">
      <x:text>
        <x:r>
          <x:t>Reported TCE takes precedence. TBV times rounded end shares can be a reconstruction. Formula: =IF(ISNUMBER('Historical Inputs'!F2589),'Historical Inputs'!F2589,IF(COUNT(F18,F16)=2,F18*F16,"n.a."))</x:t>
        </x:r>
      </x:text>
    </x:comment>
    <x:comment ref="F36" authorId="0">
      <x:text>
        <x:r>
          <x:t>Common earnings exclude preferred dividends and common-income adjustments. Formula: =IF(ISNUMBER('Historical Inputs'!F2575),'Historical Inputs'!F2575,IF(COUNT('Historical Inputs'!F2574,'Historical Inputs'!F2576)=2,'Historical Inputs'!F2574-'Historical Inputs'!F2576,"n.a."))</x:t>
        </x:r>
      </x:text>
    </x:comment>
    <x:comment ref="F37" authorId="0">
      <x:text>
        <x:r>
          <x:t>Reported parent net income, otherwise common income plus reported preferred adjustments; the fallback is a bridge. Formula: =IF(ISNUMBER('Historical Inputs'!F2574),'Historical Inputs'!F2574,IF(COUNT('Historical Inputs'!F2575,'Historical Inputs'!F2576)=2,'Historical Inputs'!F2575+'Historical Inputs'!F2576,"n.a."))</x:t>
        </x:r>
      </x:text>
    </x:comment>
    <x:comment ref="F30" authorId="0">
      <x:text>
        <x:r>
          <x:t>Net revenue equals net interest plus noninterest income. Use total GAAP reported revenue when a component is unavailable. Formula: =IF(COUNT(F28:F29)=2,SUM(F28:F29),'Historical Inputs'!F2569)</x:t>
        </x:r>
      </x:text>
    </x:comment>
    <x:comment ref="F32" authorId="0">
      <x:text>
        <x:r>
          <x:t>Pre-provision net revenue excludes the provision but retains operating expense. Formula: =IF(COUNT(F30,F31)=2,F30-F31,"n.a.")</x:t>
        </x:r>
      </x:text>
    </x:comment>
    <x:comment ref="F33" authorId="0">
      <x:text>
        <x:r>
          <x:t>Reported credit provision is selected first. Otherwise this is an explicitly labeled pretax bridge residual, not a reported provision. Formula: =IF(ISNUMBER('Historical Inputs'!F2571),'Historical Inputs'!F2571,IF(COUNT(F30,F31,F34)=3,F30-F31-F34,"n.a."))</x:t>
        </x:r>
      </x:text>
    </x:comment>
    <x:comment ref="F40" authorId="0">
      <x:text>
        <x:r>
          <x:t>Calculated common EPS uses common earnings and period-average diluted shares. Formula: =IF(AND(ISNUMBER(F36),ISNUMBER(F39),F39&lt;&gt;0),F36/F39,"n.a.")</x:t>
        </x:r>
      </x:text>
    </x:comment>
    <x:comment ref="F46" authorId="0">
      <x:text>
        <x:r>
          <x:t>Net charge-offs equal gross charge-offs less recoveries. Missing recoveries are not zero. Formula: =IF(COUNT(F44,F45)=2,F44-F45,"n.a.")</x:t>
        </x:r>
      </x:text>
    </x:comment>
    <x:comment ref="F51" authorId="0">
      <x:text>
        <x:r>
          <x:t>GAAP efficiency proxy. Issuer tax-equivalent revenue may produce a different reported ratio. Formula: =IF(AND(ISNUMBER(F31),ISNUMBER(F30),F30&lt;&gt;0),F31/F30,"n.a.")</x:t>
        </x:r>
      </x:text>
    </x:comment>
    <x:comment ref="F52" authorId="0">
      <x:text>
        <x:r>
          <x:t>Period-end loan-to-deposit ratio; business-model funding differences remain. Formula: =IF(AND(ISNUMBER(F21),ISNUMBER(F24),F24&lt;&gt;0),F21/F24,"n.a.")</x:t>
        </x:r>
      </x:text>
    </x:comment>
    <x:comment ref="F53" authorId="0">
      <x:text>
        <x:r>
          <x:t>Loan allowance coverage excludes unfunded commitment reserves. Formula: =IF(AND(ISNUMBER(F23),ISNUMBER(F21),F21&lt;&gt;0),F23/F21,"n.a.")</x:t>
        </x:r>
      </x:text>
    </x:comment>
    <x:comment ref="F54" authorId="0">
      <x:text>
        <x:r>
          <x:t>Charge-offs divided by period-end gross loans. This differs from an issuer average-loan credit-loss ratio. Formula: =IF(AND(ISNUMBER(F46),ISNUMBER(F21),F21&lt;&gt;0),F46/F21,"n.a.")</x:t>
        </x:r>
      </x:text>
    </x:comment>
    <x:comment ref="F55" authorId="0">
      <x:text>
        <x:r>
          <x:t>Difference between parent and common earnings includes preferred and other common-income claims. Formula: =IF(COUNT(F37,F36)=2,F37-F36,"n.a.")</x:t>
        </x:r>
      </x:text>
    </x:comment>
    <x:comment ref="F48" authorId="0">
      <x:text>
        <x:r>
          <x:t>Two-point average balance proxy, not the issuer daily average return. Formula: =IF(COUNT(F36,F11,E11)=3,F36/AVERAGE(F11,E11),"n.a.")</x:t>
        </x:r>
      </x:text>
    </x:comment>
    <x:comment ref="F49" authorId="0">
      <x:text>
        <x:r>
          <x:t>Two-point average balance proxy, not the issuer daily average return. Formula: =IF(COUNT(F36,F15,E15)=3,F36/AVERAGE(F15,E15),"n.a.")</x:t>
        </x:r>
      </x:text>
    </x:comment>
    <x:comment ref="F50" authorId="0">
      <x:text>
        <x:r>
          <x:t>Two-point average balance proxy, not the issuer daily average return. Formula: =IF(COUNT(F36,F7,E7)=3,F36/AVERAGE(F7,E7),"n.a.")</x:t>
        </x:r>
      </x:text>
    </x:comment>
    <x:comment ref="G7" authorId="0">
      <x:text>
        <x:r>
          <x:t>Assets, FY2019. Linked to the original frozen input. A missing reported fact stays n.a. Formula: ='Historical Inputs'!F2590</x:t>
        </x:r>
      </x:text>
    </x:comment>
    <x:comment ref="G8" authorId="0">
      <x:text>
        <x:r>
          <x:t>Liabilities, FY2019. Linked to the original frozen input. A missing reported fact stays n.a. Formula: ='Historical Inputs'!F2591</x:t>
        </x:r>
      </x:text>
    </x:comment>
    <x:comment ref="G9" authorId="0">
      <x:text>
        <x:r>
          <x:t>Shareholders equity attributable to parent, FY2019. Linked to the original frozen input. A missing reported fact stays n.a. Formula: ='Historical Inputs'!F2592</x:t>
        </x:r>
      </x:text>
    </x:comment>
    <x:comment ref="G12" authorId="0">
      <x:text>
        <x:r>
          <x:t>Goodwill, FY2019. Linked to the original frozen input. A missing reported fact stays n.a. Formula: ='Historical Inputs'!F2595</x:t>
        </x:r>
      </x:text>
    </x:comment>
    <x:comment ref="G19" authorId="0">
      <x:text>
        <x:r>
          <x:t>Reported common book value per share, FY2019. Linked to the original frozen input. A missing reported fact stays n.a. Formula: ='Historical Inputs'!F2628</x:t>
        </x:r>
      </x:text>
    </x:comment>
    <x:comment ref="G20" authorId="0">
      <x:text>
        <x:r>
          <x:t>Reported tangible book value per share, FY2019. Linked to the original frozen input. A missing reported fact stays n.a. Formula: ='Historical Inputs'!F2629</x:t>
        </x:r>
      </x:text>
    </x:comment>
    <x:comment ref="G21" authorId="0">
      <x:text>
        <x:r>
          <x:t>Gross loans and leases selected definition, FY2019. Linked to the original frozen input. A missing reported fact stays n.a. Formula: ='Historical Inputs'!F2602</x:t>
        </x:r>
      </x:text>
    </x:comment>
    <x:comment ref="G22" authorId="0">
      <x:text>
        <x:r>
          <x:t>Net loans after allowance selected definition, FY2019. Linked to the original frozen input. A missing reported fact stays n.a. Formula: ='Historical Inputs'!F2603</x:t>
        </x:r>
      </x:text>
    </x:comment>
    <x:comment ref="G23" authorId="0">
      <x:text>
        <x:r>
          <x:t>Loan allowance for credit losses, FY2019. Linked to the original frozen input. A missing reported fact stays n.a. Formula: ='Historical Inputs'!F2604</x:t>
        </x:r>
      </x:text>
    </x:comment>
    <x:comment ref="G25" authorId="0">
      <x:text>
        <x:r>
          <x:t>Cash, FY2019. Linked to the original frozen input. A missing reported fact stays n.a. Formula: ='Historical Inputs'!F2606</x:t>
        </x:r>
      </x:text>
    </x:comment>
    <x:comment ref="G26" authorId="0">
      <x:text>
        <x:r>
          <x:t>Accumulated other comprehensive income, FY2019. Linked to the original frozen input. A missing reported fact stays n.a. Formula: ='Historical Inputs'!F2607</x:t>
        </x:r>
      </x:text>
    </x:comment>
    <x:comment ref="G28" authorId="0">
      <x:text>
        <x:r>
          <x:t>Net interest income, FY2019. Linked to the original frozen input. A missing reported fact stays n.a. Formula: ='Historical Inputs'!F2608</x:t>
        </x:r>
      </x:text>
    </x:comment>
    <x:comment ref="G29" authorId="0">
      <x:text>
        <x:r>
          <x:t>Noninterest Income, FY2019. Linked to the original frozen input. A missing reported fact stays n.a. Formula: ='Historical Inputs'!F2609</x:t>
        </x:r>
      </x:text>
    </x:comment>
    <x:comment ref="G31" authorId="0">
      <x:text>
        <x:r>
          <x:t>Noninterest expense, FY2019. Linked to the original frozen input. A missing reported fact stays n.a. Formula: ='Historical Inputs'!F2611</x:t>
        </x:r>
      </x:text>
    </x:comment>
    <x:comment ref="G34" authorId="0">
      <x:text>
        <x:r>
          <x:t>Income before income taxes, FY2019. Linked to the original frozen input. A missing reported fact stays n.a. Formula: ='Historical Inputs'!F2613</x:t>
        </x:r>
      </x:text>
    </x:comment>
    <x:comment ref="G35" authorId="0">
      <x:text>
        <x:r>
          <x:t>Tax, FY2019. Linked to the original frozen input. A missing reported fact stays n.a. Formula: ='Historical Inputs'!F2614</x:t>
        </x:r>
      </x:text>
    </x:comment>
    <x:comment ref="G38" authorId="0">
      <x:text>
        <x:r>
          <x:t>Reported diluted EPS, FY2019. Linked to the original frozen input. A missing reported fact stays n.a. Formula: ='Historical Inputs'!F2618</x:t>
        </x:r>
      </x:text>
    </x:comment>
    <x:comment ref="G39" authorId="0">
      <x:text>
        <x:r>
          <x:t>Weighted average diluted shares, FY2019. Linked to the original frozen input. A missing reported fact stays n.a. Formula: ='Historical Inputs'!F2619</x:t>
        </x:r>
      </x:text>
    </x:comment>
    <x:comment ref="G41" authorId="0">
      <x:text>
        <x:r>
          <x:t>Dividends per common share, FY2019. Linked to the original frozen input. A missing reported fact stays n.a. Formula: ='Historical Inputs'!F2620</x:t>
        </x:r>
      </x:text>
    </x:comment>
    <x:comment ref="G42" authorId="0">
      <x:text>
        <x:r>
          <x:t>Cash common dividends paid, FY2019. Linked to the original frozen input. A missing reported fact stays n.a. Formula: ='Historical Inputs'!F2621</x:t>
        </x:r>
      </x:text>
    </x:comment>
    <x:comment ref="G43" authorId="0">
      <x:text>
        <x:r>
          <x:t>Common share repurchases paid, FY2019. Linked to the original frozen input. A missing reported fact stays n.a. Formula: ='Historical Inputs'!F2622</x:t>
        </x:r>
      </x:text>
    </x:comment>
    <x:comment ref="G44" authorId="0">
      <x:text>
        <x:r>
          <x:t>Gross loan charge-offs, FY2019. Linked to the original frozen input. A missing reported fact stays n.a. Formula: ='Historical Inputs'!F2623</x:t>
        </x:r>
      </x:text>
    </x:comment>
    <x:comment ref="G45" authorId="0">
      <x:text>
        <x:r>
          <x:t>Loan recoveries, FY2019. Linked to the original frozen input. A missing reported fact stays n.a. Formula: ='Historical Inputs'!F2624</x:t>
        </x:r>
      </x:text>
    </x:comment>
    <x:comment ref="G47" authorId="0">
      <x:text>
        <x:r>
          <x:t>Actual standardized CET1 ratio, FY2019. Linked to the original frozen input. A missing reported fact stays n.a. Formula: ='Historical Inputs'!F2626</x:t>
        </x:r>
      </x:text>
    </x:comment>
    <x:comment ref="G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Inputs'!F2601</x:t>
        </x:r>
      </x:text>
    </x:comment>
    <x:comment ref="G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Inputs'!F2593),'Historical Inputs'!F2593&gt;=1),'Historical Inputs'!F2593,IF(COUNT('Historical Inputs'!F2592,'Historical Inputs'!F2594)=2,'Historical Inputs'!F2592-'Historical Inputs'!F2594,"n.a."))</x:t>
        </x:r>
      </x:text>
    </x:comment>
    <x:comment ref="G16" authorId="0">
      <x:text>
        <x:r>
          <x:t>Ending shares differ from weighted average diluted shares. Issued less treasury is used only for an identical date. Formula: =IF(ISNUMBER('Historical Inputs'!F2598),'Historical Inputs'!F2598,IF(COUNT('Historical Inputs'!F2599,'Historical Inputs'!F2600)=2,'Historical Inputs'!F2599-'Historical Inputs'!F2600,"n.a."))</x:t>
        </x:r>
      </x:text>
    </x:comment>
    <x:comment ref="G11" authorId="0">
      <x:text>
        <x:r>
          <x:t>Explicit reported common equity takes precedence. Preferred par amounts cannot substitute for carrying values. Rounded BV times shares is a disclosed fallback. Formula: =IF(ISNUMBER('Historical Inputs'!F2594),'Historical Inputs'!F2594,IF(AND(COUNT('Historical Inputs'!F2592,'Historical Inputs'!F2593)=2,'Historical Inputs'!F2593&gt;=1),'Historical Inputs'!F2592-'Historical Inputs'!F2593,IF(COUNT('Historical Inputs'!F2628,G16)=2,'Historical Inputs'!F2628*G16,"n.a.")))</x:t>
        </x:r>
      </x:text>
    </x:comment>
    <x:comment ref="G13" authorId="0">
      <x:text>
        <x:r>
          <x:t>Other intangibles exclude goodwill. If combined intangibles are reported, goodwill is deducted once. Formula: =IF(COUNT('Historical Inputs'!F2597,G12)=2,'Historical Inputs'!F2597-G12,'Historical Inputs'!F2596)</x:t>
        </x:r>
      </x:text>
    </x:comment>
    <x:comment ref="G14" authorId="0">
      <x:text>
        <x:r>
          <x:t>Straight subtraction TCE has no issuer deferred-tax adjustment. Formula: =IF(COUNT(G11,G12,G13)=3,G11-G12-G13,"n.a.")</x:t>
        </x:r>
      </x:text>
    </x:comment>
    <x:comment ref="G17" authorId="0">
      <x:text>
        <x:r>
          <x:t>Reported book value per share takes precedence. Formula: =IF(ISNUMBER('Historical Inputs'!F2628),'Historical Inputs'!F2628,IF(COUNT(G11,G16)=2,G11/G16,"n.a."))</x:t>
        </x:r>
      </x:text>
    </x:comment>
    <x:comment ref="G18" authorId="0">
      <x:text>
        <x:r>
          <x:t>Selected TBV is issuer reported, then issuer TCE divided by ending shares, then straight-subtraction TCE. Formula: =IF(ISNUMBER('Historical Inputs'!F2629),'Historical Inputs'!F2629,IF(COUNT('Historical Inputs'!F2630,G16)=2,'Historical Inputs'!F2630/G16,IF(COUNT(G14,G16)=2,G14/G16,"n.a.")))</x:t>
        </x:r>
      </x:text>
    </x:comment>
    <x:comment ref="G15" authorId="0">
      <x:text>
        <x:r>
          <x:t>Reported TCE takes precedence. TBV times rounded end shares can be a reconstruction. Formula: =IF(ISNUMBER('Historical Inputs'!F2630),'Historical Inputs'!F2630,IF(COUNT(G18,G16)=2,G18*G16,"n.a."))</x:t>
        </x:r>
      </x:text>
    </x:comment>
    <x:comment ref="G36" authorId="0">
      <x:text>
        <x:r>
          <x:t>Common earnings exclude preferred dividends and common-income adjustments. Formula: =IF(ISNUMBER('Historical Inputs'!F2616),'Historical Inputs'!F2616,IF(COUNT('Historical Inputs'!F2615,'Historical Inputs'!F2617)=2,'Historical Inputs'!F2615-'Historical Inputs'!F2617,"n.a."))</x:t>
        </x:r>
      </x:text>
    </x:comment>
    <x:comment ref="G37" authorId="0">
      <x:text>
        <x:r>
          <x:t>Reported parent net income, otherwise common income plus reported preferred adjustments; the fallback is a bridge. Formula: =IF(ISNUMBER('Historical Inputs'!F2615),'Historical Inputs'!F2615,IF(COUNT('Historical Inputs'!F2616,'Historical Inputs'!F2617)=2,'Historical Inputs'!F2616+'Historical Inputs'!F2617,"n.a."))</x:t>
        </x:r>
      </x:text>
    </x:comment>
    <x:comment ref="G30" authorId="0">
      <x:text>
        <x:r>
          <x:t>Net revenue equals net interest plus noninterest income. Use total GAAP reported revenue when a component is unavailable. Formula: =IF(COUNT(G28:G29)=2,SUM(G28:G29),'Historical Inputs'!F2610)</x:t>
        </x:r>
      </x:text>
    </x:comment>
    <x:comment ref="G32" authorId="0">
      <x:text>
        <x:r>
          <x:t>Pre-provision net revenue excludes the provision but retains operating expense. Formula: =IF(COUNT(G30,G31)=2,G30-G31,"n.a.")</x:t>
        </x:r>
      </x:text>
    </x:comment>
    <x:comment ref="G33" authorId="0">
      <x:text>
        <x:r>
          <x:t>Reported credit provision is selected first. Otherwise this is an explicitly labeled pretax bridge residual, not a reported provision. Formula: =IF(ISNUMBER('Historical Inputs'!F2612),'Historical Inputs'!F2612,IF(COUNT(G30,G31,G34)=3,G30-G31-G34,"n.a."))</x:t>
        </x:r>
      </x:text>
    </x:comment>
    <x:comment ref="G40" authorId="0">
      <x:text>
        <x:r>
          <x:t>Calculated common EPS uses common earnings and period-average diluted shares. Formula: =IF(AND(ISNUMBER(G36),ISNUMBER(G39),G39&lt;&gt;0),G36/G39,"n.a.")</x:t>
        </x:r>
      </x:text>
    </x:comment>
    <x:comment ref="G46" authorId="0">
      <x:text>
        <x:r>
          <x:t>Net charge-offs equal gross charge-offs less recoveries. Missing recoveries are not zero. Formula: =IF(COUNT(G44,G45)=2,G44-G45,"n.a.")</x:t>
        </x:r>
      </x:text>
    </x:comment>
    <x:comment ref="G51" authorId="0">
      <x:text>
        <x:r>
          <x:t>GAAP efficiency proxy. Issuer tax-equivalent revenue may produce a different reported ratio. Formula: =IF(AND(ISNUMBER(G31),ISNUMBER(G30),G30&lt;&gt;0),G31/G30,"n.a.")</x:t>
        </x:r>
      </x:text>
    </x:comment>
    <x:comment ref="G52" authorId="0">
      <x:text>
        <x:r>
          <x:t>Period-end loan-to-deposit ratio; business-model funding differences remain. Formula: =IF(AND(ISNUMBER(G21),ISNUMBER(G24),G24&lt;&gt;0),G21/G24,"n.a.")</x:t>
        </x:r>
      </x:text>
    </x:comment>
    <x:comment ref="G53" authorId="0">
      <x:text>
        <x:r>
          <x:t>Loan allowance coverage excludes unfunded commitment reserves. Formula: =IF(AND(ISNUMBER(G23),ISNUMBER(G21),G21&lt;&gt;0),G23/G21,"n.a.")</x:t>
        </x:r>
      </x:text>
    </x:comment>
    <x:comment ref="G54" authorId="0">
      <x:text>
        <x:r>
          <x:t>Charge-offs divided by period-end gross loans. This differs from an issuer average-loan credit-loss ratio. Formula: =IF(AND(ISNUMBER(G46),ISNUMBER(G21),G21&lt;&gt;0),G46/G21,"n.a.")</x:t>
        </x:r>
      </x:text>
    </x:comment>
    <x:comment ref="G55" authorId="0">
      <x:text>
        <x:r>
          <x:t>Difference between parent and common earnings includes preferred and other common-income claims. Formula: =IF(COUNT(G37,G36)=2,G37-G36,"n.a.")</x:t>
        </x:r>
      </x:text>
    </x:comment>
    <x:comment ref="G48" authorId="0">
      <x:text>
        <x:r>
          <x:t>Two-point average balance proxy, not the issuer daily average return. Formula: =IF(COUNT(G36,G11,F11)=3,G36/AVERAGE(G11,F11),"n.a.")</x:t>
        </x:r>
      </x:text>
    </x:comment>
    <x:comment ref="G49" authorId="0">
      <x:text>
        <x:r>
          <x:t>Two-point average balance proxy, not the issuer daily average return. Formula: =IF(COUNT(G36,G15,F15)=3,G36/AVERAGE(G15,F15),"n.a.")</x:t>
        </x:r>
      </x:text>
    </x:comment>
    <x:comment ref="G50" authorId="0">
      <x:text>
        <x:r>
          <x:t>Two-point average balance proxy, not the issuer daily average return. Formula: =IF(COUNT(G36,G7,F7)=3,G36/AVERAGE(G7,F7),"n.a.")</x:t>
        </x:r>
      </x:text>
    </x:comment>
    <x:comment ref="H7" authorId="0">
      <x:text>
        <x:r>
          <x:t>Assets, FY2020. Linked to the original frozen input. A missing reported fact stays n.a. Formula: ='Historical Inputs'!F2631</x:t>
        </x:r>
      </x:text>
    </x:comment>
    <x:comment ref="H8" authorId="0">
      <x:text>
        <x:r>
          <x:t>Liabilities, FY2020. Linked to the original frozen input. A missing reported fact stays n.a. Formula: ='Historical Inputs'!F2632</x:t>
        </x:r>
      </x:text>
    </x:comment>
    <x:comment ref="H9" authorId="0">
      <x:text>
        <x:r>
          <x:t>Shareholders equity attributable to parent, FY2020. Linked to the original frozen input. A missing reported fact stays n.a. Formula: ='Historical Inputs'!F2633</x:t>
        </x:r>
      </x:text>
    </x:comment>
    <x:comment ref="H12" authorId="0">
      <x:text>
        <x:r>
          <x:t>Goodwill, FY2020. Linked to the original frozen input. A missing reported fact stays n.a. Formula: ='Historical Inputs'!F2636</x:t>
        </x:r>
      </x:text>
    </x:comment>
    <x:comment ref="H19" authorId="0">
      <x:text>
        <x:r>
          <x:t>Reported common book value per share, FY2020. Linked to the original frozen input. A missing reported fact stays n.a. Formula: ='Historical Inputs'!F2669</x:t>
        </x:r>
      </x:text>
    </x:comment>
    <x:comment ref="H20" authorId="0">
      <x:text>
        <x:r>
          <x:t>Reported tangible book value per share, FY2020. Linked to the original frozen input. A missing reported fact stays n.a. Formula: ='Historical Inputs'!F2670</x:t>
        </x:r>
      </x:text>
    </x:comment>
    <x:comment ref="H21" authorId="0">
      <x:text>
        <x:r>
          <x:t>Gross loans and leases selected definition, FY2020. Linked to the original frozen input. A missing reported fact stays n.a. Formula: ='Historical Inputs'!F2643</x:t>
        </x:r>
      </x:text>
    </x:comment>
    <x:comment ref="H22" authorId="0">
      <x:text>
        <x:r>
          <x:t>Net loans after allowance selected definition, FY2020. Linked to the original frozen input. A missing reported fact stays n.a. Formula: ='Historical Inputs'!F2644</x:t>
        </x:r>
      </x:text>
    </x:comment>
    <x:comment ref="H23" authorId="0">
      <x:text>
        <x:r>
          <x:t>Loan allowance for credit losses, FY2020. Linked to the original frozen input. A missing reported fact stays n.a. Formula: ='Historical Inputs'!F2645</x:t>
        </x:r>
      </x:text>
    </x:comment>
    <x:comment ref="H25" authorId="0">
      <x:text>
        <x:r>
          <x:t>Cash, FY2020. Linked to the original frozen input. A missing reported fact stays n.a. Formula: ='Historical Inputs'!F2647</x:t>
        </x:r>
      </x:text>
    </x:comment>
    <x:comment ref="H26" authorId="0">
      <x:text>
        <x:r>
          <x:t>Accumulated other comprehensive income, FY2020. Linked to the original frozen input. A missing reported fact stays n.a. Formula: ='Historical Inputs'!F2648</x:t>
        </x:r>
      </x:text>
    </x:comment>
    <x:comment ref="H28" authorId="0">
      <x:text>
        <x:r>
          <x:t>Net interest income, FY2020. Linked to the original frozen input. A missing reported fact stays n.a. Formula: ='Historical Inputs'!F2649</x:t>
        </x:r>
      </x:text>
    </x:comment>
    <x:comment ref="H29" authorId="0">
      <x:text>
        <x:r>
          <x:t>Noninterest Income, FY2020. Linked to the original frozen input. A missing reported fact stays n.a. Formula: ='Historical Inputs'!F2650</x:t>
        </x:r>
      </x:text>
    </x:comment>
    <x:comment ref="H31" authorId="0">
      <x:text>
        <x:r>
          <x:t>Noninterest expense, FY2020. Linked to the original frozen input. A missing reported fact stays n.a. Formula: ='Historical Inputs'!F2652</x:t>
        </x:r>
      </x:text>
    </x:comment>
    <x:comment ref="H34" authorId="0">
      <x:text>
        <x:r>
          <x:t>Income before income taxes, FY2020. Linked to the original frozen input. A missing reported fact stays n.a. Formula: ='Historical Inputs'!F2654</x:t>
        </x:r>
      </x:text>
    </x:comment>
    <x:comment ref="H35" authorId="0">
      <x:text>
        <x:r>
          <x:t>Tax, FY2020. Linked to the original frozen input. A missing reported fact stays n.a. Formula: ='Historical Inputs'!F2655</x:t>
        </x:r>
      </x:text>
    </x:comment>
    <x:comment ref="H38" authorId="0">
      <x:text>
        <x:r>
          <x:t>Reported diluted EPS, FY2020. Linked to the original frozen input. A missing reported fact stays n.a. Formula: ='Historical Inputs'!F2659</x:t>
        </x:r>
      </x:text>
    </x:comment>
    <x:comment ref="H39" authorId="0">
      <x:text>
        <x:r>
          <x:t>Weighted average diluted shares, FY2020. Linked to the original frozen input. A missing reported fact stays n.a. Formula: ='Historical Inputs'!F2660</x:t>
        </x:r>
      </x:text>
    </x:comment>
    <x:comment ref="H41" authorId="0">
      <x:text>
        <x:r>
          <x:t>Dividends per common share, FY2020. Linked to the original frozen input. A missing reported fact stays n.a. Formula: ='Historical Inputs'!F2661</x:t>
        </x:r>
      </x:text>
    </x:comment>
    <x:comment ref="H42" authorId="0">
      <x:text>
        <x:r>
          <x:t>Cash common dividends paid, FY2020. Linked to the original frozen input. A missing reported fact stays n.a. Formula: ='Historical Inputs'!F2662</x:t>
        </x:r>
      </x:text>
    </x:comment>
    <x:comment ref="H43" authorId="0">
      <x:text>
        <x:r>
          <x:t>Common share repurchases paid, FY2020. Linked to the original frozen input. A missing reported fact stays n.a. Formula: ='Historical Inputs'!F2663</x:t>
        </x:r>
      </x:text>
    </x:comment>
    <x:comment ref="H44" authorId="0">
      <x:text>
        <x:r>
          <x:t>Gross loan charge-offs, FY2020. Linked to the original frozen input. A missing reported fact stays n.a. Formula: ='Historical Inputs'!F2664</x:t>
        </x:r>
      </x:text>
    </x:comment>
    <x:comment ref="H45" authorId="0">
      <x:text>
        <x:r>
          <x:t>Loan recoveries, FY2020. Linked to the original frozen input. A missing reported fact stays n.a. Formula: ='Historical Inputs'!F2665</x:t>
        </x:r>
      </x:text>
    </x:comment>
    <x:comment ref="H47" authorId="0">
      <x:text>
        <x:r>
          <x:t>Actual standardized CET1 ratio, FY2020. Linked to the original frozen input. A missing reported fact stays n.a. Formula: ='Historical Inputs'!F2667</x:t>
        </x:r>
      </x:text>
    </x:comment>
    <x:comment ref="H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Inputs'!F2642</x:t>
        </x:r>
      </x:text>
    </x:comment>
    <x:comment ref="H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Inputs'!F2634),'Historical Inputs'!F2634&gt;=1),'Historical Inputs'!F2634,IF(COUNT('Historical Inputs'!F2633,'Historical Inputs'!F2635)=2,'Historical Inputs'!F2633-'Historical Inputs'!F2635,"n.a."))</x:t>
        </x:r>
      </x:text>
    </x:comment>
    <x:comment ref="H16" authorId="0">
      <x:text>
        <x:r>
          <x:t>Ending shares differ from weighted average diluted shares. Issued less treasury is used only for an identical date. Formula: =IF(ISNUMBER('Historical Inputs'!F2639),'Historical Inputs'!F2639,IF(COUNT('Historical Inputs'!F2640,'Historical Inputs'!F2641)=2,'Historical Inputs'!F2640-'Historical Inputs'!F2641,"n.a."))</x:t>
        </x:r>
      </x:text>
    </x:comment>
    <x:comment ref="H11" authorId="0">
      <x:text>
        <x:r>
          <x:t>Explicit reported common equity takes precedence. Preferred par amounts cannot substitute for carrying values. Rounded BV times shares is a disclosed fallback. Formula: =IF(ISNUMBER('Historical Inputs'!F2635),'Historical Inputs'!F2635,IF(AND(COUNT('Historical Inputs'!F2633,'Historical Inputs'!F2634)=2,'Historical Inputs'!F2634&gt;=1),'Historical Inputs'!F2633-'Historical Inputs'!F2634,IF(COUNT('Historical Inputs'!F2669,H16)=2,'Historical Inputs'!F2669*H16,"n.a.")))</x:t>
        </x:r>
      </x:text>
    </x:comment>
    <x:comment ref="H13" authorId="0">
      <x:text>
        <x:r>
          <x:t>Other intangibles exclude goodwill. If combined intangibles are reported, goodwill is deducted once. Formula: =IF(COUNT('Historical Inputs'!F2638,H12)=2,'Historical Inputs'!F2638-H12,'Historical Inputs'!F2637)</x:t>
        </x:r>
      </x:text>
    </x:comment>
    <x:comment ref="H14" authorId="0">
      <x:text>
        <x:r>
          <x:t>Straight subtraction TCE has no issuer deferred-tax adjustment. Formula: =IF(COUNT(H11,H12,H13)=3,H11-H12-H13,"n.a.")</x:t>
        </x:r>
      </x:text>
    </x:comment>
    <x:comment ref="H17" authorId="0">
      <x:text>
        <x:r>
          <x:t>Reported book value per share takes precedence. Formula: =IF(ISNUMBER('Historical Inputs'!F2669),'Historical Inputs'!F2669,IF(COUNT(H11,H16)=2,H11/H16,"n.a."))</x:t>
        </x:r>
      </x:text>
    </x:comment>
    <x:comment ref="H18" authorId="0">
      <x:text>
        <x:r>
          <x:t>Selected TBV is issuer reported, then issuer TCE divided by ending shares, then straight-subtraction TCE. Formula: =IF(ISNUMBER('Historical Inputs'!F2670),'Historical Inputs'!F2670,IF(COUNT('Historical Inputs'!F2671,H16)=2,'Historical Inputs'!F2671/H16,IF(COUNT(H14,H16)=2,H14/H16,"n.a.")))</x:t>
        </x:r>
      </x:text>
    </x:comment>
    <x:comment ref="H15" authorId="0">
      <x:text>
        <x:r>
          <x:t>Reported TCE takes precedence. TBV times rounded end shares can be a reconstruction. Formula: =IF(ISNUMBER('Historical Inputs'!F2671),'Historical Inputs'!F2671,IF(COUNT(H18,H16)=2,H18*H16,"n.a."))</x:t>
        </x:r>
      </x:text>
    </x:comment>
    <x:comment ref="H36" authorId="0">
      <x:text>
        <x:r>
          <x:t>Common earnings exclude preferred dividends and common-income adjustments. Formula: =IF(ISNUMBER('Historical Inputs'!F2657),'Historical Inputs'!F2657,IF(COUNT('Historical Inputs'!F2656,'Historical Inputs'!F2658)=2,'Historical Inputs'!F2656-'Historical Inputs'!F2658,"n.a."))</x:t>
        </x:r>
      </x:text>
    </x:comment>
    <x:comment ref="H37" authorId="0">
      <x:text>
        <x:r>
          <x:t>Reported parent net income, otherwise common income plus reported preferred adjustments; the fallback is a bridge. Formula: =IF(ISNUMBER('Historical Inputs'!F2656),'Historical Inputs'!F2656,IF(COUNT('Historical Inputs'!F2657,'Historical Inputs'!F2658)=2,'Historical Inputs'!F2657+'Historical Inputs'!F2658,"n.a."))</x:t>
        </x:r>
      </x:text>
    </x:comment>
    <x:comment ref="H30" authorId="0">
      <x:text>
        <x:r>
          <x:t>Net revenue equals net interest plus noninterest income. Use total GAAP reported revenue when a component is unavailable. Formula: =IF(COUNT(H28:H29)=2,SUM(H28:H29),'Historical Inputs'!F2651)</x:t>
        </x:r>
      </x:text>
    </x:comment>
    <x:comment ref="H32" authorId="0">
      <x:text>
        <x:r>
          <x:t>Pre-provision net revenue excludes the provision but retains operating expense. Formula: =IF(COUNT(H30,H31)=2,H30-H31,"n.a.")</x:t>
        </x:r>
      </x:text>
    </x:comment>
    <x:comment ref="H33" authorId="0">
      <x:text>
        <x:r>
          <x:t>Reported credit provision is selected first. Otherwise this is an explicitly labeled pretax bridge residual, not a reported provision. Formula: =IF(ISNUMBER('Historical Inputs'!F2653),'Historical Inputs'!F2653,IF(COUNT(H30,H31,H34)=3,H30-H31-H34,"n.a."))</x:t>
        </x:r>
      </x:text>
    </x:comment>
    <x:comment ref="H40" authorId="0">
      <x:text>
        <x:r>
          <x:t>Calculated common EPS uses common earnings and period-average diluted shares. Formula: =IF(AND(ISNUMBER(H36),ISNUMBER(H39),H39&lt;&gt;0),H36/H39,"n.a.")</x:t>
        </x:r>
      </x:text>
    </x:comment>
    <x:comment ref="H46" authorId="0">
      <x:text>
        <x:r>
          <x:t>Net charge-offs equal gross charge-offs less recoveries. Missing recoveries are not zero. Formula: =IF(COUNT(H44,H45)=2,H44-H45,"n.a.")</x:t>
        </x:r>
      </x:text>
    </x:comment>
    <x:comment ref="H51" authorId="0">
      <x:text>
        <x:r>
          <x:t>GAAP efficiency proxy. Issuer tax-equivalent revenue may produce a different reported ratio. Formula: =IF(AND(ISNUMBER(H31),ISNUMBER(H30),H30&lt;&gt;0),H31/H30,"n.a.")</x:t>
        </x:r>
      </x:text>
    </x:comment>
    <x:comment ref="H52" authorId="0">
      <x:text>
        <x:r>
          <x:t>Period-end loan-to-deposit ratio; business-model funding differences remain. Formula: =IF(AND(ISNUMBER(H21),ISNUMBER(H24),H24&lt;&gt;0),H21/H24,"n.a.")</x:t>
        </x:r>
      </x:text>
    </x:comment>
    <x:comment ref="H53" authorId="0">
      <x:text>
        <x:r>
          <x:t>Loan allowance coverage excludes unfunded commitment reserves. Formula: =IF(AND(ISNUMBER(H23),ISNUMBER(H21),H21&lt;&gt;0),H23/H21,"n.a.")</x:t>
        </x:r>
      </x:text>
    </x:comment>
    <x:comment ref="H54" authorId="0">
      <x:text>
        <x:r>
          <x:t>Charge-offs divided by period-end gross loans. This differs from an issuer average-loan credit-loss ratio. Formula: =IF(AND(ISNUMBER(H46),ISNUMBER(H21),H21&lt;&gt;0),H46/H21,"n.a.")</x:t>
        </x:r>
      </x:text>
    </x:comment>
    <x:comment ref="H55" authorId="0">
      <x:text>
        <x:r>
          <x:t>Difference between parent and common earnings includes preferred and other common-income claims. Formula: =IF(COUNT(H37,H36)=2,H37-H36,"n.a.")</x:t>
        </x:r>
      </x:text>
    </x:comment>
    <x:comment ref="H48" authorId="0">
      <x:text>
        <x:r>
          <x:t>Two-point average balance proxy, not the issuer daily average return. Formula: =IF(COUNT(H36,H11,G11)=3,H36/AVERAGE(H11,G11),"n.a.")</x:t>
        </x:r>
      </x:text>
    </x:comment>
    <x:comment ref="H49" authorId="0">
      <x:text>
        <x:r>
          <x:t>Two-point average balance proxy, not the issuer daily average return. Formula: =IF(COUNT(H36,H15,G15)=3,H36/AVERAGE(H15,G15),"n.a.")</x:t>
        </x:r>
      </x:text>
    </x:comment>
    <x:comment ref="H50" authorId="0">
      <x:text>
        <x:r>
          <x:t>Two-point average balance proxy, not the issuer daily average return. Formula: =IF(COUNT(H36,H7,G7)=3,H36/AVERAGE(H7,G7),"n.a.")</x:t>
        </x:r>
      </x:text>
    </x:comment>
    <x:comment ref="I7" authorId="0">
      <x:text>
        <x:r>
          <x:t>Assets, FY2021. Linked to the original frozen input. A missing reported fact stays n.a. Formula: ='Historical Inputs'!F2672</x:t>
        </x:r>
      </x:text>
    </x:comment>
    <x:comment ref="I8" authorId="0">
      <x:text>
        <x:r>
          <x:t>Liabilities, FY2021. Linked to the original frozen input. A missing reported fact stays n.a. Formula: ='Historical Inputs'!F2673</x:t>
        </x:r>
      </x:text>
    </x:comment>
    <x:comment ref="I9" authorId="0">
      <x:text>
        <x:r>
          <x:t>Shareholders equity attributable to parent, FY2021. Linked to the original frozen input. A missing reported fact stays n.a. Formula: ='Historical Inputs'!F2674</x:t>
        </x:r>
      </x:text>
    </x:comment>
    <x:comment ref="I12" authorId="0">
      <x:text>
        <x:r>
          <x:t>Goodwill, FY2021. Linked to the original frozen input. A missing reported fact stays n.a. Formula: ='Historical Inputs'!F2677</x:t>
        </x:r>
      </x:text>
    </x:comment>
    <x:comment ref="I19" authorId="0">
      <x:text>
        <x:r>
          <x:t>Reported common book value per share, FY2021. Linked to the original frozen input. A missing reported fact stays n.a. Formula: ='Historical Inputs'!F2710</x:t>
        </x:r>
      </x:text>
    </x:comment>
    <x:comment ref="I20" authorId="0">
      <x:text>
        <x:r>
          <x:t>Reported tangible book value per share, FY2021. Linked to the original frozen input. A missing reported fact stays n.a. Formula: ='Historical Inputs'!F2711</x:t>
        </x:r>
      </x:text>
    </x:comment>
    <x:comment ref="I21" authorId="0">
      <x:text>
        <x:r>
          <x:t>Gross loans and leases selected definition, FY2021. Linked to the original frozen input. A missing reported fact stays n.a. Formula: ='Historical Inputs'!F2684</x:t>
        </x:r>
      </x:text>
    </x:comment>
    <x:comment ref="I22" authorId="0">
      <x:text>
        <x:r>
          <x:t>Net loans after allowance selected definition, FY2021. Linked to the original frozen input. A missing reported fact stays n.a. Formula: ='Historical Inputs'!F2685</x:t>
        </x:r>
      </x:text>
    </x:comment>
    <x:comment ref="I23" authorId="0">
      <x:text>
        <x:r>
          <x:t>Loan allowance for credit losses, FY2021. Linked to the original frozen input. A missing reported fact stays n.a. Formula: ='Historical Inputs'!F2686</x:t>
        </x:r>
      </x:text>
    </x:comment>
    <x:comment ref="I25" authorId="0">
      <x:text>
        <x:r>
          <x:t>Cash, FY2021. Linked to the original frozen input. A missing reported fact stays n.a. Formula: ='Historical Inputs'!F2688</x:t>
        </x:r>
      </x:text>
    </x:comment>
    <x:comment ref="I26" authorId="0">
      <x:text>
        <x:r>
          <x:t>Accumulated other comprehensive income, FY2021. Linked to the original frozen input. A missing reported fact stays n.a. Formula: ='Historical Inputs'!F2689</x:t>
        </x:r>
      </x:text>
    </x:comment>
    <x:comment ref="I28" authorId="0">
      <x:text>
        <x:r>
          <x:t>Net interest income, FY2021. Linked to the original frozen input. A missing reported fact stays n.a. Formula: ='Historical Inputs'!F2690</x:t>
        </x:r>
      </x:text>
    </x:comment>
    <x:comment ref="I29" authorId="0">
      <x:text>
        <x:r>
          <x:t>Noninterest Income, FY2021. Linked to the original frozen input. A missing reported fact stays n.a. Formula: ='Historical Inputs'!F2691</x:t>
        </x:r>
      </x:text>
    </x:comment>
    <x:comment ref="I31" authorId="0">
      <x:text>
        <x:r>
          <x:t>Noninterest expense, FY2021. Linked to the original frozen input. A missing reported fact stays n.a. Formula: ='Historical Inputs'!F2693</x:t>
        </x:r>
      </x:text>
    </x:comment>
    <x:comment ref="I34" authorId="0">
      <x:text>
        <x:r>
          <x:t>Income before income taxes, FY2021. Linked to the original frozen input. A missing reported fact stays n.a. Formula: ='Historical Inputs'!F2695</x:t>
        </x:r>
      </x:text>
    </x:comment>
    <x:comment ref="I35" authorId="0">
      <x:text>
        <x:r>
          <x:t>Tax, FY2021. Linked to the original frozen input. A missing reported fact stays n.a. Formula: ='Historical Inputs'!F2696</x:t>
        </x:r>
      </x:text>
    </x:comment>
    <x:comment ref="I38" authorId="0">
      <x:text>
        <x:r>
          <x:t>Reported diluted EPS, FY2021. Linked to the original frozen input. A missing reported fact stays n.a. Formula: ='Historical Inputs'!F2700</x:t>
        </x:r>
      </x:text>
    </x:comment>
    <x:comment ref="I39" authorId="0">
      <x:text>
        <x:r>
          <x:t>Weighted average diluted shares, FY2021. Linked to the original frozen input. A missing reported fact stays n.a. Formula: ='Historical Inputs'!F2701</x:t>
        </x:r>
      </x:text>
    </x:comment>
    <x:comment ref="I41" authorId="0">
      <x:text>
        <x:r>
          <x:t>Dividends per common share, FY2021. Linked to the original frozen input. A missing reported fact stays n.a. Formula: ='Historical Inputs'!F2702</x:t>
        </x:r>
      </x:text>
    </x:comment>
    <x:comment ref="I42" authorId="0">
      <x:text>
        <x:r>
          <x:t>Cash common dividends paid, FY2021. Linked to the original frozen input. A missing reported fact stays n.a. Formula: ='Historical Inputs'!F2703</x:t>
        </x:r>
      </x:text>
    </x:comment>
    <x:comment ref="I43" authorId="0">
      <x:text>
        <x:r>
          <x:t>Common share repurchases paid, FY2021. Linked to the original frozen input. A missing reported fact stays n.a. Formula: ='Historical Inputs'!F2704</x:t>
        </x:r>
      </x:text>
    </x:comment>
    <x:comment ref="I44" authorId="0">
      <x:text>
        <x:r>
          <x:t>Gross loan charge-offs, FY2021. Linked to the original frozen input. A missing reported fact stays n.a. Formula: ='Historical Inputs'!F2705</x:t>
        </x:r>
      </x:text>
    </x:comment>
    <x:comment ref="I45" authorId="0">
      <x:text>
        <x:r>
          <x:t>Loan recoveries, FY2021. Linked to the original frozen input. A missing reported fact stays n.a. Formula: ='Historical Inputs'!F2706</x:t>
        </x:r>
      </x:text>
    </x:comment>
    <x:comment ref="I47" authorId="0">
      <x:text>
        <x:r>
          <x:t>Actual standardized CET1 ratio, FY2021. Linked to the original frozen input. A missing reported fact stays n.a. Formula: ='Historical Inputs'!F2708</x:t>
        </x:r>
      </x:text>
    </x:comment>
    <x:comment ref="I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Inputs'!F2683</x:t>
        </x:r>
      </x:text>
    </x:comment>
    <x:comment ref="I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Inputs'!F2675),'Historical Inputs'!F2675&gt;=1),'Historical Inputs'!F2675,IF(COUNT('Historical Inputs'!F2674,'Historical Inputs'!F2676)=2,'Historical Inputs'!F2674-'Historical Inputs'!F2676,"n.a."))</x:t>
        </x:r>
      </x:text>
    </x:comment>
    <x:comment ref="I16" authorId="0">
      <x:text>
        <x:r>
          <x:t>Ending shares differ from weighted average diluted shares. Issued less treasury is used only for an identical date. Formula: =IF(ISNUMBER('Historical Inputs'!F2680),'Historical Inputs'!F2680,IF(COUNT('Historical Inputs'!F2681,'Historical Inputs'!F2682)=2,'Historical Inputs'!F2681-'Historical Inputs'!F2682,"n.a."))</x:t>
        </x:r>
      </x:text>
    </x:comment>
    <x:comment ref="I11" authorId="0">
      <x:text>
        <x:r>
          <x:t>Explicit reported common equity takes precedence. Preferred par amounts cannot substitute for carrying values. Rounded BV times shares is a disclosed fallback. Formula: =IF(ISNUMBER('Historical Inputs'!F2676),'Historical Inputs'!F2676,IF(AND(COUNT('Historical Inputs'!F2674,'Historical Inputs'!F2675)=2,'Historical Inputs'!F2675&gt;=1),'Historical Inputs'!F2674-'Historical Inputs'!F2675,IF(COUNT('Historical Inputs'!F2710,I16)=2,'Historical Inputs'!F2710*I16,"n.a.")))</x:t>
        </x:r>
      </x:text>
    </x:comment>
    <x:comment ref="I13" authorId="0">
      <x:text>
        <x:r>
          <x:t>Other intangibles exclude goodwill. If combined intangibles are reported, goodwill is deducted once. Formula: =IF(COUNT('Historical Inputs'!F2679,I12)=2,'Historical Inputs'!F2679-I12,'Historical Inputs'!F2678)</x:t>
        </x:r>
      </x:text>
    </x:comment>
    <x:comment ref="I14" authorId="0">
      <x:text>
        <x:r>
          <x:t>Straight subtraction TCE has no issuer deferred-tax adjustment. Formula: =IF(COUNT(I11,I12,I13)=3,I11-I12-I13,"n.a.")</x:t>
        </x:r>
      </x:text>
    </x:comment>
    <x:comment ref="I17" authorId="0">
      <x:text>
        <x:r>
          <x:t>Reported book value per share takes precedence. Formula: =IF(ISNUMBER('Historical Inputs'!F2710),'Historical Inputs'!F2710,IF(COUNT(I11,I16)=2,I11/I16,"n.a."))</x:t>
        </x:r>
      </x:text>
    </x:comment>
    <x:comment ref="I18" authorId="0">
      <x:text>
        <x:r>
          <x:t>Selected TBV is issuer reported, then issuer TCE divided by ending shares, then straight-subtraction TCE. Formula: =IF(ISNUMBER('Historical Inputs'!F2711),'Historical Inputs'!F2711,IF(COUNT('Historical Inputs'!F2712,I16)=2,'Historical Inputs'!F2712/I16,IF(COUNT(I14,I16)=2,I14/I16,"n.a.")))</x:t>
        </x:r>
      </x:text>
    </x:comment>
    <x:comment ref="I15" authorId="0">
      <x:text>
        <x:r>
          <x:t>Reported TCE takes precedence. TBV times rounded end shares can be a reconstruction. Formula: =IF(ISNUMBER('Historical Inputs'!F2712),'Historical Inputs'!F2712,IF(COUNT(I18,I16)=2,I18*I16,"n.a."))</x:t>
        </x:r>
      </x:text>
    </x:comment>
    <x:comment ref="I36" authorId="0">
      <x:text>
        <x:r>
          <x:t>Common earnings exclude preferred dividends and common-income adjustments. Formula: =IF(ISNUMBER('Historical Inputs'!F2698),'Historical Inputs'!F2698,IF(COUNT('Historical Inputs'!F2697,'Historical Inputs'!F2699)=2,'Historical Inputs'!F2697-'Historical Inputs'!F2699,"n.a."))</x:t>
        </x:r>
      </x:text>
    </x:comment>
    <x:comment ref="I37" authorId="0">
      <x:text>
        <x:r>
          <x:t>Reported parent net income, otherwise common income plus reported preferred adjustments; the fallback is a bridge. Formula: =IF(ISNUMBER('Historical Inputs'!F2697),'Historical Inputs'!F2697,IF(COUNT('Historical Inputs'!F2698,'Historical Inputs'!F2699)=2,'Historical Inputs'!F2698+'Historical Inputs'!F2699,"n.a."))</x:t>
        </x:r>
      </x:text>
    </x:comment>
    <x:comment ref="I30" authorId="0">
      <x:text>
        <x:r>
          <x:t>Net revenue equals net interest plus noninterest income. Use total GAAP reported revenue when a component is unavailable. Formula: =IF(COUNT(I28:I29)=2,SUM(I28:I29),'Historical Inputs'!F2692)</x:t>
        </x:r>
      </x:text>
    </x:comment>
    <x:comment ref="I32" authorId="0">
      <x:text>
        <x:r>
          <x:t>Pre-provision net revenue excludes the provision but retains operating expense. Formula: =IF(COUNT(I30,I31)=2,I30-I31,"n.a.")</x:t>
        </x:r>
      </x:text>
    </x:comment>
    <x:comment ref="I33" authorId="0">
      <x:text>
        <x:r>
          <x:t>Reported credit provision is selected first. Otherwise this is an explicitly labeled pretax bridge residual, not a reported provision. Formula: =IF(ISNUMBER('Historical Inputs'!F2694),'Historical Inputs'!F2694,IF(COUNT(I30,I31,I34)=3,I30-I31-I34,"n.a."))</x:t>
        </x:r>
      </x:text>
    </x:comment>
    <x:comment ref="I40" authorId="0">
      <x:text>
        <x:r>
          <x:t>Calculated common EPS uses common earnings and period-average diluted shares. Formula: =IF(AND(ISNUMBER(I36),ISNUMBER(I39),I39&lt;&gt;0),I36/I39,"n.a.")</x:t>
        </x:r>
      </x:text>
    </x:comment>
    <x:comment ref="I46" authorId="0">
      <x:text>
        <x:r>
          <x:t>Net charge-offs equal gross charge-offs less recoveries. Missing recoveries are not zero. Formula: =IF(COUNT(I44,I45)=2,I44-I45,"n.a.")</x:t>
        </x:r>
      </x:text>
    </x:comment>
    <x:comment ref="I51" authorId="0">
      <x:text>
        <x:r>
          <x:t>GAAP efficiency proxy. Issuer tax-equivalent revenue may produce a different reported ratio. Formula: =IF(AND(ISNUMBER(I31),ISNUMBER(I30),I30&lt;&gt;0),I31/I30,"n.a.")</x:t>
        </x:r>
      </x:text>
    </x:comment>
    <x:comment ref="I52" authorId="0">
      <x:text>
        <x:r>
          <x:t>Period-end loan-to-deposit ratio; business-model funding differences remain. Formula: =IF(AND(ISNUMBER(I21),ISNUMBER(I24),I24&lt;&gt;0),I21/I24,"n.a.")</x:t>
        </x:r>
      </x:text>
    </x:comment>
    <x:comment ref="I53" authorId="0">
      <x:text>
        <x:r>
          <x:t>Loan allowance coverage excludes unfunded commitment reserves. Formula: =IF(AND(ISNUMBER(I23),ISNUMBER(I21),I21&lt;&gt;0),I23/I21,"n.a.")</x:t>
        </x:r>
      </x:text>
    </x:comment>
    <x:comment ref="I54" authorId="0">
      <x:text>
        <x:r>
          <x:t>Charge-offs divided by period-end gross loans. This differs from an issuer average-loan credit-loss ratio. Formula: =IF(AND(ISNUMBER(I46),ISNUMBER(I21),I21&lt;&gt;0),I46/I21,"n.a.")</x:t>
        </x:r>
      </x:text>
    </x:comment>
    <x:comment ref="I55" authorId="0">
      <x:text>
        <x:r>
          <x:t>Difference between parent and common earnings includes preferred and other common-income claims. Formula: =IF(COUNT(I37,I36)=2,I37-I36,"n.a.")</x:t>
        </x:r>
      </x:text>
    </x:comment>
    <x:comment ref="I48" authorId="0">
      <x:text>
        <x:r>
          <x:t>Two-point average balance proxy, not the issuer daily average return. Formula: =IF(COUNT(I36,I11,H11)=3,I36/AVERAGE(I11,H11),"n.a.")</x:t>
        </x:r>
      </x:text>
    </x:comment>
    <x:comment ref="I49" authorId="0">
      <x:text>
        <x:r>
          <x:t>Two-point average balance proxy, not the issuer daily average return. Formula: =IF(COUNT(I36,I15,H15)=3,I36/AVERAGE(I15,H15),"n.a.")</x:t>
        </x:r>
      </x:text>
    </x:comment>
    <x:comment ref="I50" authorId="0">
      <x:text>
        <x:r>
          <x:t>Two-point average balance proxy, not the issuer daily average return. Formula: =IF(COUNT(I36,I7,H7)=3,I36/AVERAGE(I7,H7),"n.a.")</x:t>
        </x:r>
      </x:text>
    </x:comment>
    <x:comment ref="J7" authorId="0">
      <x:text>
        <x:r>
          <x:t>Assets, FY2022. Linked to the original frozen input. A missing reported fact stays n.a. Formula: ='Historical Inputs'!F2713</x:t>
        </x:r>
      </x:text>
    </x:comment>
    <x:comment ref="J8" authorId="0">
      <x:text>
        <x:r>
          <x:t>Liabilities, FY2022. Linked to the original frozen input. A missing reported fact stays n.a. Formula: ='Historical Inputs'!F2714</x:t>
        </x:r>
      </x:text>
    </x:comment>
    <x:comment ref="J9" authorId="0">
      <x:text>
        <x:r>
          <x:t>Shareholders equity attributable to parent, FY2022. Linked to the original frozen input. A missing reported fact stays n.a. Formula: ='Historical Inputs'!F2715</x:t>
        </x:r>
      </x:text>
    </x:comment>
    <x:comment ref="J12" authorId="0">
      <x:text>
        <x:r>
          <x:t>Goodwill, FY2022. Linked to the original frozen input. A missing reported fact stays n.a. Formula: ='Historical Inputs'!F2718</x:t>
        </x:r>
      </x:text>
    </x:comment>
    <x:comment ref="J19" authorId="0">
      <x:text>
        <x:r>
          <x:t>Reported common book value per share, FY2022. Linked to the original frozen input. A missing reported fact stays n.a. Formula: ='Historical Inputs'!F2751</x:t>
        </x:r>
      </x:text>
    </x:comment>
    <x:comment ref="J20" authorId="0">
      <x:text>
        <x:r>
          <x:t>Reported tangible book value per share, FY2022. Linked to the original frozen input. A missing reported fact stays n.a. Formula: ='Historical Inputs'!F2752</x:t>
        </x:r>
      </x:text>
    </x:comment>
    <x:comment ref="J21" authorId="0">
      <x:text>
        <x:r>
          <x:t>Gross loans and leases selected definition, FY2022. Linked to the original frozen input. A missing reported fact stays n.a. Formula: ='Historical Inputs'!F2725</x:t>
        </x:r>
      </x:text>
    </x:comment>
    <x:comment ref="J22" authorId="0">
      <x:text>
        <x:r>
          <x:t>Net loans after allowance selected definition, FY2022. Linked to the original frozen input. A missing reported fact stays n.a. Formula: ='Historical Inputs'!F2726</x:t>
        </x:r>
      </x:text>
    </x:comment>
    <x:comment ref="J23" authorId="0">
      <x:text>
        <x:r>
          <x:t>Loan allowance for credit losses, FY2022. Linked to the original frozen input. A missing reported fact stays n.a. Formula: ='Historical Inputs'!F2727</x:t>
        </x:r>
      </x:text>
    </x:comment>
    <x:comment ref="J25" authorId="0">
      <x:text>
        <x:r>
          <x:t>Cash, FY2022. Linked to the original frozen input. A missing reported fact stays n.a. Formula: ='Historical Inputs'!F2729</x:t>
        </x:r>
      </x:text>
    </x:comment>
    <x:comment ref="J26" authorId="0">
      <x:text>
        <x:r>
          <x:t>Accumulated other comprehensive income, FY2022. Linked to the original frozen input. A missing reported fact stays n.a. Formula: ='Historical Inputs'!F2730</x:t>
        </x:r>
      </x:text>
    </x:comment>
    <x:comment ref="J28" authorId="0">
      <x:text>
        <x:r>
          <x:t>Net interest income, FY2022. Linked to the original frozen input. A missing reported fact stays n.a. Formula: ='Historical Inputs'!F2731</x:t>
        </x:r>
      </x:text>
    </x:comment>
    <x:comment ref="J29" authorId="0">
      <x:text>
        <x:r>
          <x:t>Noninterest Income, FY2022. Linked to the original frozen input. A missing reported fact stays n.a. Formula: ='Historical Inputs'!F2732</x:t>
        </x:r>
      </x:text>
    </x:comment>
    <x:comment ref="J31" authorId="0">
      <x:text>
        <x:r>
          <x:t>Noninterest expense, FY2022. Linked to the original frozen input. A missing reported fact stays n.a. Formula: ='Historical Inputs'!F2734</x:t>
        </x:r>
      </x:text>
    </x:comment>
    <x:comment ref="J34" authorId="0">
      <x:text>
        <x:r>
          <x:t>Income before income taxes, FY2022. Linked to the original frozen input. A missing reported fact stays n.a. Formula: ='Historical Inputs'!F2736</x:t>
        </x:r>
      </x:text>
    </x:comment>
    <x:comment ref="J35" authorId="0">
      <x:text>
        <x:r>
          <x:t>Tax, FY2022. Linked to the original frozen input. A missing reported fact stays n.a. Formula: ='Historical Inputs'!F2737</x:t>
        </x:r>
      </x:text>
    </x:comment>
    <x:comment ref="J38" authorId="0">
      <x:text>
        <x:r>
          <x:t>Reported diluted EPS, FY2022. Linked to the original frozen input. A missing reported fact stays n.a. Formula: ='Historical Inputs'!F2741</x:t>
        </x:r>
      </x:text>
    </x:comment>
    <x:comment ref="J39" authorId="0">
      <x:text>
        <x:r>
          <x:t>Weighted average diluted shares, FY2022. Linked to the original frozen input. A missing reported fact stays n.a. Formula: ='Historical Inputs'!F2742</x:t>
        </x:r>
      </x:text>
    </x:comment>
    <x:comment ref="J41" authorId="0">
      <x:text>
        <x:r>
          <x:t>Dividends per common share, FY2022. Linked to the original frozen input. A missing reported fact stays n.a. Formula: ='Historical Inputs'!F2743</x:t>
        </x:r>
      </x:text>
    </x:comment>
    <x:comment ref="J42" authorId="0">
      <x:text>
        <x:r>
          <x:t>Cash common dividends paid, FY2022. Linked to the original frozen input. A missing reported fact stays n.a. Formula: ='Historical Inputs'!F2744</x:t>
        </x:r>
      </x:text>
    </x:comment>
    <x:comment ref="J43" authorId="0">
      <x:text>
        <x:r>
          <x:t>Common share repurchases paid, FY2022. Linked to the original frozen input. A missing reported fact stays n.a. Formula: ='Historical Inputs'!F2745</x:t>
        </x:r>
      </x:text>
    </x:comment>
    <x:comment ref="J44" authorId="0">
      <x:text>
        <x:r>
          <x:t>Gross loan charge-offs, FY2022. Linked to the original frozen input. A missing reported fact stays n.a. Formula: ='Historical Inputs'!F2746</x:t>
        </x:r>
      </x:text>
    </x:comment>
    <x:comment ref="J45" authorId="0">
      <x:text>
        <x:r>
          <x:t>Loan recoveries, FY2022. Linked to the original frozen input. A missing reported fact stays n.a. Formula: ='Historical Inputs'!F2747</x:t>
        </x:r>
      </x:text>
    </x:comment>
    <x:comment ref="J47" authorId="0">
      <x:text>
        <x:r>
          <x:t>Actual standardized CET1 ratio, FY2022. Linked to the original frozen input. A missing reported fact stays n.a. Formula: ='Historical Inputs'!F2749</x:t>
        </x:r>
      </x:text>
    </x:comment>
    <x:comment ref="J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Inputs'!F2724</x:t>
        </x:r>
      </x:text>
    </x:comment>
    <x:comment ref="J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Inputs'!F2716),'Historical Inputs'!F2716&gt;=1),'Historical Inputs'!F2716,IF(COUNT('Historical Inputs'!F2715,'Historical Inputs'!F2717)=2,'Historical Inputs'!F2715-'Historical Inputs'!F2717,"n.a."))</x:t>
        </x:r>
      </x:text>
    </x:comment>
    <x:comment ref="J16" authorId="0">
      <x:text>
        <x:r>
          <x:t>Ending shares differ from weighted average diluted shares. Issued less treasury is used only for an identical date. Formula: =IF(ISNUMBER('Historical Inputs'!F2721),'Historical Inputs'!F2721,IF(COUNT('Historical Inputs'!F2722,'Historical Inputs'!F2723)=2,'Historical Inputs'!F2722-'Historical Inputs'!F2723,"n.a."))</x:t>
        </x:r>
      </x:text>
    </x:comment>
    <x:comment ref="J11" authorId="0">
      <x:text>
        <x:r>
          <x:t>Explicit reported common equity takes precedence. Preferred par amounts cannot substitute for carrying values. Rounded BV times shares is a disclosed fallback. Formula: =IF(ISNUMBER('Historical Inputs'!F2717),'Historical Inputs'!F2717,IF(AND(COUNT('Historical Inputs'!F2715,'Historical Inputs'!F2716)=2,'Historical Inputs'!F2716&gt;=1),'Historical Inputs'!F2715-'Historical Inputs'!F2716,IF(COUNT('Historical Inputs'!F2751,J16)=2,'Historical Inputs'!F2751*J16,"n.a.")))</x:t>
        </x:r>
      </x:text>
    </x:comment>
    <x:comment ref="J13" authorId="0">
      <x:text>
        <x:r>
          <x:t>Other intangibles exclude goodwill. If combined intangibles are reported, goodwill is deducted once. Formula: =IF(COUNT('Historical Inputs'!F2720,J12)=2,'Historical Inputs'!F2720-J12,'Historical Inputs'!F2719)</x:t>
        </x:r>
      </x:text>
    </x:comment>
    <x:comment ref="J14" authorId="0">
      <x:text>
        <x:r>
          <x:t>Straight subtraction TCE has no issuer deferred-tax adjustment. Formula: =IF(COUNT(J11,J12,J13)=3,J11-J12-J13,"n.a.")</x:t>
        </x:r>
      </x:text>
    </x:comment>
    <x:comment ref="J17" authorId="0">
      <x:text>
        <x:r>
          <x:t>Reported book value per share takes precedence. Formula: =IF(ISNUMBER('Historical Inputs'!F2751),'Historical Inputs'!F2751,IF(COUNT(J11,J16)=2,J11/J16,"n.a."))</x:t>
        </x:r>
      </x:text>
    </x:comment>
    <x:comment ref="J18" authorId="0">
      <x:text>
        <x:r>
          <x:t>Selected TBV is issuer reported, then issuer TCE divided by ending shares, then straight-subtraction TCE. Formula: =IF(ISNUMBER('Historical Inputs'!F2752),'Historical Inputs'!F2752,IF(COUNT('Historical Inputs'!F2753,J16)=2,'Historical Inputs'!F2753/J16,IF(COUNT(J14,J16)=2,J14/J16,"n.a.")))</x:t>
        </x:r>
      </x:text>
    </x:comment>
    <x:comment ref="J15" authorId="0">
      <x:text>
        <x:r>
          <x:t>Reported TCE takes precedence. TBV times rounded end shares can be a reconstruction. Formula: =IF(ISNUMBER('Historical Inputs'!F2753),'Historical Inputs'!F2753,IF(COUNT(J18,J16)=2,J18*J16,"n.a."))</x:t>
        </x:r>
      </x:text>
    </x:comment>
    <x:comment ref="J36" authorId="0">
      <x:text>
        <x:r>
          <x:t>Common earnings exclude preferred dividends and common-income adjustments. Formula: =IF(ISNUMBER('Historical Inputs'!F2739),'Historical Inputs'!F2739,IF(COUNT('Historical Inputs'!F2738,'Historical Inputs'!F2740)=2,'Historical Inputs'!F2738-'Historical Inputs'!F2740,"n.a."))</x:t>
        </x:r>
      </x:text>
    </x:comment>
    <x:comment ref="J37" authorId="0">
      <x:text>
        <x:r>
          <x:t>Reported parent net income, otherwise common income plus reported preferred adjustments; the fallback is a bridge. Formula: =IF(ISNUMBER('Historical Inputs'!F2738),'Historical Inputs'!F2738,IF(COUNT('Historical Inputs'!F2739,'Historical Inputs'!F2740)=2,'Historical Inputs'!F2739+'Historical Inputs'!F2740,"n.a."))</x:t>
        </x:r>
      </x:text>
    </x:comment>
    <x:comment ref="J30" authorId="0">
      <x:text>
        <x:r>
          <x:t>Net revenue equals net interest plus noninterest income. Use total GAAP reported revenue when a component is unavailable. Formula: =IF(COUNT(J28:J29)=2,SUM(J28:J29),'Historical Inputs'!F2733)</x:t>
        </x:r>
      </x:text>
    </x:comment>
    <x:comment ref="J32" authorId="0">
      <x:text>
        <x:r>
          <x:t>Pre-provision net revenue excludes the provision but retains operating expense. Formula: =IF(COUNT(J30,J31)=2,J30-J31,"n.a.")</x:t>
        </x:r>
      </x:text>
    </x:comment>
    <x:comment ref="J33" authorId="0">
      <x:text>
        <x:r>
          <x:t>Reported credit provision is selected first. Otherwise this is an explicitly labeled pretax bridge residual, not a reported provision. Formula: =IF(ISNUMBER('Historical Inputs'!F2735),'Historical Inputs'!F2735,IF(COUNT(J30,J31,J34)=3,J30-J31-J34,"n.a."))</x:t>
        </x:r>
      </x:text>
    </x:comment>
    <x:comment ref="J40" authorId="0">
      <x:text>
        <x:r>
          <x:t>Calculated common EPS uses common earnings and period-average diluted shares. Formula: =IF(AND(ISNUMBER(J36),ISNUMBER(J39),J39&lt;&gt;0),J36/J39,"n.a.")</x:t>
        </x:r>
      </x:text>
    </x:comment>
    <x:comment ref="J46" authorId="0">
      <x:text>
        <x:r>
          <x:t>Net charge-offs equal gross charge-offs less recoveries. Missing recoveries are not zero. Formula: =IF(COUNT(J44,J45)=2,J44-J45,"n.a.")</x:t>
        </x:r>
      </x:text>
    </x:comment>
    <x:comment ref="J51" authorId="0">
      <x:text>
        <x:r>
          <x:t>GAAP efficiency proxy. Issuer tax-equivalent revenue may produce a different reported ratio. Formula: =IF(AND(ISNUMBER(J31),ISNUMBER(J30),J30&lt;&gt;0),J31/J30,"n.a.")</x:t>
        </x:r>
      </x:text>
    </x:comment>
    <x:comment ref="J52" authorId="0">
      <x:text>
        <x:r>
          <x:t>Period-end loan-to-deposit ratio; business-model funding differences remain. Formula: =IF(AND(ISNUMBER(J21),ISNUMBER(J24),J24&lt;&gt;0),J21/J24,"n.a.")</x:t>
        </x:r>
      </x:text>
    </x:comment>
    <x:comment ref="J53" authorId="0">
      <x:text>
        <x:r>
          <x:t>Loan allowance coverage excludes unfunded commitment reserves. Formula: =IF(AND(ISNUMBER(J23),ISNUMBER(J21),J21&lt;&gt;0),J23/J21,"n.a.")</x:t>
        </x:r>
      </x:text>
    </x:comment>
    <x:comment ref="J54" authorId="0">
      <x:text>
        <x:r>
          <x:t>Charge-offs divided by period-end gross loans. This differs from an issuer average-loan credit-loss ratio. Formula: =IF(AND(ISNUMBER(J46),ISNUMBER(J21),J21&lt;&gt;0),J46/J21,"n.a.")</x:t>
        </x:r>
      </x:text>
    </x:comment>
    <x:comment ref="J55" authorId="0">
      <x:text>
        <x:r>
          <x:t>Difference between parent and common earnings includes preferred and other common-income claims. Formula: =IF(COUNT(J37,J36)=2,J37-J36,"n.a.")</x:t>
        </x:r>
      </x:text>
    </x:comment>
    <x:comment ref="J48" authorId="0">
      <x:text>
        <x:r>
          <x:t>Two-point average balance proxy, not the issuer daily average return. Formula: =IF(COUNT(J36,J11,I11)=3,J36/AVERAGE(J11,I11),"n.a.")</x:t>
        </x:r>
      </x:text>
    </x:comment>
    <x:comment ref="J49" authorId="0">
      <x:text>
        <x:r>
          <x:t>Two-point average balance proxy, not the issuer daily average return. Formula: =IF(COUNT(J36,J15,I15)=3,J36/AVERAGE(J15,I15),"n.a.")</x:t>
        </x:r>
      </x:text>
    </x:comment>
    <x:comment ref="J50" authorId="0">
      <x:text>
        <x:r>
          <x:t>Two-point average balance proxy, not the issuer daily average return. Formula: =IF(COUNT(J36,J7,I7)=3,J36/AVERAGE(J7,I7),"n.a.")</x:t>
        </x:r>
      </x:text>
    </x:comment>
    <x:comment ref="K7" authorId="0">
      <x:text>
        <x:r>
          <x:t>Assets, FY2023. Linked to the original frozen input. A missing reported fact stays n.a. Formula: ='Historical Inputs'!F2754</x:t>
        </x:r>
      </x:text>
    </x:comment>
    <x:comment ref="K8" authorId="0">
      <x:text>
        <x:r>
          <x:t>Liabilities, FY2023. Linked to the original frozen input. A missing reported fact stays n.a. Formula: ='Historical Inputs'!F2755</x:t>
        </x:r>
      </x:text>
    </x:comment>
    <x:comment ref="K9" authorId="0">
      <x:text>
        <x:r>
          <x:t>Shareholders equity attributable to parent, FY2023. Linked to the original frozen input. A missing reported fact stays n.a. Formula: ='Historical Inputs'!F2756</x:t>
        </x:r>
      </x:text>
    </x:comment>
    <x:comment ref="K12" authorId="0">
      <x:text>
        <x:r>
          <x:t>Goodwill, FY2023. Linked to the original frozen input. A missing reported fact stays n.a. Formula: ='Historical Inputs'!F2759</x:t>
        </x:r>
      </x:text>
    </x:comment>
    <x:comment ref="K19" authorId="0">
      <x:text>
        <x:r>
          <x:t>Reported common book value per share, FY2023. Linked to the original frozen input. A missing reported fact stays n.a. Formula: ='Historical Inputs'!F2792</x:t>
        </x:r>
      </x:text>
    </x:comment>
    <x:comment ref="K20" authorId="0">
      <x:text>
        <x:r>
          <x:t>Reported tangible book value per share, FY2023. Linked to the original frozen input. A missing reported fact stays n.a. Formula: ='Historical Inputs'!F2793</x:t>
        </x:r>
      </x:text>
    </x:comment>
    <x:comment ref="K21" authorId="0">
      <x:text>
        <x:r>
          <x:t>Gross loans and leases selected definition, FY2023. Linked to the original frozen input. A missing reported fact stays n.a. Formula: ='Historical Inputs'!F2766</x:t>
        </x:r>
      </x:text>
    </x:comment>
    <x:comment ref="K22" authorId="0">
      <x:text>
        <x:r>
          <x:t>Net loans after allowance selected definition, FY2023. Linked to the original frozen input. A missing reported fact stays n.a. Formula: ='Historical Inputs'!F2767</x:t>
        </x:r>
      </x:text>
    </x:comment>
    <x:comment ref="K23" authorId="0">
      <x:text>
        <x:r>
          <x:t>Loan allowance for credit losses, FY2023. Linked to the original frozen input. A missing reported fact stays n.a. Formula: ='Historical Inputs'!F2768</x:t>
        </x:r>
      </x:text>
    </x:comment>
    <x:comment ref="K25" authorId="0">
      <x:text>
        <x:r>
          <x:t>Cash, FY2023. Linked to the original frozen input. A missing reported fact stays n.a. Formula: ='Historical Inputs'!F2770</x:t>
        </x:r>
      </x:text>
    </x:comment>
    <x:comment ref="K26" authorId="0">
      <x:text>
        <x:r>
          <x:t>Accumulated other comprehensive income, FY2023. Linked to the original frozen input. A missing reported fact stays n.a. Formula: ='Historical Inputs'!F2771</x:t>
        </x:r>
      </x:text>
    </x:comment>
    <x:comment ref="K28" authorId="0">
      <x:text>
        <x:r>
          <x:t>Net interest income, FY2023. Linked to the original frozen input. A missing reported fact stays n.a. Formula: ='Historical Inputs'!F2772</x:t>
        </x:r>
      </x:text>
    </x:comment>
    <x:comment ref="K29" authorId="0">
      <x:text>
        <x:r>
          <x:t>Noninterest Income, FY2023. Linked to the original frozen input. A missing reported fact stays n.a. Formula: ='Historical Inputs'!F2773</x:t>
        </x:r>
      </x:text>
    </x:comment>
    <x:comment ref="K31" authorId="0">
      <x:text>
        <x:r>
          <x:t>Noninterest expense, FY2023. Linked to the original frozen input. A missing reported fact stays n.a. Formula: ='Historical Inputs'!F2775</x:t>
        </x:r>
      </x:text>
    </x:comment>
    <x:comment ref="K34" authorId="0">
      <x:text>
        <x:r>
          <x:t>Income before income taxes, FY2023. Linked to the original frozen input. A missing reported fact stays n.a. Formula: ='Historical Inputs'!F2777</x:t>
        </x:r>
      </x:text>
    </x:comment>
    <x:comment ref="K35" authorId="0">
      <x:text>
        <x:r>
          <x:t>Tax, FY2023. Linked to the original frozen input. A missing reported fact stays n.a. Formula: ='Historical Inputs'!F2778</x:t>
        </x:r>
      </x:text>
    </x:comment>
    <x:comment ref="K38" authorId="0">
      <x:text>
        <x:r>
          <x:t>Reported diluted EPS, FY2023. Linked to the original frozen input. A missing reported fact stays n.a. Formula: ='Historical Inputs'!F2782</x:t>
        </x:r>
      </x:text>
    </x:comment>
    <x:comment ref="K39" authorId="0">
      <x:text>
        <x:r>
          <x:t>Weighted average diluted shares, FY2023. Linked to the original frozen input. A missing reported fact stays n.a. Formula: ='Historical Inputs'!F2783</x:t>
        </x:r>
      </x:text>
    </x:comment>
    <x:comment ref="K41" authorId="0">
      <x:text>
        <x:r>
          <x:t>Dividends per common share, FY2023. Linked to the original frozen input. A missing reported fact stays n.a. Formula: ='Historical Inputs'!F2784</x:t>
        </x:r>
      </x:text>
    </x:comment>
    <x:comment ref="K42" authorId="0">
      <x:text>
        <x:r>
          <x:t>Cash common dividends paid, FY2023. Linked to the original frozen input. A missing reported fact stays n.a. Formula: ='Historical Inputs'!F2785</x:t>
        </x:r>
      </x:text>
    </x:comment>
    <x:comment ref="K43" authorId="0">
      <x:text>
        <x:r>
          <x:t>Common share repurchases paid, FY2023. Linked to the original frozen input. A missing reported fact stays n.a. Formula: ='Historical Inputs'!F2786</x:t>
        </x:r>
      </x:text>
    </x:comment>
    <x:comment ref="K44" authorId="0">
      <x:text>
        <x:r>
          <x:t>Gross loan charge-offs, FY2023. Linked to the original frozen input. A missing reported fact stays n.a. Formula: ='Historical Inputs'!F2787</x:t>
        </x:r>
      </x:text>
    </x:comment>
    <x:comment ref="K45" authorId="0">
      <x:text>
        <x:r>
          <x:t>Loan recoveries, FY2023. Linked to the original frozen input. A missing reported fact stays n.a. Formula: ='Historical Inputs'!F2788</x:t>
        </x:r>
      </x:text>
    </x:comment>
    <x:comment ref="K47" authorId="0">
      <x:text>
        <x:r>
          <x:t>Actual standardized CET1 ratio, FY2023. Linked to the original frozen input. A missing reported fact stays n.a. Formula: ='Historical Inputs'!F2790</x:t>
        </x:r>
      </x:text>
    </x:comment>
    <x:comment ref="K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Inputs'!F2765</x:t>
        </x:r>
      </x:text>
    </x:comment>
    <x:comment ref="K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Inputs'!F2757),'Historical Inputs'!F2757&gt;=1),'Historical Inputs'!F2757,IF(COUNT('Historical Inputs'!F2756,'Historical Inputs'!F2758)=2,'Historical Inputs'!F2756-'Historical Inputs'!F2758,"n.a."))</x:t>
        </x:r>
      </x:text>
    </x:comment>
    <x:comment ref="K16" authorId="0">
      <x:text>
        <x:r>
          <x:t>Ending shares differ from weighted average diluted shares. Issued less treasury is used only for an identical date. Formula: =IF(ISNUMBER('Historical Inputs'!F2762),'Historical Inputs'!F2762,IF(COUNT('Historical Inputs'!F2763,'Historical Inputs'!F2764)=2,'Historical Inputs'!F2763-'Historical Inputs'!F2764,"n.a."))</x:t>
        </x:r>
      </x:text>
    </x:comment>
    <x:comment ref="K11" authorId="0">
      <x:text>
        <x:r>
          <x:t>Explicit reported common equity takes precedence. Preferred par amounts cannot substitute for carrying values. Rounded BV times shares is a disclosed fallback. Formula: =IF(ISNUMBER('Historical Inputs'!F2758),'Historical Inputs'!F2758,IF(AND(COUNT('Historical Inputs'!F2756,'Historical Inputs'!F2757)=2,'Historical Inputs'!F2757&gt;=1),'Historical Inputs'!F2756-'Historical Inputs'!F2757,IF(COUNT('Historical Inputs'!F2792,K16)=2,'Historical Inputs'!F2792*K16,"n.a.")))</x:t>
        </x:r>
      </x:text>
    </x:comment>
    <x:comment ref="K13" authorId="0">
      <x:text>
        <x:r>
          <x:t>Other intangibles exclude goodwill. If combined intangibles are reported, goodwill is deducted once. Formula: =IF(COUNT('Historical Inputs'!F2761,K12)=2,'Historical Inputs'!F2761-K12,'Historical Inputs'!F2760)</x:t>
        </x:r>
      </x:text>
    </x:comment>
    <x:comment ref="K14" authorId="0">
      <x:text>
        <x:r>
          <x:t>Straight subtraction TCE has no issuer deferred-tax adjustment. Formula: =IF(COUNT(K11,K12,K13)=3,K11-K12-K13,"n.a.")</x:t>
        </x:r>
      </x:text>
    </x:comment>
    <x:comment ref="K17" authorId="0">
      <x:text>
        <x:r>
          <x:t>Reported book value per share takes precedence. Formula: =IF(ISNUMBER('Historical Inputs'!F2792),'Historical Inputs'!F2792,IF(COUNT(K11,K16)=2,K11/K16,"n.a."))</x:t>
        </x:r>
      </x:text>
    </x:comment>
    <x:comment ref="K18" authorId="0">
      <x:text>
        <x:r>
          <x:t>Selected TBV is issuer reported, then issuer TCE divided by ending shares, then straight-subtraction TCE. Formula: =IF(ISNUMBER('Historical Inputs'!F2793),'Historical Inputs'!F2793,IF(COUNT('Historical Inputs'!F2794,K16)=2,'Historical Inputs'!F2794/K16,IF(COUNT(K14,K16)=2,K14/K16,"n.a.")))</x:t>
        </x:r>
      </x:text>
    </x:comment>
    <x:comment ref="K15" authorId="0">
      <x:text>
        <x:r>
          <x:t>Reported TCE takes precedence. TBV times rounded end shares can be a reconstruction. Formula: =IF(ISNUMBER('Historical Inputs'!F2794),'Historical Inputs'!F2794,IF(COUNT(K18,K16)=2,K18*K16,"n.a."))</x:t>
        </x:r>
      </x:text>
    </x:comment>
    <x:comment ref="K36" authorId="0">
      <x:text>
        <x:r>
          <x:t>Common earnings exclude preferred dividends and common-income adjustments. Formula: =IF(ISNUMBER('Historical Inputs'!F2780),'Historical Inputs'!F2780,IF(COUNT('Historical Inputs'!F2779,'Historical Inputs'!F2781)=2,'Historical Inputs'!F2779-'Historical Inputs'!F2781,"n.a."))</x:t>
        </x:r>
      </x:text>
    </x:comment>
    <x:comment ref="K37" authorId="0">
      <x:text>
        <x:r>
          <x:t>Reported parent net income, otherwise common income plus reported preferred adjustments; the fallback is a bridge. Formula: =IF(ISNUMBER('Historical Inputs'!F2779),'Historical Inputs'!F2779,IF(COUNT('Historical Inputs'!F2780,'Historical Inputs'!F2781)=2,'Historical Inputs'!F2780+'Historical Inputs'!F2781,"n.a."))</x:t>
        </x:r>
      </x:text>
    </x:comment>
    <x:comment ref="K30" authorId="0">
      <x:text>
        <x:r>
          <x:t>Net revenue equals net interest plus noninterest income. Use total GAAP reported revenue when a component is unavailable. Formula: =IF(COUNT(K28:K29)=2,SUM(K28:K29),'Historical Inputs'!F2774)</x:t>
        </x:r>
      </x:text>
    </x:comment>
    <x:comment ref="K32" authorId="0">
      <x:text>
        <x:r>
          <x:t>Pre-provision net revenue excludes the provision but retains operating expense. Formula: =IF(COUNT(K30,K31)=2,K30-K31,"n.a.")</x:t>
        </x:r>
      </x:text>
    </x:comment>
    <x:comment ref="K33" authorId="0">
      <x:text>
        <x:r>
          <x:t>Reported credit provision is selected first. Otherwise this is an explicitly labeled pretax bridge residual, not a reported provision. Formula: =IF(ISNUMBER('Historical Inputs'!F2776),'Historical Inputs'!F2776,IF(COUNT(K30,K31,K34)=3,K30-K31-K34,"n.a."))</x:t>
        </x:r>
      </x:text>
    </x:comment>
    <x:comment ref="K40" authorId="0">
      <x:text>
        <x:r>
          <x:t>Calculated common EPS uses common earnings and period-average diluted shares. Formula: =IF(AND(ISNUMBER(K36),ISNUMBER(K39),K39&lt;&gt;0),K36/K39,"n.a.")</x:t>
        </x:r>
      </x:text>
    </x:comment>
    <x:comment ref="K46" authorId="0">
      <x:text>
        <x:r>
          <x:t>Net charge-offs equal gross charge-offs less recoveries. Missing recoveries are not zero. Formula: =IF(COUNT(K44,K45)=2,K44-K45,"n.a.")</x:t>
        </x:r>
      </x:text>
    </x:comment>
    <x:comment ref="K51" authorId="0">
      <x:text>
        <x:r>
          <x:t>GAAP efficiency proxy. Issuer tax-equivalent revenue may produce a different reported ratio. Formula: =IF(AND(ISNUMBER(K31),ISNUMBER(K30),K30&lt;&gt;0),K31/K30,"n.a.")</x:t>
        </x:r>
      </x:text>
    </x:comment>
    <x:comment ref="K52" authorId="0">
      <x:text>
        <x:r>
          <x:t>Period-end loan-to-deposit ratio; business-model funding differences remain. Formula: =IF(AND(ISNUMBER(K21),ISNUMBER(K24),K24&lt;&gt;0),K21/K24,"n.a.")</x:t>
        </x:r>
      </x:text>
    </x:comment>
    <x:comment ref="K53" authorId="0">
      <x:text>
        <x:r>
          <x:t>Loan allowance coverage excludes unfunded commitment reserves. Formula: =IF(AND(ISNUMBER(K23),ISNUMBER(K21),K21&lt;&gt;0),K23/K21,"n.a.")</x:t>
        </x:r>
      </x:text>
    </x:comment>
    <x:comment ref="K54" authorId="0">
      <x:text>
        <x:r>
          <x:t>Charge-offs divided by period-end gross loans. This differs from an issuer average-loan credit-loss ratio. Formula: =IF(AND(ISNUMBER(K46),ISNUMBER(K21),K21&lt;&gt;0),K46/K21,"n.a.")</x:t>
        </x:r>
      </x:text>
    </x:comment>
    <x:comment ref="K55" authorId="0">
      <x:text>
        <x:r>
          <x:t>Difference between parent and common earnings includes preferred and other common-income claims. Formula: =IF(COUNT(K37,K36)=2,K37-K36,"n.a.")</x:t>
        </x:r>
      </x:text>
    </x:comment>
    <x:comment ref="K48" authorId="0">
      <x:text>
        <x:r>
          <x:t>Two-point average balance proxy, not the issuer daily average return. Formula: =IF(COUNT(K36,K11,J11)=3,K36/AVERAGE(K11,J11),"n.a.")</x:t>
        </x:r>
      </x:text>
    </x:comment>
    <x:comment ref="K49" authorId="0">
      <x:text>
        <x:r>
          <x:t>Two-point average balance proxy, not the issuer daily average return. Formula: =IF(COUNT(K36,K15,J15)=3,K36/AVERAGE(K15,J15),"n.a.")</x:t>
        </x:r>
      </x:text>
    </x:comment>
    <x:comment ref="K50" authorId="0">
      <x:text>
        <x:r>
          <x:t>Two-point average balance proxy, not the issuer daily average return. Formula: =IF(COUNT(K36,K7,J7)=3,K36/AVERAGE(K7,J7),"n.a.")</x:t>
        </x:r>
      </x:text>
    </x:comment>
    <x:comment ref="L7" authorId="0">
      <x:text>
        <x:r>
          <x:t>Assets, FY2024. Linked to the original frozen input. A missing reported fact stays n.a. Formula: ='Historical Inputs'!F2795</x:t>
        </x:r>
      </x:text>
    </x:comment>
    <x:comment ref="L8" authorId="0">
      <x:text>
        <x:r>
          <x:t>Liabilities, FY2024. Linked to the original frozen input. A missing reported fact stays n.a. Formula: ='Historical Inputs'!F2796</x:t>
        </x:r>
      </x:text>
    </x:comment>
    <x:comment ref="L9" authorId="0">
      <x:text>
        <x:r>
          <x:t>Shareholders equity attributable to parent, FY2024. Linked to the original frozen input. A missing reported fact stays n.a. Formula: ='Historical Inputs'!F2797</x:t>
        </x:r>
      </x:text>
    </x:comment>
    <x:comment ref="L12" authorId="0">
      <x:text>
        <x:r>
          <x:t>Goodwill, FY2024. Linked to the original frozen input. A missing reported fact stays n.a. Formula: ='Historical Inputs'!F2800</x:t>
        </x:r>
      </x:text>
    </x:comment>
    <x:comment ref="L19" authorId="0">
      <x:text>
        <x:r>
          <x:t>Reported common book value per share, FY2024. Linked to the original frozen input. A missing reported fact stays n.a. Formula: ='Historical Inputs'!F2833</x:t>
        </x:r>
      </x:text>
    </x:comment>
    <x:comment ref="L20" authorId="0">
      <x:text>
        <x:r>
          <x:t>Reported tangible book value per share, FY2024. Linked to the original frozen input. A missing reported fact stays n.a. Formula: ='Historical Inputs'!F2834</x:t>
        </x:r>
      </x:text>
    </x:comment>
    <x:comment ref="L21" authorId="0">
      <x:text>
        <x:r>
          <x:t>Gross loans and leases selected definition, FY2024. Linked to the original frozen input. A missing reported fact stays n.a. Formula: ='Historical Inputs'!F2807</x:t>
        </x:r>
      </x:text>
    </x:comment>
    <x:comment ref="L22" authorId="0">
      <x:text>
        <x:r>
          <x:t>Net loans after allowance selected definition, FY2024. Linked to the original frozen input. A missing reported fact stays n.a. Formula: ='Historical Inputs'!F2808</x:t>
        </x:r>
      </x:text>
    </x:comment>
    <x:comment ref="L23" authorId="0">
      <x:text>
        <x:r>
          <x:t>Loan allowance for credit losses, FY2024. Linked to the original frozen input. A missing reported fact stays n.a. Formula: ='Historical Inputs'!F2809</x:t>
        </x:r>
      </x:text>
    </x:comment>
    <x:comment ref="L25" authorId="0">
      <x:text>
        <x:r>
          <x:t>Cash, FY2024. Linked to the original frozen input. A missing reported fact stays n.a. Formula: ='Historical Inputs'!F2811</x:t>
        </x:r>
      </x:text>
    </x:comment>
    <x:comment ref="L26" authorId="0">
      <x:text>
        <x:r>
          <x:t>Accumulated other comprehensive income, FY2024. Linked to the original frozen input. A missing reported fact stays n.a. Formula: ='Historical Inputs'!F2812</x:t>
        </x:r>
      </x:text>
    </x:comment>
    <x:comment ref="L28" authorId="0">
      <x:text>
        <x:r>
          <x:t>Net interest income, FY2024. Linked to the original frozen input. A missing reported fact stays n.a. Formula: ='Historical Inputs'!F2813</x:t>
        </x:r>
      </x:text>
    </x:comment>
    <x:comment ref="L29" authorId="0">
      <x:text>
        <x:r>
          <x:t>Noninterest Income, FY2024. Linked to the original frozen input. A missing reported fact stays n.a. Formula: ='Historical Inputs'!F2814</x:t>
        </x:r>
      </x:text>
    </x:comment>
    <x:comment ref="L31" authorId="0">
      <x:text>
        <x:r>
          <x:t>Noninterest expense, FY2024. Linked to the original frozen input. A missing reported fact stays n.a. Formula: ='Historical Inputs'!F2816</x:t>
        </x:r>
      </x:text>
    </x:comment>
    <x:comment ref="L34" authorId="0">
      <x:text>
        <x:r>
          <x:t>Income before income taxes, FY2024. Linked to the original frozen input. A missing reported fact stays n.a. Formula: ='Historical Inputs'!F2818</x:t>
        </x:r>
      </x:text>
    </x:comment>
    <x:comment ref="L35" authorId="0">
      <x:text>
        <x:r>
          <x:t>Tax, FY2024. Linked to the original frozen input. A missing reported fact stays n.a. Formula: ='Historical Inputs'!F2819</x:t>
        </x:r>
      </x:text>
    </x:comment>
    <x:comment ref="L38" authorId="0">
      <x:text>
        <x:r>
          <x:t>Reported diluted EPS, FY2024. Linked to the original frozen input. A missing reported fact stays n.a. Formula: ='Historical Inputs'!F2823</x:t>
        </x:r>
      </x:text>
    </x:comment>
    <x:comment ref="L39" authorId="0">
      <x:text>
        <x:r>
          <x:t>Weighted average diluted shares, FY2024. Linked to the original frozen input. A missing reported fact stays n.a. Formula: ='Historical Inputs'!F2824</x:t>
        </x:r>
      </x:text>
    </x:comment>
    <x:comment ref="L41" authorId="0">
      <x:text>
        <x:r>
          <x:t>Dividends per common share, FY2024. Linked to the original frozen input. A missing reported fact stays n.a. Formula: ='Historical Inputs'!F2825</x:t>
        </x:r>
      </x:text>
    </x:comment>
    <x:comment ref="L42" authorId="0">
      <x:text>
        <x:r>
          <x:t>Cash common dividends paid, FY2024. Linked to the original frozen input. A missing reported fact stays n.a. Formula: ='Historical Inputs'!F2826</x:t>
        </x:r>
      </x:text>
    </x:comment>
    <x:comment ref="L43" authorId="0">
      <x:text>
        <x:r>
          <x:t>Common share repurchases paid, FY2024. Linked to the original frozen input. A missing reported fact stays n.a. Formula: ='Historical Inputs'!F2827</x:t>
        </x:r>
      </x:text>
    </x:comment>
    <x:comment ref="L44" authorId="0">
      <x:text>
        <x:r>
          <x:t>Gross loan charge-offs, FY2024. Linked to the original frozen input. A missing reported fact stays n.a. Formula: ='Historical Inputs'!F2828</x:t>
        </x:r>
      </x:text>
    </x:comment>
    <x:comment ref="L45" authorId="0">
      <x:text>
        <x:r>
          <x:t>Loan recoveries, FY2024. Linked to the original frozen input. A missing reported fact stays n.a. Formula: ='Historical Inputs'!F2829</x:t>
        </x:r>
      </x:text>
    </x:comment>
    <x:comment ref="L47" authorId="0">
      <x:text>
        <x:r>
          <x:t>Actual standardized CET1 ratio, FY2024. Linked to the original frozen input. A missing reported fact stays n.a. Formula: ='Historical Inputs'!F2831</x:t>
        </x:r>
      </x:text>
    </x:comment>
    <x:comment ref="L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Inputs'!F2806</x:t>
        </x:r>
      </x:text>
    </x:comment>
    <x:comment ref="L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Inputs'!F2798),'Historical Inputs'!F2798&gt;=1),'Historical Inputs'!F2798,IF(COUNT('Historical Inputs'!F2797,'Historical Inputs'!F2799)=2,'Historical Inputs'!F2797-'Historical Inputs'!F2799,"n.a."))</x:t>
        </x:r>
      </x:text>
    </x:comment>
    <x:comment ref="L16" authorId="0">
      <x:text>
        <x:r>
          <x:t>Ending shares differ from weighted average diluted shares. Issued less treasury is used only for an identical date. Formula: =IF(ISNUMBER('Historical Inputs'!F2803),'Historical Inputs'!F2803,IF(COUNT('Historical Inputs'!F2804,'Historical Inputs'!F2805)=2,'Historical Inputs'!F2804-'Historical Inputs'!F2805,"n.a."))</x:t>
        </x:r>
      </x:text>
    </x:comment>
    <x:comment ref="L11" authorId="0">
      <x:text>
        <x:r>
          <x:t>Explicit reported common equity takes precedence. Preferred par amounts cannot substitute for carrying values. Rounded BV times shares is a disclosed fallback. Formula: =IF(ISNUMBER('Historical Inputs'!F2799),'Historical Inputs'!F2799,IF(AND(COUNT('Historical Inputs'!F2797,'Historical Inputs'!F2798)=2,'Historical Inputs'!F2798&gt;=1),'Historical Inputs'!F2797-'Historical Inputs'!F2798,IF(COUNT('Historical Inputs'!F2833,L16)=2,'Historical Inputs'!F2833*L16,"n.a.")))</x:t>
        </x:r>
      </x:text>
    </x:comment>
    <x:comment ref="L13" authorId="0">
      <x:text>
        <x:r>
          <x:t>Other intangibles exclude goodwill. If combined intangibles are reported, goodwill is deducted once. Formula: =IF(COUNT('Historical Inputs'!F2802,L12)=2,'Historical Inputs'!F2802-L12,'Historical Inputs'!F2801)</x:t>
        </x:r>
      </x:text>
    </x:comment>
    <x:comment ref="L14" authorId="0">
      <x:text>
        <x:r>
          <x:t>Straight subtraction TCE has no issuer deferred-tax adjustment. Formula: =IF(COUNT(L11,L12,L13)=3,L11-L12-L13,"n.a.")</x:t>
        </x:r>
      </x:text>
    </x:comment>
    <x:comment ref="L17" authorId="0">
      <x:text>
        <x:r>
          <x:t>Reported book value per share takes precedence. Formula: =IF(ISNUMBER('Historical Inputs'!F2833),'Historical Inputs'!F2833,IF(COUNT(L11,L16)=2,L11/L16,"n.a."))</x:t>
        </x:r>
      </x:text>
    </x:comment>
    <x:comment ref="L18" authorId="0">
      <x:text>
        <x:r>
          <x:t>Selected TBV is issuer reported, then issuer TCE divided by ending shares, then straight-subtraction TCE. Formula: =IF(ISNUMBER('Historical Inputs'!F2834),'Historical Inputs'!F2834,IF(COUNT('Historical Inputs'!F2835,L16)=2,'Historical Inputs'!F2835/L16,IF(COUNT(L14,L16)=2,L14/L16,"n.a.")))</x:t>
        </x:r>
      </x:text>
    </x:comment>
    <x:comment ref="L15" authorId="0">
      <x:text>
        <x:r>
          <x:t>Reported TCE takes precedence. TBV times rounded end shares can be a reconstruction. Formula: =IF(ISNUMBER('Historical Inputs'!F2835),'Historical Inputs'!F2835,IF(COUNT(L18,L16)=2,L18*L16,"n.a."))</x:t>
        </x:r>
      </x:text>
    </x:comment>
    <x:comment ref="L36" authorId="0">
      <x:text>
        <x:r>
          <x:t>Common earnings exclude preferred dividends and common-income adjustments. Formula: =IF(ISNUMBER('Historical Inputs'!F2821),'Historical Inputs'!F2821,IF(COUNT('Historical Inputs'!F2820,'Historical Inputs'!F2822)=2,'Historical Inputs'!F2820-'Historical Inputs'!F2822,"n.a."))</x:t>
        </x:r>
      </x:text>
    </x:comment>
    <x:comment ref="L37" authorId="0">
      <x:text>
        <x:r>
          <x:t>Reported parent net income, otherwise common income plus reported preferred adjustments; the fallback is a bridge. Formula: =IF(ISNUMBER('Historical Inputs'!F2820),'Historical Inputs'!F2820,IF(COUNT('Historical Inputs'!F2821,'Historical Inputs'!F2822)=2,'Historical Inputs'!F2821+'Historical Inputs'!F2822,"n.a."))</x:t>
        </x:r>
      </x:text>
    </x:comment>
    <x:comment ref="L30" authorId="0">
      <x:text>
        <x:r>
          <x:t>Net revenue equals net interest plus noninterest income. Use total GAAP reported revenue when a component is unavailable. Formula: =IF(COUNT(L28:L29)=2,SUM(L28:L29),'Historical Inputs'!F2815)</x:t>
        </x:r>
      </x:text>
    </x:comment>
    <x:comment ref="L32" authorId="0">
      <x:text>
        <x:r>
          <x:t>Pre-provision net revenue excludes the provision but retains operating expense. Formula: =IF(COUNT(L30,L31)=2,L30-L31,"n.a.")</x:t>
        </x:r>
      </x:text>
    </x:comment>
    <x:comment ref="L33" authorId="0">
      <x:text>
        <x:r>
          <x:t>Reported credit provision is selected first. Otherwise this is an explicitly labeled pretax bridge residual, not a reported provision. Formula: =IF(ISNUMBER('Historical Inputs'!F2817),'Historical Inputs'!F2817,IF(COUNT(L30,L31,L34)=3,L30-L31-L34,"n.a."))</x:t>
        </x:r>
      </x:text>
    </x:comment>
    <x:comment ref="L40" authorId="0">
      <x:text>
        <x:r>
          <x:t>Calculated common EPS uses common earnings and period-average diluted shares. Formula: =IF(AND(ISNUMBER(L36),ISNUMBER(L39),L39&lt;&gt;0),L36/L39,"n.a.")</x:t>
        </x:r>
      </x:text>
    </x:comment>
    <x:comment ref="L46" authorId="0">
      <x:text>
        <x:r>
          <x:t>Net charge-offs equal gross charge-offs less recoveries. Missing recoveries are not zero. Formula: =IF(COUNT(L44,L45)=2,L44-L45,"n.a.")</x:t>
        </x:r>
      </x:text>
    </x:comment>
    <x:comment ref="L51" authorId="0">
      <x:text>
        <x:r>
          <x:t>GAAP efficiency proxy. Issuer tax-equivalent revenue may produce a different reported ratio. Formula: =IF(AND(ISNUMBER(L31),ISNUMBER(L30),L30&lt;&gt;0),L31/L30,"n.a.")</x:t>
        </x:r>
      </x:text>
    </x:comment>
    <x:comment ref="L52" authorId="0">
      <x:text>
        <x:r>
          <x:t>Period-end loan-to-deposit ratio; business-model funding differences remain. Formula: =IF(AND(ISNUMBER(L21),ISNUMBER(L24),L24&lt;&gt;0),L21/L24,"n.a.")</x:t>
        </x:r>
      </x:text>
    </x:comment>
    <x:comment ref="L53" authorId="0">
      <x:text>
        <x:r>
          <x:t>Loan allowance coverage excludes unfunded commitment reserves. Formula: =IF(AND(ISNUMBER(L23),ISNUMBER(L21),L21&lt;&gt;0),L23/L21,"n.a.")</x:t>
        </x:r>
      </x:text>
    </x:comment>
    <x:comment ref="L54" authorId="0">
      <x:text>
        <x:r>
          <x:t>Charge-offs divided by period-end gross loans. This differs from an issuer average-loan credit-loss ratio. Formula: =IF(AND(ISNUMBER(L46),ISNUMBER(L21),L21&lt;&gt;0),L46/L21,"n.a.")</x:t>
        </x:r>
      </x:text>
    </x:comment>
    <x:comment ref="L55" authorId="0">
      <x:text>
        <x:r>
          <x:t>Difference between parent and common earnings includes preferred and other common-income claims. Formula: =IF(COUNT(L37,L36)=2,L37-L36,"n.a.")</x:t>
        </x:r>
      </x:text>
    </x:comment>
    <x:comment ref="L48" authorId="0">
      <x:text>
        <x:r>
          <x:t>Two-point average balance proxy, not the issuer daily average return. Formula: =IF(COUNT(L36,L11,K11)=3,L36/AVERAGE(L11,K11),"n.a.")</x:t>
        </x:r>
      </x:text>
    </x:comment>
    <x:comment ref="L49" authorId="0">
      <x:text>
        <x:r>
          <x:t>Two-point average balance proxy, not the issuer daily average return. Formula: =IF(COUNT(L36,L15,K15)=3,L36/AVERAGE(L15,K15),"n.a.")</x:t>
        </x:r>
      </x:text>
    </x:comment>
    <x:comment ref="L50" authorId="0">
      <x:text>
        <x:r>
          <x:t>Two-point average balance proxy, not the issuer daily average return. Formula: =IF(COUNT(L36,L7,K7)=3,L36/AVERAGE(L7,K7),"n.a.")</x:t>
        </x:r>
      </x:text>
    </x:comment>
    <x:comment ref="M7" authorId="0">
      <x:text>
        <x:r>
          <x:t>Assets, FY2025. Linked to the original frozen input. A missing reported fact stays n.a. Formula: ='Historical Inputs'!F2836</x:t>
        </x:r>
      </x:text>
    </x:comment>
    <x:comment ref="M8" authorId="0">
      <x:text>
        <x:r>
          <x:t>Liabilities, FY2025. Linked to the original frozen input. A missing reported fact stays n.a. Formula: ='Historical Inputs'!F2837</x:t>
        </x:r>
      </x:text>
    </x:comment>
    <x:comment ref="M9" authorId="0">
      <x:text>
        <x:r>
          <x:t>Shareholders equity attributable to parent, FY2025. Linked to the original frozen input. A missing reported fact stays n.a. Formula: ='Historical Inputs'!F2838</x:t>
        </x:r>
      </x:text>
    </x:comment>
    <x:comment ref="M12" authorId="0">
      <x:text>
        <x:r>
          <x:t>Goodwill, FY2025. Linked to the original frozen input. A missing reported fact stays n.a. Formula: ='Historical Inputs'!F2841</x:t>
        </x:r>
      </x:text>
    </x:comment>
    <x:comment ref="M19" authorId="0">
      <x:text>
        <x:r>
          <x:t>Reported common book value per share, FY2025. Linked to the original frozen input. A missing reported fact stays n.a. Formula: ='Historical Inputs'!F2874</x:t>
        </x:r>
      </x:text>
    </x:comment>
    <x:comment ref="M20" authorId="0">
      <x:text>
        <x:r>
          <x:t>Reported tangible book value per share, FY2025. Linked to the original frozen input. A missing reported fact stays n.a. Formula: ='Historical Inputs'!F2875</x:t>
        </x:r>
      </x:text>
    </x:comment>
    <x:comment ref="M21" authorId="0">
      <x:text>
        <x:r>
          <x:t>Gross loans and leases selected definition, FY2025. Linked to the original frozen input. A missing reported fact stays n.a. Formula: ='Historical Inputs'!F2848</x:t>
        </x:r>
      </x:text>
    </x:comment>
    <x:comment ref="M22" authorId="0">
      <x:text>
        <x:r>
          <x:t>Net loans after allowance selected definition, FY2025. Linked to the original frozen input. A missing reported fact stays n.a. Formula: ='Historical Inputs'!F2849</x:t>
        </x:r>
      </x:text>
    </x:comment>
    <x:comment ref="M23" authorId="0">
      <x:text>
        <x:r>
          <x:t>Loan allowance for credit losses, FY2025. Linked to the original frozen input. A missing reported fact stays n.a. Formula: ='Historical Inputs'!F2850</x:t>
        </x:r>
      </x:text>
    </x:comment>
    <x:comment ref="M25" authorId="0">
      <x:text>
        <x:r>
          <x:t>Cash, FY2025. Linked to the original frozen input. A missing reported fact stays n.a. Formula: ='Historical Inputs'!F2852</x:t>
        </x:r>
      </x:text>
    </x:comment>
    <x:comment ref="M26" authorId="0">
      <x:text>
        <x:r>
          <x:t>Accumulated other comprehensive income, FY2025. Linked to the original frozen input. A missing reported fact stays n.a. Formula: ='Historical Inputs'!F2853</x:t>
        </x:r>
      </x:text>
    </x:comment>
    <x:comment ref="M28" authorId="0">
      <x:text>
        <x:r>
          <x:t>Net interest income, FY2025. Linked to the original frozen input. A missing reported fact stays n.a. Formula: ='Historical Inputs'!F2854</x:t>
        </x:r>
      </x:text>
    </x:comment>
    <x:comment ref="M29" authorId="0">
      <x:text>
        <x:r>
          <x:t>Noninterest Income, FY2025. Linked to the original frozen input. A missing reported fact stays n.a. Formula: ='Historical Inputs'!F2855</x:t>
        </x:r>
      </x:text>
    </x:comment>
    <x:comment ref="M31" authorId="0">
      <x:text>
        <x:r>
          <x:t>Noninterest expense, FY2025. Linked to the original frozen input. A missing reported fact stays n.a. Formula: ='Historical Inputs'!F2857</x:t>
        </x:r>
      </x:text>
    </x:comment>
    <x:comment ref="M34" authorId="0">
      <x:text>
        <x:r>
          <x:t>Income before income taxes, FY2025. Linked to the original frozen input. A missing reported fact stays n.a. Formula: ='Historical Inputs'!F2859</x:t>
        </x:r>
      </x:text>
    </x:comment>
    <x:comment ref="M35" authorId="0">
      <x:text>
        <x:r>
          <x:t>Tax, FY2025. Linked to the original frozen input. A missing reported fact stays n.a. Formula: ='Historical Inputs'!F2860</x:t>
        </x:r>
      </x:text>
    </x:comment>
    <x:comment ref="M38" authorId="0">
      <x:text>
        <x:r>
          <x:t>Reported diluted EPS, FY2025. Linked to the original frozen input. A missing reported fact stays n.a. Formula: ='Historical Inputs'!F2864</x:t>
        </x:r>
      </x:text>
    </x:comment>
    <x:comment ref="M39" authorId="0">
      <x:text>
        <x:r>
          <x:t>Weighted average diluted shares, FY2025. Linked to the original frozen input. A missing reported fact stays n.a. Formula: ='Historical Inputs'!F2865</x:t>
        </x:r>
      </x:text>
    </x:comment>
    <x:comment ref="M41" authorId="0">
      <x:text>
        <x:r>
          <x:t>Dividends per common share, FY2025. Linked to the original frozen input. A missing reported fact stays n.a. Formula: ='Historical Inputs'!F2866</x:t>
        </x:r>
      </x:text>
    </x:comment>
    <x:comment ref="M42" authorId="0">
      <x:text>
        <x:r>
          <x:t>Cash common dividends paid, FY2025. Linked to the original frozen input. A missing reported fact stays n.a. Formula: ='Historical Inputs'!F2867</x:t>
        </x:r>
      </x:text>
    </x:comment>
    <x:comment ref="M43" authorId="0">
      <x:text>
        <x:r>
          <x:t>Common share repurchases paid, FY2025. Linked to the original frozen input. A missing reported fact stays n.a. Formula: ='Historical Inputs'!F2868</x:t>
        </x:r>
      </x:text>
    </x:comment>
    <x:comment ref="M44" authorId="0">
      <x:text>
        <x:r>
          <x:t>Gross loan charge-offs, FY2025. Linked to the original frozen input. A missing reported fact stays n.a. Formula: ='Historical Inputs'!F2869</x:t>
        </x:r>
      </x:text>
    </x:comment>
    <x:comment ref="M45" authorId="0">
      <x:text>
        <x:r>
          <x:t>Loan recoveries, FY2025. Linked to the original frozen input. A missing reported fact stays n.a. Formula: ='Historical Inputs'!F2870</x:t>
        </x:r>
      </x:text>
    </x:comment>
    <x:comment ref="M47" authorId="0">
      <x:text>
        <x:r>
          <x:t>Actual standardized CET1 ratio, FY2025. Linked to the original frozen input. A missing reported fact stays n.a. Formula: ='Historical Inputs'!F2872</x:t>
        </x:r>
      </x:text>
    </x:comment>
    <x:comment ref="M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Inputs'!F2847</x:t>
        </x:r>
      </x:text>
    </x:comment>
    <x:comment ref="M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Inputs'!F2839),'Historical Inputs'!F2839&gt;=1),'Historical Inputs'!F2839,IF(COUNT('Historical Inputs'!F2838,'Historical Inputs'!F2840)=2,'Historical Inputs'!F2838-'Historical Inputs'!F2840,"n.a."))</x:t>
        </x:r>
      </x:text>
    </x:comment>
    <x:comment ref="M16" authorId="0">
      <x:text>
        <x:r>
          <x:t>Ending shares differ from weighted average diluted shares. Issued less treasury is used only for an identical date. Formula: =IF(ISNUMBER('Historical Inputs'!F2844),'Historical Inputs'!F2844,IF(COUNT('Historical Inputs'!F2845,'Historical Inputs'!F2846)=2,'Historical Inputs'!F2845-'Historical Inputs'!F2846,"n.a."))</x:t>
        </x:r>
      </x:text>
    </x:comment>
    <x:comment ref="M11" authorId="0">
      <x:text>
        <x:r>
          <x:t>Explicit reported common equity takes precedence. Preferred par amounts cannot substitute for carrying values. Rounded BV times shares is a disclosed fallback. Formula: =IF(ISNUMBER('Historical Inputs'!F2840),'Historical Inputs'!F2840,IF(AND(COUNT('Historical Inputs'!F2838,'Historical Inputs'!F2839)=2,'Historical Inputs'!F2839&gt;=1),'Historical Inputs'!F2838-'Historical Inputs'!F2839,IF(COUNT('Historical Inputs'!F2874,M16)=2,'Historical Inputs'!F2874*M16,"n.a.")))</x:t>
        </x:r>
      </x:text>
    </x:comment>
    <x:comment ref="M13" authorId="0">
      <x:text>
        <x:r>
          <x:t>Other intangibles exclude goodwill. If combined intangibles are reported, goodwill is deducted once. Formula: =IF(COUNT('Historical Inputs'!F2843,M12)=2,'Historical Inputs'!F2843-M12,'Historical Inputs'!F2842)</x:t>
        </x:r>
      </x:text>
    </x:comment>
    <x:comment ref="M14" authorId="0">
      <x:text>
        <x:r>
          <x:t>Straight subtraction TCE has no issuer deferred-tax adjustment. Formula: =IF(COUNT(M11,M12,M13)=3,M11-M12-M13,"n.a.")</x:t>
        </x:r>
      </x:text>
    </x:comment>
    <x:comment ref="M17" authorId="0">
      <x:text>
        <x:r>
          <x:t>Reported book value per share takes precedence. Formula: =IF(ISNUMBER('Historical Inputs'!F2874),'Historical Inputs'!F2874,IF(COUNT(M11,M16)=2,M11/M16,"n.a."))</x:t>
        </x:r>
      </x:text>
    </x:comment>
    <x:comment ref="M18" authorId="0">
      <x:text>
        <x:r>
          <x:t>Selected TBV is issuer reported, then issuer TCE divided by ending shares, then straight-subtraction TCE. Formula: =IF(ISNUMBER('Historical Inputs'!F2875),'Historical Inputs'!F2875,IF(COUNT('Historical Inputs'!F2876,M16)=2,'Historical Inputs'!F2876/M16,IF(COUNT(M14,M16)=2,M14/M16,"n.a.")))</x:t>
        </x:r>
      </x:text>
    </x:comment>
    <x:comment ref="M15" authorId="0">
      <x:text>
        <x:r>
          <x:t>Reported TCE takes precedence. TBV times rounded end shares can be a reconstruction. Formula: =IF(ISNUMBER('Historical Inputs'!F2876),'Historical Inputs'!F2876,IF(COUNT(M18,M16)=2,M18*M16,"n.a."))</x:t>
        </x:r>
      </x:text>
    </x:comment>
    <x:comment ref="M36" authorId="0">
      <x:text>
        <x:r>
          <x:t>Common earnings exclude preferred dividends and common-income adjustments. Formula: =IF(ISNUMBER('Historical Inputs'!F2862),'Historical Inputs'!F2862,IF(COUNT('Historical Inputs'!F2861,'Historical Inputs'!F2863)=2,'Historical Inputs'!F2861-'Historical Inputs'!F2863,"n.a."))</x:t>
        </x:r>
      </x:text>
    </x:comment>
    <x:comment ref="M37" authorId="0">
      <x:text>
        <x:r>
          <x:t>Reported parent net income, otherwise common income plus reported preferred adjustments; the fallback is a bridge. Formula: =IF(ISNUMBER('Historical Inputs'!F2861),'Historical Inputs'!F2861,IF(COUNT('Historical Inputs'!F2862,'Historical Inputs'!F2863)=2,'Historical Inputs'!F2862+'Historical Inputs'!F2863,"n.a."))</x:t>
        </x:r>
      </x:text>
    </x:comment>
    <x:comment ref="M30" authorId="0">
      <x:text>
        <x:r>
          <x:t>Net revenue equals net interest plus noninterest income. Use total GAAP reported revenue when a component is unavailable. Formula: =IF(COUNT(M28:M29)=2,SUM(M28:M29),'Historical Inputs'!F2856)</x:t>
        </x:r>
      </x:text>
    </x:comment>
    <x:comment ref="M32" authorId="0">
      <x:text>
        <x:r>
          <x:t>Pre-provision net revenue excludes the provision but retains operating expense. Formula: =IF(COUNT(M30,M31)=2,M30-M31,"n.a.")</x:t>
        </x:r>
      </x:text>
    </x:comment>
    <x:comment ref="M33" authorId="0">
      <x:text>
        <x:r>
          <x:t>Reported credit provision is selected first. Otherwise this is an explicitly labeled pretax bridge residual, not a reported provision. Formula: =IF(ISNUMBER('Historical Inputs'!F2858),'Historical Inputs'!F2858,IF(COUNT(M30,M31,M34)=3,M30-M31-M34,"n.a."))</x:t>
        </x:r>
      </x:text>
    </x:comment>
    <x:comment ref="M40" authorId="0">
      <x:text>
        <x:r>
          <x:t>Calculated common EPS uses common earnings and period-average diluted shares. Formula: =IF(AND(ISNUMBER(M36),ISNUMBER(M39),M39&lt;&gt;0),M36/M39,"n.a.")</x:t>
        </x:r>
      </x:text>
    </x:comment>
    <x:comment ref="M46" authorId="0">
      <x:text>
        <x:r>
          <x:t>Net charge-offs equal gross charge-offs less recoveries. Missing recoveries are not zero. Formula: =IF(COUNT(M44,M45)=2,M44-M45,"n.a.")</x:t>
        </x:r>
      </x:text>
    </x:comment>
    <x:comment ref="M51" authorId="0">
      <x:text>
        <x:r>
          <x:t>GAAP efficiency proxy. Issuer tax-equivalent revenue may produce a different reported ratio. Formula: =IF(AND(ISNUMBER(M31),ISNUMBER(M30),M30&lt;&gt;0),M31/M30,"n.a.")</x:t>
        </x:r>
      </x:text>
    </x:comment>
    <x:comment ref="M52" authorId="0">
      <x:text>
        <x:r>
          <x:t>Period-end loan-to-deposit ratio; business-model funding differences remain. Formula: =IF(AND(ISNUMBER(M21),ISNUMBER(M24),M24&lt;&gt;0),M21/M24,"n.a.")</x:t>
        </x:r>
      </x:text>
    </x:comment>
    <x:comment ref="M53" authorId="0">
      <x:text>
        <x:r>
          <x:t>Loan allowance coverage excludes unfunded commitment reserves. Formula: =IF(AND(ISNUMBER(M23),ISNUMBER(M21),M21&lt;&gt;0),M23/M21,"n.a.")</x:t>
        </x:r>
      </x:text>
    </x:comment>
    <x:comment ref="M54" authorId="0">
      <x:text>
        <x:r>
          <x:t>Charge-offs divided by period-end gross loans. This differs from an issuer average-loan credit-loss ratio. Formula: =IF(AND(ISNUMBER(M46),ISNUMBER(M21),M21&lt;&gt;0),M46/M21,"n.a.")</x:t>
        </x:r>
      </x:text>
    </x:comment>
    <x:comment ref="M55" authorId="0">
      <x:text>
        <x:r>
          <x:t>Difference between parent and common earnings includes preferred and other common-income claims. Formula: =IF(COUNT(M37,M36)=2,M37-M36,"n.a.")</x:t>
        </x:r>
      </x:text>
    </x:comment>
    <x:comment ref="M48" authorId="0">
      <x:text>
        <x:r>
          <x:t>Two-point average balance proxy, not the issuer daily average return. Formula: =IF(COUNT(M36,M11,L11)=3,M36/AVERAGE(M11,L11),"n.a.")</x:t>
        </x:r>
      </x:text>
    </x:comment>
    <x:comment ref="M49" authorId="0">
      <x:text>
        <x:r>
          <x:t>Two-point average balance proxy, not the issuer daily average return. Formula: =IF(COUNT(M36,M15,L15)=3,M36/AVERAGE(M15,L15),"n.a.")</x:t>
        </x:r>
      </x:text>
    </x:comment>
    <x:comment ref="M50" authorId="0">
      <x:text>
        <x:r>
          <x:t>Two-point average balance proxy, not the issuer daily average return. Formula: =IF(COUNT(M36,M7,L7)=3,M36/AVERAGE(M7,L7),"n.a.")</x:t>
        </x:r>
      </x:text>
    </x:comment>
    <x:comment ref="P7" authorId="0">
      <x:text>
        <x:r>
          <x:t>Assets, H1 2025. Linked to the original frozen input. A missing reported fact stays n.a. Formula: ='Historical Inputs'!F2877</x:t>
        </x:r>
      </x:text>
    </x:comment>
    <x:comment ref="P8" authorId="0">
      <x:text>
        <x:r>
          <x:t>Liabilities, H1 2025. Linked to the original frozen input. A missing reported fact stays n.a. Formula: ='Historical Inputs'!F2878</x:t>
        </x:r>
      </x:text>
    </x:comment>
    <x:comment ref="P9" authorId="0">
      <x:text>
        <x:r>
          <x:t>Shareholders equity attributable to parent, H1 2025. Linked to the original frozen input. A missing reported fact stays n.a. Formula: ='Historical Inputs'!F2879</x:t>
        </x:r>
      </x:text>
    </x:comment>
    <x:comment ref="P12" authorId="0">
      <x:text>
        <x:r>
          <x:t>Goodwill, H1 2025. Linked to the original frozen input. A missing reported fact stays n.a. Formula: ='Historical Inputs'!F2882</x:t>
        </x:r>
      </x:text>
    </x:comment>
    <x:comment ref="P19" authorId="0">
      <x:text>
        <x:r>
          <x:t>Reported common book value per share, H1 2025. Linked to the original frozen input. A missing reported fact stays n.a. Formula: ='Historical Inputs'!F2915</x:t>
        </x:r>
      </x:text>
    </x:comment>
    <x:comment ref="P20" authorId="0">
      <x:text>
        <x:r>
          <x:t>Reported tangible book value per share, H1 2025. Linked to the original frozen input. A missing reported fact stays n.a. Formula: ='Historical Inputs'!F2916</x:t>
        </x:r>
      </x:text>
    </x:comment>
    <x:comment ref="P21" authorId="0">
      <x:text>
        <x:r>
          <x:t>Gross loans and leases selected definition, H1 2025. Linked to the original frozen input. A missing reported fact stays n.a. Formula: ='Historical Inputs'!F2889</x:t>
        </x:r>
      </x:text>
    </x:comment>
    <x:comment ref="P22" authorId="0">
      <x:text>
        <x:r>
          <x:t>Net loans after allowance selected definition, H1 2025. Linked to the original frozen input. A missing reported fact stays n.a. Formula: ='Historical Inputs'!F2890</x:t>
        </x:r>
      </x:text>
    </x:comment>
    <x:comment ref="P23" authorId="0">
      <x:text>
        <x:r>
          <x:t>Loan allowance for credit losses, H1 2025. Linked to the original frozen input. A missing reported fact stays n.a. Formula: ='Historical Inputs'!F2891</x:t>
        </x:r>
      </x:text>
    </x:comment>
    <x:comment ref="P25" authorId="0">
      <x:text>
        <x:r>
          <x:t>Cash, H1 2025. Linked to the original frozen input. A missing reported fact stays n.a. Formula: ='Historical Inputs'!F2893</x:t>
        </x:r>
      </x:text>
    </x:comment>
    <x:comment ref="P26" authorId="0">
      <x:text>
        <x:r>
          <x:t>Accumulated other comprehensive income, H1 2025. Linked to the original frozen input. A missing reported fact stays n.a. Formula: ='Historical Inputs'!F2894</x:t>
        </x:r>
      </x:text>
    </x:comment>
    <x:comment ref="P28" authorId="0">
      <x:text>
        <x:r>
          <x:t>Net interest income, H1 2025. Linked to the original frozen input. A missing reported fact stays n.a. Formula: ='Historical Inputs'!F2895</x:t>
        </x:r>
      </x:text>
    </x:comment>
    <x:comment ref="P29" authorId="0">
      <x:text>
        <x:r>
          <x:t>Noninterest Income, H1 2025. Linked to the original frozen input. A missing reported fact stays n.a. Formula: ='Historical Inputs'!F2896</x:t>
        </x:r>
      </x:text>
    </x:comment>
    <x:comment ref="P31" authorId="0">
      <x:text>
        <x:r>
          <x:t>Noninterest expense, H1 2025. Linked to the original frozen input. A missing reported fact stays n.a. Formula: ='Historical Inputs'!F2898</x:t>
        </x:r>
      </x:text>
    </x:comment>
    <x:comment ref="P34" authorId="0">
      <x:text>
        <x:r>
          <x:t>Income before income taxes, H1 2025. Linked to the original frozen input. A missing reported fact stays n.a. Formula: ='Historical Inputs'!F2900</x:t>
        </x:r>
      </x:text>
    </x:comment>
    <x:comment ref="P35" authorId="0">
      <x:text>
        <x:r>
          <x:t>Tax, H1 2025. Linked to the original frozen input. A missing reported fact stays n.a. Formula: ='Historical Inputs'!F2901</x:t>
        </x:r>
      </x:text>
    </x:comment>
    <x:comment ref="P38" authorId="0">
      <x:text>
        <x:r>
          <x:t>Reported diluted EPS, H1 2025. Linked to the original frozen input. A missing reported fact stays n.a. Formula: ='Historical Inputs'!F2905</x:t>
        </x:r>
      </x:text>
    </x:comment>
    <x:comment ref="P39" authorId="0">
      <x:text>
        <x:r>
          <x:t>Weighted average diluted shares, H1 2025. Linked to the original frozen input. A missing reported fact stays n.a. Formula: ='Historical Inputs'!F2906</x:t>
        </x:r>
      </x:text>
    </x:comment>
    <x:comment ref="P41" authorId="0">
      <x:text>
        <x:r>
          <x:t>Dividends per common share, H1 2025. Linked to the original frozen input. A missing reported fact stays n.a. Formula: ='Historical Inputs'!F2907</x:t>
        </x:r>
      </x:text>
    </x:comment>
    <x:comment ref="P42" authorId="0">
      <x:text>
        <x:r>
          <x:t>Cash common dividends paid, H1 2025. Linked to the original frozen input. A missing reported fact stays n.a. Formula: ='Historical Inputs'!F2908</x:t>
        </x:r>
      </x:text>
    </x:comment>
    <x:comment ref="P43" authorId="0">
      <x:text>
        <x:r>
          <x:t>Common share repurchases paid, H1 2025. Linked to the original frozen input. A missing reported fact stays n.a. Formula: ='Historical Inputs'!F2909</x:t>
        </x:r>
      </x:text>
    </x:comment>
    <x:comment ref="P44" authorId="0">
      <x:text>
        <x:r>
          <x:t>Gross loan charge-offs, H1 2025. Linked to the original frozen input. A missing reported fact stays n.a. Formula: ='Historical Inputs'!F2910</x:t>
        </x:r>
      </x:text>
    </x:comment>
    <x:comment ref="P45" authorId="0">
      <x:text>
        <x:r>
          <x:t>Loan recoveries, H1 2025. Linked to the original frozen input. A missing reported fact stays n.a. Formula: ='Historical Inputs'!F2911</x:t>
        </x:r>
      </x:text>
    </x:comment>
    <x:comment ref="P47" authorId="0">
      <x:text>
        <x:r>
          <x:t>Actual standardized CET1 ratio, H1 2025. Linked to the original frozen input. A missing reported fact stays n.a. Formula: ='Historical Inputs'!F2913</x:t>
        </x:r>
      </x:text>
    </x:comment>
    <x:comment ref="P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Inputs'!F2888</x:t>
        </x:r>
      </x:text>
    </x:comment>
    <x:comment ref="P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Inputs'!F2880),'Historical Inputs'!F2880&gt;=1),'Historical Inputs'!F2880,IF(COUNT('Historical Inputs'!F2879,'Historical Inputs'!F2881)=2,'Historical Inputs'!F2879-'Historical Inputs'!F2881,"n.a."))</x:t>
        </x:r>
      </x:text>
    </x:comment>
    <x:comment ref="P16" authorId="0">
      <x:text>
        <x:r>
          <x:t>Ending shares differ from weighted average diluted shares. Issued less treasury is used only for an identical date. Formula: =IF(ISNUMBER('Historical Inputs'!F2885),'Historical Inputs'!F2885,IF(COUNT('Historical Inputs'!F2886,'Historical Inputs'!F2887)=2,'Historical Inputs'!F2886-'Historical Inputs'!F2887,"n.a."))</x:t>
        </x:r>
      </x:text>
    </x:comment>
    <x:comment ref="P11" authorId="0">
      <x:text>
        <x:r>
          <x:t>Explicit reported common equity takes precedence. Preferred par amounts cannot substitute for carrying values. Rounded BV times shares is a disclosed fallback. Formula: =IF(ISNUMBER('Historical Inputs'!F2881),'Historical Inputs'!F2881,IF(AND(COUNT('Historical Inputs'!F2879,'Historical Inputs'!F2880)=2,'Historical Inputs'!F2880&gt;=1),'Historical Inputs'!F2879-'Historical Inputs'!F2880,IF(COUNT('Historical Inputs'!F2915,P16)=2,'Historical Inputs'!F2915*P16,"n.a.")))</x:t>
        </x:r>
      </x:text>
    </x:comment>
    <x:comment ref="P13" authorId="0">
      <x:text>
        <x:r>
          <x:t>Other intangibles exclude goodwill. If combined intangibles are reported, goodwill is deducted once. Formula: =IF(COUNT('Historical Inputs'!F2884,P12)=2,'Historical Inputs'!F2884-P12,'Historical Inputs'!F2883)</x:t>
        </x:r>
      </x:text>
    </x:comment>
    <x:comment ref="P14" authorId="0">
      <x:text>
        <x:r>
          <x:t>Straight subtraction TCE has no issuer deferred-tax adjustment. Formula: =IF(COUNT(P11,P12,P13)=3,P11-P12-P13,"n.a.")</x:t>
        </x:r>
      </x:text>
    </x:comment>
    <x:comment ref="P17" authorId="0">
      <x:text>
        <x:r>
          <x:t>Reported book value per share takes precedence. Formula: =IF(ISNUMBER('Historical Inputs'!F2915),'Historical Inputs'!F2915,IF(COUNT(P11,P16)=2,P11/P16,"n.a."))</x:t>
        </x:r>
      </x:text>
    </x:comment>
    <x:comment ref="P18" authorId="0">
      <x:text>
        <x:r>
          <x:t>Selected TBV is issuer reported, then issuer TCE divided by ending shares, then straight-subtraction TCE. Formula: =IF(ISNUMBER('Historical Inputs'!F2916),'Historical Inputs'!F2916,IF(COUNT('Historical Inputs'!F2917,P16)=2,'Historical Inputs'!F2917/P16,IF(COUNT(P14,P16)=2,P14/P16,"n.a.")))</x:t>
        </x:r>
      </x:text>
    </x:comment>
    <x:comment ref="P15" authorId="0">
      <x:text>
        <x:r>
          <x:t>Reported TCE takes precedence. TBV times rounded end shares can be a reconstruction. Formula: =IF(ISNUMBER('Historical Inputs'!F2917),'Historical Inputs'!F2917,IF(COUNT(P18,P16)=2,P18*P16,"n.a."))</x:t>
        </x:r>
      </x:text>
    </x:comment>
    <x:comment ref="P36" authorId="0">
      <x:text>
        <x:r>
          <x:t>Common earnings exclude preferred dividends and common-income adjustments. Formula: =IF(ISNUMBER('Historical Inputs'!F2903),'Historical Inputs'!F2903,IF(COUNT('Historical Inputs'!F2902,'Historical Inputs'!F2904)=2,'Historical Inputs'!F2902-'Historical Inputs'!F2904,"n.a."))</x:t>
        </x:r>
      </x:text>
    </x:comment>
    <x:comment ref="P37" authorId="0">
      <x:text>
        <x:r>
          <x:t>Reported parent net income, otherwise common income plus reported preferred adjustments; the fallback is a bridge. Formula: =IF(ISNUMBER('Historical Inputs'!F2902),'Historical Inputs'!F2902,IF(COUNT('Historical Inputs'!F2903,'Historical Inputs'!F2904)=2,'Historical Inputs'!F2903+'Historical Inputs'!F2904,"n.a."))</x:t>
        </x:r>
      </x:text>
    </x:comment>
    <x:comment ref="P30" authorId="0">
      <x:text>
        <x:r>
          <x:t>Net revenue equals net interest plus noninterest income. Use total GAAP reported revenue when a component is unavailable. Formula: =IF(COUNT(P28:P29)=2,SUM(P28:P29),'Historical Inputs'!F2897)</x:t>
        </x:r>
      </x:text>
    </x:comment>
    <x:comment ref="P32" authorId="0">
      <x:text>
        <x:r>
          <x:t>Pre-provision net revenue excludes the provision but retains operating expense. Formula: =IF(COUNT(P30,P31)=2,P30-P31,"n.a.")</x:t>
        </x:r>
      </x:text>
    </x:comment>
    <x:comment ref="P33" authorId="0">
      <x:text>
        <x:r>
          <x:t>Reported credit provision is selected first. Otherwise this is an explicitly labeled pretax bridge residual, not a reported provision. Formula: =IF(ISNUMBER('Historical Inputs'!F2899),'Historical Inputs'!F2899,IF(COUNT(P30,P31,P34)=3,P30-P31-P34,"n.a."))</x:t>
        </x:r>
      </x:text>
    </x:comment>
    <x:comment ref="P40" authorId="0">
      <x:text>
        <x:r>
          <x:t>Calculated common EPS uses common earnings and period-average diluted shares. Formula: =IF(AND(ISNUMBER(P36),ISNUMBER(P39),P39&lt;&gt;0),P36/P39,"n.a.")</x:t>
        </x:r>
      </x:text>
    </x:comment>
    <x:comment ref="P46" authorId="0">
      <x:text>
        <x:r>
          <x:t>Net charge-offs equal gross charge-offs less recoveries. Missing recoveries are not zero. Formula: =IF(COUNT(P44,P45)=2,P44-P45,"n.a.")</x:t>
        </x:r>
      </x:text>
    </x:comment>
    <x:comment ref="P51" authorId="0">
      <x:text>
        <x:r>
          <x:t>GAAP efficiency proxy. Issuer tax-equivalent revenue may produce a different reported ratio. Formula: =IF(AND(ISNUMBER(P31),ISNUMBER(P30),P30&lt;&gt;0),P31/P30,"n.a.")</x:t>
        </x:r>
      </x:text>
    </x:comment>
    <x:comment ref="P52" authorId="0">
      <x:text>
        <x:r>
          <x:t>Period-end loan-to-deposit ratio; business-model funding differences remain. Formula: =IF(AND(ISNUMBER(P21),ISNUMBER(P24),P24&lt;&gt;0),P21/P24,"n.a.")</x:t>
        </x:r>
      </x:text>
    </x:comment>
    <x:comment ref="P53" authorId="0">
      <x:text>
        <x:r>
          <x:t>Loan allowance coverage excludes unfunded commitment reserves. Formula: =IF(AND(ISNUMBER(P23),ISNUMBER(P21),P21&lt;&gt;0),P23/P21,"n.a.")</x:t>
        </x:r>
      </x:text>
    </x:comment>
    <x:comment ref="P54" authorId="0">
      <x:text>
        <x:r>
          <x:t>Charge-offs divided by period-end gross loans. This differs from an issuer average-loan credit-loss ratio. Formula: =IF(AND(ISNUMBER(P46),ISNUMBER(P21),P21&lt;&gt;0),P46/P21,"n.a.")</x:t>
        </x:r>
      </x:text>
    </x:comment>
    <x:comment ref="P55" authorId="0">
      <x:text>
        <x:r>
          <x:t>Difference between parent and common earnings includes preferred and other common-income claims. Formula: =IF(COUNT(P37,P36)=2,P37-P36,"n.a.")</x:t>
        </x:r>
      </x:text>
    </x:comment>
    <x:comment ref="Q7" authorId="0">
      <x:text>
        <x:r>
          <x:t>Assets, H1 2026. Linked to the original frozen input. A missing reported fact stays n.a. Formula: ='Historical Inputs'!F2918</x:t>
        </x:r>
      </x:text>
    </x:comment>
    <x:comment ref="Q8" authorId="0">
      <x:text>
        <x:r>
          <x:t>Liabilities, H1 2026. Linked to the original frozen input. A missing reported fact stays n.a. Formula: ='Historical Inputs'!F2919</x:t>
        </x:r>
      </x:text>
    </x:comment>
    <x:comment ref="Q9" authorId="0">
      <x:text>
        <x:r>
          <x:t>Shareholders equity attributable to parent, H1 2026. Linked to the original frozen input. A missing reported fact stays n.a. Formula: ='Historical Inputs'!F2920</x:t>
        </x:r>
      </x:text>
    </x:comment>
    <x:comment ref="Q12" authorId="0">
      <x:text>
        <x:r>
          <x:t>Goodwill, H1 2026. Linked to the original frozen input. A missing reported fact stays n.a. Formula: ='Historical Inputs'!F2923</x:t>
        </x:r>
      </x:text>
    </x:comment>
    <x:comment ref="Q19" authorId="0">
      <x:text>
        <x:r>
          <x:t>Reported common book value per share, H1 2026. Linked to the original frozen input. A missing reported fact stays n.a. Formula: ='Historical Inputs'!F2956</x:t>
        </x:r>
      </x:text>
    </x:comment>
    <x:comment ref="Q20" authorId="0">
      <x:text>
        <x:r>
          <x:t>Reported tangible book value per share, H1 2026. Linked to the original frozen input. A missing reported fact stays n.a. Formula: ='Historical Inputs'!F2957</x:t>
        </x:r>
      </x:text>
    </x:comment>
    <x:comment ref="Q21" authorId="0">
      <x:text>
        <x:r>
          <x:t>Gross loans and leases selected definition, H1 2026. Linked to the original frozen input. A missing reported fact stays n.a. Formula: ='Historical Inputs'!F2930</x:t>
        </x:r>
      </x:text>
    </x:comment>
    <x:comment ref="Q22" authorId="0">
      <x:text>
        <x:r>
          <x:t>Net loans after allowance selected definition, H1 2026. Linked to the original frozen input. A missing reported fact stays n.a. Formula: ='Historical Inputs'!F2931</x:t>
        </x:r>
      </x:text>
    </x:comment>
    <x:comment ref="Q23" authorId="0">
      <x:text>
        <x:r>
          <x:t>Loan allowance for credit losses, H1 2026. Linked to the original frozen input. A missing reported fact stays n.a. Formula: ='Historical Inputs'!F2932</x:t>
        </x:r>
      </x:text>
    </x:comment>
    <x:comment ref="Q25" authorId="0">
      <x:text>
        <x:r>
          <x:t>Cash, H1 2026. Linked to the original frozen input. A missing reported fact stays n.a. Formula: ='Historical Inputs'!F2934</x:t>
        </x:r>
      </x:text>
    </x:comment>
    <x:comment ref="Q26" authorId="0">
      <x:text>
        <x:r>
          <x:t>Accumulated other comprehensive income, H1 2026. Linked to the original frozen input. A missing reported fact stays n.a. Formula: ='Historical Inputs'!F2935</x:t>
        </x:r>
      </x:text>
    </x:comment>
    <x:comment ref="Q28" authorId="0">
      <x:text>
        <x:r>
          <x:t>Net interest income, H1 2026. Linked to the original frozen input. A missing reported fact stays n.a. Formula: ='Historical Inputs'!F2936</x:t>
        </x:r>
      </x:text>
    </x:comment>
    <x:comment ref="Q29" authorId="0">
      <x:text>
        <x:r>
          <x:t>Noninterest Income, H1 2026. Linked to the original frozen input. A missing reported fact stays n.a. Formula: ='Historical Inputs'!F2937</x:t>
        </x:r>
      </x:text>
    </x:comment>
    <x:comment ref="Q31" authorId="0">
      <x:text>
        <x:r>
          <x:t>Noninterest expense, H1 2026. Linked to the original frozen input. A missing reported fact stays n.a. Formula: ='Historical Inputs'!F2939</x:t>
        </x:r>
      </x:text>
    </x:comment>
    <x:comment ref="Q34" authorId="0">
      <x:text>
        <x:r>
          <x:t>Income before income taxes, H1 2026. Linked to the original frozen input. A missing reported fact stays n.a. Formula: ='Historical Inputs'!F2941</x:t>
        </x:r>
      </x:text>
    </x:comment>
    <x:comment ref="Q35" authorId="0">
      <x:text>
        <x:r>
          <x:t>Tax, H1 2026. Linked to the original frozen input. A missing reported fact stays n.a. Formula: ='Historical Inputs'!F2942</x:t>
        </x:r>
      </x:text>
    </x:comment>
    <x:comment ref="Q38" authorId="0">
      <x:text>
        <x:r>
          <x:t>Reported diluted EPS, H1 2026. Linked to the original frozen input. A missing reported fact stays n.a. Formula: ='Historical Inputs'!F2946</x:t>
        </x:r>
      </x:text>
    </x:comment>
    <x:comment ref="Q39" authorId="0">
      <x:text>
        <x:r>
          <x:t>Weighted average diluted shares, H1 2026. Linked to the original frozen input. A missing reported fact stays n.a. Formula: ='Historical Inputs'!F2947</x:t>
        </x:r>
      </x:text>
    </x:comment>
    <x:comment ref="Q41" authorId="0">
      <x:text>
        <x:r>
          <x:t>Dividends per common share, H1 2026. Linked to the original frozen input. A missing reported fact stays n.a. Formula: ='Historical Inputs'!F2948</x:t>
        </x:r>
      </x:text>
    </x:comment>
    <x:comment ref="Q42" authorId="0">
      <x:text>
        <x:r>
          <x:t>Cash common dividends paid, H1 2026. Linked to the original frozen input. A missing reported fact stays n.a. Formula: ='Historical Inputs'!F2949</x:t>
        </x:r>
      </x:text>
    </x:comment>
    <x:comment ref="Q43" authorId="0">
      <x:text>
        <x:r>
          <x:t>Common share repurchases paid, H1 2026. Linked to the original frozen input. A missing reported fact stays n.a. Formula: ='Historical Inputs'!F2950</x:t>
        </x:r>
      </x:text>
    </x:comment>
    <x:comment ref="Q44" authorId="0">
      <x:text>
        <x:r>
          <x:t>Gross loan charge-offs, H1 2026. Linked to the original frozen input. A missing reported fact stays n.a. Formula: ='Historical Inputs'!F2951</x:t>
        </x:r>
      </x:text>
    </x:comment>
    <x:comment ref="Q45" authorId="0">
      <x:text>
        <x:r>
          <x:t>Loan recoveries, H1 2026. Linked to the original frozen input. A missing reported fact stays n.a. Formula: ='Historical Inputs'!F2952</x:t>
        </x:r>
      </x:text>
    </x:comment>
    <x:comment ref="Q47" authorId="0">
      <x:text>
        <x:r>
          <x:t>Actual standardized CET1 ratio, H1 2026. Linked to the original frozen input. A missing reported fact stays n.a. Formula: ='Historical Inputs'!F2954</x:t>
        </x:r>
      </x:text>
    </x:comment>
    <x:comment ref="Q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Inputs'!F2929</x:t>
        </x:r>
      </x:text>
    </x:comment>
    <x:comment ref="Q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Inputs'!F2921),'Historical Inputs'!F2921&gt;=1),'Historical Inputs'!F2921,IF(COUNT('Historical Inputs'!F2920,'Historical Inputs'!F2922)=2,'Historical Inputs'!F2920-'Historical Inputs'!F2922,"n.a."))</x:t>
        </x:r>
      </x:text>
    </x:comment>
    <x:comment ref="Q16" authorId="0">
      <x:text>
        <x:r>
          <x:t>Ending shares differ from weighted average diluted shares. Issued less treasury is used only for an identical date. Formula: =IF(ISNUMBER('Historical Inputs'!F2926),'Historical Inputs'!F2926,IF(COUNT('Historical Inputs'!F2927,'Historical Inputs'!F2928)=2,'Historical Inputs'!F2927-'Historical Inputs'!F2928,"n.a."))</x:t>
        </x:r>
      </x:text>
    </x:comment>
    <x:comment ref="Q11" authorId="0">
      <x:text>
        <x:r>
          <x:t>Explicit reported common equity takes precedence. Preferred par amounts cannot substitute for carrying values. Rounded BV times shares is a disclosed fallback. Formula: =IF(ISNUMBER('Historical Inputs'!F2922),'Historical Inputs'!F2922,IF(AND(COUNT('Historical Inputs'!F2920,'Historical Inputs'!F2921)=2,'Historical Inputs'!F2921&gt;=1),'Historical Inputs'!F2920-'Historical Inputs'!F2921,IF(COUNT('Historical Inputs'!F2956,Q16)=2,'Historical Inputs'!F2956*Q16,"n.a.")))</x:t>
        </x:r>
      </x:text>
    </x:comment>
    <x:comment ref="Q13" authorId="0">
      <x:text>
        <x:r>
          <x:t>Other intangibles exclude goodwill. If combined intangibles are reported, goodwill is deducted once. Formula: =IF(COUNT('Historical Inputs'!F2925,Q12)=2,'Historical Inputs'!F2925-Q12,'Historical Inputs'!F2924)</x:t>
        </x:r>
      </x:text>
    </x:comment>
    <x:comment ref="Q14" authorId="0">
      <x:text>
        <x:r>
          <x:t>Straight subtraction TCE has no issuer deferred-tax adjustment. Formula: =IF(COUNT(Q11,Q12,Q13)=3,Q11-Q12-Q13,"n.a.")</x:t>
        </x:r>
      </x:text>
    </x:comment>
    <x:comment ref="Q17" authorId="0">
      <x:text>
        <x:r>
          <x:t>Reported book value per share takes precedence. Formula: =IF(ISNUMBER('Historical Inputs'!F2956),'Historical Inputs'!F2956,IF(COUNT(Q11,Q16)=2,Q11/Q16,"n.a."))</x:t>
        </x:r>
      </x:text>
    </x:comment>
    <x:comment ref="Q18" authorId="0">
      <x:text>
        <x:r>
          <x:t>Selected TBV is issuer reported, then issuer TCE divided by ending shares, then straight-subtraction TCE. Formula: =IF(ISNUMBER('Historical Inputs'!F2957),'Historical Inputs'!F2957,IF(COUNT('Historical Inputs'!F2958,Q16)=2,'Historical Inputs'!F2958/Q16,IF(COUNT(Q14,Q16)=2,Q14/Q16,"n.a.")))</x:t>
        </x:r>
      </x:text>
    </x:comment>
    <x:comment ref="Q15" authorId="0">
      <x:text>
        <x:r>
          <x:t>Reported TCE takes precedence. TBV times rounded end shares can be a reconstruction. Formula: =IF(ISNUMBER('Historical Inputs'!F2958),'Historical Inputs'!F2958,IF(COUNT(Q18,Q16)=2,Q18*Q16,"n.a."))</x:t>
        </x:r>
      </x:text>
    </x:comment>
    <x:comment ref="Q36" authorId="0">
      <x:text>
        <x:r>
          <x:t>Common earnings exclude preferred dividends and common-income adjustments. Formula: =IF(ISNUMBER('Historical Inputs'!F2944),'Historical Inputs'!F2944,IF(COUNT('Historical Inputs'!F2943,'Historical Inputs'!F2945)=2,'Historical Inputs'!F2943-'Historical Inputs'!F2945,"n.a."))</x:t>
        </x:r>
      </x:text>
    </x:comment>
    <x:comment ref="Q37" authorId="0">
      <x:text>
        <x:r>
          <x:t>Reported parent net income, otherwise common income plus reported preferred adjustments; the fallback is a bridge. Formula: =IF(ISNUMBER('Historical Inputs'!F2943),'Historical Inputs'!F2943,IF(COUNT('Historical Inputs'!F2944,'Historical Inputs'!F2945)=2,'Historical Inputs'!F2944+'Historical Inputs'!F2945,"n.a."))</x:t>
        </x:r>
      </x:text>
    </x:comment>
    <x:comment ref="Q30" authorId="0">
      <x:text>
        <x:r>
          <x:t>Net revenue equals net interest plus noninterest income. Use total GAAP reported revenue when a component is unavailable. Formula: =IF(COUNT(Q28:Q29)=2,SUM(Q28:Q29),'Historical Inputs'!F2938)</x:t>
        </x:r>
      </x:text>
    </x:comment>
    <x:comment ref="Q32" authorId="0">
      <x:text>
        <x:r>
          <x:t>Pre-provision net revenue excludes the provision but retains operating expense. Formula: =IF(COUNT(Q30,Q31)=2,Q30-Q31,"n.a.")</x:t>
        </x:r>
      </x:text>
    </x:comment>
    <x:comment ref="Q33" authorId="0">
      <x:text>
        <x:r>
          <x:t>Reported credit provision is selected first. Otherwise this is an explicitly labeled pretax bridge residual, not a reported provision. Formula: =IF(ISNUMBER('Historical Inputs'!F2940),'Historical Inputs'!F2940,IF(COUNT(Q30,Q31,Q34)=3,Q30-Q31-Q34,"n.a."))</x:t>
        </x:r>
      </x:text>
    </x:comment>
    <x:comment ref="Q40" authorId="0">
      <x:text>
        <x:r>
          <x:t>Calculated common EPS uses common earnings and period-average diluted shares. Formula: =IF(AND(ISNUMBER(Q36),ISNUMBER(Q39),Q39&lt;&gt;0),Q36/Q39,"n.a.")</x:t>
        </x:r>
      </x:text>
    </x:comment>
    <x:comment ref="Q46" authorId="0">
      <x:text>
        <x:r>
          <x:t>Net charge-offs equal gross charge-offs less recoveries. Missing recoveries are not zero. Formula: =IF(COUNT(Q44,Q45)=2,Q44-Q45,"n.a.")</x:t>
        </x:r>
      </x:text>
    </x:comment>
    <x:comment ref="Q51" authorId="0">
      <x:text>
        <x:r>
          <x:t>GAAP efficiency proxy. Issuer tax-equivalent revenue may produce a different reported ratio. Formula: =IF(AND(ISNUMBER(Q31),ISNUMBER(Q30),Q30&lt;&gt;0),Q31/Q30,"n.a.")</x:t>
        </x:r>
      </x:text>
    </x:comment>
    <x:comment ref="Q52" authorId="0">
      <x:text>
        <x:r>
          <x:t>Period-end loan-to-deposit ratio; business-model funding differences remain. Formula: =IF(AND(ISNUMBER(Q21),ISNUMBER(Q24),Q24&lt;&gt;0),Q21/Q24,"n.a.")</x:t>
        </x:r>
      </x:text>
    </x:comment>
    <x:comment ref="Q53" authorId="0">
      <x:text>
        <x:r>
          <x:t>Loan allowance coverage excludes unfunded commitment reserves. Formula: =IF(AND(ISNUMBER(Q23),ISNUMBER(Q21),Q21&lt;&gt;0),Q23/Q21,"n.a.")</x:t>
        </x:r>
      </x:text>
    </x:comment>
    <x:comment ref="Q54" authorId="0">
      <x:text>
        <x:r>
          <x:t>Charge-offs divided by period-end gross loans. This differs from an issuer average-loan credit-loss ratio. Formula: =IF(AND(ISNUMBER(Q46),ISNUMBER(Q21),Q21&lt;&gt;0),Q46/Q21,"n.a.")</x:t>
        </x:r>
      </x:text>
    </x:comment>
    <x:comment ref="Q55" authorId="0">
      <x:text>
        <x:r>
          <x:t>Difference between parent and common earnings includes preferred and other common-income claims. Formula: =IF(COUNT(Q37,Q36)=2,Q37-Q36,"n.a.")</x:t>
        </x:r>
      </x:text>
    </x:comment>
    <x:comment ref="R28" authorId="0">
      <x:text>
        <x:r>
          <x:t>LTM flow equals FY2025 plus H1 2026 minus H1 2025. Stock balances stay at June 2026. Formula: =IF(COUNT(M28,Q28,P28)=3,M28+Q28-P28,"n.a.")</x:t>
        </x:r>
      </x:text>
    </x:comment>
    <x:comment ref="R29" authorId="0">
      <x:text>
        <x:r>
          <x:t>LTM flow equals FY2025 plus H1 2026 minus H1 2025. Stock balances stay at June 2026. Formula: =IF(COUNT(M29,Q29,P29)=3,M29+Q29-P29,"n.a.")</x:t>
        </x:r>
      </x:text>
    </x:comment>
    <x:comment ref="R30" authorId="0">
      <x:text>
        <x:r>
          <x:t>LTM flow equals FY2025 plus H1 2026 minus H1 2025. Stock balances stay at June 2026. Formula: =IF(COUNT(M30,Q30,P30)=3,M30+Q30-P30,"n.a.")</x:t>
        </x:r>
      </x:text>
    </x:comment>
    <x:comment ref="R31" authorId="0">
      <x:text>
        <x:r>
          <x:t>LTM flow equals FY2025 plus H1 2026 minus H1 2025. Stock balances stay at June 2026. Formula: =IF(COUNT(M31,Q31,P31)=3,M31+Q31-P31,"n.a.")</x:t>
        </x:r>
      </x:text>
    </x:comment>
    <x:comment ref="R32" authorId="0">
      <x:text>
        <x:r>
          <x:t>LTM flow equals FY2025 plus H1 2026 minus H1 2025. Stock balances stay at June 2026. Formula: =IF(COUNT(M32,Q32,P32)=3,M32+Q32-P32,"n.a.")</x:t>
        </x:r>
      </x:text>
    </x:comment>
    <x:comment ref="R33" authorId="0">
      <x:text>
        <x:r>
          <x:t>LTM flow equals FY2025 plus H1 2026 minus H1 2025. Stock balances stay at June 2026. Formula: =IF(COUNT(M33,Q33,P33)=3,M33+Q33-P33,"n.a.")</x:t>
        </x:r>
      </x:text>
    </x:comment>
    <x:comment ref="R34" authorId="0">
      <x:text>
        <x:r>
          <x:t>LTM flow equals FY2025 plus H1 2026 minus H1 2025. Stock balances stay at June 2026. Formula: =IF(COUNT(M34,Q34,P34)=3,M34+Q34-P34,"n.a.")</x:t>
        </x:r>
      </x:text>
    </x:comment>
    <x:comment ref="R35" authorId="0">
      <x:text>
        <x:r>
          <x:t>LTM flow equals FY2025 plus H1 2026 minus H1 2025. Stock balances stay at June 2026. Formula: =IF(COUNT(M35,Q35,P35)=3,M35+Q35-P35,"n.a.")</x:t>
        </x:r>
      </x:text>
    </x:comment>
    <x:comment ref="R36" authorId="0">
      <x:text>
        <x:r>
          <x:t>LTM flow equals FY2025 plus H1 2026 minus H1 2025. Stock balances stay at June 2026. Formula: =IF(COUNT(M36,Q36,P36)=3,M36+Q36-P36,"n.a.")</x:t>
        </x:r>
      </x:text>
    </x:comment>
    <x:comment ref="R37" authorId="0">
      <x:text>
        <x:r>
          <x:t>LTM flow equals FY2025 plus H1 2026 minus H1 2025. Stock balances stay at June 2026. Formula: =IF(COUNT(M37,Q37,P37)=3,M37+Q37-P37,"n.a.")</x:t>
        </x:r>
      </x:text>
    </x:comment>
    <x:comment ref="R39" authorId="0">
      <x:text>
        <x:r>
          <x:t>Reconstruct LTM diluted average shares with equal half-year weighting. Formula: =IF(COUNT(M39,Q39,P39)=3,M39+Q39/2-P39/2,"n.a.")</x:t>
        </x:r>
      </x:text>
    </x:comment>
    <x:comment ref="R40" authorId="0">
      <x:text>
        <x:r>
          <x:t>LTM common income divided by the reconstructed diluted-share average. Formula: =IF(AND(ISNUMBER(R36),ISNUMBER(R39),R39&lt;&gt;0),R36/R39,"n.a.")</x:t>
        </x:r>
      </x:text>
    </x:comment>
    <x:comment ref="R41" authorId="0">
      <x:text>
        <x:r>
          <x:t>LTM flow equals FY2025 plus H1 2026 minus H1 2025. Stock balances stay at June 2026. Formula: =IF(COUNT(M41,Q41,P41)=3,M41+Q41-P41,"n.a.")</x:t>
        </x:r>
      </x:text>
    </x:comment>
    <x:comment ref="R42" authorId="0">
      <x:text>
        <x:r>
          <x:t>LTM flow equals FY2025 plus H1 2026 minus H1 2025. Stock balances stay at June 2026. Formula: =IF(COUNT(M42,Q42,P42)=3,M42+Q42-P42,"n.a.")</x:t>
        </x:r>
      </x:text>
    </x:comment>
    <x:comment ref="R43" authorId="0">
      <x:text>
        <x:r>
          <x:t>LTM flow equals FY2025 plus H1 2026 minus H1 2025. Stock balances stay at June 2026. Formula: =IF(COUNT(M43,Q43,P43)=3,M43+Q43-P43,"n.a.")</x:t>
        </x:r>
      </x:text>
    </x:comment>
    <x:comment ref="R44" authorId="0">
      <x:text>
        <x:r>
          <x:t>LTM flow equals FY2025 plus H1 2026 minus H1 2025. Stock balances stay at June 2026. Formula: =IF(COUNT(M44,Q44,P44)=3,M44+Q44-P44,"n.a.")</x:t>
        </x:r>
      </x:text>
    </x:comment>
    <x:comment ref="R45" authorId="0">
      <x:text>
        <x:r>
          <x:t>LTM flow equals FY2025 plus H1 2026 minus H1 2025. Stock balances stay at June 2026. Formula: =IF(COUNT(M45,Q45,P45)=3,M45+Q45-P45,"n.a.")</x:t>
        </x:r>
      </x:text>
    </x:comment>
    <x:comment ref="R46" authorId="0">
      <x:text>
        <x:r>
          <x:t>LTM flow equals FY2025 plus H1 2026 minus H1 2025. Stock balances stay at June 2026. Formula: =IF(COUNT(M46,Q46,P46)=3,M46+Q46-P46,"n.a.")</x:t>
        </x:r>
      </x:text>
    </x:comment>
    <x:comment ref="R48" authorId="0">
      <x:text>
        <x:r>
          <x:t>LTM return proxy uses June 2025 and June 2026 average balances. Formula: =IF(COUNT(R36,P11,Q11)=3,R36/AVERAGE(P11,Q11),"n.a.")</x:t>
        </x:r>
      </x:text>
    </x:comment>
    <x:comment ref="R49" authorId="0">
      <x:text>
        <x:r>
          <x:t>LTM return proxy uses June 2025 and June 2026 average balances. Formula: =IF(COUNT(R36,P15,Q15)=3,R36/AVERAGE(P15,Q15),"n.a.")</x:t>
        </x:r>
      </x:text>
    </x:comment>
    <x:comment ref="R50" authorId="0">
      <x:text>
        <x:r>
          <x:t>LTM return proxy uses June 2025 and June 2026 average balances. Formula: =IF(COUNT(R36,P7,Q7)=3,R36/AVERAGE(P7,Q7),"n.a.")</x:t>
        </x:r>
      </x:text>
    </x:comment>
    <x:comment ref="R55" authorId="0">
      <x:text>
        <x:r>
          <x:t>LTM flow equals FY2025 plus H1 2026 minus H1 2025. Stock balances stay at June 2026. Formula: =IF(COUNT(M55,Q55,P55)=3,M55+Q55-P55,"n.a.")</x:t>
        </x:r>
      </x:text>
    </x:comment>
    <x:comment ref="N30" authorId="0">
      <x:text>
        <x:r>
          <x:t>FY2026 estimate from the single forecast build, not reported full-year results. Formula: ='Forecast FY2026'!O12</x:t>
        </x:r>
      </x:text>
    </x:comment>
    <x:comment ref="N31" authorId="0">
      <x:text>
        <x:r>
          <x:t>FY2026 estimate from the single forecast build, not reported full-year results. Formula: ='Forecast FY2026'!P12</x:t>
        </x:r>
      </x:text>
    </x:comment>
    <x:comment ref="N33" authorId="0">
      <x:text>
        <x:r>
          <x:t>FY2026 estimate from the single forecast build, not reported full-year results. Formula: ='Forecast FY2026'!Q12</x:t>
        </x:r>
      </x:text>
    </x:comment>
    <x:comment ref="N36" authorId="0">
      <x:text>
        <x:r>
          <x:t>FY2026 estimate from the single forecast build, not reported full-year results. Formula: ='Forecast FY2026'!R12</x:t>
        </x:r>
      </x:text>
    </x:comment>
    <x:comment ref="N39" authorId="0">
      <x:text>
        <x:r>
          <x:t>FY2026 estimate from the single forecast build, not reported full-year results. Formula: ='Forecast FY2026'!S12</x:t>
        </x:r>
      </x:text>
    </x:comment>
    <x:comment ref="N40" authorId="0">
      <x:text>
        <x:r>
          <x:t>FY2026 estimate from the single forecast build, not reported full-year results. Formula: ='Forecast FY2026'!T12</x:t>
        </x:r>
      </x:text>
    </x:comment>
  </x:commentList>
</x:comments>
</file>

<file path=xl/comments26.xml><?xml version="1.0" encoding="utf-8"?>
<x:comments xmlns:x="http://schemas.openxmlformats.org/spreadsheetml/2006/main">
  <x:authors>
    <x:author/>
  </x:authors>
  <x:commentList>
    <x:comment ref="E7" authorId="0">
      <x:text>
        <x:r>
          <x:t>Assets, FY2017. Linked to the original frozen input. A missing reported fact stays n.a. Formula: ='Historical Inputs'!F3000</x:t>
        </x:r>
      </x:text>
    </x:comment>
    <x:comment ref="E8" authorId="0">
      <x:text>
        <x:r>
          <x:t>Liabilities, FY2017. Linked to the original frozen input. A missing reported fact stays n.a. Formula: ='Historical Inputs'!F3001</x:t>
        </x:r>
      </x:text>
    </x:comment>
    <x:comment ref="E9" authorId="0">
      <x:text>
        <x:r>
          <x:t>Shareholders equity attributable to parent, FY2017. Linked to the original frozen input. A missing reported fact stays n.a. Formula: ='Historical Inputs'!F3002</x:t>
        </x:r>
      </x:text>
    </x:comment>
    <x:comment ref="E12" authorId="0">
      <x:text>
        <x:r>
          <x:t>Goodwill, FY2017. Linked to the original frozen input. A missing reported fact stays n.a. Formula: ='Historical Inputs'!F3005</x:t>
        </x:r>
      </x:text>
    </x:comment>
    <x:comment ref="E19" authorId="0">
      <x:text>
        <x:r>
          <x:t>Reported common book value per share, FY2017. Linked to the original frozen input. A missing reported fact stays n.a. Formula: ='Historical Inputs'!F3038</x:t>
        </x:r>
      </x:text>
    </x:comment>
    <x:comment ref="E20" authorId="0">
      <x:text>
        <x:r>
          <x:t>Reported tangible book value per share, FY2017. Linked to the original frozen input. A missing reported fact stays n.a. Formula: ='Historical Inputs'!F3039</x:t>
        </x:r>
      </x:text>
    </x:comment>
    <x:comment ref="E21" authorId="0">
      <x:text>
        <x:r>
          <x:t>Gross loans and leases selected definition, FY2017. Linked to the original frozen input. A missing reported fact stays n.a. Formula: ='Historical Inputs'!F3012</x:t>
        </x:r>
      </x:text>
    </x:comment>
    <x:comment ref="E22" authorId="0">
      <x:text>
        <x:r>
          <x:t>Net loans after allowance selected definition, FY2017. Linked to the original frozen input. A missing reported fact stays n.a. Formula: ='Historical Inputs'!F3013</x:t>
        </x:r>
      </x:text>
    </x:comment>
    <x:comment ref="E23" authorId="0">
      <x:text>
        <x:r>
          <x:t>Loan allowance for credit losses, FY2017. Linked to the original frozen input. A missing reported fact stays n.a. Formula: ='Historical Inputs'!F3014</x:t>
        </x:r>
      </x:text>
    </x:comment>
    <x:comment ref="E25" authorId="0">
      <x:text>
        <x:r>
          <x:t>Cash, FY2017. Linked to the original frozen input. A missing reported fact stays n.a. Formula: ='Historical Inputs'!F3016</x:t>
        </x:r>
      </x:text>
    </x:comment>
    <x:comment ref="E26" authorId="0">
      <x:text>
        <x:r>
          <x:t>Accumulated other comprehensive income, FY2017. Linked to the original frozen input. A missing reported fact stays n.a. Formula: ='Historical Inputs'!F3017</x:t>
        </x:r>
      </x:text>
    </x:comment>
    <x:comment ref="E28" authorId="0">
      <x:text>
        <x:r>
          <x:t>Net interest income, FY2017. Linked to the original frozen input. A missing reported fact stays n.a. Formula: ='Historical Inputs'!F3018</x:t>
        </x:r>
      </x:text>
    </x:comment>
    <x:comment ref="E29" authorId="0">
      <x:text>
        <x:r>
          <x:t>Noninterest Income, FY2017. Linked to the original frozen input. A missing reported fact stays n.a. Formula: ='Historical Inputs'!F3019</x:t>
        </x:r>
      </x:text>
    </x:comment>
    <x:comment ref="E31" authorId="0">
      <x:text>
        <x:r>
          <x:t>Noninterest expense, FY2017. Linked to the original frozen input. A missing reported fact stays n.a. Formula: ='Historical Inputs'!F3021</x:t>
        </x:r>
      </x:text>
    </x:comment>
    <x:comment ref="E34" authorId="0">
      <x:text>
        <x:r>
          <x:t>Income before income taxes, FY2017. Linked to the original frozen input. A missing reported fact stays n.a. Formula: ='Historical Inputs'!F3023</x:t>
        </x:r>
      </x:text>
    </x:comment>
    <x:comment ref="E35" authorId="0">
      <x:text>
        <x:r>
          <x:t>Tax, FY2017. Linked to the original frozen input. A missing reported fact stays n.a. Formula: ='Historical Inputs'!F3024</x:t>
        </x:r>
      </x:text>
    </x:comment>
    <x:comment ref="E38" authorId="0">
      <x:text>
        <x:r>
          <x:t>Reported diluted EPS, FY2017. Linked to the original frozen input. A missing reported fact stays n.a. Formula: ='Historical Inputs'!F3028</x:t>
        </x:r>
      </x:text>
    </x:comment>
    <x:comment ref="E39" authorId="0">
      <x:text>
        <x:r>
          <x:t>Weighted average diluted shares, FY2017. Linked to the original frozen input. A missing reported fact stays n.a. Formula: ='Historical Inputs'!F3029</x:t>
        </x:r>
      </x:text>
    </x:comment>
    <x:comment ref="E41" authorId="0">
      <x:text>
        <x:r>
          <x:t>Dividends per common share, FY2017. Linked to the original frozen input. A missing reported fact stays n.a. Formula: ='Historical Inputs'!F3030</x:t>
        </x:r>
      </x:text>
    </x:comment>
    <x:comment ref="E42" authorId="0">
      <x:text>
        <x:r>
          <x:t>Cash common dividends paid, FY2017. Linked to the original frozen input. A missing reported fact stays n.a. Formula: ='Historical Inputs'!F3031</x:t>
        </x:r>
      </x:text>
    </x:comment>
    <x:comment ref="E43" authorId="0">
      <x:text>
        <x:r>
          <x:t>Common share repurchases paid, FY2017. Linked to the original frozen input. A missing reported fact stays n.a. Formula: ='Historical Inputs'!F3032</x:t>
        </x:r>
      </x:text>
    </x:comment>
    <x:comment ref="E44" authorId="0">
      <x:text>
        <x:r>
          <x:t>Gross loan charge-offs, FY2017. Linked to the original frozen input. A missing reported fact stays n.a. Formula: ='Historical Inputs'!F3033</x:t>
        </x:r>
      </x:text>
    </x:comment>
    <x:comment ref="E45" authorId="0">
      <x:text>
        <x:r>
          <x:t>Loan recoveries, FY2017. Linked to the original frozen input. A missing reported fact stays n.a. Formula: ='Historical Inputs'!F3034</x:t>
        </x:r>
      </x:text>
    </x:comment>
    <x:comment ref="E47" authorId="0">
      <x:text>
        <x:r>
          <x:t>Actual standardized CET1 ratio, FY2017. Linked to the original frozen input. A missing reported fact stays n.a. Formula: ='Historical Inputs'!F3036</x:t>
        </x:r>
      </x:text>
    </x:comment>
    <x:comment ref="E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Inputs'!F3011</x:t>
        </x:r>
      </x:text>
    </x:comment>
    <x:comment ref="E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Inputs'!F3003),'Historical Inputs'!F3003&gt;=1),'Historical Inputs'!F3003,IF(COUNT('Historical Inputs'!F3002,'Historical Inputs'!F3004)=2,'Historical Inputs'!F3002-'Historical Inputs'!F3004,"n.a."))</x:t>
        </x:r>
      </x:text>
    </x:comment>
    <x:comment ref="E16" authorId="0">
      <x:text>
        <x:r>
          <x:t>Ending shares differ from weighted average diluted shares. Issued less treasury is used only for an identical date. Formula: =IF(ISNUMBER('Historical Inputs'!F3008),'Historical Inputs'!F3008,IF(COUNT('Historical Inputs'!F3009,'Historical Inputs'!F3010)=2,'Historical Inputs'!F3009-'Historical Inputs'!F3010,"n.a."))</x:t>
        </x:r>
      </x:text>
    </x:comment>
    <x:comment ref="E11" authorId="0">
      <x:text>
        <x:r>
          <x:t>Explicit reported common equity takes precedence. Preferred par amounts cannot substitute for carrying values. Rounded BV times shares is a disclosed fallback. Formula: =IF(ISNUMBER('Historical Inputs'!F3004),'Historical Inputs'!F3004,IF(AND(COUNT('Historical Inputs'!F3002,'Historical Inputs'!F3003)=2,'Historical Inputs'!F3003&gt;=1),'Historical Inputs'!F3002-'Historical Inputs'!F3003,IF(COUNT('Historical Inputs'!F3038,E16)=2,'Historical Inputs'!F3038*E16,"n.a.")))</x:t>
        </x:r>
      </x:text>
    </x:comment>
    <x:comment ref="E13" authorId="0">
      <x:text>
        <x:r>
          <x:t>Other intangibles exclude goodwill. If combined intangibles are reported, goodwill is deducted once. Formula: =IF(COUNT('Historical Inputs'!F3007,E12)=2,'Historical Inputs'!F3007-E12,'Historical Inputs'!F3006)</x:t>
        </x:r>
      </x:text>
    </x:comment>
    <x:comment ref="E14" authorId="0">
      <x:text>
        <x:r>
          <x:t>Straight subtraction TCE has no issuer deferred-tax adjustment. Formula: =IF(COUNT(E11,E12,E13)=3,E11-E12-E13,"n.a.")</x:t>
        </x:r>
      </x:text>
    </x:comment>
    <x:comment ref="E17" authorId="0">
      <x:text>
        <x:r>
          <x:t>Reported book value per share takes precedence. Formula: =IF(ISNUMBER('Historical Inputs'!F3038),'Historical Inputs'!F3038,IF(COUNT(E11,E16)=2,E11/E16,"n.a."))</x:t>
        </x:r>
      </x:text>
    </x:comment>
    <x:comment ref="E18" authorId="0">
      <x:text>
        <x:r>
          <x:t>Selected TBV is issuer reported, then issuer TCE divided by ending shares, then straight-subtraction TCE. Formula: =IF(ISNUMBER('Historical Inputs'!F3039),'Historical Inputs'!F3039,IF(COUNT('Historical Inputs'!F3040,E16)=2,'Historical Inputs'!F3040/E16,IF(COUNT(E14,E16)=2,E14/E16,"n.a.")))</x:t>
        </x:r>
      </x:text>
    </x:comment>
    <x:comment ref="E15" authorId="0">
      <x:text>
        <x:r>
          <x:t>Reported TCE takes precedence. TBV times rounded end shares can be a reconstruction. Formula: =IF(ISNUMBER('Historical Inputs'!F3040),'Historical Inputs'!F3040,IF(COUNT(E18,E16)=2,E18*E16,"n.a."))</x:t>
        </x:r>
      </x:text>
    </x:comment>
    <x:comment ref="E36" authorId="0">
      <x:text>
        <x:r>
          <x:t>Common earnings exclude preferred dividends and common-income adjustments. Formula: =IF(ISNUMBER('Historical Inputs'!F3026),'Historical Inputs'!F3026,IF(COUNT('Historical Inputs'!F3025,'Historical Inputs'!F3027)=2,'Historical Inputs'!F3025-'Historical Inputs'!F3027,"n.a."))</x:t>
        </x:r>
      </x:text>
    </x:comment>
    <x:comment ref="E37" authorId="0">
      <x:text>
        <x:r>
          <x:t>Reported parent net income, otherwise common income plus reported preferred adjustments; the fallback is a bridge. Formula: =IF(ISNUMBER('Historical Inputs'!F3025),'Historical Inputs'!F3025,IF(COUNT('Historical Inputs'!F3026,'Historical Inputs'!F3027)=2,'Historical Inputs'!F3026+'Historical Inputs'!F3027,"n.a."))</x:t>
        </x:r>
      </x:text>
    </x:comment>
    <x:comment ref="E30" authorId="0">
      <x:text>
        <x:r>
          <x:t>Net revenue equals net interest plus noninterest income. Use total GAAP reported revenue when a component is unavailable. Formula: =IF(COUNT(E28:E29)=2,SUM(E28:E29),'Historical Inputs'!F3020)</x:t>
        </x:r>
      </x:text>
    </x:comment>
    <x:comment ref="E32" authorId="0">
      <x:text>
        <x:r>
          <x:t>Pre-provision net revenue excludes the provision but retains operating expense. Formula: =IF(COUNT(E30,E31)=2,E30-E31,"n.a.")</x:t>
        </x:r>
      </x:text>
    </x:comment>
    <x:comment ref="E33" authorId="0">
      <x:text>
        <x:r>
          <x:t>Reported credit provision is selected first. Otherwise this is an explicitly labeled pretax bridge residual, not a reported provision. Formula: =IF(ISNUMBER('Historical Inputs'!F3022),'Historical Inputs'!F3022,IF(COUNT(E30,E31,E34)=3,E30-E31-E34,"n.a."))</x:t>
        </x:r>
      </x:text>
    </x:comment>
    <x:comment ref="E40" authorId="0">
      <x:text>
        <x:r>
          <x:t>Calculated common EPS uses common earnings and period-average diluted shares. Formula: =IF(AND(ISNUMBER(E36),ISNUMBER(E39),E39&lt;&gt;0),E36/E39,"n.a.")</x:t>
        </x:r>
      </x:text>
    </x:comment>
    <x:comment ref="E46" authorId="0">
      <x:text>
        <x:r>
          <x:t>Net charge-offs equal gross charge-offs less recoveries. Missing recoveries are not zero. Formula: =IF(COUNT(E44,E45)=2,E44-E45,"n.a.")</x:t>
        </x:r>
      </x:text>
    </x:comment>
    <x:comment ref="E51" authorId="0">
      <x:text>
        <x:r>
          <x:t>GAAP efficiency proxy. Issuer tax-equivalent revenue may produce a different reported ratio. Formula: =IF(AND(ISNUMBER(E31),ISNUMBER(E30),E30&lt;&gt;0),E31/E30,"n.a.")</x:t>
        </x:r>
      </x:text>
    </x:comment>
    <x:comment ref="E52" authorId="0">
      <x:text>
        <x:r>
          <x:t>Period-end loan-to-deposit ratio; business-model funding differences remain. Formula: =IF(AND(ISNUMBER(E21),ISNUMBER(E24),E24&lt;&gt;0),E21/E24,"n.a.")</x:t>
        </x:r>
      </x:text>
    </x:comment>
    <x:comment ref="E53" authorId="0">
      <x:text>
        <x:r>
          <x:t>Loan allowance coverage excludes unfunded commitment reserves. Formula: =IF(AND(ISNUMBER(E23),ISNUMBER(E21),E21&lt;&gt;0),E23/E21,"n.a.")</x:t>
        </x:r>
      </x:text>
    </x:comment>
    <x:comment ref="E54" authorId="0">
      <x:text>
        <x:r>
          <x:t>Charge-offs divided by period-end gross loans. This differs from an issuer average-loan credit-loss ratio. Formula: =IF(AND(ISNUMBER(E46),ISNUMBER(E21),E21&lt;&gt;0),E46/E21,"n.a.")</x:t>
        </x:r>
      </x:text>
    </x:comment>
    <x:comment ref="E55" authorId="0">
      <x:text>
        <x:r>
          <x:t>Difference between parent and common earnings includes preferred and other common-income claims. Formula: =IF(COUNT(E37,E36)=2,E37-E36,"n.a.")</x:t>
        </x:r>
      </x:text>
    </x:comment>
    <x:comment ref="E48" authorId="0">
      <x:text>
        <x:r>
          <x:t>Two-point average balance proxy, not the issuer daily average return. Formula: =IF(COUNT(E36,E11,$U$62)=3,E36/AVERAGE(E11,$U$62),"n.a.")</x:t>
        </x:r>
      </x:text>
    </x:comment>
    <x:comment ref="E49" authorId="0">
      <x:text>
        <x:r>
          <x:t>Two-point average balance proxy, not the issuer daily average return. Formula: =IF(COUNT(E36,E15,$U$63)=3,E36/AVERAGE(E15,$U$63),"n.a.")</x:t>
        </x:r>
      </x:text>
    </x:comment>
    <x:comment ref="E50" authorId="0">
      <x:text>
        <x:r>
          <x:t>Two-point average balance proxy, not the issuer daily average return. Formula: =IF(COUNT(E36,E7,$U$64)=3,E36/AVERAGE(E7,$U$64),"n.a.")</x:t>
        </x:r>
      </x:text>
    </x:comment>
    <x:comment ref="F7" authorId="0">
      <x:text>
        <x:r>
          <x:t>Assets, FY2018. Linked to the original frozen input. A missing reported fact stays n.a. Formula: ='Historical Inputs'!F3041</x:t>
        </x:r>
      </x:text>
    </x:comment>
    <x:comment ref="F8" authorId="0">
      <x:text>
        <x:r>
          <x:t>Liabilities, FY2018. Linked to the original frozen input. A missing reported fact stays n.a. Formula: ='Historical Inputs'!F3042</x:t>
        </x:r>
      </x:text>
    </x:comment>
    <x:comment ref="F9" authorId="0">
      <x:text>
        <x:r>
          <x:t>Shareholders equity attributable to parent, FY2018. Linked to the original frozen input. A missing reported fact stays n.a. Formula: ='Historical Inputs'!F3043</x:t>
        </x:r>
      </x:text>
    </x:comment>
    <x:comment ref="F12" authorId="0">
      <x:text>
        <x:r>
          <x:t>Goodwill, FY2018. Linked to the original frozen input. A missing reported fact stays n.a. Formula: ='Historical Inputs'!F3046</x:t>
        </x:r>
      </x:text>
    </x:comment>
    <x:comment ref="F19" authorId="0">
      <x:text>
        <x:r>
          <x:t>Reported common book value per share, FY2018. Linked to the original frozen input. A missing reported fact stays n.a. Formula: ='Historical Inputs'!F3079</x:t>
        </x:r>
      </x:text>
    </x:comment>
    <x:comment ref="F20" authorId="0">
      <x:text>
        <x:r>
          <x:t>Reported tangible book value per share, FY2018. Linked to the original frozen input. A missing reported fact stays n.a. Formula: ='Historical Inputs'!F3080</x:t>
        </x:r>
      </x:text>
    </x:comment>
    <x:comment ref="F21" authorId="0">
      <x:text>
        <x:r>
          <x:t>Gross loans and leases selected definition, FY2018. Linked to the original frozen input. A missing reported fact stays n.a. Formula: ='Historical Inputs'!F3053</x:t>
        </x:r>
      </x:text>
    </x:comment>
    <x:comment ref="F22" authorId="0">
      <x:text>
        <x:r>
          <x:t>Net loans after allowance selected definition, FY2018. Linked to the original frozen input. A missing reported fact stays n.a. Formula: ='Historical Inputs'!F3054</x:t>
        </x:r>
      </x:text>
    </x:comment>
    <x:comment ref="F23" authorId="0">
      <x:text>
        <x:r>
          <x:t>Loan allowance for credit losses, FY2018. Linked to the original frozen input. A missing reported fact stays n.a. Formula: ='Historical Inputs'!F3055</x:t>
        </x:r>
      </x:text>
    </x:comment>
    <x:comment ref="F25" authorId="0">
      <x:text>
        <x:r>
          <x:t>Cash, FY2018. Linked to the original frozen input. A missing reported fact stays n.a. Formula: ='Historical Inputs'!F3057</x:t>
        </x:r>
      </x:text>
    </x:comment>
    <x:comment ref="F26" authorId="0">
      <x:text>
        <x:r>
          <x:t>Accumulated other comprehensive income, FY2018. Linked to the original frozen input. A missing reported fact stays n.a. Formula: ='Historical Inputs'!F3058</x:t>
        </x:r>
      </x:text>
    </x:comment>
    <x:comment ref="F28" authorId="0">
      <x:text>
        <x:r>
          <x:t>Net interest income, FY2018. Linked to the original frozen input. A missing reported fact stays n.a. Formula: ='Historical Inputs'!F3059</x:t>
        </x:r>
      </x:text>
    </x:comment>
    <x:comment ref="F29" authorId="0">
      <x:text>
        <x:r>
          <x:t>Noninterest Income, FY2018. Linked to the original frozen input. A missing reported fact stays n.a. Formula: ='Historical Inputs'!F3060</x:t>
        </x:r>
      </x:text>
    </x:comment>
    <x:comment ref="F31" authorId="0">
      <x:text>
        <x:r>
          <x:t>Noninterest expense, FY2018. Linked to the original frozen input. A missing reported fact stays n.a. Formula: ='Historical Inputs'!F3062</x:t>
        </x:r>
      </x:text>
    </x:comment>
    <x:comment ref="F34" authorId="0">
      <x:text>
        <x:r>
          <x:t>Income before income taxes, FY2018. Linked to the original frozen input. A missing reported fact stays n.a. Formula: ='Historical Inputs'!F3064</x:t>
        </x:r>
      </x:text>
    </x:comment>
    <x:comment ref="F35" authorId="0">
      <x:text>
        <x:r>
          <x:t>Tax, FY2018. Linked to the original frozen input. A missing reported fact stays n.a. Formula: ='Historical Inputs'!F3065</x:t>
        </x:r>
      </x:text>
    </x:comment>
    <x:comment ref="F38" authorId="0">
      <x:text>
        <x:r>
          <x:t>Reported diluted EPS, FY2018. Linked to the original frozen input. A missing reported fact stays n.a. Formula: ='Historical Inputs'!F3069</x:t>
        </x:r>
      </x:text>
    </x:comment>
    <x:comment ref="F39" authorId="0">
      <x:text>
        <x:r>
          <x:t>Weighted average diluted shares, FY2018. Linked to the original frozen input. A missing reported fact stays n.a. Formula: ='Historical Inputs'!F3070</x:t>
        </x:r>
      </x:text>
    </x:comment>
    <x:comment ref="F41" authorId="0">
      <x:text>
        <x:r>
          <x:t>Dividends per common share, FY2018. Linked to the original frozen input. A missing reported fact stays n.a. Formula: ='Historical Inputs'!F3071</x:t>
        </x:r>
      </x:text>
    </x:comment>
    <x:comment ref="F42" authorId="0">
      <x:text>
        <x:r>
          <x:t>Cash common dividends paid, FY2018. Linked to the original frozen input. A missing reported fact stays n.a. Formula: ='Historical Inputs'!F3072</x:t>
        </x:r>
      </x:text>
    </x:comment>
    <x:comment ref="F43" authorId="0">
      <x:text>
        <x:r>
          <x:t>Common share repurchases paid, FY2018. Linked to the original frozen input. A missing reported fact stays n.a. Formula: ='Historical Inputs'!F3073</x:t>
        </x:r>
      </x:text>
    </x:comment>
    <x:comment ref="F44" authorId="0">
      <x:text>
        <x:r>
          <x:t>Gross loan charge-offs, FY2018. Linked to the original frozen input. A missing reported fact stays n.a. Formula: ='Historical Inputs'!F3074</x:t>
        </x:r>
      </x:text>
    </x:comment>
    <x:comment ref="F45" authorId="0">
      <x:text>
        <x:r>
          <x:t>Loan recoveries, FY2018. Linked to the original frozen input. A missing reported fact stays n.a. Formula: ='Historical Inputs'!F3075</x:t>
        </x:r>
      </x:text>
    </x:comment>
    <x:comment ref="F47" authorId="0">
      <x:text>
        <x:r>
          <x:t>Actual standardized CET1 ratio, FY2018. Linked to the original frozen input. A missing reported fact stays n.a. Formula: ='Historical Inputs'!F3077</x:t>
        </x:r>
      </x:text>
    </x:comment>
    <x:comment ref="F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Inputs'!F3052</x:t>
        </x:r>
      </x:text>
    </x:comment>
    <x:comment ref="F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Inputs'!F3044),'Historical Inputs'!F3044&gt;=1),'Historical Inputs'!F3044,IF(COUNT('Historical Inputs'!F3043,'Historical Inputs'!F3045)=2,'Historical Inputs'!F3043-'Historical Inputs'!F3045,"n.a."))</x:t>
        </x:r>
      </x:text>
    </x:comment>
    <x:comment ref="F16" authorId="0">
      <x:text>
        <x:r>
          <x:t>Ending shares differ from weighted average diluted shares. Issued less treasury is used only for an identical date. Formula: =IF(ISNUMBER('Historical Inputs'!F3049),'Historical Inputs'!F3049,IF(COUNT('Historical Inputs'!F3050,'Historical Inputs'!F3051)=2,'Historical Inputs'!F3050-'Historical Inputs'!F3051,"n.a."))</x:t>
        </x:r>
      </x:text>
    </x:comment>
    <x:comment ref="F11" authorId="0">
      <x:text>
        <x:r>
          <x:t>Explicit reported common equity takes precedence. Preferred par amounts cannot substitute for carrying values. Rounded BV times shares is a disclosed fallback. Formula: =IF(ISNUMBER('Historical Inputs'!F3045),'Historical Inputs'!F3045,IF(AND(COUNT('Historical Inputs'!F3043,'Historical Inputs'!F3044)=2,'Historical Inputs'!F3044&gt;=1),'Historical Inputs'!F3043-'Historical Inputs'!F3044,IF(COUNT('Historical Inputs'!F3079,F16)=2,'Historical Inputs'!F3079*F16,"n.a.")))</x:t>
        </x:r>
      </x:text>
    </x:comment>
    <x:comment ref="F13" authorId="0">
      <x:text>
        <x:r>
          <x:t>Other intangibles exclude goodwill. If combined intangibles are reported, goodwill is deducted once. Formula: =IF(COUNT('Historical Inputs'!F3048,F12)=2,'Historical Inputs'!F3048-F12,'Historical Inputs'!F3047)</x:t>
        </x:r>
      </x:text>
    </x:comment>
    <x:comment ref="F14" authorId="0">
      <x:text>
        <x:r>
          <x:t>Straight subtraction TCE has no issuer deferred-tax adjustment. Formula: =IF(COUNT(F11,F12,F13)=3,F11-F12-F13,"n.a.")</x:t>
        </x:r>
      </x:text>
    </x:comment>
    <x:comment ref="F17" authorId="0">
      <x:text>
        <x:r>
          <x:t>Reported book value per share takes precedence. Formula: =IF(ISNUMBER('Historical Inputs'!F3079),'Historical Inputs'!F3079,IF(COUNT(F11,F16)=2,F11/F16,"n.a."))</x:t>
        </x:r>
      </x:text>
    </x:comment>
    <x:comment ref="F18" authorId="0">
      <x:text>
        <x:r>
          <x:t>Selected TBV is issuer reported, then issuer TCE divided by ending shares, then straight-subtraction TCE. Formula: =IF(ISNUMBER('Historical Inputs'!F3080),'Historical Inputs'!F3080,IF(COUNT('Historical Inputs'!F3081,F16)=2,'Historical Inputs'!F3081/F16,IF(COUNT(F14,F16)=2,F14/F16,"n.a.")))</x:t>
        </x:r>
      </x:text>
    </x:comment>
    <x:comment ref="F15" authorId="0">
      <x:text>
        <x:r>
          <x:t>Reported TCE takes precedence. TBV times rounded end shares can be a reconstruction. Formula: =IF(ISNUMBER('Historical Inputs'!F3081),'Historical Inputs'!F3081,IF(COUNT(F18,F16)=2,F18*F16,"n.a."))</x:t>
        </x:r>
      </x:text>
    </x:comment>
    <x:comment ref="F36" authorId="0">
      <x:text>
        <x:r>
          <x:t>Common earnings exclude preferred dividends and common-income adjustments. Formula: =IF(ISNUMBER('Historical Inputs'!F3067),'Historical Inputs'!F3067,IF(COUNT('Historical Inputs'!F3066,'Historical Inputs'!F3068)=2,'Historical Inputs'!F3066-'Historical Inputs'!F3068,"n.a."))</x:t>
        </x:r>
      </x:text>
    </x:comment>
    <x:comment ref="F37" authorId="0">
      <x:text>
        <x:r>
          <x:t>Reported parent net income, otherwise common income plus reported preferred adjustments; the fallback is a bridge. Formula: =IF(ISNUMBER('Historical Inputs'!F3066),'Historical Inputs'!F3066,IF(COUNT('Historical Inputs'!F3067,'Historical Inputs'!F3068)=2,'Historical Inputs'!F3067+'Historical Inputs'!F3068,"n.a."))</x:t>
        </x:r>
      </x:text>
    </x:comment>
    <x:comment ref="F30" authorId="0">
      <x:text>
        <x:r>
          <x:t>Net revenue equals net interest plus noninterest income. Use total GAAP reported revenue when a component is unavailable. Formula: =IF(COUNT(F28:F29)=2,SUM(F28:F29),'Historical Inputs'!F3061)</x:t>
        </x:r>
      </x:text>
    </x:comment>
    <x:comment ref="F32" authorId="0">
      <x:text>
        <x:r>
          <x:t>Pre-provision net revenue excludes the provision but retains operating expense. Formula: =IF(COUNT(F30,F31)=2,F30-F31,"n.a.")</x:t>
        </x:r>
      </x:text>
    </x:comment>
    <x:comment ref="F33" authorId="0">
      <x:text>
        <x:r>
          <x:t>Reported credit provision is selected first. Otherwise this is an explicitly labeled pretax bridge residual, not a reported provision. Formula: =IF(ISNUMBER('Historical Inputs'!F3063),'Historical Inputs'!F3063,IF(COUNT(F30,F31,F34)=3,F30-F31-F34,"n.a."))</x:t>
        </x:r>
      </x:text>
    </x:comment>
    <x:comment ref="F40" authorId="0">
      <x:text>
        <x:r>
          <x:t>Calculated common EPS uses common earnings and period-average diluted shares. Formula: =IF(AND(ISNUMBER(F36),ISNUMBER(F39),F39&lt;&gt;0),F36/F39,"n.a.")</x:t>
        </x:r>
      </x:text>
    </x:comment>
    <x:comment ref="F46" authorId="0">
      <x:text>
        <x:r>
          <x:t>Net charge-offs equal gross charge-offs less recoveries. Missing recoveries are not zero. Formula: =IF(COUNT(F44,F45)=2,F44-F45,"n.a.")</x:t>
        </x:r>
      </x:text>
    </x:comment>
    <x:comment ref="F51" authorId="0">
      <x:text>
        <x:r>
          <x:t>GAAP efficiency proxy. Issuer tax-equivalent revenue may produce a different reported ratio. Formula: =IF(AND(ISNUMBER(F31),ISNUMBER(F30),F30&lt;&gt;0),F31/F30,"n.a.")</x:t>
        </x:r>
      </x:text>
    </x:comment>
    <x:comment ref="F52" authorId="0">
      <x:text>
        <x:r>
          <x:t>Period-end loan-to-deposit ratio; business-model funding differences remain. Formula: =IF(AND(ISNUMBER(F21),ISNUMBER(F24),F24&lt;&gt;0),F21/F24,"n.a.")</x:t>
        </x:r>
      </x:text>
    </x:comment>
    <x:comment ref="F53" authorId="0">
      <x:text>
        <x:r>
          <x:t>Loan allowance coverage excludes unfunded commitment reserves. Formula: =IF(AND(ISNUMBER(F23),ISNUMBER(F21),F21&lt;&gt;0),F23/F21,"n.a.")</x:t>
        </x:r>
      </x:text>
    </x:comment>
    <x:comment ref="F54" authorId="0">
      <x:text>
        <x:r>
          <x:t>Charge-offs divided by period-end gross loans. This differs from an issuer average-loan credit-loss ratio. Formula: =IF(AND(ISNUMBER(F46),ISNUMBER(F21),F21&lt;&gt;0),F46/F21,"n.a.")</x:t>
        </x:r>
      </x:text>
    </x:comment>
    <x:comment ref="F55" authorId="0">
      <x:text>
        <x:r>
          <x:t>Difference between parent and common earnings includes preferred and other common-income claims. Formula: =IF(COUNT(F37,F36)=2,F37-F36,"n.a.")</x:t>
        </x:r>
      </x:text>
    </x:comment>
    <x:comment ref="F48" authorId="0">
      <x:text>
        <x:r>
          <x:t>Two-point average balance proxy, not the issuer daily average return. Formula: =IF(COUNT(F36,F11,E11)=3,F36/AVERAGE(F11,E11),"n.a.")</x:t>
        </x:r>
      </x:text>
    </x:comment>
    <x:comment ref="F49" authorId="0">
      <x:text>
        <x:r>
          <x:t>Two-point average balance proxy, not the issuer daily average return. Formula: =IF(COUNT(F36,F15,E15)=3,F36/AVERAGE(F15,E15),"n.a.")</x:t>
        </x:r>
      </x:text>
    </x:comment>
    <x:comment ref="F50" authorId="0">
      <x:text>
        <x:r>
          <x:t>Two-point average balance proxy, not the issuer daily average return. Formula: =IF(COUNT(F36,F7,E7)=3,F36/AVERAGE(F7,E7),"n.a.")</x:t>
        </x:r>
      </x:text>
    </x:comment>
    <x:comment ref="G7" authorId="0">
      <x:text>
        <x:r>
          <x:t>Assets, FY2019. Linked to the original frozen input. A missing reported fact stays n.a. Formula: ='Historical Inputs'!F3082</x:t>
        </x:r>
      </x:text>
    </x:comment>
    <x:comment ref="G8" authorId="0">
      <x:text>
        <x:r>
          <x:t>Liabilities, FY2019. Linked to the original frozen input. A missing reported fact stays n.a. Formula: ='Historical Inputs'!F3083</x:t>
        </x:r>
      </x:text>
    </x:comment>
    <x:comment ref="G9" authorId="0">
      <x:text>
        <x:r>
          <x:t>Shareholders equity attributable to parent, FY2019. Linked to the original frozen input. A missing reported fact stays n.a. Formula: ='Historical Inputs'!F3084</x:t>
        </x:r>
      </x:text>
    </x:comment>
    <x:comment ref="G12" authorId="0">
      <x:text>
        <x:r>
          <x:t>Goodwill, FY2019. Linked to the original frozen input. A missing reported fact stays n.a. Formula: ='Historical Inputs'!F3087</x:t>
        </x:r>
      </x:text>
    </x:comment>
    <x:comment ref="G19" authorId="0">
      <x:text>
        <x:r>
          <x:t>Reported common book value per share, FY2019. Linked to the original frozen input. A missing reported fact stays n.a. Formula: ='Historical Inputs'!F3120</x:t>
        </x:r>
      </x:text>
    </x:comment>
    <x:comment ref="G20" authorId="0">
      <x:text>
        <x:r>
          <x:t>Reported tangible book value per share, FY2019. Linked to the original frozen input. A missing reported fact stays n.a. Formula: ='Historical Inputs'!F3121</x:t>
        </x:r>
      </x:text>
    </x:comment>
    <x:comment ref="G21" authorId="0">
      <x:text>
        <x:r>
          <x:t>Gross loans and leases selected definition, FY2019. Linked to the original frozen input. A missing reported fact stays n.a. Formula: ='Historical Inputs'!F3094</x:t>
        </x:r>
      </x:text>
    </x:comment>
    <x:comment ref="G22" authorId="0">
      <x:text>
        <x:r>
          <x:t>Net loans after allowance selected definition, FY2019. Linked to the original frozen input. A missing reported fact stays n.a. Formula: ='Historical Inputs'!F3095</x:t>
        </x:r>
      </x:text>
    </x:comment>
    <x:comment ref="G23" authorId="0">
      <x:text>
        <x:r>
          <x:t>Loan allowance for credit losses, FY2019. Linked to the original frozen input. A missing reported fact stays n.a. Formula: ='Historical Inputs'!F3096</x:t>
        </x:r>
      </x:text>
    </x:comment>
    <x:comment ref="G25" authorId="0">
      <x:text>
        <x:r>
          <x:t>Cash, FY2019. Linked to the original frozen input. A missing reported fact stays n.a. Formula: ='Historical Inputs'!F3098</x:t>
        </x:r>
      </x:text>
    </x:comment>
    <x:comment ref="G26" authorId="0">
      <x:text>
        <x:r>
          <x:t>Accumulated other comprehensive income, FY2019. Linked to the original frozen input. A missing reported fact stays n.a. Formula: ='Historical Inputs'!F3099</x:t>
        </x:r>
      </x:text>
    </x:comment>
    <x:comment ref="G28" authorId="0">
      <x:text>
        <x:r>
          <x:t>Net interest income, FY2019. Linked to the original frozen input. A missing reported fact stays n.a. Formula: ='Historical Inputs'!F3100</x:t>
        </x:r>
      </x:text>
    </x:comment>
    <x:comment ref="G29" authorId="0">
      <x:text>
        <x:r>
          <x:t>Noninterest Income, FY2019. Linked to the original frozen input. A missing reported fact stays n.a. Formula: ='Historical Inputs'!F3101</x:t>
        </x:r>
      </x:text>
    </x:comment>
    <x:comment ref="G31" authorId="0">
      <x:text>
        <x:r>
          <x:t>Noninterest expense, FY2019. Linked to the original frozen input. A missing reported fact stays n.a. Formula: ='Historical Inputs'!F3103</x:t>
        </x:r>
      </x:text>
    </x:comment>
    <x:comment ref="G34" authorId="0">
      <x:text>
        <x:r>
          <x:t>Income before income taxes, FY2019. Linked to the original frozen input. A missing reported fact stays n.a. Formula: ='Historical Inputs'!F3105</x:t>
        </x:r>
      </x:text>
    </x:comment>
    <x:comment ref="G35" authorId="0">
      <x:text>
        <x:r>
          <x:t>Tax, FY2019. Linked to the original frozen input. A missing reported fact stays n.a. Formula: ='Historical Inputs'!F3106</x:t>
        </x:r>
      </x:text>
    </x:comment>
    <x:comment ref="G38" authorId="0">
      <x:text>
        <x:r>
          <x:t>Reported diluted EPS, FY2019. Linked to the original frozen input. A missing reported fact stays n.a. Formula: ='Historical Inputs'!F3110</x:t>
        </x:r>
      </x:text>
    </x:comment>
    <x:comment ref="G39" authorId="0">
      <x:text>
        <x:r>
          <x:t>Weighted average diluted shares, FY2019. Linked to the original frozen input. A missing reported fact stays n.a. Formula: ='Historical Inputs'!F3111</x:t>
        </x:r>
      </x:text>
    </x:comment>
    <x:comment ref="G41" authorId="0">
      <x:text>
        <x:r>
          <x:t>Dividends per common share, FY2019. Linked to the original frozen input. A missing reported fact stays n.a. Formula: ='Historical Inputs'!F3112</x:t>
        </x:r>
      </x:text>
    </x:comment>
    <x:comment ref="G42" authorId="0">
      <x:text>
        <x:r>
          <x:t>Cash common dividends paid, FY2019. Linked to the original frozen input. A missing reported fact stays n.a. Formula: ='Historical Inputs'!F3113</x:t>
        </x:r>
      </x:text>
    </x:comment>
    <x:comment ref="G43" authorId="0">
      <x:text>
        <x:r>
          <x:t>Common share repurchases paid, FY2019. Linked to the original frozen input. A missing reported fact stays n.a. Formula: ='Historical Inputs'!F3114</x:t>
        </x:r>
      </x:text>
    </x:comment>
    <x:comment ref="G44" authorId="0">
      <x:text>
        <x:r>
          <x:t>Gross loan charge-offs, FY2019. Linked to the original frozen input. A missing reported fact stays n.a. Formula: ='Historical Inputs'!F3115</x:t>
        </x:r>
      </x:text>
    </x:comment>
    <x:comment ref="G45" authorId="0">
      <x:text>
        <x:r>
          <x:t>Loan recoveries, FY2019. Linked to the original frozen input. A missing reported fact stays n.a. Formula: ='Historical Inputs'!F3116</x:t>
        </x:r>
      </x:text>
    </x:comment>
    <x:comment ref="G47" authorId="0">
      <x:text>
        <x:r>
          <x:t>Actual standardized CET1 ratio, FY2019. Linked to the original frozen input. A missing reported fact stays n.a. Formula: ='Historical Inputs'!F3118</x:t>
        </x:r>
      </x:text>
    </x:comment>
    <x:comment ref="G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Inputs'!F3093</x:t>
        </x:r>
      </x:text>
    </x:comment>
    <x:comment ref="G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Inputs'!F3085),'Historical Inputs'!F3085&gt;=1),'Historical Inputs'!F3085,IF(COUNT('Historical Inputs'!F3084,'Historical Inputs'!F3086)=2,'Historical Inputs'!F3084-'Historical Inputs'!F3086,"n.a."))</x:t>
        </x:r>
      </x:text>
    </x:comment>
    <x:comment ref="G16" authorId="0">
      <x:text>
        <x:r>
          <x:t>Ending shares differ from weighted average diluted shares. Issued less treasury is used only for an identical date. Formula: =IF(ISNUMBER('Historical Inputs'!F3090),'Historical Inputs'!F3090,IF(COUNT('Historical Inputs'!F3091,'Historical Inputs'!F3092)=2,'Historical Inputs'!F3091-'Historical Inputs'!F3092,"n.a."))</x:t>
        </x:r>
      </x:text>
    </x:comment>
    <x:comment ref="G11" authorId="0">
      <x:text>
        <x:r>
          <x:t>Explicit reported common equity takes precedence. Preferred par amounts cannot substitute for carrying values. Rounded BV times shares is a disclosed fallback. Formula: =IF(ISNUMBER('Historical Inputs'!F3086),'Historical Inputs'!F3086,IF(AND(COUNT('Historical Inputs'!F3084,'Historical Inputs'!F3085)=2,'Historical Inputs'!F3085&gt;=1),'Historical Inputs'!F3084-'Historical Inputs'!F3085,IF(COUNT('Historical Inputs'!F3120,G16)=2,'Historical Inputs'!F3120*G16,"n.a.")))</x:t>
        </x:r>
      </x:text>
    </x:comment>
    <x:comment ref="G13" authorId="0">
      <x:text>
        <x:r>
          <x:t>Other intangibles exclude goodwill. If combined intangibles are reported, goodwill is deducted once. Formula: =IF(COUNT('Historical Inputs'!F3089,G12)=2,'Historical Inputs'!F3089-G12,'Historical Inputs'!F3088)</x:t>
        </x:r>
      </x:text>
    </x:comment>
    <x:comment ref="G14" authorId="0">
      <x:text>
        <x:r>
          <x:t>Straight subtraction TCE has no issuer deferred-tax adjustment. Formula: =IF(COUNT(G11,G12,G13)=3,G11-G12-G13,"n.a.")</x:t>
        </x:r>
      </x:text>
    </x:comment>
    <x:comment ref="G17" authorId="0">
      <x:text>
        <x:r>
          <x:t>Reported book value per share takes precedence. Formula: =IF(ISNUMBER('Historical Inputs'!F3120),'Historical Inputs'!F3120,IF(COUNT(G11,G16)=2,G11/G16,"n.a."))</x:t>
        </x:r>
      </x:text>
    </x:comment>
    <x:comment ref="G18" authorId="0">
      <x:text>
        <x:r>
          <x:t>Selected TBV is issuer reported, then issuer TCE divided by ending shares, then straight-subtraction TCE. Formula: =IF(ISNUMBER('Historical Inputs'!F3121),'Historical Inputs'!F3121,IF(COUNT('Historical Inputs'!F3122,G16)=2,'Historical Inputs'!F3122/G16,IF(COUNT(G14,G16)=2,G14/G16,"n.a.")))</x:t>
        </x:r>
      </x:text>
    </x:comment>
    <x:comment ref="G15" authorId="0">
      <x:text>
        <x:r>
          <x:t>Reported TCE takes precedence. TBV times rounded end shares can be a reconstruction. Formula: =IF(ISNUMBER('Historical Inputs'!F3122),'Historical Inputs'!F3122,IF(COUNT(G18,G16)=2,G18*G16,"n.a."))</x:t>
        </x:r>
      </x:text>
    </x:comment>
    <x:comment ref="G36" authorId="0">
      <x:text>
        <x:r>
          <x:t>Common earnings exclude preferred dividends and common-income adjustments. Formula: =IF(ISNUMBER('Historical Inputs'!F3108),'Historical Inputs'!F3108,IF(COUNT('Historical Inputs'!F3107,'Historical Inputs'!F3109)=2,'Historical Inputs'!F3107-'Historical Inputs'!F3109,"n.a."))</x:t>
        </x:r>
      </x:text>
    </x:comment>
    <x:comment ref="G37" authorId="0">
      <x:text>
        <x:r>
          <x:t>Reported parent net income, otherwise common income plus reported preferred adjustments; the fallback is a bridge. Formula: =IF(ISNUMBER('Historical Inputs'!F3107),'Historical Inputs'!F3107,IF(COUNT('Historical Inputs'!F3108,'Historical Inputs'!F3109)=2,'Historical Inputs'!F3108+'Historical Inputs'!F3109,"n.a."))</x:t>
        </x:r>
      </x:text>
    </x:comment>
    <x:comment ref="G30" authorId="0">
      <x:text>
        <x:r>
          <x:t>Net revenue equals net interest plus noninterest income. Use total GAAP reported revenue when a component is unavailable. Formula: =IF(COUNT(G28:G29)=2,SUM(G28:G29),'Historical Inputs'!F3102)</x:t>
        </x:r>
      </x:text>
    </x:comment>
    <x:comment ref="G32" authorId="0">
      <x:text>
        <x:r>
          <x:t>Pre-provision net revenue excludes the provision but retains operating expense. Formula: =IF(COUNT(G30,G31)=2,G30-G31,"n.a.")</x:t>
        </x:r>
      </x:text>
    </x:comment>
    <x:comment ref="G33" authorId="0">
      <x:text>
        <x:r>
          <x:t>Reported credit provision is selected first. Otherwise this is an explicitly labeled pretax bridge residual, not a reported provision. Formula: =IF(ISNUMBER('Historical Inputs'!F3104),'Historical Inputs'!F3104,IF(COUNT(G30,G31,G34)=3,G30-G31-G34,"n.a."))</x:t>
        </x:r>
      </x:text>
    </x:comment>
    <x:comment ref="G40" authorId="0">
      <x:text>
        <x:r>
          <x:t>Calculated common EPS uses common earnings and period-average diluted shares. Formula: =IF(AND(ISNUMBER(G36),ISNUMBER(G39),G39&lt;&gt;0),G36/G39,"n.a.")</x:t>
        </x:r>
      </x:text>
    </x:comment>
    <x:comment ref="G46" authorId="0">
      <x:text>
        <x:r>
          <x:t>Net charge-offs equal gross charge-offs less recoveries. Missing recoveries are not zero. Formula: =IF(COUNT(G44,G45)=2,G44-G45,"n.a.")</x:t>
        </x:r>
      </x:text>
    </x:comment>
    <x:comment ref="G51" authorId="0">
      <x:text>
        <x:r>
          <x:t>GAAP efficiency proxy. Issuer tax-equivalent revenue may produce a different reported ratio. Formula: =IF(AND(ISNUMBER(G31),ISNUMBER(G30),G30&lt;&gt;0),G31/G30,"n.a.")</x:t>
        </x:r>
      </x:text>
    </x:comment>
    <x:comment ref="G52" authorId="0">
      <x:text>
        <x:r>
          <x:t>Period-end loan-to-deposit ratio; business-model funding differences remain. Formula: =IF(AND(ISNUMBER(G21),ISNUMBER(G24),G24&lt;&gt;0),G21/G24,"n.a.")</x:t>
        </x:r>
      </x:text>
    </x:comment>
    <x:comment ref="G53" authorId="0">
      <x:text>
        <x:r>
          <x:t>Loan allowance coverage excludes unfunded commitment reserves. Formula: =IF(AND(ISNUMBER(G23),ISNUMBER(G21),G21&lt;&gt;0),G23/G21,"n.a.")</x:t>
        </x:r>
      </x:text>
    </x:comment>
    <x:comment ref="G54" authorId="0">
      <x:text>
        <x:r>
          <x:t>Charge-offs divided by period-end gross loans. This differs from an issuer average-loan credit-loss ratio. Formula: =IF(AND(ISNUMBER(G46),ISNUMBER(G21),G21&lt;&gt;0),G46/G21,"n.a.")</x:t>
        </x:r>
      </x:text>
    </x:comment>
    <x:comment ref="G55" authorId="0">
      <x:text>
        <x:r>
          <x:t>Difference between parent and common earnings includes preferred and other common-income claims. Formula: =IF(COUNT(G37,G36)=2,G37-G36,"n.a.")</x:t>
        </x:r>
      </x:text>
    </x:comment>
    <x:comment ref="G48" authorId="0">
      <x:text>
        <x:r>
          <x:t>Two-point average balance proxy, not the issuer daily average return. Formula: =IF(COUNT(G36,G11,F11)=3,G36/AVERAGE(G11,F11),"n.a.")</x:t>
        </x:r>
      </x:text>
    </x:comment>
    <x:comment ref="G49" authorId="0">
      <x:text>
        <x:r>
          <x:t>Two-point average balance proxy, not the issuer daily average return. Formula: =IF(COUNT(G36,G15,F15)=3,G36/AVERAGE(G15,F15),"n.a.")</x:t>
        </x:r>
      </x:text>
    </x:comment>
    <x:comment ref="G50" authorId="0">
      <x:text>
        <x:r>
          <x:t>Two-point average balance proxy, not the issuer daily average return. Formula: =IF(COUNT(G36,G7,F7)=3,G36/AVERAGE(G7,F7),"n.a.")</x:t>
        </x:r>
      </x:text>
    </x:comment>
    <x:comment ref="H7" authorId="0">
      <x:text>
        <x:r>
          <x:t>Assets, FY2020. Linked to the original frozen input. A missing reported fact stays n.a. Formula: ='Historical Inputs'!F3123</x:t>
        </x:r>
      </x:text>
    </x:comment>
    <x:comment ref="H8" authorId="0">
      <x:text>
        <x:r>
          <x:t>Liabilities, FY2020. Linked to the original frozen input. A missing reported fact stays n.a. Formula: ='Historical Inputs'!F3124</x:t>
        </x:r>
      </x:text>
    </x:comment>
    <x:comment ref="H9" authorId="0">
      <x:text>
        <x:r>
          <x:t>Shareholders equity attributable to parent, FY2020. Linked to the original frozen input. A missing reported fact stays n.a. Formula: ='Historical Inputs'!F3125</x:t>
        </x:r>
      </x:text>
    </x:comment>
    <x:comment ref="H12" authorId="0">
      <x:text>
        <x:r>
          <x:t>Goodwill, FY2020. Linked to the original frozen input. A missing reported fact stays n.a. Formula: ='Historical Inputs'!F3128</x:t>
        </x:r>
      </x:text>
    </x:comment>
    <x:comment ref="H19" authorId="0">
      <x:text>
        <x:r>
          <x:t>Reported common book value per share, FY2020. Linked to the original frozen input. A missing reported fact stays n.a. Formula: ='Historical Inputs'!F3161</x:t>
        </x:r>
      </x:text>
    </x:comment>
    <x:comment ref="H20" authorId="0">
      <x:text>
        <x:r>
          <x:t>Reported tangible book value per share, FY2020. Linked to the original frozen input. A missing reported fact stays n.a. Formula: ='Historical Inputs'!F3162</x:t>
        </x:r>
      </x:text>
    </x:comment>
    <x:comment ref="H21" authorId="0">
      <x:text>
        <x:r>
          <x:t>Gross loans and leases selected definition, FY2020. Linked to the original frozen input. A missing reported fact stays n.a. Formula: ='Historical Inputs'!F3135</x:t>
        </x:r>
      </x:text>
    </x:comment>
    <x:comment ref="H22" authorId="0">
      <x:text>
        <x:r>
          <x:t>Net loans after allowance selected definition, FY2020. Linked to the original frozen input. A missing reported fact stays n.a. Formula: ='Historical Inputs'!F3136</x:t>
        </x:r>
      </x:text>
    </x:comment>
    <x:comment ref="H23" authorId="0">
      <x:text>
        <x:r>
          <x:t>Loan allowance for credit losses, FY2020. Linked to the original frozen input. A missing reported fact stays n.a. Formula: ='Historical Inputs'!F3137</x:t>
        </x:r>
      </x:text>
    </x:comment>
    <x:comment ref="H25" authorId="0">
      <x:text>
        <x:r>
          <x:t>Cash, FY2020. Linked to the original frozen input. A missing reported fact stays n.a. Formula: ='Historical Inputs'!F3139</x:t>
        </x:r>
      </x:text>
    </x:comment>
    <x:comment ref="H26" authorId="0">
      <x:text>
        <x:r>
          <x:t>Accumulated other comprehensive income, FY2020. Linked to the original frozen input. A missing reported fact stays n.a. Formula: ='Historical Inputs'!F3140</x:t>
        </x:r>
      </x:text>
    </x:comment>
    <x:comment ref="H28" authorId="0">
      <x:text>
        <x:r>
          <x:t>Net interest income, FY2020. Linked to the original frozen input. A missing reported fact stays n.a. Formula: ='Historical Inputs'!F3141</x:t>
        </x:r>
      </x:text>
    </x:comment>
    <x:comment ref="H29" authorId="0">
      <x:text>
        <x:r>
          <x:t>Noninterest Income, FY2020. Linked to the original frozen input. A missing reported fact stays n.a. Formula: ='Historical Inputs'!F3142</x:t>
        </x:r>
      </x:text>
    </x:comment>
    <x:comment ref="H31" authorId="0">
      <x:text>
        <x:r>
          <x:t>Noninterest expense, FY2020. Linked to the original frozen input. A missing reported fact stays n.a. Formula: ='Historical Inputs'!F3144</x:t>
        </x:r>
      </x:text>
    </x:comment>
    <x:comment ref="H34" authorId="0">
      <x:text>
        <x:r>
          <x:t>Income before income taxes, FY2020. Linked to the original frozen input. A missing reported fact stays n.a. Formula: ='Historical Inputs'!F3146</x:t>
        </x:r>
      </x:text>
    </x:comment>
    <x:comment ref="H35" authorId="0">
      <x:text>
        <x:r>
          <x:t>Tax, FY2020. Linked to the original frozen input. A missing reported fact stays n.a. Formula: ='Historical Inputs'!F3147</x:t>
        </x:r>
      </x:text>
    </x:comment>
    <x:comment ref="H38" authorId="0">
      <x:text>
        <x:r>
          <x:t>Reported diluted EPS, FY2020. Linked to the original frozen input. A missing reported fact stays n.a. Formula: ='Historical Inputs'!F3151</x:t>
        </x:r>
      </x:text>
    </x:comment>
    <x:comment ref="H39" authorId="0">
      <x:text>
        <x:r>
          <x:t>Weighted average diluted shares, FY2020. Linked to the original frozen input. A missing reported fact stays n.a. Formula: ='Historical Inputs'!F3152</x:t>
        </x:r>
      </x:text>
    </x:comment>
    <x:comment ref="H41" authorId="0">
      <x:text>
        <x:r>
          <x:t>Dividends per common share, FY2020. Linked to the original frozen input. A missing reported fact stays n.a. Formula: ='Historical Inputs'!F3153</x:t>
        </x:r>
      </x:text>
    </x:comment>
    <x:comment ref="H42" authorId="0">
      <x:text>
        <x:r>
          <x:t>Cash common dividends paid, FY2020. Linked to the original frozen input. A missing reported fact stays n.a. Formula: ='Historical Inputs'!F3154</x:t>
        </x:r>
      </x:text>
    </x:comment>
    <x:comment ref="H43" authorId="0">
      <x:text>
        <x:r>
          <x:t>Common share repurchases paid, FY2020. Linked to the original frozen input. A missing reported fact stays n.a. Formula: ='Historical Inputs'!F3155</x:t>
        </x:r>
      </x:text>
    </x:comment>
    <x:comment ref="H44" authorId="0">
      <x:text>
        <x:r>
          <x:t>Gross loan charge-offs, FY2020. Linked to the original frozen input. A missing reported fact stays n.a. Formula: ='Historical Inputs'!F3156</x:t>
        </x:r>
      </x:text>
    </x:comment>
    <x:comment ref="H45" authorId="0">
      <x:text>
        <x:r>
          <x:t>Loan recoveries, FY2020. Linked to the original frozen input. A missing reported fact stays n.a. Formula: ='Historical Inputs'!F3157</x:t>
        </x:r>
      </x:text>
    </x:comment>
    <x:comment ref="H47" authorId="0">
      <x:text>
        <x:r>
          <x:t>Actual standardized CET1 ratio, FY2020. Linked to the original frozen input. A missing reported fact stays n.a. Formula: ='Historical Inputs'!F3159</x:t>
        </x:r>
      </x:text>
    </x:comment>
    <x:comment ref="H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Inputs'!F3134</x:t>
        </x:r>
      </x:text>
    </x:comment>
    <x:comment ref="H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Inputs'!F3126),'Historical Inputs'!F3126&gt;=1),'Historical Inputs'!F3126,IF(COUNT('Historical Inputs'!F3125,'Historical Inputs'!F3127)=2,'Historical Inputs'!F3125-'Historical Inputs'!F3127,"n.a."))</x:t>
        </x:r>
      </x:text>
    </x:comment>
    <x:comment ref="H16" authorId="0">
      <x:text>
        <x:r>
          <x:t>Ending shares differ from weighted average diluted shares. Issued less treasury is used only for an identical date. Formula: =IF(ISNUMBER('Historical Inputs'!F3131),'Historical Inputs'!F3131,IF(COUNT('Historical Inputs'!F3132,'Historical Inputs'!F3133)=2,'Historical Inputs'!F3132-'Historical Inputs'!F3133,"n.a."))</x:t>
        </x:r>
      </x:text>
    </x:comment>
    <x:comment ref="H11" authorId="0">
      <x:text>
        <x:r>
          <x:t>Explicit reported common equity takes precedence. Preferred par amounts cannot substitute for carrying values. Rounded BV times shares is a disclosed fallback. Formula: =IF(ISNUMBER('Historical Inputs'!F3127),'Historical Inputs'!F3127,IF(AND(COUNT('Historical Inputs'!F3125,'Historical Inputs'!F3126)=2,'Historical Inputs'!F3126&gt;=1),'Historical Inputs'!F3125-'Historical Inputs'!F3126,IF(COUNT('Historical Inputs'!F3161,H16)=2,'Historical Inputs'!F3161*H16,"n.a.")))</x:t>
        </x:r>
      </x:text>
    </x:comment>
    <x:comment ref="H13" authorId="0">
      <x:text>
        <x:r>
          <x:t>Other intangibles exclude goodwill. If combined intangibles are reported, goodwill is deducted once. Formula: =IF(COUNT('Historical Inputs'!F3130,H12)=2,'Historical Inputs'!F3130-H12,'Historical Inputs'!F3129)</x:t>
        </x:r>
      </x:text>
    </x:comment>
    <x:comment ref="H14" authorId="0">
      <x:text>
        <x:r>
          <x:t>Straight subtraction TCE has no issuer deferred-tax adjustment. Formula: =IF(COUNT(H11,H12,H13)=3,H11-H12-H13,"n.a.")</x:t>
        </x:r>
      </x:text>
    </x:comment>
    <x:comment ref="H17" authorId="0">
      <x:text>
        <x:r>
          <x:t>Reported book value per share takes precedence. Formula: =IF(ISNUMBER('Historical Inputs'!F3161),'Historical Inputs'!F3161,IF(COUNT(H11,H16)=2,H11/H16,"n.a."))</x:t>
        </x:r>
      </x:text>
    </x:comment>
    <x:comment ref="H18" authorId="0">
      <x:text>
        <x:r>
          <x:t>Selected TBV is issuer reported, then issuer TCE divided by ending shares, then straight-subtraction TCE. Formula: =IF(ISNUMBER('Historical Inputs'!F3162),'Historical Inputs'!F3162,IF(COUNT('Historical Inputs'!F3163,H16)=2,'Historical Inputs'!F3163/H16,IF(COUNT(H14,H16)=2,H14/H16,"n.a.")))</x:t>
        </x:r>
      </x:text>
    </x:comment>
    <x:comment ref="H15" authorId="0">
      <x:text>
        <x:r>
          <x:t>Reported TCE takes precedence. TBV times rounded end shares can be a reconstruction. Formula: =IF(ISNUMBER('Historical Inputs'!F3163),'Historical Inputs'!F3163,IF(COUNT(H18,H16)=2,H18*H16,"n.a."))</x:t>
        </x:r>
      </x:text>
    </x:comment>
    <x:comment ref="H36" authorId="0">
      <x:text>
        <x:r>
          <x:t>Common earnings exclude preferred dividends and common-income adjustments. Formula: =IF(ISNUMBER('Historical Inputs'!F3149),'Historical Inputs'!F3149,IF(COUNT('Historical Inputs'!F3148,'Historical Inputs'!F3150)=2,'Historical Inputs'!F3148-'Historical Inputs'!F3150,"n.a."))</x:t>
        </x:r>
      </x:text>
    </x:comment>
    <x:comment ref="H37" authorId="0">
      <x:text>
        <x:r>
          <x:t>Reported parent net income, otherwise common income plus reported preferred adjustments; the fallback is a bridge. Formula: =IF(ISNUMBER('Historical Inputs'!F3148),'Historical Inputs'!F3148,IF(COUNT('Historical Inputs'!F3149,'Historical Inputs'!F3150)=2,'Historical Inputs'!F3149+'Historical Inputs'!F3150,"n.a."))</x:t>
        </x:r>
      </x:text>
    </x:comment>
    <x:comment ref="H30" authorId="0">
      <x:text>
        <x:r>
          <x:t>Net revenue equals net interest plus noninterest income. Use total GAAP reported revenue when a component is unavailable. Formula: =IF(COUNT(H28:H29)=2,SUM(H28:H29),'Historical Inputs'!F3143)</x:t>
        </x:r>
      </x:text>
    </x:comment>
    <x:comment ref="H32" authorId="0">
      <x:text>
        <x:r>
          <x:t>Pre-provision net revenue excludes the provision but retains operating expense. Formula: =IF(COUNT(H30,H31)=2,H30-H31,"n.a.")</x:t>
        </x:r>
      </x:text>
    </x:comment>
    <x:comment ref="H33" authorId="0">
      <x:text>
        <x:r>
          <x:t>Reported credit provision is selected first. Otherwise this is an explicitly labeled pretax bridge residual, not a reported provision. Formula: =IF(ISNUMBER('Historical Inputs'!F3145),'Historical Inputs'!F3145,IF(COUNT(H30,H31,H34)=3,H30-H31-H34,"n.a."))</x:t>
        </x:r>
      </x:text>
    </x:comment>
    <x:comment ref="H40" authorId="0">
      <x:text>
        <x:r>
          <x:t>Calculated common EPS uses common earnings and period-average diluted shares. Formula: =IF(AND(ISNUMBER(H36),ISNUMBER(H39),H39&lt;&gt;0),H36/H39,"n.a.")</x:t>
        </x:r>
      </x:text>
    </x:comment>
    <x:comment ref="H46" authorId="0">
      <x:text>
        <x:r>
          <x:t>Net charge-offs equal gross charge-offs less recoveries. Missing recoveries are not zero. Formula: =IF(COUNT(H44,H45)=2,H44-H45,"n.a.")</x:t>
        </x:r>
      </x:text>
    </x:comment>
    <x:comment ref="H51" authorId="0">
      <x:text>
        <x:r>
          <x:t>GAAP efficiency proxy. Issuer tax-equivalent revenue may produce a different reported ratio. Formula: =IF(AND(ISNUMBER(H31),ISNUMBER(H30),H30&lt;&gt;0),H31/H30,"n.a.")</x:t>
        </x:r>
      </x:text>
    </x:comment>
    <x:comment ref="H52" authorId="0">
      <x:text>
        <x:r>
          <x:t>Period-end loan-to-deposit ratio; business-model funding differences remain. Formula: =IF(AND(ISNUMBER(H21),ISNUMBER(H24),H24&lt;&gt;0),H21/H24,"n.a.")</x:t>
        </x:r>
      </x:text>
    </x:comment>
    <x:comment ref="H53" authorId="0">
      <x:text>
        <x:r>
          <x:t>Loan allowance coverage excludes unfunded commitment reserves. Formula: =IF(AND(ISNUMBER(H23),ISNUMBER(H21),H21&lt;&gt;0),H23/H21,"n.a.")</x:t>
        </x:r>
      </x:text>
    </x:comment>
    <x:comment ref="H54" authorId="0">
      <x:text>
        <x:r>
          <x:t>Charge-offs divided by period-end gross loans. This differs from an issuer average-loan credit-loss ratio. Formula: =IF(AND(ISNUMBER(H46),ISNUMBER(H21),H21&lt;&gt;0),H46/H21,"n.a.")</x:t>
        </x:r>
      </x:text>
    </x:comment>
    <x:comment ref="H55" authorId="0">
      <x:text>
        <x:r>
          <x:t>Difference between parent and common earnings includes preferred and other common-income claims. Formula: =IF(COUNT(H37,H36)=2,H37-H36,"n.a.")</x:t>
        </x:r>
      </x:text>
    </x:comment>
    <x:comment ref="H48" authorId="0">
      <x:text>
        <x:r>
          <x:t>Two-point average balance proxy, not the issuer daily average return. Formula: =IF(COUNT(H36,H11,G11)=3,H36/AVERAGE(H11,G11),"n.a.")</x:t>
        </x:r>
      </x:text>
    </x:comment>
    <x:comment ref="H49" authorId="0">
      <x:text>
        <x:r>
          <x:t>Two-point average balance proxy, not the issuer daily average return. Formula: =IF(COUNT(H36,H15,G15)=3,H36/AVERAGE(H15,G15),"n.a.")</x:t>
        </x:r>
      </x:text>
    </x:comment>
    <x:comment ref="H50" authorId="0">
      <x:text>
        <x:r>
          <x:t>Two-point average balance proxy, not the issuer daily average return. Formula: =IF(COUNT(H36,H7,G7)=3,H36/AVERAGE(H7,G7),"n.a.")</x:t>
        </x:r>
      </x:text>
    </x:comment>
    <x:comment ref="I7" authorId="0">
      <x:text>
        <x:r>
          <x:t>Assets, FY2021. Linked to the original frozen input. A missing reported fact stays n.a. Formula: ='Historical Inputs'!F3164</x:t>
        </x:r>
      </x:text>
    </x:comment>
    <x:comment ref="I8" authorId="0">
      <x:text>
        <x:r>
          <x:t>Liabilities, FY2021. Linked to the original frozen input. A missing reported fact stays n.a. Formula: ='Historical Inputs'!F3165</x:t>
        </x:r>
      </x:text>
    </x:comment>
    <x:comment ref="I9" authorId="0">
      <x:text>
        <x:r>
          <x:t>Shareholders equity attributable to parent, FY2021. Linked to the original frozen input. A missing reported fact stays n.a. Formula: ='Historical Inputs'!F3166</x:t>
        </x:r>
      </x:text>
    </x:comment>
    <x:comment ref="I12" authorId="0">
      <x:text>
        <x:r>
          <x:t>Goodwill, FY2021. Linked to the original frozen input. A missing reported fact stays n.a. Formula: ='Historical Inputs'!F3169</x:t>
        </x:r>
      </x:text>
    </x:comment>
    <x:comment ref="I19" authorId="0">
      <x:text>
        <x:r>
          <x:t>Reported common book value per share, FY2021. Linked to the original frozen input. A missing reported fact stays n.a. Formula: ='Historical Inputs'!F3202</x:t>
        </x:r>
      </x:text>
    </x:comment>
    <x:comment ref="I20" authorId="0">
      <x:text>
        <x:r>
          <x:t>Reported tangible book value per share, FY2021. Linked to the original frozen input. A missing reported fact stays n.a. Formula: ='Historical Inputs'!F3203</x:t>
        </x:r>
      </x:text>
    </x:comment>
    <x:comment ref="I21" authorId="0">
      <x:text>
        <x:r>
          <x:t>Gross loans and leases selected definition, FY2021. Linked to the original frozen input. A missing reported fact stays n.a. Formula: ='Historical Inputs'!F3176</x:t>
        </x:r>
      </x:text>
    </x:comment>
    <x:comment ref="I22" authorId="0">
      <x:text>
        <x:r>
          <x:t>Net loans after allowance selected definition, FY2021. Linked to the original frozen input. A missing reported fact stays n.a. Formula: ='Historical Inputs'!F3177</x:t>
        </x:r>
      </x:text>
    </x:comment>
    <x:comment ref="I23" authorId="0">
      <x:text>
        <x:r>
          <x:t>Loan allowance for credit losses, FY2021. Linked to the original frozen input. A missing reported fact stays n.a. Formula: ='Historical Inputs'!F3178</x:t>
        </x:r>
      </x:text>
    </x:comment>
    <x:comment ref="I25" authorId="0">
      <x:text>
        <x:r>
          <x:t>Cash, FY2021. Linked to the original frozen input. A missing reported fact stays n.a. Formula: ='Historical Inputs'!F3180</x:t>
        </x:r>
      </x:text>
    </x:comment>
    <x:comment ref="I26" authorId="0">
      <x:text>
        <x:r>
          <x:t>Accumulated other comprehensive income, FY2021. Linked to the original frozen input. A missing reported fact stays n.a. Formula: ='Historical Inputs'!F3181</x:t>
        </x:r>
      </x:text>
    </x:comment>
    <x:comment ref="I28" authorId="0">
      <x:text>
        <x:r>
          <x:t>Net interest income, FY2021. Linked to the original frozen input. A missing reported fact stays n.a. Formula: ='Historical Inputs'!F3182</x:t>
        </x:r>
      </x:text>
    </x:comment>
    <x:comment ref="I29" authorId="0">
      <x:text>
        <x:r>
          <x:t>Noninterest Income, FY2021. Linked to the original frozen input. A missing reported fact stays n.a. Formula: ='Historical Inputs'!F3183</x:t>
        </x:r>
      </x:text>
    </x:comment>
    <x:comment ref="I31" authorId="0">
      <x:text>
        <x:r>
          <x:t>Noninterest expense, FY2021. Linked to the original frozen input. A missing reported fact stays n.a. Formula: ='Historical Inputs'!F3185</x:t>
        </x:r>
      </x:text>
    </x:comment>
    <x:comment ref="I34" authorId="0">
      <x:text>
        <x:r>
          <x:t>Income before income taxes, FY2021. Linked to the original frozen input. A missing reported fact stays n.a. Formula: ='Historical Inputs'!F3187</x:t>
        </x:r>
      </x:text>
    </x:comment>
    <x:comment ref="I35" authorId="0">
      <x:text>
        <x:r>
          <x:t>Tax, FY2021. Linked to the original frozen input. A missing reported fact stays n.a. Formula: ='Historical Inputs'!F3188</x:t>
        </x:r>
      </x:text>
    </x:comment>
    <x:comment ref="I38" authorId="0">
      <x:text>
        <x:r>
          <x:t>Reported diluted EPS, FY2021. Linked to the original frozen input. A missing reported fact stays n.a. Formula: ='Historical Inputs'!F3192</x:t>
        </x:r>
      </x:text>
    </x:comment>
    <x:comment ref="I39" authorId="0">
      <x:text>
        <x:r>
          <x:t>Weighted average diluted shares, FY2021. Linked to the original frozen input. A missing reported fact stays n.a. Formula: ='Historical Inputs'!F3193</x:t>
        </x:r>
      </x:text>
    </x:comment>
    <x:comment ref="I41" authorId="0">
      <x:text>
        <x:r>
          <x:t>Dividends per common share, FY2021. Linked to the original frozen input. A missing reported fact stays n.a. Formula: ='Historical Inputs'!F3194</x:t>
        </x:r>
      </x:text>
    </x:comment>
    <x:comment ref="I42" authorId="0">
      <x:text>
        <x:r>
          <x:t>Cash common dividends paid, FY2021. Linked to the original frozen input. A missing reported fact stays n.a. Formula: ='Historical Inputs'!F3195</x:t>
        </x:r>
      </x:text>
    </x:comment>
    <x:comment ref="I43" authorId="0">
      <x:text>
        <x:r>
          <x:t>Common share repurchases paid, FY2021. Linked to the original frozen input. A missing reported fact stays n.a. Formula: ='Historical Inputs'!F3196</x:t>
        </x:r>
      </x:text>
    </x:comment>
    <x:comment ref="I44" authorId="0">
      <x:text>
        <x:r>
          <x:t>Gross loan charge-offs, FY2021. Linked to the original frozen input. A missing reported fact stays n.a. Formula: ='Historical Inputs'!F3197</x:t>
        </x:r>
      </x:text>
    </x:comment>
    <x:comment ref="I45" authorId="0">
      <x:text>
        <x:r>
          <x:t>Loan recoveries, FY2021. Linked to the original frozen input. A missing reported fact stays n.a. Formula: ='Historical Inputs'!F3198</x:t>
        </x:r>
      </x:text>
    </x:comment>
    <x:comment ref="I47" authorId="0">
      <x:text>
        <x:r>
          <x:t>Actual standardized CET1 ratio, FY2021. Linked to the original frozen input. A missing reported fact stays n.a. Formula: ='Historical Inputs'!F3200</x:t>
        </x:r>
      </x:text>
    </x:comment>
    <x:comment ref="I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Inputs'!F3175</x:t>
        </x:r>
      </x:text>
    </x:comment>
    <x:comment ref="I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Inputs'!F3167),'Historical Inputs'!F3167&gt;=1),'Historical Inputs'!F3167,IF(COUNT('Historical Inputs'!F3166,'Historical Inputs'!F3168)=2,'Historical Inputs'!F3166-'Historical Inputs'!F3168,"n.a."))</x:t>
        </x:r>
      </x:text>
    </x:comment>
    <x:comment ref="I16" authorId="0">
      <x:text>
        <x:r>
          <x:t>Ending shares differ from weighted average diluted shares. Issued less treasury is used only for an identical date. Formula: =IF(ISNUMBER('Historical Inputs'!F3172),'Historical Inputs'!F3172,IF(COUNT('Historical Inputs'!F3173,'Historical Inputs'!F3174)=2,'Historical Inputs'!F3173-'Historical Inputs'!F3174,"n.a."))</x:t>
        </x:r>
      </x:text>
    </x:comment>
    <x:comment ref="I11" authorId="0">
      <x:text>
        <x:r>
          <x:t>Explicit reported common equity takes precedence. Preferred par amounts cannot substitute for carrying values. Rounded BV times shares is a disclosed fallback. Formula: =IF(ISNUMBER('Historical Inputs'!F3168),'Historical Inputs'!F3168,IF(AND(COUNT('Historical Inputs'!F3166,'Historical Inputs'!F3167)=2,'Historical Inputs'!F3167&gt;=1),'Historical Inputs'!F3166-'Historical Inputs'!F3167,IF(COUNT('Historical Inputs'!F3202,I16)=2,'Historical Inputs'!F3202*I16,"n.a.")))</x:t>
        </x:r>
      </x:text>
    </x:comment>
    <x:comment ref="I13" authorId="0">
      <x:text>
        <x:r>
          <x:t>Other intangibles exclude goodwill. If combined intangibles are reported, goodwill is deducted once. Formula: =IF(COUNT('Historical Inputs'!F3171,I12)=2,'Historical Inputs'!F3171-I12,'Historical Inputs'!F3170)</x:t>
        </x:r>
      </x:text>
    </x:comment>
    <x:comment ref="I14" authorId="0">
      <x:text>
        <x:r>
          <x:t>Straight subtraction TCE has no issuer deferred-tax adjustment. Formula: =IF(COUNT(I11,I12,I13)=3,I11-I12-I13,"n.a.")</x:t>
        </x:r>
      </x:text>
    </x:comment>
    <x:comment ref="I17" authorId="0">
      <x:text>
        <x:r>
          <x:t>Reported book value per share takes precedence. Formula: =IF(ISNUMBER('Historical Inputs'!F3202),'Historical Inputs'!F3202,IF(COUNT(I11,I16)=2,I11/I16,"n.a."))</x:t>
        </x:r>
      </x:text>
    </x:comment>
    <x:comment ref="I18" authorId="0">
      <x:text>
        <x:r>
          <x:t>Selected TBV is issuer reported, then issuer TCE divided by ending shares, then straight-subtraction TCE. Formula: =IF(ISNUMBER('Historical Inputs'!F3203),'Historical Inputs'!F3203,IF(COUNT('Historical Inputs'!F3204,I16)=2,'Historical Inputs'!F3204/I16,IF(COUNT(I14,I16)=2,I14/I16,"n.a.")))</x:t>
        </x:r>
      </x:text>
    </x:comment>
    <x:comment ref="I15" authorId="0">
      <x:text>
        <x:r>
          <x:t>Reported TCE takes precedence. TBV times rounded end shares can be a reconstruction. Formula: =IF(ISNUMBER('Historical Inputs'!F3204),'Historical Inputs'!F3204,IF(COUNT(I18,I16)=2,I18*I16,"n.a."))</x:t>
        </x:r>
      </x:text>
    </x:comment>
    <x:comment ref="I36" authorId="0">
      <x:text>
        <x:r>
          <x:t>Common earnings exclude preferred dividends and common-income adjustments. Formula: =IF(ISNUMBER('Historical Inputs'!F3190),'Historical Inputs'!F3190,IF(COUNT('Historical Inputs'!F3189,'Historical Inputs'!F3191)=2,'Historical Inputs'!F3189-'Historical Inputs'!F3191,"n.a."))</x:t>
        </x:r>
      </x:text>
    </x:comment>
    <x:comment ref="I37" authorId="0">
      <x:text>
        <x:r>
          <x:t>Reported parent net income, otherwise common income plus reported preferred adjustments; the fallback is a bridge. Formula: =IF(ISNUMBER('Historical Inputs'!F3189),'Historical Inputs'!F3189,IF(COUNT('Historical Inputs'!F3190,'Historical Inputs'!F3191)=2,'Historical Inputs'!F3190+'Historical Inputs'!F3191,"n.a."))</x:t>
        </x:r>
      </x:text>
    </x:comment>
    <x:comment ref="I30" authorId="0">
      <x:text>
        <x:r>
          <x:t>Net revenue equals net interest plus noninterest income. Use total GAAP reported revenue when a component is unavailable. Formula: =IF(COUNT(I28:I29)=2,SUM(I28:I29),'Historical Inputs'!F3184)</x:t>
        </x:r>
      </x:text>
    </x:comment>
    <x:comment ref="I32" authorId="0">
      <x:text>
        <x:r>
          <x:t>Pre-provision net revenue excludes the provision but retains operating expense. Formula: =IF(COUNT(I30,I31)=2,I30-I31,"n.a.")</x:t>
        </x:r>
      </x:text>
    </x:comment>
    <x:comment ref="I33" authorId="0">
      <x:text>
        <x:r>
          <x:t>Reported credit provision is selected first. Otherwise this is an explicitly labeled pretax bridge residual, not a reported provision. Formula: =IF(ISNUMBER('Historical Inputs'!F3186),'Historical Inputs'!F3186,IF(COUNT(I30,I31,I34)=3,I30-I31-I34,"n.a."))</x:t>
        </x:r>
      </x:text>
    </x:comment>
    <x:comment ref="I40" authorId="0">
      <x:text>
        <x:r>
          <x:t>Calculated common EPS uses common earnings and period-average diluted shares. Formula: =IF(AND(ISNUMBER(I36),ISNUMBER(I39),I39&lt;&gt;0),I36/I39,"n.a.")</x:t>
        </x:r>
      </x:text>
    </x:comment>
    <x:comment ref="I46" authorId="0">
      <x:text>
        <x:r>
          <x:t>Net charge-offs equal gross charge-offs less recoveries. Missing recoveries are not zero. Formula: =IF(COUNT(I44,I45)=2,I44-I45,"n.a.")</x:t>
        </x:r>
      </x:text>
    </x:comment>
    <x:comment ref="I51" authorId="0">
      <x:text>
        <x:r>
          <x:t>GAAP efficiency proxy. Issuer tax-equivalent revenue may produce a different reported ratio. Formula: =IF(AND(ISNUMBER(I31),ISNUMBER(I30),I30&lt;&gt;0),I31/I30,"n.a.")</x:t>
        </x:r>
      </x:text>
    </x:comment>
    <x:comment ref="I52" authorId="0">
      <x:text>
        <x:r>
          <x:t>Period-end loan-to-deposit ratio; business-model funding differences remain. Formula: =IF(AND(ISNUMBER(I21),ISNUMBER(I24),I24&lt;&gt;0),I21/I24,"n.a.")</x:t>
        </x:r>
      </x:text>
    </x:comment>
    <x:comment ref="I53" authorId="0">
      <x:text>
        <x:r>
          <x:t>Loan allowance coverage excludes unfunded commitment reserves. Formula: =IF(AND(ISNUMBER(I23),ISNUMBER(I21),I21&lt;&gt;0),I23/I21,"n.a.")</x:t>
        </x:r>
      </x:text>
    </x:comment>
    <x:comment ref="I54" authorId="0">
      <x:text>
        <x:r>
          <x:t>Charge-offs divided by period-end gross loans. This differs from an issuer average-loan credit-loss ratio. Formula: =IF(AND(ISNUMBER(I46),ISNUMBER(I21),I21&lt;&gt;0),I46/I21,"n.a.")</x:t>
        </x:r>
      </x:text>
    </x:comment>
    <x:comment ref="I55" authorId="0">
      <x:text>
        <x:r>
          <x:t>Difference between parent and common earnings includes preferred and other common-income claims. Formula: =IF(COUNT(I37,I36)=2,I37-I36,"n.a.")</x:t>
        </x:r>
      </x:text>
    </x:comment>
    <x:comment ref="I48" authorId="0">
      <x:text>
        <x:r>
          <x:t>Two-point average balance proxy, not the issuer daily average return. Formula: =IF(COUNT(I36,I11,H11)=3,I36/AVERAGE(I11,H11),"n.a.")</x:t>
        </x:r>
      </x:text>
    </x:comment>
    <x:comment ref="I49" authorId="0">
      <x:text>
        <x:r>
          <x:t>Two-point average balance proxy, not the issuer daily average return. Formula: =IF(COUNT(I36,I15,H15)=3,I36/AVERAGE(I15,H15),"n.a.")</x:t>
        </x:r>
      </x:text>
    </x:comment>
    <x:comment ref="I50" authorId="0">
      <x:text>
        <x:r>
          <x:t>Two-point average balance proxy, not the issuer daily average return. Formula: =IF(COUNT(I36,I7,H7)=3,I36/AVERAGE(I7,H7),"n.a.")</x:t>
        </x:r>
      </x:text>
    </x:comment>
    <x:comment ref="J7" authorId="0">
      <x:text>
        <x:r>
          <x:t>Assets, FY2022. Linked to the original frozen input. A missing reported fact stays n.a. Formula: ='Historical Inputs'!F3205</x:t>
        </x:r>
      </x:text>
    </x:comment>
    <x:comment ref="J8" authorId="0">
      <x:text>
        <x:r>
          <x:t>Liabilities, FY2022. Linked to the original frozen input. A missing reported fact stays n.a. Formula: ='Historical Inputs'!F3206</x:t>
        </x:r>
      </x:text>
    </x:comment>
    <x:comment ref="J9" authorId="0">
      <x:text>
        <x:r>
          <x:t>Shareholders equity attributable to parent, FY2022. Linked to the original frozen input. A missing reported fact stays n.a. Formula: ='Historical Inputs'!F3207</x:t>
        </x:r>
      </x:text>
    </x:comment>
    <x:comment ref="J12" authorId="0">
      <x:text>
        <x:r>
          <x:t>Goodwill, FY2022. Linked to the original frozen input. A missing reported fact stays n.a. Formula: ='Historical Inputs'!F3210</x:t>
        </x:r>
      </x:text>
    </x:comment>
    <x:comment ref="J19" authorId="0">
      <x:text>
        <x:r>
          <x:t>Reported common book value per share, FY2022. Linked to the original frozen input. A missing reported fact stays n.a. Formula: ='Historical Inputs'!F3243</x:t>
        </x:r>
      </x:text>
    </x:comment>
    <x:comment ref="J20" authorId="0">
      <x:text>
        <x:r>
          <x:t>Reported tangible book value per share, FY2022. Linked to the original frozen input. A missing reported fact stays n.a. Formula: ='Historical Inputs'!F3244</x:t>
        </x:r>
      </x:text>
    </x:comment>
    <x:comment ref="J21" authorId="0">
      <x:text>
        <x:r>
          <x:t>Gross loans and leases selected definition, FY2022. Linked to the original frozen input. A missing reported fact stays n.a. Formula: ='Historical Inputs'!F3217</x:t>
        </x:r>
      </x:text>
    </x:comment>
    <x:comment ref="J22" authorId="0">
      <x:text>
        <x:r>
          <x:t>Net loans after allowance selected definition, FY2022. Linked to the original frozen input. A missing reported fact stays n.a. Formula: ='Historical Inputs'!F3218</x:t>
        </x:r>
      </x:text>
    </x:comment>
    <x:comment ref="J23" authorId="0">
      <x:text>
        <x:r>
          <x:t>Loan allowance for credit losses, FY2022. Linked to the original frozen input. A missing reported fact stays n.a. Formula: ='Historical Inputs'!F3219</x:t>
        </x:r>
      </x:text>
    </x:comment>
    <x:comment ref="J25" authorId="0">
      <x:text>
        <x:r>
          <x:t>Cash, FY2022. Linked to the original frozen input. A missing reported fact stays n.a. Formula: ='Historical Inputs'!F3221</x:t>
        </x:r>
      </x:text>
    </x:comment>
    <x:comment ref="J26" authorId="0">
      <x:text>
        <x:r>
          <x:t>Accumulated other comprehensive income, FY2022. Linked to the original frozen input. A missing reported fact stays n.a. Formula: ='Historical Inputs'!F3222</x:t>
        </x:r>
      </x:text>
    </x:comment>
    <x:comment ref="J28" authorId="0">
      <x:text>
        <x:r>
          <x:t>Net interest income, FY2022. Linked to the original frozen input. A missing reported fact stays n.a. Formula: ='Historical Inputs'!F3223</x:t>
        </x:r>
      </x:text>
    </x:comment>
    <x:comment ref="J29" authorId="0">
      <x:text>
        <x:r>
          <x:t>Noninterest Income, FY2022. Linked to the original frozen input. A missing reported fact stays n.a. Formula: ='Historical Inputs'!F3224</x:t>
        </x:r>
      </x:text>
    </x:comment>
    <x:comment ref="J31" authorId="0">
      <x:text>
        <x:r>
          <x:t>Noninterest expense, FY2022. Linked to the original frozen input. A missing reported fact stays n.a. Formula: ='Historical Inputs'!F3226</x:t>
        </x:r>
      </x:text>
    </x:comment>
    <x:comment ref="J34" authorId="0">
      <x:text>
        <x:r>
          <x:t>Income before income taxes, FY2022. Linked to the original frozen input. A missing reported fact stays n.a. Formula: ='Historical Inputs'!F3228</x:t>
        </x:r>
      </x:text>
    </x:comment>
    <x:comment ref="J35" authorId="0">
      <x:text>
        <x:r>
          <x:t>Tax, FY2022. Linked to the original frozen input. A missing reported fact stays n.a. Formula: ='Historical Inputs'!F3229</x:t>
        </x:r>
      </x:text>
    </x:comment>
    <x:comment ref="J38" authorId="0">
      <x:text>
        <x:r>
          <x:t>Reported diluted EPS, FY2022. Linked to the original frozen input. A missing reported fact stays n.a. Formula: ='Historical Inputs'!F3233</x:t>
        </x:r>
      </x:text>
    </x:comment>
    <x:comment ref="J39" authorId="0">
      <x:text>
        <x:r>
          <x:t>Weighted average diluted shares, FY2022. Linked to the original frozen input. A missing reported fact stays n.a. Formula: ='Historical Inputs'!F3234</x:t>
        </x:r>
      </x:text>
    </x:comment>
    <x:comment ref="J41" authorId="0">
      <x:text>
        <x:r>
          <x:t>Dividends per common share, FY2022. Linked to the original frozen input. A missing reported fact stays n.a. Formula: ='Historical Inputs'!F3235</x:t>
        </x:r>
      </x:text>
    </x:comment>
    <x:comment ref="J42" authorId="0">
      <x:text>
        <x:r>
          <x:t>Cash common dividends paid, FY2022. Linked to the original frozen input. A missing reported fact stays n.a. Formula: ='Historical Inputs'!F3236</x:t>
        </x:r>
      </x:text>
    </x:comment>
    <x:comment ref="J43" authorId="0">
      <x:text>
        <x:r>
          <x:t>Common share repurchases paid, FY2022. Linked to the original frozen input. A missing reported fact stays n.a. Formula: ='Historical Inputs'!F3237</x:t>
        </x:r>
      </x:text>
    </x:comment>
    <x:comment ref="J44" authorId="0">
      <x:text>
        <x:r>
          <x:t>Gross loan charge-offs, FY2022. Linked to the original frozen input. A missing reported fact stays n.a. Formula: ='Historical Inputs'!F3238</x:t>
        </x:r>
      </x:text>
    </x:comment>
    <x:comment ref="J45" authorId="0">
      <x:text>
        <x:r>
          <x:t>Loan recoveries, FY2022. Linked to the original frozen input. A missing reported fact stays n.a. Formula: ='Historical Inputs'!F3239</x:t>
        </x:r>
      </x:text>
    </x:comment>
    <x:comment ref="J47" authorId="0">
      <x:text>
        <x:r>
          <x:t>Actual standardized CET1 ratio, FY2022. Linked to the original frozen input. A missing reported fact stays n.a. Formula: ='Historical Inputs'!F3241</x:t>
        </x:r>
      </x:text>
    </x:comment>
    <x:comment ref="J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Inputs'!F3216</x:t>
        </x:r>
      </x:text>
    </x:comment>
    <x:comment ref="J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Inputs'!F3208),'Historical Inputs'!F3208&gt;=1),'Historical Inputs'!F3208,IF(COUNT('Historical Inputs'!F3207,'Historical Inputs'!F3209)=2,'Historical Inputs'!F3207-'Historical Inputs'!F3209,"n.a."))</x:t>
        </x:r>
      </x:text>
    </x:comment>
    <x:comment ref="J16" authorId="0">
      <x:text>
        <x:r>
          <x:t>Ending shares differ from weighted average diluted shares. Issued less treasury is used only for an identical date. Formula: =IF(ISNUMBER('Historical Inputs'!F3213),'Historical Inputs'!F3213,IF(COUNT('Historical Inputs'!F3214,'Historical Inputs'!F3215)=2,'Historical Inputs'!F3214-'Historical Inputs'!F3215,"n.a."))</x:t>
        </x:r>
      </x:text>
    </x:comment>
    <x:comment ref="J11" authorId="0">
      <x:text>
        <x:r>
          <x:t>Explicit reported common equity takes precedence. Preferred par amounts cannot substitute for carrying values. Rounded BV times shares is a disclosed fallback. Formula: =IF(ISNUMBER('Historical Inputs'!F3209),'Historical Inputs'!F3209,IF(AND(COUNT('Historical Inputs'!F3207,'Historical Inputs'!F3208)=2,'Historical Inputs'!F3208&gt;=1),'Historical Inputs'!F3207-'Historical Inputs'!F3208,IF(COUNT('Historical Inputs'!F3243,J16)=2,'Historical Inputs'!F3243*J16,"n.a.")))</x:t>
        </x:r>
      </x:text>
    </x:comment>
    <x:comment ref="J13" authorId="0">
      <x:text>
        <x:r>
          <x:t>Other intangibles exclude goodwill. If combined intangibles are reported, goodwill is deducted once. Formula: =IF(COUNT('Historical Inputs'!F3212,J12)=2,'Historical Inputs'!F3212-J12,'Historical Inputs'!F3211)</x:t>
        </x:r>
      </x:text>
    </x:comment>
    <x:comment ref="J14" authorId="0">
      <x:text>
        <x:r>
          <x:t>Straight subtraction TCE has no issuer deferred-tax adjustment. Formula: =IF(COUNT(J11,J12,J13)=3,J11-J12-J13,"n.a.")</x:t>
        </x:r>
      </x:text>
    </x:comment>
    <x:comment ref="J17" authorId="0">
      <x:text>
        <x:r>
          <x:t>Reported book value per share takes precedence. Formula: =IF(ISNUMBER('Historical Inputs'!F3243),'Historical Inputs'!F3243,IF(COUNT(J11,J16)=2,J11/J16,"n.a."))</x:t>
        </x:r>
      </x:text>
    </x:comment>
    <x:comment ref="J18" authorId="0">
      <x:text>
        <x:r>
          <x:t>Selected TBV is issuer reported, then issuer TCE divided by ending shares, then straight-subtraction TCE. Formula: =IF(ISNUMBER('Historical Inputs'!F3244),'Historical Inputs'!F3244,IF(COUNT('Historical Inputs'!F3245,J16)=2,'Historical Inputs'!F3245/J16,IF(COUNT(J14,J16)=2,J14/J16,"n.a.")))</x:t>
        </x:r>
      </x:text>
    </x:comment>
    <x:comment ref="J15" authorId="0">
      <x:text>
        <x:r>
          <x:t>Reported TCE takes precedence. TBV times rounded end shares can be a reconstruction. Formula: =IF(ISNUMBER('Historical Inputs'!F3245),'Historical Inputs'!F3245,IF(COUNT(J18,J16)=2,J18*J16,"n.a."))</x:t>
        </x:r>
      </x:text>
    </x:comment>
    <x:comment ref="J36" authorId="0">
      <x:text>
        <x:r>
          <x:t>Common earnings exclude preferred dividends and common-income adjustments. Formula: =IF(ISNUMBER('Historical Inputs'!F3231),'Historical Inputs'!F3231,IF(COUNT('Historical Inputs'!F3230,'Historical Inputs'!F3232)=2,'Historical Inputs'!F3230-'Historical Inputs'!F3232,"n.a."))</x:t>
        </x:r>
      </x:text>
    </x:comment>
    <x:comment ref="J37" authorId="0">
      <x:text>
        <x:r>
          <x:t>Reported parent net income, otherwise common income plus reported preferred adjustments; the fallback is a bridge. Formula: =IF(ISNUMBER('Historical Inputs'!F3230),'Historical Inputs'!F3230,IF(COUNT('Historical Inputs'!F3231,'Historical Inputs'!F3232)=2,'Historical Inputs'!F3231+'Historical Inputs'!F3232,"n.a."))</x:t>
        </x:r>
      </x:text>
    </x:comment>
    <x:comment ref="J30" authorId="0">
      <x:text>
        <x:r>
          <x:t>Net revenue equals net interest plus noninterest income. Use total GAAP reported revenue when a component is unavailable. Formula: =IF(COUNT(J28:J29)=2,SUM(J28:J29),'Historical Inputs'!F3225)</x:t>
        </x:r>
      </x:text>
    </x:comment>
    <x:comment ref="J32" authorId="0">
      <x:text>
        <x:r>
          <x:t>Pre-provision net revenue excludes the provision but retains operating expense. Formula: =IF(COUNT(J30,J31)=2,J30-J31,"n.a.")</x:t>
        </x:r>
      </x:text>
    </x:comment>
    <x:comment ref="J33" authorId="0">
      <x:text>
        <x:r>
          <x:t>Reported credit provision is selected first. Otherwise this is an explicitly labeled pretax bridge residual, not a reported provision. Formula: =IF(ISNUMBER('Historical Inputs'!F3227),'Historical Inputs'!F3227,IF(COUNT(J30,J31,J34)=3,J30-J31-J34,"n.a."))</x:t>
        </x:r>
      </x:text>
    </x:comment>
    <x:comment ref="J40" authorId="0">
      <x:text>
        <x:r>
          <x:t>Calculated common EPS uses common earnings and period-average diluted shares. Formula: =IF(AND(ISNUMBER(J36),ISNUMBER(J39),J39&lt;&gt;0),J36/J39,"n.a.")</x:t>
        </x:r>
      </x:text>
    </x:comment>
    <x:comment ref="J46" authorId="0">
      <x:text>
        <x:r>
          <x:t>Net charge-offs equal gross charge-offs less recoveries. Missing recoveries are not zero. Formula: =IF(COUNT(J44,J45)=2,J44-J45,"n.a.")</x:t>
        </x:r>
      </x:text>
    </x:comment>
    <x:comment ref="J51" authorId="0">
      <x:text>
        <x:r>
          <x:t>GAAP efficiency proxy. Issuer tax-equivalent revenue may produce a different reported ratio. Formula: =IF(AND(ISNUMBER(J31),ISNUMBER(J30),J30&lt;&gt;0),J31/J30,"n.a.")</x:t>
        </x:r>
      </x:text>
    </x:comment>
    <x:comment ref="J52" authorId="0">
      <x:text>
        <x:r>
          <x:t>Period-end loan-to-deposit ratio; business-model funding differences remain. Formula: =IF(AND(ISNUMBER(J21),ISNUMBER(J24),J24&lt;&gt;0),J21/J24,"n.a.")</x:t>
        </x:r>
      </x:text>
    </x:comment>
    <x:comment ref="J53" authorId="0">
      <x:text>
        <x:r>
          <x:t>Loan allowance coverage excludes unfunded commitment reserves. Formula: =IF(AND(ISNUMBER(J23),ISNUMBER(J21),J21&lt;&gt;0),J23/J21,"n.a.")</x:t>
        </x:r>
      </x:text>
    </x:comment>
    <x:comment ref="J54" authorId="0">
      <x:text>
        <x:r>
          <x:t>Charge-offs divided by period-end gross loans. This differs from an issuer average-loan credit-loss ratio. Formula: =IF(AND(ISNUMBER(J46),ISNUMBER(J21),J21&lt;&gt;0),J46/J21,"n.a.")</x:t>
        </x:r>
      </x:text>
    </x:comment>
    <x:comment ref="J55" authorId="0">
      <x:text>
        <x:r>
          <x:t>Difference between parent and common earnings includes preferred and other common-income claims. Formula: =IF(COUNT(J37,J36)=2,J37-J36,"n.a.")</x:t>
        </x:r>
      </x:text>
    </x:comment>
    <x:comment ref="J48" authorId="0">
      <x:text>
        <x:r>
          <x:t>Two-point average balance proxy, not the issuer daily average return. Formula: =IF(COUNT(J36,J11,I11)=3,J36/AVERAGE(J11,I11),"n.a.")</x:t>
        </x:r>
      </x:text>
    </x:comment>
    <x:comment ref="J49" authorId="0">
      <x:text>
        <x:r>
          <x:t>Two-point average balance proxy, not the issuer daily average return. Formula: =IF(COUNT(J36,J15,I15)=3,J36/AVERAGE(J15,I15),"n.a.")</x:t>
        </x:r>
      </x:text>
    </x:comment>
    <x:comment ref="J50" authorId="0">
      <x:text>
        <x:r>
          <x:t>Two-point average balance proxy, not the issuer daily average return. Formula: =IF(COUNT(J36,J7,I7)=3,J36/AVERAGE(J7,I7),"n.a.")</x:t>
        </x:r>
      </x:text>
    </x:comment>
    <x:comment ref="K7" authorId="0">
      <x:text>
        <x:r>
          <x:t>Assets, FY2023. Linked to the original frozen input. A missing reported fact stays n.a. Formula: ='Historical Inputs'!F3246</x:t>
        </x:r>
      </x:text>
    </x:comment>
    <x:comment ref="K8" authorId="0">
      <x:text>
        <x:r>
          <x:t>Liabilities, FY2023. Linked to the original frozen input. A missing reported fact stays n.a. Formula: ='Historical Inputs'!F3247</x:t>
        </x:r>
      </x:text>
    </x:comment>
    <x:comment ref="K9" authorId="0">
      <x:text>
        <x:r>
          <x:t>Shareholders equity attributable to parent, FY2023. Linked to the original frozen input. A missing reported fact stays n.a. Formula: ='Historical Inputs'!F3248</x:t>
        </x:r>
      </x:text>
    </x:comment>
    <x:comment ref="K12" authorId="0">
      <x:text>
        <x:r>
          <x:t>Goodwill, FY2023. Linked to the original frozen input. A missing reported fact stays n.a. Formula: ='Historical Inputs'!F3251</x:t>
        </x:r>
      </x:text>
    </x:comment>
    <x:comment ref="K19" authorId="0">
      <x:text>
        <x:r>
          <x:t>Reported common book value per share, FY2023. Linked to the original frozen input. A missing reported fact stays n.a. Formula: ='Historical Inputs'!F3284</x:t>
        </x:r>
      </x:text>
    </x:comment>
    <x:comment ref="K20" authorId="0">
      <x:text>
        <x:r>
          <x:t>Reported tangible book value per share, FY2023. Linked to the original frozen input. A missing reported fact stays n.a. Formula: ='Historical Inputs'!F3285</x:t>
        </x:r>
      </x:text>
    </x:comment>
    <x:comment ref="K21" authorId="0">
      <x:text>
        <x:r>
          <x:t>Gross loans and leases selected definition, FY2023. Linked to the original frozen input. A missing reported fact stays n.a. Formula: ='Historical Inputs'!F3258</x:t>
        </x:r>
      </x:text>
    </x:comment>
    <x:comment ref="K22" authorId="0">
      <x:text>
        <x:r>
          <x:t>Net loans after allowance selected definition, FY2023. Linked to the original frozen input. A missing reported fact stays n.a. Formula: ='Historical Inputs'!F3259</x:t>
        </x:r>
      </x:text>
    </x:comment>
    <x:comment ref="K23" authorId="0">
      <x:text>
        <x:r>
          <x:t>Loan allowance for credit losses, FY2023. Linked to the original frozen input. A missing reported fact stays n.a. Formula: ='Historical Inputs'!F3260</x:t>
        </x:r>
      </x:text>
    </x:comment>
    <x:comment ref="K25" authorId="0">
      <x:text>
        <x:r>
          <x:t>Cash, FY2023. Linked to the original frozen input. A missing reported fact stays n.a. Formula: ='Historical Inputs'!F3262</x:t>
        </x:r>
      </x:text>
    </x:comment>
    <x:comment ref="K26" authorId="0">
      <x:text>
        <x:r>
          <x:t>Accumulated other comprehensive income, FY2023. Linked to the original frozen input. A missing reported fact stays n.a. Formula: ='Historical Inputs'!F3263</x:t>
        </x:r>
      </x:text>
    </x:comment>
    <x:comment ref="K28" authorId="0">
      <x:text>
        <x:r>
          <x:t>Net interest income, FY2023. Linked to the original frozen input. A missing reported fact stays n.a. Formula: ='Historical Inputs'!F3264</x:t>
        </x:r>
      </x:text>
    </x:comment>
    <x:comment ref="K29" authorId="0">
      <x:text>
        <x:r>
          <x:t>Noninterest Income, FY2023. Linked to the original frozen input. A missing reported fact stays n.a. Formula: ='Historical Inputs'!F3265</x:t>
        </x:r>
      </x:text>
    </x:comment>
    <x:comment ref="K31" authorId="0">
      <x:text>
        <x:r>
          <x:t>Noninterest expense, FY2023. Linked to the original frozen input. A missing reported fact stays n.a. Formula: ='Historical Inputs'!F3267</x:t>
        </x:r>
      </x:text>
    </x:comment>
    <x:comment ref="K34" authorId="0">
      <x:text>
        <x:r>
          <x:t>Income before income taxes, FY2023. Linked to the original frozen input. A missing reported fact stays n.a. Formula: ='Historical Inputs'!F3269</x:t>
        </x:r>
      </x:text>
    </x:comment>
    <x:comment ref="K35" authorId="0">
      <x:text>
        <x:r>
          <x:t>Tax, FY2023. Linked to the original frozen input. A missing reported fact stays n.a. Formula: ='Historical Inputs'!F3270</x:t>
        </x:r>
      </x:text>
    </x:comment>
    <x:comment ref="K38" authorId="0">
      <x:text>
        <x:r>
          <x:t>Reported diluted EPS, FY2023. Linked to the original frozen input. A missing reported fact stays n.a. Formula: ='Historical Inputs'!F3274</x:t>
        </x:r>
      </x:text>
    </x:comment>
    <x:comment ref="K39" authorId="0">
      <x:text>
        <x:r>
          <x:t>Weighted average diluted shares, FY2023. Linked to the original frozen input. A missing reported fact stays n.a. Formula: ='Historical Inputs'!F3275</x:t>
        </x:r>
      </x:text>
    </x:comment>
    <x:comment ref="K41" authorId="0">
      <x:text>
        <x:r>
          <x:t>Dividends per common share, FY2023. Linked to the original frozen input. A missing reported fact stays n.a. Formula: ='Historical Inputs'!F3276</x:t>
        </x:r>
      </x:text>
    </x:comment>
    <x:comment ref="K42" authorId="0">
      <x:text>
        <x:r>
          <x:t>Cash common dividends paid, FY2023. Linked to the original frozen input. A missing reported fact stays n.a. Formula: ='Historical Inputs'!F3277</x:t>
        </x:r>
      </x:text>
    </x:comment>
    <x:comment ref="K43" authorId="0">
      <x:text>
        <x:r>
          <x:t>Common share repurchases paid, FY2023. Linked to the original frozen input. A missing reported fact stays n.a. Formula: ='Historical Inputs'!F3278</x:t>
        </x:r>
      </x:text>
    </x:comment>
    <x:comment ref="K44" authorId="0">
      <x:text>
        <x:r>
          <x:t>Gross loan charge-offs, FY2023. Linked to the original frozen input. A missing reported fact stays n.a. Formula: ='Historical Inputs'!F3279</x:t>
        </x:r>
      </x:text>
    </x:comment>
    <x:comment ref="K45" authorId="0">
      <x:text>
        <x:r>
          <x:t>Loan recoveries, FY2023. Linked to the original frozen input. A missing reported fact stays n.a. Formula: ='Historical Inputs'!F3280</x:t>
        </x:r>
      </x:text>
    </x:comment>
    <x:comment ref="K47" authorId="0">
      <x:text>
        <x:r>
          <x:t>Actual standardized CET1 ratio, FY2023. Linked to the original frozen input. A missing reported fact stays n.a. Formula: ='Historical Inputs'!F3282</x:t>
        </x:r>
      </x:text>
    </x:comment>
    <x:comment ref="K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Inputs'!F3257</x:t>
        </x:r>
      </x:text>
    </x:comment>
    <x:comment ref="K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Inputs'!F3249),'Historical Inputs'!F3249&gt;=1),'Historical Inputs'!F3249,IF(COUNT('Historical Inputs'!F3248,'Historical Inputs'!F3250)=2,'Historical Inputs'!F3248-'Historical Inputs'!F3250,"n.a."))</x:t>
        </x:r>
      </x:text>
    </x:comment>
    <x:comment ref="K16" authorId="0">
      <x:text>
        <x:r>
          <x:t>Ending shares differ from weighted average diluted shares. Issued less treasury is used only for an identical date. Formula: =IF(ISNUMBER('Historical Inputs'!F3254),'Historical Inputs'!F3254,IF(COUNT('Historical Inputs'!F3255,'Historical Inputs'!F3256)=2,'Historical Inputs'!F3255-'Historical Inputs'!F3256,"n.a."))</x:t>
        </x:r>
      </x:text>
    </x:comment>
    <x:comment ref="K11" authorId="0">
      <x:text>
        <x:r>
          <x:t>Explicit reported common equity takes precedence. Preferred par amounts cannot substitute for carrying values. Rounded BV times shares is a disclosed fallback. Formula: =IF(ISNUMBER('Historical Inputs'!F3250),'Historical Inputs'!F3250,IF(AND(COUNT('Historical Inputs'!F3248,'Historical Inputs'!F3249)=2,'Historical Inputs'!F3249&gt;=1),'Historical Inputs'!F3248-'Historical Inputs'!F3249,IF(COUNT('Historical Inputs'!F3284,K16)=2,'Historical Inputs'!F3284*K16,"n.a.")))</x:t>
        </x:r>
      </x:text>
    </x:comment>
    <x:comment ref="K13" authorId="0">
      <x:text>
        <x:r>
          <x:t>Other intangibles exclude goodwill. If combined intangibles are reported, goodwill is deducted once. Formula: =IF(COUNT('Historical Inputs'!F3253,K12)=2,'Historical Inputs'!F3253-K12,'Historical Inputs'!F3252)</x:t>
        </x:r>
      </x:text>
    </x:comment>
    <x:comment ref="K14" authorId="0">
      <x:text>
        <x:r>
          <x:t>Straight subtraction TCE has no issuer deferred-tax adjustment. Formula: =IF(COUNT(K11,K12,K13)=3,K11-K12-K13,"n.a.")</x:t>
        </x:r>
      </x:text>
    </x:comment>
    <x:comment ref="K17" authorId="0">
      <x:text>
        <x:r>
          <x:t>Reported book value per share takes precedence. Formula: =IF(ISNUMBER('Historical Inputs'!F3284),'Historical Inputs'!F3284,IF(COUNT(K11,K16)=2,K11/K16,"n.a."))</x:t>
        </x:r>
      </x:text>
    </x:comment>
    <x:comment ref="K18" authorId="0">
      <x:text>
        <x:r>
          <x:t>Selected TBV is issuer reported, then issuer TCE divided by ending shares, then straight-subtraction TCE. Formula: =IF(ISNUMBER('Historical Inputs'!F3285),'Historical Inputs'!F3285,IF(COUNT('Historical Inputs'!F3286,K16)=2,'Historical Inputs'!F3286/K16,IF(COUNT(K14,K16)=2,K14/K16,"n.a.")))</x:t>
        </x:r>
      </x:text>
    </x:comment>
    <x:comment ref="K15" authorId="0">
      <x:text>
        <x:r>
          <x:t>Reported TCE takes precedence. TBV times rounded end shares can be a reconstruction. Formula: =IF(ISNUMBER('Historical Inputs'!F3286),'Historical Inputs'!F3286,IF(COUNT(K18,K16)=2,K18*K16,"n.a."))</x:t>
        </x:r>
      </x:text>
    </x:comment>
    <x:comment ref="K36" authorId="0">
      <x:text>
        <x:r>
          <x:t>Common earnings exclude preferred dividends and common-income adjustments. Formula: =IF(ISNUMBER('Historical Inputs'!F3272),'Historical Inputs'!F3272,IF(COUNT('Historical Inputs'!F3271,'Historical Inputs'!F3273)=2,'Historical Inputs'!F3271-'Historical Inputs'!F3273,"n.a."))</x:t>
        </x:r>
      </x:text>
    </x:comment>
    <x:comment ref="K37" authorId="0">
      <x:text>
        <x:r>
          <x:t>Reported parent net income, otherwise common income plus reported preferred adjustments; the fallback is a bridge. Formula: =IF(ISNUMBER('Historical Inputs'!F3271),'Historical Inputs'!F3271,IF(COUNT('Historical Inputs'!F3272,'Historical Inputs'!F3273)=2,'Historical Inputs'!F3272+'Historical Inputs'!F3273,"n.a."))</x:t>
        </x:r>
      </x:text>
    </x:comment>
    <x:comment ref="K30" authorId="0">
      <x:text>
        <x:r>
          <x:t>Net revenue equals net interest plus noninterest income. Use total GAAP reported revenue when a component is unavailable. Formula: =IF(COUNT(K28:K29)=2,SUM(K28:K29),'Historical Inputs'!F3266)</x:t>
        </x:r>
      </x:text>
    </x:comment>
    <x:comment ref="K32" authorId="0">
      <x:text>
        <x:r>
          <x:t>Pre-provision net revenue excludes the provision but retains operating expense. Formula: =IF(COUNT(K30,K31)=2,K30-K31,"n.a.")</x:t>
        </x:r>
      </x:text>
    </x:comment>
    <x:comment ref="K33" authorId="0">
      <x:text>
        <x:r>
          <x:t>Reported credit provision is selected first. Otherwise this is an explicitly labeled pretax bridge residual, not a reported provision. Formula: =IF(ISNUMBER('Historical Inputs'!F3268),'Historical Inputs'!F3268,IF(COUNT(K30,K31,K34)=3,K30-K31-K34,"n.a."))</x:t>
        </x:r>
      </x:text>
    </x:comment>
    <x:comment ref="K40" authorId="0">
      <x:text>
        <x:r>
          <x:t>Calculated common EPS uses common earnings and period-average diluted shares. Formula: =IF(AND(ISNUMBER(K36),ISNUMBER(K39),K39&lt;&gt;0),K36/K39,"n.a.")</x:t>
        </x:r>
      </x:text>
    </x:comment>
    <x:comment ref="K46" authorId="0">
      <x:text>
        <x:r>
          <x:t>Net charge-offs equal gross charge-offs less recoveries. Missing recoveries are not zero. Formula: =IF(COUNT(K44,K45)=2,K44-K45,"n.a.")</x:t>
        </x:r>
      </x:text>
    </x:comment>
    <x:comment ref="K51" authorId="0">
      <x:text>
        <x:r>
          <x:t>GAAP efficiency proxy. Issuer tax-equivalent revenue may produce a different reported ratio. Formula: =IF(AND(ISNUMBER(K31),ISNUMBER(K30),K30&lt;&gt;0),K31/K30,"n.a.")</x:t>
        </x:r>
      </x:text>
    </x:comment>
    <x:comment ref="K52" authorId="0">
      <x:text>
        <x:r>
          <x:t>Period-end loan-to-deposit ratio; business-model funding differences remain. Formula: =IF(AND(ISNUMBER(K21),ISNUMBER(K24),K24&lt;&gt;0),K21/K24,"n.a.")</x:t>
        </x:r>
      </x:text>
    </x:comment>
    <x:comment ref="K53" authorId="0">
      <x:text>
        <x:r>
          <x:t>Loan allowance coverage excludes unfunded commitment reserves. Formula: =IF(AND(ISNUMBER(K23),ISNUMBER(K21),K21&lt;&gt;0),K23/K21,"n.a.")</x:t>
        </x:r>
      </x:text>
    </x:comment>
    <x:comment ref="K54" authorId="0">
      <x:text>
        <x:r>
          <x:t>Charge-offs divided by period-end gross loans. This differs from an issuer average-loan credit-loss ratio. Formula: =IF(AND(ISNUMBER(K46),ISNUMBER(K21),K21&lt;&gt;0),K46/K21,"n.a.")</x:t>
        </x:r>
      </x:text>
    </x:comment>
    <x:comment ref="K55" authorId="0">
      <x:text>
        <x:r>
          <x:t>Difference between parent and common earnings includes preferred and other common-income claims. Formula: =IF(COUNT(K37,K36)=2,K37-K36,"n.a.")</x:t>
        </x:r>
      </x:text>
    </x:comment>
    <x:comment ref="K48" authorId="0">
      <x:text>
        <x:r>
          <x:t>Two-point average balance proxy, not the issuer daily average return. Formula: =IF(COUNT(K36,K11,J11)=3,K36/AVERAGE(K11,J11),"n.a.")</x:t>
        </x:r>
      </x:text>
    </x:comment>
    <x:comment ref="K49" authorId="0">
      <x:text>
        <x:r>
          <x:t>Two-point average balance proxy, not the issuer daily average return. Formula: =IF(COUNT(K36,K15,J15)=3,K36/AVERAGE(K15,J15),"n.a.")</x:t>
        </x:r>
      </x:text>
    </x:comment>
    <x:comment ref="K50" authorId="0">
      <x:text>
        <x:r>
          <x:t>Two-point average balance proxy, not the issuer daily average return. Formula: =IF(COUNT(K36,K7,J7)=3,K36/AVERAGE(K7,J7),"n.a.")</x:t>
        </x:r>
      </x:text>
    </x:comment>
    <x:comment ref="L7" authorId="0">
      <x:text>
        <x:r>
          <x:t>Assets, FY2024. Linked to the original frozen input. A missing reported fact stays n.a. Formula: ='Historical Inputs'!F3287</x:t>
        </x:r>
      </x:text>
    </x:comment>
    <x:comment ref="L8" authorId="0">
      <x:text>
        <x:r>
          <x:t>Liabilities, FY2024. Linked to the original frozen input. A missing reported fact stays n.a. Formula: ='Historical Inputs'!F3288</x:t>
        </x:r>
      </x:text>
    </x:comment>
    <x:comment ref="L9" authorId="0">
      <x:text>
        <x:r>
          <x:t>Shareholders equity attributable to parent, FY2024. Linked to the original frozen input. A missing reported fact stays n.a. Formula: ='Historical Inputs'!F3289</x:t>
        </x:r>
      </x:text>
    </x:comment>
    <x:comment ref="L12" authorId="0">
      <x:text>
        <x:r>
          <x:t>Goodwill, FY2024. Linked to the original frozen input. A missing reported fact stays n.a. Formula: ='Historical Inputs'!F3292</x:t>
        </x:r>
      </x:text>
    </x:comment>
    <x:comment ref="L19" authorId="0">
      <x:text>
        <x:r>
          <x:t>Reported common book value per share, FY2024. Linked to the original frozen input. A missing reported fact stays n.a. Formula: ='Historical Inputs'!F3325</x:t>
        </x:r>
      </x:text>
    </x:comment>
    <x:comment ref="L20" authorId="0">
      <x:text>
        <x:r>
          <x:t>Reported tangible book value per share, FY2024. Linked to the original frozen input. A missing reported fact stays n.a. Formula: ='Historical Inputs'!F3326</x:t>
        </x:r>
      </x:text>
    </x:comment>
    <x:comment ref="L21" authorId="0">
      <x:text>
        <x:r>
          <x:t>Gross loans and leases selected definition, FY2024. Linked to the original frozen input. A missing reported fact stays n.a. Formula: ='Historical Inputs'!F3299</x:t>
        </x:r>
      </x:text>
    </x:comment>
    <x:comment ref="L22" authorId="0">
      <x:text>
        <x:r>
          <x:t>Net loans after allowance selected definition, FY2024. Linked to the original frozen input. A missing reported fact stays n.a. Formula: ='Historical Inputs'!F3300</x:t>
        </x:r>
      </x:text>
    </x:comment>
    <x:comment ref="L23" authorId="0">
      <x:text>
        <x:r>
          <x:t>Loan allowance for credit losses, FY2024. Linked to the original frozen input. A missing reported fact stays n.a. Formula: ='Historical Inputs'!F3301</x:t>
        </x:r>
      </x:text>
    </x:comment>
    <x:comment ref="L25" authorId="0">
      <x:text>
        <x:r>
          <x:t>Cash, FY2024. Linked to the original frozen input. A missing reported fact stays n.a. Formula: ='Historical Inputs'!F3303</x:t>
        </x:r>
      </x:text>
    </x:comment>
    <x:comment ref="L26" authorId="0">
      <x:text>
        <x:r>
          <x:t>Accumulated other comprehensive income, FY2024. Linked to the original frozen input. A missing reported fact stays n.a. Formula: ='Historical Inputs'!F3304</x:t>
        </x:r>
      </x:text>
    </x:comment>
    <x:comment ref="L28" authorId="0">
      <x:text>
        <x:r>
          <x:t>Net interest income, FY2024. Linked to the original frozen input. A missing reported fact stays n.a. Formula: ='Historical Inputs'!F3305</x:t>
        </x:r>
      </x:text>
    </x:comment>
    <x:comment ref="L29" authorId="0">
      <x:text>
        <x:r>
          <x:t>Noninterest Income, FY2024. Linked to the original frozen input. A missing reported fact stays n.a. Formula: ='Historical Inputs'!F3306</x:t>
        </x:r>
      </x:text>
    </x:comment>
    <x:comment ref="L31" authorId="0">
      <x:text>
        <x:r>
          <x:t>Noninterest expense, FY2024. Linked to the original frozen input. A missing reported fact stays n.a. Formula: ='Historical Inputs'!F3308</x:t>
        </x:r>
      </x:text>
    </x:comment>
    <x:comment ref="L34" authorId="0">
      <x:text>
        <x:r>
          <x:t>Income before income taxes, FY2024. Linked to the original frozen input. A missing reported fact stays n.a. Formula: ='Historical Inputs'!F3310</x:t>
        </x:r>
      </x:text>
    </x:comment>
    <x:comment ref="L35" authorId="0">
      <x:text>
        <x:r>
          <x:t>Tax, FY2024. Linked to the original frozen input. A missing reported fact stays n.a. Formula: ='Historical Inputs'!F3311</x:t>
        </x:r>
      </x:text>
    </x:comment>
    <x:comment ref="L38" authorId="0">
      <x:text>
        <x:r>
          <x:t>Reported diluted EPS, FY2024. Linked to the original frozen input. A missing reported fact stays n.a. Formula: ='Historical Inputs'!F3315</x:t>
        </x:r>
      </x:text>
    </x:comment>
    <x:comment ref="L39" authorId="0">
      <x:text>
        <x:r>
          <x:t>Weighted average diluted shares, FY2024. Linked to the original frozen input. A missing reported fact stays n.a. Formula: ='Historical Inputs'!F3316</x:t>
        </x:r>
      </x:text>
    </x:comment>
    <x:comment ref="L41" authorId="0">
      <x:text>
        <x:r>
          <x:t>Dividends per common share, FY2024. Linked to the original frozen input. A missing reported fact stays n.a. Formula: ='Historical Inputs'!F3317</x:t>
        </x:r>
      </x:text>
    </x:comment>
    <x:comment ref="L42" authorId="0">
      <x:text>
        <x:r>
          <x:t>Cash common dividends paid, FY2024. Linked to the original frozen input. A missing reported fact stays n.a. Formula: ='Historical Inputs'!F3318</x:t>
        </x:r>
      </x:text>
    </x:comment>
    <x:comment ref="L43" authorId="0">
      <x:text>
        <x:r>
          <x:t>Common share repurchases paid, FY2024. Linked to the original frozen input. A missing reported fact stays n.a. Formula: ='Historical Inputs'!F3319</x:t>
        </x:r>
      </x:text>
    </x:comment>
    <x:comment ref="L44" authorId="0">
      <x:text>
        <x:r>
          <x:t>Gross loan charge-offs, FY2024. Linked to the original frozen input. A missing reported fact stays n.a. Formula: ='Historical Inputs'!F3320</x:t>
        </x:r>
      </x:text>
    </x:comment>
    <x:comment ref="L45" authorId="0">
      <x:text>
        <x:r>
          <x:t>Loan recoveries, FY2024. Linked to the original frozen input. A missing reported fact stays n.a. Formula: ='Historical Inputs'!F3321</x:t>
        </x:r>
      </x:text>
    </x:comment>
    <x:comment ref="L47" authorId="0">
      <x:text>
        <x:r>
          <x:t>Actual standardized CET1 ratio, FY2024. Linked to the original frozen input. A missing reported fact stays n.a. Formula: ='Historical Inputs'!F3323</x:t>
        </x:r>
      </x:text>
    </x:comment>
    <x:comment ref="L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Inputs'!F3298</x:t>
        </x:r>
      </x:text>
    </x:comment>
    <x:comment ref="L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Inputs'!F3290),'Historical Inputs'!F3290&gt;=1),'Historical Inputs'!F3290,IF(COUNT('Historical Inputs'!F3289,'Historical Inputs'!F3291)=2,'Historical Inputs'!F3289-'Historical Inputs'!F3291,"n.a."))</x:t>
        </x:r>
      </x:text>
    </x:comment>
    <x:comment ref="L16" authorId="0">
      <x:text>
        <x:r>
          <x:t>Ending shares differ from weighted average diluted shares. Issued less treasury is used only for an identical date. Formula: =IF(ISNUMBER('Historical Inputs'!F3295),'Historical Inputs'!F3295,IF(COUNT('Historical Inputs'!F3296,'Historical Inputs'!F3297)=2,'Historical Inputs'!F3296-'Historical Inputs'!F3297,"n.a."))</x:t>
        </x:r>
      </x:text>
    </x:comment>
    <x:comment ref="L11" authorId="0">
      <x:text>
        <x:r>
          <x:t>Explicit reported common equity takes precedence. Preferred par amounts cannot substitute for carrying values. Rounded BV times shares is a disclosed fallback. Formula: =IF(ISNUMBER('Historical Inputs'!F3291),'Historical Inputs'!F3291,IF(AND(COUNT('Historical Inputs'!F3289,'Historical Inputs'!F3290)=2,'Historical Inputs'!F3290&gt;=1),'Historical Inputs'!F3289-'Historical Inputs'!F3290,IF(COUNT('Historical Inputs'!F3325,L16)=2,'Historical Inputs'!F3325*L16,"n.a.")))</x:t>
        </x:r>
      </x:text>
    </x:comment>
    <x:comment ref="L13" authorId="0">
      <x:text>
        <x:r>
          <x:t>Other intangibles exclude goodwill. If combined intangibles are reported, goodwill is deducted once. Formula: =IF(COUNT('Historical Inputs'!F3294,L12)=2,'Historical Inputs'!F3294-L12,'Historical Inputs'!F3293)</x:t>
        </x:r>
      </x:text>
    </x:comment>
    <x:comment ref="L14" authorId="0">
      <x:text>
        <x:r>
          <x:t>Straight subtraction TCE has no issuer deferred-tax adjustment. Formula: =IF(COUNT(L11,L12,L13)=3,L11-L12-L13,"n.a.")</x:t>
        </x:r>
      </x:text>
    </x:comment>
    <x:comment ref="L17" authorId="0">
      <x:text>
        <x:r>
          <x:t>Reported book value per share takes precedence. Formula: =IF(ISNUMBER('Historical Inputs'!F3325),'Historical Inputs'!F3325,IF(COUNT(L11,L16)=2,L11/L16,"n.a."))</x:t>
        </x:r>
      </x:text>
    </x:comment>
    <x:comment ref="L18" authorId="0">
      <x:text>
        <x:r>
          <x:t>Selected TBV is issuer reported, then issuer TCE divided by ending shares, then straight-subtraction TCE. Formula: =IF(ISNUMBER('Historical Inputs'!F3326),'Historical Inputs'!F3326,IF(COUNT('Historical Inputs'!F3327,L16)=2,'Historical Inputs'!F3327/L16,IF(COUNT(L14,L16)=2,L14/L16,"n.a.")))</x:t>
        </x:r>
      </x:text>
    </x:comment>
    <x:comment ref="L15" authorId="0">
      <x:text>
        <x:r>
          <x:t>Reported TCE takes precedence. TBV times rounded end shares can be a reconstruction. Formula: =IF(ISNUMBER('Historical Inputs'!F3327),'Historical Inputs'!F3327,IF(COUNT(L18,L16)=2,L18*L16,"n.a."))</x:t>
        </x:r>
      </x:text>
    </x:comment>
    <x:comment ref="L36" authorId="0">
      <x:text>
        <x:r>
          <x:t>Common earnings exclude preferred dividends and common-income adjustments. Formula: =IF(ISNUMBER('Historical Inputs'!F3313),'Historical Inputs'!F3313,IF(COUNT('Historical Inputs'!F3312,'Historical Inputs'!F3314)=2,'Historical Inputs'!F3312-'Historical Inputs'!F3314,"n.a."))</x:t>
        </x:r>
      </x:text>
    </x:comment>
    <x:comment ref="L37" authorId="0">
      <x:text>
        <x:r>
          <x:t>Reported parent net income, otherwise common income plus reported preferred adjustments; the fallback is a bridge. Formula: =IF(ISNUMBER('Historical Inputs'!F3312),'Historical Inputs'!F3312,IF(COUNT('Historical Inputs'!F3313,'Historical Inputs'!F3314)=2,'Historical Inputs'!F3313+'Historical Inputs'!F3314,"n.a."))</x:t>
        </x:r>
      </x:text>
    </x:comment>
    <x:comment ref="L30" authorId="0">
      <x:text>
        <x:r>
          <x:t>Net revenue equals net interest plus noninterest income. Use total GAAP reported revenue when a component is unavailable. Formula: =IF(COUNT(L28:L29)=2,SUM(L28:L29),'Historical Inputs'!F3307)</x:t>
        </x:r>
      </x:text>
    </x:comment>
    <x:comment ref="L32" authorId="0">
      <x:text>
        <x:r>
          <x:t>Pre-provision net revenue excludes the provision but retains operating expense. Formula: =IF(COUNT(L30,L31)=2,L30-L31,"n.a.")</x:t>
        </x:r>
      </x:text>
    </x:comment>
    <x:comment ref="L33" authorId="0">
      <x:text>
        <x:r>
          <x:t>Reported credit provision is selected first. Otherwise this is an explicitly labeled pretax bridge residual, not a reported provision. Formula: =IF(ISNUMBER('Historical Inputs'!F3309),'Historical Inputs'!F3309,IF(COUNT(L30,L31,L34)=3,L30-L31-L34,"n.a."))</x:t>
        </x:r>
      </x:text>
    </x:comment>
    <x:comment ref="L40" authorId="0">
      <x:text>
        <x:r>
          <x:t>Calculated common EPS uses common earnings and period-average diluted shares. Formula: =IF(AND(ISNUMBER(L36),ISNUMBER(L39),L39&lt;&gt;0),L36/L39,"n.a.")</x:t>
        </x:r>
      </x:text>
    </x:comment>
    <x:comment ref="L46" authorId="0">
      <x:text>
        <x:r>
          <x:t>Net charge-offs equal gross charge-offs less recoveries. Missing recoveries are not zero. Formula: =IF(COUNT(L44,L45)=2,L44-L45,"n.a.")</x:t>
        </x:r>
      </x:text>
    </x:comment>
    <x:comment ref="L51" authorId="0">
      <x:text>
        <x:r>
          <x:t>GAAP efficiency proxy. Issuer tax-equivalent revenue may produce a different reported ratio. Formula: =IF(AND(ISNUMBER(L31),ISNUMBER(L30),L30&lt;&gt;0),L31/L30,"n.a.")</x:t>
        </x:r>
      </x:text>
    </x:comment>
    <x:comment ref="L52" authorId="0">
      <x:text>
        <x:r>
          <x:t>Period-end loan-to-deposit ratio; business-model funding differences remain. Formula: =IF(AND(ISNUMBER(L21),ISNUMBER(L24),L24&lt;&gt;0),L21/L24,"n.a.")</x:t>
        </x:r>
      </x:text>
    </x:comment>
    <x:comment ref="L53" authorId="0">
      <x:text>
        <x:r>
          <x:t>Loan allowance coverage excludes unfunded commitment reserves. Formula: =IF(AND(ISNUMBER(L23),ISNUMBER(L21),L21&lt;&gt;0),L23/L21,"n.a.")</x:t>
        </x:r>
      </x:text>
    </x:comment>
    <x:comment ref="L54" authorId="0">
      <x:text>
        <x:r>
          <x:t>Charge-offs divided by period-end gross loans. This differs from an issuer average-loan credit-loss ratio. Formula: =IF(AND(ISNUMBER(L46),ISNUMBER(L21),L21&lt;&gt;0),L46/L21,"n.a.")</x:t>
        </x:r>
      </x:text>
    </x:comment>
    <x:comment ref="L55" authorId="0">
      <x:text>
        <x:r>
          <x:t>Difference between parent and common earnings includes preferred and other common-income claims. Formula: =IF(COUNT(L37,L36)=2,L37-L36,"n.a.")</x:t>
        </x:r>
      </x:text>
    </x:comment>
    <x:comment ref="L48" authorId="0">
      <x:text>
        <x:r>
          <x:t>Two-point average balance proxy, not the issuer daily average return. Formula: =IF(COUNT(L36,L11,K11)=3,L36/AVERAGE(L11,K11),"n.a.")</x:t>
        </x:r>
      </x:text>
    </x:comment>
    <x:comment ref="L49" authorId="0">
      <x:text>
        <x:r>
          <x:t>Two-point average balance proxy, not the issuer daily average return. Formula: =IF(COUNT(L36,L15,K15)=3,L36/AVERAGE(L15,K15),"n.a.")</x:t>
        </x:r>
      </x:text>
    </x:comment>
    <x:comment ref="L50" authorId="0">
      <x:text>
        <x:r>
          <x:t>Two-point average balance proxy, not the issuer daily average return. Formula: =IF(COUNT(L36,L7,K7)=3,L36/AVERAGE(L7,K7),"n.a.")</x:t>
        </x:r>
      </x:text>
    </x:comment>
    <x:comment ref="M7" authorId="0">
      <x:text>
        <x:r>
          <x:t>Assets, FY2025. Linked to the original frozen input. A missing reported fact stays n.a. Formula: ='Historical Inputs'!F3328</x:t>
        </x:r>
      </x:text>
    </x:comment>
    <x:comment ref="M8" authorId="0">
      <x:text>
        <x:r>
          <x:t>Liabilities, FY2025. Linked to the original frozen input. A missing reported fact stays n.a. Formula: ='Historical Inputs'!F3329</x:t>
        </x:r>
      </x:text>
    </x:comment>
    <x:comment ref="M9" authorId="0">
      <x:text>
        <x:r>
          <x:t>Shareholders equity attributable to parent, FY2025. Linked to the original frozen input. A missing reported fact stays n.a. Formula: ='Historical Inputs'!F3330</x:t>
        </x:r>
      </x:text>
    </x:comment>
    <x:comment ref="M12" authorId="0">
      <x:text>
        <x:r>
          <x:t>Goodwill, FY2025. Linked to the original frozen input. A missing reported fact stays n.a. Formula: ='Historical Inputs'!F3333</x:t>
        </x:r>
      </x:text>
    </x:comment>
    <x:comment ref="M19" authorId="0">
      <x:text>
        <x:r>
          <x:t>Reported common book value per share, FY2025. Linked to the original frozen input. A missing reported fact stays n.a. Formula: ='Historical Inputs'!F3366</x:t>
        </x:r>
      </x:text>
    </x:comment>
    <x:comment ref="M20" authorId="0">
      <x:text>
        <x:r>
          <x:t>Reported tangible book value per share, FY2025. Linked to the original frozen input. A missing reported fact stays n.a. Formula: ='Historical Inputs'!F3367</x:t>
        </x:r>
      </x:text>
    </x:comment>
    <x:comment ref="M21" authorId="0">
      <x:text>
        <x:r>
          <x:t>Gross loans and leases selected definition, FY2025. Linked to the original frozen input. A missing reported fact stays n.a. Formula: ='Historical Inputs'!F3340</x:t>
        </x:r>
      </x:text>
    </x:comment>
    <x:comment ref="M22" authorId="0">
      <x:text>
        <x:r>
          <x:t>Net loans after allowance selected definition, FY2025. Linked to the original frozen input. A missing reported fact stays n.a. Formula: ='Historical Inputs'!F3341</x:t>
        </x:r>
      </x:text>
    </x:comment>
    <x:comment ref="M23" authorId="0">
      <x:text>
        <x:r>
          <x:t>Loan allowance for credit losses, FY2025. Linked to the original frozen input. A missing reported fact stays n.a. Formula: ='Historical Inputs'!F3342</x:t>
        </x:r>
      </x:text>
    </x:comment>
    <x:comment ref="M25" authorId="0">
      <x:text>
        <x:r>
          <x:t>Cash, FY2025. Linked to the original frozen input. A missing reported fact stays n.a. Formula: ='Historical Inputs'!F3344</x:t>
        </x:r>
      </x:text>
    </x:comment>
    <x:comment ref="M26" authorId="0">
      <x:text>
        <x:r>
          <x:t>Accumulated other comprehensive income, FY2025. Linked to the original frozen input. A missing reported fact stays n.a. Formula: ='Historical Inputs'!F3345</x:t>
        </x:r>
      </x:text>
    </x:comment>
    <x:comment ref="M28" authorId="0">
      <x:text>
        <x:r>
          <x:t>Net interest income, FY2025. Linked to the original frozen input. A missing reported fact stays n.a. Formula: ='Historical Inputs'!F3346</x:t>
        </x:r>
      </x:text>
    </x:comment>
    <x:comment ref="M29" authorId="0">
      <x:text>
        <x:r>
          <x:t>Noninterest Income, FY2025. Linked to the original frozen input. A missing reported fact stays n.a. Formula: ='Historical Inputs'!F3347</x:t>
        </x:r>
      </x:text>
    </x:comment>
    <x:comment ref="M31" authorId="0">
      <x:text>
        <x:r>
          <x:t>Noninterest expense, FY2025. Linked to the original frozen input. A missing reported fact stays n.a. Formula: ='Historical Inputs'!F3349</x:t>
        </x:r>
      </x:text>
    </x:comment>
    <x:comment ref="M34" authorId="0">
      <x:text>
        <x:r>
          <x:t>Income before income taxes, FY2025. Linked to the original frozen input. A missing reported fact stays n.a. Formula: ='Historical Inputs'!F3351</x:t>
        </x:r>
      </x:text>
    </x:comment>
    <x:comment ref="M35" authorId="0">
      <x:text>
        <x:r>
          <x:t>Tax, FY2025. Linked to the original frozen input. A missing reported fact stays n.a. Formula: ='Historical Inputs'!F3352</x:t>
        </x:r>
      </x:text>
    </x:comment>
    <x:comment ref="M38" authorId="0">
      <x:text>
        <x:r>
          <x:t>Reported diluted EPS, FY2025. Linked to the original frozen input. A missing reported fact stays n.a. Formula: ='Historical Inputs'!F3356</x:t>
        </x:r>
      </x:text>
    </x:comment>
    <x:comment ref="M39" authorId="0">
      <x:text>
        <x:r>
          <x:t>Weighted average diluted shares, FY2025. Linked to the original frozen input. A missing reported fact stays n.a. Formula: ='Historical Inputs'!F3357</x:t>
        </x:r>
      </x:text>
    </x:comment>
    <x:comment ref="M41" authorId="0">
      <x:text>
        <x:r>
          <x:t>Dividends per common share, FY2025. Linked to the original frozen input. A missing reported fact stays n.a. Formula: ='Historical Inputs'!F3358</x:t>
        </x:r>
      </x:text>
    </x:comment>
    <x:comment ref="M42" authorId="0">
      <x:text>
        <x:r>
          <x:t>Cash common dividends paid, FY2025. Linked to the original frozen input. A missing reported fact stays n.a. Formula: ='Historical Inputs'!F3359</x:t>
        </x:r>
      </x:text>
    </x:comment>
    <x:comment ref="M43" authorId="0">
      <x:text>
        <x:r>
          <x:t>Common share repurchases paid, FY2025. Linked to the original frozen input. A missing reported fact stays n.a. Formula: ='Historical Inputs'!F3360</x:t>
        </x:r>
      </x:text>
    </x:comment>
    <x:comment ref="M44" authorId="0">
      <x:text>
        <x:r>
          <x:t>Gross loan charge-offs, FY2025. Linked to the original frozen input. A missing reported fact stays n.a. Formula: ='Historical Inputs'!F3361</x:t>
        </x:r>
      </x:text>
    </x:comment>
    <x:comment ref="M45" authorId="0">
      <x:text>
        <x:r>
          <x:t>Loan recoveries, FY2025. Linked to the original frozen input. A missing reported fact stays n.a. Formula: ='Historical Inputs'!F3362</x:t>
        </x:r>
      </x:text>
    </x:comment>
    <x:comment ref="M47" authorId="0">
      <x:text>
        <x:r>
          <x:t>Actual standardized CET1 ratio, FY2025. Linked to the original frozen input. A missing reported fact stays n.a. Formula: ='Historical Inputs'!F3364</x:t>
        </x:r>
      </x:text>
    </x:comment>
    <x:comment ref="M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Inputs'!F3339</x:t>
        </x:r>
      </x:text>
    </x:comment>
    <x:comment ref="M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Inputs'!F3331),'Historical Inputs'!F3331&gt;=1),'Historical Inputs'!F3331,IF(COUNT('Historical Inputs'!F3330,'Historical Inputs'!F3332)=2,'Historical Inputs'!F3330-'Historical Inputs'!F3332,"n.a."))</x:t>
        </x:r>
      </x:text>
    </x:comment>
    <x:comment ref="M16" authorId="0">
      <x:text>
        <x:r>
          <x:t>Ending shares differ from weighted average diluted shares. Issued less treasury is used only for an identical date. Formula: =IF(ISNUMBER('Historical Inputs'!F3336),'Historical Inputs'!F3336,IF(COUNT('Historical Inputs'!F3337,'Historical Inputs'!F3338)=2,'Historical Inputs'!F3337-'Historical Inputs'!F3338,"n.a."))</x:t>
        </x:r>
      </x:text>
    </x:comment>
    <x:comment ref="M11" authorId="0">
      <x:text>
        <x:r>
          <x:t>Explicit reported common equity takes precedence. Preferred par amounts cannot substitute for carrying values. Rounded BV times shares is a disclosed fallback. Formula: =IF(ISNUMBER('Historical Inputs'!F3332),'Historical Inputs'!F3332,IF(AND(COUNT('Historical Inputs'!F3330,'Historical Inputs'!F3331)=2,'Historical Inputs'!F3331&gt;=1),'Historical Inputs'!F3330-'Historical Inputs'!F3331,IF(COUNT('Historical Inputs'!F3366,M16)=2,'Historical Inputs'!F3366*M16,"n.a.")))</x:t>
        </x:r>
      </x:text>
    </x:comment>
    <x:comment ref="M13" authorId="0">
      <x:text>
        <x:r>
          <x:t>Other intangibles exclude goodwill. If combined intangibles are reported, goodwill is deducted once. Formula: =IF(COUNT('Historical Inputs'!F3335,M12)=2,'Historical Inputs'!F3335-M12,'Historical Inputs'!F3334)</x:t>
        </x:r>
      </x:text>
    </x:comment>
    <x:comment ref="M14" authorId="0">
      <x:text>
        <x:r>
          <x:t>Straight subtraction TCE has no issuer deferred-tax adjustment. Formula: =IF(COUNT(M11,M12,M13)=3,M11-M12-M13,"n.a.")</x:t>
        </x:r>
      </x:text>
    </x:comment>
    <x:comment ref="M17" authorId="0">
      <x:text>
        <x:r>
          <x:t>Reported book value per share takes precedence. Formula: =IF(ISNUMBER('Historical Inputs'!F3366),'Historical Inputs'!F3366,IF(COUNT(M11,M16)=2,M11/M16,"n.a."))</x:t>
        </x:r>
      </x:text>
    </x:comment>
    <x:comment ref="M18" authorId="0">
      <x:text>
        <x:r>
          <x:t>Selected TBV is issuer reported, then issuer TCE divided by ending shares, then straight-subtraction TCE. Formula: =IF(ISNUMBER('Historical Inputs'!F3367),'Historical Inputs'!F3367,IF(COUNT('Historical Inputs'!F3368,M16)=2,'Historical Inputs'!F3368/M16,IF(COUNT(M14,M16)=2,M14/M16,"n.a.")))</x:t>
        </x:r>
      </x:text>
    </x:comment>
    <x:comment ref="M15" authorId="0">
      <x:text>
        <x:r>
          <x:t>Reported TCE takes precedence. TBV times rounded end shares can be a reconstruction. Formula: =IF(ISNUMBER('Historical Inputs'!F3368),'Historical Inputs'!F3368,IF(COUNT(M18,M16)=2,M18*M16,"n.a."))</x:t>
        </x:r>
      </x:text>
    </x:comment>
    <x:comment ref="M36" authorId="0">
      <x:text>
        <x:r>
          <x:t>Common earnings exclude preferred dividends and common-income adjustments. Formula: =IF(ISNUMBER('Historical Inputs'!F3354),'Historical Inputs'!F3354,IF(COUNT('Historical Inputs'!F3353,'Historical Inputs'!F3355)=2,'Historical Inputs'!F3353-'Historical Inputs'!F3355,"n.a."))</x:t>
        </x:r>
      </x:text>
    </x:comment>
    <x:comment ref="M37" authorId="0">
      <x:text>
        <x:r>
          <x:t>Reported parent net income, otherwise common income plus reported preferred adjustments; the fallback is a bridge. Formula: =IF(ISNUMBER('Historical Inputs'!F3353),'Historical Inputs'!F3353,IF(COUNT('Historical Inputs'!F3354,'Historical Inputs'!F3355)=2,'Historical Inputs'!F3354+'Historical Inputs'!F3355,"n.a."))</x:t>
        </x:r>
      </x:text>
    </x:comment>
    <x:comment ref="M30" authorId="0">
      <x:text>
        <x:r>
          <x:t>Net revenue equals net interest plus noninterest income. Use total GAAP reported revenue when a component is unavailable. Formula: =IF(COUNT(M28:M29)=2,SUM(M28:M29),'Historical Inputs'!F3348)</x:t>
        </x:r>
      </x:text>
    </x:comment>
    <x:comment ref="M32" authorId="0">
      <x:text>
        <x:r>
          <x:t>Pre-provision net revenue excludes the provision but retains operating expense. Formula: =IF(COUNT(M30,M31)=2,M30-M31,"n.a.")</x:t>
        </x:r>
      </x:text>
    </x:comment>
    <x:comment ref="M33" authorId="0">
      <x:text>
        <x:r>
          <x:t>Reported credit provision is selected first. Otherwise this is an explicitly labeled pretax bridge residual, not a reported provision. Formula: =IF(ISNUMBER('Historical Inputs'!F3350),'Historical Inputs'!F3350,IF(COUNT(M30,M31,M34)=3,M30-M31-M34,"n.a."))</x:t>
        </x:r>
      </x:text>
    </x:comment>
    <x:comment ref="M40" authorId="0">
      <x:text>
        <x:r>
          <x:t>Calculated common EPS uses common earnings and period-average diluted shares. Formula: =IF(AND(ISNUMBER(M36),ISNUMBER(M39),M39&lt;&gt;0),M36/M39,"n.a.")</x:t>
        </x:r>
      </x:text>
    </x:comment>
    <x:comment ref="M46" authorId="0">
      <x:text>
        <x:r>
          <x:t>Net charge-offs equal gross charge-offs less recoveries. Missing recoveries are not zero. Formula: =IF(COUNT(M44,M45)=2,M44-M45,"n.a.")</x:t>
        </x:r>
      </x:text>
    </x:comment>
    <x:comment ref="M51" authorId="0">
      <x:text>
        <x:r>
          <x:t>GAAP efficiency proxy. Issuer tax-equivalent revenue may produce a different reported ratio. Formula: =IF(AND(ISNUMBER(M31),ISNUMBER(M30),M30&lt;&gt;0),M31/M30,"n.a.")</x:t>
        </x:r>
      </x:text>
    </x:comment>
    <x:comment ref="M52" authorId="0">
      <x:text>
        <x:r>
          <x:t>Period-end loan-to-deposit ratio; business-model funding differences remain. Formula: =IF(AND(ISNUMBER(M21),ISNUMBER(M24),M24&lt;&gt;0),M21/M24,"n.a.")</x:t>
        </x:r>
      </x:text>
    </x:comment>
    <x:comment ref="M53" authorId="0">
      <x:text>
        <x:r>
          <x:t>Loan allowance coverage excludes unfunded commitment reserves. Formula: =IF(AND(ISNUMBER(M23),ISNUMBER(M21),M21&lt;&gt;0),M23/M21,"n.a.")</x:t>
        </x:r>
      </x:text>
    </x:comment>
    <x:comment ref="M54" authorId="0">
      <x:text>
        <x:r>
          <x:t>Charge-offs divided by period-end gross loans. This differs from an issuer average-loan credit-loss ratio. Formula: =IF(AND(ISNUMBER(M46),ISNUMBER(M21),M21&lt;&gt;0),M46/M21,"n.a.")</x:t>
        </x:r>
      </x:text>
    </x:comment>
    <x:comment ref="M55" authorId="0">
      <x:text>
        <x:r>
          <x:t>Difference between parent and common earnings includes preferred and other common-income claims. Formula: =IF(COUNT(M37,M36)=2,M37-M36,"n.a.")</x:t>
        </x:r>
      </x:text>
    </x:comment>
    <x:comment ref="M48" authorId="0">
      <x:text>
        <x:r>
          <x:t>Two-point average balance proxy, not the issuer daily average return. Formula: =IF(COUNT(M36,M11,L11)=3,M36/AVERAGE(M11,L11),"n.a.")</x:t>
        </x:r>
      </x:text>
    </x:comment>
    <x:comment ref="M49" authorId="0">
      <x:text>
        <x:r>
          <x:t>Two-point average balance proxy, not the issuer daily average return. Formula: =IF(COUNT(M36,M15,L15)=3,M36/AVERAGE(M15,L15),"n.a.")</x:t>
        </x:r>
      </x:text>
    </x:comment>
    <x:comment ref="M50" authorId="0">
      <x:text>
        <x:r>
          <x:t>Two-point average balance proxy, not the issuer daily average return. Formula: =IF(COUNT(M36,M7,L7)=3,M36/AVERAGE(M7,L7),"n.a.")</x:t>
        </x:r>
      </x:text>
    </x:comment>
    <x:comment ref="P7" authorId="0">
      <x:text>
        <x:r>
          <x:t>Assets, H1 2025. Linked to the original frozen input. A missing reported fact stays n.a. Formula: ='Historical Inputs'!F3369</x:t>
        </x:r>
      </x:text>
    </x:comment>
    <x:comment ref="P8" authorId="0">
      <x:text>
        <x:r>
          <x:t>Liabilities, H1 2025. Linked to the original frozen input. A missing reported fact stays n.a. Formula: ='Historical Inputs'!F3370</x:t>
        </x:r>
      </x:text>
    </x:comment>
    <x:comment ref="P9" authorId="0">
      <x:text>
        <x:r>
          <x:t>Shareholders equity attributable to parent, H1 2025. Linked to the original frozen input. A missing reported fact stays n.a. Formula: ='Historical Inputs'!F3371</x:t>
        </x:r>
      </x:text>
    </x:comment>
    <x:comment ref="P12" authorId="0">
      <x:text>
        <x:r>
          <x:t>Goodwill, H1 2025. Linked to the original frozen input. A missing reported fact stays n.a. Formula: ='Historical Inputs'!F3374</x:t>
        </x:r>
      </x:text>
    </x:comment>
    <x:comment ref="P19" authorId="0">
      <x:text>
        <x:r>
          <x:t>Reported common book value per share, H1 2025. Linked to the original frozen input. A missing reported fact stays n.a. Formula: ='Historical Inputs'!F3407</x:t>
        </x:r>
      </x:text>
    </x:comment>
    <x:comment ref="P20" authorId="0">
      <x:text>
        <x:r>
          <x:t>Reported tangible book value per share, H1 2025. Linked to the original frozen input. A missing reported fact stays n.a. Formula: ='Historical Inputs'!F3408</x:t>
        </x:r>
      </x:text>
    </x:comment>
    <x:comment ref="P21" authorId="0">
      <x:text>
        <x:r>
          <x:t>Gross loans and leases selected definition, H1 2025. Linked to the original frozen input. A missing reported fact stays n.a. Formula: ='Historical Inputs'!F3381</x:t>
        </x:r>
      </x:text>
    </x:comment>
    <x:comment ref="P22" authorId="0">
      <x:text>
        <x:r>
          <x:t>Net loans after allowance selected definition, H1 2025. Linked to the original frozen input. A missing reported fact stays n.a. Formula: ='Historical Inputs'!F3382</x:t>
        </x:r>
      </x:text>
    </x:comment>
    <x:comment ref="P23" authorId="0">
      <x:text>
        <x:r>
          <x:t>Loan allowance for credit losses, H1 2025. Linked to the original frozen input. A missing reported fact stays n.a. Formula: ='Historical Inputs'!F3383</x:t>
        </x:r>
      </x:text>
    </x:comment>
    <x:comment ref="P25" authorId="0">
      <x:text>
        <x:r>
          <x:t>Cash, H1 2025. Linked to the original frozen input. A missing reported fact stays n.a. Formula: ='Historical Inputs'!F3385</x:t>
        </x:r>
      </x:text>
    </x:comment>
    <x:comment ref="P26" authorId="0">
      <x:text>
        <x:r>
          <x:t>Accumulated other comprehensive income, H1 2025. Linked to the original frozen input. A missing reported fact stays n.a. Formula: ='Historical Inputs'!F3386</x:t>
        </x:r>
      </x:text>
    </x:comment>
    <x:comment ref="P28" authorId="0">
      <x:text>
        <x:r>
          <x:t>Net interest income, H1 2025. Linked to the original frozen input. A missing reported fact stays n.a. Formula: ='Historical Inputs'!F3387</x:t>
        </x:r>
      </x:text>
    </x:comment>
    <x:comment ref="P29" authorId="0">
      <x:text>
        <x:r>
          <x:t>Noninterest Income, H1 2025. Linked to the original frozen input. A missing reported fact stays n.a. Formula: ='Historical Inputs'!F3388</x:t>
        </x:r>
      </x:text>
    </x:comment>
    <x:comment ref="P31" authorId="0">
      <x:text>
        <x:r>
          <x:t>Noninterest expense, H1 2025. Linked to the original frozen input. A missing reported fact stays n.a. Formula: ='Historical Inputs'!F3390</x:t>
        </x:r>
      </x:text>
    </x:comment>
    <x:comment ref="P34" authorId="0">
      <x:text>
        <x:r>
          <x:t>Income before income taxes, H1 2025. Linked to the original frozen input. A missing reported fact stays n.a. Formula: ='Historical Inputs'!F3392</x:t>
        </x:r>
      </x:text>
    </x:comment>
    <x:comment ref="P35" authorId="0">
      <x:text>
        <x:r>
          <x:t>Tax, H1 2025. Linked to the original frozen input. A missing reported fact stays n.a. Formula: ='Historical Inputs'!F3393</x:t>
        </x:r>
      </x:text>
    </x:comment>
    <x:comment ref="P38" authorId="0">
      <x:text>
        <x:r>
          <x:t>Reported diluted EPS, H1 2025. Linked to the original frozen input. A missing reported fact stays n.a. Formula: ='Historical Inputs'!F3397</x:t>
        </x:r>
      </x:text>
    </x:comment>
    <x:comment ref="P39" authorId="0">
      <x:text>
        <x:r>
          <x:t>Weighted average diluted shares, H1 2025. Linked to the original frozen input. A missing reported fact stays n.a. Formula: ='Historical Inputs'!F3398</x:t>
        </x:r>
      </x:text>
    </x:comment>
    <x:comment ref="P41" authorId="0">
      <x:text>
        <x:r>
          <x:t>Dividends per common share, H1 2025. Linked to the original frozen input. A missing reported fact stays n.a. Formula: ='Historical Inputs'!F3399</x:t>
        </x:r>
      </x:text>
    </x:comment>
    <x:comment ref="P42" authorId="0">
      <x:text>
        <x:r>
          <x:t>Cash common dividends paid, H1 2025. Linked to the original frozen input. A missing reported fact stays n.a. Formula: ='Historical Inputs'!F3400</x:t>
        </x:r>
      </x:text>
    </x:comment>
    <x:comment ref="P43" authorId="0">
      <x:text>
        <x:r>
          <x:t>Common share repurchases paid, H1 2025. Linked to the original frozen input. A missing reported fact stays n.a. Formula: ='Historical Inputs'!F3401</x:t>
        </x:r>
      </x:text>
    </x:comment>
    <x:comment ref="P44" authorId="0">
      <x:text>
        <x:r>
          <x:t>Gross loan charge-offs, H1 2025. Linked to the original frozen input. A missing reported fact stays n.a. Formula: ='Historical Inputs'!F3402</x:t>
        </x:r>
      </x:text>
    </x:comment>
    <x:comment ref="P45" authorId="0">
      <x:text>
        <x:r>
          <x:t>Loan recoveries, H1 2025. Linked to the original frozen input. A missing reported fact stays n.a. Formula: ='Historical Inputs'!F3403</x:t>
        </x:r>
      </x:text>
    </x:comment>
    <x:comment ref="P47" authorId="0">
      <x:text>
        <x:r>
          <x:t>Actual standardized CET1 ratio, H1 2025. Linked to the original frozen input. A missing reported fact stays n.a. Formula: ='Historical Inputs'!F3405</x:t>
        </x:r>
      </x:text>
    </x:comment>
    <x:comment ref="P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Inputs'!F3380</x:t>
        </x:r>
      </x:text>
    </x:comment>
    <x:comment ref="P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Inputs'!F3372),'Historical Inputs'!F3372&gt;=1),'Historical Inputs'!F3372,IF(COUNT('Historical Inputs'!F3371,'Historical Inputs'!F3373)=2,'Historical Inputs'!F3371-'Historical Inputs'!F3373,"n.a."))</x:t>
        </x:r>
      </x:text>
    </x:comment>
    <x:comment ref="P16" authorId="0">
      <x:text>
        <x:r>
          <x:t>Ending shares differ from weighted average diluted shares. Issued less treasury is used only for an identical date. Formula: =IF(ISNUMBER('Historical Inputs'!F3377),'Historical Inputs'!F3377,IF(COUNT('Historical Inputs'!F3378,'Historical Inputs'!F3379)=2,'Historical Inputs'!F3378-'Historical Inputs'!F3379,"n.a."))</x:t>
        </x:r>
      </x:text>
    </x:comment>
    <x:comment ref="P11" authorId="0">
      <x:text>
        <x:r>
          <x:t>Explicit reported common equity takes precedence. Preferred par amounts cannot substitute for carrying values. Rounded BV times shares is a disclosed fallback. Formula: =IF(ISNUMBER('Historical Inputs'!F3373),'Historical Inputs'!F3373,IF(AND(COUNT('Historical Inputs'!F3371,'Historical Inputs'!F3372)=2,'Historical Inputs'!F3372&gt;=1),'Historical Inputs'!F3371-'Historical Inputs'!F3372,IF(COUNT('Historical Inputs'!F3407,P16)=2,'Historical Inputs'!F3407*P16,"n.a.")))</x:t>
        </x:r>
      </x:text>
    </x:comment>
    <x:comment ref="P13" authorId="0">
      <x:text>
        <x:r>
          <x:t>Other intangibles exclude goodwill. If combined intangibles are reported, goodwill is deducted once. Formula: =IF(COUNT('Historical Inputs'!F3376,P12)=2,'Historical Inputs'!F3376-P12,'Historical Inputs'!F3375)</x:t>
        </x:r>
      </x:text>
    </x:comment>
    <x:comment ref="P14" authorId="0">
      <x:text>
        <x:r>
          <x:t>Straight subtraction TCE has no issuer deferred-tax adjustment. Formula: =IF(COUNT(P11,P12,P13)=3,P11-P12-P13,"n.a.")</x:t>
        </x:r>
      </x:text>
    </x:comment>
    <x:comment ref="P17" authorId="0">
      <x:text>
        <x:r>
          <x:t>Reported book value per share takes precedence. Formula: =IF(ISNUMBER('Historical Inputs'!F3407),'Historical Inputs'!F3407,IF(COUNT(P11,P16)=2,P11/P16,"n.a."))</x:t>
        </x:r>
      </x:text>
    </x:comment>
    <x:comment ref="P18" authorId="0">
      <x:text>
        <x:r>
          <x:t>Selected TBV is issuer reported, then issuer TCE divided by ending shares, then straight-subtraction TCE. Formula: =IF(ISNUMBER('Historical Inputs'!F3408),'Historical Inputs'!F3408,IF(COUNT('Historical Inputs'!F3409,P16)=2,'Historical Inputs'!F3409/P16,IF(COUNT(P14,P16)=2,P14/P16,"n.a.")))</x:t>
        </x:r>
      </x:text>
    </x:comment>
    <x:comment ref="P15" authorId="0">
      <x:text>
        <x:r>
          <x:t>Reported TCE takes precedence. TBV times rounded end shares can be a reconstruction. Formula: =IF(ISNUMBER('Historical Inputs'!F3409),'Historical Inputs'!F3409,IF(COUNT(P18,P16)=2,P18*P16,"n.a."))</x:t>
        </x:r>
      </x:text>
    </x:comment>
    <x:comment ref="P36" authorId="0">
      <x:text>
        <x:r>
          <x:t>Common earnings exclude preferred dividends and common-income adjustments. Formula: =IF(ISNUMBER('Historical Inputs'!F3395),'Historical Inputs'!F3395,IF(COUNT('Historical Inputs'!F3394,'Historical Inputs'!F3396)=2,'Historical Inputs'!F3394-'Historical Inputs'!F3396,"n.a."))</x:t>
        </x:r>
      </x:text>
    </x:comment>
    <x:comment ref="P37" authorId="0">
      <x:text>
        <x:r>
          <x:t>Reported parent net income, otherwise common income plus reported preferred adjustments; the fallback is a bridge. Formula: =IF(ISNUMBER('Historical Inputs'!F3394),'Historical Inputs'!F3394,IF(COUNT('Historical Inputs'!F3395,'Historical Inputs'!F3396)=2,'Historical Inputs'!F3395+'Historical Inputs'!F3396,"n.a."))</x:t>
        </x:r>
      </x:text>
    </x:comment>
    <x:comment ref="P30" authorId="0">
      <x:text>
        <x:r>
          <x:t>Net revenue equals net interest plus noninterest income. Use total GAAP reported revenue when a component is unavailable. Formula: =IF(COUNT(P28:P29)=2,SUM(P28:P29),'Historical Inputs'!F3389)</x:t>
        </x:r>
      </x:text>
    </x:comment>
    <x:comment ref="P32" authorId="0">
      <x:text>
        <x:r>
          <x:t>Pre-provision net revenue excludes the provision but retains operating expense. Formula: =IF(COUNT(P30,P31)=2,P30-P31,"n.a.")</x:t>
        </x:r>
      </x:text>
    </x:comment>
    <x:comment ref="P33" authorId="0">
      <x:text>
        <x:r>
          <x:t>Reported credit provision is selected first. Otherwise this is an explicitly labeled pretax bridge residual, not a reported provision. Formula: =IF(ISNUMBER('Historical Inputs'!F3391),'Historical Inputs'!F3391,IF(COUNT(P30,P31,P34)=3,P30-P31-P34,"n.a."))</x:t>
        </x:r>
      </x:text>
    </x:comment>
    <x:comment ref="P40" authorId="0">
      <x:text>
        <x:r>
          <x:t>Calculated common EPS uses common earnings and period-average diluted shares. Formula: =IF(AND(ISNUMBER(P36),ISNUMBER(P39),P39&lt;&gt;0),P36/P39,"n.a.")</x:t>
        </x:r>
      </x:text>
    </x:comment>
    <x:comment ref="P46" authorId="0">
      <x:text>
        <x:r>
          <x:t>Net charge-offs equal gross charge-offs less recoveries. Missing recoveries are not zero. Formula: =IF(COUNT(P44,P45)=2,P44-P45,"n.a.")</x:t>
        </x:r>
      </x:text>
    </x:comment>
    <x:comment ref="P51" authorId="0">
      <x:text>
        <x:r>
          <x:t>GAAP efficiency proxy. Issuer tax-equivalent revenue may produce a different reported ratio. Formula: =IF(AND(ISNUMBER(P31),ISNUMBER(P30),P30&lt;&gt;0),P31/P30,"n.a.")</x:t>
        </x:r>
      </x:text>
    </x:comment>
    <x:comment ref="P52" authorId="0">
      <x:text>
        <x:r>
          <x:t>Period-end loan-to-deposit ratio; business-model funding differences remain. Formula: =IF(AND(ISNUMBER(P21),ISNUMBER(P24),P24&lt;&gt;0),P21/P24,"n.a.")</x:t>
        </x:r>
      </x:text>
    </x:comment>
    <x:comment ref="P53" authorId="0">
      <x:text>
        <x:r>
          <x:t>Loan allowance coverage excludes unfunded commitment reserves. Formula: =IF(AND(ISNUMBER(P23),ISNUMBER(P21),P21&lt;&gt;0),P23/P21,"n.a.")</x:t>
        </x:r>
      </x:text>
    </x:comment>
    <x:comment ref="P54" authorId="0">
      <x:text>
        <x:r>
          <x:t>Charge-offs divided by period-end gross loans. This differs from an issuer average-loan credit-loss ratio. Formula: =IF(AND(ISNUMBER(P46),ISNUMBER(P21),P21&lt;&gt;0),P46/P21,"n.a.")</x:t>
        </x:r>
      </x:text>
    </x:comment>
    <x:comment ref="P55" authorId="0">
      <x:text>
        <x:r>
          <x:t>Difference between parent and common earnings includes preferred and other common-income claims. Formula: =IF(COUNT(P37,P36)=2,P37-P36,"n.a.")</x:t>
        </x:r>
      </x:text>
    </x:comment>
    <x:comment ref="Q7" authorId="0">
      <x:text>
        <x:r>
          <x:t>Assets, H1 2026. Linked to the original frozen input. A missing reported fact stays n.a. Formula: ='Historical Inputs'!F3410</x:t>
        </x:r>
      </x:text>
    </x:comment>
    <x:comment ref="Q8" authorId="0">
      <x:text>
        <x:r>
          <x:t>Liabilities, H1 2026. Linked to the original frozen input. A missing reported fact stays n.a. Formula: ='Historical Inputs'!F3411</x:t>
        </x:r>
      </x:text>
    </x:comment>
    <x:comment ref="Q9" authorId="0">
      <x:text>
        <x:r>
          <x:t>Shareholders equity attributable to parent, H1 2026. Linked to the original frozen input. A missing reported fact stays n.a. Formula: ='Historical Inputs'!F3412</x:t>
        </x:r>
      </x:text>
    </x:comment>
    <x:comment ref="Q12" authorId="0">
      <x:text>
        <x:r>
          <x:t>Goodwill, H1 2026. Linked to the original frozen input. A missing reported fact stays n.a. Formula: ='Historical Inputs'!F3415</x:t>
        </x:r>
      </x:text>
    </x:comment>
    <x:comment ref="Q19" authorId="0">
      <x:text>
        <x:r>
          <x:t>Reported common book value per share, H1 2026. Linked to the original frozen input. A missing reported fact stays n.a. Formula: ='Historical Inputs'!F3448</x:t>
        </x:r>
      </x:text>
    </x:comment>
    <x:comment ref="Q20" authorId="0">
      <x:text>
        <x:r>
          <x:t>Reported tangible book value per share, H1 2026. Linked to the original frozen input. A missing reported fact stays n.a. Formula: ='Historical Inputs'!F3449</x:t>
        </x:r>
      </x:text>
    </x:comment>
    <x:comment ref="Q21" authorId="0">
      <x:text>
        <x:r>
          <x:t>Gross loans and leases selected definition, H1 2026. Linked to the original frozen input. A missing reported fact stays n.a. Formula: ='Historical Inputs'!F3422</x:t>
        </x:r>
      </x:text>
    </x:comment>
    <x:comment ref="Q22" authorId="0">
      <x:text>
        <x:r>
          <x:t>Net loans after allowance selected definition, H1 2026. Linked to the original frozen input. A missing reported fact stays n.a. Formula: ='Historical Inputs'!F3423</x:t>
        </x:r>
      </x:text>
    </x:comment>
    <x:comment ref="Q23" authorId="0">
      <x:text>
        <x:r>
          <x:t>Loan allowance for credit losses, H1 2026. Linked to the original frozen input. A missing reported fact stays n.a. Formula: ='Historical Inputs'!F3424</x:t>
        </x:r>
      </x:text>
    </x:comment>
    <x:comment ref="Q25" authorId="0">
      <x:text>
        <x:r>
          <x:t>Cash, H1 2026. Linked to the original frozen input. A missing reported fact stays n.a. Formula: ='Historical Inputs'!F3426</x:t>
        </x:r>
      </x:text>
    </x:comment>
    <x:comment ref="Q26" authorId="0">
      <x:text>
        <x:r>
          <x:t>Accumulated other comprehensive income, H1 2026. Linked to the original frozen input. A missing reported fact stays n.a. Formula: ='Historical Inputs'!F3427</x:t>
        </x:r>
      </x:text>
    </x:comment>
    <x:comment ref="Q28" authorId="0">
      <x:text>
        <x:r>
          <x:t>Net interest income, H1 2026. Linked to the original frozen input. A missing reported fact stays n.a. Formula: ='Historical Inputs'!F3428</x:t>
        </x:r>
      </x:text>
    </x:comment>
    <x:comment ref="Q29" authorId="0">
      <x:text>
        <x:r>
          <x:t>Noninterest Income, H1 2026. Linked to the original frozen input. A missing reported fact stays n.a. Formula: ='Historical Inputs'!F3429</x:t>
        </x:r>
      </x:text>
    </x:comment>
    <x:comment ref="Q31" authorId="0">
      <x:text>
        <x:r>
          <x:t>Noninterest expense, H1 2026. Linked to the original frozen input. A missing reported fact stays n.a. Formula: ='Historical Inputs'!F3431</x:t>
        </x:r>
      </x:text>
    </x:comment>
    <x:comment ref="Q34" authorId="0">
      <x:text>
        <x:r>
          <x:t>Income before income taxes, H1 2026. Linked to the original frozen input. A missing reported fact stays n.a. Formula: ='Historical Inputs'!F3433</x:t>
        </x:r>
      </x:text>
    </x:comment>
    <x:comment ref="Q35" authorId="0">
      <x:text>
        <x:r>
          <x:t>Tax, H1 2026. Linked to the original frozen input. A missing reported fact stays n.a. Formula: ='Historical Inputs'!F3434</x:t>
        </x:r>
      </x:text>
    </x:comment>
    <x:comment ref="Q38" authorId="0">
      <x:text>
        <x:r>
          <x:t>Reported diluted EPS, H1 2026. Linked to the original frozen input. A missing reported fact stays n.a. Formula: ='Historical Inputs'!F3438</x:t>
        </x:r>
      </x:text>
    </x:comment>
    <x:comment ref="Q39" authorId="0">
      <x:text>
        <x:r>
          <x:t>Weighted average diluted shares, H1 2026. Linked to the original frozen input. A missing reported fact stays n.a. Formula: ='Historical Inputs'!F3439</x:t>
        </x:r>
      </x:text>
    </x:comment>
    <x:comment ref="Q41" authorId="0">
      <x:text>
        <x:r>
          <x:t>Dividends per common share, H1 2026. Linked to the original frozen input. A missing reported fact stays n.a. Formula: ='Historical Inputs'!F3440</x:t>
        </x:r>
      </x:text>
    </x:comment>
    <x:comment ref="Q42" authorId="0">
      <x:text>
        <x:r>
          <x:t>Cash common dividends paid, H1 2026. Linked to the original frozen input. A missing reported fact stays n.a. Formula: ='Historical Inputs'!F3441</x:t>
        </x:r>
      </x:text>
    </x:comment>
    <x:comment ref="Q43" authorId="0">
      <x:text>
        <x:r>
          <x:t>Common share repurchases paid, H1 2026. Linked to the original frozen input. A missing reported fact stays n.a. Formula: ='Historical Inputs'!F3442</x:t>
        </x:r>
      </x:text>
    </x:comment>
    <x:comment ref="Q44" authorId="0">
      <x:text>
        <x:r>
          <x:t>Gross loan charge-offs, H1 2026. Linked to the original frozen input. A missing reported fact stays n.a. Formula: ='Historical Inputs'!F3443</x:t>
        </x:r>
      </x:text>
    </x:comment>
    <x:comment ref="Q45" authorId="0">
      <x:text>
        <x:r>
          <x:t>Loan recoveries, H1 2026. Linked to the original frozen input. A missing reported fact stays n.a. Formula: ='Historical Inputs'!F3444</x:t>
        </x:r>
      </x:text>
    </x:comment>
    <x:comment ref="Q47" authorId="0">
      <x:text>
        <x:r>
          <x:t>Actual standardized CET1 ratio, H1 2026. Linked to the original frozen input. A missing reported fact stays n.a. Formula: ='Historical Inputs'!F3446</x:t>
        </x:r>
      </x:text>
    </x:comment>
    <x:comment ref="Q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Inputs'!F3421</x:t>
        </x:r>
      </x:text>
    </x:comment>
    <x:comment ref="Q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Inputs'!F3413),'Historical Inputs'!F3413&gt;=1),'Historical Inputs'!F3413,IF(COUNT('Historical Inputs'!F3412,'Historical Inputs'!F3414)=2,'Historical Inputs'!F3412-'Historical Inputs'!F3414,"n.a."))</x:t>
        </x:r>
      </x:text>
    </x:comment>
    <x:comment ref="Q16" authorId="0">
      <x:text>
        <x:r>
          <x:t>Ending shares differ from weighted average diluted shares. Issued less treasury is used only for an identical date. Formula: =IF(ISNUMBER('Historical Inputs'!F3418),'Historical Inputs'!F3418,IF(COUNT('Historical Inputs'!F3419,'Historical Inputs'!F3420)=2,'Historical Inputs'!F3419-'Historical Inputs'!F3420,"n.a."))</x:t>
        </x:r>
      </x:text>
    </x:comment>
    <x:comment ref="Q11" authorId="0">
      <x:text>
        <x:r>
          <x:t>Explicit reported common equity takes precedence. Preferred par amounts cannot substitute for carrying values. Rounded BV times shares is a disclosed fallback. Formula: =IF(ISNUMBER('Historical Inputs'!F3414),'Historical Inputs'!F3414,IF(AND(COUNT('Historical Inputs'!F3412,'Historical Inputs'!F3413)=2,'Historical Inputs'!F3413&gt;=1),'Historical Inputs'!F3412-'Historical Inputs'!F3413,IF(COUNT('Historical Inputs'!F3448,Q16)=2,'Historical Inputs'!F3448*Q16,"n.a.")))</x:t>
        </x:r>
      </x:text>
    </x:comment>
    <x:comment ref="Q13" authorId="0">
      <x:text>
        <x:r>
          <x:t>Other intangibles exclude goodwill. If combined intangibles are reported, goodwill is deducted once. Formula: =IF(COUNT('Historical Inputs'!F3417,Q12)=2,'Historical Inputs'!F3417-Q12,'Historical Inputs'!F3416)</x:t>
        </x:r>
      </x:text>
    </x:comment>
    <x:comment ref="Q14" authorId="0">
      <x:text>
        <x:r>
          <x:t>Straight subtraction TCE has no issuer deferred-tax adjustment. Formula: =IF(COUNT(Q11,Q12,Q13)=3,Q11-Q12-Q13,"n.a.")</x:t>
        </x:r>
      </x:text>
    </x:comment>
    <x:comment ref="Q17" authorId="0">
      <x:text>
        <x:r>
          <x:t>Reported book value per share takes precedence. Formula: =IF(ISNUMBER('Historical Inputs'!F3448),'Historical Inputs'!F3448,IF(COUNT(Q11,Q16)=2,Q11/Q16,"n.a."))</x:t>
        </x:r>
      </x:text>
    </x:comment>
    <x:comment ref="Q18" authorId="0">
      <x:text>
        <x:r>
          <x:t>Selected TBV is issuer reported, then issuer TCE divided by ending shares, then straight-subtraction TCE. Formula: =IF(ISNUMBER('Historical Inputs'!F3449),'Historical Inputs'!F3449,IF(COUNT('Historical Inputs'!F3450,Q16)=2,'Historical Inputs'!F3450/Q16,IF(COUNT(Q14,Q16)=2,Q14/Q16,"n.a.")))</x:t>
        </x:r>
      </x:text>
    </x:comment>
    <x:comment ref="Q15" authorId="0">
      <x:text>
        <x:r>
          <x:t>Reported TCE takes precedence. TBV times rounded end shares can be a reconstruction. Formula: =IF(ISNUMBER('Historical Inputs'!F3450),'Historical Inputs'!F3450,IF(COUNT(Q18,Q16)=2,Q18*Q16,"n.a."))</x:t>
        </x:r>
      </x:text>
    </x:comment>
    <x:comment ref="Q36" authorId="0">
      <x:text>
        <x:r>
          <x:t>Common earnings exclude preferred dividends and common-income adjustments. Formula: =IF(ISNUMBER('Historical Inputs'!F3436),'Historical Inputs'!F3436,IF(COUNT('Historical Inputs'!F3435,'Historical Inputs'!F3437)=2,'Historical Inputs'!F3435-'Historical Inputs'!F3437,"n.a."))</x:t>
        </x:r>
      </x:text>
    </x:comment>
    <x:comment ref="Q37" authorId="0">
      <x:text>
        <x:r>
          <x:t>Reported parent net income, otherwise common income plus reported preferred adjustments; the fallback is a bridge. Formula: =IF(ISNUMBER('Historical Inputs'!F3435),'Historical Inputs'!F3435,IF(COUNT('Historical Inputs'!F3436,'Historical Inputs'!F3437)=2,'Historical Inputs'!F3436+'Historical Inputs'!F3437,"n.a."))</x:t>
        </x:r>
      </x:text>
    </x:comment>
    <x:comment ref="Q30" authorId="0">
      <x:text>
        <x:r>
          <x:t>Net revenue equals net interest plus noninterest income. Use total GAAP reported revenue when a component is unavailable. Formula: =IF(COUNT(Q28:Q29)=2,SUM(Q28:Q29),'Historical Inputs'!F3430)</x:t>
        </x:r>
      </x:text>
    </x:comment>
    <x:comment ref="Q32" authorId="0">
      <x:text>
        <x:r>
          <x:t>Pre-provision net revenue excludes the provision but retains operating expense. Formula: =IF(COUNT(Q30,Q31)=2,Q30-Q31,"n.a.")</x:t>
        </x:r>
      </x:text>
    </x:comment>
    <x:comment ref="Q33" authorId="0">
      <x:text>
        <x:r>
          <x:t>Reported credit provision is selected first. Otherwise this is an explicitly labeled pretax bridge residual, not a reported provision. Formula: =IF(ISNUMBER('Historical Inputs'!F3432),'Historical Inputs'!F3432,IF(COUNT(Q30,Q31,Q34)=3,Q30-Q31-Q34,"n.a."))</x:t>
        </x:r>
      </x:text>
    </x:comment>
    <x:comment ref="Q40" authorId="0">
      <x:text>
        <x:r>
          <x:t>Calculated common EPS uses common earnings and period-average diluted shares. Formula: =IF(AND(ISNUMBER(Q36),ISNUMBER(Q39),Q39&lt;&gt;0),Q36/Q39,"n.a.")</x:t>
        </x:r>
      </x:text>
    </x:comment>
    <x:comment ref="Q46" authorId="0">
      <x:text>
        <x:r>
          <x:t>Net charge-offs equal gross charge-offs less recoveries. Missing recoveries are not zero. Formula: =IF(COUNT(Q44,Q45)=2,Q44-Q45,"n.a.")</x:t>
        </x:r>
      </x:text>
    </x:comment>
    <x:comment ref="Q51" authorId="0">
      <x:text>
        <x:r>
          <x:t>GAAP efficiency proxy. Issuer tax-equivalent revenue may produce a different reported ratio. Formula: =IF(AND(ISNUMBER(Q31),ISNUMBER(Q30),Q30&lt;&gt;0),Q31/Q30,"n.a.")</x:t>
        </x:r>
      </x:text>
    </x:comment>
    <x:comment ref="Q52" authorId="0">
      <x:text>
        <x:r>
          <x:t>Period-end loan-to-deposit ratio; business-model funding differences remain. Formula: =IF(AND(ISNUMBER(Q21),ISNUMBER(Q24),Q24&lt;&gt;0),Q21/Q24,"n.a.")</x:t>
        </x:r>
      </x:text>
    </x:comment>
    <x:comment ref="Q53" authorId="0">
      <x:text>
        <x:r>
          <x:t>Loan allowance coverage excludes unfunded commitment reserves. Formula: =IF(AND(ISNUMBER(Q23),ISNUMBER(Q21),Q21&lt;&gt;0),Q23/Q21,"n.a.")</x:t>
        </x:r>
      </x:text>
    </x:comment>
    <x:comment ref="Q54" authorId="0">
      <x:text>
        <x:r>
          <x:t>Charge-offs divided by period-end gross loans. This differs from an issuer average-loan credit-loss ratio. Formula: =IF(AND(ISNUMBER(Q46),ISNUMBER(Q21),Q21&lt;&gt;0),Q46/Q21,"n.a.")</x:t>
        </x:r>
      </x:text>
    </x:comment>
    <x:comment ref="Q55" authorId="0">
      <x:text>
        <x:r>
          <x:t>Difference between parent and common earnings includes preferred and other common-income claims. Formula: =IF(COUNT(Q37,Q36)=2,Q37-Q36,"n.a.")</x:t>
        </x:r>
      </x:text>
    </x:comment>
    <x:comment ref="R28" authorId="0">
      <x:text>
        <x:r>
          <x:t>LTM flow equals FY2025 plus H1 2026 minus H1 2025. Stock balances stay at June 2026. Formula: =IF(COUNT(M28,Q28,P28)=3,M28+Q28-P28,"n.a.")</x:t>
        </x:r>
      </x:text>
    </x:comment>
    <x:comment ref="R29" authorId="0">
      <x:text>
        <x:r>
          <x:t>LTM flow equals FY2025 plus H1 2026 minus H1 2025. Stock balances stay at June 2026. Formula: =IF(COUNT(M29,Q29,P29)=3,M29+Q29-P29,"n.a.")</x:t>
        </x:r>
      </x:text>
    </x:comment>
    <x:comment ref="R30" authorId="0">
      <x:text>
        <x:r>
          <x:t>LTM flow equals FY2025 plus H1 2026 minus H1 2025. Stock balances stay at June 2026. Formula: =IF(COUNT(M30,Q30,P30)=3,M30+Q30-P30,"n.a.")</x:t>
        </x:r>
      </x:text>
    </x:comment>
    <x:comment ref="R31" authorId="0">
      <x:text>
        <x:r>
          <x:t>LTM flow equals FY2025 plus H1 2026 minus H1 2025. Stock balances stay at June 2026. Formula: =IF(COUNT(M31,Q31,P31)=3,M31+Q31-P31,"n.a.")</x:t>
        </x:r>
      </x:text>
    </x:comment>
    <x:comment ref="R32" authorId="0">
      <x:text>
        <x:r>
          <x:t>LTM flow equals FY2025 plus H1 2026 minus H1 2025. Stock balances stay at June 2026. Formula: =IF(COUNT(M32,Q32,P32)=3,M32+Q32-P32,"n.a.")</x:t>
        </x:r>
      </x:text>
    </x:comment>
    <x:comment ref="R33" authorId="0">
      <x:text>
        <x:r>
          <x:t>LTM flow equals FY2025 plus H1 2026 minus H1 2025. Stock balances stay at June 2026. Formula: =IF(COUNT(M33,Q33,P33)=3,M33+Q33-P33,"n.a.")</x:t>
        </x:r>
      </x:text>
    </x:comment>
    <x:comment ref="R34" authorId="0">
      <x:text>
        <x:r>
          <x:t>LTM flow equals FY2025 plus H1 2026 minus H1 2025. Stock balances stay at June 2026. Formula: =IF(COUNT(M34,Q34,P34)=3,M34+Q34-P34,"n.a.")</x:t>
        </x:r>
      </x:text>
    </x:comment>
    <x:comment ref="R35" authorId="0">
      <x:text>
        <x:r>
          <x:t>LTM flow equals FY2025 plus H1 2026 minus H1 2025. Stock balances stay at June 2026. Formula: =IF(COUNT(M35,Q35,P35)=3,M35+Q35-P35,"n.a.")</x:t>
        </x:r>
      </x:text>
    </x:comment>
    <x:comment ref="R36" authorId="0">
      <x:text>
        <x:r>
          <x:t>LTM flow equals FY2025 plus H1 2026 minus H1 2025. Stock balances stay at June 2026. Formula: =IF(COUNT(M36,Q36,P36)=3,M36+Q36-P36,"n.a.")</x:t>
        </x:r>
      </x:text>
    </x:comment>
    <x:comment ref="R37" authorId="0">
      <x:text>
        <x:r>
          <x:t>LTM flow equals FY2025 plus H1 2026 minus H1 2025. Stock balances stay at June 2026. Formula: =IF(COUNT(M37,Q37,P37)=3,M37+Q37-P37,"n.a.")</x:t>
        </x:r>
      </x:text>
    </x:comment>
    <x:comment ref="R39" authorId="0">
      <x:text>
        <x:r>
          <x:t>Reconstruct LTM diluted average shares with equal half-year weighting. Formula: =IF(COUNT(M39,Q39,P39)=3,M39+Q39/2-P39/2,"n.a.")</x:t>
        </x:r>
      </x:text>
    </x:comment>
    <x:comment ref="R40" authorId="0">
      <x:text>
        <x:r>
          <x:t>LTM common income divided by the reconstructed diluted-share average. Formula: =IF(AND(ISNUMBER(R36),ISNUMBER(R39),R39&lt;&gt;0),R36/R39,"n.a.")</x:t>
        </x:r>
      </x:text>
    </x:comment>
    <x:comment ref="R41" authorId="0">
      <x:text>
        <x:r>
          <x:t>LTM flow equals FY2025 plus H1 2026 minus H1 2025. Stock balances stay at June 2026. Formula: =IF(COUNT(M41,Q41,P41)=3,M41+Q41-P41,"n.a.")</x:t>
        </x:r>
      </x:text>
    </x:comment>
    <x:comment ref="R42" authorId="0">
      <x:text>
        <x:r>
          <x:t>LTM flow equals FY2025 plus H1 2026 minus H1 2025. Stock balances stay at June 2026. Formula: =IF(COUNT(M42,Q42,P42)=3,M42+Q42-P42,"n.a.")</x:t>
        </x:r>
      </x:text>
    </x:comment>
    <x:comment ref="R43" authorId="0">
      <x:text>
        <x:r>
          <x:t>LTM flow equals FY2025 plus H1 2026 minus H1 2025. Stock balances stay at June 2026. Formula: =IF(COUNT(M43,Q43,P43)=3,M43+Q43-P43,"n.a.")</x:t>
        </x:r>
      </x:text>
    </x:comment>
    <x:comment ref="R44" authorId="0">
      <x:text>
        <x:r>
          <x:t>LTM flow equals FY2025 plus H1 2026 minus H1 2025. Stock balances stay at June 2026. Formula: =IF(COUNT(M44,Q44,P44)=3,M44+Q44-P44,"n.a.")</x:t>
        </x:r>
      </x:text>
    </x:comment>
    <x:comment ref="R45" authorId="0">
      <x:text>
        <x:r>
          <x:t>LTM flow equals FY2025 plus H1 2026 minus H1 2025. Stock balances stay at June 2026. Formula: =IF(COUNT(M45,Q45,P45)=3,M45+Q45-P45,"n.a.")</x:t>
        </x:r>
      </x:text>
    </x:comment>
    <x:comment ref="R46" authorId="0">
      <x:text>
        <x:r>
          <x:t>LTM flow equals FY2025 plus H1 2026 minus H1 2025. Stock balances stay at June 2026. Formula: =IF(COUNT(M46,Q46,P46)=3,M46+Q46-P46,"n.a.")</x:t>
        </x:r>
      </x:text>
    </x:comment>
    <x:comment ref="R48" authorId="0">
      <x:text>
        <x:r>
          <x:t>LTM return proxy uses June 2025 and June 2026 average balances. Formula: =IF(COUNT(R36,P11,Q11)=3,R36/AVERAGE(P11,Q11),"n.a.")</x:t>
        </x:r>
      </x:text>
    </x:comment>
    <x:comment ref="R49" authorId="0">
      <x:text>
        <x:r>
          <x:t>LTM return proxy uses June 2025 and June 2026 average balances. Formula: =IF(COUNT(R36,P15,Q15)=3,R36/AVERAGE(P15,Q15),"n.a.")</x:t>
        </x:r>
      </x:text>
    </x:comment>
    <x:comment ref="R50" authorId="0">
      <x:text>
        <x:r>
          <x:t>LTM return proxy uses June 2025 and June 2026 average balances. Formula: =IF(COUNT(R36,P7,Q7)=3,R36/AVERAGE(P7,Q7),"n.a.")</x:t>
        </x:r>
      </x:text>
    </x:comment>
    <x:comment ref="R55" authorId="0">
      <x:text>
        <x:r>
          <x:t>LTM flow equals FY2025 plus H1 2026 minus H1 2025. Stock balances stay at June 2026. Formula: =IF(COUNT(M55,Q55,P55)=3,M55+Q55-P55,"n.a.")</x:t>
        </x:r>
      </x:text>
    </x:comment>
    <x:comment ref="N30" authorId="0">
      <x:text>
        <x:r>
          <x:t>FY2026 estimate from the single forecast build, not reported full-year results. Formula: ='Forecast FY2026'!O13</x:t>
        </x:r>
      </x:text>
    </x:comment>
    <x:comment ref="N31" authorId="0">
      <x:text>
        <x:r>
          <x:t>FY2026 estimate from the single forecast build, not reported full-year results. Formula: ='Forecast FY2026'!P13</x:t>
        </x:r>
      </x:text>
    </x:comment>
    <x:comment ref="N33" authorId="0">
      <x:text>
        <x:r>
          <x:t>FY2026 estimate from the single forecast build, not reported full-year results. Formula: ='Forecast FY2026'!Q13</x:t>
        </x:r>
      </x:text>
    </x:comment>
    <x:comment ref="N36" authorId="0">
      <x:text>
        <x:r>
          <x:t>FY2026 estimate from the single forecast build, not reported full-year results. Formula: ='Forecast FY2026'!R13</x:t>
        </x:r>
      </x:text>
    </x:comment>
    <x:comment ref="N39" authorId="0">
      <x:text>
        <x:r>
          <x:t>FY2026 estimate from the single forecast build, not reported full-year results. Formula: ='Forecast FY2026'!S13</x:t>
        </x:r>
      </x:text>
    </x:comment>
    <x:comment ref="N40" authorId="0">
      <x:text>
        <x:r>
          <x:t>FY2026 estimate from the single forecast build, not reported full-year results. Formula: ='Forecast FY2026'!T13</x:t>
        </x:r>
      </x:text>
    </x:comment>
  </x:commentList>
</x:comments>
</file>

<file path=xl/comments27.xml><?xml version="1.0" encoding="utf-8"?>
<x:comments xmlns:x="http://schemas.openxmlformats.org/spreadsheetml/2006/main">
  <x:authors>
    <x:author/>
  </x:authors>
  <x:commentList>
    <x:comment ref="E7" authorId="0">
      <x:text>
        <x:r>
          <x:t>Assets, FY2017. Linked to the original frozen input. A missing reported fact stays n.a. Formula: ='Historical Inputs'!F3492</x:t>
        </x:r>
      </x:text>
    </x:comment>
    <x:comment ref="E8" authorId="0">
      <x:text>
        <x:r>
          <x:t>Liabilities, FY2017. Linked to the original frozen input. A missing reported fact stays n.a. Formula: ='Historical Inputs'!F3493</x:t>
        </x:r>
      </x:text>
    </x:comment>
    <x:comment ref="E9" authorId="0">
      <x:text>
        <x:r>
          <x:t>Shareholders equity attributable to parent, FY2017. Linked to the original frozen input. A missing reported fact stays n.a. Formula: ='Historical Inputs'!F3494</x:t>
        </x:r>
      </x:text>
    </x:comment>
    <x:comment ref="E12" authorId="0">
      <x:text>
        <x:r>
          <x:t>Goodwill, FY2017. Linked to the original frozen input. A missing reported fact stays n.a. Formula: ='Historical Inputs'!F3497</x:t>
        </x:r>
      </x:text>
    </x:comment>
    <x:comment ref="E19" authorId="0">
      <x:text>
        <x:r>
          <x:t>Reported common book value per share, FY2017. Linked to the original frozen input. A missing reported fact stays n.a. Formula: ='Historical Inputs'!F3530</x:t>
        </x:r>
      </x:text>
    </x:comment>
    <x:comment ref="E20" authorId="0">
      <x:text>
        <x:r>
          <x:t>Reported tangible book value per share, FY2017. Linked to the original frozen input. A missing reported fact stays n.a. Formula: ='Historical Inputs'!F3531</x:t>
        </x:r>
      </x:text>
    </x:comment>
    <x:comment ref="E21" authorId="0">
      <x:text>
        <x:r>
          <x:t>Gross loans and leases selected definition, FY2017. Linked to the original frozen input. A missing reported fact stays n.a. Formula: ='Historical Inputs'!F3504</x:t>
        </x:r>
      </x:text>
    </x:comment>
    <x:comment ref="E22" authorId="0">
      <x:text>
        <x:r>
          <x:t>Net loans after allowance selected definition, FY2017. Linked to the original frozen input. A missing reported fact stays n.a. Formula: ='Historical Inputs'!F3505</x:t>
        </x:r>
      </x:text>
    </x:comment>
    <x:comment ref="E23" authorId="0">
      <x:text>
        <x:r>
          <x:t>Loan allowance for credit losses, FY2017. Linked to the original frozen input. A missing reported fact stays n.a. Formula: ='Historical Inputs'!F3506</x:t>
        </x:r>
      </x:text>
    </x:comment>
    <x:comment ref="E25" authorId="0">
      <x:text>
        <x:r>
          <x:t>Cash, FY2017. Linked to the original frozen input. A missing reported fact stays n.a. Formula: ='Historical Inputs'!F3508</x:t>
        </x:r>
      </x:text>
    </x:comment>
    <x:comment ref="E26" authorId="0">
      <x:text>
        <x:r>
          <x:t>Accumulated other comprehensive income, FY2017. Linked to the original frozen input. A missing reported fact stays n.a. Formula: ='Historical Inputs'!F3509</x:t>
        </x:r>
      </x:text>
    </x:comment>
    <x:comment ref="E28" authorId="0">
      <x:text>
        <x:r>
          <x:t>Net interest income, FY2017. Linked to the original frozen input. A missing reported fact stays n.a. Formula: ='Historical Inputs'!F3510</x:t>
        </x:r>
      </x:text>
    </x:comment>
    <x:comment ref="E29" authorId="0">
      <x:text>
        <x:r>
          <x:t>Noninterest Income, FY2017. Linked to the original frozen input. A missing reported fact stays n.a. Formula: ='Historical Inputs'!F3511</x:t>
        </x:r>
      </x:text>
    </x:comment>
    <x:comment ref="E31" authorId="0">
      <x:text>
        <x:r>
          <x:t>Noninterest expense, FY2017. Linked to the original frozen input. A missing reported fact stays n.a. Formula: ='Historical Inputs'!F3513</x:t>
        </x:r>
      </x:text>
    </x:comment>
    <x:comment ref="E34" authorId="0">
      <x:text>
        <x:r>
          <x:t>Income before income taxes, FY2017. Linked to the original frozen input. A missing reported fact stays n.a. Formula: ='Historical Inputs'!F3515</x:t>
        </x:r>
      </x:text>
    </x:comment>
    <x:comment ref="E35" authorId="0">
      <x:text>
        <x:r>
          <x:t>Tax, FY2017. Linked to the original frozen input. A missing reported fact stays n.a. Formula: ='Historical Inputs'!F3516</x:t>
        </x:r>
      </x:text>
    </x:comment>
    <x:comment ref="E38" authorId="0">
      <x:text>
        <x:r>
          <x:t>Reported diluted EPS, FY2017. Linked to the original frozen input. A missing reported fact stays n.a. Formula: ='Historical Inputs'!F3520</x:t>
        </x:r>
      </x:text>
    </x:comment>
    <x:comment ref="E39" authorId="0">
      <x:text>
        <x:r>
          <x:t>Weighted average diluted shares, FY2017. Linked to the original frozen input. A missing reported fact stays n.a. Formula: ='Historical Inputs'!F3521</x:t>
        </x:r>
      </x:text>
    </x:comment>
    <x:comment ref="E41" authorId="0">
      <x:text>
        <x:r>
          <x:t>Dividends per common share, FY2017. Linked to the original frozen input. A missing reported fact stays n.a. Formula: ='Historical Inputs'!F3522</x:t>
        </x:r>
      </x:text>
    </x:comment>
    <x:comment ref="E42" authorId="0">
      <x:text>
        <x:r>
          <x:t>Cash common dividends paid, FY2017. Linked to the original frozen input. A missing reported fact stays n.a. Formula: ='Historical Inputs'!F3523</x:t>
        </x:r>
      </x:text>
    </x:comment>
    <x:comment ref="E43" authorId="0">
      <x:text>
        <x:r>
          <x:t>Common share repurchases paid, FY2017. Linked to the original frozen input. A missing reported fact stays n.a. Formula: ='Historical Inputs'!F3524</x:t>
        </x:r>
      </x:text>
    </x:comment>
    <x:comment ref="E44" authorId="0">
      <x:text>
        <x:r>
          <x:t>Gross loan charge-offs, FY2017. Linked to the original frozen input. A missing reported fact stays n.a. Formula: ='Historical Inputs'!F3525</x:t>
        </x:r>
      </x:text>
    </x:comment>
    <x:comment ref="E45" authorId="0">
      <x:text>
        <x:r>
          <x:t>Loan recoveries, FY2017. Linked to the original frozen input. A missing reported fact stays n.a. Formula: ='Historical Inputs'!F3526</x:t>
        </x:r>
      </x:text>
    </x:comment>
    <x:comment ref="E47" authorId="0">
      <x:text>
        <x:r>
          <x:t>Actual standardized CET1 ratio, FY2017. Linked to the original frozen input. A missing reported fact stays n.a. Formula: ='Historical Inputs'!F3528</x:t>
        </x:r>
      </x:text>
    </x:comment>
    <x:comment ref="E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Inputs'!F3503</x:t>
        </x:r>
      </x:text>
    </x:comment>
    <x:comment ref="E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Inputs'!F3495),'Historical Inputs'!F3495&gt;=1),'Historical Inputs'!F3495,IF(COUNT('Historical Inputs'!F3494,'Historical Inputs'!F3496)=2,'Historical Inputs'!F3494-'Historical Inputs'!F3496,"n.a."))</x:t>
        </x:r>
      </x:text>
    </x:comment>
    <x:comment ref="E16" authorId="0">
      <x:text>
        <x:r>
          <x:t>Ending shares differ from weighted average diluted shares. Issued less treasury is used only for an identical date. Formula: =IF(ISNUMBER('Historical Inputs'!F3500),'Historical Inputs'!F3500,IF(COUNT('Historical Inputs'!F3501,'Historical Inputs'!F3502)=2,'Historical Inputs'!F3501-'Historical Inputs'!F3502,"n.a."))</x:t>
        </x:r>
      </x:text>
    </x:comment>
    <x:comment ref="E11" authorId="0">
      <x:text>
        <x:r>
          <x:t>Explicit reported common equity takes precedence. Preferred par amounts cannot substitute for carrying values. Rounded BV times shares is a disclosed fallback. Formula: =IF(ISNUMBER('Historical Inputs'!F3496),'Historical Inputs'!F3496,IF(AND(COUNT('Historical Inputs'!F3494,'Historical Inputs'!F3495)=2,'Historical Inputs'!F3495&gt;=1),'Historical Inputs'!F3494-'Historical Inputs'!F3495,IF(COUNT('Historical Inputs'!F3530,E16)=2,'Historical Inputs'!F3530*E16,"n.a.")))</x:t>
        </x:r>
      </x:text>
    </x:comment>
    <x:comment ref="E13" authorId="0">
      <x:text>
        <x:r>
          <x:t>Other intangibles exclude goodwill. If combined intangibles are reported, goodwill is deducted once. Formula: =IF(COUNT('Historical Inputs'!F3499,E12)=2,'Historical Inputs'!F3499-E12,'Historical Inputs'!F3498)</x:t>
        </x:r>
      </x:text>
    </x:comment>
    <x:comment ref="E14" authorId="0">
      <x:text>
        <x:r>
          <x:t>Straight subtraction TCE has no issuer deferred-tax adjustment. Formula: =IF(COUNT(E11,E12,E13)=3,E11-E12-E13,"n.a.")</x:t>
        </x:r>
      </x:text>
    </x:comment>
    <x:comment ref="E17" authorId="0">
      <x:text>
        <x:r>
          <x:t>Reported book value per share takes precedence. Formula: =IF(ISNUMBER('Historical Inputs'!F3530),'Historical Inputs'!F3530,IF(COUNT(E11,E16)=2,E11/E16,"n.a."))</x:t>
        </x:r>
      </x:text>
    </x:comment>
    <x:comment ref="E18" authorId="0">
      <x:text>
        <x:r>
          <x:t>Selected TBV is issuer reported, then issuer TCE divided by ending shares, then straight-subtraction TCE. Formula: =IF(ISNUMBER('Historical Inputs'!F3531),'Historical Inputs'!F3531,IF(COUNT('Historical Inputs'!F3532,E16)=2,'Historical Inputs'!F3532/E16,IF(COUNT(E14,E16)=2,E14/E16,"n.a.")))</x:t>
        </x:r>
      </x:text>
    </x:comment>
    <x:comment ref="E15" authorId="0">
      <x:text>
        <x:r>
          <x:t>Reported TCE takes precedence. TBV times rounded end shares can be a reconstruction. Formula: =IF(ISNUMBER('Historical Inputs'!F3532),'Historical Inputs'!F3532,IF(COUNT(E18,E16)=2,E18*E16,"n.a."))</x:t>
        </x:r>
      </x:text>
    </x:comment>
    <x:comment ref="E36" authorId="0">
      <x:text>
        <x:r>
          <x:t>Common earnings exclude preferred dividends and common-income adjustments. Formula: =IF(ISNUMBER('Historical Inputs'!F3518),'Historical Inputs'!F3518,IF(COUNT('Historical Inputs'!F3517,'Historical Inputs'!F3519)=2,'Historical Inputs'!F3517-'Historical Inputs'!F3519,"n.a."))</x:t>
        </x:r>
      </x:text>
    </x:comment>
    <x:comment ref="E37" authorId="0">
      <x:text>
        <x:r>
          <x:t>Reported parent net income, otherwise common income plus reported preferred adjustments; the fallback is a bridge. Formula: =IF(ISNUMBER('Historical Inputs'!F3517),'Historical Inputs'!F3517,IF(COUNT('Historical Inputs'!F3518,'Historical Inputs'!F3519)=2,'Historical Inputs'!F3518+'Historical Inputs'!F3519,"n.a."))</x:t>
        </x:r>
      </x:text>
    </x:comment>
    <x:comment ref="E30" authorId="0">
      <x:text>
        <x:r>
          <x:t>Net revenue equals net interest plus noninterest income. Use total GAAP reported revenue when a component is unavailable. Formula: =IF(COUNT(E28:E29)=2,SUM(E28:E29),'Historical Inputs'!F3512)</x:t>
        </x:r>
      </x:text>
    </x:comment>
    <x:comment ref="E32" authorId="0">
      <x:text>
        <x:r>
          <x:t>Pre-provision net revenue excludes the provision but retains operating expense. Formula: =IF(COUNT(E30,E31)=2,E30-E31,"n.a.")</x:t>
        </x:r>
      </x:text>
    </x:comment>
    <x:comment ref="E33" authorId="0">
      <x:text>
        <x:r>
          <x:t>Reported credit provision is selected first. Otherwise this is an explicitly labeled pretax bridge residual, not a reported provision. Formula: =IF(ISNUMBER('Historical Inputs'!F3514),'Historical Inputs'!F3514,IF(COUNT(E30,E31,E34)=3,E30-E31-E34,"n.a."))</x:t>
        </x:r>
      </x:text>
    </x:comment>
    <x:comment ref="E40" authorId="0">
      <x:text>
        <x:r>
          <x:t>Calculated common EPS uses common earnings and period-average diluted shares. Formula: =IF(AND(ISNUMBER(E36),ISNUMBER(E39),E39&lt;&gt;0),E36/E39,"n.a.")</x:t>
        </x:r>
      </x:text>
    </x:comment>
    <x:comment ref="E46" authorId="0">
      <x:text>
        <x:r>
          <x:t>Net charge-offs equal gross charge-offs less recoveries. Missing recoveries are not zero. Formula: =IF(COUNT(E44,E45)=2,E44-E45,"n.a.")</x:t>
        </x:r>
      </x:text>
    </x:comment>
    <x:comment ref="E51" authorId="0">
      <x:text>
        <x:r>
          <x:t>GAAP efficiency proxy. Issuer tax-equivalent revenue may produce a different reported ratio. Formula: =IF(AND(ISNUMBER(E31),ISNUMBER(E30),E30&lt;&gt;0),E31/E30,"n.a.")</x:t>
        </x:r>
      </x:text>
    </x:comment>
    <x:comment ref="E52" authorId="0">
      <x:text>
        <x:r>
          <x:t>Period-end loan-to-deposit ratio; business-model funding differences remain. Formula: =IF(AND(ISNUMBER(E21),ISNUMBER(E24),E24&lt;&gt;0),E21/E24,"n.a.")</x:t>
        </x:r>
      </x:text>
    </x:comment>
    <x:comment ref="E53" authorId="0">
      <x:text>
        <x:r>
          <x:t>Loan allowance coverage excludes unfunded commitment reserves. Formula: =IF(AND(ISNUMBER(E23),ISNUMBER(E21),E21&lt;&gt;0),E23/E21,"n.a.")</x:t>
        </x:r>
      </x:text>
    </x:comment>
    <x:comment ref="E54" authorId="0">
      <x:text>
        <x:r>
          <x:t>Charge-offs divided by period-end gross loans. This differs from an issuer average-loan credit-loss ratio. Formula: =IF(AND(ISNUMBER(E46),ISNUMBER(E21),E21&lt;&gt;0),E46/E21,"n.a.")</x:t>
        </x:r>
      </x:text>
    </x:comment>
    <x:comment ref="E55" authorId="0">
      <x:text>
        <x:r>
          <x:t>Difference between parent and common earnings includes preferred and other common-income claims. Formula: =IF(COUNT(E37,E36)=2,E37-E36,"n.a.")</x:t>
        </x:r>
      </x:text>
    </x:comment>
    <x:comment ref="E48" authorId="0">
      <x:text>
        <x:r>
          <x:t>Two-point average balance proxy, not the issuer daily average return. Formula: =IF(COUNT(E36,E11,$U$62)=3,E36/AVERAGE(E11,$U$62),"n.a.")</x:t>
        </x:r>
      </x:text>
    </x:comment>
    <x:comment ref="E49" authorId="0">
      <x:text>
        <x:r>
          <x:t>Two-point average balance proxy, not the issuer daily average return. Formula: =IF(COUNT(E36,E15,$U$63)=3,E36/AVERAGE(E15,$U$63),"n.a.")</x:t>
        </x:r>
      </x:text>
    </x:comment>
    <x:comment ref="E50" authorId="0">
      <x:text>
        <x:r>
          <x:t>Two-point average balance proxy, not the issuer daily average return. Formula: =IF(COUNT(E36,E7,$U$64)=3,E36/AVERAGE(E7,$U$64),"n.a.")</x:t>
        </x:r>
      </x:text>
    </x:comment>
    <x:comment ref="F7" authorId="0">
      <x:text>
        <x:r>
          <x:t>Assets, FY2018. Linked to the original frozen input. A missing reported fact stays n.a. Formula: ='Historical Inputs'!F3533</x:t>
        </x:r>
      </x:text>
    </x:comment>
    <x:comment ref="F8" authorId="0">
      <x:text>
        <x:r>
          <x:t>Liabilities, FY2018. Linked to the original frozen input. A missing reported fact stays n.a. Formula: ='Historical Inputs'!F3534</x:t>
        </x:r>
      </x:text>
    </x:comment>
    <x:comment ref="F9" authorId="0">
      <x:text>
        <x:r>
          <x:t>Shareholders equity attributable to parent, FY2018. Linked to the original frozen input. A missing reported fact stays n.a. Formula: ='Historical Inputs'!F3535</x:t>
        </x:r>
      </x:text>
    </x:comment>
    <x:comment ref="F12" authorId="0">
      <x:text>
        <x:r>
          <x:t>Goodwill, FY2018. Linked to the original frozen input. A missing reported fact stays n.a. Formula: ='Historical Inputs'!F3538</x:t>
        </x:r>
      </x:text>
    </x:comment>
    <x:comment ref="F19" authorId="0">
      <x:text>
        <x:r>
          <x:t>Reported common book value per share, FY2018. Linked to the original frozen input. A missing reported fact stays n.a. Formula: ='Historical Inputs'!F3571</x:t>
        </x:r>
      </x:text>
    </x:comment>
    <x:comment ref="F20" authorId="0">
      <x:text>
        <x:r>
          <x:t>Reported tangible book value per share, FY2018. Linked to the original frozen input. A missing reported fact stays n.a. Formula: ='Historical Inputs'!F3572</x:t>
        </x:r>
      </x:text>
    </x:comment>
    <x:comment ref="F21" authorId="0">
      <x:text>
        <x:r>
          <x:t>Gross loans and leases selected definition, FY2018. Linked to the original frozen input. A missing reported fact stays n.a. Formula: ='Historical Inputs'!F3545</x:t>
        </x:r>
      </x:text>
    </x:comment>
    <x:comment ref="F22" authorId="0">
      <x:text>
        <x:r>
          <x:t>Net loans after allowance selected definition, FY2018. Linked to the original frozen input. A missing reported fact stays n.a. Formula: ='Historical Inputs'!F3546</x:t>
        </x:r>
      </x:text>
    </x:comment>
    <x:comment ref="F23" authorId="0">
      <x:text>
        <x:r>
          <x:t>Loan allowance for credit losses, FY2018. Linked to the original frozen input. A missing reported fact stays n.a. Formula: ='Historical Inputs'!F3547</x:t>
        </x:r>
      </x:text>
    </x:comment>
    <x:comment ref="F25" authorId="0">
      <x:text>
        <x:r>
          <x:t>Cash, FY2018. Linked to the original frozen input. A missing reported fact stays n.a. Formula: ='Historical Inputs'!F3549</x:t>
        </x:r>
      </x:text>
    </x:comment>
    <x:comment ref="F26" authorId="0">
      <x:text>
        <x:r>
          <x:t>Accumulated other comprehensive income, FY2018. Linked to the original frozen input. A missing reported fact stays n.a. Formula: ='Historical Inputs'!F3550</x:t>
        </x:r>
      </x:text>
    </x:comment>
    <x:comment ref="F28" authorId="0">
      <x:text>
        <x:r>
          <x:t>Net interest income, FY2018. Linked to the original frozen input. A missing reported fact stays n.a. Formula: ='Historical Inputs'!F3551</x:t>
        </x:r>
      </x:text>
    </x:comment>
    <x:comment ref="F29" authorId="0">
      <x:text>
        <x:r>
          <x:t>Noninterest Income, FY2018. Linked to the original frozen input. A missing reported fact stays n.a. Formula: ='Historical Inputs'!F3552</x:t>
        </x:r>
      </x:text>
    </x:comment>
    <x:comment ref="F31" authorId="0">
      <x:text>
        <x:r>
          <x:t>Noninterest expense, FY2018. Linked to the original frozen input. A missing reported fact stays n.a. Formula: ='Historical Inputs'!F3554</x:t>
        </x:r>
      </x:text>
    </x:comment>
    <x:comment ref="F34" authorId="0">
      <x:text>
        <x:r>
          <x:t>Income before income taxes, FY2018. Linked to the original frozen input. A missing reported fact stays n.a. Formula: ='Historical Inputs'!F3556</x:t>
        </x:r>
      </x:text>
    </x:comment>
    <x:comment ref="F35" authorId="0">
      <x:text>
        <x:r>
          <x:t>Tax, FY2018. Linked to the original frozen input. A missing reported fact stays n.a. Formula: ='Historical Inputs'!F3557</x:t>
        </x:r>
      </x:text>
    </x:comment>
    <x:comment ref="F38" authorId="0">
      <x:text>
        <x:r>
          <x:t>Reported diluted EPS, FY2018. Linked to the original frozen input. A missing reported fact stays n.a. Formula: ='Historical Inputs'!F3561</x:t>
        </x:r>
      </x:text>
    </x:comment>
    <x:comment ref="F39" authorId="0">
      <x:text>
        <x:r>
          <x:t>Weighted average diluted shares, FY2018. Linked to the original frozen input. A missing reported fact stays n.a. Formula: ='Historical Inputs'!F3562</x:t>
        </x:r>
      </x:text>
    </x:comment>
    <x:comment ref="F41" authorId="0">
      <x:text>
        <x:r>
          <x:t>Dividends per common share, FY2018. Linked to the original frozen input. A missing reported fact stays n.a. Formula: ='Historical Inputs'!F3563</x:t>
        </x:r>
      </x:text>
    </x:comment>
    <x:comment ref="F42" authorId="0">
      <x:text>
        <x:r>
          <x:t>Cash common dividends paid, FY2018. Linked to the original frozen input. A missing reported fact stays n.a. Formula: ='Historical Inputs'!F3564</x:t>
        </x:r>
      </x:text>
    </x:comment>
    <x:comment ref="F43" authorId="0">
      <x:text>
        <x:r>
          <x:t>Common share repurchases paid, FY2018. Linked to the original frozen input. A missing reported fact stays n.a. Formula: ='Historical Inputs'!F3565</x:t>
        </x:r>
      </x:text>
    </x:comment>
    <x:comment ref="F44" authorId="0">
      <x:text>
        <x:r>
          <x:t>Gross loan charge-offs, FY2018. Linked to the original frozen input. A missing reported fact stays n.a. Formula: ='Historical Inputs'!F3566</x:t>
        </x:r>
      </x:text>
    </x:comment>
    <x:comment ref="F45" authorId="0">
      <x:text>
        <x:r>
          <x:t>Loan recoveries, FY2018. Linked to the original frozen input. A missing reported fact stays n.a. Formula: ='Historical Inputs'!F3567</x:t>
        </x:r>
      </x:text>
    </x:comment>
    <x:comment ref="F47" authorId="0">
      <x:text>
        <x:r>
          <x:t>Actual standardized CET1 ratio, FY2018. Linked to the original frozen input. A missing reported fact stays n.a. Formula: ='Historical Inputs'!F3569</x:t>
        </x:r>
      </x:text>
    </x:comment>
    <x:comment ref="F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Inputs'!F3544</x:t>
        </x:r>
      </x:text>
    </x:comment>
    <x:comment ref="F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Inputs'!F3536),'Historical Inputs'!F3536&gt;=1),'Historical Inputs'!F3536,IF(COUNT('Historical Inputs'!F3535,'Historical Inputs'!F3537)=2,'Historical Inputs'!F3535-'Historical Inputs'!F3537,"n.a."))</x:t>
        </x:r>
      </x:text>
    </x:comment>
    <x:comment ref="F16" authorId="0">
      <x:text>
        <x:r>
          <x:t>Ending shares differ from weighted average diluted shares. Issued less treasury is used only for an identical date. Formula: =IF(ISNUMBER('Historical Inputs'!F3541),'Historical Inputs'!F3541,IF(COUNT('Historical Inputs'!F3542,'Historical Inputs'!F3543)=2,'Historical Inputs'!F3542-'Historical Inputs'!F3543,"n.a."))</x:t>
        </x:r>
      </x:text>
    </x:comment>
    <x:comment ref="F11" authorId="0">
      <x:text>
        <x:r>
          <x:t>Explicit reported common equity takes precedence. Preferred par amounts cannot substitute for carrying values. Rounded BV times shares is a disclosed fallback. Formula: =IF(ISNUMBER('Historical Inputs'!F3537),'Historical Inputs'!F3537,IF(AND(COUNT('Historical Inputs'!F3535,'Historical Inputs'!F3536)=2,'Historical Inputs'!F3536&gt;=1),'Historical Inputs'!F3535-'Historical Inputs'!F3536,IF(COUNT('Historical Inputs'!F3571,F16)=2,'Historical Inputs'!F3571*F16,"n.a.")))</x:t>
        </x:r>
      </x:text>
    </x:comment>
    <x:comment ref="F13" authorId="0">
      <x:text>
        <x:r>
          <x:t>Other intangibles exclude goodwill. If combined intangibles are reported, goodwill is deducted once. Formula: =IF(COUNT('Historical Inputs'!F3540,F12)=2,'Historical Inputs'!F3540-F12,'Historical Inputs'!F3539)</x:t>
        </x:r>
      </x:text>
    </x:comment>
    <x:comment ref="F14" authorId="0">
      <x:text>
        <x:r>
          <x:t>Straight subtraction TCE has no issuer deferred-tax adjustment. Formula: =IF(COUNT(F11,F12,F13)=3,F11-F12-F13,"n.a.")</x:t>
        </x:r>
      </x:text>
    </x:comment>
    <x:comment ref="F17" authorId="0">
      <x:text>
        <x:r>
          <x:t>Reported book value per share takes precedence. Formula: =IF(ISNUMBER('Historical Inputs'!F3571),'Historical Inputs'!F3571,IF(COUNT(F11,F16)=2,F11/F16,"n.a."))</x:t>
        </x:r>
      </x:text>
    </x:comment>
    <x:comment ref="F18" authorId="0">
      <x:text>
        <x:r>
          <x:t>Selected TBV is issuer reported, then issuer TCE divided by ending shares, then straight-subtraction TCE. Formula: =IF(ISNUMBER('Historical Inputs'!F3572),'Historical Inputs'!F3572,IF(COUNT('Historical Inputs'!F3573,F16)=2,'Historical Inputs'!F3573/F16,IF(COUNT(F14,F16)=2,F14/F16,"n.a.")))</x:t>
        </x:r>
      </x:text>
    </x:comment>
    <x:comment ref="F15" authorId="0">
      <x:text>
        <x:r>
          <x:t>Reported TCE takes precedence. TBV times rounded end shares can be a reconstruction. Formula: =IF(ISNUMBER('Historical Inputs'!F3573),'Historical Inputs'!F3573,IF(COUNT(F18,F16)=2,F18*F16,"n.a."))</x:t>
        </x:r>
      </x:text>
    </x:comment>
    <x:comment ref="F36" authorId="0">
      <x:text>
        <x:r>
          <x:t>Common earnings exclude preferred dividends and common-income adjustments. Formula: =IF(ISNUMBER('Historical Inputs'!F3559),'Historical Inputs'!F3559,IF(COUNT('Historical Inputs'!F3558,'Historical Inputs'!F3560)=2,'Historical Inputs'!F3558-'Historical Inputs'!F3560,"n.a."))</x:t>
        </x:r>
      </x:text>
    </x:comment>
    <x:comment ref="F37" authorId="0">
      <x:text>
        <x:r>
          <x:t>Reported parent net income, otherwise common income plus reported preferred adjustments; the fallback is a bridge. Formula: =IF(ISNUMBER('Historical Inputs'!F3558),'Historical Inputs'!F3558,IF(COUNT('Historical Inputs'!F3559,'Historical Inputs'!F3560)=2,'Historical Inputs'!F3559+'Historical Inputs'!F3560,"n.a."))</x:t>
        </x:r>
      </x:text>
    </x:comment>
    <x:comment ref="F30" authorId="0">
      <x:text>
        <x:r>
          <x:t>Net revenue equals net interest plus noninterest income. Use total GAAP reported revenue when a component is unavailable. Formula: =IF(COUNT(F28:F29)=2,SUM(F28:F29),'Historical Inputs'!F3553)</x:t>
        </x:r>
      </x:text>
    </x:comment>
    <x:comment ref="F32" authorId="0">
      <x:text>
        <x:r>
          <x:t>Pre-provision net revenue excludes the provision but retains operating expense. Formula: =IF(COUNT(F30,F31)=2,F30-F31,"n.a.")</x:t>
        </x:r>
      </x:text>
    </x:comment>
    <x:comment ref="F33" authorId="0">
      <x:text>
        <x:r>
          <x:t>Reported credit provision is selected first. Otherwise this is an explicitly labeled pretax bridge residual, not a reported provision. Formula: =IF(ISNUMBER('Historical Inputs'!F3555),'Historical Inputs'!F3555,IF(COUNT(F30,F31,F34)=3,F30-F31-F34,"n.a."))</x:t>
        </x:r>
      </x:text>
    </x:comment>
    <x:comment ref="F40" authorId="0">
      <x:text>
        <x:r>
          <x:t>Calculated common EPS uses common earnings and period-average diluted shares. Formula: =IF(AND(ISNUMBER(F36),ISNUMBER(F39),F39&lt;&gt;0),F36/F39,"n.a.")</x:t>
        </x:r>
      </x:text>
    </x:comment>
    <x:comment ref="F46" authorId="0">
      <x:text>
        <x:r>
          <x:t>Net charge-offs equal gross charge-offs less recoveries. Missing recoveries are not zero. Formula: =IF(COUNT(F44,F45)=2,F44-F45,"n.a.")</x:t>
        </x:r>
      </x:text>
    </x:comment>
    <x:comment ref="F51" authorId="0">
      <x:text>
        <x:r>
          <x:t>GAAP efficiency proxy. Issuer tax-equivalent revenue may produce a different reported ratio. Formula: =IF(AND(ISNUMBER(F31),ISNUMBER(F30),F30&lt;&gt;0),F31/F30,"n.a.")</x:t>
        </x:r>
      </x:text>
    </x:comment>
    <x:comment ref="F52" authorId="0">
      <x:text>
        <x:r>
          <x:t>Period-end loan-to-deposit ratio; business-model funding differences remain. Formula: =IF(AND(ISNUMBER(F21),ISNUMBER(F24),F24&lt;&gt;0),F21/F24,"n.a.")</x:t>
        </x:r>
      </x:text>
    </x:comment>
    <x:comment ref="F53" authorId="0">
      <x:text>
        <x:r>
          <x:t>Loan allowance coverage excludes unfunded commitment reserves. Formula: =IF(AND(ISNUMBER(F23),ISNUMBER(F21),F21&lt;&gt;0),F23/F21,"n.a.")</x:t>
        </x:r>
      </x:text>
    </x:comment>
    <x:comment ref="F54" authorId="0">
      <x:text>
        <x:r>
          <x:t>Charge-offs divided by period-end gross loans. This differs from an issuer average-loan credit-loss ratio. Formula: =IF(AND(ISNUMBER(F46),ISNUMBER(F21),F21&lt;&gt;0),F46/F21,"n.a.")</x:t>
        </x:r>
      </x:text>
    </x:comment>
    <x:comment ref="F55" authorId="0">
      <x:text>
        <x:r>
          <x:t>Difference between parent and common earnings includes preferred and other common-income claims. Formula: =IF(COUNT(F37,F36)=2,F37-F36,"n.a.")</x:t>
        </x:r>
      </x:text>
    </x:comment>
    <x:comment ref="F48" authorId="0">
      <x:text>
        <x:r>
          <x:t>Two-point average balance proxy, not the issuer daily average return. Formula: =IF(COUNT(F36,F11,E11)=3,F36/AVERAGE(F11,E11),"n.a.")</x:t>
        </x:r>
      </x:text>
    </x:comment>
    <x:comment ref="F49" authorId="0">
      <x:text>
        <x:r>
          <x:t>Two-point average balance proxy, not the issuer daily average return. Formula: =IF(COUNT(F36,F15,E15)=3,F36/AVERAGE(F15,E15),"n.a.")</x:t>
        </x:r>
      </x:text>
    </x:comment>
    <x:comment ref="F50" authorId="0">
      <x:text>
        <x:r>
          <x:t>Two-point average balance proxy, not the issuer daily average return. Formula: =IF(COUNT(F36,F7,E7)=3,F36/AVERAGE(F7,E7),"n.a.")</x:t>
        </x:r>
      </x:text>
    </x:comment>
    <x:comment ref="G7" authorId="0">
      <x:text>
        <x:r>
          <x:t>Assets, FY2019. Linked to the original frozen input. A missing reported fact stays n.a. Formula: ='Historical Inputs'!F3574</x:t>
        </x:r>
      </x:text>
    </x:comment>
    <x:comment ref="G8" authorId="0">
      <x:text>
        <x:r>
          <x:t>Liabilities, FY2019. Linked to the original frozen input. A missing reported fact stays n.a. Formula: ='Historical Inputs'!F3575</x:t>
        </x:r>
      </x:text>
    </x:comment>
    <x:comment ref="G9" authorId="0">
      <x:text>
        <x:r>
          <x:t>Shareholders equity attributable to parent, FY2019. Linked to the original frozen input. A missing reported fact stays n.a. Formula: ='Historical Inputs'!F3576</x:t>
        </x:r>
      </x:text>
    </x:comment>
    <x:comment ref="G12" authorId="0">
      <x:text>
        <x:r>
          <x:t>Goodwill, FY2019. Linked to the original frozen input. A missing reported fact stays n.a. Formula: ='Historical Inputs'!F3579</x:t>
        </x:r>
      </x:text>
    </x:comment>
    <x:comment ref="G19" authorId="0">
      <x:text>
        <x:r>
          <x:t>Reported common book value per share, FY2019. Linked to the original frozen input. A missing reported fact stays n.a. Formula: ='Historical Inputs'!F3612</x:t>
        </x:r>
      </x:text>
    </x:comment>
    <x:comment ref="G20" authorId="0">
      <x:text>
        <x:r>
          <x:t>Reported tangible book value per share, FY2019. Linked to the original frozen input. A missing reported fact stays n.a. Formula: ='Historical Inputs'!F3613</x:t>
        </x:r>
      </x:text>
    </x:comment>
    <x:comment ref="G21" authorId="0">
      <x:text>
        <x:r>
          <x:t>Gross loans and leases selected definition, FY2019. Linked to the original frozen input. A missing reported fact stays n.a. Formula: ='Historical Inputs'!F3586</x:t>
        </x:r>
      </x:text>
    </x:comment>
    <x:comment ref="G22" authorId="0">
      <x:text>
        <x:r>
          <x:t>Net loans after allowance selected definition, FY2019. Linked to the original frozen input. A missing reported fact stays n.a. Formula: ='Historical Inputs'!F3587</x:t>
        </x:r>
      </x:text>
    </x:comment>
    <x:comment ref="G23" authorId="0">
      <x:text>
        <x:r>
          <x:t>Loan allowance for credit losses, FY2019. Linked to the original frozen input. A missing reported fact stays n.a. Formula: ='Historical Inputs'!F3588</x:t>
        </x:r>
      </x:text>
    </x:comment>
    <x:comment ref="G25" authorId="0">
      <x:text>
        <x:r>
          <x:t>Cash, FY2019. Linked to the original frozen input. A missing reported fact stays n.a. Formula: ='Historical Inputs'!F3590</x:t>
        </x:r>
      </x:text>
    </x:comment>
    <x:comment ref="G26" authorId="0">
      <x:text>
        <x:r>
          <x:t>Accumulated other comprehensive income, FY2019. Linked to the original frozen input. A missing reported fact stays n.a. Formula: ='Historical Inputs'!F3591</x:t>
        </x:r>
      </x:text>
    </x:comment>
    <x:comment ref="G28" authorId="0">
      <x:text>
        <x:r>
          <x:t>Net interest income, FY2019. Linked to the original frozen input. A missing reported fact stays n.a. Formula: ='Historical Inputs'!F3592</x:t>
        </x:r>
      </x:text>
    </x:comment>
    <x:comment ref="G29" authorId="0">
      <x:text>
        <x:r>
          <x:t>Noninterest Income, FY2019. Linked to the original frozen input. A missing reported fact stays n.a. Formula: ='Historical Inputs'!F3593</x:t>
        </x:r>
      </x:text>
    </x:comment>
    <x:comment ref="G31" authorId="0">
      <x:text>
        <x:r>
          <x:t>Noninterest expense, FY2019. Linked to the original frozen input. A missing reported fact stays n.a. Formula: ='Historical Inputs'!F3595</x:t>
        </x:r>
      </x:text>
    </x:comment>
    <x:comment ref="G34" authorId="0">
      <x:text>
        <x:r>
          <x:t>Income before income taxes, FY2019. Linked to the original frozen input. A missing reported fact stays n.a. Formula: ='Historical Inputs'!F3597</x:t>
        </x:r>
      </x:text>
    </x:comment>
    <x:comment ref="G35" authorId="0">
      <x:text>
        <x:r>
          <x:t>Tax, FY2019. Linked to the original frozen input. A missing reported fact stays n.a. Formula: ='Historical Inputs'!F3598</x:t>
        </x:r>
      </x:text>
    </x:comment>
    <x:comment ref="G38" authorId="0">
      <x:text>
        <x:r>
          <x:t>Reported diluted EPS, FY2019. Linked to the original frozen input. A missing reported fact stays n.a. Formula: ='Historical Inputs'!F3602</x:t>
        </x:r>
      </x:text>
    </x:comment>
    <x:comment ref="G39" authorId="0">
      <x:text>
        <x:r>
          <x:t>Weighted average diluted shares, FY2019. Linked to the original frozen input. A missing reported fact stays n.a. Formula: ='Historical Inputs'!F3603</x:t>
        </x:r>
      </x:text>
    </x:comment>
    <x:comment ref="G41" authorId="0">
      <x:text>
        <x:r>
          <x:t>Dividends per common share, FY2019. Linked to the original frozen input. A missing reported fact stays n.a. Formula: ='Historical Inputs'!F3604</x:t>
        </x:r>
      </x:text>
    </x:comment>
    <x:comment ref="G42" authorId="0">
      <x:text>
        <x:r>
          <x:t>Cash common dividends paid, FY2019. Linked to the original frozen input. A missing reported fact stays n.a. Formula: ='Historical Inputs'!F3605</x:t>
        </x:r>
      </x:text>
    </x:comment>
    <x:comment ref="G43" authorId="0">
      <x:text>
        <x:r>
          <x:t>Common share repurchases paid, FY2019. Linked to the original frozen input. A missing reported fact stays n.a. Formula: ='Historical Inputs'!F3606</x:t>
        </x:r>
      </x:text>
    </x:comment>
    <x:comment ref="G44" authorId="0">
      <x:text>
        <x:r>
          <x:t>Gross loan charge-offs, FY2019. Linked to the original frozen input. A missing reported fact stays n.a. Formula: ='Historical Inputs'!F3607</x:t>
        </x:r>
      </x:text>
    </x:comment>
    <x:comment ref="G45" authorId="0">
      <x:text>
        <x:r>
          <x:t>Loan recoveries, FY2019. Linked to the original frozen input. A missing reported fact stays n.a. Formula: ='Historical Inputs'!F3608</x:t>
        </x:r>
      </x:text>
    </x:comment>
    <x:comment ref="G47" authorId="0">
      <x:text>
        <x:r>
          <x:t>Actual standardized CET1 ratio, FY2019. Linked to the original frozen input. A missing reported fact stays n.a. Formula: ='Historical Inputs'!F3610</x:t>
        </x:r>
      </x:text>
    </x:comment>
    <x:comment ref="G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Inputs'!F3585</x:t>
        </x:r>
      </x:text>
    </x:comment>
    <x:comment ref="G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Inputs'!F3577),'Historical Inputs'!F3577&gt;=1),'Historical Inputs'!F3577,IF(COUNT('Historical Inputs'!F3576,'Historical Inputs'!F3578)=2,'Historical Inputs'!F3576-'Historical Inputs'!F3578,"n.a."))</x:t>
        </x:r>
      </x:text>
    </x:comment>
    <x:comment ref="G16" authorId="0">
      <x:text>
        <x:r>
          <x:t>Ending shares differ from weighted average diluted shares. Issued less treasury is used only for an identical date. Formula: =IF(ISNUMBER('Historical Inputs'!F3582),'Historical Inputs'!F3582,IF(COUNT('Historical Inputs'!F3583,'Historical Inputs'!F3584)=2,'Historical Inputs'!F3583-'Historical Inputs'!F3584,"n.a."))</x:t>
        </x:r>
      </x:text>
    </x:comment>
    <x:comment ref="G11" authorId="0">
      <x:text>
        <x:r>
          <x:t>Explicit reported common equity takes precedence. Preferred par amounts cannot substitute for carrying values. Rounded BV times shares is a disclosed fallback. Formula: =IF(ISNUMBER('Historical Inputs'!F3578),'Historical Inputs'!F3578,IF(AND(COUNT('Historical Inputs'!F3576,'Historical Inputs'!F3577)=2,'Historical Inputs'!F3577&gt;=1),'Historical Inputs'!F3576-'Historical Inputs'!F3577,IF(COUNT('Historical Inputs'!F3612,G16)=2,'Historical Inputs'!F3612*G16,"n.a.")))</x:t>
        </x:r>
      </x:text>
    </x:comment>
    <x:comment ref="G13" authorId="0">
      <x:text>
        <x:r>
          <x:t>Other intangibles exclude goodwill. If combined intangibles are reported, goodwill is deducted once. Formula: =IF(COUNT('Historical Inputs'!F3581,G12)=2,'Historical Inputs'!F3581-G12,'Historical Inputs'!F3580)</x:t>
        </x:r>
      </x:text>
    </x:comment>
    <x:comment ref="G14" authorId="0">
      <x:text>
        <x:r>
          <x:t>Straight subtraction TCE has no issuer deferred-tax adjustment. Formula: =IF(COUNT(G11,G12,G13)=3,G11-G12-G13,"n.a.")</x:t>
        </x:r>
      </x:text>
    </x:comment>
    <x:comment ref="G17" authorId="0">
      <x:text>
        <x:r>
          <x:t>Reported book value per share takes precedence. Formula: =IF(ISNUMBER('Historical Inputs'!F3612),'Historical Inputs'!F3612,IF(COUNT(G11,G16)=2,G11/G16,"n.a."))</x:t>
        </x:r>
      </x:text>
    </x:comment>
    <x:comment ref="G18" authorId="0">
      <x:text>
        <x:r>
          <x:t>Selected TBV is issuer reported, then issuer TCE divided by ending shares, then straight-subtraction TCE. Formula: =IF(ISNUMBER('Historical Inputs'!F3613),'Historical Inputs'!F3613,IF(COUNT('Historical Inputs'!F3614,G16)=2,'Historical Inputs'!F3614/G16,IF(COUNT(G14,G16)=2,G14/G16,"n.a.")))</x:t>
        </x:r>
      </x:text>
    </x:comment>
    <x:comment ref="G15" authorId="0">
      <x:text>
        <x:r>
          <x:t>Reported TCE takes precedence. TBV times rounded end shares can be a reconstruction. Formula: =IF(ISNUMBER('Historical Inputs'!F3614),'Historical Inputs'!F3614,IF(COUNT(G18,G16)=2,G18*G16,"n.a."))</x:t>
        </x:r>
      </x:text>
    </x:comment>
    <x:comment ref="G36" authorId="0">
      <x:text>
        <x:r>
          <x:t>Common earnings exclude preferred dividends and common-income adjustments. Formula: =IF(ISNUMBER('Historical Inputs'!F3600),'Historical Inputs'!F3600,IF(COUNT('Historical Inputs'!F3599,'Historical Inputs'!F3601)=2,'Historical Inputs'!F3599-'Historical Inputs'!F3601,"n.a."))</x:t>
        </x:r>
      </x:text>
    </x:comment>
    <x:comment ref="G37" authorId="0">
      <x:text>
        <x:r>
          <x:t>Reported parent net income, otherwise common income plus reported preferred adjustments; the fallback is a bridge. Formula: =IF(ISNUMBER('Historical Inputs'!F3599),'Historical Inputs'!F3599,IF(COUNT('Historical Inputs'!F3600,'Historical Inputs'!F3601)=2,'Historical Inputs'!F3600+'Historical Inputs'!F3601,"n.a."))</x:t>
        </x:r>
      </x:text>
    </x:comment>
    <x:comment ref="G30" authorId="0">
      <x:text>
        <x:r>
          <x:t>Net revenue equals net interest plus noninterest income. Use total GAAP reported revenue when a component is unavailable. Formula: =IF(COUNT(G28:G29)=2,SUM(G28:G29),'Historical Inputs'!F3594)</x:t>
        </x:r>
      </x:text>
    </x:comment>
    <x:comment ref="G32" authorId="0">
      <x:text>
        <x:r>
          <x:t>Pre-provision net revenue excludes the provision but retains operating expense. Formula: =IF(COUNT(G30,G31)=2,G30-G31,"n.a.")</x:t>
        </x:r>
      </x:text>
    </x:comment>
    <x:comment ref="G33" authorId="0">
      <x:text>
        <x:r>
          <x:t>Reported credit provision is selected first. Otherwise this is an explicitly labeled pretax bridge residual, not a reported provision. Formula: =IF(ISNUMBER('Historical Inputs'!F3596),'Historical Inputs'!F3596,IF(COUNT(G30,G31,G34)=3,G30-G31-G34,"n.a."))</x:t>
        </x:r>
      </x:text>
    </x:comment>
    <x:comment ref="G40" authorId="0">
      <x:text>
        <x:r>
          <x:t>Calculated common EPS uses common earnings and period-average diluted shares. Formula: =IF(AND(ISNUMBER(G36),ISNUMBER(G39),G39&lt;&gt;0),G36/G39,"n.a.")</x:t>
        </x:r>
      </x:text>
    </x:comment>
    <x:comment ref="G46" authorId="0">
      <x:text>
        <x:r>
          <x:t>Net charge-offs equal gross charge-offs less recoveries. Missing recoveries are not zero. Formula: =IF(COUNT(G44,G45)=2,G44-G45,"n.a.")</x:t>
        </x:r>
      </x:text>
    </x:comment>
    <x:comment ref="G51" authorId="0">
      <x:text>
        <x:r>
          <x:t>GAAP efficiency proxy. Issuer tax-equivalent revenue may produce a different reported ratio. Formula: =IF(AND(ISNUMBER(G31),ISNUMBER(G30),G30&lt;&gt;0),G31/G30,"n.a.")</x:t>
        </x:r>
      </x:text>
    </x:comment>
    <x:comment ref="G52" authorId="0">
      <x:text>
        <x:r>
          <x:t>Period-end loan-to-deposit ratio; business-model funding differences remain. Formula: =IF(AND(ISNUMBER(G21),ISNUMBER(G24),G24&lt;&gt;0),G21/G24,"n.a.")</x:t>
        </x:r>
      </x:text>
    </x:comment>
    <x:comment ref="G53" authorId="0">
      <x:text>
        <x:r>
          <x:t>Loan allowance coverage excludes unfunded commitment reserves. Formula: =IF(AND(ISNUMBER(G23),ISNUMBER(G21),G21&lt;&gt;0),G23/G21,"n.a.")</x:t>
        </x:r>
      </x:text>
    </x:comment>
    <x:comment ref="G54" authorId="0">
      <x:text>
        <x:r>
          <x:t>Charge-offs divided by period-end gross loans. This differs from an issuer average-loan credit-loss ratio. Formula: =IF(AND(ISNUMBER(G46),ISNUMBER(G21),G21&lt;&gt;0),G46/G21,"n.a.")</x:t>
        </x:r>
      </x:text>
    </x:comment>
    <x:comment ref="G55" authorId="0">
      <x:text>
        <x:r>
          <x:t>Difference between parent and common earnings includes preferred and other common-income claims. Formula: =IF(COUNT(G37,G36)=2,G37-G36,"n.a.")</x:t>
        </x:r>
      </x:text>
    </x:comment>
    <x:comment ref="G48" authorId="0">
      <x:text>
        <x:r>
          <x:t>Two-point average balance proxy, not the issuer daily average return. Formula: =IF(COUNT(G36,G11,F11)=3,G36/AVERAGE(G11,F11),"n.a.")</x:t>
        </x:r>
      </x:text>
    </x:comment>
    <x:comment ref="G49" authorId="0">
      <x:text>
        <x:r>
          <x:t>Two-point average balance proxy, not the issuer daily average return. Formula: =IF(COUNT(G36,G15,F15)=3,G36/AVERAGE(G15,F15),"n.a.")</x:t>
        </x:r>
      </x:text>
    </x:comment>
    <x:comment ref="G50" authorId="0">
      <x:text>
        <x:r>
          <x:t>Two-point average balance proxy, not the issuer daily average return. Formula: =IF(COUNT(G36,G7,F7)=3,G36/AVERAGE(G7,F7),"n.a.")</x:t>
        </x:r>
      </x:text>
    </x:comment>
    <x:comment ref="H7" authorId="0">
      <x:text>
        <x:r>
          <x:t>Assets, FY2020. Linked to the original frozen input. A missing reported fact stays n.a. Formula: ='Historical Inputs'!F3615</x:t>
        </x:r>
      </x:text>
    </x:comment>
    <x:comment ref="H8" authorId="0">
      <x:text>
        <x:r>
          <x:t>Liabilities, FY2020. Linked to the original frozen input. A missing reported fact stays n.a. Formula: ='Historical Inputs'!F3616</x:t>
        </x:r>
      </x:text>
    </x:comment>
    <x:comment ref="H9" authorId="0">
      <x:text>
        <x:r>
          <x:t>Shareholders equity attributable to parent, FY2020. Linked to the original frozen input. A missing reported fact stays n.a. Formula: ='Historical Inputs'!F3617</x:t>
        </x:r>
      </x:text>
    </x:comment>
    <x:comment ref="H12" authorId="0">
      <x:text>
        <x:r>
          <x:t>Goodwill, FY2020. Linked to the original frozen input. A missing reported fact stays n.a. Formula: ='Historical Inputs'!F3620</x:t>
        </x:r>
      </x:text>
    </x:comment>
    <x:comment ref="H19" authorId="0">
      <x:text>
        <x:r>
          <x:t>Reported common book value per share, FY2020. Linked to the original frozen input. A missing reported fact stays n.a. Formula: ='Historical Inputs'!F3653</x:t>
        </x:r>
      </x:text>
    </x:comment>
    <x:comment ref="H20" authorId="0">
      <x:text>
        <x:r>
          <x:t>Reported tangible book value per share, FY2020. Linked to the original frozen input. A missing reported fact stays n.a. Formula: ='Historical Inputs'!F3654</x:t>
        </x:r>
      </x:text>
    </x:comment>
    <x:comment ref="H21" authorId="0">
      <x:text>
        <x:r>
          <x:t>Gross loans and leases selected definition, FY2020. Linked to the original frozen input. A missing reported fact stays n.a. Formula: ='Historical Inputs'!F3627</x:t>
        </x:r>
      </x:text>
    </x:comment>
    <x:comment ref="H22" authorId="0">
      <x:text>
        <x:r>
          <x:t>Net loans after allowance selected definition, FY2020. Linked to the original frozen input. A missing reported fact stays n.a. Formula: ='Historical Inputs'!F3628</x:t>
        </x:r>
      </x:text>
    </x:comment>
    <x:comment ref="H23" authorId="0">
      <x:text>
        <x:r>
          <x:t>Loan allowance for credit losses, FY2020. Linked to the original frozen input. A missing reported fact stays n.a. Formula: ='Historical Inputs'!F3629</x:t>
        </x:r>
      </x:text>
    </x:comment>
    <x:comment ref="H25" authorId="0">
      <x:text>
        <x:r>
          <x:t>Cash, FY2020. Linked to the original frozen input. A missing reported fact stays n.a. Formula: ='Historical Inputs'!F3631</x:t>
        </x:r>
      </x:text>
    </x:comment>
    <x:comment ref="H26" authorId="0">
      <x:text>
        <x:r>
          <x:t>Accumulated other comprehensive income, FY2020. Linked to the original frozen input. A missing reported fact stays n.a. Formula: ='Historical Inputs'!F3632</x:t>
        </x:r>
      </x:text>
    </x:comment>
    <x:comment ref="H28" authorId="0">
      <x:text>
        <x:r>
          <x:t>Net interest income, FY2020. Linked to the original frozen input. A missing reported fact stays n.a. Formula: ='Historical Inputs'!F3633</x:t>
        </x:r>
      </x:text>
    </x:comment>
    <x:comment ref="H29" authorId="0">
      <x:text>
        <x:r>
          <x:t>Noninterest Income, FY2020. Linked to the original frozen input. A missing reported fact stays n.a. Formula: ='Historical Inputs'!F3634</x:t>
        </x:r>
      </x:text>
    </x:comment>
    <x:comment ref="H31" authorId="0">
      <x:text>
        <x:r>
          <x:t>Noninterest expense, FY2020. Linked to the original frozen input. A missing reported fact stays n.a. Formula: ='Historical Inputs'!F3636</x:t>
        </x:r>
      </x:text>
    </x:comment>
    <x:comment ref="H34" authorId="0">
      <x:text>
        <x:r>
          <x:t>Income before income taxes, FY2020. Linked to the original frozen input. A missing reported fact stays n.a. Formula: ='Historical Inputs'!F3638</x:t>
        </x:r>
      </x:text>
    </x:comment>
    <x:comment ref="H35" authorId="0">
      <x:text>
        <x:r>
          <x:t>Tax, FY2020. Linked to the original frozen input. A missing reported fact stays n.a. Formula: ='Historical Inputs'!F3639</x:t>
        </x:r>
      </x:text>
    </x:comment>
    <x:comment ref="H38" authorId="0">
      <x:text>
        <x:r>
          <x:t>Reported diluted EPS, FY2020. Linked to the original frozen input. A missing reported fact stays n.a. Formula: ='Historical Inputs'!F3643</x:t>
        </x:r>
      </x:text>
    </x:comment>
    <x:comment ref="H39" authorId="0">
      <x:text>
        <x:r>
          <x:t>Weighted average diluted shares, FY2020. Linked to the original frozen input. A missing reported fact stays n.a. Formula: ='Historical Inputs'!F3644</x:t>
        </x:r>
      </x:text>
    </x:comment>
    <x:comment ref="H41" authorId="0">
      <x:text>
        <x:r>
          <x:t>Dividends per common share, FY2020. Linked to the original frozen input. A missing reported fact stays n.a. Formula: ='Historical Inputs'!F3645</x:t>
        </x:r>
      </x:text>
    </x:comment>
    <x:comment ref="H42" authorId="0">
      <x:text>
        <x:r>
          <x:t>Cash common dividends paid, FY2020. Linked to the original frozen input. A missing reported fact stays n.a. Formula: ='Historical Inputs'!F3646</x:t>
        </x:r>
      </x:text>
    </x:comment>
    <x:comment ref="H43" authorId="0">
      <x:text>
        <x:r>
          <x:t>Common share repurchases paid, FY2020. Linked to the original frozen input. A missing reported fact stays n.a. Formula: ='Historical Inputs'!F3647</x:t>
        </x:r>
      </x:text>
    </x:comment>
    <x:comment ref="H44" authorId="0">
      <x:text>
        <x:r>
          <x:t>Gross loan charge-offs, FY2020. Linked to the original frozen input. A missing reported fact stays n.a. Formula: ='Historical Inputs'!F3648</x:t>
        </x:r>
      </x:text>
    </x:comment>
    <x:comment ref="H45" authorId="0">
      <x:text>
        <x:r>
          <x:t>Loan recoveries, FY2020. Linked to the original frozen input. A missing reported fact stays n.a. Formula: ='Historical Inputs'!F3649</x:t>
        </x:r>
      </x:text>
    </x:comment>
    <x:comment ref="H47" authorId="0">
      <x:text>
        <x:r>
          <x:t>Actual standardized CET1 ratio, FY2020. Linked to the original frozen input. A missing reported fact stays n.a. Formula: ='Historical Inputs'!F3651</x:t>
        </x:r>
      </x:text>
    </x:comment>
    <x:comment ref="H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Inputs'!F3626</x:t>
        </x:r>
      </x:text>
    </x:comment>
    <x:comment ref="H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Inputs'!F3618),'Historical Inputs'!F3618&gt;=1),'Historical Inputs'!F3618,IF(COUNT('Historical Inputs'!F3617,'Historical Inputs'!F3619)=2,'Historical Inputs'!F3617-'Historical Inputs'!F3619,"n.a."))</x:t>
        </x:r>
      </x:text>
    </x:comment>
    <x:comment ref="H16" authorId="0">
      <x:text>
        <x:r>
          <x:t>Ending shares differ from weighted average diluted shares. Issued less treasury is used only for an identical date. Formula: =IF(ISNUMBER('Historical Inputs'!F3623),'Historical Inputs'!F3623,IF(COUNT('Historical Inputs'!F3624,'Historical Inputs'!F3625)=2,'Historical Inputs'!F3624-'Historical Inputs'!F3625,"n.a."))</x:t>
        </x:r>
      </x:text>
    </x:comment>
    <x:comment ref="H11" authorId="0">
      <x:text>
        <x:r>
          <x:t>Explicit reported common equity takes precedence. Preferred par amounts cannot substitute for carrying values. Rounded BV times shares is a disclosed fallback. Formula: =IF(ISNUMBER('Historical Inputs'!F3619),'Historical Inputs'!F3619,IF(AND(COUNT('Historical Inputs'!F3617,'Historical Inputs'!F3618)=2,'Historical Inputs'!F3618&gt;=1),'Historical Inputs'!F3617-'Historical Inputs'!F3618,IF(COUNT('Historical Inputs'!F3653,H16)=2,'Historical Inputs'!F3653*H16,"n.a.")))</x:t>
        </x:r>
      </x:text>
    </x:comment>
    <x:comment ref="H13" authorId="0">
      <x:text>
        <x:r>
          <x:t>Other intangibles exclude goodwill. If combined intangibles are reported, goodwill is deducted once. Formula: =IF(COUNT('Historical Inputs'!F3622,H12)=2,'Historical Inputs'!F3622-H12,'Historical Inputs'!F3621)</x:t>
        </x:r>
      </x:text>
    </x:comment>
    <x:comment ref="H14" authorId="0">
      <x:text>
        <x:r>
          <x:t>Straight subtraction TCE has no issuer deferred-tax adjustment. Formula: =IF(COUNT(H11,H12,H13)=3,H11-H12-H13,"n.a.")</x:t>
        </x:r>
      </x:text>
    </x:comment>
    <x:comment ref="H17" authorId="0">
      <x:text>
        <x:r>
          <x:t>Reported book value per share takes precedence. Formula: =IF(ISNUMBER('Historical Inputs'!F3653),'Historical Inputs'!F3653,IF(COUNT(H11,H16)=2,H11/H16,"n.a."))</x:t>
        </x:r>
      </x:text>
    </x:comment>
    <x:comment ref="H18" authorId="0">
      <x:text>
        <x:r>
          <x:t>Selected TBV is issuer reported, then issuer TCE divided by ending shares, then straight-subtraction TCE. Formula: =IF(ISNUMBER('Historical Inputs'!F3654),'Historical Inputs'!F3654,IF(COUNT('Historical Inputs'!F3655,H16)=2,'Historical Inputs'!F3655/H16,IF(COUNT(H14,H16)=2,H14/H16,"n.a.")))</x:t>
        </x:r>
      </x:text>
    </x:comment>
    <x:comment ref="H15" authorId="0">
      <x:text>
        <x:r>
          <x:t>Reported TCE takes precedence. TBV times rounded end shares can be a reconstruction. Formula: =IF(ISNUMBER('Historical Inputs'!F3655),'Historical Inputs'!F3655,IF(COUNT(H18,H16)=2,H18*H16,"n.a."))</x:t>
        </x:r>
      </x:text>
    </x:comment>
    <x:comment ref="H36" authorId="0">
      <x:text>
        <x:r>
          <x:t>Common earnings exclude preferred dividends and common-income adjustments. Formula: =IF(ISNUMBER('Historical Inputs'!F3641),'Historical Inputs'!F3641,IF(COUNT('Historical Inputs'!F3640,'Historical Inputs'!F3642)=2,'Historical Inputs'!F3640-'Historical Inputs'!F3642,"n.a."))</x:t>
        </x:r>
      </x:text>
    </x:comment>
    <x:comment ref="H37" authorId="0">
      <x:text>
        <x:r>
          <x:t>Reported parent net income, otherwise common income plus reported preferred adjustments; the fallback is a bridge. Formula: =IF(ISNUMBER('Historical Inputs'!F3640),'Historical Inputs'!F3640,IF(COUNT('Historical Inputs'!F3641,'Historical Inputs'!F3642)=2,'Historical Inputs'!F3641+'Historical Inputs'!F3642,"n.a."))</x:t>
        </x:r>
      </x:text>
    </x:comment>
    <x:comment ref="H30" authorId="0">
      <x:text>
        <x:r>
          <x:t>Net revenue equals net interest plus noninterest income. Use total GAAP reported revenue when a component is unavailable. Formula: =IF(COUNT(H28:H29)=2,SUM(H28:H29),'Historical Inputs'!F3635)</x:t>
        </x:r>
      </x:text>
    </x:comment>
    <x:comment ref="H32" authorId="0">
      <x:text>
        <x:r>
          <x:t>Pre-provision net revenue excludes the provision but retains operating expense. Formula: =IF(COUNT(H30,H31)=2,H30-H31,"n.a.")</x:t>
        </x:r>
      </x:text>
    </x:comment>
    <x:comment ref="H33" authorId="0">
      <x:text>
        <x:r>
          <x:t>Reported credit provision is selected first. Otherwise this is an explicitly labeled pretax bridge residual, not a reported provision. Formula: =IF(ISNUMBER('Historical Inputs'!F3637),'Historical Inputs'!F3637,IF(COUNT(H30,H31,H34)=3,H30-H31-H34,"n.a."))</x:t>
        </x:r>
      </x:text>
    </x:comment>
    <x:comment ref="H40" authorId="0">
      <x:text>
        <x:r>
          <x:t>Calculated common EPS uses common earnings and period-average diluted shares. Formula: =IF(AND(ISNUMBER(H36),ISNUMBER(H39),H39&lt;&gt;0),H36/H39,"n.a.")</x:t>
        </x:r>
      </x:text>
    </x:comment>
    <x:comment ref="H46" authorId="0">
      <x:text>
        <x:r>
          <x:t>Net charge-offs equal gross charge-offs less recoveries. Missing recoveries are not zero. Formula: =IF(COUNT(H44,H45)=2,H44-H45,"n.a.")</x:t>
        </x:r>
      </x:text>
    </x:comment>
    <x:comment ref="H51" authorId="0">
      <x:text>
        <x:r>
          <x:t>GAAP efficiency proxy. Issuer tax-equivalent revenue may produce a different reported ratio. Formula: =IF(AND(ISNUMBER(H31),ISNUMBER(H30),H30&lt;&gt;0),H31/H30,"n.a.")</x:t>
        </x:r>
      </x:text>
    </x:comment>
    <x:comment ref="H52" authorId="0">
      <x:text>
        <x:r>
          <x:t>Period-end loan-to-deposit ratio; business-model funding differences remain. Formula: =IF(AND(ISNUMBER(H21),ISNUMBER(H24),H24&lt;&gt;0),H21/H24,"n.a.")</x:t>
        </x:r>
      </x:text>
    </x:comment>
    <x:comment ref="H53" authorId="0">
      <x:text>
        <x:r>
          <x:t>Loan allowance coverage excludes unfunded commitment reserves. Formula: =IF(AND(ISNUMBER(H23),ISNUMBER(H21),H21&lt;&gt;0),H23/H21,"n.a.")</x:t>
        </x:r>
      </x:text>
    </x:comment>
    <x:comment ref="H54" authorId="0">
      <x:text>
        <x:r>
          <x:t>Charge-offs divided by period-end gross loans. This differs from an issuer average-loan credit-loss ratio. Formula: =IF(AND(ISNUMBER(H46),ISNUMBER(H21),H21&lt;&gt;0),H46/H21,"n.a.")</x:t>
        </x:r>
      </x:text>
    </x:comment>
    <x:comment ref="H55" authorId="0">
      <x:text>
        <x:r>
          <x:t>Difference between parent and common earnings includes preferred and other common-income claims. Formula: =IF(COUNT(H37,H36)=2,H37-H36,"n.a.")</x:t>
        </x:r>
      </x:text>
    </x:comment>
    <x:comment ref="H48" authorId="0">
      <x:text>
        <x:r>
          <x:t>Two-point average balance proxy, not the issuer daily average return. Formula: =IF(COUNT(H36,H11,G11)=3,H36/AVERAGE(H11,G11),"n.a.")</x:t>
        </x:r>
      </x:text>
    </x:comment>
    <x:comment ref="H49" authorId="0">
      <x:text>
        <x:r>
          <x:t>Two-point average balance proxy, not the issuer daily average return. Formula: =IF(COUNT(H36,H15,G15)=3,H36/AVERAGE(H15,G15),"n.a.")</x:t>
        </x:r>
      </x:text>
    </x:comment>
    <x:comment ref="H50" authorId="0">
      <x:text>
        <x:r>
          <x:t>Two-point average balance proxy, not the issuer daily average return. Formula: =IF(COUNT(H36,H7,G7)=3,H36/AVERAGE(H7,G7),"n.a.")</x:t>
        </x:r>
      </x:text>
    </x:comment>
    <x:comment ref="I7" authorId="0">
      <x:text>
        <x:r>
          <x:t>Assets, FY2021. Linked to the original frozen input. A missing reported fact stays n.a. Formula: ='Historical Inputs'!F3656</x:t>
        </x:r>
      </x:text>
    </x:comment>
    <x:comment ref="I8" authorId="0">
      <x:text>
        <x:r>
          <x:t>Liabilities, FY2021. Linked to the original frozen input. A missing reported fact stays n.a. Formula: ='Historical Inputs'!F3657</x:t>
        </x:r>
      </x:text>
    </x:comment>
    <x:comment ref="I9" authorId="0">
      <x:text>
        <x:r>
          <x:t>Shareholders equity attributable to parent, FY2021. Linked to the original frozen input. A missing reported fact stays n.a. Formula: ='Historical Inputs'!F3658</x:t>
        </x:r>
      </x:text>
    </x:comment>
    <x:comment ref="I12" authorId="0">
      <x:text>
        <x:r>
          <x:t>Goodwill, FY2021. Linked to the original frozen input. A missing reported fact stays n.a. Formula: ='Historical Inputs'!F3661</x:t>
        </x:r>
      </x:text>
    </x:comment>
    <x:comment ref="I19" authorId="0">
      <x:text>
        <x:r>
          <x:t>Reported common book value per share, FY2021. Linked to the original frozen input. A missing reported fact stays n.a. Formula: ='Historical Inputs'!F3694</x:t>
        </x:r>
      </x:text>
    </x:comment>
    <x:comment ref="I20" authorId="0">
      <x:text>
        <x:r>
          <x:t>Reported tangible book value per share, FY2021. Linked to the original frozen input. A missing reported fact stays n.a. Formula: ='Historical Inputs'!F3695</x:t>
        </x:r>
      </x:text>
    </x:comment>
    <x:comment ref="I21" authorId="0">
      <x:text>
        <x:r>
          <x:t>Gross loans and leases selected definition, FY2021. Linked to the original frozen input. A missing reported fact stays n.a. Formula: ='Historical Inputs'!F3668</x:t>
        </x:r>
      </x:text>
    </x:comment>
    <x:comment ref="I22" authorId="0">
      <x:text>
        <x:r>
          <x:t>Net loans after allowance selected definition, FY2021. Linked to the original frozen input. A missing reported fact stays n.a. Formula: ='Historical Inputs'!F3669</x:t>
        </x:r>
      </x:text>
    </x:comment>
    <x:comment ref="I23" authorId="0">
      <x:text>
        <x:r>
          <x:t>Loan allowance for credit losses, FY2021. Linked to the original frozen input. A missing reported fact stays n.a. Formula: ='Historical Inputs'!F3670</x:t>
        </x:r>
      </x:text>
    </x:comment>
    <x:comment ref="I25" authorId="0">
      <x:text>
        <x:r>
          <x:t>Cash, FY2021. Linked to the original frozen input. A missing reported fact stays n.a. Formula: ='Historical Inputs'!F3672</x:t>
        </x:r>
      </x:text>
    </x:comment>
    <x:comment ref="I26" authorId="0">
      <x:text>
        <x:r>
          <x:t>Accumulated other comprehensive income, FY2021. Linked to the original frozen input. A missing reported fact stays n.a. Formula: ='Historical Inputs'!F3673</x:t>
        </x:r>
      </x:text>
    </x:comment>
    <x:comment ref="I28" authorId="0">
      <x:text>
        <x:r>
          <x:t>Net interest income, FY2021. Linked to the original frozen input. A missing reported fact stays n.a. Formula: ='Historical Inputs'!F3674</x:t>
        </x:r>
      </x:text>
    </x:comment>
    <x:comment ref="I29" authorId="0">
      <x:text>
        <x:r>
          <x:t>Noninterest Income, FY2021. Linked to the original frozen input. A missing reported fact stays n.a. Formula: ='Historical Inputs'!F3675</x:t>
        </x:r>
      </x:text>
    </x:comment>
    <x:comment ref="I31" authorId="0">
      <x:text>
        <x:r>
          <x:t>Noninterest expense, FY2021. Linked to the original frozen input. A missing reported fact stays n.a. Formula: ='Historical Inputs'!F3677</x:t>
        </x:r>
      </x:text>
    </x:comment>
    <x:comment ref="I34" authorId="0">
      <x:text>
        <x:r>
          <x:t>Income before income taxes, FY2021. Linked to the original frozen input. A missing reported fact stays n.a. Formula: ='Historical Inputs'!F3679</x:t>
        </x:r>
      </x:text>
    </x:comment>
    <x:comment ref="I35" authorId="0">
      <x:text>
        <x:r>
          <x:t>Tax, FY2021. Linked to the original frozen input. A missing reported fact stays n.a. Formula: ='Historical Inputs'!F3680</x:t>
        </x:r>
      </x:text>
    </x:comment>
    <x:comment ref="I38" authorId="0">
      <x:text>
        <x:r>
          <x:t>Reported diluted EPS, FY2021. Linked to the original frozen input. A missing reported fact stays n.a. Formula: ='Historical Inputs'!F3684</x:t>
        </x:r>
      </x:text>
    </x:comment>
    <x:comment ref="I39" authorId="0">
      <x:text>
        <x:r>
          <x:t>Weighted average diluted shares, FY2021. Linked to the original frozen input. A missing reported fact stays n.a. Formula: ='Historical Inputs'!F3685</x:t>
        </x:r>
      </x:text>
    </x:comment>
    <x:comment ref="I41" authorId="0">
      <x:text>
        <x:r>
          <x:t>Dividends per common share, FY2021. Linked to the original frozen input. A missing reported fact stays n.a. Formula: ='Historical Inputs'!F3686</x:t>
        </x:r>
      </x:text>
    </x:comment>
    <x:comment ref="I42" authorId="0">
      <x:text>
        <x:r>
          <x:t>Cash common dividends paid, FY2021. Linked to the original frozen input. A missing reported fact stays n.a. Formula: ='Historical Inputs'!F3687</x:t>
        </x:r>
      </x:text>
    </x:comment>
    <x:comment ref="I43" authorId="0">
      <x:text>
        <x:r>
          <x:t>Common share repurchases paid, FY2021. Linked to the original frozen input. A missing reported fact stays n.a. Formula: ='Historical Inputs'!F3688</x:t>
        </x:r>
      </x:text>
    </x:comment>
    <x:comment ref="I44" authorId="0">
      <x:text>
        <x:r>
          <x:t>Gross loan charge-offs, FY2021. Linked to the original frozen input. A missing reported fact stays n.a. Formula: ='Historical Inputs'!F3689</x:t>
        </x:r>
      </x:text>
    </x:comment>
    <x:comment ref="I45" authorId="0">
      <x:text>
        <x:r>
          <x:t>Loan recoveries, FY2021. Linked to the original frozen input. A missing reported fact stays n.a. Formula: ='Historical Inputs'!F3690</x:t>
        </x:r>
      </x:text>
    </x:comment>
    <x:comment ref="I47" authorId="0">
      <x:text>
        <x:r>
          <x:t>Actual standardized CET1 ratio, FY2021. Linked to the original frozen input. A missing reported fact stays n.a. Formula: ='Historical Inputs'!F3692</x:t>
        </x:r>
      </x:text>
    </x:comment>
    <x:comment ref="I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Inputs'!F3667</x:t>
        </x:r>
      </x:text>
    </x:comment>
    <x:comment ref="I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Inputs'!F3659),'Historical Inputs'!F3659&gt;=1),'Historical Inputs'!F3659,IF(COUNT('Historical Inputs'!F3658,'Historical Inputs'!F3660)=2,'Historical Inputs'!F3658-'Historical Inputs'!F3660,"n.a."))</x:t>
        </x:r>
      </x:text>
    </x:comment>
    <x:comment ref="I16" authorId="0">
      <x:text>
        <x:r>
          <x:t>Ending shares differ from weighted average diluted shares. Issued less treasury is used only for an identical date. Formula: =IF(ISNUMBER('Historical Inputs'!F3664),'Historical Inputs'!F3664,IF(COUNT('Historical Inputs'!F3665,'Historical Inputs'!F3666)=2,'Historical Inputs'!F3665-'Historical Inputs'!F3666,"n.a."))</x:t>
        </x:r>
      </x:text>
    </x:comment>
    <x:comment ref="I11" authorId="0">
      <x:text>
        <x:r>
          <x:t>Explicit reported common equity takes precedence. Preferred par amounts cannot substitute for carrying values. Rounded BV times shares is a disclosed fallback. Formula: =IF(ISNUMBER('Historical Inputs'!F3660),'Historical Inputs'!F3660,IF(AND(COUNT('Historical Inputs'!F3658,'Historical Inputs'!F3659)=2,'Historical Inputs'!F3659&gt;=1),'Historical Inputs'!F3658-'Historical Inputs'!F3659,IF(COUNT('Historical Inputs'!F3694,I16)=2,'Historical Inputs'!F3694*I16,"n.a.")))</x:t>
        </x:r>
      </x:text>
    </x:comment>
    <x:comment ref="I13" authorId="0">
      <x:text>
        <x:r>
          <x:t>Other intangibles exclude goodwill. If combined intangibles are reported, goodwill is deducted once. Formula: =IF(COUNT('Historical Inputs'!F3663,I12)=2,'Historical Inputs'!F3663-I12,'Historical Inputs'!F3662)</x:t>
        </x:r>
      </x:text>
    </x:comment>
    <x:comment ref="I14" authorId="0">
      <x:text>
        <x:r>
          <x:t>Straight subtraction TCE has no issuer deferred-tax adjustment. Formula: =IF(COUNT(I11,I12,I13)=3,I11-I12-I13,"n.a.")</x:t>
        </x:r>
      </x:text>
    </x:comment>
    <x:comment ref="I17" authorId="0">
      <x:text>
        <x:r>
          <x:t>Reported book value per share takes precedence. Formula: =IF(ISNUMBER('Historical Inputs'!F3694),'Historical Inputs'!F3694,IF(COUNT(I11,I16)=2,I11/I16,"n.a."))</x:t>
        </x:r>
      </x:text>
    </x:comment>
    <x:comment ref="I18" authorId="0">
      <x:text>
        <x:r>
          <x:t>Selected TBV is issuer reported, then issuer TCE divided by ending shares, then straight-subtraction TCE. Formula: =IF(ISNUMBER('Historical Inputs'!F3695),'Historical Inputs'!F3695,IF(COUNT('Historical Inputs'!F3696,I16)=2,'Historical Inputs'!F3696/I16,IF(COUNT(I14,I16)=2,I14/I16,"n.a.")))</x:t>
        </x:r>
      </x:text>
    </x:comment>
    <x:comment ref="I15" authorId="0">
      <x:text>
        <x:r>
          <x:t>Reported TCE takes precedence. TBV times rounded end shares can be a reconstruction. Formula: =IF(ISNUMBER('Historical Inputs'!F3696),'Historical Inputs'!F3696,IF(COUNT(I18,I16)=2,I18*I16,"n.a."))</x:t>
        </x:r>
      </x:text>
    </x:comment>
    <x:comment ref="I36" authorId="0">
      <x:text>
        <x:r>
          <x:t>Common earnings exclude preferred dividends and common-income adjustments. Formula: =IF(ISNUMBER('Historical Inputs'!F3682),'Historical Inputs'!F3682,IF(COUNT('Historical Inputs'!F3681,'Historical Inputs'!F3683)=2,'Historical Inputs'!F3681-'Historical Inputs'!F3683,"n.a."))</x:t>
        </x:r>
      </x:text>
    </x:comment>
    <x:comment ref="I37" authorId="0">
      <x:text>
        <x:r>
          <x:t>Reported parent net income, otherwise common income plus reported preferred adjustments; the fallback is a bridge. Formula: =IF(ISNUMBER('Historical Inputs'!F3681),'Historical Inputs'!F3681,IF(COUNT('Historical Inputs'!F3682,'Historical Inputs'!F3683)=2,'Historical Inputs'!F3682+'Historical Inputs'!F3683,"n.a."))</x:t>
        </x:r>
      </x:text>
    </x:comment>
    <x:comment ref="I30" authorId="0">
      <x:text>
        <x:r>
          <x:t>Net revenue equals net interest plus noninterest income. Use total GAAP reported revenue when a component is unavailable. Formula: =IF(COUNT(I28:I29)=2,SUM(I28:I29),'Historical Inputs'!F3676)</x:t>
        </x:r>
      </x:text>
    </x:comment>
    <x:comment ref="I32" authorId="0">
      <x:text>
        <x:r>
          <x:t>Pre-provision net revenue excludes the provision but retains operating expense. Formula: =IF(COUNT(I30,I31)=2,I30-I31,"n.a.")</x:t>
        </x:r>
      </x:text>
    </x:comment>
    <x:comment ref="I33" authorId="0">
      <x:text>
        <x:r>
          <x:t>Reported credit provision is selected first. Otherwise this is an explicitly labeled pretax bridge residual, not a reported provision. Formula: =IF(ISNUMBER('Historical Inputs'!F3678),'Historical Inputs'!F3678,IF(COUNT(I30,I31,I34)=3,I30-I31-I34,"n.a."))</x:t>
        </x:r>
      </x:text>
    </x:comment>
    <x:comment ref="I40" authorId="0">
      <x:text>
        <x:r>
          <x:t>Calculated common EPS uses common earnings and period-average diluted shares. Formula: =IF(AND(ISNUMBER(I36),ISNUMBER(I39),I39&lt;&gt;0),I36/I39,"n.a.")</x:t>
        </x:r>
      </x:text>
    </x:comment>
    <x:comment ref="I46" authorId="0">
      <x:text>
        <x:r>
          <x:t>Net charge-offs equal gross charge-offs less recoveries. Missing recoveries are not zero. Formula: =IF(COUNT(I44,I45)=2,I44-I45,"n.a.")</x:t>
        </x:r>
      </x:text>
    </x:comment>
    <x:comment ref="I51" authorId="0">
      <x:text>
        <x:r>
          <x:t>GAAP efficiency proxy. Issuer tax-equivalent revenue may produce a different reported ratio. Formula: =IF(AND(ISNUMBER(I31),ISNUMBER(I30),I30&lt;&gt;0),I31/I30,"n.a.")</x:t>
        </x:r>
      </x:text>
    </x:comment>
    <x:comment ref="I52" authorId="0">
      <x:text>
        <x:r>
          <x:t>Period-end loan-to-deposit ratio; business-model funding differences remain. Formula: =IF(AND(ISNUMBER(I21),ISNUMBER(I24),I24&lt;&gt;0),I21/I24,"n.a.")</x:t>
        </x:r>
      </x:text>
    </x:comment>
    <x:comment ref="I53" authorId="0">
      <x:text>
        <x:r>
          <x:t>Loan allowance coverage excludes unfunded commitment reserves. Formula: =IF(AND(ISNUMBER(I23),ISNUMBER(I21),I21&lt;&gt;0),I23/I21,"n.a.")</x:t>
        </x:r>
      </x:text>
    </x:comment>
    <x:comment ref="I54" authorId="0">
      <x:text>
        <x:r>
          <x:t>Charge-offs divided by period-end gross loans. This differs from an issuer average-loan credit-loss ratio. Formula: =IF(AND(ISNUMBER(I46),ISNUMBER(I21),I21&lt;&gt;0),I46/I21,"n.a.")</x:t>
        </x:r>
      </x:text>
    </x:comment>
    <x:comment ref="I55" authorId="0">
      <x:text>
        <x:r>
          <x:t>Difference between parent and common earnings includes preferred and other common-income claims. Formula: =IF(COUNT(I37,I36)=2,I37-I36,"n.a.")</x:t>
        </x:r>
      </x:text>
    </x:comment>
    <x:comment ref="I48" authorId="0">
      <x:text>
        <x:r>
          <x:t>Two-point average balance proxy, not the issuer daily average return. Formula: =IF(COUNT(I36,I11,H11)=3,I36/AVERAGE(I11,H11),"n.a.")</x:t>
        </x:r>
      </x:text>
    </x:comment>
    <x:comment ref="I49" authorId="0">
      <x:text>
        <x:r>
          <x:t>Two-point average balance proxy, not the issuer daily average return. Formula: =IF(COUNT(I36,I15,H15)=3,I36/AVERAGE(I15,H15),"n.a.")</x:t>
        </x:r>
      </x:text>
    </x:comment>
    <x:comment ref="I50" authorId="0">
      <x:text>
        <x:r>
          <x:t>Two-point average balance proxy, not the issuer daily average return. Formula: =IF(COUNT(I36,I7,H7)=3,I36/AVERAGE(I7,H7),"n.a.")</x:t>
        </x:r>
      </x:text>
    </x:comment>
    <x:comment ref="J7" authorId="0">
      <x:text>
        <x:r>
          <x:t>Assets, FY2022. Linked to the original frozen input. A missing reported fact stays n.a. Formula: ='Historical Inputs'!F3697</x:t>
        </x:r>
      </x:text>
    </x:comment>
    <x:comment ref="J8" authorId="0">
      <x:text>
        <x:r>
          <x:t>Liabilities, FY2022. Linked to the original frozen input. A missing reported fact stays n.a. Formula: ='Historical Inputs'!F3698</x:t>
        </x:r>
      </x:text>
    </x:comment>
    <x:comment ref="J9" authorId="0">
      <x:text>
        <x:r>
          <x:t>Shareholders equity attributable to parent, FY2022. Linked to the original frozen input. A missing reported fact stays n.a. Formula: ='Historical Inputs'!F3699</x:t>
        </x:r>
      </x:text>
    </x:comment>
    <x:comment ref="J12" authorId="0">
      <x:text>
        <x:r>
          <x:t>Goodwill, FY2022. Linked to the original frozen input. A missing reported fact stays n.a. Formula: ='Historical Inputs'!F3702</x:t>
        </x:r>
      </x:text>
    </x:comment>
    <x:comment ref="J19" authorId="0">
      <x:text>
        <x:r>
          <x:t>Reported common book value per share, FY2022. Linked to the original frozen input. A missing reported fact stays n.a. Formula: ='Historical Inputs'!F3735</x:t>
        </x:r>
      </x:text>
    </x:comment>
    <x:comment ref="J20" authorId="0">
      <x:text>
        <x:r>
          <x:t>Reported tangible book value per share, FY2022. Linked to the original frozen input. A missing reported fact stays n.a. Formula: ='Historical Inputs'!F3736</x:t>
        </x:r>
      </x:text>
    </x:comment>
    <x:comment ref="J21" authorId="0">
      <x:text>
        <x:r>
          <x:t>Gross loans and leases selected definition, FY2022. Linked to the original frozen input. A missing reported fact stays n.a. Formula: ='Historical Inputs'!F3709</x:t>
        </x:r>
      </x:text>
    </x:comment>
    <x:comment ref="J22" authorId="0">
      <x:text>
        <x:r>
          <x:t>Net loans after allowance selected definition, FY2022. Linked to the original frozen input. A missing reported fact stays n.a. Formula: ='Historical Inputs'!F3710</x:t>
        </x:r>
      </x:text>
    </x:comment>
    <x:comment ref="J23" authorId="0">
      <x:text>
        <x:r>
          <x:t>Loan allowance for credit losses, FY2022. Linked to the original frozen input. A missing reported fact stays n.a. Formula: ='Historical Inputs'!F3711</x:t>
        </x:r>
      </x:text>
    </x:comment>
    <x:comment ref="J25" authorId="0">
      <x:text>
        <x:r>
          <x:t>Cash, FY2022. Linked to the original frozen input. A missing reported fact stays n.a. Formula: ='Historical Inputs'!F3713</x:t>
        </x:r>
      </x:text>
    </x:comment>
    <x:comment ref="J26" authorId="0">
      <x:text>
        <x:r>
          <x:t>Accumulated other comprehensive income, FY2022. Linked to the original frozen input. A missing reported fact stays n.a. Formula: ='Historical Inputs'!F3714</x:t>
        </x:r>
      </x:text>
    </x:comment>
    <x:comment ref="J28" authorId="0">
      <x:text>
        <x:r>
          <x:t>Net interest income, FY2022. Linked to the original frozen input. A missing reported fact stays n.a. Formula: ='Historical Inputs'!F3715</x:t>
        </x:r>
      </x:text>
    </x:comment>
    <x:comment ref="J29" authorId="0">
      <x:text>
        <x:r>
          <x:t>Noninterest Income, FY2022. Linked to the original frozen input. A missing reported fact stays n.a. Formula: ='Historical Inputs'!F3716</x:t>
        </x:r>
      </x:text>
    </x:comment>
    <x:comment ref="J31" authorId="0">
      <x:text>
        <x:r>
          <x:t>Noninterest expense, FY2022. Linked to the original frozen input. A missing reported fact stays n.a. Formula: ='Historical Inputs'!F3718</x:t>
        </x:r>
      </x:text>
    </x:comment>
    <x:comment ref="J34" authorId="0">
      <x:text>
        <x:r>
          <x:t>Income before income taxes, FY2022. Linked to the original frozen input. A missing reported fact stays n.a. Formula: ='Historical Inputs'!F3720</x:t>
        </x:r>
      </x:text>
    </x:comment>
    <x:comment ref="J35" authorId="0">
      <x:text>
        <x:r>
          <x:t>Tax, FY2022. Linked to the original frozen input. A missing reported fact stays n.a. Formula: ='Historical Inputs'!F3721</x:t>
        </x:r>
      </x:text>
    </x:comment>
    <x:comment ref="J38" authorId="0">
      <x:text>
        <x:r>
          <x:t>Reported diluted EPS, FY2022. Linked to the original frozen input. A missing reported fact stays n.a. Formula: ='Historical Inputs'!F3725</x:t>
        </x:r>
      </x:text>
    </x:comment>
    <x:comment ref="J39" authorId="0">
      <x:text>
        <x:r>
          <x:t>Weighted average diluted shares, FY2022. Linked to the original frozen input. A missing reported fact stays n.a. Formula: ='Historical Inputs'!F3726</x:t>
        </x:r>
      </x:text>
    </x:comment>
    <x:comment ref="J41" authorId="0">
      <x:text>
        <x:r>
          <x:t>Dividends per common share, FY2022. Linked to the original frozen input. A missing reported fact stays n.a. Formula: ='Historical Inputs'!F3727</x:t>
        </x:r>
      </x:text>
    </x:comment>
    <x:comment ref="J42" authorId="0">
      <x:text>
        <x:r>
          <x:t>Cash common dividends paid, FY2022. Linked to the original frozen input. A missing reported fact stays n.a. Formula: ='Historical Inputs'!F3728</x:t>
        </x:r>
      </x:text>
    </x:comment>
    <x:comment ref="J43" authorId="0">
      <x:text>
        <x:r>
          <x:t>Common share repurchases paid, FY2022. Linked to the original frozen input. A missing reported fact stays n.a. Formula: ='Historical Inputs'!F3729</x:t>
        </x:r>
      </x:text>
    </x:comment>
    <x:comment ref="J44" authorId="0">
      <x:text>
        <x:r>
          <x:t>Gross loan charge-offs, FY2022. Linked to the original frozen input. A missing reported fact stays n.a. Formula: ='Historical Inputs'!F3730</x:t>
        </x:r>
      </x:text>
    </x:comment>
    <x:comment ref="J45" authorId="0">
      <x:text>
        <x:r>
          <x:t>Loan recoveries, FY2022. Linked to the original frozen input. A missing reported fact stays n.a. Formula: ='Historical Inputs'!F3731</x:t>
        </x:r>
      </x:text>
    </x:comment>
    <x:comment ref="J47" authorId="0">
      <x:text>
        <x:r>
          <x:t>Actual standardized CET1 ratio, FY2022. Linked to the original frozen input. A missing reported fact stays n.a. Formula: ='Historical Inputs'!F3733</x:t>
        </x:r>
      </x:text>
    </x:comment>
    <x:comment ref="J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Inputs'!F3708</x:t>
        </x:r>
      </x:text>
    </x:comment>
    <x:comment ref="J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Inputs'!F3700),'Historical Inputs'!F3700&gt;=1),'Historical Inputs'!F3700,IF(COUNT('Historical Inputs'!F3699,'Historical Inputs'!F3701)=2,'Historical Inputs'!F3699-'Historical Inputs'!F3701,"n.a."))</x:t>
        </x:r>
      </x:text>
    </x:comment>
    <x:comment ref="J16" authorId="0">
      <x:text>
        <x:r>
          <x:t>Ending shares differ from weighted average diluted shares. Issued less treasury is used only for an identical date. Formula: =IF(ISNUMBER('Historical Inputs'!F3705),'Historical Inputs'!F3705,IF(COUNT('Historical Inputs'!F3706,'Historical Inputs'!F3707)=2,'Historical Inputs'!F3706-'Historical Inputs'!F3707,"n.a."))</x:t>
        </x:r>
      </x:text>
    </x:comment>
    <x:comment ref="J11" authorId="0">
      <x:text>
        <x:r>
          <x:t>Explicit reported common equity takes precedence. Preferred par amounts cannot substitute for carrying values. Rounded BV times shares is a disclosed fallback. Formula: =IF(ISNUMBER('Historical Inputs'!F3701),'Historical Inputs'!F3701,IF(AND(COUNT('Historical Inputs'!F3699,'Historical Inputs'!F3700)=2,'Historical Inputs'!F3700&gt;=1),'Historical Inputs'!F3699-'Historical Inputs'!F3700,IF(COUNT('Historical Inputs'!F3735,J16)=2,'Historical Inputs'!F3735*J16,"n.a.")))</x:t>
        </x:r>
      </x:text>
    </x:comment>
    <x:comment ref="J13" authorId="0">
      <x:text>
        <x:r>
          <x:t>Other intangibles exclude goodwill. If combined intangibles are reported, goodwill is deducted once. Formula: =IF(COUNT('Historical Inputs'!F3704,J12)=2,'Historical Inputs'!F3704-J12,'Historical Inputs'!F3703)</x:t>
        </x:r>
      </x:text>
    </x:comment>
    <x:comment ref="J14" authorId="0">
      <x:text>
        <x:r>
          <x:t>Straight subtraction TCE has no issuer deferred-tax adjustment. Formula: =IF(COUNT(J11,J12,J13)=3,J11-J12-J13,"n.a.")</x:t>
        </x:r>
      </x:text>
    </x:comment>
    <x:comment ref="J17" authorId="0">
      <x:text>
        <x:r>
          <x:t>Reported book value per share takes precedence. Formula: =IF(ISNUMBER('Historical Inputs'!F3735),'Historical Inputs'!F3735,IF(COUNT(J11,J16)=2,J11/J16,"n.a."))</x:t>
        </x:r>
      </x:text>
    </x:comment>
    <x:comment ref="J18" authorId="0">
      <x:text>
        <x:r>
          <x:t>Selected TBV is issuer reported, then issuer TCE divided by ending shares, then straight-subtraction TCE. Formula: =IF(ISNUMBER('Historical Inputs'!F3736),'Historical Inputs'!F3736,IF(COUNT('Historical Inputs'!F3737,J16)=2,'Historical Inputs'!F3737/J16,IF(COUNT(J14,J16)=2,J14/J16,"n.a.")))</x:t>
        </x:r>
      </x:text>
    </x:comment>
    <x:comment ref="J15" authorId="0">
      <x:text>
        <x:r>
          <x:t>Reported TCE takes precedence. TBV times rounded end shares can be a reconstruction. Formula: =IF(ISNUMBER('Historical Inputs'!F3737),'Historical Inputs'!F3737,IF(COUNT(J18,J16)=2,J18*J16,"n.a."))</x:t>
        </x:r>
      </x:text>
    </x:comment>
    <x:comment ref="J36" authorId="0">
      <x:text>
        <x:r>
          <x:t>Common earnings exclude preferred dividends and common-income adjustments. Formula: =IF(ISNUMBER('Historical Inputs'!F3723),'Historical Inputs'!F3723,IF(COUNT('Historical Inputs'!F3722,'Historical Inputs'!F3724)=2,'Historical Inputs'!F3722-'Historical Inputs'!F3724,"n.a."))</x:t>
        </x:r>
      </x:text>
    </x:comment>
    <x:comment ref="J37" authorId="0">
      <x:text>
        <x:r>
          <x:t>Reported parent net income, otherwise common income plus reported preferred adjustments; the fallback is a bridge. Formula: =IF(ISNUMBER('Historical Inputs'!F3722),'Historical Inputs'!F3722,IF(COUNT('Historical Inputs'!F3723,'Historical Inputs'!F3724)=2,'Historical Inputs'!F3723+'Historical Inputs'!F3724,"n.a."))</x:t>
        </x:r>
      </x:text>
    </x:comment>
    <x:comment ref="J30" authorId="0">
      <x:text>
        <x:r>
          <x:t>Net revenue equals net interest plus noninterest income. Use total GAAP reported revenue when a component is unavailable. Formula: =IF(COUNT(J28:J29)=2,SUM(J28:J29),'Historical Inputs'!F3717)</x:t>
        </x:r>
      </x:text>
    </x:comment>
    <x:comment ref="J32" authorId="0">
      <x:text>
        <x:r>
          <x:t>Pre-provision net revenue excludes the provision but retains operating expense. Formula: =IF(COUNT(J30,J31)=2,J30-J31,"n.a.")</x:t>
        </x:r>
      </x:text>
    </x:comment>
    <x:comment ref="J33" authorId="0">
      <x:text>
        <x:r>
          <x:t>Reported credit provision is selected first. Otherwise this is an explicitly labeled pretax bridge residual, not a reported provision. Formula: =IF(ISNUMBER('Historical Inputs'!F3719),'Historical Inputs'!F3719,IF(COUNT(J30,J31,J34)=3,J30-J31-J34,"n.a."))</x:t>
        </x:r>
      </x:text>
    </x:comment>
    <x:comment ref="J40" authorId="0">
      <x:text>
        <x:r>
          <x:t>Calculated common EPS uses common earnings and period-average diluted shares. Formula: =IF(AND(ISNUMBER(J36),ISNUMBER(J39),J39&lt;&gt;0),J36/J39,"n.a.")</x:t>
        </x:r>
      </x:text>
    </x:comment>
    <x:comment ref="J46" authorId="0">
      <x:text>
        <x:r>
          <x:t>Net charge-offs equal gross charge-offs less recoveries. Missing recoveries are not zero. Formula: =IF(COUNT(J44,J45)=2,J44-J45,"n.a.")</x:t>
        </x:r>
      </x:text>
    </x:comment>
    <x:comment ref="J51" authorId="0">
      <x:text>
        <x:r>
          <x:t>GAAP efficiency proxy. Issuer tax-equivalent revenue may produce a different reported ratio. Formula: =IF(AND(ISNUMBER(J31),ISNUMBER(J30),J30&lt;&gt;0),J31/J30,"n.a.")</x:t>
        </x:r>
      </x:text>
    </x:comment>
    <x:comment ref="J52" authorId="0">
      <x:text>
        <x:r>
          <x:t>Period-end loan-to-deposit ratio; business-model funding differences remain. Formula: =IF(AND(ISNUMBER(J21),ISNUMBER(J24),J24&lt;&gt;0),J21/J24,"n.a.")</x:t>
        </x:r>
      </x:text>
    </x:comment>
    <x:comment ref="J53" authorId="0">
      <x:text>
        <x:r>
          <x:t>Loan allowance coverage excludes unfunded commitment reserves. Formula: =IF(AND(ISNUMBER(J23),ISNUMBER(J21),J21&lt;&gt;0),J23/J21,"n.a.")</x:t>
        </x:r>
      </x:text>
    </x:comment>
    <x:comment ref="J54" authorId="0">
      <x:text>
        <x:r>
          <x:t>Charge-offs divided by period-end gross loans. This differs from an issuer average-loan credit-loss ratio. Formula: =IF(AND(ISNUMBER(J46),ISNUMBER(J21),J21&lt;&gt;0),J46/J21,"n.a.")</x:t>
        </x:r>
      </x:text>
    </x:comment>
    <x:comment ref="J55" authorId="0">
      <x:text>
        <x:r>
          <x:t>Difference between parent and common earnings includes preferred and other common-income claims. Formula: =IF(COUNT(J37,J36)=2,J37-J36,"n.a.")</x:t>
        </x:r>
      </x:text>
    </x:comment>
    <x:comment ref="J48" authorId="0">
      <x:text>
        <x:r>
          <x:t>Two-point average balance proxy, not the issuer daily average return. Formula: =IF(COUNT(J36,J11,I11)=3,J36/AVERAGE(J11,I11),"n.a.")</x:t>
        </x:r>
      </x:text>
    </x:comment>
    <x:comment ref="J49" authorId="0">
      <x:text>
        <x:r>
          <x:t>Two-point average balance proxy, not the issuer daily average return. Formula: =IF(COUNT(J36,J15,I15)=3,J36/AVERAGE(J15,I15),"n.a.")</x:t>
        </x:r>
      </x:text>
    </x:comment>
    <x:comment ref="J50" authorId="0">
      <x:text>
        <x:r>
          <x:t>Two-point average balance proxy, not the issuer daily average return. Formula: =IF(COUNT(J36,J7,I7)=3,J36/AVERAGE(J7,I7),"n.a.")</x:t>
        </x:r>
      </x:text>
    </x:comment>
    <x:comment ref="K7" authorId="0">
      <x:text>
        <x:r>
          <x:t>Assets, FY2023. Linked to the original frozen input. A missing reported fact stays n.a. Formula: ='Historical Inputs'!F3738</x:t>
        </x:r>
      </x:text>
    </x:comment>
    <x:comment ref="K8" authorId="0">
      <x:text>
        <x:r>
          <x:t>Liabilities, FY2023. Linked to the original frozen input. A missing reported fact stays n.a. Formula: ='Historical Inputs'!F3739</x:t>
        </x:r>
      </x:text>
    </x:comment>
    <x:comment ref="K9" authorId="0">
      <x:text>
        <x:r>
          <x:t>Shareholders equity attributable to parent, FY2023. Linked to the original frozen input. A missing reported fact stays n.a. Formula: ='Historical Inputs'!F3740</x:t>
        </x:r>
      </x:text>
    </x:comment>
    <x:comment ref="K12" authorId="0">
      <x:text>
        <x:r>
          <x:t>Goodwill, FY2023. Linked to the original frozen input. A missing reported fact stays n.a. Formula: ='Historical Inputs'!F3743</x:t>
        </x:r>
      </x:text>
    </x:comment>
    <x:comment ref="K19" authorId="0">
      <x:text>
        <x:r>
          <x:t>Reported common book value per share, FY2023. Linked to the original frozen input. A missing reported fact stays n.a. Formula: ='Historical Inputs'!F3776</x:t>
        </x:r>
      </x:text>
    </x:comment>
    <x:comment ref="K20" authorId="0">
      <x:text>
        <x:r>
          <x:t>Reported tangible book value per share, FY2023. Linked to the original frozen input. A missing reported fact stays n.a. Formula: ='Historical Inputs'!F3777</x:t>
        </x:r>
      </x:text>
    </x:comment>
    <x:comment ref="K21" authorId="0">
      <x:text>
        <x:r>
          <x:t>Gross loans and leases selected definition, FY2023. Linked to the original frozen input. A missing reported fact stays n.a. Formula: ='Historical Inputs'!F3750</x:t>
        </x:r>
      </x:text>
    </x:comment>
    <x:comment ref="K22" authorId="0">
      <x:text>
        <x:r>
          <x:t>Net loans after allowance selected definition, FY2023. Linked to the original frozen input. A missing reported fact stays n.a. Formula: ='Historical Inputs'!F3751</x:t>
        </x:r>
      </x:text>
    </x:comment>
    <x:comment ref="K23" authorId="0">
      <x:text>
        <x:r>
          <x:t>Loan allowance for credit losses, FY2023. Linked to the original frozen input. A missing reported fact stays n.a. Formula: ='Historical Inputs'!F3752</x:t>
        </x:r>
      </x:text>
    </x:comment>
    <x:comment ref="K25" authorId="0">
      <x:text>
        <x:r>
          <x:t>Cash, FY2023. Linked to the original frozen input. A missing reported fact stays n.a. Formula: ='Historical Inputs'!F3754</x:t>
        </x:r>
      </x:text>
    </x:comment>
    <x:comment ref="K26" authorId="0">
      <x:text>
        <x:r>
          <x:t>Accumulated other comprehensive income, FY2023. Linked to the original frozen input. A missing reported fact stays n.a. Formula: ='Historical Inputs'!F3755</x:t>
        </x:r>
      </x:text>
    </x:comment>
    <x:comment ref="K28" authorId="0">
      <x:text>
        <x:r>
          <x:t>Net interest income, FY2023. Linked to the original frozen input. A missing reported fact stays n.a. Formula: ='Historical Inputs'!F3756</x:t>
        </x:r>
      </x:text>
    </x:comment>
    <x:comment ref="K29" authorId="0">
      <x:text>
        <x:r>
          <x:t>Noninterest Income, FY2023. Linked to the original frozen input. A missing reported fact stays n.a. Formula: ='Historical Inputs'!F3757</x:t>
        </x:r>
      </x:text>
    </x:comment>
    <x:comment ref="K31" authorId="0">
      <x:text>
        <x:r>
          <x:t>Noninterest expense, FY2023. Linked to the original frozen input. A missing reported fact stays n.a. Formula: ='Historical Inputs'!F3759</x:t>
        </x:r>
      </x:text>
    </x:comment>
    <x:comment ref="K34" authorId="0">
      <x:text>
        <x:r>
          <x:t>Income before income taxes, FY2023. Linked to the original frozen input. A missing reported fact stays n.a. Formula: ='Historical Inputs'!F3761</x:t>
        </x:r>
      </x:text>
    </x:comment>
    <x:comment ref="K35" authorId="0">
      <x:text>
        <x:r>
          <x:t>Tax, FY2023. Linked to the original frozen input. A missing reported fact stays n.a. Formula: ='Historical Inputs'!F3762</x:t>
        </x:r>
      </x:text>
    </x:comment>
    <x:comment ref="K38" authorId="0">
      <x:text>
        <x:r>
          <x:t>Reported diluted EPS, FY2023. Linked to the original frozen input. A missing reported fact stays n.a. Formula: ='Historical Inputs'!F3766</x:t>
        </x:r>
      </x:text>
    </x:comment>
    <x:comment ref="K39" authorId="0">
      <x:text>
        <x:r>
          <x:t>Weighted average diluted shares, FY2023. Linked to the original frozen input. A missing reported fact stays n.a. Formula: ='Historical Inputs'!F3767</x:t>
        </x:r>
      </x:text>
    </x:comment>
    <x:comment ref="K41" authorId="0">
      <x:text>
        <x:r>
          <x:t>Dividends per common share, FY2023. Linked to the original frozen input. A missing reported fact stays n.a. Formula: ='Historical Inputs'!F3768</x:t>
        </x:r>
      </x:text>
    </x:comment>
    <x:comment ref="K42" authorId="0">
      <x:text>
        <x:r>
          <x:t>Cash common dividends paid, FY2023. Linked to the original frozen input. A missing reported fact stays n.a. Formula: ='Historical Inputs'!F3769</x:t>
        </x:r>
      </x:text>
    </x:comment>
    <x:comment ref="K43" authorId="0">
      <x:text>
        <x:r>
          <x:t>Common share repurchases paid, FY2023. Linked to the original frozen input. A missing reported fact stays n.a. Formula: ='Historical Inputs'!F3770</x:t>
        </x:r>
      </x:text>
    </x:comment>
    <x:comment ref="K44" authorId="0">
      <x:text>
        <x:r>
          <x:t>Gross loan charge-offs, FY2023. Linked to the original frozen input. A missing reported fact stays n.a. Formula: ='Historical Inputs'!F3771</x:t>
        </x:r>
      </x:text>
    </x:comment>
    <x:comment ref="K45" authorId="0">
      <x:text>
        <x:r>
          <x:t>Loan recoveries, FY2023. Linked to the original frozen input. A missing reported fact stays n.a. Formula: ='Historical Inputs'!F3772</x:t>
        </x:r>
      </x:text>
    </x:comment>
    <x:comment ref="K47" authorId="0">
      <x:text>
        <x:r>
          <x:t>Actual standardized CET1 ratio, FY2023. Linked to the original frozen input. A missing reported fact stays n.a. Formula: ='Historical Inputs'!F3774</x:t>
        </x:r>
      </x:text>
    </x:comment>
    <x:comment ref="K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Inputs'!F3749</x:t>
        </x:r>
      </x:text>
    </x:comment>
    <x:comment ref="K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Inputs'!F3741),'Historical Inputs'!F3741&gt;=1),'Historical Inputs'!F3741,IF(COUNT('Historical Inputs'!F3740,'Historical Inputs'!F3742)=2,'Historical Inputs'!F3740-'Historical Inputs'!F3742,"n.a."))</x:t>
        </x:r>
      </x:text>
    </x:comment>
    <x:comment ref="K16" authorId="0">
      <x:text>
        <x:r>
          <x:t>Ending shares differ from weighted average diluted shares. Issued less treasury is used only for an identical date. Formula: =IF(ISNUMBER('Historical Inputs'!F3746),'Historical Inputs'!F3746,IF(COUNT('Historical Inputs'!F3747,'Historical Inputs'!F3748)=2,'Historical Inputs'!F3747-'Historical Inputs'!F3748,"n.a."))</x:t>
        </x:r>
      </x:text>
    </x:comment>
    <x:comment ref="K11" authorId="0">
      <x:text>
        <x:r>
          <x:t>Explicit reported common equity takes precedence. Preferred par amounts cannot substitute for carrying values. Rounded BV times shares is a disclosed fallback. Formula: =IF(ISNUMBER('Historical Inputs'!F3742),'Historical Inputs'!F3742,IF(AND(COUNT('Historical Inputs'!F3740,'Historical Inputs'!F3741)=2,'Historical Inputs'!F3741&gt;=1),'Historical Inputs'!F3740-'Historical Inputs'!F3741,IF(COUNT('Historical Inputs'!F3776,K16)=2,'Historical Inputs'!F3776*K16,"n.a.")))</x:t>
        </x:r>
      </x:text>
    </x:comment>
    <x:comment ref="K13" authorId="0">
      <x:text>
        <x:r>
          <x:t>Other intangibles exclude goodwill. If combined intangibles are reported, goodwill is deducted once. Formula: =IF(COUNT('Historical Inputs'!F3745,K12)=2,'Historical Inputs'!F3745-K12,'Historical Inputs'!F3744)</x:t>
        </x:r>
      </x:text>
    </x:comment>
    <x:comment ref="K14" authorId="0">
      <x:text>
        <x:r>
          <x:t>Straight subtraction TCE has no issuer deferred-tax adjustment. Formula: =IF(COUNT(K11,K12,K13)=3,K11-K12-K13,"n.a.")</x:t>
        </x:r>
      </x:text>
    </x:comment>
    <x:comment ref="K17" authorId="0">
      <x:text>
        <x:r>
          <x:t>Reported book value per share takes precedence. Formula: =IF(ISNUMBER('Historical Inputs'!F3776),'Historical Inputs'!F3776,IF(COUNT(K11,K16)=2,K11/K16,"n.a."))</x:t>
        </x:r>
      </x:text>
    </x:comment>
    <x:comment ref="K18" authorId="0">
      <x:text>
        <x:r>
          <x:t>Selected TBV is issuer reported, then issuer TCE divided by ending shares, then straight-subtraction TCE. Formula: =IF(ISNUMBER('Historical Inputs'!F3777),'Historical Inputs'!F3777,IF(COUNT('Historical Inputs'!F3778,K16)=2,'Historical Inputs'!F3778/K16,IF(COUNT(K14,K16)=2,K14/K16,"n.a.")))</x:t>
        </x:r>
      </x:text>
    </x:comment>
    <x:comment ref="K15" authorId="0">
      <x:text>
        <x:r>
          <x:t>Reported TCE takes precedence. TBV times rounded end shares can be a reconstruction. Formula: =IF(ISNUMBER('Historical Inputs'!F3778),'Historical Inputs'!F3778,IF(COUNT(K18,K16)=2,K18*K16,"n.a."))</x:t>
        </x:r>
      </x:text>
    </x:comment>
    <x:comment ref="K36" authorId="0">
      <x:text>
        <x:r>
          <x:t>Common earnings exclude preferred dividends and common-income adjustments. Formula: =IF(ISNUMBER('Historical Inputs'!F3764),'Historical Inputs'!F3764,IF(COUNT('Historical Inputs'!F3763,'Historical Inputs'!F3765)=2,'Historical Inputs'!F3763-'Historical Inputs'!F3765,"n.a."))</x:t>
        </x:r>
      </x:text>
    </x:comment>
    <x:comment ref="K37" authorId="0">
      <x:text>
        <x:r>
          <x:t>Reported parent net income, otherwise common income plus reported preferred adjustments; the fallback is a bridge. Formula: =IF(ISNUMBER('Historical Inputs'!F3763),'Historical Inputs'!F3763,IF(COUNT('Historical Inputs'!F3764,'Historical Inputs'!F3765)=2,'Historical Inputs'!F3764+'Historical Inputs'!F3765,"n.a."))</x:t>
        </x:r>
      </x:text>
    </x:comment>
    <x:comment ref="K30" authorId="0">
      <x:text>
        <x:r>
          <x:t>Net revenue equals net interest plus noninterest income. Use total GAAP reported revenue when a component is unavailable. Formula: =IF(COUNT(K28:K29)=2,SUM(K28:K29),'Historical Inputs'!F3758)</x:t>
        </x:r>
      </x:text>
    </x:comment>
    <x:comment ref="K32" authorId="0">
      <x:text>
        <x:r>
          <x:t>Pre-provision net revenue excludes the provision but retains operating expense. Formula: =IF(COUNT(K30,K31)=2,K30-K31,"n.a.")</x:t>
        </x:r>
      </x:text>
    </x:comment>
    <x:comment ref="K33" authorId="0">
      <x:text>
        <x:r>
          <x:t>Reported credit provision is selected first. Otherwise this is an explicitly labeled pretax bridge residual, not a reported provision. Formula: =IF(ISNUMBER('Historical Inputs'!F3760),'Historical Inputs'!F3760,IF(COUNT(K30,K31,K34)=3,K30-K31-K34,"n.a."))</x:t>
        </x:r>
      </x:text>
    </x:comment>
    <x:comment ref="K40" authorId="0">
      <x:text>
        <x:r>
          <x:t>Calculated common EPS uses common earnings and period-average diluted shares. Formula: =IF(AND(ISNUMBER(K36),ISNUMBER(K39),K39&lt;&gt;0),K36/K39,"n.a.")</x:t>
        </x:r>
      </x:text>
    </x:comment>
    <x:comment ref="K46" authorId="0">
      <x:text>
        <x:r>
          <x:t>Net charge-offs equal gross charge-offs less recoveries. Missing recoveries are not zero. Formula: =IF(COUNT(K44,K45)=2,K44-K45,"n.a.")</x:t>
        </x:r>
      </x:text>
    </x:comment>
    <x:comment ref="K51" authorId="0">
      <x:text>
        <x:r>
          <x:t>GAAP efficiency proxy. Issuer tax-equivalent revenue may produce a different reported ratio. Formula: =IF(AND(ISNUMBER(K31),ISNUMBER(K30),K30&lt;&gt;0),K31/K30,"n.a.")</x:t>
        </x:r>
      </x:text>
    </x:comment>
    <x:comment ref="K52" authorId="0">
      <x:text>
        <x:r>
          <x:t>Period-end loan-to-deposit ratio; business-model funding differences remain. Formula: =IF(AND(ISNUMBER(K21),ISNUMBER(K24),K24&lt;&gt;0),K21/K24,"n.a.")</x:t>
        </x:r>
      </x:text>
    </x:comment>
    <x:comment ref="K53" authorId="0">
      <x:text>
        <x:r>
          <x:t>Loan allowance coverage excludes unfunded commitment reserves. Formula: =IF(AND(ISNUMBER(K23),ISNUMBER(K21),K21&lt;&gt;0),K23/K21,"n.a.")</x:t>
        </x:r>
      </x:text>
    </x:comment>
    <x:comment ref="K54" authorId="0">
      <x:text>
        <x:r>
          <x:t>Charge-offs divided by period-end gross loans. This differs from an issuer average-loan credit-loss ratio. Formula: =IF(AND(ISNUMBER(K46),ISNUMBER(K21),K21&lt;&gt;0),K46/K21,"n.a.")</x:t>
        </x:r>
      </x:text>
    </x:comment>
    <x:comment ref="K55" authorId="0">
      <x:text>
        <x:r>
          <x:t>Difference between parent and common earnings includes preferred and other common-income claims. Formula: =IF(COUNT(K37,K36)=2,K37-K36,"n.a.")</x:t>
        </x:r>
      </x:text>
    </x:comment>
    <x:comment ref="K48" authorId="0">
      <x:text>
        <x:r>
          <x:t>Two-point average balance proxy, not the issuer daily average return. Formula: =IF(COUNT(K36,K11,J11)=3,K36/AVERAGE(K11,J11),"n.a.")</x:t>
        </x:r>
      </x:text>
    </x:comment>
    <x:comment ref="K49" authorId="0">
      <x:text>
        <x:r>
          <x:t>Two-point average balance proxy, not the issuer daily average return. Formula: =IF(COUNT(K36,K15,J15)=3,K36/AVERAGE(K15,J15),"n.a.")</x:t>
        </x:r>
      </x:text>
    </x:comment>
    <x:comment ref="K50" authorId="0">
      <x:text>
        <x:r>
          <x:t>Two-point average balance proxy, not the issuer daily average return. Formula: =IF(COUNT(K36,K7,J7)=3,K36/AVERAGE(K7,J7),"n.a.")</x:t>
        </x:r>
      </x:text>
    </x:comment>
    <x:comment ref="L7" authorId="0">
      <x:text>
        <x:r>
          <x:t>Assets, FY2024. Linked to the original frozen input. A missing reported fact stays n.a. Formula: ='Historical Inputs'!F3779</x:t>
        </x:r>
      </x:text>
    </x:comment>
    <x:comment ref="L8" authorId="0">
      <x:text>
        <x:r>
          <x:t>Liabilities, FY2024. Linked to the original frozen input. A missing reported fact stays n.a. Formula: ='Historical Inputs'!F3780</x:t>
        </x:r>
      </x:text>
    </x:comment>
    <x:comment ref="L9" authorId="0">
      <x:text>
        <x:r>
          <x:t>Shareholders equity attributable to parent, FY2024. Linked to the original frozen input. A missing reported fact stays n.a. Formula: ='Historical Inputs'!F3781</x:t>
        </x:r>
      </x:text>
    </x:comment>
    <x:comment ref="L12" authorId="0">
      <x:text>
        <x:r>
          <x:t>Goodwill, FY2024. Linked to the original frozen input. A missing reported fact stays n.a. Formula: ='Historical Inputs'!F3784</x:t>
        </x:r>
      </x:text>
    </x:comment>
    <x:comment ref="L19" authorId="0">
      <x:text>
        <x:r>
          <x:t>Reported common book value per share, FY2024. Linked to the original frozen input. A missing reported fact stays n.a. Formula: ='Historical Inputs'!F3817</x:t>
        </x:r>
      </x:text>
    </x:comment>
    <x:comment ref="L20" authorId="0">
      <x:text>
        <x:r>
          <x:t>Reported tangible book value per share, FY2024. Linked to the original frozen input. A missing reported fact stays n.a. Formula: ='Historical Inputs'!F3818</x:t>
        </x:r>
      </x:text>
    </x:comment>
    <x:comment ref="L21" authorId="0">
      <x:text>
        <x:r>
          <x:t>Gross loans and leases selected definition, FY2024. Linked to the original frozen input. A missing reported fact stays n.a. Formula: ='Historical Inputs'!F3791</x:t>
        </x:r>
      </x:text>
    </x:comment>
    <x:comment ref="L22" authorId="0">
      <x:text>
        <x:r>
          <x:t>Net loans after allowance selected definition, FY2024. Linked to the original frozen input. A missing reported fact stays n.a. Formula: ='Historical Inputs'!F3792</x:t>
        </x:r>
      </x:text>
    </x:comment>
    <x:comment ref="L23" authorId="0">
      <x:text>
        <x:r>
          <x:t>Loan allowance for credit losses, FY2024. Linked to the original frozen input. A missing reported fact stays n.a. Formula: ='Historical Inputs'!F3793</x:t>
        </x:r>
      </x:text>
    </x:comment>
    <x:comment ref="L25" authorId="0">
      <x:text>
        <x:r>
          <x:t>Cash, FY2024. Linked to the original frozen input. A missing reported fact stays n.a. Formula: ='Historical Inputs'!F3795</x:t>
        </x:r>
      </x:text>
    </x:comment>
    <x:comment ref="L26" authorId="0">
      <x:text>
        <x:r>
          <x:t>Accumulated other comprehensive income, FY2024. Linked to the original frozen input. A missing reported fact stays n.a. Formula: ='Historical Inputs'!F3796</x:t>
        </x:r>
      </x:text>
    </x:comment>
    <x:comment ref="L28" authorId="0">
      <x:text>
        <x:r>
          <x:t>Net interest income, FY2024. Linked to the original frozen input. A missing reported fact stays n.a. Formula: ='Historical Inputs'!F3797</x:t>
        </x:r>
      </x:text>
    </x:comment>
    <x:comment ref="L29" authorId="0">
      <x:text>
        <x:r>
          <x:t>Noninterest Income, FY2024. Linked to the original frozen input. A missing reported fact stays n.a. Formula: ='Historical Inputs'!F3798</x:t>
        </x:r>
      </x:text>
    </x:comment>
    <x:comment ref="L31" authorId="0">
      <x:text>
        <x:r>
          <x:t>Noninterest expense, FY2024. Linked to the original frozen input. A missing reported fact stays n.a. Formula: ='Historical Inputs'!F3800</x:t>
        </x:r>
      </x:text>
    </x:comment>
    <x:comment ref="L34" authorId="0">
      <x:text>
        <x:r>
          <x:t>Income before income taxes, FY2024. Linked to the original frozen input. A missing reported fact stays n.a. Formula: ='Historical Inputs'!F3802</x:t>
        </x:r>
      </x:text>
    </x:comment>
    <x:comment ref="L35" authorId="0">
      <x:text>
        <x:r>
          <x:t>Tax, FY2024. Linked to the original frozen input. A missing reported fact stays n.a. Formula: ='Historical Inputs'!F3803</x:t>
        </x:r>
      </x:text>
    </x:comment>
    <x:comment ref="L38" authorId="0">
      <x:text>
        <x:r>
          <x:t>Reported diluted EPS, FY2024. Linked to the original frozen input. A missing reported fact stays n.a. Formula: ='Historical Inputs'!F3807</x:t>
        </x:r>
      </x:text>
    </x:comment>
    <x:comment ref="L39" authorId="0">
      <x:text>
        <x:r>
          <x:t>Weighted average diluted shares, FY2024. Linked to the original frozen input. A missing reported fact stays n.a. Formula: ='Historical Inputs'!F3808</x:t>
        </x:r>
      </x:text>
    </x:comment>
    <x:comment ref="L41" authorId="0">
      <x:text>
        <x:r>
          <x:t>Dividends per common share, FY2024. Linked to the original frozen input. A missing reported fact stays n.a. Formula: ='Historical Inputs'!F3809</x:t>
        </x:r>
      </x:text>
    </x:comment>
    <x:comment ref="L42" authorId="0">
      <x:text>
        <x:r>
          <x:t>Cash common dividends paid, FY2024. Linked to the original frozen input. A missing reported fact stays n.a. Formula: ='Historical Inputs'!F3810</x:t>
        </x:r>
      </x:text>
    </x:comment>
    <x:comment ref="L43" authorId="0">
      <x:text>
        <x:r>
          <x:t>Common share repurchases paid, FY2024. Linked to the original frozen input. A missing reported fact stays n.a. Formula: ='Historical Inputs'!F3811</x:t>
        </x:r>
      </x:text>
    </x:comment>
    <x:comment ref="L44" authorId="0">
      <x:text>
        <x:r>
          <x:t>Gross loan charge-offs, FY2024. Linked to the original frozen input. A missing reported fact stays n.a. Formula: ='Historical Inputs'!F3812</x:t>
        </x:r>
      </x:text>
    </x:comment>
    <x:comment ref="L45" authorId="0">
      <x:text>
        <x:r>
          <x:t>Loan recoveries, FY2024. Linked to the original frozen input. A missing reported fact stays n.a. Formula: ='Historical Inputs'!F3813</x:t>
        </x:r>
      </x:text>
    </x:comment>
    <x:comment ref="L47" authorId="0">
      <x:text>
        <x:r>
          <x:t>Actual standardized CET1 ratio, FY2024. Linked to the original frozen input. A missing reported fact stays n.a. Formula: ='Historical Inputs'!F3815</x:t>
        </x:r>
      </x:text>
    </x:comment>
    <x:comment ref="L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Inputs'!F3790</x:t>
        </x:r>
      </x:text>
    </x:comment>
    <x:comment ref="L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Inputs'!F3782),'Historical Inputs'!F3782&gt;=1),'Historical Inputs'!F3782,IF(COUNT('Historical Inputs'!F3781,'Historical Inputs'!F3783)=2,'Historical Inputs'!F3781-'Historical Inputs'!F3783,"n.a."))</x:t>
        </x:r>
      </x:text>
    </x:comment>
    <x:comment ref="L16" authorId="0">
      <x:text>
        <x:r>
          <x:t>Ending shares differ from weighted average diluted shares. Issued less treasury is used only for an identical date. Formula: =IF(ISNUMBER('Historical Inputs'!F3787),'Historical Inputs'!F3787,IF(COUNT('Historical Inputs'!F3788,'Historical Inputs'!F3789)=2,'Historical Inputs'!F3788-'Historical Inputs'!F3789,"n.a."))</x:t>
        </x:r>
      </x:text>
    </x:comment>
    <x:comment ref="L11" authorId="0">
      <x:text>
        <x:r>
          <x:t>Explicit reported common equity takes precedence. Preferred par amounts cannot substitute for carrying values. Rounded BV times shares is a disclosed fallback. Formula: =IF(ISNUMBER('Historical Inputs'!F3783),'Historical Inputs'!F3783,IF(AND(COUNT('Historical Inputs'!F3781,'Historical Inputs'!F3782)=2,'Historical Inputs'!F3782&gt;=1),'Historical Inputs'!F3781-'Historical Inputs'!F3782,IF(COUNT('Historical Inputs'!F3817,L16)=2,'Historical Inputs'!F3817*L16,"n.a.")))</x:t>
        </x:r>
      </x:text>
    </x:comment>
    <x:comment ref="L13" authorId="0">
      <x:text>
        <x:r>
          <x:t>Other intangibles exclude goodwill. If combined intangibles are reported, goodwill is deducted once. Formula: =IF(COUNT('Historical Inputs'!F3786,L12)=2,'Historical Inputs'!F3786-L12,'Historical Inputs'!F3785)</x:t>
        </x:r>
      </x:text>
    </x:comment>
    <x:comment ref="L14" authorId="0">
      <x:text>
        <x:r>
          <x:t>Straight subtraction TCE has no issuer deferred-tax adjustment. Formula: =IF(COUNT(L11,L12,L13)=3,L11-L12-L13,"n.a.")</x:t>
        </x:r>
      </x:text>
    </x:comment>
    <x:comment ref="L17" authorId="0">
      <x:text>
        <x:r>
          <x:t>Reported book value per share takes precedence. Formula: =IF(ISNUMBER('Historical Inputs'!F3817),'Historical Inputs'!F3817,IF(COUNT(L11,L16)=2,L11/L16,"n.a."))</x:t>
        </x:r>
      </x:text>
    </x:comment>
    <x:comment ref="L18" authorId="0">
      <x:text>
        <x:r>
          <x:t>Selected TBV is issuer reported, then issuer TCE divided by ending shares, then straight-subtraction TCE. Formula: =IF(ISNUMBER('Historical Inputs'!F3818),'Historical Inputs'!F3818,IF(COUNT('Historical Inputs'!F3819,L16)=2,'Historical Inputs'!F3819/L16,IF(COUNT(L14,L16)=2,L14/L16,"n.a.")))</x:t>
        </x:r>
      </x:text>
    </x:comment>
    <x:comment ref="L15" authorId="0">
      <x:text>
        <x:r>
          <x:t>Reported TCE takes precedence. TBV times rounded end shares can be a reconstruction. Formula: =IF(ISNUMBER('Historical Inputs'!F3819),'Historical Inputs'!F3819,IF(COUNT(L18,L16)=2,L18*L16,"n.a."))</x:t>
        </x:r>
      </x:text>
    </x:comment>
    <x:comment ref="L36" authorId="0">
      <x:text>
        <x:r>
          <x:t>Common earnings exclude preferred dividends and common-income adjustments. Formula: =IF(ISNUMBER('Historical Inputs'!F3805),'Historical Inputs'!F3805,IF(COUNT('Historical Inputs'!F3804,'Historical Inputs'!F3806)=2,'Historical Inputs'!F3804-'Historical Inputs'!F3806,"n.a."))</x:t>
        </x:r>
      </x:text>
    </x:comment>
    <x:comment ref="L37" authorId="0">
      <x:text>
        <x:r>
          <x:t>Reported parent net income, otherwise common income plus reported preferred adjustments; the fallback is a bridge. Formula: =IF(ISNUMBER('Historical Inputs'!F3804),'Historical Inputs'!F3804,IF(COUNT('Historical Inputs'!F3805,'Historical Inputs'!F3806)=2,'Historical Inputs'!F3805+'Historical Inputs'!F3806,"n.a."))</x:t>
        </x:r>
      </x:text>
    </x:comment>
    <x:comment ref="L30" authorId="0">
      <x:text>
        <x:r>
          <x:t>Net revenue equals net interest plus noninterest income. Use total GAAP reported revenue when a component is unavailable. Formula: =IF(COUNT(L28:L29)=2,SUM(L28:L29),'Historical Inputs'!F3799)</x:t>
        </x:r>
      </x:text>
    </x:comment>
    <x:comment ref="L32" authorId="0">
      <x:text>
        <x:r>
          <x:t>Pre-provision net revenue excludes the provision but retains operating expense. Formula: =IF(COUNT(L30,L31)=2,L30-L31,"n.a.")</x:t>
        </x:r>
      </x:text>
    </x:comment>
    <x:comment ref="L33" authorId="0">
      <x:text>
        <x:r>
          <x:t>Reported credit provision is selected first. Otherwise this is an explicitly labeled pretax bridge residual, not a reported provision. Formula: =IF(ISNUMBER('Historical Inputs'!F3801),'Historical Inputs'!F3801,IF(COUNT(L30,L31,L34)=3,L30-L31-L34,"n.a."))</x:t>
        </x:r>
      </x:text>
    </x:comment>
    <x:comment ref="L40" authorId="0">
      <x:text>
        <x:r>
          <x:t>Calculated common EPS uses common earnings and period-average diluted shares. Formula: =IF(AND(ISNUMBER(L36),ISNUMBER(L39),L39&lt;&gt;0),L36/L39,"n.a.")</x:t>
        </x:r>
      </x:text>
    </x:comment>
    <x:comment ref="L46" authorId="0">
      <x:text>
        <x:r>
          <x:t>Net charge-offs equal gross charge-offs less recoveries. Missing recoveries are not zero. Formula: =IF(COUNT(L44,L45)=2,L44-L45,"n.a.")</x:t>
        </x:r>
      </x:text>
    </x:comment>
    <x:comment ref="L51" authorId="0">
      <x:text>
        <x:r>
          <x:t>GAAP efficiency proxy. Issuer tax-equivalent revenue may produce a different reported ratio. Formula: =IF(AND(ISNUMBER(L31),ISNUMBER(L30),L30&lt;&gt;0),L31/L30,"n.a.")</x:t>
        </x:r>
      </x:text>
    </x:comment>
    <x:comment ref="L52" authorId="0">
      <x:text>
        <x:r>
          <x:t>Period-end loan-to-deposit ratio; business-model funding differences remain. Formula: =IF(AND(ISNUMBER(L21),ISNUMBER(L24),L24&lt;&gt;0),L21/L24,"n.a.")</x:t>
        </x:r>
      </x:text>
    </x:comment>
    <x:comment ref="L53" authorId="0">
      <x:text>
        <x:r>
          <x:t>Loan allowance coverage excludes unfunded commitment reserves. Formula: =IF(AND(ISNUMBER(L23),ISNUMBER(L21),L21&lt;&gt;0),L23/L21,"n.a.")</x:t>
        </x:r>
      </x:text>
    </x:comment>
    <x:comment ref="L54" authorId="0">
      <x:text>
        <x:r>
          <x:t>Charge-offs divided by period-end gross loans. This differs from an issuer average-loan credit-loss ratio. Formula: =IF(AND(ISNUMBER(L46),ISNUMBER(L21),L21&lt;&gt;0),L46/L21,"n.a.")</x:t>
        </x:r>
      </x:text>
    </x:comment>
    <x:comment ref="L55" authorId="0">
      <x:text>
        <x:r>
          <x:t>Difference between parent and common earnings includes preferred and other common-income claims. Formula: =IF(COUNT(L37,L36)=2,L37-L36,"n.a.")</x:t>
        </x:r>
      </x:text>
    </x:comment>
    <x:comment ref="L48" authorId="0">
      <x:text>
        <x:r>
          <x:t>Two-point average balance proxy, not the issuer daily average return. Formula: =IF(COUNT(L36,L11,K11)=3,L36/AVERAGE(L11,K11),"n.a.")</x:t>
        </x:r>
      </x:text>
    </x:comment>
    <x:comment ref="L49" authorId="0">
      <x:text>
        <x:r>
          <x:t>Two-point average balance proxy, not the issuer daily average return. Formula: =IF(COUNT(L36,L15,K15)=3,L36/AVERAGE(L15,K15),"n.a.")</x:t>
        </x:r>
      </x:text>
    </x:comment>
    <x:comment ref="L50" authorId="0">
      <x:text>
        <x:r>
          <x:t>Two-point average balance proxy, not the issuer daily average return. Formula: =IF(COUNT(L36,L7,K7)=3,L36/AVERAGE(L7,K7),"n.a.")</x:t>
        </x:r>
      </x:text>
    </x:comment>
    <x:comment ref="M7" authorId="0">
      <x:text>
        <x:r>
          <x:t>Assets, FY2025. Linked to the original frozen input. A missing reported fact stays n.a. Formula: ='Historical Inputs'!F3820</x:t>
        </x:r>
      </x:text>
    </x:comment>
    <x:comment ref="M8" authorId="0">
      <x:text>
        <x:r>
          <x:t>Liabilities, FY2025. Linked to the original frozen input. A missing reported fact stays n.a. Formula: ='Historical Inputs'!F3821</x:t>
        </x:r>
      </x:text>
    </x:comment>
    <x:comment ref="M9" authorId="0">
      <x:text>
        <x:r>
          <x:t>Shareholders equity attributable to parent, FY2025. Linked to the original frozen input. A missing reported fact stays n.a. Formula: ='Historical Inputs'!F3822</x:t>
        </x:r>
      </x:text>
    </x:comment>
    <x:comment ref="M12" authorId="0">
      <x:text>
        <x:r>
          <x:t>Goodwill, FY2025. Linked to the original frozen input. A missing reported fact stays n.a. Formula: ='Historical Inputs'!F3825</x:t>
        </x:r>
      </x:text>
    </x:comment>
    <x:comment ref="M19" authorId="0">
      <x:text>
        <x:r>
          <x:t>Reported common book value per share, FY2025. Linked to the original frozen input. A missing reported fact stays n.a. Formula: ='Historical Inputs'!F3858</x:t>
        </x:r>
      </x:text>
    </x:comment>
    <x:comment ref="M20" authorId="0">
      <x:text>
        <x:r>
          <x:t>Reported tangible book value per share, FY2025. Linked to the original frozen input. A missing reported fact stays n.a. Formula: ='Historical Inputs'!F3859</x:t>
        </x:r>
      </x:text>
    </x:comment>
    <x:comment ref="M21" authorId="0">
      <x:text>
        <x:r>
          <x:t>Gross loans and leases selected definition, FY2025. Linked to the original frozen input. A missing reported fact stays n.a. Formula: ='Historical Inputs'!F3832</x:t>
        </x:r>
      </x:text>
    </x:comment>
    <x:comment ref="M22" authorId="0">
      <x:text>
        <x:r>
          <x:t>Net loans after allowance selected definition, FY2025. Linked to the original frozen input. A missing reported fact stays n.a. Formula: ='Historical Inputs'!F3833</x:t>
        </x:r>
      </x:text>
    </x:comment>
    <x:comment ref="M23" authorId="0">
      <x:text>
        <x:r>
          <x:t>Loan allowance for credit losses, FY2025. Linked to the original frozen input. A missing reported fact stays n.a. Formula: ='Historical Inputs'!F3834</x:t>
        </x:r>
      </x:text>
    </x:comment>
    <x:comment ref="M25" authorId="0">
      <x:text>
        <x:r>
          <x:t>Cash, FY2025. Linked to the original frozen input. A missing reported fact stays n.a. Formula: ='Historical Inputs'!F3836</x:t>
        </x:r>
      </x:text>
    </x:comment>
    <x:comment ref="M26" authorId="0">
      <x:text>
        <x:r>
          <x:t>Accumulated other comprehensive income, FY2025. Linked to the original frozen input. A missing reported fact stays n.a. Formula: ='Historical Inputs'!F3837</x:t>
        </x:r>
      </x:text>
    </x:comment>
    <x:comment ref="M28" authorId="0">
      <x:text>
        <x:r>
          <x:t>Net interest income, FY2025. Linked to the original frozen input. A missing reported fact stays n.a. Formula: ='Historical Inputs'!F3838</x:t>
        </x:r>
      </x:text>
    </x:comment>
    <x:comment ref="M29" authorId="0">
      <x:text>
        <x:r>
          <x:t>Noninterest Income, FY2025. Linked to the original frozen input. A missing reported fact stays n.a. Formula: ='Historical Inputs'!F3839</x:t>
        </x:r>
      </x:text>
    </x:comment>
    <x:comment ref="M31" authorId="0">
      <x:text>
        <x:r>
          <x:t>Noninterest expense, FY2025. Linked to the original frozen input. A missing reported fact stays n.a. Formula: ='Historical Inputs'!F3841</x:t>
        </x:r>
      </x:text>
    </x:comment>
    <x:comment ref="M34" authorId="0">
      <x:text>
        <x:r>
          <x:t>Income before income taxes, FY2025. Linked to the original frozen input. A missing reported fact stays n.a. Formula: ='Historical Inputs'!F3843</x:t>
        </x:r>
      </x:text>
    </x:comment>
    <x:comment ref="M35" authorId="0">
      <x:text>
        <x:r>
          <x:t>Tax, FY2025. Linked to the original frozen input. A missing reported fact stays n.a. Formula: ='Historical Inputs'!F3844</x:t>
        </x:r>
      </x:text>
    </x:comment>
    <x:comment ref="M38" authorId="0">
      <x:text>
        <x:r>
          <x:t>Reported diluted EPS, FY2025. Linked to the original frozen input. A missing reported fact stays n.a. Formula: ='Historical Inputs'!F3848</x:t>
        </x:r>
      </x:text>
    </x:comment>
    <x:comment ref="M39" authorId="0">
      <x:text>
        <x:r>
          <x:t>Weighted average diluted shares, FY2025. Linked to the original frozen input. A missing reported fact stays n.a. Formula: ='Historical Inputs'!F3849</x:t>
        </x:r>
      </x:text>
    </x:comment>
    <x:comment ref="M41" authorId="0">
      <x:text>
        <x:r>
          <x:t>Dividends per common share, FY2025. Linked to the original frozen input. A missing reported fact stays n.a. Formula: ='Historical Inputs'!F3850</x:t>
        </x:r>
      </x:text>
    </x:comment>
    <x:comment ref="M42" authorId="0">
      <x:text>
        <x:r>
          <x:t>Cash common dividends paid, FY2025. Linked to the original frozen input. A missing reported fact stays n.a. Formula: ='Historical Inputs'!F3851</x:t>
        </x:r>
      </x:text>
    </x:comment>
    <x:comment ref="M43" authorId="0">
      <x:text>
        <x:r>
          <x:t>Common share repurchases paid, FY2025. Linked to the original frozen input. A missing reported fact stays n.a. Formula: ='Historical Inputs'!F3852</x:t>
        </x:r>
      </x:text>
    </x:comment>
    <x:comment ref="M44" authorId="0">
      <x:text>
        <x:r>
          <x:t>Gross loan charge-offs, FY2025. Linked to the original frozen input. A missing reported fact stays n.a. Formula: ='Historical Inputs'!F3853</x:t>
        </x:r>
      </x:text>
    </x:comment>
    <x:comment ref="M45" authorId="0">
      <x:text>
        <x:r>
          <x:t>Loan recoveries, FY2025. Linked to the original frozen input. A missing reported fact stays n.a. Formula: ='Historical Inputs'!F3854</x:t>
        </x:r>
      </x:text>
    </x:comment>
    <x:comment ref="M47" authorId="0">
      <x:text>
        <x:r>
          <x:t>Actual standardized CET1 ratio, FY2025. Linked to the original frozen input. A missing reported fact stays n.a. Formula: ='Historical Inputs'!F3856</x:t>
        </x:r>
      </x:text>
    </x:comment>
    <x:comment ref="M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Inputs'!F3831</x:t>
        </x:r>
      </x:text>
    </x:comment>
    <x:comment ref="M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Inputs'!F3823),'Historical Inputs'!F3823&gt;=1),'Historical Inputs'!F3823,IF(COUNT('Historical Inputs'!F3822,'Historical Inputs'!F3824)=2,'Historical Inputs'!F3822-'Historical Inputs'!F3824,"n.a."))</x:t>
        </x:r>
      </x:text>
    </x:comment>
    <x:comment ref="M16" authorId="0">
      <x:text>
        <x:r>
          <x:t>Ending shares differ from weighted average diluted shares. Issued less treasury is used only for an identical date. Formula: =IF(ISNUMBER('Historical Inputs'!F3828),'Historical Inputs'!F3828,IF(COUNT('Historical Inputs'!F3829,'Historical Inputs'!F3830)=2,'Historical Inputs'!F3829-'Historical Inputs'!F3830,"n.a."))</x:t>
        </x:r>
      </x:text>
    </x:comment>
    <x:comment ref="M11" authorId="0">
      <x:text>
        <x:r>
          <x:t>Explicit reported common equity takes precedence. Preferred par amounts cannot substitute for carrying values. Rounded BV times shares is a disclosed fallback. Formula: =IF(ISNUMBER('Historical Inputs'!F3824),'Historical Inputs'!F3824,IF(AND(COUNT('Historical Inputs'!F3822,'Historical Inputs'!F3823)=2,'Historical Inputs'!F3823&gt;=1),'Historical Inputs'!F3822-'Historical Inputs'!F3823,IF(COUNT('Historical Inputs'!F3858,M16)=2,'Historical Inputs'!F3858*M16,"n.a.")))</x:t>
        </x:r>
      </x:text>
    </x:comment>
    <x:comment ref="M13" authorId="0">
      <x:text>
        <x:r>
          <x:t>Other intangibles exclude goodwill. If combined intangibles are reported, goodwill is deducted once. Formula: =IF(COUNT('Historical Inputs'!F3827,M12)=2,'Historical Inputs'!F3827-M12,'Historical Inputs'!F3826)</x:t>
        </x:r>
      </x:text>
    </x:comment>
    <x:comment ref="M14" authorId="0">
      <x:text>
        <x:r>
          <x:t>Straight subtraction TCE has no issuer deferred-tax adjustment. Formula: =IF(COUNT(M11,M12,M13)=3,M11-M12-M13,"n.a.")</x:t>
        </x:r>
      </x:text>
    </x:comment>
    <x:comment ref="M17" authorId="0">
      <x:text>
        <x:r>
          <x:t>Reported book value per share takes precedence. Formula: =IF(ISNUMBER('Historical Inputs'!F3858),'Historical Inputs'!F3858,IF(COUNT(M11,M16)=2,M11/M16,"n.a."))</x:t>
        </x:r>
      </x:text>
    </x:comment>
    <x:comment ref="M18" authorId="0">
      <x:text>
        <x:r>
          <x:t>Selected TBV is issuer reported, then issuer TCE divided by ending shares, then straight-subtraction TCE. Formula: =IF(ISNUMBER('Historical Inputs'!F3859),'Historical Inputs'!F3859,IF(COUNT('Historical Inputs'!F3860,M16)=2,'Historical Inputs'!F3860/M16,IF(COUNT(M14,M16)=2,M14/M16,"n.a.")))</x:t>
        </x:r>
      </x:text>
    </x:comment>
    <x:comment ref="M15" authorId="0">
      <x:text>
        <x:r>
          <x:t>Reported TCE takes precedence. TBV times rounded end shares can be a reconstruction. Formula: =IF(ISNUMBER('Historical Inputs'!F3860),'Historical Inputs'!F3860,IF(COUNT(M18,M16)=2,M18*M16,"n.a."))</x:t>
        </x:r>
      </x:text>
    </x:comment>
    <x:comment ref="M36" authorId="0">
      <x:text>
        <x:r>
          <x:t>Common earnings exclude preferred dividends and common-income adjustments. Formula: =IF(ISNUMBER('Historical Inputs'!F3846),'Historical Inputs'!F3846,IF(COUNT('Historical Inputs'!F3845,'Historical Inputs'!F3847)=2,'Historical Inputs'!F3845-'Historical Inputs'!F3847,"n.a."))</x:t>
        </x:r>
      </x:text>
    </x:comment>
    <x:comment ref="M37" authorId="0">
      <x:text>
        <x:r>
          <x:t>Reported parent net income, otherwise common income plus reported preferred adjustments; the fallback is a bridge. Formula: =IF(ISNUMBER('Historical Inputs'!F3845),'Historical Inputs'!F3845,IF(COUNT('Historical Inputs'!F3846,'Historical Inputs'!F3847)=2,'Historical Inputs'!F3846+'Historical Inputs'!F3847,"n.a."))</x:t>
        </x:r>
      </x:text>
    </x:comment>
    <x:comment ref="M30" authorId="0">
      <x:text>
        <x:r>
          <x:t>Net revenue equals net interest plus noninterest income. Use total GAAP reported revenue when a component is unavailable. Formula: =IF(COUNT(M28:M29)=2,SUM(M28:M29),'Historical Inputs'!F3840)</x:t>
        </x:r>
      </x:text>
    </x:comment>
    <x:comment ref="M32" authorId="0">
      <x:text>
        <x:r>
          <x:t>Pre-provision net revenue excludes the provision but retains operating expense. Formula: =IF(COUNT(M30,M31)=2,M30-M31,"n.a.")</x:t>
        </x:r>
      </x:text>
    </x:comment>
    <x:comment ref="M33" authorId="0">
      <x:text>
        <x:r>
          <x:t>Reported credit provision is selected first. Otherwise this is an explicitly labeled pretax bridge residual, not a reported provision. Formula: =IF(ISNUMBER('Historical Inputs'!F3842),'Historical Inputs'!F3842,IF(COUNT(M30,M31,M34)=3,M30-M31-M34,"n.a."))</x:t>
        </x:r>
      </x:text>
    </x:comment>
    <x:comment ref="M40" authorId="0">
      <x:text>
        <x:r>
          <x:t>Calculated common EPS uses common earnings and period-average diluted shares. Formula: =IF(AND(ISNUMBER(M36),ISNUMBER(M39),M39&lt;&gt;0),M36/M39,"n.a.")</x:t>
        </x:r>
      </x:text>
    </x:comment>
    <x:comment ref="M46" authorId="0">
      <x:text>
        <x:r>
          <x:t>Net charge-offs equal gross charge-offs less recoveries. Missing recoveries are not zero. Formula: =IF(COUNT(M44,M45)=2,M44-M45,"n.a.")</x:t>
        </x:r>
      </x:text>
    </x:comment>
    <x:comment ref="M51" authorId="0">
      <x:text>
        <x:r>
          <x:t>GAAP efficiency proxy. Issuer tax-equivalent revenue may produce a different reported ratio. Formula: =IF(AND(ISNUMBER(M31),ISNUMBER(M30),M30&lt;&gt;0),M31/M30,"n.a.")</x:t>
        </x:r>
      </x:text>
    </x:comment>
    <x:comment ref="M52" authorId="0">
      <x:text>
        <x:r>
          <x:t>Period-end loan-to-deposit ratio; business-model funding differences remain. Formula: =IF(AND(ISNUMBER(M21),ISNUMBER(M24),M24&lt;&gt;0),M21/M24,"n.a.")</x:t>
        </x:r>
      </x:text>
    </x:comment>
    <x:comment ref="M53" authorId="0">
      <x:text>
        <x:r>
          <x:t>Loan allowance coverage excludes unfunded commitment reserves. Formula: =IF(AND(ISNUMBER(M23),ISNUMBER(M21),M21&lt;&gt;0),M23/M21,"n.a.")</x:t>
        </x:r>
      </x:text>
    </x:comment>
    <x:comment ref="M54" authorId="0">
      <x:text>
        <x:r>
          <x:t>Charge-offs divided by period-end gross loans. This differs from an issuer average-loan credit-loss ratio. Formula: =IF(AND(ISNUMBER(M46),ISNUMBER(M21),M21&lt;&gt;0),M46/M21,"n.a.")</x:t>
        </x:r>
      </x:text>
    </x:comment>
    <x:comment ref="M55" authorId="0">
      <x:text>
        <x:r>
          <x:t>Difference between parent and common earnings includes preferred and other common-income claims. Formula: =IF(COUNT(M37,M36)=2,M37-M36,"n.a.")</x:t>
        </x:r>
      </x:text>
    </x:comment>
    <x:comment ref="M48" authorId="0">
      <x:text>
        <x:r>
          <x:t>Two-point average balance proxy, not the issuer daily average return. Formula: =IF(COUNT(M36,M11,L11)=3,M36/AVERAGE(M11,L11),"n.a.")</x:t>
        </x:r>
      </x:text>
    </x:comment>
    <x:comment ref="M49" authorId="0">
      <x:text>
        <x:r>
          <x:t>Two-point average balance proxy, not the issuer daily average return. Formula: =IF(COUNT(M36,M15,L15)=3,M36/AVERAGE(M15,L15),"n.a.")</x:t>
        </x:r>
      </x:text>
    </x:comment>
    <x:comment ref="M50" authorId="0">
      <x:text>
        <x:r>
          <x:t>Two-point average balance proxy, not the issuer daily average return. Formula: =IF(COUNT(M36,M7,L7)=3,M36/AVERAGE(M7,L7),"n.a.")</x:t>
        </x:r>
      </x:text>
    </x:comment>
    <x:comment ref="P7" authorId="0">
      <x:text>
        <x:r>
          <x:t>Assets, H1 2025. Linked to the original frozen input. A missing reported fact stays n.a. Formula: ='Historical Inputs'!F3861</x:t>
        </x:r>
      </x:text>
    </x:comment>
    <x:comment ref="P8" authorId="0">
      <x:text>
        <x:r>
          <x:t>Liabilities, H1 2025. Linked to the original frozen input. A missing reported fact stays n.a. Formula: ='Historical Inputs'!F3862</x:t>
        </x:r>
      </x:text>
    </x:comment>
    <x:comment ref="P9" authorId="0">
      <x:text>
        <x:r>
          <x:t>Shareholders equity attributable to parent, H1 2025. Linked to the original frozen input. A missing reported fact stays n.a. Formula: ='Historical Inputs'!F3863</x:t>
        </x:r>
      </x:text>
    </x:comment>
    <x:comment ref="P12" authorId="0">
      <x:text>
        <x:r>
          <x:t>Goodwill, H1 2025. Linked to the original frozen input. A missing reported fact stays n.a. Formula: ='Historical Inputs'!F3866</x:t>
        </x:r>
      </x:text>
    </x:comment>
    <x:comment ref="P19" authorId="0">
      <x:text>
        <x:r>
          <x:t>Reported common book value per share, H1 2025. Linked to the original frozen input. A missing reported fact stays n.a. Formula: ='Historical Inputs'!F3899</x:t>
        </x:r>
      </x:text>
    </x:comment>
    <x:comment ref="P20" authorId="0">
      <x:text>
        <x:r>
          <x:t>Reported tangible book value per share, H1 2025. Linked to the original frozen input. A missing reported fact stays n.a. Formula: ='Historical Inputs'!F3900</x:t>
        </x:r>
      </x:text>
    </x:comment>
    <x:comment ref="P21" authorId="0">
      <x:text>
        <x:r>
          <x:t>Gross loans and leases selected definition, H1 2025. Linked to the original frozen input. A missing reported fact stays n.a. Formula: ='Historical Inputs'!F3873</x:t>
        </x:r>
      </x:text>
    </x:comment>
    <x:comment ref="P22" authorId="0">
      <x:text>
        <x:r>
          <x:t>Net loans after allowance selected definition, H1 2025. Linked to the original frozen input. A missing reported fact stays n.a. Formula: ='Historical Inputs'!F3874</x:t>
        </x:r>
      </x:text>
    </x:comment>
    <x:comment ref="P23" authorId="0">
      <x:text>
        <x:r>
          <x:t>Loan allowance for credit losses, H1 2025. Linked to the original frozen input. A missing reported fact stays n.a. Formula: ='Historical Inputs'!F3875</x:t>
        </x:r>
      </x:text>
    </x:comment>
    <x:comment ref="P25" authorId="0">
      <x:text>
        <x:r>
          <x:t>Cash, H1 2025. Linked to the original frozen input. A missing reported fact stays n.a. Formula: ='Historical Inputs'!F3877</x:t>
        </x:r>
      </x:text>
    </x:comment>
    <x:comment ref="P26" authorId="0">
      <x:text>
        <x:r>
          <x:t>Accumulated other comprehensive income, H1 2025. Linked to the original frozen input. A missing reported fact stays n.a. Formula: ='Historical Inputs'!F3878</x:t>
        </x:r>
      </x:text>
    </x:comment>
    <x:comment ref="P28" authorId="0">
      <x:text>
        <x:r>
          <x:t>Net interest income, H1 2025. Linked to the original frozen input. A missing reported fact stays n.a. Formula: ='Historical Inputs'!F3879</x:t>
        </x:r>
      </x:text>
    </x:comment>
    <x:comment ref="P29" authorId="0">
      <x:text>
        <x:r>
          <x:t>Noninterest Income, H1 2025. Linked to the original frozen input. A missing reported fact stays n.a. Formula: ='Historical Inputs'!F3880</x:t>
        </x:r>
      </x:text>
    </x:comment>
    <x:comment ref="P31" authorId="0">
      <x:text>
        <x:r>
          <x:t>Noninterest expense, H1 2025. Linked to the original frozen input. A missing reported fact stays n.a. Formula: ='Historical Inputs'!F3882</x:t>
        </x:r>
      </x:text>
    </x:comment>
    <x:comment ref="P34" authorId="0">
      <x:text>
        <x:r>
          <x:t>Income before income taxes, H1 2025. Linked to the original frozen input. A missing reported fact stays n.a. Formula: ='Historical Inputs'!F3884</x:t>
        </x:r>
      </x:text>
    </x:comment>
    <x:comment ref="P35" authorId="0">
      <x:text>
        <x:r>
          <x:t>Tax, H1 2025. Linked to the original frozen input. A missing reported fact stays n.a. Formula: ='Historical Inputs'!F3885</x:t>
        </x:r>
      </x:text>
    </x:comment>
    <x:comment ref="P38" authorId="0">
      <x:text>
        <x:r>
          <x:t>Reported diluted EPS, H1 2025. Linked to the original frozen input. A missing reported fact stays n.a. Formula: ='Historical Inputs'!F3889</x:t>
        </x:r>
      </x:text>
    </x:comment>
    <x:comment ref="P39" authorId="0">
      <x:text>
        <x:r>
          <x:t>Weighted average diluted shares, H1 2025. Linked to the original frozen input. A missing reported fact stays n.a. Formula: ='Historical Inputs'!F3890</x:t>
        </x:r>
      </x:text>
    </x:comment>
    <x:comment ref="P41" authorId="0">
      <x:text>
        <x:r>
          <x:t>Dividends per common share, H1 2025. Linked to the original frozen input. A missing reported fact stays n.a. Formula: ='Historical Inputs'!F3891</x:t>
        </x:r>
      </x:text>
    </x:comment>
    <x:comment ref="P42" authorId="0">
      <x:text>
        <x:r>
          <x:t>Cash common dividends paid, H1 2025. Linked to the original frozen input. A missing reported fact stays n.a. Formula: ='Historical Inputs'!F3892</x:t>
        </x:r>
      </x:text>
    </x:comment>
    <x:comment ref="P43" authorId="0">
      <x:text>
        <x:r>
          <x:t>Common share repurchases paid, H1 2025. Linked to the original frozen input. A missing reported fact stays n.a. Formula: ='Historical Inputs'!F3893</x:t>
        </x:r>
      </x:text>
    </x:comment>
    <x:comment ref="P44" authorId="0">
      <x:text>
        <x:r>
          <x:t>Gross loan charge-offs, H1 2025. Linked to the original frozen input. A missing reported fact stays n.a. Formula: ='Historical Inputs'!F3894</x:t>
        </x:r>
      </x:text>
    </x:comment>
    <x:comment ref="P45" authorId="0">
      <x:text>
        <x:r>
          <x:t>Loan recoveries, H1 2025. Linked to the original frozen input. A missing reported fact stays n.a. Formula: ='Historical Inputs'!F3895</x:t>
        </x:r>
      </x:text>
    </x:comment>
    <x:comment ref="P47" authorId="0">
      <x:text>
        <x:r>
          <x:t>Actual standardized CET1 ratio, H1 2025. Linked to the original frozen input. A missing reported fact stays n.a. Formula: ='Historical Inputs'!F3897</x:t>
        </x:r>
      </x:text>
    </x:comment>
    <x:comment ref="P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Inputs'!F3872</x:t>
        </x:r>
      </x:text>
    </x:comment>
    <x:comment ref="P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Inputs'!F3864),'Historical Inputs'!F3864&gt;=1),'Historical Inputs'!F3864,IF(COUNT('Historical Inputs'!F3863,'Historical Inputs'!F3865)=2,'Historical Inputs'!F3863-'Historical Inputs'!F3865,"n.a."))</x:t>
        </x:r>
      </x:text>
    </x:comment>
    <x:comment ref="P16" authorId="0">
      <x:text>
        <x:r>
          <x:t>Ending shares differ from weighted average diluted shares. Issued less treasury is used only for an identical date. Formula: =IF(ISNUMBER('Historical Inputs'!F3869),'Historical Inputs'!F3869,IF(COUNT('Historical Inputs'!F3870,'Historical Inputs'!F3871)=2,'Historical Inputs'!F3870-'Historical Inputs'!F3871,"n.a."))</x:t>
        </x:r>
      </x:text>
    </x:comment>
    <x:comment ref="P11" authorId="0">
      <x:text>
        <x:r>
          <x:t>Explicit reported common equity takes precedence. Preferred par amounts cannot substitute for carrying values. Rounded BV times shares is a disclosed fallback. Formula: =IF(ISNUMBER('Historical Inputs'!F3865),'Historical Inputs'!F3865,IF(AND(COUNT('Historical Inputs'!F3863,'Historical Inputs'!F3864)=2,'Historical Inputs'!F3864&gt;=1),'Historical Inputs'!F3863-'Historical Inputs'!F3864,IF(COUNT('Historical Inputs'!F3899,P16)=2,'Historical Inputs'!F3899*P16,"n.a.")))</x:t>
        </x:r>
      </x:text>
    </x:comment>
    <x:comment ref="P13" authorId="0">
      <x:text>
        <x:r>
          <x:t>Other intangibles exclude goodwill. If combined intangibles are reported, goodwill is deducted once. Formula: =IF(COUNT('Historical Inputs'!F3868,P12)=2,'Historical Inputs'!F3868-P12,'Historical Inputs'!F3867)</x:t>
        </x:r>
      </x:text>
    </x:comment>
    <x:comment ref="P14" authorId="0">
      <x:text>
        <x:r>
          <x:t>Straight subtraction TCE has no issuer deferred-tax adjustment. Formula: =IF(COUNT(P11,P12,P13)=3,P11-P12-P13,"n.a.")</x:t>
        </x:r>
      </x:text>
    </x:comment>
    <x:comment ref="P17" authorId="0">
      <x:text>
        <x:r>
          <x:t>Reported book value per share takes precedence. Formula: =IF(ISNUMBER('Historical Inputs'!F3899),'Historical Inputs'!F3899,IF(COUNT(P11,P16)=2,P11/P16,"n.a."))</x:t>
        </x:r>
      </x:text>
    </x:comment>
    <x:comment ref="P18" authorId="0">
      <x:text>
        <x:r>
          <x:t>Selected TBV is issuer reported, then issuer TCE divided by ending shares, then straight-subtraction TCE. Formula: =IF(ISNUMBER('Historical Inputs'!F3900),'Historical Inputs'!F3900,IF(COUNT('Historical Inputs'!F3901,P16)=2,'Historical Inputs'!F3901/P16,IF(COUNT(P14,P16)=2,P14/P16,"n.a.")))</x:t>
        </x:r>
      </x:text>
    </x:comment>
    <x:comment ref="P15" authorId="0">
      <x:text>
        <x:r>
          <x:t>Reported TCE takes precedence. TBV times rounded end shares can be a reconstruction. Formula: =IF(ISNUMBER('Historical Inputs'!F3901),'Historical Inputs'!F3901,IF(COUNT(P18,P16)=2,P18*P16,"n.a."))</x:t>
        </x:r>
      </x:text>
    </x:comment>
    <x:comment ref="P36" authorId="0">
      <x:text>
        <x:r>
          <x:t>Common earnings exclude preferred dividends and common-income adjustments. Formula: =IF(ISNUMBER('Historical Inputs'!F3887),'Historical Inputs'!F3887,IF(COUNT('Historical Inputs'!F3886,'Historical Inputs'!F3888)=2,'Historical Inputs'!F3886-'Historical Inputs'!F3888,"n.a."))</x:t>
        </x:r>
      </x:text>
    </x:comment>
    <x:comment ref="P37" authorId="0">
      <x:text>
        <x:r>
          <x:t>Reported parent net income, otherwise common income plus reported preferred adjustments; the fallback is a bridge. Formula: =IF(ISNUMBER('Historical Inputs'!F3886),'Historical Inputs'!F3886,IF(COUNT('Historical Inputs'!F3887,'Historical Inputs'!F3888)=2,'Historical Inputs'!F3887+'Historical Inputs'!F3888,"n.a."))</x:t>
        </x:r>
      </x:text>
    </x:comment>
    <x:comment ref="P30" authorId="0">
      <x:text>
        <x:r>
          <x:t>Net revenue equals net interest plus noninterest income. Use total GAAP reported revenue when a component is unavailable. Formula: =IF(COUNT(P28:P29)=2,SUM(P28:P29),'Historical Inputs'!F3881)</x:t>
        </x:r>
      </x:text>
    </x:comment>
    <x:comment ref="P32" authorId="0">
      <x:text>
        <x:r>
          <x:t>Pre-provision net revenue excludes the provision but retains operating expense. Formula: =IF(COUNT(P30,P31)=2,P30-P31,"n.a.")</x:t>
        </x:r>
      </x:text>
    </x:comment>
    <x:comment ref="P33" authorId="0">
      <x:text>
        <x:r>
          <x:t>Reported credit provision is selected first. Otherwise this is an explicitly labeled pretax bridge residual, not a reported provision. Formula: =IF(ISNUMBER('Historical Inputs'!F3883),'Historical Inputs'!F3883,IF(COUNT(P30,P31,P34)=3,P30-P31-P34,"n.a."))</x:t>
        </x:r>
      </x:text>
    </x:comment>
    <x:comment ref="P40" authorId="0">
      <x:text>
        <x:r>
          <x:t>Calculated common EPS uses common earnings and period-average diluted shares. Formula: =IF(AND(ISNUMBER(P36),ISNUMBER(P39),P39&lt;&gt;0),P36/P39,"n.a.")</x:t>
        </x:r>
      </x:text>
    </x:comment>
    <x:comment ref="P46" authorId="0">
      <x:text>
        <x:r>
          <x:t>Net charge-offs equal gross charge-offs less recoveries. Missing recoveries are not zero. Formula: =IF(COUNT(P44,P45)=2,P44-P45,"n.a.")</x:t>
        </x:r>
      </x:text>
    </x:comment>
    <x:comment ref="P51" authorId="0">
      <x:text>
        <x:r>
          <x:t>GAAP efficiency proxy. Issuer tax-equivalent revenue may produce a different reported ratio. Formula: =IF(AND(ISNUMBER(P31),ISNUMBER(P30),P30&lt;&gt;0),P31/P30,"n.a.")</x:t>
        </x:r>
      </x:text>
    </x:comment>
    <x:comment ref="P52" authorId="0">
      <x:text>
        <x:r>
          <x:t>Period-end loan-to-deposit ratio; business-model funding differences remain. Formula: =IF(AND(ISNUMBER(P21),ISNUMBER(P24),P24&lt;&gt;0),P21/P24,"n.a.")</x:t>
        </x:r>
      </x:text>
    </x:comment>
    <x:comment ref="P53" authorId="0">
      <x:text>
        <x:r>
          <x:t>Loan allowance coverage excludes unfunded commitment reserves. Formula: =IF(AND(ISNUMBER(P23),ISNUMBER(P21),P21&lt;&gt;0),P23/P21,"n.a.")</x:t>
        </x:r>
      </x:text>
    </x:comment>
    <x:comment ref="P54" authorId="0">
      <x:text>
        <x:r>
          <x:t>Charge-offs divided by period-end gross loans. This differs from an issuer average-loan credit-loss ratio. Formula: =IF(AND(ISNUMBER(P46),ISNUMBER(P21),P21&lt;&gt;0),P46/P21,"n.a.")</x:t>
        </x:r>
      </x:text>
    </x:comment>
    <x:comment ref="P55" authorId="0">
      <x:text>
        <x:r>
          <x:t>Difference between parent and common earnings includes preferred and other common-income claims. Formula: =IF(COUNT(P37,P36)=2,P37-P36,"n.a.")</x:t>
        </x:r>
      </x:text>
    </x:comment>
    <x:comment ref="Q7" authorId="0">
      <x:text>
        <x:r>
          <x:t>Assets, H1 2026. Linked to the original frozen input. A missing reported fact stays n.a. Formula: ='Historical Inputs'!F3902</x:t>
        </x:r>
      </x:text>
    </x:comment>
    <x:comment ref="Q8" authorId="0">
      <x:text>
        <x:r>
          <x:t>Liabilities, H1 2026. Linked to the original frozen input. A missing reported fact stays n.a. Formula: ='Historical Inputs'!F3903</x:t>
        </x:r>
      </x:text>
    </x:comment>
    <x:comment ref="Q9" authorId="0">
      <x:text>
        <x:r>
          <x:t>Shareholders equity attributable to parent, H1 2026. Linked to the original frozen input. A missing reported fact stays n.a. Formula: ='Historical Inputs'!F3904</x:t>
        </x:r>
      </x:text>
    </x:comment>
    <x:comment ref="Q12" authorId="0">
      <x:text>
        <x:r>
          <x:t>Goodwill, H1 2026. Linked to the original frozen input. A missing reported fact stays n.a. Formula: ='Historical Inputs'!F3907</x:t>
        </x:r>
      </x:text>
    </x:comment>
    <x:comment ref="Q19" authorId="0">
      <x:text>
        <x:r>
          <x:t>Reported common book value per share, H1 2026. Linked to the original frozen input. A missing reported fact stays n.a. Formula: ='Historical Inputs'!F3940</x:t>
        </x:r>
      </x:text>
    </x:comment>
    <x:comment ref="Q20" authorId="0">
      <x:text>
        <x:r>
          <x:t>Reported tangible book value per share, H1 2026. Linked to the original frozen input. A missing reported fact stays n.a. Formula: ='Historical Inputs'!F3941</x:t>
        </x:r>
      </x:text>
    </x:comment>
    <x:comment ref="Q21" authorId="0">
      <x:text>
        <x:r>
          <x:t>Gross loans and leases selected definition, H1 2026. Linked to the original frozen input. A missing reported fact stays n.a. Formula: ='Historical Inputs'!F3914</x:t>
        </x:r>
      </x:text>
    </x:comment>
    <x:comment ref="Q22" authorId="0">
      <x:text>
        <x:r>
          <x:t>Net loans after allowance selected definition, H1 2026. Linked to the original frozen input. A missing reported fact stays n.a. Formula: ='Historical Inputs'!F3915</x:t>
        </x:r>
      </x:text>
    </x:comment>
    <x:comment ref="Q23" authorId="0">
      <x:text>
        <x:r>
          <x:t>Loan allowance for credit losses, H1 2026. Linked to the original frozen input. A missing reported fact stays n.a. Formula: ='Historical Inputs'!F3916</x:t>
        </x:r>
      </x:text>
    </x:comment>
    <x:comment ref="Q25" authorId="0">
      <x:text>
        <x:r>
          <x:t>Cash, H1 2026. Linked to the original frozen input. A missing reported fact stays n.a. Formula: ='Historical Inputs'!F3918</x:t>
        </x:r>
      </x:text>
    </x:comment>
    <x:comment ref="Q26" authorId="0">
      <x:text>
        <x:r>
          <x:t>Accumulated other comprehensive income, H1 2026. Linked to the original frozen input. A missing reported fact stays n.a. Formula: ='Historical Inputs'!F3919</x:t>
        </x:r>
      </x:text>
    </x:comment>
    <x:comment ref="Q28" authorId="0">
      <x:text>
        <x:r>
          <x:t>Net interest income, H1 2026. Linked to the original frozen input. A missing reported fact stays n.a. Formula: ='Historical Inputs'!F3920</x:t>
        </x:r>
      </x:text>
    </x:comment>
    <x:comment ref="Q29" authorId="0">
      <x:text>
        <x:r>
          <x:t>Noninterest Income, H1 2026. Linked to the original frozen input. A missing reported fact stays n.a. Formula: ='Historical Inputs'!F3921</x:t>
        </x:r>
      </x:text>
    </x:comment>
    <x:comment ref="Q31" authorId="0">
      <x:text>
        <x:r>
          <x:t>Noninterest expense, H1 2026. Linked to the original frozen input. A missing reported fact stays n.a. Formula: ='Historical Inputs'!F3923</x:t>
        </x:r>
      </x:text>
    </x:comment>
    <x:comment ref="Q34" authorId="0">
      <x:text>
        <x:r>
          <x:t>Income before income taxes, H1 2026. Linked to the original frozen input. A missing reported fact stays n.a. Formula: ='Historical Inputs'!F3925</x:t>
        </x:r>
      </x:text>
    </x:comment>
    <x:comment ref="Q35" authorId="0">
      <x:text>
        <x:r>
          <x:t>Tax, H1 2026. Linked to the original frozen input. A missing reported fact stays n.a. Formula: ='Historical Inputs'!F3926</x:t>
        </x:r>
      </x:text>
    </x:comment>
    <x:comment ref="Q38" authorId="0">
      <x:text>
        <x:r>
          <x:t>Reported diluted EPS, H1 2026. Linked to the original frozen input. A missing reported fact stays n.a. Formula: ='Historical Inputs'!F3930</x:t>
        </x:r>
      </x:text>
    </x:comment>
    <x:comment ref="Q39" authorId="0">
      <x:text>
        <x:r>
          <x:t>Weighted average diluted shares, H1 2026. Linked to the original frozen input. A missing reported fact stays n.a. Formula: ='Historical Inputs'!F3931</x:t>
        </x:r>
      </x:text>
    </x:comment>
    <x:comment ref="Q41" authorId="0">
      <x:text>
        <x:r>
          <x:t>Dividends per common share, H1 2026. Linked to the original frozen input. A missing reported fact stays n.a. Formula: ='Historical Inputs'!F3932</x:t>
        </x:r>
      </x:text>
    </x:comment>
    <x:comment ref="Q42" authorId="0">
      <x:text>
        <x:r>
          <x:t>Cash common dividends paid, H1 2026. Linked to the original frozen input. A missing reported fact stays n.a. Formula: ='Historical Inputs'!F3933</x:t>
        </x:r>
      </x:text>
    </x:comment>
    <x:comment ref="Q43" authorId="0">
      <x:text>
        <x:r>
          <x:t>Common share repurchases paid, H1 2026. Linked to the original frozen input. A missing reported fact stays n.a. Formula: ='Historical Inputs'!F3934</x:t>
        </x:r>
      </x:text>
    </x:comment>
    <x:comment ref="Q44" authorId="0">
      <x:text>
        <x:r>
          <x:t>Gross loan charge-offs, H1 2026. Linked to the original frozen input. A missing reported fact stays n.a. Formula: ='Historical Inputs'!F3935</x:t>
        </x:r>
      </x:text>
    </x:comment>
    <x:comment ref="Q45" authorId="0">
      <x:text>
        <x:r>
          <x:t>Loan recoveries, H1 2026. Linked to the original frozen input. A missing reported fact stays n.a. Formula: ='Historical Inputs'!F3936</x:t>
        </x:r>
      </x:text>
    </x:comment>
    <x:comment ref="Q47" authorId="0">
      <x:text>
        <x:r>
          <x:t>Actual standardized CET1 ratio, H1 2026. Linked to the original frozen input. A missing reported fact stays n.a. Formula: ='Historical Inputs'!F3938</x:t>
        </x:r>
      </x:text>
    </x:comment>
    <x:comment ref="Q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Inputs'!F3913</x:t>
        </x:r>
      </x:text>
    </x:comment>
    <x:comment ref="Q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Inputs'!F3905),'Historical Inputs'!F3905&gt;=1),'Historical Inputs'!F3905,IF(COUNT('Historical Inputs'!F3904,'Historical Inputs'!F3906)=2,'Historical Inputs'!F3904-'Historical Inputs'!F3906,"n.a."))</x:t>
        </x:r>
      </x:text>
    </x:comment>
    <x:comment ref="Q16" authorId="0">
      <x:text>
        <x:r>
          <x:t>Ending shares differ from weighted average diluted shares. Issued less treasury is used only for an identical date. Formula: =IF(ISNUMBER('Historical Inputs'!F3910),'Historical Inputs'!F3910,IF(COUNT('Historical Inputs'!F3911,'Historical Inputs'!F3912)=2,'Historical Inputs'!F3911-'Historical Inputs'!F3912,"n.a."))</x:t>
        </x:r>
      </x:text>
    </x:comment>
    <x:comment ref="Q11" authorId="0">
      <x:text>
        <x:r>
          <x:t>Explicit reported common equity takes precedence. Preferred par amounts cannot substitute for carrying values. Rounded BV times shares is a disclosed fallback. Formula: =IF(ISNUMBER('Historical Inputs'!F3906),'Historical Inputs'!F3906,IF(AND(COUNT('Historical Inputs'!F3904,'Historical Inputs'!F3905)=2,'Historical Inputs'!F3905&gt;=1),'Historical Inputs'!F3904-'Historical Inputs'!F3905,IF(COUNT('Historical Inputs'!F3940,Q16)=2,'Historical Inputs'!F3940*Q16,"n.a.")))</x:t>
        </x:r>
      </x:text>
    </x:comment>
    <x:comment ref="Q13" authorId="0">
      <x:text>
        <x:r>
          <x:t>Other intangibles exclude goodwill. If combined intangibles are reported, goodwill is deducted once. Formula: =IF(COUNT('Historical Inputs'!F3909,Q12)=2,'Historical Inputs'!F3909-Q12,'Historical Inputs'!F3908)</x:t>
        </x:r>
      </x:text>
    </x:comment>
    <x:comment ref="Q14" authorId="0">
      <x:text>
        <x:r>
          <x:t>Straight subtraction TCE has no issuer deferred-tax adjustment. Formula: =IF(COUNT(Q11,Q12,Q13)=3,Q11-Q12-Q13,"n.a.")</x:t>
        </x:r>
      </x:text>
    </x:comment>
    <x:comment ref="Q17" authorId="0">
      <x:text>
        <x:r>
          <x:t>Reported book value per share takes precedence. Formula: =IF(ISNUMBER('Historical Inputs'!F3940),'Historical Inputs'!F3940,IF(COUNT(Q11,Q16)=2,Q11/Q16,"n.a."))</x:t>
        </x:r>
      </x:text>
    </x:comment>
    <x:comment ref="Q18" authorId="0">
      <x:text>
        <x:r>
          <x:t>Selected TBV is issuer reported, then issuer TCE divided by ending shares, then straight-subtraction TCE. Formula: =IF(ISNUMBER('Historical Inputs'!F3941),'Historical Inputs'!F3941,IF(COUNT('Historical Inputs'!F3942,Q16)=2,'Historical Inputs'!F3942/Q16,IF(COUNT(Q14,Q16)=2,Q14/Q16,"n.a.")))</x:t>
        </x:r>
      </x:text>
    </x:comment>
    <x:comment ref="Q15" authorId="0">
      <x:text>
        <x:r>
          <x:t>Reported TCE takes precedence. TBV times rounded end shares can be a reconstruction. Formula: =IF(ISNUMBER('Historical Inputs'!F3942),'Historical Inputs'!F3942,IF(COUNT(Q18,Q16)=2,Q18*Q16,"n.a."))</x:t>
        </x:r>
      </x:text>
    </x:comment>
    <x:comment ref="Q36" authorId="0">
      <x:text>
        <x:r>
          <x:t>Common earnings exclude preferred dividends and common-income adjustments. Formula: =IF(ISNUMBER('Historical Inputs'!F3928),'Historical Inputs'!F3928,IF(COUNT('Historical Inputs'!F3927,'Historical Inputs'!F3929)=2,'Historical Inputs'!F3927-'Historical Inputs'!F3929,"n.a."))</x:t>
        </x:r>
      </x:text>
    </x:comment>
    <x:comment ref="Q37" authorId="0">
      <x:text>
        <x:r>
          <x:t>Reported parent net income, otherwise common income plus reported preferred adjustments; the fallback is a bridge. Formula: =IF(ISNUMBER('Historical Inputs'!F3927),'Historical Inputs'!F3927,IF(COUNT('Historical Inputs'!F3928,'Historical Inputs'!F3929)=2,'Historical Inputs'!F3928+'Historical Inputs'!F3929,"n.a."))</x:t>
        </x:r>
      </x:text>
    </x:comment>
    <x:comment ref="Q30" authorId="0">
      <x:text>
        <x:r>
          <x:t>Net revenue equals net interest plus noninterest income. Use total GAAP reported revenue when a component is unavailable. Formula: =IF(COUNT(Q28:Q29)=2,SUM(Q28:Q29),'Historical Inputs'!F3922)</x:t>
        </x:r>
      </x:text>
    </x:comment>
    <x:comment ref="Q32" authorId="0">
      <x:text>
        <x:r>
          <x:t>Pre-provision net revenue excludes the provision but retains operating expense. Formula: =IF(COUNT(Q30,Q31)=2,Q30-Q31,"n.a.")</x:t>
        </x:r>
      </x:text>
    </x:comment>
    <x:comment ref="Q33" authorId="0">
      <x:text>
        <x:r>
          <x:t>Reported credit provision is selected first. Otherwise this is an explicitly labeled pretax bridge residual, not a reported provision. Formula: =IF(ISNUMBER('Historical Inputs'!F3924),'Historical Inputs'!F3924,IF(COUNT(Q30,Q31,Q34)=3,Q30-Q31-Q34,"n.a."))</x:t>
        </x:r>
      </x:text>
    </x:comment>
    <x:comment ref="Q40" authorId="0">
      <x:text>
        <x:r>
          <x:t>Calculated common EPS uses common earnings and period-average diluted shares. Formula: =IF(AND(ISNUMBER(Q36),ISNUMBER(Q39),Q39&lt;&gt;0),Q36/Q39,"n.a.")</x:t>
        </x:r>
      </x:text>
    </x:comment>
    <x:comment ref="Q46" authorId="0">
      <x:text>
        <x:r>
          <x:t>Net charge-offs equal gross charge-offs less recoveries. Missing recoveries are not zero. Formula: =IF(COUNT(Q44,Q45)=2,Q44-Q45,"n.a.")</x:t>
        </x:r>
      </x:text>
    </x:comment>
    <x:comment ref="Q51" authorId="0">
      <x:text>
        <x:r>
          <x:t>GAAP efficiency proxy. Issuer tax-equivalent revenue may produce a different reported ratio. Formula: =IF(AND(ISNUMBER(Q31),ISNUMBER(Q30),Q30&lt;&gt;0),Q31/Q30,"n.a.")</x:t>
        </x:r>
      </x:text>
    </x:comment>
    <x:comment ref="Q52" authorId="0">
      <x:text>
        <x:r>
          <x:t>Period-end loan-to-deposit ratio; business-model funding differences remain. Formula: =IF(AND(ISNUMBER(Q21),ISNUMBER(Q24),Q24&lt;&gt;0),Q21/Q24,"n.a.")</x:t>
        </x:r>
      </x:text>
    </x:comment>
    <x:comment ref="Q53" authorId="0">
      <x:text>
        <x:r>
          <x:t>Loan allowance coverage excludes unfunded commitment reserves. Formula: =IF(AND(ISNUMBER(Q23),ISNUMBER(Q21),Q21&lt;&gt;0),Q23/Q21,"n.a.")</x:t>
        </x:r>
      </x:text>
    </x:comment>
    <x:comment ref="Q54" authorId="0">
      <x:text>
        <x:r>
          <x:t>Charge-offs divided by period-end gross loans. This differs from an issuer average-loan credit-loss ratio. Formula: =IF(AND(ISNUMBER(Q46),ISNUMBER(Q21),Q21&lt;&gt;0),Q46/Q21,"n.a.")</x:t>
        </x:r>
      </x:text>
    </x:comment>
    <x:comment ref="Q55" authorId="0">
      <x:text>
        <x:r>
          <x:t>Difference between parent and common earnings includes preferred and other common-income claims. Formula: =IF(COUNT(Q37,Q36)=2,Q37-Q36,"n.a.")</x:t>
        </x:r>
      </x:text>
    </x:comment>
    <x:comment ref="R28" authorId="0">
      <x:text>
        <x:r>
          <x:t>LTM flow equals FY2025 plus H1 2026 minus H1 2025. Stock balances stay at June 2026. Formula: =IF(COUNT(M28,Q28,P28)=3,M28+Q28-P28,"n.a.")</x:t>
        </x:r>
      </x:text>
    </x:comment>
    <x:comment ref="R29" authorId="0">
      <x:text>
        <x:r>
          <x:t>LTM flow equals FY2025 plus H1 2026 minus H1 2025. Stock balances stay at June 2026. Formula: =IF(COUNT(M29,Q29,P29)=3,M29+Q29-P29,"n.a.")</x:t>
        </x:r>
      </x:text>
    </x:comment>
    <x:comment ref="R30" authorId="0">
      <x:text>
        <x:r>
          <x:t>LTM flow equals FY2025 plus H1 2026 minus H1 2025. Stock balances stay at June 2026. Formula: =IF(COUNT(M30,Q30,P30)=3,M30+Q30-P30,"n.a.")</x:t>
        </x:r>
      </x:text>
    </x:comment>
    <x:comment ref="R31" authorId="0">
      <x:text>
        <x:r>
          <x:t>LTM flow equals FY2025 plus H1 2026 minus H1 2025. Stock balances stay at June 2026. Formula: =IF(COUNT(M31,Q31,P31)=3,M31+Q31-P31,"n.a.")</x:t>
        </x:r>
      </x:text>
    </x:comment>
    <x:comment ref="R32" authorId="0">
      <x:text>
        <x:r>
          <x:t>LTM flow equals FY2025 plus H1 2026 minus H1 2025. Stock balances stay at June 2026. Formula: =IF(COUNT(M32,Q32,P32)=3,M32+Q32-P32,"n.a.")</x:t>
        </x:r>
      </x:text>
    </x:comment>
    <x:comment ref="R33" authorId="0">
      <x:text>
        <x:r>
          <x:t>LTM flow equals FY2025 plus H1 2026 minus H1 2025. Stock balances stay at June 2026. Formula: =IF(COUNT(M33,Q33,P33)=3,M33+Q33-P33,"n.a.")</x:t>
        </x:r>
      </x:text>
    </x:comment>
    <x:comment ref="R34" authorId="0">
      <x:text>
        <x:r>
          <x:t>LTM flow equals FY2025 plus H1 2026 minus H1 2025. Stock balances stay at June 2026. Formula: =IF(COUNT(M34,Q34,P34)=3,M34+Q34-P34,"n.a.")</x:t>
        </x:r>
      </x:text>
    </x:comment>
    <x:comment ref="R35" authorId="0">
      <x:text>
        <x:r>
          <x:t>LTM flow equals FY2025 plus H1 2026 minus H1 2025. Stock balances stay at June 2026. Formula: =IF(COUNT(M35,Q35,P35)=3,M35+Q35-P35,"n.a.")</x:t>
        </x:r>
      </x:text>
    </x:comment>
    <x:comment ref="R36" authorId="0">
      <x:text>
        <x:r>
          <x:t>LTM flow equals FY2025 plus H1 2026 minus H1 2025. Stock balances stay at June 2026. Formula: =IF(COUNT(M36,Q36,P36)=3,M36+Q36-P36,"n.a.")</x:t>
        </x:r>
      </x:text>
    </x:comment>
    <x:comment ref="R37" authorId="0">
      <x:text>
        <x:r>
          <x:t>LTM flow equals FY2025 plus H1 2026 minus H1 2025. Stock balances stay at June 2026. Formula: =IF(COUNT(M37,Q37,P37)=3,M37+Q37-P37,"n.a.")</x:t>
        </x:r>
      </x:text>
    </x:comment>
    <x:comment ref="R39" authorId="0">
      <x:text>
        <x:r>
          <x:t>Reconstruct LTM diluted average shares with equal half-year weighting. Formula: =IF(COUNT(M39,Q39,P39)=3,M39+Q39/2-P39/2,"n.a.")</x:t>
        </x:r>
      </x:text>
    </x:comment>
    <x:comment ref="R40" authorId="0">
      <x:text>
        <x:r>
          <x:t>LTM common income divided by the reconstructed diluted-share average. Formula: =IF(AND(ISNUMBER(R36),ISNUMBER(R39),R39&lt;&gt;0),R36/R39,"n.a.")</x:t>
        </x:r>
      </x:text>
    </x:comment>
    <x:comment ref="R41" authorId="0">
      <x:text>
        <x:r>
          <x:t>LTM flow equals FY2025 plus H1 2026 minus H1 2025. Stock balances stay at June 2026. Formula: =IF(COUNT(M41,Q41,P41)=3,M41+Q41-P41,"n.a.")</x:t>
        </x:r>
      </x:text>
    </x:comment>
    <x:comment ref="R42" authorId="0">
      <x:text>
        <x:r>
          <x:t>LTM flow equals FY2025 plus H1 2026 minus H1 2025. Stock balances stay at June 2026. Formula: =IF(COUNT(M42,Q42,P42)=3,M42+Q42-P42,"n.a.")</x:t>
        </x:r>
      </x:text>
    </x:comment>
    <x:comment ref="R43" authorId="0">
      <x:text>
        <x:r>
          <x:t>LTM flow equals FY2025 plus H1 2026 minus H1 2025. Stock balances stay at June 2026. Formula: =IF(COUNT(M43,Q43,P43)=3,M43+Q43-P43,"n.a.")</x:t>
        </x:r>
      </x:text>
    </x:comment>
    <x:comment ref="R44" authorId="0">
      <x:text>
        <x:r>
          <x:t>LTM flow equals FY2025 plus H1 2026 minus H1 2025. Stock balances stay at June 2026. Formula: =IF(COUNT(M44,Q44,P44)=3,M44+Q44-P44,"n.a.")</x:t>
        </x:r>
      </x:text>
    </x:comment>
    <x:comment ref="R45" authorId="0">
      <x:text>
        <x:r>
          <x:t>LTM flow equals FY2025 plus H1 2026 minus H1 2025. Stock balances stay at June 2026. Formula: =IF(COUNT(M45,Q45,P45)=3,M45+Q45-P45,"n.a.")</x:t>
        </x:r>
      </x:text>
    </x:comment>
    <x:comment ref="R46" authorId="0">
      <x:text>
        <x:r>
          <x:t>LTM flow equals FY2025 plus H1 2026 minus H1 2025. Stock balances stay at June 2026. Formula: =IF(COUNT(M46,Q46,P46)=3,M46+Q46-P46,"n.a.")</x:t>
        </x:r>
      </x:text>
    </x:comment>
    <x:comment ref="R48" authorId="0">
      <x:text>
        <x:r>
          <x:t>LTM return proxy uses June 2025 and June 2026 average balances. Formula: =IF(COUNT(R36,P11,Q11)=3,R36/AVERAGE(P11,Q11),"n.a.")</x:t>
        </x:r>
      </x:text>
    </x:comment>
    <x:comment ref="R49" authorId="0">
      <x:text>
        <x:r>
          <x:t>LTM return proxy uses June 2025 and June 2026 average balances. Formula: =IF(COUNT(R36,P15,Q15)=3,R36/AVERAGE(P15,Q15),"n.a.")</x:t>
        </x:r>
      </x:text>
    </x:comment>
    <x:comment ref="R50" authorId="0">
      <x:text>
        <x:r>
          <x:t>LTM return proxy uses June 2025 and June 2026 average balances. Formula: =IF(COUNT(R36,P7,Q7)=3,R36/AVERAGE(P7,Q7),"n.a.")</x:t>
        </x:r>
      </x:text>
    </x:comment>
    <x:comment ref="R55" authorId="0">
      <x:text>
        <x:r>
          <x:t>LTM flow equals FY2025 plus H1 2026 minus H1 2025. Stock balances stay at June 2026. Formula: =IF(COUNT(M55,Q55,P55)=3,M55+Q55-P55,"n.a.")</x:t>
        </x:r>
      </x:text>
    </x:comment>
    <x:comment ref="N30" authorId="0">
      <x:text>
        <x:r>
          <x:t>FY2026 estimate from the single forecast build, not reported full-year results. Formula: ='Forecast FY2026'!O14</x:t>
        </x:r>
      </x:text>
    </x:comment>
    <x:comment ref="N31" authorId="0">
      <x:text>
        <x:r>
          <x:t>FY2026 estimate from the single forecast build, not reported full-year results. Formula: ='Forecast FY2026'!P14</x:t>
        </x:r>
      </x:text>
    </x:comment>
    <x:comment ref="N33" authorId="0">
      <x:text>
        <x:r>
          <x:t>FY2026 estimate from the single forecast build, not reported full-year results. Formula: ='Forecast FY2026'!Q14</x:t>
        </x:r>
      </x:text>
    </x:comment>
    <x:comment ref="N36" authorId="0">
      <x:text>
        <x:r>
          <x:t>FY2026 estimate from the single forecast build, not reported full-year results. Formula: ='Forecast FY2026'!R14</x:t>
        </x:r>
      </x:text>
    </x:comment>
    <x:comment ref="N39" authorId="0">
      <x:text>
        <x:r>
          <x:t>FY2026 estimate from the single forecast build, not reported full-year results. Formula: ='Forecast FY2026'!S14</x:t>
        </x:r>
      </x:text>
    </x:comment>
    <x:comment ref="N40" authorId="0">
      <x:text>
        <x:r>
          <x:t>FY2026 estimate from the single forecast build, not reported full-year results. Formula: ='Forecast FY2026'!T14</x:t>
        </x:r>
      </x:text>
    </x:comment>
  </x:commentList>
</x:comments>
</file>

<file path=xl/comments28.xml><?xml version="1.0" encoding="utf-8"?>
<x:comments xmlns:x="http://schemas.openxmlformats.org/spreadsheetml/2006/main">
  <x:authors>
    <x:author/>
  </x:authors>
  <x:commentList>
    <x:comment ref="E7" authorId="0">
      <x:text>
        <x:r>
          <x:t>Assets, FY2017. Linked to the original frozen input. A missing reported fact stays n.a. Formula: ='Historical Inputs'!F3984</x:t>
        </x:r>
      </x:text>
    </x:comment>
    <x:comment ref="E8" authorId="0">
      <x:text>
        <x:r>
          <x:t>Liabilities, FY2017. Linked to the original frozen input. A missing reported fact stays n.a. Formula: ='Historical Inputs'!F3985</x:t>
        </x:r>
      </x:text>
    </x:comment>
    <x:comment ref="E9" authorId="0">
      <x:text>
        <x:r>
          <x:t>Shareholders equity attributable to parent, FY2017. Linked to the original frozen input. A missing reported fact stays n.a. Formula: ='Historical Inputs'!F3986</x:t>
        </x:r>
      </x:text>
    </x:comment>
    <x:comment ref="E12" authorId="0">
      <x:text>
        <x:r>
          <x:t>Goodwill, FY2017. Linked to the original frozen input. A missing reported fact stays n.a. Formula: ='Historical Inputs'!F3989</x:t>
        </x:r>
      </x:text>
    </x:comment>
    <x:comment ref="E19" authorId="0">
      <x:text>
        <x:r>
          <x:t>Reported common book value per share, FY2017. Linked to the original frozen input. A missing reported fact stays n.a. Formula: ='Historical Inputs'!F4022</x:t>
        </x:r>
      </x:text>
    </x:comment>
    <x:comment ref="E20" authorId="0">
      <x:text>
        <x:r>
          <x:t>Reported tangible book value per share, FY2017. Linked to the original frozen input. A missing reported fact stays n.a. Formula: ='Historical Inputs'!F4023</x:t>
        </x:r>
      </x:text>
    </x:comment>
    <x:comment ref="E21" authorId="0">
      <x:text>
        <x:r>
          <x:t>Gross loans and leases selected definition, FY2017. Linked to the original frozen input. A missing reported fact stays n.a. Formula: ='Historical Inputs'!F3996</x:t>
        </x:r>
      </x:text>
    </x:comment>
    <x:comment ref="E22" authorId="0">
      <x:text>
        <x:r>
          <x:t>Net loans after allowance selected definition, FY2017. Linked to the original frozen input. A missing reported fact stays n.a. Formula: ='Historical Inputs'!F3997</x:t>
        </x:r>
      </x:text>
    </x:comment>
    <x:comment ref="E23" authorId="0">
      <x:text>
        <x:r>
          <x:t>Loan allowance for credit losses, FY2017. Linked to the original frozen input. A missing reported fact stays n.a. Formula: ='Historical Inputs'!F3998</x:t>
        </x:r>
      </x:text>
    </x:comment>
    <x:comment ref="E25" authorId="0">
      <x:text>
        <x:r>
          <x:t>Cash, FY2017. Linked to the original frozen input. A missing reported fact stays n.a. Formula: ='Historical Inputs'!F4000</x:t>
        </x:r>
      </x:text>
    </x:comment>
    <x:comment ref="E26" authorId="0">
      <x:text>
        <x:r>
          <x:t>Accumulated other comprehensive income, FY2017. Linked to the original frozen input. A missing reported fact stays n.a. Formula: ='Historical Inputs'!F4001</x:t>
        </x:r>
      </x:text>
    </x:comment>
    <x:comment ref="E28" authorId="0">
      <x:text>
        <x:r>
          <x:t>Net interest income, FY2017. Linked to the original frozen input. A missing reported fact stays n.a. Formula: ='Historical Inputs'!F4002</x:t>
        </x:r>
      </x:text>
    </x:comment>
    <x:comment ref="E29" authorId="0">
      <x:text>
        <x:r>
          <x:t>Noninterest Income, FY2017. Linked to the original frozen input. A missing reported fact stays n.a. Formula: ='Historical Inputs'!F4003</x:t>
        </x:r>
      </x:text>
    </x:comment>
    <x:comment ref="E31" authorId="0">
      <x:text>
        <x:r>
          <x:t>Noninterest expense, FY2017. Linked to the original frozen input. A missing reported fact stays n.a. Formula: ='Historical Inputs'!F4005</x:t>
        </x:r>
      </x:text>
    </x:comment>
    <x:comment ref="E34" authorId="0">
      <x:text>
        <x:r>
          <x:t>Income before income taxes, FY2017. Linked to the original frozen input. A missing reported fact stays n.a. Formula: ='Historical Inputs'!F4007</x:t>
        </x:r>
      </x:text>
    </x:comment>
    <x:comment ref="E35" authorId="0">
      <x:text>
        <x:r>
          <x:t>Tax, FY2017. Linked to the original frozen input. A missing reported fact stays n.a. Formula: ='Historical Inputs'!F4008</x:t>
        </x:r>
      </x:text>
    </x:comment>
    <x:comment ref="E38" authorId="0">
      <x:text>
        <x:r>
          <x:t>Reported diluted EPS, FY2017. Linked to the original frozen input. A missing reported fact stays n.a. Formula: ='Historical Inputs'!F4012</x:t>
        </x:r>
      </x:text>
    </x:comment>
    <x:comment ref="E39" authorId="0">
      <x:text>
        <x:r>
          <x:t>Weighted average diluted shares, FY2017. Linked to the original frozen input. A missing reported fact stays n.a. Formula: ='Historical Inputs'!F4013</x:t>
        </x:r>
      </x:text>
    </x:comment>
    <x:comment ref="E41" authorId="0">
      <x:text>
        <x:r>
          <x:t>Dividends per common share, FY2017. Linked to the original frozen input. A missing reported fact stays n.a. Formula: ='Historical Inputs'!F4014</x:t>
        </x:r>
      </x:text>
    </x:comment>
    <x:comment ref="E42" authorId="0">
      <x:text>
        <x:r>
          <x:t>Cash common dividends paid, FY2017. Linked to the original frozen input. A missing reported fact stays n.a. Formula: ='Historical Inputs'!F4015</x:t>
        </x:r>
      </x:text>
    </x:comment>
    <x:comment ref="E43" authorId="0">
      <x:text>
        <x:r>
          <x:t>Common share repurchases paid, FY2017. Linked to the original frozen input. A missing reported fact stays n.a. Formula: ='Historical Inputs'!F4016</x:t>
        </x:r>
      </x:text>
    </x:comment>
    <x:comment ref="E44" authorId="0">
      <x:text>
        <x:r>
          <x:t>Gross loan charge-offs, FY2017. Linked to the original frozen input. A missing reported fact stays n.a. Formula: ='Historical Inputs'!F4017</x:t>
        </x:r>
      </x:text>
    </x:comment>
    <x:comment ref="E45" authorId="0">
      <x:text>
        <x:r>
          <x:t>Loan recoveries, FY2017. Linked to the original frozen input. A missing reported fact stays n.a. Formula: ='Historical Inputs'!F4018</x:t>
        </x:r>
      </x:text>
    </x:comment>
    <x:comment ref="E47" authorId="0">
      <x:text>
        <x:r>
          <x:t>Actual standardized CET1 ratio, FY2017. Linked to the original frozen input. A missing reported fact stays n.a. Formula: ='Historical Inputs'!F4020</x:t>
        </x:r>
      </x:text>
    </x:comment>
    <x:comment ref="E24" authorId="0">
      <x:text>
        <x:r>
          <x:t>Reported deposit total where available. Truist total is calculated here from separately reported noninterest-bearing and interest-bearing deposit liabilities on Historical Inputs columns T and U. Formula: =IF(ISNUMBER('Historical Inputs'!F3995),'Historical Inputs'!F3995,IF(COUNT('Historical Inputs'!T3995:U3995)=2,SUM('Historical Inputs'!T3995:U3995),"n.a."))</x:t>
        </x:r>
      </x:text>
    </x:comment>
    <x:comment ref="E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Inputs'!F3987),'Historical Inputs'!F3987&gt;=1),'Historical Inputs'!F3987,IF(COUNT('Historical Inputs'!F3986,'Historical Inputs'!F3988)=2,'Historical Inputs'!F3986-'Historical Inputs'!F3988,"n.a."))</x:t>
        </x:r>
      </x:text>
    </x:comment>
    <x:comment ref="E16" authorId="0">
      <x:text>
        <x:r>
          <x:t>Ending shares differ from weighted average diluted shares. Issued less treasury is used only for an identical date. Formula: =IF(ISNUMBER('Historical Inputs'!F3992),'Historical Inputs'!F3992,IF(COUNT('Historical Inputs'!F3993,'Historical Inputs'!F3994)=2,'Historical Inputs'!F3993-'Historical Inputs'!F3994,"n.a."))</x:t>
        </x:r>
      </x:text>
    </x:comment>
    <x:comment ref="E11" authorId="0">
      <x:text>
        <x:r>
          <x:t>Explicit reported common equity takes precedence. Preferred par amounts cannot substitute for carrying values. Rounded BV times shares is a disclosed fallback. Formula: =IF(ISNUMBER('Historical Inputs'!F3988),'Historical Inputs'!F3988,IF(AND(COUNT('Historical Inputs'!F3986,'Historical Inputs'!F3987)=2,'Historical Inputs'!F3987&gt;=1),'Historical Inputs'!F3986-'Historical Inputs'!F3987,IF(COUNT('Historical Inputs'!F4022,E16)=2,'Historical Inputs'!F4022*E16,"n.a.")))</x:t>
        </x:r>
      </x:text>
    </x:comment>
    <x:comment ref="E13" authorId="0">
      <x:text>
        <x:r>
          <x:t>Other intangibles exclude goodwill. If combined intangibles are reported, goodwill is deducted once. Formula: =IF(COUNT('Historical Inputs'!F3991,E12)=2,'Historical Inputs'!F3991-E12,'Historical Inputs'!F3990)</x:t>
        </x:r>
      </x:text>
    </x:comment>
    <x:comment ref="E14" authorId="0">
      <x:text>
        <x:r>
          <x:t>Straight subtraction TCE has no issuer deferred-tax adjustment. Formula: =IF(COUNT(E11,E12,E13)=3,E11-E12-E13,"n.a.")</x:t>
        </x:r>
      </x:text>
    </x:comment>
    <x:comment ref="E17" authorId="0">
      <x:text>
        <x:r>
          <x:t>Reported book value per share takes precedence. Formula: =IF(ISNUMBER('Historical Inputs'!F4022),'Historical Inputs'!F4022,IF(COUNT(E11,E16)=2,E11/E16,"n.a."))</x:t>
        </x:r>
      </x:text>
    </x:comment>
    <x:comment ref="E18" authorId="0">
      <x:text>
        <x:r>
          <x:t>Selected TBV is issuer reported, then issuer TCE divided by ending shares, then straight-subtraction TCE. Formula: =IF(ISNUMBER('Historical Inputs'!F4023),'Historical Inputs'!F4023,IF(COUNT('Historical Inputs'!F4024,E16)=2,'Historical Inputs'!F4024/E16,IF(COUNT(E14,E16)=2,E14/E16,"n.a.")))</x:t>
        </x:r>
      </x:text>
    </x:comment>
    <x:comment ref="E15" authorId="0">
      <x:text>
        <x:r>
          <x:t>Reported TCE takes precedence. TBV times rounded end shares can be a reconstruction. Formula: =IF(ISNUMBER('Historical Inputs'!F4024),'Historical Inputs'!F4024,IF(COUNT(E18,E16)=2,E18*E16,"n.a."))</x:t>
        </x:r>
      </x:text>
    </x:comment>
    <x:comment ref="E36" authorId="0">
      <x:text>
        <x:r>
          <x:t>Common earnings exclude preferred dividends and common-income adjustments. Formula: =IF(ISNUMBER('Historical Inputs'!F4010),'Historical Inputs'!F4010,IF(COUNT('Historical Inputs'!F4009,'Historical Inputs'!F4011)=2,'Historical Inputs'!F4009-'Historical Inputs'!F4011,"n.a."))</x:t>
        </x:r>
      </x:text>
    </x:comment>
    <x:comment ref="E37" authorId="0">
      <x:text>
        <x:r>
          <x:t>Reported parent net income, otherwise common income plus reported preferred adjustments; the fallback is a bridge. Formula: =IF(ISNUMBER('Historical Inputs'!F4009),'Historical Inputs'!F4009,IF(COUNT('Historical Inputs'!F4010,'Historical Inputs'!F4011)=2,'Historical Inputs'!F4010+'Historical Inputs'!F4011,"n.a."))</x:t>
        </x:r>
      </x:text>
    </x:comment>
    <x:comment ref="E30" authorId="0">
      <x:text>
        <x:r>
          <x:t>Net revenue equals net interest plus noninterest income. Use total GAAP reported revenue when a component is unavailable. Formula: =IF(COUNT(E28:E29)=2,SUM(E28:E29),'Historical Inputs'!F4004)</x:t>
        </x:r>
      </x:text>
    </x:comment>
    <x:comment ref="E32" authorId="0">
      <x:text>
        <x:r>
          <x:t>Pre-provision net revenue excludes the provision but retains operating expense. Formula: =IF(COUNT(E30,E31)=2,E30-E31,"n.a.")</x:t>
        </x:r>
      </x:text>
    </x:comment>
    <x:comment ref="E33" authorId="0">
      <x:text>
        <x:r>
          <x:t>Reported credit provision is selected first. Otherwise this is an explicitly labeled pretax bridge residual, not a reported provision. Formula: =IF(ISNUMBER('Historical Inputs'!F4006),'Historical Inputs'!F4006,IF(COUNT(E30,E31,E34)=3,E30-E31-E34,"n.a."))</x:t>
        </x:r>
      </x:text>
    </x:comment>
    <x:comment ref="E40" authorId="0">
      <x:text>
        <x:r>
          <x:t>Calculated common EPS uses common earnings and period-average diluted shares. Formula: =IF(AND(ISNUMBER(E36),ISNUMBER(E39),E39&lt;&gt;0),E36/E39,"n.a.")</x:t>
        </x:r>
      </x:text>
    </x:comment>
    <x:comment ref="E46" authorId="0">
      <x:text>
        <x:r>
          <x:t>Net charge-offs equal gross charge-offs less recoveries. Missing recoveries are not zero. Formula: =IF(COUNT(E44,E45)=2,E44-E45,"n.a.")</x:t>
        </x:r>
      </x:text>
    </x:comment>
    <x:comment ref="E51" authorId="0">
      <x:text>
        <x:r>
          <x:t>GAAP efficiency proxy. Issuer tax-equivalent revenue may produce a different reported ratio. Formula: =IF(AND(ISNUMBER(E31),ISNUMBER(E30),E30&lt;&gt;0),E31/E30,"n.a.")</x:t>
        </x:r>
      </x:text>
    </x:comment>
    <x:comment ref="E52" authorId="0">
      <x:text>
        <x:r>
          <x:t>Period-end loan-to-deposit ratio; business-model funding differences remain. Formula: =IF(AND(ISNUMBER(E21),ISNUMBER(E24),E24&lt;&gt;0),E21/E24,"n.a.")</x:t>
        </x:r>
      </x:text>
    </x:comment>
    <x:comment ref="E53" authorId="0">
      <x:text>
        <x:r>
          <x:t>Loan allowance coverage excludes unfunded commitment reserves. Formula: =IF(AND(ISNUMBER(E23),ISNUMBER(E21),E21&lt;&gt;0),E23/E21,"n.a.")</x:t>
        </x:r>
      </x:text>
    </x:comment>
    <x:comment ref="E54" authorId="0">
      <x:text>
        <x:r>
          <x:t>Charge-offs divided by period-end gross loans. This differs from an issuer average-loan credit-loss ratio. Formula: =IF(AND(ISNUMBER(E46),ISNUMBER(E21),E21&lt;&gt;0),E46/E21,"n.a.")</x:t>
        </x:r>
      </x:text>
    </x:comment>
    <x:comment ref="E55" authorId="0">
      <x:text>
        <x:r>
          <x:t>Difference between parent and common earnings includes preferred and other common-income claims. Formula: =IF(COUNT(E37,E36)=2,E37-E36,"n.a.")</x:t>
        </x:r>
      </x:text>
    </x:comment>
    <x:comment ref="E48" authorId="0">
      <x:text>
        <x:r>
          <x:t>Two-point average balance proxy, not the issuer daily average return. Formula: =IF(COUNT(E36,E11,$U$62)=3,E36/AVERAGE(E11,$U$62),"n.a.")</x:t>
        </x:r>
      </x:text>
    </x:comment>
    <x:comment ref="E49" authorId="0">
      <x:text>
        <x:r>
          <x:t>Two-point average balance proxy, not the issuer daily average return. Formula: =IF(COUNT(E36,E15,$U$63)=3,E36/AVERAGE(E15,$U$63),"n.a.")</x:t>
        </x:r>
      </x:text>
    </x:comment>
    <x:comment ref="E50" authorId="0">
      <x:text>
        <x:r>
          <x:t>Two-point average balance proxy, not the issuer daily average return. Formula: =IF(COUNT(E36,E7,$U$64)=3,E36/AVERAGE(E7,$U$64),"n.a.")</x:t>
        </x:r>
      </x:text>
    </x:comment>
    <x:comment ref="F7" authorId="0">
      <x:text>
        <x:r>
          <x:t>Assets, FY2018. Linked to the original frozen input. A missing reported fact stays n.a. Formula: ='Historical Inputs'!F4025</x:t>
        </x:r>
      </x:text>
    </x:comment>
    <x:comment ref="F8" authorId="0">
      <x:text>
        <x:r>
          <x:t>Liabilities, FY2018. Linked to the original frozen input. A missing reported fact stays n.a. Formula: ='Historical Inputs'!F4026</x:t>
        </x:r>
      </x:text>
    </x:comment>
    <x:comment ref="F9" authorId="0">
      <x:text>
        <x:r>
          <x:t>Shareholders equity attributable to parent, FY2018. Linked to the original frozen input. A missing reported fact stays n.a. Formula: ='Historical Inputs'!F4027</x:t>
        </x:r>
      </x:text>
    </x:comment>
    <x:comment ref="F12" authorId="0">
      <x:text>
        <x:r>
          <x:t>Goodwill, FY2018. Linked to the original frozen input. A missing reported fact stays n.a. Formula: ='Historical Inputs'!F4030</x:t>
        </x:r>
      </x:text>
    </x:comment>
    <x:comment ref="F19" authorId="0">
      <x:text>
        <x:r>
          <x:t>Reported common book value per share, FY2018. Linked to the original frozen input. A missing reported fact stays n.a. Formula: ='Historical Inputs'!F4063</x:t>
        </x:r>
      </x:text>
    </x:comment>
    <x:comment ref="F20" authorId="0">
      <x:text>
        <x:r>
          <x:t>Reported tangible book value per share, FY2018. Linked to the original frozen input. A missing reported fact stays n.a. Formula: ='Historical Inputs'!F4064</x:t>
        </x:r>
      </x:text>
    </x:comment>
    <x:comment ref="F21" authorId="0">
      <x:text>
        <x:r>
          <x:t>Gross loans and leases selected definition, FY2018. Linked to the original frozen input. A missing reported fact stays n.a. Formula: ='Historical Inputs'!F4037</x:t>
        </x:r>
      </x:text>
    </x:comment>
    <x:comment ref="F22" authorId="0">
      <x:text>
        <x:r>
          <x:t>Net loans after allowance selected definition, FY2018. Linked to the original frozen input. A missing reported fact stays n.a. Formula: ='Historical Inputs'!F4038</x:t>
        </x:r>
      </x:text>
    </x:comment>
    <x:comment ref="F23" authorId="0">
      <x:text>
        <x:r>
          <x:t>Loan allowance for credit losses, FY2018. Linked to the original frozen input. A missing reported fact stays n.a. Formula: ='Historical Inputs'!F4039</x:t>
        </x:r>
      </x:text>
    </x:comment>
    <x:comment ref="F25" authorId="0">
      <x:text>
        <x:r>
          <x:t>Cash, FY2018. Linked to the original frozen input. A missing reported fact stays n.a. Formula: ='Historical Inputs'!F4041</x:t>
        </x:r>
      </x:text>
    </x:comment>
    <x:comment ref="F26" authorId="0">
      <x:text>
        <x:r>
          <x:t>Accumulated other comprehensive income, FY2018. Linked to the original frozen input. A missing reported fact stays n.a. Formula: ='Historical Inputs'!F4042</x:t>
        </x:r>
      </x:text>
    </x:comment>
    <x:comment ref="F28" authorId="0">
      <x:text>
        <x:r>
          <x:t>Net interest income, FY2018. Linked to the original frozen input. A missing reported fact stays n.a. Formula: ='Historical Inputs'!F4043</x:t>
        </x:r>
      </x:text>
    </x:comment>
    <x:comment ref="F29" authorId="0">
      <x:text>
        <x:r>
          <x:t>Noninterest Income, FY2018. Linked to the original frozen input. A missing reported fact stays n.a. Formula: ='Historical Inputs'!F4044</x:t>
        </x:r>
      </x:text>
    </x:comment>
    <x:comment ref="F31" authorId="0">
      <x:text>
        <x:r>
          <x:t>Noninterest expense, FY2018. Linked to the original frozen input. A missing reported fact stays n.a. Formula: ='Historical Inputs'!F4046</x:t>
        </x:r>
      </x:text>
    </x:comment>
    <x:comment ref="F34" authorId="0">
      <x:text>
        <x:r>
          <x:t>Income before income taxes, FY2018. Linked to the original frozen input. A missing reported fact stays n.a. Formula: ='Historical Inputs'!F4048</x:t>
        </x:r>
      </x:text>
    </x:comment>
    <x:comment ref="F35" authorId="0">
      <x:text>
        <x:r>
          <x:t>Tax, FY2018. Linked to the original frozen input. A missing reported fact stays n.a. Formula: ='Historical Inputs'!F4049</x:t>
        </x:r>
      </x:text>
    </x:comment>
    <x:comment ref="F38" authorId="0">
      <x:text>
        <x:r>
          <x:t>Reported diluted EPS, FY2018. Linked to the original frozen input. A missing reported fact stays n.a. Formula: ='Historical Inputs'!F4053</x:t>
        </x:r>
      </x:text>
    </x:comment>
    <x:comment ref="F39" authorId="0">
      <x:text>
        <x:r>
          <x:t>Weighted average diluted shares, FY2018. Linked to the original frozen input. A missing reported fact stays n.a. Formula: ='Historical Inputs'!F4054</x:t>
        </x:r>
      </x:text>
    </x:comment>
    <x:comment ref="F41" authorId="0">
      <x:text>
        <x:r>
          <x:t>Dividends per common share, FY2018. Linked to the original frozen input. A missing reported fact stays n.a. Formula: ='Historical Inputs'!F4055</x:t>
        </x:r>
      </x:text>
    </x:comment>
    <x:comment ref="F42" authorId="0">
      <x:text>
        <x:r>
          <x:t>Cash common dividends paid, FY2018. Linked to the original frozen input. A missing reported fact stays n.a. Formula: ='Historical Inputs'!F4056</x:t>
        </x:r>
      </x:text>
    </x:comment>
    <x:comment ref="F43" authorId="0">
      <x:text>
        <x:r>
          <x:t>Common share repurchases paid, FY2018. Linked to the original frozen input. A missing reported fact stays n.a. Formula: ='Historical Inputs'!F4057</x:t>
        </x:r>
      </x:text>
    </x:comment>
    <x:comment ref="F44" authorId="0">
      <x:text>
        <x:r>
          <x:t>Gross loan charge-offs, FY2018. Linked to the original frozen input. A missing reported fact stays n.a. Formula: ='Historical Inputs'!F4058</x:t>
        </x:r>
      </x:text>
    </x:comment>
    <x:comment ref="F45" authorId="0">
      <x:text>
        <x:r>
          <x:t>Loan recoveries, FY2018. Linked to the original frozen input. A missing reported fact stays n.a. Formula: ='Historical Inputs'!F4059</x:t>
        </x:r>
      </x:text>
    </x:comment>
    <x:comment ref="F47" authorId="0">
      <x:text>
        <x:r>
          <x:t>Actual standardized CET1 ratio, FY2018. Linked to the original frozen input. A missing reported fact stays n.a. Formula: ='Historical Inputs'!F4061</x:t>
        </x:r>
      </x:text>
    </x:comment>
    <x:comment ref="F24" authorId="0">
      <x:text>
        <x:r>
          <x:t>Reported deposit total where available. Truist total is calculated here from separately reported noninterest-bearing and interest-bearing deposit liabilities on Historical Inputs columns T and U. Formula: =IF(ISNUMBER('Historical Inputs'!F4036),'Historical Inputs'!F4036,IF(COUNT('Historical Inputs'!T4036:U4036)=2,SUM('Historical Inputs'!T4036:U4036),"n.a."))</x:t>
        </x:r>
      </x:text>
    </x:comment>
    <x:comment ref="F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Inputs'!F4028),'Historical Inputs'!F4028&gt;=1),'Historical Inputs'!F4028,IF(COUNT('Historical Inputs'!F4027,'Historical Inputs'!F4029)=2,'Historical Inputs'!F4027-'Historical Inputs'!F4029,"n.a."))</x:t>
        </x:r>
      </x:text>
    </x:comment>
    <x:comment ref="F16" authorId="0">
      <x:text>
        <x:r>
          <x:t>Ending shares differ from weighted average diluted shares. Issued less treasury is used only for an identical date. Formula: =IF(ISNUMBER('Historical Inputs'!F4033),'Historical Inputs'!F4033,IF(COUNT('Historical Inputs'!F4034,'Historical Inputs'!F4035)=2,'Historical Inputs'!F4034-'Historical Inputs'!F4035,"n.a."))</x:t>
        </x:r>
      </x:text>
    </x:comment>
    <x:comment ref="F11" authorId="0">
      <x:text>
        <x:r>
          <x:t>Explicit reported common equity takes precedence. Preferred par amounts cannot substitute for carrying values. Rounded BV times shares is a disclosed fallback. Formula: =IF(ISNUMBER('Historical Inputs'!F4029),'Historical Inputs'!F4029,IF(AND(COUNT('Historical Inputs'!F4027,'Historical Inputs'!F4028)=2,'Historical Inputs'!F4028&gt;=1),'Historical Inputs'!F4027-'Historical Inputs'!F4028,IF(COUNT('Historical Inputs'!F4063,F16)=2,'Historical Inputs'!F4063*F16,"n.a.")))</x:t>
        </x:r>
      </x:text>
    </x:comment>
    <x:comment ref="F13" authorId="0">
      <x:text>
        <x:r>
          <x:t>Other intangibles exclude goodwill. If combined intangibles are reported, goodwill is deducted once. Formula: =IF(COUNT('Historical Inputs'!F4032,F12)=2,'Historical Inputs'!F4032-F12,'Historical Inputs'!F4031)</x:t>
        </x:r>
      </x:text>
    </x:comment>
    <x:comment ref="F14" authorId="0">
      <x:text>
        <x:r>
          <x:t>Straight subtraction TCE has no issuer deferred-tax adjustment. Formula: =IF(COUNT(F11,F12,F13)=3,F11-F12-F13,"n.a.")</x:t>
        </x:r>
      </x:text>
    </x:comment>
    <x:comment ref="F17" authorId="0">
      <x:text>
        <x:r>
          <x:t>Reported book value per share takes precedence. Formula: =IF(ISNUMBER('Historical Inputs'!F4063),'Historical Inputs'!F4063,IF(COUNT(F11,F16)=2,F11/F16,"n.a."))</x:t>
        </x:r>
      </x:text>
    </x:comment>
    <x:comment ref="F18" authorId="0">
      <x:text>
        <x:r>
          <x:t>Selected TBV is issuer reported, then issuer TCE divided by ending shares, then straight-subtraction TCE. Formula: =IF(ISNUMBER('Historical Inputs'!F4064),'Historical Inputs'!F4064,IF(COUNT('Historical Inputs'!F4065,F16)=2,'Historical Inputs'!F4065/F16,IF(COUNT(F14,F16)=2,F14/F16,"n.a.")))</x:t>
        </x:r>
      </x:text>
    </x:comment>
    <x:comment ref="F15" authorId="0">
      <x:text>
        <x:r>
          <x:t>Reported TCE takes precedence. TBV times rounded end shares can be a reconstruction. Formula: =IF(ISNUMBER('Historical Inputs'!F4065),'Historical Inputs'!F4065,IF(COUNT(F18,F16)=2,F18*F16,"n.a."))</x:t>
        </x:r>
      </x:text>
    </x:comment>
    <x:comment ref="F36" authorId="0">
      <x:text>
        <x:r>
          <x:t>Common earnings exclude preferred dividends and common-income adjustments. Formula: =IF(ISNUMBER('Historical Inputs'!F4051),'Historical Inputs'!F4051,IF(COUNT('Historical Inputs'!F4050,'Historical Inputs'!F4052)=2,'Historical Inputs'!F4050-'Historical Inputs'!F4052,"n.a."))</x:t>
        </x:r>
      </x:text>
    </x:comment>
    <x:comment ref="F37" authorId="0">
      <x:text>
        <x:r>
          <x:t>Reported parent net income, otherwise common income plus reported preferred adjustments; the fallback is a bridge. Formula: =IF(ISNUMBER('Historical Inputs'!F4050),'Historical Inputs'!F4050,IF(COUNT('Historical Inputs'!F4051,'Historical Inputs'!F4052)=2,'Historical Inputs'!F4051+'Historical Inputs'!F4052,"n.a."))</x:t>
        </x:r>
      </x:text>
    </x:comment>
    <x:comment ref="F30" authorId="0">
      <x:text>
        <x:r>
          <x:t>Net revenue equals net interest plus noninterest income. Use total GAAP reported revenue when a component is unavailable. Formula: =IF(COUNT(F28:F29)=2,SUM(F28:F29),'Historical Inputs'!F4045)</x:t>
        </x:r>
      </x:text>
    </x:comment>
    <x:comment ref="F32" authorId="0">
      <x:text>
        <x:r>
          <x:t>Pre-provision net revenue excludes the provision but retains operating expense. Formula: =IF(COUNT(F30,F31)=2,F30-F31,"n.a.")</x:t>
        </x:r>
      </x:text>
    </x:comment>
    <x:comment ref="F33" authorId="0">
      <x:text>
        <x:r>
          <x:t>Reported credit provision is selected first. Otherwise this is an explicitly labeled pretax bridge residual, not a reported provision. Formula: =IF(ISNUMBER('Historical Inputs'!F4047),'Historical Inputs'!F4047,IF(COUNT(F30,F31,F34)=3,F30-F31-F34,"n.a."))</x:t>
        </x:r>
      </x:text>
    </x:comment>
    <x:comment ref="F40" authorId="0">
      <x:text>
        <x:r>
          <x:t>Calculated common EPS uses common earnings and period-average diluted shares. Formula: =IF(AND(ISNUMBER(F36),ISNUMBER(F39),F39&lt;&gt;0),F36/F39,"n.a.")</x:t>
        </x:r>
      </x:text>
    </x:comment>
    <x:comment ref="F46" authorId="0">
      <x:text>
        <x:r>
          <x:t>Net charge-offs equal gross charge-offs less recoveries. Missing recoveries are not zero. Formula: =IF(COUNT(F44,F45)=2,F44-F45,"n.a.")</x:t>
        </x:r>
      </x:text>
    </x:comment>
    <x:comment ref="F51" authorId="0">
      <x:text>
        <x:r>
          <x:t>GAAP efficiency proxy. Issuer tax-equivalent revenue may produce a different reported ratio. Formula: =IF(AND(ISNUMBER(F31),ISNUMBER(F30),F30&lt;&gt;0),F31/F30,"n.a.")</x:t>
        </x:r>
      </x:text>
    </x:comment>
    <x:comment ref="F52" authorId="0">
      <x:text>
        <x:r>
          <x:t>Period-end loan-to-deposit ratio; business-model funding differences remain. Formula: =IF(AND(ISNUMBER(F21),ISNUMBER(F24),F24&lt;&gt;0),F21/F24,"n.a.")</x:t>
        </x:r>
      </x:text>
    </x:comment>
    <x:comment ref="F53" authorId="0">
      <x:text>
        <x:r>
          <x:t>Loan allowance coverage excludes unfunded commitment reserves. Formula: =IF(AND(ISNUMBER(F23),ISNUMBER(F21),F21&lt;&gt;0),F23/F21,"n.a.")</x:t>
        </x:r>
      </x:text>
    </x:comment>
    <x:comment ref="F54" authorId="0">
      <x:text>
        <x:r>
          <x:t>Charge-offs divided by period-end gross loans. This differs from an issuer average-loan credit-loss ratio. Formula: =IF(AND(ISNUMBER(F46),ISNUMBER(F21),F21&lt;&gt;0),F46/F21,"n.a.")</x:t>
        </x:r>
      </x:text>
    </x:comment>
    <x:comment ref="F55" authorId="0">
      <x:text>
        <x:r>
          <x:t>Difference between parent and common earnings includes preferred and other common-income claims. Formula: =IF(COUNT(F37,F36)=2,F37-F36,"n.a.")</x:t>
        </x:r>
      </x:text>
    </x:comment>
    <x:comment ref="F48" authorId="0">
      <x:text>
        <x:r>
          <x:t>Two-point average balance proxy, not the issuer daily average return. Formula: =IF(COUNT(F36,F11,E11)=3,F36/AVERAGE(F11,E11),"n.a.")</x:t>
        </x:r>
      </x:text>
    </x:comment>
    <x:comment ref="F49" authorId="0">
      <x:text>
        <x:r>
          <x:t>Two-point average balance proxy, not the issuer daily average return. Formula: =IF(COUNT(F36,F15,E15)=3,F36/AVERAGE(F15,E15),"n.a.")</x:t>
        </x:r>
      </x:text>
    </x:comment>
    <x:comment ref="F50" authorId="0">
      <x:text>
        <x:r>
          <x:t>Two-point average balance proxy, not the issuer daily average return. Formula: =IF(COUNT(F36,F7,E7)=3,F36/AVERAGE(F7,E7),"n.a.")</x:t>
        </x:r>
      </x:text>
    </x:comment>
    <x:comment ref="G7" authorId="0">
      <x:text>
        <x:r>
          <x:t>Assets, FY2019. Linked to the original frozen input. A missing reported fact stays n.a. Formula: ='Historical Inputs'!F4066</x:t>
        </x:r>
      </x:text>
    </x:comment>
    <x:comment ref="G8" authorId="0">
      <x:text>
        <x:r>
          <x:t>Liabilities, FY2019. Linked to the original frozen input. A missing reported fact stays n.a. Formula: ='Historical Inputs'!F4067</x:t>
        </x:r>
      </x:text>
    </x:comment>
    <x:comment ref="G9" authorId="0">
      <x:text>
        <x:r>
          <x:t>Shareholders equity attributable to parent, FY2019. Linked to the original frozen input. A missing reported fact stays n.a. Formula: ='Historical Inputs'!F4068</x:t>
        </x:r>
      </x:text>
    </x:comment>
    <x:comment ref="G12" authorId="0">
      <x:text>
        <x:r>
          <x:t>Goodwill, FY2019. Linked to the original frozen input. A missing reported fact stays n.a. Formula: ='Historical Inputs'!F4071</x:t>
        </x:r>
      </x:text>
    </x:comment>
    <x:comment ref="G19" authorId="0">
      <x:text>
        <x:r>
          <x:t>Reported common book value per share, FY2019. Linked to the original frozen input. A missing reported fact stays n.a. Formula: ='Historical Inputs'!F4104</x:t>
        </x:r>
      </x:text>
    </x:comment>
    <x:comment ref="G20" authorId="0">
      <x:text>
        <x:r>
          <x:t>Reported tangible book value per share, FY2019. Linked to the original frozen input. A missing reported fact stays n.a. Formula: ='Historical Inputs'!F4105</x:t>
        </x:r>
      </x:text>
    </x:comment>
    <x:comment ref="G21" authorId="0">
      <x:text>
        <x:r>
          <x:t>Gross loans and leases selected definition, FY2019. Linked to the original frozen input. A missing reported fact stays n.a. Formula: ='Historical Inputs'!F4078</x:t>
        </x:r>
      </x:text>
    </x:comment>
    <x:comment ref="G22" authorId="0">
      <x:text>
        <x:r>
          <x:t>Net loans after allowance selected definition, FY2019. Linked to the original frozen input. A missing reported fact stays n.a. Formula: ='Historical Inputs'!F4079</x:t>
        </x:r>
      </x:text>
    </x:comment>
    <x:comment ref="G23" authorId="0">
      <x:text>
        <x:r>
          <x:t>Loan allowance for credit losses, FY2019. Linked to the original frozen input. A missing reported fact stays n.a. Formula: ='Historical Inputs'!F4080</x:t>
        </x:r>
      </x:text>
    </x:comment>
    <x:comment ref="G25" authorId="0">
      <x:text>
        <x:r>
          <x:t>Cash, FY2019. Linked to the original frozen input. A missing reported fact stays n.a. Formula: ='Historical Inputs'!F4082</x:t>
        </x:r>
      </x:text>
    </x:comment>
    <x:comment ref="G26" authorId="0">
      <x:text>
        <x:r>
          <x:t>Accumulated other comprehensive income, FY2019. Linked to the original frozen input. A missing reported fact stays n.a. Formula: ='Historical Inputs'!F4083</x:t>
        </x:r>
      </x:text>
    </x:comment>
    <x:comment ref="G28" authorId="0">
      <x:text>
        <x:r>
          <x:t>Net interest income, FY2019. Linked to the original frozen input. A missing reported fact stays n.a. Formula: ='Historical Inputs'!F4084</x:t>
        </x:r>
      </x:text>
    </x:comment>
    <x:comment ref="G29" authorId="0">
      <x:text>
        <x:r>
          <x:t>Noninterest Income, FY2019. Linked to the original frozen input. A missing reported fact stays n.a. Formula: ='Historical Inputs'!F4085</x:t>
        </x:r>
      </x:text>
    </x:comment>
    <x:comment ref="G31" authorId="0">
      <x:text>
        <x:r>
          <x:t>Noninterest expense, FY2019. Linked to the original frozen input. A missing reported fact stays n.a. Formula: ='Historical Inputs'!F4087</x:t>
        </x:r>
      </x:text>
    </x:comment>
    <x:comment ref="G34" authorId="0">
      <x:text>
        <x:r>
          <x:t>Income before income taxes, FY2019. Linked to the original frozen input. A missing reported fact stays n.a. Formula: ='Historical Inputs'!F4089</x:t>
        </x:r>
      </x:text>
    </x:comment>
    <x:comment ref="G35" authorId="0">
      <x:text>
        <x:r>
          <x:t>Tax, FY2019. Linked to the original frozen input. A missing reported fact stays n.a. Formula: ='Historical Inputs'!F4090</x:t>
        </x:r>
      </x:text>
    </x:comment>
    <x:comment ref="G38" authorId="0">
      <x:text>
        <x:r>
          <x:t>Reported diluted EPS, FY2019. Linked to the original frozen input. A missing reported fact stays n.a. Formula: ='Historical Inputs'!F4094</x:t>
        </x:r>
      </x:text>
    </x:comment>
    <x:comment ref="G39" authorId="0">
      <x:text>
        <x:r>
          <x:t>Weighted average diluted shares, FY2019. Linked to the original frozen input. A missing reported fact stays n.a. Formula: ='Historical Inputs'!F4095</x:t>
        </x:r>
      </x:text>
    </x:comment>
    <x:comment ref="G41" authorId="0">
      <x:text>
        <x:r>
          <x:t>Dividends per common share, FY2019. Linked to the original frozen input. A missing reported fact stays n.a. Formula: ='Historical Inputs'!F4096</x:t>
        </x:r>
      </x:text>
    </x:comment>
    <x:comment ref="G42" authorId="0">
      <x:text>
        <x:r>
          <x:t>Cash common dividends paid, FY2019. Linked to the original frozen input. A missing reported fact stays n.a. Formula: ='Historical Inputs'!F4097</x:t>
        </x:r>
      </x:text>
    </x:comment>
    <x:comment ref="G43" authorId="0">
      <x:text>
        <x:r>
          <x:t>Common share repurchases paid, FY2019. Linked to the original frozen input. A missing reported fact stays n.a. Formula: ='Historical Inputs'!F4098</x:t>
        </x:r>
      </x:text>
    </x:comment>
    <x:comment ref="G44" authorId="0">
      <x:text>
        <x:r>
          <x:t>Gross loan charge-offs, FY2019. Linked to the original frozen input. A missing reported fact stays n.a. Formula: ='Historical Inputs'!F4099</x:t>
        </x:r>
      </x:text>
    </x:comment>
    <x:comment ref="G45" authorId="0">
      <x:text>
        <x:r>
          <x:t>Loan recoveries, FY2019. Linked to the original frozen input. A missing reported fact stays n.a. Formula: ='Historical Inputs'!F4100</x:t>
        </x:r>
      </x:text>
    </x:comment>
    <x:comment ref="G47" authorId="0">
      <x:text>
        <x:r>
          <x:t>Actual standardized CET1 ratio, FY2019. Linked to the original frozen input. A missing reported fact stays n.a. Formula: ='Historical Inputs'!F4102</x:t>
        </x:r>
      </x:text>
    </x:comment>
    <x:comment ref="G24" authorId="0">
      <x:text>
        <x:r>
          <x:t>Reported deposit total where available. Truist total is calculated here from separately reported noninterest-bearing and interest-bearing deposit liabilities on Historical Inputs columns T and U. Formula: =IF(ISNUMBER('Historical Inputs'!F4077),'Historical Inputs'!F4077,IF(COUNT('Historical Inputs'!T4077:U4077)=2,SUM('Historical Inputs'!T4077:U4077),"n.a."))</x:t>
        </x:r>
      </x:text>
    </x:comment>
    <x:comment ref="G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Inputs'!F4069),'Historical Inputs'!F4069&gt;=1),'Historical Inputs'!F4069,IF(COUNT('Historical Inputs'!F4068,'Historical Inputs'!F4070)=2,'Historical Inputs'!F4068-'Historical Inputs'!F4070,"n.a."))</x:t>
        </x:r>
      </x:text>
    </x:comment>
    <x:comment ref="G16" authorId="0">
      <x:text>
        <x:r>
          <x:t>Ending shares differ from weighted average diluted shares. Issued less treasury is used only for an identical date. Formula: =IF(ISNUMBER('Historical Inputs'!F4074),'Historical Inputs'!F4074,IF(COUNT('Historical Inputs'!F4075,'Historical Inputs'!F4076)=2,'Historical Inputs'!F4075-'Historical Inputs'!F4076,"n.a."))</x:t>
        </x:r>
      </x:text>
    </x:comment>
    <x:comment ref="G11" authorId="0">
      <x:text>
        <x:r>
          <x:t>Explicit reported common equity takes precedence. Preferred par amounts cannot substitute for carrying values. Rounded BV times shares is a disclosed fallback. Formula: =IF(ISNUMBER('Historical Inputs'!F4070),'Historical Inputs'!F4070,IF(AND(COUNT('Historical Inputs'!F4068,'Historical Inputs'!F4069)=2,'Historical Inputs'!F4069&gt;=1),'Historical Inputs'!F4068-'Historical Inputs'!F4069,IF(COUNT('Historical Inputs'!F4104,G16)=2,'Historical Inputs'!F4104*G16,"n.a.")))</x:t>
        </x:r>
      </x:text>
    </x:comment>
    <x:comment ref="G13" authorId="0">
      <x:text>
        <x:r>
          <x:t>Other intangibles exclude goodwill. If combined intangibles are reported, goodwill is deducted once. Formula: =IF(COUNT('Historical Inputs'!F4073,G12)=2,'Historical Inputs'!F4073-G12,'Historical Inputs'!F4072)</x:t>
        </x:r>
      </x:text>
    </x:comment>
    <x:comment ref="G14" authorId="0">
      <x:text>
        <x:r>
          <x:t>Straight subtraction TCE has no issuer deferred-tax adjustment. Formula: =IF(COUNT(G11,G12,G13)=3,G11-G12-G13,"n.a.")</x:t>
        </x:r>
      </x:text>
    </x:comment>
    <x:comment ref="G17" authorId="0">
      <x:text>
        <x:r>
          <x:t>Reported book value per share takes precedence. Formula: =IF(ISNUMBER('Historical Inputs'!F4104),'Historical Inputs'!F4104,IF(COUNT(G11,G16)=2,G11/G16,"n.a."))</x:t>
        </x:r>
      </x:text>
    </x:comment>
    <x:comment ref="G18" authorId="0">
      <x:text>
        <x:r>
          <x:t>Selected TBV is issuer reported, then issuer TCE divided by ending shares, then straight-subtraction TCE. Formula: =IF(ISNUMBER('Historical Inputs'!F4105),'Historical Inputs'!F4105,IF(COUNT('Historical Inputs'!F4106,G16)=2,'Historical Inputs'!F4106/G16,IF(COUNT(G14,G16)=2,G14/G16,"n.a.")))</x:t>
        </x:r>
      </x:text>
    </x:comment>
    <x:comment ref="G15" authorId="0">
      <x:text>
        <x:r>
          <x:t>Reported TCE takes precedence. TBV times rounded end shares can be a reconstruction. Formula: =IF(ISNUMBER('Historical Inputs'!F4106),'Historical Inputs'!F4106,IF(COUNT(G18,G16)=2,G18*G16,"n.a."))</x:t>
        </x:r>
      </x:text>
    </x:comment>
    <x:comment ref="G36" authorId="0">
      <x:text>
        <x:r>
          <x:t>Common earnings exclude preferred dividends and common-income adjustments. Formula: =IF(ISNUMBER('Historical Inputs'!F4092),'Historical Inputs'!F4092,IF(COUNT('Historical Inputs'!F4091,'Historical Inputs'!F4093)=2,'Historical Inputs'!F4091-'Historical Inputs'!F4093,"n.a."))</x:t>
        </x:r>
      </x:text>
    </x:comment>
    <x:comment ref="G37" authorId="0">
      <x:text>
        <x:r>
          <x:t>Reported parent net income, otherwise common income plus reported preferred adjustments; the fallback is a bridge. Formula: =IF(ISNUMBER('Historical Inputs'!F4091),'Historical Inputs'!F4091,IF(COUNT('Historical Inputs'!F4092,'Historical Inputs'!F4093)=2,'Historical Inputs'!F4092+'Historical Inputs'!F4093,"n.a."))</x:t>
        </x:r>
      </x:text>
    </x:comment>
    <x:comment ref="G30" authorId="0">
      <x:text>
        <x:r>
          <x:t>Net revenue equals net interest plus noninterest income. Use total GAAP reported revenue when a component is unavailable. Formula: =IF(COUNT(G28:G29)=2,SUM(G28:G29),'Historical Inputs'!F4086)</x:t>
        </x:r>
      </x:text>
    </x:comment>
    <x:comment ref="G32" authorId="0">
      <x:text>
        <x:r>
          <x:t>Pre-provision net revenue excludes the provision but retains operating expense. Formula: =IF(COUNT(G30,G31)=2,G30-G31,"n.a.")</x:t>
        </x:r>
      </x:text>
    </x:comment>
    <x:comment ref="G33" authorId="0">
      <x:text>
        <x:r>
          <x:t>Reported credit provision is selected first. Otherwise this is an explicitly labeled pretax bridge residual, not a reported provision. Formula: =IF(ISNUMBER('Historical Inputs'!F4088),'Historical Inputs'!F4088,IF(COUNT(G30,G31,G34)=3,G30-G31-G34,"n.a."))</x:t>
        </x:r>
      </x:text>
    </x:comment>
    <x:comment ref="G40" authorId="0">
      <x:text>
        <x:r>
          <x:t>Calculated common EPS uses common earnings and period-average diluted shares. Formula: =IF(AND(ISNUMBER(G36),ISNUMBER(G39),G39&lt;&gt;0),G36/G39,"n.a.")</x:t>
        </x:r>
      </x:text>
    </x:comment>
    <x:comment ref="G46" authorId="0">
      <x:text>
        <x:r>
          <x:t>Net charge-offs equal gross charge-offs less recoveries. Missing recoveries are not zero. Formula: =IF(COUNT(G44,G45)=2,G44-G45,"n.a.")</x:t>
        </x:r>
      </x:text>
    </x:comment>
    <x:comment ref="G51" authorId="0">
      <x:text>
        <x:r>
          <x:t>GAAP efficiency proxy. Issuer tax-equivalent revenue may produce a different reported ratio. Formula: =IF(AND(ISNUMBER(G31),ISNUMBER(G30),G30&lt;&gt;0),G31/G30,"n.a.")</x:t>
        </x:r>
      </x:text>
    </x:comment>
    <x:comment ref="G52" authorId="0">
      <x:text>
        <x:r>
          <x:t>Period-end loan-to-deposit ratio; business-model funding differences remain. Formula: =IF(AND(ISNUMBER(G21),ISNUMBER(G24),G24&lt;&gt;0),G21/G24,"n.a.")</x:t>
        </x:r>
      </x:text>
    </x:comment>
    <x:comment ref="G53" authorId="0">
      <x:text>
        <x:r>
          <x:t>Loan allowance coverage excludes unfunded commitment reserves. Formula: =IF(AND(ISNUMBER(G23),ISNUMBER(G21),G21&lt;&gt;0),G23/G21,"n.a.")</x:t>
        </x:r>
      </x:text>
    </x:comment>
    <x:comment ref="G54" authorId="0">
      <x:text>
        <x:r>
          <x:t>Charge-offs divided by period-end gross loans. This differs from an issuer average-loan credit-loss ratio. Formula: =IF(AND(ISNUMBER(G46),ISNUMBER(G21),G21&lt;&gt;0),G46/G21,"n.a.")</x:t>
        </x:r>
      </x:text>
    </x:comment>
    <x:comment ref="G55" authorId="0">
      <x:text>
        <x:r>
          <x:t>Difference between parent and common earnings includes preferred and other common-income claims. Formula: =IF(COUNT(G37,G36)=2,G37-G36,"n.a.")</x:t>
        </x:r>
      </x:text>
    </x:comment>
    <x:comment ref="G48" authorId="0">
      <x:text>
        <x:r>
          <x:t>Two-point average balance proxy, not the issuer daily average return. Formula: =IF(COUNT(G36,G11,F11)=3,G36/AVERAGE(G11,F11),"n.a.")</x:t>
        </x:r>
      </x:text>
    </x:comment>
    <x:comment ref="G49" authorId="0">
      <x:text>
        <x:r>
          <x:t>Two-point average balance proxy, not the issuer daily average return. Formula: =IF(COUNT(G36,G15,F15)=3,G36/AVERAGE(G15,F15),"n.a.")</x:t>
        </x:r>
      </x:text>
    </x:comment>
    <x:comment ref="G50" authorId="0">
      <x:text>
        <x:r>
          <x:t>Two-point average balance proxy, not the issuer daily average return. Formula: =IF(COUNT(G36,G7,F7)=3,G36/AVERAGE(G7,F7),"n.a.")</x:t>
        </x:r>
      </x:text>
    </x:comment>
    <x:comment ref="H7" authorId="0">
      <x:text>
        <x:r>
          <x:t>Assets, FY2020. Linked to the original frozen input. A missing reported fact stays n.a. Formula: ='Historical Inputs'!F4107</x:t>
        </x:r>
      </x:text>
    </x:comment>
    <x:comment ref="H8" authorId="0">
      <x:text>
        <x:r>
          <x:t>Liabilities, FY2020. Linked to the original frozen input. A missing reported fact stays n.a. Formula: ='Historical Inputs'!F4108</x:t>
        </x:r>
      </x:text>
    </x:comment>
    <x:comment ref="H9" authorId="0">
      <x:text>
        <x:r>
          <x:t>Shareholders equity attributable to parent, FY2020. Linked to the original frozen input. A missing reported fact stays n.a. Formula: ='Historical Inputs'!F4109</x:t>
        </x:r>
      </x:text>
    </x:comment>
    <x:comment ref="H12" authorId="0">
      <x:text>
        <x:r>
          <x:t>Goodwill, FY2020. Linked to the original frozen input. A missing reported fact stays n.a. Formula: ='Historical Inputs'!F4112</x:t>
        </x:r>
      </x:text>
    </x:comment>
    <x:comment ref="H19" authorId="0">
      <x:text>
        <x:r>
          <x:t>Reported common book value per share, FY2020. Linked to the original frozen input. A missing reported fact stays n.a. Formula: ='Historical Inputs'!F4145</x:t>
        </x:r>
      </x:text>
    </x:comment>
    <x:comment ref="H20" authorId="0">
      <x:text>
        <x:r>
          <x:t>Reported tangible book value per share, FY2020. Linked to the original frozen input. A missing reported fact stays n.a. Formula: ='Historical Inputs'!F4146</x:t>
        </x:r>
      </x:text>
    </x:comment>
    <x:comment ref="H21" authorId="0">
      <x:text>
        <x:r>
          <x:t>Gross loans and leases selected definition, FY2020. Linked to the original frozen input. A missing reported fact stays n.a. Formula: ='Historical Inputs'!F4119</x:t>
        </x:r>
      </x:text>
    </x:comment>
    <x:comment ref="H22" authorId="0">
      <x:text>
        <x:r>
          <x:t>Net loans after allowance selected definition, FY2020. Linked to the original frozen input. A missing reported fact stays n.a. Formula: ='Historical Inputs'!F4120</x:t>
        </x:r>
      </x:text>
    </x:comment>
    <x:comment ref="H23" authorId="0">
      <x:text>
        <x:r>
          <x:t>Loan allowance for credit losses, FY2020. Linked to the original frozen input. A missing reported fact stays n.a. Formula: ='Historical Inputs'!F4121</x:t>
        </x:r>
      </x:text>
    </x:comment>
    <x:comment ref="H25" authorId="0">
      <x:text>
        <x:r>
          <x:t>Cash, FY2020. Linked to the original frozen input. A missing reported fact stays n.a. Formula: ='Historical Inputs'!F4123</x:t>
        </x:r>
      </x:text>
    </x:comment>
    <x:comment ref="H26" authorId="0">
      <x:text>
        <x:r>
          <x:t>Accumulated other comprehensive income, FY2020. Linked to the original frozen input. A missing reported fact stays n.a. Formula: ='Historical Inputs'!F4124</x:t>
        </x:r>
      </x:text>
    </x:comment>
    <x:comment ref="H28" authorId="0">
      <x:text>
        <x:r>
          <x:t>Net interest income, FY2020. Linked to the original frozen input. A missing reported fact stays n.a. Formula: ='Historical Inputs'!F4125</x:t>
        </x:r>
      </x:text>
    </x:comment>
    <x:comment ref="H29" authorId="0">
      <x:text>
        <x:r>
          <x:t>Noninterest Income, FY2020. Linked to the original frozen input. A missing reported fact stays n.a. Formula: ='Historical Inputs'!F4126</x:t>
        </x:r>
      </x:text>
    </x:comment>
    <x:comment ref="H31" authorId="0">
      <x:text>
        <x:r>
          <x:t>Noninterest expense, FY2020. Linked to the original frozen input. A missing reported fact stays n.a. Formula: ='Historical Inputs'!F4128</x:t>
        </x:r>
      </x:text>
    </x:comment>
    <x:comment ref="H34" authorId="0">
      <x:text>
        <x:r>
          <x:t>Income before income taxes, FY2020. Linked to the original frozen input. A missing reported fact stays n.a. Formula: ='Historical Inputs'!F4130</x:t>
        </x:r>
      </x:text>
    </x:comment>
    <x:comment ref="H35" authorId="0">
      <x:text>
        <x:r>
          <x:t>Tax, FY2020. Linked to the original frozen input. A missing reported fact stays n.a. Formula: ='Historical Inputs'!F4131</x:t>
        </x:r>
      </x:text>
    </x:comment>
    <x:comment ref="H38" authorId="0">
      <x:text>
        <x:r>
          <x:t>Reported diluted EPS, FY2020. Linked to the original frozen input. A missing reported fact stays n.a. Formula: ='Historical Inputs'!F4135</x:t>
        </x:r>
      </x:text>
    </x:comment>
    <x:comment ref="H39" authorId="0">
      <x:text>
        <x:r>
          <x:t>Weighted average diluted shares, FY2020. Linked to the original frozen input. A missing reported fact stays n.a. Formula: ='Historical Inputs'!F4136</x:t>
        </x:r>
      </x:text>
    </x:comment>
    <x:comment ref="H41" authorId="0">
      <x:text>
        <x:r>
          <x:t>Dividends per common share, FY2020. Linked to the original frozen input. A missing reported fact stays n.a. Formula: ='Historical Inputs'!F4137</x:t>
        </x:r>
      </x:text>
    </x:comment>
    <x:comment ref="H42" authorId="0">
      <x:text>
        <x:r>
          <x:t>Cash common dividends paid, FY2020. Linked to the original frozen input. A missing reported fact stays n.a. Formula: ='Historical Inputs'!F4138</x:t>
        </x:r>
      </x:text>
    </x:comment>
    <x:comment ref="H43" authorId="0">
      <x:text>
        <x:r>
          <x:t>Common share repurchases paid, FY2020. Linked to the original frozen input. A missing reported fact stays n.a. Formula: ='Historical Inputs'!F4139</x:t>
        </x:r>
      </x:text>
    </x:comment>
    <x:comment ref="H44" authorId="0">
      <x:text>
        <x:r>
          <x:t>Gross loan charge-offs, FY2020. Linked to the original frozen input. A missing reported fact stays n.a. Formula: ='Historical Inputs'!F4140</x:t>
        </x:r>
      </x:text>
    </x:comment>
    <x:comment ref="H45" authorId="0">
      <x:text>
        <x:r>
          <x:t>Loan recoveries, FY2020. Linked to the original frozen input. A missing reported fact stays n.a. Formula: ='Historical Inputs'!F4141</x:t>
        </x:r>
      </x:text>
    </x:comment>
    <x:comment ref="H47" authorId="0">
      <x:text>
        <x:r>
          <x:t>Actual standardized CET1 ratio, FY2020. Linked to the original frozen input. A missing reported fact stays n.a. Formula: ='Historical Inputs'!F4143</x:t>
        </x:r>
      </x:text>
    </x:comment>
    <x:comment ref="H24" authorId="0">
      <x:text>
        <x:r>
          <x:t>Reported deposit total where available. Truist total is calculated here from separately reported noninterest-bearing and interest-bearing deposit liabilities on Historical Inputs columns T and U. Formula: =IF(ISNUMBER('Historical Inputs'!F4118),'Historical Inputs'!F4118,IF(COUNT('Historical Inputs'!T4118:U4118)=2,SUM('Historical Inputs'!T4118:U4118),"n.a."))</x:t>
        </x:r>
      </x:text>
    </x:comment>
    <x:comment ref="H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Inputs'!F4110),'Historical Inputs'!F4110&gt;=1),'Historical Inputs'!F4110,IF(COUNT('Historical Inputs'!F4109,'Historical Inputs'!F4111)=2,'Historical Inputs'!F4109-'Historical Inputs'!F4111,"n.a."))</x:t>
        </x:r>
      </x:text>
    </x:comment>
    <x:comment ref="H16" authorId="0">
      <x:text>
        <x:r>
          <x:t>Ending shares differ from weighted average diluted shares. Issued less treasury is used only for an identical date. Formula: =IF(ISNUMBER('Historical Inputs'!F4115),'Historical Inputs'!F4115,IF(COUNT('Historical Inputs'!F4116,'Historical Inputs'!F4117)=2,'Historical Inputs'!F4116-'Historical Inputs'!F4117,"n.a."))</x:t>
        </x:r>
      </x:text>
    </x:comment>
    <x:comment ref="H11" authorId="0">
      <x:text>
        <x:r>
          <x:t>Explicit reported common equity takes precedence. Preferred par amounts cannot substitute for carrying values. Rounded BV times shares is a disclosed fallback. Formula: =IF(ISNUMBER('Historical Inputs'!F4111),'Historical Inputs'!F4111,IF(AND(COUNT('Historical Inputs'!F4109,'Historical Inputs'!F4110)=2,'Historical Inputs'!F4110&gt;=1),'Historical Inputs'!F4109-'Historical Inputs'!F4110,IF(COUNT('Historical Inputs'!F4145,H16)=2,'Historical Inputs'!F4145*H16,"n.a.")))</x:t>
        </x:r>
      </x:text>
    </x:comment>
    <x:comment ref="H13" authorId="0">
      <x:text>
        <x:r>
          <x:t>Other intangibles exclude goodwill. If combined intangibles are reported, goodwill is deducted once. Formula: =IF(COUNT('Historical Inputs'!F4114,H12)=2,'Historical Inputs'!F4114-H12,'Historical Inputs'!F4113)</x:t>
        </x:r>
      </x:text>
    </x:comment>
    <x:comment ref="H14" authorId="0">
      <x:text>
        <x:r>
          <x:t>Straight subtraction TCE has no issuer deferred-tax adjustment. Formula: =IF(COUNT(H11,H12,H13)=3,H11-H12-H13,"n.a.")</x:t>
        </x:r>
      </x:text>
    </x:comment>
    <x:comment ref="H17" authorId="0">
      <x:text>
        <x:r>
          <x:t>Reported book value per share takes precedence. Formula: =IF(ISNUMBER('Historical Inputs'!F4145),'Historical Inputs'!F4145,IF(COUNT(H11,H16)=2,H11/H16,"n.a."))</x:t>
        </x:r>
      </x:text>
    </x:comment>
    <x:comment ref="H18" authorId="0">
      <x:text>
        <x:r>
          <x:t>Selected TBV is issuer reported, then issuer TCE divided by ending shares, then straight-subtraction TCE. Formula: =IF(ISNUMBER('Historical Inputs'!F4146),'Historical Inputs'!F4146,IF(COUNT('Historical Inputs'!F4147,H16)=2,'Historical Inputs'!F4147/H16,IF(COUNT(H14,H16)=2,H14/H16,"n.a.")))</x:t>
        </x:r>
      </x:text>
    </x:comment>
    <x:comment ref="H15" authorId="0">
      <x:text>
        <x:r>
          <x:t>Reported TCE takes precedence. TBV times rounded end shares can be a reconstruction. Formula: =IF(ISNUMBER('Historical Inputs'!F4147),'Historical Inputs'!F4147,IF(COUNT(H18,H16)=2,H18*H16,"n.a."))</x:t>
        </x:r>
      </x:text>
    </x:comment>
    <x:comment ref="H36" authorId="0">
      <x:text>
        <x:r>
          <x:t>Common earnings exclude preferred dividends and common-income adjustments. Formula: =IF(ISNUMBER('Historical Inputs'!F4133),'Historical Inputs'!F4133,IF(COUNT('Historical Inputs'!F4132,'Historical Inputs'!F4134)=2,'Historical Inputs'!F4132-'Historical Inputs'!F4134,"n.a."))</x:t>
        </x:r>
      </x:text>
    </x:comment>
    <x:comment ref="H37" authorId="0">
      <x:text>
        <x:r>
          <x:t>Reported parent net income, otherwise common income plus reported preferred adjustments; the fallback is a bridge. Formula: =IF(ISNUMBER('Historical Inputs'!F4132),'Historical Inputs'!F4132,IF(COUNT('Historical Inputs'!F4133,'Historical Inputs'!F4134)=2,'Historical Inputs'!F4133+'Historical Inputs'!F4134,"n.a."))</x:t>
        </x:r>
      </x:text>
    </x:comment>
    <x:comment ref="H30" authorId="0">
      <x:text>
        <x:r>
          <x:t>Net revenue equals net interest plus noninterest income. Use total GAAP reported revenue when a component is unavailable. Formula: =IF(COUNT(H28:H29)=2,SUM(H28:H29),'Historical Inputs'!F4127)</x:t>
        </x:r>
      </x:text>
    </x:comment>
    <x:comment ref="H32" authorId="0">
      <x:text>
        <x:r>
          <x:t>Pre-provision net revenue excludes the provision but retains operating expense. Formula: =IF(COUNT(H30,H31)=2,H30-H31,"n.a.")</x:t>
        </x:r>
      </x:text>
    </x:comment>
    <x:comment ref="H33" authorId="0">
      <x:text>
        <x:r>
          <x:t>Reported credit provision is selected first. Otherwise this is an explicitly labeled pretax bridge residual, not a reported provision. Formula: =IF(ISNUMBER('Historical Inputs'!F4129),'Historical Inputs'!F4129,IF(COUNT(H30,H31,H34)=3,H30-H31-H34,"n.a."))</x:t>
        </x:r>
      </x:text>
    </x:comment>
    <x:comment ref="H40" authorId="0">
      <x:text>
        <x:r>
          <x:t>Calculated common EPS uses common earnings and period-average diluted shares. Formula: =IF(AND(ISNUMBER(H36),ISNUMBER(H39),H39&lt;&gt;0),H36/H39,"n.a.")</x:t>
        </x:r>
      </x:text>
    </x:comment>
    <x:comment ref="H46" authorId="0">
      <x:text>
        <x:r>
          <x:t>Net charge-offs equal gross charge-offs less recoveries. Missing recoveries are not zero. Formula: =IF(COUNT(H44,H45)=2,H44-H45,"n.a.")</x:t>
        </x:r>
      </x:text>
    </x:comment>
    <x:comment ref="H51" authorId="0">
      <x:text>
        <x:r>
          <x:t>GAAP efficiency proxy. Issuer tax-equivalent revenue may produce a different reported ratio. Formula: =IF(AND(ISNUMBER(H31),ISNUMBER(H30),H30&lt;&gt;0),H31/H30,"n.a.")</x:t>
        </x:r>
      </x:text>
    </x:comment>
    <x:comment ref="H52" authorId="0">
      <x:text>
        <x:r>
          <x:t>Period-end loan-to-deposit ratio; business-model funding differences remain. Formula: =IF(AND(ISNUMBER(H21),ISNUMBER(H24),H24&lt;&gt;0),H21/H24,"n.a.")</x:t>
        </x:r>
      </x:text>
    </x:comment>
    <x:comment ref="H53" authorId="0">
      <x:text>
        <x:r>
          <x:t>Loan allowance coverage excludes unfunded commitment reserves. Formula: =IF(AND(ISNUMBER(H23),ISNUMBER(H21),H21&lt;&gt;0),H23/H21,"n.a.")</x:t>
        </x:r>
      </x:text>
    </x:comment>
    <x:comment ref="H54" authorId="0">
      <x:text>
        <x:r>
          <x:t>Charge-offs divided by period-end gross loans. This differs from an issuer average-loan credit-loss ratio. Formula: =IF(AND(ISNUMBER(H46),ISNUMBER(H21),H21&lt;&gt;0),H46/H21,"n.a.")</x:t>
        </x:r>
      </x:text>
    </x:comment>
    <x:comment ref="H55" authorId="0">
      <x:text>
        <x:r>
          <x:t>Difference between parent and common earnings includes preferred and other common-income claims. Formula: =IF(COUNT(H37,H36)=2,H37-H36,"n.a.")</x:t>
        </x:r>
      </x:text>
    </x:comment>
    <x:comment ref="H48" authorId="0">
      <x:text>
        <x:r>
          <x:t>Two-point average balance proxy, not the issuer daily average return. Formula: =IF(COUNT(H36,H11,G11)=3,H36/AVERAGE(H11,G11),"n.a.")</x:t>
        </x:r>
      </x:text>
    </x:comment>
    <x:comment ref="H49" authorId="0">
      <x:text>
        <x:r>
          <x:t>Two-point average balance proxy, not the issuer daily average return. Formula: =IF(COUNT(H36,H15,G15)=3,H36/AVERAGE(H15,G15),"n.a.")</x:t>
        </x:r>
      </x:text>
    </x:comment>
    <x:comment ref="H50" authorId="0">
      <x:text>
        <x:r>
          <x:t>Two-point average balance proxy, not the issuer daily average return. Formula: =IF(COUNT(H36,H7,G7)=3,H36/AVERAGE(H7,G7),"n.a.")</x:t>
        </x:r>
      </x:text>
    </x:comment>
    <x:comment ref="I7" authorId="0">
      <x:text>
        <x:r>
          <x:t>Assets, FY2021. Linked to the original frozen input. A missing reported fact stays n.a. Formula: ='Historical Inputs'!F4148</x:t>
        </x:r>
      </x:text>
    </x:comment>
    <x:comment ref="I8" authorId="0">
      <x:text>
        <x:r>
          <x:t>Liabilities, FY2021. Linked to the original frozen input. A missing reported fact stays n.a. Formula: ='Historical Inputs'!F4149</x:t>
        </x:r>
      </x:text>
    </x:comment>
    <x:comment ref="I9" authorId="0">
      <x:text>
        <x:r>
          <x:t>Shareholders equity attributable to parent, FY2021. Linked to the original frozen input. A missing reported fact stays n.a. Formula: ='Historical Inputs'!F4150</x:t>
        </x:r>
      </x:text>
    </x:comment>
    <x:comment ref="I12" authorId="0">
      <x:text>
        <x:r>
          <x:t>Goodwill, FY2021. Linked to the original frozen input. A missing reported fact stays n.a. Formula: ='Historical Inputs'!F4153</x:t>
        </x:r>
      </x:text>
    </x:comment>
    <x:comment ref="I19" authorId="0">
      <x:text>
        <x:r>
          <x:t>Reported common book value per share, FY2021. Linked to the original frozen input. A missing reported fact stays n.a. Formula: ='Historical Inputs'!F4186</x:t>
        </x:r>
      </x:text>
    </x:comment>
    <x:comment ref="I20" authorId="0">
      <x:text>
        <x:r>
          <x:t>Reported tangible book value per share, FY2021. Linked to the original frozen input. A missing reported fact stays n.a. Formula: ='Historical Inputs'!F4187</x:t>
        </x:r>
      </x:text>
    </x:comment>
    <x:comment ref="I21" authorId="0">
      <x:text>
        <x:r>
          <x:t>Gross loans and leases selected definition, FY2021. Linked to the original frozen input. A missing reported fact stays n.a. Formula: ='Historical Inputs'!F4160</x:t>
        </x:r>
      </x:text>
    </x:comment>
    <x:comment ref="I22" authorId="0">
      <x:text>
        <x:r>
          <x:t>Net loans after allowance selected definition, FY2021. Linked to the original frozen input. A missing reported fact stays n.a. Formula: ='Historical Inputs'!F4161</x:t>
        </x:r>
      </x:text>
    </x:comment>
    <x:comment ref="I23" authorId="0">
      <x:text>
        <x:r>
          <x:t>Loan allowance for credit losses, FY2021. Linked to the original frozen input. A missing reported fact stays n.a. Formula: ='Historical Inputs'!F4162</x:t>
        </x:r>
      </x:text>
    </x:comment>
    <x:comment ref="I25" authorId="0">
      <x:text>
        <x:r>
          <x:t>Cash, FY2021. Linked to the original frozen input. A missing reported fact stays n.a. Formula: ='Historical Inputs'!F4164</x:t>
        </x:r>
      </x:text>
    </x:comment>
    <x:comment ref="I26" authorId="0">
      <x:text>
        <x:r>
          <x:t>Accumulated other comprehensive income, FY2021. Linked to the original frozen input. A missing reported fact stays n.a. Formula: ='Historical Inputs'!F4165</x:t>
        </x:r>
      </x:text>
    </x:comment>
    <x:comment ref="I28" authorId="0">
      <x:text>
        <x:r>
          <x:t>Net interest income, FY2021. Linked to the original frozen input. A missing reported fact stays n.a. Formula: ='Historical Inputs'!F4166</x:t>
        </x:r>
      </x:text>
    </x:comment>
    <x:comment ref="I29" authorId="0">
      <x:text>
        <x:r>
          <x:t>Noninterest Income, FY2021. Linked to the original frozen input. A missing reported fact stays n.a. Formula: ='Historical Inputs'!F4167</x:t>
        </x:r>
      </x:text>
    </x:comment>
    <x:comment ref="I31" authorId="0">
      <x:text>
        <x:r>
          <x:t>Noninterest expense, FY2021. Linked to the original frozen input. A missing reported fact stays n.a. Formula: ='Historical Inputs'!F4169</x:t>
        </x:r>
      </x:text>
    </x:comment>
    <x:comment ref="I34" authorId="0">
      <x:text>
        <x:r>
          <x:t>Income before income taxes, FY2021. Linked to the original frozen input. A missing reported fact stays n.a. Formula: ='Historical Inputs'!F4171</x:t>
        </x:r>
      </x:text>
    </x:comment>
    <x:comment ref="I35" authorId="0">
      <x:text>
        <x:r>
          <x:t>Tax, FY2021. Linked to the original frozen input. A missing reported fact stays n.a. Formula: ='Historical Inputs'!F4172</x:t>
        </x:r>
      </x:text>
    </x:comment>
    <x:comment ref="I38" authorId="0">
      <x:text>
        <x:r>
          <x:t>Reported diluted EPS, FY2021. Linked to the original frozen input. A missing reported fact stays n.a. Formula: ='Historical Inputs'!F4176</x:t>
        </x:r>
      </x:text>
    </x:comment>
    <x:comment ref="I39" authorId="0">
      <x:text>
        <x:r>
          <x:t>Weighted average diluted shares, FY2021. Linked to the original frozen input. A missing reported fact stays n.a. Formula: ='Historical Inputs'!F4177</x:t>
        </x:r>
      </x:text>
    </x:comment>
    <x:comment ref="I41" authorId="0">
      <x:text>
        <x:r>
          <x:t>Dividends per common share, FY2021. Linked to the original frozen input. A missing reported fact stays n.a. Formula: ='Historical Inputs'!F4178</x:t>
        </x:r>
      </x:text>
    </x:comment>
    <x:comment ref="I42" authorId="0">
      <x:text>
        <x:r>
          <x:t>Cash common dividends paid, FY2021. Linked to the original frozen input. A missing reported fact stays n.a. Formula: ='Historical Inputs'!F4179</x:t>
        </x:r>
      </x:text>
    </x:comment>
    <x:comment ref="I43" authorId="0">
      <x:text>
        <x:r>
          <x:t>Common share repurchases paid, FY2021. Linked to the original frozen input. A missing reported fact stays n.a. Formula: ='Historical Inputs'!F4180</x:t>
        </x:r>
      </x:text>
    </x:comment>
    <x:comment ref="I44" authorId="0">
      <x:text>
        <x:r>
          <x:t>Gross loan charge-offs, FY2021. Linked to the original frozen input. A missing reported fact stays n.a. Formula: ='Historical Inputs'!F4181</x:t>
        </x:r>
      </x:text>
    </x:comment>
    <x:comment ref="I45" authorId="0">
      <x:text>
        <x:r>
          <x:t>Loan recoveries, FY2021. Linked to the original frozen input. A missing reported fact stays n.a. Formula: ='Historical Inputs'!F4182</x:t>
        </x:r>
      </x:text>
    </x:comment>
    <x:comment ref="I47" authorId="0">
      <x:text>
        <x:r>
          <x:t>Actual standardized CET1 ratio, FY2021. Linked to the original frozen input. A missing reported fact stays n.a. Formula: ='Historical Inputs'!F4184</x:t>
        </x:r>
      </x:text>
    </x:comment>
    <x:comment ref="I24" authorId="0">
      <x:text>
        <x:r>
          <x:t>Reported deposit total where available. Truist total is calculated here from separately reported noninterest-bearing and interest-bearing deposit liabilities on Historical Inputs columns T and U. Formula: =IF(ISNUMBER('Historical Inputs'!F4159),'Historical Inputs'!F4159,IF(COUNT('Historical Inputs'!T4159:U4159)=2,SUM('Historical Inputs'!T4159:U4159),"n.a."))</x:t>
        </x:r>
      </x:text>
    </x:comment>
    <x:comment ref="I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Inputs'!F4151),'Historical Inputs'!F4151&gt;=1),'Historical Inputs'!F4151,IF(COUNT('Historical Inputs'!F4150,'Historical Inputs'!F4152)=2,'Historical Inputs'!F4150-'Historical Inputs'!F4152,"n.a."))</x:t>
        </x:r>
      </x:text>
    </x:comment>
    <x:comment ref="I16" authorId="0">
      <x:text>
        <x:r>
          <x:t>Ending shares differ from weighted average diluted shares. Issued less treasury is used only for an identical date. Formula: =IF(ISNUMBER('Historical Inputs'!F4156),'Historical Inputs'!F4156,IF(COUNT('Historical Inputs'!F4157,'Historical Inputs'!F4158)=2,'Historical Inputs'!F4157-'Historical Inputs'!F4158,"n.a."))</x:t>
        </x:r>
      </x:text>
    </x:comment>
    <x:comment ref="I11" authorId="0">
      <x:text>
        <x:r>
          <x:t>Explicit reported common equity takes precedence. Preferred par amounts cannot substitute for carrying values. Rounded BV times shares is a disclosed fallback. Formula: =IF(ISNUMBER('Historical Inputs'!F4152),'Historical Inputs'!F4152,IF(AND(COUNT('Historical Inputs'!F4150,'Historical Inputs'!F4151)=2,'Historical Inputs'!F4151&gt;=1),'Historical Inputs'!F4150-'Historical Inputs'!F4151,IF(COUNT('Historical Inputs'!F4186,I16)=2,'Historical Inputs'!F4186*I16,"n.a.")))</x:t>
        </x:r>
      </x:text>
    </x:comment>
    <x:comment ref="I13" authorId="0">
      <x:text>
        <x:r>
          <x:t>Other intangibles exclude goodwill. If combined intangibles are reported, goodwill is deducted once. Formula: =IF(COUNT('Historical Inputs'!F4155,I12)=2,'Historical Inputs'!F4155-I12,'Historical Inputs'!F4154)</x:t>
        </x:r>
      </x:text>
    </x:comment>
    <x:comment ref="I14" authorId="0">
      <x:text>
        <x:r>
          <x:t>Straight subtraction TCE has no issuer deferred-tax adjustment. Formula: =IF(COUNT(I11,I12,I13)=3,I11-I12-I13,"n.a.")</x:t>
        </x:r>
      </x:text>
    </x:comment>
    <x:comment ref="I17" authorId="0">
      <x:text>
        <x:r>
          <x:t>Reported book value per share takes precedence. Formula: =IF(ISNUMBER('Historical Inputs'!F4186),'Historical Inputs'!F4186,IF(COUNT(I11,I16)=2,I11/I16,"n.a."))</x:t>
        </x:r>
      </x:text>
    </x:comment>
    <x:comment ref="I18" authorId="0">
      <x:text>
        <x:r>
          <x:t>Selected TBV is issuer reported, then issuer TCE divided by ending shares, then straight-subtraction TCE. Formula: =IF(ISNUMBER('Historical Inputs'!F4187),'Historical Inputs'!F4187,IF(COUNT('Historical Inputs'!F4188,I16)=2,'Historical Inputs'!F4188/I16,IF(COUNT(I14,I16)=2,I14/I16,"n.a.")))</x:t>
        </x:r>
      </x:text>
    </x:comment>
    <x:comment ref="I15" authorId="0">
      <x:text>
        <x:r>
          <x:t>Reported TCE takes precedence. TBV times rounded end shares can be a reconstruction. Formula: =IF(ISNUMBER('Historical Inputs'!F4188),'Historical Inputs'!F4188,IF(COUNT(I18,I16)=2,I18*I16,"n.a."))</x:t>
        </x:r>
      </x:text>
    </x:comment>
    <x:comment ref="I36" authorId="0">
      <x:text>
        <x:r>
          <x:t>Common earnings exclude preferred dividends and common-income adjustments. Formula: =IF(ISNUMBER('Historical Inputs'!F4174),'Historical Inputs'!F4174,IF(COUNT('Historical Inputs'!F4173,'Historical Inputs'!F4175)=2,'Historical Inputs'!F4173-'Historical Inputs'!F4175,"n.a."))</x:t>
        </x:r>
      </x:text>
    </x:comment>
    <x:comment ref="I37" authorId="0">
      <x:text>
        <x:r>
          <x:t>Reported parent net income, otherwise common income plus reported preferred adjustments; the fallback is a bridge. Formula: =IF(ISNUMBER('Historical Inputs'!F4173),'Historical Inputs'!F4173,IF(COUNT('Historical Inputs'!F4174,'Historical Inputs'!F4175)=2,'Historical Inputs'!F4174+'Historical Inputs'!F4175,"n.a."))</x:t>
        </x:r>
      </x:text>
    </x:comment>
    <x:comment ref="I30" authorId="0">
      <x:text>
        <x:r>
          <x:t>Net revenue equals net interest plus noninterest income. Use total GAAP reported revenue when a component is unavailable. Formula: =IF(COUNT(I28:I29)=2,SUM(I28:I29),'Historical Inputs'!F4168)</x:t>
        </x:r>
      </x:text>
    </x:comment>
    <x:comment ref="I32" authorId="0">
      <x:text>
        <x:r>
          <x:t>Pre-provision net revenue excludes the provision but retains operating expense. Formula: =IF(COUNT(I30,I31)=2,I30-I31,"n.a.")</x:t>
        </x:r>
      </x:text>
    </x:comment>
    <x:comment ref="I33" authorId="0">
      <x:text>
        <x:r>
          <x:t>Reported credit provision is selected first. Otherwise this is an explicitly labeled pretax bridge residual, not a reported provision. Formula: =IF(ISNUMBER('Historical Inputs'!F4170),'Historical Inputs'!F4170,IF(COUNT(I30,I31,I34)=3,I30-I31-I34,"n.a."))</x:t>
        </x:r>
      </x:text>
    </x:comment>
    <x:comment ref="I40" authorId="0">
      <x:text>
        <x:r>
          <x:t>Calculated common EPS uses common earnings and period-average diluted shares. Formula: =IF(AND(ISNUMBER(I36),ISNUMBER(I39),I39&lt;&gt;0),I36/I39,"n.a.")</x:t>
        </x:r>
      </x:text>
    </x:comment>
    <x:comment ref="I46" authorId="0">
      <x:text>
        <x:r>
          <x:t>Net charge-offs equal gross charge-offs less recoveries. Missing recoveries are not zero. Formula: =IF(COUNT(I44,I45)=2,I44-I45,"n.a.")</x:t>
        </x:r>
      </x:text>
    </x:comment>
    <x:comment ref="I51" authorId="0">
      <x:text>
        <x:r>
          <x:t>GAAP efficiency proxy. Issuer tax-equivalent revenue may produce a different reported ratio. Formula: =IF(AND(ISNUMBER(I31),ISNUMBER(I30),I30&lt;&gt;0),I31/I30,"n.a.")</x:t>
        </x:r>
      </x:text>
    </x:comment>
    <x:comment ref="I52" authorId="0">
      <x:text>
        <x:r>
          <x:t>Period-end loan-to-deposit ratio; business-model funding differences remain. Formula: =IF(AND(ISNUMBER(I21),ISNUMBER(I24),I24&lt;&gt;0),I21/I24,"n.a.")</x:t>
        </x:r>
      </x:text>
    </x:comment>
    <x:comment ref="I53" authorId="0">
      <x:text>
        <x:r>
          <x:t>Loan allowance coverage excludes unfunded commitment reserves. Formula: =IF(AND(ISNUMBER(I23),ISNUMBER(I21),I21&lt;&gt;0),I23/I21,"n.a.")</x:t>
        </x:r>
      </x:text>
    </x:comment>
    <x:comment ref="I54" authorId="0">
      <x:text>
        <x:r>
          <x:t>Charge-offs divided by period-end gross loans. This differs from an issuer average-loan credit-loss ratio. Formula: =IF(AND(ISNUMBER(I46),ISNUMBER(I21),I21&lt;&gt;0),I46/I21,"n.a.")</x:t>
        </x:r>
      </x:text>
    </x:comment>
    <x:comment ref="I55" authorId="0">
      <x:text>
        <x:r>
          <x:t>Difference between parent and common earnings includes preferred and other common-income claims. Formula: =IF(COUNT(I37,I36)=2,I37-I36,"n.a.")</x:t>
        </x:r>
      </x:text>
    </x:comment>
    <x:comment ref="I48" authorId="0">
      <x:text>
        <x:r>
          <x:t>Two-point average balance proxy, not the issuer daily average return. Formula: =IF(COUNT(I36,I11,H11)=3,I36/AVERAGE(I11,H11),"n.a.")</x:t>
        </x:r>
      </x:text>
    </x:comment>
    <x:comment ref="I49" authorId="0">
      <x:text>
        <x:r>
          <x:t>Two-point average balance proxy, not the issuer daily average return. Formula: =IF(COUNT(I36,I15,H15)=3,I36/AVERAGE(I15,H15),"n.a.")</x:t>
        </x:r>
      </x:text>
    </x:comment>
    <x:comment ref="I50" authorId="0">
      <x:text>
        <x:r>
          <x:t>Two-point average balance proxy, not the issuer daily average return. Formula: =IF(COUNT(I36,I7,H7)=3,I36/AVERAGE(I7,H7),"n.a.")</x:t>
        </x:r>
      </x:text>
    </x:comment>
    <x:comment ref="J7" authorId="0">
      <x:text>
        <x:r>
          <x:t>Assets, FY2022. Linked to the original frozen input. A missing reported fact stays n.a. Formula: ='Historical Inputs'!F4189</x:t>
        </x:r>
      </x:text>
    </x:comment>
    <x:comment ref="J8" authorId="0">
      <x:text>
        <x:r>
          <x:t>Liabilities, FY2022. Linked to the original frozen input. A missing reported fact stays n.a. Formula: ='Historical Inputs'!F4190</x:t>
        </x:r>
      </x:text>
    </x:comment>
    <x:comment ref="J9" authorId="0">
      <x:text>
        <x:r>
          <x:t>Shareholders equity attributable to parent, FY2022. Linked to the original frozen input. A missing reported fact stays n.a. Formula: ='Historical Inputs'!F4191</x:t>
        </x:r>
      </x:text>
    </x:comment>
    <x:comment ref="J12" authorId="0">
      <x:text>
        <x:r>
          <x:t>Goodwill, FY2022. Linked to the original frozen input. A missing reported fact stays n.a. Formula: ='Historical Inputs'!F4194</x:t>
        </x:r>
      </x:text>
    </x:comment>
    <x:comment ref="J19" authorId="0">
      <x:text>
        <x:r>
          <x:t>Reported common book value per share, FY2022. Linked to the original frozen input. A missing reported fact stays n.a. Formula: ='Historical Inputs'!F4227</x:t>
        </x:r>
      </x:text>
    </x:comment>
    <x:comment ref="J20" authorId="0">
      <x:text>
        <x:r>
          <x:t>Reported tangible book value per share, FY2022. Linked to the original frozen input. A missing reported fact stays n.a. Formula: ='Historical Inputs'!F4228</x:t>
        </x:r>
      </x:text>
    </x:comment>
    <x:comment ref="J21" authorId="0">
      <x:text>
        <x:r>
          <x:t>Gross loans and leases selected definition, FY2022. Linked to the original frozen input. A missing reported fact stays n.a. Formula: ='Historical Inputs'!F4201</x:t>
        </x:r>
      </x:text>
    </x:comment>
    <x:comment ref="J22" authorId="0">
      <x:text>
        <x:r>
          <x:t>Net loans after allowance selected definition, FY2022. Linked to the original frozen input. A missing reported fact stays n.a. Formula: ='Historical Inputs'!F4202</x:t>
        </x:r>
      </x:text>
    </x:comment>
    <x:comment ref="J23" authorId="0">
      <x:text>
        <x:r>
          <x:t>Loan allowance for credit losses, FY2022. Linked to the original frozen input. A missing reported fact stays n.a. Formula: ='Historical Inputs'!F4203</x:t>
        </x:r>
      </x:text>
    </x:comment>
    <x:comment ref="J25" authorId="0">
      <x:text>
        <x:r>
          <x:t>Cash, FY2022. Linked to the original frozen input. A missing reported fact stays n.a. Formula: ='Historical Inputs'!F4205</x:t>
        </x:r>
      </x:text>
    </x:comment>
    <x:comment ref="J26" authorId="0">
      <x:text>
        <x:r>
          <x:t>Accumulated other comprehensive income, FY2022. Linked to the original frozen input. A missing reported fact stays n.a. Formula: ='Historical Inputs'!F4206</x:t>
        </x:r>
      </x:text>
    </x:comment>
    <x:comment ref="J28" authorId="0">
      <x:text>
        <x:r>
          <x:t>Net interest income, FY2022. Linked to the original frozen input. A missing reported fact stays n.a. Formula: ='Historical Inputs'!F4207</x:t>
        </x:r>
      </x:text>
    </x:comment>
    <x:comment ref="J29" authorId="0">
      <x:text>
        <x:r>
          <x:t>Noninterest Income, FY2022. Linked to the original frozen input. A missing reported fact stays n.a. Formula: ='Historical Inputs'!F4208</x:t>
        </x:r>
      </x:text>
    </x:comment>
    <x:comment ref="J31" authorId="0">
      <x:text>
        <x:r>
          <x:t>Noninterest expense, FY2022. Linked to the original frozen input. A missing reported fact stays n.a. Formula: ='Historical Inputs'!F4210</x:t>
        </x:r>
      </x:text>
    </x:comment>
    <x:comment ref="J34" authorId="0">
      <x:text>
        <x:r>
          <x:t>Income before income taxes, FY2022. Linked to the original frozen input. A missing reported fact stays n.a. Formula: ='Historical Inputs'!F4212</x:t>
        </x:r>
      </x:text>
    </x:comment>
    <x:comment ref="J35" authorId="0">
      <x:text>
        <x:r>
          <x:t>Tax, FY2022. Linked to the original frozen input. A missing reported fact stays n.a. Formula: ='Historical Inputs'!F4213</x:t>
        </x:r>
      </x:text>
    </x:comment>
    <x:comment ref="J38" authorId="0">
      <x:text>
        <x:r>
          <x:t>Reported diluted EPS, FY2022. Linked to the original frozen input. A missing reported fact stays n.a. Formula: ='Historical Inputs'!F4217</x:t>
        </x:r>
      </x:text>
    </x:comment>
    <x:comment ref="J39" authorId="0">
      <x:text>
        <x:r>
          <x:t>Weighted average diluted shares, FY2022. Linked to the original frozen input. A missing reported fact stays n.a. Formula: ='Historical Inputs'!F4218</x:t>
        </x:r>
      </x:text>
    </x:comment>
    <x:comment ref="J41" authorId="0">
      <x:text>
        <x:r>
          <x:t>Dividends per common share, FY2022. Linked to the original frozen input. A missing reported fact stays n.a. Formula: ='Historical Inputs'!F4219</x:t>
        </x:r>
      </x:text>
    </x:comment>
    <x:comment ref="J42" authorId="0">
      <x:text>
        <x:r>
          <x:t>Cash common dividends paid, FY2022. Linked to the original frozen input. A missing reported fact stays n.a. Formula: ='Historical Inputs'!F4220</x:t>
        </x:r>
      </x:text>
    </x:comment>
    <x:comment ref="J43" authorId="0">
      <x:text>
        <x:r>
          <x:t>Common share repurchases paid, FY2022. Linked to the original frozen input. A missing reported fact stays n.a. Formula: ='Historical Inputs'!F4221</x:t>
        </x:r>
      </x:text>
    </x:comment>
    <x:comment ref="J44" authorId="0">
      <x:text>
        <x:r>
          <x:t>Gross loan charge-offs, FY2022. Linked to the original frozen input. A missing reported fact stays n.a. Formula: ='Historical Inputs'!F4222</x:t>
        </x:r>
      </x:text>
    </x:comment>
    <x:comment ref="J45" authorId="0">
      <x:text>
        <x:r>
          <x:t>Loan recoveries, FY2022. Linked to the original frozen input. A missing reported fact stays n.a. Formula: ='Historical Inputs'!F4223</x:t>
        </x:r>
      </x:text>
    </x:comment>
    <x:comment ref="J47" authorId="0">
      <x:text>
        <x:r>
          <x:t>Actual standardized CET1 ratio, FY2022. Linked to the original frozen input. A missing reported fact stays n.a. Formula: ='Historical Inputs'!F4225</x:t>
        </x:r>
      </x:text>
    </x:comment>
    <x:comment ref="J24" authorId="0">
      <x:text>
        <x:r>
          <x:t>Reported deposit total where available. Truist total is calculated here from separately reported noninterest-bearing and interest-bearing deposit liabilities on Historical Inputs columns T and U. Formula: =IF(ISNUMBER('Historical Inputs'!F4200),'Historical Inputs'!F4200,IF(COUNT('Historical Inputs'!T4200:U4200)=2,SUM('Historical Inputs'!T4200:U4200),"n.a."))</x:t>
        </x:r>
      </x:text>
    </x:comment>
    <x:comment ref="J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Inputs'!F4192),'Historical Inputs'!F4192&gt;=1),'Historical Inputs'!F4192,IF(COUNT('Historical Inputs'!F4191,'Historical Inputs'!F4193)=2,'Historical Inputs'!F4191-'Historical Inputs'!F4193,"n.a."))</x:t>
        </x:r>
      </x:text>
    </x:comment>
    <x:comment ref="J16" authorId="0">
      <x:text>
        <x:r>
          <x:t>Ending shares differ from weighted average diluted shares. Issued less treasury is used only for an identical date. Formula: =IF(ISNUMBER('Historical Inputs'!F4197),'Historical Inputs'!F4197,IF(COUNT('Historical Inputs'!F4198,'Historical Inputs'!F4199)=2,'Historical Inputs'!F4198-'Historical Inputs'!F4199,"n.a."))</x:t>
        </x:r>
      </x:text>
    </x:comment>
    <x:comment ref="J11" authorId="0">
      <x:text>
        <x:r>
          <x:t>Explicit reported common equity takes precedence. Preferred par amounts cannot substitute for carrying values. Rounded BV times shares is a disclosed fallback. Formula: =IF(ISNUMBER('Historical Inputs'!F4193),'Historical Inputs'!F4193,IF(AND(COUNT('Historical Inputs'!F4191,'Historical Inputs'!F4192)=2,'Historical Inputs'!F4192&gt;=1),'Historical Inputs'!F4191-'Historical Inputs'!F4192,IF(COUNT('Historical Inputs'!F4227,J16)=2,'Historical Inputs'!F4227*J16,"n.a.")))</x:t>
        </x:r>
      </x:text>
    </x:comment>
    <x:comment ref="J13" authorId="0">
      <x:text>
        <x:r>
          <x:t>Other intangibles exclude goodwill. If combined intangibles are reported, goodwill is deducted once. Formula: =IF(COUNT('Historical Inputs'!F4196,J12)=2,'Historical Inputs'!F4196-J12,'Historical Inputs'!F4195)</x:t>
        </x:r>
      </x:text>
    </x:comment>
    <x:comment ref="J14" authorId="0">
      <x:text>
        <x:r>
          <x:t>Straight subtraction TCE has no issuer deferred-tax adjustment. Formula: =IF(COUNT(J11,J12,J13)=3,J11-J12-J13,"n.a.")</x:t>
        </x:r>
      </x:text>
    </x:comment>
    <x:comment ref="J17" authorId="0">
      <x:text>
        <x:r>
          <x:t>Reported book value per share takes precedence. Formula: =IF(ISNUMBER('Historical Inputs'!F4227),'Historical Inputs'!F4227,IF(COUNT(J11,J16)=2,J11/J16,"n.a."))</x:t>
        </x:r>
      </x:text>
    </x:comment>
    <x:comment ref="J18" authorId="0">
      <x:text>
        <x:r>
          <x:t>Selected TBV is issuer reported, then issuer TCE divided by ending shares, then straight-subtraction TCE. Formula: =IF(ISNUMBER('Historical Inputs'!F4228),'Historical Inputs'!F4228,IF(COUNT('Historical Inputs'!F4229,J16)=2,'Historical Inputs'!F4229/J16,IF(COUNT(J14,J16)=2,J14/J16,"n.a.")))</x:t>
        </x:r>
      </x:text>
    </x:comment>
    <x:comment ref="J15" authorId="0">
      <x:text>
        <x:r>
          <x:t>Reported TCE takes precedence. TBV times rounded end shares can be a reconstruction. Formula: =IF(ISNUMBER('Historical Inputs'!F4229),'Historical Inputs'!F4229,IF(COUNT(J18,J16)=2,J18*J16,"n.a."))</x:t>
        </x:r>
      </x:text>
    </x:comment>
    <x:comment ref="J36" authorId="0">
      <x:text>
        <x:r>
          <x:t>Common earnings exclude preferred dividends and common-income adjustments. Formula: =IF(ISNUMBER('Historical Inputs'!F4215),'Historical Inputs'!F4215,IF(COUNT('Historical Inputs'!F4214,'Historical Inputs'!F4216)=2,'Historical Inputs'!F4214-'Historical Inputs'!F4216,"n.a."))</x:t>
        </x:r>
      </x:text>
    </x:comment>
    <x:comment ref="J37" authorId="0">
      <x:text>
        <x:r>
          <x:t>Reported parent net income, otherwise common income plus reported preferred adjustments; the fallback is a bridge. Formula: =IF(ISNUMBER('Historical Inputs'!F4214),'Historical Inputs'!F4214,IF(COUNT('Historical Inputs'!F4215,'Historical Inputs'!F4216)=2,'Historical Inputs'!F4215+'Historical Inputs'!F4216,"n.a."))</x:t>
        </x:r>
      </x:text>
    </x:comment>
    <x:comment ref="J30" authorId="0">
      <x:text>
        <x:r>
          <x:t>Net revenue equals net interest plus noninterest income. Use total GAAP reported revenue when a component is unavailable. Formula: =IF(COUNT(J28:J29)=2,SUM(J28:J29),'Historical Inputs'!F4209)</x:t>
        </x:r>
      </x:text>
    </x:comment>
    <x:comment ref="J32" authorId="0">
      <x:text>
        <x:r>
          <x:t>Pre-provision net revenue excludes the provision but retains operating expense. Formula: =IF(COUNT(J30,J31)=2,J30-J31,"n.a.")</x:t>
        </x:r>
      </x:text>
    </x:comment>
    <x:comment ref="J33" authorId="0">
      <x:text>
        <x:r>
          <x:t>Reported credit provision is selected first. Otherwise this is an explicitly labeled pretax bridge residual, not a reported provision. Formula: =IF(ISNUMBER('Historical Inputs'!F4211),'Historical Inputs'!F4211,IF(COUNT(J30,J31,J34)=3,J30-J31-J34,"n.a."))</x:t>
        </x:r>
      </x:text>
    </x:comment>
    <x:comment ref="J40" authorId="0">
      <x:text>
        <x:r>
          <x:t>Calculated common EPS uses common earnings and period-average diluted shares. Formula: =IF(AND(ISNUMBER(J36),ISNUMBER(J39),J39&lt;&gt;0),J36/J39,"n.a.")</x:t>
        </x:r>
      </x:text>
    </x:comment>
    <x:comment ref="J46" authorId="0">
      <x:text>
        <x:r>
          <x:t>Net charge-offs equal gross charge-offs less recoveries. Missing recoveries are not zero. Formula: =IF(COUNT(J44,J45)=2,J44-J45,"n.a.")</x:t>
        </x:r>
      </x:text>
    </x:comment>
    <x:comment ref="J51" authorId="0">
      <x:text>
        <x:r>
          <x:t>GAAP efficiency proxy. Issuer tax-equivalent revenue may produce a different reported ratio. Formula: =IF(AND(ISNUMBER(J31),ISNUMBER(J30),J30&lt;&gt;0),J31/J30,"n.a.")</x:t>
        </x:r>
      </x:text>
    </x:comment>
    <x:comment ref="J52" authorId="0">
      <x:text>
        <x:r>
          <x:t>Period-end loan-to-deposit ratio; business-model funding differences remain. Formula: =IF(AND(ISNUMBER(J21),ISNUMBER(J24),J24&lt;&gt;0),J21/J24,"n.a.")</x:t>
        </x:r>
      </x:text>
    </x:comment>
    <x:comment ref="J53" authorId="0">
      <x:text>
        <x:r>
          <x:t>Loan allowance coverage excludes unfunded commitment reserves. Formula: =IF(AND(ISNUMBER(J23),ISNUMBER(J21),J21&lt;&gt;0),J23/J21,"n.a.")</x:t>
        </x:r>
      </x:text>
    </x:comment>
    <x:comment ref="J54" authorId="0">
      <x:text>
        <x:r>
          <x:t>Charge-offs divided by period-end gross loans. This differs from an issuer average-loan credit-loss ratio. Formula: =IF(AND(ISNUMBER(J46),ISNUMBER(J21),J21&lt;&gt;0),J46/J21,"n.a.")</x:t>
        </x:r>
      </x:text>
    </x:comment>
    <x:comment ref="J55" authorId="0">
      <x:text>
        <x:r>
          <x:t>Difference between parent and common earnings includes preferred and other common-income claims. Formula: =IF(COUNT(J37,J36)=2,J37-J36,"n.a.")</x:t>
        </x:r>
      </x:text>
    </x:comment>
    <x:comment ref="J48" authorId="0">
      <x:text>
        <x:r>
          <x:t>Two-point average balance proxy, not the issuer daily average return. Formula: =IF(COUNT(J36,J11,I11)=3,J36/AVERAGE(J11,I11),"n.a.")</x:t>
        </x:r>
      </x:text>
    </x:comment>
    <x:comment ref="J49" authorId="0">
      <x:text>
        <x:r>
          <x:t>Two-point average balance proxy, not the issuer daily average return. Formula: =IF(COUNT(J36,J15,I15)=3,J36/AVERAGE(J15,I15),"n.a.")</x:t>
        </x:r>
      </x:text>
    </x:comment>
    <x:comment ref="J50" authorId="0">
      <x:text>
        <x:r>
          <x:t>Two-point average balance proxy, not the issuer daily average return. Formula: =IF(COUNT(J36,J7,I7)=3,J36/AVERAGE(J7,I7),"n.a.")</x:t>
        </x:r>
      </x:text>
    </x:comment>
    <x:comment ref="K7" authorId="0">
      <x:text>
        <x:r>
          <x:t>Assets, FY2023. Linked to the original frozen input. A missing reported fact stays n.a. Formula: ='Historical Inputs'!F4230</x:t>
        </x:r>
      </x:text>
    </x:comment>
    <x:comment ref="K8" authorId="0">
      <x:text>
        <x:r>
          <x:t>Liabilities, FY2023. Linked to the original frozen input. A missing reported fact stays n.a. Formula: ='Historical Inputs'!F4231</x:t>
        </x:r>
      </x:text>
    </x:comment>
    <x:comment ref="K9" authorId="0">
      <x:text>
        <x:r>
          <x:t>Shareholders equity attributable to parent, FY2023. Linked to the original frozen input. A missing reported fact stays n.a. Formula: ='Historical Inputs'!F4232</x:t>
        </x:r>
      </x:text>
    </x:comment>
    <x:comment ref="K12" authorId="0">
      <x:text>
        <x:r>
          <x:t>Goodwill, FY2023. Linked to the original frozen input. A missing reported fact stays n.a. Formula: ='Historical Inputs'!F4235</x:t>
        </x:r>
      </x:text>
    </x:comment>
    <x:comment ref="K19" authorId="0">
      <x:text>
        <x:r>
          <x:t>Reported common book value per share, FY2023. Linked to the original frozen input. A missing reported fact stays n.a. Formula: ='Historical Inputs'!F4268</x:t>
        </x:r>
      </x:text>
    </x:comment>
    <x:comment ref="K20" authorId="0">
      <x:text>
        <x:r>
          <x:t>Reported tangible book value per share, FY2023. Linked to the original frozen input. A missing reported fact stays n.a. Formula: ='Historical Inputs'!F4269</x:t>
        </x:r>
      </x:text>
    </x:comment>
    <x:comment ref="K21" authorId="0">
      <x:text>
        <x:r>
          <x:t>Gross loans and leases selected definition, FY2023. Linked to the original frozen input. A missing reported fact stays n.a. Formula: ='Historical Inputs'!F4242</x:t>
        </x:r>
      </x:text>
    </x:comment>
    <x:comment ref="K22" authorId="0">
      <x:text>
        <x:r>
          <x:t>Net loans after allowance selected definition, FY2023. Linked to the original frozen input. A missing reported fact stays n.a. Formula: ='Historical Inputs'!F4243</x:t>
        </x:r>
      </x:text>
    </x:comment>
    <x:comment ref="K23" authorId="0">
      <x:text>
        <x:r>
          <x:t>Loan allowance for credit losses, FY2023. Linked to the original frozen input. A missing reported fact stays n.a. Formula: ='Historical Inputs'!F4244</x:t>
        </x:r>
      </x:text>
    </x:comment>
    <x:comment ref="K25" authorId="0">
      <x:text>
        <x:r>
          <x:t>Cash, FY2023. Linked to the original frozen input. A missing reported fact stays n.a. Formula: ='Historical Inputs'!F4246</x:t>
        </x:r>
      </x:text>
    </x:comment>
    <x:comment ref="K26" authorId="0">
      <x:text>
        <x:r>
          <x:t>Accumulated other comprehensive income, FY2023. Linked to the original frozen input. A missing reported fact stays n.a. Formula: ='Historical Inputs'!F4247</x:t>
        </x:r>
      </x:text>
    </x:comment>
    <x:comment ref="K28" authorId="0">
      <x:text>
        <x:r>
          <x:t>Net interest income, FY2023. Linked to the original frozen input. A missing reported fact stays n.a. Formula: ='Historical Inputs'!F4248</x:t>
        </x:r>
      </x:text>
    </x:comment>
    <x:comment ref="K29" authorId="0">
      <x:text>
        <x:r>
          <x:t>Noninterest Income, FY2023. Linked to the original frozen input. A missing reported fact stays n.a. Formula: ='Historical Inputs'!F4249</x:t>
        </x:r>
      </x:text>
    </x:comment>
    <x:comment ref="K31" authorId="0">
      <x:text>
        <x:r>
          <x:t>Noninterest expense, FY2023. Linked to the original frozen input. A missing reported fact stays n.a. Formula: ='Historical Inputs'!F4251</x:t>
        </x:r>
      </x:text>
    </x:comment>
    <x:comment ref="K34" authorId="0">
      <x:text>
        <x:r>
          <x:t>Income before income taxes, FY2023. Linked to the original frozen input. A missing reported fact stays n.a. Formula: ='Historical Inputs'!F4253</x:t>
        </x:r>
      </x:text>
    </x:comment>
    <x:comment ref="K35" authorId="0">
      <x:text>
        <x:r>
          <x:t>Tax, FY2023. Linked to the original frozen input. A missing reported fact stays n.a. Formula: ='Historical Inputs'!F4254</x:t>
        </x:r>
      </x:text>
    </x:comment>
    <x:comment ref="K38" authorId="0">
      <x:text>
        <x:r>
          <x:t>Reported diluted EPS, FY2023. Linked to the original frozen input. A missing reported fact stays n.a. Formula: ='Historical Inputs'!F4258</x:t>
        </x:r>
      </x:text>
    </x:comment>
    <x:comment ref="K39" authorId="0">
      <x:text>
        <x:r>
          <x:t>Weighted average diluted shares, FY2023. Linked to the original frozen input. A missing reported fact stays n.a. Formula: ='Historical Inputs'!F4259</x:t>
        </x:r>
      </x:text>
    </x:comment>
    <x:comment ref="K41" authorId="0">
      <x:text>
        <x:r>
          <x:t>Dividends per common share, FY2023. Linked to the original frozen input. A missing reported fact stays n.a. Formula: ='Historical Inputs'!F4260</x:t>
        </x:r>
      </x:text>
    </x:comment>
    <x:comment ref="K42" authorId="0">
      <x:text>
        <x:r>
          <x:t>Cash common dividends paid, FY2023. Linked to the original frozen input. A missing reported fact stays n.a. Formula: ='Historical Inputs'!F4261</x:t>
        </x:r>
      </x:text>
    </x:comment>
    <x:comment ref="K43" authorId="0">
      <x:text>
        <x:r>
          <x:t>Common share repurchases paid, FY2023. Linked to the original frozen input. A missing reported fact stays n.a. Formula: ='Historical Inputs'!F4262</x:t>
        </x:r>
      </x:text>
    </x:comment>
    <x:comment ref="K44" authorId="0">
      <x:text>
        <x:r>
          <x:t>Gross loan charge-offs, FY2023. Linked to the original frozen input. A missing reported fact stays n.a. Formula: ='Historical Inputs'!F4263</x:t>
        </x:r>
      </x:text>
    </x:comment>
    <x:comment ref="K45" authorId="0">
      <x:text>
        <x:r>
          <x:t>Loan recoveries, FY2023. Linked to the original frozen input. A missing reported fact stays n.a. Formula: ='Historical Inputs'!F4264</x:t>
        </x:r>
      </x:text>
    </x:comment>
    <x:comment ref="K47" authorId="0">
      <x:text>
        <x:r>
          <x:t>Actual standardized CET1 ratio, FY2023. Linked to the original frozen input. A missing reported fact stays n.a. Formula: ='Historical Inputs'!F4266</x:t>
        </x:r>
      </x:text>
    </x:comment>
    <x:comment ref="K24" authorId="0">
      <x:text>
        <x:r>
          <x:t>Reported deposit total where available. Truist total is calculated here from separately reported noninterest-bearing and interest-bearing deposit liabilities on Historical Inputs columns T and U. Formula: =IF(ISNUMBER('Historical Inputs'!F4241),'Historical Inputs'!F4241,IF(COUNT('Historical Inputs'!T4241:U4241)=2,SUM('Historical Inputs'!T4241:U4241),"n.a."))</x:t>
        </x:r>
      </x:text>
    </x:comment>
    <x:comment ref="K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Inputs'!F4233),'Historical Inputs'!F4233&gt;=1),'Historical Inputs'!F4233,IF(COUNT('Historical Inputs'!F4232,'Historical Inputs'!F4234)=2,'Historical Inputs'!F4232-'Historical Inputs'!F4234,"n.a."))</x:t>
        </x:r>
      </x:text>
    </x:comment>
    <x:comment ref="K16" authorId="0">
      <x:text>
        <x:r>
          <x:t>Ending shares differ from weighted average diluted shares. Issued less treasury is used only for an identical date. Formula: =IF(ISNUMBER('Historical Inputs'!F4238),'Historical Inputs'!F4238,IF(COUNT('Historical Inputs'!F4239,'Historical Inputs'!F4240)=2,'Historical Inputs'!F4239-'Historical Inputs'!F4240,"n.a."))</x:t>
        </x:r>
      </x:text>
    </x:comment>
    <x:comment ref="K11" authorId="0">
      <x:text>
        <x:r>
          <x:t>Explicit reported common equity takes precedence. Preferred par amounts cannot substitute for carrying values. Rounded BV times shares is a disclosed fallback. Formula: =IF(ISNUMBER('Historical Inputs'!F4234),'Historical Inputs'!F4234,IF(AND(COUNT('Historical Inputs'!F4232,'Historical Inputs'!F4233)=2,'Historical Inputs'!F4233&gt;=1),'Historical Inputs'!F4232-'Historical Inputs'!F4233,IF(COUNT('Historical Inputs'!F4268,K16)=2,'Historical Inputs'!F4268*K16,"n.a.")))</x:t>
        </x:r>
      </x:text>
    </x:comment>
    <x:comment ref="K13" authorId="0">
      <x:text>
        <x:r>
          <x:t>Other intangibles exclude goodwill. If combined intangibles are reported, goodwill is deducted once. Formula: =IF(COUNT('Historical Inputs'!F4237,K12)=2,'Historical Inputs'!F4237-K12,'Historical Inputs'!F4236)</x:t>
        </x:r>
      </x:text>
    </x:comment>
    <x:comment ref="K14" authorId="0">
      <x:text>
        <x:r>
          <x:t>Straight subtraction TCE has no issuer deferred-tax adjustment. Formula: =IF(COUNT(K11,K12,K13)=3,K11-K12-K13,"n.a.")</x:t>
        </x:r>
      </x:text>
    </x:comment>
    <x:comment ref="K17" authorId="0">
      <x:text>
        <x:r>
          <x:t>Reported book value per share takes precedence. Formula: =IF(ISNUMBER('Historical Inputs'!F4268),'Historical Inputs'!F4268,IF(COUNT(K11,K16)=2,K11/K16,"n.a."))</x:t>
        </x:r>
      </x:text>
    </x:comment>
    <x:comment ref="K18" authorId="0">
      <x:text>
        <x:r>
          <x:t>Selected TBV is issuer reported, then issuer TCE divided by ending shares, then straight-subtraction TCE. Formula: =IF(ISNUMBER('Historical Inputs'!F4269),'Historical Inputs'!F4269,IF(COUNT('Historical Inputs'!F4270,K16)=2,'Historical Inputs'!F4270/K16,IF(COUNT(K14,K16)=2,K14/K16,"n.a.")))</x:t>
        </x:r>
      </x:text>
    </x:comment>
    <x:comment ref="K15" authorId="0">
      <x:text>
        <x:r>
          <x:t>Reported TCE takes precedence. TBV times rounded end shares can be a reconstruction. Formula: =IF(ISNUMBER('Historical Inputs'!F4270),'Historical Inputs'!F4270,IF(COUNT(K18,K16)=2,K18*K16,"n.a."))</x:t>
        </x:r>
      </x:text>
    </x:comment>
    <x:comment ref="K36" authorId="0">
      <x:text>
        <x:r>
          <x:t>Common earnings exclude preferred dividends and common-income adjustments. Formula: =IF(ISNUMBER('Historical Inputs'!F4256),'Historical Inputs'!F4256,IF(COUNT('Historical Inputs'!F4255,'Historical Inputs'!F4257)=2,'Historical Inputs'!F4255-'Historical Inputs'!F4257,"n.a."))</x:t>
        </x:r>
      </x:text>
    </x:comment>
    <x:comment ref="K37" authorId="0">
      <x:text>
        <x:r>
          <x:t>Reported parent net income, otherwise common income plus reported preferred adjustments; the fallback is a bridge. Formula: =IF(ISNUMBER('Historical Inputs'!F4255),'Historical Inputs'!F4255,IF(COUNT('Historical Inputs'!F4256,'Historical Inputs'!F4257)=2,'Historical Inputs'!F4256+'Historical Inputs'!F4257,"n.a."))</x:t>
        </x:r>
      </x:text>
    </x:comment>
    <x:comment ref="K30" authorId="0">
      <x:text>
        <x:r>
          <x:t>Net revenue equals net interest plus noninterest income. Use total GAAP reported revenue when a component is unavailable. Formula: =IF(COUNT(K28:K29)=2,SUM(K28:K29),'Historical Inputs'!F4250)</x:t>
        </x:r>
      </x:text>
    </x:comment>
    <x:comment ref="K32" authorId="0">
      <x:text>
        <x:r>
          <x:t>Pre-provision net revenue excludes the provision but retains operating expense. Formula: =IF(COUNT(K30,K31)=2,K30-K31,"n.a.")</x:t>
        </x:r>
      </x:text>
    </x:comment>
    <x:comment ref="K33" authorId="0">
      <x:text>
        <x:r>
          <x:t>Reported credit provision is selected first. Otherwise this is an explicitly labeled pretax bridge residual, not a reported provision. Formula: =IF(ISNUMBER('Historical Inputs'!F4252),'Historical Inputs'!F4252,IF(COUNT(K30,K31,K34)=3,K30-K31-K34,"n.a."))</x:t>
        </x:r>
      </x:text>
    </x:comment>
    <x:comment ref="K40" authorId="0">
      <x:text>
        <x:r>
          <x:t>Calculated common EPS uses common earnings and period-average diluted shares. Formula: =IF(AND(ISNUMBER(K36),ISNUMBER(K39),K39&lt;&gt;0),K36/K39,"n.a.")</x:t>
        </x:r>
      </x:text>
    </x:comment>
    <x:comment ref="K46" authorId="0">
      <x:text>
        <x:r>
          <x:t>Net charge-offs equal gross charge-offs less recoveries. Missing recoveries are not zero. Formula: =IF(COUNT(K44,K45)=2,K44-K45,"n.a.")</x:t>
        </x:r>
      </x:text>
    </x:comment>
    <x:comment ref="K51" authorId="0">
      <x:text>
        <x:r>
          <x:t>GAAP efficiency proxy. Issuer tax-equivalent revenue may produce a different reported ratio. Formula: =IF(AND(ISNUMBER(K31),ISNUMBER(K30),K30&lt;&gt;0),K31/K30,"n.a.")</x:t>
        </x:r>
      </x:text>
    </x:comment>
    <x:comment ref="K52" authorId="0">
      <x:text>
        <x:r>
          <x:t>Period-end loan-to-deposit ratio; business-model funding differences remain. Formula: =IF(AND(ISNUMBER(K21),ISNUMBER(K24),K24&lt;&gt;0),K21/K24,"n.a.")</x:t>
        </x:r>
      </x:text>
    </x:comment>
    <x:comment ref="K53" authorId="0">
      <x:text>
        <x:r>
          <x:t>Loan allowance coverage excludes unfunded commitment reserves. Formula: =IF(AND(ISNUMBER(K23),ISNUMBER(K21),K21&lt;&gt;0),K23/K21,"n.a.")</x:t>
        </x:r>
      </x:text>
    </x:comment>
    <x:comment ref="K54" authorId="0">
      <x:text>
        <x:r>
          <x:t>Charge-offs divided by period-end gross loans. This differs from an issuer average-loan credit-loss ratio. Formula: =IF(AND(ISNUMBER(K46),ISNUMBER(K21),K21&lt;&gt;0),K46/K21,"n.a.")</x:t>
        </x:r>
      </x:text>
    </x:comment>
    <x:comment ref="K55" authorId="0">
      <x:text>
        <x:r>
          <x:t>Difference between parent and common earnings includes preferred and other common-income claims. Formula: =IF(COUNT(K37,K36)=2,K37-K36,"n.a.")</x:t>
        </x:r>
      </x:text>
    </x:comment>
    <x:comment ref="K48" authorId="0">
      <x:text>
        <x:r>
          <x:t>Two-point average balance proxy, not the issuer daily average return. Formula: =IF(COUNT(K36,K11,J11)=3,K36/AVERAGE(K11,J11),"n.a.")</x:t>
        </x:r>
      </x:text>
    </x:comment>
    <x:comment ref="K49" authorId="0">
      <x:text>
        <x:r>
          <x:t>Two-point average balance proxy, not the issuer daily average return. Formula: =IF(COUNT(K36,K15,J15)=3,K36/AVERAGE(K15,J15),"n.a.")</x:t>
        </x:r>
      </x:text>
    </x:comment>
    <x:comment ref="K50" authorId="0">
      <x:text>
        <x:r>
          <x:t>Two-point average balance proxy, not the issuer daily average return. Formula: =IF(COUNT(K36,K7,J7)=3,K36/AVERAGE(K7,J7),"n.a.")</x:t>
        </x:r>
      </x:text>
    </x:comment>
    <x:comment ref="L7" authorId="0">
      <x:text>
        <x:r>
          <x:t>Assets, FY2024. Linked to the original frozen input. A missing reported fact stays n.a. Formula: ='Historical Inputs'!F4271</x:t>
        </x:r>
      </x:text>
    </x:comment>
    <x:comment ref="L8" authorId="0">
      <x:text>
        <x:r>
          <x:t>Liabilities, FY2024. Linked to the original frozen input. A missing reported fact stays n.a. Formula: ='Historical Inputs'!F4272</x:t>
        </x:r>
      </x:text>
    </x:comment>
    <x:comment ref="L9" authorId="0">
      <x:text>
        <x:r>
          <x:t>Shareholders equity attributable to parent, FY2024. Linked to the original frozen input. A missing reported fact stays n.a. Formula: ='Historical Inputs'!F4273</x:t>
        </x:r>
      </x:text>
    </x:comment>
    <x:comment ref="L12" authorId="0">
      <x:text>
        <x:r>
          <x:t>Goodwill, FY2024. Linked to the original frozen input. A missing reported fact stays n.a. Formula: ='Historical Inputs'!F4276</x:t>
        </x:r>
      </x:text>
    </x:comment>
    <x:comment ref="L19" authorId="0">
      <x:text>
        <x:r>
          <x:t>Reported common book value per share, FY2024. Linked to the original frozen input. A missing reported fact stays n.a. Formula: ='Historical Inputs'!F4309</x:t>
        </x:r>
      </x:text>
    </x:comment>
    <x:comment ref="L20" authorId="0">
      <x:text>
        <x:r>
          <x:t>Reported tangible book value per share, FY2024. Linked to the original frozen input. A missing reported fact stays n.a. Formula: ='Historical Inputs'!F4310</x:t>
        </x:r>
      </x:text>
    </x:comment>
    <x:comment ref="L21" authorId="0">
      <x:text>
        <x:r>
          <x:t>Gross loans and leases selected definition, FY2024. Linked to the original frozen input. A missing reported fact stays n.a. Formula: ='Historical Inputs'!F4283</x:t>
        </x:r>
      </x:text>
    </x:comment>
    <x:comment ref="L22" authorId="0">
      <x:text>
        <x:r>
          <x:t>Net loans after allowance selected definition, FY2024. Linked to the original frozen input. A missing reported fact stays n.a. Formula: ='Historical Inputs'!F4284</x:t>
        </x:r>
      </x:text>
    </x:comment>
    <x:comment ref="L23" authorId="0">
      <x:text>
        <x:r>
          <x:t>Loan allowance for credit losses, FY2024. Linked to the original frozen input. A missing reported fact stays n.a. Formula: ='Historical Inputs'!F4285</x:t>
        </x:r>
      </x:text>
    </x:comment>
    <x:comment ref="L25" authorId="0">
      <x:text>
        <x:r>
          <x:t>Cash, FY2024. Linked to the original frozen input. A missing reported fact stays n.a. Formula: ='Historical Inputs'!F4287</x:t>
        </x:r>
      </x:text>
    </x:comment>
    <x:comment ref="L26" authorId="0">
      <x:text>
        <x:r>
          <x:t>Accumulated other comprehensive income, FY2024. Linked to the original frozen input. A missing reported fact stays n.a. Formula: ='Historical Inputs'!F4288</x:t>
        </x:r>
      </x:text>
    </x:comment>
    <x:comment ref="L28" authorId="0">
      <x:text>
        <x:r>
          <x:t>Net interest income, FY2024. Linked to the original frozen input. A missing reported fact stays n.a. Formula: ='Historical Inputs'!F4289</x:t>
        </x:r>
      </x:text>
    </x:comment>
    <x:comment ref="L29" authorId="0">
      <x:text>
        <x:r>
          <x:t>Noninterest Income, FY2024. Linked to the original frozen input. A missing reported fact stays n.a. Formula: ='Historical Inputs'!F4290</x:t>
        </x:r>
      </x:text>
    </x:comment>
    <x:comment ref="L31" authorId="0">
      <x:text>
        <x:r>
          <x:t>Noninterest expense, FY2024. Linked to the original frozen input. A missing reported fact stays n.a. Formula: ='Historical Inputs'!F4292</x:t>
        </x:r>
      </x:text>
    </x:comment>
    <x:comment ref="L34" authorId="0">
      <x:text>
        <x:r>
          <x:t>Income before income taxes, FY2024. Linked to the original frozen input. A missing reported fact stays n.a. Formula: ='Historical Inputs'!F4294</x:t>
        </x:r>
      </x:text>
    </x:comment>
    <x:comment ref="L35" authorId="0">
      <x:text>
        <x:r>
          <x:t>Tax, FY2024. Linked to the original frozen input. A missing reported fact stays n.a. Formula: ='Historical Inputs'!F4295</x:t>
        </x:r>
      </x:text>
    </x:comment>
    <x:comment ref="L38" authorId="0">
      <x:text>
        <x:r>
          <x:t>Reported diluted EPS, FY2024. Linked to the original frozen input. A missing reported fact stays n.a. Formula: ='Historical Inputs'!F4299</x:t>
        </x:r>
      </x:text>
    </x:comment>
    <x:comment ref="L39" authorId="0">
      <x:text>
        <x:r>
          <x:t>Weighted average diluted shares, FY2024. Linked to the original frozen input. A missing reported fact stays n.a. Formula: ='Historical Inputs'!F4300</x:t>
        </x:r>
      </x:text>
    </x:comment>
    <x:comment ref="L41" authorId="0">
      <x:text>
        <x:r>
          <x:t>Dividends per common share, FY2024. Linked to the original frozen input. A missing reported fact stays n.a. Formula: ='Historical Inputs'!F4301</x:t>
        </x:r>
      </x:text>
    </x:comment>
    <x:comment ref="L42" authorId="0">
      <x:text>
        <x:r>
          <x:t>Cash common dividends paid, FY2024. Linked to the original frozen input. A missing reported fact stays n.a. Formula: ='Historical Inputs'!F4302</x:t>
        </x:r>
      </x:text>
    </x:comment>
    <x:comment ref="L43" authorId="0">
      <x:text>
        <x:r>
          <x:t>Common share repurchases paid, FY2024. Linked to the original frozen input. A missing reported fact stays n.a. Formula: ='Historical Inputs'!F4303</x:t>
        </x:r>
      </x:text>
    </x:comment>
    <x:comment ref="L44" authorId="0">
      <x:text>
        <x:r>
          <x:t>Gross loan charge-offs, FY2024. Linked to the original frozen input. A missing reported fact stays n.a. Formula: ='Historical Inputs'!F4304</x:t>
        </x:r>
      </x:text>
    </x:comment>
    <x:comment ref="L45" authorId="0">
      <x:text>
        <x:r>
          <x:t>Loan recoveries, FY2024. Linked to the original frozen input. A missing reported fact stays n.a. Formula: ='Historical Inputs'!F4305</x:t>
        </x:r>
      </x:text>
    </x:comment>
    <x:comment ref="L47" authorId="0">
      <x:text>
        <x:r>
          <x:t>Actual standardized CET1 ratio, FY2024. Linked to the original frozen input. A missing reported fact stays n.a. Formula: ='Historical Inputs'!F4307</x:t>
        </x:r>
      </x:text>
    </x:comment>
    <x:comment ref="L24" authorId="0">
      <x:text>
        <x:r>
          <x:t>Reported deposit total where available. Truist total is calculated here from separately reported noninterest-bearing and interest-bearing deposit liabilities on Historical Inputs columns T and U. Formula: =IF(ISNUMBER('Historical Inputs'!F4282),'Historical Inputs'!F4282,IF(COUNT('Historical Inputs'!T4282:U4282)=2,SUM('Historical Inputs'!T4282:U4282),"n.a."))</x:t>
        </x:r>
      </x:text>
    </x:comment>
    <x:comment ref="L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Inputs'!F4274),'Historical Inputs'!F4274&gt;=1),'Historical Inputs'!F4274,IF(COUNT('Historical Inputs'!F4273,'Historical Inputs'!F4275)=2,'Historical Inputs'!F4273-'Historical Inputs'!F4275,"n.a."))</x:t>
        </x:r>
      </x:text>
    </x:comment>
    <x:comment ref="L16" authorId="0">
      <x:text>
        <x:r>
          <x:t>Ending shares differ from weighted average diluted shares. Issued less treasury is used only for an identical date. Formula: =IF(ISNUMBER('Historical Inputs'!F4279),'Historical Inputs'!F4279,IF(COUNT('Historical Inputs'!F4280,'Historical Inputs'!F4281)=2,'Historical Inputs'!F4280-'Historical Inputs'!F4281,"n.a."))</x:t>
        </x:r>
      </x:text>
    </x:comment>
    <x:comment ref="L11" authorId="0">
      <x:text>
        <x:r>
          <x:t>Explicit reported common equity takes precedence. Preferred par amounts cannot substitute for carrying values. Rounded BV times shares is a disclosed fallback. Formula: =IF(ISNUMBER('Historical Inputs'!F4275),'Historical Inputs'!F4275,IF(AND(COUNT('Historical Inputs'!F4273,'Historical Inputs'!F4274)=2,'Historical Inputs'!F4274&gt;=1),'Historical Inputs'!F4273-'Historical Inputs'!F4274,IF(COUNT('Historical Inputs'!F4309,L16)=2,'Historical Inputs'!F4309*L16,"n.a.")))</x:t>
        </x:r>
      </x:text>
    </x:comment>
    <x:comment ref="L13" authorId="0">
      <x:text>
        <x:r>
          <x:t>Other intangibles exclude goodwill. If combined intangibles are reported, goodwill is deducted once. Formula: =IF(COUNT('Historical Inputs'!F4278,L12)=2,'Historical Inputs'!F4278-L12,'Historical Inputs'!F4277)</x:t>
        </x:r>
      </x:text>
    </x:comment>
    <x:comment ref="L14" authorId="0">
      <x:text>
        <x:r>
          <x:t>Straight subtraction TCE has no issuer deferred-tax adjustment. Formula: =IF(COUNT(L11,L12,L13)=3,L11-L12-L13,"n.a.")</x:t>
        </x:r>
      </x:text>
    </x:comment>
    <x:comment ref="L17" authorId="0">
      <x:text>
        <x:r>
          <x:t>Reported book value per share takes precedence. Formula: =IF(ISNUMBER('Historical Inputs'!F4309),'Historical Inputs'!F4309,IF(COUNT(L11,L16)=2,L11/L16,"n.a."))</x:t>
        </x:r>
      </x:text>
    </x:comment>
    <x:comment ref="L18" authorId="0">
      <x:text>
        <x:r>
          <x:t>Selected TBV is issuer reported, then issuer TCE divided by ending shares, then straight-subtraction TCE. Formula: =IF(ISNUMBER('Historical Inputs'!F4310),'Historical Inputs'!F4310,IF(COUNT('Historical Inputs'!F4311,L16)=2,'Historical Inputs'!F4311/L16,IF(COUNT(L14,L16)=2,L14/L16,"n.a.")))</x:t>
        </x:r>
      </x:text>
    </x:comment>
    <x:comment ref="L15" authorId="0">
      <x:text>
        <x:r>
          <x:t>Reported TCE takes precedence. TBV times rounded end shares can be a reconstruction. Formula: =IF(ISNUMBER('Historical Inputs'!F4311),'Historical Inputs'!F4311,IF(COUNT(L18,L16)=2,L18*L16,"n.a."))</x:t>
        </x:r>
      </x:text>
    </x:comment>
    <x:comment ref="L36" authorId="0">
      <x:text>
        <x:r>
          <x:t>Common earnings exclude preferred dividends and common-income adjustments. Formula: =IF(ISNUMBER('Historical Inputs'!F4297),'Historical Inputs'!F4297,IF(COUNT('Historical Inputs'!F4296,'Historical Inputs'!F4298)=2,'Historical Inputs'!F4296-'Historical Inputs'!F4298,"n.a."))</x:t>
        </x:r>
      </x:text>
    </x:comment>
    <x:comment ref="L37" authorId="0">
      <x:text>
        <x:r>
          <x:t>Reported parent net income, otherwise common income plus reported preferred adjustments; the fallback is a bridge. Formula: =IF(ISNUMBER('Historical Inputs'!F4296),'Historical Inputs'!F4296,IF(COUNT('Historical Inputs'!F4297,'Historical Inputs'!F4298)=2,'Historical Inputs'!F4297+'Historical Inputs'!F4298,"n.a."))</x:t>
        </x:r>
      </x:text>
    </x:comment>
    <x:comment ref="L30" authorId="0">
      <x:text>
        <x:r>
          <x:t>Net revenue equals net interest plus noninterest income. Use total GAAP reported revenue when a component is unavailable. Formula: =IF(COUNT(L28:L29)=2,SUM(L28:L29),'Historical Inputs'!F4291)</x:t>
        </x:r>
      </x:text>
    </x:comment>
    <x:comment ref="L32" authorId="0">
      <x:text>
        <x:r>
          <x:t>Pre-provision net revenue excludes the provision but retains operating expense. Formula: =IF(COUNT(L30,L31)=2,L30-L31,"n.a.")</x:t>
        </x:r>
      </x:text>
    </x:comment>
    <x:comment ref="L33" authorId="0">
      <x:text>
        <x:r>
          <x:t>Reported credit provision is selected first. Otherwise this is an explicitly labeled pretax bridge residual, not a reported provision. Formula: =IF(ISNUMBER('Historical Inputs'!F4293),'Historical Inputs'!F4293,IF(COUNT(L30,L31,L34)=3,L30-L31-L34,"n.a."))</x:t>
        </x:r>
      </x:text>
    </x:comment>
    <x:comment ref="L40" authorId="0">
      <x:text>
        <x:r>
          <x:t>Calculated common EPS uses common earnings and period-average diluted shares. Formula: =IF(AND(ISNUMBER(L36),ISNUMBER(L39),L39&lt;&gt;0),L36/L39,"n.a.")</x:t>
        </x:r>
      </x:text>
    </x:comment>
    <x:comment ref="L46" authorId="0">
      <x:text>
        <x:r>
          <x:t>Net charge-offs equal gross charge-offs less recoveries. Missing recoveries are not zero. Formula: =IF(COUNT(L44,L45)=2,L44-L45,"n.a.")</x:t>
        </x:r>
      </x:text>
    </x:comment>
    <x:comment ref="L51" authorId="0">
      <x:text>
        <x:r>
          <x:t>GAAP efficiency proxy. Issuer tax-equivalent revenue may produce a different reported ratio. Formula: =IF(AND(ISNUMBER(L31),ISNUMBER(L30),L30&lt;&gt;0),L31/L30,"n.a.")</x:t>
        </x:r>
      </x:text>
    </x:comment>
    <x:comment ref="L52" authorId="0">
      <x:text>
        <x:r>
          <x:t>Period-end loan-to-deposit ratio; business-model funding differences remain. Formula: =IF(AND(ISNUMBER(L21),ISNUMBER(L24),L24&lt;&gt;0),L21/L24,"n.a.")</x:t>
        </x:r>
      </x:text>
    </x:comment>
    <x:comment ref="L53" authorId="0">
      <x:text>
        <x:r>
          <x:t>Loan allowance coverage excludes unfunded commitment reserves. Formula: =IF(AND(ISNUMBER(L23),ISNUMBER(L21),L21&lt;&gt;0),L23/L21,"n.a.")</x:t>
        </x:r>
      </x:text>
    </x:comment>
    <x:comment ref="L54" authorId="0">
      <x:text>
        <x:r>
          <x:t>Charge-offs divided by period-end gross loans. This differs from an issuer average-loan credit-loss ratio. Formula: =IF(AND(ISNUMBER(L46),ISNUMBER(L21),L21&lt;&gt;0),L46/L21,"n.a.")</x:t>
        </x:r>
      </x:text>
    </x:comment>
    <x:comment ref="L55" authorId="0">
      <x:text>
        <x:r>
          <x:t>Difference between parent and common earnings includes preferred and other common-income claims. Formula: =IF(COUNT(L37,L36)=2,L37-L36,"n.a.")</x:t>
        </x:r>
      </x:text>
    </x:comment>
    <x:comment ref="L48" authorId="0">
      <x:text>
        <x:r>
          <x:t>Two-point average balance proxy, not the issuer daily average return. Formula: =IF(COUNT(L36,L11,K11)=3,L36/AVERAGE(L11,K11),"n.a.")</x:t>
        </x:r>
      </x:text>
    </x:comment>
    <x:comment ref="L49" authorId="0">
      <x:text>
        <x:r>
          <x:t>Two-point average balance proxy, not the issuer daily average return. Formula: =IF(COUNT(L36,L15,K15)=3,L36/AVERAGE(L15,K15),"n.a.")</x:t>
        </x:r>
      </x:text>
    </x:comment>
    <x:comment ref="L50" authorId="0">
      <x:text>
        <x:r>
          <x:t>Two-point average balance proxy, not the issuer daily average return. Formula: =IF(COUNT(L36,L7,K7)=3,L36/AVERAGE(L7,K7),"n.a.")</x:t>
        </x:r>
      </x:text>
    </x:comment>
    <x:comment ref="M7" authorId="0">
      <x:text>
        <x:r>
          <x:t>Assets, FY2025. Linked to the original frozen input. A missing reported fact stays n.a. Formula: ='Historical Inputs'!F4312</x:t>
        </x:r>
      </x:text>
    </x:comment>
    <x:comment ref="M8" authorId="0">
      <x:text>
        <x:r>
          <x:t>Liabilities, FY2025. Linked to the original frozen input. A missing reported fact stays n.a. Formula: ='Historical Inputs'!F4313</x:t>
        </x:r>
      </x:text>
    </x:comment>
    <x:comment ref="M9" authorId="0">
      <x:text>
        <x:r>
          <x:t>Shareholders equity attributable to parent, FY2025. Linked to the original frozen input. A missing reported fact stays n.a. Formula: ='Historical Inputs'!F4314</x:t>
        </x:r>
      </x:text>
    </x:comment>
    <x:comment ref="M12" authorId="0">
      <x:text>
        <x:r>
          <x:t>Goodwill, FY2025. Linked to the original frozen input. A missing reported fact stays n.a. Formula: ='Historical Inputs'!F4317</x:t>
        </x:r>
      </x:text>
    </x:comment>
    <x:comment ref="M19" authorId="0">
      <x:text>
        <x:r>
          <x:t>Reported common book value per share, FY2025. Linked to the original frozen input. A missing reported fact stays n.a. Formula: ='Historical Inputs'!F4350</x:t>
        </x:r>
      </x:text>
    </x:comment>
    <x:comment ref="M20" authorId="0">
      <x:text>
        <x:r>
          <x:t>Reported tangible book value per share, FY2025. Linked to the original frozen input. A missing reported fact stays n.a. Formula: ='Historical Inputs'!F4351</x:t>
        </x:r>
      </x:text>
    </x:comment>
    <x:comment ref="M21" authorId="0">
      <x:text>
        <x:r>
          <x:t>Gross loans and leases selected definition, FY2025. Linked to the original frozen input. A missing reported fact stays n.a. Formula: ='Historical Inputs'!F4324</x:t>
        </x:r>
      </x:text>
    </x:comment>
    <x:comment ref="M22" authorId="0">
      <x:text>
        <x:r>
          <x:t>Net loans after allowance selected definition, FY2025. Linked to the original frozen input. A missing reported fact stays n.a. Formula: ='Historical Inputs'!F4325</x:t>
        </x:r>
      </x:text>
    </x:comment>
    <x:comment ref="M23" authorId="0">
      <x:text>
        <x:r>
          <x:t>Loan allowance for credit losses, FY2025. Linked to the original frozen input. A missing reported fact stays n.a. Formula: ='Historical Inputs'!F4326</x:t>
        </x:r>
      </x:text>
    </x:comment>
    <x:comment ref="M25" authorId="0">
      <x:text>
        <x:r>
          <x:t>Cash, FY2025. Linked to the original frozen input. A missing reported fact stays n.a. Formula: ='Historical Inputs'!F4328</x:t>
        </x:r>
      </x:text>
    </x:comment>
    <x:comment ref="M26" authorId="0">
      <x:text>
        <x:r>
          <x:t>Accumulated other comprehensive income, FY2025. Linked to the original frozen input. A missing reported fact stays n.a. Formula: ='Historical Inputs'!F4329</x:t>
        </x:r>
      </x:text>
    </x:comment>
    <x:comment ref="M28" authorId="0">
      <x:text>
        <x:r>
          <x:t>Net interest income, FY2025. Linked to the original frozen input. A missing reported fact stays n.a. Formula: ='Historical Inputs'!F4330</x:t>
        </x:r>
      </x:text>
    </x:comment>
    <x:comment ref="M29" authorId="0">
      <x:text>
        <x:r>
          <x:t>Noninterest Income, FY2025. Linked to the original frozen input. A missing reported fact stays n.a. Formula: ='Historical Inputs'!F4331</x:t>
        </x:r>
      </x:text>
    </x:comment>
    <x:comment ref="M31" authorId="0">
      <x:text>
        <x:r>
          <x:t>Noninterest expense, FY2025. Linked to the original frozen input. A missing reported fact stays n.a. Formula: ='Historical Inputs'!F4333</x:t>
        </x:r>
      </x:text>
    </x:comment>
    <x:comment ref="M34" authorId="0">
      <x:text>
        <x:r>
          <x:t>Income before income taxes, FY2025. Linked to the original frozen input. A missing reported fact stays n.a. Formula: ='Historical Inputs'!F4335</x:t>
        </x:r>
      </x:text>
    </x:comment>
    <x:comment ref="M35" authorId="0">
      <x:text>
        <x:r>
          <x:t>Tax, FY2025. Linked to the original frozen input. A missing reported fact stays n.a. Formula: ='Historical Inputs'!F4336</x:t>
        </x:r>
      </x:text>
    </x:comment>
    <x:comment ref="M38" authorId="0">
      <x:text>
        <x:r>
          <x:t>Reported diluted EPS, FY2025. Linked to the original frozen input. A missing reported fact stays n.a. Formula: ='Historical Inputs'!F4340</x:t>
        </x:r>
      </x:text>
    </x:comment>
    <x:comment ref="M39" authorId="0">
      <x:text>
        <x:r>
          <x:t>Weighted average diluted shares, FY2025. Linked to the original frozen input. A missing reported fact stays n.a. Formula: ='Historical Inputs'!F4341</x:t>
        </x:r>
      </x:text>
    </x:comment>
    <x:comment ref="M41" authorId="0">
      <x:text>
        <x:r>
          <x:t>Dividends per common share, FY2025. Linked to the original frozen input. A missing reported fact stays n.a. Formula: ='Historical Inputs'!F4342</x:t>
        </x:r>
      </x:text>
    </x:comment>
    <x:comment ref="M42" authorId="0">
      <x:text>
        <x:r>
          <x:t>Cash common dividends paid, FY2025. Linked to the original frozen input. A missing reported fact stays n.a. Formula: ='Historical Inputs'!F4343</x:t>
        </x:r>
      </x:text>
    </x:comment>
    <x:comment ref="M43" authorId="0">
      <x:text>
        <x:r>
          <x:t>Common share repurchases paid, FY2025. Linked to the original frozen input. A missing reported fact stays n.a. Formula: ='Historical Inputs'!F4344</x:t>
        </x:r>
      </x:text>
    </x:comment>
    <x:comment ref="M44" authorId="0">
      <x:text>
        <x:r>
          <x:t>Gross loan charge-offs, FY2025. Linked to the original frozen input. A missing reported fact stays n.a. Formula: ='Historical Inputs'!F4345</x:t>
        </x:r>
      </x:text>
    </x:comment>
    <x:comment ref="M45" authorId="0">
      <x:text>
        <x:r>
          <x:t>Loan recoveries, FY2025. Linked to the original frozen input. A missing reported fact stays n.a. Formula: ='Historical Inputs'!F4346</x:t>
        </x:r>
      </x:text>
    </x:comment>
    <x:comment ref="M47" authorId="0">
      <x:text>
        <x:r>
          <x:t>Actual standardized CET1 ratio, FY2025. Linked to the original frozen input. A missing reported fact stays n.a. Formula: ='Historical Inputs'!F4348</x:t>
        </x:r>
      </x:text>
    </x:comment>
    <x:comment ref="M24" authorId="0">
      <x:text>
        <x:r>
          <x:t>Reported deposit total where available. Truist total is calculated here from separately reported noninterest-bearing and interest-bearing deposit liabilities on Historical Inputs columns T and U. Formula: =IF(ISNUMBER('Historical Inputs'!F4323),'Historical Inputs'!F4323,IF(COUNT('Historical Inputs'!T4323:U4323)=2,SUM('Historical Inputs'!T4323:U4323),"n.a."))</x:t>
        </x:r>
      </x:text>
    </x:comment>
    <x:comment ref="M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Inputs'!F4315),'Historical Inputs'!F4315&gt;=1),'Historical Inputs'!F4315,IF(COUNT('Historical Inputs'!F4314,'Historical Inputs'!F4316)=2,'Historical Inputs'!F4314-'Historical Inputs'!F4316,"n.a."))</x:t>
        </x:r>
      </x:text>
    </x:comment>
    <x:comment ref="M16" authorId="0">
      <x:text>
        <x:r>
          <x:t>Ending shares differ from weighted average diluted shares. Issued less treasury is used only for an identical date. Formula: =IF(ISNUMBER('Historical Inputs'!F4320),'Historical Inputs'!F4320,IF(COUNT('Historical Inputs'!F4321,'Historical Inputs'!F4322)=2,'Historical Inputs'!F4321-'Historical Inputs'!F4322,"n.a."))</x:t>
        </x:r>
      </x:text>
    </x:comment>
    <x:comment ref="M11" authorId="0">
      <x:text>
        <x:r>
          <x:t>Explicit reported common equity takes precedence. Preferred par amounts cannot substitute for carrying values. Rounded BV times shares is a disclosed fallback. Formula: =IF(ISNUMBER('Historical Inputs'!F4316),'Historical Inputs'!F4316,IF(AND(COUNT('Historical Inputs'!F4314,'Historical Inputs'!F4315)=2,'Historical Inputs'!F4315&gt;=1),'Historical Inputs'!F4314-'Historical Inputs'!F4315,IF(COUNT('Historical Inputs'!F4350,M16)=2,'Historical Inputs'!F4350*M16,"n.a.")))</x:t>
        </x:r>
      </x:text>
    </x:comment>
    <x:comment ref="M13" authorId="0">
      <x:text>
        <x:r>
          <x:t>Other intangibles exclude goodwill. If combined intangibles are reported, goodwill is deducted once. Formula: =IF(COUNT('Historical Inputs'!F4319,M12)=2,'Historical Inputs'!F4319-M12,'Historical Inputs'!F4318)</x:t>
        </x:r>
      </x:text>
    </x:comment>
    <x:comment ref="M14" authorId="0">
      <x:text>
        <x:r>
          <x:t>Straight subtraction TCE has no issuer deferred-tax adjustment. Formula: =IF(COUNT(M11,M12,M13)=3,M11-M12-M13,"n.a.")</x:t>
        </x:r>
      </x:text>
    </x:comment>
    <x:comment ref="M17" authorId="0">
      <x:text>
        <x:r>
          <x:t>Reported book value per share takes precedence. Formula: =IF(ISNUMBER('Historical Inputs'!F4350),'Historical Inputs'!F4350,IF(COUNT(M11,M16)=2,M11/M16,"n.a."))</x:t>
        </x:r>
      </x:text>
    </x:comment>
    <x:comment ref="M18" authorId="0">
      <x:text>
        <x:r>
          <x:t>Selected TBV is issuer reported, then issuer TCE divided by ending shares, then straight-subtraction TCE. Formula: =IF(ISNUMBER('Historical Inputs'!F4351),'Historical Inputs'!F4351,IF(COUNT('Historical Inputs'!F4352,M16)=2,'Historical Inputs'!F4352/M16,IF(COUNT(M14,M16)=2,M14/M16,"n.a.")))</x:t>
        </x:r>
      </x:text>
    </x:comment>
    <x:comment ref="M15" authorId="0">
      <x:text>
        <x:r>
          <x:t>Reported TCE takes precedence. TBV times rounded end shares can be a reconstruction. Formula: =IF(ISNUMBER('Historical Inputs'!F4352),'Historical Inputs'!F4352,IF(COUNT(M18,M16)=2,M18*M16,"n.a."))</x:t>
        </x:r>
      </x:text>
    </x:comment>
    <x:comment ref="M36" authorId="0">
      <x:text>
        <x:r>
          <x:t>Common earnings exclude preferred dividends and common-income adjustments. Formula: =IF(ISNUMBER('Historical Inputs'!F4338),'Historical Inputs'!F4338,IF(COUNT('Historical Inputs'!F4337,'Historical Inputs'!F4339)=2,'Historical Inputs'!F4337-'Historical Inputs'!F4339,"n.a."))</x:t>
        </x:r>
      </x:text>
    </x:comment>
    <x:comment ref="M37" authorId="0">
      <x:text>
        <x:r>
          <x:t>Reported parent net income, otherwise common income plus reported preferred adjustments; the fallback is a bridge. Formula: =IF(ISNUMBER('Historical Inputs'!F4337),'Historical Inputs'!F4337,IF(COUNT('Historical Inputs'!F4338,'Historical Inputs'!F4339)=2,'Historical Inputs'!F4338+'Historical Inputs'!F4339,"n.a."))</x:t>
        </x:r>
      </x:text>
    </x:comment>
    <x:comment ref="M30" authorId="0">
      <x:text>
        <x:r>
          <x:t>Net revenue equals net interest plus noninterest income. Use total GAAP reported revenue when a component is unavailable. Formula: =IF(COUNT(M28:M29)=2,SUM(M28:M29),'Historical Inputs'!F4332)</x:t>
        </x:r>
      </x:text>
    </x:comment>
    <x:comment ref="M32" authorId="0">
      <x:text>
        <x:r>
          <x:t>Pre-provision net revenue excludes the provision but retains operating expense. Formula: =IF(COUNT(M30,M31)=2,M30-M31,"n.a.")</x:t>
        </x:r>
      </x:text>
    </x:comment>
    <x:comment ref="M33" authorId="0">
      <x:text>
        <x:r>
          <x:t>Reported credit provision is selected first. Otherwise this is an explicitly labeled pretax bridge residual, not a reported provision. Formula: =IF(ISNUMBER('Historical Inputs'!F4334),'Historical Inputs'!F4334,IF(COUNT(M30,M31,M34)=3,M30-M31-M34,"n.a."))</x:t>
        </x:r>
      </x:text>
    </x:comment>
    <x:comment ref="M40" authorId="0">
      <x:text>
        <x:r>
          <x:t>Calculated common EPS uses common earnings and period-average diluted shares. Formula: =IF(AND(ISNUMBER(M36),ISNUMBER(M39),M39&lt;&gt;0),M36/M39,"n.a.")</x:t>
        </x:r>
      </x:text>
    </x:comment>
    <x:comment ref="M46" authorId="0">
      <x:text>
        <x:r>
          <x:t>Net charge-offs equal gross charge-offs less recoveries. Missing recoveries are not zero. Formula: =IF(COUNT(M44,M45)=2,M44-M45,"n.a.")</x:t>
        </x:r>
      </x:text>
    </x:comment>
    <x:comment ref="M51" authorId="0">
      <x:text>
        <x:r>
          <x:t>GAAP efficiency proxy. Issuer tax-equivalent revenue may produce a different reported ratio. Formula: =IF(AND(ISNUMBER(M31),ISNUMBER(M30),M30&lt;&gt;0),M31/M30,"n.a.")</x:t>
        </x:r>
      </x:text>
    </x:comment>
    <x:comment ref="M52" authorId="0">
      <x:text>
        <x:r>
          <x:t>Period-end loan-to-deposit ratio; business-model funding differences remain. Formula: =IF(AND(ISNUMBER(M21),ISNUMBER(M24),M24&lt;&gt;0),M21/M24,"n.a.")</x:t>
        </x:r>
      </x:text>
    </x:comment>
    <x:comment ref="M53" authorId="0">
      <x:text>
        <x:r>
          <x:t>Loan allowance coverage excludes unfunded commitment reserves. Formula: =IF(AND(ISNUMBER(M23),ISNUMBER(M21),M21&lt;&gt;0),M23/M21,"n.a.")</x:t>
        </x:r>
      </x:text>
    </x:comment>
    <x:comment ref="M54" authorId="0">
      <x:text>
        <x:r>
          <x:t>Charge-offs divided by period-end gross loans. This differs from an issuer average-loan credit-loss ratio. Formula: =IF(AND(ISNUMBER(M46),ISNUMBER(M21),M21&lt;&gt;0),M46/M21,"n.a.")</x:t>
        </x:r>
      </x:text>
    </x:comment>
    <x:comment ref="M55" authorId="0">
      <x:text>
        <x:r>
          <x:t>Difference between parent and common earnings includes preferred and other common-income claims. Formula: =IF(COUNT(M37,M36)=2,M37-M36,"n.a.")</x:t>
        </x:r>
      </x:text>
    </x:comment>
    <x:comment ref="M48" authorId="0">
      <x:text>
        <x:r>
          <x:t>Two-point average balance proxy, not the issuer daily average return. Formula: =IF(COUNT(M36,M11,L11)=3,M36/AVERAGE(M11,L11),"n.a.")</x:t>
        </x:r>
      </x:text>
    </x:comment>
    <x:comment ref="M49" authorId="0">
      <x:text>
        <x:r>
          <x:t>Two-point average balance proxy, not the issuer daily average return. Formula: =IF(COUNT(M36,M15,L15)=3,M36/AVERAGE(M15,L15),"n.a.")</x:t>
        </x:r>
      </x:text>
    </x:comment>
    <x:comment ref="M50" authorId="0">
      <x:text>
        <x:r>
          <x:t>Two-point average balance proxy, not the issuer daily average return. Formula: =IF(COUNT(M36,M7,L7)=3,M36/AVERAGE(M7,L7),"n.a.")</x:t>
        </x:r>
      </x:text>
    </x:comment>
    <x:comment ref="P7" authorId="0">
      <x:text>
        <x:r>
          <x:t>Assets, H1 2025. Linked to the original frozen input. A missing reported fact stays n.a. Formula: ='Historical Inputs'!F4353</x:t>
        </x:r>
      </x:text>
    </x:comment>
    <x:comment ref="P8" authorId="0">
      <x:text>
        <x:r>
          <x:t>Liabilities, H1 2025. Linked to the original frozen input. A missing reported fact stays n.a. Formula: ='Historical Inputs'!F4354</x:t>
        </x:r>
      </x:text>
    </x:comment>
    <x:comment ref="P9" authorId="0">
      <x:text>
        <x:r>
          <x:t>Shareholders equity attributable to parent, H1 2025. Linked to the original frozen input. A missing reported fact stays n.a. Formula: ='Historical Inputs'!F4355</x:t>
        </x:r>
      </x:text>
    </x:comment>
    <x:comment ref="P12" authorId="0">
      <x:text>
        <x:r>
          <x:t>Goodwill, H1 2025. Linked to the original frozen input. A missing reported fact stays n.a. Formula: ='Historical Inputs'!F4358</x:t>
        </x:r>
      </x:text>
    </x:comment>
    <x:comment ref="P19" authorId="0">
      <x:text>
        <x:r>
          <x:t>Reported common book value per share, H1 2025. Linked to the original frozen input. A missing reported fact stays n.a. Formula: ='Historical Inputs'!F4391</x:t>
        </x:r>
      </x:text>
    </x:comment>
    <x:comment ref="P20" authorId="0">
      <x:text>
        <x:r>
          <x:t>Reported tangible book value per share, H1 2025. Linked to the original frozen input. A missing reported fact stays n.a. Formula: ='Historical Inputs'!F4392</x:t>
        </x:r>
      </x:text>
    </x:comment>
    <x:comment ref="P21" authorId="0">
      <x:text>
        <x:r>
          <x:t>Gross loans and leases selected definition, H1 2025. Linked to the original frozen input. A missing reported fact stays n.a. Formula: ='Historical Inputs'!F4365</x:t>
        </x:r>
      </x:text>
    </x:comment>
    <x:comment ref="P22" authorId="0">
      <x:text>
        <x:r>
          <x:t>Net loans after allowance selected definition, H1 2025. Linked to the original frozen input. A missing reported fact stays n.a. Formula: ='Historical Inputs'!F4366</x:t>
        </x:r>
      </x:text>
    </x:comment>
    <x:comment ref="P23" authorId="0">
      <x:text>
        <x:r>
          <x:t>Loan allowance for credit losses, H1 2025. Linked to the original frozen input. A missing reported fact stays n.a. Formula: ='Historical Inputs'!F4367</x:t>
        </x:r>
      </x:text>
    </x:comment>
    <x:comment ref="P25" authorId="0">
      <x:text>
        <x:r>
          <x:t>Cash, H1 2025. Linked to the original frozen input. A missing reported fact stays n.a. Formula: ='Historical Inputs'!F4369</x:t>
        </x:r>
      </x:text>
    </x:comment>
    <x:comment ref="P26" authorId="0">
      <x:text>
        <x:r>
          <x:t>Accumulated other comprehensive income, H1 2025. Linked to the original frozen input. A missing reported fact stays n.a. Formula: ='Historical Inputs'!F4370</x:t>
        </x:r>
      </x:text>
    </x:comment>
    <x:comment ref="P28" authorId="0">
      <x:text>
        <x:r>
          <x:t>Net interest income, H1 2025. Linked to the original frozen input. A missing reported fact stays n.a. Formula: ='Historical Inputs'!F4371</x:t>
        </x:r>
      </x:text>
    </x:comment>
    <x:comment ref="P29" authorId="0">
      <x:text>
        <x:r>
          <x:t>Noninterest Income, H1 2025. Linked to the original frozen input. A missing reported fact stays n.a. Formula: ='Historical Inputs'!F4372</x:t>
        </x:r>
      </x:text>
    </x:comment>
    <x:comment ref="P31" authorId="0">
      <x:text>
        <x:r>
          <x:t>Noninterest expense, H1 2025. Linked to the original frozen input. A missing reported fact stays n.a. Formula: ='Historical Inputs'!F4374</x:t>
        </x:r>
      </x:text>
    </x:comment>
    <x:comment ref="P34" authorId="0">
      <x:text>
        <x:r>
          <x:t>Income before income taxes, H1 2025. Linked to the original frozen input. A missing reported fact stays n.a. Formula: ='Historical Inputs'!F4376</x:t>
        </x:r>
      </x:text>
    </x:comment>
    <x:comment ref="P35" authorId="0">
      <x:text>
        <x:r>
          <x:t>Tax, H1 2025. Linked to the original frozen input. A missing reported fact stays n.a. Formula: ='Historical Inputs'!F4377</x:t>
        </x:r>
      </x:text>
    </x:comment>
    <x:comment ref="P38" authorId="0">
      <x:text>
        <x:r>
          <x:t>Reported diluted EPS, H1 2025. Linked to the original frozen input. A missing reported fact stays n.a. Formula: ='Historical Inputs'!F4381</x:t>
        </x:r>
      </x:text>
    </x:comment>
    <x:comment ref="P39" authorId="0">
      <x:text>
        <x:r>
          <x:t>Weighted average diluted shares, H1 2025. Linked to the original frozen input. A missing reported fact stays n.a. Formula: ='Historical Inputs'!F4382</x:t>
        </x:r>
      </x:text>
    </x:comment>
    <x:comment ref="P41" authorId="0">
      <x:text>
        <x:r>
          <x:t>Dividends per common share, H1 2025. Linked to the original frozen input. A missing reported fact stays n.a. Formula: ='Historical Inputs'!F4383</x:t>
        </x:r>
      </x:text>
    </x:comment>
    <x:comment ref="P42" authorId="0">
      <x:text>
        <x:r>
          <x:t>Cash common dividends paid, H1 2025. Linked to the original frozen input. A missing reported fact stays n.a. Formula: ='Historical Inputs'!F4384</x:t>
        </x:r>
      </x:text>
    </x:comment>
    <x:comment ref="P43" authorId="0">
      <x:text>
        <x:r>
          <x:t>Common share repurchases paid, H1 2025. Linked to the original frozen input. A missing reported fact stays n.a. Formula: ='Historical Inputs'!F4385</x:t>
        </x:r>
      </x:text>
    </x:comment>
    <x:comment ref="P44" authorId="0">
      <x:text>
        <x:r>
          <x:t>Gross loan charge-offs, H1 2025. Linked to the original frozen input. A missing reported fact stays n.a. Formula: ='Historical Inputs'!F4386</x:t>
        </x:r>
      </x:text>
    </x:comment>
    <x:comment ref="P45" authorId="0">
      <x:text>
        <x:r>
          <x:t>Loan recoveries, H1 2025. Linked to the original frozen input. A missing reported fact stays n.a. Formula: ='Historical Inputs'!F4387</x:t>
        </x:r>
      </x:text>
    </x:comment>
    <x:comment ref="P47" authorId="0">
      <x:text>
        <x:r>
          <x:t>Actual standardized CET1 ratio, H1 2025. Linked to the original frozen input. A missing reported fact stays n.a. Formula: ='Historical Inputs'!F4389</x:t>
        </x:r>
      </x:text>
    </x:comment>
    <x:comment ref="P24" authorId="0">
      <x:text>
        <x:r>
          <x:t>Reported deposit total where available. Truist total is calculated here from separately reported noninterest-bearing and interest-bearing deposit liabilities on Historical Inputs columns T and U. Formula: =IF(ISNUMBER('Historical Inputs'!F4364),'Historical Inputs'!F4364,IF(COUNT('Historical Inputs'!T4364:U4364)=2,SUM('Historical Inputs'!T4364:U4364),"n.a."))</x:t>
        </x:r>
      </x:text>
    </x:comment>
    <x:comment ref="P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Inputs'!F4356),'Historical Inputs'!F4356&gt;=1),'Historical Inputs'!F4356,IF(COUNT('Historical Inputs'!F4355,'Historical Inputs'!F4357)=2,'Historical Inputs'!F4355-'Historical Inputs'!F4357,"n.a."))</x:t>
        </x:r>
      </x:text>
    </x:comment>
    <x:comment ref="P16" authorId="0">
      <x:text>
        <x:r>
          <x:t>Ending shares differ from weighted average diluted shares. Issued less treasury is used only for an identical date. Formula: =IF(ISNUMBER('Historical Inputs'!F4361),'Historical Inputs'!F4361,IF(COUNT('Historical Inputs'!F4362,'Historical Inputs'!F4363)=2,'Historical Inputs'!F4362-'Historical Inputs'!F4363,"n.a."))</x:t>
        </x:r>
      </x:text>
    </x:comment>
    <x:comment ref="P11" authorId="0">
      <x:text>
        <x:r>
          <x:t>Explicit reported common equity takes precedence. Preferred par amounts cannot substitute for carrying values. Rounded BV times shares is a disclosed fallback. Formula: =IF(ISNUMBER('Historical Inputs'!F4357),'Historical Inputs'!F4357,IF(AND(COUNT('Historical Inputs'!F4355,'Historical Inputs'!F4356)=2,'Historical Inputs'!F4356&gt;=1),'Historical Inputs'!F4355-'Historical Inputs'!F4356,IF(COUNT('Historical Inputs'!F4391,P16)=2,'Historical Inputs'!F4391*P16,"n.a.")))</x:t>
        </x:r>
      </x:text>
    </x:comment>
    <x:comment ref="P13" authorId="0">
      <x:text>
        <x:r>
          <x:t>Other intangibles exclude goodwill. If combined intangibles are reported, goodwill is deducted once. Formula: =IF(COUNT('Historical Inputs'!F4360,P12)=2,'Historical Inputs'!F4360-P12,'Historical Inputs'!F4359)</x:t>
        </x:r>
      </x:text>
    </x:comment>
    <x:comment ref="P14" authorId="0">
      <x:text>
        <x:r>
          <x:t>Straight subtraction TCE has no issuer deferred-tax adjustment. Formula: =IF(COUNT(P11,P12,P13)=3,P11-P12-P13,"n.a.")</x:t>
        </x:r>
      </x:text>
    </x:comment>
    <x:comment ref="P17" authorId="0">
      <x:text>
        <x:r>
          <x:t>Reported book value per share takes precedence. Formula: =IF(ISNUMBER('Historical Inputs'!F4391),'Historical Inputs'!F4391,IF(COUNT(P11,P16)=2,P11/P16,"n.a."))</x:t>
        </x:r>
      </x:text>
    </x:comment>
    <x:comment ref="P18" authorId="0">
      <x:text>
        <x:r>
          <x:t>Selected TBV is issuer reported, then issuer TCE divided by ending shares, then straight-subtraction TCE. Formula: =IF(ISNUMBER('Historical Inputs'!F4392),'Historical Inputs'!F4392,IF(COUNT('Historical Inputs'!F4393,P16)=2,'Historical Inputs'!F4393/P16,IF(COUNT(P14,P16)=2,P14/P16,"n.a.")))</x:t>
        </x:r>
      </x:text>
    </x:comment>
    <x:comment ref="P15" authorId="0">
      <x:text>
        <x:r>
          <x:t>Reported TCE takes precedence. TBV times rounded end shares can be a reconstruction. Formula: =IF(ISNUMBER('Historical Inputs'!F4393),'Historical Inputs'!F4393,IF(COUNT(P18,P16)=2,P18*P16,"n.a."))</x:t>
        </x:r>
      </x:text>
    </x:comment>
    <x:comment ref="P36" authorId="0">
      <x:text>
        <x:r>
          <x:t>Common earnings exclude preferred dividends and common-income adjustments. Formula: =IF(ISNUMBER('Historical Inputs'!F4379),'Historical Inputs'!F4379,IF(COUNT('Historical Inputs'!F4378,'Historical Inputs'!F4380)=2,'Historical Inputs'!F4378-'Historical Inputs'!F4380,"n.a."))</x:t>
        </x:r>
      </x:text>
    </x:comment>
    <x:comment ref="P37" authorId="0">
      <x:text>
        <x:r>
          <x:t>Reported parent net income, otherwise common income plus reported preferred adjustments; the fallback is a bridge. Formula: =IF(ISNUMBER('Historical Inputs'!F4378),'Historical Inputs'!F4378,IF(COUNT('Historical Inputs'!F4379,'Historical Inputs'!F4380)=2,'Historical Inputs'!F4379+'Historical Inputs'!F4380,"n.a."))</x:t>
        </x:r>
      </x:text>
    </x:comment>
    <x:comment ref="P30" authorId="0">
      <x:text>
        <x:r>
          <x:t>Net revenue equals net interest plus noninterest income. Use total GAAP reported revenue when a component is unavailable. Formula: =IF(COUNT(P28:P29)=2,SUM(P28:P29),'Historical Inputs'!F4373)</x:t>
        </x:r>
      </x:text>
    </x:comment>
    <x:comment ref="P32" authorId="0">
      <x:text>
        <x:r>
          <x:t>Pre-provision net revenue excludes the provision but retains operating expense. Formula: =IF(COUNT(P30,P31)=2,P30-P31,"n.a.")</x:t>
        </x:r>
      </x:text>
    </x:comment>
    <x:comment ref="P33" authorId="0">
      <x:text>
        <x:r>
          <x:t>Reported credit provision is selected first. Otherwise this is an explicitly labeled pretax bridge residual, not a reported provision. Formula: =IF(ISNUMBER('Historical Inputs'!F4375),'Historical Inputs'!F4375,IF(COUNT(P30,P31,P34)=3,P30-P31-P34,"n.a."))</x:t>
        </x:r>
      </x:text>
    </x:comment>
    <x:comment ref="P40" authorId="0">
      <x:text>
        <x:r>
          <x:t>Calculated common EPS uses common earnings and period-average diluted shares. Formula: =IF(AND(ISNUMBER(P36),ISNUMBER(P39),P39&lt;&gt;0),P36/P39,"n.a.")</x:t>
        </x:r>
      </x:text>
    </x:comment>
    <x:comment ref="P46" authorId="0">
      <x:text>
        <x:r>
          <x:t>Net charge-offs equal gross charge-offs less recoveries. Missing recoveries are not zero. Formula: =IF(COUNT(P44,P45)=2,P44-P45,"n.a.")</x:t>
        </x:r>
      </x:text>
    </x:comment>
    <x:comment ref="P51" authorId="0">
      <x:text>
        <x:r>
          <x:t>GAAP efficiency proxy. Issuer tax-equivalent revenue may produce a different reported ratio. Formula: =IF(AND(ISNUMBER(P31),ISNUMBER(P30),P30&lt;&gt;0),P31/P30,"n.a.")</x:t>
        </x:r>
      </x:text>
    </x:comment>
    <x:comment ref="P52" authorId="0">
      <x:text>
        <x:r>
          <x:t>Period-end loan-to-deposit ratio; business-model funding differences remain. Formula: =IF(AND(ISNUMBER(P21),ISNUMBER(P24),P24&lt;&gt;0),P21/P24,"n.a.")</x:t>
        </x:r>
      </x:text>
    </x:comment>
    <x:comment ref="P53" authorId="0">
      <x:text>
        <x:r>
          <x:t>Loan allowance coverage excludes unfunded commitment reserves. Formula: =IF(AND(ISNUMBER(P23),ISNUMBER(P21),P21&lt;&gt;0),P23/P21,"n.a.")</x:t>
        </x:r>
      </x:text>
    </x:comment>
    <x:comment ref="P54" authorId="0">
      <x:text>
        <x:r>
          <x:t>Charge-offs divided by period-end gross loans. This differs from an issuer average-loan credit-loss ratio. Formula: =IF(AND(ISNUMBER(P46),ISNUMBER(P21),P21&lt;&gt;0),P46/P21,"n.a.")</x:t>
        </x:r>
      </x:text>
    </x:comment>
    <x:comment ref="P55" authorId="0">
      <x:text>
        <x:r>
          <x:t>Difference between parent and common earnings includes preferred and other common-income claims. Formula: =IF(COUNT(P37,P36)=2,P37-P36,"n.a.")</x:t>
        </x:r>
      </x:text>
    </x:comment>
    <x:comment ref="Q7" authorId="0">
      <x:text>
        <x:r>
          <x:t>Assets, H1 2026. Linked to the original frozen input. A missing reported fact stays n.a. Formula: ='Historical Inputs'!F4394</x:t>
        </x:r>
      </x:text>
    </x:comment>
    <x:comment ref="Q8" authorId="0">
      <x:text>
        <x:r>
          <x:t>Liabilities, H1 2026. Linked to the original frozen input. A missing reported fact stays n.a. Formula: ='Historical Inputs'!F4395</x:t>
        </x:r>
      </x:text>
    </x:comment>
    <x:comment ref="Q9" authorId="0">
      <x:text>
        <x:r>
          <x:t>Shareholders equity attributable to parent, H1 2026. Linked to the original frozen input. A missing reported fact stays n.a. Formula: ='Historical Inputs'!F4396</x:t>
        </x:r>
      </x:text>
    </x:comment>
    <x:comment ref="Q12" authorId="0">
      <x:text>
        <x:r>
          <x:t>Goodwill, H1 2026. Linked to the original frozen input. A missing reported fact stays n.a. Formula: ='Historical Inputs'!F4399</x:t>
        </x:r>
      </x:text>
    </x:comment>
    <x:comment ref="Q19" authorId="0">
      <x:text>
        <x:r>
          <x:t>Reported common book value per share, H1 2026. Linked to the original frozen input. A missing reported fact stays n.a. Formula: ='Historical Inputs'!F4432</x:t>
        </x:r>
      </x:text>
    </x:comment>
    <x:comment ref="Q20" authorId="0">
      <x:text>
        <x:r>
          <x:t>Reported tangible book value per share, H1 2026. Linked to the original frozen input. A missing reported fact stays n.a. Formula: ='Historical Inputs'!F4433</x:t>
        </x:r>
      </x:text>
    </x:comment>
    <x:comment ref="Q21" authorId="0">
      <x:text>
        <x:r>
          <x:t>Gross loans and leases selected definition, H1 2026. Linked to the original frozen input. A missing reported fact stays n.a. Formula: ='Historical Inputs'!F4406</x:t>
        </x:r>
      </x:text>
    </x:comment>
    <x:comment ref="Q22" authorId="0">
      <x:text>
        <x:r>
          <x:t>Net loans after allowance selected definition, H1 2026. Linked to the original frozen input. A missing reported fact stays n.a. Formula: ='Historical Inputs'!F4407</x:t>
        </x:r>
      </x:text>
    </x:comment>
    <x:comment ref="Q23" authorId="0">
      <x:text>
        <x:r>
          <x:t>Loan allowance for credit losses, H1 2026. Linked to the original frozen input. A missing reported fact stays n.a. Formula: ='Historical Inputs'!F4408</x:t>
        </x:r>
      </x:text>
    </x:comment>
    <x:comment ref="Q25" authorId="0">
      <x:text>
        <x:r>
          <x:t>Cash, H1 2026. Linked to the original frozen input. A missing reported fact stays n.a. Formula: ='Historical Inputs'!F4410</x:t>
        </x:r>
      </x:text>
    </x:comment>
    <x:comment ref="Q26" authorId="0">
      <x:text>
        <x:r>
          <x:t>Accumulated other comprehensive income, H1 2026. Linked to the original frozen input. A missing reported fact stays n.a. Formula: ='Historical Inputs'!F4411</x:t>
        </x:r>
      </x:text>
    </x:comment>
    <x:comment ref="Q28" authorId="0">
      <x:text>
        <x:r>
          <x:t>Net interest income, H1 2026. Linked to the original frozen input. A missing reported fact stays n.a. Formula: ='Historical Inputs'!F4412</x:t>
        </x:r>
      </x:text>
    </x:comment>
    <x:comment ref="Q29" authorId="0">
      <x:text>
        <x:r>
          <x:t>Noninterest Income, H1 2026. Linked to the original frozen input. A missing reported fact stays n.a. Formula: ='Historical Inputs'!F4413</x:t>
        </x:r>
      </x:text>
    </x:comment>
    <x:comment ref="Q31" authorId="0">
      <x:text>
        <x:r>
          <x:t>Noninterest expense, H1 2026. Linked to the original frozen input. A missing reported fact stays n.a. Formula: ='Historical Inputs'!F4415</x:t>
        </x:r>
      </x:text>
    </x:comment>
    <x:comment ref="Q34" authorId="0">
      <x:text>
        <x:r>
          <x:t>Income before income taxes, H1 2026. Linked to the original frozen input. A missing reported fact stays n.a. Formula: ='Historical Inputs'!F4417</x:t>
        </x:r>
      </x:text>
    </x:comment>
    <x:comment ref="Q35" authorId="0">
      <x:text>
        <x:r>
          <x:t>Tax, H1 2026. Linked to the original frozen input. A missing reported fact stays n.a. Formula: ='Historical Inputs'!F4418</x:t>
        </x:r>
      </x:text>
    </x:comment>
    <x:comment ref="Q38" authorId="0">
      <x:text>
        <x:r>
          <x:t>Reported diluted EPS, H1 2026. Linked to the original frozen input. A missing reported fact stays n.a. Formula: ='Historical Inputs'!F4422</x:t>
        </x:r>
      </x:text>
    </x:comment>
    <x:comment ref="Q39" authorId="0">
      <x:text>
        <x:r>
          <x:t>Weighted average diluted shares, H1 2026. Linked to the original frozen input. A missing reported fact stays n.a. Formula: ='Historical Inputs'!F4423</x:t>
        </x:r>
      </x:text>
    </x:comment>
    <x:comment ref="Q41" authorId="0">
      <x:text>
        <x:r>
          <x:t>Dividends per common share, H1 2026. Linked to the original frozen input. A missing reported fact stays n.a. Formula: ='Historical Inputs'!F4424</x:t>
        </x:r>
      </x:text>
    </x:comment>
    <x:comment ref="Q42" authorId="0">
      <x:text>
        <x:r>
          <x:t>Cash common dividends paid, H1 2026. Linked to the original frozen input. A missing reported fact stays n.a. Formula: ='Historical Inputs'!F4425</x:t>
        </x:r>
      </x:text>
    </x:comment>
    <x:comment ref="Q43" authorId="0">
      <x:text>
        <x:r>
          <x:t>Common share repurchases paid, H1 2026. Linked to the original frozen input. A missing reported fact stays n.a. Formula: ='Historical Inputs'!F4426</x:t>
        </x:r>
      </x:text>
    </x:comment>
    <x:comment ref="Q44" authorId="0">
      <x:text>
        <x:r>
          <x:t>Gross loan charge-offs, H1 2026. Linked to the original frozen input. A missing reported fact stays n.a. Formula: ='Historical Inputs'!F4427</x:t>
        </x:r>
      </x:text>
    </x:comment>
    <x:comment ref="Q45" authorId="0">
      <x:text>
        <x:r>
          <x:t>Loan recoveries, H1 2026. Linked to the original frozen input. A missing reported fact stays n.a. Formula: ='Historical Inputs'!F4428</x:t>
        </x:r>
      </x:text>
    </x:comment>
    <x:comment ref="Q47" authorId="0">
      <x:text>
        <x:r>
          <x:t>Actual standardized CET1 ratio, H1 2026. Linked to the original frozen input. A missing reported fact stays n.a. Formula: ='Historical Inputs'!F4430</x:t>
        </x:r>
      </x:text>
    </x:comment>
    <x:comment ref="Q24" authorId="0">
      <x:text>
        <x:r>
          <x:t>Reported deposit total where available. Truist total is calculated here from separately reported noninterest-bearing and interest-bearing deposit liabilities on Historical Inputs columns T and U. Formula: =IF(ISNUMBER('Historical Inputs'!F4405),'Historical Inputs'!F4405,IF(COUNT('Historical Inputs'!T4405:U4405)=2,SUM('Historical Inputs'!T4405:U4405),"n.a."))</x:t>
        </x:r>
      </x:text>
    </x:comment>
    <x:comment ref="Q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Inputs'!F4397),'Historical Inputs'!F4397&gt;=1),'Historical Inputs'!F4397,IF(COUNT('Historical Inputs'!F4396,'Historical Inputs'!F4398)=2,'Historical Inputs'!F4396-'Historical Inputs'!F4398,"n.a."))</x:t>
        </x:r>
      </x:text>
    </x:comment>
    <x:comment ref="Q16" authorId="0">
      <x:text>
        <x:r>
          <x:t>Ending shares differ from weighted average diluted shares. Issued less treasury is used only for an identical date. Formula: =IF(ISNUMBER('Historical Inputs'!F4402),'Historical Inputs'!F4402,IF(COUNT('Historical Inputs'!F4403,'Historical Inputs'!F4404)=2,'Historical Inputs'!F4403-'Historical Inputs'!F4404,"n.a."))</x:t>
        </x:r>
      </x:text>
    </x:comment>
    <x:comment ref="Q11" authorId="0">
      <x:text>
        <x:r>
          <x:t>Explicit reported common equity takes precedence. Preferred par amounts cannot substitute for carrying values. Rounded BV times shares is a disclosed fallback. Formula: =IF(ISNUMBER('Historical Inputs'!F4398),'Historical Inputs'!F4398,IF(AND(COUNT('Historical Inputs'!F4396,'Historical Inputs'!F4397)=2,'Historical Inputs'!F4397&gt;=1),'Historical Inputs'!F4396-'Historical Inputs'!F4397,IF(COUNT('Historical Inputs'!F4432,Q16)=2,'Historical Inputs'!F4432*Q16,"n.a.")))</x:t>
        </x:r>
      </x:text>
    </x:comment>
    <x:comment ref="Q13" authorId="0">
      <x:text>
        <x:r>
          <x:t>Other intangibles exclude goodwill. If combined intangibles are reported, goodwill is deducted once. Formula: =IF(COUNT('Historical Inputs'!F4401,Q12)=2,'Historical Inputs'!F4401-Q12,'Historical Inputs'!F4400)</x:t>
        </x:r>
      </x:text>
    </x:comment>
    <x:comment ref="Q14" authorId="0">
      <x:text>
        <x:r>
          <x:t>Straight subtraction TCE has no issuer deferred-tax adjustment. Formula: =IF(COUNT(Q11,Q12,Q13)=3,Q11-Q12-Q13,"n.a.")</x:t>
        </x:r>
      </x:text>
    </x:comment>
    <x:comment ref="Q17" authorId="0">
      <x:text>
        <x:r>
          <x:t>Reported book value per share takes precedence. Formula: =IF(ISNUMBER('Historical Inputs'!F4432),'Historical Inputs'!F4432,IF(COUNT(Q11,Q16)=2,Q11/Q16,"n.a."))</x:t>
        </x:r>
      </x:text>
    </x:comment>
    <x:comment ref="Q18" authorId="0">
      <x:text>
        <x:r>
          <x:t>Selected TBV is issuer reported, then issuer TCE divided by ending shares, then straight-subtraction TCE. Formula: =IF(ISNUMBER('Historical Inputs'!F4433),'Historical Inputs'!F4433,IF(COUNT('Historical Inputs'!F4434,Q16)=2,'Historical Inputs'!F4434/Q16,IF(COUNT(Q14,Q16)=2,Q14/Q16,"n.a.")))</x:t>
        </x:r>
      </x:text>
    </x:comment>
    <x:comment ref="Q15" authorId="0">
      <x:text>
        <x:r>
          <x:t>Reported TCE takes precedence. TBV times rounded end shares can be a reconstruction. Formula: =IF(ISNUMBER('Historical Inputs'!F4434),'Historical Inputs'!F4434,IF(COUNT(Q18,Q16)=2,Q18*Q16,"n.a."))</x:t>
        </x:r>
      </x:text>
    </x:comment>
    <x:comment ref="Q36" authorId="0">
      <x:text>
        <x:r>
          <x:t>Common earnings exclude preferred dividends and common-income adjustments. Formula: =IF(ISNUMBER('Historical Inputs'!F4420),'Historical Inputs'!F4420,IF(COUNT('Historical Inputs'!F4419,'Historical Inputs'!F4421)=2,'Historical Inputs'!F4419-'Historical Inputs'!F4421,"n.a."))</x:t>
        </x:r>
      </x:text>
    </x:comment>
    <x:comment ref="Q37" authorId="0">
      <x:text>
        <x:r>
          <x:t>Reported parent net income, otherwise common income plus reported preferred adjustments; the fallback is a bridge. Formula: =IF(ISNUMBER('Historical Inputs'!F4419),'Historical Inputs'!F4419,IF(COUNT('Historical Inputs'!F4420,'Historical Inputs'!F4421)=2,'Historical Inputs'!F4420+'Historical Inputs'!F4421,"n.a."))</x:t>
        </x:r>
      </x:text>
    </x:comment>
    <x:comment ref="Q30" authorId="0">
      <x:text>
        <x:r>
          <x:t>Net revenue equals net interest plus noninterest income. Use total GAAP reported revenue when a component is unavailable. Formula: =IF(COUNT(Q28:Q29)=2,SUM(Q28:Q29),'Historical Inputs'!F4414)</x:t>
        </x:r>
      </x:text>
    </x:comment>
    <x:comment ref="Q32" authorId="0">
      <x:text>
        <x:r>
          <x:t>Pre-provision net revenue excludes the provision but retains operating expense. Formula: =IF(COUNT(Q30,Q31)=2,Q30-Q31,"n.a.")</x:t>
        </x:r>
      </x:text>
    </x:comment>
    <x:comment ref="Q33" authorId="0">
      <x:text>
        <x:r>
          <x:t>Reported credit provision is selected first. Otherwise this is an explicitly labeled pretax bridge residual, not a reported provision. Formula: =IF(ISNUMBER('Historical Inputs'!F4416),'Historical Inputs'!F4416,IF(COUNT(Q30,Q31,Q34)=3,Q30-Q31-Q34,"n.a."))</x:t>
        </x:r>
      </x:text>
    </x:comment>
    <x:comment ref="Q40" authorId="0">
      <x:text>
        <x:r>
          <x:t>Calculated common EPS uses common earnings and period-average diluted shares. Formula: =IF(AND(ISNUMBER(Q36),ISNUMBER(Q39),Q39&lt;&gt;0),Q36/Q39,"n.a.")</x:t>
        </x:r>
      </x:text>
    </x:comment>
    <x:comment ref="Q46" authorId="0">
      <x:text>
        <x:r>
          <x:t>Net charge-offs equal gross charge-offs less recoveries. Missing recoveries are not zero. Formula: =IF(COUNT(Q44,Q45)=2,Q44-Q45,"n.a.")</x:t>
        </x:r>
      </x:text>
    </x:comment>
    <x:comment ref="Q51" authorId="0">
      <x:text>
        <x:r>
          <x:t>GAAP efficiency proxy. Issuer tax-equivalent revenue may produce a different reported ratio. Formula: =IF(AND(ISNUMBER(Q31),ISNUMBER(Q30),Q30&lt;&gt;0),Q31/Q30,"n.a.")</x:t>
        </x:r>
      </x:text>
    </x:comment>
    <x:comment ref="Q52" authorId="0">
      <x:text>
        <x:r>
          <x:t>Period-end loan-to-deposit ratio; business-model funding differences remain. Formula: =IF(AND(ISNUMBER(Q21),ISNUMBER(Q24),Q24&lt;&gt;0),Q21/Q24,"n.a.")</x:t>
        </x:r>
      </x:text>
    </x:comment>
    <x:comment ref="Q53" authorId="0">
      <x:text>
        <x:r>
          <x:t>Loan allowance coverage excludes unfunded commitment reserves. Formula: =IF(AND(ISNUMBER(Q23),ISNUMBER(Q21),Q21&lt;&gt;0),Q23/Q21,"n.a.")</x:t>
        </x:r>
      </x:text>
    </x:comment>
    <x:comment ref="Q54" authorId="0">
      <x:text>
        <x:r>
          <x:t>Charge-offs divided by period-end gross loans. This differs from an issuer average-loan credit-loss ratio. Formula: =IF(AND(ISNUMBER(Q46),ISNUMBER(Q21),Q21&lt;&gt;0),Q46/Q21,"n.a.")</x:t>
        </x:r>
      </x:text>
    </x:comment>
    <x:comment ref="Q55" authorId="0">
      <x:text>
        <x:r>
          <x:t>Difference between parent and common earnings includes preferred and other common-income claims. Formula: =IF(COUNT(Q37,Q36)=2,Q37-Q36,"n.a.")</x:t>
        </x:r>
      </x:text>
    </x:comment>
    <x:comment ref="R28" authorId="0">
      <x:text>
        <x:r>
          <x:t>LTM flow equals FY2025 plus H1 2026 minus H1 2025. Stock balances stay at June 2026. Formula: =IF(COUNT(M28,Q28,P28)=3,M28+Q28-P28,"n.a.")</x:t>
        </x:r>
      </x:text>
    </x:comment>
    <x:comment ref="R29" authorId="0">
      <x:text>
        <x:r>
          <x:t>LTM flow equals FY2025 plus H1 2026 minus H1 2025. Stock balances stay at June 2026. Formula: =IF(COUNT(M29,Q29,P29)=3,M29+Q29-P29,"n.a.")</x:t>
        </x:r>
      </x:text>
    </x:comment>
    <x:comment ref="R30" authorId="0">
      <x:text>
        <x:r>
          <x:t>LTM flow equals FY2025 plus H1 2026 minus H1 2025. Stock balances stay at June 2026. Formula: =IF(COUNT(M30,Q30,P30)=3,M30+Q30-P30,"n.a.")</x:t>
        </x:r>
      </x:text>
    </x:comment>
    <x:comment ref="R31" authorId="0">
      <x:text>
        <x:r>
          <x:t>LTM flow equals FY2025 plus H1 2026 minus H1 2025. Stock balances stay at June 2026. Formula: =IF(COUNT(M31,Q31,P31)=3,M31+Q31-P31,"n.a.")</x:t>
        </x:r>
      </x:text>
    </x:comment>
    <x:comment ref="R32" authorId="0">
      <x:text>
        <x:r>
          <x:t>LTM flow equals FY2025 plus H1 2026 minus H1 2025. Stock balances stay at June 2026. Formula: =IF(COUNT(M32,Q32,P32)=3,M32+Q32-P32,"n.a.")</x:t>
        </x:r>
      </x:text>
    </x:comment>
    <x:comment ref="R33" authorId="0">
      <x:text>
        <x:r>
          <x:t>LTM flow equals FY2025 plus H1 2026 minus H1 2025. Stock balances stay at June 2026. Formula: =IF(COUNT(M33,Q33,P33)=3,M33+Q33-P33,"n.a.")</x:t>
        </x:r>
      </x:text>
    </x:comment>
    <x:comment ref="R34" authorId="0">
      <x:text>
        <x:r>
          <x:t>LTM flow equals FY2025 plus H1 2026 minus H1 2025. Stock balances stay at June 2026. Formula: =IF(COUNT(M34,Q34,P34)=3,M34+Q34-P34,"n.a.")</x:t>
        </x:r>
      </x:text>
    </x:comment>
    <x:comment ref="R35" authorId="0">
      <x:text>
        <x:r>
          <x:t>LTM flow equals FY2025 plus H1 2026 minus H1 2025. Stock balances stay at June 2026. Formula: =IF(COUNT(M35,Q35,P35)=3,M35+Q35-P35,"n.a.")</x:t>
        </x:r>
      </x:text>
    </x:comment>
    <x:comment ref="R36" authorId="0">
      <x:text>
        <x:r>
          <x:t>LTM flow equals FY2025 plus H1 2026 minus H1 2025. Stock balances stay at June 2026. Formula: =IF(COUNT(M36,Q36,P36)=3,M36+Q36-P36,"n.a.")</x:t>
        </x:r>
      </x:text>
    </x:comment>
    <x:comment ref="R37" authorId="0">
      <x:text>
        <x:r>
          <x:t>LTM flow equals FY2025 plus H1 2026 minus H1 2025. Stock balances stay at June 2026. Formula: =IF(COUNT(M37,Q37,P37)=3,M37+Q37-P37,"n.a.")</x:t>
        </x:r>
      </x:text>
    </x:comment>
    <x:comment ref="R39" authorId="0">
      <x:text>
        <x:r>
          <x:t>Reconstruct LTM diluted average shares with equal half-year weighting. Formula: =IF(COUNT(M39,Q39,P39)=3,M39+Q39/2-P39/2,"n.a.")</x:t>
        </x:r>
      </x:text>
    </x:comment>
    <x:comment ref="R40" authorId="0">
      <x:text>
        <x:r>
          <x:t>LTM common income divided by the reconstructed diluted-share average. Formula: =IF(AND(ISNUMBER(R36),ISNUMBER(R39),R39&lt;&gt;0),R36/R39,"n.a.")</x:t>
        </x:r>
      </x:text>
    </x:comment>
    <x:comment ref="R41" authorId="0">
      <x:text>
        <x:r>
          <x:t>LTM flow equals FY2025 plus H1 2026 minus H1 2025. Stock balances stay at June 2026. Formula: =IF(COUNT(M41,Q41,P41)=3,M41+Q41-P41,"n.a.")</x:t>
        </x:r>
      </x:text>
    </x:comment>
    <x:comment ref="R42" authorId="0">
      <x:text>
        <x:r>
          <x:t>LTM flow equals FY2025 plus H1 2026 minus H1 2025. Stock balances stay at June 2026. Formula: =IF(COUNT(M42,Q42,P42)=3,M42+Q42-P42,"n.a.")</x:t>
        </x:r>
      </x:text>
    </x:comment>
    <x:comment ref="R43" authorId="0">
      <x:text>
        <x:r>
          <x:t>LTM flow equals FY2025 plus H1 2026 minus H1 2025. Stock balances stay at June 2026. Formula: =IF(COUNT(M43,Q43,P43)=3,M43+Q43-P43,"n.a.")</x:t>
        </x:r>
      </x:text>
    </x:comment>
    <x:comment ref="R44" authorId="0">
      <x:text>
        <x:r>
          <x:t>LTM flow equals FY2025 plus H1 2026 minus H1 2025. Stock balances stay at June 2026. Formula: =IF(COUNT(M44,Q44,P44)=3,M44+Q44-P44,"n.a.")</x:t>
        </x:r>
      </x:text>
    </x:comment>
    <x:comment ref="R45" authorId="0">
      <x:text>
        <x:r>
          <x:t>LTM flow equals FY2025 plus H1 2026 minus H1 2025. Stock balances stay at June 2026. Formula: =IF(COUNT(M45,Q45,P45)=3,M45+Q45-P45,"n.a.")</x:t>
        </x:r>
      </x:text>
    </x:comment>
    <x:comment ref="R46" authorId="0">
      <x:text>
        <x:r>
          <x:t>LTM flow equals FY2025 plus H1 2026 minus H1 2025. Stock balances stay at June 2026. Formula: =IF(COUNT(M46,Q46,P46)=3,M46+Q46-P46,"n.a.")</x:t>
        </x:r>
      </x:text>
    </x:comment>
    <x:comment ref="R48" authorId="0">
      <x:text>
        <x:r>
          <x:t>LTM return proxy uses June 2025 and June 2026 average balances. Formula: =IF(COUNT(R36,P11,Q11)=3,R36/AVERAGE(P11,Q11),"n.a.")</x:t>
        </x:r>
      </x:text>
    </x:comment>
    <x:comment ref="R49" authorId="0">
      <x:text>
        <x:r>
          <x:t>LTM return proxy uses June 2025 and June 2026 average balances. Formula: =IF(COUNT(R36,P15,Q15)=3,R36/AVERAGE(P15,Q15),"n.a.")</x:t>
        </x:r>
      </x:text>
    </x:comment>
    <x:comment ref="R50" authorId="0">
      <x:text>
        <x:r>
          <x:t>LTM return proxy uses June 2025 and June 2026 average balances. Formula: =IF(COUNT(R36,P7,Q7)=3,R36/AVERAGE(P7,Q7),"n.a.")</x:t>
        </x:r>
      </x:text>
    </x:comment>
    <x:comment ref="R55" authorId="0">
      <x:text>
        <x:r>
          <x:t>LTM flow equals FY2025 plus H1 2026 minus H1 2025. Stock balances stay at June 2026. Formula: =IF(COUNT(M55,Q55,P55)=3,M55+Q55-P55,"n.a.")</x:t>
        </x:r>
      </x:text>
    </x:comment>
    <x:comment ref="N30" authorId="0">
      <x:text>
        <x:r>
          <x:t>FY2026 estimate from the single forecast build, not reported full-year results. Formula: ='Forecast FY2026'!O15</x:t>
        </x:r>
      </x:text>
    </x:comment>
    <x:comment ref="N31" authorId="0">
      <x:text>
        <x:r>
          <x:t>FY2026 estimate from the single forecast build, not reported full-year results. Formula: ='Forecast FY2026'!P15</x:t>
        </x:r>
      </x:text>
    </x:comment>
    <x:comment ref="N33" authorId="0">
      <x:text>
        <x:r>
          <x:t>FY2026 estimate from the single forecast build, not reported full-year results. Formula: ='Forecast FY2026'!Q15</x:t>
        </x:r>
      </x:text>
    </x:comment>
    <x:comment ref="N36" authorId="0">
      <x:text>
        <x:r>
          <x:t>FY2026 estimate from the single forecast build, not reported full-year results. Formula: ='Forecast FY2026'!R15</x:t>
        </x:r>
      </x:text>
    </x:comment>
    <x:comment ref="N39" authorId="0">
      <x:text>
        <x:r>
          <x:t>FY2026 estimate from the single forecast build, not reported full-year results. Formula: ='Forecast FY2026'!S15</x:t>
        </x:r>
      </x:text>
    </x:comment>
    <x:comment ref="N40" authorId="0">
      <x:text>
        <x:r>
          <x:t>FY2026 estimate from the single forecast build, not reported full-year results. Formula: ='Forecast FY2026'!T15</x:t>
        </x:r>
      </x:text>
    </x:comment>
  </x:commentList>
</x:comments>
</file>

<file path=xl/comments29.xml><?xml version="1.0" encoding="utf-8"?>
<x:comments xmlns:x="http://schemas.openxmlformats.org/spreadsheetml/2006/main">
  <x:authors>
    <x:author/>
  </x:authors>
  <x:commentList>
    <x:comment ref="E7" authorId="0">
      <x:text>
        <x:r>
          <x:t>Assets, FY2017. Linked to the original frozen input. A missing reported fact stays n.a. Formula: ='Historical Inputs'!F4476</x:t>
        </x:r>
      </x:text>
    </x:comment>
    <x:comment ref="E8" authorId="0">
      <x:text>
        <x:r>
          <x:t>Liabilities, FY2017. Linked to the original frozen input. A missing reported fact stays n.a. Formula: ='Historical Inputs'!F4477</x:t>
        </x:r>
      </x:text>
    </x:comment>
    <x:comment ref="E9" authorId="0">
      <x:text>
        <x:r>
          <x:t>Shareholders equity attributable to parent, FY2017. Linked to the original frozen input. A missing reported fact stays n.a. Formula: ='Historical Inputs'!F4478</x:t>
        </x:r>
      </x:text>
    </x:comment>
    <x:comment ref="E12" authorId="0">
      <x:text>
        <x:r>
          <x:t>Goodwill, FY2017. Linked to the original frozen input. A missing reported fact stays n.a. Formula: ='Historical Inputs'!F4481</x:t>
        </x:r>
      </x:text>
    </x:comment>
    <x:comment ref="E19" authorId="0">
      <x:text>
        <x:r>
          <x:t>Reported common book value per share, FY2017. Linked to the original frozen input. A missing reported fact stays n.a. Formula: ='Historical Inputs'!F4514</x:t>
        </x:r>
      </x:text>
    </x:comment>
    <x:comment ref="E20" authorId="0">
      <x:text>
        <x:r>
          <x:t>Reported tangible book value per share, FY2017. Linked to the original frozen input. A missing reported fact stays n.a. Formula: ='Historical Inputs'!F4515</x:t>
        </x:r>
      </x:text>
    </x:comment>
    <x:comment ref="E21" authorId="0">
      <x:text>
        <x:r>
          <x:t>Gross loans and leases selected definition, FY2017. Linked to the original frozen input. A missing reported fact stays n.a. Formula: ='Historical Inputs'!F4488</x:t>
        </x:r>
      </x:text>
    </x:comment>
    <x:comment ref="E22" authorId="0">
      <x:text>
        <x:r>
          <x:t>Net loans after allowance selected definition, FY2017. Linked to the original frozen input. A missing reported fact stays n.a. Formula: ='Historical Inputs'!F4489</x:t>
        </x:r>
      </x:text>
    </x:comment>
    <x:comment ref="E23" authorId="0">
      <x:text>
        <x:r>
          <x:t>Loan allowance for credit losses, FY2017. Linked to the original frozen input. A missing reported fact stays n.a. Formula: ='Historical Inputs'!F4490</x:t>
        </x:r>
      </x:text>
    </x:comment>
    <x:comment ref="E25" authorId="0">
      <x:text>
        <x:r>
          <x:t>Cash, FY2017. Linked to the original frozen input. A missing reported fact stays n.a. Formula: ='Historical Inputs'!F4492</x:t>
        </x:r>
      </x:text>
    </x:comment>
    <x:comment ref="E26" authorId="0">
      <x:text>
        <x:r>
          <x:t>Accumulated other comprehensive income, FY2017. Linked to the original frozen input. A missing reported fact stays n.a. Formula: ='Historical Inputs'!F4493</x:t>
        </x:r>
      </x:text>
    </x:comment>
    <x:comment ref="E28" authorId="0">
      <x:text>
        <x:r>
          <x:t>Net interest income, FY2017. Linked to the original frozen input. A missing reported fact stays n.a. Formula: ='Historical Inputs'!F4494</x:t>
        </x:r>
      </x:text>
    </x:comment>
    <x:comment ref="E29" authorId="0">
      <x:text>
        <x:r>
          <x:t>Noninterest Income, FY2017. Linked to the original frozen input. A missing reported fact stays n.a. Formula: ='Historical Inputs'!F4495</x:t>
        </x:r>
      </x:text>
    </x:comment>
    <x:comment ref="E31" authorId="0">
      <x:text>
        <x:r>
          <x:t>Noninterest expense, FY2017. Linked to the original frozen input. A missing reported fact stays n.a. Formula: ='Historical Inputs'!F4497</x:t>
        </x:r>
      </x:text>
    </x:comment>
    <x:comment ref="E34" authorId="0">
      <x:text>
        <x:r>
          <x:t>Income before income taxes, FY2017. Linked to the original frozen input. A missing reported fact stays n.a. Formula: ='Historical Inputs'!F4499</x:t>
        </x:r>
      </x:text>
    </x:comment>
    <x:comment ref="E35" authorId="0">
      <x:text>
        <x:r>
          <x:t>Tax, FY2017. Linked to the original frozen input. A missing reported fact stays n.a. Formula: ='Historical Inputs'!F4500</x:t>
        </x:r>
      </x:text>
    </x:comment>
    <x:comment ref="E38" authorId="0">
      <x:text>
        <x:r>
          <x:t>Reported diluted EPS, FY2017. Linked to the original frozen input. A missing reported fact stays n.a. Formula: ='Historical Inputs'!F4504</x:t>
        </x:r>
      </x:text>
    </x:comment>
    <x:comment ref="E39" authorId="0">
      <x:text>
        <x:r>
          <x:t>Weighted average diluted shares, FY2017. Linked to the original frozen input. A missing reported fact stays n.a. Formula: ='Historical Inputs'!F4505</x:t>
        </x:r>
      </x:text>
    </x:comment>
    <x:comment ref="E41" authorId="0">
      <x:text>
        <x:r>
          <x:t>Dividends per common share, FY2017. Linked to the original frozen input. A missing reported fact stays n.a. Formula: ='Historical Inputs'!F4506</x:t>
        </x:r>
      </x:text>
    </x:comment>
    <x:comment ref="E42" authorId="0">
      <x:text>
        <x:r>
          <x:t>Cash common dividends paid, FY2017. Linked to the original frozen input. A missing reported fact stays n.a. Formula: ='Historical Inputs'!F4507</x:t>
        </x:r>
      </x:text>
    </x:comment>
    <x:comment ref="E43" authorId="0">
      <x:text>
        <x:r>
          <x:t>Common share repurchases paid, FY2017. Linked to the original frozen input. A missing reported fact stays n.a. Formula: ='Historical Inputs'!F4508</x:t>
        </x:r>
      </x:text>
    </x:comment>
    <x:comment ref="E44" authorId="0">
      <x:text>
        <x:r>
          <x:t>Gross loan charge-offs, FY2017. Linked to the original frozen input. A missing reported fact stays n.a. Formula: ='Historical Inputs'!F4509</x:t>
        </x:r>
      </x:text>
    </x:comment>
    <x:comment ref="E45" authorId="0">
      <x:text>
        <x:r>
          <x:t>Loan recoveries, FY2017. Linked to the original frozen input. A missing reported fact stays n.a. Formula: ='Historical Inputs'!F4510</x:t>
        </x:r>
      </x:text>
    </x:comment>
    <x:comment ref="E47" authorId="0">
      <x:text>
        <x:r>
          <x:t>Actual standardized CET1 ratio, FY2017. Linked to the original frozen input. A missing reported fact stays n.a. Formula: ='Historical Inputs'!F4512</x:t>
        </x:r>
      </x:text>
    </x:comment>
    <x:comment ref="E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Inputs'!F4487</x:t>
        </x:r>
      </x:text>
    </x:comment>
    <x:comment ref="E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Inputs'!F4479),'Historical Inputs'!F4479&gt;=1),'Historical Inputs'!F4479,IF(COUNT('Historical Inputs'!F4478,'Historical Inputs'!F4480)=2,'Historical Inputs'!F4478-'Historical Inputs'!F4480,"n.a."))</x:t>
        </x:r>
      </x:text>
    </x:comment>
    <x:comment ref="E16" authorId="0">
      <x:text>
        <x:r>
          <x:t>Ending shares differ from weighted average diluted shares. Issued less treasury is used only for an identical date. Formula: =IF(ISNUMBER('Historical Inputs'!F4484),'Historical Inputs'!F4484,IF(COUNT('Historical Inputs'!F4485,'Historical Inputs'!F4486)=2,'Historical Inputs'!F4485-'Historical Inputs'!F4486,"n.a."))</x:t>
        </x:r>
      </x:text>
    </x:comment>
    <x:comment ref="E11" authorId="0">
      <x:text>
        <x:r>
          <x:t>Explicit reported common equity takes precedence. Preferred par amounts cannot substitute for carrying values. Rounded BV times shares is a disclosed fallback. Formula: =IF(ISNUMBER('Historical Inputs'!F4480),'Historical Inputs'!F4480,IF(AND(COUNT('Historical Inputs'!F4478,'Historical Inputs'!F4479)=2,'Historical Inputs'!F4479&gt;=1),'Historical Inputs'!F4478-'Historical Inputs'!F4479,IF(COUNT('Historical Inputs'!F4514,E16)=2,'Historical Inputs'!F4514*E16,"n.a.")))</x:t>
        </x:r>
      </x:text>
    </x:comment>
    <x:comment ref="E13" authorId="0">
      <x:text>
        <x:r>
          <x:t>Other intangibles exclude goodwill. If combined intangibles are reported, goodwill is deducted once. Formula: =IF(COUNT('Historical Inputs'!F4483,E12)=2,'Historical Inputs'!F4483-E12,'Historical Inputs'!F4482)</x:t>
        </x:r>
      </x:text>
    </x:comment>
    <x:comment ref="E14" authorId="0">
      <x:text>
        <x:r>
          <x:t>Straight subtraction TCE has no issuer deferred-tax adjustment. Formula: =IF(COUNT(E11,E12,E13)=3,E11-E12-E13,"n.a.")</x:t>
        </x:r>
      </x:text>
    </x:comment>
    <x:comment ref="E17" authorId="0">
      <x:text>
        <x:r>
          <x:t>Reported book value per share takes precedence. Formula: =IF(ISNUMBER('Historical Inputs'!F4514),'Historical Inputs'!F4514,IF(COUNT(E11,E16)=2,E11/E16,"n.a."))</x:t>
        </x:r>
      </x:text>
    </x:comment>
    <x:comment ref="E18" authorId="0">
      <x:text>
        <x:r>
          <x:t>Selected TBV is issuer reported, then issuer TCE divided by ending shares, then straight-subtraction TCE. Formula: =IF(ISNUMBER('Historical Inputs'!F4515),'Historical Inputs'!F4515,IF(COUNT('Historical Inputs'!F4516,E16)=2,'Historical Inputs'!F4516/E16,IF(COUNT(E14,E16)=2,E14/E16,"n.a.")))</x:t>
        </x:r>
      </x:text>
    </x:comment>
    <x:comment ref="E15" authorId="0">
      <x:text>
        <x:r>
          <x:t>Reported TCE takes precedence. TBV times rounded end shares can be a reconstruction. Formula: =IF(ISNUMBER('Historical Inputs'!F4516),'Historical Inputs'!F4516,IF(COUNT(E18,E16)=2,E18*E16,"n.a."))</x:t>
        </x:r>
      </x:text>
    </x:comment>
    <x:comment ref="E36" authorId="0">
      <x:text>
        <x:r>
          <x:t>Common earnings exclude preferred dividends and common-income adjustments. Formula: =IF(ISNUMBER('Historical Inputs'!F4502),'Historical Inputs'!F4502,IF(COUNT('Historical Inputs'!F4501,'Historical Inputs'!F4503)=2,'Historical Inputs'!F4501-'Historical Inputs'!F4503,"n.a."))</x:t>
        </x:r>
      </x:text>
    </x:comment>
    <x:comment ref="E37" authorId="0">
      <x:text>
        <x:r>
          <x:t>Reported parent net income, otherwise common income plus reported preferred adjustments; the fallback is a bridge. Formula: =IF(ISNUMBER('Historical Inputs'!F4501),'Historical Inputs'!F4501,IF(COUNT('Historical Inputs'!F4502,'Historical Inputs'!F4503)=2,'Historical Inputs'!F4502+'Historical Inputs'!F4503,"n.a."))</x:t>
        </x:r>
      </x:text>
    </x:comment>
    <x:comment ref="E30" authorId="0">
      <x:text>
        <x:r>
          <x:t>Net revenue equals net interest plus noninterest income. Use total GAAP reported revenue when a component is unavailable. Formula: =IF(COUNT(E28:E29)=2,SUM(E28:E29),'Historical Inputs'!F4496)</x:t>
        </x:r>
      </x:text>
    </x:comment>
    <x:comment ref="E32" authorId="0">
      <x:text>
        <x:r>
          <x:t>Pre-provision net revenue excludes the provision but retains operating expense. Formula: =IF(COUNT(E30,E31)=2,E30-E31,"n.a.")</x:t>
        </x:r>
      </x:text>
    </x:comment>
    <x:comment ref="E33" authorId="0">
      <x:text>
        <x:r>
          <x:t>Reported credit provision is selected first. Otherwise this is an explicitly labeled pretax bridge residual, not a reported provision. Formula: =IF(ISNUMBER('Historical Inputs'!F4498),'Historical Inputs'!F4498,IF(COUNT(E30,E31,E34)=3,E30-E31-E34,"n.a."))</x:t>
        </x:r>
      </x:text>
    </x:comment>
    <x:comment ref="E40" authorId="0">
      <x:text>
        <x:r>
          <x:t>Calculated common EPS uses common earnings and period-average diluted shares. Formula: =IF(AND(ISNUMBER(E36),ISNUMBER(E39),E39&lt;&gt;0),E36/E39,"n.a.")</x:t>
        </x:r>
      </x:text>
    </x:comment>
    <x:comment ref="E46" authorId="0">
      <x:text>
        <x:r>
          <x:t>Net charge-offs equal gross charge-offs less recoveries. Missing recoveries are not zero. Formula: =IF(COUNT(E44,E45)=2,E44-E45,"n.a.")</x:t>
        </x:r>
      </x:text>
    </x:comment>
    <x:comment ref="E51" authorId="0">
      <x:text>
        <x:r>
          <x:t>GAAP efficiency proxy. Issuer tax-equivalent revenue may produce a different reported ratio. Formula: =IF(AND(ISNUMBER(E31),ISNUMBER(E30),E30&lt;&gt;0),E31/E30,"n.a.")</x:t>
        </x:r>
      </x:text>
    </x:comment>
    <x:comment ref="E52" authorId="0">
      <x:text>
        <x:r>
          <x:t>Period-end loan-to-deposit ratio; business-model funding differences remain. Formula: =IF(AND(ISNUMBER(E21),ISNUMBER(E24),E24&lt;&gt;0),E21/E24,"n.a.")</x:t>
        </x:r>
      </x:text>
    </x:comment>
    <x:comment ref="E53" authorId="0">
      <x:text>
        <x:r>
          <x:t>Loan allowance coverage excludes unfunded commitment reserves. Formula: =IF(AND(ISNUMBER(E23),ISNUMBER(E21),E21&lt;&gt;0),E23/E21,"n.a.")</x:t>
        </x:r>
      </x:text>
    </x:comment>
    <x:comment ref="E54" authorId="0">
      <x:text>
        <x:r>
          <x:t>Charge-offs divided by period-end gross loans. This differs from an issuer average-loan credit-loss ratio. Formula: =IF(AND(ISNUMBER(E46),ISNUMBER(E21),E21&lt;&gt;0),E46/E21,"n.a.")</x:t>
        </x:r>
      </x:text>
    </x:comment>
    <x:comment ref="E55" authorId="0">
      <x:text>
        <x:r>
          <x:t>Difference between parent and common earnings includes preferred and other common-income claims. Formula: =IF(COUNT(E37,E36)=2,E37-E36,"n.a.")</x:t>
        </x:r>
      </x:text>
    </x:comment>
    <x:comment ref="E48" authorId="0">
      <x:text>
        <x:r>
          <x:t>Two-point average balance proxy, not the issuer daily average return. Formula: =IF(COUNT(E36,E11,$U$62)=3,E36/AVERAGE(E11,$U$62),"n.a.")</x:t>
        </x:r>
      </x:text>
    </x:comment>
    <x:comment ref="E49" authorId="0">
      <x:text>
        <x:r>
          <x:t>Two-point average balance proxy, not the issuer daily average return. Formula: =IF(COUNT(E36,E15,$U$63)=3,E36/AVERAGE(E15,$U$63),"n.a.")</x:t>
        </x:r>
      </x:text>
    </x:comment>
    <x:comment ref="E50" authorId="0">
      <x:text>
        <x:r>
          <x:t>Two-point average balance proxy, not the issuer daily average return. Formula: =IF(COUNT(E36,E7,$U$64)=3,E36/AVERAGE(E7,$U$64),"n.a.")</x:t>
        </x:r>
      </x:text>
    </x:comment>
    <x:comment ref="F7" authorId="0">
      <x:text>
        <x:r>
          <x:t>Assets, FY2018. Linked to the original frozen input. A missing reported fact stays n.a. Formula: ='Historical Inputs'!F4517</x:t>
        </x:r>
      </x:text>
    </x:comment>
    <x:comment ref="F8" authorId="0">
      <x:text>
        <x:r>
          <x:t>Liabilities, FY2018. Linked to the original frozen input. A missing reported fact stays n.a. Formula: ='Historical Inputs'!F4518</x:t>
        </x:r>
      </x:text>
    </x:comment>
    <x:comment ref="F9" authorId="0">
      <x:text>
        <x:r>
          <x:t>Shareholders equity attributable to parent, FY2018. Linked to the original frozen input. A missing reported fact stays n.a. Formula: ='Historical Inputs'!F4519</x:t>
        </x:r>
      </x:text>
    </x:comment>
    <x:comment ref="F12" authorId="0">
      <x:text>
        <x:r>
          <x:t>Goodwill, FY2018. Linked to the original frozen input. A missing reported fact stays n.a. Formula: ='Historical Inputs'!F4522</x:t>
        </x:r>
      </x:text>
    </x:comment>
    <x:comment ref="F19" authorId="0">
      <x:text>
        <x:r>
          <x:t>Reported common book value per share, FY2018. Linked to the original frozen input. A missing reported fact stays n.a. Formula: ='Historical Inputs'!F4555</x:t>
        </x:r>
      </x:text>
    </x:comment>
    <x:comment ref="F20" authorId="0">
      <x:text>
        <x:r>
          <x:t>Reported tangible book value per share, FY2018. Linked to the original frozen input. A missing reported fact stays n.a. Formula: ='Historical Inputs'!F4556</x:t>
        </x:r>
      </x:text>
    </x:comment>
    <x:comment ref="F21" authorId="0">
      <x:text>
        <x:r>
          <x:t>Gross loans and leases selected definition, FY2018. Linked to the original frozen input. A missing reported fact stays n.a. Formula: ='Historical Inputs'!F4529</x:t>
        </x:r>
      </x:text>
    </x:comment>
    <x:comment ref="F22" authorId="0">
      <x:text>
        <x:r>
          <x:t>Net loans after allowance selected definition, FY2018. Linked to the original frozen input. A missing reported fact stays n.a. Formula: ='Historical Inputs'!F4530</x:t>
        </x:r>
      </x:text>
    </x:comment>
    <x:comment ref="F23" authorId="0">
      <x:text>
        <x:r>
          <x:t>Loan allowance for credit losses, FY2018. Linked to the original frozen input. A missing reported fact stays n.a. Formula: ='Historical Inputs'!F4531</x:t>
        </x:r>
      </x:text>
    </x:comment>
    <x:comment ref="F25" authorId="0">
      <x:text>
        <x:r>
          <x:t>Cash, FY2018. Linked to the original frozen input. A missing reported fact stays n.a. Formula: ='Historical Inputs'!F4533</x:t>
        </x:r>
      </x:text>
    </x:comment>
    <x:comment ref="F26" authorId="0">
      <x:text>
        <x:r>
          <x:t>Accumulated other comprehensive income, FY2018. Linked to the original frozen input. A missing reported fact stays n.a. Formula: ='Historical Inputs'!F4534</x:t>
        </x:r>
      </x:text>
    </x:comment>
    <x:comment ref="F28" authorId="0">
      <x:text>
        <x:r>
          <x:t>Net interest income, FY2018. Linked to the original frozen input. A missing reported fact stays n.a. Formula: ='Historical Inputs'!F4535</x:t>
        </x:r>
      </x:text>
    </x:comment>
    <x:comment ref="F29" authorId="0">
      <x:text>
        <x:r>
          <x:t>Noninterest Income, FY2018. Linked to the original frozen input. A missing reported fact stays n.a. Formula: ='Historical Inputs'!F4536</x:t>
        </x:r>
      </x:text>
    </x:comment>
    <x:comment ref="F31" authorId="0">
      <x:text>
        <x:r>
          <x:t>Noninterest expense, FY2018. Linked to the original frozen input. A missing reported fact stays n.a. Formula: ='Historical Inputs'!F4538</x:t>
        </x:r>
      </x:text>
    </x:comment>
    <x:comment ref="F34" authorId="0">
      <x:text>
        <x:r>
          <x:t>Income before income taxes, FY2018. Linked to the original frozen input. A missing reported fact stays n.a. Formula: ='Historical Inputs'!F4540</x:t>
        </x:r>
      </x:text>
    </x:comment>
    <x:comment ref="F35" authorId="0">
      <x:text>
        <x:r>
          <x:t>Tax, FY2018. Linked to the original frozen input. A missing reported fact stays n.a. Formula: ='Historical Inputs'!F4541</x:t>
        </x:r>
      </x:text>
    </x:comment>
    <x:comment ref="F38" authorId="0">
      <x:text>
        <x:r>
          <x:t>Reported diluted EPS, FY2018. Linked to the original frozen input. A missing reported fact stays n.a. Formula: ='Historical Inputs'!F4545</x:t>
        </x:r>
      </x:text>
    </x:comment>
    <x:comment ref="F39" authorId="0">
      <x:text>
        <x:r>
          <x:t>Weighted average diluted shares, FY2018. Linked to the original frozen input. A missing reported fact stays n.a. Formula: ='Historical Inputs'!F4546</x:t>
        </x:r>
      </x:text>
    </x:comment>
    <x:comment ref="F41" authorId="0">
      <x:text>
        <x:r>
          <x:t>Dividends per common share, FY2018. Linked to the original frozen input. A missing reported fact stays n.a. Formula: ='Historical Inputs'!F4547</x:t>
        </x:r>
      </x:text>
    </x:comment>
    <x:comment ref="F42" authorId="0">
      <x:text>
        <x:r>
          <x:t>Cash common dividends paid, FY2018. Linked to the original frozen input. A missing reported fact stays n.a. Formula: ='Historical Inputs'!F4548</x:t>
        </x:r>
      </x:text>
    </x:comment>
    <x:comment ref="F43" authorId="0">
      <x:text>
        <x:r>
          <x:t>Common share repurchases paid, FY2018. Linked to the original frozen input. A missing reported fact stays n.a. Formula: ='Historical Inputs'!F4549</x:t>
        </x:r>
      </x:text>
    </x:comment>
    <x:comment ref="F44" authorId="0">
      <x:text>
        <x:r>
          <x:t>Gross loan charge-offs, FY2018. Linked to the original frozen input. A missing reported fact stays n.a. Formula: ='Historical Inputs'!F4550</x:t>
        </x:r>
      </x:text>
    </x:comment>
    <x:comment ref="F45" authorId="0">
      <x:text>
        <x:r>
          <x:t>Loan recoveries, FY2018. Linked to the original frozen input. A missing reported fact stays n.a. Formula: ='Historical Inputs'!F4551</x:t>
        </x:r>
      </x:text>
    </x:comment>
    <x:comment ref="F47" authorId="0">
      <x:text>
        <x:r>
          <x:t>Actual standardized CET1 ratio, FY2018. Linked to the original frozen input. A missing reported fact stays n.a. Formula: ='Historical Inputs'!F4553</x:t>
        </x:r>
      </x:text>
    </x:comment>
    <x:comment ref="F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Inputs'!F4528</x:t>
        </x:r>
      </x:text>
    </x:comment>
    <x:comment ref="F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Inputs'!F4520),'Historical Inputs'!F4520&gt;=1),'Historical Inputs'!F4520,IF(COUNT('Historical Inputs'!F4519,'Historical Inputs'!F4521)=2,'Historical Inputs'!F4519-'Historical Inputs'!F4521,"n.a."))</x:t>
        </x:r>
      </x:text>
    </x:comment>
    <x:comment ref="F16" authorId="0">
      <x:text>
        <x:r>
          <x:t>Ending shares differ from weighted average diluted shares. Issued less treasury is used only for an identical date. Formula: =IF(ISNUMBER('Historical Inputs'!F4525),'Historical Inputs'!F4525,IF(COUNT('Historical Inputs'!F4526,'Historical Inputs'!F4527)=2,'Historical Inputs'!F4526-'Historical Inputs'!F4527,"n.a."))</x:t>
        </x:r>
      </x:text>
    </x:comment>
    <x:comment ref="F11" authorId="0">
      <x:text>
        <x:r>
          <x:t>Explicit reported common equity takes precedence. Preferred par amounts cannot substitute for carrying values. Rounded BV times shares is a disclosed fallback. Formula: =IF(ISNUMBER('Historical Inputs'!F4521),'Historical Inputs'!F4521,IF(AND(COUNT('Historical Inputs'!F4519,'Historical Inputs'!F4520)=2,'Historical Inputs'!F4520&gt;=1),'Historical Inputs'!F4519-'Historical Inputs'!F4520,IF(COUNT('Historical Inputs'!F4555,F16)=2,'Historical Inputs'!F4555*F16,"n.a.")))</x:t>
        </x:r>
      </x:text>
    </x:comment>
    <x:comment ref="F13" authorId="0">
      <x:text>
        <x:r>
          <x:t>Other intangibles exclude goodwill. If combined intangibles are reported, goodwill is deducted once. Formula: =IF(COUNT('Historical Inputs'!F4524,F12)=2,'Historical Inputs'!F4524-F12,'Historical Inputs'!F4523)</x:t>
        </x:r>
      </x:text>
    </x:comment>
    <x:comment ref="F14" authorId="0">
      <x:text>
        <x:r>
          <x:t>Straight subtraction TCE has no issuer deferred-tax adjustment. Formula: =IF(COUNT(F11,F12,F13)=3,F11-F12-F13,"n.a.")</x:t>
        </x:r>
      </x:text>
    </x:comment>
    <x:comment ref="F17" authorId="0">
      <x:text>
        <x:r>
          <x:t>Reported book value per share takes precedence. Formula: =IF(ISNUMBER('Historical Inputs'!F4555),'Historical Inputs'!F4555,IF(COUNT(F11,F16)=2,F11/F16,"n.a."))</x:t>
        </x:r>
      </x:text>
    </x:comment>
    <x:comment ref="F18" authorId="0">
      <x:text>
        <x:r>
          <x:t>Selected TBV is issuer reported, then issuer TCE divided by ending shares, then straight-subtraction TCE. Formula: =IF(ISNUMBER('Historical Inputs'!F4556),'Historical Inputs'!F4556,IF(COUNT('Historical Inputs'!F4557,F16)=2,'Historical Inputs'!F4557/F16,IF(COUNT(F14,F16)=2,F14/F16,"n.a.")))</x:t>
        </x:r>
      </x:text>
    </x:comment>
    <x:comment ref="F15" authorId="0">
      <x:text>
        <x:r>
          <x:t>Reported TCE takes precedence. TBV times rounded end shares can be a reconstruction. Formula: =IF(ISNUMBER('Historical Inputs'!F4557),'Historical Inputs'!F4557,IF(COUNT(F18,F16)=2,F18*F16,"n.a."))</x:t>
        </x:r>
      </x:text>
    </x:comment>
    <x:comment ref="F36" authorId="0">
      <x:text>
        <x:r>
          <x:t>Common earnings exclude preferred dividends and common-income adjustments. Formula: =IF(ISNUMBER('Historical Inputs'!F4543),'Historical Inputs'!F4543,IF(COUNT('Historical Inputs'!F4542,'Historical Inputs'!F4544)=2,'Historical Inputs'!F4542-'Historical Inputs'!F4544,"n.a."))</x:t>
        </x:r>
      </x:text>
    </x:comment>
    <x:comment ref="F37" authorId="0">
      <x:text>
        <x:r>
          <x:t>Reported parent net income, otherwise common income plus reported preferred adjustments; the fallback is a bridge. Formula: =IF(ISNUMBER('Historical Inputs'!F4542),'Historical Inputs'!F4542,IF(COUNT('Historical Inputs'!F4543,'Historical Inputs'!F4544)=2,'Historical Inputs'!F4543+'Historical Inputs'!F4544,"n.a."))</x:t>
        </x:r>
      </x:text>
    </x:comment>
    <x:comment ref="F30" authorId="0">
      <x:text>
        <x:r>
          <x:t>Net revenue equals net interest plus noninterest income. Use total GAAP reported revenue when a component is unavailable. Formula: =IF(COUNT(F28:F29)=2,SUM(F28:F29),'Historical Inputs'!F4537)</x:t>
        </x:r>
      </x:text>
    </x:comment>
    <x:comment ref="F32" authorId="0">
      <x:text>
        <x:r>
          <x:t>Pre-provision net revenue excludes the provision but retains operating expense. Formula: =IF(COUNT(F30,F31)=2,F30-F31,"n.a.")</x:t>
        </x:r>
      </x:text>
    </x:comment>
    <x:comment ref="F33" authorId="0">
      <x:text>
        <x:r>
          <x:t>Reported credit provision is selected first. Otherwise this is an explicitly labeled pretax bridge residual, not a reported provision. Formula: =IF(ISNUMBER('Historical Inputs'!F4539),'Historical Inputs'!F4539,IF(COUNT(F30,F31,F34)=3,F30-F31-F34,"n.a."))</x:t>
        </x:r>
      </x:text>
    </x:comment>
    <x:comment ref="F40" authorId="0">
      <x:text>
        <x:r>
          <x:t>Calculated common EPS uses common earnings and period-average diluted shares. Formula: =IF(AND(ISNUMBER(F36),ISNUMBER(F39),F39&lt;&gt;0),F36/F39,"n.a.")</x:t>
        </x:r>
      </x:text>
    </x:comment>
    <x:comment ref="F46" authorId="0">
      <x:text>
        <x:r>
          <x:t>Net charge-offs equal gross charge-offs less recoveries. Missing recoveries are not zero. Formula: =IF(COUNT(F44,F45)=2,F44-F45,"n.a.")</x:t>
        </x:r>
      </x:text>
    </x:comment>
    <x:comment ref="F51" authorId="0">
      <x:text>
        <x:r>
          <x:t>GAAP efficiency proxy. Issuer tax-equivalent revenue may produce a different reported ratio. Formula: =IF(AND(ISNUMBER(F31),ISNUMBER(F30),F30&lt;&gt;0),F31/F30,"n.a.")</x:t>
        </x:r>
      </x:text>
    </x:comment>
    <x:comment ref="F52" authorId="0">
      <x:text>
        <x:r>
          <x:t>Period-end loan-to-deposit ratio; business-model funding differences remain. Formula: =IF(AND(ISNUMBER(F21),ISNUMBER(F24),F24&lt;&gt;0),F21/F24,"n.a.")</x:t>
        </x:r>
      </x:text>
    </x:comment>
    <x:comment ref="F53" authorId="0">
      <x:text>
        <x:r>
          <x:t>Loan allowance coverage excludes unfunded commitment reserves. Formula: =IF(AND(ISNUMBER(F23),ISNUMBER(F21),F21&lt;&gt;0),F23/F21,"n.a.")</x:t>
        </x:r>
      </x:text>
    </x:comment>
    <x:comment ref="F54" authorId="0">
      <x:text>
        <x:r>
          <x:t>Charge-offs divided by period-end gross loans. This differs from an issuer average-loan credit-loss ratio. Formula: =IF(AND(ISNUMBER(F46),ISNUMBER(F21),F21&lt;&gt;0),F46/F21,"n.a.")</x:t>
        </x:r>
      </x:text>
    </x:comment>
    <x:comment ref="F55" authorId="0">
      <x:text>
        <x:r>
          <x:t>Difference between parent and common earnings includes preferred and other common-income claims. Formula: =IF(COUNT(F37,F36)=2,F37-F36,"n.a.")</x:t>
        </x:r>
      </x:text>
    </x:comment>
    <x:comment ref="F48" authorId="0">
      <x:text>
        <x:r>
          <x:t>Two-point average balance proxy, not the issuer daily average return. Formula: =IF(COUNT(F36,F11,E11)=3,F36/AVERAGE(F11,E11),"n.a.")</x:t>
        </x:r>
      </x:text>
    </x:comment>
    <x:comment ref="F49" authorId="0">
      <x:text>
        <x:r>
          <x:t>Two-point average balance proxy, not the issuer daily average return. Formula: =IF(COUNT(F36,F15,E15)=3,F36/AVERAGE(F15,E15),"n.a.")</x:t>
        </x:r>
      </x:text>
    </x:comment>
    <x:comment ref="F50" authorId="0">
      <x:text>
        <x:r>
          <x:t>Two-point average balance proxy, not the issuer daily average return. Formula: =IF(COUNT(F36,F7,E7)=3,F36/AVERAGE(F7,E7),"n.a.")</x:t>
        </x:r>
      </x:text>
    </x:comment>
    <x:comment ref="G7" authorId="0">
      <x:text>
        <x:r>
          <x:t>Assets, FY2019. Linked to the original frozen input. A missing reported fact stays n.a. Formula: ='Historical Inputs'!F4558</x:t>
        </x:r>
      </x:text>
    </x:comment>
    <x:comment ref="G8" authorId="0">
      <x:text>
        <x:r>
          <x:t>Liabilities, FY2019. Linked to the original frozen input. A missing reported fact stays n.a. Formula: ='Historical Inputs'!F4559</x:t>
        </x:r>
      </x:text>
    </x:comment>
    <x:comment ref="G9" authorId="0">
      <x:text>
        <x:r>
          <x:t>Shareholders equity attributable to parent, FY2019. Linked to the original frozen input. A missing reported fact stays n.a. Formula: ='Historical Inputs'!F4560</x:t>
        </x:r>
      </x:text>
    </x:comment>
    <x:comment ref="G12" authorId="0">
      <x:text>
        <x:r>
          <x:t>Goodwill, FY2019. Linked to the original frozen input. A missing reported fact stays n.a. Formula: ='Historical Inputs'!F4563</x:t>
        </x:r>
      </x:text>
    </x:comment>
    <x:comment ref="G19" authorId="0">
      <x:text>
        <x:r>
          <x:t>Reported common book value per share, FY2019. Linked to the original frozen input. A missing reported fact stays n.a. Formula: ='Historical Inputs'!F4596</x:t>
        </x:r>
      </x:text>
    </x:comment>
    <x:comment ref="G20" authorId="0">
      <x:text>
        <x:r>
          <x:t>Reported tangible book value per share, FY2019. Linked to the original frozen input. A missing reported fact stays n.a. Formula: ='Historical Inputs'!F4597</x:t>
        </x:r>
      </x:text>
    </x:comment>
    <x:comment ref="G21" authorId="0">
      <x:text>
        <x:r>
          <x:t>Gross loans and leases selected definition, FY2019. Linked to the original frozen input. A missing reported fact stays n.a. Formula: ='Historical Inputs'!F4570</x:t>
        </x:r>
      </x:text>
    </x:comment>
    <x:comment ref="G22" authorId="0">
      <x:text>
        <x:r>
          <x:t>Net loans after allowance selected definition, FY2019. Linked to the original frozen input. A missing reported fact stays n.a. Formula: ='Historical Inputs'!F4571</x:t>
        </x:r>
      </x:text>
    </x:comment>
    <x:comment ref="G23" authorId="0">
      <x:text>
        <x:r>
          <x:t>Loan allowance for credit losses, FY2019. Linked to the original frozen input. A missing reported fact stays n.a. Formula: ='Historical Inputs'!F4572</x:t>
        </x:r>
      </x:text>
    </x:comment>
    <x:comment ref="G25" authorId="0">
      <x:text>
        <x:r>
          <x:t>Cash, FY2019. Linked to the original frozen input. A missing reported fact stays n.a. Formula: ='Historical Inputs'!F4574</x:t>
        </x:r>
      </x:text>
    </x:comment>
    <x:comment ref="G26" authorId="0">
      <x:text>
        <x:r>
          <x:t>Accumulated other comprehensive income, FY2019. Linked to the original frozen input. A missing reported fact stays n.a. Formula: ='Historical Inputs'!F4575</x:t>
        </x:r>
      </x:text>
    </x:comment>
    <x:comment ref="G28" authorId="0">
      <x:text>
        <x:r>
          <x:t>Net interest income, FY2019. Linked to the original frozen input. A missing reported fact stays n.a. Formula: ='Historical Inputs'!F4576</x:t>
        </x:r>
      </x:text>
    </x:comment>
    <x:comment ref="G29" authorId="0">
      <x:text>
        <x:r>
          <x:t>Noninterest Income, FY2019. Linked to the original frozen input. A missing reported fact stays n.a. Formula: ='Historical Inputs'!F4577</x:t>
        </x:r>
      </x:text>
    </x:comment>
    <x:comment ref="G31" authorId="0">
      <x:text>
        <x:r>
          <x:t>Noninterest expense, FY2019. Linked to the original frozen input. A missing reported fact stays n.a. Formula: ='Historical Inputs'!F4579</x:t>
        </x:r>
      </x:text>
    </x:comment>
    <x:comment ref="G34" authorId="0">
      <x:text>
        <x:r>
          <x:t>Income before income taxes, FY2019. Linked to the original frozen input. A missing reported fact stays n.a. Formula: ='Historical Inputs'!F4581</x:t>
        </x:r>
      </x:text>
    </x:comment>
    <x:comment ref="G35" authorId="0">
      <x:text>
        <x:r>
          <x:t>Tax, FY2019. Linked to the original frozen input. A missing reported fact stays n.a. Formula: ='Historical Inputs'!F4582</x:t>
        </x:r>
      </x:text>
    </x:comment>
    <x:comment ref="G38" authorId="0">
      <x:text>
        <x:r>
          <x:t>Reported diluted EPS, FY2019. Linked to the original frozen input. A missing reported fact stays n.a. Formula: ='Historical Inputs'!F4586</x:t>
        </x:r>
      </x:text>
    </x:comment>
    <x:comment ref="G39" authorId="0">
      <x:text>
        <x:r>
          <x:t>Weighted average diluted shares, FY2019. Linked to the original frozen input. A missing reported fact stays n.a. Formula: ='Historical Inputs'!F4587</x:t>
        </x:r>
      </x:text>
    </x:comment>
    <x:comment ref="G41" authorId="0">
      <x:text>
        <x:r>
          <x:t>Dividends per common share, FY2019. Linked to the original frozen input. A missing reported fact stays n.a. Formula: ='Historical Inputs'!F4588</x:t>
        </x:r>
      </x:text>
    </x:comment>
    <x:comment ref="G42" authorId="0">
      <x:text>
        <x:r>
          <x:t>Cash common dividends paid, FY2019. Linked to the original frozen input. A missing reported fact stays n.a. Formula: ='Historical Inputs'!F4589</x:t>
        </x:r>
      </x:text>
    </x:comment>
    <x:comment ref="G43" authorId="0">
      <x:text>
        <x:r>
          <x:t>Common share repurchases paid, FY2019. Linked to the original frozen input. A missing reported fact stays n.a. Formula: ='Historical Inputs'!F4590</x:t>
        </x:r>
      </x:text>
    </x:comment>
    <x:comment ref="G44" authorId="0">
      <x:text>
        <x:r>
          <x:t>Gross loan charge-offs, FY2019. Linked to the original frozen input. A missing reported fact stays n.a. Formula: ='Historical Inputs'!F4591</x:t>
        </x:r>
      </x:text>
    </x:comment>
    <x:comment ref="G45" authorId="0">
      <x:text>
        <x:r>
          <x:t>Loan recoveries, FY2019. Linked to the original frozen input. A missing reported fact stays n.a. Formula: ='Historical Inputs'!F4592</x:t>
        </x:r>
      </x:text>
    </x:comment>
    <x:comment ref="G47" authorId="0">
      <x:text>
        <x:r>
          <x:t>Actual standardized CET1 ratio, FY2019. Linked to the original frozen input. A missing reported fact stays n.a. Formula: ='Historical Inputs'!F4594</x:t>
        </x:r>
      </x:text>
    </x:comment>
    <x:comment ref="G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Inputs'!F4569</x:t>
        </x:r>
      </x:text>
    </x:comment>
    <x:comment ref="G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Inputs'!F4561),'Historical Inputs'!F4561&gt;=1),'Historical Inputs'!F4561,IF(COUNT('Historical Inputs'!F4560,'Historical Inputs'!F4562)=2,'Historical Inputs'!F4560-'Historical Inputs'!F4562,"n.a."))</x:t>
        </x:r>
      </x:text>
    </x:comment>
    <x:comment ref="G16" authorId="0">
      <x:text>
        <x:r>
          <x:t>Ending shares differ from weighted average diluted shares. Issued less treasury is used only for an identical date. Formula: =IF(ISNUMBER('Historical Inputs'!F4566),'Historical Inputs'!F4566,IF(COUNT('Historical Inputs'!F4567,'Historical Inputs'!F4568)=2,'Historical Inputs'!F4567-'Historical Inputs'!F4568,"n.a."))</x:t>
        </x:r>
      </x:text>
    </x:comment>
    <x:comment ref="G11" authorId="0">
      <x:text>
        <x:r>
          <x:t>Explicit reported common equity takes precedence. Preferred par amounts cannot substitute for carrying values. Rounded BV times shares is a disclosed fallback. Formula: =IF(ISNUMBER('Historical Inputs'!F4562),'Historical Inputs'!F4562,IF(AND(COUNT('Historical Inputs'!F4560,'Historical Inputs'!F4561)=2,'Historical Inputs'!F4561&gt;=1),'Historical Inputs'!F4560-'Historical Inputs'!F4561,IF(COUNT('Historical Inputs'!F4596,G16)=2,'Historical Inputs'!F4596*G16,"n.a.")))</x:t>
        </x:r>
      </x:text>
    </x:comment>
    <x:comment ref="G13" authorId="0">
      <x:text>
        <x:r>
          <x:t>Other intangibles exclude goodwill. If combined intangibles are reported, goodwill is deducted once. Formula: =IF(COUNT('Historical Inputs'!F4565,G12)=2,'Historical Inputs'!F4565-G12,'Historical Inputs'!F4564)</x:t>
        </x:r>
      </x:text>
    </x:comment>
    <x:comment ref="G14" authorId="0">
      <x:text>
        <x:r>
          <x:t>Straight subtraction TCE has no issuer deferred-tax adjustment. Formula: =IF(COUNT(G11,G12,G13)=3,G11-G12-G13,"n.a.")</x:t>
        </x:r>
      </x:text>
    </x:comment>
    <x:comment ref="G17" authorId="0">
      <x:text>
        <x:r>
          <x:t>Reported book value per share takes precedence. Formula: =IF(ISNUMBER('Historical Inputs'!F4596),'Historical Inputs'!F4596,IF(COUNT(G11,G16)=2,G11/G16,"n.a."))</x:t>
        </x:r>
      </x:text>
    </x:comment>
    <x:comment ref="G18" authorId="0">
      <x:text>
        <x:r>
          <x:t>Selected TBV is issuer reported, then issuer TCE divided by ending shares, then straight-subtraction TCE. Formula: =IF(ISNUMBER('Historical Inputs'!F4597),'Historical Inputs'!F4597,IF(COUNT('Historical Inputs'!F4598,G16)=2,'Historical Inputs'!F4598/G16,IF(COUNT(G14,G16)=2,G14/G16,"n.a.")))</x:t>
        </x:r>
      </x:text>
    </x:comment>
    <x:comment ref="G15" authorId="0">
      <x:text>
        <x:r>
          <x:t>Reported TCE takes precedence. TBV times rounded end shares can be a reconstruction. Formula: =IF(ISNUMBER('Historical Inputs'!F4598),'Historical Inputs'!F4598,IF(COUNT(G18,G16)=2,G18*G16,"n.a."))</x:t>
        </x:r>
      </x:text>
    </x:comment>
    <x:comment ref="G36" authorId="0">
      <x:text>
        <x:r>
          <x:t>Common earnings exclude preferred dividends and common-income adjustments. Formula: =IF(ISNUMBER('Historical Inputs'!F4584),'Historical Inputs'!F4584,IF(COUNT('Historical Inputs'!F4583,'Historical Inputs'!F4585)=2,'Historical Inputs'!F4583-'Historical Inputs'!F4585,"n.a."))</x:t>
        </x:r>
      </x:text>
    </x:comment>
    <x:comment ref="G37" authorId="0">
      <x:text>
        <x:r>
          <x:t>Reported parent net income, otherwise common income plus reported preferred adjustments; the fallback is a bridge. Formula: =IF(ISNUMBER('Historical Inputs'!F4583),'Historical Inputs'!F4583,IF(COUNT('Historical Inputs'!F4584,'Historical Inputs'!F4585)=2,'Historical Inputs'!F4584+'Historical Inputs'!F4585,"n.a."))</x:t>
        </x:r>
      </x:text>
    </x:comment>
    <x:comment ref="G30" authorId="0">
      <x:text>
        <x:r>
          <x:t>Net revenue equals net interest plus noninterest income. Use total GAAP reported revenue when a component is unavailable. Formula: =IF(COUNT(G28:G29)=2,SUM(G28:G29),'Historical Inputs'!F4578)</x:t>
        </x:r>
      </x:text>
    </x:comment>
    <x:comment ref="G32" authorId="0">
      <x:text>
        <x:r>
          <x:t>Pre-provision net revenue excludes the provision but retains operating expense. Formula: =IF(COUNT(G30,G31)=2,G30-G31,"n.a.")</x:t>
        </x:r>
      </x:text>
    </x:comment>
    <x:comment ref="G33" authorId="0">
      <x:text>
        <x:r>
          <x:t>Reported credit provision is selected first. Otherwise this is an explicitly labeled pretax bridge residual, not a reported provision. Formula: =IF(ISNUMBER('Historical Inputs'!F4580),'Historical Inputs'!F4580,IF(COUNT(G30,G31,G34)=3,G30-G31-G34,"n.a."))</x:t>
        </x:r>
      </x:text>
    </x:comment>
    <x:comment ref="G40" authorId="0">
      <x:text>
        <x:r>
          <x:t>Calculated common EPS uses common earnings and period-average diluted shares. Formula: =IF(AND(ISNUMBER(G36),ISNUMBER(G39),G39&lt;&gt;0),G36/G39,"n.a.")</x:t>
        </x:r>
      </x:text>
    </x:comment>
    <x:comment ref="G46" authorId="0">
      <x:text>
        <x:r>
          <x:t>Net charge-offs equal gross charge-offs less recoveries. Missing recoveries are not zero. Formula: =IF(COUNT(G44,G45)=2,G44-G45,"n.a.")</x:t>
        </x:r>
      </x:text>
    </x:comment>
    <x:comment ref="G51" authorId="0">
      <x:text>
        <x:r>
          <x:t>GAAP efficiency proxy. Issuer tax-equivalent revenue may produce a different reported ratio. Formula: =IF(AND(ISNUMBER(G31),ISNUMBER(G30),G30&lt;&gt;0),G31/G30,"n.a.")</x:t>
        </x:r>
      </x:text>
    </x:comment>
    <x:comment ref="G52" authorId="0">
      <x:text>
        <x:r>
          <x:t>Period-end loan-to-deposit ratio; business-model funding differences remain. Formula: =IF(AND(ISNUMBER(G21),ISNUMBER(G24),G24&lt;&gt;0),G21/G24,"n.a.")</x:t>
        </x:r>
      </x:text>
    </x:comment>
    <x:comment ref="G53" authorId="0">
      <x:text>
        <x:r>
          <x:t>Loan allowance coverage excludes unfunded commitment reserves. Formula: =IF(AND(ISNUMBER(G23),ISNUMBER(G21),G21&lt;&gt;0),G23/G21,"n.a.")</x:t>
        </x:r>
      </x:text>
    </x:comment>
    <x:comment ref="G54" authorId="0">
      <x:text>
        <x:r>
          <x:t>Charge-offs divided by period-end gross loans. This differs from an issuer average-loan credit-loss ratio. Formula: =IF(AND(ISNUMBER(G46),ISNUMBER(G21),G21&lt;&gt;0),G46/G21,"n.a.")</x:t>
        </x:r>
      </x:text>
    </x:comment>
    <x:comment ref="G55" authorId="0">
      <x:text>
        <x:r>
          <x:t>Difference between parent and common earnings includes preferred and other common-income claims. Formula: =IF(COUNT(G37,G36)=2,G37-G36,"n.a.")</x:t>
        </x:r>
      </x:text>
    </x:comment>
    <x:comment ref="G48" authorId="0">
      <x:text>
        <x:r>
          <x:t>Two-point average balance proxy, not the issuer daily average return. Formula: =IF(COUNT(G36,G11,F11)=3,G36/AVERAGE(G11,F11),"n.a.")</x:t>
        </x:r>
      </x:text>
    </x:comment>
    <x:comment ref="G49" authorId="0">
      <x:text>
        <x:r>
          <x:t>Two-point average balance proxy, not the issuer daily average return. Formula: =IF(COUNT(G36,G15,F15)=3,G36/AVERAGE(G15,F15),"n.a.")</x:t>
        </x:r>
      </x:text>
    </x:comment>
    <x:comment ref="G50" authorId="0">
      <x:text>
        <x:r>
          <x:t>Two-point average balance proxy, not the issuer daily average return. Formula: =IF(COUNT(G36,G7,F7)=3,G36/AVERAGE(G7,F7),"n.a.")</x:t>
        </x:r>
      </x:text>
    </x:comment>
    <x:comment ref="H7" authorId="0">
      <x:text>
        <x:r>
          <x:t>Assets, FY2020. Linked to the original frozen input. A missing reported fact stays n.a. Formula: ='Historical Inputs'!F4599</x:t>
        </x:r>
      </x:text>
    </x:comment>
    <x:comment ref="H8" authorId="0">
      <x:text>
        <x:r>
          <x:t>Liabilities, FY2020. Linked to the original frozen input. A missing reported fact stays n.a. Formula: ='Historical Inputs'!F4600</x:t>
        </x:r>
      </x:text>
    </x:comment>
    <x:comment ref="H9" authorId="0">
      <x:text>
        <x:r>
          <x:t>Shareholders equity attributable to parent, FY2020. Linked to the original frozen input. A missing reported fact stays n.a. Formula: ='Historical Inputs'!F4601</x:t>
        </x:r>
      </x:text>
    </x:comment>
    <x:comment ref="H12" authorId="0">
      <x:text>
        <x:r>
          <x:t>Goodwill, FY2020. Linked to the original frozen input. A missing reported fact stays n.a. Formula: ='Historical Inputs'!F4604</x:t>
        </x:r>
      </x:text>
    </x:comment>
    <x:comment ref="H19" authorId="0">
      <x:text>
        <x:r>
          <x:t>Reported common book value per share, FY2020. Linked to the original frozen input. A missing reported fact stays n.a. Formula: ='Historical Inputs'!F4637</x:t>
        </x:r>
      </x:text>
    </x:comment>
    <x:comment ref="H20" authorId="0">
      <x:text>
        <x:r>
          <x:t>Reported tangible book value per share, FY2020. Linked to the original frozen input. A missing reported fact stays n.a. Formula: ='Historical Inputs'!F4638</x:t>
        </x:r>
      </x:text>
    </x:comment>
    <x:comment ref="H21" authorId="0">
      <x:text>
        <x:r>
          <x:t>Gross loans and leases selected definition, FY2020. Linked to the original frozen input. A missing reported fact stays n.a. Formula: ='Historical Inputs'!F4611</x:t>
        </x:r>
      </x:text>
    </x:comment>
    <x:comment ref="H22" authorId="0">
      <x:text>
        <x:r>
          <x:t>Net loans after allowance selected definition, FY2020. Linked to the original frozen input. A missing reported fact stays n.a. Formula: ='Historical Inputs'!F4612</x:t>
        </x:r>
      </x:text>
    </x:comment>
    <x:comment ref="H23" authorId="0">
      <x:text>
        <x:r>
          <x:t>Loan allowance for credit losses, FY2020. Linked to the original frozen input. A missing reported fact stays n.a. Formula: ='Historical Inputs'!F4613</x:t>
        </x:r>
      </x:text>
    </x:comment>
    <x:comment ref="H25" authorId="0">
      <x:text>
        <x:r>
          <x:t>Cash, FY2020. Linked to the original frozen input. A missing reported fact stays n.a. Formula: ='Historical Inputs'!F4615</x:t>
        </x:r>
      </x:text>
    </x:comment>
    <x:comment ref="H26" authorId="0">
      <x:text>
        <x:r>
          <x:t>Accumulated other comprehensive income, FY2020. Linked to the original frozen input. A missing reported fact stays n.a. Formula: ='Historical Inputs'!F4616</x:t>
        </x:r>
      </x:text>
    </x:comment>
    <x:comment ref="H28" authorId="0">
      <x:text>
        <x:r>
          <x:t>Net interest income, FY2020. Linked to the original frozen input. A missing reported fact stays n.a. Formula: ='Historical Inputs'!F4617</x:t>
        </x:r>
      </x:text>
    </x:comment>
    <x:comment ref="H29" authorId="0">
      <x:text>
        <x:r>
          <x:t>Noninterest Income, FY2020. Linked to the original frozen input. A missing reported fact stays n.a. Formula: ='Historical Inputs'!F4618</x:t>
        </x:r>
      </x:text>
    </x:comment>
    <x:comment ref="H31" authorId="0">
      <x:text>
        <x:r>
          <x:t>Noninterest expense, FY2020. Linked to the original frozen input. A missing reported fact stays n.a. Formula: ='Historical Inputs'!F4620</x:t>
        </x:r>
      </x:text>
    </x:comment>
    <x:comment ref="H34" authorId="0">
      <x:text>
        <x:r>
          <x:t>Income before income taxes, FY2020. Linked to the original frozen input. A missing reported fact stays n.a. Formula: ='Historical Inputs'!F4622</x:t>
        </x:r>
      </x:text>
    </x:comment>
    <x:comment ref="H35" authorId="0">
      <x:text>
        <x:r>
          <x:t>Tax, FY2020. Linked to the original frozen input. A missing reported fact stays n.a. Formula: ='Historical Inputs'!F4623</x:t>
        </x:r>
      </x:text>
    </x:comment>
    <x:comment ref="H38" authorId="0">
      <x:text>
        <x:r>
          <x:t>Reported diluted EPS, FY2020. Linked to the original frozen input. A missing reported fact stays n.a. Formula: ='Historical Inputs'!F4627</x:t>
        </x:r>
      </x:text>
    </x:comment>
    <x:comment ref="H39" authorId="0">
      <x:text>
        <x:r>
          <x:t>Weighted average diluted shares, FY2020. Linked to the original frozen input. A missing reported fact stays n.a. Formula: ='Historical Inputs'!F4628</x:t>
        </x:r>
      </x:text>
    </x:comment>
    <x:comment ref="H41" authorId="0">
      <x:text>
        <x:r>
          <x:t>Dividends per common share, FY2020. Linked to the original frozen input. A missing reported fact stays n.a. Formula: ='Historical Inputs'!F4629</x:t>
        </x:r>
      </x:text>
    </x:comment>
    <x:comment ref="H42" authorId="0">
      <x:text>
        <x:r>
          <x:t>Cash common dividends paid, FY2020. Linked to the original frozen input. A missing reported fact stays n.a. Formula: ='Historical Inputs'!F4630</x:t>
        </x:r>
      </x:text>
    </x:comment>
    <x:comment ref="H43" authorId="0">
      <x:text>
        <x:r>
          <x:t>Common share repurchases paid, FY2020. Linked to the original frozen input. A missing reported fact stays n.a. Formula: ='Historical Inputs'!F4631</x:t>
        </x:r>
      </x:text>
    </x:comment>
    <x:comment ref="H44" authorId="0">
      <x:text>
        <x:r>
          <x:t>Gross loan charge-offs, FY2020. Linked to the original frozen input. A missing reported fact stays n.a. Formula: ='Historical Inputs'!F4632</x:t>
        </x:r>
      </x:text>
    </x:comment>
    <x:comment ref="H45" authorId="0">
      <x:text>
        <x:r>
          <x:t>Loan recoveries, FY2020. Linked to the original frozen input. A missing reported fact stays n.a. Formula: ='Historical Inputs'!F4633</x:t>
        </x:r>
      </x:text>
    </x:comment>
    <x:comment ref="H47" authorId="0">
      <x:text>
        <x:r>
          <x:t>Actual standardized CET1 ratio, FY2020. Linked to the original frozen input. A missing reported fact stays n.a. Formula: ='Historical Inputs'!F4635</x:t>
        </x:r>
      </x:text>
    </x:comment>
    <x:comment ref="H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Inputs'!F4610</x:t>
        </x:r>
      </x:text>
    </x:comment>
    <x:comment ref="H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Inputs'!F4602),'Historical Inputs'!F4602&gt;=1),'Historical Inputs'!F4602,IF(COUNT('Historical Inputs'!F4601,'Historical Inputs'!F4603)=2,'Historical Inputs'!F4601-'Historical Inputs'!F4603,"n.a."))</x:t>
        </x:r>
      </x:text>
    </x:comment>
    <x:comment ref="H16" authorId="0">
      <x:text>
        <x:r>
          <x:t>Ending shares differ from weighted average diluted shares. Issued less treasury is used only for an identical date. Formula: =IF(ISNUMBER('Historical Inputs'!F4607),'Historical Inputs'!F4607,IF(COUNT('Historical Inputs'!F4608,'Historical Inputs'!F4609)=2,'Historical Inputs'!F4608-'Historical Inputs'!F4609,"n.a."))</x:t>
        </x:r>
      </x:text>
    </x:comment>
    <x:comment ref="H11" authorId="0">
      <x:text>
        <x:r>
          <x:t>Explicit reported common equity takes precedence. Preferred par amounts cannot substitute for carrying values. Rounded BV times shares is a disclosed fallback. Formula: =IF(ISNUMBER('Historical Inputs'!F4603),'Historical Inputs'!F4603,IF(AND(COUNT('Historical Inputs'!F4601,'Historical Inputs'!F4602)=2,'Historical Inputs'!F4602&gt;=1),'Historical Inputs'!F4601-'Historical Inputs'!F4602,IF(COUNT('Historical Inputs'!F4637,H16)=2,'Historical Inputs'!F4637*H16,"n.a.")))</x:t>
        </x:r>
      </x:text>
    </x:comment>
    <x:comment ref="H13" authorId="0">
      <x:text>
        <x:r>
          <x:t>Other intangibles exclude goodwill. If combined intangibles are reported, goodwill is deducted once. Formula: =IF(COUNT('Historical Inputs'!F4606,H12)=2,'Historical Inputs'!F4606-H12,'Historical Inputs'!F4605)</x:t>
        </x:r>
      </x:text>
    </x:comment>
    <x:comment ref="H14" authorId="0">
      <x:text>
        <x:r>
          <x:t>Straight subtraction TCE has no issuer deferred-tax adjustment. Formula: =IF(COUNT(H11,H12,H13)=3,H11-H12-H13,"n.a.")</x:t>
        </x:r>
      </x:text>
    </x:comment>
    <x:comment ref="H17" authorId="0">
      <x:text>
        <x:r>
          <x:t>Reported book value per share takes precedence. Formula: =IF(ISNUMBER('Historical Inputs'!F4637),'Historical Inputs'!F4637,IF(COUNT(H11,H16)=2,H11/H16,"n.a."))</x:t>
        </x:r>
      </x:text>
    </x:comment>
    <x:comment ref="H18" authorId="0">
      <x:text>
        <x:r>
          <x:t>Selected TBV is issuer reported, then issuer TCE divided by ending shares, then straight-subtraction TCE. Formula: =IF(ISNUMBER('Historical Inputs'!F4638),'Historical Inputs'!F4638,IF(COUNT('Historical Inputs'!F4639,H16)=2,'Historical Inputs'!F4639/H16,IF(COUNT(H14,H16)=2,H14/H16,"n.a.")))</x:t>
        </x:r>
      </x:text>
    </x:comment>
    <x:comment ref="H15" authorId="0">
      <x:text>
        <x:r>
          <x:t>Reported TCE takes precedence. TBV times rounded end shares can be a reconstruction. Formula: =IF(ISNUMBER('Historical Inputs'!F4639),'Historical Inputs'!F4639,IF(COUNT(H18,H16)=2,H18*H16,"n.a."))</x:t>
        </x:r>
      </x:text>
    </x:comment>
    <x:comment ref="H36" authorId="0">
      <x:text>
        <x:r>
          <x:t>Common earnings exclude preferred dividends and common-income adjustments. Formula: =IF(ISNUMBER('Historical Inputs'!F4625),'Historical Inputs'!F4625,IF(COUNT('Historical Inputs'!F4624,'Historical Inputs'!F4626)=2,'Historical Inputs'!F4624-'Historical Inputs'!F4626,"n.a."))</x:t>
        </x:r>
      </x:text>
    </x:comment>
    <x:comment ref="H37" authorId="0">
      <x:text>
        <x:r>
          <x:t>Reported parent net income, otherwise common income plus reported preferred adjustments; the fallback is a bridge. Formula: =IF(ISNUMBER('Historical Inputs'!F4624),'Historical Inputs'!F4624,IF(COUNT('Historical Inputs'!F4625,'Historical Inputs'!F4626)=2,'Historical Inputs'!F4625+'Historical Inputs'!F4626,"n.a."))</x:t>
        </x:r>
      </x:text>
    </x:comment>
    <x:comment ref="H30" authorId="0">
      <x:text>
        <x:r>
          <x:t>Net revenue equals net interest plus noninterest income. Use total GAAP reported revenue when a component is unavailable. Formula: =IF(COUNT(H28:H29)=2,SUM(H28:H29),'Historical Inputs'!F4619)</x:t>
        </x:r>
      </x:text>
    </x:comment>
    <x:comment ref="H32" authorId="0">
      <x:text>
        <x:r>
          <x:t>Pre-provision net revenue excludes the provision but retains operating expense. Formula: =IF(COUNT(H30,H31)=2,H30-H31,"n.a.")</x:t>
        </x:r>
      </x:text>
    </x:comment>
    <x:comment ref="H33" authorId="0">
      <x:text>
        <x:r>
          <x:t>Reported credit provision is selected first. Otherwise this is an explicitly labeled pretax bridge residual, not a reported provision. Formula: =IF(ISNUMBER('Historical Inputs'!F4621),'Historical Inputs'!F4621,IF(COUNT(H30,H31,H34)=3,H30-H31-H34,"n.a."))</x:t>
        </x:r>
      </x:text>
    </x:comment>
    <x:comment ref="H40" authorId="0">
      <x:text>
        <x:r>
          <x:t>Calculated common EPS uses common earnings and period-average diluted shares. Formula: =IF(AND(ISNUMBER(H36),ISNUMBER(H39),H39&lt;&gt;0),H36/H39,"n.a.")</x:t>
        </x:r>
      </x:text>
    </x:comment>
    <x:comment ref="H46" authorId="0">
      <x:text>
        <x:r>
          <x:t>Net charge-offs equal gross charge-offs less recoveries. Missing recoveries are not zero. Formula: =IF(COUNT(H44,H45)=2,H44-H45,"n.a.")</x:t>
        </x:r>
      </x:text>
    </x:comment>
    <x:comment ref="H51" authorId="0">
      <x:text>
        <x:r>
          <x:t>GAAP efficiency proxy. Issuer tax-equivalent revenue may produce a different reported ratio. Formula: =IF(AND(ISNUMBER(H31),ISNUMBER(H30),H30&lt;&gt;0),H31/H30,"n.a.")</x:t>
        </x:r>
      </x:text>
    </x:comment>
    <x:comment ref="H52" authorId="0">
      <x:text>
        <x:r>
          <x:t>Period-end loan-to-deposit ratio; business-model funding differences remain. Formula: =IF(AND(ISNUMBER(H21),ISNUMBER(H24),H24&lt;&gt;0),H21/H24,"n.a.")</x:t>
        </x:r>
      </x:text>
    </x:comment>
    <x:comment ref="H53" authorId="0">
      <x:text>
        <x:r>
          <x:t>Loan allowance coverage excludes unfunded commitment reserves. Formula: =IF(AND(ISNUMBER(H23),ISNUMBER(H21),H21&lt;&gt;0),H23/H21,"n.a.")</x:t>
        </x:r>
      </x:text>
    </x:comment>
    <x:comment ref="H54" authorId="0">
      <x:text>
        <x:r>
          <x:t>Charge-offs divided by period-end gross loans. This differs from an issuer average-loan credit-loss ratio. Formula: =IF(AND(ISNUMBER(H46),ISNUMBER(H21),H21&lt;&gt;0),H46/H21,"n.a.")</x:t>
        </x:r>
      </x:text>
    </x:comment>
    <x:comment ref="H55" authorId="0">
      <x:text>
        <x:r>
          <x:t>Difference between parent and common earnings includes preferred and other common-income claims. Formula: =IF(COUNT(H37,H36)=2,H37-H36,"n.a.")</x:t>
        </x:r>
      </x:text>
    </x:comment>
    <x:comment ref="H48" authorId="0">
      <x:text>
        <x:r>
          <x:t>Two-point average balance proxy, not the issuer daily average return. Formula: =IF(COUNT(H36,H11,G11)=3,H36/AVERAGE(H11,G11),"n.a.")</x:t>
        </x:r>
      </x:text>
    </x:comment>
    <x:comment ref="H49" authorId="0">
      <x:text>
        <x:r>
          <x:t>Two-point average balance proxy, not the issuer daily average return. Formula: =IF(COUNT(H36,H15,G15)=3,H36/AVERAGE(H15,G15),"n.a.")</x:t>
        </x:r>
      </x:text>
    </x:comment>
    <x:comment ref="H50" authorId="0">
      <x:text>
        <x:r>
          <x:t>Two-point average balance proxy, not the issuer daily average return. Formula: =IF(COUNT(H36,H7,G7)=3,H36/AVERAGE(H7,G7),"n.a.")</x:t>
        </x:r>
      </x:text>
    </x:comment>
    <x:comment ref="I7" authorId="0">
      <x:text>
        <x:r>
          <x:t>Assets, FY2021. Linked to the original frozen input. A missing reported fact stays n.a. Formula: ='Historical Inputs'!F4640</x:t>
        </x:r>
      </x:text>
    </x:comment>
    <x:comment ref="I8" authorId="0">
      <x:text>
        <x:r>
          <x:t>Liabilities, FY2021. Linked to the original frozen input. A missing reported fact stays n.a. Formula: ='Historical Inputs'!F4641</x:t>
        </x:r>
      </x:text>
    </x:comment>
    <x:comment ref="I9" authorId="0">
      <x:text>
        <x:r>
          <x:t>Shareholders equity attributable to parent, FY2021. Linked to the original frozen input. A missing reported fact stays n.a. Formula: ='Historical Inputs'!F4642</x:t>
        </x:r>
      </x:text>
    </x:comment>
    <x:comment ref="I12" authorId="0">
      <x:text>
        <x:r>
          <x:t>Goodwill, FY2021. Linked to the original frozen input. A missing reported fact stays n.a. Formula: ='Historical Inputs'!F4645</x:t>
        </x:r>
      </x:text>
    </x:comment>
    <x:comment ref="I19" authorId="0">
      <x:text>
        <x:r>
          <x:t>Reported common book value per share, FY2021. Linked to the original frozen input. A missing reported fact stays n.a. Formula: ='Historical Inputs'!F4678</x:t>
        </x:r>
      </x:text>
    </x:comment>
    <x:comment ref="I20" authorId="0">
      <x:text>
        <x:r>
          <x:t>Reported tangible book value per share, FY2021. Linked to the original frozen input. A missing reported fact stays n.a. Formula: ='Historical Inputs'!F4679</x:t>
        </x:r>
      </x:text>
    </x:comment>
    <x:comment ref="I21" authorId="0">
      <x:text>
        <x:r>
          <x:t>Gross loans and leases selected definition, FY2021. Linked to the original frozen input. A missing reported fact stays n.a. Formula: ='Historical Inputs'!F4652</x:t>
        </x:r>
      </x:text>
    </x:comment>
    <x:comment ref="I22" authorId="0">
      <x:text>
        <x:r>
          <x:t>Net loans after allowance selected definition, FY2021. Linked to the original frozen input. A missing reported fact stays n.a. Formula: ='Historical Inputs'!F4653</x:t>
        </x:r>
      </x:text>
    </x:comment>
    <x:comment ref="I23" authorId="0">
      <x:text>
        <x:r>
          <x:t>Loan allowance for credit losses, FY2021. Linked to the original frozen input. A missing reported fact stays n.a. Formula: ='Historical Inputs'!F4654</x:t>
        </x:r>
      </x:text>
    </x:comment>
    <x:comment ref="I25" authorId="0">
      <x:text>
        <x:r>
          <x:t>Cash, FY2021. Linked to the original frozen input. A missing reported fact stays n.a. Formula: ='Historical Inputs'!F4656</x:t>
        </x:r>
      </x:text>
    </x:comment>
    <x:comment ref="I26" authorId="0">
      <x:text>
        <x:r>
          <x:t>Accumulated other comprehensive income, FY2021. Linked to the original frozen input. A missing reported fact stays n.a. Formula: ='Historical Inputs'!F4657</x:t>
        </x:r>
      </x:text>
    </x:comment>
    <x:comment ref="I28" authorId="0">
      <x:text>
        <x:r>
          <x:t>Net interest income, FY2021. Linked to the original frozen input. A missing reported fact stays n.a. Formula: ='Historical Inputs'!F4658</x:t>
        </x:r>
      </x:text>
    </x:comment>
    <x:comment ref="I29" authorId="0">
      <x:text>
        <x:r>
          <x:t>Noninterest Income, FY2021. Linked to the original frozen input. A missing reported fact stays n.a. Formula: ='Historical Inputs'!F4659</x:t>
        </x:r>
      </x:text>
    </x:comment>
    <x:comment ref="I31" authorId="0">
      <x:text>
        <x:r>
          <x:t>Noninterest expense, FY2021. Linked to the original frozen input. A missing reported fact stays n.a. Formula: ='Historical Inputs'!F4661</x:t>
        </x:r>
      </x:text>
    </x:comment>
    <x:comment ref="I34" authorId="0">
      <x:text>
        <x:r>
          <x:t>Income before income taxes, FY2021. Linked to the original frozen input. A missing reported fact stays n.a. Formula: ='Historical Inputs'!F4663</x:t>
        </x:r>
      </x:text>
    </x:comment>
    <x:comment ref="I35" authorId="0">
      <x:text>
        <x:r>
          <x:t>Tax, FY2021. Linked to the original frozen input. A missing reported fact stays n.a. Formula: ='Historical Inputs'!F4664</x:t>
        </x:r>
      </x:text>
    </x:comment>
    <x:comment ref="I38" authorId="0">
      <x:text>
        <x:r>
          <x:t>Reported diluted EPS, FY2021. Linked to the original frozen input. A missing reported fact stays n.a. Formula: ='Historical Inputs'!F4668</x:t>
        </x:r>
      </x:text>
    </x:comment>
    <x:comment ref="I39" authorId="0">
      <x:text>
        <x:r>
          <x:t>Weighted average diluted shares, FY2021. Linked to the original frozen input. A missing reported fact stays n.a. Formula: ='Historical Inputs'!F4669</x:t>
        </x:r>
      </x:text>
    </x:comment>
    <x:comment ref="I41" authorId="0">
      <x:text>
        <x:r>
          <x:t>Dividends per common share, FY2021. Linked to the original frozen input. A missing reported fact stays n.a. Formula: ='Historical Inputs'!F4670</x:t>
        </x:r>
      </x:text>
    </x:comment>
    <x:comment ref="I42" authorId="0">
      <x:text>
        <x:r>
          <x:t>Cash common dividends paid, FY2021. Linked to the original frozen input. A missing reported fact stays n.a. Formula: ='Historical Inputs'!F4671</x:t>
        </x:r>
      </x:text>
    </x:comment>
    <x:comment ref="I43" authorId="0">
      <x:text>
        <x:r>
          <x:t>Common share repurchases paid, FY2021. Linked to the original frozen input. A missing reported fact stays n.a. Formula: ='Historical Inputs'!F4672</x:t>
        </x:r>
      </x:text>
    </x:comment>
    <x:comment ref="I44" authorId="0">
      <x:text>
        <x:r>
          <x:t>Gross loan charge-offs, FY2021. Linked to the original frozen input. A missing reported fact stays n.a. Formula: ='Historical Inputs'!F4673</x:t>
        </x:r>
      </x:text>
    </x:comment>
    <x:comment ref="I45" authorId="0">
      <x:text>
        <x:r>
          <x:t>Loan recoveries, FY2021. Linked to the original frozen input. A missing reported fact stays n.a. Formula: ='Historical Inputs'!F4674</x:t>
        </x:r>
      </x:text>
    </x:comment>
    <x:comment ref="I47" authorId="0">
      <x:text>
        <x:r>
          <x:t>Actual standardized CET1 ratio, FY2021. Linked to the original frozen input. A missing reported fact stays n.a. Formula: ='Historical Inputs'!F4676</x:t>
        </x:r>
      </x:text>
    </x:comment>
    <x:comment ref="I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Inputs'!F4651</x:t>
        </x:r>
      </x:text>
    </x:comment>
    <x:comment ref="I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Inputs'!F4643),'Historical Inputs'!F4643&gt;=1),'Historical Inputs'!F4643,IF(COUNT('Historical Inputs'!F4642,'Historical Inputs'!F4644)=2,'Historical Inputs'!F4642-'Historical Inputs'!F4644,"n.a."))</x:t>
        </x:r>
      </x:text>
    </x:comment>
    <x:comment ref="I16" authorId="0">
      <x:text>
        <x:r>
          <x:t>Ending shares differ from weighted average diluted shares. Issued less treasury is used only for an identical date. Formula: =IF(ISNUMBER('Historical Inputs'!F4648),'Historical Inputs'!F4648,IF(COUNT('Historical Inputs'!F4649,'Historical Inputs'!F4650)=2,'Historical Inputs'!F4649-'Historical Inputs'!F4650,"n.a."))</x:t>
        </x:r>
      </x:text>
    </x:comment>
    <x:comment ref="I11" authorId="0">
      <x:text>
        <x:r>
          <x:t>Explicit reported common equity takes precedence. Preferred par amounts cannot substitute for carrying values. Rounded BV times shares is a disclosed fallback. Formula: =IF(ISNUMBER('Historical Inputs'!F4644),'Historical Inputs'!F4644,IF(AND(COUNT('Historical Inputs'!F4642,'Historical Inputs'!F4643)=2,'Historical Inputs'!F4643&gt;=1),'Historical Inputs'!F4642-'Historical Inputs'!F4643,IF(COUNT('Historical Inputs'!F4678,I16)=2,'Historical Inputs'!F4678*I16,"n.a.")))</x:t>
        </x:r>
      </x:text>
    </x:comment>
    <x:comment ref="I13" authorId="0">
      <x:text>
        <x:r>
          <x:t>Other intangibles exclude goodwill. If combined intangibles are reported, goodwill is deducted once. Formula: =IF(COUNT('Historical Inputs'!F4647,I12)=2,'Historical Inputs'!F4647-I12,'Historical Inputs'!F4646)</x:t>
        </x:r>
      </x:text>
    </x:comment>
    <x:comment ref="I14" authorId="0">
      <x:text>
        <x:r>
          <x:t>Straight subtraction TCE has no issuer deferred-tax adjustment. Formula: =IF(COUNT(I11,I12,I13)=3,I11-I12-I13,"n.a.")</x:t>
        </x:r>
      </x:text>
    </x:comment>
    <x:comment ref="I17" authorId="0">
      <x:text>
        <x:r>
          <x:t>Reported book value per share takes precedence. Formula: =IF(ISNUMBER('Historical Inputs'!F4678),'Historical Inputs'!F4678,IF(COUNT(I11,I16)=2,I11/I16,"n.a."))</x:t>
        </x:r>
      </x:text>
    </x:comment>
    <x:comment ref="I18" authorId="0">
      <x:text>
        <x:r>
          <x:t>Selected TBV is issuer reported, then issuer TCE divided by ending shares, then straight-subtraction TCE. Formula: =IF(ISNUMBER('Historical Inputs'!F4679),'Historical Inputs'!F4679,IF(COUNT('Historical Inputs'!F4680,I16)=2,'Historical Inputs'!F4680/I16,IF(COUNT(I14,I16)=2,I14/I16,"n.a.")))</x:t>
        </x:r>
      </x:text>
    </x:comment>
    <x:comment ref="I15" authorId="0">
      <x:text>
        <x:r>
          <x:t>Reported TCE takes precedence. TBV times rounded end shares can be a reconstruction. Formula: =IF(ISNUMBER('Historical Inputs'!F4680),'Historical Inputs'!F4680,IF(COUNT(I18,I16)=2,I18*I16,"n.a."))</x:t>
        </x:r>
      </x:text>
    </x:comment>
    <x:comment ref="I36" authorId="0">
      <x:text>
        <x:r>
          <x:t>Common earnings exclude preferred dividends and common-income adjustments. Formula: =IF(ISNUMBER('Historical Inputs'!F4666),'Historical Inputs'!F4666,IF(COUNT('Historical Inputs'!F4665,'Historical Inputs'!F4667)=2,'Historical Inputs'!F4665-'Historical Inputs'!F4667,"n.a."))</x:t>
        </x:r>
      </x:text>
    </x:comment>
    <x:comment ref="I37" authorId="0">
      <x:text>
        <x:r>
          <x:t>Reported parent net income, otherwise common income plus reported preferred adjustments; the fallback is a bridge. Formula: =IF(ISNUMBER('Historical Inputs'!F4665),'Historical Inputs'!F4665,IF(COUNT('Historical Inputs'!F4666,'Historical Inputs'!F4667)=2,'Historical Inputs'!F4666+'Historical Inputs'!F4667,"n.a."))</x:t>
        </x:r>
      </x:text>
    </x:comment>
    <x:comment ref="I30" authorId="0">
      <x:text>
        <x:r>
          <x:t>Net revenue equals net interest plus noninterest income. Use total GAAP reported revenue when a component is unavailable. Formula: =IF(COUNT(I28:I29)=2,SUM(I28:I29),'Historical Inputs'!F4660)</x:t>
        </x:r>
      </x:text>
    </x:comment>
    <x:comment ref="I32" authorId="0">
      <x:text>
        <x:r>
          <x:t>Pre-provision net revenue excludes the provision but retains operating expense. Formula: =IF(COUNT(I30,I31)=2,I30-I31,"n.a.")</x:t>
        </x:r>
      </x:text>
    </x:comment>
    <x:comment ref="I33" authorId="0">
      <x:text>
        <x:r>
          <x:t>Reported credit provision is selected first. Otherwise this is an explicitly labeled pretax bridge residual, not a reported provision. Formula: =IF(ISNUMBER('Historical Inputs'!F4662),'Historical Inputs'!F4662,IF(COUNT(I30,I31,I34)=3,I30-I31-I34,"n.a."))</x:t>
        </x:r>
      </x:text>
    </x:comment>
    <x:comment ref="I40" authorId="0">
      <x:text>
        <x:r>
          <x:t>Calculated common EPS uses common earnings and period-average diluted shares. Formula: =IF(AND(ISNUMBER(I36),ISNUMBER(I39),I39&lt;&gt;0),I36/I39,"n.a.")</x:t>
        </x:r>
      </x:text>
    </x:comment>
    <x:comment ref="I46" authorId="0">
      <x:text>
        <x:r>
          <x:t>Net charge-offs equal gross charge-offs less recoveries. Missing recoveries are not zero. Formula: =IF(COUNT(I44,I45)=2,I44-I45,"n.a.")</x:t>
        </x:r>
      </x:text>
    </x:comment>
    <x:comment ref="I51" authorId="0">
      <x:text>
        <x:r>
          <x:t>GAAP efficiency proxy. Issuer tax-equivalent revenue may produce a different reported ratio. Formula: =IF(AND(ISNUMBER(I31),ISNUMBER(I30),I30&lt;&gt;0),I31/I30,"n.a.")</x:t>
        </x:r>
      </x:text>
    </x:comment>
    <x:comment ref="I52" authorId="0">
      <x:text>
        <x:r>
          <x:t>Period-end loan-to-deposit ratio; business-model funding differences remain. Formula: =IF(AND(ISNUMBER(I21),ISNUMBER(I24),I24&lt;&gt;0),I21/I24,"n.a.")</x:t>
        </x:r>
      </x:text>
    </x:comment>
    <x:comment ref="I53" authorId="0">
      <x:text>
        <x:r>
          <x:t>Loan allowance coverage excludes unfunded commitment reserves. Formula: =IF(AND(ISNUMBER(I23),ISNUMBER(I21),I21&lt;&gt;0),I23/I21,"n.a.")</x:t>
        </x:r>
      </x:text>
    </x:comment>
    <x:comment ref="I54" authorId="0">
      <x:text>
        <x:r>
          <x:t>Charge-offs divided by period-end gross loans. This differs from an issuer average-loan credit-loss ratio. Formula: =IF(AND(ISNUMBER(I46),ISNUMBER(I21),I21&lt;&gt;0),I46/I21,"n.a.")</x:t>
        </x:r>
      </x:text>
    </x:comment>
    <x:comment ref="I55" authorId="0">
      <x:text>
        <x:r>
          <x:t>Difference between parent and common earnings includes preferred and other common-income claims. Formula: =IF(COUNT(I37,I36)=2,I37-I36,"n.a.")</x:t>
        </x:r>
      </x:text>
    </x:comment>
    <x:comment ref="I48" authorId="0">
      <x:text>
        <x:r>
          <x:t>Two-point average balance proxy, not the issuer daily average return. Formula: =IF(COUNT(I36,I11,H11)=3,I36/AVERAGE(I11,H11),"n.a.")</x:t>
        </x:r>
      </x:text>
    </x:comment>
    <x:comment ref="I49" authorId="0">
      <x:text>
        <x:r>
          <x:t>Two-point average balance proxy, not the issuer daily average return. Formula: =IF(COUNT(I36,I15,H15)=3,I36/AVERAGE(I15,H15),"n.a.")</x:t>
        </x:r>
      </x:text>
    </x:comment>
    <x:comment ref="I50" authorId="0">
      <x:text>
        <x:r>
          <x:t>Two-point average balance proxy, not the issuer daily average return. Formula: =IF(COUNT(I36,I7,H7)=3,I36/AVERAGE(I7,H7),"n.a.")</x:t>
        </x:r>
      </x:text>
    </x:comment>
    <x:comment ref="J7" authorId="0">
      <x:text>
        <x:r>
          <x:t>Assets, FY2022. Linked to the original frozen input. A missing reported fact stays n.a. Formula: ='Historical Inputs'!F4681</x:t>
        </x:r>
      </x:text>
    </x:comment>
    <x:comment ref="J8" authorId="0">
      <x:text>
        <x:r>
          <x:t>Liabilities, FY2022. Linked to the original frozen input. A missing reported fact stays n.a. Formula: ='Historical Inputs'!F4682</x:t>
        </x:r>
      </x:text>
    </x:comment>
    <x:comment ref="J9" authorId="0">
      <x:text>
        <x:r>
          <x:t>Shareholders equity attributable to parent, FY2022. Linked to the original frozen input. A missing reported fact stays n.a. Formula: ='Historical Inputs'!F4683</x:t>
        </x:r>
      </x:text>
    </x:comment>
    <x:comment ref="J12" authorId="0">
      <x:text>
        <x:r>
          <x:t>Goodwill, FY2022. Linked to the original frozen input. A missing reported fact stays n.a. Formula: ='Historical Inputs'!F4686</x:t>
        </x:r>
      </x:text>
    </x:comment>
    <x:comment ref="J19" authorId="0">
      <x:text>
        <x:r>
          <x:t>Reported common book value per share, FY2022. Linked to the original frozen input. A missing reported fact stays n.a. Formula: ='Historical Inputs'!F4719</x:t>
        </x:r>
      </x:text>
    </x:comment>
    <x:comment ref="J20" authorId="0">
      <x:text>
        <x:r>
          <x:t>Reported tangible book value per share, FY2022. Linked to the original frozen input. A missing reported fact stays n.a. Formula: ='Historical Inputs'!F4720</x:t>
        </x:r>
      </x:text>
    </x:comment>
    <x:comment ref="J21" authorId="0">
      <x:text>
        <x:r>
          <x:t>Gross loans and leases selected definition, FY2022. Linked to the original frozen input. A missing reported fact stays n.a. Formula: ='Historical Inputs'!F4693</x:t>
        </x:r>
      </x:text>
    </x:comment>
    <x:comment ref="J22" authorId="0">
      <x:text>
        <x:r>
          <x:t>Net loans after allowance selected definition, FY2022. Linked to the original frozen input. A missing reported fact stays n.a. Formula: ='Historical Inputs'!F4694</x:t>
        </x:r>
      </x:text>
    </x:comment>
    <x:comment ref="J23" authorId="0">
      <x:text>
        <x:r>
          <x:t>Loan allowance for credit losses, FY2022. Linked to the original frozen input. A missing reported fact stays n.a. Formula: ='Historical Inputs'!F4695</x:t>
        </x:r>
      </x:text>
    </x:comment>
    <x:comment ref="J25" authorId="0">
      <x:text>
        <x:r>
          <x:t>Cash, FY2022. Linked to the original frozen input. A missing reported fact stays n.a. Formula: ='Historical Inputs'!F4697</x:t>
        </x:r>
      </x:text>
    </x:comment>
    <x:comment ref="J26" authorId="0">
      <x:text>
        <x:r>
          <x:t>Accumulated other comprehensive income, FY2022. Linked to the original frozen input. A missing reported fact stays n.a. Formula: ='Historical Inputs'!F4698</x:t>
        </x:r>
      </x:text>
    </x:comment>
    <x:comment ref="J28" authorId="0">
      <x:text>
        <x:r>
          <x:t>Net interest income, FY2022. Linked to the original frozen input. A missing reported fact stays n.a. Formula: ='Historical Inputs'!F4699</x:t>
        </x:r>
      </x:text>
    </x:comment>
    <x:comment ref="J29" authorId="0">
      <x:text>
        <x:r>
          <x:t>Noninterest Income, FY2022. Linked to the original frozen input. A missing reported fact stays n.a. Formula: ='Historical Inputs'!F4700</x:t>
        </x:r>
      </x:text>
    </x:comment>
    <x:comment ref="J31" authorId="0">
      <x:text>
        <x:r>
          <x:t>Noninterest expense, FY2022. Linked to the original frozen input. A missing reported fact stays n.a. Formula: ='Historical Inputs'!F4702</x:t>
        </x:r>
      </x:text>
    </x:comment>
    <x:comment ref="J34" authorId="0">
      <x:text>
        <x:r>
          <x:t>Income before income taxes, FY2022. Linked to the original frozen input. A missing reported fact stays n.a. Formula: ='Historical Inputs'!F4704</x:t>
        </x:r>
      </x:text>
    </x:comment>
    <x:comment ref="J35" authorId="0">
      <x:text>
        <x:r>
          <x:t>Tax, FY2022. Linked to the original frozen input. A missing reported fact stays n.a. Formula: ='Historical Inputs'!F4705</x:t>
        </x:r>
      </x:text>
    </x:comment>
    <x:comment ref="J38" authorId="0">
      <x:text>
        <x:r>
          <x:t>Reported diluted EPS, FY2022. Linked to the original frozen input. A missing reported fact stays n.a. Formula: ='Historical Inputs'!F4709</x:t>
        </x:r>
      </x:text>
    </x:comment>
    <x:comment ref="J39" authorId="0">
      <x:text>
        <x:r>
          <x:t>Weighted average diluted shares, FY2022. Linked to the original frozen input. A missing reported fact stays n.a. Formula: ='Historical Inputs'!F4710</x:t>
        </x:r>
      </x:text>
    </x:comment>
    <x:comment ref="J41" authorId="0">
      <x:text>
        <x:r>
          <x:t>Dividends per common share, FY2022. Linked to the original frozen input. A missing reported fact stays n.a. Formula: ='Historical Inputs'!F4711</x:t>
        </x:r>
      </x:text>
    </x:comment>
    <x:comment ref="J42" authorId="0">
      <x:text>
        <x:r>
          <x:t>Cash common dividends paid, FY2022. Linked to the original frozen input. A missing reported fact stays n.a. Formula: ='Historical Inputs'!F4712</x:t>
        </x:r>
      </x:text>
    </x:comment>
    <x:comment ref="J43" authorId="0">
      <x:text>
        <x:r>
          <x:t>Common share repurchases paid, FY2022. Linked to the original frozen input. A missing reported fact stays n.a. Formula: ='Historical Inputs'!F4713</x:t>
        </x:r>
      </x:text>
    </x:comment>
    <x:comment ref="J44" authorId="0">
      <x:text>
        <x:r>
          <x:t>Gross loan charge-offs, FY2022. Linked to the original frozen input. A missing reported fact stays n.a. Formula: ='Historical Inputs'!F4714</x:t>
        </x:r>
      </x:text>
    </x:comment>
    <x:comment ref="J45" authorId="0">
      <x:text>
        <x:r>
          <x:t>Loan recoveries, FY2022. Linked to the original frozen input. A missing reported fact stays n.a. Formula: ='Historical Inputs'!F4715</x:t>
        </x:r>
      </x:text>
    </x:comment>
    <x:comment ref="J47" authorId="0">
      <x:text>
        <x:r>
          <x:t>Actual standardized CET1 ratio, FY2022. Linked to the original frozen input. A missing reported fact stays n.a. Formula: ='Historical Inputs'!F4717</x:t>
        </x:r>
      </x:text>
    </x:comment>
    <x:comment ref="J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Inputs'!F4692</x:t>
        </x:r>
      </x:text>
    </x:comment>
    <x:comment ref="J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Inputs'!F4684),'Historical Inputs'!F4684&gt;=1),'Historical Inputs'!F4684,IF(COUNT('Historical Inputs'!F4683,'Historical Inputs'!F4685)=2,'Historical Inputs'!F4683-'Historical Inputs'!F4685,"n.a."))</x:t>
        </x:r>
      </x:text>
    </x:comment>
    <x:comment ref="J16" authorId="0">
      <x:text>
        <x:r>
          <x:t>Ending shares differ from weighted average diluted shares. Issued less treasury is used only for an identical date. Formula: =IF(ISNUMBER('Historical Inputs'!F4689),'Historical Inputs'!F4689,IF(COUNT('Historical Inputs'!F4690,'Historical Inputs'!F4691)=2,'Historical Inputs'!F4690-'Historical Inputs'!F4691,"n.a."))</x:t>
        </x:r>
      </x:text>
    </x:comment>
    <x:comment ref="J11" authorId="0">
      <x:text>
        <x:r>
          <x:t>Explicit reported common equity takes precedence. Preferred par amounts cannot substitute for carrying values. Rounded BV times shares is a disclosed fallback. Formula: =IF(ISNUMBER('Historical Inputs'!F4685),'Historical Inputs'!F4685,IF(AND(COUNT('Historical Inputs'!F4683,'Historical Inputs'!F4684)=2,'Historical Inputs'!F4684&gt;=1),'Historical Inputs'!F4683-'Historical Inputs'!F4684,IF(COUNT('Historical Inputs'!F4719,J16)=2,'Historical Inputs'!F4719*J16,"n.a.")))</x:t>
        </x:r>
      </x:text>
    </x:comment>
    <x:comment ref="J13" authorId="0">
      <x:text>
        <x:r>
          <x:t>Other intangibles exclude goodwill. If combined intangibles are reported, goodwill is deducted once. Formula: =IF(COUNT('Historical Inputs'!F4688,J12)=2,'Historical Inputs'!F4688-J12,'Historical Inputs'!F4687)</x:t>
        </x:r>
      </x:text>
    </x:comment>
    <x:comment ref="J14" authorId="0">
      <x:text>
        <x:r>
          <x:t>Straight subtraction TCE has no issuer deferred-tax adjustment. Formula: =IF(COUNT(J11,J12,J13)=3,J11-J12-J13,"n.a.")</x:t>
        </x:r>
      </x:text>
    </x:comment>
    <x:comment ref="J17" authorId="0">
      <x:text>
        <x:r>
          <x:t>Reported book value per share takes precedence. Formula: =IF(ISNUMBER('Historical Inputs'!F4719),'Historical Inputs'!F4719,IF(COUNT(J11,J16)=2,J11/J16,"n.a."))</x:t>
        </x:r>
      </x:text>
    </x:comment>
    <x:comment ref="J18" authorId="0">
      <x:text>
        <x:r>
          <x:t>Selected TBV is issuer reported, then issuer TCE divided by ending shares, then straight-subtraction TCE. Formula: =IF(ISNUMBER('Historical Inputs'!F4720),'Historical Inputs'!F4720,IF(COUNT('Historical Inputs'!F4721,J16)=2,'Historical Inputs'!F4721/J16,IF(COUNT(J14,J16)=2,J14/J16,"n.a.")))</x:t>
        </x:r>
      </x:text>
    </x:comment>
    <x:comment ref="J15" authorId="0">
      <x:text>
        <x:r>
          <x:t>Reported TCE takes precedence. TBV times rounded end shares can be a reconstruction. Formula: =IF(ISNUMBER('Historical Inputs'!F4721),'Historical Inputs'!F4721,IF(COUNT(J18,J16)=2,J18*J16,"n.a."))</x:t>
        </x:r>
      </x:text>
    </x:comment>
    <x:comment ref="J36" authorId="0">
      <x:text>
        <x:r>
          <x:t>Common earnings exclude preferred dividends and common-income adjustments. Formula: =IF(ISNUMBER('Historical Inputs'!F4707),'Historical Inputs'!F4707,IF(COUNT('Historical Inputs'!F4706,'Historical Inputs'!F4708)=2,'Historical Inputs'!F4706-'Historical Inputs'!F4708,"n.a."))</x:t>
        </x:r>
      </x:text>
    </x:comment>
    <x:comment ref="J37" authorId="0">
      <x:text>
        <x:r>
          <x:t>Reported parent net income, otherwise common income plus reported preferred adjustments; the fallback is a bridge. Formula: =IF(ISNUMBER('Historical Inputs'!F4706),'Historical Inputs'!F4706,IF(COUNT('Historical Inputs'!F4707,'Historical Inputs'!F4708)=2,'Historical Inputs'!F4707+'Historical Inputs'!F4708,"n.a."))</x:t>
        </x:r>
      </x:text>
    </x:comment>
    <x:comment ref="J30" authorId="0">
      <x:text>
        <x:r>
          <x:t>Net revenue equals net interest plus noninterest income. Use total GAAP reported revenue when a component is unavailable. Formula: =IF(COUNT(J28:J29)=2,SUM(J28:J29),'Historical Inputs'!F4701)</x:t>
        </x:r>
      </x:text>
    </x:comment>
    <x:comment ref="J32" authorId="0">
      <x:text>
        <x:r>
          <x:t>Pre-provision net revenue excludes the provision but retains operating expense. Formula: =IF(COUNT(J30,J31)=2,J30-J31,"n.a.")</x:t>
        </x:r>
      </x:text>
    </x:comment>
    <x:comment ref="J33" authorId="0">
      <x:text>
        <x:r>
          <x:t>Reported credit provision is selected first. Otherwise this is an explicitly labeled pretax bridge residual, not a reported provision. Formula: =IF(ISNUMBER('Historical Inputs'!F4703),'Historical Inputs'!F4703,IF(COUNT(J30,J31,J34)=3,J30-J31-J34,"n.a."))</x:t>
        </x:r>
      </x:text>
    </x:comment>
    <x:comment ref="J40" authorId="0">
      <x:text>
        <x:r>
          <x:t>Calculated common EPS uses common earnings and period-average diluted shares. Formula: =IF(AND(ISNUMBER(J36),ISNUMBER(J39),J39&lt;&gt;0),J36/J39,"n.a.")</x:t>
        </x:r>
      </x:text>
    </x:comment>
    <x:comment ref="J46" authorId="0">
      <x:text>
        <x:r>
          <x:t>Net charge-offs equal gross charge-offs less recoveries. Missing recoveries are not zero. Formula: =IF(COUNT(J44,J45)=2,J44-J45,"n.a.")</x:t>
        </x:r>
      </x:text>
    </x:comment>
    <x:comment ref="J51" authorId="0">
      <x:text>
        <x:r>
          <x:t>GAAP efficiency proxy. Issuer tax-equivalent revenue may produce a different reported ratio. Formula: =IF(AND(ISNUMBER(J31),ISNUMBER(J30),J30&lt;&gt;0),J31/J30,"n.a.")</x:t>
        </x:r>
      </x:text>
    </x:comment>
    <x:comment ref="J52" authorId="0">
      <x:text>
        <x:r>
          <x:t>Period-end loan-to-deposit ratio; business-model funding differences remain. Formula: =IF(AND(ISNUMBER(J21),ISNUMBER(J24),J24&lt;&gt;0),J21/J24,"n.a.")</x:t>
        </x:r>
      </x:text>
    </x:comment>
    <x:comment ref="J53" authorId="0">
      <x:text>
        <x:r>
          <x:t>Loan allowance coverage excludes unfunded commitment reserves. Formula: =IF(AND(ISNUMBER(J23),ISNUMBER(J21),J21&lt;&gt;0),J23/J21,"n.a.")</x:t>
        </x:r>
      </x:text>
    </x:comment>
    <x:comment ref="J54" authorId="0">
      <x:text>
        <x:r>
          <x:t>Charge-offs divided by period-end gross loans. This differs from an issuer average-loan credit-loss ratio. Formula: =IF(AND(ISNUMBER(J46),ISNUMBER(J21),J21&lt;&gt;0),J46/J21,"n.a.")</x:t>
        </x:r>
      </x:text>
    </x:comment>
    <x:comment ref="J55" authorId="0">
      <x:text>
        <x:r>
          <x:t>Difference between parent and common earnings includes preferred and other common-income claims. Formula: =IF(COUNT(J37,J36)=2,J37-J36,"n.a.")</x:t>
        </x:r>
      </x:text>
    </x:comment>
    <x:comment ref="J48" authorId="0">
      <x:text>
        <x:r>
          <x:t>Two-point average balance proxy, not the issuer daily average return. Formula: =IF(COUNT(J36,J11,I11)=3,J36/AVERAGE(J11,I11),"n.a.")</x:t>
        </x:r>
      </x:text>
    </x:comment>
    <x:comment ref="J49" authorId="0">
      <x:text>
        <x:r>
          <x:t>Two-point average balance proxy, not the issuer daily average return. Formula: =IF(COUNT(J36,J15,I15)=3,J36/AVERAGE(J15,I15),"n.a.")</x:t>
        </x:r>
      </x:text>
    </x:comment>
    <x:comment ref="J50" authorId="0">
      <x:text>
        <x:r>
          <x:t>Two-point average balance proxy, not the issuer daily average return. Formula: =IF(COUNT(J36,J7,I7)=3,J36/AVERAGE(J7,I7),"n.a.")</x:t>
        </x:r>
      </x:text>
    </x:comment>
    <x:comment ref="K7" authorId="0">
      <x:text>
        <x:r>
          <x:t>Assets, FY2023. Linked to the original frozen input. A missing reported fact stays n.a. Formula: ='Historical Inputs'!F4722</x:t>
        </x:r>
      </x:text>
    </x:comment>
    <x:comment ref="K8" authorId="0">
      <x:text>
        <x:r>
          <x:t>Liabilities, FY2023. Linked to the original frozen input. A missing reported fact stays n.a. Formula: ='Historical Inputs'!F4723</x:t>
        </x:r>
      </x:text>
    </x:comment>
    <x:comment ref="K9" authorId="0">
      <x:text>
        <x:r>
          <x:t>Shareholders equity attributable to parent, FY2023. Linked to the original frozen input. A missing reported fact stays n.a. Formula: ='Historical Inputs'!F4724</x:t>
        </x:r>
      </x:text>
    </x:comment>
    <x:comment ref="K12" authorId="0">
      <x:text>
        <x:r>
          <x:t>Goodwill, FY2023. Linked to the original frozen input. A missing reported fact stays n.a. Formula: ='Historical Inputs'!F4727</x:t>
        </x:r>
      </x:text>
    </x:comment>
    <x:comment ref="K19" authorId="0">
      <x:text>
        <x:r>
          <x:t>Reported common book value per share, FY2023. Linked to the original frozen input. A missing reported fact stays n.a. Formula: ='Historical Inputs'!F4760</x:t>
        </x:r>
      </x:text>
    </x:comment>
    <x:comment ref="K20" authorId="0">
      <x:text>
        <x:r>
          <x:t>Reported tangible book value per share, FY2023. Linked to the original frozen input. A missing reported fact stays n.a. Formula: ='Historical Inputs'!F4761</x:t>
        </x:r>
      </x:text>
    </x:comment>
    <x:comment ref="K21" authorId="0">
      <x:text>
        <x:r>
          <x:t>Gross loans and leases selected definition, FY2023. Linked to the original frozen input. A missing reported fact stays n.a. Formula: ='Historical Inputs'!F4734</x:t>
        </x:r>
      </x:text>
    </x:comment>
    <x:comment ref="K22" authorId="0">
      <x:text>
        <x:r>
          <x:t>Net loans after allowance selected definition, FY2023. Linked to the original frozen input. A missing reported fact stays n.a. Formula: ='Historical Inputs'!F4735</x:t>
        </x:r>
      </x:text>
    </x:comment>
    <x:comment ref="K23" authorId="0">
      <x:text>
        <x:r>
          <x:t>Loan allowance for credit losses, FY2023. Linked to the original frozen input. A missing reported fact stays n.a. Formula: ='Historical Inputs'!F4736</x:t>
        </x:r>
      </x:text>
    </x:comment>
    <x:comment ref="K25" authorId="0">
      <x:text>
        <x:r>
          <x:t>Cash, FY2023. Linked to the original frozen input. A missing reported fact stays n.a. Formula: ='Historical Inputs'!F4738</x:t>
        </x:r>
      </x:text>
    </x:comment>
    <x:comment ref="K26" authorId="0">
      <x:text>
        <x:r>
          <x:t>Accumulated other comprehensive income, FY2023. Linked to the original frozen input. A missing reported fact stays n.a. Formula: ='Historical Inputs'!F4739</x:t>
        </x:r>
      </x:text>
    </x:comment>
    <x:comment ref="K28" authorId="0">
      <x:text>
        <x:r>
          <x:t>Net interest income, FY2023. Linked to the original frozen input. A missing reported fact stays n.a. Formula: ='Historical Inputs'!F4740</x:t>
        </x:r>
      </x:text>
    </x:comment>
    <x:comment ref="K29" authorId="0">
      <x:text>
        <x:r>
          <x:t>Noninterest Income, FY2023. Linked to the original frozen input. A missing reported fact stays n.a. Formula: ='Historical Inputs'!F4741</x:t>
        </x:r>
      </x:text>
    </x:comment>
    <x:comment ref="K31" authorId="0">
      <x:text>
        <x:r>
          <x:t>Noninterest expense, FY2023. Linked to the original frozen input. A missing reported fact stays n.a. Formula: ='Historical Inputs'!F4743</x:t>
        </x:r>
      </x:text>
    </x:comment>
    <x:comment ref="K34" authorId="0">
      <x:text>
        <x:r>
          <x:t>Income before income taxes, FY2023. Linked to the original frozen input. A missing reported fact stays n.a. Formula: ='Historical Inputs'!F4745</x:t>
        </x:r>
      </x:text>
    </x:comment>
    <x:comment ref="K35" authorId="0">
      <x:text>
        <x:r>
          <x:t>Tax, FY2023. Linked to the original frozen input. A missing reported fact stays n.a. Formula: ='Historical Inputs'!F4746</x:t>
        </x:r>
      </x:text>
    </x:comment>
    <x:comment ref="K38" authorId="0">
      <x:text>
        <x:r>
          <x:t>Reported diluted EPS, FY2023. Linked to the original frozen input. A missing reported fact stays n.a. Formula: ='Historical Inputs'!F4750</x:t>
        </x:r>
      </x:text>
    </x:comment>
    <x:comment ref="K39" authorId="0">
      <x:text>
        <x:r>
          <x:t>Weighted average diluted shares, FY2023. Linked to the original frozen input. A missing reported fact stays n.a. Formula: ='Historical Inputs'!F4751</x:t>
        </x:r>
      </x:text>
    </x:comment>
    <x:comment ref="K41" authorId="0">
      <x:text>
        <x:r>
          <x:t>Dividends per common share, FY2023. Linked to the original frozen input. A missing reported fact stays n.a. Formula: ='Historical Inputs'!F4752</x:t>
        </x:r>
      </x:text>
    </x:comment>
    <x:comment ref="K42" authorId="0">
      <x:text>
        <x:r>
          <x:t>Cash common dividends paid, FY2023. Linked to the original frozen input. A missing reported fact stays n.a. Formula: ='Historical Inputs'!F4753</x:t>
        </x:r>
      </x:text>
    </x:comment>
    <x:comment ref="K43" authorId="0">
      <x:text>
        <x:r>
          <x:t>Common share repurchases paid, FY2023. Linked to the original frozen input. A missing reported fact stays n.a. Formula: ='Historical Inputs'!F4754</x:t>
        </x:r>
      </x:text>
    </x:comment>
    <x:comment ref="K44" authorId="0">
      <x:text>
        <x:r>
          <x:t>Gross loan charge-offs, FY2023. Linked to the original frozen input. A missing reported fact stays n.a. Formula: ='Historical Inputs'!F4755</x:t>
        </x:r>
      </x:text>
    </x:comment>
    <x:comment ref="K45" authorId="0">
      <x:text>
        <x:r>
          <x:t>Loan recoveries, FY2023. Linked to the original frozen input. A missing reported fact stays n.a. Formula: ='Historical Inputs'!F4756</x:t>
        </x:r>
      </x:text>
    </x:comment>
    <x:comment ref="K47" authorId="0">
      <x:text>
        <x:r>
          <x:t>Actual standardized CET1 ratio, FY2023. Linked to the original frozen input. A missing reported fact stays n.a. Formula: ='Historical Inputs'!F4758</x:t>
        </x:r>
      </x:text>
    </x:comment>
    <x:comment ref="K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Inputs'!F4733</x:t>
        </x:r>
      </x:text>
    </x:comment>
    <x:comment ref="K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Inputs'!F4725),'Historical Inputs'!F4725&gt;=1),'Historical Inputs'!F4725,IF(COUNT('Historical Inputs'!F4724,'Historical Inputs'!F4726)=2,'Historical Inputs'!F4724-'Historical Inputs'!F4726,"n.a."))</x:t>
        </x:r>
      </x:text>
    </x:comment>
    <x:comment ref="K16" authorId="0">
      <x:text>
        <x:r>
          <x:t>Ending shares differ from weighted average diluted shares. Issued less treasury is used only for an identical date. Formula: =IF(ISNUMBER('Historical Inputs'!F4730),'Historical Inputs'!F4730,IF(COUNT('Historical Inputs'!F4731,'Historical Inputs'!F4732)=2,'Historical Inputs'!F4731-'Historical Inputs'!F4732,"n.a."))</x:t>
        </x:r>
      </x:text>
    </x:comment>
    <x:comment ref="K11" authorId="0">
      <x:text>
        <x:r>
          <x:t>Explicit reported common equity takes precedence. Preferred par amounts cannot substitute for carrying values. Rounded BV times shares is a disclosed fallback. Formula: =IF(ISNUMBER('Historical Inputs'!F4726),'Historical Inputs'!F4726,IF(AND(COUNT('Historical Inputs'!F4724,'Historical Inputs'!F4725)=2,'Historical Inputs'!F4725&gt;=1),'Historical Inputs'!F4724-'Historical Inputs'!F4725,IF(COUNT('Historical Inputs'!F4760,K16)=2,'Historical Inputs'!F4760*K16,"n.a.")))</x:t>
        </x:r>
      </x:text>
    </x:comment>
    <x:comment ref="K13" authorId="0">
      <x:text>
        <x:r>
          <x:t>Other intangibles exclude goodwill. If combined intangibles are reported, goodwill is deducted once. Formula: =IF(COUNT('Historical Inputs'!F4729,K12)=2,'Historical Inputs'!F4729-K12,'Historical Inputs'!F4728)</x:t>
        </x:r>
      </x:text>
    </x:comment>
    <x:comment ref="K14" authorId="0">
      <x:text>
        <x:r>
          <x:t>Straight subtraction TCE has no issuer deferred-tax adjustment. Formula: =IF(COUNT(K11,K12,K13)=3,K11-K12-K13,"n.a.")</x:t>
        </x:r>
      </x:text>
    </x:comment>
    <x:comment ref="K17" authorId="0">
      <x:text>
        <x:r>
          <x:t>Reported book value per share takes precedence. Formula: =IF(ISNUMBER('Historical Inputs'!F4760),'Historical Inputs'!F4760,IF(COUNT(K11,K16)=2,K11/K16,"n.a."))</x:t>
        </x:r>
      </x:text>
    </x:comment>
    <x:comment ref="K18" authorId="0">
      <x:text>
        <x:r>
          <x:t>Selected TBV is issuer reported, then issuer TCE divided by ending shares, then straight-subtraction TCE. Formula: =IF(ISNUMBER('Historical Inputs'!F4761),'Historical Inputs'!F4761,IF(COUNT('Historical Inputs'!F4762,K16)=2,'Historical Inputs'!F4762/K16,IF(COUNT(K14,K16)=2,K14/K16,"n.a.")))</x:t>
        </x:r>
      </x:text>
    </x:comment>
    <x:comment ref="K15" authorId="0">
      <x:text>
        <x:r>
          <x:t>Reported TCE takes precedence. TBV times rounded end shares can be a reconstruction. Formula: =IF(ISNUMBER('Historical Inputs'!F4762),'Historical Inputs'!F4762,IF(COUNT(K18,K16)=2,K18*K16,"n.a."))</x:t>
        </x:r>
      </x:text>
    </x:comment>
    <x:comment ref="K36" authorId="0">
      <x:text>
        <x:r>
          <x:t>Common earnings exclude preferred dividends and common-income adjustments. Formula: =IF(ISNUMBER('Historical Inputs'!F4748),'Historical Inputs'!F4748,IF(COUNT('Historical Inputs'!F4747,'Historical Inputs'!F4749)=2,'Historical Inputs'!F4747-'Historical Inputs'!F4749,"n.a."))</x:t>
        </x:r>
      </x:text>
    </x:comment>
    <x:comment ref="K37" authorId="0">
      <x:text>
        <x:r>
          <x:t>Reported parent net income, otherwise common income plus reported preferred adjustments; the fallback is a bridge. Formula: =IF(ISNUMBER('Historical Inputs'!F4747),'Historical Inputs'!F4747,IF(COUNT('Historical Inputs'!F4748,'Historical Inputs'!F4749)=2,'Historical Inputs'!F4748+'Historical Inputs'!F4749,"n.a."))</x:t>
        </x:r>
      </x:text>
    </x:comment>
    <x:comment ref="K30" authorId="0">
      <x:text>
        <x:r>
          <x:t>Net revenue equals net interest plus noninterest income. Use total GAAP reported revenue when a component is unavailable. Formula: =IF(COUNT(K28:K29)=2,SUM(K28:K29),'Historical Inputs'!F4742)</x:t>
        </x:r>
      </x:text>
    </x:comment>
    <x:comment ref="K32" authorId="0">
      <x:text>
        <x:r>
          <x:t>Pre-provision net revenue excludes the provision but retains operating expense. Formula: =IF(COUNT(K30,K31)=2,K30-K31,"n.a.")</x:t>
        </x:r>
      </x:text>
    </x:comment>
    <x:comment ref="K33" authorId="0">
      <x:text>
        <x:r>
          <x:t>Reported credit provision is selected first. Otherwise this is an explicitly labeled pretax bridge residual, not a reported provision. Formula: =IF(ISNUMBER('Historical Inputs'!F4744),'Historical Inputs'!F4744,IF(COUNT(K30,K31,K34)=3,K30-K31-K34,"n.a."))</x:t>
        </x:r>
      </x:text>
    </x:comment>
    <x:comment ref="K40" authorId="0">
      <x:text>
        <x:r>
          <x:t>Calculated common EPS uses common earnings and period-average diluted shares. Formula: =IF(AND(ISNUMBER(K36),ISNUMBER(K39),K39&lt;&gt;0),K36/K39,"n.a.")</x:t>
        </x:r>
      </x:text>
    </x:comment>
    <x:comment ref="K46" authorId="0">
      <x:text>
        <x:r>
          <x:t>Net charge-offs equal gross charge-offs less recoveries. Missing recoveries are not zero. Formula: =IF(COUNT(K44,K45)=2,K44-K45,"n.a.")</x:t>
        </x:r>
      </x:text>
    </x:comment>
    <x:comment ref="K51" authorId="0">
      <x:text>
        <x:r>
          <x:t>GAAP efficiency proxy. Issuer tax-equivalent revenue may produce a different reported ratio. Formula: =IF(AND(ISNUMBER(K31),ISNUMBER(K30),K30&lt;&gt;0),K31/K30,"n.a.")</x:t>
        </x:r>
      </x:text>
    </x:comment>
    <x:comment ref="K52" authorId="0">
      <x:text>
        <x:r>
          <x:t>Period-end loan-to-deposit ratio; business-model funding differences remain. Formula: =IF(AND(ISNUMBER(K21),ISNUMBER(K24),K24&lt;&gt;0),K21/K24,"n.a.")</x:t>
        </x:r>
      </x:text>
    </x:comment>
    <x:comment ref="K53" authorId="0">
      <x:text>
        <x:r>
          <x:t>Loan allowance coverage excludes unfunded commitment reserves. Formula: =IF(AND(ISNUMBER(K23),ISNUMBER(K21),K21&lt;&gt;0),K23/K21,"n.a.")</x:t>
        </x:r>
      </x:text>
    </x:comment>
    <x:comment ref="K54" authorId="0">
      <x:text>
        <x:r>
          <x:t>Charge-offs divided by period-end gross loans. This differs from an issuer average-loan credit-loss ratio. Formula: =IF(AND(ISNUMBER(K46),ISNUMBER(K21),K21&lt;&gt;0),K46/K21,"n.a.")</x:t>
        </x:r>
      </x:text>
    </x:comment>
    <x:comment ref="K55" authorId="0">
      <x:text>
        <x:r>
          <x:t>Difference between parent and common earnings includes preferred and other common-income claims. Formula: =IF(COUNT(K37,K36)=2,K37-K36,"n.a.")</x:t>
        </x:r>
      </x:text>
    </x:comment>
    <x:comment ref="K48" authorId="0">
      <x:text>
        <x:r>
          <x:t>Two-point average balance proxy, not the issuer daily average return. Formula: =IF(COUNT(K36,K11,J11)=3,K36/AVERAGE(K11,J11),"n.a.")</x:t>
        </x:r>
      </x:text>
    </x:comment>
    <x:comment ref="K49" authorId="0">
      <x:text>
        <x:r>
          <x:t>Two-point average balance proxy, not the issuer daily average return. Formula: =IF(COUNT(K36,K15,J15)=3,K36/AVERAGE(K15,J15),"n.a.")</x:t>
        </x:r>
      </x:text>
    </x:comment>
    <x:comment ref="K50" authorId="0">
      <x:text>
        <x:r>
          <x:t>Two-point average balance proxy, not the issuer daily average return. Formula: =IF(COUNT(K36,K7,J7)=3,K36/AVERAGE(K7,J7),"n.a.")</x:t>
        </x:r>
      </x:text>
    </x:comment>
    <x:comment ref="L7" authorId="0">
      <x:text>
        <x:r>
          <x:t>Assets, FY2024. Linked to the original frozen input. A missing reported fact stays n.a. Formula: ='Historical Inputs'!F4763</x:t>
        </x:r>
      </x:text>
    </x:comment>
    <x:comment ref="L8" authorId="0">
      <x:text>
        <x:r>
          <x:t>Liabilities, FY2024. Linked to the original frozen input. A missing reported fact stays n.a. Formula: ='Historical Inputs'!F4764</x:t>
        </x:r>
      </x:text>
    </x:comment>
    <x:comment ref="L9" authorId="0">
      <x:text>
        <x:r>
          <x:t>Shareholders equity attributable to parent, FY2024. Linked to the original frozen input. A missing reported fact stays n.a. Formula: ='Historical Inputs'!F4765</x:t>
        </x:r>
      </x:text>
    </x:comment>
    <x:comment ref="L12" authorId="0">
      <x:text>
        <x:r>
          <x:t>Goodwill, FY2024. Linked to the original frozen input. A missing reported fact stays n.a. Formula: ='Historical Inputs'!F4768</x:t>
        </x:r>
      </x:text>
    </x:comment>
    <x:comment ref="L19" authorId="0">
      <x:text>
        <x:r>
          <x:t>Reported common book value per share, FY2024. Linked to the original frozen input. A missing reported fact stays n.a. Formula: ='Historical Inputs'!F4801</x:t>
        </x:r>
      </x:text>
    </x:comment>
    <x:comment ref="L20" authorId="0">
      <x:text>
        <x:r>
          <x:t>Reported tangible book value per share, FY2024. Linked to the original frozen input. A missing reported fact stays n.a. Formula: ='Historical Inputs'!F4802</x:t>
        </x:r>
      </x:text>
    </x:comment>
    <x:comment ref="L21" authorId="0">
      <x:text>
        <x:r>
          <x:t>Gross loans and leases selected definition, FY2024. Linked to the original frozen input. A missing reported fact stays n.a. Formula: ='Historical Inputs'!F4775</x:t>
        </x:r>
      </x:text>
    </x:comment>
    <x:comment ref="L22" authorId="0">
      <x:text>
        <x:r>
          <x:t>Net loans after allowance selected definition, FY2024. Linked to the original frozen input. A missing reported fact stays n.a. Formula: ='Historical Inputs'!F4776</x:t>
        </x:r>
      </x:text>
    </x:comment>
    <x:comment ref="L23" authorId="0">
      <x:text>
        <x:r>
          <x:t>Loan allowance for credit losses, FY2024. Linked to the original frozen input. A missing reported fact stays n.a. Formula: ='Historical Inputs'!F4777</x:t>
        </x:r>
      </x:text>
    </x:comment>
    <x:comment ref="L25" authorId="0">
      <x:text>
        <x:r>
          <x:t>Cash, FY2024. Linked to the original frozen input. A missing reported fact stays n.a. Formula: ='Historical Inputs'!F4779</x:t>
        </x:r>
      </x:text>
    </x:comment>
    <x:comment ref="L26" authorId="0">
      <x:text>
        <x:r>
          <x:t>Accumulated other comprehensive income, FY2024. Linked to the original frozen input. A missing reported fact stays n.a. Formula: ='Historical Inputs'!F4780</x:t>
        </x:r>
      </x:text>
    </x:comment>
    <x:comment ref="L28" authorId="0">
      <x:text>
        <x:r>
          <x:t>Net interest income, FY2024. Linked to the original frozen input. A missing reported fact stays n.a. Formula: ='Historical Inputs'!F4781</x:t>
        </x:r>
      </x:text>
    </x:comment>
    <x:comment ref="L29" authorId="0">
      <x:text>
        <x:r>
          <x:t>Noninterest Income, FY2024. Linked to the original frozen input. A missing reported fact stays n.a. Formula: ='Historical Inputs'!F4782</x:t>
        </x:r>
      </x:text>
    </x:comment>
    <x:comment ref="L31" authorId="0">
      <x:text>
        <x:r>
          <x:t>Noninterest expense, FY2024. Linked to the original frozen input. A missing reported fact stays n.a. Formula: ='Historical Inputs'!F4784</x:t>
        </x:r>
      </x:text>
    </x:comment>
    <x:comment ref="L34" authorId="0">
      <x:text>
        <x:r>
          <x:t>Income before income taxes, FY2024. Linked to the original frozen input. A missing reported fact stays n.a. Formula: ='Historical Inputs'!F4786</x:t>
        </x:r>
      </x:text>
    </x:comment>
    <x:comment ref="L35" authorId="0">
      <x:text>
        <x:r>
          <x:t>Tax, FY2024. Linked to the original frozen input. A missing reported fact stays n.a. Formula: ='Historical Inputs'!F4787</x:t>
        </x:r>
      </x:text>
    </x:comment>
    <x:comment ref="L38" authorId="0">
      <x:text>
        <x:r>
          <x:t>Reported diluted EPS, FY2024. Linked to the original frozen input. A missing reported fact stays n.a. Formula: ='Historical Inputs'!F4791</x:t>
        </x:r>
      </x:text>
    </x:comment>
    <x:comment ref="L39" authorId="0">
      <x:text>
        <x:r>
          <x:t>Weighted average diluted shares, FY2024. Linked to the original frozen input. A missing reported fact stays n.a. Formula: ='Historical Inputs'!F4792</x:t>
        </x:r>
      </x:text>
    </x:comment>
    <x:comment ref="L41" authorId="0">
      <x:text>
        <x:r>
          <x:t>Dividends per common share, FY2024. Linked to the original frozen input. A missing reported fact stays n.a. Formula: ='Historical Inputs'!F4793</x:t>
        </x:r>
      </x:text>
    </x:comment>
    <x:comment ref="L42" authorId="0">
      <x:text>
        <x:r>
          <x:t>Cash common dividends paid, FY2024. Linked to the original frozen input. A missing reported fact stays n.a. Formula: ='Historical Inputs'!F4794</x:t>
        </x:r>
      </x:text>
    </x:comment>
    <x:comment ref="L43" authorId="0">
      <x:text>
        <x:r>
          <x:t>Common share repurchases paid, FY2024. Linked to the original frozen input. A missing reported fact stays n.a. Formula: ='Historical Inputs'!F4795</x:t>
        </x:r>
      </x:text>
    </x:comment>
    <x:comment ref="L44" authorId="0">
      <x:text>
        <x:r>
          <x:t>Gross loan charge-offs, FY2024. Linked to the original frozen input. A missing reported fact stays n.a. Formula: ='Historical Inputs'!F4796</x:t>
        </x:r>
      </x:text>
    </x:comment>
    <x:comment ref="L45" authorId="0">
      <x:text>
        <x:r>
          <x:t>Loan recoveries, FY2024. Linked to the original frozen input. A missing reported fact stays n.a. Formula: ='Historical Inputs'!F4797</x:t>
        </x:r>
      </x:text>
    </x:comment>
    <x:comment ref="L47" authorId="0">
      <x:text>
        <x:r>
          <x:t>Actual standardized CET1 ratio, FY2024. Linked to the original frozen input. A missing reported fact stays n.a. Formula: ='Historical Inputs'!F4799</x:t>
        </x:r>
      </x:text>
    </x:comment>
    <x:comment ref="L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Inputs'!F4774</x:t>
        </x:r>
      </x:text>
    </x:comment>
    <x:comment ref="L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Inputs'!F4766),'Historical Inputs'!F4766&gt;=1),'Historical Inputs'!F4766,IF(COUNT('Historical Inputs'!F4765,'Historical Inputs'!F4767)=2,'Historical Inputs'!F4765-'Historical Inputs'!F4767,"n.a."))</x:t>
        </x:r>
      </x:text>
    </x:comment>
    <x:comment ref="L16" authorId="0">
      <x:text>
        <x:r>
          <x:t>Ending shares differ from weighted average diluted shares. Issued less treasury is used only for an identical date. Formula: =IF(ISNUMBER('Historical Inputs'!F4771),'Historical Inputs'!F4771,IF(COUNT('Historical Inputs'!F4772,'Historical Inputs'!F4773)=2,'Historical Inputs'!F4772-'Historical Inputs'!F4773,"n.a."))</x:t>
        </x:r>
      </x:text>
    </x:comment>
    <x:comment ref="L11" authorId="0">
      <x:text>
        <x:r>
          <x:t>Explicit reported common equity takes precedence. Preferred par amounts cannot substitute for carrying values. Rounded BV times shares is a disclosed fallback. Formula: =IF(ISNUMBER('Historical Inputs'!F4767),'Historical Inputs'!F4767,IF(AND(COUNT('Historical Inputs'!F4765,'Historical Inputs'!F4766)=2,'Historical Inputs'!F4766&gt;=1),'Historical Inputs'!F4765-'Historical Inputs'!F4766,IF(COUNT('Historical Inputs'!F4801,L16)=2,'Historical Inputs'!F4801*L16,"n.a.")))</x:t>
        </x:r>
      </x:text>
    </x:comment>
    <x:comment ref="L13" authorId="0">
      <x:text>
        <x:r>
          <x:t>Other intangibles exclude goodwill. If combined intangibles are reported, goodwill is deducted once. Formula: =IF(COUNT('Historical Inputs'!F4770,L12)=2,'Historical Inputs'!F4770-L12,'Historical Inputs'!F4769)</x:t>
        </x:r>
      </x:text>
    </x:comment>
    <x:comment ref="L14" authorId="0">
      <x:text>
        <x:r>
          <x:t>Straight subtraction TCE has no issuer deferred-tax adjustment. Formula: =IF(COUNT(L11,L12,L13)=3,L11-L12-L13,"n.a.")</x:t>
        </x:r>
      </x:text>
    </x:comment>
    <x:comment ref="L17" authorId="0">
      <x:text>
        <x:r>
          <x:t>Reported book value per share takes precedence. Formula: =IF(ISNUMBER('Historical Inputs'!F4801),'Historical Inputs'!F4801,IF(COUNT(L11,L16)=2,L11/L16,"n.a."))</x:t>
        </x:r>
      </x:text>
    </x:comment>
    <x:comment ref="L18" authorId="0">
      <x:text>
        <x:r>
          <x:t>Selected TBV is issuer reported, then issuer TCE divided by ending shares, then straight-subtraction TCE. Formula: =IF(ISNUMBER('Historical Inputs'!F4802),'Historical Inputs'!F4802,IF(COUNT('Historical Inputs'!F4803,L16)=2,'Historical Inputs'!F4803/L16,IF(COUNT(L14,L16)=2,L14/L16,"n.a.")))</x:t>
        </x:r>
      </x:text>
    </x:comment>
    <x:comment ref="L15" authorId="0">
      <x:text>
        <x:r>
          <x:t>Reported TCE takes precedence. TBV times rounded end shares can be a reconstruction. Formula: =IF(ISNUMBER('Historical Inputs'!F4803),'Historical Inputs'!F4803,IF(COUNT(L18,L16)=2,L18*L16,"n.a."))</x:t>
        </x:r>
      </x:text>
    </x:comment>
    <x:comment ref="L36" authorId="0">
      <x:text>
        <x:r>
          <x:t>Common earnings exclude preferred dividends and common-income adjustments. Formula: =IF(ISNUMBER('Historical Inputs'!F4789),'Historical Inputs'!F4789,IF(COUNT('Historical Inputs'!F4788,'Historical Inputs'!F4790)=2,'Historical Inputs'!F4788-'Historical Inputs'!F4790,"n.a."))</x:t>
        </x:r>
      </x:text>
    </x:comment>
    <x:comment ref="L37" authorId="0">
      <x:text>
        <x:r>
          <x:t>Reported parent net income, otherwise common income plus reported preferred adjustments; the fallback is a bridge. Formula: =IF(ISNUMBER('Historical Inputs'!F4788),'Historical Inputs'!F4788,IF(COUNT('Historical Inputs'!F4789,'Historical Inputs'!F4790)=2,'Historical Inputs'!F4789+'Historical Inputs'!F4790,"n.a."))</x:t>
        </x:r>
      </x:text>
    </x:comment>
    <x:comment ref="L30" authorId="0">
      <x:text>
        <x:r>
          <x:t>Net revenue equals net interest plus noninterest income. Use total GAAP reported revenue when a component is unavailable. Formula: =IF(COUNT(L28:L29)=2,SUM(L28:L29),'Historical Inputs'!F4783)</x:t>
        </x:r>
      </x:text>
    </x:comment>
    <x:comment ref="L32" authorId="0">
      <x:text>
        <x:r>
          <x:t>Pre-provision net revenue excludes the provision but retains operating expense. Formula: =IF(COUNT(L30,L31)=2,L30-L31,"n.a.")</x:t>
        </x:r>
      </x:text>
    </x:comment>
    <x:comment ref="L33" authorId="0">
      <x:text>
        <x:r>
          <x:t>Reported credit provision is selected first. Otherwise this is an explicitly labeled pretax bridge residual, not a reported provision. Formula: =IF(ISNUMBER('Historical Inputs'!F4785),'Historical Inputs'!F4785,IF(COUNT(L30,L31,L34)=3,L30-L31-L34,"n.a."))</x:t>
        </x:r>
      </x:text>
    </x:comment>
    <x:comment ref="L40" authorId="0">
      <x:text>
        <x:r>
          <x:t>Calculated common EPS uses common earnings and period-average diluted shares. Formula: =IF(AND(ISNUMBER(L36),ISNUMBER(L39),L39&lt;&gt;0),L36/L39,"n.a.")</x:t>
        </x:r>
      </x:text>
    </x:comment>
    <x:comment ref="L46" authorId="0">
      <x:text>
        <x:r>
          <x:t>Net charge-offs equal gross charge-offs less recoveries. Missing recoveries are not zero. Formula: =IF(COUNT(L44,L45)=2,L44-L45,"n.a.")</x:t>
        </x:r>
      </x:text>
    </x:comment>
    <x:comment ref="L51" authorId="0">
      <x:text>
        <x:r>
          <x:t>GAAP efficiency proxy. Issuer tax-equivalent revenue may produce a different reported ratio. Formula: =IF(AND(ISNUMBER(L31),ISNUMBER(L30),L30&lt;&gt;0),L31/L30,"n.a.")</x:t>
        </x:r>
      </x:text>
    </x:comment>
    <x:comment ref="L52" authorId="0">
      <x:text>
        <x:r>
          <x:t>Period-end loan-to-deposit ratio; business-model funding differences remain. Formula: =IF(AND(ISNUMBER(L21),ISNUMBER(L24),L24&lt;&gt;0),L21/L24,"n.a.")</x:t>
        </x:r>
      </x:text>
    </x:comment>
    <x:comment ref="L53" authorId="0">
      <x:text>
        <x:r>
          <x:t>Loan allowance coverage excludes unfunded commitment reserves. Formula: =IF(AND(ISNUMBER(L23),ISNUMBER(L21),L21&lt;&gt;0),L23/L21,"n.a.")</x:t>
        </x:r>
      </x:text>
    </x:comment>
    <x:comment ref="L54" authorId="0">
      <x:text>
        <x:r>
          <x:t>Charge-offs divided by period-end gross loans. This differs from an issuer average-loan credit-loss ratio. Formula: =IF(AND(ISNUMBER(L46),ISNUMBER(L21),L21&lt;&gt;0),L46/L21,"n.a.")</x:t>
        </x:r>
      </x:text>
    </x:comment>
    <x:comment ref="L55" authorId="0">
      <x:text>
        <x:r>
          <x:t>Difference between parent and common earnings includes preferred and other common-income claims. Formula: =IF(COUNT(L37,L36)=2,L37-L36,"n.a.")</x:t>
        </x:r>
      </x:text>
    </x:comment>
    <x:comment ref="L48" authorId="0">
      <x:text>
        <x:r>
          <x:t>Two-point average balance proxy, not the issuer daily average return. Formula: =IF(COUNT(L36,L11,K11)=3,L36/AVERAGE(L11,K11),"n.a.")</x:t>
        </x:r>
      </x:text>
    </x:comment>
    <x:comment ref="L49" authorId="0">
      <x:text>
        <x:r>
          <x:t>Two-point average balance proxy, not the issuer daily average return. Formula: =IF(COUNT(L36,L15,K15)=3,L36/AVERAGE(L15,K15),"n.a.")</x:t>
        </x:r>
      </x:text>
    </x:comment>
    <x:comment ref="L50" authorId="0">
      <x:text>
        <x:r>
          <x:t>Two-point average balance proxy, not the issuer daily average return. Formula: =IF(COUNT(L36,L7,K7)=3,L36/AVERAGE(L7,K7),"n.a.")</x:t>
        </x:r>
      </x:text>
    </x:comment>
    <x:comment ref="M7" authorId="0">
      <x:text>
        <x:r>
          <x:t>Assets, FY2025. Linked to the original frozen input. A missing reported fact stays n.a. Formula: ='Historical Inputs'!F4804</x:t>
        </x:r>
      </x:text>
    </x:comment>
    <x:comment ref="M8" authorId="0">
      <x:text>
        <x:r>
          <x:t>Liabilities, FY2025. Linked to the original frozen input. A missing reported fact stays n.a. Formula: ='Historical Inputs'!F4805</x:t>
        </x:r>
      </x:text>
    </x:comment>
    <x:comment ref="M9" authorId="0">
      <x:text>
        <x:r>
          <x:t>Shareholders equity attributable to parent, FY2025. Linked to the original frozen input. A missing reported fact stays n.a. Formula: ='Historical Inputs'!F4806</x:t>
        </x:r>
      </x:text>
    </x:comment>
    <x:comment ref="M12" authorId="0">
      <x:text>
        <x:r>
          <x:t>Goodwill, FY2025. Linked to the original frozen input. A missing reported fact stays n.a. Formula: ='Historical Inputs'!F4809</x:t>
        </x:r>
      </x:text>
    </x:comment>
    <x:comment ref="M19" authorId="0">
      <x:text>
        <x:r>
          <x:t>Reported common book value per share, FY2025. Linked to the original frozen input. A missing reported fact stays n.a. Formula: ='Historical Inputs'!F4842</x:t>
        </x:r>
      </x:text>
    </x:comment>
    <x:comment ref="M20" authorId="0">
      <x:text>
        <x:r>
          <x:t>Reported tangible book value per share, FY2025. Linked to the original frozen input. A missing reported fact stays n.a. Formula: ='Historical Inputs'!F4843</x:t>
        </x:r>
      </x:text>
    </x:comment>
    <x:comment ref="M21" authorId="0">
      <x:text>
        <x:r>
          <x:t>Gross loans and leases selected definition, FY2025. Linked to the original frozen input. A missing reported fact stays n.a. Formula: ='Historical Inputs'!F4816</x:t>
        </x:r>
      </x:text>
    </x:comment>
    <x:comment ref="M22" authorId="0">
      <x:text>
        <x:r>
          <x:t>Net loans after allowance selected definition, FY2025. Linked to the original frozen input. A missing reported fact stays n.a. Formula: ='Historical Inputs'!F4817</x:t>
        </x:r>
      </x:text>
    </x:comment>
    <x:comment ref="M23" authorId="0">
      <x:text>
        <x:r>
          <x:t>Loan allowance for credit losses, FY2025. Linked to the original frozen input. A missing reported fact stays n.a. Formula: ='Historical Inputs'!F4818</x:t>
        </x:r>
      </x:text>
    </x:comment>
    <x:comment ref="M25" authorId="0">
      <x:text>
        <x:r>
          <x:t>Cash, FY2025. Linked to the original frozen input. A missing reported fact stays n.a. Formula: ='Historical Inputs'!F4820</x:t>
        </x:r>
      </x:text>
    </x:comment>
    <x:comment ref="M26" authorId="0">
      <x:text>
        <x:r>
          <x:t>Accumulated other comprehensive income, FY2025. Linked to the original frozen input. A missing reported fact stays n.a. Formula: ='Historical Inputs'!F4821</x:t>
        </x:r>
      </x:text>
    </x:comment>
    <x:comment ref="M28" authorId="0">
      <x:text>
        <x:r>
          <x:t>Net interest income, FY2025. Linked to the original frozen input. A missing reported fact stays n.a. Formula: ='Historical Inputs'!F4822</x:t>
        </x:r>
      </x:text>
    </x:comment>
    <x:comment ref="M29" authorId="0">
      <x:text>
        <x:r>
          <x:t>Noninterest Income, FY2025. Linked to the original frozen input. A missing reported fact stays n.a. Formula: ='Historical Inputs'!F4823</x:t>
        </x:r>
      </x:text>
    </x:comment>
    <x:comment ref="M31" authorId="0">
      <x:text>
        <x:r>
          <x:t>Noninterest expense, FY2025. Linked to the original frozen input. A missing reported fact stays n.a. Formula: ='Historical Inputs'!F4825</x:t>
        </x:r>
      </x:text>
    </x:comment>
    <x:comment ref="M34" authorId="0">
      <x:text>
        <x:r>
          <x:t>Income before income taxes, FY2025. Linked to the original frozen input. A missing reported fact stays n.a. Formula: ='Historical Inputs'!F4827</x:t>
        </x:r>
      </x:text>
    </x:comment>
    <x:comment ref="M35" authorId="0">
      <x:text>
        <x:r>
          <x:t>Tax, FY2025. Linked to the original frozen input. A missing reported fact stays n.a. Formula: ='Historical Inputs'!F4828</x:t>
        </x:r>
      </x:text>
    </x:comment>
    <x:comment ref="M38" authorId="0">
      <x:text>
        <x:r>
          <x:t>Reported diluted EPS, FY2025. Linked to the original frozen input. A missing reported fact stays n.a. Formula: ='Historical Inputs'!F4832</x:t>
        </x:r>
      </x:text>
    </x:comment>
    <x:comment ref="M39" authorId="0">
      <x:text>
        <x:r>
          <x:t>Weighted average diluted shares, FY2025. Linked to the original frozen input. A missing reported fact stays n.a. Formula: ='Historical Inputs'!F4833</x:t>
        </x:r>
      </x:text>
    </x:comment>
    <x:comment ref="M41" authorId="0">
      <x:text>
        <x:r>
          <x:t>Dividends per common share, FY2025. Linked to the original frozen input. A missing reported fact stays n.a. Formula: ='Historical Inputs'!F4834</x:t>
        </x:r>
      </x:text>
    </x:comment>
    <x:comment ref="M42" authorId="0">
      <x:text>
        <x:r>
          <x:t>Cash common dividends paid, FY2025. Linked to the original frozen input. A missing reported fact stays n.a. Formula: ='Historical Inputs'!F4835</x:t>
        </x:r>
      </x:text>
    </x:comment>
    <x:comment ref="M43" authorId="0">
      <x:text>
        <x:r>
          <x:t>Common share repurchases paid, FY2025. Linked to the original frozen input. A missing reported fact stays n.a. Formula: ='Historical Inputs'!F4836</x:t>
        </x:r>
      </x:text>
    </x:comment>
    <x:comment ref="M44" authorId="0">
      <x:text>
        <x:r>
          <x:t>Gross loan charge-offs, FY2025. Linked to the original frozen input. A missing reported fact stays n.a. Formula: ='Historical Inputs'!F4837</x:t>
        </x:r>
      </x:text>
    </x:comment>
    <x:comment ref="M45" authorId="0">
      <x:text>
        <x:r>
          <x:t>Loan recoveries, FY2025. Linked to the original frozen input. A missing reported fact stays n.a. Formula: ='Historical Inputs'!F4838</x:t>
        </x:r>
      </x:text>
    </x:comment>
    <x:comment ref="M47" authorId="0">
      <x:text>
        <x:r>
          <x:t>Actual standardized CET1 ratio, FY2025. Linked to the original frozen input. A missing reported fact stays n.a. Formula: ='Historical Inputs'!F4840</x:t>
        </x:r>
      </x:text>
    </x:comment>
    <x:comment ref="M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Inputs'!F4815</x:t>
        </x:r>
      </x:text>
    </x:comment>
    <x:comment ref="M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Inputs'!F4807),'Historical Inputs'!F4807&gt;=1),'Historical Inputs'!F4807,IF(COUNT('Historical Inputs'!F4806,'Historical Inputs'!F4808)=2,'Historical Inputs'!F4806-'Historical Inputs'!F4808,"n.a."))</x:t>
        </x:r>
      </x:text>
    </x:comment>
    <x:comment ref="M16" authorId="0">
      <x:text>
        <x:r>
          <x:t>Ending shares differ from weighted average diluted shares. Issued less treasury is used only for an identical date. Formula: =IF(ISNUMBER('Historical Inputs'!F4812),'Historical Inputs'!F4812,IF(COUNT('Historical Inputs'!F4813,'Historical Inputs'!F4814)=2,'Historical Inputs'!F4813-'Historical Inputs'!F4814,"n.a."))</x:t>
        </x:r>
      </x:text>
    </x:comment>
    <x:comment ref="M11" authorId="0">
      <x:text>
        <x:r>
          <x:t>Explicit reported common equity takes precedence. Preferred par amounts cannot substitute for carrying values. Rounded BV times shares is a disclosed fallback. Formula: =IF(ISNUMBER('Historical Inputs'!F4808),'Historical Inputs'!F4808,IF(AND(COUNT('Historical Inputs'!F4806,'Historical Inputs'!F4807)=2,'Historical Inputs'!F4807&gt;=1),'Historical Inputs'!F4806-'Historical Inputs'!F4807,IF(COUNT('Historical Inputs'!F4842,M16)=2,'Historical Inputs'!F4842*M16,"n.a.")))</x:t>
        </x:r>
      </x:text>
    </x:comment>
    <x:comment ref="M13" authorId="0">
      <x:text>
        <x:r>
          <x:t>Other intangibles exclude goodwill. If combined intangibles are reported, goodwill is deducted once. Formula: =IF(COUNT('Historical Inputs'!F4811,M12)=2,'Historical Inputs'!F4811-M12,'Historical Inputs'!F4810)</x:t>
        </x:r>
      </x:text>
    </x:comment>
    <x:comment ref="M14" authorId="0">
      <x:text>
        <x:r>
          <x:t>Straight subtraction TCE has no issuer deferred-tax adjustment. Formula: =IF(COUNT(M11,M12,M13)=3,M11-M12-M13,"n.a.")</x:t>
        </x:r>
      </x:text>
    </x:comment>
    <x:comment ref="M17" authorId="0">
      <x:text>
        <x:r>
          <x:t>Reported book value per share takes precedence. Formula: =IF(ISNUMBER('Historical Inputs'!F4842),'Historical Inputs'!F4842,IF(COUNT(M11,M16)=2,M11/M16,"n.a."))</x:t>
        </x:r>
      </x:text>
    </x:comment>
    <x:comment ref="M18" authorId="0">
      <x:text>
        <x:r>
          <x:t>Selected TBV is issuer reported, then issuer TCE divided by ending shares, then straight-subtraction TCE. Formula: =IF(ISNUMBER('Historical Inputs'!F4843),'Historical Inputs'!F4843,IF(COUNT('Historical Inputs'!F4844,M16)=2,'Historical Inputs'!F4844/M16,IF(COUNT(M14,M16)=2,M14/M16,"n.a.")))</x:t>
        </x:r>
      </x:text>
    </x:comment>
    <x:comment ref="M15" authorId="0">
      <x:text>
        <x:r>
          <x:t>Reported TCE takes precedence. TBV times rounded end shares can be a reconstruction. Formula: =IF(ISNUMBER('Historical Inputs'!F4844),'Historical Inputs'!F4844,IF(COUNT(M18,M16)=2,M18*M16,"n.a."))</x:t>
        </x:r>
      </x:text>
    </x:comment>
    <x:comment ref="M36" authorId="0">
      <x:text>
        <x:r>
          <x:t>Common earnings exclude preferred dividends and common-income adjustments. Formula: =IF(ISNUMBER('Historical Inputs'!F4830),'Historical Inputs'!F4830,IF(COUNT('Historical Inputs'!F4829,'Historical Inputs'!F4831)=2,'Historical Inputs'!F4829-'Historical Inputs'!F4831,"n.a."))</x:t>
        </x:r>
      </x:text>
    </x:comment>
    <x:comment ref="M37" authorId="0">
      <x:text>
        <x:r>
          <x:t>Reported parent net income, otherwise common income plus reported preferred adjustments; the fallback is a bridge. Formula: =IF(ISNUMBER('Historical Inputs'!F4829),'Historical Inputs'!F4829,IF(COUNT('Historical Inputs'!F4830,'Historical Inputs'!F4831)=2,'Historical Inputs'!F4830+'Historical Inputs'!F4831,"n.a."))</x:t>
        </x:r>
      </x:text>
    </x:comment>
    <x:comment ref="M30" authorId="0">
      <x:text>
        <x:r>
          <x:t>Net revenue equals net interest plus noninterest income. Use total GAAP reported revenue when a component is unavailable. Formula: =IF(COUNT(M28:M29)=2,SUM(M28:M29),'Historical Inputs'!F4824)</x:t>
        </x:r>
      </x:text>
    </x:comment>
    <x:comment ref="M32" authorId="0">
      <x:text>
        <x:r>
          <x:t>Pre-provision net revenue excludes the provision but retains operating expense. Formula: =IF(COUNT(M30,M31)=2,M30-M31,"n.a.")</x:t>
        </x:r>
      </x:text>
    </x:comment>
    <x:comment ref="M33" authorId="0">
      <x:text>
        <x:r>
          <x:t>Reported credit provision is selected first. Otherwise this is an explicitly labeled pretax bridge residual, not a reported provision. Formula: =IF(ISNUMBER('Historical Inputs'!F4826),'Historical Inputs'!F4826,IF(COUNT(M30,M31,M34)=3,M30-M31-M34,"n.a."))</x:t>
        </x:r>
      </x:text>
    </x:comment>
    <x:comment ref="M40" authorId="0">
      <x:text>
        <x:r>
          <x:t>Calculated common EPS uses common earnings and period-average diluted shares. Formula: =IF(AND(ISNUMBER(M36),ISNUMBER(M39),M39&lt;&gt;0),M36/M39,"n.a.")</x:t>
        </x:r>
      </x:text>
    </x:comment>
    <x:comment ref="M46" authorId="0">
      <x:text>
        <x:r>
          <x:t>Net charge-offs equal gross charge-offs less recoveries. Missing recoveries are not zero. Formula: =IF(COUNT(M44,M45)=2,M44-M45,"n.a.")</x:t>
        </x:r>
      </x:text>
    </x:comment>
    <x:comment ref="M51" authorId="0">
      <x:text>
        <x:r>
          <x:t>GAAP efficiency proxy. Issuer tax-equivalent revenue may produce a different reported ratio. Formula: =IF(AND(ISNUMBER(M31),ISNUMBER(M30),M30&lt;&gt;0),M31/M30,"n.a.")</x:t>
        </x:r>
      </x:text>
    </x:comment>
    <x:comment ref="M52" authorId="0">
      <x:text>
        <x:r>
          <x:t>Period-end loan-to-deposit ratio; business-model funding differences remain. Formula: =IF(AND(ISNUMBER(M21),ISNUMBER(M24),M24&lt;&gt;0),M21/M24,"n.a.")</x:t>
        </x:r>
      </x:text>
    </x:comment>
    <x:comment ref="M53" authorId="0">
      <x:text>
        <x:r>
          <x:t>Loan allowance coverage excludes unfunded commitment reserves. Formula: =IF(AND(ISNUMBER(M23),ISNUMBER(M21),M21&lt;&gt;0),M23/M21,"n.a.")</x:t>
        </x:r>
      </x:text>
    </x:comment>
    <x:comment ref="M54" authorId="0">
      <x:text>
        <x:r>
          <x:t>Charge-offs divided by period-end gross loans. This differs from an issuer average-loan credit-loss ratio. Formula: =IF(AND(ISNUMBER(M46),ISNUMBER(M21),M21&lt;&gt;0),M46/M21,"n.a.")</x:t>
        </x:r>
      </x:text>
    </x:comment>
    <x:comment ref="M55" authorId="0">
      <x:text>
        <x:r>
          <x:t>Difference between parent and common earnings includes preferred and other common-income claims. Formula: =IF(COUNT(M37,M36)=2,M37-M36,"n.a.")</x:t>
        </x:r>
      </x:text>
    </x:comment>
    <x:comment ref="M48" authorId="0">
      <x:text>
        <x:r>
          <x:t>Two-point average balance proxy, not the issuer daily average return. Formula: =IF(COUNT(M36,M11,L11)=3,M36/AVERAGE(M11,L11),"n.a.")</x:t>
        </x:r>
      </x:text>
    </x:comment>
    <x:comment ref="M49" authorId="0">
      <x:text>
        <x:r>
          <x:t>Two-point average balance proxy, not the issuer daily average return. Formula: =IF(COUNT(M36,M15,L15)=3,M36/AVERAGE(M15,L15),"n.a.")</x:t>
        </x:r>
      </x:text>
    </x:comment>
    <x:comment ref="M50" authorId="0">
      <x:text>
        <x:r>
          <x:t>Two-point average balance proxy, not the issuer daily average return. Formula: =IF(COUNT(M36,M7,L7)=3,M36/AVERAGE(M7,L7),"n.a.")</x:t>
        </x:r>
      </x:text>
    </x:comment>
    <x:comment ref="P7" authorId="0">
      <x:text>
        <x:r>
          <x:t>Assets, H1 2025. Linked to the original frozen input. A missing reported fact stays n.a. Formula: ='Historical Inputs'!F4845</x:t>
        </x:r>
      </x:text>
    </x:comment>
    <x:comment ref="P8" authorId="0">
      <x:text>
        <x:r>
          <x:t>Liabilities, H1 2025. Linked to the original frozen input. A missing reported fact stays n.a. Formula: ='Historical Inputs'!F4846</x:t>
        </x:r>
      </x:text>
    </x:comment>
    <x:comment ref="P9" authorId="0">
      <x:text>
        <x:r>
          <x:t>Shareholders equity attributable to parent, H1 2025. Linked to the original frozen input. A missing reported fact stays n.a. Formula: ='Historical Inputs'!F4847</x:t>
        </x:r>
      </x:text>
    </x:comment>
    <x:comment ref="P12" authorId="0">
      <x:text>
        <x:r>
          <x:t>Goodwill, H1 2025. Linked to the original frozen input. A missing reported fact stays n.a. Formula: ='Historical Inputs'!F4850</x:t>
        </x:r>
      </x:text>
    </x:comment>
    <x:comment ref="P19" authorId="0">
      <x:text>
        <x:r>
          <x:t>Reported common book value per share, H1 2025. Linked to the original frozen input. A missing reported fact stays n.a. Formula: ='Historical Inputs'!F4883</x:t>
        </x:r>
      </x:text>
    </x:comment>
    <x:comment ref="P20" authorId="0">
      <x:text>
        <x:r>
          <x:t>Reported tangible book value per share, H1 2025. Linked to the original frozen input. A missing reported fact stays n.a. Formula: ='Historical Inputs'!F4884</x:t>
        </x:r>
      </x:text>
    </x:comment>
    <x:comment ref="P21" authorId="0">
      <x:text>
        <x:r>
          <x:t>Gross loans and leases selected definition, H1 2025. Linked to the original frozen input. A missing reported fact stays n.a. Formula: ='Historical Inputs'!F4857</x:t>
        </x:r>
      </x:text>
    </x:comment>
    <x:comment ref="P22" authorId="0">
      <x:text>
        <x:r>
          <x:t>Net loans after allowance selected definition, H1 2025. Linked to the original frozen input. A missing reported fact stays n.a. Formula: ='Historical Inputs'!F4858</x:t>
        </x:r>
      </x:text>
    </x:comment>
    <x:comment ref="P23" authorId="0">
      <x:text>
        <x:r>
          <x:t>Loan allowance for credit losses, H1 2025. Linked to the original frozen input. A missing reported fact stays n.a. Formula: ='Historical Inputs'!F4859</x:t>
        </x:r>
      </x:text>
    </x:comment>
    <x:comment ref="P25" authorId="0">
      <x:text>
        <x:r>
          <x:t>Cash, H1 2025. Linked to the original frozen input. A missing reported fact stays n.a. Formula: ='Historical Inputs'!F4861</x:t>
        </x:r>
      </x:text>
    </x:comment>
    <x:comment ref="P26" authorId="0">
      <x:text>
        <x:r>
          <x:t>Accumulated other comprehensive income, H1 2025. Linked to the original frozen input. A missing reported fact stays n.a. Formula: ='Historical Inputs'!F4862</x:t>
        </x:r>
      </x:text>
    </x:comment>
    <x:comment ref="P28" authorId="0">
      <x:text>
        <x:r>
          <x:t>Net interest income, H1 2025. Linked to the original frozen input. A missing reported fact stays n.a. Formula: ='Historical Inputs'!F4863</x:t>
        </x:r>
      </x:text>
    </x:comment>
    <x:comment ref="P29" authorId="0">
      <x:text>
        <x:r>
          <x:t>Noninterest Income, H1 2025. Linked to the original frozen input. A missing reported fact stays n.a. Formula: ='Historical Inputs'!F4864</x:t>
        </x:r>
      </x:text>
    </x:comment>
    <x:comment ref="P31" authorId="0">
      <x:text>
        <x:r>
          <x:t>Noninterest expense, H1 2025. Linked to the original frozen input. A missing reported fact stays n.a. Formula: ='Historical Inputs'!F4866</x:t>
        </x:r>
      </x:text>
    </x:comment>
    <x:comment ref="P34" authorId="0">
      <x:text>
        <x:r>
          <x:t>Income before income taxes, H1 2025. Linked to the original frozen input. A missing reported fact stays n.a. Formula: ='Historical Inputs'!F4868</x:t>
        </x:r>
      </x:text>
    </x:comment>
    <x:comment ref="P35" authorId="0">
      <x:text>
        <x:r>
          <x:t>Tax, H1 2025. Linked to the original frozen input. A missing reported fact stays n.a. Formula: ='Historical Inputs'!F4869</x:t>
        </x:r>
      </x:text>
    </x:comment>
    <x:comment ref="P38" authorId="0">
      <x:text>
        <x:r>
          <x:t>Reported diluted EPS, H1 2025. Linked to the original frozen input. A missing reported fact stays n.a. Formula: ='Historical Inputs'!F4873</x:t>
        </x:r>
      </x:text>
    </x:comment>
    <x:comment ref="P39" authorId="0">
      <x:text>
        <x:r>
          <x:t>Weighted average diluted shares, H1 2025. Linked to the original frozen input. A missing reported fact stays n.a. Formula: ='Historical Inputs'!F4874</x:t>
        </x:r>
      </x:text>
    </x:comment>
    <x:comment ref="P41" authorId="0">
      <x:text>
        <x:r>
          <x:t>Dividends per common share, H1 2025. Linked to the original frozen input. A missing reported fact stays n.a. Formula: ='Historical Inputs'!F4875</x:t>
        </x:r>
      </x:text>
    </x:comment>
    <x:comment ref="P42" authorId="0">
      <x:text>
        <x:r>
          <x:t>Cash common dividends paid, H1 2025. Linked to the original frozen input. A missing reported fact stays n.a. Formula: ='Historical Inputs'!F4876</x:t>
        </x:r>
      </x:text>
    </x:comment>
    <x:comment ref="P43" authorId="0">
      <x:text>
        <x:r>
          <x:t>Common share repurchases paid, H1 2025. Linked to the original frozen input. A missing reported fact stays n.a. Formula: ='Historical Inputs'!F4877</x:t>
        </x:r>
      </x:text>
    </x:comment>
    <x:comment ref="P44" authorId="0">
      <x:text>
        <x:r>
          <x:t>Gross loan charge-offs, H1 2025. Linked to the original frozen input. A missing reported fact stays n.a. Formula: ='Historical Inputs'!F4878</x:t>
        </x:r>
      </x:text>
    </x:comment>
    <x:comment ref="P45" authorId="0">
      <x:text>
        <x:r>
          <x:t>Loan recoveries, H1 2025. Linked to the original frozen input. A missing reported fact stays n.a. Formula: ='Historical Inputs'!F4879</x:t>
        </x:r>
      </x:text>
    </x:comment>
    <x:comment ref="P47" authorId="0">
      <x:text>
        <x:r>
          <x:t>Actual standardized CET1 ratio, H1 2025. Linked to the original frozen input. A missing reported fact stays n.a. Formula: ='Historical Inputs'!F4881</x:t>
        </x:r>
      </x:text>
    </x:comment>
    <x:comment ref="P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Inputs'!F4856</x:t>
        </x:r>
      </x:text>
    </x:comment>
    <x:comment ref="P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Inputs'!F4848),'Historical Inputs'!F4848&gt;=1),'Historical Inputs'!F4848,IF(COUNT('Historical Inputs'!F4847,'Historical Inputs'!F4849)=2,'Historical Inputs'!F4847-'Historical Inputs'!F4849,"n.a."))</x:t>
        </x:r>
      </x:text>
    </x:comment>
    <x:comment ref="P16" authorId="0">
      <x:text>
        <x:r>
          <x:t>Ending shares differ from weighted average diluted shares. Issued less treasury is used only for an identical date. Formula: =IF(ISNUMBER('Historical Inputs'!F4853),'Historical Inputs'!F4853,IF(COUNT('Historical Inputs'!F4854,'Historical Inputs'!F4855)=2,'Historical Inputs'!F4854-'Historical Inputs'!F4855,"n.a."))</x:t>
        </x:r>
      </x:text>
    </x:comment>
    <x:comment ref="P11" authorId="0">
      <x:text>
        <x:r>
          <x:t>Explicit reported common equity takes precedence. Preferred par amounts cannot substitute for carrying values. Rounded BV times shares is a disclosed fallback. Formula: =IF(ISNUMBER('Historical Inputs'!F4849),'Historical Inputs'!F4849,IF(AND(COUNT('Historical Inputs'!F4847,'Historical Inputs'!F4848)=2,'Historical Inputs'!F4848&gt;=1),'Historical Inputs'!F4847-'Historical Inputs'!F4848,IF(COUNT('Historical Inputs'!F4883,P16)=2,'Historical Inputs'!F4883*P16,"n.a.")))</x:t>
        </x:r>
      </x:text>
    </x:comment>
    <x:comment ref="P13" authorId="0">
      <x:text>
        <x:r>
          <x:t>Other intangibles exclude goodwill. If combined intangibles are reported, goodwill is deducted once. Formula: =IF(COUNT('Historical Inputs'!F4852,P12)=2,'Historical Inputs'!F4852-P12,'Historical Inputs'!F4851)</x:t>
        </x:r>
      </x:text>
    </x:comment>
    <x:comment ref="P14" authorId="0">
      <x:text>
        <x:r>
          <x:t>Straight subtraction TCE has no issuer deferred-tax adjustment. Formula: =IF(COUNT(P11,P12,P13)=3,P11-P12-P13,"n.a.")</x:t>
        </x:r>
      </x:text>
    </x:comment>
    <x:comment ref="P17" authorId="0">
      <x:text>
        <x:r>
          <x:t>Reported book value per share takes precedence. Formula: =IF(ISNUMBER('Historical Inputs'!F4883),'Historical Inputs'!F4883,IF(COUNT(P11,P16)=2,P11/P16,"n.a."))</x:t>
        </x:r>
      </x:text>
    </x:comment>
    <x:comment ref="P18" authorId="0">
      <x:text>
        <x:r>
          <x:t>Selected TBV is issuer reported, then issuer TCE divided by ending shares, then straight-subtraction TCE. Formula: =IF(ISNUMBER('Historical Inputs'!F4884),'Historical Inputs'!F4884,IF(COUNT('Historical Inputs'!F4885,P16)=2,'Historical Inputs'!F4885/P16,IF(COUNT(P14,P16)=2,P14/P16,"n.a.")))</x:t>
        </x:r>
      </x:text>
    </x:comment>
    <x:comment ref="P15" authorId="0">
      <x:text>
        <x:r>
          <x:t>Reported TCE takes precedence. TBV times rounded end shares can be a reconstruction. Formula: =IF(ISNUMBER('Historical Inputs'!F4885),'Historical Inputs'!F4885,IF(COUNT(P18,P16)=2,P18*P16,"n.a."))</x:t>
        </x:r>
      </x:text>
    </x:comment>
    <x:comment ref="P36" authorId="0">
      <x:text>
        <x:r>
          <x:t>Common earnings exclude preferred dividends and common-income adjustments. Formula: =IF(ISNUMBER('Historical Inputs'!F4871),'Historical Inputs'!F4871,IF(COUNT('Historical Inputs'!F4870,'Historical Inputs'!F4872)=2,'Historical Inputs'!F4870-'Historical Inputs'!F4872,"n.a."))</x:t>
        </x:r>
      </x:text>
    </x:comment>
    <x:comment ref="P37" authorId="0">
      <x:text>
        <x:r>
          <x:t>Reported parent net income, otherwise common income plus reported preferred adjustments; the fallback is a bridge. Formula: =IF(ISNUMBER('Historical Inputs'!F4870),'Historical Inputs'!F4870,IF(COUNT('Historical Inputs'!F4871,'Historical Inputs'!F4872)=2,'Historical Inputs'!F4871+'Historical Inputs'!F4872,"n.a."))</x:t>
        </x:r>
      </x:text>
    </x:comment>
    <x:comment ref="P30" authorId="0">
      <x:text>
        <x:r>
          <x:t>Net revenue equals net interest plus noninterest income. Use total GAAP reported revenue when a component is unavailable. Formula: =IF(COUNT(P28:P29)=2,SUM(P28:P29),'Historical Inputs'!F4865)</x:t>
        </x:r>
      </x:text>
    </x:comment>
    <x:comment ref="P32" authorId="0">
      <x:text>
        <x:r>
          <x:t>Pre-provision net revenue excludes the provision but retains operating expense. Formula: =IF(COUNT(P30,P31)=2,P30-P31,"n.a.")</x:t>
        </x:r>
      </x:text>
    </x:comment>
    <x:comment ref="P33" authorId="0">
      <x:text>
        <x:r>
          <x:t>Reported credit provision is selected first. Otherwise this is an explicitly labeled pretax bridge residual, not a reported provision. Formula: =IF(ISNUMBER('Historical Inputs'!F4867),'Historical Inputs'!F4867,IF(COUNT(P30,P31,P34)=3,P30-P31-P34,"n.a."))</x:t>
        </x:r>
      </x:text>
    </x:comment>
    <x:comment ref="P40" authorId="0">
      <x:text>
        <x:r>
          <x:t>Calculated common EPS uses common earnings and period-average diluted shares. Formula: =IF(AND(ISNUMBER(P36),ISNUMBER(P39),P39&lt;&gt;0),P36/P39,"n.a.")</x:t>
        </x:r>
      </x:text>
    </x:comment>
    <x:comment ref="P46" authorId="0">
      <x:text>
        <x:r>
          <x:t>Net charge-offs equal gross charge-offs less recoveries. Missing recoveries are not zero. Formula: =IF(COUNT(P44,P45)=2,P44-P45,"n.a.")</x:t>
        </x:r>
      </x:text>
    </x:comment>
    <x:comment ref="P51" authorId="0">
      <x:text>
        <x:r>
          <x:t>GAAP efficiency proxy. Issuer tax-equivalent revenue may produce a different reported ratio. Formula: =IF(AND(ISNUMBER(P31),ISNUMBER(P30),P30&lt;&gt;0),P31/P30,"n.a.")</x:t>
        </x:r>
      </x:text>
    </x:comment>
    <x:comment ref="P52" authorId="0">
      <x:text>
        <x:r>
          <x:t>Period-end loan-to-deposit ratio; business-model funding differences remain. Formula: =IF(AND(ISNUMBER(P21),ISNUMBER(P24),P24&lt;&gt;0),P21/P24,"n.a.")</x:t>
        </x:r>
      </x:text>
    </x:comment>
    <x:comment ref="P53" authorId="0">
      <x:text>
        <x:r>
          <x:t>Loan allowance coverage excludes unfunded commitment reserves. Formula: =IF(AND(ISNUMBER(P23),ISNUMBER(P21),P21&lt;&gt;0),P23/P21,"n.a.")</x:t>
        </x:r>
      </x:text>
    </x:comment>
    <x:comment ref="P54" authorId="0">
      <x:text>
        <x:r>
          <x:t>Charge-offs divided by period-end gross loans. This differs from an issuer average-loan credit-loss ratio. Formula: =IF(AND(ISNUMBER(P46),ISNUMBER(P21),P21&lt;&gt;0),P46/P21,"n.a.")</x:t>
        </x:r>
      </x:text>
    </x:comment>
    <x:comment ref="P55" authorId="0">
      <x:text>
        <x:r>
          <x:t>Difference between parent and common earnings includes preferred and other common-income claims. Formula: =IF(COUNT(P37,P36)=2,P37-P36,"n.a.")</x:t>
        </x:r>
      </x:text>
    </x:comment>
    <x:comment ref="Q7" authorId="0">
      <x:text>
        <x:r>
          <x:t>Assets, H1 2026. Linked to the original frozen input. A missing reported fact stays n.a. Formula: ='Historical Inputs'!F4886</x:t>
        </x:r>
      </x:text>
    </x:comment>
    <x:comment ref="Q8" authorId="0">
      <x:text>
        <x:r>
          <x:t>Liabilities, H1 2026. Linked to the original frozen input. A missing reported fact stays n.a. Formula: ='Historical Inputs'!F4887</x:t>
        </x:r>
      </x:text>
    </x:comment>
    <x:comment ref="Q9" authorId="0">
      <x:text>
        <x:r>
          <x:t>Shareholders equity attributable to parent, H1 2026. Linked to the original frozen input. A missing reported fact stays n.a. Formula: ='Historical Inputs'!F4888</x:t>
        </x:r>
      </x:text>
    </x:comment>
    <x:comment ref="Q12" authorId="0">
      <x:text>
        <x:r>
          <x:t>Goodwill, H1 2026. Linked to the original frozen input. A missing reported fact stays n.a. Formula: ='Historical Inputs'!F4891</x:t>
        </x:r>
      </x:text>
    </x:comment>
    <x:comment ref="Q19" authorId="0">
      <x:text>
        <x:r>
          <x:t>Reported common book value per share, H1 2026. Linked to the original frozen input. A missing reported fact stays n.a. Formula: ='Historical Inputs'!F4924</x:t>
        </x:r>
      </x:text>
    </x:comment>
    <x:comment ref="Q20" authorId="0">
      <x:text>
        <x:r>
          <x:t>Reported tangible book value per share, H1 2026. Linked to the original frozen input. A missing reported fact stays n.a. Formula: ='Historical Inputs'!F4925</x:t>
        </x:r>
      </x:text>
    </x:comment>
    <x:comment ref="Q21" authorId="0">
      <x:text>
        <x:r>
          <x:t>Gross loans and leases selected definition, H1 2026. Linked to the original frozen input. A missing reported fact stays n.a. Formula: ='Historical Inputs'!F4898</x:t>
        </x:r>
      </x:text>
    </x:comment>
    <x:comment ref="Q22" authorId="0">
      <x:text>
        <x:r>
          <x:t>Net loans after allowance selected definition, H1 2026. Linked to the original frozen input. A missing reported fact stays n.a. Formula: ='Historical Inputs'!F4899</x:t>
        </x:r>
      </x:text>
    </x:comment>
    <x:comment ref="Q23" authorId="0">
      <x:text>
        <x:r>
          <x:t>Loan allowance for credit losses, H1 2026. Linked to the original frozen input. A missing reported fact stays n.a. Formula: ='Historical Inputs'!F4900</x:t>
        </x:r>
      </x:text>
    </x:comment>
    <x:comment ref="Q25" authorId="0">
      <x:text>
        <x:r>
          <x:t>Cash, H1 2026. Linked to the original frozen input. A missing reported fact stays n.a. Formula: ='Historical Inputs'!F4902</x:t>
        </x:r>
      </x:text>
    </x:comment>
    <x:comment ref="Q26" authorId="0">
      <x:text>
        <x:r>
          <x:t>Accumulated other comprehensive income, H1 2026. Linked to the original frozen input. A missing reported fact stays n.a. Formula: ='Historical Inputs'!F4903</x:t>
        </x:r>
      </x:text>
    </x:comment>
    <x:comment ref="Q28" authorId="0">
      <x:text>
        <x:r>
          <x:t>Net interest income, H1 2026. Linked to the original frozen input. A missing reported fact stays n.a. Formula: ='Historical Inputs'!F4904</x:t>
        </x:r>
      </x:text>
    </x:comment>
    <x:comment ref="Q29" authorId="0">
      <x:text>
        <x:r>
          <x:t>Noninterest Income, H1 2026. Linked to the original frozen input. A missing reported fact stays n.a. Formula: ='Historical Inputs'!F4905</x:t>
        </x:r>
      </x:text>
    </x:comment>
    <x:comment ref="Q31" authorId="0">
      <x:text>
        <x:r>
          <x:t>Noninterest expense, H1 2026. Linked to the original frozen input. A missing reported fact stays n.a. Formula: ='Historical Inputs'!F4907</x:t>
        </x:r>
      </x:text>
    </x:comment>
    <x:comment ref="Q34" authorId="0">
      <x:text>
        <x:r>
          <x:t>Income before income taxes, H1 2026. Linked to the original frozen input. A missing reported fact stays n.a. Formula: ='Historical Inputs'!F4909</x:t>
        </x:r>
      </x:text>
    </x:comment>
    <x:comment ref="Q35" authorId="0">
      <x:text>
        <x:r>
          <x:t>Tax, H1 2026. Linked to the original frozen input. A missing reported fact stays n.a. Formula: ='Historical Inputs'!F4910</x:t>
        </x:r>
      </x:text>
    </x:comment>
    <x:comment ref="Q38" authorId="0">
      <x:text>
        <x:r>
          <x:t>Reported diluted EPS, H1 2026. Linked to the original frozen input. A missing reported fact stays n.a. Formula: ='Historical Inputs'!F4914</x:t>
        </x:r>
      </x:text>
    </x:comment>
    <x:comment ref="Q39" authorId="0">
      <x:text>
        <x:r>
          <x:t>Weighted average diluted shares, H1 2026. Linked to the original frozen input. A missing reported fact stays n.a. Formula: ='Historical Inputs'!F4915</x:t>
        </x:r>
      </x:text>
    </x:comment>
    <x:comment ref="Q41" authorId="0">
      <x:text>
        <x:r>
          <x:t>Dividends per common share, H1 2026. Linked to the original frozen input. A missing reported fact stays n.a. Formula: ='Historical Inputs'!F4916</x:t>
        </x:r>
      </x:text>
    </x:comment>
    <x:comment ref="Q42" authorId="0">
      <x:text>
        <x:r>
          <x:t>Cash common dividends paid, H1 2026. Linked to the original frozen input. A missing reported fact stays n.a. Formula: ='Historical Inputs'!F4917</x:t>
        </x:r>
      </x:text>
    </x:comment>
    <x:comment ref="Q43" authorId="0">
      <x:text>
        <x:r>
          <x:t>Common share repurchases paid, H1 2026. Linked to the original frozen input. A missing reported fact stays n.a. Formula: ='Historical Inputs'!F4918</x:t>
        </x:r>
      </x:text>
    </x:comment>
    <x:comment ref="Q44" authorId="0">
      <x:text>
        <x:r>
          <x:t>Gross loan charge-offs, H1 2026. Linked to the original frozen input. A missing reported fact stays n.a. Formula: ='Historical Inputs'!F4919</x:t>
        </x:r>
      </x:text>
    </x:comment>
    <x:comment ref="Q45" authorId="0">
      <x:text>
        <x:r>
          <x:t>Loan recoveries, H1 2026. Linked to the original frozen input. A missing reported fact stays n.a. Formula: ='Historical Inputs'!F4920</x:t>
        </x:r>
      </x:text>
    </x:comment>
    <x:comment ref="Q47" authorId="0">
      <x:text>
        <x:r>
          <x:t>Actual standardized CET1 ratio, H1 2026. Linked to the original frozen input. A missing reported fact stays n.a. Formula: ='Historical Inputs'!F4922</x:t>
        </x:r>
      </x:text>
    </x:comment>
    <x:comment ref="Q24" authorId="0">
      <x:text>
        <x:r>
          <x:t>Reported deposit total where available. Truist total is calculated here from separately reported noninterest-bearing and interest-bearing deposit liabilities on Historical Inputs columns T and U. Formula: ='Historical Inputs'!F4897</x:t>
        </x:r>
      </x:text>
    </x:comment>
    <x:comment ref="Q10" authorId="0">
      <x:text>
        <x:r>
          <x:t>Preferred carrying amount where explicitly reported, otherwise same-date parent equity less explicit common equity. Reported preferred par zero is retained only on Historical Inputs. Formula: =IF(AND(ISNUMBER('Historical Inputs'!F4889),'Historical Inputs'!F4889&gt;=1),'Historical Inputs'!F4889,IF(COUNT('Historical Inputs'!F4888,'Historical Inputs'!F4890)=2,'Historical Inputs'!F4888-'Historical Inputs'!F4890,"n.a."))</x:t>
        </x:r>
      </x:text>
    </x:comment>
    <x:comment ref="Q16" authorId="0">
      <x:text>
        <x:r>
          <x:t>Ending shares differ from weighted average diluted shares. Issued less treasury is used only for an identical date. Formula: =IF(ISNUMBER('Historical Inputs'!F4894),'Historical Inputs'!F4894,IF(COUNT('Historical Inputs'!F4895,'Historical Inputs'!F4896)=2,'Historical Inputs'!F4895-'Historical Inputs'!F4896,"n.a."))</x:t>
        </x:r>
      </x:text>
    </x:comment>
    <x:comment ref="Q11" authorId="0">
      <x:text>
        <x:r>
          <x:t>Explicit reported common equity takes precedence. Preferred par amounts cannot substitute for carrying values. Rounded BV times shares is a disclosed fallback. Formula: =IF(ISNUMBER('Historical Inputs'!F4890),'Historical Inputs'!F4890,IF(AND(COUNT('Historical Inputs'!F4888,'Historical Inputs'!F4889)=2,'Historical Inputs'!F4889&gt;=1),'Historical Inputs'!F4888-'Historical Inputs'!F4889,IF(COUNT('Historical Inputs'!F4924,Q16)=2,'Historical Inputs'!F4924*Q16,"n.a.")))</x:t>
        </x:r>
      </x:text>
    </x:comment>
    <x:comment ref="Q13" authorId="0">
      <x:text>
        <x:r>
          <x:t>Other intangibles exclude goodwill. If combined intangibles are reported, goodwill is deducted once. Formula: =IF(COUNT('Historical Inputs'!F4893,Q12)=2,'Historical Inputs'!F4893-Q12,'Historical Inputs'!F4892)</x:t>
        </x:r>
      </x:text>
    </x:comment>
    <x:comment ref="Q14" authorId="0">
      <x:text>
        <x:r>
          <x:t>Straight subtraction TCE has no issuer deferred-tax adjustment. Formula: =IF(COUNT(Q11,Q12,Q13)=3,Q11-Q12-Q13,"n.a.")</x:t>
        </x:r>
      </x:text>
    </x:comment>
    <x:comment ref="Q17" authorId="0">
      <x:text>
        <x:r>
          <x:t>Reported book value per share takes precedence. Formula: =IF(ISNUMBER('Historical Inputs'!F4924),'Historical Inputs'!F4924,IF(COUNT(Q11,Q16)=2,Q11/Q16,"n.a."))</x:t>
        </x:r>
      </x:text>
    </x:comment>
    <x:comment ref="Q18" authorId="0">
      <x:text>
        <x:r>
          <x:t>Selected TBV is issuer reported, then issuer TCE divided by ending shares, then straight-subtraction TCE. Formula: =IF(ISNUMBER('Historical Inputs'!F4925),'Historical Inputs'!F4925,IF(COUNT('Historical Inputs'!F4926,Q16)=2,'Historical Inputs'!F4926/Q16,IF(COUNT(Q14,Q16)=2,Q14/Q16,"n.a.")))</x:t>
        </x:r>
      </x:text>
    </x:comment>
    <x:comment ref="Q15" authorId="0">
      <x:text>
        <x:r>
          <x:t>Reported TCE takes precedence. TBV times rounded end shares can be a reconstruction. Formula: =IF(ISNUMBER('Historical Inputs'!F4926),'Historical Inputs'!F4926,IF(COUNT(Q18,Q16)=2,Q18*Q16,"n.a."))</x:t>
        </x:r>
      </x:text>
    </x:comment>
    <x:comment ref="Q36" authorId="0">
      <x:text>
        <x:r>
          <x:t>Common earnings exclude preferred dividends and common-income adjustments. Formula: =IF(ISNUMBER('Historical Inputs'!F4912),'Historical Inputs'!F4912,IF(COUNT('Historical Inputs'!F4911,'Historical Inputs'!F4913)=2,'Historical Inputs'!F4911-'Historical Inputs'!F4913,"n.a."))</x:t>
        </x:r>
      </x:text>
    </x:comment>
    <x:comment ref="Q37" authorId="0">
      <x:text>
        <x:r>
          <x:t>Reported parent net income, otherwise common income plus reported preferred adjustments; the fallback is a bridge. Formula: =IF(ISNUMBER('Historical Inputs'!F4911),'Historical Inputs'!F4911,IF(COUNT('Historical Inputs'!F4912,'Historical Inputs'!F4913)=2,'Historical Inputs'!F4912+'Historical Inputs'!F4913,"n.a."))</x:t>
        </x:r>
      </x:text>
    </x:comment>
    <x:comment ref="Q30" authorId="0">
      <x:text>
        <x:r>
          <x:t>Net revenue equals net interest plus noninterest income. Use total GAAP reported revenue when a component is unavailable. Formula: =IF(COUNT(Q28:Q29)=2,SUM(Q28:Q29),'Historical Inputs'!F4906)</x:t>
        </x:r>
      </x:text>
    </x:comment>
    <x:comment ref="Q32" authorId="0">
      <x:text>
        <x:r>
          <x:t>Pre-provision net revenue excludes the provision but retains operating expense. Formula: =IF(COUNT(Q30,Q31)=2,Q30-Q31,"n.a.")</x:t>
        </x:r>
      </x:text>
    </x:comment>
    <x:comment ref="Q33" authorId="0">
      <x:text>
        <x:r>
          <x:t>Reported credit provision is selected first. Otherwise this is an explicitly labeled pretax bridge residual, not a reported provision. Formula: =IF(ISNUMBER('Historical Inputs'!F4908),'Historical Inputs'!F4908,IF(COUNT(Q30,Q31,Q34)=3,Q30-Q31-Q34,"n.a."))</x:t>
        </x:r>
      </x:text>
    </x:comment>
    <x:comment ref="Q40" authorId="0">
      <x:text>
        <x:r>
          <x:t>Calculated common EPS uses common earnings and period-average diluted shares. Formula: =IF(AND(ISNUMBER(Q36),ISNUMBER(Q39),Q39&lt;&gt;0),Q36/Q39,"n.a.")</x:t>
        </x:r>
      </x:text>
    </x:comment>
    <x:comment ref="Q46" authorId="0">
      <x:text>
        <x:r>
          <x:t>Net charge-offs equal gross charge-offs less recoveries. Missing recoveries are not zero. Formula: =IF(COUNT(Q44,Q45)=2,Q44-Q45,"n.a.")</x:t>
        </x:r>
      </x:text>
    </x:comment>
    <x:comment ref="Q51" authorId="0">
      <x:text>
        <x:r>
          <x:t>GAAP efficiency proxy. Issuer tax-equivalent revenue may produce a different reported ratio. Formula: =IF(AND(ISNUMBER(Q31),ISNUMBER(Q30),Q30&lt;&gt;0),Q31/Q30,"n.a.")</x:t>
        </x:r>
      </x:text>
    </x:comment>
    <x:comment ref="Q52" authorId="0">
      <x:text>
        <x:r>
          <x:t>Period-end loan-to-deposit ratio; business-model funding differences remain. Formula: =IF(AND(ISNUMBER(Q21),ISNUMBER(Q24),Q24&lt;&gt;0),Q21/Q24,"n.a.")</x:t>
        </x:r>
      </x:text>
    </x:comment>
    <x:comment ref="Q53" authorId="0">
      <x:text>
        <x:r>
          <x:t>Loan allowance coverage excludes unfunded commitment reserves. Formula: =IF(AND(ISNUMBER(Q23),ISNUMBER(Q21),Q21&lt;&gt;0),Q23/Q21,"n.a.")</x:t>
        </x:r>
      </x:text>
    </x:comment>
    <x:comment ref="Q54" authorId="0">
      <x:text>
        <x:r>
          <x:t>Charge-offs divided by period-end gross loans. This differs from an issuer average-loan credit-loss ratio. Formula: =IF(AND(ISNUMBER(Q46),ISNUMBER(Q21),Q21&lt;&gt;0),Q46/Q21,"n.a.")</x:t>
        </x:r>
      </x:text>
    </x:comment>
    <x:comment ref="Q55" authorId="0">
      <x:text>
        <x:r>
          <x:t>Difference between parent and common earnings includes preferred and other common-income claims. Formula: =IF(COUNT(Q37,Q36)=2,Q37-Q36,"n.a.")</x:t>
        </x:r>
      </x:text>
    </x:comment>
    <x:comment ref="R28" authorId="0">
      <x:text>
        <x:r>
          <x:t>LTM flow equals FY2025 plus H1 2026 minus H1 2025. Stock balances stay at June 2026. Formula: =IF(COUNT(M28,Q28,P28)=3,M28+Q28-P28,"n.a.")</x:t>
        </x:r>
      </x:text>
    </x:comment>
    <x:comment ref="R29" authorId="0">
      <x:text>
        <x:r>
          <x:t>LTM flow equals FY2025 plus H1 2026 minus H1 2025. Stock balances stay at June 2026. Formula: =IF(COUNT(M29,Q29,P29)=3,M29+Q29-P29,"n.a.")</x:t>
        </x:r>
      </x:text>
    </x:comment>
    <x:comment ref="R30" authorId="0">
      <x:text>
        <x:r>
          <x:t>LTM flow equals FY2025 plus H1 2026 minus H1 2025. Stock balances stay at June 2026. Formula: =IF(COUNT(M30,Q30,P30)=3,M30+Q30-P30,"n.a.")</x:t>
        </x:r>
      </x:text>
    </x:comment>
    <x:comment ref="R31" authorId="0">
      <x:text>
        <x:r>
          <x:t>LTM flow equals FY2025 plus H1 2026 minus H1 2025. Stock balances stay at June 2026. Formula: =IF(COUNT(M31,Q31,P31)=3,M31+Q31-P31,"n.a.")</x:t>
        </x:r>
      </x:text>
    </x:comment>
    <x:comment ref="R32" authorId="0">
      <x:text>
        <x:r>
          <x:t>LTM flow equals FY2025 plus H1 2026 minus H1 2025. Stock balances stay at June 2026. Formula: =IF(COUNT(M32,Q32,P32)=3,M32+Q32-P32,"n.a.")</x:t>
        </x:r>
      </x:text>
    </x:comment>
    <x:comment ref="R33" authorId="0">
      <x:text>
        <x:r>
          <x:t>LTM flow equals FY2025 plus H1 2026 minus H1 2025. Stock balances stay at June 2026. Formula: =IF(COUNT(M33,Q33,P33)=3,M33+Q33-P33,"n.a.")</x:t>
        </x:r>
      </x:text>
    </x:comment>
    <x:comment ref="R34" authorId="0">
      <x:text>
        <x:r>
          <x:t>LTM flow equals FY2025 plus H1 2026 minus H1 2025. Stock balances stay at June 2026. Formula: =IF(COUNT(M34,Q34,P34)=3,M34+Q34-P34,"n.a.")</x:t>
        </x:r>
      </x:text>
    </x:comment>
    <x:comment ref="R35" authorId="0">
      <x:text>
        <x:r>
          <x:t>LTM flow equals FY2025 plus H1 2026 minus H1 2025. Stock balances stay at June 2026. Formula: =IF(COUNT(M35,Q35,P35)=3,M35+Q35-P35,"n.a.")</x:t>
        </x:r>
      </x:text>
    </x:comment>
    <x:comment ref="R36" authorId="0">
      <x:text>
        <x:r>
          <x:t>LTM flow equals FY2025 plus H1 2026 minus H1 2025. Stock balances stay at June 2026. Formula: =IF(COUNT(M36,Q36,P36)=3,M36+Q36-P36,"n.a.")</x:t>
        </x:r>
      </x:text>
    </x:comment>
    <x:comment ref="R37" authorId="0">
      <x:text>
        <x:r>
          <x:t>LTM flow equals FY2025 plus H1 2026 minus H1 2025. Stock balances stay at June 2026. Formula: =IF(COUNT(M37,Q37,P37)=3,M37+Q37-P37,"n.a.")</x:t>
        </x:r>
      </x:text>
    </x:comment>
    <x:comment ref="R39" authorId="0">
      <x:text>
        <x:r>
          <x:t>Reconstruct LTM diluted average shares with equal half-year weighting. Formula: =IF(COUNT(M39,Q39,P39)=3,M39+Q39/2-P39/2,"n.a.")</x:t>
        </x:r>
      </x:text>
    </x:comment>
    <x:comment ref="R40" authorId="0">
      <x:text>
        <x:r>
          <x:t>LTM common income divided by the reconstructed diluted-share average. Formula: =IF(AND(ISNUMBER(R36),ISNUMBER(R39),R39&lt;&gt;0),R36/R39,"n.a.")</x:t>
        </x:r>
      </x:text>
    </x:comment>
    <x:comment ref="R41" authorId="0">
      <x:text>
        <x:r>
          <x:t>LTM flow equals FY2025 plus H1 2026 minus H1 2025. Stock balances stay at June 2026. Formula: =IF(COUNT(M41,Q41,P41)=3,M41+Q41-P41,"n.a.")</x:t>
        </x:r>
      </x:text>
    </x:comment>
    <x:comment ref="R42" authorId="0">
      <x:text>
        <x:r>
          <x:t>LTM flow equals FY2025 plus H1 2026 minus H1 2025. Stock balances stay at June 2026. Formula: =IF(COUNT(M42,Q42,P42)=3,M42+Q42-P42,"n.a.")</x:t>
        </x:r>
      </x:text>
    </x:comment>
    <x:comment ref="R43" authorId="0">
      <x:text>
        <x:r>
          <x:t>LTM flow equals FY2025 plus H1 2026 minus H1 2025. Stock balances stay at June 2026. Formula: =IF(COUNT(M43,Q43,P43)=3,M43+Q43-P43,"n.a.")</x:t>
        </x:r>
      </x:text>
    </x:comment>
    <x:comment ref="R44" authorId="0">
      <x:text>
        <x:r>
          <x:t>LTM flow equals FY2025 plus H1 2026 minus H1 2025. Stock balances stay at June 2026. Formula: =IF(COUNT(M44,Q44,P44)=3,M44+Q44-P44,"n.a.")</x:t>
        </x:r>
      </x:text>
    </x:comment>
    <x:comment ref="R45" authorId="0">
      <x:text>
        <x:r>
          <x:t>LTM flow equals FY2025 plus H1 2026 minus H1 2025. Stock balances stay at June 2026. Formula: =IF(COUNT(M45,Q45,P45)=3,M45+Q45-P45,"n.a.")</x:t>
        </x:r>
      </x:text>
    </x:comment>
    <x:comment ref="R46" authorId="0">
      <x:text>
        <x:r>
          <x:t>LTM flow equals FY2025 plus H1 2026 minus H1 2025. Stock balances stay at June 2026. Formula: =IF(COUNT(M46,Q46,P46)=3,M46+Q46-P46,"n.a.")</x:t>
        </x:r>
      </x:text>
    </x:comment>
    <x:comment ref="R48" authorId="0">
      <x:text>
        <x:r>
          <x:t>LTM return proxy uses June 2025 and June 2026 average balances. Formula: =IF(COUNT(R36,P11,Q11)=3,R36/AVERAGE(P11,Q11),"n.a.")</x:t>
        </x:r>
      </x:text>
    </x:comment>
    <x:comment ref="R49" authorId="0">
      <x:text>
        <x:r>
          <x:t>LTM return proxy uses June 2025 and June 2026 average balances. Formula: =IF(COUNT(R36,P15,Q15)=3,R36/AVERAGE(P15,Q15),"n.a.")</x:t>
        </x:r>
      </x:text>
    </x:comment>
    <x:comment ref="R50" authorId="0">
      <x:text>
        <x:r>
          <x:t>LTM return proxy uses June 2025 and June 2026 average balances. Formula: =IF(COUNT(R36,P7,Q7)=3,R36/AVERAGE(P7,Q7),"n.a.")</x:t>
        </x:r>
      </x:text>
    </x:comment>
    <x:comment ref="R55" authorId="0">
      <x:text>
        <x:r>
          <x:t>LTM flow equals FY2025 plus H1 2026 minus H1 2025. Stock balances stay at June 2026. Formula: =IF(COUNT(M55,Q55,P55)=3,M55+Q55-P55,"n.a.")</x:t>
        </x:r>
      </x:text>
    </x:comment>
    <x:comment ref="N30" authorId="0">
      <x:text>
        <x:r>
          <x:t>FY2026 estimate from the single forecast build, not reported full-year results. Formula: ='Forecast FY2026'!O16</x:t>
        </x:r>
      </x:text>
    </x:comment>
    <x:comment ref="N31" authorId="0">
      <x:text>
        <x:r>
          <x:t>FY2026 estimate from the single forecast build, not reported full-year results. Formula: ='Forecast FY2026'!P16</x:t>
        </x:r>
      </x:text>
    </x:comment>
    <x:comment ref="N33" authorId="0">
      <x:text>
        <x:r>
          <x:t>FY2026 estimate from the single forecast build, not reported full-year results. Formula: ='Forecast FY2026'!Q16</x:t>
        </x:r>
      </x:text>
    </x:comment>
    <x:comment ref="N36" authorId="0">
      <x:text>
        <x:r>
          <x:t>FY2026 estimate from the single forecast build, not reported full-year results. Formula: ='Forecast FY2026'!R16</x:t>
        </x:r>
      </x:text>
    </x:comment>
    <x:comment ref="N39" authorId="0">
      <x:text>
        <x:r>
          <x:t>FY2026 estimate from the single forecast build, not reported full-year results. Formula: ='Forecast FY2026'!S16</x:t>
        </x:r>
      </x:text>
    </x:comment>
    <x:comment ref="N40" authorId="0">
      <x:text>
        <x:r>
          <x:t>FY2026 estimate from the single forecast build, not reported full-year results. Formula: ='Forecast FY2026'!T16</x:t>
        </x:r>
      </x:text>
    </x:comment>
  </x:commentList>
</x:comments>
</file>

<file path=xl/comments30.xml><?xml version="1.0" encoding="utf-8"?>
<x:comments xmlns:x="http://schemas.openxmlformats.org/spreadsheetml/2006/main">
  <x:authors>
    <x:author/>
  </x:authors>
  <x:commentList>
    <x:comment ref="F7" authorId="0">
      <x:text>
        <x:r>
          <x:t>BAC FY2016 Assets. USD and share amounts are in millions; ratios and per-share values are unscaled. Source unit USD. Filed 2018-02-22, accession 0000070858-18-000009. https://www.sec.gov/Archives/edgar/data/70858/000007085818000009/bac-1231201710xk.htm. Latest eligible comparative presentation at the information cutoff.</x:t>
        </x:r>
      </x:text>
    </x:comment>
    <x:comment ref="F8" authorId="0">
      <x:text>
        <x:r>
          <x:t>BAC FY2016 Liabilities. USD and share amounts are in millions; ratios and per-share values are unscaled. Source unit USD. Filed 2018-02-22, accession 0000070858-18-000009. https://www.sec.gov/Archives/edgar/data/70858/000007085818000009/bac-1231201710xk.htm. Latest eligible comparative presentation at the information cutoff.</x:t>
        </x:r>
      </x:text>
    </x:comment>
    <x:comment ref="F9" authorId="0">
      <x:text>
        <x:r>
          <x:t>BAC FY2016 Stockholders' Equity Attributable to Parent.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10" authorId="0">
      <x:text>
        <x:r>
          <x:t>BAC FY2016 Preferred equity carrying amount. USD and share amounts are in millions; ratios and per-share values are unscaled. Source unit USDm. Filed , accession . . Not reported / unavailable</x:t>
        </x:r>
      </x:text>
    </x:comment>
    <x:comment ref="F11" authorId="0">
      <x:text>
        <x:r>
          <x:t>BAC FY2016 Reported common shareholders equity. USD and share amounts are in millions; ratios and per-share values are unscaled. Source unit USDm. Filed , accession . . Not reported / unavailable</x:t>
        </x:r>
      </x:text>
    </x:comment>
    <x:comment ref="F12" authorId="0">
      <x:text>
        <x:r>
          <x:t>BAC FY2016 Goodwill. USD and share amounts are in millions; ratios and per-share values are unscaled. Source unit USD. Filed 2018-02-22, accession 0000070858-18-000009. https://www.sec.gov/Archives/edgar/data/70858/000007085818000009/bac-1231201710xk.htm. Latest eligible comparative presentation at the information cutoff.</x:t>
        </x:r>
      </x:text>
    </x:comment>
    <x:comment ref="F13" authorId="0">
      <x:text>
        <x:r>
          <x:t>BAC FY2016 Finite-Lived Intangible Assets, Net. USD and share amounts are in millions; ratios and per-share values are unscaled. Source unit USD. Filed 2017-10-30, accession 0000070858-17-000046. https://data.sec.gov/api/xbrl/companyfacts/CIK0000070858.json. Latest eligible comparative presentation at the information cutoff.</x:t>
        </x:r>
      </x:text>
    </x:comment>
    <x:comment ref="F14" authorId="0">
      <x:text>
        <x:r>
          <x:t>BAC FY2016 Reported goodwill and intangible assets combined. USD and share amounts are in millions; ratios and per-share values are unscaled. Source unit USDm. Filed , accession . . Not reported / unavailable</x:t>
        </x:r>
      </x:text>
    </x:comment>
    <x:comment ref="F15" authorId="0">
      <x:text>
        <x:r>
          <x:t>BAC FY2016 Common Stock, Shares, Outstanding. USD and share amounts are in millions; ratios and per-share values are unscaled. Source unit shares. Filed 2018-02-22, accession 0000070858-18-000009. https://www.sec.gov/Archives/edgar/data/70858/000007085818000009/bac-1231201710xk.htm. Latest eligible comparative presentation at the information cutoff.</x:t>
        </x:r>
      </x:text>
    </x:comment>
    <x:comment ref="F16" authorId="0">
      <x:text>
        <x:r>
          <x:t>BAC FY2016 Common Stock, Shares, Issued. USD and share amounts are in millions; ratios and per-share values are unscaled. Source unit shares. Filed 2018-02-22, accession 0000070858-18-000009. https://www.sec.gov/Archives/edgar/data/70858/000007085818000009/bac-1231201710xk.htm. Latest eligible comparative presentation at the information cutoff.</x:t>
        </x:r>
      </x:text>
    </x:comment>
    <x:comment ref="F17" authorId="0">
      <x:text>
        <x:r>
          <x:t>BAC FY2016 Shares Treasury. USD and share amounts are in millions; ratios and per-share values are unscaled. Source unit million. Filed , accession . . Not reported / unavailable</x:t>
        </x:r>
      </x:text>
    </x:comment>
    <x:comment ref="F18" authorId="0">
      <x:text>
        <x:r>
          <x:t>BAC FY2016 Deposits. USD and share amounts are in millions; ratios and per-share values are unscaled. Source unit USD. Filed 2018-02-22, accession 0000070858-18-000009. https://www.sec.gov/Archives/edgar/data/70858/000007085818000009/bac-1231201710xk.htm. Latest eligible comparative presentation at the information cutoff.</x:t>
        </x:r>
      </x:text>
    </x:comment>
    <x:comment ref="F19" authorId="0">
      <x:text>
        <x:r>
          <x:t>BAC FY2016 Loans and Leases Receivable, Net of Deferred Income. USD and share amounts are in millions; ratios and per-share values are unscaled. Source unit USD. Filed 2018-02-22, accession 0000070858-18-000009. https://www.sec.gov/Archives/edgar/data/70858/000007085818000009/bac-1231201710xk.htm. Latest eligible comparative presentation at the information cutoff.</x:t>
        </x:r>
      </x:text>
    </x:comment>
    <x:comment ref="F20" authorId="0">
      <x:text>
        <x:r>
          <x:t>BAC FY2016 Loans and Leases Receivable, Net Amount. USD and share amounts are in millions; ratios and per-share values are unscaled. Source unit USD. Filed 2018-02-22, accession 0000070858-18-000009. https://www.sec.gov/Archives/edgar/data/70858/000007085818000009/bac-1231201710xk.htm. Latest eligible comparative presentation at the information cutoff.</x:t>
        </x:r>
      </x:text>
    </x:comment>
    <x:comment ref="F21" authorId="0">
      <x:text>
        <x:r>
          <x:t>BAC FY2016 Financing Receivable, Allowance for Credit Loss.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22" authorId="0">
      <x:text>
        <x:r>
          <x:t>BAC FY2016 Nonaccrual. USD and share amounts are in millions; ratios and per-share values are unscaled. Source unit USDm. Filed , accession . . Not reported / unavailable</x:t>
        </x:r>
      </x:text>
    </x:comment>
    <x:comment ref="F23" authorId="0">
      <x:text>
        <x:r>
          <x:t>BAC FY2016 Cash and Cash Equivalents, at Carrying Value.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24" authorId="0">
      <x:text>
        <x:r>
          <x:t>BAC FY2016 Accumulated Other Comprehensive Income (Loss), Net of Tax. USD and share amounts are in millions; ratios and per-share values are unscaled. Source unit USD. Filed 2018-02-22, accession 0000070858-18-000009. https://www.sec.gov/Archives/edgar/data/70858/000007085818000009/bac-1231201710xk.htm. Latest eligible comparative presentation at the information cutoff.</x:t>
        </x:r>
      </x:text>
    </x:comment>
    <x:comment ref="F25" authorId="0">
      <x:text>
        <x:r>
          <x:t>BAC FY2016 Interest Income (Expense), Net.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26" authorId="0">
      <x:text>
        <x:r>
          <x:t>BAC FY2016 Noninterest Income.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27" authorId="0">
      <x:text>
        <x:r>
          <x:t>BAC FY2016 Revenues.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28" authorId="0">
      <x:text>
        <x:r>
          <x:t>BAC FY2016 Noninterest Expense.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29" authorId="0">
      <x:text>
        <x:r>
          <x:t>BAC FY2016 Provision for Loan, Lease, and Other Losses.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30" authorId="0">
      <x:text>
        <x:r>
          <x:t>BAC FY2016 Income (Loss) from Continuing Operations before Income Taxes, Noncontrolling Interest.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31" authorId="0">
      <x:text>
        <x:r>
          <x:t>BAC FY2016 Income Tax Expense (Benefit).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32" authorId="0">
      <x:text>
        <x:r>
          <x:t>BAC FY2016 Net Income (Loss) Attributable to Parent.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33" authorId="0">
      <x:text>
        <x:r>
          <x:t>BAC FY2016 Net Income (Loss) Available to Common Stockholders, Basic.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34" authorId="0">
      <x:text>
        <x:r>
          <x:t>BAC FY2016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35" authorId="0">
      <x:text>
        <x:r>
          <x:t>BAC FY2016 Earnings Per Share, Diluted. USD and share amounts are in millions; ratios and per-share values are unscaled. Source unit USD/shares.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36" authorId="0">
      <x:text>
        <x:r>
          <x:t>BAC FY2016 Weighted Average Number of Shares Outstanding, Diluted. USD and share amounts are in millions; ratios and per-share values are unscaled. Source unit shares.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37" authorId="0">
      <x:text>
        <x:r>
          <x:t>BAC FY2016 Common Stock, Dividends, Per Share, Declared. USD and share amounts are in millions; ratios and per-share values are unscaled. Source unit USD/shares.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38" authorId="0">
      <x:text>
        <x:r>
          <x:t>BAC FY2016 Cash common dividends paid. USD and share amounts are in millions; ratios and per-share values are unscaled. Source unit USDm. Filed , accession . . Not reported / unavailable</x:t>
        </x:r>
      </x:text>
    </x:comment>
    <x:comment ref="F39" authorId="0">
      <x:text>
        <x:r>
          <x:t>BAC FY2016 Payments for Repurchase of Common Stock.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40" authorId="0">
      <x:text>
        <x:r>
          <x:t>BAC FY2016 Gross loan charge-offs. USD and share amounts are in millions; ratios and per-share values are unscaled. Source unit USDm. Filed , accession . . Not reported / unavailable</x:t>
        </x:r>
      </x:text>
    </x:comment>
    <x:comment ref="F41" authorId="0">
      <x:text>
        <x:r>
          <x:t>BAC FY2016 Loan recoveries. USD and share amounts are in millions; ratios and per-share values are unscaled. Source unit USDm. Filed , accession . . Not reported / unavailable</x:t>
        </x:r>
      </x:text>
    </x:comment>
    <x:comment ref="F42" authorId="0">
      <x:text>
        <x:r>
          <x:t>BAC FY2016 Risk-weighted assets. USD and share amounts are in millions; ratios and per-share values are unscaled. Source unit USDm. Filed , accession . . Not reported / unavailable</x:t>
        </x:r>
      </x:text>
    </x:comment>
    <x:comment ref="F43" authorId="0">
      <x:text>
        <x:r>
          <x:t>BAC FY2016 Actual standardized CET1 ratio. USD and share amounts are in millions; ratios and per-share values are unscaled. Source unit %. Filed , accession . . Not reported / unavailable</x:t>
        </x:r>
      </x:text>
    </x:comment>
    <x:comment ref="F44" authorId="0">
      <x:text>
        <x:r>
          <x:t>BAC FY2016 Issuer reported net interest margin. USD and share amounts are in millions; ratios and per-share values are unscaled. Source unit %. Filed , accession . . Not reported / unavailable</x:t>
        </x:r>
      </x:text>
    </x:comment>
    <x:comment ref="F45" authorId="0">
      <x:text>
        <x:r>
          <x:t>BAC FY2016 Reported common book value per share. USD and share amounts are in millions; ratios and per-share values are unscaled. Source unit USD/share. Filed , accession . . Not reported / unavailable</x:t>
        </x:r>
      </x:text>
    </x:comment>
    <x:comment ref="F46" authorId="0">
      <x:text>
        <x:r>
          <x:t>BAC FY2016 Reported tangible book value per share. USD and share amounts are in millions; ratios and per-share values are unscaled. Source unit USD/shares. Filed 2017-02-23, accession 0000070858-17-000013. https://www.sec.gov/Archives/edgar/data/70858/000007085817000013/bac-1231201610xk.htm. Verified original issuer table row; same-date end balance, excluding average and regulatory minimum tables.</x:t>
        </x:r>
      </x:text>
    </x:comment>
    <x:comment ref="F47" authorId="0">
      <x:text>
        <x:r>
          <x:t>BAC FY2016 Reported tangible common equity. USD and share amounts are in millions; ratios and per-share values are unscaled. Source unit USDm. Filed , accession . . Not reported / unavailable</x:t>
        </x:r>
      </x:text>
    </x:comment>
    <x:comment ref="F48" authorId="0">
      <x:text>
        <x:r>
          <x:t>BAC FY2017 Assets.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49" authorId="0">
      <x:text>
        <x:r>
          <x:t>BAC FY2017 Liabilities.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50" authorId="0">
      <x:text>
        <x:r>
          <x:t>BAC FY2017 Stockholders' Equity Attributable to Parent.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51" authorId="0">
      <x:text>
        <x:r>
          <x:t>BAC FY2017 Preferred equity carrying amount. USD and share amounts are in millions; ratios and per-share values are unscaled. Source unit USDm. Filed , accession . . Not reported / unavailable</x:t>
        </x:r>
      </x:text>
    </x:comment>
    <x:comment ref="F52" authorId="0">
      <x:text>
        <x:r>
          <x:t>BAC FY2017 Reported common shareholders equity. USD and share amounts are in millions; ratios and per-share values are unscaled. Source unit USDm. Filed , accession . . Not reported / unavailable</x:t>
        </x:r>
      </x:text>
    </x:comment>
    <x:comment ref="F53" authorId="0">
      <x:text>
        <x:r>
          <x:t>BAC FY2017 Goodwill.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54" authorId="0">
      <x:text>
        <x:r>
          <x:t>BAC FY2017 Finite-Lived Intangible Assets, Net.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55" authorId="0">
      <x:text>
        <x:r>
          <x:t>BAC FY2017 Reported goodwill and intangible assets combined. USD and share amounts are in millions; ratios and per-share values are unscaled. Source unit USDm. Filed , accession . . Not reported / unavailable</x:t>
        </x:r>
      </x:text>
    </x:comment>
    <x:comment ref="F56" authorId="0">
      <x:text>
        <x:r>
          <x:t>BAC FY2017 Common Stock, Shares, Outstanding. USD and share amounts are in millions; ratios and per-share values are unscaled. Source unit shares.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57" authorId="0">
      <x:text>
        <x:r>
          <x:t>BAC FY2017 Common Stock, Shares, Issued. USD and share amounts are in millions; ratios and per-share values are unscaled. Source unit shares.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58" authorId="0">
      <x:text>
        <x:r>
          <x:t>BAC FY2017 Shares Treasury. USD and share amounts are in millions; ratios and per-share values are unscaled. Source unit million. Filed , accession . . Not reported / unavailable</x:t>
        </x:r>
      </x:text>
    </x:comment>
    <x:comment ref="F59" authorId="0">
      <x:text>
        <x:r>
          <x:t>BAC FY2017 Deposits.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60" authorId="0">
      <x:text>
        <x:r>
          <x:t>BAC FY2017 Loans and Leases Receivable, Net of Deferred Income.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61" authorId="0">
      <x:text>
        <x:r>
          <x:t>BAC FY2017 Loans and Leases Receivable, Net Amount.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62" authorId="0">
      <x:text>
        <x:r>
          <x:t>BAC FY2017 Financing Receivable, Allowance for Credit Loss.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63" authorId="0">
      <x:text>
        <x:r>
          <x:t>BAC FY2017 Nonaccrual. USD and share amounts are in millions; ratios and per-share values are unscaled. Source unit USDm. Filed , accession . . Not reported / unavailable</x:t>
        </x:r>
      </x:text>
    </x:comment>
    <x:comment ref="F64" authorId="0">
      <x:text>
        <x:r>
          <x:t>BAC FY2017 Cash and Cash Equivalents, at Carrying Value.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65" authorId="0">
      <x:text>
        <x:r>
          <x:t>BAC FY2017 Accumulated Other Comprehensive Income (Loss), Net of Tax. USD and share amounts are in millions; ratios and per-share values are unscaled. Source unit USD. Filed 2019-02-26, accession 0000070858-19-000012. https://www.sec.gov/Archives/edgar/data/70858/000007085819000012/bac-1231201810xk.htm. Latest eligible comparative presentation at the information cutoff.</x:t>
        </x:r>
      </x:text>
    </x:comment>
    <x:comment ref="F66" authorId="0">
      <x:text>
        <x:r>
          <x:t>BAC FY2017 Interest Income (Expense), Net.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67" authorId="0">
      <x:text>
        <x:r>
          <x:t>BAC FY2017 Noninterest Income.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68" authorId="0">
      <x:text>
        <x:r>
          <x:t>BAC FY2017 Revenues.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69" authorId="0">
      <x:text>
        <x:r>
          <x:t>BAC FY2017 Noninterest Expense.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70" authorId="0">
      <x:text>
        <x:r>
          <x:t>BAC FY2017 Provision for Loan, Lease, and Other Losses.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71" authorId="0">
      <x:text>
        <x:r>
          <x:t>BAC FY2017 Income (Loss) from Continuing Operations before Income Taxes, Noncontrolling Interest.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72" authorId="0">
      <x:text>
        <x:r>
          <x:t>BAC FY2017 Income Tax Expense (Benefit).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73" authorId="0">
      <x:text>
        <x:r>
          <x:t>BAC FY2017 Net Income (Loss) Attributable to Parent.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74" authorId="0">
      <x:text>
        <x:r>
          <x:t>BAC FY2017 Net Income (Loss) Available to Common Stockholders, Basic.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75" authorId="0">
      <x:text>
        <x:r>
          <x:t>BAC FY2017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76" authorId="0">
      <x:text>
        <x:r>
          <x:t>BAC FY2017 Earnings Per Share, Diluted. USD and share amounts are in millions; ratios and per-share values are unscaled. Source unit USD/shares.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77" authorId="0">
      <x:text>
        <x:r>
          <x:t>BAC FY2017 Weighted Average Number of Shares Outstanding, Diluted. USD and share amounts are in millions; ratios and per-share values are unscaled. Source unit shares.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78" authorId="0">
      <x:text>
        <x:r>
          <x:t>BAC FY2017 Dividends per common share. USD and share amounts are in millions; ratios and per-share values are unscaled. Source unit USD/shares. Filed 2020-02-19, accession 0000070858-20-000011. https://www.sec.gov/Archives/edgar/data/70858/000007085820000011/bac-1231201910xk.htm. Exact consolidated inline XBRL context and period.</x:t>
        </x:r>
      </x:text>
    </x:comment>
    <x:comment ref="F79" authorId="0">
      <x:text>
        <x:r>
          <x:t>BAC FY2017 Cash common dividends paid. USD and share amounts are in millions; ratios and per-share values are unscaled. Source unit USDm. Filed , accession . . Not reported / unavailable</x:t>
        </x:r>
      </x:text>
    </x:comment>
    <x:comment ref="F80" authorId="0">
      <x:text>
        <x:r>
          <x:t>BAC FY2017 Payments for Repurchase of Common Stock.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81" authorId="0">
      <x:text>
        <x:r>
          <x:t>BAC FY2017 Gross loan charge-offs. USD and share amounts are in millions; ratios and per-share values are unscaled. Source unit USDm. Filed , accession . . Not reported / unavailable</x:t>
        </x:r>
      </x:text>
    </x:comment>
    <x:comment ref="F82" authorId="0">
      <x:text>
        <x:r>
          <x:t>BAC FY2017 Loan recoveries. USD and share amounts are in millions; ratios and per-share values are unscaled. Source unit USDm. Filed , accession . . Not reported / unavailable</x:t>
        </x:r>
      </x:text>
    </x:comment>
    <x:comment ref="F83" authorId="0">
      <x:text>
        <x:r>
          <x:t>BAC FY2017 Risk-weighted assets. USD and share amounts are in millions; ratios and per-share values are unscaled. Source unit USDm. Filed , accession . . Not reported / unavailable</x:t>
        </x:r>
      </x:text>
    </x:comment>
    <x:comment ref="F84" authorId="0">
      <x:text>
        <x:r>
          <x:t>BAC FY2017 Actual standardized CET1 ratio. USD and share amounts are in millions; ratios and per-share values are unscaled. Source unit %. Filed , accession . . Not reported / unavailable</x:t>
        </x:r>
      </x:text>
    </x:comment>
    <x:comment ref="F85" authorId="0">
      <x:text>
        <x:r>
          <x:t>BAC FY2017 Issuer reported net interest margin. USD and share amounts are in millions; ratios and per-share values are unscaled. Source unit %. Filed , accession . . Not reported / unavailable</x:t>
        </x:r>
      </x:text>
    </x:comment>
    <x:comment ref="F86" authorId="0">
      <x:text>
        <x:r>
          <x:t>BAC FY2017 Reported common book value per share. USD and share amounts are in millions; ratios and per-share values are unscaled. Source unit USD/share. Filed , accession . . Not reported / unavailable</x:t>
        </x:r>
      </x:text>
    </x:comment>
    <x:comment ref="F87" authorId="0">
      <x:text>
        <x:r>
          <x:t>BAC FY2017 Reported tangible book value per share. USD and share amounts are in millions; ratios and per-share values are unscaled. Source unit USD/shares. Filed 2018-02-22, accession 0000070858-18-000009. https://www.sec.gov/Archives/edgar/data/70858/000007085818000009/bac-1231201710xk.htm. Verified original issuer table row; same-date end balance, excluding average and regulatory minimum tables.</x:t>
        </x:r>
      </x:text>
    </x:comment>
    <x:comment ref="F88" authorId="0">
      <x:text>
        <x:r>
          <x:t>BAC FY2017 Reported tangible common equity. USD and share amounts are in millions; ratios and per-share values are unscaled. Source unit USDm. Filed , accession . . Not reported / unavailable</x:t>
        </x:r>
      </x:text>
    </x:comment>
    <x:comment ref="F89" authorId="0">
      <x:text>
        <x:r>
          <x:t>BAC FY2018 Assets.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90" authorId="0">
      <x:text>
        <x:r>
          <x:t>BAC FY2018 Liabilities.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91" authorId="0">
      <x:text>
        <x:r>
          <x:t>BAC FY2018 Stockholders' Equity Attributable to Parent.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92" authorId="0">
      <x:text>
        <x:r>
          <x:t>BAC FY2018 Preferred equity carrying amount. USD and share amounts are in millions; ratios and per-share values are unscaled. Source unit USDm. Filed , accession . . Not reported / unavailable</x:t>
        </x:r>
      </x:text>
    </x:comment>
    <x:comment ref="F93" authorId="0">
      <x:text>
        <x:r>
          <x:t>BAC FY2018 Reported common shareholders equity. USD and share amounts are in millions; ratios and per-share values are unscaled. Source unit USDm. Filed , accession . . Not reported / unavailable</x:t>
        </x:r>
      </x:text>
    </x:comment>
    <x:comment ref="F94" authorId="0">
      <x:text>
        <x:r>
          <x:t>BAC FY2018 Goodwill.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95" authorId="0">
      <x:text>
        <x:r>
          <x:t>BAC FY2018 Finite-Lived Intangible Assets, Net.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96" authorId="0">
      <x:text>
        <x:r>
          <x:t>BAC FY2018 Reported goodwill and intangible assets combined. USD and share amounts are in millions; ratios and per-share values are unscaled. Source unit USDm. Filed , accession . . Not reported / unavailable</x:t>
        </x:r>
      </x:text>
    </x:comment>
    <x:comment ref="F97" authorId="0">
      <x:text>
        <x:r>
          <x:t>BAC FY2018 Common Stock, Shares, Outstanding. USD and share amounts are in millions; ratios and per-share values are unscaled. Source unit shares.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98" authorId="0">
      <x:text>
        <x:r>
          <x:t>BAC FY2018 Common Stock, Shares, Issued. USD and share amounts are in millions; ratios and per-share values are unscaled. Source unit shares.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99" authorId="0">
      <x:text>
        <x:r>
          <x:t>BAC FY2018 Shares Treasury. USD and share amounts are in millions; ratios and per-share values are unscaled. Source unit million. Filed , accession . . Not reported / unavailable</x:t>
        </x:r>
      </x:text>
    </x:comment>
    <x:comment ref="F100" authorId="0">
      <x:text>
        <x:r>
          <x:t>BAC FY2018 Deposits.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101" authorId="0">
      <x:text>
        <x:r>
          <x:t>BAC FY2018 Loans and Leases Receivable, Net of Deferred Income.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102" authorId="0">
      <x:text>
        <x:r>
          <x:t>BAC FY2018 Loans and Leases Receivable, Net Amount.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103" authorId="0">
      <x:text>
        <x:r>
          <x:t>BAC FY2018 Financing Receivable, Allowance for Credit Loss.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04" authorId="0">
      <x:text>
        <x:r>
          <x:t>BAC FY2018 Nonaccrual. USD and share amounts are in millions; ratios and per-share values are unscaled. Source unit USDm. Filed , accession . . Not reported / unavailable</x:t>
        </x:r>
      </x:text>
    </x:comment>
    <x:comment ref="F105" authorId="0">
      <x:text>
        <x:r>
          <x:t>BAC FY2018 Cash and Cash Equivalents, at Carrying Value.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106" authorId="0">
      <x:text>
        <x:r>
          <x:t>BAC FY2018 Accumulated Other Comprehensive Income (Loss), Net of Tax.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107" authorId="0">
      <x:text>
        <x:r>
          <x:t>BAC FY2018 Interest Income (Expense), Net.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08" authorId="0">
      <x:text>
        <x:r>
          <x:t>BAC FY2018 Noninterest Income.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09" authorId="0">
      <x:text>
        <x:r>
          <x:t>BAC FY2018 Revenues.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10" authorId="0">
      <x:text>
        <x:r>
          <x:t>BAC FY2018 Noninterest Expense.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11" authorId="0">
      <x:text>
        <x:r>
          <x:t>BAC FY2018 Provision for Loan, Lease, and Other Losses.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112" authorId="0">
      <x:text>
        <x:r>
          <x:t>BAC FY2018 Income (Loss) from Continuing Operations before Income Taxes, Noncontrolling Interest.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13" authorId="0">
      <x:text>
        <x:r>
          <x:t>BAC FY2018 Income Tax Expense (Benefit).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14" authorId="0">
      <x:text>
        <x:r>
          <x:t>BAC FY2018 Net Income (Loss) Attributable to Parent.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15" authorId="0">
      <x:text>
        <x:r>
          <x:t>BAC FY2018 Net Income (Loss) Available to Common Stockholders, Basic.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16" authorId="0">
      <x:text>
        <x:r>
          <x:t>BAC FY2018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117" authorId="0">
      <x:text>
        <x:r>
          <x:t>BAC FY2018 Earnings Per Share, Diluted. USD and share amounts are in millions; ratios and per-share values are unscaled. Source unit USD/shares. Filed 2021-02-24, accession 0000070858-21-000023. https://www.sec.gov/Archives/edgar/data/70858/000007085821000023/bac-20201231.htm. Latest eligible comparative presentation at the information cutoff.</x:t>
        </x:r>
      </x:text>
    </x:comment>
    <x:comment ref="F118" authorId="0">
      <x:text>
        <x:r>
          <x:t>BAC FY2018 Weighted Average Number of Shares Outstanding, Diluted. USD and share amounts are in millions; ratios and per-share values are unscaled. Source unit shares. Filed 2021-02-24, accession 0000070858-21-000023. https://www.sec.gov/Archives/edgar/data/70858/000007085821000023/bac-20201231.htm. Latest eligible comparative presentation at the information cutoff.</x:t>
        </x:r>
      </x:text>
    </x:comment>
    <x:comment ref="F119" authorId="0">
      <x:text>
        <x:r>
          <x:t>BAC FY2018 Dividends per common share. USD and share amounts are in millions; ratios and per-share values are unscaled. Source unit USD/shares. Filed 2021-02-24, accession 0000070858-21-000023. https://www.sec.gov/Archives/edgar/data/70858/000007085821000023/bac-20201231.htm. Exact consolidated inline XBRL context and period.</x:t>
        </x:r>
      </x:text>
    </x:comment>
    <x:comment ref="F120" authorId="0">
      <x:text>
        <x:r>
          <x:t>BAC FY2018 Cash common dividends paid. USD and share amounts are in millions; ratios and per-share values are unscaled. Source unit USDm. Filed , accession . . Not reported / unavailable</x:t>
        </x:r>
      </x:text>
    </x:comment>
    <x:comment ref="F121" authorId="0">
      <x:text>
        <x:r>
          <x:t>BAC FY2018 Payments for Repurchase of Common Stock.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22" authorId="0">
      <x:text>
        <x:r>
          <x:t>BAC FY2018 Gross loan charge-offs. USD and share amounts are in millions; ratios and per-share values are unscaled. Source unit USDm. Filed , accession . . Not reported / unavailable</x:t>
        </x:r>
      </x:text>
    </x:comment>
    <x:comment ref="F123" authorId="0">
      <x:text>
        <x:r>
          <x:t>BAC FY2018 Loan recoveries. USD and share amounts are in millions; ratios and per-share values are unscaled. Source unit USDm. Filed , accession . . Not reported / unavailable</x:t>
        </x:r>
      </x:text>
    </x:comment>
    <x:comment ref="F124" authorId="0">
      <x:text>
        <x:r>
          <x:t>BAC FY2018 Risk-weighted assets. USD and share amounts are in millions; ratios and per-share values are unscaled. Source unit USDm. Filed , accession . . Not reported / unavailable</x:t>
        </x:r>
      </x:text>
    </x:comment>
    <x:comment ref="F125" authorId="0">
      <x:text>
        <x:r>
          <x:t>BAC FY2018 Actual standardized CET1 ratio. USD and share amounts are in millions; ratios and per-share values are unscaled. Source unit %. Filed , accession . . Not reported / unavailable</x:t>
        </x:r>
      </x:text>
    </x:comment>
    <x:comment ref="F126" authorId="0">
      <x:text>
        <x:r>
          <x:t>BAC FY2018 Issuer reported net interest margin. USD and share amounts are in millions; ratios and per-share values are unscaled. Source unit %. Filed , accession . . Not reported / unavailable</x:t>
        </x:r>
      </x:text>
    </x:comment>
    <x:comment ref="F127" authorId="0">
      <x:text>
        <x:r>
          <x:t>BAC FY2018 Reported common book value per share. USD and share amounts are in millions; ratios and per-share values are unscaled. Source unit USD/share. Filed , accession . . Not reported / unavailable</x:t>
        </x:r>
      </x:text>
    </x:comment>
    <x:comment ref="F128" authorId="0">
      <x:text>
        <x:r>
          <x:t>BAC FY2018 Reported tangible book value per share. USD and share amounts are in millions; ratios and per-share values are unscaled. Source unit USD/shares. Filed 2019-02-26, accession 0000070858-19-000012. https://www.sec.gov/Archives/edgar/data/70858/000007085819000012/bac-1231201810xk.htm. Verified original issuer table row; same-date end balance, excluding average and regulatory minimum tables.</x:t>
        </x:r>
      </x:text>
    </x:comment>
    <x:comment ref="F129" authorId="0">
      <x:text>
        <x:r>
          <x:t>BAC FY2018 Reported tangible common equity. USD and share amounts are in millions; ratios and per-share values are unscaled. Source unit USDm. Filed , accession . . Not reported / unavailable</x:t>
        </x:r>
      </x:text>
    </x:comment>
    <x:comment ref="F130" authorId="0">
      <x:text>
        <x:r>
          <x:t>BAC FY2019 Assets.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31" authorId="0">
      <x:text>
        <x:r>
          <x:t>BAC FY2019 Liabilities.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32" authorId="0">
      <x:text>
        <x:r>
          <x:t>BAC FY2019 Stockholders' Equity Attributable to Parent.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133" authorId="0">
      <x:text>
        <x:r>
          <x:t>BAC FY2019 Preferred equity carrying amount. USD and share amounts are in millions; ratios and per-share values are unscaled. Source unit USDm. Filed , accession . . Not reported / unavailable</x:t>
        </x:r>
      </x:text>
    </x:comment>
    <x:comment ref="F134" authorId="0">
      <x:text>
        <x:r>
          <x:t>BAC FY2019 Reported common shareholders equity. USD and share amounts are in millions; ratios and per-share values are unscaled. Source unit USDm. Filed , accession . . Not reported / unavailable</x:t>
        </x:r>
      </x:text>
    </x:comment>
    <x:comment ref="F135" authorId="0">
      <x:text>
        <x:r>
          <x:t>BAC FY2019 Goodwill.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36" authorId="0">
      <x:text>
        <x:r>
          <x:t>BAC FY2019 Finite-Lived Intangible Assets, Net.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37" authorId="0">
      <x:text>
        <x:r>
          <x:t>BAC FY2019 Reported goodwill and intangible assets combined. USD and share amounts are in millions; ratios and per-share values are unscaled. Source unit USDm. Filed , accession . . Not reported / unavailable</x:t>
        </x:r>
      </x:text>
    </x:comment>
    <x:comment ref="F138" authorId="0">
      <x:text>
        <x:r>
          <x:t>BAC FY2019 Common Stock, Shares, Outstanding. USD and share amounts are in millions; ratios and per-share values are unscaled. Source unit shares. Filed 2021-02-24, accession 0000070858-21-000023. https://www.sec.gov/Archives/edgar/data/70858/000007085821000023/bac-20201231.htm. Latest eligible comparative presentation at the information cutoff.</x:t>
        </x:r>
      </x:text>
    </x:comment>
    <x:comment ref="F139" authorId="0">
      <x:text>
        <x:r>
          <x:t>BAC FY2019 Common Stock, Shares, Issued. USD and share amounts are in millions; ratios and per-share values are unscaled. Source unit shares. Filed 2021-02-24, accession 0000070858-21-000023. https://www.sec.gov/Archives/edgar/data/70858/000007085821000023/bac-20201231.htm. Latest eligible comparative presentation at the information cutoff.</x:t>
        </x:r>
      </x:text>
    </x:comment>
    <x:comment ref="F140" authorId="0">
      <x:text>
        <x:r>
          <x:t>BAC FY2019 Shares Treasury. USD and share amounts are in millions; ratios and per-share values are unscaled. Source unit million. Filed , accession . . Not reported / unavailable</x:t>
        </x:r>
      </x:text>
    </x:comment>
    <x:comment ref="F141" authorId="0">
      <x:text>
        <x:r>
          <x:t>BAC FY2019 Deposits.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42" authorId="0">
      <x:text>
        <x:r>
          <x:t>BAC FY2019 Loans and Leases Receivable, Net of Deferred Income. USD and share amounts are in millions; ratios and per-share values are unscaled. Source unit USD. Filed 2020-07-31, accession 0000070858-20-000040. https://data.sec.gov/api/xbrl/companyfacts/CIK0000070858.json. Latest eligible comparative presentation at the information cutoff.</x:t>
        </x:r>
      </x:text>
    </x:comment>
    <x:comment ref="F143" authorId="0">
      <x:text>
        <x:r>
          <x:t>BAC FY2019 Loans and Leases Receivable, Net Amount. USD and share amounts are in millions; ratios and per-share values are unscaled. Source unit USD. Filed 2020-07-31, accession 0000070858-20-000040. https://data.sec.gov/api/xbrl/companyfacts/CIK0000070858.json. Latest eligible comparative presentation at the information cutoff.</x:t>
        </x:r>
      </x:text>
    </x:comment>
    <x:comment ref="F144" authorId="0">
      <x:text>
        <x:r>
          <x:t>BAC FY2019 Loan allowance for credit losses.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145" authorId="0">
      <x:text>
        <x:r>
          <x:t>BAC FY2019 Nonaccrual. USD and share amounts are in millions; ratios and per-share values are unscaled. Source unit USDm. Filed , accession . . Not reported / unavailable</x:t>
        </x:r>
      </x:text>
    </x:comment>
    <x:comment ref="F146" authorId="0">
      <x:text>
        <x:r>
          <x:t>BAC FY2019 Cash and Cash Equivalents, at Carrying Value. USD and share amounts are in millions; ratios and per-share values are unscaled. Source unit USD. Filed 2020-10-30, accession 0000070858-20-000071. https://data.sec.gov/api/xbrl/companyfacts/CIK0000070858.json. Latest eligible comparative presentation at the information cutoff.</x:t>
        </x:r>
      </x:text>
    </x:comment>
    <x:comment ref="F147" authorId="0">
      <x:text>
        <x:r>
          <x:t>BAC FY2019 Accumulated Other Comprehensive Income (Loss), Net of Tax. USD and share amounts are in millions; ratios and per-share values are unscaled. Source unit USD. Filed 2021-02-24, accession 0000070858-21-000023. https://www.sec.gov/Archives/edgar/data/70858/000007085821000023/bac-20201231.htm. Latest eligible comparative presentation at the information cutoff.</x:t>
        </x:r>
      </x:text>
    </x:comment>
    <x:comment ref="F148" authorId="0">
      <x:text>
        <x:r>
          <x:t>BAC FY2019 Interest Income (Expense), Net.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49" authorId="0">
      <x:text>
        <x:r>
          <x:t>BAC FY2019 Noninterest Income.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50" authorId="0">
      <x:text>
        <x:r>
          <x:t>BAC FY2019 Revenues.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51" authorId="0">
      <x:text>
        <x:r>
          <x:t>BAC FY2019 Noninterest Expense.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52" authorId="0">
      <x:text>
        <x:r>
          <x:t>BAC FY2019 Provision for Loan, Lease, and Other Losses. USD and share amounts are in millions; ratios and per-share values are unscaled. Source unit USD. Filed 2020-02-19, accession 0000070858-20-000011. https://www.sec.gov/Archives/edgar/data/70858/000007085820000011/bac-1231201910xk.htm. Latest eligible comparative presentation at the information cutoff.</x:t>
        </x:r>
      </x:text>
    </x:comment>
    <x:comment ref="F153" authorId="0">
      <x:text>
        <x:r>
          <x:t>BAC FY2019 Income (Loss) from Continuing Operations before Income Taxes, Noncontrolling Interest.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54" authorId="0">
      <x:text>
        <x:r>
          <x:t>BAC FY2019 Income Tax Expense (Benefit).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55" authorId="0">
      <x:text>
        <x:r>
          <x:t>BAC FY2019 Net Income (Loss) Attributable to Parent.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56" authorId="0">
      <x:text>
        <x:r>
          <x:t>BAC FY2019 Net Income (Loss) Available to Common Stockholders, Basic.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57" authorId="0">
      <x:text>
        <x:r>
          <x:t>BAC FY2019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158" authorId="0">
      <x:text>
        <x:r>
          <x:t>BAC FY2019 Earnings Per Share, Diluted. USD and share amounts are in millions; ratios and per-share values are unscaled. Source unit USD/shares. Filed 2022-02-22, accession 0000070858-22-000062. https://www.sec.gov/Archives/edgar/data/70858/000007085822000062/bac-20211231.htm. Latest eligible comparative presentation at the information cutoff.</x:t>
        </x:r>
      </x:text>
    </x:comment>
    <x:comment ref="F159" authorId="0">
      <x:text>
        <x:r>
          <x:t>BAC FY2019 Weighted Average Number of Shares Outstanding, Diluted. USD and share amounts are in millions; ratios and per-share values are unscaled. Source unit shares. Filed 2022-02-22, accession 0000070858-22-000062. https://www.sec.gov/Archives/edgar/data/70858/000007085822000062/bac-20211231.htm. Latest eligible comparative presentation at the information cutoff.</x:t>
        </x:r>
      </x:text>
    </x:comment>
    <x:comment ref="F160" authorId="0">
      <x:text>
        <x:r>
          <x:t>BAC FY2019 Common Stock, Dividends, Per Share, Cash Paid. USD and share amounts are in millions; ratios and per-share values are unscaled. Source unit USD/shares. Filed 2022-02-22, accession 0000070858-22-000062. https://www.sec.gov/Archives/edgar/data/70858/000007085822000062/bac-20211231.htm. Latest eligible comparative presentation at the information cutoff.</x:t>
        </x:r>
      </x:text>
    </x:comment>
    <x:comment ref="F161" authorId="0">
      <x:text>
        <x:r>
          <x:t>BAC FY2019 Cash common dividends paid. USD and share amounts are in millions; ratios and per-share values are unscaled. Source unit USDm. Filed , accession . . Not reported / unavailable</x:t>
        </x:r>
      </x:text>
    </x:comment>
    <x:comment ref="F162" authorId="0">
      <x:text>
        <x:r>
          <x:t>BAC FY2019 Payments for Repurchase of Common Stock.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63" authorId="0">
      <x:text>
        <x:r>
          <x:t>BAC FY2019 Gross loan charge-offs. USD and share amounts are in millions; ratios and per-share values are unscaled. Source unit USDm. Filed , accession . . Not reported / unavailable</x:t>
        </x:r>
      </x:text>
    </x:comment>
    <x:comment ref="F164" authorId="0">
      <x:text>
        <x:r>
          <x:t>BAC FY2019 Loan recoveries. USD and share amounts are in millions; ratios and per-share values are unscaled. Source unit USDm. Filed , accession . . Not reported / unavailable</x:t>
        </x:r>
      </x:text>
    </x:comment>
    <x:comment ref="F165" authorId="0">
      <x:text>
        <x:r>
          <x:t>BAC FY2019 Risk-weighted assets. USD and share amounts are in millions; ratios and per-share values are unscaled. Source unit USDm. Filed , accession . . Not reported / unavailable</x:t>
        </x:r>
      </x:text>
    </x:comment>
    <x:comment ref="F166" authorId="0">
      <x:text>
        <x:r>
          <x:t>BAC FY2019 Actual standardized CET1 ratio. USD and share amounts are in millions; ratios and per-share values are unscaled. Source unit %. Filed , accession . . Not reported / unavailable</x:t>
        </x:r>
      </x:text>
    </x:comment>
    <x:comment ref="F167" authorId="0">
      <x:text>
        <x:r>
          <x:t>BAC FY2019 Issuer reported net interest margin. USD and share amounts are in millions; ratios and per-share values are unscaled. Source unit %. Filed , accession . . Not reported / unavailable</x:t>
        </x:r>
      </x:text>
    </x:comment>
    <x:comment ref="F168" authorId="0">
      <x:text>
        <x:r>
          <x:t>BAC FY2019 Reported common book value per share. USD and share amounts are in millions; ratios and per-share values are unscaled. Source unit USD/share. Filed , accession . . Not reported / unavailable</x:t>
        </x:r>
      </x:text>
    </x:comment>
    <x:comment ref="F169" authorId="0">
      <x:text>
        <x:r>
          <x:t>BAC FY2019 Reported tangible book value per share. USD and share amounts are in millions; ratios and per-share values are unscaled. Source unit USD/shares. Filed 2020-02-19, accession 0000070858-20-000011. https://www.sec.gov/Archives/edgar/data/70858/000007085820000011/bac-1231201910xk.htm. Verified original issuer table row; same-date end balance, excluding average and regulatory minimum tables.</x:t>
        </x:r>
      </x:text>
    </x:comment>
    <x:comment ref="F170" authorId="0">
      <x:text>
        <x:r>
          <x:t>BAC FY2019 Reported tangible common equity. USD and share amounts are in millions; ratios and per-share values are unscaled. Source unit USDm. Filed , accession . . Not reported / unavailable</x:t>
        </x:r>
      </x:text>
    </x:comment>
    <x:comment ref="F171" authorId="0">
      <x:text>
        <x:r>
          <x:t>BAC FY2020 Assets.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72" authorId="0">
      <x:text>
        <x:r>
          <x:t>BAC FY2020 Liabilities.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73" authorId="0">
      <x:text>
        <x:r>
          <x:t>BAC FY2020 Stockholders' Equity Attributable to Parent.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174" authorId="0">
      <x:text>
        <x:r>
          <x:t>BAC FY2020 Preferred equity carrying amount. USD and share amounts are in millions; ratios and per-share values are unscaled. Source unit USDm. Filed , accession . . Not reported / unavailable</x:t>
        </x:r>
      </x:text>
    </x:comment>
    <x:comment ref="F175" authorId="0">
      <x:text>
        <x:r>
          <x:t>BAC FY2020 Reported common shareholders equity. USD and share amounts are in millions; ratios and per-share values are unscaled. Source unit USDm. Filed , accession . . Not reported / unavailable</x:t>
        </x:r>
      </x:text>
    </x:comment>
    <x:comment ref="F176" authorId="0">
      <x:text>
        <x:r>
          <x:t>BAC FY2020 Goodwill.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77" authorId="0">
      <x:text>
        <x:r>
          <x:t>BAC FY2020 Intangible Assets, Net (Excluding Goodwill).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78" authorId="0">
      <x:text>
        <x:r>
          <x:t>BAC FY2020 Reported goodwill and intangible assets combined. USD and share amounts are in millions; ratios and per-share values are unscaled. Source unit USDm. Filed , accession . . Not reported / unavailable</x:t>
        </x:r>
      </x:text>
    </x:comment>
    <x:comment ref="F179" authorId="0">
      <x:text>
        <x:r>
          <x:t>BAC FY2020 Common Stock, Shares, Outstanding. USD and share amounts are in millions; ratios and per-share values are unscaled. Source unit shares. Filed 2022-02-22, accession 0000070858-22-000062. https://www.sec.gov/Archives/edgar/data/70858/000007085822000062/bac-20211231.htm. Latest eligible comparative presentation at the information cutoff.</x:t>
        </x:r>
      </x:text>
    </x:comment>
    <x:comment ref="F180" authorId="0">
      <x:text>
        <x:r>
          <x:t>BAC FY2020 Common Stock, Shares, Issued. USD and share amounts are in millions; ratios and per-share values are unscaled. Source unit shares. Filed 2022-02-22, accession 0000070858-22-000062. https://www.sec.gov/Archives/edgar/data/70858/000007085822000062/bac-20211231.htm. Latest eligible comparative presentation at the information cutoff.</x:t>
        </x:r>
      </x:text>
    </x:comment>
    <x:comment ref="F181" authorId="0">
      <x:text>
        <x:r>
          <x:t>BAC FY2020 Shares Treasury. USD and share amounts are in millions; ratios and per-share values are unscaled. Source unit million. Filed , accession . . Not reported / unavailable</x:t>
        </x:r>
      </x:text>
    </x:comment>
    <x:comment ref="F182" authorId="0">
      <x:text>
        <x:r>
          <x:t>BAC FY2020 Deposits.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83" authorId="0">
      <x:text>
        <x:r>
          <x:t>BAC FY2020 Gross loans and leases selected definition. USD and share amounts are in millions; ratios and per-share values are unscaled. Source unit USDm. Filed , accession . . Not reported / unavailable</x:t>
        </x:r>
      </x:text>
    </x:comment>
    <x:comment ref="F184" authorId="0">
      <x:text>
        <x:r>
          <x:t>BAC FY2020 Net loans after allowance selected definition. USD and share amounts are in millions; ratios and per-share values are unscaled. Source unit USDm. Filed , accession . . Not reported / unavailable</x:t>
        </x:r>
      </x:text>
    </x:comment>
    <x:comment ref="F185" authorId="0">
      <x:text>
        <x:r>
          <x:t>BAC FY2020 Loan allowance for credit losses.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186" authorId="0">
      <x:text>
        <x:r>
          <x:t>BAC FY2020 Nonaccrual. USD and share amounts are in millions; ratios and per-share values are unscaled. Source unit USDm. Filed , accession . . Not reported / unavailable</x:t>
        </x:r>
      </x:text>
    </x:comment>
    <x:comment ref="F187" authorId="0">
      <x:text>
        <x:r>
          <x:t>BAC FY2020 Cash. USD and share amounts are in millions; ratios and per-share values are unscaled. Source unit USDm. Filed , accession . . Not reported / unavailable</x:t>
        </x:r>
      </x:text>
    </x:comment>
    <x:comment ref="F188" authorId="0">
      <x:text>
        <x:r>
          <x:t>BAC FY2020 Accumulated Other Comprehensive Income (Loss), Net of Tax. USD and share amounts are in millions; ratios and per-share values are unscaled. Source unit USD. Filed 2022-02-22, accession 0000070858-22-000062. https://www.sec.gov/Archives/edgar/data/70858/000007085822000062/bac-20211231.htm. Latest eligible comparative presentation at the information cutoff.</x:t>
        </x:r>
      </x:text>
    </x:comment>
    <x:comment ref="F189" authorId="0">
      <x:text>
        <x:r>
          <x:t>BAC FY2020 Interest Income (Expense), Net.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190" authorId="0">
      <x:text>
        <x:r>
          <x:t>BAC FY2020 Noninterest Income.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191" authorId="0">
      <x:text>
        <x:r>
          <x:t>BAC FY2020 Revenues.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192" authorId="0">
      <x:text>
        <x:r>
          <x:t>BAC FY2020 Noninterest Expense.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193" authorId="0">
      <x:text>
        <x:r>
          <x:t>BAC FY2020 Provision for credit losses. USD and share amounts are in millions; ratios and per-share values are unscaled. Source unit USDm. Filed , accession . . Not reported / unavailable</x:t>
        </x:r>
      </x:text>
    </x:comment>
    <x:comment ref="F194" authorId="0">
      <x:text>
        <x:r>
          <x:t>BAC FY2020 Income (Loss) from Continuing Operations before Income Taxes, Noncontrolling Interest.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195" authorId="0">
      <x:text>
        <x:r>
          <x:t>BAC FY2020 Income Tax Expense (Benefit).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196" authorId="0">
      <x:text>
        <x:r>
          <x:t>BAC FY2020 Net Income (Loss) Attributable to Parent.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197" authorId="0">
      <x:text>
        <x:r>
          <x:t>BAC FY2020 Net Income (Loss) Available to Common Stockholders, Basic.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198" authorId="0">
      <x:text>
        <x:r>
          <x:t>BAC FY2020 Preferred Stock Dividends and Other Adjustments.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199" authorId="0">
      <x:text>
        <x:r>
          <x:t>BAC FY2020 Earnings Per Share, Diluted. USD and share amounts are in millions; ratios and per-share values are unscaled. Source unit USD/shares. Filed 2023-02-22, accession 0000070858-23-000092. https://www.sec.gov/Archives/edgar/data/70858/000007085823000092/bac-20221231.htm. Latest eligible comparative presentation at the information cutoff.</x:t>
        </x:r>
      </x:text>
    </x:comment>
    <x:comment ref="F200" authorId="0">
      <x:text>
        <x:r>
          <x:t>BAC FY2020 Weighted Average Number of Shares Outstanding, Diluted. USD and share amounts are in millions; ratios and per-share values are unscaled. Source unit shares. Filed 2023-02-22, accession 0000070858-23-000092. https://www.sec.gov/Archives/edgar/data/70858/000007085823000092/bac-20221231.htm. Latest eligible comparative presentation at the information cutoff.</x:t>
        </x:r>
      </x:text>
    </x:comment>
    <x:comment ref="F201" authorId="0">
      <x:text>
        <x:r>
          <x:t>BAC FY2020 Common Stock, Dividends, Per Share, Cash Paid. USD and share amounts are in millions; ratios and per-share values are unscaled. Source unit USD/shares. Filed 2023-02-22, accession 0000070858-23-000092. https://www.sec.gov/Archives/edgar/data/70858/000007085823000092/bac-20221231.htm. Latest eligible comparative presentation at the information cutoff.</x:t>
        </x:r>
      </x:text>
    </x:comment>
    <x:comment ref="F202" authorId="0">
      <x:text>
        <x:r>
          <x:t>BAC FY2020 Cash common dividends paid. USD and share amounts are in millions; ratios and per-share values are unscaled. Source unit USDm. Filed , accession . . Not reported / unavailable</x:t>
        </x:r>
      </x:text>
    </x:comment>
    <x:comment ref="F203" authorId="0">
      <x:text>
        <x:r>
          <x:t>BAC FY2020 Payments for Repurchase of Common Stock.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204" authorId="0">
      <x:text>
        <x:r>
          <x:t>BAC FY2020 Gross loan charge-offs. USD and share amounts are in millions; ratios and per-share values are unscaled. Source unit USDm. Filed , accession . . Not reported / unavailable</x:t>
        </x:r>
      </x:text>
    </x:comment>
    <x:comment ref="F205" authorId="0">
      <x:text>
        <x:r>
          <x:t>BAC FY2020 Loan recoveries. USD and share amounts are in millions; ratios and per-share values are unscaled. Source unit USDm. Filed , accession . . Not reported / unavailable</x:t>
        </x:r>
      </x:text>
    </x:comment>
    <x:comment ref="F206" authorId="0">
      <x:text>
        <x:r>
          <x:t>BAC FY2020 Risk-weighted assets. USD and share amounts are in millions; ratios and per-share values are unscaled. Source unit USDm. Filed , accession . . Not reported / unavailable</x:t>
        </x:r>
      </x:text>
    </x:comment>
    <x:comment ref="F207" authorId="0">
      <x:text>
        <x:r>
          <x:t>BAC FY2020 Actual standardized CET1 ratio. USD and share amounts are in millions; ratios and per-share values are unscaled. Source unit %. Filed , accession . . Not reported / unavailable</x:t>
        </x:r>
      </x:text>
    </x:comment>
    <x:comment ref="F208" authorId="0">
      <x:text>
        <x:r>
          <x:t>BAC FY2020 Issuer reported net interest margin. USD and share amounts are in millions; ratios and per-share values are unscaled. Source unit %. Filed , accession . . Not reported / unavailable</x:t>
        </x:r>
      </x:text>
    </x:comment>
    <x:comment ref="F209" authorId="0">
      <x:text>
        <x:r>
          <x:t>BAC FY2020 Reported common book value per share. USD and share amounts are in millions; ratios and per-share values are unscaled. Source unit USD/shares. Filed 2021-02-24, accession 0000070858-21-000023. https://www.sec.gov/Archives/edgar/data/70858/000007085821000023/bac-20201231.htm. Verified original issuer table row; same-date end balance, excluding average and regulatory minimum tables.</x:t>
        </x:r>
      </x:text>
    </x:comment>
    <x:comment ref="F210" authorId="0">
      <x:text>
        <x:r>
          <x:t>BAC FY2020 Reported tangible book value per share. USD and share amounts are in millions; ratios and per-share values are unscaled. Source unit USD/shares. Filed 2021-02-24, accession 0000070858-21-000023. https://www.sec.gov/Archives/edgar/data/70858/000007085821000023/bac-20201231.htm. Verified original issuer table row; same-date end balance, excluding average and regulatory minimum tables.</x:t>
        </x:r>
      </x:text>
    </x:comment>
    <x:comment ref="F211" authorId="0">
      <x:text>
        <x:r>
          <x:t>BAC FY2020 Reported tangible common equity. USD and share amounts are in millions; ratios and per-share values are unscaled. Source unit USDm. Filed , accession . . Not reported / unavailable</x:t>
        </x:r>
      </x:text>
    </x:comment>
    <x:comment ref="F212" authorId="0">
      <x:text>
        <x:r>
          <x:t>BAC FY2021 Assets.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213" authorId="0">
      <x:text>
        <x:r>
          <x:t>BAC FY2021 Liabilities.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214" authorId="0">
      <x:text>
        <x:r>
          <x:t>BAC FY2021 Stockholders' Equity Attributable to Parent.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215" authorId="0">
      <x:text>
        <x:r>
          <x:t>BAC FY2021 Preferred equity carrying amount. USD and share amounts are in millions; ratios and per-share values are unscaled. Source unit USDm. Filed , accession . . Not reported / unavailable</x:t>
        </x:r>
      </x:text>
    </x:comment>
    <x:comment ref="F216" authorId="0">
      <x:text>
        <x:r>
          <x:t>BAC FY2021 Reported common shareholders equity. USD and share amounts are in millions; ratios and per-share values are unscaled. Source unit USDm. Filed , accession . . Not reported / unavailable</x:t>
        </x:r>
      </x:text>
    </x:comment>
    <x:comment ref="F217" authorId="0">
      <x:text>
        <x:r>
          <x:t>BAC FY2021 Goodwill.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218" authorId="0">
      <x:text>
        <x:r>
          <x:t>BAC FY2021 Intangible Assets, Net (Excluding Goodwill).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219" authorId="0">
      <x:text>
        <x:r>
          <x:t>BAC FY2021 Reported goodwill and intangible assets combined. USD and share amounts are in millions; ratios and per-share values are unscaled. Source unit USDm. Filed , accession . . Not reported / unavailable</x:t>
        </x:r>
      </x:text>
    </x:comment>
    <x:comment ref="F220" authorId="0">
      <x:text>
        <x:r>
          <x:t>BAC FY2021 Common Stock, Shares, Outstanding. USD and share amounts are in millions; ratios and per-share values are unscaled. Source unit shares. Filed 2023-02-22, accession 0000070858-23-000092. https://www.sec.gov/Archives/edgar/data/70858/000007085823000092/bac-20221231.htm. Latest eligible comparative presentation at the information cutoff.</x:t>
        </x:r>
      </x:text>
    </x:comment>
    <x:comment ref="F221" authorId="0">
      <x:text>
        <x:r>
          <x:t>BAC FY2021 Common Stock, Shares, Issued. USD and share amounts are in millions; ratios and per-share values are unscaled. Source unit shares. Filed 2023-02-22, accession 0000070858-23-000092. https://www.sec.gov/Archives/edgar/data/70858/000007085823000092/bac-20221231.htm. Latest eligible comparative presentation at the information cutoff.</x:t>
        </x:r>
      </x:text>
    </x:comment>
    <x:comment ref="F222" authorId="0">
      <x:text>
        <x:r>
          <x:t>BAC FY2021 Shares Treasury. USD and share amounts are in millions; ratios and per-share values are unscaled. Source unit million. Filed , accession . . Not reported / unavailable</x:t>
        </x:r>
      </x:text>
    </x:comment>
    <x:comment ref="F223" authorId="0">
      <x:text>
        <x:r>
          <x:t>BAC FY2021 Deposits.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224" authorId="0">
      <x:text>
        <x:r>
          <x:t>BAC FY2021 Gross loans and leases selected definition.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225" authorId="0">
      <x:text>
        <x:r>
          <x:t>BAC FY2021 Net loans after allowance selected definition.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226" authorId="0">
      <x:text>
        <x:r>
          <x:t>BAC FY2021 Loan allowance for credit losses.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227" authorId="0">
      <x:text>
        <x:r>
          <x:t>BAC FY2021 Nonaccrual. USD and share amounts are in millions; ratios and per-share values are unscaled. Source unit USDm. Filed , accession . . Not reported / unavailable</x:t>
        </x:r>
      </x:text>
    </x:comment>
    <x:comment ref="F228" authorId="0">
      <x:text>
        <x:r>
          <x:t>BAC FY2021 Cash. USD and share amounts are in millions; ratios and per-share values are unscaled. Source unit USDm. Filed , accession . . Not reported / unavailable</x:t>
        </x:r>
      </x:text>
    </x:comment>
    <x:comment ref="F229" authorId="0">
      <x:text>
        <x:r>
          <x:t>BAC FY2021 Accumulated Other Comprehensive Income (Loss), Net of Tax. USD and share amounts are in millions; ratios and per-share values are unscaled. Source unit USD. Filed 2023-02-22, accession 0000070858-23-000092. https://www.sec.gov/Archives/edgar/data/70858/000007085823000092/bac-20221231.htm. Latest eligible comparative presentation at the information cutoff.</x:t>
        </x:r>
      </x:text>
    </x:comment>
    <x:comment ref="F230" authorId="0">
      <x:text>
        <x:r>
          <x:t>BAC FY2021 Interest Income (Expense), Net.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31" authorId="0">
      <x:text>
        <x:r>
          <x:t>BAC FY2021 Noninterest Income.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32" authorId="0">
      <x:text>
        <x:r>
          <x:t>BAC FY2021 Revenues.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33" authorId="0">
      <x:text>
        <x:r>
          <x:t>BAC FY2021 Noninterest Expense.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34" authorId="0">
      <x:text>
        <x:r>
          <x:t>BAC FY2021 Provision for credit losses. USD and share amounts are in millions; ratios and per-share values are unscaled. Source unit USDm. Filed , accession . . Not reported / unavailable</x:t>
        </x:r>
      </x:text>
    </x:comment>
    <x:comment ref="F235" authorId="0">
      <x:text>
        <x:r>
          <x:t>BAC FY2021 Income (Loss) from Continuing Operations before Income Taxes, Noncontrolling Interest.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36" authorId="0">
      <x:text>
        <x:r>
          <x:t>BAC FY2021 Income Tax Expense (Benefit).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37" authorId="0">
      <x:text>
        <x:r>
          <x:t>BAC FY2021 Net Income (Loss) Attributable to Parent.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38" authorId="0">
      <x:text>
        <x:r>
          <x:t>BAC FY2021 Net Income (Loss) Available to Common Stockholders, Basic.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39" authorId="0">
      <x:text>
        <x:r>
          <x:t>BAC FY2021 Preferred Stock Dividends and Other Adjustments.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40" authorId="0">
      <x:text>
        <x:r>
          <x:t>BAC FY2021 Earnings Per Share, Diluted. USD and share amounts are in millions; ratios and per-share values are unscaled. Source unit USD/shares. Filed 2024-02-20, accession 0000070858-24-000122. https://www.sec.gov/Archives/edgar/data/70858/000007085824000122/bac-20231231.htm. Latest eligible comparative presentation at the information cutoff.</x:t>
        </x:r>
      </x:text>
    </x:comment>
    <x:comment ref="F241" authorId="0">
      <x:text>
        <x:r>
          <x:t>BAC FY2021 Weighted Average Number of Shares Outstanding, Diluted. USD and share amounts are in millions; ratios and per-share values are unscaled. Source unit shares. Filed 2024-02-20, accession 0000070858-24-000122. https://www.sec.gov/Archives/edgar/data/70858/000007085824000122/bac-20231231.htm. Latest eligible comparative presentation at the information cutoff.</x:t>
        </x:r>
      </x:text>
    </x:comment>
    <x:comment ref="F242" authorId="0">
      <x:text>
        <x:r>
          <x:t>BAC FY2021 Common Stock, Dividends, Per Share, Cash Paid. USD and share amounts are in millions; ratios and per-share values are unscaled. Source unit USD/shares. Filed 2024-02-20, accession 0000070858-24-000122. https://www.sec.gov/Archives/edgar/data/70858/000007085824000122/bac-20231231.htm. Latest eligible comparative presentation at the information cutoff.</x:t>
        </x:r>
      </x:text>
    </x:comment>
    <x:comment ref="F243" authorId="0">
      <x:text>
        <x:r>
          <x:t>BAC FY2021 Cash common dividends paid. USD and share amounts are in millions; ratios and per-share values are unscaled. Source unit USDm. Filed , accession . . Not reported / unavailable</x:t>
        </x:r>
      </x:text>
    </x:comment>
    <x:comment ref="F244" authorId="0">
      <x:text>
        <x:r>
          <x:t>BAC FY2021 Payments for Repurchase of Common Stock.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45" authorId="0">
      <x:text>
        <x:r>
          <x:t>BAC FY2021 Gross loan charge-offs. USD and share amounts are in millions; ratios and per-share values are unscaled. Source unit USDm. Filed , accession . . Not reported / unavailable</x:t>
        </x:r>
      </x:text>
    </x:comment>
    <x:comment ref="F246" authorId="0">
      <x:text>
        <x:r>
          <x:t>BAC FY2021 Loan recoveries. USD and share amounts are in millions; ratios and per-share values are unscaled. Source unit USDm. Filed , accession . . Not reported / unavailable</x:t>
        </x:r>
      </x:text>
    </x:comment>
    <x:comment ref="F247" authorId="0">
      <x:text>
        <x:r>
          <x:t>BAC FY2021 Risk-weighted assets. USD and share amounts are in millions; ratios and per-share values are unscaled. Source unit USDm. Filed , accession . . Not reported / unavailable</x:t>
        </x:r>
      </x:text>
    </x:comment>
    <x:comment ref="F248" authorId="0">
      <x:text>
        <x:r>
          <x:t>BAC FY2021 Actual standardized CET1 ratio. USD and share amounts are in millions; ratios and per-share values are unscaled. Source unit %. Filed , accession . . Not reported / unavailable</x:t>
        </x:r>
      </x:text>
    </x:comment>
    <x:comment ref="F249" authorId="0">
      <x:text>
        <x:r>
          <x:t>BAC FY2021 Issuer reported net interest margin. USD and share amounts are in millions; ratios and per-share values are unscaled. Source unit %. Filed , accession . . Not reported / unavailable</x:t>
        </x:r>
      </x:text>
    </x:comment>
    <x:comment ref="F250" authorId="0">
      <x:text>
        <x:r>
          <x:t>BAC FY2021 Reported common book value per share. USD and share amounts are in millions; ratios and per-share values are unscaled. Source unit USD/shares. Filed 2022-02-22, accession 0000070858-22-000062. https://www.sec.gov/Archives/edgar/data/70858/000007085822000062/bac-20211231.htm. Verified original issuer table row; same-date end balance, excluding average and regulatory minimum tables.</x:t>
        </x:r>
      </x:text>
    </x:comment>
    <x:comment ref="F251" authorId="0">
      <x:text>
        <x:r>
          <x:t>BAC FY2021 Reported tangible book value per share. USD and share amounts are in millions; ratios and per-share values are unscaled. Source unit USD/shares. Filed 2022-02-22, accession 0000070858-22-000062. https://www.sec.gov/Archives/edgar/data/70858/000007085822000062/bac-20211231.htm. Verified original issuer table row; same-date end balance, excluding average and regulatory minimum tables.</x:t>
        </x:r>
      </x:text>
    </x:comment>
    <x:comment ref="F252" authorId="0">
      <x:text>
        <x:r>
          <x:t>BAC FY2021 Reported tangible common equity. USD and share amounts are in millions; ratios and per-share values are unscaled. Source unit USDm. Filed , accession . . Not reported / unavailable</x:t>
        </x:r>
      </x:text>
    </x:comment>
    <x:comment ref="F253" authorId="0">
      <x:text>
        <x:r>
          <x:t>BAC FY2022 Assets.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54" authorId="0">
      <x:text>
        <x:r>
          <x:t>BAC FY2022 Liabilities.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55" authorId="0">
      <x:text>
        <x:r>
          <x:t>BAC FY2022 Stockholders' Equity Attributable to Parent.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256" authorId="0">
      <x:text>
        <x:r>
          <x:t>BAC FY2022 Preferred equity carrying amount. USD and share amounts are in millions; ratios and per-share values are unscaled. Source unit USDm. Filed , accession . . Not reported / unavailable</x:t>
        </x:r>
      </x:text>
    </x:comment>
    <x:comment ref="F257" authorId="0">
      <x:text>
        <x:r>
          <x:t>BAC FY2022 Reported common shareholders equity. USD and share amounts are in millions; ratios and per-share values are unscaled. Source unit USDm. Filed , accession . . Not reported / unavailable</x:t>
        </x:r>
      </x:text>
    </x:comment>
    <x:comment ref="F258" authorId="0">
      <x:text>
        <x:r>
          <x:t>BAC FY2022 Goodwill.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59" authorId="0">
      <x:text>
        <x:r>
          <x:t>BAC FY2022 Intangible Assets, Net (Excluding Goodwill).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60" authorId="0">
      <x:text>
        <x:r>
          <x:t>BAC FY2022 Reported goodwill and intangible assets combined. USD and share amounts are in millions; ratios and per-share values are unscaled. Source unit USDm. Filed , accession . . Not reported / unavailable</x:t>
        </x:r>
      </x:text>
    </x:comment>
    <x:comment ref="F261" authorId="0">
      <x:text>
        <x:r>
          <x:t>BAC FY2022 Common Stock, Shares, Outstanding. USD and share amounts are in millions; ratios and per-share values are unscaled. Source unit shares. Filed 2024-02-20, accession 0000070858-24-000122. https://www.sec.gov/Archives/edgar/data/70858/000007085824000122/bac-20231231.htm. Latest eligible comparative presentation at the information cutoff.</x:t>
        </x:r>
      </x:text>
    </x:comment>
    <x:comment ref="F262" authorId="0">
      <x:text>
        <x:r>
          <x:t>BAC FY2022 Common Stock, Shares, Issued. USD and share amounts are in millions; ratios and per-share values are unscaled. Source unit shares. Filed 2024-02-20, accession 0000070858-24-000122. https://www.sec.gov/Archives/edgar/data/70858/000007085824000122/bac-20231231.htm. Latest eligible comparative presentation at the information cutoff.</x:t>
        </x:r>
      </x:text>
    </x:comment>
    <x:comment ref="F263" authorId="0">
      <x:text>
        <x:r>
          <x:t>BAC FY2022 Shares Treasury. USD and share amounts are in millions; ratios and per-share values are unscaled. Source unit million. Filed , accession . . Not reported / unavailable</x:t>
        </x:r>
      </x:text>
    </x:comment>
    <x:comment ref="F264" authorId="0">
      <x:text>
        <x:r>
          <x:t>BAC FY2022 Deposits.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65" authorId="0">
      <x:text>
        <x:r>
          <x:t>BAC FY2022 Gross loans and leases selected definition.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66" authorId="0">
      <x:text>
        <x:r>
          <x:t>BAC FY2022 Net loans after allowance selected definition.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67" authorId="0">
      <x:text>
        <x:r>
          <x:t>BAC FY2022 Loan allowance for credit losses.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268" authorId="0">
      <x:text>
        <x:r>
          <x:t>BAC FY2022 Nonaccrual. USD and share amounts are in millions; ratios and per-share values are unscaled. Source unit USDm. Filed , accession . . Not reported / unavailable</x:t>
        </x:r>
      </x:text>
    </x:comment>
    <x:comment ref="F269" authorId="0">
      <x:text>
        <x:r>
          <x:t>BAC FY2022 Cash. USD and share amounts are in millions; ratios and per-share values are unscaled. Source unit USDm. Filed , accession . . Not reported / unavailable</x:t>
        </x:r>
      </x:text>
    </x:comment>
    <x:comment ref="F270" authorId="0">
      <x:text>
        <x:r>
          <x:t>BAC FY2022 Accumulated Other Comprehensive Income (Loss), Net of Tax.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71" authorId="0">
      <x:text>
        <x:r>
          <x:t>BAC FY2022 Interest Income (Expense), Net.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272" authorId="0">
      <x:text>
        <x:r>
          <x:t>BAC FY2022 Noninterest Income.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273" authorId="0">
      <x:text>
        <x:r>
          <x:t>BAC FY2022 Revenues.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274" authorId="0">
      <x:text>
        <x:r>
          <x:t>BAC FY2022 Noninterest Expense.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275" authorId="0">
      <x:text>
        <x:r>
          <x:t>BAC FY2022 Provision for credit losses. USD and share amounts are in millions; ratios and per-share values are unscaled. Source unit USDm. Filed , accession . . Not reported / unavailable</x:t>
        </x:r>
      </x:text>
    </x:comment>
    <x:comment ref="F276" authorId="0">
      <x:text>
        <x:r>
          <x:t>BAC FY2022 Income (Loss) from Continuing Operations before Income Taxes, Noncontrolling Interest.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277" authorId="0">
      <x:text>
        <x:r>
          <x:t>BAC FY2022 Income Tax Expense (Benefit).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278" authorId="0">
      <x:text>
        <x:r>
          <x:t>BAC FY2022 Net Income (Loss) Attributable to Parent.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279" authorId="0">
      <x:text>
        <x:r>
          <x:t>BAC FY2022 Net Income (Loss) Available to Common Stockholders, Basic.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280" authorId="0">
      <x:text>
        <x:r>
          <x:t>BAC FY2022 Preferred Stock Dividends and Other Adjustments. USD and share amounts are in millions; ratios and per-share values are unscaled. Source unit USD. Filed 2024-02-20, accession 0000070858-24-000122. https://www.sec.gov/Archives/edgar/data/70858/000007085824000122/bac-20231231.htm. Latest eligible comparative presentation at the information cutoff.</x:t>
        </x:r>
      </x:text>
    </x:comment>
    <x:comment ref="F281" authorId="0">
      <x:text>
        <x:r>
          <x:t>BAC FY2022 Earnings Per Share, Diluted. USD and share amounts are in millions; ratios and per-share values are unscaled. Source unit USD/shares. Filed 2025-02-25, accession 0000070858-25-000139. https://www.sec.gov/Archives/edgar/data/70858/000007085825000139/bac-20241231.htm. Latest eligible comparative presentation at the information cutoff.</x:t>
        </x:r>
      </x:text>
    </x:comment>
    <x:comment ref="F282" authorId="0">
      <x:text>
        <x:r>
          <x:t>BAC FY2022 Weighted Average Number of Shares Outstanding, Diluted. USD and share amounts are in millions; ratios and per-share values are unscaled. Source unit shares. Filed 2025-02-25, accession 0000070858-25-000139. https://www.sec.gov/Archives/edgar/data/70858/000007085825000139/bac-20241231.htm. Latest eligible comparative presentation at the information cutoff.</x:t>
        </x:r>
      </x:text>
    </x:comment>
    <x:comment ref="F283" authorId="0">
      <x:text>
        <x:r>
          <x:t>BAC FY2022 Common Stock, Dividends, Per Share, Cash Paid. USD and share amounts are in millions; ratios and per-share values are unscaled. Source unit USD/shares. Filed 2025-02-25, accession 0000070858-25-000139. https://www.sec.gov/Archives/edgar/data/70858/000007085825000139/bac-20241231.htm. Latest eligible comparative presentation at the information cutoff.</x:t>
        </x:r>
      </x:text>
    </x:comment>
    <x:comment ref="F284" authorId="0">
      <x:text>
        <x:r>
          <x:t>BAC FY2022 Cash common dividends paid. USD and share amounts are in millions; ratios and per-share values are unscaled. Source unit USDm. Filed , accession . . Not reported / unavailable</x:t>
        </x:r>
      </x:text>
    </x:comment>
    <x:comment ref="F285" authorId="0">
      <x:text>
        <x:r>
          <x:t>BAC FY2022 Payments for Repurchase of Common Stock.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286" authorId="0">
      <x:text>
        <x:r>
          <x:t>BAC FY2022 Gross loan charge-offs. USD and share amounts are in millions; ratios and per-share values are unscaled. Source unit USDm. Filed , accession . . Not reported / unavailable</x:t>
        </x:r>
      </x:text>
    </x:comment>
    <x:comment ref="F287" authorId="0">
      <x:text>
        <x:r>
          <x:t>BAC FY2022 Loan recoveries. USD and share amounts are in millions; ratios and per-share values are unscaled. Source unit USDm. Filed , accession . . Not reported / unavailable</x:t>
        </x:r>
      </x:text>
    </x:comment>
    <x:comment ref="F288" authorId="0">
      <x:text>
        <x:r>
          <x:t>BAC FY2022 Risk-weighted assets. USD and share amounts are in millions; ratios and per-share values are unscaled. Source unit USDm. Filed , accession . . Not reported / unavailable</x:t>
        </x:r>
      </x:text>
    </x:comment>
    <x:comment ref="F289" authorId="0">
      <x:text>
        <x:r>
          <x:t>BAC FY2022 Actual standardized CET1 ratio. USD and share amounts are in millions; ratios and per-share values are unscaled. Source unit %. Filed , accession . . Not reported / unavailable</x:t>
        </x:r>
      </x:text>
    </x:comment>
    <x:comment ref="F290" authorId="0">
      <x:text>
        <x:r>
          <x:t>BAC FY2022 Issuer reported net interest margin. USD and share amounts are in millions; ratios and per-share values are unscaled. Source unit %. Filed , accession . . Not reported / unavailable</x:t>
        </x:r>
      </x:text>
    </x:comment>
    <x:comment ref="F291" authorId="0">
      <x:text>
        <x:r>
          <x:t>BAC FY2022 Reported common book value per share. USD and share amounts are in millions; ratios and per-share values are unscaled. Source unit USD/shares. Filed 2023-02-22, accession 0000070858-23-000092. https://www.sec.gov/Archives/edgar/data/70858/000007085823000092/bac-20221231.htm. Verified original issuer table row; same-date end balance, excluding average and regulatory minimum tables.</x:t>
        </x:r>
      </x:text>
    </x:comment>
    <x:comment ref="F292" authorId="0">
      <x:text>
        <x:r>
          <x:t>BAC FY2022 Reported tangible book value per share. USD and share amounts are in millions; ratios and per-share values are unscaled. Source unit USD/shares. Filed 2023-02-22, accession 0000070858-23-000092. https://www.sec.gov/Archives/edgar/data/70858/000007085823000092/bac-20221231.htm. Verified original issuer table row; same-date end balance, excluding average and regulatory minimum tables.</x:t>
        </x:r>
      </x:text>
    </x:comment>
    <x:comment ref="F293" authorId="0">
      <x:text>
        <x:r>
          <x:t>BAC FY2022 Reported tangible common equity. USD and share amounts are in millions; ratios and per-share values are unscaled. Source unit USDm. Filed , accession . . Not reported / unavailable</x:t>
        </x:r>
      </x:text>
    </x:comment>
    <x:comment ref="F294" authorId="0">
      <x:text>
        <x:r>
          <x:t>BAC FY2023 Assets.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295" authorId="0">
      <x:text>
        <x:r>
          <x:t>BAC FY2023 Liabilities.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296" authorId="0">
      <x:text>
        <x:r>
          <x:t>BAC FY2023 Stockholders' Equity Attributable to Parent.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297" authorId="0">
      <x:text>
        <x:r>
          <x:t>BAC FY2023 Preferred equity carrying amount. USD and share amounts are in millions; ratios and per-share values are unscaled. Source unit USDm. Filed , accession . . Not reported / unavailable</x:t>
        </x:r>
      </x:text>
    </x:comment>
    <x:comment ref="F298" authorId="0">
      <x:text>
        <x:r>
          <x:t>BAC FY2023 Reported common shareholders equity. USD and share amounts are in millions; ratios and per-share values are unscaled. Source unit USDm. Filed , accession . . Not reported / unavailable</x:t>
        </x:r>
      </x:text>
    </x:comment>
    <x:comment ref="F299" authorId="0">
      <x:text>
        <x:r>
          <x:t>BAC FY2023 Goodwill.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300" authorId="0">
      <x:text>
        <x:r>
          <x:t>BAC FY2023 Intangible Assets, Net (Excluding Goodwill).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301" authorId="0">
      <x:text>
        <x:r>
          <x:t>BAC FY2023 Reported goodwill and intangible assets combined. USD and share amounts are in millions; ratios and per-share values are unscaled. Source unit USDm. Filed , accession . . Not reported / unavailable</x:t>
        </x:r>
      </x:text>
    </x:comment>
    <x:comment ref="F302" authorId="0">
      <x:text>
        <x:r>
          <x:t>BAC FY2023 Common Stock, Shares, Outstanding. USD and share amounts are in millions; ratios and per-share values are unscaled. Source unit shares. Filed 2025-02-25, accession 0000070858-25-000139. https://www.sec.gov/Archives/edgar/data/70858/000007085825000139/bac-20241231.htm. Latest eligible comparative presentation at the information cutoff.</x:t>
        </x:r>
      </x:text>
    </x:comment>
    <x:comment ref="F303" authorId="0">
      <x:text>
        <x:r>
          <x:t>BAC FY2023 Common Stock, Shares, Issued. USD and share amounts are in millions; ratios and per-share values are unscaled. Source unit shares. Filed 2025-02-25, accession 0000070858-25-000139. https://www.sec.gov/Archives/edgar/data/70858/000007085825000139/bac-20241231.htm. Latest eligible comparative presentation at the information cutoff.</x:t>
        </x:r>
      </x:text>
    </x:comment>
    <x:comment ref="F304" authorId="0">
      <x:text>
        <x:r>
          <x:t>BAC FY2023 Shares Treasury. USD and share amounts are in millions; ratios and per-share values are unscaled. Source unit million. Filed , accession . . Not reported / unavailable</x:t>
        </x:r>
      </x:text>
    </x:comment>
    <x:comment ref="F305" authorId="0">
      <x:text>
        <x:r>
          <x:t>BAC FY2023 Deposits.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306" authorId="0">
      <x:text>
        <x:r>
          <x:t>BAC FY2023 Gross loans and leases selected definition.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307" authorId="0">
      <x:text>
        <x:r>
          <x:t>BAC FY2023 Net loans after allowance selected definition.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308" authorId="0">
      <x:text>
        <x:r>
          <x:t>BAC FY2023 Loan allowance for credit losses.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09" authorId="0">
      <x:text>
        <x:r>
          <x:t>BAC FY2023 Nonaccrual. USD and share amounts are in millions; ratios and per-share values are unscaled. Source unit USDm. Filed , accession . . Not reported / unavailable</x:t>
        </x:r>
      </x:text>
    </x:comment>
    <x:comment ref="F310" authorId="0">
      <x:text>
        <x:r>
          <x:t>BAC FY2023 Cash. USD and share amounts are in millions; ratios and per-share values are unscaled. Source unit USDm. Filed , accession . . Not reported / unavailable</x:t>
        </x:r>
      </x:text>
    </x:comment>
    <x:comment ref="F311" authorId="0">
      <x:text>
        <x:r>
          <x:t>BAC FY2023 Accumulated Other Comprehensive Income (Loss), Net of Tax. USD and share amounts are in millions; ratios and per-share values are unscaled. Source unit USD. Filed 2025-02-25, accession 0000070858-25-000139. https://www.sec.gov/Archives/edgar/data/70858/000007085825000139/bac-20241231.htm. Latest eligible comparative presentation at the information cutoff.</x:t>
        </x:r>
      </x:text>
    </x:comment>
    <x:comment ref="F312" authorId="0">
      <x:text>
        <x:r>
          <x:t>BAC FY2023 Interest Income (Expense), Net.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13" authorId="0">
      <x:text>
        <x:r>
          <x:t>BAC FY2023 Noninterest Income.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14" authorId="0">
      <x:text>
        <x:r>
          <x:t>BAC FY2023 Revenues.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15" authorId="0">
      <x:text>
        <x:r>
          <x:t>BAC FY2023 Noninterest Expense.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16" authorId="0">
      <x:text>
        <x:r>
          <x:t>BAC FY2023 Provision for credit losses. USD and share amounts are in millions; ratios and per-share values are unscaled. Source unit USDm. Filed , accession . . Not reported / unavailable</x:t>
        </x:r>
      </x:text>
    </x:comment>
    <x:comment ref="F317" authorId="0">
      <x:text>
        <x:r>
          <x:t>BAC FY2023 Income (Loss) from Continuing Operations before Income Taxes, Noncontrolling Interest.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18" authorId="0">
      <x:text>
        <x:r>
          <x:t>BAC FY2023 Income Tax Expense (Benefit).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19" authorId="0">
      <x:text>
        <x:r>
          <x:t>BAC FY2023 Net Income (Loss) Attributable to Parent.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20" authorId="0">
      <x:text>
        <x:r>
          <x:t>BAC FY2023 Net Income (Loss) Available to Common Stockholders, Basic.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21" authorId="0">
      <x:text>
        <x:r>
          <x:t>BAC FY2023 Preferred Stock Dividends and Other Adjustments.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22" authorId="0">
      <x:text>
        <x:r>
          <x:t>BAC FY2023 Earnings Per Share, Diluted. USD and share amounts are in millions; ratios and per-share values are unscaled. Source unit USD/shares. Filed 2026-02-25, accession 0000070858-26-000157. https://www.sec.gov/Archives/edgar/data/70858/000007085826000157/bac-20251231.htm. Latest eligible comparative presentation at the information cutoff.</x:t>
        </x:r>
      </x:text>
    </x:comment>
    <x:comment ref="F323" authorId="0">
      <x:text>
        <x:r>
          <x:t>BAC FY2023 Weighted Average Number of Shares Outstanding, Diluted. USD and share amounts are in millions; ratios and per-share values are unscaled. Source unit shares. Filed 2026-02-25, accession 0000070858-26-000157. https://www.sec.gov/Archives/edgar/data/70858/000007085826000157/bac-20251231.htm. Latest eligible comparative presentation at the information cutoff.</x:t>
        </x:r>
      </x:text>
    </x:comment>
    <x:comment ref="F324" authorId="0">
      <x:text>
        <x:r>
          <x:t>BAC FY2023 Common Stock, Dividends, Per Share, Cash Paid. USD and share amounts are in millions; ratios and per-share values are unscaled. Source unit USD/shares. Filed 2026-02-25, accession 0000070858-26-000157. https://www.sec.gov/Archives/edgar/data/70858/000007085826000157/bac-20251231.htm. Latest eligible comparative presentation at the information cutoff.</x:t>
        </x:r>
      </x:text>
    </x:comment>
    <x:comment ref="F325" authorId="0">
      <x:text>
        <x:r>
          <x:t>BAC FY2023 Cash common dividends paid. USD and share amounts are in millions; ratios and per-share values are unscaled. Source unit USDm. Filed , accession . . Not reported / unavailable</x:t>
        </x:r>
      </x:text>
    </x:comment>
    <x:comment ref="F326" authorId="0">
      <x:text>
        <x:r>
          <x:t>BAC FY2023 Payments for Repurchase of Common Stock.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27" authorId="0">
      <x:text>
        <x:r>
          <x:t>BAC FY2023 Gross loan charge-offs. USD and share amounts are in millions; ratios and per-share values are unscaled. Source unit USDm. Filed , accession . . Not reported / unavailable</x:t>
        </x:r>
      </x:text>
    </x:comment>
    <x:comment ref="F328" authorId="0">
      <x:text>
        <x:r>
          <x:t>BAC FY2023 Loan recoveries. USD and share amounts are in millions; ratios and per-share values are unscaled. Source unit USDm. Filed , accession . . Not reported / unavailable</x:t>
        </x:r>
      </x:text>
    </x:comment>
    <x:comment ref="F329" authorId="0">
      <x:text>
        <x:r>
          <x:t>BAC FY2023 Risk-weighted assets. USD and share amounts are in millions; ratios and per-share values are unscaled. Source unit USDm. Filed , accession . . Not reported / unavailable</x:t>
        </x:r>
      </x:text>
    </x:comment>
    <x:comment ref="F330" authorId="0">
      <x:text>
        <x:r>
          <x:t>BAC FY2023 Actual standardized CET1 ratio. USD and share amounts are in millions; ratios and per-share values are unscaled. Source unit %. Filed , accession . . Not reported / unavailable</x:t>
        </x:r>
      </x:text>
    </x:comment>
    <x:comment ref="F331" authorId="0">
      <x:text>
        <x:r>
          <x:t>BAC FY2023 Issuer reported net interest margin. USD and share amounts are in millions; ratios and per-share values are unscaled. Source unit %. Filed , accession . . Not reported / unavailable</x:t>
        </x:r>
      </x:text>
    </x:comment>
    <x:comment ref="F332" authorId="0">
      <x:text>
        <x:r>
          <x:t>BAC FY2023 Reported common book value per share. USD and share amounts are in millions; ratios and per-share values are unscaled. Source unit USD/shares. Filed 2024-02-20, accession 0000070858-24-000122. https://www.sec.gov/Archives/edgar/data/70858/000007085824000122/bac-20231231.htm. Verified original issuer table row; same-date end balance, excluding average and regulatory minimum tables.</x:t>
        </x:r>
      </x:text>
    </x:comment>
    <x:comment ref="F333" authorId="0">
      <x:text>
        <x:r>
          <x:t>BAC FY2023 Reported tangible book value per share. USD and share amounts are in millions; ratios and per-share values are unscaled. Source unit USD/shares. Filed 2024-02-20, accession 0000070858-24-000122. https://www.sec.gov/Archives/edgar/data/70858/000007085824000122/bac-20231231.htm. Verified original issuer table row; same-date end balance, excluding average and regulatory minimum tables.</x:t>
        </x:r>
      </x:text>
    </x:comment>
    <x:comment ref="F334" authorId="0">
      <x:text>
        <x:r>
          <x:t>BAC FY2023 Reported tangible common equity. USD and share amounts are in millions; ratios and per-share values are unscaled. Source unit USDm. Filed , accession . . Not reported / unavailable</x:t>
        </x:r>
      </x:text>
    </x:comment>
    <x:comment ref="F335" authorId="0">
      <x:text>
        <x:r>
          <x:t>BAC FY2024 Assets.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36" authorId="0">
      <x:text>
        <x:r>
          <x:t>BAC FY2024 Liabilities.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37" authorId="0">
      <x:text>
        <x:r>
          <x:t>BAC FY2024 Stockholders' Equity Attributable to Parent.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338" authorId="0">
      <x:text>
        <x:r>
          <x:t>BAC FY2024 Preferred equity carrying amount. USD and share amounts are in millions; ratios and per-share values are unscaled. Source unit USDm. Filed , accession . . Not reported / unavailable</x:t>
        </x:r>
      </x:text>
    </x:comment>
    <x:comment ref="F339" authorId="0">
      <x:text>
        <x:r>
          <x:t>BAC FY2024 Reported common shareholders equity. USD and share amounts are in millions; ratios and per-share values are unscaled. Source unit USDm. Filed , accession . . Not reported / unavailable</x:t>
        </x:r>
      </x:text>
    </x:comment>
    <x:comment ref="F340" authorId="0">
      <x:text>
        <x:r>
          <x:t>BAC FY2024 Goodwill.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41" authorId="0">
      <x:text>
        <x:r>
          <x:t>BAC FY2024 Intangible Assets, Net (Excluding Goodwill).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42" authorId="0">
      <x:text>
        <x:r>
          <x:t>BAC FY2024 Reported goodwill and intangible assets combined. USD and share amounts are in millions; ratios and per-share values are unscaled. Source unit USDm. Filed , accession . . Not reported / unavailable</x:t>
        </x:r>
      </x:text>
    </x:comment>
    <x:comment ref="F343" authorId="0">
      <x:text>
        <x:r>
          <x:t>BAC FY2024 Common Stock, Shares, Outstanding. USD and share amounts are in millions; ratios and per-share values are unscaled. Source unit shares. Filed 2026-02-25, accession 0000070858-26-000157. https://www.sec.gov/Archives/edgar/data/70858/000007085826000157/bac-20251231.htm. Latest eligible comparative presentation at the information cutoff.</x:t>
        </x:r>
      </x:text>
    </x:comment>
    <x:comment ref="F344" authorId="0">
      <x:text>
        <x:r>
          <x:t>BAC FY2024 Common Stock, Shares, Issued. USD and share amounts are in millions; ratios and per-share values are unscaled. Source unit shares. Filed 2026-02-25, accession 0000070858-26-000157. https://www.sec.gov/Archives/edgar/data/70858/000007085826000157/bac-20251231.htm. Latest eligible comparative presentation at the information cutoff.</x:t>
        </x:r>
      </x:text>
    </x:comment>
    <x:comment ref="F345" authorId="0">
      <x:text>
        <x:r>
          <x:t>BAC FY2024 Shares Treasury. USD and share amounts are in millions; ratios and per-share values are unscaled. Source unit million. Filed , accession . . Not reported / unavailable</x:t>
        </x:r>
      </x:text>
    </x:comment>
    <x:comment ref="F346" authorId="0">
      <x:text>
        <x:r>
          <x:t>BAC FY2024 Deposits.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47" authorId="0">
      <x:text>
        <x:r>
          <x:t>BAC FY2024 Gross loans and leases selected definition.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48" authorId="0">
      <x:text>
        <x:r>
          <x:t>BAC FY2024 Net loans after allowance selected definition.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49" authorId="0">
      <x:text>
        <x:r>
          <x:t>BAC FY2024 Loan allowance for credit losses.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350" authorId="0">
      <x:text>
        <x:r>
          <x:t>BAC FY2024 Nonaccrual. USD and share amounts are in millions; ratios and per-share values are unscaled. Source unit USDm. Filed , accession . . Not reported / unavailable</x:t>
        </x:r>
      </x:text>
    </x:comment>
    <x:comment ref="F351" authorId="0">
      <x:text>
        <x:r>
          <x:t>BAC FY2024 Cash. USD and share amounts are in millions; ratios and per-share values are unscaled. Source unit USDm. Filed , accession . . Not reported / unavailable</x:t>
        </x:r>
      </x:text>
    </x:comment>
    <x:comment ref="F352" authorId="0">
      <x:text>
        <x:r>
          <x:t>BAC FY2024 Accumulated Other Comprehensive Income (Loss), Net of Tax.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53" authorId="0">
      <x:text>
        <x:r>
          <x:t>BAC FY2024 Interest Income (Expense), Net.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54" authorId="0">
      <x:text>
        <x:r>
          <x:t>BAC FY2024 Noninterest Income.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55" authorId="0">
      <x:text>
        <x:r>
          <x:t>BAC FY2024 Revenues.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56" authorId="0">
      <x:text>
        <x:r>
          <x:t>BAC FY2024 Noninterest Expense.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57" authorId="0">
      <x:text>
        <x:r>
          <x:t>BAC FY2024 Provision for credit losses. USD and share amounts are in millions; ratios and per-share values are unscaled. Source unit USDm. Filed , accession . . Not reported / unavailable</x:t>
        </x:r>
      </x:text>
    </x:comment>
    <x:comment ref="F358" authorId="0">
      <x:text>
        <x:r>
          <x:t>BAC FY2024 Income (Loss) from Continuing Operations before Income Taxes, Noncontrolling Interest.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59" authorId="0">
      <x:text>
        <x:r>
          <x:t>BAC FY2024 Income Tax Expense (Benefit).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60" authorId="0">
      <x:text>
        <x:r>
          <x:t>BAC FY2024 Net Income (Loss) Attributable to Parent.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61" authorId="0">
      <x:text>
        <x:r>
          <x:t>BAC FY2024 Net Income (Loss) Available to Common Stockholders, Basic.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62" authorId="0">
      <x:text>
        <x:r>
          <x:t>BAC FY2024 Preferred Stock Dividends and Other Adjustments.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63" authorId="0">
      <x:text>
        <x:r>
          <x:t>BAC FY2024 Earnings Per Share, Diluted. USD and share amounts are in millions; ratios and per-share values are unscaled. Source unit USD/shares. Filed 2026-02-25, accession 0000070858-26-000157. https://www.sec.gov/Archives/edgar/data/70858/000007085826000157/bac-20251231.htm. Latest eligible comparative presentation at the information cutoff.</x:t>
        </x:r>
      </x:text>
    </x:comment>
    <x:comment ref="F364" authorId="0">
      <x:text>
        <x:r>
          <x:t>BAC FY2024 Weighted Average Number of Shares Outstanding, Diluted. USD and share amounts are in millions; ratios and per-share values are unscaled. Source unit shares. Filed 2026-02-25, accession 0000070858-26-000157. https://www.sec.gov/Archives/edgar/data/70858/000007085826000157/bac-20251231.htm. Latest eligible comparative presentation at the information cutoff.</x:t>
        </x:r>
      </x:text>
    </x:comment>
    <x:comment ref="F365" authorId="0">
      <x:text>
        <x:r>
          <x:t>BAC FY2024 Common Stock, Dividends, Per Share, Cash Paid. USD and share amounts are in millions; ratios and per-share values are unscaled. Source unit USD/shares. Filed 2026-02-25, accession 0000070858-26-000157. https://www.sec.gov/Archives/edgar/data/70858/000007085826000157/bac-20251231.htm. Latest eligible comparative presentation at the information cutoff.</x:t>
        </x:r>
      </x:text>
    </x:comment>
    <x:comment ref="F366" authorId="0">
      <x:text>
        <x:r>
          <x:t>BAC FY2024 Cash common dividends paid. USD and share amounts are in millions; ratios and per-share values are unscaled. Source unit USDm. Filed , accession . . Not reported / unavailable</x:t>
        </x:r>
      </x:text>
    </x:comment>
    <x:comment ref="F367" authorId="0">
      <x:text>
        <x:r>
          <x:t>BAC FY2024 Payments for Repurchase of Common Stock.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68" authorId="0">
      <x:text>
        <x:r>
          <x:t>BAC FY2024 Gross loan charge-offs. USD and share amounts are in millions; ratios and per-share values are unscaled. Source unit USDm. Filed , accession . . Not reported / unavailable</x:t>
        </x:r>
      </x:text>
    </x:comment>
    <x:comment ref="F369" authorId="0">
      <x:text>
        <x:r>
          <x:t>BAC FY2024 Loan recoveries. USD and share amounts are in millions; ratios and per-share values are unscaled. Source unit USDm. Filed , accession . . Not reported / unavailable</x:t>
        </x:r>
      </x:text>
    </x:comment>
    <x:comment ref="F370" authorId="0">
      <x:text>
        <x:r>
          <x:t>BAC FY2024 Risk-weighted assets. USD and share amounts are in millions; ratios and per-share values are unscaled. Source unit USDm. Filed , accession . . Not reported / unavailable</x:t>
        </x:r>
      </x:text>
    </x:comment>
    <x:comment ref="F371" authorId="0">
      <x:text>
        <x:r>
          <x:t>BAC FY2024 Actual standardized CET1 ratio. USD and share amounts are in millions; ratios and per-share values are unscaled. Source unit %. Filed , accession . . Not reported / unavailable</x:t>
        </x:r>
      </x:text>
    </x:comment>
    <x:comment ref="F372" authorId="0">
      <x:text>
        <x:r>
          <x:t>BAC FY2024 Issuer reported net interest margin. USD and share amounts are in millions; ratios and per-share values are unscaled. Source unit %. Filed , accession . . Not reported / unavailable</x:t>
        </x:r>
      </x:text>
    </x:comment>
    <x:comment ref="F373" authorId="0">
      <x:text>
        <x:r>
          <x:t>BAC FY2024 Reported common book value per share. USD and share amounts are in millions; ratios and per-share values are unscaled. Source unit USD/shares. Filed 2025-02-25, accession 0000070858-25-000139. https://www.sec.gov/Archives/edgar/data/70858/000007085825000139/bac-20241231.htm. Verified original issuer table row; same-date end balance, excluding average and regulatory minimum tables.</x:t>
        </x:r>
      </x:text>
    </x:comment>
    <x:comment ref="F374" authorId="0">
      <x:text>
        <x:r>
          <x:t>BAC FY2024 Reported tangible book value per share. USD and share amounts are in millions; ratios and per-share values are unscaled. Source unit USD/shares. Filed 2025-02-25, accession 0000070858-25-000139. https://www.sec.gov/Archives/edgar/data/70858/000007085825000139/bac-20241231.htm. Verified original issuer table row; same-date end balance, excluding average and regulatory minimum tables.</x:t>
        </x:r>
      </x:text>
    </x:comment>
    <x:comment ref="F375" authorId="0">
      <x:text>
        <x:r>
          <x:t>BAC FY2024 Reported tangible common equity. USD and share amounts are in millions; ratios and per-share values are unscaled. Source unit USDm. Filed , accession . . Not reported / unavailable</x:t>
        </x:r>
      </x:text>
    </x:comment>
    <x:comment ref="F376" authorId="0">
      <x:text>
        <x:r>
          <x:t>BAC FY2025 Assets.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377" authorId="0">
      <x:text>
        <x:r>
          <x:t>BAC FY2025 Liabilities.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378" authorId="0">
      <x:text>
        <x:r>
          <x:t>BAC FY2025 Stockholders' Equity Attributable to Parent.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379" authorId="0">
      <x:text>
        <x:r>
          <x:t>BAC FY2025 Preferred equity carrying amount. USD and share amounts are in millions; ratios and per-share values are unscaled. Source unit USDm. Filed , accession . . Not reported / unavailable</x:t>
        </x:r>
      </x:text>
    </x:comment>
    <x:comment ref="F380" authorId="0">
      <x:text>
        <x:r>
          <x:t>BAC FY2025 Reported common shareholders equity. USD and share amounts are in millions; ratios and per-share values are unscaled. Source unit USDm. Filed , accession . . Not reported / unavailable</x:t>
        </x:r>
      </x:text>
    </x:comment>
    <x:comment ref="F381" authorId="0">
      <x:text>
        <x:r>
          <x:t>BAC FY2025 Goodwill.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382" authorId="0">
      <x:text>
        <x:r>
          <x:t>BAC FY2025 Intangible Assets, Net (Excluding Goodwill).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383" authorId="0">
      <x:text>
        <x:r>
          <x:t>BAC FY2025 Reported goodwill and intangible assets combined. USD and share amounts are in millions; ratios and per-share values are unscaled. Source unit USDm. Filed , accession . . Not reported / unavailable</x:t>
        </x:r>
      </x:text>
    </x:comment>
    <x:comment ref="F384" authorId="0">
      <x:text>
        <x:r>
          <x:t>BAC FY2025 Common Stock, Shares, Outstanding. USD and share amounts are in millions; ratios and per-share values are unscaled. Source unit shares. Filed 2026-07-31, accession 0000070858-26-000394. https://www.sec.gov/Archives/edgar/data/70858/000007085826000394/bac-20260630.htm. Latest eligible comparative presentation at the information cutoff.</x:t>
        </x:r>
      </x:text>
    </x:comment>
    <x:comment ref="F385" authorId="0">
      <x:text>
        <x:r>
          <x:t>BAC FY2025 Common Stock, Shares, Issued. USD and share amounts are in millions; ratios and per-share values are unscaled. Source unit shares. Filed 2026-07-31, accession 0000070858-26-000394. https://www.sec.gov/Archives/edgar/data/70858/000007085826000394/bac-20260630.htm. Latest eligible comparative presentation at the information cutoff.</x:t>
        </x:r>
      </x:text>
    </x:comment>
    <x:comment ref="F386" authorId="0">
      <x:text>
        <x:r>
          <x:t>BAC FY2025 Shares Treasury. USD and share amounts are in millions; ratios and per-share values are unscaled. Source unit million. Filed , accession . . Not reported / unavailable</x:t>
        </x:r>
      </x:text>
    </x:comment>
    <x:comment ref="F387" authorId="0">
      <x:text>
        <x:r>
          <x:t>BAC FY2025 Deposits.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388" authorId="0">
      <x:text>
        <x:r>
          <x:t>BAC FY2025 Gross loans and leases selected definition.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389" authorId="0">
      <x:text>
        <x:r>
          <x:t>BAC FY2025 Net loans after allowance selected definition.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390" authorId="0">
      <x:text>
        <x:r>
          <x:t>BAC FY2025 Loan allowance for credit losses.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391" authorId="0">
      <x:text>
        <x:r>
          <x:t>BAC FY2025 Nonaccrual. USD and share amounts are in millions; ratios and per-share values are unscaled. Source unit USDm. Filed , accession . . Not reported / unavailable</x:t>
        </x:r>
      </x:text>
    </x:comment>
    <x:comment ref="F392" authorId="0">
      <x:text>
        <x:r>
          <x:t>BAC FY2025 Cash. USD and share amounts are in millions; ratios and per-share values are unscaled. Source unit USDm. Filed , accession . . Not reported / unavailable</x:t>
        </x:r>
      </x:text>
    </x:comment>
    <x:comment ref="F393" authorId="0">
      <x:text>
        <x:r>
          <x:t>BAC FY2025 Accumulated Other Comprehensive Income (Loss), Net of Tax.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394" authorId="0">
      <x:text>
        <x:r>
          <x:t>BAC FY2025 Interest Income (Expense), Net.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95" authorId="0">
      <x:text>
        <x:r>
          <x:t>BAC FY2025 Noninterest Income.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96" authorId="0">
      <x:text>
        <x:r>
          <x:t>BAC FY2025 Revenues.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97" authorId="0">
      <x:text>
        <x:r>
          <x:t>BAC FY2025 Noninterest Expense.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398" authorId="0">
      <x:text>
        <x:r>
          <x:t>BAC FY2025 Provision for credit losses. USD and share amounts are in millions; ratios and per-share values are unscaled. Source unit USDm. Filed , accession . . Not reported / unavailable</x:t>
        </x:r>
      </x:text>
    </x:comment>
    <x:comment ref="F399" authorId="0">
      <x:text>
        <x:r>
          <x:t>BAC FY2025 Income (Loss) from Continuing Operations before Income Taxes, Noncontrolling Interest.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400" authorId="0">
      <x:text>
        <x:r>
          <x:t>BAC FY2025 Income Tax Expense (Benefit).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401" authorId="0">
      <x:text>
        <x:r>
          <x:t>BAC FY2025 Net Income (Loss) Attributable to Parent.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402" authorId="0">
      <x:text>
        <x:r>
          <x:t>BAC FY2025 Net Income (Loss) Available to Common Stockholders, Basic.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403" authorId="0">
      <x:text>
        <x:r>
          <x:t>BAC FY2025 Preferred Stock Dividends and Other Adjustments.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404" authorId="0">
      <x:text>
        <x:r>
          <x:t>BAC FY2025 Earnings Per Share, Diluted. USD and share amounts are in millions; ratios and per-share values are unscaled. Source unit USD/shares. Filed 2026-02-25, accession 0000070858-26-000157. https://www.sec.gov/Archives/edgar/data/70858/000007085826000157/bac-20251231.htm. Latest eligible comparative presentation at the information cutoff.</x:t>
        </x:r>
      </x:text>
    </x:comment>
    <x:comment ref="F405" authorId="0">
      <x:text>
        <x:r>
          <x:t>BAC FY2025 Weighted Average Number of Shares Outstanding, Diluted. USD and share amounts are in millions; ratios and per-share values are unscaled. Source unit shares. Filed 2026-02-25, accession 0000070858-26-000157. https://www.sec.gov/Archives/edgar/data/70858/000007085826000157/bac-20251231.htm. Latest eligible comparative presentation at the information cutoff.</x:t>
        </x:r>
      </x:text>
    </x:comment>
    <x:comment ref="F406" authorId="0">
      <x:text>
        <x:r>
          <x:t>BAC FY2025 Common Stock, Dividends, Per Share, Cash Paid. USD and share amounts are in millions; ratios and per-share values are unscaled. Source unit USD/shares. Filed 2026-02-25, accession 0000070858-26-000157. https://www.sec.gov/Archives/edgar/data/70858/000007085826000157/bac-20251231.htm. Latest eligible comparative presentation at the information cutoff.</x:t>
        </x:r>
      </x:text>
    </x:comment>
    <x:comment ref="F407" authorId="0">
      <x:text>
        <x:r>
          <x:t>BAC FY2025 Cash common dividends paid. USD and share amounts are in millions; ratios and per-share values are unscaled. Source unit USDm. Filed , accession . . Not reported / unavailable</x:t>
        </x:r>
      </x:text>
    </x:comment>
    <x:comment ref="F408" authorId="0">
      <x:text>
        <x:r>
          <x:t>BAC FY2025 Payments for Repurchase of Common Stock. USD and share amounts are in millions; ratios and per-share values are unscaled. Source unit USD. Filed 2026-02-25, accession 0000070858-26-000157. https://www.sec.gov/Archives/edgar/data/70858/000007085826000157/bac-20251231.htm. Latest eligible comparative presentation at the information cutoff.</x:t>
        </x:r>
      </x:text>
    </x:comment>
    <x:comment ref="F409" authorId="0">
      <x:text>
        <x:r>
          <x:t>BAC FY2025 Gross loan charge-offs. USD and share amounts are in millions; ratios and per-share values are unscaled. Source unit USDm. Filed , accession . . Not reported / unavailable</x:t>
        </x:r>
      </x:text>
    </x:comment>
    <x:comment ref="F410" authorId="0">
      <x:text>
        <x:r>
          <x:t>BAC FY2025 Loan recoveries. USD and share amounts are in millions; ratios and per-share values are unscaled. Source unit USDm. Filed , accession . . Not reported / unavailable</x:t>
        </x:r>
      </x:text>
    </x:comment>
    <x:comment ref="F411" authorId="0">
      <x:text>
        <x:r>
          <x:t>BAC FY2025 Risk-weighted assets. USD and share amounts are in millions; ratios and per-share values are unscaled. Source unit USDm. Filed , accession . . Not reported / unavailable</x:t>
        </x:r>
      </x:text>
    </x:comment>
    <x:comment ref="F412" authorId="0">
      <x:text>
        <x:r>
          <x:t>BAC FY2025 Actual standardized CET1 ratio. USD and share amounts are in millions; ratios and per-share values are unscaled. Source unit %. Filed , accession . . Not reported / unavailable</x:t>
        </x:r>
      </x:text>
    </x:comment>
    <x:comment ref="F413" authorId="0">
      <x:text>
        <x:r>
          <x:t>BAC FY2025 Issuer reported net interest margin. USD and share amounts are in millions; ratios and per-share values are unscaled. Source unit %. Filed , accession . . Not reported / unavailable</x:t>
        </x:r>
      </x:text>
    </x:comment>
    <x:comment ref="F414" authorId="0">
      <x:text>
        <x:r>
          <x:t>BAC FY2025 Reported common book value per share. USD and share amounts are in millions; ratios and per-share values are unscaled. Source unit USD/shares. Filed 2026-02-25, accession 0000070858-26-000157. https://www.sec.gov/Archives/edgar/data/70858/000007085826000157/bac-20251231.htm. Verified original issuer table row; same-date end balance, excluding average and regulatory minimum tables.</x:t>
        </x:r>
      </x:text>
    </x:comment>
    <x:comment ref="F415" authorId="0">
      <x:text>
        <x:r>
          <x:t>BAC FY2025 Reported tangible book value per share. USD and share amounts are in millions; ratios and per-share values are unscaled. Source unit USD/shares. Filed 2026-02-25, accession 0000070858-26-000157. https://www.sec.gov/Archives/edgar/data/70858/000007085826000157/bac-20251231.htm. Verified original issuer table row; same-date end balance, excluding average and regulatory minimum tables.</x:t>
        </x:r>
      </x:text>
    </x:comment>
    <x:comment ref="F416" authorId="0">
      <x:text>
        <x:r>
          <x:t>BAC FY2025 Reported tangible common equity. USD and share amounts are in millions; ratios and per-share values are unscaled. Source unit USDm. Filed , accession . . Not reported / unavailable</x:t>
        </x:r>
      </x:text>
    </x:comment>
    <x:comment ref="F417" authorId="0">
      <x:text>
        <x:r>
          <x:t>BAC H1 2025 Assets.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18" authorId="0">
      <x:text>
        <x:r>
          <x:t>BAC H1 2025 Liabilities. USD and share amounts are in millions; ratios and per-share values are unscaled. Source unit USD. Filed 2025-07-31, accession 0000070858-25-000268. https://www.sec.gov/Archives/edgar/data/70858/000007085825000268/bac-20250630.htm. Latest eligible comparative presentation at the information cutoff.</x:t>
        </x:r>
      </x:text>
    </x:comment>
    <x:comment ref="F419" authorId="0">
      <x:text>
        <x:r>
          <x:t>BAC H1 2025 Stockholders' Equity Attributable to Parent.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20" authorId="0">
      <x:text>
        <x:r>
          <x:t>BAC H1 2025 Preferred equity carrying amount. USD and share amounts are in millions; ratios and per-share values are unscaled. Source unit USDm. Filed , accession . . Not reported / unavailable</x:t>
        </x:r>
      </x:text>
    </x:comment>
    <x:comment ref="F421" authorId="0">
      <x:text>
        <x:r>
          <x:t>BAC H1 2025 Reported common shareholders equity. USD and share amounts are in millions; ratios and per-share values are unscaled. Source unit USDm. Filed , accession . . Not reported / unavailable</x:t>
        </x:r>
      </x:text>
    </x:comment>
    <x:comment ref="F422" authorId="0">
      <x:text>
        <x:r>
          <x:t>BAC H1 2025 Goodwill. USD and share amounts are in millions; ratios and per-share values are unscaled. Source unit USD. Filed 2025-07-31, accession 0000070858-25-000268. https://www.sec.gov/Archives/edgar/data/70858/000007085825000268/bac-20250630.htm. Latest eligible comparative presentation at the information cutoff.</x:t>
        </x:r>
      </x:text>
    </x:comment>
    <x:comment ref="F423" authorId="0">
      <x:text>
        <x:r>
          <x:t>BAC H1 2025 Intangible Assets, Net (Excluding Goodwill). USD and share amounts are in millions; ratios and per-share values are unscaled. Source unit USD. Filed 2025-07-31, accession 0000070858-25-000268. https://www.sec.gov/Archives/edgar/data/70858/000007085825000268/bac-20250630.htm. Latest eligible comparative presentation at the information cutoff.</x:t>
        </x:r>
      </x:text>
    </x:comment>
    <x:comment ref="F424" authorId="0">
      <x:text>
        <x:r>
          <x:t>BAC H1 2025 Reported goodwill and intangible assets combined. USD and share amounts are in millions; ratios and per-share values are unscaled. Source unit USDm. Filed , accession . . Not reported / unavailable</x:t>
        </x:r>
      </x:text>
    </x:comment>
    <x:comment ref="F425" authorId="0">
      <x:text>
        <x:r>
          <x:t>BAC H1 2025 Common Stock, Shares, Outstanding. USD and share amounts are in millions; ratios and per-share values are unscaled. Source unit shares. Filed 2025-07-31, accession 0000070858-25-000268. https://www.sec.gov/Archives/edgar/data/70858/000007085825000268/bac-20250630.htm. Latest eligible comparative presentation at the information cutoff.</x:t>
        </x:r>
      </x:text>
    </x:comment>
    <x:comment ref="F426" authorId="0">
      <x:text>
        <x:r>
          <x:t>BAC H1 2025 Common Stock, Shares, Issued. USD and share amounts are in millions; ratios and per-share values are unscaled. Source unit shares. Filed 2025-07-31, accession 0000070858-25-000268. https://www.sec.gov/Archives/edgar/data/70858/000007085825000268/bac-20250630.htm. Latest eligible comparative presentation at the information cutoff.</x:t>
        </x:r>
      </x:text>
    </x:comment>
    <x:comment ref="F427" authorId="0">
      <x:text>
        <x:r>
          <x:t>BAC H1 2025 Shares Treasury. USD and share amounts are in millions; ratios and per-share values are unscaled. Source unit million. Filed , accession . . Not reported / unavailable</x:t>
        </x:r>
      </x:text>
    </x:comment>
    <x:comment ref="F428" authorId="0">
      <x:text>
        <x:r>
          <x:t>BAC H1 2025 Deposits. USD and share amounts are in millions; ratios and per-share values are unscaled. Source unit USD. Filed 2025-07-31, accession 0000070858-25-000268. https://www.sec.gov/Archives/edgar/data/70858/000007085825000268/bac-20250630.htm. Latest eligible comparative presentation at the information cutoff.</x:t>
        </x:r>
      </x:text>
    </x:comment>
    <x:comment ref="F429" authorId="0">
      <x:text>
        <x:r>
          <x:t>BAC H1 2025 Gross loans and leases selected definition. USD and share amounts are in millions; ratios and per-share values are unscaled. Source unit USD. Filed 2025-07-31, accession 0000070858-25-000268. https://www.sec.gov/Archives/edgar/data/70858/000007085825000268/bac-20250630.htm. Latest eligible comparative presentation at the information cutoff.</x:t>
        </x:r>
      </x:text>
    </x:comment>
    <x:comment ref="F430" authorId="0">
      <x:text>
        <x:r>
          <x:t>BAC H1 2025 Net loans after allowance selected definition. USD and share amounts are in millions; ratios and per-share values are unscaled. Source unit USD. Filed 2025-07-31, accession 0000070858-25-000268. https://www.sec.gov/Archives/edgar/data/70858/000007085825000268/bac-20250630.htm. Latest eligible comparative presentation at the information cutoff.</x:t>
        </x:r>
      </x:text>
    </x:comment>
    <x:comment ref="F431" authorId="0">
      <x:text>
        <x:r>
          <x:t>BAC H1 2025 Loan allowance for credit losses.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32" authorId="0">
      <x:text>
        <x:r>
          <x:t>BAC H1 2025 Nonaccrual. USD and share amounts are in millions; ratios and per-share values are unscaled. Source unit USDm. Filed , accession . . Not reported / unavailable</x:t>
        </x:r>
      </x:text>
    </x:comment>
    <x:comment ref="F433" authorId="0">
      <x:text>
        <x:r>
          <x:t>BAC H1 2025 Cash. USD and share amounts are in millions; ratios and per-share values are unscaled. Source unit USDm. Filed , accession . . Not reported / unavailable</x:t>
        </x:r>
      </x:text>
    </x:comment>
    <x:comment ref="F434" authorId="0">
      <x:text>
        <x:r>
          <x:t>BAC H1 2025 Accumulated Other Comprehensive Income (Loss), Net of Tax. USD and share amounts are in millions; ratios and per-share values are unscaled. Source unit USD. Filed 2025-07-31, accession 0000070858-25-000268. https://www.sec.gov/Archives/edgar/data/70858/000007085825000268/bac-20250630.htm. Latest eligible comparative presentation at the information cutoff.</x:t>
        </x:r>
      </x:text>
    </x:comment>
    <x:comment ref="F435" authorId="0">
      <x:text>
        <x:r>
          <x:t>BAC H1 2025 Interest Income (Expense), Net.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36" authorId="0">
      <x:text>
        <x:r>
          <x:t>BAC H1 2025 Noninterest Income.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37" authorId="0">
      <x:text>
        <x:r>
          <x:t>BAC H1 2025 Revenues.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38" authorId="0">
      <x:text>
        <x:r>
          <x:t>BAC H1 2025 Noninterest Expense.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39" authorId="0">
      <x:text>
        <x:r>
          <x:t>BAC H1 2025 Provision for credit losses. USD and share amounts are in millions; ratios and per-share values are unscaled. Source unit USDm. Filed , accession . . Not reported / unavailable</x:t>
        </x:r>
      </x:text>
    </x:comment>
    <x:comment ref="F440" authorId="0">
      <x:text>
        <x:r>
          <x:t>BAC H1 2025 Income (Loss) from Continuing Operations before Income Taxes, Noncontrolling Interest.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41" authorId="0">
      <x:text>
        <x:r>
          <x:t>BAC H1 2025 Income Tax Expense (Benefit).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42" authorId="0">
      <x:text>
        <x:r>
          <x:t>BAC H1 2025 Net Income (Loss) Attributable to Parent.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43" authorId="0">
      <x:text>
        <x:r>
          <x:t>BAC H1 2025 Net Income (Loss) Available to Common Stockholders, Basic.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44" authorId="0">
      <x:text>
        <x:r>
          <x:t>BAC H1 2025 Preferred Stock Dividends and Other Adjustments.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45" authorId="0">
      <x:text>
        <x:r>
          <x:t>BAC H1 2025 Earnings Per Share, Diluted. USD and share amounts are in millions; ratios and per-share values are unscaled. Source unit USD/shares. Filed 2026-07-31, accession 0000070858-26-000394. https://www.sec.gov/Archives/edgar/data/70858/000007085826000394/bac-20260630.htm. Latest eligible comparative presentation at the information cutoff.</x:t>
        </x:r>
      </x:text>
    </x:comment>
    <x:comment ref="F446" authorId="0">
      <x:text>
        <x:r>
          <x:t>BAC H1 2025 Weighted Average Number of Shares Outstanding, Diluted. USD and share amounts are in millions; ratios and per-share values are unscaled. Source unit shares. Filed 2026-07-31, accession 0000070858-26-000394. https://www.sec.gov/Archives/edgar/data/70858/000007085826000394/bac-20260630.htm. Latest eligible comparative presentation at the information cutoff.</x:t>
        </x:r>
      </x:text>
    </x:comment>
    <x:comment ref="F447" authorId="0">
      <x:text>
        <x:r>
          <x:t>BAC H1 2025 Dividends per common share. USD and share amounts are in millions; ratios and per-share values are unscaled. Source unit USD/share. Filed , accession . . Not reported / unavailable</x:t>
        </x:r>
      </x:text>
    </x:comment>
    <x:comment ref="F448" authorId="0">
      <x:text>
        <x:r>
          <x:t>BAC H1 2025 Cash common dividends paid. USD and share amounts are in millions; ratios and per-share values are unscaled. Source unit USDm. Filed , accession . . Not reported / unavailable</x:t>
        </x:r>
      </x:text>
    </x:comment>
    <x:comment ref="F449" authorId="0">
      <x:text>
        <x:r>
          <x:t>BAC H1 2025 Payments for Repurchase of Common Stock.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50" authorId="0">
      <x:text>
        <x:r>
          <x:t>BAC H1 2025 Gross loan charge-offs. USD and share amounts are in millions; ratios and per-share values are unscaled. Source unit USDm. Filed , accession . . Not reported / unavailable</x:t>
        </x:r>
      </x:text>
    </x:comment>
    <x:comment ref="F451" authorId="0">
      <x:text>
        <x:r>
          <x:t>BAC H1 2025 Loan recoveries. USD and share amounts are in millions; ratios and per-share values are unscaled. Source unit USDm. Filed , accession . . Not reported / unavailable</x:t>
        </x:r>
      </x:text>
    </x:comment>
    <x:comment ref="F452" authorId="0">
      <x:text>
        <x:r>
          <x:t>BAC H1 2025 Risk-weighted assets. USD and share amounts are in millions; ratios and per-share values are unscaled. Source unit USDm. Filed , accession . . Not reported / unavailable</x:t>
        </x:r>
      </x:text>
    </x:comment>
    <x:comment ref="F453" authorId="0">
      <x:text>
        <x:r>
          <x:t>BAC H1 2025 Actual standardized CET1 ratio. USD and share amounts are in millions; ratios and per-share values are unscaled. Source unit %. Filed , accession . . Not reported / unavailable</x:t>
        </x:r>
      </x:text>
    </x:comment>
    <x:comment ref="F454" authorId="0">
      <x:text>
        <x:r>
          <x:t>BAC H1 2025 Issuer reported net interest margin. USD and share amounts are in millions; ratios and per-share values are unscaled. Source unit %. Filed , accession . . Not reported / unavailable</x:t>
        </x:r>
      </x:text>
    </x:comment>
    <x:comment ref="F455" authorId="0">
      <x:text>
        <x:r>
          <x:t>BAC H1 2025 Reported common book value per share. USD and share amounts are in millions; ratios and per-share values are unscaled. Source unit USD/shares. Filed 2025-07-31, accession 0000070858-25-000268. https://www.sec.gov/Archives/edgar/data/70858/000007085825000268/bac-20250630.htm. Verified original issuer table row; same-date end balance, excluding average and regulatory minimum tables.</x:t>
        </x:r>
      </x:text>
    </x:comment>
    <x:comment ref="F456" authorId="0">
      <x:text>
        <x:r>
          <x:t>BAC H1 2025 Reported tangible book value per share. USD and share amounts are in millions; ratios and per-share values are unscaled. Source unit USD/shares. Filed 2025-07-31, accession 0000070858-25-000268. https://www.sec.gov/Archives/edgar/data/70858/000007085825000268/bac-20250630.htm. Verified original issuer table row; same-date end balance, excluding average and regulatory minimum tables.</x:t>
        </x:r>
      </x:text>
    </x:comment>
    <x:comment ref="F457" authorId="0">
      <x:text>
        <x:r>
          <x:t>BAC H1 2025 Reported tangible common equity. USD and share amounts are in millions; ratios and per-share values are unscaled. Source unit USDm. Filed , accession . . Not reported / unavailable</x:t>
        </x:r>
      </x:text>
    </x:comment>
    <x:comment ref="F458" authorId="0">
      <x:text>
        <x:r>
          <x:t>BAC H1 2026 Assets.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59" authorId="0">
      <x:text>
        <x:r>
          <x:t>BAC H1 2026 Liabilities.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60" authorId="0">
      <x:text>
        <x:r>
          <x:t>BAC H1 2026 Stockholders' Equity Attributable to Parent.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61" authorId="0">
      <x:text>
        <x:r>
          <x:t>BAC H1 2026 Preferred equity carrying amount. USD and share amounts are in millions; ratios and per-share values are unscaled. Source unit USDm. Filed , accession . . Not reported / unavailable</x:t>
        </x:r>
      </x:text>
    </x:comment>
    <x:comment ref="F462" authorId="0">
      <x:text>
        <x:r>
          <x:t>BAC H1 2026 Reported common shareholders equity. USD and share amounts are in millions; ratios and per-share values are unscaled. Source unit USD. Filed 2026-07-31, accession 0000070858-26-000394. https://www.sec.gov/Archives/edgar/data/70858/000007085826000394/bac-20260630.htm. Verified original issuer table row; same-date end balance, excluding average and regulatory minimum tables.</x:t>
        </x:r>
      </x:text>
    </x:comment>
    <x:comment ref="F463" authorId="0">
      <x:text>
        <x:r>
          <x:t>BAC H1 2026 Goodwill.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64" authorId="0">
      <x:text>
        <x:r>
          <x:t>BAC H1 2026 Intangible Assets, Net (Excluding Goodwill).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65" authorId="0">
      <x:text>
        <x:r>
          <x:t>BAC H1 2026 Reported goodwill and intangible assets combined. USD and share amounts are in millions; ratios and per-share values are unscaled. Source unit USDm. Filed , accession . . Not reported / unavailable</x:t>
        </x:r>
      </x:text>
    </x:comment>
    <x:comment ref="F466" authorId="0">
      <x:text>
        <x:r>
          <x:t>BAC H1 2026 Common Stock, Shares, Outstanding. USD and share amounts are in millions; ratios and per-share values are unscaled. Source unit shares. Filed 2026-07-31, accession 0000070858-26-000394. https://www.sec.gov/Archives/edgar/data/70858/000007085826000394/bac-20260630.htm. Latest eligible comparative presentation at the information cutoff.</x:t>
        </x:r>
      </x:text>
    </x:comment>
    <x:comment ref="F467" authorId="0">
      <x:text>
        <x:r>
          <x:t>BAC H1 2026 Common Stock, Shares, Issued. USD and share amounts are in millions; ratios and per-share values are unscaled. Source unit shares. Filed 2026-07-31, accession 0000070858-26-000394. https://www.sec.gov/Archives/edgar/data/70858/000007085826000394/bac-20260630.htm. Latest eligible comparative presentation at the information cutoff.</x:t>
        </x:r>
      </x:text>
    </x:comment>
    <x:comment ref="F468" authorId="0">
      <x:text>
        <x:r>
          <x:t>BAC H1 2026 Shares Treasury. USD and share amounts are in millions; ratios and per-share values are unscaled. Source unit million. Filed , accession . . Not reported / unavailable</x:t>
        </x:r>
      </x:text>
    </x:comment>
    <x:comment ref="F469" authorId="0">
      <x:text>
        <x:r>
          <x:t>BAC H1 2026 Deposits.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70" authorId="0">
      <x:text>
        <x:r>
          <x:t>BAC H1 2026 Gross loans and leases selected definition.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71" authorId="0">
      <x:text>
        <x:r>
          <x:t>BAC H1 2026 Net loans after allowance selected definition.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72" authorId="0">
      <x:text>
        <x:r>
          <x:t>BAC H1 2026 Loan allowance for credit losses.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73" authorId="0">
      <x:text>
        <x:r>
          <x:t>BAC H1 2026 Nonaccrual. USD and share amounts are in millions; ratios and per-share values are unscaled. Source unit USDm. Filed , accession . . Not reported / unavailable</x:t>
        </x:r>
      </x:text>
    </x:comment>
    <x:comment ref="F474" authorId="0">
      <x:text>
        <x:r>
          <x:t>BAC H1 2026 Cash. USD and share amounts are in millions; ratios and per-share values are unscaled. Source unit USDm. Filed , accession . . Not reported / unavailable</x:t>
        </x:r>
      </x:text>
    </x:comment>
    <x:comment ref="F475" authorId="0">
      <x:text>
        <x:r>
          <x:t>BAC H1 2026 Accumulated Other Comprehensive Income (Loss), Net of Tax.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76" authorId="0">
      <x:text>
        <x:r>
          <x:t>BAC H1 2026 Interest Income (Expense), Net.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77" authorId="0">
      <x:text>
        <x:r>
          <x:t>BAC H1 2026 Noninterest Income.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78" authorId="0">
      <x:text>
        <x:r>
          <x:t>BAC H1 2026 Revenues.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79" authorId="0">
      <x:text>
        <x:r>
          <x:t>BAC H1 2026 Noninterest Expense.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80" authorId="0">
      <x:text>
        <x:r>
          <x:t>BAC H1 2026 Provision for credit losses. USD and share amounts are in millions; ratios and per-share values are unscaled. Source unit USDm. Filed , accession . . Not reported / unavailable</x:t>
        </x:r>
      </x:text>
    </x:comment>
    <x:comment ref="F481" authorId="0">
      <x:text>
        <x:r>
          <x:t>BAC H1 2026 Income (Loss) from Continuing Operations before Income Taxes, Noncontrolling Interest.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82" authorId="0">
      <x:text>
        <x:r>
          <x:t>BAC H1 2026 Income Tax Expense (Benefit).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83" authorId="0">
      <x:text>
        <x:r>
          <x:t>BAC H1 2026 Net Income (Loss) Attributable to Parent.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84" authorId="0">
      <x:text>
        <x:r>
          <x:t>BAC H1 2026 Net Income (Loss) Available to Common Stockholders, Basic.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85" authorId="0">
      <x:text>
        <x:r>
          <x:t>BAC H1 2026 Preferred Stock Dividends and Other Adjustments.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86" authorId="0">
      <x:text>
        <x:r>
          <x:t>BAC H1 2026 Earnings Per Share, Diluted. USD and share amounts are in millions; ratios and per-share values are unscaled. Source unit USD/shares. Filed 2026-07-31, accession 0000070858-26-000394. https://www.sec.gov/Archives/edgar/data/70858/000007085826000394/bac-20260630.htm. Latest eligible comparative presentation at the information cutoff.</x:t>
        </x:r>
      </x:text>
    </x:comment>
    <x:comment ref="F487" authorId="0">
      <x:text>
        <x:r>
          <x:t>BAC H1 2026 Weighted Average Number of Shares Outstanding, Diluted. USD and share amounts are in millions; ratios and per-share values are unscaled. Source unit shares. Filed 2026-07-31, accession 0000070858-26-000394. https://www.sec.gov/Archives/edgar/data/70858/000007085826000394/bac-20260630.htm. Latest eligible comparative presentation at the information cutoff.</x:t>
        </x:r>
      </x:text>
    </x:comment>
    <x:comment ref="F488" authorId="0">
      <x:text>
        <x:r>
          <x:t>BAC H1 2026 Dividends per common share. USD and share amounts are in millions; ratios and per-share values are unscaled. Source unit USD/share. Filed , accession . . Not reported / unavailable</x:t>
        </x:r>
      </x:text>
    </x:comment>
    <x:comment ref="F489" authorId="0">
      <x:text>
        <x:r>
          <x:t>BAC H1 2026 Cash common dividends paid. USD and share amounts are in millions; ratios and per-share values are unscaled. Source unit USDm. Filed , accession . . Not reported / unavailable</x:t>
        </x:r>
      </x:text>
    </x:comment>
    <x:comment ref="F490" authorId="0">
      <x:text>
        <x:r>
          <x:t>BAC H1 2026 Payments for Repurchase of Common Stock. USD and share amounts are in millions; ratios and per-share values are unscaled. Source unit USD. Filed 2026-07-31, accession 0000070858-26-000394. https://www.sec.gov/Archives/edgar/data/70858/000007085826000394/bac-20260630.htm. Latest eligible comparative presentation at the information cutoff.</x:t>
        </x:r>
      </x:text>
    </x:comment>
    <x:comment ref="F491" authorId="0">
      <x:text>
        <x:r>
          <x:t>BAC H1 2026 Gross loan charge-offs. USD and share amounts are in millions; ratios and per-share values are unscaled. Source unit USDm. Filed , accession . . Not reported / unavailable</x:t>
        </x:r>
      </x:text>
    </x:comment>
    <x:comment ref="F492" authorId="0">
      <x:text>
        <x:r>
          <x:t>BAC H1 2026 Loan recoveries. USD and share amounts are in millions; ratios and per-share values are unscaled. Source unit USDm. Filed , accession . . Not reported / unavailable</x:t>
        </x:r>
      </x:text>
    </x:comment>
    <x:comment ref="F493" authorId="0">
      <x:text>
        <x:r>
          <x:t>BAC H1 2026 Risk-weighted assets. USD and share amounts are in millions; ratios and per-share values are unscaled. Source unit USDm. Filed , accession . . Not reported / unavailable</x:t>
        </x:r>
      </x:text>
    </x:comment>
    <x:comment ref="F494" authorId="0">
      <x:text>
        <x:r>
          <x:t>BAC H1 2026 Actual standardized CET1 ratio. USD and share amounts are in millions; ratios and per-share values are unscaled. Source unit pure. Filed 2026-07-31, accession 0000070858-26-000394. https://www.sec.gov/Archives/edgar/data/70858/000007085826000394/bac-20260630.htm. Verified original issuer table row; same-date end balance, excluding average and regulatory minimum tables.</x:t>
        </x:r>
      </x:text>
    </x:comment>
    <x:comment ref="F495" authorId="0">
      <x:text>
        <x:r>
          <x:t>BAC H1 2026 Issuer reported net interest margin. USD and share amounts are in millions; ratios and per-share values are unscaled. Source unit %. Filed , accession . . Not reported / unavailable</x:t>
        </x:r>
      </x:text>
    </x:comment>
    <x:comment ref="F496" authorId="0">
      <x:text>
        <x:r>
          <x:t>BAC H1 2026 Reported common book value per share. USD and share amounts are in millions; ratios and per-share values are unscaled. Source unit USD/shares. Filed 2026-07-31, accession 0000070858-26-000394. https://www.sec.gov/Archives/edgar/data/70858/000007085826000394/bac-20260630.htm. Verified original issuer table row; same-date end balance, excluding average and regulatory minimum tables.</x:t>
        </x:r>
      </x:text>
    </x:comment>
    <x:comment ref="F497" authorId="0">
      <x:text>
        <x:r>
          <x:t>BAC H1 2026 Reported tangible book value per share. USD and share amounts are in millions; ratios and per-share values are unscaled. Source unit USD/shares. Filed 2026-07-31, accession 0000070858-26-000394. https://www.sec.gov/Archives/edgar/data/70858/000007085826000394/bac-20260630.htm. Verified original issuer table row; same-date end balance, excluding average and regulatory minimum tables.</x:t>
        </x:r>
      </x:text>
    </x:comment>
    <x:comment ref="F498" authorId="0">
      <x:text>
        <x:r>
          <x:t>BAC H1 2026 Reported tangible common equity. USD and share amounts are in millions; ratios and per-share values are unscaled. Source unit USD. Filed 2026-07-31, accession 0000070858-26-000394. https://www.sec.gov/Archives/edgar/data/70858/000007085826000394/bac-20260630.htm. Verified original issuer table row; same-date end balance, excluding average and regulatory minimum tables.</x:t>
        </x:r>
      </x:text>
    </x:comment>
    <x:comment ref="F499" authorId="0">
      <x:text>
        <x:r>
          <x:t>JPM FY2016 Assets.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00" authorId="0">
      <x:text>
        <x:r>
          <x:t>JPM FY2016 Liabilities. USD and share amounts are in millions; ratios and per-share values are unscaled. Source unit USD. Filed 2018-02-27, accession 0000019617-18-000057. https://www.sec.gov/Archives/edgar/data/19617/000001961718000057/corp10k2017.htm. Latest eligible comparative presentation at the information cutoff.</x:t>
        </x:r>
      </x:text>
    </x:comment>
    <x:comment ref="F501" authorId="0">
      <x:text>
        <x:r>
          <x:t>JPM FY2016 Stockholders' Equity Attributable to Parent.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02" authorId="0">
      <x:text>
        <x:r>
          <x:t>JPM FY2016 Preferred Stock, Including Additional Paid in Capital, Net of Discount. USD and share amounts are in millions; ratios and per-share values are unscaled. Source unit USD. Filed 2018-02-27, accession 0000019617-18-000057. https://www.sec.gov/Archives/edgar/data/19617/000001961718000057/corp10k2017.htm. Latest eligible comparative presentation at the information cutoff.</x:t>
        </x:r>
      </x:text>
    </x:comment>
    <x:comment ref="F503" authorId="0">
      <x:text>
        <x:r>
          <x:t>JPM FY2016 Reported common shareholders equity. USD and share amounts are in millions; ratios and per-share values are unscaled. Source unit USDm. Filed , accession . . Not reported / unavailable</x:t>
        </x:r>
      </x:text>
    </x:comment>
    <x:comment ref="F504" authorId="0">
      <x:text>
        <x:r>
          <x:t>JPM FY2016 Goodwill.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05" authorId="0">
      <x:text>
        <x:r>
          <x:t>JPM FY2016 Other intangible assets excluding goodwill. USD and share amounts are in millions; ratios and per-share values are unscaled. Source unit USDm. Filed , accession . . Not reported / unavailable</x:t>
        </x:r>
      </x:text>
    </x:comment>
    <x:comment ref="F506" authorId="0">
      <x:text>
        <x:r>
          <x:t>JPM FY2016 Reported goodwill and intangible assets combined. USD and share amounts are in millions; ratios and per-share values are unscaled. Source unit USDm. Filed , accession . . Not reported / unavailable</x:t>
        </x:r>
      </x:text>
    </x:comment>
    <x:comment ref="F507" authorId="0">
      <x:text>
        <x:r>
          <x:t>JPM FY2016 Common Stock, Shares, Outstanding. USD and share amounts are in millions; ratios and per-share values are unscaled. Source unit shares. Filed 2019-02-26, accession 0000019617-19-000054. https://www.sec.gov/Archives/edgar/data/19617/000001961719000054/corp10k2018.htm. Latest eligible comparative presentation at the information cutoff.</x:t>
        </x:r>
      </x:text>
    </x:comment>
    <x:comment ref="F508" authorId="0">
      <x:text>
        <x:r>
          <x:t>JPM FY2016 Common Stock, Shares, Issued. USD and share amounts are in millions; ratios and per-share values are unscaled. Source unit shares. Filed 2020-02-25, accession 0000019617-20-000257. https://www.sec.gov/Archives/edgar/data/19617/000001961720000257/corp10k2019.htm. Latest eligible comparative presentation at the information cutoff.</x:t>
        </x:r>
      </x:text>
    </x:comment>
    <x:comment ref="F509" authorId="0">
      <x:text>
        <x:r>
          <x:t>JPM FY2016 Treasury Stock, Shares. USD and share amounts are in millions; ratios and per-share values are unscaled. Source unit shares. Filed 2018-02-27, accession 0000019617-18-000057. https://www.sec.gov/Archives/edgar/data/19617/000001961718000057/corp10k2017.htm. Latest eligible comparative presentation at the information cutoff.</x:t>
        </x:r>
      </x:text>
    </x:comment>
    <x:comment ref="F510" authorId="0">
      <x:text>
        <x:r>
          <x:t>JPM FY2016 Deposits. USD and share amounts are in millions; ratios and per-share values are unscaled. Source unit USD. Filed 2018-02-27, accession 0000019617-18-000057. https://www.sec.gov/Archives/edgar/data/19617/000001961718000057/corp10k2017.htm. Latest eligible comparative presentation at the information cutoff.</x:t>
        </x:r>
      </x:text>
    </x:comment>
    <x:comment ref="F511" authorId="0">
      <x:text>
        <x:r>
          <x:t>JPM FY2016 Gross loans and leases selected definition. USD and share amounts are in millions; ratios and per-share values are unscaled. Source unit USDm. Filed , accession . . Not reported / unavailable</x:t>
        </x:r>
      </x:text>
    </x:comment>
    <x:comment ref="F512" authorId="0">
      <x:text>
        <x:r>
          <x:t>JPM FY2016 Net loans after allowance selected definition. USD and share amounts are in millions; ratios and per-share values are unscaled. Source unit USDm. Filed , accession . . Not reported / unavailable</x:t>
        </x:r>
      </x:text>
    </x:comment>
    <x:comment ref="F513" authorId="0">
      <x:text>
        <x:r>
          <x:t>JPM FY2016 Loan allowance for credit losses. USD and share amounts are in millions; ratios and per-share values are unscaled. Source unit USDm. Filed , accession . . Not reported / unavailable</x:t>
        </x:r>
      </x:text>
    </x:comment>
    <x:comment ref="F514" authorId="0">
      <x:text>
        <x:r>
          <x:t>JPM FY2016 Nonaccrual. USD and share amounts are in millions; ratios and per-share values are unscaled. Source unit USDm. Filed , accession . . Not reported / unavailable</x:t>
        </x:r>
      </x:text>
    </x:comment>
    <x:comment ref="F515" authorId="0">
      <x:text>
        <x:r>
          <x:t>JPM FY2016 Cash and Cash Equivalents, at Carrying Value.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16" authorId="0">
      <x:text>
        <x:r>
          <x:t>JPM FY2016 Accumulated Other Comprehensive Income (Loss), Net of Tax. USD and share amounts are in millions; ratios and per-share values are unscaled. Source unit USD. Filed 2018-02-27, accession 0000019617-18-000057. https://www.sec.gov/Archives/edgar/data/19617/000001961718000057/corp10k2017.htm. Latest eligible comparative presentation at the information cutoff.</x:t>
        </x:r>
      </x:text>
    </x:comment>
    <x:comment ref="F517" authorId="0">
      <x:text>
        <x:r>
          <x:t>JPM FY2016 Interest Income (Expense), Net.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18" authorId="0">
      <x:text>
        <x:r>
          <x:t>JPM FY2016 Noninterest Income.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19" authorId="0">
      <x:text>
        <x:r>
          <x:t>JPM FY2016 Revenues, Net of Interest Expense.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20" authorId="0">
      <x:text>
        <x:r>
          <x:t>JPM FY2016 Noninterest Expense.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21" authorId="0">
      <x:text>
        <x:r>
          <x:t>JPM FY2016 Provision for Loan, Lease, and Other Losses.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22" authorId="0">
      <x:text>
        <x:r>
          <x:t>JPM FY2016 Income (Loss) from Continuing Operations before Income Taxes, Noncontrolling Interest.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23" authorId="0">
      <x:text>
        <x:r>
          <x:t>JPM FY2016 Income Tax Expense (Benefit).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24" authorId="0">
      <x:text>
        <x:r>
          <x:t>JPM FY2016 Net Income (Loss) Attributable to Parent.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25" authorId="0">
      <x:text>
        <x:r>
          <x:t>JPM FY2016 Net Income (Loss) Available to Common Stockholders, Basic.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26" authorId="0">
      <x:text>
        <x:r>
          <x:t>JPM FY2016 Dividends, Preferred Stock.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27" authorId="0">
      <x:text>
        <x:r>
          <x:t>JPM FY2016 Earnings Per Share, Diluted. USD and share amounts are in millions; ratios and per-share values are unscaled. Source unit USD/shares. Filed 2019-02-26, accession 0000019617-19-000054. https://www.sec.gov/Archives/edgar/data/19617/000001961719000054/corp10k2018.htm. Latest eligible comparative presentation at the information cutoff.</x:t>
        </x:r>
      </x:text>
    </x:comment>
    <x:comment ref="F528" authorId="0">
      <x:text>
        <x:r>
          <x:t>JPM FY2016 Weighted Average Number of Shares Outstanding, Diluted. USD and share amounts are in millions; ratios and per-share values are unscaled. Source unit shares. Filed 2019-02-26, accession 0000019617-19-000054. https://www.sec.gov/Archives/edgar/data/19617/000001961719000054/corp10k2018.htm. Latest eligible comparative presentation at the information cutoff.</x:t>
        </x:r>
      </x:text>
    </x:comment>
    <x:comment ref="F529" authorId="0">
      <x:text>
        <x:r>
          <x:t>JPM FY2016 Common Stock, Dividends, Per Share, Declared. USD and share amounts are in millions; ratios and per-share values are unscaled. Source unit USD/shares. Filed 2019-02-26, accession 0000019617-19-000054. https://www.sec.gov/Archives/edgar/data/19617/000001961719000054/corp10k2018.htm. Latest eligible comparative presentation at the information cutoff.</x:t>
        </x:r>
      </x:text>
    </x:comment>
    <x:comment ref="F530" authorId="0">
      <x:text>
        <x:r>
          <x:t>JPM FY2016 Payments of Dividends.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31" authorId="0">
      <x:text>
        <x:r>
          <x:t>JPM FY2016 Payments for Repurchase of Common Stock.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32" authorId="0">
      <x:text>
        <x:r>
          <x:t>JPM FY2016 Gross loan charge-offs. USD and share amounts are in millions; ratios and per-share values are unscaled. Source unit USDm. Filed , accession . . Not reported / unavailable</x:t>
        </x:r>
      </x:text>
    </x:comment>
    <x:comment ref="F533" authorId="0">
      <x:text>
        <x:r>
          <x:t>JPM FY2016 Loan recoveries. USD and share amounts are in millions; ratios and per-share values are unscaled. Source unit USDm. Filed , accession . . Not reported / unavailable</x:t>
        </x:r>
      </x:text>
    </x:comment>
    <x:comment ref="F534" authorId="0">
      <x:text>
        <x:r>
          <x:t>JPM FY2016 Risk-weighted assets. USD and share amounts are in millions; ratios and per-share values are unscaled. Source unit USDm. Filed , accession . . Not reported / unavailable</x:t>
        </x:r>
      </x:text>
    </x:comment>
    <x:comment ref="F535" authorId="0">
      <x:text>
        <x:r>
          <x:t>JPM FY2016 Actual standardized CET1 ratio. USD and share amounts are in millions; ratios and per-share values are unscaled. Source unit %. Filed , accession . . Not reported / unavailable</x:t>
        </x:r>
      </x:text>
    </x:comment>
    <x:comment ref="F536" authorId="0">
      <x:text>
        <x:r>
          <x:t>JPM FY2016 Issuer reported net interest margin. USD and share amounts are in millions; ratios and per-share values are unscaled. Source unit %. Filed , accession . . Not reported / unavailable</x:t>
        </x:r>
      </x:text>
    </x:comment>
    <x:comment ref="F537" authorId="0">
      <x:text>
        <x:r>
          <x:t>JPM FY2016 Reported common book value per share. USD and share amounts are in millions; ratios and per-share values are unscaled. Source unit USD/shares. Filed 2017-02-28, accession 0000019617-17-000314. https://www.sec.gov/Archives/edgar/data/19617/000001961717000314/corp10k2016.htm. Verified original issuer table row; same-date end balance, excluding average and regulatory minimum tables.</x:t>
        </x:r>
      </x:text>
    </x:comment>
    <x:comment ref="F538" authorId="0">
      <x:text>
        <x:r>
          <x:t>JPM FY2016 Reported tangible book value per share. USD and share amounts are in millions; ratios and per-share values are unscaled. Source unit USD/shares. Filed 2017-02-28, accession 0000019617-17-000314. https://www.sec.gov/Archives/edgar/data/19617/000001961717000314/corp10k2016.htm. Verified original issuer table row; same-date end balance, excluding average and regulatory minimum tables.</x:t>
        </x:r>
      </x:text>
    </x:comment>
    <x:comment ref="F539" authorId="0">
      <x:text>
        <x:r>
          <x:t>JPM FY2016 Reported tangible common equity. USD and share amounts are in millions; ratios and per-share values are unscaled. Source unit USDm. Filed , accession . . Not reported / unavailable</x:t>
        </x:r>
      </x:text>
    </x:comment>
    <x:comment ref="F540" authorId="0">
      <x:text>
        <x:r>
          <x:t>JPM FY2017 Assets.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41" authorId="0">
      <x:text>
        <x:r>
          <x:t>JPM FY2017 Liabilities.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42" authorId="0">
      <x:text>
        <x:r>
          <x:t>JPM FY2017 Stockholders' Equity Attributable to Parent.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43" authorId="0">
      <x:text>
        <x:r>
          <x:t>JPM FY2017 Preferred Stock, Including Additional Paid in Capital, Net of Discount.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44" authorId="0">
      <x:text>
        <x:r>
          <x:t>JPM FY2017 Reported common shareholders equity. USD and share amounts are in millions; ratios and per-share values are unscaled. Source unit USDm. Filed , accession . . Not reported / unavailable</x:t>
        </x:r>
      </x:text>
    </x:comment>
    <x:comment ref="F545" authorId="0">
      <x:text>
        <x:r>
          <x:t>JPM FY2017 Goodwill.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546" authorId="0">
      <x:text>
        <x:r>
          <x:t>JPM FY2017 Other intangible assets excluding goodwill. USD and share amounts are in millions; ratios and per-share values are unscaled. Source unit USDm. Filed , accession . . Not reported / unavailable</x:t>
        </x:r>
      </x:text>
    </x:comment>
    <x:comment ref="F547" authorId="0">
      <x:text>
        <x:r>
          <x:t>JPM FY2017 Reported goodwill and intangible assets combined. USD and share amounts are in millions; ratios and per-share values are unscaled. Source unit USDm. Filed , accession . . Not reported / unavailable</x:t>
        </x:r>
      </x:text>
    </x:comment>
    <x:comment ref="F548" authorId="0">
      <x:text>
        <x:r>
          <x:t>JPM FY2017 Common Stock, Shares, Outstanding. USD and share amounts are in millions; ratios and per-share values are unscaled. Source unit shares. Filed 2020-02-25, accession 0000019617-20-000257. https://www.sec.gov/Archives/edgar/data/19617/000001961720000257/corp10k2019.htm. Latest eligible comparative presentation at the information cutoff.</x:t>
        </x:r>
      </x:text>
    </x:comment>
    <x:comment ref="F549" authorId="0">
      <x:text>
        <x:r>
          <x:t>JPM FY2017 Common Stock, Shares, Issued. USD and share amounts are in millions; ratios and per-share values are unscaled. Source unit shares. Filed 2021-02-23, accession 0000019617-21-000236. https://www.sec.gov/Archives/edgar/data/19617/000001961721000236/jpm-20201231.htm. Latest eligible comparative presentation at the information cutoff.</x:t>
        </x:r>
      </x:text>
    </x:comment>
    <x:comment ref="F550" authorId="0">
      <x:text>
        <x:r>
          <x:t>JPM FY2017 Treasury Stock, Shares. USD and share amounts are in millions; ratios and per-share values are unscaled. Source unit shares. Filed 2019-02-26, accession 0000019617-19-000054. https://www.sec.gov/Archives/edgar/data/19617/000001961719000054/corp10k2018.htm. Latest eligible comparative presentation at the information cutoff.</x:t>
        </x:r>
      </x:text>
    </x:comment>
    <x:comment ref="F551" authorId="0">
      <x:text>
        <x:r>
          <x:t>JPM FY2017 Deposits.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52" authorId="0">
      <x:text>
        <x:r>
          <x:t>JPM FY2017 Gross loans and leases selected definition. USD and share amounts are in millions; ratios and per-share values are unscaled. Source unit USDm. Filed , accession . . Not reported / unavailable</x:t>
        </x:r>
      </x:text>
    </x:comment>
    <x:comment ref="F553" authorId="0">
      <x:text>
        <x:r>
          <x:t>JPM FY2017 Net loans after allowance selected definition. USD and share amounts are in millions; ratios and per-share values are unscaled. Source unit USDm. Filed , accession . . Not reported / unavailable</x:t>
        </x:r>
      </x:text>
    </x:comment>
    <x:comment ref="F554" authorId="0">
      <x:text>
        <x:r>
          <x:t>JPM FY2017 Financing Receivable, Allowance for Credit Loss.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555" authorId="0">
      <x:text>
        <x:r>
          <x:t>JPM FY2017 Nonaccrual. USD and share amounts are in millions; ratios and per-share values are unscaled. Source unit USDm. Filed , accession . . Not reported / unavailable</x:t>
        </x:r>
      </x:text>
    </x:comment>
    <x:comment ref="F556" authorId="0">
      <x:text>
        <x:r>
          <x:t>JPM FY2017 Cash and Cash Equivalents, at Carrying Value.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57" authorId="0">
      <x:text>
        <x:r>
          <x:t>JPM FY2017 Accumulated Other Comprehensive Income (Loss), Net of Tax.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58" authorId="0">
      <x:text>
        <x:r>
          <x:t>JPM FY2017 Interest Income (Expense), Net.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59" authorId="0">
      <x:text>
        <x:r>
          <x:t>JPM FY2017 Noninterest Income.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60" authorId="0">
      <x:text>
        <x:r>
          <x:t>JPM FY2017 Revenues, Net of Interest Expense.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61" authorId="0">
      <x:text>
        <x:r>
          <x:t>JPM FY2017 Noninterest Expense.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62" authorId="0">
      <x:text>
        <x:r>
          <x:t>JPM FY2017 Provision for Loan, Lease, and Other Losses.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63" authorId="0">
      <x:text>
        <x:r>
          <x:t>JPM FY2017 Income (Loss) from Continuing Operations before Income Taxes, Noncontrolling Interest.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64" authorId="0">
      <x:text>
        <x:r>
          <x:t>JPM FY2017 Income Tax Expense (Benefit).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65" authorId="0">
      <x:text>
        <x:r>
          <x:t>JPM FY2017 Net Income (Loss) Attributable to Parent.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66" authorId="0">
      <x:text>
        <x:r>
          <x:t>JPM FY2017 Net Income (Loss) Available to Common Stockholders, Basic.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67" authorId="0">
      <x:text>
        <x:r>
          <x:t>JPM FY2017 Dividends, Preferred Stock.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68" authorId="0">
      <x:text>
        <x:r>
          <x:t>JPM FY2017 Earnings Per Share, Diluted. USD and share amounts are in millions; ratios and per-share values are unscaled. Source unit USD/shares. Filed 2020-02-25, accession 0000019617-20-000257. https://www.sec.gov/Archives/edgar/data/19617/000001961720000257/corp10k2019.htm. Latest eligible comparative presentation at the information cutoff.</x:t>
        </x:r>
      </x:text>
    </x:comment>
    <x:comment ref="F569" authorId="0">
      <x:text>
        <x:r>
          <x:t>JPM FY2017 Weighted Average Number of Shares Outstanding, Diluted. USD and share amounts are in millions; ratios and per-share values are unscaled. Source unit shares. Filed 2020-02-25, accession 0000019617-20-000257. https://www.sec.gov/Archives/edgar/data/19617/000001961720000257/corp10k2019.htm. Latest eligible comparative presentation at the information cutoff.</x:t>
        </x:r>
      </x:text>
    </x:comment>
    <x:comment ref="F570" authorId="0">
      <x:text>
        <x:r>
          <x:t>JPM FY2017 Common Stock, Dividends, Per Share, Declared. USD and share amounts are in millions; ratios and per-share values are unscaled. Source unit USD/shares. Filed 2020-02-25, accession 0000019617-20-000257. https://www.sec.gov/Archives/edgar/data/19617/000001961720000257/corp10k2019.htm. Latest eligible comparative presentation at the information cutoff.</x:t>
        </x:r>
      </x:text>
    </x:comment>
    <x:comment ref="F571" authorId="0">
      <x:text>
        <x:r>
          <x:t>JPM FY2017 Payments of Dividends.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72" authorId="0">
      <x:text>
        <x:r>
          <x:t>JPM FY2017 Payments for Repurchase of Common Stock.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73" authorId="0">
      <x:text>
        <x:r>
          <x:t>JPM FY2017 Gross loan charge-offs. USD and share amounts are in millions; ratios and per-share values are unscaled. Source unit USDm. Filed , accession . . Not reported / unavailable</x:t>
        </x:r>
      </x:text>
    </x:comment>
    <x:comment ref="F574" authorId="0">
      <x:text>
        <x:r>
          <x:t>JPM FY2017 Loan recoveries. USD and share amounts are in millions; ratios and per-share values are unscaled. Source unit USDm. Filed , accession . . Not reported / unavailable</x:t>
        </x:r>
      </x:text>
    </x:comment>
    <x:comment ref="F575" authorId="0">
      <x:text>
        <x:r>
          <x:t>JPM FY2017 Risk-weighted assets. USD and share amounts are in millions; ratios and per-share values are unscaled. Source unit USDm. Filed , accession . . Not reported / unavailable</x:t>
        </x:r>
      </x:text>
    </x:comment>
    <x:comment ref="F576" authorId="0">
      <x:text>
        <x:r>
          <x:t>JPM FY2017 Actual standardized CET1 ratio. USD and share amounts are in millions; ratios and per-share values are unscaled. Source unit %. Filed , accession . . Not reported / unavailable</x:t>
        </x:r>
      </x:text>
    </x:comment>
    <x:comment ref="F577" authorId="0">
      <x:text>
        <x:r>
          <x:t>JPM FY2017 Issuer reported net interest margin. USD and share amounts are in millions; ratios and per-share values are unscaled. Source unit %. Filed , accession . . Not reported / unavailable</x:t>
        </x:r>
      </x:text>
    </x:comment>
    <x:comment ref="F578" authorId="0">
      <x:text>
        <x:r>
          <x:t>JPM FY2017 Reported common book value per share. USD and share amounts are in millions; ratios and per-share values are unscaled. Source unit USD/shares. Filed 2018-02-27, accession 0000019617-18-000057. https://www.sec.gov/Archives/edgar/data/19617/000001961718000057/corp10k2017.htm. Verified original issuer table row; same-date end balance, excluding average and regulatory minimum tables.</x:t>
        </x:r>
      </x:text>
    </x:comment>
    <x:comment ref="F579" authorId="0">
      <x:text>
        <x:r>
          <x:t>JPM FY2017 Reported tangible book value per share. USD and share amounts are in millions; ratios and per-share values are unscaled. Source unit USD/shares. Filed 2018-02-27, accession 0000019617-18-000057. https://www.sec.gov/Archives/edgar/data/19617/000001961718000057/corp10k2017.htm. Verified original issuer table row; same-date end balance, excluding average and regulatory minimum tables.</x:t>
        </x:r>
      </x:text>
    </x:comment>
    <x:comment ref="F580" authorId="0">
      <x:text>
        <x:r>
          <x:t>JPM FY2017 Reported tangible common equity. USD and share amounts are in millions; ratios and per-share values are unscaled. Source unit USDm. Filed , accession . . Not reported / unavailable</x:t>
        </x:r>
      </x:text>
    </x:comment>
    <x:comment ref="F581" authorId="0">
      <x:text>
        <x:r>
          <x:t>JPM FY2018 Assets.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582" authorId="0">
      <x:text>
        <x:r>
          <x:t>JPM FY2018 Liabilities.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83" authorId="0">
      <x:text>
        <x:r>
          <x:t>JPM FY2018 Stockholders' Equity Attributable to Parent.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584" authorId="0">
      <x:text>
        <x:r>
          <x:t>JPM FY2018 Preferred Stock, Including Additional Paid in Capital, Net of Discount.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85" authorId="0">
      <x:text>
        <x:r>
          <x:t>JPM FY2018 Reported common shareholders equity. USD and share amounts are in millions; ratios and per-share values are unscaled. Source unit USDm. Filed , accession . . Not reported / unavailable</x:t>
        </x:r>
      </x:text>
    </x:comment>
    <x:comment ref="F586" authorId="0">
      <x:text>
        <x:r>
          <x:t>JPM FY2018 Goodwill.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587" authorId="0">
      <x:text>
        <x:r>
          <x:t>JPM FY2018 Other intangible assets excluding goodwill. USD and share amounts are in millions; ratios and per-share values are unscaled. Source unit USDm. Filed , accession . . Not reported / unavailable</x:t>
        </x:r>
      </x:text>
    </x:comment>
    <x:comment ref="F588" authorId="0">
      <x:text>
        <x:r>
          <x:t>JPM FY2018 Reported goodwill and intangible assets combined. USD and share amounts are in millions; ratios and per-share values are unscaled. Source unit USDm. Filed , accession . . Not reported / unavailable</x:t>
        </x:r>
      </x:text>
    </x:comment>
    <x:comment ref="F589" authorId="0">
      <x:text>
        <x:r>
          <x:t>JPM FY2018 Common Stock, Shares, Outstanding. USD and share amounts are in millions; ratios and per-share values are unscaled. Source unit shares. Filed 2021-02-23, accession 0000019617-21-000236. https://www.sec.gov/Archives/edgar/data/19617/000001961721000236/jpm-20201231.htm. Latest eligible comparative presentation at the information cutoff.</x:t>
        </x:r>
      </x:text>
    </x:comment>
    <x:comment ref="F590" authorId="0">
      <x:text>
        <x:r>
          <x:t>JPM FY2018 Common Stock, Shares, Issued. USD and share amounts are in millions; ratios and per-share values are unscaled. Source unit shares. Filed 2022-02-22, accession 0000019617-22-000272. https://www.sec.gov/Archives/edgar/data/19617/000001961722000272/jpm-20211231.htm. Latest eligible comparative presentation at the information cutoff.</x:t>
        </x:r>
      </x:text>
    </x:comment>
    <x:comment ref="F591" authorId="0">
      <x:text>
        <x:r>
          <x:t>JPM FY2018 Treasury Stock, Shares. USD and share amounts are in millions; ratios and per-share values are unscaled. Source unit shares. Filed 2020-02-25, accession 0000019617-20-000257. https://www.sec.gov/Archives/edgar/data/19617/000001961720000257/corp10k2019.htm. Latest eligible comparative presentation at the information cutoff.</x:t>
        </x:r>
      </x:text>
    </x:comment>
    <x:comment ref="F592" authorId="0">
      <x:text>
        <x:r>
          <x:t>JPM FY2018 Deposits.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93" authorId="0">
      <x:text>
        <x:r>
          <x:t>JPM FY2018 Gross loans and leases selected definition. USD and share amounts are in millions; ratios and per-share values are unscaled. Source unit USDm. Filed , accession . . Not reported / unavailable</x:t>
        </x:r>
      </x:text>
    </x:comment>
    <x:comment ref="F594" authorId="0">
      <x:text>
        <x:r>
          <x:t>JPM FY2018 Net loans after allowance selected definition. USD and share amounts are in millions; ratios and per-share values are unscaled. Source unit USDm. Filed , accession . . Not reported / unavailable</x:t>
        </x:r>
      </x:text>
    </x:comment>
    <x:comment ref="F595" authorId="0">
      <x:text>
        <x:r>
          <x:t>JPM FY2018 Loan allowance for credit losses.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596" authorId="0">
      <x:text>
        <x:r>
          <x:t>JPM FY2018 Nonaccrual. USD and share amounts are in millions; ratios and per-share values are unscaled. Source unit USDm. Filed , accession . . Not reported / unavailable</x:t>
        </x:r>
      </x:text>
    </x:comment>
    <x:comment ref="F597" authorId="0">
      <x:text>
        <x:r>
          <x:t>JPM FY2018 Cash and Cash Equivalents, at Carrying Value. USD and share amounts are in millions; ratios and per-share values are unscaled. Source unit USD. Filed 2019-02-26, accession 0000019617-19-000054. https://www.sec.gov/Archives/edgar/data/19617/000001961719000054/corp10k2018.htm. Latest eligible comparative presentation at the information cutoff.</x:t>
        </x:r>
      </x:text>
    </x:comment>
    <x:comment ref="F598" authorId="0">
      <x:text>
        <x:r>
          <x:t>JPM FY2018 Accumulated Other Comprehensive Income (Loss), Net of Tax. USD and share amounts are in millions; ratios and per-share values are unscaled. Source unit USD. Filed 2020-02-25, accession 0000019617-20-000257. https://www.sec.gov/Archives/edgar/data/19617/000001961720000257/corp10k2019.htm. Latest eligible comparative presentation at the information cutoff.</x:t>
        </x:r>
      </x:text>
    </x:comment>
    <x:comment ref="F599" authorId="0">
      <x:text>
        <x:r>
          <x:t>JPM FY2018 Interest Income (Expense), Net.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00" authorId="0">
      <x:text>
        <x:r>
          <x:t>JPM FY2018 Noninterest Income.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01" authorId="0">
      <x:text>
        <x:r>
          <x:t>JPM FY2018 Revenues, Net of Interest Expense.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02" authorId="0">
      <x:text>
        <x:r>
          <x:t>JPM FY2018 Noninterest Expense.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03" authorId="0">
      <x:text>
        <x:r>
          <x:t>JPM FY2018 Provision for Loan, Lease, and Other Losses.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04" authorId="0">
      <x:text>
        <x:r>
          <x:t>JPM FY2018 Income (Loss) from Continuing Operations before Income Taxes, Noncontrolling Interest.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05" authorId="0">
      <x:text>
        <x:r>
          <x:t>JPM FY2018 Income Tax Expense (Benefit).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06" authorId="0">
      <x:text>
        <x:r>
          <x:t>JPM FY2018 Net Income (Loss) Attributable to Parent.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07" authorId="0">
      <x:text>
        <x:r>
          <x:t>JPM FY2018 Net Income (Loss) Available to Common Stockholders, Basic.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08" authorId="0">
      <x:text>
        <x:r>
          <x:t>JPM FY2018 Dividends, Preferred Stock.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09" authorId="0">
      <x:text>
        <x:r>
          <x:t>JPM FY2018 Earnings Per Share, Diluted. USD and share amounts are in millions; ratios and per-share values are unscaled. Source unit USD/shares. Filed 2021-02-23, accession 0000019617-21-000236. https://www.sec.gov/Archives/edgar/data/19617/000001961721000236/jpm-20201231.htm. Latest eligible comparative presentation at the information cutoff.</x:t>
        </x:r>
      </x:text>
    </x:comment>
    <x:comment ref="F610" authorId="0">
      <x:text>
        <x:r>
          <x:t>JPM FY2018 Weighted Average Number of Shares Outstanding, Diluted. USD and share amounts are in millions; ratios and per-share values are unscaled. Source unit shares. Filed 2021-02-23, accession 0000019617-21-000236. https://www.sec.gov/Archives/edgar/data/19617/000001961721000236/jpm-20201231.htm. Latest eligible comparative presentation at the information cutoff.</x:t>
        </x:r>
      </x:text>
    </x:comment>
    <x:comment ref="F611" authorId="0">
      <x:text>
        <x:r>
          <x:t>JPM FY2018 Common Stock, Dividends, Per Share, Declared. USD and share amounts are in millions; ratios and per-share values are unscaled. Source unit USD/shares. Filed 2021-02-23, accession 0000019617-21-000236. https://www.sec.gov/Archives/edgar/data/19617/000001961721000236/jpm-20201231.htm. Latest eligible comparative presentation at the information cutoff.</x:t>
        </x:r>
      </x:text>
    </x:comment>
    <x:comment ref="F612" authorId="0">
      <x:text>
        <x:r>
          <x:t>JPM FY2018 Payments of Dividends.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13" authorId="0">
      <x:text>
        <x:r>
          <x:t>JPM FY2018 Payments for Repurchase of Common Stock.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14" authorId="0">
      <x:text>
        <x:r>
          <x:t>JPM FY2018 Gross loan charge-offs. USD and share amounts are in millions; ratios and per-share values are unscaled. Source unit USDm. Filed , accession . . Not reported / unavailable</x:t>
        </x:r>
      </x:text>
    </x:comment>
    <x:comment ref="F615" authorId="0">
      <x:text>
        <x:r>
          <x:t>JPM FY2018 Loan recoveries. USD and share amounts are in millions; ratios and per-share values are unscaled. Source unit USDm. Filed , accession . . Not reported / unavailable</x:t>
        </x:r>
      </x:text>
    </x:comment>
    <x:comment ref="F616" authorId="0">
      <x:text>
        <x:r>
          <x:t>JPM FY2018 Risk-weighted assets. USD and share amounts are in millions; ratios and per-share values are unscaled. Source unit USDm. Filed , accession . . Not reported / unavailable</x:t>
        </x:r>
      </x:text>
    </x:comment>
    <x:comment ref="F617" authorId="0">
      <x:text>
        <x:r>
          <x:t>JPM FY2018 Actual standardized CET1 ratio. USD and share amounts are in millions; ratios and per-share values are unscaled. Source unit %. Filed , accession . . Not reported / unavailable</x:t>
        </x:r>
      </x:text>
    </x:comment>
    <x:comment ref="F618" authorId="0">
      <x:text>
        <x:r>
          <x:t>JPM FY2018 Issuer reported net interest margin. USD and share amounts are in millions; ratios and per-share values are unscaled. Source unit %. Filed , accession . . Not reported / unavailable</x:t>
        </x:r>
      </x:text>
    </x:comment>
    <x:comment ref="F619" authorId="0">
      <x:text>
        <x:r>
          <x:t>JPM FY2018 Reported common book value per share. USD and share amounts are in millions; ratios and per-share values are unscaled. Source unit USD/shares. Filed 2019-02-26, accession 0000019617-19-000054. https://www.sec.gov/Archives/edgar/data/19617/000001961719000054/corp10k2018.htm. Verified original issuer table row; same-date end balance, excluding average and regulatory minimum tables.</x:t>
        </x:r>
      </x:text>
    </x:comment>
    <x:comment ref="F620" authorId="0">
      <x:text>
        <x:r>
          <x:t>JPM FY2018 Reported tangible book value per share. USD and share amounts are in millions; ratios and per-share values are unscaled. Source unit USD/shares. Filed 2019-02-26, accession 0000019617-19-000054. https://www.sec.gov/Archives/edgar/data/19617/000001961719000054/corp10k2018.htm. Verified original issuer table row; same-date end balance, excluding average and regulatory minimum tables.</x:t>
        </x:r>
      </x:text>
    </x:comment>
    <x:comment ref="F621" authorId="0">
      <x:text>
        <x:r>
          <x:t>JPM FY2018 Reported tangible common equity. USD and share amounts are in millions; ratios and per-share values are unscaled. Source unit USDm. Filed , accession . . Not reported / unavailable</x:t>
        </x:r>
      </x:text>
    </x:comment>
    <x:comment ref="F622" authorId="0">
      <x:text>
        <x:r>
          <x:t>JPM FY2019 Assets.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23" authorId="0">
      <x:text>
        <x:r>
          <x:t>JPM FY2019 Liabilities.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24" authorId="0">
      <x:text>
        <x:r>
          <x:t>JPM FY2019 Stockholders' Equity Attributable to Parent.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25" authorId="0">
      <x:text>
        <x:r>
          <x:t>JPM FY2019 Preferred Stock, Including Additional Paid in Capital, Net of Discount.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26" authorId="0">
      <x:text>
        <x:r>
          <x:t>JPM FY2019 Reported common shareholders equity. USD and share amounts are in millions; ratios and per-share values are unscaled. Source unit USDm. Filed , accession . . Not reported / unavailable</x:t>
        </x:r>
      </x:text>
    </x:comment>
    <x:comment ref="F627" authorId="0">
      <x:text>
        <x:r>
          <x:t>JPM FY2019 Goodwill.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28" authorId="0">
      <x:text>
        <x:r>
          <x:t>JPM FY2019 Other intangible assets excluding goodwill. USD and share amounts are in millions; ratios and per-share values are unscaled. Source unit USDm. Filed , accession . . Not reported / unavailable</x:t>
        </x:r>
      </x:text>
    </x:comment>
    <x:comment ref="F629" authorId="0">
      <x:text>
        <x:r>
          <x:t>JPM FY2019 Reported goodwill and intangible assets combined. USD and share amounts are in millions; ratios and per-share values are unscaled. Source unit USDm. Filed , accession . . Not reported / unavailable</x:t>
        </x:r>
      </x:text>
    </x:comment>
    <x:comment ref="F630" authorId="0">
      <x:text>
        <x:r>
          <x:t>JPM FY2019 Common Stock, Shares, Outstanding. USD and share amounts are in millions; ratios and per-share values are unscaled. Source unit shares. Filed 2022-02-22, accession 0000019617-22-000272. https://www.sec.gov/Archives/edgar/data/19617/000001961722000272/jpm-20211231.htm. Latest eligible comparative presentation at the information cutoff.</x:t>
        </x:r>
      </x:text>
    </x:comment>
    <x:comment ref="F631" authorId="0">
      <x:text>
        <x:r>
          <x:t>JPM FY2019 Common Stock, Shares, Issued. USD and share amounts are in millions; ratios and per-share values are unscaled. Source unit shares. Filed 2023-02-21, accession 0000019617-23-000231. https://www.sec.gov/Archives/edgar/data/19617/000001961723000231/jpm-20221231.htm. Latest eligible comparative presentation at the information cutoff.</x:t>
        </x:r>
      </x:text>
    </x:comment>
    <x:comment ref="F632" authorId="0">
      <x:text>
        <x:r>
          <x:t>JPM FY2019 Treasury Stock, Shares. USD and share amounts are in millions; ratios and per-share values are unscaled. Source unit shares. Filed 2021-02-23, accession 0000019617-21-000236. https://www.sec.gov/Archives/edgar/data/19617/000001961721000236/jpm-20201231.htm. Latest eligible comparative presentation at the information cutoff.</x:t>
        </x:r>
      </x:text>
    </x:comment>
    <x:comment ref="F633" authorId="0">
      <x:text>
        <x:r>
          <x:t>JPM FY2019 Deposits.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34" authorId="0">
      <x:text>
        <x:r>
          <x:t>JPM FY2019 Gross loans and leases selected definition.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35" authorId="0">
      <x:text>
        <x:r>
          <x:t>JPM FY2019 Net loans after allowance selected definition. USD and share amounts are in millions; ratios and per-share values are unscaled. Source unit USDm. Filed , accession . . Not reported / unavailable</x:t>
        </x:r>
      </x:text>
    </x:comment>
    <x:comment ref="F636" authorId="0">
      <x:text>
        <x:r>
          <x:t>JPM FY2019 Loan allowance for credit losses.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37" authorId="0">
      <x:text>
        <x:r>
          <x:t>JPM FY2019 Nonaccrual. USD and share amounts are in millions; ratios and per-share values are unscaled. Source unit USDm. Filed , accession . . Not reported / unavailable</x:t>
        </x:r>
      </x:text>
    </x:comment>
    <x:comment ref="F638" authorId="0">
      <x:text>
        <x:r>
          <x:t>JPM FY2019 Cash. USD and share amounts are in millions; ratios and per-share values are unscaled. Source unit USDm. Filed , accession . . Not reported / unavailable</x:t>
        </x:r>
      </x:text>
    </x:comment>
    <x:comment ref="F639" authorId="0">
      <x:text>
        <x:r>
          <x:t>JPM FY2019 Accumulated Other Comprehensive Income (Loss), Net of Tax. USD and share amounts are in millions; ratios and per-share values are unscaled. Source unit USD. Filed 2021-02-23, accession 0000019617-21-000236. https://www.sec.gov/Archives/edgar/data/19617/000001961721000236/jpm-20201231.htm. Latest eligible comparative presentation at the information cutoff.</x:t>
        </x:r>
      </x:text>
    </x:comment>
    <x:comment ref="F640" authorId="0">
      <x:text>
        <x:r>
          <x:t>JPM FY2019 Interest Income (Expense), Net.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41" authorId="0">
      <x:text>
        <x:r>
          <x:t>JPM FY2019 Noninterest Income.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42" authorId="0">
      <x:text>
        <x:r>
          <x:t>JPM FY2019 Revenues, Net of Interest Expense.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43" authorId="0">
      <x:text>
        <x:r>
          <x:t>JPM FY2019 Noninterest Expense.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44" authorId="0">
      <x:text>
        <x:r>
          <x:t>JPM FY2019 Provision for Loan, Lease, and Other Losses.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45" authorId="0">
      <x:text>
        <x:r>
          <x:t>JPM FY2019 Income (Loss) from Continuing Operations before Income Taxes, Noncontrolling Interest.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46" authorId="0">
      <x:text>
        <x:r>
          <x:t>JPM FY2019 Income Tax Expense (Benefit).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47" authorId="0">
      <x:text>
        <x:r>
          <x:t>JPM FY2019 Net Income (Loss) Attributable to Parent.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48" authorId="0">
      <x:text>
        <x:r>
          <x:t>JPM FY2019 Net Income (Loss) Available to Common Stockholders, Basic.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49" authorId="0">
      <x:text>
        <x:r>
          <x:t>JPM FY2019 Dividends, Preferred Stock.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50" authorId="0">
      <x:text>
        <x:r>
          <x:t>JPM FY2019 Earnings Per Share, Diluted. USD and share amounts are in millions; ratios and per-share values are unscaled. Source unit USD/shares. Filed 2022-02-22, accession 0000019617-22-000272. https://www.sec.gov/Archives/edgar/data/19617/000001961722000272/jpm-20211231.htm. Latest eligible comparative presentation at the information cutoff.</x:t>
        </x:r>
      </x:text>
    </x:comment>
    <x:comment ref="F651" authorId="0">
      <x:text>
        <x:r>
          <x:t>JPM FY2019 Weighted Average Number of Shares Outstanding, Diluted. USD and share amounts are in millions; ratios and per-share values are unscaled. Source unit shares. Filed 2022-02-22, accession 0000019617-22-000272. https://www.sec.gov/Archives/edgar/data/19617/000001961722000272/jpm-20211231.htm. Latest eligible comparative presentation at the information cutoff.</x:t>
        </x:r>
      </x:text>
    </x:comment>
    <x:comment ref="F652" authorId="0">
      <x:text>
        <x:r>
          <x:t>JPM FY2019 Common Stock, Dividends, Per Share, Declared. USD and share amounts are in millions; ratios and per-share values are unscaled. Source unit USD/shares. Filed 2022-02-22, accession 0000019617-22-000272. https://www.sec.gov/Archives/edgar/data/19617/000001961722000272/jpm-20211231.htm. Latest eligible comparative presentation at the information cutoff.</x:t>
        </x:r>
      </x:text>
    </x:comment>
    <x:comment ref="F653" authorId="0">
      <x:text>
        <x:r>
          <x:t>JPM FY2019 Payments of Dividends.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54" authorId="0">
      <x:text>
        <x:r>
          <x:t>JPM FY2019 Payments for Repurchase of Common Stock.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55" authorId="0">
      <x:text>
        <x:r>
          <x:t>JPM FY2019 Gross loan charge-offs. USD and share amounts are in millions; ratios and per-share values are unscaled. Source unit USDm. Filed , accession . . Not reported / unavailable</x:t>
        </x:r>
      </x:text>
    </x:comment>
    <x:comment ref="F656" authorId="0">
      <x:text>
        <x:r>
          <x:t>JPM FY2019 Loan recoveries. USD and share amounts are in millions; ratios and per-share values are unscaled. Source unit USDm. Filed , accession . . Not reported / unavailable</x:t>
        </x:r>
      </x:text>
    </x:comment>
    <x:comment ref="F657" authorId="0">
      <x:text>
        <x:r>
          <x:t>JPM FY2019 Risk-weighted assets. USD and share amounts are in millions; ratios and per-share values are unscaled. Source unit USDm. Filed , accession . . Not reported / unavailable</x:t>
        </x:r>
      </x:text>
    </x:comment>
    <x:comment ref="F658" authorId="0">
      <x:text>
        <x:r>
          <x:t>JPM FY2019 Actual standardized CET1 ratio. USD and share amounts are in millions; ratios and per-share values are unscaled. Source unit %. Filed , accession . . Not reported / unavailable</x:t>
        </x:r>
      </x:text>
    </x:comment>
    <x:comment ref="F659" authorId="0">
      <x:text>
        <x:r>
          <x:t>JPM FY2019 Issuer reported net interest margin. USD and share amounts are in millions; ratios and per-share values are unscaled. Source unit %. Filed , accession . . Not reported / unavailable</x:t>
        </x:r>
      </x:text>
    </x:comment>
    <x:comment ref="F660" authorId="0">
      <x:text>
        <x:r>
          <x:t>JPM FY2019 Reported common book value per share. USD and share amounts are in millions; ratios and per-share values are unscaled. Source unit USD/shares. Filed 2020-02-25, accession 0000019617-20-000257. https://www.sec.gov/Archives/edgar/data/19617/000001961720000257/corp10k2019.htm. Verified original issuer table row; same-date end balance, excluding average and regulatory minimum tables.</x:t>
        </x:r>
      </x:text>
    </x:comment>
    <x:comment ref="F661" authorId="0">
      <x:text>
        <x:r>
          <x:t>JPM FY2019 Reported tangible book value per share. USD and share amounts are in millions; ratios and per-share values are unscaled. Source unit USD/shares. Filed 2020-02-25, accession 0000019617-20-000257. https://www.sec.gov/Archives/edgar/data/19617/000001961720000257/corp10k2019.htm. Verified original issuer table row; same-date end balance, excluding average and regulatory minimum tables.</x:t>
        </x:r>
      </x:text>
    </x:comment>
    <x:comment ref="F662" authorId="0">
      <x:text>
        <x:r>
          <x:t>JPM FY2019 Reported tangible common equity. USD and share amounts are in millions; ratios and per-share values are unscaled. Source unit USDm. Filed , accession . . Not reported / unavailable</x:t>
        </x:r>
      </x:text>
    </x:comment>
    <x:comment ref="F663" authorId="0">
      <x:text>
        <x:r>
          <x:t>JPM FY2020 Assets.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64" authorId="0">
      <x:text>
        <x:r>
          <x:t>JPM FY2020 Liabilities.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65" authorId="0">
      <x:text>
        <x:r>
          <x:t>JPM FY2020 Stockholders' Equity Attributable to Parent.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66" authorId="0">
      <x:text>
        <x:r>
          <x:t>JPM FY2020 Preferred Stock, Including Additional Paid in Capital, Net of Discount.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67" authorId="0">
      <x:text>
        <x:r>
          <x:t>JPM FY2020 Reported common shareholders equity. USD and share amounts are in millions; ratios and per-share values are unscaled. Source unit USDm. Filed , accession . . Not reported / unavailable</x:t>
        </x:r>
      </x:text>
    </x:comment>
    <x:comment ref="F668" authorId="0">
      <x:text>
        <x:r>
          <x:t>JPM FY2020 Goodwill.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669" authorId="0">
      <x:text>
        <x:r>
          <x:t>JPM FY2020 Other intangible assets excluding goodwill. USD and share amounts are in millions; ratios and per-share values are unscaled. Source unit USDm. Filed , accession . . Not reported / unavailable</x:t>
        </x:r>
      </x:text>
    </x:comment>
    <x:comment ref="F670" authorId="0">
      <x:text>
        <x:r>
          <x:t>JPM FY2020 Reported goodwill and intangible assets combined. USD and share amounts are in millions; ratios and per-share values are unscaled. Source unit USDm. Filed , accession . . Not reported / unavailable</x:t>
        </x:r>
      </x:text>
    </x:comment>
    <x:comment ref="F671" authorId="0">
      <x:text>
        <x:r>
          <x:t>JPM FY2020 Common Stock, Shares, Outstanding. USD and share amounts are in millions; ratios and per-share values are unscaled. Source unit shares. Filed 2023-02-21, accession 0000019617-23-000231. https://www.sec.gov/Archives/edgar/data/19617/000001961723000231/jpm-20221231.htm. Latest eligible comparative presentation at the information cutoff.</x:t>
        </x:r>
      </x:text>
    </x:comment>
    <x:comment ref="F672" authorId="0">
      <x:text>
        <x:r>
          <x:t>JPM FY2020 Common Stock, Shares, Issued. USD and share amounts are in millions; ratios and per-share values are unscaled. Source unit shares. Filed 2024-02-16, accession 0000019617-24-000225. https://www.sec.gov/Archives/edgar/data/19617/000001961724000225/jpm-20231231.htm. Latest eligible comparative presentation at the information cutoff.</x:t>
        </x:r>
      </x:text>
    </x:comment>
    <x:comment ref="F673" authorId="0">
      <x:text>
        <x:r>
          <x:t>JPM FY2020 Treasury Stock, Shares. USD and share amounts are in millions; ratios and per-share values are unscaled. Source unit shares. Filed 2022-02-22, accession 0000019617-22-000272. https://www.sec.gov/Archives/edgar/data/19617/000001961722000272/jpm-20211231.htm. Latest eligible comparative presentation at the information cutoff.</x:t>
        </x:r>
      </x:text>
    </x:comment>
    <x:comment ref="F674" authorId="0">
      <x:text>
        <x:r>
          <x:t>JPM FY2020 Deposits.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75" authorId="0">
      <x:text>
        <x:r>
          <x:t>JPM FY2020 Gross loans and leases selected definition.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76" authorId="0">
      <x:text>
        <x:r>
          <x:t>JPM FY2020 Net loans after allowance selected definition.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77" authorId="0">
      <x:text>
        <x:r>
          <x:t>JPM FY2020 Loan allowance for credit losses.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678" authorId="0">
      <x:text>
        <x:r>
          <x:t>JPM FY2020 Nonaccrual. USD and share amounts are in millions; ratios and per-share values are unscaled. Source unit USDm. Filed , accession . . Not reported / unavailable</x:t>
        </x:r>
      </x:text>
    </x:comment>
    <x:comment ref="F679" authorId="0">
      <x:text>
        <x:r>
          <x:t>JPM FY2020 Cash. USD and share amounts are in millions; ratios and per-share values are unscaled. Source unit USDm. Filed , accession . . Not reported / unavailable</x:t>
        </x:r>
      </x:text>
    </x:comment>
    <x:comment ref="F680" authorId="0">
      <x:text>
        <x:r>
          <x:t>JPM FY2020 Accumulated Other Comprehensive Income (Loss), Net of Tax. USD and share amounts are in millions; ratios and per-share values are unscaled. Source unit USD. Filed 2022-02-22, accession 0000019617-22-000272. https://www.sec.gov/Archives/edgar/data/19617/000001961722000272/jpm-20211231.htm. Latest eligible comparative presentation at the information cutoff.</x:t>
        </x:r>
      </x:text>
    </x:comment>
    <x:comment ref="F681" authorId="0">
      <x:text>
        <x:r>
          <x:t>JPM FY2020 Interest Income (Expense), Net.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82" authorId="0">
      <x:text>
        <x:r>
          <x:t>JPM FY2020 Noninterest Income.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83" authorId="0">
      <x:text>
        <x:r>
          <x:t>JPM FY2020 Revenues, Net of Interest Expense.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84" authorId="0">
      <x:text>
        <x:r>
          <x:t>JPM FY2020 Noninterest Expense.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85" authorId="0">
      <x:text>
        <x:r>
          <x:t>JPM FY2020 Provision for Loan, Lease, and Other Losses.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86" authorId="0">
      <x:text>
        <x:r>
          <x:t>JPM FY2020 Income (Loss) from Continuing Operations before Income Taxes, Noncontrolling Interest.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87" authorId="0">
      <x:text>
        <x:r>
          <x:t>JPM FY2020 Income Tax Expense (Benefit).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88" authorId="0">
      <x:text>
        <x:r>
          <x:t>JPM FY2020 Net Income (Loss) Attributable to Parent.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89" authorId="0">
      <x:text>
        <x:r>
          <x:t>JPM FY2020 Net Income (Loss) Available to Common Stockholders, Basic.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90" authorId="0">
      <x:text>
        <x:r>
          <x:t>JPM FY2020 Dividends, Preferred Stock.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91" authorId="0">
      <x:text>
        <x:r>
          <x:t>JPM FY2020 Earnings Per Share, Diluted. USD and share amounts are in millions; ratios and per-share values are unscaled. Source unit USD/shares. Filed 2023-02-21, accession 0000019617-23-000231. https://www.sec.gov/Archives/edgar/data/19617/000001961723000231/jpm-20221231.htm. Latest eligible comparative presentation at the information cutoff.</x:t>
        </x:r>
      </x:text>
    </x:comment>
    <x:comment ref="F692" authorId="0">
      <x:text>
        <x:r>
          <x:t>JPM FY2020 Weighted Average Number of Shares Outstanding, Diluted. USD and share amounts are in millions; ratios and per-share values are unscaled. Source unit shares. Filed 2023-02-21, accession 0000019617-23-000231. https://www.sec.gov/Archives/edgar/data/19617/000001961723000231/jpm-20221231.htm. Latest eligible comparative presentation at the information cutoff.</x:t>
        </x:r>
      </x:text>
    </x:comment>
    <x:comment ref="F693" authorId="0">
      <x:text>
        <x:r>
          <x:t>JPM FY2020 Common Stock, Dividends, Per Share, Declared. USD and share amounts are in millions; ratios and per-share values are unscaled. Source unit USD/shares. Filed 2023-02-21, accession 0000019617-23-000231. https://www.sec.gov/Archives/edgar/data/19617/000001961723000231/jpm-20221231.htm. Latest eligible comparative presentation at the information cutoff.</x:t>
        </x:r>
      </x:text>
    </x:comment>
    <x:comment ref="F694" authorId="0">
      <x:text>
        <x:r>
          <x:t>JPM FY2020 Payments of Dividends.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95" authorId="0">
      <x:text>
        <x:r>
          <x:t>JPM FY2020 Payments for Repurchase of Common Stock.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696" authorId="0">
      <x:text>
        <x:r>
          <x:t>JPM FY2020 Gross loan charge-offs. USD and share amounts are in millions; ratios and per-share values are unscaled. Source unit USDm. Filed , accession . . Not reported / unavailable</x:t>
        </x:r>
      </x:text>
    </x:comment>
    <x:comment ref="F697" authorId="0">
      <x:text>
        <x:r>
          <x:t>JPM FY2020 Loan recoveries. USD and share amounts are in millions; ratios and per-share values are unscaled. Source unit USDm. Filed , accession . . Not reported / unavailable</x:t>
        </x:r>
      </x:text>
    </x:comment>
    <x:comment ref="F698" authorId="0">
      <x:text>
        <x:r>
          <x:t>JPM FY2020 Risk-weighted assets. USD and share amounts are in millions; ratios and per-share values are unscaled. Source unit USDm. Filed , accession . . Not reported / unavailable</x:t>
        </x:r>
      </x:text>
    </x:comment>
    <x:comment ref="F699" authorId="0">
      <x:text>
        <x:r>
          <x:t>JPM FY2020 Actual standardized CET1 ratio. USD and share amounts are in millions; ratios and per-share values are unscaled. Source unit %. Filed , accession . . Not reported / unavailable</x:t>
        </x:r>
      </x:text>
    </x:comment>
    <x:comment ref="F700" authorId="0">
      <x:text>
        <x:r>
          <x:t>JPM FY2020 Issuer reported net interest margin. USD and share amounts are in millions; ratios and per-share values are unscaled. Source unit %. Filed , accession . . Not reported / unavailable</x:t>
        </x:r>
      </x:text>
    </x:comment>
    <x:comment ref="F701" authorId="0">
      <x:text>
        <x:r>
          <x:t>JPM FY2020 Reported common book value per share. USD and share amounts are in millions; ratios and per-share values are unscaled. Source unit USD/shares. Filed 2021-02-23, accession 0000019617-21-000236. https://www.sec.gov/Archives/edgar/data/19617/000001961721000236/jpm-20201231.htm. Verified original issuer table row; same-date end balance, excluding average and regulatory minimum tables.</x:t>
        </x:r>
      </x:text>
    </x:comment>
    <x:comment ref="F702" authorId="0">
      <x:text>
        <x:r>
          <x:t>JPM FY2020 Reported tangible book value per share. USD and share amounts are in millions; ratios and per-share values are unscaled. Source unit USD/shares. Filed 2021-02-23, accession 0000019617-21-000236. https://www.sec.gov/Archives/edgar/data/19617/000001961721000236/jpm-20201231.htm. Verified original issuer table row; same-date end balance, excluding average and regulatory minimum tables.</x:t>
        </x:r>
      </x:text>
    </x:comment>
    <x:comment ref="F703" authorId="0">
      <x:text>
        <x:r>
          <x:t>JPM FY2020 Reported tangible common equity. USD and share amounts are in millions; ratios and per-share values are unscaled. Source unit USDm. Filed , accession . . Not reported / unavailable</x:t>
        </x:r>
      </x:text>
    </x:comment>
    <x:comment ref="F704" authorId="0">
      <x:text>
        <x:r>
          <x:t>JPM FY2021 Assets.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05" authorId="0">
      <x:text>
        <x:r>
          <x:t>JPM FY2021 Liabilities.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706" authorId="0">
      <x:text>
        <x:r>
          <x:t>JPM FY2021 Stockholders' Equity Attributable to Parent.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07" authorId="0">
      <x:text>
        <x:r>
          <x:t>JPM FY2021 Preferred Stock, Including Additional Paid in Capital, Net of Discount.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708" authorId="0">
      <x:text>
        <x:r>
          <x:t>JPM FY2021 Reported common shareholders equity. USD and share amounts are in millions; ratios and per-share values are unscaled. Source unit USDm. Filed , accession . . Not reported / unavailable</x:t>
        </x:r>
      </x:text>
    </x:comment>
    <x:comment ref="F709" authorId="0">
      <x:text>
        <x:r>
          <x:t>JPM FY2021 Goodwill.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10" authorId="0">
      <x:text>
        <x:r>
          <x:t>JPM FY2021 Other intangible assets excluding goodwill. USD and share amounts are in millions; ratios and per-share values are unscaled. Source unit USDm. Filed , accession . . Not reported / unavailable</x:t>
        </x:r>
      </x:text>
    </x:comment>
    <x:comment ref="F711" authorId="0">
      <x:text>
        <x:r>
          <x:t>JPM FY2021 Reported goodwill and intangible assets combined. USD and share amounts are in millions; ratios and per-share values are unscaled. Source unit USDm. Filed , accession . . Not reported / unavailable</x:t>
        </x:r>
      </x:text>
    </x:comment>
    <x:comment ref="F712" authorId="0">
      <x:text>
        <x:r>
          <x:t>JPM FY2021 Common Stock, Shares, Outstanding. USD and share amounts are in millions; ratios and per-share values are unscaled. Source unit shares. Filed 2024-02-16, accession 0000019617-24-000225. https://www.sec.gov/Archives/edgar/data/19617/000001961724000225/jpm-20231231.htm. Latest eligible comparative presentation at the information cutoff.</x:t>
        </x:r>
      </x:text>
    </x:comment>
    <x:comment ref="F713" authorId="0">
      <x:text>
        <x:r>
          <x:t>JPM FY2021 Common Stock, Shares, Issued. USD and share amounts are in millions; ratios and per-share values are unscaled. Source unit shares. Filed 2025-02-14, accession 0000019617-25-000270. https://www.sec.gov/Archives/edgar/data/19617/000001961725000270/jpm-20241231.htm. Latest eligible comparative presentation at the information cutoff.</x:t>
        </x:r>
      </x:text>
    </x:comment>
    <x:comment ref="F714" authorId="0">
      <x:text>
        <x:r>
          <x:t>JPM FY2021 Treasury Stock, Shares. USD and share amounts are in millions; ratios and per-share values are unscaled. Source unit shares. Filed 2022-05-03, accession 0000019617-22-000319. https://data.sec.gov/api/xbrl/companyfacts/CIK0000019617.json. Latest eligible comparative presentation at the information cutoff.</x:t>
        </x:r>
      </x:text>
    </x:comment>
    <x:comment ref="F715" authorId="0">
      <x:text>
        <x:r>
          <x:t>JPM FY2021 Deposits.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716" authorId="0">
      <x:text>
        <x:r>
          <x:t>JPM FY2021 Gross loans and leases selected definition.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17" authorId="0">
      <x:text>
        <x:r>
          <x:t>JPM FY2021 Net loans after allowance selected definition.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718" authorId="0">
      <x:text>
        <x:r>
          <x:t>JPM FY2021 Loan allowance for credit losses.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19" authorId="0">
      <x:text>
        <x:r>
          <x:t>JPM FY2021 Nonaccrual. USD and share amounts are in millions; ratios and per-share values are unscaled. Source unit USDm. Filed , accession . . Not reported / unavailable</x:t>
        </x:r>
      </x:text>
    </x:comment>
    <x:comment ref="F720" authorId="0">
      <x:text>
        <x:r>
          <x:t>JPM FY2021 Cash. USD and share amounts are in millions; ratios and per-share values are unscaled. Source unit USDm. Filed , accession . . Not reported / unavailable</x:t>
        </x:r>
      </x:text>
    </x:comment>
    <x:comment ref="F721" authorId="0">
      <x:text>
        <x:r>
          <x:t>JPM FY2021 Accumulated Other Comprehensive Income (Loss), Net of Tax. USD and share amounts are in millions; ratios and per-share values are unscaled. Source unit USD. Filed 2023-02-21, accession 0000019617-23-000231. https://www.sec.gov/Archives/edgar/data/19617/000001961723000231/jpm-20221231.htm. Latest eligible comparative presentation at the information cutoff.</x:t>
        </x:r>
      </x:text>
    </x:comment>
    <x:comment ref="F722" authorId="0">
      <x:text>
        <x:r>
          <x:t>JPM FY2021 Interest Income (Expense), Net.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23" authorId="0">
      <x:text>
        <x:r>
          <x:t>JPM FY2021 Noninterest Income.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24" authorId="0">
      <x:text>
        <x:r>
          <x:t>JPM FY2021 Revenues, Net of Interest Expense.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25" authorId="0">
      <x:text>
        <x:r>
          <x:t>JPM FY2021 Noninterest Expense.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26" authorId="0">
      <x:text>
        <x:r>
          <x:t>JPM FY2021 Provision for Loan, Lease, and Other Losses.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27" authorId="0">
      <x:text>
        <x:r>
          <x:t>JPM FY2021 Income (Loss) from Continuing Operations before Income Taxes, Noncontrolling Interest.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28" authorId="0">
      <x:text>
        <x:r>
          <x:t>JPM FY2021 Income Tax Expense (Benefit).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29" authorId="0">
      <x:text>
        <x:r>
          <x:t>JPM FY2021 Net Income (Loss) Attributable to Parent.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30" authorId="0">
      <x:text>
        <x:r>
          <x:t>JPM FY2021 Net Income (Loss) Available to Common Stockholders, Basic.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31" authorId="0">
      <x:text>
        <x:r>
          <x:t>JPM FY2021 Dividends, Preferred Stock.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32" authorId="0">
      <x:text>
        <x:r>
          <x:t>JPM FY2021 Earnings Per Share, Diluted. USD and share amounts are in millions; ratios and per-share values are unscaled. Source unit USD/shares. Filed 2024-02-16, accession 0000019617-24-000225. https://www.sec.gov/Archives/edgar/data/19617/000001961724000225/jpm-20231231.htm. Latest eligible comparative presentation at the information cutoff.</x:t>
        </x:r>
      </x:text>
    </x:comment>
    <x:comment ref="F733" authorId="0">
      <x:text>
        <x:r>
          <x:t>JPM FY2021 Weighted Average Number of Shares Outstanding, Diluted. USD and share amounts are in millions; ratios and per-share values are unscaled. Source unit shares. Filed 2024-02-16, accession 0000019617-24-000225. https://www.sec.gov/Archives/edgar/data/19617/000001961724000225/jpm-20231231.htm. Latest eligible comparative presentation at the information cutoff.</x:t>
        </x:r>
      </x:text>
    </x:comment>
    <x:comment ref="F734" authorId="0">
      <x:text>
        <x:r>
          <x:t>JPM FY2021 Common Stock, Dividends, Per Share, Declared. USD and share amounts are in millions; ratios and per-share values are unscaled. Source unit USD/shares. Filed 2024-02-16, accession 0000019617-24-000225. https://www.sec.gov/Archives/edgar/data/19617/000001961724000225/jpm-20231231.htm. Latest eligible comparative presentation at the information cutoff.</x:t>
        </x:r>
      </x:text>
    </x:comment>
    <x:comment ref="F735" authorId="0">
      <x:text>
        <x:r>
          <x:t>JPM FY2021 Payments of Dividends.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36" authorId="0">
      <x:text>
        <x:r>
          <x:t>JPM FY2021 Payments for Repurchase of Common Stock.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37" authorId="0">
      <x:text>
        <x:r>
          <x:t>JPM FY2021 Gross loan charge-offs. USD and share amounts are in millions; ratios and per-share values are unscaled. Source unit USDm. Filed , accession . . Not reported / unavailable</x:t>
        </x:r>
      </x:text>
    </x:comment>
    <x:comment ref="F738" authorId="0">
      <x:text>
        <x:r>
          <x:t>JPM FY2021 Loan recoveries. USD and share amounts are in millions; ratios and per-share values are unscaled. Source unit USDm. Filed , accession . . Not reported / unavailable</x:t>
        </x:r>
      </x:text>
    </x:comment>
    <x:comment ref="F739" authorId="0">
      <x:text>
        <x:r>
          <x:t>JPM FY2021 Risk-weighted assets. USD and share amounts are in millions; ratios and per-share values are unscaled. Source unit USDm. Filed , accession . . Not reported / unavailable</x:t>
        </x:r>
      </x:text>
    </x:comment>
    <x:comment ref="F740" authorId="0">
      <x:text>
        <x:r>
          <x:t>JPM FY2021 Actual standardized CET1 ratio. USD and share amounts are in millions; ratios and per-share values are unscaled. Source unit %. Filed , accession . . Not reported / unavailable</x:t>
        </x:r>
      </x:text>
    </x:comment>
    <x:comment ref="F741" authorId="0">
      <x:text>
        <x:r>
          <x:t>JPM FY2021 Issuer reported net interest margin. USD and share amounts are in millions; ratios and per-share values are unscaled. Source unit %. Filed , accession . . Not reported / unavailable</x:t>
        </x:r>
      </x:text>
    </x:comment>
    <x:comment ref="F742" authorId="0">
      <x:text>
        <x:r>
          <x:t>JPM FY2021 Reported common book value per share. USD and share amounts are in millions; ratios and per-share values are unscaled. Source unit USD/shares. Filed 2022-02-22, accession 0000019617-22-000272. https://www.sec.gov/Archives/edgar/data/19617/000001961722000272/jpm-20211231.htm. Verified original issuer table row; same-date end balance, excluding average and regulatory minimum tables.</x:t>
        </x:r>
      </x:text>
    </x:comment>
    <x:comment ref="F743" authorId="0">
      <x:text>
        <x:r>
          <x:t>JPM FY2021 Reported tangible book value per share. USD and share amounts are in millions; ratios and per-share values are unscaled. Source unit USD/shares. Filed 2022-02-22, accession 0000019617-22-000272. https://www.sec.gov/Archives/edgar/data/19617/000001961722000272/jpm-20211231.htm. Verified original issuer table row; same-date end balance, excluding average and regulatory minimum tables.</x:t>
        </x:r>
      </x:text>
    </x:comment>
    <x:comment ref="F744" authorId="0">
      <x:text>
        <x:r>
          <x:t>JPM FY2021 Reported tangible common equity. USD and share amounts are in millions; ratios and per-share values are unscaled. Source unit USDm. Filed , accession . . Not reported / unavailable</x:t>
        </x:r>
      </x:text>
    </x:comment>
    <x:comment ref="F745" authorId="0">
      <x:text>
        <x:r>
          <x:t>JPM FY2022 Assets.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46" authorId="0">
      <x:text>
        <x:r>
          <x:t>JPM FY2022 Liabilities.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47" authorId="0">
      <x:text>
        <x:r>
          <x:t>JPM FY2022 Stockholders' Equity Attributable to Parent.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48" authorId="0">
      <x:text>
        <x:r>
          <x:t>JPM FY2022 Preferred Stock, Including Additional Paid in Capital, Net of Discount.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49" authorId="0">
      <x:text>
        <x:r>
          <x:t>JPM FY2022 Reported common shareholders equity. USD and share amounts are in millions; ratios and per-share values are unscaled. Source unit USDm. Filed , accession . . Not reported / unavailable</x:t>
        </x:r>
      </x:text>
    </x:comment>
    <x:comment ref="F750" authorId="0">
      <x:text>
        <x:r>
          <x:t>JPM FY2022 Goodwill.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751" authorId="0">
      <x:text>
        <x:r>
          <x:t>JPM FY2022 Finite-Lived Intangible Assets, Net.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52" authorId="0">
      <x:text>
        <x:r>
          <x:t>JPM FY2022 Reported goodwill and intangible assets combined. USD and share amounts are in millions; ratios and per-share values are unscaled. Source unit USDm. Filed , accession . . Not reported / unavailable</x:t>
        </x:r>
      </x:text>
    </x:comment>
    <x:comment ref="F753" authorId="0">
      <x:text>
        <x:r>
          <x:t>JPM FY2022 Common Stock, Shares, Outstanding. USD and share amounts are in millions; ratios and per-share values are unscaled. Source unit shares. Filed 2025-02-14, accession 0000019617-25-000270. https://www.sec.gov/Archives/edgar/data/19617/000001961725000270/jpm-20241231.htm. Latest eligible comparative presentation at the information cutoff.</x:t>
        </x:r>
      </x:text>
    </x:comment>
    <x:comment ref="F754" authorId="0">
      <x:text>
        <x:r>
          <x:t>JPM FY2022 Common Stock, Shares, Issued. USD and share amounts are in millions; ratios and per-share values are unscaled. Source unit 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755" authorId="0">
      <x:text>
        <x:r>
          <x:t>JPM FY2022 Treasury Stock, Common, Shares. USD and share amounts are in millions; ratios and per-share values are unscaled. Source unit shares. Filed 2024-02-16, accession 0000019617-24-000225. https://www.sec.gov/Archives/edgar/data/19617/000001961724000225/jpm-20231231.htm. Latest eligible comparative presentation at the information cutoff.</x:t>
        </x:r>
      </x:text>
    </x:comment>
    <x:comment ref="F756" authorId="0">
      <x:text>
        <x:r>
          <x:t>JPM FY2022 Deposits.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57" authorId="0">
      <x:text>
        <x:r>
          <x:t>JPM FY2022 Gross loans and leases selected definition.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58" authorId="0">
      <x:text>
        <x:r>
          <x:t>JPM FY2022 Net loans after allowance selected definition.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59" authorId="0">
      <x:text>
        <x:r>
          <x:t>JPM FY2022 Loan allowance for credit losses.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760" authorId="0">
      <x:text>
        <x:r>
          <x:t>JPM FY2022 Nonaccrual. USD and share amounts are in millions; ratios and per-share values are unscaled. Source unit USDm. Filed , accession . . Not reported / unavailable</x:t>
        </x:r>
      </x:text>
    </x:comment>
    <x:comment ref="F761" authorId="0">
      <x:text>
        <x:r>
          <x:t>JPM FY2022 Cash. USD and share amounts are in millions; ratios and per-share values are unscaled. Source unit USDm. Filed , accession . . Not reported / unavailable</x:t>
        </x:r>
      </x:text>
    </x:comment>
    <x:comment ref="F762" authorId="0">
      <x:text>
        <x:r>
          <x:t>JPM FY2022 Accumulated Other Comprehensive Income (Loss), Net of Tax. USD and share amounts are in millions; ratios and per-share values are unscaled. Source unit USD. Filed 2024-02-16, accession 0000019617-24-000225. https://www.sec.gov/Archives/edgar/data/19617/000001961724000225/jpm-20231231.htm. Latest eligible comparative presentation at the information cutoff.</x:t>
        </x:r>
      </x:text>
    </x:comment>
    <x:comment ref="F763" authorId="0">
      <x:text>
        <x:r>
          <x:t>JPM FY2022 Interest Income (Expense), Net.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64" authorId="0">
      <x:text>
        <x:r>
          <x:t>JPM FY2022 Noninterest Income.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65" authorId="0">
      <x:text>
        <x:r>
          <x:t>JPM FY2022 Revenues, Net of Interest Expense.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66" authorId="0">
      <x:text>
        <x:r>
          <x:t>JPM FY2022 Noninterest Expense.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67" authorId="0">
      <x:text>
        <x:r>
          <x:t>JPM FY2022 Provision for Loan, Lease, and Other Losses.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68" authorId="0">
      <x:text>
        <x:r>
          <x:t>JPM FY2022 Income (Loss) from Continuing Operations before Income Taxes, Noncontrolling Interest.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69" authorId="0">
      <x:text>
        <x:r>
          <x:t>JPM FY2022 Income Tax Expense (Benefit).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70" authorId="0">
      <x:text>
        <x:r>
          <x:t>JPM FY2022 Net Income (Loss) Attributable to Parent.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71" authorId="0">
      <x:text>
        <x:r>
          <x:t>JPM FY2022 Net Income (Loss) Available to Common Stockholders, Basic.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72" authorId="0">
      <x:text>
        <x:r>
          <x:t>JPM FY2022 Dividends, Preferred Stock.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73" authorId="0">
      <x:text>
        <x:r>
          <x:t>JPM FY2022 Earnings Per Share, Diluted. USD and share amounts are in millions; ratios and per-share values are unscaled. Source unit USD/shares. Filed 2025-02-14, accession 0000019617-25-000270. https://www.sec.gov/Archives/edgar/data/19617/000001961725000270/jpm-20241231.htm. Latest eligible comparative presentation at the information cutoff.</x:t>
        </x:r>
      </x:text>
    </x:comment>
    <x:comment ref="F774" authorId="0">
      <x:text>
        <x:r>
          <x:t>JPM FY2022 Weighted Average Number of Shares Outstanding, Diluted. USD and share amounts are in millions; ratios and per-share values are unscaled. Source unit shares. Filed 2025-02-14, accession 0000019617-25-000270. https://www.sec.gov/Archives/edgar/data/19617/000001961725000270/jpm-20241231.htm. Latest eligible comparative presentation at the information cutoff.</x:t>
        </x:r>
      </x:text>
    </x:comment>
    <x:comment ref="F775" authorId="0">
      <x:text>
        <x:r>
          <x:t>JPM FY2022 Common Stock, Dividends, Per Share, Declared. USD and share amounts are in millions; ratios and per-share values are unscaled. Source unit USD/shares. Filed 2025-02-14, accession 0000019617-25-000270. https://www.sec.gov/Archives/edgar/data/19617/000001961725000270/jpm-20241231.htm. Latest eligible comparative presentation at the information cutoff.</x:t>
        </x:r>
      </x:text>
    </x:comment>
    <x:comment ref="F776" authorId="0">
      <x:text>
        <x:r>
          <x:t>JPM FY2022 Payments of Dividends.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77" authorId="0">
      <x:text>
        <x:r>
          <x:t>JPM FY2022 Payments for Repurchase of Common Stock.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78" authorId="0">
      <x:text>
        <x:r>
          <x:t>JPM FY2022 Gross loan charge-offs. USD and share amounts are in millions; ratios and per-share values are unscaled. Source unit USDm. Filed , accession . . Not reported / unavailable</x:t>
        </x:r>
      </x:text>
    </x:comment>
    <x:comment ref="F779" authorId="0">
      <x:text>
        <x:r>
          <x:t>JPM FY2022 Loan recoveries. USD and share amounts are in millions; ratios and per-share values are unscaled. Source unit USDm. Filed , accession . . Not reported / unavailable</x:t>
        </x:r>
      </x:text>
    </x:comment>
    <x:comment ref="F780" authorId="0">
      <x:text>
        <x:r>
          <x:t>JPM FY2022 Risk-weighted assets. USD and share amounts are in millions; ratios and per-share values are unscaled. Source unit USDm. Filed , accession . . Not reported / unavailable</x:t>
        </x:r>
      </x:text>
    </x:comment>
    <x:comment ref="F781" authorId="0">
      <x:text>
        <x:r>
          <x:t>JPM FY2022 Actual standardized CET1 ratio. USD and share amounts are in millions; ratios and per-share values are unscaled. Source unit %. Filed , accession . . Not reported / unavailable</x:t>
        </x:r>
      </x:text>
    </x:comment>
    <x:comment ref="F782" authorId="0">
      <x:text>
        <x:r>
          <x:t>JPM FY2022 Issuer reported net interest margin. USD and share amounts are in millions; ratios and per-share values are unscaled. Source unit %. Filed , accession . . Not reported / unavailable</x:t>
        </x:r>
      </x:text>
    </x:comment>
    <x:comment ref="F783" authorId="0">
      <x:text>
        <x:r>
          <x:t>JPM FY2022 Reported common book value per share. USD and share amounts are in millions; ratios and per-share values are unscaled. Source unit USD/shares. Filed 2023-02-21, accession 0000019617-23-000231. https://www.sec.gov/Archives/edgar/data/19617/000001961723000231/jpm-20221231.htm. Verified original issuer table row; same-date end balance, excluding average and regulatory minimum tables.</x:t>
        </x:r>
      </x:text>
    </x:comment>
    <x:comment ref="F784" authorId="0">
      <x:text>
        <x:r>
          <x:t>JPM FY2022 Reported tangible book value per share. USD and share amounts are in millions; ratios and per-share values are unscaled. Source unit USD/shares. Filed 2023-02-21, accession 0000019617-23-000231. https://www.sec.gov/Archives/edgar/data/19617/000001961723000231/jpm-20221231.htm. Verified original issuer table row; same-date end balance, excluding average and regulatory minimum tables.</x:t>
        </x:r>
      </x:text>
    </x:comment>
    <x:comment ref="F785" authorId="0">
      <x:text>
        <x:r>
          <x:t>JPM FY2022 Reported tangible common equity. USD and share amounts are in millions; ratios and per-share values are unscaled. Source unit USDm. Filed , accession . . Not reported / unavailable</x:t>
        </x:r>
      </x:text>
    </x:comment>
    <x:comment ref="F786" authorId="0">
      <x:text>
        <x:r>
          <x:t>JPM FY2023 Assets.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787" authorId="0">
      <x:text>
        <x:r>
          <x:t>JPM FY2023 Liabilities.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88" authorId="0">
      <x:text>
        <x:r>
          <x:t>JPM FY2023 Stockholders' Equity Attributable to Parent.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789" authorId="0">
      <x:text>
        <x:r>
          <x:t>JPM FY2023 Preferred Stock, Including Additional Paid in Capital, Net of Discount.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90" authorId="0">
      <x:text>
        <x:r>
          <x:t>JPM FY2023 Reported common shareholders equity. USD and share amounts are in millions; ratios and per-share values are unscaled. Source unit USDm. Filed , accession . . Not reported / unavailable</x:t>
        </x:r>
      </x:text>
    </x:comment>
    <x:comment ref="F791" authorId="0">
      <x:text>
        <x:r>
          <x:t>JPM FY2023 Goodwill.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792" authorId="0">
      <x:text>
        <x:r>
          <x:t>JPM FY2023 Finite-Lived Intangible Assets, Net.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93" authorId="0">
      <x:text>
        <x:r>
          <x:t>JPM FY2023 Reported goodwill and intangible assets combined. USD and share amounts are in millions; ratios and per-share values are unscaled. Source unit USDm. Filed , accession . . Not reported / unavailable</x:t>
        </x:r>
      </x:text>
    </x:comment>
    <x:comment ref="F794" authorId="0">
      <x:text>
        <x:r>
          <x:t>JPM FY2023 Common Stock, Shares, Outstanding. USD and share amounts are in millions; ratios and per-share values are unscaled. Source unit 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795" authorId="0">
      <x:text>
        <x:r>
          <x:t>JPM FY2023 Common Stock, Shares, Issued. USD and share amounts are in millions; ratios and per-share values are unscaled. Source unit 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796" authorId="0">
      <x:text>
        <x:r>
          <x:t>JPM FY2023 Treasury Stock, Common, Shares. USD and share amounts are in millions; ratios and per-share values are unscaled. Source unit shares. Filed 2025-02-14, accession 0000019617-25-000270. https://www.sec.gov/Archives/edgar/data/19617/000001961725000270/jpm-20241231.htm. Latest eligible comparative presentation at the information cutoff.</x:t>
        </x:r>
      </x:text>
    </x:comment>
    <x:comment ref="F797" authorId="0">
      <x:text>
        <x:r>
          <x:t>JPM FY2023 Deposits.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798" authorId="0">
      <x:text>
        <x:r>
          <x:t>JPM FY2023 Gross loans and leases selected definition.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799" authorId="0">
      <x:text>
        <x:r>
          <x:t>JPM FY2023 Net loans after allowance selected definition.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800" authorId="0">
      <x:text>
        <x:r>
          <x:t>JPM FY2023 Loan allowance for credit losses.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01" authorId="0">
      <x:text>
        <x:r>
          <x:t>JPM FY2023 Nonaccrual. USD and share amounts are in millions; ratios and per-share values are unscaled. Source unit USDm. Filed , accession . . Not reported / unavailable</x:t>
        </x:r>
      </x:text>
    </x:comment>
    <x:comment ref="F802" authorId="0">
      <x:text>
        <x:r>
          <x:t>JPM FY2023 Cash. USD and share amounts are in millions; ratios and per-share values are unscaled. Source unit USDm. Filed , accession . . Not reported / unavailable</x:t>
        </x:r>
      </x:text>
    </x:comment>
    <x:comment ref="F803" authorId="0">
      <x:text>
        <x:r>
          <x:t>JPM FY2023 Accumulated Other Comprehensive Income (Loss), Net of Tax. USD and share amounts are in millions; ratios and per-share values are unscaled. Source unit USD. Filed 2025-02-14, accession 0000019617-25-000270. https://www.sec.gov/Archives/edgar/data/19617/000001961725000270/jpm-20241231.htm. Latest eligible comparative presentation at the information cutoff.</x:t>
        </x:r>
      </x:text>
    </x:comment>
    <x:comment ref="F804" authorId="0">
      <x:text>
        <x:r>
          <x:t>JPM FY2023 Interest Income (Expense), Net.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05" authorId="0">
      <x:text>
        <x:r>
          <x:t>JPM FY2023 Noninterest Income.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06" authorId="0">
      <x:text>
        <x:r>
          <x:t>JPM FY2023 Revenues, Net of Interest Expense.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07" authorId="0">
      <x:text>
        <x:r>
          <x:t>JPM FY2023 Noninterest Expense.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08" authorId="0">
      <x:text>
        <x:r>
          <x:t>JPM FY2023 Provision for Loan, Lease, and Other Losses.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09" authorId="0">
      <x:text>
        <x:r>
          <x:t>JPM FY2023 Income (Loss) from Continuing Operations before Income Taxes, Noncontrolling Interest.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10" authorId="0">
      <x:text>
        <x:r>
          <x:t>JPM FY2023 Income Tax Expense (Benefit).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11" authorId="0">
      <x:text>
        <x:r>
          <x:t>JPM FY2023 Net Income (Loss) Attributable to Parent.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12" authorId="0">
      <x:text>
        <x:r>
          <x:t>JPM FY2023 Net Income (Loss) Available to Common Stockholders, Basic.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13" authorId="0">
      <x:text>
        <x:r>
          <x:t>JPM FY2023 Dividends, Preferred Stock.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14" authorId="0">
      <x:text>
        <x:r>
          <x:t>JPM FY2023 Earnings Per Share, Diluted. USD and share amounts are in millions; ratios and per-share values are unscaled. Source unit USD/shares.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815" authorId="0">
      <x:text>
        <x:r>
          <x:t>JPM FY2023 Weighted Average Number of Shares Outstanding, Diluted. USD and share amounts are in millions; ratios and per-share values are unscaled. Source unit 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816" authorId="0">
      <x:text>
        <x:r>
          <x:t>JPM FY2023 Common Stock, Dividends, Per Share, Declared. USD and share amounts are in millions; ratios and per-share values are unscaled. Source unit USD/shares.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817" authorId="0">
      <x:text>
        <x:r>
          <x:t>JPM FY2023 Payments of Dividends.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18" authorId="0">
      <x:text>
        <x:r>
          <x:t>JPM FY2023 Payments for Repurchase of Common Stock.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19" authorId="0">
      <x:text>
        <x:r>
          <x:t>JPM FY2023 Gross loan charge-offs. USD and share amounts are in millions; ratios and per-share values are unscaled. Source unit USDm. Filed , accession . . Not reported / unavailable</x:t>
        </x:r>
      </x:text>
    </x:comment>
    <x:comment ref="F820" authorId="0">
      <x:text>
        <x:r>
          <x:t>JPM FY2023 Loan recoveries. USD and share amounts are in millions; ratios and per-share values are unscaled. Source unit USDm. Filed , accession . . Not reported / unavailable</x:t>
        </x:r>
      </x:text>
    </x:comment>
    <x:comment ref="F821" authorId="0">
      <x:text>
        <x:r>
          <x:t>JPM FY2023 Risk-weighted assets. USD and share amounts are in millions; ratios and per-share values are unscaled. Source unit USDm. Filed , accession . . Not reported / unavailable</x:t>
        </x:r>
      </x:text>
    </x:comment>
    <x:comment ref="F822" authorId="0">
      <x:text>
        <x:r>
          <x:t>JPM FY2023 Actual standardized CET1 ratio. USD and share amounts are in millions; ratios and per-share values are unscaled. Source unit %. Filed , accession . . Not reported / unavailable</x:t>
        </x:r>
      </x:text>
    </x:comment>
    <x:comment ref="F823" authorId="0">
      <x:text>
        <x:r>
          <x:t>JPM FY2023 Issuer reported net interest margin. USD and share amounts are in millions; ratios and per-share values are unscaled. Source unit %. Filed , accession . . Not reported / unavailable</x:t>
        </x:r>
      </x:text>
    </x:comment>
    <x:comment ref="F824" authorId="0">
      <x:text>
        <x:r>
          <x:t>JPM FY2023 Reported common book value per share. USD and share amounts are in millions; ratios and per-share values are unscaled. Source unit USD/shares. Filed 2024-02-16, accession 0000019617-24-000225. https://www.sec.gov/Archives/edgar/data/19617/000001961724000225/jpm-20231231.htm. Verified original issuer table row; same-date end balance, excluding average and regulatory minimum tables.</x:t>
        </x:r>
      </x:text>
    </x:comment>
    <x:comment ref="F825" authorId="0">
      <x:text>
        <x:r>
          <x:t>JPM FY2023 Reported tangible book value per share. USD and share amounts are in millions; ratios and per-share values are unscaled. Source unit USD/shares. Filed 2024-02-16, accession 0000019617-24-000225. https://www.sec.gov/Archives/edgar/data/19617/000001961724000225/jpm-20231231.htm. Verified original issuer table row; same-date end balance, excluding average and regulatory minimum tables.</x:t>
        </x:r>
      </x:text>
    </x:comment>
    <x:comment ref="F826" authorId="0">
      <x:text>
        <x:r>
          <x:t>JPM FY2023 Reported tangible common equity. USD and share amounts are in millions; ratios and per-share values are unscaled. Source unit USDm. Filed , accession . . Not reported / unavailable</x:t>
        </x:r>
      </x:text>
    </x:comment>
    <x:comment ref="F827" authorId="0">
      <x:text>
        <x:r>
          <x:t>JPM FY2024 Assets.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28" authorId="0">
      <x:text>
        <x:r>
          <x:t>JPM FY2024 Liabilities.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29" authorId="0">
      <x:text>
        <x:r>
          <x:t>JPM FY2024 Stockholders' Equity Attributable to Parent.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30" authorId="0">
      <x:text>
        <x:r>
          <x:t>JPM FY2024 Preferred Stock, Including Additional Paid in Capital, Net of Discount.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31" authorId="0">
      <x:text>
        <x:r>
          <x:t>JPM FY2024 Reported common shareholders equity. USD and share amounts are in millions; ratios and per-share values are unscaled. Source unit USDm. Filed , accession . . Not reported / unavailable</x:t>
        </x:r>
      </x:text>
    </x:comment>
    <x:comment ref="F832" authorId="0">
      <x:text>
        <x:r>
          <x:t>JPM FY2024 Goodwill.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833" authorId="0">
      <x:text>
        <x:r>
          <x:t>JPM FY2024 Finite-Lived Intangible Assets, Net.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34" authorId="0">
      <x:text>
        <x:r>
          <x:t>JPM FY2024 Reported goodwill and intangible assets combined. USD and share amounts are in millions; ratios and per-share values are unscaled. Source unit USDm. Filed , accession . . Not reported / unavailable</x:t>
        </x:r>
      </x:text>
    </x:comment>
    <x:comment ref="F835" authorId="0">
      <x:text>
        <x:r>
          <x:t>JPM FY2024 Common Stock, Shares, Outstanding. USD and share amounts are in millions; ratios and per-share values are unscaled. Source unit 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836" authorId="0">
      <x:text>
        <x:r>
          <x:t>JPM FY2024 Common Stock, Shares, Issued. USD and share amounts are in millions; ratios and per-share values are unscaled. Source unit 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837" authorId="0">
      <x:text>
        <x:r>
          <x:t>JPM FY2024 Treasury Stock, Common, Shares. USD and share amounts are in millions; ratios and per-share values are unscaled. Source unit 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838" authorId="0">
      <x:text>
        <x:r>
          <x:t>JPM FY2024 Deposits.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39" authorId="0">
      <x:text>
        <x:r>
          <x:t>JPM FY2024 Gross loans and leases selected definition.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40" authorId="0">
      <x:text>
        <x:r>
          <x:t>JPM FY2024 Net loans after allowance selected definition.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41" authorId="0">
      <x:text>
        <x:r>
          <x:t>JPM FY2024 Loan allowance for credit losses.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842" authorId="0">
      <x:text>
        <x:r>
          <x:t>JPM FY2024 Nonaccrual. USD and share amounts are in millions; ratios and per-share values are unscaled. Source unit USDm. Filed , accession . . Not reported / unavailable</x:t>
        </x:r>
      </x:text>
    </x:comment>
    <x:comment ref="F843" authorId="0">
      <x:text>
        <x:r>
          <x:t>JPM FY2024 Cash. USD and share amounts are in millions; ratios and per-share values are unscaled. Source unit USDm. Filed , accession . . Not reported / unavailable</x:t>
        </x:r>
      </x:text>
    </x:comment>
    <x:comment ref="F844" authorId="0">
      <x:text>
        <x:r>
          <x:t>JPM FY2024 Accumulated Other Comprehensive Income (Loss), Net of Tax.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45" authorId="0">
      <x:text>
        <x:r>
          <x:t>JPM FY2024 Interest Income (Expense), Net.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46" authorId="0">
      <x:text>
        <x:r>
          <x:t>JPM FY2024 Noninterest Income.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47" authorId="0">
      <x:text>
        <x:r>
          <x:t>JPM FY2024 Revenues, Net of Interest Expense.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48" authorId="0">
      <x:text>
        <x:r>
          <x:t>JPM FY2024 Noninterest Expense.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49" authorId="0">
      <x:text>
        <x:r>
          <x:t>JPM FY2024 Provision for Loan, Lease, and Other Losses.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50" authorId="0">
      <x:text>
        <x:r>
          <x:t>JPM FY2024 Income (Loss) from Continuing Operations before Income Taxes, Noncontrolling Interest.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51" authorId="0">
      <x:text>
        <x:r>
          <x:t>JPM FY2024 Income Tax Expense (Benefit).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52" authorId="0">
      <x:text>
        <x:r>
          <x:t>JPM FY2024 Net Income (Loss) Attributable to Parent.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53" authorId="0">
      <x:text>
        <x:r>
          <x:t>JPM FY2024 Net Income (Loss) Available to Common Stockholders, Basic.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54" authorId="0">
      <x:text>
        <x:r>
          <x:t>JPM FY2024 Dividends, Preferred Stock.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55" authorId="0">
      <x:text>
        <x:r>
          <x:t>JPM FY2024 Earnings Per Share, Diluted. USD and share amounts are in millions; ratios and per-share values are unscaled. Source unit USD/shares.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856" authorId="0">
      <x:text>
        <x:r>
          <x:t>JPM FY2024 Weighted Average Number of Shares Outstanding, Diluted. USD and share amounts are in millions; ratios and per-share values are unscaled. Source unit 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857" authorId="0">
      <x:text>
        <x:r>
          <x:t>JPM FY2024 Common Stock, Dividends, Per Share, Declared. USD and share amounts are in millions; ratios and per-share values are unscaled. Source unit USD/shares.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858" authorId="0">
      <x:text>
        <x:r>
          <x:t>JPM FY2024 Payments of Dividends.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59" authorId="0">
      <x:text>
        <x:r>
          <x:t>JPM FY2024 Payments for Repurchase of Common Stock.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60" authorId="0">
      <x:text>
        <x:r>
          <x:t>JPM FY2024 Gross loan charge-offs. USD and share amounts are in millions; ratios and per-share values are unscaled. Source unit USDm. Filed , accession . . Not reported / unavailable</x:t>
        </x:r>
      </x:text>
    </x:comment>
    <x:comment ref="F861" authorId="0">
      <x:text>
        <x:r>
          <x:t>JPM FY2024 Loan recoveries. USD and share amounts are in millions; ratios and per-share values are unscaled. Source unit USDm. Filed , accession . . Not reported / unavailable</x:t>
        </x:r>
      </x:text>
    </x:comment>
    <x:comment ref="F862" authorId="0">
      <x:text>
        <x:r>
          <x:t>JPM FY2024 Risk-weighted assets. USD and share amounts are in millions; ratios and per-share values are unscaled. Source unit USDm. Filed , accession . . Not reported / unavailable</x:t>
        </x:r>
      </x:text>
    </x:comment>
    <x:comment ref="F863" authorId="0">
      <x:text>
        <x:r>
          <x:t>JPM FY2024 Actual standardized CET1 ratio. USD and share amounts are in millions; ratios and per-share values are unscaled. Source unit %. Filed , accession . . Not reported / unavailable</x:t>
        </x:r>
      </x:text>
    </x:comment>
    <x:comment ref="F864" authorId="0">
      <x:text>
        <x:r>
          <x:t>JPM FY2024 Issuer reported net interest margin. USD and share amounts are in millions; ratios and per-share values are unscaled. Source unit %. Filed , accession . . Not reported / unavailable</x:t>
        </x:r>
      </x:text>
    </x:comment>
    <x:comment ref="F865" authorId="0">
      <x:text>
        <x:r>
          <x:t>JPM FY2024 Reported common book value per share. USD and share amounts are in millions; ratios and per-share values are unscaled. Source unit USD/shares. Filed 2025-02-14, accession 0000019617-25-000270. https://www.sec.gov/Archives/edgar/data/19617/000001961725000270/jpm-20241231.htm. Verified original issuer table row; same-date end balance, excluding average and regulatory minimum tables.</x:t>
        </x:r>
      </x:text>
    </x:comment>
    <x:comment ref="F866" authorId="0">
      <x:text>
        <x:r>
          <x:t>JPM FY2024 Reported tangible book value per share. USD and share amounts are in millions; ratios and per-share values are unscaled. Source unit USD/shares. Filed 2025-02-14, accession 0000019617-25-000270. https://www.sec.gov/Archives/edgar/data/19617/000001961725000270/jpm-20241231.htm. Verified original issuer table row; same-date end balance, excluding average and regulatory minimum tables.</x:t>
        </x:r>
      </x:text>
    </x:comment>
    <x:comment ref="F867" authorId="0">
      <x:text>
        <x:r>
          <x:t>JPM FY2024 Reported tangible common equity. USD and share amounts are in millions; ratios and per-share values are unscaled. Source unit USDm. Filed , accession . . Not reported / unavailable</x:t>
        </x:r>
      </x:text>
    </x:comment>
    <x:comment ref="F868" authorId="0">
      <x:text>
        <x:r>
          <x:t>JPM FY2025 Assets.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869" authorId="0">
      <x:text>
        <x:r>
          <x:t>JPM FY2025 Liabilities.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870" authorId="0">
      <x:text>
        <x:r>
          <x:t>JPM FY2025 Stockholders' Equity Attributable to Parent.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871" authorId="0">
      <x:text>
        <x:r>
          <x:t>JPM FY2025 Preferred Stock, Including Additional Paid in Capital, Net of Discount.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872" authorId="0">
      <x:text>
        <x:r>
          <x:t>JPM FY2025 Reported common shareholders equity. USD and share amounts are in millions; ratios and per-share values are unscaled. Source unit USDm. Filed , accession . . Not reported / unavailable</x:t>
        </x:r>
      </x:text>
    </x:comment>
    <x:comment ref="F873" authorId="0">
      <x:text>
        <x:r>
          <x:t>JPM FY2025 Goodwill.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874" authorId="0">
      <x:text>
        <x:r>
          <x:t>JPM FY2025 Finite-Lived Intangible Assets, Net.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75" authorId="0">
      <x:text>
        <x:r>
          <x:t>JPM FY2025 Reported goodwill and intangible assets combined. USD and share amounts are in millions; ratios and per-share values are unscaled. Source unit USDm. Filed , accession . . Not reported / unavailable</x:t>
        </x:r>
      </x:text>
    </x:comment>
    <x:comment ref="F876" authorId="0">
      <x:text>
        <x:r>
          <x:t>JPM FY2025 Common Stock, Shares, Outstanding. USD and share amounts are in millions; ratios and per-share values are unscaled. Source unit 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877" authorId="0">
      <x:text>
        <x:r>
          <x:t>JPM FY2025 Common Stock, Shares, Issued. USD and share amounts are in millions; ratios and per-share values are unscaled. Source unit shares. Filed 2026-08-06, accession 0001628280-26-054343. https://www.sec.gov/Archives/edgar/data/19617/000162828026054343/jpm-20260630.htm. Latest eligible comparative presentation at the information cutoff.</x:t>
        </x:r>
      </x:text>
    </x:comment>
    <x:comment ref="F878" authorId="0">
      <x:text>
        <x:r>
          <x:t>JPM FY2025 Treasury Stock, Common, Shares. USD and share amounts are in millions; ratios and per-share values are unscaled. Source unit shares. Filed 2026-08-06, accession 0001628280-26-054343. https://www.sec.gov/Archives/edgar/data/19617/000162828026054343/jpm-20260630.htm. Latest eligible comparative presentation at the information cutoff.</x:t>
        </x:r>
      </x:text>
    </x:comment>
    <x:comment ref="F879" authorId="0">
      <x:text>
        <x:r>
          <x:t>JPM FY2025 Deposits.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880" authorId="0">
      <x:text>
        <x:r>
          <x:t>JPM FY2025 Gross loans and leases selected definition.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881" authorId="0">
      <x:text>
        <x:r>
          <x:t>JPM FY2025 Net loans after allowance selected definition.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882" authorId="0">
      <x:text>
        <x:r>
          <x:t>JPM FY2025 Loan allowance for credit losses.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883" authorId="0">
      <x:text>
        <x:r>
          <x:t>JPM FY2025 Nonaccrual. USD and share amounts are in millions; ratios and per-share values are unscaled. Source unit USDm. Filed , accession . . Not reported / unavailable</x:t>
        </x:r>
      </x:text>
    </x:comment>
    <x:comment ref="F884" authorId="0">
      <x:text>
        <x:r>
          <x:t>JPM FY2025 Cash. USD and share amounts are in millions; ratios and per-share values are unscaled. Source unit USDm. Filed , accession . . Not reported / unavailable</x:t>
        </x:r>
      </x:text>
    </x:comment>
    <x:comment ref="F885" authorId="0">
      <x:text>
        <x:r>
          <x:t>JPM FY2025 Accumulated Other Comprehensive Income (Loss), Net of Tax.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886" authorId="0">
      <x:text>
        <x:r>
          <x:t>JPM FY2025 Interest Income (Expense), Net.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87" authorId="0">
      <x:text>
        <x:r>
          <x:t>JPM FY2025 Noninterest Income.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88" authorId="0">
      <x:text>
        <x:r>
          <x:t>JPM FY2025 Revenues, Net of Interest Expense.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89" authorId="0">
      <x:text>
        <x:r>
          <x:t>JPM FY2025 Noninterest Expense.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90" authorId="0">
      <x:text>
        <x:r>
          <x:t>JPM FY2025 Provision for Loan, Lease, and Other Losses.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91" authorId="0">
      <x:text>
        <x:r>
          <x:t>JPM FY2025 Income (Loss) from Continuing Operations before Income Taxes, Noncontrolling Interest.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92" authorId="0">
      <x:text>
        <x:r>
          <x:t>JPM FY2025 Income Tax Expense (Benefit).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93" authorId="0">
      <x:text>
        <x:r>
          <x:t>JPM FY2025 Net Income (Loss) Attributable to Parent.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94" authorId="0">
      <x:text>
        <x:r>
          <x:t>JPM FY2025 Net Income (Loss) Available to Common Stockholders, Basic.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95" authorId="0">
      <x:text>
        <x:r>
          <x:t>JPM FY2025 Dividends, Preferred Stock.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896" authorId="0">
      <x:text>
        <x:r>
          <x:t>JPM FY2025 Earnings Per Share, Diluted. USD and share amounts are in millions; ratios and per-share values are unscaled. Source unit USD/shares.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897" authorId="0">
      <x:text>
        <x:r>
          <x:t>JPM FY2025 Weighted Average Number of Shares Outstanding, Diluted. USD and share amounts are in millions; ratios and per-share values are unscaled. Source unit 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898" authorId="0">
      <x:text>
        <x:r>
          <x:t>JPM FY2025 Common Stock, Dividends, Per Share, Declared. USD and share amounts are in millions; ratios and per-share values are unscaled. Source unit USD/shares. Filed 2026-02-13, accession 0001628280-26-008131. https://www.sec.gov/Archives/edgar/data/19617/000162828026008131/jpm-20251231.htm. Latest eligible comparative presentation at the information cutoff.</x:t>
        </x:r>
      </x:text>
    </x:comment>
    <x:comment ref="F899" authorId="0">
      <x:text>
        <x:r>
          <x:t>JPM FY2025 Payments of Dividends.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900" authorId="0">
      <x:text>
        <x:r>
          <x:t>JPM FY2025 Payments for Repurchase of Common Stock. USD and share amounts are in millions; ratios and per-share values are unscaled. Source unit USD. Filed 2026-02-13, accession 0001628280-26-008131. https://www.sec.gov/Archives/edgar/data/19617/000162828026008131/jpm-20251231.htm. Latest eligible comparative presentation at the information cutoff.</x:t>
        </x:r>
      </x:text>
    </x:comment>
    <x:comment ref="F901" authorId="0">
      <x:text>
        <x:r>
          <x:t>JPM FY2025 Gross loan charge-offs. USD and share amounts are in millions; ratios and per-share values are unscaled. Source unit USDm. Filed , accession . . Not reported / unavailable</x:t>
        </x:r>
      </x:text>
    </x:comment>
    <x:comment ref="F902" authorId="0">
      <x:text>
        <x:r>
          <x:t>JPM FY2025 Loan recoveries. USD and share amounts are in millions; ratios and per-share values are unscaled. Source unit USDm. Filed , accession . . Not reported / unavailable</x:t>
        </x:r>
      </x:text>
    </x:comment>
    <x:comment ref="F903" authorId="0">
      <x:text>
        <x:r>
          <x:t>JPM FY2025 Risk-weighted assets. USD and share amounts are in millions; ratios and per-share values are unscaled. Source unit USDm. Filed , accession . . Not reported / unavailable</x:t>
        </x:r>
      </x:text>
    </x:comment>
    <x:comment ref="F904" authorId="0">
      <x:text>
        <x:r>
          <x:t>JPM FY2025 Actual standardized CET1 ratio. USD and share amounts are in millions; ratios and per-share values are unscaled. Source unit %. Filed , accession . . Not reported / unavailable</x:t>
        </x:r>
      </x:text>
    </x:comment>
    <x:comment ref="F905" authorId="0">
      <x:text>
        <x:r>
          <x:t>JPM FY2025 Issuer reported net interest margin. USD and share amounts are in millions; ratios and per-share values are unscaled. Source unit %. Filed , accession . . Not reported / unavailable</x:t>
        </x:r>
      </x:text>
    </x:comment>
    <x:comment ref="F906" authorId="0">
      <x:text>
        <x:r>
          <x:t>JPM FY2025 Reported common book value per share. USD and share amounts are in millions; ratios and per-share values are unscaled. Source unit USD/shares. Filed 2026-02-13, accession 0001628280-26-008131. https://www.sec.gov/Archives/edgar/data/19617/000162828026008131/jpm-20251231.htm. Verified original issuer table row; same-date end balance, excluding average and regulatory minimum tables.</x:t>
        </x:r>
      </x:text>
    </x:comment>
    <x:comment ref="F907" authorId="0">
      <x:text>
        <x:r>
          <x:t>JPM FY2025 Reported tangible book value per share. USD and share amounts are in millions; ratios and per-share values are unscaled. Source unit USD/shares. Filed 2026-02-13, accession 0001628280-26-008131. https://www.sec.gov/Archives/edgar/data/19617/000162828026008131/jpm-20251231.htm. Verified original issuer table row; same-date end balance, excluding average and regulatory minimum tables.</x:t>
        </x:r>
      </x:text>
    </x:comment>
    <x:comment ref="F908" authorId="0">
      <x:text>
        <x:r>
          <x:t>JPM FY2025 Reported tangible common equity. USD and share amounts are in millions; ratios and per-share values are unscaled. Source unit USDm. Filed , accession . . Not reported / unavailable</x:t>
        </x:r>
      </x:text>
    </x:comment>
    <x:comment ref="F909" authorId="0">
      <x:text>
        <x:r>
          <x:t>JPM H1 2025 Assets.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10" authorId="0">
      <x:text>
        <x:r>
          <x:t>JPM H1 2025 Liabilities. USD and share amounts are in millions; ratios and per-share values are unscaled. Source unit USD. Filed 2025-08-05, accession 0000019617-25-000615. https://www.sec.gov/Archives/edgar/data/19617/000001961725000615/jpm-20250630.htm. Latest eligible comparative presentation at the information cutoff.</x:t>
        </x:r>
      </x:text>
    </x:comment>
    <x:comment ref="F911" authorId="0">
      <x:text>
        <x:r>
          <x:t>JPM H1 2025 Stockholders' Equity Attributable to Parent.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12" authorId="0">
      <x:text>
        <x:r>
          <x:t>JPM H1 2025 Preferred Stock, Including Additional Paid in Capital, Net of Discount. USD and share amounts are in millions; ratios and per-share values are unscaled. Source unit USD. Filed 2025-08-05, accession 0000019617-25-000615. https://www.sec.gov/Archives/edgar/data/19617/000001961725000615/jpm-20250630.htm. Latest eligible comparative presentation at the information cutoff.</x:t>
        </x:r>
      </x:text>
    </x:comment>
    <x:comment ref="F913" authorId="0">
      <x:text>
        <x:r>
          <x:t>JPM H1 2025 Reported common shareholders equity. USD and share amounts are in millions; ratios and per-share values are unscaled. Source unit USDm. Filed , accession . . Not reported / unavailable</x:t>
        </x:r>
      </x:text>
    </x:comment>
    <x:comment ref="F914" authorId="0">
      <x:text>
        <x:r>
          <x:t>JPM H1 2025 Goodwill.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15" authorId="0">
      <x:text>
        <x:r>
          <x:t>JPM H1 2025 Finite-Lived Intangible Assets, Net. USD and share amounts are in millions; ratios and per-share values are unscaled. Source unit USD. Filed 2025-08-05, accession 0000019617-25-000615. https://www.sec.gov/Archives/edgar/data/19617/000001961725000615/jpm-20250630.htm. Latest eligible comparative presentation at the information cutoff.</x:t>
        </x:r>
      </x:text>
    </x:comment>
    <x:comment ref="F916" authorId="0">
      <x:text>
        <x:r>
          <x:t>JPM H1 2025 Reported goodwill and intangible assets combined. USD and share amounts are in millions; ratios and per-share values are unscaled. Source unit USDm. Filed , accession . . Not reported / unavailable</x:t>
        </x:r>
      </x:text>
    </x:comment>
    <x:comment ref="F917" authorId="0">
      <x:text>
        <x:r>
          <x:t>JPM H1 2025 Period-end common shares outstanding. USD and share amounts are in millions; ratios and per-share values are unscaled. Source unit million. Filed , accession . . Not reported / unavailable</x:t>
        </x:r>
      </x:text>
    </x:comment>
    <x:comment ref="F918" authorId="0">
      <x:text>
        <x:r>
          <x:t>JPM H1 2025 Common Stock, Shares, Issued. USD and share amounts are in millions; ratios and per-share values are unscaled. Source unit shares. Filed 2025-08-05, accession 0000019617-25-000615. https://www.sec.gov/Archives/edgar/data/19617/000001961725000615/jpm-20250630.htm. Latest eligible comparative presentation at the information cutoff.</x:t>
        </x:r>
      </x:text>
    </x:comment>
    <x:comment ref="F919" authorId="0">
      <x:text>
        <x:r>
          <x:t>JPM H1 2025 Treasury Stock, Common, Shares. USD and share amounts are in millions; ratios and per-share values are unscaled. Source unit shares. Filed 2025-08-05, accession 0000019617-25-000615. https://www.sec.gov/Archives/edgar/data/19617/000001961725000615/jpm-20250630.htm. Latest eligible comparative presentation at the information cutoff.</x:t>
        </x:r>
      </x:text>
    </x:comment>
    <x:comment ref="F920" authorId="0">
      <x:text>
        <x:r>
          <x:t>JPM H1 2025 Deposits. USD and share amounts are in millions; ratios and per-share values are unscaled. Source unit USD. Filed 2025-08-05, accession 0000019617-25-000615. https://www.sec.gov/Archives/edgar/data/19617/000001961725000615/jpm-20250630.htm. Latest eligible comparative presentation at the information cutoff.</x:t>
        </x:r>
      </x:text>
    </x:comment>
    <x:comment ref="F921" authorId="0">
      <x:text>
        <x:r>
          <x:t>JPM H1 2025 Gross loans and leases selected definition.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22" authorId="0">
      <x:text>
        <x:r>
          <x:t>JPM H1 2025 Net loans after allowance selected definition. USD and share amounts are in millions; ratios and per-share values are unscaled. Source unit USD. Filed 2025-08-05, accession 0000019617-25-000615. https://www.sec.gov/Archives/edgar/data/19617/000001961725000615/jpm-20250630.htm. Latest eligible comparative presentation at the information cutoff.</x:t>
        </x:r>
      </x:text>
    </x:comment>
    <x:comment ref="F923" authorId="0">
      <x:text>
        <x:r>
          <x:t>JPM H1 2025 Loan allowance for credit losses.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24" authorId="0">
      <x:text>
        <x:r>
          <x:t>JPM H1 2025 Nonaccrual. USD and share amounts are in millions; ratios and per-share values are unscaled. Source unit USDm. Filed , accession . . Not reported / unavailable</x:t>
        </x:r>
      </x:text>
    </x:comment>
    <x:comment ref="F925" authorId="0">
      <x:text>
        <x:r>
          <x:t>JPM H1 2025 Cash. USD and share amounts are in millions; ratios and per-share values are unscaled. Source unit USDm. Filed , accession . . Not reported / unavailable</x:t>
        </x:r>
      </x:text>
    </x:comment>
    <x:comment ref="F926" authorId="0">
      <x:text>
        <x:r>
          <x:t>JPM H1 2025 Accumulated Other Comprehensive Income (Loss), Net of Tax. USD and share amounts are in millions; ratios and per-share values are unscaled. Source unit USD. Filed 2025-08-05, accession 0000019617-25-000615. https://www.sec.gov/Archives/edgar/data/19617/000001961725000615/jpm-20250630.htm. Latest eligible comparative presentation at the information cutoff.</x:t>
        </x:r>
      </x:text>
    </x:comment>
    <x:comment ref="F927" authorId="0">
      <x:text>
        <x:r>
          <x:t>JPM H1 2025 Interest Income (Expense), Net.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28" authorId="0">
      <x:text>
        <x:r>
          <x:t>JPM H1 2025 Noninterest Income.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29" authorId="0">
      <x:text>
        <x:r>
          <x:t>JPM H1 2025 Revenues, Net of Interest Expense.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30" authorId="0">
      <x:text>
        <x:r>
          <x:t>JPM H1 2025 Noninterest Expense.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31" authorId="0">
      <x:text>
        <x:r>
          <x:t>JPM H1 2025 Provision for Loan, Lease, and Other Losses.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32" authorId="0">
      <x:text>
        <x:r>
          <x:t>JPM H1 2025 Income (Loss) from Continuing Operations before Income Taxes, Noncontrolling Interest.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33" authorId="0">
      <x:text>
        <x:r>
          <x:t>JPM H1 2025 Income Tax Expense (Benefit).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34" authorId="0">
      <x:text>
        <x:r>
          <x:t>JPM H1 2025 Net Income (Loss) Attributable to Parent.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35" authorId="0">
      <x:text>
        <x:r>
          <x:t>JPM H1 2025 Net Income (Loss) Available to Common Stockholders, Basic.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36" authorId="0">
      <x:text>
        <x:r>
          <x:t>JPM H1 2025 Dividends, Preferred Stock.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37" authorId="0">
      <x:text>
        <x:r>
          <x:t>JPM H1 2025 Earnings Per Share, Diluted. USD and share amounts are in millions; ratios and per-share values are unscaled. Source unit USD/shares. Filed 2026-08-06, accession 0001628280-26-054343. https://www.sec.gov/Archives/edgar/data/19617/000162828026054343/jpm-20260630.htm. Latest eligible comparative presentation at the information cutoff.</x:t>
        </x:r>
      </x:text>
    </x:comment>
    <x:comment ref="F938" authorId="0">
      <x:text>
        <x:r>
          <x:t>JPM H1 2025 Weighted Average Number of Shares Outstanding, Diluted. USD and share amounts are in millions; ratios and per-share values are unscaled. Source unit shares. Filed 2026-08-06, accession 0001628280-26-054343. https://www.sec.gov/Archives/edgar/data/19617/000162828026054343/jpm-20260630.htm. Latest eligible comparative presentation at the information cutoff.</x:t>
        </x:r>
      </x:text>
    </x:comment>
    <x:comment ref="F939" authorId="0">
      <x:text>
        <x:r>
          <x:t>JPM H1 2025 Common Stock, Dividends, Per Share, Declared. USD and share amounts are in millions; ratios and per-share values are unscaled. Source unit USD/shares. Filed 2026-08-06, accession 0001628280-26-054343. https://www.sec.gov/Archives/edgar/data/19617/000162828026054343/jpm-20260630.htm. Latest eligible comparative presentation at the information cutoff.</x:t>
        </x:r>
      </x:text>
    </x:comment>
    <x:comment ref="F940" authorId="0">
      <x:text>
        <x:r>
          <x:t>JPM H1 2025 Payments of Dividends.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41" authorId="0">
      <x:text>
        <x:r>
          <x:t>JPM H1 2025 Payments for Repurchase of Common Stock.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42" authorId="0">
      <x:text>
        <x:r>
          <x:t>JPM H1 2025 Gross loan charge-offs. USD and share amounts are in millions; ratios and per-share values are unscaled. Source unit USDm. Filed , accession . . Not reported / unavailable</x:t>
        </x:r>
      </x:text>
    </x:comment>
    <x:comment ref="F943" authorId="0">
      <x:text>
        <x:r>
          <x:t>JPM H1 2025 Loan recoveries. USD and share amounts are in millions; ratios and per-share values are unscaled. Source unit USDm. Filed , accession . . Not reported / unavailable</x:t>
        </x:r>
      </x:text>
    </x:comment>
    <x:comment ref="F944" authorId="0">
      <x:text>
        <x:r>
          <x:t>JPM H1 2025 Risk-weighted assets. USD and share amounts are in millions; ratios and per-share values are unscaled. Source unit USDm. Filed , accession . . Not reported / unavailable</x:t>
        </x:r>
      </x:text>
    </x:comment>
    <x:comment ref="F945" authorId="0">
      <x:text>
        <x:r>
          <x:t>JPM H1 2025 Actual standardized CET1 ratio. USD and share amounts are in millions; ratios and per-share values are unscaled. Source unit %. Filed , accession . . Not reported / unavailable</x:t>
        </x:r>
      </x:text>
    </x:comment>
    <x:comment ref="F946" authorId="0">
      <x:text>
        <x:r>
          <x:t>JPM H1 2025 Issuer reported net interest margin. USD and share amounts are in millions; ratios and per-share values are unscaled. Source unit %. Filed , accession . . Not reported / unavailable</x:t>
        </x:r>
      </x:text>
    </x:comment>
    <x:comment ref="F947" authorId="0">
      <x:text>
        <x:r>
          <x:t>JPM H1 2025 Reported common book value per share. USD and share amounts are in millions; ratios and per-share values are unscaled. Source unit USD/shares. Filed 2025-08-05, accession 0000019617-25-000615. https://www.sec.gov/Archives/edgar/data/19617/000001961725000615/jpm-20250630.htm. Verified original issuer table row; same-date end balance, excluding average and regulatory minimum tables.</x:t>
        </x:r>
      </x:text>
    </x:comment>
    <x:comment ref="F948" authorId="0">
      <x:text>
        <x:r>
          <x:t>JPM H1 2025 Reported tangible book value per share. USD and share amounts are in millions; ratios and per-share values are unscaled. Source unit USD/shares. Filed 2025-08-05, accession 0000019617-25-000615. https://www.sec.gov/Archives/edgar/data/19617/000001961725000615/jpm-20250630.htm. Verified original issuer table row; same-date end balance, excluding average and regulatory minimum tables.</x:t>
        </x:r>
      </x:text>
    </x:comment>
    <x:comment ref="F949" authorId="0">
      <x:text>
        <x:r>
          <x:t>JPM H1 2025 Reported tangible common equity. USD and share amounts are in millions; ratios and per-share values are unscaled. Source unit USD. Filed 2025-08-05, accession 0000019617-25-000615. https://www.sec.gov/Archives/edgar/data/19617/000001961725000615/jpm-20250630.htm. Verified original issuer table row; same-date end balance, excluding average and regulatory minimum tables.</x:t>
        </x:r>
      </x:text>
    </x:comment>
    <x:comment ref="F950" authorId="0">
      <x:text>
        <x:r>
          <x:t>JPM H1 2026 Assets.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51" authorId="0">
      <x:text>
        <x:r>
          <x:t>JPM H1 2026 Liabilities.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52" authorId="0">
      <x:text>
        <x:r>
          <x:t>JPM H1 2026 Stockholders' Equity Attributable to Parent.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53" authorId="0">
      <x:text>
        <x:r>
          <x:t>JPM H1 2026 Preferred Stock, Including Additional Paid in Capital, Net of Discount.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54" authorId="0">
      <x:text>
        <x:r>
          <x:t>JPM H1 2026 Reported common shareholders equity. USD and share amounts are in millions; ratios and per-share values are unscaled. Source unit USD. Filed 2026-08-06, accession 0001628280-26-054343. https://www.sec.gov/Archives/edgar/data/19617/000162828026054343/jpm-20260630.htm. Verified original issuer table row; same-date end balance, excluding average and regulatory minimum tables.</x:t>
        </x:r>
      </x:text>
    </x:comment>
    <x:comment ref="F955" authorId="0">
      <x:text>
        <x:r>
          <x:t>JPM H1 2026 Goodwill.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56" authorId="0">
      <x:text>
        <x:r>
          <x:t>JPM H1 2026 Other intangible assets excluding goodwill. USD and share amounts are in millions; ratios and per-share values are unscaled. Source unit USDm. Filed , accession . . Not reported / unavailable</x:t>
        </x:r>
      </x:text>
    </x:comment>
    <x:comment ref="F957" authorId="0">
      <x:text>
        <x:r>
          <x:t>JPM H1 2026 Reported goodwill and intangible assets combined. USD and share amounts are in millions; ratios and per-share values are unscaled. Source unit USDm. Filed , accession . . Not reported / unavailable</x:t>
        </x:r>
      </x:text>
    </x:comment>
    <x:comment ref="F958" authorId="0">
      <x:text>
        <x:r>
          <x:t>JPM H1 2026 Period-end common shares outstanding. USD and share amounts are in millions; ratios and per-share values are unscaled. Source unit million. Filed , accession . . Not reported / unavailable</x:t>
        </x:r>
      </x:text>
    </x:comment>
    <x:comment ref="F959" authorId="0">
      <x:text>
        <x:r>
          <x:t>JPM H1 2026 Common Stock, Shares, Issued. USD and share amounts are in millions; ratios and per-share values are unscaled. Source unit shares. Filed 2026-08-06, accession 0001628280-26-054343. https://www.sec.gov/Archives/edgar/data/19617/000162828026054343/jpm-20260630.htm. Latest eligible comparative presentation at the information cutoff.</x:t>
        </x:r>
      </x:text>
    </x:comment>
    <x:comment ref="F960" authorId="0">
      <x:text>
        <x:r>
          <x:t>JPM H1 2026 Treasury Stock, Common, Shares. USD and share amounts are in millions; ratios and per-share values are unscaled. Source unit shares. Filed 2026-08-06, accession 0001628280-26-054343. https://www.sec.gov/Archives/edgar/data/19617/000162828026054343/jpm-20260630.htm. Latest eligible comparative presentation at the information cutoff.</x:t>
        </x:r>
      </x:text>
    </x:comment>
    <x:comment ref="F961" authorId="0">
      <x:text>
        <x:r>
          <x:t>JPM H1 2026 Deposits.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62" authorId="0">
      <x:text>
        <x:r>
          <x:t>JPM H1 2026 Gross loans and leases selected definition.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63" authorId="0">
      <x:text>
        <x:r>
          <x:t>JPM H1 2026 Net loans after allowance selected definition.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64" authorId="0">
      <x:text>
        <x:r>
          <x:t>JPM H1 2026 Loan allowance for credit losses.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65" authorId="0">
      <x:text>
        <x:r>
          <x:t>JPM H1 2026 Nonaccrual. USD and share amounts are in millions; ratios and per-share values are unscaled. Source unit USDm. Filed , accession . . Not reported / unavailable</x:t>
        </x:r>
      </x:text>
    </x:comment>
    <x:comment ref="F966" authorId="0">
      <x:text>
        <x:r>
          <x:t>JPM H1 2026 Cash. USD and share amounts are in millions; ratios and per-share values are unscaled. Source unit USDm. Filed , accession . . Not reported / unavailable</x:t>
        </x:r>
      </x:text>
    </x:comment>
    <x:comment ref="F967" authorId="0">
      <x:text>
        <x:r>
          <x:t>JPM H1 2026 Accumulated Other Comprehensive Income (Loss), Net of Tax.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68" authorId="0">
      <x:text>
        <x:r>
          <x:t>JPM H1 2026 Interest Income (Expense), Net.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69" authorId="0">
      <x:text>
        <x:r>
          <x:t>JPM H1 2026 Noninterest Income.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70" authorId="0">
      <x:text>
        <x:r>
          <x:t>JPM H1 2026 Revenues, Net of Interest Expense.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71" authorId="0">
      <x:text>
        <x:r>
          <x:t>JPM H1 2026 Noninterest Expense.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72" authorId="0">
      <x:text>
        <x:r>
          <x:t>JPM H1 2026 Provision for Loan, Lease, and Other Losses.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73" authorId="0">
      <x:text>
        <x:r>
          <x:t>JPM H1 2026 Income (Loss) from Continuing Operations before Income Taxes, Noncontrolling Interest.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74" authorId="0">
      <x:text>
        <x:r>
          <x:t>JPM H1 2026 Income Tax Expense (Benefit).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75" authorId="0">
      <x:text>
        <x:r>
          <x:t>JPM H1 2026 Net Income (Loss) Attributable to Parent.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76" authorId="0">
      <x:text>
        <x:r>
          <x:t>JPM H1 2026 Net Income (Loss) Available to Common Stockholders, Basic.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77" authorId="0">
      <x:text>
        <x:r>
          <x:t>JPM H1 2026 Dividends, Preferred Stock.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78" authorId="0">
      <x:text>
        <x:r>
          <x:t>JPM H1 2026 Earnings Per Share, Diluted. USD and share amounts are in millions; ratios and per-share values are unscaled. Source unit USD/shares. Filed 2026-08-06, accession 0001628280-26-054343. https://www.sec.gov/Archives/edgar/data/19617/000162828026054343/jpm-20260630.htm. Latest eligible comparative presentation at the information cutoff.</x:t>
        </x:r>
      </x:text>
    </x:comment>
    <x:comment ref="F979" authorId="0">
      <x:text>
        <x:r>
          <x:t>JPM H1 2026 Weighted Average Number of Shares Outstanding, Diluted. USD and share amounts are in millions; ratios and per-share values are unscaled. Source unit shares. Filed 2026-08-06, accession 0001628280-26-054343. https://www.sec.gov/Archives/edgar/data/19617/000162828026054343/jpm-20260630.htm. Latest eligible comparative presentation at the information cutoff.</x:t>
        </x:r>
      </x:text>
    </x:comment>
    <x:comment ref="F980" authorId="0">
      <x:text>
        <x:r>
          <x:t>JPM H1 2026 Common Stock, Dividends, Per Share, Declared. USD and share amounts are in millions; ratios and per-share values are unscaled. Source unit USD/shares. Filed 2026-08-06, accession 0001628280-26-054343. https://www.sec.gov/Archives/edgar/data/19617/000162828026054343/jpm-20260630.htm. Latest eligible comparative presentation at the information cutoff.</x:t>
        </x:r>
      </x:text>
    </x:comment>
    <x:comment ref="F981" authorId="0">
      <x:text>
        <x:r>
          <x:t>JPM H1 2026 Payments of Dividends.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82" authorId="0">
      <x:text>
        <x:r>
          <x:t>JPM H1 2026 Payments for Repurchase of Common Stock. USD and share amounts are in millions; ratios and per-share values are unscaled. Source unit USD. Filed 2026-08-06, accession 0001628280-26-054343. https://www.sec.gov/Archives/edgar/data/19617/000162828026054343/jpm-20260630.htm. Latest eligible comparative presentation at the information cutoff.</x:t>
        </x:r>
      </x:text>
    </x:comment>
    <x:comment ref="F983" authorId="0">
      <x:text>
        <x:r>
          <x:t>JPM H1 2026 Gross loan charge-offs. USD and share amounts are in millions; ratios and per-share values are unscaled. Source unit USDm. Filed , accession . . Not reported / unavailable</x:t>
        </x:r>
      </x:text>
    </x:comment>
    <x:comment ref="F984" authorId="0">
      <x:text>
        <x:r>
          <x:t>JPM H1 2026 Loan recoveries. USD and share amounts are in millions; ratios and per-share values are unscaled. Source unit USDm. Filed , accession . . Not reported / unavailable</x:t>
        </x:r>
      </x:text>
    </x:comment>
    <x:comment ref="F985" authorId="0">
      <x:text>
        <x:r>
          <x:t>JPM H1 2026 Risk-weighted assets. USD and share amounts are in millions; ratios and per-share values are unscaled. Source unit USDm. Filed , accession . . Not reported / unavailable</x:t>
        </x:r>
      </x:text>
    </x:comment>
    <x:comment ref="F986" authorId="0">
      <x:text>
        <x:r>
          <x:t>JPM H1 2026 Actual standardized CET1 ratio. USD and share amounts are in millions; ratios and per-share values are unscaled. Source unit pure. Filed 2026-08-06, accession 0001628280-26-054343. https://www.sec.gov/Archives/edgar/data/19617/000162828026054343/jpm-20260630.htm. Verified original issuer table row; same-date end balance, excluding average and regulatory minimum tables.</x:t>
        </x:r>
      </x:text>
    </x:comment>
    <x:comment ref="F987" authorId="0">
      <x:text>
        <x:r>
          <x:t>JPM H1 2026 Issuer reported net interest margin. USD and share amounts are in millions; ratios and per-share values are unscaled. Source unit %. Filed , accession . . Not reported / unavailable</x:t>
        </x:r>
      </x:text>
    </x:comment>
    <x:comment ref="F988" authorId="0">
      <x:text>
        <x:r>
          <x:t>JPM H1 2026 Reported common book value per share. USD and share amounts are in millions; ratios and per-share values are unscaled. Source unit USD/shares. Filed 2026-08-06, accession 0001628280-26-054343. https://www.sec.gov/Archives/edgar/data/19617/000162828026054343/jpm-20260630.htm. Verified original issuer table row; same-date end balance, excluding average and regulatory minimum tables.</x:t>
        </x:r>
      </x:text>
    </x:comment>
    <x:comment ref="F989" authorId="0">
      <x:text>
        <x:r>
          <x:t>JPM H1 2026 Reported tangible book value per share. USD and share amounts are in millions; ratios and per-share values are unscaled. Source unit USD/shares. Filed 2026-08-06, accession 0001628280-26-054343. https://www.sec.gov/Archives/edgar/data/19617/000162828026054343/jpm-20260630.htm. Verified original issuer table row; same-date end balance, excluding average and regulatory minimum tables.</x:t>
        </x:r>
      </x:text>
    </x:comment>
    <x:comment ref="F990" authorId="0">
      <x:text>
        <x:r>
          <x:t>JPM H1 2026 Reported tangible common equity. USD and share amounts are in millions; ratios and per-share values are unscaled. Source unit USD. Filed 2026-08-06, accession 0001628280-26-054343. https://www.sec.gov/Archives/edgar/data/19617/000162828026054343/jpm-20260630.htm. Verified original issuer table row; same-date end balance, excluding average and regulatory minimum tables.</x:t>
        </x:r>
      </x:text>
    </x:comment>
    <x:comment ref="F991" authorId="0">
      <x:text>
        <x:r>
          <x:t>C FY2016 Assets. USD and share amounts are in millions; ratios and per-share values are unscaled. Source unit USD. Filed 2018-02-23, accession 0000831001-18-000040. https://www.sec.gov/Archives/edgar/data/831001/000083100118000040/c-12312017x10k.htm. Latest eligible comparative presentation at the information cutoff.</x:t>
        </x:r>
      </x:text>
    </x:comment>
    <x:comment ref="F992" authorId="0">
      <x:text>
        <x:r>
          <x:t>C FY2016 Liabilities. USD and share amounts are in millions; ratios and per-share values are unscaled. Source unit USD. Filed 2018-02-23, accession 0000831001-18-000040. https://www.sec.gov/Archives/edgar/data/831001/000083100118000040/c-12312017x10k.htm. Latest eligible comparative presentation at the information cutoff.</x:t>
        </x:r>
      </x:text>
    </x:comment>
    <x:comment ref="F993" authorId="0">
      <x:text>
        <x:r>
          <x:t>C FY2016 Stockholders' Equity Attributable to Parent. USD and share amounts are in millions; ratios and per-share values are unscaled. Source unit USD. Filed 2018-02-23, accession 0000831001-18-000040. https://www.sec.gov/Archives/edgar/data/831001/000083100118000040/c-12312017x10k.htm. Latest eligible comparative presentation at the information cutoff.</x:t>
        </x:r>
      </x:text>
    </x:comment>
    <x:comment ref="F994" authorId="0">
      <x:text>
        <x:r>
          <x:t>C FY2016 Preferred Stock, Value, Issued. USD and share amounts are in millions; ratios and per-share values are unscaled. Source unit USD. Filed 2018-02-23, accession 0000831001-18-000040. https://www.sec.gov/Archives/edgar/data/831001/000083100118000040/c-12312017x10k.htm. Latest eligible comparative presentation at the information cutoff.</x:t>
        </x:r>
      </x:text>
    </x:comment>
    <x:comment ref="F995" authorId="0">
      <x:text>
        <x:r>
          <x:t>C FY2016 Reported common shareholders equity. USD and share amounts are in millions; ratios and per-share values are unscaled. Source unit USDm. Filed , accession . . Not reported / unavailable</x:t>
        </x:r>
      </x:text>
    </x:comment>
    <x:comment ref="F996" authorId="0">
      <x:text>
        <x:r>
          <x:t>C FY2016 Goodwill.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997" authorId="0">
      <x:text>
        <x:r>
          <x:t>C FY2016 Intangible Assets, Net (Excluding Goodwill). USD and share amounts are in millions; ratios and per-share values are unscaled. Source unit USD. Filed 2018-02-23, accession 0000831001-18-000040. https://www.sec.gov/Archives/edgar/data/831001/000083100118000040/c-12312017x10k.htm. Latest eligible comparative presentation at the information cutoff.</x:t>
        </x:r>
      </x:text>
    </x:comment>
    <x:comment ref="F998" authorId="0">
      <x:text>
        <x:r>
          <x:t>C FY2016 Reported goodwill and intangible assets combined. USD and share amounts are in millions; ratios and per-share values are unscaled. Source unit USDm. Filed , accession . . Not reported / unavailable</x:t>
        </x:r>
      </x:text>
    </x:comment>
    <x:comment ref="F999" authorId="0">
      <x:text>
        <x:r>
          <x:t>C FY2016 Period-end common shares outstanding. USD and share amounts are in millions; ratios and per-share values are unscaled. Source unit million. Filed , accession . . Not reported / unavailable</x:t>
        </x:r>
      </x:text>
    </x:comment>
    <x:comment ref="F1000" authorId="0">
      <x:text>
        <x:r>
          <x:t>C FY2016 Common Stock, Shares, Issued. USD and share amounts are in millions; ratios and per-share values are unscaled. Source unit shares. Filed 2018-02-23, accession 0000831001-18-000040. https://www.sec.gov/Archives/edgar/data/831001/000083100118000040/c-12312017x10k.htm. Latest eligible comparative presentation at the information cutoff.</x:t>
        </x:r>
      </x:text>
    </x:comment>
    <x:comment ref="F1001" authorId="0">
      <x:text>
        <x:r>
          <x:t>C FY2016 Treasury Stock, Shares. USD and share amounts are in millions; ratios and per-share values are unscaled. Source unit shares. Filed 2018-02-23, accession 0000831001-18-000040. https://www.sec.gov/Archives/edgar/data/831001/000083100118000040/c-12312017x10k.htm. Latest eligible comparative presentation at the information cutoff.</x:t>
        </x:r>
      </x:text>
    </x:comment>
    <x:comment ref="F1002" authorId="0">
      <x:text>
        <x:r>
          <x:t>C FY2016 Deposits. USD and share amounts are in millions; ratios and per-share values are unscaled. Source unit USD. Filed 2018-02-23, accession 0000831001-18-000040. https://www.sec.gov/Archives/edgar/data/831001/000083100118000040/c-12312017x10k.htm. Latest eligible comparative presentation at the information cutoff.</x:t>
        </x:r>
      </x:text>
    </x:comment>
    <x:comment ref="F1003" authorId="0">
      <x:text>
        <x:r>
          <x:t>C FY2016 Loans and Leases Receivable, Net of Deferred Income. USD and share amounts are in millions; ratios and per-share values are unscaled. Source unit USD. Filed 2018-02-23, accession 0000831001-18-000040. https://www.sec.gov/Archives/edgar/data/831001/000083100118000040/c-12312017x10k.htm. Latest eligible comparative presentation at the information cutoff.</x:t>
        </x:r>
      </x:text>
    </x:comment>
    <x:comment ref="F1004" authorId="0">
      <x:text>
        <x:r>
          <x:t>C FY2016 Loans and Leases Receivable, Net Amount. USD and share amounts are in millions; ratios and per-share values are unscaled. Source unit USD. Filed 2018-02-23, accession 0000831001-18-000040. https://www.sec.gov/Archives/edgar/data/831001/000083100118000040/c-12312017x10k.htm. Latest eligible comparative presentation at the information cutoff.</x:t>
        </x:r>
      </x:text>
    </x:comment>
    <x:comment ref="F1005" authorId="0">
      <x:text>
        <x:r>
          <x:t>C FY2016 Financing Receivable, Allowance for Credit Loss. USD and share amounts are in millions; ratios and per-share values are unscaled. Source unit USD. Filed 2017-10-31, accession 0000831001-17-000139. https://data.sec.gov/api/xbrl/companyfacts/CIK0000831001.json. Latest eligible comparative presentation at the information cutoff.</x:t>
        </x:r>
      </x:text>
    </x:comment>
    <x:comment ref="F1006" authorId="0">
      <x:text>
        <x:r>
          <x:t>C FY2016 Nonaccrual. USD and share amounts are in millions; ratios and per-share values are unscaled. Source unit USDm. Filed , accession . . Not reported / unavailable</x:t>
        </x:r>
      </x:text>
    </x:comment>
    <x:comment ref="F1007" authorId="0">
      <x:text>
        <x:r>
          <x:t>C FY2016 Cash and Cash Equivalents, at Carrying Value.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08" authorId="0">
      <x:text>
        <x:r>
          <x:t>C FY2016 Accumulated Other Comprehensive Income (Loss), Net of Tax. USD and share amounts are in millions; ratios and per-share values are unscaled. Source unit USD. Filed 2018-02-23, accession 0000831001-18-000040. https://www.sec.gov/Archives/edgar/data/831001/000083100118000040/c-12312017x10k.htm. Latest eligible comparative presentation at the information cutoff.</x:t>
        </x:r>
      </x:text>
    </x:comment>
    <x:comment ref="F1009" authorId="0">
      <x:text>
        <x:r>
          <x:t>C FY2016 Interest Income (Expense), Net.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10" authorId="0">
      <x:text>
        <x:r>
          <x:t>C FY2016 Noninterest Income.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11" authorId="0">
      <x:text>
        <x:r>
          <x:t>C FY2016 Revenues.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12" authorId="0">
      <x:text>
        <x:r>
          <x:t>C FY2016 Noninterest Expense.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13" authorId="0">
      <x:text>
        <x:r>
          <x:t>C FY2016 Provision for Loan, Lease, and Other Losses.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14" authorId="0">
      <x:text>
        <x:r>
          <x:t>C FY2016 Income (Loss) from Continuing Operations before Income Taxes, Noncontrolling Interest.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15" authorId="0">
      <x:text>
        <x:r>
          <x:t>C FY2016 Income Tax Expense (Benefit).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16" authorId="0">
      <x:text>
        <x:r>
          <x:t>C FY2016 Net Income (Loss) Attributable to Parent.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17" authorId="0">
      <x:text>
        <x:r>
          <x:t>C FY2016 Net Income (Loss) Available to Common Stockholders, Basic.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18" authorId="0">
      <x:text>
        <x:r>
          <x:t>C FY2016 Dividends, Preferred Stock.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19" authorId="0">
      <x:text>
        <x:r>
          <x:t>C FY2016 Earnings Per Share, Diluted. USD and share amounts are in millions; ratios and per-share values are unscaled. Source unit USD/shares.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20" authorId="0">
      <x:text>
        <x:r>
          <x:t>C FY2016 Weighted Average Number of Shares Outstanding, Diluted. USD and share amounts are in millions; ratios and per-share values are unscaled. Source unit shares.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21" authorId="0">
      <x:text>
        <x:r>
          <x:t>C FY2016 Dividends per common share. USD and share amounts are in millions; ratios and per-share values are unscaled. Source unit USD/share. Filed , accession . . Not reported / unavailable</x:t>
        </x:r>
      </x:text>
    </x:comment>
    <x:comment ref="F1022" authorId="0">
      <x:text>
        <x:r>
          <x:t>C FY2016 Payments of Dividends.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23" authorId="0">
      <x:text>
        <x:r>
          <x:t>C FY2016 Payments for Repurchase of Common Stock.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24" authorId="0">
      <x:text>
        <x:r>
          <x:t>C FY2016 Gross loan charge-offs. USD and share amounts are in millions; ratios and per-share values are unscaled. Source unit USDm. Filed , accession . . Not reported / unavailable</x:t>
        </x:r>
      </x:text>
    </x:comment>
    <x:comment ref="F1025" authorId="0">
      <x:text>
        <x:r>
          <x:t>C FY2016 Loan recoveries. USD and share amounts are in millions; ratios and per-share values are unscaled. Source unit USDm. Filed , accession . . Not reported / unavailable</x:t>
        </x:r>
      </x:text>
    </x:comment>
    <x:comment ref="F1026" authorId="0">
      <x:text>
        <x:r>
          <x:t>C FY2016 Risk-weighted assets. USD and share amounts are in millions; ratios and per-share values are unscaled. Source unit USDm. Filed , accession . . Not reported / unavailable</x:t>
        </x:r>
      </x:text>
    </x:comment>
    <x:comment ref="F1027" authorId="0">
      <x:text>
        <x:r>
          <x:t>C FY2016 Actual standardized CET1 ratio. USD and share amounts are in millions; ratios and per-share values are unscaled. Source unit %. Filed , accession . . Not reported / unavailable</x:t>
        </x:r>
      </x:text>
    </x:comment>
    <x:comment ref="F1028" authorId="0">
      <x:text>
        <x:r>
          <x:t>C FY2016 Issuer reported net interest margin. USD and share amounts are in millions; ratios and per-share values are unscaled. Source unit %. Filed , accession . . Not reported / unavailable</x:t>
        </x:r>
      </x:text>
    </x:comment>
    <x:comment ref="F1029" authorId="0">
      <x:text>
        <x:r>
          <x:t>C FY2016 Reported common book value per share. USD and share amounts are in millions; ratios and per-share values are unscaled. Source unit USD/shares. Filed 2017-02-24, accession 0000831001-17-000038. https://www.sec.gov/Archives/edgar/data/831001/000083100117000038/c-12312016x10k.htm. Verified original issuer table row; same-date end balance, excluding average and regulatory minimum tables.</x:t>
        </x:r>
      </x:text>
    </x:comment>
    <x:comment ref="F1030" authorId="0">
      <x:text>
        <x:r>
          <x:t>C FY2016 Reported tangible book value per share. USD and share amounts are in millions; ratios and per-share values are unscaled. Source unit USD/shares. Filed 2017-02-24, accession 0000831001-17-000038. https://www.sec.gov/Archives/edgar/data/831001/000083100117000038/c-12312016x10k.htm. Verified original issuer table row; same-date end balance, excluding average and regulatory minimum tables.</x:t>
        </x:r>
      </x:text>
    </x:comment>
    <x:comment ref="F1031" authorId="0">
      <x:text>
        <x:r>
          <x:t>C FY2016 Reported tangible common equity. USD and share amounts are in millions; ratios and per-share values are unscaled. Source unit USDm. Filed , accession . . Not reported / unavailable</x:t>
        </x:r>
      </x:text>
    </x:comment>
    <x:comment ref="F1032" authorId="0">
      <x:text>
        <x:r>
          <x:t>C FY2017 Assets.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33" authorId="0">
      <x:text>
        <x:r>
          <x:t>C FY2017 Liabilities.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34" authorId="0">
      <x:text>
        <x:r>
          <x:t>C FY2017 Stockholders' Equity Attributable to Parent.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35" authorId="0">
      <x:text>
        <x:r>
          <x:t>C FY2017 Preferred Stock, Value, Issued.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36" authorId="0">
      <x:text>
        <x:r>
          <x:t>C FY2017 Reported common shareholders equity. USD and share amounts are in millions; ratios and per-share values are unscaled. Source unit USDm. Filed , accession . . Not reported / unavailable</x:t>
        </x:r>
      </x:text>
    </x:comment>
    <x:comment ref="F1037" authorId="0">
      <x:text>
        <x:r>
          <x:t>C FY2017 Goodwill.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038" authorId="0">
      <x:text>
        <x:r>
          <x:t>C FY2017 Intangible Assets, Net (Excluding Goodwill).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39" authorId="0">
      <x:text>
        <x:r>
          <x:t>C FY2017 Reported goodwill and intangible assets combined. USD and share amounts are in millions; ratios and per-share values are unscaled. Source unit USDm. Filed , accession . . Not reported / unavailable</x:t>
        </x:r>
      </x:text>
    </x:comment>
    <x:comment ref="F1040" authorId="0">
      <x:text>
        <x:r>
          <x:t>C FY2017 Period-end common shares outstanding. USD and share amounts are in millions; ratios and per-share values are unscaled. Source unit million. Filed , accession . . Not reported / unavailable</x:t>
        </x:r>
      </x:text>
    </x:comment>
    <x:comment ref="F1041" authorId="0">
      <x:text>
        <x:r>
          <x:t>C FY2017 Common Stock, Shares, Issued. USD and share amounts are in millions; ratios and per-share values are unscaled. Source unit shares.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42" authorId="0">
      <x:text>
        <x:r>
          <x:t>C FY2017 Treasury Stock, Shares. USD and share amounts are in millions; ratios and per-share values are unscaled. Source unit shares.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43" authorId="0">
      <x:text>
        <x:r>
          <x:t>C FY2017 Deposits.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44" authorId="0">
      <x:text>
        <x:r>
          <x:t>C FY2017 Loans and Leases Receivable, Net of Deferred Income.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45" authorId="0">
      <x:text>
        <x:r>
          <x:t>C FY2017 Loans and Leases Receivable, Net Amount.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46" authorId="0">
      <x:text>
        <x:r>
          <x:t>C FY2017 Financing Receivable, Allowance for Credit Loss.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047" authorId="0">
      <x:text>
        <x:r>
          <x:t>C FY2017 Nonaccrual. USD and share amounts are in millions; ratios and per-share values are unscaled. Source unit USDm. Filed , accession . . Not reported / unavailable</x:t>
        </x:r>
      </x:text>
    </x:comment>
    <x:comment ref="F1048" authorId="0">
      <x:text>
        <x:r>
          <x:t>C FY2017 Cash and Cash Equivalents, at Carrying Value.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49" authorId="0">
      <x:text>
        <x:r>
          <x:t>C FY2017 Accumulated Other Comprehensive Income (Loss), Net of Tax.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50" authorId="0">
      <x:text>
        <x:r>
          <x:t>C FY2017 Interest Income (Expense), Net.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51" authorId="0">
      <x:text>
        <x:r>
          <x:t>C FY2017 Noninterest Income.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52" authorId="0">
      <x:text>
        <x:r>
          <x:t>C FY2017 Revenues.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53" authorId="0">
      <x:text>
        <x:r>
          <x:t>C FY2017 Noninterest Expense.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54" authorId="0">
      <x:text>
        <x:r>
          <x:t>C FY2017 Provision for Loan, Lease, and Other Losses.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55" authorId="0">
      <x:text>
        <x:r>
          <x:t>C FY2017 Income (Loss) from Continuing Operations before Income Taxes, Noncontrolling Interest.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56" authorId="0">
      <x:text>
        <x:r>
          <x:t>C FY2017 Income Tax Expense (Benefit).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57" authorId="0">
      <x:text>
        <x:r>
          <x:t>C FY2017 Net Income (Loss) Attributable to Parent.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58" authorId="0">
      <x:text>
        <x:r>
          <x:t>C FY2017 Net Income (Loss) Available to Common Stockholders, Basic.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59" authorId="0">
      <x:text>
        <x:r>
          <x:t>C FY2017 Dividends, Preferred Stock.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60" authorId="0">
      <x:text>
        <x:r>
          <x:t>C FY2017 Earnings Per Share, Diluted. USD and share amounts are in millions; ratios and per-share values are unscaled. Source unit USD/shares.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61" authorId="0">
      <x:text>
        <x:r>
          <x:t>C FY2017 Weighted Average Number of Shares Outstanding, Diluted. USD and share amounts are in millions; ratios and per-share values are unscaled. Source unit shares.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62" authorId="0">
      <x:text>
        <x:r>
          <x:t>C FY2017 Dividends per common share. USD and share amounts are in millions; ratios and per-share values are unscaled. Source unit USD/share. Filed , accession . . Not reported / unavailable</x:t>
        </x:r>
      </x:text>
    </x:comment>
    <x:comment ref="F1063" authorId="0">
      <x:text>
        <x:r>
          <x:t>C FY2017 Payments of Dividends.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64" authorId="0">
      <x:text>
        <x:r>
          <x:t>C FY2017 Payments for Repurchase of Common Stock.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65" authorId="0">
      <x:text>
        <x:r>
          <x:t>C FY2017 Gross loan charge-offs. USD and share amounts are in millions; ratios and per-share values are unscaled. Source unit USDm. Filed , accession . . Not reported / unavailable</x:t>
        </x:r>
      </x:text>
    </x:comment>
    <x:comment ref="F1066" authorId="0">
      <x:text>
        <x:r>
          <x:t>C FY2017 Loan recoveries. USD and share amounts are in millions; ratios and per-share values are unscaled. Source unit USDm. Filed , accession . . Not reported / unavailable</x:t>
        </x:r>
      </x:text>
    </x:comment>
    <x:comment ref="F1067" authorId="0">
      <x:text>
        <x:r>
          <x:t>C FY2017 Risk-weighted assets. USD and share amounts are in millions; ratios and per-share values are unscaled. Source unit USDm. Filed , accession . . Not reported / unavailable</x:t>
        </x:r>
      </x:text>
    </x:comment>
    <x:comment ref="F1068" authorId="0">
      <x:text>
        <x:r>
          <x:t>C FY2017 Actual standardized CET1 ratio. USD and share amounts are in millions; ratios and per-share values are unscaled. Source unit %. Filed , accession . . Not reported / unavailable</x:t>
        </x:r>
      </x:text>
    </x:comment>
    <x:comment ref="F1069" authorId="0">
      <x:text>
        <x:r>
          <x:t>C FY2017 Issuer reported net interest margin. USD and share amounts are in millions; ratios and per-share values are unscaled. Source unit %. Filed , accession . . Not reported / unavailable</x:t>
        </x:r>
      </x:text>
    </x:comment>
    <x:comment ref="F1070" authorId="0">
      <x:text>
        <x:r>
          <x:t>C FY2017 Reported common book value per share. USD and share amounts are in millions; ratios and per-share values are unscaled. Source unit USD/shares. Filed 2018-02-23, accession 0000831001-18-000040. https://www.sec.gov/Archives/edgar/data/831001/000083100118000040/c-12312017x10k.htm. Verified original issuer table row; same-date end balance, excluding average and regulatory minimum tables.</x:t>
        </x:r>
      </x:text>
    </x:comment>
    <x:comment ref="F1071" authorId="0">
      <x:text>
        <x:r>
          <x:t>C FY2017 Reported tangible book value per share. USD and share amounts are in millions; ratios and per-share values are unscaled. Source unit USD/shares. Filed 2018-02-23, accession 0000831001-18-000040. https://www.sec.gov/Archives/edgar/data/831001/000083100118000040/c-12312017x10k.htm. Verified original issuer table row; same-date end balance, excluding average and regulatory minimum tables.</x:t>
        </x:r>
      </x:text>
    </x:comment>
    <x:comment ref="F1072" authorId="0">
      <x:text>
        <x:r>
          <x:t>C FY2017 Reported tangible common equity. USD and share amounts are in millions; ratios and per-share values are unscaled. Source unit USDm. Filed , accession . . Not reported / unavailable</x:t>
        </x:r>
      </x:text>
    </x:comment>
    <x:comment ref="F1073" authorId="0">
      <x:text>
        <x:r>
          <x:t>C FY2018 Assets.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74" authorId="0">
      <x:text>
        <x:r>
          <x:t>C FY2018 Liabilities.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75" authorId="0">
      <x:text>
        <x:r>
          <x:t>C FY2018 Stockholders' Equity Attributable to Parent.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76" authorId="0">
      <x:text>
        <x:r>
          <x:t>C FY2018 Preferred Stock, Value, Issued.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77" authorId="0">
      <x:text>
        <x:r>
          <x:t>C FY2018 Reported common shareholders equity. USD and share amounts are in millions; ratios and per-share values are unscaled. Source unit USDm. Filed , accession . . Not reported / unavailable</x:t>
        </x:r>
      </x:text>
    </x:comment>
    <x:comment ref="F1078" authorId="0">
      <x:text>
        <x:r>
          <x:t>C FY2018 Goodwill.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079" authorId="0">
      <x:text>
        <x:r>
          <x:t>C FY2018 Intangible Assets, Net (Excluding Goodwill).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80" authorId="0">
      <x:text>
        <x:r>
          <x:t>C FY2018 Reported goodwill and intangible assets combined. USD and share amounts are in millions; ratios and per-share values are unscaled. Source unit USDm. Filed , accession . . Not reported / unavailable</x:t>
        </x:r>
      </x:text>
    </x:comment>
    <x:comment ref="F1081" authorId="0">
      <x:text>
        <x:r>
          <x:t>C FY2018 Period-end common shares outstanding. USD and share amounts are in millions; ratios and per-share values are unscaled. Source unit million. Filed , accession . . Not reported / unavailable</x:t>
        </x:r>
      </x:text>
    </x:comment>
    <x:comment ref="F1082" authorId="0">
      <x:text>
        <x:r>
          <x:t>C FY2018 Common Stock, Shares, Issued. USD and share amounts are in millions; ratios and per-share values are unscaled. Source unit shares.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83" authorId="0">
      <x:text>
        <x:r>
          <x:t>C FY2018 Treasury Stock, Shares. USD and share amounts are in millions; ratios and per-share values are unscaled. Source unit shares.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84" authorId="0">
      <x:text>
        <x:r>
          <x:t>C FY2018 Deposits.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85" authorId="0">
      <x:text>
        <x:r>
          <x:t>C FY2018 Loans and Leases Receivable, Net of Deferred Income.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86" authorId="0">
      <x:text>
        <x:r>
          <x:t>C FY2018 Loans and Leases Receivable, Net Amount.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87" authorId="0">
      <x:text>
        <x:r>
          <x:t>C FY2018 Financing Receivable, Allowance for Credit Loss.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088" authorId="0">
      <x:text>
        <x:r>
          <x:t>C FY2018 Nonaccrual. USD and share amounts are in millions; ratios and per-share values are unscaled. Source unit USDm. Filed , accession . . Not reported / unavailable</x:t>
        </x:r>
      </x:text>
    </x:comment>
    <x:comment ref="F1089" authorId="0">
      <x:text>
        <x:r>
          <x:t>C FY2018 Cash and Cash Equivalents, at Carrying Value.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90" authorId="0">
      <x:text>
        <x:r>
          <x:t>C FY2018 Accumulated Other Comprehensive Income (Loss), Net of Tax.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091" authorId="0">
      <x:text>
        <x:r>
          <x:t>C FY2018 Interest Income (Expense), Net.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092" authorId="0">
      <x:text>
        <x:r>
          <x:t>C FY2018 Noninterest Income.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093" authorId="0">
      <x:text>
        <x:r>
          <x:t>C FY2018 Revenues.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094" authorId="0">
      <x:text>
        <x:r>
          <x:t>C FY2018 Noninterest Expense.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095" authorId="0">
      <x:text>
        <x:r>
          <x:t>C FY2018 Provision for Loan, Lease, and Other Losses. USD and share amounts are in millions; ratios and per-share values are unscaled. Source unit USD. Filed 2019-02-22, accession 0000831001-19-000027. https://www.sec.gov/Archives/edgar/data/831001/000083100119000027/c-12312018x10k.htm. Latest eligible comparative presentation at the information cutoff.</x:t>
        </x:r>
      </x:text>
    </x:comment>
    <x:comment ref="F1096" authorId="0">
      <x:text>
        <x:r>
          <x:t>C FY2018 Income (Loss) from Continuing Operations before Income Taxes, Noncontrolling Interest.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097" authorId="0">
      <x:text>
        <x:r>
          <x:t>C FY2018 Income Tax Expense (Benefit).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098" authorId="0">
      <x:text>
        <x:r>
          <x:t>C FY2018 Net Income (Loss) Attributable to Parent.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099" authorId="0">
      <x:text>
        <x:r>
          <x:t>C FY2018 Net Income (Loss) Available to Common Stockholders, Basic.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100" authorId="0">
      <x:text>
        <x:r>
          <x:t>C FY2018 Dividends, Preferred Stock.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101" authorId="0">
      <x:text>
        <x:r>
          <x:t>C FY2018 Earnings Per Share, Diluted. USD and share amounts are in millions; ratios and per-share values are unscaled. Source unit USD/shares. Filed 2021-02-26, accession 0000831001-21-000042. https://www.sec.gov/Archives/edgar/data/831001/000083100121000042/c-20201231.htm. Latest eligible comparative presentation at the information cutoff.</x:t>
        </x:r>
      </x:text>
    </x:comment>
    <x:comment ref="F1102" authorId="0">
      <x:text>
        <x:r>
          <x:t>C FY2018 Weighted Average Number of Shares Outstanding, Diluted. USD and share amounts are in millions; ratios and per-share values are unscaled. Source unit shares. Filed 2021-02-26, accession 0000831001-21-000042. https://www.sec.gov/Archives/edgar/data/831001/000083100121000042/c-20201231.htm. Latest eligible comparative presentation at the information cutoff.</x:t>
        </x:r>
      </x:text>
    </x:comment>
    <x:comment ref="F1103" authorId="0">
      <x:text>
        <x:r>
          <x:t>C FY2018 Dividends per common share. USD and share amounts are in millions; ratios and per-share values are unscaled. Source unit USD/share. Filed , accession . . Not reported / unavailable</x:t>
        </x:r>
      </x:text>
    </x:comment>
    <x:comment ref="F1104" authorId="0">
      <x:text>
        <x:r>
          <x:t>C FY2018 Payments of Dividends.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105" authorId="0">
      <x:text>
        <x:r>
          <x:t>C FY2018 Payments for Repurchase of Common Stock.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106" authorId="0">
      <x:text>
        <x:r>
          <x:t>C FY2018 Gross loan charge-offs. USD and share amounts are in millions; ratios and per-share values are unscaled. Source unit USDm. Filed , accession . . Not reported / unavailable</x:t>
        </x:r>
      </x:text>
    </x:comment>
    <x:comment ref="F1107" authorId="0">
      <x:text>
        <x:r>
          <x:t>C FY2018 Loan recoveries. USD and share amounts are in millions; ratios and per-share values are unscaled. Source unit USDm. Filed , accession . . Not reported / unavailable</x:t>
        </x:r>
      </x:text>
    </x:comment>
    <x:comment ref="F1108" authorId="0">
      <x:text>
        <x:r>
          <x:t>C FY2018 Risk-weighted assets. USD and share amounts are in millions; ratios and per-share values are unscaled. Source unit USDm. Filed , accession . . Not reported / unavailable</x:t>
        </x:r>
      </x:text>
    </x:comment>
    <x:comment ref="F1109" authorId="0">
      <x:text>
        <x:r>
          <x:t>C FY2018 Actual standardized CET1 ratio. USD and share amounts are in millions; ratios and per-share values are unscaled. Source unit %. Filed , accession . . Not reported / unavailable</x:t>
        </x:r>
      </x:text>
    </x:comment>
    <x:comment ref="F1110" authorId="0">
      <x:text>
        <x:r>
          <x:t>C FY2018 Issuer reported net interest margin. USD and share amounts are in millions; ratios and per-share values are unscaled. Source unit %. Filed , accession . . Not reported / unavailable</x:t>
        </x:r>
      </x:text>
    </x:comment>
    <x:comment ref="F1111" authorId="0">
      <x:text>
        <x:r>
          <x:t>C FY2018 Reported common book value per share. USD and share amounts are in millions; ratios and per-share values are unscaled. Source unit USD/shares. Filed 2019-02-22, accession 0000831001-19-000027. https://www.sec.gov/Archives/edgar/data/831001/000083100119000027/c-12312018x10k.htm. Verified original issuer table row; same-date end balance, excluding average and regulatory minimum tables.</x:t>
        </x:r>
      </x:text>
    </x:comment>
    <x:comment ref="F1112" authorId="0">
      <x:text>
        <x:r>
          <x:t>C FY2018 Reported tangible book value per share. USD and share amounts are in millions; ratios and per-share values are unscaled. Source unit USD/shares. Filed 2019-02-22, accession 0000831001-19-000027. https://www.sec.gov/Archives/edgar/data/831001/000083100119000027/c-12312018x10k.htm. Verified original issuer table row; same-date end balance, excluding average and regulatory minimum tables.</x:t>
        </x:r>
      </x:text>
    </x:comment>
    <x:comment ref="F1113" authorId="0">
      <x:text>
        <x:r>
          <x:t>C FY2018 Reported tangible common equity. USD and share amounts are in millions; ratios and per-share values are unscaled. Source unit USDm. Filed , accession . . Not reported / unavailable</x:t>
        </x:r>
      </x:text>
    </x:comment>
    <x:comment ref="F1114" authorId="0">
      <x:text>
        <x:r>
          <x:t>C FY2019 Assets.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115" authorId="0">
      <x:text>
        <x:r>
          <x:t>C FY2019 Liabilities.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116" authorId="0">
      <x:text>
        <x:r>
          <x:t>C FY2019 Stockholders' Equity Attributable to Parent.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117" authorId="0">
      <x:text>
        <x:r>
          <x:t>C FY2019 Preferred Stock, Value, Issued.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118" authorId="0">
      <x:text>
        <x:r>
          <x:t>C FY2019 Reported common shareholders equity. USD and share amounts are in millions; ratios and per-share values are unscaled. Source unit USDm. Filed , accession . . Not reported / unavailable</x:t>
        </x:r>
      </x:text>
    </x:comment>
    <x:comment ref="F1119" authorId="0">
      <x:text>
        <x:r>
          <x:t>C FY2019 Goodwill.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20" authorId="0">
      <x:text>
        <x:r>
          <x:t>C FY2019 Intangible Assets, Net (Excluding Goodwill).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121" authorId="0">
      <x:text>
        <x:r>
          <x:t>C FY2019 Reported goodwill and intangible assets combined. USD and share amounts are in millions; ratios and per-share values are unscaled. Source unit USDm. Filed , accession . . Not reported / unavailable</x:t>
        </x:r>
      </x:text>
    </x:comment>
    <x:comment ref="F1122" authorId="0">
      <x:text>
        <x:r>
          <x:t>C FY2019 Period-end common shares outstanding. USD and share amounts are in millions; ratios and per-share values are unscaled. Source unit million. Filed , accession . . Not reported / unavailable</x:t>
        </x:r>
      </x:text>
    </x:comment>
    <x:comment ref="F1123" authorId="0">
      <x:text>
        <x:r>
          <x:t>C FY2019 Common Stock, Shares, Issued. USD and share amounts are in millions; ratios and per-share values are unscaled. Source unit shares. Filed 2021-02-26, accession 0000831001-21-000042. https://www.sec.gov/Archives/edgar/data/831001/000083100121000042/c-20201231.htm. Latest eligible comparative presentation at the information cutoff.</x:t>
        </x:r>
      </x:text>
    </x:comment>
    <x:comment ref="F1124" authorId="0">
      <x:text>
        <x:r>
          <x:t>C FY2019 Treasury Stock, Shares. USD and share amounts are in millions; ratios and per-share values are unscaled. Source unit shares. Filed 2021-02-26, accession 0000831001-21-000042. https://www.sec.gov/Archives/edgar/data/831001/000083100121000042/c-20201231.htm. Latest eligible comparative presentation at the information cutoff.</x:t>
        </x:r>
      </x:text>
    </x:comment>
    <x:comment ref="F1125" authorId="0">
      <x:text>
        <x:r>
          <x:t>C FY2019 Deposits.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126" authorId="0">
      <x:text>
        <x:r>
          <x:t>C FY2019 Loans and Leases Receivable, Net of Deferred Income.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127" authorId="0">
      <x:text>
        <x:r>
          <x:t>C FY2019 Loans and Leases Receivable, Net Amount. USD and share amounts are in millions; ratios and per-share values are unscaled. Source unit USD. Filed 2020-02-21, accession 0000831001-20-000031. https://www.sec.gov/Archives/edgar/data/831001/000083100120000031/c-12312019x10k.htm. Latest eligible comparative presentation at the information cutoff.</x:t>
        </x:r>
      </x:text>
    </x:comment>
    <x:comment ref="F1128" authorId="0">
      <x:text>
        <x:r>
          <x:t>C FY2019 Financing Receivable, Allowance for Credit Loss.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29" authorId="0">
      <x:text>
        <x:r>
          <x:t>C FY2019 Nonaccrual. USD and share amounts are in millions; ratios and per-share values are unscaled. Source unit USDm. Filed , accession . . Not reported / unavailable</x:t>
        </x:r>
      </x:text>
    </x:comment>
    <x:comment ref="F1130" authorId="0">
      <x:text>
        <x:r>
          <x:t>C FY2019 Cash. USD and share amounts are in millions; ratios and per-share values are unscaled. Source unit USDm. Filed , accession . . Not reported / unavailable</x:t>
        </x:r>
      </x:text>
    </x:comment>
    <x:comment ref="F1131" authorId="0">
      <x:text>
        <x:r>
          <x:t>C FY2019 Accumulated Other Comprehensive Income (Loss), Net of Tax. USD and share amounts are in millions; ratios and per-share values are unscaled. Source unit USD. Filed 2021-02-26, accession 0000831001-21-000042. https://www.sec.gov/Archives/edgar/data/831001/000083100121000042/c-20201231.htm. Latest eligible comparative presentation at the information cutoff.</x:t>
        </x:r>
      </x:text>
    </x:comment>
    <x:comment ref="F1132" authorId="0">
      <x:text>
        <x:r>
          <x:t>C FY2019 Interest Income (Expense), Net.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33" authorId="0">
      <x:text>
        <x:r>
          <x:t>C FY2019 Noninterest Income.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34" authorId="0">
      <x:text>
        <x:r>
          <x:t>C FY2019 Revenues.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35" authorId="0">
      <x:text>
        <x:r>
          <x:t>C FY2019 Noninterest Expense.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36" authorId="0">
      <x:text>
        <x:r>
          <x:t>C FY2019 Provision for credit losses. USD and share amounts are in millions; ratios and per-share values are unscaled. Source unit USDm. Filed , accession . . Not reported / unavailable</x:t>
        </x:r>
      </x:text>
    </x:comment>
    <x:comment ref="F1137" authorId="0">
      <x:text>
        <x:r>
          <x:t>C FY2019 Income (Loss) from Continuing Operations before Income Taxes, Noncontrolling Interest.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38" authorId="0">
      <x:text>
        <x:r>
          <x:t>C FY2019 Income Tax Expense (Benefit).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39" authorId="0">
      <x:text>
        <x:r>
          <x:t>C FY2019 Net Income (Loss) Attributable to Parent.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40" authorId="0">
      <x:text>
        <x:r>
          <x:t>C FY2019 Net Income (Loss) Available to Common Stockholders, Basic.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41" authorId="0">
      <x:text>
        <x:r>
          <x:t>C FY2019 Dividends, Preferred Stock.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42" authorId="0">
      <x:text>
        <x:r>
          <x:t>C FY2019 Earnings Per Share, Diluted. USD and share amounts are in millions; ratios and per-share values are unscaled. Source unit USD/shares. Filed 2022-05-10, accession 0000831001-22-000059. https://data.sec.gov/api/xbrl/companyfacts/CIK0000831001.json. Latest eligible comparative presentation at the information cutoff.</x:t>
        </x:r>
      </x:text>
    </x:comment>
    <x:comment ref="F1143" authorId="0">
      <x:text>
        <x:r>
          <x:t>C FY2019 Weighted Average Number of Shares Outstanding, Diluted. USD and share amounts are in millions; ratios and per-share values are unscaled. Source unit shares. Filed 2022-05-10, accession 0000831001-22-000059. https://data.sec.gov/api/xbrl/companyfacts/CIK0000831001.json. Latest eligible comparative presentation at the information cutoff.</x:t>
        </x:r>
      </x:text>
    </x:comment>
    <x:comment ref="F1144" authorId="0">
      <x:text>
        <x:r>
          <x:t>C FY2019 Dividends per common share. USD and share amounts are in millions; ratios and per-share values are unscaled. Source unit USD/share. Filed , accession . . Not reported / unavailable</x:t>
        </x:r>
      </x:text>
    </x:comment>
    <x:comment ref="F1145" authorId="0">
      <x:text>
        <x:r>
          <x:t>C FY2019 Payments of Dividends.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46" authorId="0">
      <x:text>
        <x:r>
          <x:t>C FY2019 Payments for Repurchase of Common Stock.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47" authorId="0">
      <x:text>
        <x:r>
          <x:t>C FY2019 Gross loan charge-offs. USD and share amounts are in millions; ratios and per-share values are unscaled. Source unit USDm. Filed , accession . . Not reported / unavailable</x:t>
        </x:r>
      </x:text>
    </x:comment>
    <x:comment ref="F1148" authorId="0">
      <x:text>
        <x:r>
          <x:t>C FY2019 Loan recoveries. USD and share amounts are in millions; ratios and per-share values are unscaled. Source unit USDm. Filed , accession . . Not reported / unavailable</x:t>
        </x:r>
      </x:text>
    </x:comment>
    <x:comment ref="F1149" authorId="0">
      <x:text>
        <x:r>
          <x:t>C FY2019 Risk-weighted assets. USD and share amounts are in millions; ratios and per-share values are unscaled. Source unit USDm. Filed , accession . . Not reported / unavailable</x:t>
        </x:r>
      </x:text>
    </x:comment>
    <x:comment ref="F1150" authorId="0">
      <x:text>
        <x:r>
          <x:t>C FY2019 Actual standardized CET1 ratio. USD and share amounts are in millions; ratios and per-share values are unscaled. Source unit %. Filed , accession . . Not reported / unavailable</x:t>
        </x:r>
      </x:text>
    </x:comment>
    <x:comment ref="F1151" authorId="0">
      <x:text>
        <x:r>
          <x:t>C FY2019 Issuer reported net interest margin. USD and share amounts are in millions; ratios and per-share values are unscaled. Source unit %. Filed , accession . . Not reported / unavailable</x:t>
        </x:r>
      </x:text>
    </x:comment>
    <x:comment ref="F1152" authorId="0">
      <x:text>
        <x:r>
          <x:t>C FY2019 Reported common book value per share. USD and share amounts are in millions; ratios and per-share values are unscaled. Source unit USD/shares. Filed 2020-02-21, accession 0000831001-20-000031. https://www.sec.gov/Archives/edgar/data/831001/000083100120000031/c-12312019x10k.htm. Verified original issuer table row; same-date end balance, excluding average and regulatory minimum tables.</x:t>
        </x:r>
      </x:text>
    </x:comment>
    <x:comment ref="F1153" authorId="0">
      <x:text>
        <x:r>
          <x:t>C FY2019 Reported tangible book value per share. USD and share amounts are in millions; ratios and per-share values are unscaled. Source unit USD/shares. Filed 2020-02-21, accession 0000831001-20-000031. https://www.sec.gov/Archives/edgar/data/831001/000083100120000031/c-12312019x10k.htm. Verified original issuer table row; same-date end balance, excluding average and regulatory minimum tables.</x:t>
        </x:r>
      </x:text>
    </x:comment>
    <x:comment ref="F1154" authorId="0">
      <x:text>
        <x:r>
          <x:t>C FY2019 Reported tangible common equity. USD and share amounts are in millions; ratios and per-share values are unscaled. Source unit USDm. Filed , accession . . Not reported / unavailable</x:t>
        </x:r>
      </x:text>
    </x:comment>
    <x:comment ref="F1155" authorId="0">
      <x:text>
        <x:r>
          <x:t>C FY2020 Assets.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56" authorId="0">
      <x:text>
        <x:r>
          <x:t>C FY2020 Liabilities.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57" authorId="0">
      <x:text>
        <x:r>
          <x:t>C FY2020 Stockholders' Equity Attributable to Parent.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58" authorId="0">
      <x:text>
        <x:r>
          <x:t>C FY2020 Preferred Stock, Value, Issued.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59" authorId="0">
      <x:text>
        <x:r>
          <x:t>C FY2020 Reported common shareholders equity. USD and share amounts are in millions; ratios and per-share values are unscaled. Source unit USDm. Filed , accession . . Not reported / unavailable</x:t>
        </x:r>
      </x:text>
    </x:comment>
    <x:comment ref="F1160" authorId="0">
      <x:text>
        <x:r>
          <x:t>C FY2020 Goodwill.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161" authorId="0">
      <x:text>
        <x:r>
          <x:t>C FY2020 Intangible Assets, Net (Excluding Goodwill).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62" authorId="0">
      <x:text>
        <x:r>
          <x:t>C FY2020 Reported goodwill and intangible assets combined. USD and share amounts are in millions; ratios and per-share values are unscaled. Source unit USDm. Filed , accession . . Not reported / unavailable</x:t>
        </x:r>
      </x:text>
    </x:comment>
    <x:comment ref="F1163" authorId="0">
      <x:text>
        <x:r>
          <x:t>C FY2020 Period-end common shares outstanding. USD and share amounts are in millions; ratios and per-share values are unscaled. Source unit million. Filed , accession . . Not reported / unavailable</x:t>
        </x:r>
      </x:text>
    </x:comment>
    <x:comment ref="F1164" authorId="0">
      <x:text>
        <x:r>
          <x:t>C FY2020 Common Stock, Shares, Issued. USD and share amounts are in millions; ratios and per-share values are unscaled. Source unit shares. Filed 2022-05-10, accession 0000831001-22-000059. https://data.sec.gov/api/xbrl/companyfacts/CIK0000831001.json. Latest eligible comparative presentation at the information cutoff.</x:t>
        </x:r>
      </x:text>
    </x:comment>
    <x:comment ref="F1165" authorId="0">
      <x:text>
        <x:r>
          <x:t>C FY2020 Treasury Stock, Shares. USD and share amounts are in millions; ratios and per-share values are unscaled. Source unit shares. Filed 2022-05-10, accession 0000831001-22-000059. https://data.sec.gov/api/xbrl/companyfacts/CIK0000831001.json. Latest eligible comparative presentation at the information cutoff.</x:t>
        </x:r>
      </x:text>
    </x:comment>
    <x:comment ref="F1166" authorId="0">
      <x:text>
        <x:r>
          <x:t>C FY2020 Deposits.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67" authorId="0">
      <x:text>
        <x:r>
          <x:t>C FY2020 Gross loans and leases selected definition. USD and share amounts are in millions; ratios and per-share values are unscaled. Source unit USDm. Filed , accession . . Not reported / unavailable</x:t>
        </x:r>
      </x:text>
    </x:comment>
    <x:comment ref="F1168" authorId="0">
      <x:text>
        <x:r>
          <x:t>C FY2020 Net loans after allowance selected definition. USD and share amounts are in millions; ratios and per-share values are unscaled. Source unit USDm. Filed , accession . . Not reported / unavailable</x:t>
        </x:r>
      </x:text>
    </x:comment>
    <x:comment ref="F1169" authorId="0">
      <x:text>
        <x:r>
          <x:t>C FY2020 Loan allowance for credit losses.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170" authorId="0">
      <x:text>
        <x:r>
          <x:t>C FY2020 Nonaccrual. USD and share amounts are in millions; ratios and per-share values are unscaled. Source unit USDm. Filed , accession . . Not reported / unavailable</x:t>
        </x:r>
      </x:text>
    </x:comment>
    <x:comment ref="F1171" authorId="0">
      <x:text>
        <x:r>
          <x:t>C FY2020 Cash. USD and share amounts are in millions; ratios and per-share values are unscaled. Source unit USDm. Filed , accession . . Not reported / unavailable</x:t>
        </x:r>
      </x:text>
    </x:comment>
    <x:comment ref="F1172" authorId="0">
      <x:text>
        <x:r>
          <x:t>C FY2020 Accumulated Other Comprehensive Income (Loss), Net of Tax. USD and share amounts are in millions; ratios and per-share values are unscaled. Source unit USD. Filed 2022-05-10, accession 0000831001-22-000059. https://data.sec.gov/api/xbrl/companyfacts/CIK0000831001.json. Latest eligible comparative presentation at the information cutoff.</x:t>
        </x:r>
      </x:text>
    </x:comment>
    <x:comment ref="F1173" authorId="0">
      <x:text>
        <x:r>
          <x:t>C FY2020 Interest Income (Expense), Net.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74" authorId="0">
      <x:text>
        <x:r>
          <x:t>C FY2020 Noninterest Income.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75" authorId="0">
      <x:text>
        <x:r>
          <x:t>C FY2020 Revenues.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76" authorId="0">
      <x:text>
        <x:r>
          <x:t>C FY2020 Noninterest Expense.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77" authorId="0">
      <x:text>
        <x:r>
          <x:t>C FY2020 Provision for credit losses. USD and share amounts are in millions; ratios and per-share values are unscaled. Source unit USDm. Filed , accession . . Not reported / unavailable</x:t>
        </x:r>
      </x:text>
    </x:comment>
    <x:comment ref="F1178" authorId="0">
      <x:text>
        <x:r>
          <x:t>C FY2020 Income (Loss) from Continuing Operations before Income Taxes, Noncontrolling Interest.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79" authorId="0">
      <x:text>
        <x:r>
          <x:t>C FY2020 Income Tax Expense (Benefit).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80" authorId="0">
      <x:text>
        <x:r>
          <x:t>C FY2020 Net Income (Loss) Attributable to Parent.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81" authorId="0">
      <x:text>
        <x:r>
          <x:t>C FY2020 Net Income (Loss) Available to Common Stockholders, Basic.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82" authorId="0">
      <x:text>
        <x:r>
          <x:t>C FY2020 Dividends, Preferred Stock.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83" authorId="0">
      <x:text>
        <x:r>
          <x:t>C FY2020 Earnings Per Share, Diluted. USD and share amounts are in millions; ratios and per-share values are unscaled. Source unit USD/shares. Filed 2023-02-27, accession 0000831001-23-000037. https://www.sec.gov/Archives/edgar/data/831001/000083100123000037/c-20221231.htm. Latest eligible comparative presentation at the information cutoff.</x:t>
        </x:r>
      </x:text>
    </x:comment>
    <x:comment ref="F1184" authorId="0">
      <x:text>
        <x:r>
          <x:t>C FY2020 Weighted Average Number of Shares Outstanding, Diluted. USD and share amounts are in millions; ratios and per-share values are unscaled. Source unit shares. Filed 2023-02-27, accession 0000831001-23-000037. https://www.sec.gov/Archives/edgar/data/831001/000083100123000037/c-20221231.htm. Latest eligible comparative presentation at the information cutoff.</x:t>
        </x:r>
      </x:text>
    </x:comment>
    <x:comment ref="F1185" authorId="0">
      <x:text>
        <x:r>
          <x:t>C FY2020 Dividends per common share. USD and share amounts are in millions; ratios and per-share values are unscaled. Source unit USD/share. Filed , accession . . Not reported / unavailable</x:t>
        </x:r>
      </x:text>
    </x:comment>
    <x:comment ref="F1186" authorId="0">
      <x:text>
        <x:r>
          <x:t>C FY2020 Payments of Dividends.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87" authorId="0">
      <x:text>
        <x:r>
          <x:t>C FY2020 Payments for Repurchase of Common Stock.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88" authorId="0">
      <x:text>
        <x:r>
          <x:t>C FY2020 Gross loan charge-offs. USD and share amounts are in millions; ratios and per-share values are unscaled. Source unit USDm. Filed , accession . . Not reported / unavailable</x:t>
        </x:r>
      </x:text>
    </x:comment>
    <x:comment ref="F1189" authorId="0">
      <x:text>
        <x:r>
          <x:t>C FY2020 Loan recoveries. USD and share amounts are in millions; ratios and per-share values are unscaled. Source unit USDm. Filed , accession . . Not reported / unavailable</x:t>
        </x:r>
      </x:text>
    </x:comment>
    <x:comment ref="F1190" authorId="0">
      <x:text>
        <x:r>
          <x:t>C FY2020 Risk-weighted assets. USD and share amounts are in millions; ratios and per-share values are unscaled. Source unit USDm. Filed , accession . . Not reported / unavailable</x:t>
        </x:r>
      </x:text>
    </x:comment>
    <x:comment ref="F1191" authorId="0">
      <x:text>
        <x:r>
          <x:t>C FY2020 Actual standardized CET1 ratio. USD and share amounts are in millions; ratios and per-share values are unscaled. Source unit %. Filed , accession . . Not reported / unavailable</x:t>
        </x:r>
      </x:text>
    </x:comment>
    <x:comment ref="F1192" authorId="0">
      <x:text>
        <x:r>
          <x:t>C FY2020 Issuer reported net interest margin. USD and share amounts are in millions; ratios and per-share values are unscaled. Source unit %. Filed , accession . . Not reported / unavailable</x:t>
        </x:r>
      </x:text>
    </x:comment>
    <x:comment ref="F1193" authorId="0">
      <x:text>
        <x:r>
          <x:t>C FY2020 Reported common book value per share. USD and share amounts are in millions; ratios and per-share values are unscaled. Source unit USD/shares. Filed 2021-02-26, accession 0000831001-21-000042. https://www.sec.gov/Archives/edgar/data/831001/000083100121000042/c-20201231.htm. Verified original issuer table row; same-date end balance, excluding average and regulatory minimum tables.</x:t>
        </x:r>
      </x:text>
    </x:comment>
    <x:comment ref="F1194" authorId="0">
      <x:text>
        <x:r>
          <x:t>C FY2020 Reported tangible book value per share. USD and share amounts are in millions; ratios and per-share values are unscaled. Source unit USD/shares. Filed 2021-02-26, accession 0000831001-21-000042. https://www.sec.gov/Archives/edgar/data/831001/000083100121000042/c-20201231.htm. Verified original issuer table row; same-date end balance, excluding average and regulatory minimum tables.</x:t>
        </x:r>
      </x:text>
    </x:comment>
    <x:comment ref="F1195" authorId="0">
      <x:text>
        <x:r>
          <x:t>C FY2020 Reported tangible common equity. USD and share amounts are in millions; ratios and per-share values are unscaled. Source unit USDm. Filed , accession . . Not reported / unavailable</x:t>
        </x:r>
      </x:text>
    </x:comment>
    <x:comment ref="F1196" authorId="0">
      <x:text>
        <x:r>
          <x:t>C FY2021 Assets.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197" authorId="0">
      <x:text>
        <x:r>
          <x:t>C FY2021 Liabilities.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98" authorId="0">
      <x:text>
        <x:r>
          <x:t>C FY2021 Stockholders' Equity Attributable to Parent.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199" authorId="0">
      <x:text>
        <x:r>
          <x:t>C FY2021 Preferred Stock, Value, Issued.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200" authorId="0">
      <x:text>
        <x:r>
          <x:t>C FY2021 Reported common shareholders equity. USD and share amounts are in millions; ratios and per-share values are unscaled. Source unit USDm. Filed , accession . . Not reported / unavailable</x:t>
        </x:r>
      </x:text>
    </x:comment>
    <x:comment ref="F1201" authorId="0">
      <x:text>
        <x:r>
          <x:t>C FY2021 Goodwill.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02" authorId="0">
      <x:text>
        <x:r>
          <x:t>C FY2021 Intangible Assets, Net (Excluding Goodwill).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203" authorId="0">
      <x:text>
        <x:r>
          <x:t>C FY2021 Reported goodwill and intangible assets combined. USD and share amounts are in millions; ratios and per-share values are unscaled. Source unit USDm. Filed , accession . . Not reported / unavailable</x:t>
        </x:r>
      </x:text>
    </x:comment>
    <x:comment ref="F1204" authorId="0">
      <x:text>
        <x:r>
          <x:t>C FY2021 Period-end common shares outstanding. USD and share amounts are in millions; ratios and per-share values are unscaled. Source unit million. Filed , accession . . Not reported / unavailable</x:t>
        </x:r>
      </x:text>
    </x:comment>
    <x:comment ref="F1205" authorId="0">
      <x:text>
        <x:r>
          <x:t>C FY2021 Common Stock, Shares, Issued. USD and share amounts are in millions; ratios and per-share values are unscaled. Source unit shares. Filed 2023-02-27, accession 0000831001-23-000037. https://www.sec.gov/Archives/edgar/data/831001/000083100123000037/c-20221231.htm. Latest eligible comparative presentation at the information cutoff.</x:t>
        </x:r>
      </x:text>
    </x:comment>
    <x:comment ref="F1206" authorId="0">
      <x:text>
        <x:r>
          <x:t>C FY2021 Treasury Stock, Shares. USD and share amounts are in millions; ratios and per-share values are unscaled. Source unit shares. Filed 2022-08-04, accession 0000831001-22-000111. https://data.sec.gov/api/xbrl/companyfacts/CIK0000831001.json. Latest eligible comparative presentation at the information cutoff.</x:t>
        </x:r>
      </x:text>
    </x:comment>
    <x:comment ref="F1207" authorId="0">
      <x:text>
        <x:r>
          <x:t>C FY2021 Deposits.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208" authorId="0">
      <x:text>
        <x:r>
          <x:t>C FY2021 Gross loans and leases selected definition. USD and share amounts are in millions; ratios and per-share values are unscaled. Source unit USDm. Filed , accession . . Not reported / unavailable</x:t>
        </x:r>
      </x:text>
    </x:comment>
    <x:comment ref="F1209" authorId="0">
      <x:text>
        <x:r>
          <x:t>C FY2021 Net loans after allowance selected definition. USD and share amounts are in millions; ratios and per-share values are unscaled. Source unit USDm. Filed , accession . . Not reported / unavailable</x:t>
        </x:r>
      </x:text>
    </x:comment>
    <x:comment ref="F1210" authorId="0">
      <x:text>
        <x:r>
          <x:t>C FY2021 Loan allowance for credit losses.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11" authorId="0">
      <x:text>
        <x:r>
          <x:t>C FY2021 Nonaccrual. USD and share amounts are in millions; ratios and per-share values are unscaled. Source unit USDm. Filed , accession . . Not reported / unavailable</x:t>
        </x:r>
      </x:text>
    </x:comment>
    <x:comment ref="F1212" authorId="0">
      <x:text>
        <x:r>
          <x:t>C FY2021 Cash. USD and share amounts are in millions; ratios and per-share values are unscaled. Source unit USDm. Filed , accession . . Not reported / unavailable</x:t>
        </x:r>
      </x:text>
    </x:comment>
    <x:comment ref="F1213" authorId="0">
      <x:text>
        <x:r>
          <x:t>C FY2021 Accumulated Other Comprehensive Income (Loss), Net of Tax. USD and share amounts are in millions; ratios and per-share values are unscaled. Source unit USD. Filed 2023-02-27, accession 0000831001-23-000037. https://www.sec.gov/Archives/edgar/data/831001/000083100123000037/c-20221231.htm. Latest eligible comparative presentation at the information cutoff.</x:t>
        </x:r>
      </x:text>
    </x:comment>
    <x:comment ref="F1214" authorId="0">
      <x:text>
        <x:r>
          <x:t>C FY2021 Interest Income (Expense), Net.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15" authorId="0">
      <x:text>
        <x:r>
          <x:t>C FY2021 Noninterest Income.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16" authorId="0">
      <x:text>
        <x:r>
          <x:t>C FY2021 Revenues.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17" authorId="0">
      <x:text>
        <x:r>
          <x:t>C FY2021 Noninterest Expense.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18" authorId="0">
      <x:text>
        <x:r>
          <x:t>C FY2021 Provision for credit losses. USD and share amounts are in millions; ratios and per-share values are unscaled. Source unit USDm. Filed , accession . . Not reported / unavailable</x:t>
        </x:r>
      </x:text>
    </x:comment>
    <x:comment ref="F1219" authorId="0">
      <x:text>
        <x:r>
          <x:t>C FY2021 Income (Loss) from Continuing Operations before Income Taxes, Noncontrolling Interest.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20" authorId="0">
      <x:text>
        <x:r>
          <x:t>C FY2021 Income Tax Expense (Benefit).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21" authorId="0">
      <x:text>
        <x:r>
          <x:t>C FY2021 Net Income (Loss) Attributable to Parent.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22" authorId="0">
      <x:text>
        <x:r>
          <x:t>C FY2021 Net Income (Loss) Available to Common Stockholders, Basic.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23" authorId="0">
      <x:text>
        <x:r>
          <x:t>C FY2021 Dividends, Preferred Stock.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24" authorId="0">
      <x:text>
        <x:r>
          <x:t>C FY2021 Earnings Per Share, Diluted. USD and share amounts are in millions; ratios and per-share values are unscaled. Source unit USD/shares. Filed 2024-02-23, accession 0000831001-24-000033. https://www.sec.gov/Archives/edgar/data/831001/000083100124000033/c-20231231.htm. Latest eligible comparative presentation at the information cutoff.</x:t>
        </x:r>
      </x:text>
    </x:comment>
    <x:comment ref="F1225" authorId="0">
      <x:text>
        <x:r>
          <x:t>C FY2021 Weighted Average Number of Shares Outstanding, Diluted. USD and share amounts are in millions; ratios and per-share values are unscaled. Source unit shares. Filed 2024-02-23, accession 0000831001-24-000033. https://www.sec.gov/Archives/edgar/data/831001/000083100124000033/c-20231231.htm. Latest eligible comparative presentation at the information cutoff.</x:t>
        </x:r>
      </x:text>
    </x:comment>
    <x:comment ref="F1226" authorId="0">
      <x:text>
        <x:r>
          <x:t>C FY2021 Dividends per common share. USD and share amounts are in millions; ratios and per-share values are unscaled. Source unit USD/share. Filed , accession . . Not reported / unavailable</x:t>
        </x:r>
      </x:text>
    </x:comment>
    <x:comment ref="F1227" authorId="0">
      <x:text>
        <x:r>
          <x:t>C FY2021 Payments of Dividends.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28" authorId="0">
      <x:text>
        <x:r>
          <x:t>C FY2021 Payments for Repurchase of Common Stock.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29" authorId="0">
      <x:text>
        <x:r>
          <x:t>C FY2021 Gross loan charge-offs. USD and share amounts are in millions; ratios and per-share values are unscaled. Source unit USDm. Filed , accession . . Not reported / unavailable</x:t>
        </x:r>
      </x:text>
    </x:comment>
    <x:comment ref="F1230" authorId="0">
      <x:text>
        <x:r>
          <x:t>C FY2021 Loan recoveries. USD and share amounts are in millions; ratios and per-share values are unscaled. Source unit USDm. Filed , accession . . Not reported / unavailable</x:t>
        </x:r>
      </x:text>
    </x:comment>
    <x:comment ref="F1231" authorId="0">
      <x:text>
        <x:r>
          <x:t>C FY2021 Risk-weighted assets. USD and share amounts are in millions; ratios and per-share values are unscaled. Source unit USDm. Filed , accession . . Not reported / unavailable</x:t>
        </x:r>
      </x:text>
    </x:comment>
    <x:comment ref="F1232" authorId="0">
      <x:text>
        <x:r>
          <x:t>C FY2021 Actual standardized CET1 ratio. USD and share amounts are in millions; ratios and per-share values are unscaled. Source unit %. Filed , accession . . Not reported / unavailable</x:t>
        </x:r>
      </x:text>
    </x:comment>
    <x:comment ref="F1233" authorId="0">
      <x:text>
        <x:r>
          <x:t>C FY2021 Issuer reported net interest margin. USD and share amounts are in millions; ratios and per-share values are unscaled. Source unit %. Filed , accession . . Not reported / unavailable</x:t>
        </x:r>
      </x:text>
    </x:comment>
    <x:comment ref="F1234" authorId="0">
      <x:text>
        <x:r>
          <x:t>C FY2021 Reported common book value per share. USD and share amounts are in millions; ratios and per-share values are unscaled. Source unit USD/shares. Filed 2022-02-28, accession 0000831001-22-000036. https://www.sec.gov/Archives/edgar/data/831001/000083100122000036/c-20211231.htm. Verified original issuer table row; same-date end balance, excluding average and regulatory minimum tables.</x:t>
        </x:r>
      </x:text>
    </x:comment>
    <x:comment ref="F1235" authorId="0">
      <x:text>
        <x:r>
          <x:t>C FY2021 Reported tangible book value per share. USD and share amounts are in millions; ratios and per-share values are unscaled. Source unit USD/shares. Filed 2022-02-28, accession 0000831001-22-000036. https://www.sec.gov/Archives/edgar/data/831001/000083100122000036/c-20211231.htm. Verified original issuer table row; same-date end balance, excluding average and regulatory minimum tables.</x:t>
        </x:r>
      </x:text>
    </x:comment>
    <x:comment ref="F1236" authorId="0">
      <x:text>
        <x:r>
          <x:t>C FY2021 Reported tangible common equity. USD and share amounts are in millions; ratios and per-share values are unscaled. Source unit USDm. Filed , accession . . Not reported / unavailable</x:t>
        </x:r>
      </x:text>
    </x:comment>
    <x:comment ref="F1237" authorId="0">
      <x:text>
        <x:r>
          <x:t>C FY2022 Assets.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38" authorId="0">
      <x:text>
        <x:r>
          <x:t>C FY2022 Liabilities.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39" authorId="0">
      <x:text>
        <x:r>
          <x:t>C FY2022 Stockholders' Equity Attributable to Parent.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40" authorId="0">
      <x:text>
        <x:r>
          <x:t>C FY2022 Preferred Stock, Value, Issued.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41" authorId="0">
      <x:text>
        <x:r>
          <x:t>C FY2022 Reported common shareholders equity. USD and share amounts are in millions; ratios and per-share values are unscaled. Source unit USDm. Filed , accession . . Not reported / unavailable</x:t>
        </x:r>
      </x:text>
    </x:comment>
    <x:comment ref="F1242" authorId="0">
      <x:text>
        <x:r>
          <x:t>C FY2022 Goodwill.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243" authorId="0">
      <x:text>
        <x:r>
          <x:t>C FY2022 Intangible Assets, Net (Excluding Goodwill).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44" authorId="0">
      <x:text>
        <x:r>
          <x:t>C FY2022 Reported goodwill and intangible assets combined. USD and share amounts are in millions; ratios and per-share values are unscaled. Source unit USDm. Filed , accession . . Not reported / unavailable</x:t>
        </x:r>
      </x:text>
    </x:comment>
    <x:comment ref="F1245" authorId="0">
      <x:text>
        <x:r>
          <x:t>C FY2022 Period-end common shares outstanding. USD and share amounts are in millions; ratios and per-share values are unscaled. Source unit million. Filed , accession . . Not reported / unavailable</x:t>
        </x:r>
      </x:text>
    </x:comment>
    <x:comment ref="F1246" authorId="0">
      <x:text>
        <x:r>
          <x:t>C FY2022 Common Stock, Shares, Issued. USD and share amounts are in millions; ratios and per-share values are unscaled. Source unit shares. Filed 2024-02-23, accession 0000831001-24-000033. https://www.sec.gov/Archives/edgar/data/831001/000083100124000033/c-20231231.htm. Latest eligible comparative presentation at the information cutoff.</x:t>
        </x:r>
      </x:text>
    </x:comment>
    <x:comment ref="F1247" authorId="0">
      <x:text>
        <x:r>
          <x:t>C FY2022 Treasury Stock, Common, Shares. USD and share amounts are in millions; ratios and per-share values are unscaled. Source unit shares. Filed 2024-02-23, accession 0000831001-24-000033. https://www.sec.gov/Archives/edgar/data/831001/000083100124000033/c-20231231.htm. Latest eligible comparative presentation at the information cutoff.</x:t>
        </x:r>
      </x:text>
    </x:comment>
    <x:comment ref="F1248" authorId="0">
      <x:text>
        <x:r>
          <x:t>C FY2022 Deposits.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49" authorId="0">
      <x:text>
        <x:r>
          <x:t>C FY2022 Gross loans and leases selected definition.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50" authorId="0">
      <x:text>
        <x:r>
          <x:t>C FY2022 Net loans after allowance selected definition.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51" authorId="0">
      <x:text>
        <x:r>
          <x:t>C FY2022 Loan allowance for credit losses.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252" authorId="0">
      <x:text>
        <x:r>
          <x:t>C FY2022 Nonaccrual. USD and share amounts are in millions; ratios and per-share values are unscaled. Source unit USDm. Filed , accession . . Not reported / unavailable</x:t>
        </x:r>
      </x:text>
    </x:comment>
    <x:comment ref="F1253" authorId="0">
      <x:text>
        <x:r>
          <x:t>C FY2022 Cash. USD and share amounts are in millions; ratios and per-share values are unscaled. Source unit USDm. Filed , accession . . Not reported / unavailable</x:t>
        </x:r>
      </x:text>
    </x:comment>
    <x:comment ref="F1254" authorId="0">
      <x:text>
        <x:r>
          <x:t>C FY2022 Accumulated Other Comprehensive Income (Loss), Net of Tax. USD and share amounts are in millions; ratios and per-share values are unscaled. Source unit USD. Filed 2024-02-23, accession 0000831001-24-000033. https://www.sec.gov/Archives/edgar/data/831001/000083100124000033/c-20231231.htm. Latest eligible comparative presentation at the information cutoff.</x:t>
        </x:r>
      </x:text>
    </x:comment>
    <x:comment ref="F1255" authorId="0">
      <x:text>
        <x:r>
          <x:t>C FY2022 Interest Income (Expense), Net.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56" authorId="0">
      <x:text>
        <x:r>
          <x:t>C FY2022 Noninterest Income.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57" authorId="0">
      <x:text>
        <x:r>
          <x:t>C FY2022 Revenues.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58" authorId="0">
      <x:text>
        <x:r>
          <x:t>C FY2022 Noninterest Expense.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59" authorId="0">
      <x:text>
        <x:r>
          <x:t>C FY2022 Provision for credit losses. USD and share amounts are in millions; ratios and per-share values are unscaled. Source unit USDm. Filed , accession . . Not reported / unavailable</x:t>
        </x:r>
      </x:text>
    </x:comment>
    <x:comment ref="F1260" authorId="0">
      <x:text>
        <x:r>
          <x:t>C FY2022 Income (Loss) from Continuing Operations before Income Taxes, Noncontrolling Interest.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61" authorId="0">
      <x:text>
        <x:r>
          <x:t>C FY2022 Income Tax Expense (Benefit).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62" authorId="0">
      <x:text>
        <x:r>
          <x:t>C FY2022 Net Income (Loss) Attributable to Parent.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63" authorId="0">
      <x:text>
        <x:r>
          <x:t>C FY2022 Net Income (Loss) Available to Common Stockholders, Basic.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64" authorId="0">
      <x:text>
        <x:r>
          <x:t>C FY2022 Dividends, Preferred Stock.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65" authorId="0">
      <x:text>
        <x:r>
          <x:t>C FY2022 Earnings Per Share, Diluted. USD and share amounts are in millions; ratios and per-share values are unscaled. Source unit USD/shares. Filed 2025-02-21, accession 0000831001-25-000067. https://www.sec.gov/Archives/edgar/data/831001/000083100125000067/c-20241231.htm. Latest eligible comparative presentation at the information cutoff.</x:t>
        </x:r>
      </x:text>
    </x:comment>
    <x:comment ref="F1266" authorId="0">
      <x:text>
        <x:r>
          <x:t>C FY2022 Weighted Average Number of Shares Outstanding, Diluted. USD and share amounts are in millions; ratios and per-share values are unscaled. Source unit shares. Filed 2025-02-21, accession 0000831001-25-000067. https://www.sec.gov/Archives/edgar/data/831001/000083100125000067/c-20241231.htm. Latest eligible comparative presentation at the information cutoff.</x:t>
        </x:r>
      </x:text>
    </x:comment>
    <x:comment ref="F1267" authorId="0">
      <x:text>
        <x:r>
          <x:t>C FY2022 Dividends per common share. USD and share amounts are in millions; ratios and per-share values are unscaled. Source unit USD/share. Filed , accession . . Not reported / unavailable</x:t>
        </x:r>
      </x:text>
    </x:comment>
    <x:comment ref="F1268" authorId="0">
      <x:text>
        <x:r>
          <x:t>C FY2022 Payments of Dividends.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69" authorId="0">
      <x:text>
        <x:r>
          <x:t>C FY2022 Payments for Repurchase of Common Stock.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70" authorId="0">
      <x:text>
        <x:r>
          <x:t>C FY2022 Gross loan charge-offs. USD and share amounts are in millions; ratios and per-share values are unscaled. Source unit USDm. Filed , accession . . Not reported / unavailable</x:t>
        </x:r>
      </x:text>
    </x:comment>
    <x:comment ref="F1271" authorId="0">
      <x:text>
        <x:r>
          <x:t>C FY2022 Loan recoveries. USD and share amounts are in millions; ratios and per-share values are unscaled. Source unit USDm. Filed , accession . . Not reported / unavailable</x:t>
        </x:r>
      </x:text>
    </x:comment>
    <x:comment ref="F1272" authorId="0">
      <x:text>
        <x:r>
          <x:t>C FY2022 Risk-weighted assets. USD and share amounts are in millions; ratios and per-share values are unscaled. Source unit USDm. Filed , accession . . Not reported / unavailable</x:t>
        </x:r>
      </x:text>
    </x:comment>
    <x:comment ref="F1273" authorId="0">
      <x:text>
        <x:r>
          <x:t>C FY2022 Actual standardized CET1 ratio. USD and share amounts are in millions; ratios and per-share values are unscaled. Source unit %. Filed , accession . . Not reported / unavailable</x:t>
        </x:r>
      </x:text>
    </x:comment>
    <x:comment ref="F1274" authorId="0">
      <x:text>
        <x:r>
          <x:t>C FY2022 Issuer reported net interest margin. USD and share amounts are in millions; ratios and per-share values are unscaled. Source unit %. Filed , accession . . Not reported / unavailable</x:t>
        </x:r>
      </x:text>
    </x:comment>
    <x:comment ref="F1275" authorId="0">
      <x:text>
        <x:r>
          <x:t>C FY2022 Reported common book value per share. USD and share amounts are in millions; ratios and per-share values are unscaled. Source unit USD/shares. Filed 2023-02-27, accession 0000831001-23-000037. https://www.sec.gov/Archives/edgar/data/831001/000083100123000037/c-20221231.htm. Verified original issuer table row; same-date end balance, excluding average and regulatory minimum tables.</x:t>
        </x:r>
      </x:text>
    </x:comment>
    <x:comment ref="F1276" authorId="0">
      <x:text>
        <x:r>
          <x:t>C FY2022 Reported tangible book value per share. USD and share amounts are in millions; ratios and per-share values are unscaled. Source unit USD/shares. Filed 2023-02-27, accession 0000831001-23-000037. https://www.sec.gov/Archives/edgar/data/831001/000083100123000037/c-20221231.htm. Verified original issuer table row; same-date end balance, excluding average and regulatory minimum tables.</x:t>
        </x:r>
      </x:text>
    </x:comment>
    <x:comment ref="F1277" authorId="0">
      <x:text>
        <x:r>
          <x:t>C FY2022 Reported tangible common equity. USD and share amounts are in millions; ratios and per-share values are unscaled. Source unit USDm. Filed , accession . . Not reported / unavailable</x:t>
        </x:r>
      </x:text>
    </x:comment>
    <x:comment ref="F1278" authorId="0">
      <x:text>
        <x:r>
          <x:t>C FY2023 Assets.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279" authorId="0">
      <x:text>
        <x:r>
          <x:t>C FY2023 Liabilities.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80" authorId="0">
      <x:text>
        <x:r>
          <x:t>C FY2023 Stockholders' Equity Attributable to Parent.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81" authorId="0">
      <x:text>
        <x:r>
          <x:t>C FY2023 Preferred Stock, Value, Issued.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82" authorId="0">
      <x:text>
        <x:r>
          <x:t>C FY2023 Reported common shareholders equity. USD and share amounts are in millions; ratios and per-share values are unscaled. Source unit USDm. Filed , accession . . Not reported / unavailable</x:t>
        </x:r>
      </x:text>
    </x:comment>
    <x:comment ref="F1283" authorId="0">
      <x:text>
        <x:r>
          <x:t>C FY2023 Goodwill.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284" authorId="0">
      <x:text>
        <x:r>
          <x:t>C FY2023 Intangible Assets, Net (Excluding Goodwill).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85" authorId="0">
      <x:text>
        <x:r>
          <x:t>C FY2023 Reported goodwill and intangible assets combined. USD and share amounts are in millions; ratios and per-share values are unscaled. Source unit USDm. Filed , accession . . Not reported / unavailable</x:t>
        </x:r>
      </x:text>
    </x:comment>
    <x:comment ref="F1286" authorId="0">
      <x:text>
        <x:r>
          <x:t>C FY2023 Period-end common shares outstanding. USD and share amounts are in millions; ratios and per-share values are unscaled. Source unit million. Filed , accession . . Not reported / unavailable</x:t>
        </x:r>
      </x:text>
    </x:comment>
    <x:comment ref="F1287" authorId="0">
      <x:text>
        <x:r>
          <x:t>C FY2023 Common Stock, Shares, Issued. USD and share amounts are in millions; ratios and per-share values are unscaled. Source unit shares. Filed 2025-02-21, accession 0000831001-25-000067. https://www.sec.gov/Archives/edgar/data/831001/000083100125000067/c-20241231.htm. Latest eligible comparative presentation at the information cutoff.</x:t>
        </x:r>
      </x:text>
    </x:comment>
    <x:comment ref="F1288" authorId="0">
      <x:text>
        <x:r>
          <x:t>C FY2023 Treasury Stock, Common, Shares. USD and share amounts are in millions; ratios and per-share values are unscaled. Source unit shares. Filed 2025-02-21, accession 0000831001-25-000067. https://www.sec.gov/Archives/edgar/data/831001/000083100125000067/c-20241231.htm. Latest eligible comparative presentation at the information cutoff.</x:t>
        </x:r>
      </x:text>
    </x:comment>
    <x:comment ref="F1289" authorId="0">
      <x:text>
        <x:r>
          <x:t>C FY2023 Deposits.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90" authorId="0">
      <x:text>
        <x:r>
          <x:t>C FY2023 Gross loans and leases selected definition.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91" authorId="0">
      <x:text>
        <x:r>
          <x:t>C FY2023 Net loans after allowance selected definition.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92" authorId="0">
      <x:text>
        <x:r>
          <x:t>C FY2023 Loan allowance for credit losses.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293" authorId="0">
      <x:text>
        <x:r>
          <x:t>C FY2023 Nonaccrual. USD and share amounts are in millions; ratios and per-share values are unscaled. Source unit USDm. Filed , accession . . Not reported / unavailable</x:t>
        </x:r>
      </x:text>
    </x:comment>
    <x:comment ref="F1294" authorId="0">
      <x:text>
        <x:r>
          <x:t>C FY2023 Cash. USD and share amounts are in millions; ratios and per-share values are unscaled. Source unit USDm. Filed , accession . . Not reported / unavailable</x:t>
        </x:r>
      </x:text>
    </x:comment>
    <x:comment ref="F1295" authorId="0">
      <x:text>
        <x:r>
          <x:t>C FY2023 Accumulated Other Comprehensive Income (Loss), Net of Tax. USD and share amounts are in millions; ratios and per-share values are unscaled. Source unit USD. Filed 2025-02-21, accession 0000831001-25-000067. https://www.sec.gov/Archives/edgar/data/831001/000083100125000067/c-20241231.htm. Latest eligible comparative presentation at the information cutoff.</x:t>
        </x:r>
      </x:text>
    </x:comment>
    <x:comment ref="F1296" authorId="0">
      <x:text>
        <x:r>
          <x:t>C FY2023 Interest Income (Expense), Net.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297" authorId="0">
      <x:text>
        <x:r>
          <x:t>C FY2023 Noninterest Income.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298" authorId="0">
      <x:text>
        <x:r>
          <x:t>C FY2023 Revenues.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299" authorId="0">
      <x:text>
        <x:r>
          <x:t>C FY2023 Noninterest Expense.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00" authorId="0">
      <x:text>
        <x:r>
          <x:t>C FY2023 Provision for credit losses. USD and share amounts are in millions; ratios and per-share values are unscaled. Source unit USDm. Filed , accession . . Not reported / unavailable</x:t>
        </x:r>
      </x:text>
    </x:comment>
    <x:comment ref="F1301" authorId="0">
      <x:text>
        <x:r>
          <x:t>C FY2023 Income (Loss) from Continuing Operations before Income Taxes, Noncontrolling Interest.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02" authorId="0">
      <x:text>
        <x:r>
          <x:t>C FY2023 Income Tax Expense (Benefit).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03" authorId="0">
      <x:text>
        <x:r>
          <x:t>C FY2023 Net Income (Loss) Attributable to Parent.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04" authorId="0">
      <x:text>
        <x:r>
          <x:t>C FY2023 Net Income (Loss) Available to Common Stockholders, Basic.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05" authorId="0">
      <x:text>
        <x:r>
          <x:t>C FY2023 Dividends, Preferred Stock.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06" authorId="0">
      <x:text>
        <x:r>
          <x:t>C FY2023 Earnings Per Share, Diluted. USD and share amounts are in millions; ratios and per-share values are unscaled. Source unit USD/shares. Filed 2026-02-20, accession 0000831001-26-000011. https://www.sec.gov/Archives/edgar/data/831001/000083100126000011/c-20251231.htm. Latest eligible comparative presentation at the information cutoff.</x:t>
        </x:r>
      </x:text>
    </x:comment>
    <x:comment ref="F1307" authorId="0">
      <x:text>
        <x:r>
          <x:t>C FY2023 Weighted Average Number of Shares Outstanding, Diluted. USD and share amounts are in millions; ratios and per-share values are unscaled. Source unit shares. Filed 2026-02-20, accession 0000831001-26-000011. https://www.sec.gov/Archives/edgar/data/831001/000083100126000011/c-20251231.htm. Latest eligible comparative presentation at the information cutoff.</x:t>
        </x:r>
      </x:text>
    </x:comment>
    <x:comment ref="F1308" authorId="0">
      <x:text>
        <x:r>
          <x:t>C FY2023 Dividends per common share. USD and share amounts are in millions; ratios and per-share values are unscaled. Source unit USD/share. Filed , accession . . Not reported / unavailable</x:t>
        </x:r>
      </x:text>
    </x:comment>
    <x:comment ref="F1309" authorId="0">
      <x:text>
        <x:r>
          <x:t>C FY2023 Payments of Dividends.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10" authorId="0">
      <x:text>
        <x:r>
          <x:t>C FY2023 Payments for Repurchase of Common Stock.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11" authorId="0">
      <x:text>
        <x:r>
          <x:t>C FY2023 Gross loan charge-offs. USD and share amounts are in millions; ratios and per-share values are unscaled. Source unit USDm. Filed , accession . . Not reported / unavailable</x:t>
        </x:r>
      </x:text>
    </x:comment>
    <x:comment ref="F1312" authorId="0">
      <x:text>
        <x:r>
          <x:t>C FY2023 Loan recoveries. USD and share amounts are in millions; ratios and per-share values are unscaled. Source unit USDm. Filed , accession . . Not reported / unavailable</x:t>
        </x:r>
      </x:text>
    </x:comment>
    <x:comment ref="F1313" authorId="0">
      <x:text>
        <x:r>
          <x:t>C FY2023 Risk-weighted assets. USD and share amounts are in millions; ratios and per-share values are unscaled. Source unit USDm. Filed , accession . . Not reported / unavailable</x:t>
        </x:r>
      </x:text>
    </x:comment>
    <x:comment ref="F1314" authorId="0">
      <x:text>
        <x:r>
          <x:t>C FY2023 Actual standardized CET1 ratio. USD and share amounts are in millions; ratios and per-share values are unscaled. Source unit %. Filed , accession . . Not reported / unavailable</x:t>
        </x:r>
      </x:text>
    </x:comment>
    <x:comment ref="F1315" authorId="0">
      <x:text>
        <x:r>
          <x:t>C FY2023 Issuer reported net interest margin. USD and share amounts are in millions; ratios and per-share values are unscaled. Source unit %. Filed , accession . . Not reported / unavailable</x:t>
        </x:r>
      </x:text>
    </x:comment>
    <x:comment ref="F1316" authorId="0">
      <x:text>
        <x:r>
          <x:t>C FY2023 Reported common book value per share. USD and share amounts are in millions; ratios and per-share values are unscaled. Source unit USD/shares. Filed 2024-02-23, accession 0000831001-24-000033. https://www.sec.gov/Archives/edgar/data/831001/000083100124000033/c-20231231.htm. Verified original issuer table row; same-date end balance, excluding average and regulatory minimum tables.</x:t>
        </x:r>
      </x:text>
    </x:comment>
    <x:comment ref="F1317" authorId="0">
      <x:text>
        <x:r>
          <x:t>C FY2023 Reported tangible book value per share. USD and share amounts are in millions; ratios and per-share values are unscaled. Source unit USD/shares. Filed 2024-02-23, accession 0000831001-24-000033. https://www.sec.gov/Archives/edgar/data/831001/000083100124000033/c-20231231.htm. Verified original issuer table row; same-date end balance, excluding average and regulatory minimum tables.</x:t>
        </x:r>
      </x:text>
    </x:comment>
    <x:comment ref="F1318" authorId="0">
      <x:text>
        <x:r>
          <x:t>C FY2023 Reported tangible common equity. USD and share amounts are in millions; ratios and per-share values are unscaled. Source unit USDm. Filed , accession . . Not reported / unavailable</x:t>
        </x:r>
      </x:text>
    </x:comment>
    <x:comment ref="F1319" authorId="0">
      <x:text>
        <x:r>
          <x:t>C FY2024 Assets.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20" authorId="0">
      <x:text>
        <x:r>
          <x:t>C FY2024 Liabilities.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21" authorId="0">
      <x:text>
        <x:r>
          <x:t>C FY2024 Stockholders' Equity Attributable to Parent.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22" authorId="0">
      <x:text>
        <x:r>
          <x:t>C FY2024 Preferred Stock, Value, Issued.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23" authorId="0">
      <x:text>
        <x:r>
          <x:t>C FY2024 Reported common shareholders equity. USD and share amounts are in millions; ratios and per-share values are unscaled. Source unit USDm. Filed , accession . . Not reported / unavailable</x:t>
        </x:r>
      </x:text>
    </x:comment>
    <x:comment ref="F1324" authorId="0">
      <x:text>
        <x:r>
          <x:t>C FY2024 Goodwill.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25" authorId="0">
      <x:text>
        <x:r>
          <x:t>C FY2024 Intangible Assets, Net (Excluding Goodwill).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26" authorId="0">
      <x:text>
        <x:r>
          <x:t>C FY2024 Reported goodwill and intangible assets combined. USD and share amounts are in millions; ratios and per-share values are unscaled. Source unit USDm. Filed , accession . . Not reported / unavailable</x:t>
        </x:r>
      </x:text>
    </x:comment>
    <x:comment ref="F1327" authorId="0">
      <x:text>
        <x:r>
          <x:t>C FY2024 Period-end common shares outstanding. USD and share amounts are in millions; ratios and per-share values are unscaled. Source unit million. Filed , accession . . Not reported / unavailable</x:t>
        </x:r>
      </x:text>
    </x:comment>
    <x:comment ref="F1328" authorId="0">
      <x:text>
        <x:r>
          <x:t>C FY2024 Common Stock, Shares, Issued. USD and share amounts are in millions; ratios and per-share values are unscaled. Source unit shares. Filed 2026-02-20, accession 0000831001-26-000011. https://www.sec.gov/Archives/edgar/data/831001/000083100126000011/c-20251231.htm. Latest eligible comparative presentation at the information cutoff.</x:t>
        </x:r>
      </x:text>
    </x:comment>
    <x:comment ref="F1329" authorId="0">
      <x:text>
        <x:r>
          <x:t>C FY2024 Treasury Stock, Common, Shares. USD and share amounts are in millions; ratios and per-share values are unscaled. Source unit shares. Filed 2026-02-20, accession 0000831001-26-000011. https://www.sec.gov/Archives/edgar/data/831001/000083100126000011/c-20251231.htm. Latest eligible comparative presentation at the information cutoff.</x:t>
        </x:r>
      </x:text>
    </x:comment>
    <x:comment ref="F1330" authorId="0">
      <x:text>
        <x:r>
          <x:t>C FY2024 Deposits.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31" authorId="0">
      <x:text>
        <x:r>
          <x:t>C FY2024 Gross loans and leases selected definition.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32" authorId="0">
      <x:text>
        <x:r>
          <x:t>C FY2024 Net loans after allowance selected definition.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33" authorId="0">
      <x:text>
        <x:r>
          <x:t>C FY2024 Loan allowance for credit losses.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334" authorId="0">
      <x:text>
        <x:r>
          <x:t>C FY2024 Nonaccrual. USD and share amounts are in millions; ratios and per-share values are unscaled. Source unit USDm. Filed , accession . . Not reported / unavailable</x:t>
        </x:r>
      </x:text>
    </x:comment>
    <x:comment ref="F1335" authorId="0">
      <x:text>
        <x:r>
          <x:t>C FY2024 Cash. USD and share amounts are in millions; ratios and per-share values are unscaled. Source unit USDm. Filed , accession . . Not reported / unavailable</x:t>
        </x:r>
      </x:text>
    </x:comment>
    <x:comment ref="F1336" authorId="0">
      <x:text>
        <x:r>
          <x:t>C FY2024 Accumulated Other Comprehensive Income (Loss), Net of Tax.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37" authorId="0">
      <x:text>
        <x:r>
          <x:t>C FY2024 Interest Income (Expense), Net.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38" authorId="0">
      <x:text>
        <x:r>
          <x:t>C FY2024 Noninterest Income.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39" authorId="0">
      <x:text>
        <x:r>
          <x:t>C FY2024 Revenues.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40" authorId="0">
      <x:text>
        <x:r>
          <x:t>C FY2024 Noninterest Expense.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41" authorId="0">
      <x:text>
        <x:r>
          <x:t>C FY2024 Provision for credit losses. USD and share amounts are in millions; ratios and per-share values are unscaled. Source unit USDm. Filed , accession . . Not reported / unavailable</x:t>
        </x:r>
      </x:text>
    </x:comment>
    <x:comment ref="F1342" authorId="0">
      <x:text>
        <x:r>
          <x:t>C FY2024 Income (Loss) from Continuing Operations before Income Taxes, Noncontrolling Interest.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43" authorId="0">
      <x:text>
        <x:r>
          <x:t>C FY2024 Income Tax Expense (Benefit).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44" authorId="0">
      <x:text>
        <x:r>
          <x:t>C FY2024 Net Income (Loss) Attributable to Parent.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45" authorId="0">
      <x:text>
        <x:r>
          <x:t>C FY2024 Net Income (Loss) Available to Common Stockholders, Basic.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46" authorId="0">
      <x:text>
        <x:r>
          <x:t>C FY2024 Dividends, Preferred Stock.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47" authorId="0">
      <x:text>
        <x:r>
          <x:t>C FY2024 Earnings Per Share, Diluted. USD and share amounts are in millions; ratios and per-share values are unscaled. Source unit USD/shares. Filed 2026-02-20, accession 0000831001-26-000011. https://www.sec.gov/Archives/edgar/data/831001/000083100126000011/c-20251231.htm. Latest eligible comparative presentation at the information cutoff.</x:t>
        </x:r>
      </x:text>
    </x:comment>
    <x:comment ref="F1348" authorId="0">
      <x:text>
        <x:r>
          <x:t>C FY2024 Weighted Average Number of Shares Outstanding, Diluted. USD and share amounts are in millions; ratios and per-share values are unscaled. Source unit shares. Filed 2026-02-20, accession 0000831001-26-000011. https://www.sec.gov/Archives/edgar/data/831001/000083100126000011/c-20251231.htm. Latest eligible comparative presentation at the information cutoff.</x:t>
        </x:r>
      </x:text>
    </x:comment>
    <x:comment ref="F1349" authorId="0">
      <x:text>
        <x:r>
          <x:t>C FY2024 Dividends per common share. USD and share amounts are in millions; ratios and per-share values are unscaled. Source unit USD/share. Filed , accession . . Not reported / unavailable</x:t>
        </x:r>
      </x:text>
    </x:comment>
    <x:comment ref="F1350" authorId="0">
      <x:text>
        <x:r>
          <x:t>C FY2024 Payments of Dividends.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51" authorId="0">
      <x:text>
        <x:r>
          <x:t>C FY2024 Payments for Repurchase of Common Stock.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52" authorId="0">
      <x:text>
        <x:r>
          <x:t>C FY2024 Gross loan charge-offs. USD and share amounts are in millions; ratios and per-share values are unscaled. Source unit USDm. Filed , accession . . Not reported / unavailable</x:t>
        </x:r>
      </x:text>
    </x:comment>
    <x:comment ref="F1353" authorId="0">
      <x:text>
        <x:r>
          <x:t>C FY2024 Loan recoveries. USD and share amounts are in millions; ratios and per-share values are unscaled. Source unit USDm. Filed , accession . . Not reported / unavailable</x:t>
        </x:r>
      </x:text>
    </x:comment>
    <x:comment ref="F1354" authorId="0">
      <x:text>
        <x:r>
          <x:t>C FY2024 Risk-weighted assets. USD and share amounts are in millions; ratios and per-share values are unscaled. Source unit USDm. Filed , accession . . Not reported / unavailable</x:t>
        </x:r>
      </x:text>
    </x:comment>
    <x:comment ref="F1355" authorId="0">
      <x:text>
        <x:r>
          <x:t>C FY2024 Actual standardized CET1 ratio. USD and share amounts are in millions; ratios and per-share values are unscaled. Source unit %. Filed , accession . . Not reported / unavailable</x:t>
        </x:r>
      </x:text>
    </x:comment>
    <x:comment ref="F1356" authorId="0">
      <x:text>
        <x:r>
          <x:t>C FY2024 Issuer reported net interest margin. USD and share amounts are in millions; ratios and per-share values are unscaled. Source unit %. Filed , accession . . Not reported / unavailable</x:t>
        </x:r>
      </x:text>
    </x:comment>
    <x:comment ref="F1357" authorId="0">
      <x:text>
        <x:r>
          <x:t>C FY2024 Reported common book value per share. USD and share amounts are in millions; ratios and per-share values are unscaled. Source unit USD/shares. Filed 2025-02-21, accession 0000831001-25-000067. https://www.sec.gov/Archives/edgar/data/831001/000083100125000067/c-20241231.htm. Verified original issuer table row; same-date end balance, excluding average and regulatory minimum tables.</x:t>
        </x:r>
      </x:text>
    </x:comment>
    <x:comment ref="F1358" authorId="0">
      <x:text>
        <x:r>
          <x:t>C FY2024 Reported tangible book value per share. USD and share amounts are in millions; ratios and per-share values are unscaled. Source unit USD/shares. Filed 2025-02-21, accession 0000831001-25-000067. https://www.sec.gov/Archives/edgar/data/831001/000083100125000067/c-20241231.htm. Verified original issuer table row; same-date end balance, excluding average and regulatory minimum tables.</x:t>
        </x:r>
      </x:text>
    </x:comment>
    <x:comment ref="F1359" authorId="0">
      <x:text>
        <x:r>
          <x:t>C FY2024 Reported tangible common equity. USD and share amounts are in millions; ratios and per-share values are unscaled. Source unit USDm. Filed , accession . . Not reported / unavailable</x:t>
        </x:r>
      </x:text>
    </x:comment>
    <x:comment ref="F1360" authorId="0">
      <x:text>
        <x:r>
          <x:t>C FY2025 assets.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361" authorId="0">
      <x:text>
        <x:r>
          <x:t>C FY2025 liabilities.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362" authorId="0">
      <x:text>
        <x:r>
          <x:t>C FY2025 Shareholders equity attributable to parent.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363" authorId="0">
      <x:text>
        <x:r>
          <x:t>C FY2025 Preferred equity carrying amount.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364" authorId="0">
      <x:text>
        <x:r>
          <x:t>C FY2025 Reported common shareholders equity. USD and share amounts are in millions; ratios and per-share values are unscaled. Source unit USDm. Filed , accession . . Not reported / unavailable</x:t>
        </x:r>
      </x:text>
    </x:comment>
    <x:comment ref="F1365" authorId="0">
      <x:text>
        <x:r>
          <x:t>C FY2025 goodwill.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366" authorId="0">
      <x:text>
        <x:r>
          <x:t>C FY2025 Other intangible assets excluding goodwill.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367" authorId="0">
      <x:text>
        <x:r>
          <x:t>C FY2025 Reported goodwill and intangible assets combined. USD and share amounts are in millions; ratios and per-share values are unscaled. Source unit USDm. Filed , accession . . Not reported / unavailable</x:t>
        </x:r>
      </x:text>
    </x:comment>
    <x:comment ref="F1368" authorId="0">
      <x:text>
        <x:r>
          <x:t>C FY2025 Period-end common shares outstanding. USD and share amounts are in millions; ratios and per-share values are unscaled. Source unit million. Filed , accession . . Not reported / unavailable</x:t>
        </x:r>
      </x:text>
    </x:comment>
    <x:comment ref="F1369" authorId="0">
      <x:text>
        <x:r>
          <x:t>C FY2025 shares_issued. USD and share amounts are in millions; ratios and per-share values are unscaled. Source unit shares. Filed 2026-08-06, accession 0000831001-26-000045. https://www.sec.gov/Archives/edgar/data/831001/000083100126000045/c-20260630.htm. Exact consolidated inline XBRL context and period.</x:t>
        </x:r>
      </x:text>
    </x:comment>
    <x:comment ref="F1370" authorId="0">
      <x:text>
        <x:r>
          <x:t>C FY2025 Treasury Stock, Common, Shares. USD and share amounts are in millions; ratios and per-share values are unscaled. Source unit shares. Filed 2026-02-20, accession 0000831001-26-000011. https://www.sec.gov/Archives/edgar/data/831001/000083100126000011/c-20251231.htm. Latest eligible comparative presentation at the information cutoff.</x:t>
        </x:r>
      </x:text>
    </x:comment>
    <x:comment ref="F1371" authorId="0">
      <x:text>
        <x:r>
          <x:t>C FY2025 deposits.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372" authorId="0">
      <x:text>
        <x:r>
          <x:t>C FY2025 Gross loans and leases selected definition.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373" authorId="0">
      <x:text>
        <x:r>
          <x:t>C FY2025 Net loans after allowance selected definition.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374" authorId="0">
      <x:text>
        <x:r>
          <x:t>C FY2025 Loan allowance for credit losses.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375" authorId="0">
      <x:text>
        <x:r>
          <x:t>C FY2025 Nonaccrual. USD and share amounts are in millions; ratios and per-share values are unscaled. Source unit USDm. Filed , accession . . Not reported / unavailable</x:t>
        </x:r>
      </x:text>
    </x:comment>
    <x:comment ref="F1376" authorId="0">
      <x:text>
        <x:r>
          <x:t>C FY2025 Cash. USD and share amounts are in millions; ratios and per-share values are unscaled. Source unit USDm. Filed , accession . . Not reported / unavailable</x:t>
        </x:r>
      </x:text>
    </x:comment>
    <x:comment ref="F1377" authorId="0">
      <x:text>
        <x:r>
          <x:t>C FY2025 Accumulated other comprehensive income.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378" authorId="0">
      <x:text>
        <x:r>
          <x:t>C FY2025 Interest Income (Expense), Net.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79" authorId="0">
      <x:text>
        <x:r>
          <x:t>C FY2025 Noninterest Income.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80" authorId="0">
      <x:text>
        <x:r>
          <x:t>C FY2025 Revenues.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81" authorId="0">
      <x:text>
        <x:r>
          <x:t>C FY2025 Noninterest Expense.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82" authorId="0">
      <x:text>
        <x:r>
          <x:t>C FY2025 Provision for credit losses. USD and share amounts are in millions; ratios and per-share values are unscaled. Source unit USDm. Filed , accession . . Not reported / unavailable</x:t>
        </x:r>
      </x:text>
    </x:comment>
    <x:comment ref="F1383" authorId="0">
      <x:text>
        <x:r>
          <x:t>C FY2025 Income (Loss) from Continuing Operations before Income Taxes, Noncontrolling Interest.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84" authorId="0">
      <x:text>
        <x:r>
          <x:t>C FY2025 Income Tax Expense (Benefit).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85" authorId="0">
      <x:text>
        <x:r>
          <x:t>C FY2025 Net Income (Loss) Attributable to Parent.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86" authorId="0">
      <x:text>
        <x:r>
          <x:t>C FY2025 Net Income (Loss) Available to Common Stockholders, Basic.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87" authorId="0">
      <x:text>
        <x:r>
          <x:t>C FY2025 Dividends, Preferred Stock.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88" authorId="0">
      <x:text>
        <x:r>
          <x:t>C FY2025 Earnings Per Share, Diluted. USD and share amounts are in millions; ratios and per-share values are unscaled. Source unit USD/shares. Filed 2026-02-20, accession 0000831001-26-000011. https://www.sec.gov/Archives/edgar/data/831001/000083100126000011/c-20251231.htm. Latest eligible comparative presentation at the information cutoff.</x:t>
        </x:r>
      </x:text>
    </x:comment>
    <x:comment ref="F1389" authorId="0">
      <x:text>
        <x:r>
          <x:t>C FY2025 Weighted Average Number of Shares Outstanding, Diluted. USD and share amounts are in millions; ratios and per-share values are unscaled. Source unit shares. Filed 2026-02-20, accession 0000831001-26-000011. https://www.sec.gov/Archives/edgar/data/831001/000083100126000011/c-20251231.htm. Latest eligible comparative presentation at the information cutoff.</x:t>
        </x:r>
      </x:text>
    </x:comment>
    <x:comment ref="F1390" authorId="0">
      <x:text>
        <x:r>
          <x:t>C FY2025 Dividends per common share. USD and share amounts are in millions; ratios and per-share values are unscaled. Source unit USD/share. Filed , accession . . Not reported / unavailable</x:t>
        </x:r>
      </x:text>
    </x:comment>
    <x:comment ref="F1391" authorId="0">
      <x:text>
        <x:r>
          <x:t>C FY2025 Payments of Dividends.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92" authorId="0">
      <x:text>
        <x:r>
          <x:t>C FY2025 Payments for Repurchase of Common Stock. USD and share amounts are in millions; ratios and per-share values are unscaled. Source unit USD. Filed 2026-02-20, accession 0000831001-26-000011. https://www.sec.gov/Archives/edgar/data/831001/000083100126000011/c-20251231.htm. Latest eligible comparative presentation at the information cutoff.</x:t>
        </x:r>
      </x:text>
    </x:comment>
    <x:comment ref="F1393" authorId="0">
      <x:text>
        <x:r>
          <x:t>C FY2025 Gross loan charge-offs. USD and share amounts are in millions; ratios and per-share values are unscaled. Source unit USDm. Filed , accession . . Not reported / unavailable</x:t>
        </x:r>
      </x:text>
    </x:comment>
    <x:comment ref="F1394" authorId="0">
      <x:text>
        <x:r>
          <x:t>C FY2025 Loan recoveries. USD and share amounts are in millions; ratios and per-share values are unscaled. Source unit USDm. Filed , accession . . Not reported / unavailable</x:t>
        </x:r>
      </x:text>
    </x:comment>
    <x:comment ref="F1395" authorId="0">
      <x:text>
        <x:r>
          <x:t>C FY2025 Risk-weighted assets. USD and share amounts are in millions; ratios and per-share values are unscaled. Source unit USDm. Filed , accession . . Not reported / unavailable</x:t>
        </x:r>
      </x:text>
    </x:comment>
    <x:comment ref="F1396" authorId="0">
      <x:text>
        <x:r>
          <x:t>C FY2025 Actual standardized CET1 ratio. USD and share amounts are in millions; ratios and per-share values are unscaled. Source unit %. Filed , accession . . Not reported / unavailable</x:t>
        </x:r>
      </x:text>
    </x:comment>
    <x:comment ref="F1397" authorId="0">
      <x:text>
        <x:r>
          <x:t>C FY2025 Issuer reported net interest margin. USD and share amounts are in millions; ratios and per-share values are unscaled. Source unit %. Filed , accession . . Not reported / unavailable</x:t>
        </x:r>
      </x:text>
    </x:comment>
    <x:comment ref="F1398" authorId="0">
      <x:text>
        <x:r>
          <x:t>C FY2025 Reported common book value per share. USD and share amounts are in millions; ratios and per-share values are unscaled. Source unit USD/shares. Filed 2026-02-20, accession 0000831001-26-000011. https://www.sec.gov/Archives/edgar/data/831001/000083100126000011/c-20251231.htm. Verified original issuer table row; same-date end balance, excluding average and regulatory minimum tables.</x:t>
        </x:r>
      </x:text>
    </x:comment>
    <x:comment ref="F1399" authorId="0">
      <x:text>
        <x:r>
          <x:t>C FY2025 Reported tangible book value per share. USD and share amounts are in millions; ratios and per-share values are unscaled. Source unit USD/shares. Filed 2026-02-20, accession 0000831001-26-000011. https://www.sec.gov/Archives/edgar/data/831001/000083100126000011/c-20251231.htm. Verified original issuer table row; same-date end balance, excluding average and regulatory minimum tables.</x:t>
        </x:r>
      </x:text>
    </x:comment>
    <x:comment ref="F1400" authorId="0">
      <x:text>
        <x:r>
          <x:t>C FY2025 Reported tangible common equity. USD and share amounts are in millions; ratios and per-share values are unscaled. Source unit USDm. Filed , accession . . Not reported / unavailable</x:t>
        </x:r>
      </x:text>
    </x:comment>
    <x:comment ref="F1401" authorId="0">
      <x:text>
        <x:r>
          <x:t>C H1 2025 Assets. USD and share amounts are in millions; ratios and per-share values are unscaled. Source unit USD. Filed 2025-08-06, accession 0000831001-25-000131. https://www.sec.gov/Archives/edgar/data/831001/000083100125000131/c-20250630.htm. Latest eligible comparative presentation at the information cutoff.</x:t>
        </x:r>
      </x:text>
    </x:comment>
    <x:comment ref="F1402" authorId="0">
      <x:text>
        <x:r>
          <x:t>C H1 2025 Liabilities. USD and share amounts are in millions; ratios and per-share values are unscaled. Source unit USD. Filed 2025-08-06, accession 0000831001-25-000131. https://www.sec.gov/Archives/edgar/data/831001/000083100125000131/c-20250630.htm. Latest eligible comparative presentation at the information cutoff.</x:t>
        </x:r>
      </x:text>
    </x:comment>
    <x:comment ref="F1403" authorId="0">
      <x:text>
        <x:r>
          <x:t>C H1 2025 Stockholders' Equity Attributable to Parent. USD and share amounts are in millions; ratios and per-share values are unscaled. Source unit USD. Filed 2025-08-06, accession 0000831001-25-000131. https://www.sec.gov/Archives/edgar/data/831001/000083100125000131/c-20250630.htm. Latest eligible comparative presentation at the information cutoff.</x:t>
        </x:r>
      </x:text>
    </x:comment>
    <x:comment ref="F1404" authorId="0">
      <x:text>
        <x:r>
          <x:t>C H1 2025 Preferred Stock, Value, Issued. USD and share amounts are in millions; ratios and per-share values are unscaled. Source unit USD. Filed 2025-08-06, accession 0000831001-25-000131. https://www.sec.gov/Archives/edgar/data/831001/000083100125000131/c-20250630.htm. Latest eligible comparative presentation at the information cutoff.</x:t>
        </x:r>
      </x:text>
    </x:comment>
    <x:comment ref="F1405" authorId="0">
      <x:text>
        <x:r>
          <x:t>C H1 2025 Reported common shareholders equity. USD and share amounts are in millions; ratios and per-share values are unscaled. Source unit USDm. Filed , accession . . Not reported / unavailable</x:t>
        </x:r>
      </x:text>
    </x:comment>
    <x:comment ref="F1406" authorId="0">
      <x:text>
        <x:r>
          <x:t>C H1 2025 Goodwill. USD and share amounts are in millions; ratios and per-share values are unscaled. Source unit USD. Filed 2025-11-06, accession 0000831001-25-000154. https://data.sec.gov/api/xbrl/companyfacts/CIK0000831001.json. Latest eligible comparative presentation at the information cutoff.</x:t>
        </x:r>
      </x:text>
    </x:comment>
    <x:comment ref="F1407" authorId="0">
      <x:text>
        <x:r>
          <x:t>C H1 2025 Intangible Assets, Net (Excluding Goodwill). USD and share amounts are in millions; ratios and per-share values are unscaled. Source unit USD. Filed 2025-08-06, accession 0000831001-25-000131. https://www.sec.gov/Archives/edgar/data/831001/000083100125000131/c-20250630.htm. Latest eligible comparative presentation at the information cutoff.</x:t>
        </x:r>
      </x:text>
    </x:comment>
    <x:comment ref="F1408" authorId="0">
      <x:text>
        <x:r>
          <x:t>C H1 2025 Reported goodwill and intangible assets combined. USD and share amounts are in millions; ratios and per-share values are unscaled. Source unit USDm. Filed , accession . . Not reported / unavailable</x:t>
        </x:r>
      </x:text>
    </x:comment>
    <x:comment ref="F1409" authorId="0">
      <x:text>
        <x:r>
          <x:t>C H1 2025 Period-end common shares outstanding. USD and share amounts are in millions; ratios and per-share values are unscaled. Source unit million. Filed , accession . . Not reported / unavailable</x:t>
        </x:r>
      </x:text>
    </x:comment>
    <x:comment ref="F1410" authorId="0">
      <x:text>
        <x:r>
          <x:t>C H1 2025 Common Stock, Shares, Issued. USD and share amounts are in millions; ratios and per-share values are unscaled. Source unit shares. Filed 2025-08-06, accession 0000831001-25-000131. https://www.sec.gov/Archives/edgar/data/831001/000083100125000131/c-20250630.htm. Latest eligible comparative presentation at the information cutoff.</x:t>
        </x:r>
      </x:text>
    </x:comment>
    <x:comment ref="F1411" authorId="0">
      <x:text>
        <x:r>
          <x:t>C H1 2025 Treasury Stock, Common, Shares. USD and share amounts are in millions; ratios and per-share values are unscaled. Source unit shares. Filed 2025-08-06, accession 0000831001-25-000131. https://www.sec.gov/Archives/edgar/data/831001/000083100125000131/c-20250630.htm. Latest eligible comparative presentation at the information cutoff.</x:t>
        </x:r>
      </x:text>
    </x:comment>
    <x:comment ref="F1412" authorId="0">
      <x:text>
        <x:r>
          <x:t>C H1 2025 Deposits. USD and share amounts are in millions; ratios and per-share values are unscaled. Source unit USD. Filed 2025-08-06, accession 0000831001-25-000131. https://www.sec.gov/Archives/edgar/data/831001/000083100125000131/c-20250630.htm. Latest eligible comparative presentation at the information cutoff.</x:t>
        </x:r>
      </x:text>
    </x:comment>
    <x:comment ref="F1413" authorId="0">
      <x:text>
        <x:r>
          <x:t>C H1 2025 Gross loans and leases selected definition. USD and share amounts are in millions; ratios and per-share values are unscaled. Source unit USD. Filed 2025-08-06, accession 0000831001-25-000131. https://www.sec.gov/Archives/edgar/data/831001/000083100125000131/c-20250630.htm. Latest eligible comparative presentation at the information cutoff.</x:t>
        </x:r>
      </x:text>
    </x:comment>
    <x:comment ref="F1414" authorId="0">
      <x:text>
        <x:r>
          <x:t>C H1 2025 Net loans after allowance selected definition. USD and share amounts are in millions; ratios and per-share values are unscaled. Source unit USD. Filed 2025-08-06, accession 0000831001-25-000131. https://www.sec.gov/Archives/edgar/data/831001/000083100125000131/c-20250630.htm. Latest eligible comparative presentation at the information cutoff.</x:t>
        </x:r>
      </x:text>
    </x:comment>
    <x:comment ref="F1415" authorId="0">
      <x:text>
        <x:r>
          <x:t>C H1 2025 Loan allowance for credit losses.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16" authorId="0">
      <x:text>
        <x:r>
          <x:t>C H1 2025 Nonaccrual. USD and share amounts are in millions; ratios and per-share values are unscaled. Source unit USDm. Filed , accession . . Not reported / unavailable</x:t>
        </x:r>
      </x:text>
    </x:comment>
    <x:comment ref="F1417" authorId="0">
      <x:text>
        <x:r>
          <x:t>C H1 2025 Cash. USD and share amounts are in millions; ratios and per-share values are unscaled. Source unit USDm. Filed , accession . . Not reported / unavailable</x:t>
        </x:r>
      </x:text>
    </x:comment>
    <x:comment ref="F1418" authorId="0">
      <x:text>
        <x:r>
          <x:t>C H1 2025 Accumulated Other Comprehensive Income (Loss), Net of Tax. USD and share amounts are in millions; ratios and per-share values are unscaled. Source unit USD. Filed 2025-08-06, accession 0000831001-25-000131. https://www.sec.gov/Archives/edgar/data/831001/000083100125000131/c-20250630.htm. Latest eligible comparative presentation at the information cutoff.</x:t>
        </x:r>
      </x:text>
    </x:comment>
    <x:comment ref="F1419" authorId="0">
      <x:text>
        <x:r>
          <x:t>C H1 2025 Net interest income.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20" authorId="0">
      <x:text>
        <x:r>
          <x:t>C H1 2025 noninterest_income.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21" authorId="0">
      <x:text>
        <x:r>
          <x:t>C H1 2025 Reported total net revenue.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22" authorId="0">
      <x:text>
        <x:r>
          <x:t>C H1 2025 Noninterest expense.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23" authorId="0">
      <x:text>
        <x:r>
          <x:t>C H1 2025 Provision for credit losses. USD and share amounts are in millions; ratios and per-share values are unscaled. Source unit USDm. Filed , accession . . Not reported / unavailable</x:t>
        </x:r>
      </x:text>
    </x:comment>
    <x:comment ref="F1424" authorId="0">
      <x:text>
        <x:r>
          <x:t>C H1 2025 Income before income taxes.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25" authorId="0">
      <x:text>
        <x:r>
          <x:t>C H1 2025 tax.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26" authorId="0">
      <x:text>
        <x:r>
          <x:t>C H1 2025 Net income attributable to parent.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27" authorId="0">
      <x:text>
        <x:r>
          <x:t>C H1 2025 Income available to common shareholders.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28" authorId="0">
      <x:text>
        <x:r>
          <x:t>C H1 2025 Preferred dividends and other common-income adjustments.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29" authorId="0">
      <x:text>
        <x:r>
          <x:t>C H1 2025 Reported diluted EPS. USD and share amounts are in millions; ratios and per-share values are unscaled. Source unit USD/shares. Filed 2026-08-06, accession 0000831001-26-000045. https://www.sec.gov/Archives/edgar/data/831001/000083100126000045/c-20260630.htm. Exact consolidated inline XBRL context and period.</x:t>
        </x:r>
      </x:text>
    </x:comment>
    <x:comment ref="F1430" authorId="0">
      <x:text>
        <x:r>
          <x:t>C H1 2025 Weighted average diluted shares. USD and share amounts are in millions; ratios and per-share values are unscaled. Source unit shares. Filed 2026-08-06, accession 0000831001-26-000045. https://www.sec.gov/Archives/edgar/data/831001/000083100126000045/c-20260630.htm. Exact consolidated inline XBRL context and period.</x:t>
        </x:r>
      </x:text>
    </x:comment>
    <x:comment ref="F1431" authorId="0">
      <x:text>
        <x:r>
          <x:t>C H1 2025 Dividends per common share. USD and share amounts are in millions; ratios and per-share values are unscaled. Source unit USD/share. Filed , accession . . Not reported / unavailable</x:t>
        </x:r>
      </x:text>
    </x:comment>
    <x:comment ref="F1432" authorId="0">
      <x:text>
        <x:r>
          <x:t>C H1 2025 Cash common dividends paid.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33" authorId="0">
      <x:text>
        <x:r>
          <x:t>C H1 2025 Common share repurchases paid.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34" authorId="0">
      <x:text>
        <x:r>
          <x:t>C H1 2025 Gross loan charge-offs. USD and share amounts are in millions; ratios and per-share values are unscaled. Source unit USDm. Filed , accession . . Not reported / unavailable</x:t>
        </x:r>
      </x:text>
    </x:comment>
    <x:comment ref="F1435" authorId="0">
      <x:text>
        <x:r>
          <x:t>C H1 2025 Loan recoveries. USD and share amounts are in millions; ratios and per-share values are unscaled. Source unit USDm. Filed , accession . . Not reported / unavailable</x:t>
        </x:r>
      </x:text>
    </x:comment>
    <x:comment ref="F1436" authorId="0">
      <x:text>
        <x:r>
          <x:t>C H1 2025 Risk-weighted assets. USD and share amounts are in millions; ratios and per-share values are unscaled. Source unit USDm. Filed , accession . . Not reported / unavailable</x:t>
        </x:r>
      </x:text>
    </x:comment>
    <x:comment ref="F1437" authorId="0">
      <x:text>
        <x:r>
          <x:t>C H1 2025 Actual standardized CET1 ratio. USD and share amounts are in millions; ratios and per-share values are unscaled. Source unit %. Filed , accession . . Not reported / unavailable</x:t>
        </x:r>
      </x:text>
    </x:comment>
    <x:comment ref="F1438" authorId="0">
      <x:text>
        <x:r>
          <x:t>C H1 2025 Issuer reported net interest margin. USD and share amounts are in millions; ratios and per-share values are unscaled. Source unit %. Filed , accession . . Not reported / unavailable</x:t>
        </x:r>
      </x:text>
    </x:comment>
    <x:comment ref="F1439" authorId="0">
      <x:text>
        <x:r>
          <x:t>C H1 2025 Reported common book value per share. USD and share amounts are in millions; ratios and per-share values are unscaled. Source unit USD/shares. Filed 2025-08-06, accession 0000831001-25-000131. https://www.sec.gov/Archives/edgar/data/831001/000083100125000131/c-20250630.htm. Verified original issuer table row; same-date end balance, excluding average and regulatory minimum tables.</x:t>
        </x:r>
      </x:text>
    </x:comment>
    <x:comment ref="F1440" authorId="0">
      <x:text>
        <x:r>
          <x:t>C H1 2025 Reported tangible book value per share. USD and share amounts are in millions; ratios and per-share values are unscaled. Source unit USD/shares. Filed 2025-08-06, accession 0000831001-25-000131. https://www.sec.gov/Archives/edgar/data/831001/000083100125000131/c-20250630.htm. Verified original issuer table row; same-date end balance, excluding average and regulatory minimum tables.</x:t>
        </x:r>
      </x:text>
    </x:comment>
    <x:comment ref="F1441" authorId="0">
      <x:text>
        <x:r>
          <x:t>C H1 2025 Reported tangible common equity. USD and share amounts are in millions; ratios and per-share values are unscaled. Source unit USD. Filed 2025-08-06, accession 0000831001-25-000131. https://www.sec.gov/Archives/edgar/data/831001/000083100125000131/c-20250630.htm. Verified original issuer table row; same-date end balance, excluding average and regulatory minimum tables.</x:t>
        </x:r>
      </x:text>
    </x:comment>
    <x:comment ref="F1442" authorId="0">
      <x:text>
        <x:r>
          <x:t>C H1 2026 assets.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43" authorId="0">
      <x:text>
        <x:r>
          <x:t>C H1 2026 liabilities.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44" authorId="0">
      <x:text>
        <x:r>
          <x:t>C H1 2026 Shareholders equity attributable to parent.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45" authorId="0">
      <x:text>
        <x:r>
          <x:t>C H1 2026 Preferred equity carrying amount.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46" authorId="0">
      <x:text>
        <x:r>
          <x:t>C H1 2026 Reported common shareholders equity. USD and share amounts are in millions; ratios and per-share values are unscaled. Source unit USD. Filed 2026-08-06, accession 0000831001-26-000045. https://www.sec.gov/Archives/edgar/data/831001/000083100126000045/c-20260630.htm. Verified original issuer table row; same-date end balance, excluding average and regulatory minimum tables.</x:t>
        </x:r>
      </x:text>
    </x:comment>
    <x:comment ref="F1447" authorId="0">
      <x:text>
        <x:r>
          <x:t>C H1 2026 goodwill.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48" authorId="0">
      <x:text>
        <x:r>
          <x:t>C H1 2026 Other intangible assets excluding goodwill.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49" authorId="0">
      <x:text>
        <x:r>
          <x:t>C H1 2026 Reported goodwill and intangible assets combined. USD and share amounts are in millions; ratios and per-share values are unscaled. Source unit USDm. Filed , accession . . Not reported / unavailable</x:t>
        </x:r>
      </x:text>
    </x:comment>
    <x:comment ref="F1450" authorId="0">
      <x:text>
        <x:r>
          <x:t>C H1 2026 Period-end common shares outstanding. USD and share amounts are in millions; ratios and per-share values are unscaled. Source unit million. Filed , accession . . Not reported / unavailable</x:t>
        </x:r>
      </x:text>
    </x:comment>
    <x:comment ref="F1451" authorId="0">
      <x:text>
        <x:r>
          <x:t>C H1 2026 shares_issued. USD and share amounts are in millions; ratios and per-share values are unscaled. Source unit shares. Filed 2026-08-06, accession 0000831001-26-000045. https://www.sec.gov/Archives/edgar/data/831001/000083100126000045/c-20260630.htm. Exact consolidated inline XBRL context and period.</x:t>
        </x:r>
      </x:text>
    </x:comment>
    <x:comment ref="F1452" authorId="0">
      <x:text>
        <x:r>
          <x:t>C H1 2026 Shares Treasury. USD and share amounts are in millions; ratios and per-share values are unscaled. Source unit million. Filed , accession . . Not reported / unavailable</x:t>
        </x:r>
      </x:text>
    </x:comment>
    <x:comment ref="F1453" authorId="0">
      <x:text>
        <x:r>
          <x:t>C H1 2026 deposits.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54" authorId="0">
      <x:text>
        <x:r>
          <x:t>C H1 2026 Gross loans and leases selected definition.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55" authorId="0">
      <x:text>
        <x:r>
          <x:t>C H1 2026 Net loans after allowance selected definition.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56" authorId="0">
      <x:text>
        <x:r>
          <x:t>C H1 2026 Loan allowance for credit losses.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57" authorId="0">
      <x:text>
        <x:r>
          <x:t>C H1 2026 Nonaccrual. USD and share amounts are in millions; ratios and per-share values are unscaled. Source unit USDm. Filed , accession . . Not reported / unavailable</x:t>
        </x:r>
      </x:text>
    </x:comment>
    <x:comment ref="F1458" authorId="0">
      <x:text>
        <x:r>
          <x:t>C H1 2026 Cash. USD and share amounts are in millions; ratios and per-share values are unscaled. Source unit USDm. Filed , accession . . Not reported / unavailable</x:t>
        </x:r>
      </x:text>
    </x:comment>
    <x:comment ref="F1459" authorId="0">
      <x:text>
        <x:r>
          <x:t>C H1 2026 Accumulated other comprehensive income.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60" authorId="0">
      <x:text>
        <x:r>
          <x:t>C H1 2026 Net interest income.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61" authorId="0">
      <x:text>
        <x:r>
          <x:t>C H1 2026 noninterest_income.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62" authorId="0">
      <x:text>
        <x:r>
          <x:t>C H1 2026 Reported total net revenue.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63" authorId="0">
      <x:text>
        <x:r>
          <x:t>C H1 2026 Noninterest expense.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64" authorId="0">
      <x:text>
        <x:r>
          <x:t>C H1 2026 Provision for credit losses. USD and share amounts are in millions; ratios and per-share values are unscaled. Source unit USDm. Filed , accession . . Not reported / unavailable</x:t>
        </x:r>
      </x:text>
    </x:comment>
    <x:comment ref="F1465" authorId="0">
      <x:text>
        <x:r>
          <x:t>C H1 2026 Income before income taxes.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66" authorId="0">
      <x:text>
        <x:r>
          <x:t>C H1 2026 tax.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67" authorId="0">
      <x:text>
        <x:r>
          <x:t>C H1 2026 Net income attributable to parent.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68" authorId="0">
      <x:text>
        <x:r>
          <x:t>C H1 2026 Income available to common shareholders.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69" authorId="0">
      <x:text>
        <x:r>
          <x:t>C H1 2026 Preferred dividends and other common-income adjustments.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70" authorId="0">
      <x:text>
        <x:r>
          <x:t>C H1 2026 Reported diluted EPS. USD and share amounts are in millions; ratios and per-share values are unscaled. Source unit USD/shares. Filed 2026-08-06, accession 0000831001-26-000045. https://www.sec.gov/Archives/edgar/data/831001/000083100126000045/c-20260630.htm. Exact consolidated inline XBRL context and period.</x:t>
        </x:r>
      </x:text>
    </x:comment>
    <x:comment ref="F1471" authorId="0">
      <x:text>
        <x:r>
          <x:t>C H1 2026 Weighted average diluted shares. USD and share amounts are in millions; ratios and per-share values are unscaled. Source unit shares. Filed 2026-08-06, accession 0000831001-26-000045. https://www.sec.gov/Archives/edgar/data/831001/000083100126000045/c-20260630.htm. Exact consolidated inline XBRL context and period.</x:t>
        </x:r>
      </x:text>
    </x:comment>
    <x:comment ref="F1472" authorId="0">
      <x:text>
        <x:r>
          <x:t>C H1 2026 Dividends per common share. USD and share amounts are in millions; ratios and per-share values are unscaled. Source unit USD/share. Filed , accession . . Not reported / unavailable</x:t>
        </x:r>
      </x:text>
    </x:comment>
    <x:comment ref="F1473" authorId="0">
      <x:text>
        <x:r>
          <x:t>C H1 2026 Cash common dividends paid.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74" authorId="0">
      <x:text>
        <x:r>
          <x:t>C H1 2026 Common share repurchases paid. USD and share amounts are in millions; ratios and per-share values are unscaled. Source unit USD. Filed 2026-08-06, accession 0000831001-26-000045. https://www.sec.gov/Archives/edgar/data/831001/000083100126000045/c-20260630.htm. Exact consolidated inline XBRL context and period.</x:t>
        </x:r>
      </x:text>
    </x:comment>
    <x:comment ref="F1475" authorId="0">
      <x:text>
        <x:r>
          <x:t>C H1 2026 Gross loan charge-offs. USD and share amounts are in millions; ratios and per-share values are unscaled. Source unit USDm. Filed , accession . . Not reported / unavailable</x:t>
        </x:r>
      </x:text>
    </x:comment>
    <x:comment ref="F1476" authorId="0">
      <x:text>
        <x:r>
          <x:t>C H1 2026 Loan recoveries. USD and share amounts are in millions; ratios and per-share values are unscaled. Source unit USDm. Filed , accession . . Not reported / unavailable</x:t>
        </x:r>
      </x:text>
    </x:comment>
    <x:comment ref="F1477" authorId="0">
      <x:text>
        <x:r>
          <x:t>C H1 2026 Risk-weighted assets. USD and share amounts are in millions; ratios and per-share values are unscaled. Source unit USDm. Filed , accession . . Not reported / unavailable</x:t>
        </x:r>
      </x:text>
    </x:comment>
    <x:comment ref="F1478" authorId="0">
      <x:text>
        <x:r>
          <x:t>C H1 2026 Actual standardized CET1 ratio. USD and share amounts are in millions; ratios and per-share values are unscaled. Source unit pure. Filed 2026-08-06, accession 0000831001-26-000045. https://www.sec.gov/Archives/edgar/data/831001/000083100126000045/c-20260630.htm. Verified original issuer table row; same-date end balance, excluding average and regulatory minimum tables.</x:t>
        </x:r>
      </x:text>
    </x:comment>
    <x:comment ref="F1479" authorId="0">
      <x:text>
        <x:r>
          <x:t>C H1 2026 Issuer reported net interest margin. USD and share amounts are in millions; ratios and per-share values are unscaled. Source unit %. Filed , accession . . Not reported / unavailable</x:t>
        </x:r>
      </x:text>
    </x:comment>
    <x:comment ref="F1480" authorId="0">
      <x:text>
        <x:r>
          <x:t>C H1 2026 Reported common book value per share. USD and share amounts are in millions; ratios and per-share values are unscaled. Source unit USD/shares. Filed 2026-08-06, accession 0000831001-26-000045. https://www.sec.gov/Archives/edgar/data/831001/000083100126000045/c-20260630.htm. Verified original issuer table row; same-date end balance, excluding average and regulatory minimum tables.</x:t>
        </x:r>
      </x:text>
    </x:comment>
    <x:comment ref="F1481" authorId="0">
      <x:text>
        <x:r>
          <x:t>C H1 2026 Reported tangible book value per share. USD and share amounts are in millions; ratios and per-share values are unscaled. Source unit USD/shares. Filed 2026-08-06, accession 0000831001-26-000045. https://www.sec.gov/Archives/edgar/data/831001/000083100126000045/c-20260630.htm. Verified original issuer table row; same-date end balance, excluding average and regulatory minimum tables.</x:t>
        </x:r>
      </x:text>
    </x:comment>
    <x:comment ref="F1482" authorId="0">
      <x:text>
        <x:r>
          <x:t>C H1 2026 Reported tangible common equity. USD and share amounts are in millions; ratios and per-share values are unscaled. Source unit USD. Filed 2026-08-06, accession 0000831001-26-000045. https://www.sec.gov/Archives/edgar/data/831001/000083100126000045/c-20260630.htm. Verified original issuer table row; same-date end balance, excluding average and regulatory minimum tables.</x:t>
        </x:r>
      </x:text>
    </x:comment>
    <x:comment ref="F1483" authorId="0">
      <x:text>
        <x:r>
          <x:t>WFC FY2016 Assets. USD and share amounts are in millions; ratios and per-share values are unscaled. Source unit USD. Filed 2019-02-26, accession 0000072971-19-000225. https://data.sec.gov/api/xbrl/companyfacts/CIK0000072971.json. Latest eligible comparative presentation at the information cutoff.</x:t>
        </x:r>
      </x:text>
    </x:comment>
    <x:comment ref="F1484" authorId="0">
      <x:text>
        <x:r>
          <x:t>WFC FY2016 Liabilities. USD and share amounts are in millions; ratios and per-share values are unscaled. Source unit USD. Filed 2019-02-26, accession 0000072971-19-000225. https://data.sec.gov/api/xbrl/companyfacts/CIK0000072971.json. Latest eligible comparative presentation at the information cutoff.</x:t>
        </x:r>
      </x:text>
    </x:comment>
    <x:comment ref="F1485" authorId="0">
      <x:text>
        <x:r>
          <x:t>WFC FY2016 Stockholders' Equity Attributable to Parent. USD and share amounts are in millions; ratios and per-share values are unscaled. Source unit USD. Filed 2019-02-26, accession 0000072971-19-000225. https://data.sec.gov/api/xbrl/companyfacts/CIK0000072971.json. Latest eligible comparative presentation at the information cutoff.</x:t>
        </x:r>
      </x:text>
    </x:comment>
    <x:comment ref="F1486" authorId="0">
      <x:text>
        <x:r>
          <x:t>WFC FY2016 Preferred Stock, Value, Issued. USD and share amounts are in millions; ratios and per-share values are unscaled. Source unit USD. Filed 2019-02-26, accession 0000072971-19-000225. https://data.sec.gov/api/xbrl/companyfacts/CIK0000072971.json. Latest eligible comparative presentation at the information cutoff.</x:t>
        </x:r>
      </x:text>
    </x:comment>
    <x:comment ref="F1487" authorId="0">
      <x:text>
        <x:r>
          <x:t>WFC FY2016 Reported common shareholders equity. USD and share amounts are in millions; ratios and per-share values are unscaled. Source unit USDm. Filed , accession . . Not reported / unavailable</x:t>
        </x:r>
      </x:text>
    </x:comment>
    <x:comment ref="F1488" authorId="0">
      <x:text>
        <x:r>
          <x:t>WFC FY2016 Goodwill.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489" authorId="0">
      <x:text>
        <x:r>
          <x:t>WFC FY2016 Finite-Lived Intangible Assets, Net. USD and share amounts are in millions; ratios and per-share values are unscaled. Source unit USD. Filed 2019-02-26, accession 0000072971-19-000225. https://data.sec.gov/api/xbrl/companyfacts/CIK0000072971.json. Latest eligible comparative presentation at the information cutoff.</x:t>
        </x:r>
      </x:text>
    </x:comment>
    <x:comment ref="F1490" authorId="0">
      <x:text>
        <x:r>
          <x:t>WFC FY2016 Reported goodwill and intangible assets combined. USD and share amounts are in millions; ratios and per-share values are unscaled. Source unit USDm. Filed , accession . . Not reported / unavailable</x:t>
        </x:r>
      </x:text>
    </x:comment>
    <x:comment ref="F1491" authorId="0">
      <x:text>
        <x:r>
          <x:t>WFC FY2016 Period-end common shares outstanding. USD and share amounts are in millions; ratios and per-share values are unscaled. Source unit million. Filed , accession . . Not reported / unavailable</x:t>
        </x:r>
      </x:text>
    </x:comment>
    <x:comment ref="F1492" authorId="0">
      <x:text>
        <x:r>
          <x:t>WFC FY2016 Common Stock, Shares, Issued. USD and share amounts are in millions; ratios and per-share values are unscaled. Source unit shares. Filed 2019-02-26, accession 0000072971-19-000225. https://data.sec.gov/api/xbrl/companyfacts/CIK0000072971.json. Latest eligible comparative presentation at the information cutoff.</x:t>
        </x:r>
      </x:text>
    </x:comment>
    <x:comment ref="F1493" authorId="0">
      <x:text>
        <x:r>
          <x:t>WFC FY2016 Treasury Stock, Shares. USD and share amounts are in millions; ratios and per-share values are unscaled. Source unit shares. Filed 2019-02-26, accession 0000072971-19-000225. https://data.sec.gov/api/xbrl/companyfacts/CIK0000072971.json. Latest eligible comparative presentation at the information cutoff.</x:t>
        </x:r>
      </x:text>
    </x:comment>
    <x:comment ref="F1494" authorId="0">
      <x:text>
        <x:r>
          <x:t>WFC FY2016 Deposits. USD and share amounts are in millions; ratios and per-share values are unscaled. Source unit USD. Filed 2019-02-26, accession 0000072971-19-000225. https://data.sec.gov/api/xbrl/companyfacts/CIK0000072971.json. Latest eligible comparative presentation at the information cutoff.</x:t>
        </x:r>
      </x:text>
    </x:comment>
    <x:comment ref="F1495" authorId="0">
      <x:text>
        <x:r>
          <x:t>WFC FY2016 Loans and Leases Receivable, Net of Deferred Income.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496" authorId="0">
      <x:text>
        <x:r>
          <x:t>WFC FY2016 Loans and Leases Receivable, Net Amount. USD and share amounts are in millions; ratios and per-share values are unscaled. Source unit USD. Filed 2019-02-26, accession 0000072971-19-000225. https://data.sec.gov/api/xbrl/companyfacts/CIK0000072971.json. Latest eligible comparative presentation at the information cutoff.</x:t>
        </x:r>
      </x:text>
    </x:comment>
    <x:comment ref="F1497" authorId="0">
      <x:text>
        <x:r>
          <x:t>WFC FY2016 Financing Receivable, Allowance for Credit Loss.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498" authorId="0">
      <x:text>
        <x:r>
          <x:t>WFC FY2016 Nonaccrual. USD and share amounts are in millions; ratios and per-share values are unscaled. Source unit USDm. Filed , accession . . Not reported / unavailable</x:t>
        </x:r>
      </x:text>
    </x:comment>
    <x:comment ref="F1499" authorId="0">
      <x:text>
        <x:r>
          <x:t>WFC FY2016 Cash. USD and share amounts are in millions; ratios and per-share values are unscaled. Source unit USDm. Filed , accession . . Not reported / unavailable</x:t>
        </x:r>
      </x:text>
    </x:comment>
    <x:comment ref="F1500" authorId="0">
      <x:text>
        <x:r>
          <x:t>WFC FY2016 Accumulated Other Comprehensive Income (Loss), Net of Tax. USD and share amounts are in millions; ratios and per-share values are unscaled. Source unit USD. Filed 2019-02-26, accession 0000072971-19-000225. https://data.sec.gov/api/xbrl/companyfacts/CIK0000072971.json. Latest eligible comparative presentation at the information cutoff.</x:t>
        </x:r>
      </x:text>
    </x:comment>
    <x:comment ref="F1501" authorId="0">
      <x:text>
        <x:r>
          <x:t>WFC FY2016 Interest Income (Expense), Net.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02" authorId="0">
      <x:text>
        <x:r>
          <x:t>WFC FY2016 Noninterest Income.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03" authorId="0">
      <x:text>
        <x:r>
          <x:t>WFC FY2016 Revenues.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04" authorId="0">
      <x:text>
        <x:r>
          <x:t>WFC FY2016 Noninterest Expense.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05" authorId="0">
      <x:text>
        <x:r>
          <x:t>WFC FY2016 Provision for Loan, Lease, and Other Losses.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06" authorId="0">
      <x:text>
        <x:r>
          <x:t>WFC FY2016 Income (Loss) from Continuing Operations before Income Taxes, Noncontrolling Interest.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07" authorId="0">
      <x:text>
        <x:r>
          <x:t>WFC FY2016 Income Tax Expense (Benefit).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08" authorId="0">
      <x:text>
        <x:r>
          <x:t>WFC FY2016 Net Income (Loss) Attributable to Parent.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09" authorId="0">
      <x:text>
        <x:r>
          <x:t>WFC FY2016 Net Income (Loss) Available to Common Stockholders, Basic.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10" authorId="0">
      <x:text>
        <x:r>
          <x:t>WFC FY2016 Preferred Stock Dividends and Other Adjustments.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11" authorId="0">
      <x:text>
        <x:r>
          <x:t>WFC FY2016 Earnings Per Share, Diluted. USD and share amounts are in millions; ratios and per-share values are unscaled. Source unit USD/shares.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12" authorId="0">
      <x:text>
        <x:r>
          <x:t>WFC FY2016 Weighted Average Number of Shares Outstanding, Diluted. USD and share amounts are in millions; ratios and per-share values are unscaled. Source unit shares.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13" authorId="0">
      <x:text>
        <x:r>
          <x:t>WFC FY2016 Common Stock, Dividends, Per Share, Declared. USD and share amounts are in millions; ratios and per-share values are unscaled. Source unit USD/shares.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14" authorId="0">
      <x:text>
        <x:r>
          <x:t>WFC FY2016 Payments of Ordinary Dividends, Common Stock.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15" authorId="0">
      <x:text>
        <x:r>
          <x:t>WFC FY2016 Payments for Repurchase of Common Stock.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16" authorId="0">
      <x:text>
        <x:r>
          <x:t>WFC FY2016 Gross loan charge-offs. USD and share amounts are in millions; ratios and per-share values are unscaled. Source unit USDm. Filed , accession . . Not reported / unavailable</x:t>
        </x:r>
      </x:text>
    </x:comment>
    <x:comment ref="F1517" authorId="0">
      <x:text>
        <x:r>
          <x:t>WFC FY2016 Loan recoveries. USD and share amounts are in millions; ratios and per-share values are unscaled. Source unit USDm. Filed , accession . . Not reported / unavailable</x:t>
        </x:r>
      </x:text>
    </x:comment>
    <x:comment ref="F1518" authorId="0">
      <x:text>
        <x:r>
          <x:t>WFC FY2016 Risk-weighted assets. USD and share amounts are in millions; ratios and per-share values are unscaled. Source unit USDm. Filed , accession . . Not reported / unavailable</x:t>
        </x:r>
      </x:text>
    </x:comment>
    <x:comment ref="F1519" authorId="0">
      <x:text>
        <x:r>
          <x:t>WFC FY2016 Actual standardized CET1 ratio. USD and share amounts are in millions; ratios and per-share values are unscaled. Source unit %. Filed , accession . . Not reported / unavailable</x:t>
        </x:r>
      </x:text>
    </x:comment>
    <x:comment ref="F1520" authorId="0">
      <x:text>
        <x:r>
          <x:t>WFC FY2016 Issuer reported net interest margin. USD and share amounts are in millions; ratios and per-share values are unscaled. Source unit %. Filed , accession . . Not reported / unavailable</x:t>
        </x:r>
      </x:text>
    </x:comment>
    <x:comment ref="F1521" authorId="0">
      <x:text>
        <x:r>
          <x:t>WFC FY2016 Reported common book value per share. USD and share amounts are in millions; ratios and per-share values are unscaled. Source unit USD/share. Filed , accession . . Not reported / unavailable</x:t>
        </x:r>
      </x:text>
    </x:comment>
    <x:comment ref="F1522" authorId="0">
      <x:text>
        <x:r>
          <x:t>WFC FY2016 Reported tangible book value per share. USD and share amounts are in millions; ratios and per-share values are unscaled. Source unit USD/share. Filed , accession . . Not reported / unavailable</x:t>
        </x:r>
      </x:text>
    </x:comment>
    <x:comment ref="F1523" authorId="0">
      <x:text>
        <x:r>
          <x:t>WFC FY2016 Reported tangible common equity. USD and share amounts are in millions; ratios and per-share values are unscaled. Source unit USDm. Filed , accession . . Not reported / unavailable</x:t>
        </x:r>
      </x:text>
    </x:comment>
    <x:comment ref="F1524" authorId="0">
      <x:text>
        <x:r>
          <x:t>WFC FY2017 Assets.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25" authorId="0">
      <x:text>
        <x:r>
          <x:t>WFC FY2017 Liabilities.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26" authorId="0">
      <x:text>
        <x:r>
          <x:t>WFC FY2017 Stockholders' Equity Attributable to Parent.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27" authorId="0">
      <x:text>
        <x:r>
          <x:t>WFC FY2017 Preferred Stock, Value, Issued.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28" authorId="0">
      <x:text>
        <x:r>
          <x:t>WFC FY2017 Reported common shareholders equity. USD and share amounts are in millions; ratios and per-share values are unscaled. Source unit USDm. Filed , accession . . Not reported / unavailable</x:t>
        </x:r>
      </x:text>
    </x:comment>
    <x:comment ref="F1529" authorId="0">
      <x:text>
        <x:r>
          <x:t>WFC FY2017 Goodwill.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30" authorId="0">
      <x:text>
        <x:r>
          <x:t>WFC FY2017 Finite-Lived Intangible Assets, Net.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31" authorId="0">
      <x:text>
        <x:r>
          <x:t>WFC FY2017 Reported goodwill and intangible assets combined. USD and share amounts are in millions; ratios and per-share values are unscaled. Source unit USDm. Filed , accession . . Not reported / unavailable</x:t>
        </x:r>
      </x:text>
    </x:comment>
    <x:comment ref="F1532" authorId="0">
      <x:text>
        <x:r>
          <x:t>WFC FY2017 Period-end common shares outstanding. USD and share amounts are in millions; ratios and per-share values are unscaled. Source unit million. Filed , accession . . Not reported / unavailable</x:t>
        </x:r>
      </x:text>
    </x:comment>
    <x:comment ref="F1533" authorId="0">
      <x:text>
        <x:r>
          <x:t>WFC FY2017 Common Stock, Shares, Issued. USD and share amounts are in millions; ratios and per-share values are unscaled. Source unit shares.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34" authorId="0">
      <x:text>
        <x:r>
          <x:t>WFC FY2017 Treasury Stock, Shares. USD and share amounts are in millions; ratios and per-share values are unscaled. Source unit shares.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35" authorId="0">
      <x:text>
        <x:r>
          <x:t>WFC FY2017 Deposits.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36" authorId="0">
      <x:text>
        <x:r>
          <x:t>WFC FY2017 Loans and Leases Receivable, Net of Deferred Income.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37" authorId="0">
      <x:text>
        <x:r>
          <x:t>WFC FY2017 Loans and Leases Receivable, Net Amount.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38" authorId="0">
      <x:text>
        <x:r>
          <x:t>WFC FY2017 Financing Receivable, Allowance for Credit Loss.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39" authorId="0">
      <x:text>
        <x:r>
          <x:t>WFC FY2017 Nonaccrual. USD and share amounts are in millions; ratios and per-share values are unscaled. Source unit USDm. Filed , accession . . Not reported / unavailable</x:t>
        </x:r>
      </x:text>
    </x:comment>
    <x:comment ref="F1540" authorId="0">
      <x:text>
        <x:r>
          <x:t>WFC FY2017 Cash. USD and share amounts are in millions; ratios and per-share values are unscaled. Source unit USDm. Filed , accession . . Not reported / unavailable</x:t>
        </x:r>
      </x:text>
    </x:comment>
    <x:comment ref="F1541" authorId="0">
      <x:text>
        <x:r>
          <x:t>WFC FY2017 Accumulated Other Comprehensive Income (Loss), Net of Tax. USD and share amounts are in millions; ratios and per-share values are unscaled. Source unit USD. Filed 2019-02-27, accession 0000072971-19-000227. https://www.sec.gov/Archives/edgar/data/72971/000007297119000227/wfc-12312018x10k.htm. Latest eligible comparative presentation at the information cutoff.</x:t>
        </x:r>
      </x:text>
    </x:comment>
    <x:comment ref="F1542" authorId="0">
      <x:text>
        <x:r>
          <x:t>WFC FY2017 Interest Income (Expense), Net.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43" authorId="0">
      <x:text>
        <x:r>
          <x:t>WFC FY2017 Noninterest Income.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44" authorId="0">
      <x:text>
        <x:r>
          <x:t>WFC FY2017 Revenues.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45" authorId="0">
      <x:text>
        <x:r>
          <x:t>WFC FY2017 Noninterest Expense.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46" authorId="0">
      <x:text>
        <x:r>
          <x:t>WFC FY2017 Provision for Loan, Lease, and Other Losses.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47" authorId="0">
      <x:text>
        <x:r>
          <x:t>WFC FY2017 Income (Loss) from Continuing Operations before Income Taxes, Noncontrolling Interest.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48" authorId="0">
      <x:text>
        <x:r>
          <x:t>WFC FY2017 Income Tax Expense (Benefit).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49" authorId="0">
      <x:text>
        <x:r>
          <x:t>WFC FY2017 Net Income (Loss) Attributable to Parent.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50" authorId="0">
      <x:text>
        <x:r>
          <x:t>WFC FY2017 Net Income (Loss) Available to Common Stockholders, Basic.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51" authorId="0">
      <x:text>
        <x:r>
          <x:t>WFC FY2017 Preferred Stock Dividends and Other Adjustments.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52" authorId="0">
      <x:text>
        <x:r>
          <x:t>WFC FY2017 Earnings Per Share, Diluted. USD and share amounts are in millions; ratios and per-share values are unscaled. Source unit USD/shares.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53" authorId="0">
      <x:text>
        <x:r>
          <x:t>WFC FY2017 Weighted Average Number of Shares Outstanding, Diluted. USD and share amounts are in millions; ratios and per-share values are unscaled. Source unit shares.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54" authorId="0">
      <x:text>
        <x:r>
          <x:t>WFC FY2017 Common Stock, Dividends, Per Share, Declared. USD and share amounts are in millions; ratios and per-share values are unscaled. Source unit USD/shares.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55" authorId="0">
      <x:text>
        <x:r>
          <x:t>WFC FY2017 Payments of Ordinary Dividends, Common Stock.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56" authorId="0">
      <x:text>
        <x:r>
          <x:t>WFC FY2017 Payments for Repurchase of Common Stock.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57" authorId="0">
      <x:text>
        <x:r>
          <x:t>WFC FY2017 Gross loan charge-offs. USD and share amounts are in millions; ratios and per-share values are unscaled. Source unit USDm. Filed , accession . . Not reported / unavailable</x:t>
        </x:r>
      </x:text>
    </x:comment>
    <x:comment ref="F1558" authorId="0">
      <x:text>
        <x:r>
          <x:t>WFC FY2017 Loan recoveries. USD and share amounts are in millions; ratios and per-share values are unscaled. Source unit USDm. Filed , accession . . Not reported / unavailable</x:t>
        </x:r>
      </x:text>
    </x:comment>
    <x:comment ref="F1559" authorId="0">
      <x:text>
        <x:r>
          <x:t>WFC FY2017 Risk-weighted assets. USD and share amounts are in millions; ratios and per-share values are unscaled. Source unit USDm. Filed , accession . . Not reported / unavailable</x:t>
        </x:r>
      </x:text>
    </x:comment>
    <x:comment ref="F1560" authorId="0">
      <x:text>
        <x:r>
          <x:t>WFC FY2017 Actual standardized CET1 ratio. USD and share amounts are in millions; ratios and per-share values are unscaled. Source unit %. Filed , accession . . Not reported / unavailable</x:t>
        </x:r>
      </x:text>
    </x:comment>
    <x:comment ref="F1561" authorId="0">
      <x:text>
        <x:r>
          <x:t>WFC FY2017 Issuer reported net interest margin. USD and share amounts are in millions; ratios and per-share values are unscaled. Source unit %. Filed , accession . . Not reported / unavailable</x:t>
        </x:r>
      </x:text>
    </x:comment>
    <x:comment ref="F1562" authorId="0">
      <x:text>
        <x:r>
          <x:t>WFC FY2017 Reported common book value per share. USD and share amounts are in millions; ratios and per-share values are unscaled. Source unit USD/share. Filed , accession . . Not reported / unavailable</x:t>
        </x:r>
      </x:text>
    </x:comment>
    <x:comment ref="F1563" authorId="0">
      <x:text>
        <x:r>
          <x:t>WFC FY2017 Reported tangible book value per share. USD and share amounts are in millions; ratios and per-share values are unscaled. Source unit USD/share. Filed , accession . . Not reported / unavailable</x:t>
        </x:r>
      </x:text>
    </x:comment>
    <x:comment ref="F1564" authorId="0">
      <x:text>
        <x:r>
          <x:t>WFC FY2017 Reported tangible common equity. USD and share amounts are in millions; ratios and per-share values are unscaled. Source unit USDm. Filed , accession . . Not reported / unavailable</x:t>
        </x:r>
      </x:text>
    </x:comment>
    <x:comment ref="F1565" authorId="0">
      <x:text>
        <x:r>
          <x:t>WFC FY2018 Assets.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66" authorId="0">
      <x:text>
        <x:r>
          <x:t>WFC FY2018 Liabilities.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67" authorId="0">
      <x:text>
        <x:r>
          <x:t>WFC FY2018 Stockholders' Equity Attributable to Parent.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68" authorId="0">
      <x:text>
        <x:r>
          <x:t>WFC FY2018 Preferred Stock, Value, Issued.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69" authorId="0">
      <x:text>
        <x:r>
          <x:t>WFC FY2018 Reported common shareholders equity. USD and share amounts are in millions; ratios and per-share values are unscaled. Source unit USDm. Filed , accession . . Not reported / unavailable</x:t>
        </x:r>
      </x:text>
    </x:comment>
    <x:comment ref="F1570" authorId="0">
      <x:text>
        <x:r>
          <x:t>WFC FY2018 Goodwill.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71" authorId="0">
      <x:text>
        <x:r>
          <x:t>WFC FY2018 Finite-Lived Intangible Assets, Net.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72" authorId="0">
      <x:text>
        <x:r>
          <x:t>WFC FY2018 Reported goodwill and intangible assets combined. USD and share amounts are in millions; ratios and per-share values are unscaled. Source unit USDm. Filed , accession . . Not reported / unavailable</x:t>
        </x:r>
      </x:text>
    </x:comment>
    <x:comment ref="F1573" authorId="0">
      <x:text>
        <x:r>
          <x:t>WFC FY2018 Period-end common shares outstanding. USD and share amounts are in millions; ratios and per-share values are unscaled. Source unit million. Filed , accession . . Not reported / unavailable</x:t>
        </x:r>
      </x:text>
    </x:comment>
    <x:comment ref="F1574" authorId="0">
      <x:text>
        <x:r>
          <x:t>WFC FY2018 Common Stock, Shares, Issued. USD and share amounts are in millions; ratios and per-share values are unscaled. Source unit shares.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75" authorId="0">
      <x:text>
        <x:r>
          <x:t>WFC FY2018 Treasury Stock, Shares. USD and share amounts are in millions; ratios and per-share values are unscaled. Source unit shares.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76" authorId="0">
      <x:text>
        <x:r>
          <x:t>WFC FY2018 Deposits.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77" authorId="0">
      <x:text>
        <x:r>
          <x:t>WFC FY2018 Loans and Leases Receivable, Net of Deferred Income.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78" authorId="0">
      <x:text>
        <x:r>
          <x:t>WFC FY2018 Loans and Leases Receivable, Net Amount.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79" authorId="0">
      <x:text>
        <x:r>
          <x:t>WFC FY2018 Financing Receivable, Allowance for Credit Loss.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80" authorId="0">
      <x:text>
        <x:r>
          <x:t>WFC FY2018 Nonaccrual. USD and share amounts are in millions; ratios and per-share values are unscaled. Source unit USDm. Filed , accession . . Not reported / unavailable</x:t>
        </x:r>
      </x:text>
    </x:comment>
    <x:comment ref="F1581" authorId="0">
      <x:text>
        <x:r>
          <x:t>WFC FY2018 Cash. USD and share amounts are in millions; ratios and per-share values are unscaled. Source unit USDm. Filed , accession . . Not reported / unavailable</x:t>
        </x:r>
      </x:text>
    </x:comment>
    <x:comment ref="F1582" authorId="0">
      <x:text>
        <x:r>
          <x:t>WFC FY2018 Accumulated Other Comprehensive Income (Loss), Net of Tax.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583" authorId="0">
      <x:text>
        <x:r>
          <x:t>WFC FY2018 Interest Income (Expense), Net.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84" authorId="0">
      <x:text>
        <x:r>
          <x:t>WFC FY2018 Noninterest Income.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85" authorId="0">
      <x:text>
        <x:r>
          <x:t>WFC FY2018 Revenues, Net of Interest Expense.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86" authorId="0">
      <x:text>
        <x:r>
          <x:t>WFC FY2018 Noninterest Expense.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87" authorId="0">
      <x:text>
        <x:r>
          <x:t>WFC FY2018 Provision for Loan, Lease, and Other Losses.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88" authorId="0">
      <x:text>
        <x:r>
          <x:t>WFC FY2018 Income (Loss) from Continuing Operations before Income Taxes, Noncontrolling Interest.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89" authorId="0">
      <x:text>
        <x:r>
          <x:t>WFC FY2018 Income Tax Expense (Benefit).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90" authorId="0">
      <x:text>
        <x:r>
          <x:t>WFC FY2018 Net Income (Loss) Attributable to Parent.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91" authorId="0">
      <x:text>
        <x:r>
          <x:t>WFC FY2018 Net Income (Loss) Available to Common Stockholders, Basic.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92" authorId="0">
      <x:text>
        <x:r>
          <x:t>WFC FY2018 Preferred Stock Dividends and Other Adjustments.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93" authorId="0">
      <x:text>
        <x:r>
          <x:t>WFC FY2018 Earnings Per Share, Diluted. USD and share amounts are in millions; ratios and per-share values are unscaled. Source unit USD/shares.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94" authorId="0">
      <x:text>
        <x:r>
          <x:t>WFC FY2018 Weighted Average Number of Shares Outstanding, Diluted. USD and share amounts are in millions; ratios and per-share values are unscaled. Source unit shares.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95" authorId="0">
      <x:text>
        <x:r>
          <x:t>WFC FY2018 Common Stock, Dividends, Per Share, Declared. USD and share amounts are in millions; ratios and per-share values are unscaled. Source unit USD/shares.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96" authorId="0">
      <x:text>
        <x:r>
          <x:t>WFC FY2018 Payments of Ordinary Dividends, Common Stock.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97" authorId="0">
      <x:text>
        <x:r>
          <x:t>WFC FY2018 Payments for Repurchase of Common Stock.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598" authorId="0">
      <x:text>
        <x:r>
          <x:t>WFC FY2018 Gross loan charge-offs. USD and share amounts are in millions; ratios and per-share values are unscaled. Source unit USDm. Filed , accession . . Not reported / unavailable</x:t>
        </x:r>
      </x:text>
    </x:comment>
    <x:comment ref="F1599" authorId="0">
      <x:text>
        <x:r>
          <x:t>WFC FY2018 Loan recoveries. USD and share amounts are in millions; ratios and per-share values are unscaled. Source unit USDm. Filed , accession . . Not reported / unavailable</x:t>
        </x:r>
      </x:text>
    </x:comment>
    <x:comment ref="F1600" authorId="0">
      <x:text>
        <x:r>
          <x:t>WFC FY2018 Risk-weighted assets. USD and share amounts are in millions; ratios and per-share values are unscaled. Source unit USDm. Filed , accession . . Not reported / unavailable</x:t>
        </x:r>
      </x:text>
    </x:comment>
    <x:comment ref="F1601" authorId="0">
      <x:text>
        <x:r>
          <x:t>WFC FY2018 Actual standardized CET1 ratio. USD and share amounts are in millions; ratios and per-share values are unscaled. Source unit %. Filed , accession . . Not reported / unavailable</x:t>
        </x:r>
      </x:text>
    </x:comment>
    <x:comment ref="F1602" authorId="0">
      <x:text>
        <x:r>
          <x:t>WFC FY2018 Issuer reported net interest margin. USD and share amounts are in millions; ratios and per-share values are unscaled. Source unit %. Filed , accession . . Not reported / unavailable</x:t>
        </x:r>
      </x:text>
    </x:comment>
    <x:comment ref="F1603" authorId="0">
      <x:text>
        <x:r>
          <x:t>WFC FY2018 Reported common book value per share. USD and share amounts are in millions; ratios and per-share values are unscaled. Source unit USD/share. Filed , accession . . Not reported / unavailable</x:t>
        </x:r>
      </x:text>
    </x:comment>
    <x:comment ref="F1604" authorId="0">
      <x:text>
        <x:r>
          <x:t>WFC FY2018 Reported tangible book value per share. USD and share amounts are in millions; ratios and per-share values are unscaled. Source unit USD/share. Filed , accession . . Not reported / unavailable</x:t>
        </x:r>
      </x:text>
    </x:comment>
    <x:comment ref="F1605" authorId="0">
      <x:text>
        <x:r>
          <x:t>WFC FY2018 Reported tangible common equity. USD and share amounts are in millions; ratios and per-share values are unscaled. Source unit USDm. Filed , accession . . Not reported / unavailable</x:t>
        </x:r>
      </x:text>
    </x:comment>
    <x:comment ref="F1606" authorId="0">
      <x:text>
        <x:r>
          <x:t>WFC FY2019 Assets.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607" authorId="0">
      <x:text>
        <x:r>
          <x:t>WFC FY2019 Liabilities.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608" authorId="0">
      <x:text>
        <x:r>
          <x:t>WFC FY2019 Stockholders' Equity Attributable to Parent.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609" authorId="0">
      <x:text>
        <x:r>
          <x:t>WFC FY2019 Preferred Stock, Value, Issued.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610" authorId="0">
      <x:text>
        <x:r>
          <x:t>WFC FY2019 Reported common shareholders equity. USD and share amounts are in millions; ratios and per-share values are unscaled. Source unit USDm. Filed , accession . . Not reported / unavailable</x:t>
        </x:r>
      </x:text>
    </x:comment>
    <x:comment ref="F1611" authorId="0">
      <x:text>
        <x:r>
          <x:t>WFC FY2019 Goodwill.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12" authorId="0">
      <x:text>
        <x:r>
          <x:t>WFC FY2019 Finite-Lived Intangible Assets, Net.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613" authorId="0">
      <x:text>
        <x:r>
          <x:t>WFC FY2019 Reported goodwill and intangible assets combined. USD and share amounts are in millions; ratios and per-share values are unscaled. Source unit USDm. Filed , accession . . Not reported / unavailable</x:t>
        </x:r>
      </x:text>
    </x:comment>
    <x:comment ref="F1614" authorId="0">
      <x:text>
        <x:r>
          <x:t>WFC FY2019 Period-end common shares outstanding. USD and share amounts are in millions; ratios and per-share values are unscaled. Source unit million. Filed , accession . . Not reported / unavailable</x:t>
        </x:r>
      </x:text>
    </x:comment>
    <x:comment ref="F1615" authorId="0">
      <x:text>
        <x:r>
          <x:t>WFC FY2019 Common Stock, Shares, Issued. USD and share amounts are in millions; ratios and per-share values are unscaled. Source unit shares. Filed 2021-02-23, accession 0000072971-21-000197. https://www.sec.gov/Archives/edgar/data/72971/000007297121000197/wfc-20201231.htm. Latest eligible comparative presentation at the information cutoff.</x:t>
        </x:r>
      </x:text>
    </x:comment>
    <x:comment ref="F1616" authorId="0">
      <x:text>
        <x:r>
          <x:t>WFC FY2019 Treasury Stock, Shares. USD and share amounts are in millions; ratios and per-share values are unscaled. Source unit shares. Filed 2021-02-23, accession 0000072971-21-000197. https://www.sec.gov/Archives/edgar/data/72971/000007297121000197/wfc-20201231.htm. Latest eligible comparative presentation at the information cutoff.</x:t>
        </x:r>
      </x:text>
    </x:comment>
    <x:comment ref="F1617" authorId="0">
      <x:text>
        <x:r>
          <x:t>WFC FY2019 Deposits.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618" authorId="0">
      <x:text>
        <x:r>
          <x:t>WFC FY2019 Loans and Leases Receivable, Net of Deferred Income. USD and share amounts are in millions; ratios and per-share values are unscaled. Source unit USD. Filed 2020-02-27, accession 0000072971-20-000217. https://www.sec.gov/Archives/edgar/data/72971/000007297120000217/wfc-12312019x10k.htm. Latest eligible comparative presentation at the information cutoff.</x:t>
        </x:r>
      </x:text>
    </x:comment>
    <x:comment ref="F1619" authorId="0">
      <x:text>
        <x:r>
          <x:t>WFC FY2019 Loans and Leases Receivable, Net Amount.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620" authorId="0">
      <x:text>
        <x:r>
          <x:t>WFC FY2019 Financing Receivable, Allowance for Credit Loss.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21" authorId="0">
      <x:text>
        <x:r>
          <x:t>WFC FY2019 Nonaccrual. USD and share amounts are in millions; ratios and per-share values are unscaled. Source unit USDm. Filed , accession . . Not reported / unavailable</x:t>
        </x:r>
      </x:text>
    </x:comment>
    <x:comment ref="F1622" authorId="0">
      <x:text>
        <x:r>
          <x:t>WFC FY2019 Cash. USD and share amounts are in millions; ratios and per-share values are unscaled. Source unit USDm. Filed , accession . . Not reported / unavailable</x:t>
        </x:r>
      </x:text>
    </x:comment>
    <x:comment ref="F1623" authorId="0">
      <x:text>
        <x:r>
          <x:t>WFC FY2019 Accumulated Other Comprehensive Income (Loss), Net of Tax. USD and share amounts are in millions; ratios and per-share values are unscaled. Source unit USD. Filed 2021-02-23, accession 0000072971-21-000197. https://www.sec.gov/Archives/edgar/data/72971/000007297121000197/wfc-20201231.htm. Latest eligible comparative presentation at the information cutoff.</x:t>
        </x:r>
      </x:text>
    </x:comment>
    <x:comment ref="F1624" authorId="0">
      <x:text>
        <x:r>
          <x:t>WFC FY2019 Interest Income (Expense), Net.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25" authorId="0">
      <x:text>
        <x:r>
          <x:t>WFC FY2019 Noninterest Income.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26" authorId="0">
      <x:text>
        <x:r>
          <x:t>WFC FY2019 Revenues, Net of Interest Expense.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27" authorId="0">
      <x:text>
        <x:r>
          <x:t>WFC FY2019 Noninterest Expense.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28" authorId="0">
      <x:text>
        <x:r>
          <x:t>WFC FY2019 Provision for Loan, Lease, and Other Losses.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29" authorId="0">
      <x:text>
        <x:r>
          <x:t>WFC FY2019 Income (Loss) from Continuing Operations before Income Taxes, Noncontrolling Interest.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30" authorId="0">
      <x:text>
        <x:r>
          <x:t>WFC FY2019 Income Tax Expense (Benefit).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31" authorId="0">
      <x:text>
        <x:r>
          <x:t>WFC FY2019 Net Income (Loss) Attributable to Parent.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32" authorId="0">
      <x:text>
        <x:r>
          <x:t>WFC FY2019 Net Income (Loss) Available to Common Stockholders, Basic.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33" authorId="0">
      <x:text>
        <x:r>
          <x:t>WFC FY2019 Preferred Stock Dividends and Other Adjustments.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34" authorId="0">
      <x:text>
        <x:r>
          <x:t>WFC FY2019 Earnings Per Share, Diluted. USD and share amounts are in millions; ratios and per-share values are unscaled. Source unit USD/shares.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35" authorId="0">
      <x:text>
        <x:r>
          <x:t>WFC FY2019 Weighted Average Number of Shares Outstanding, Diluted. USD and share amounts are in millions; ratios and per-share values are unscaled. Source unit shares.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36" authorId="0">
      <x:text>
        <x:r>
          <x:t>WFC FY2019 Common Stock, Dividends, Per Share, Declared. USD and share amounts are in millions; ratios and per-share values are unscaled. Source unit USD/shares.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37" authorId="0">
      <x:text>
        <x:r>
          <x:t>WFC FY2019 Payments of Ordinary Dividends, Common Stock.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38" authorId="0">
      <x:text>
        <x:r>
          <x:t>WFC FY2019 Payments for Repurchase of Common Stock.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39" authorId="0">
      <x:text>
        <x:r>
          <x:t>WFC FY2019 Gross loan charge-offs. USD and share amounts are in millions; ratios and per-share values are unscaled. Source unit USDm. Filed , accession . . Not reported / unavailable</x:t>
        </x:r>
      </x:text>
    </x:comment>
    <x:comment ref="F1640" authorId="0">
      <x:text>
        <x:r>
          <x:t>WFC FY2019 Loan recoveries. USD and share amounts are in millions; ratios and per-share values are unscaled. Source unit USDm. Filed , accession . . Not reported / unavailable</x:t>
        </x:r>
      </x:text>
    </x:comment>
    <x:comment ref="F1641" authorId="0">
      <x:text>
        <x:r>
          <x:t>WFC FY2019 Risk-weighted assets. USD and share amounts are in millions; ratios and per-share values are unscaled. Source unit USDm. Filed , accession . . Not reported / unavailable</x:t>
        </x:r>
      </x:text>
    </x:comment>
    <x:comment ref="F1642" authorId="0">
      <x:text>
        <x:r>
          <x:t>WFC FY2019 Actual standardized CET1 ratio. USD and share amounts are in millions; ratios and per-share values are unscaled. Source unit %. Filed , accession . . Not reported / unavailable</x:t>
        </x:r>
      </x:text>
    </x:comment>
    <x:comment ref="F1643" authorId="0">
      <x:text>
        <x:r>
          <x:t>WFC FY2019 Issuer reported net interest margin. USD and share amounts are in millions; ratios and per-share values are unscaled. Source unit %. Filed , accession . . Not reported / unavailable</x:t>
        </x:r>
      </x:text>
    </x:comment>
    <x:comment ref="F1644" authorId="0">
      <x:text>
        <x:r>
          <x:t>WFC FY2019 Reported common book value per share. USD and share amounts are in millions; ratios and per-share values are unscaled. Source unit USD/share. Filed , accession . . Not reported / unavailable</x:t>
        </x:r>
      </x:text>
    </x:comment>
    <x:comment ref="F1645" authorId="0">
      <x:text>
        <x:r>
          <x:t>WFC FY2019 Reported tangible book value per share. USD and share amounts are in millions; ratios and per-share values are unscaled. Source unit USD/share. Filed , accession . . Not reported / unavailable</x:t>
        </x:r>
      </x:text>
    </x:comment>
    <x:comment ref="F1646" authorId="0">
      <x:text>
        <x:r>
          <x:t>WFC FY2019 Reported tangible common equity. USD and share amounts are in millions; ratios and per-share values are unscaled. Source unit USDm. Filed , accession . . Not reported / unavailable</x:t>
        </x:r>
      </x:text>
    </x:comment>
    <x:comment ref="F1647" authorId="0">
      <x:text>
        <x:r>
          <x:t>WFC FY2020 Assets.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48" authorId="0">
      <x:text>
        <x:r>
          <x:t>WFC FY2020 Liabilities.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49" authorId="0">
      <x:text>
        <x:r>
          <x:t>WFC FY2020 Stockholders' Equity Attributable to Parent.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50" authorId="0">
      <x:text>
        <x:r>
          <x:t>WFC FY2020 Preferred Stock, Value, Issued.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51" authorId="0">
      <x:text>
        <x:r>
          <x:t>WFC FY2020 Reported common shareholders equity. USD and share amounts are in millions; ratios and per-share values are unscaled. Source unit USDm. Filed , accession . . Not reported / unavailable</x:t>
        </x:r>
      </x:text>
    </x:comment>
    <x:comment ref="F1652" authorId="0">
      <x:text>
        <x:r>
          <x:t>WFC FY2020 Goodwill.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53" authorId="0">
      <x:text>
        <x:r>
          <x:t>WFC FY2020 Finite-Lived Intangible Assets, Net.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54" authorId="0">
      <x:text>
        <x:r>
          <x:t>WFC FY2020 Reported goodwill and intangible assets combined. USD and share amounts are in millions; ratios and per-share values are unscaled. Source unit USDm. Filed , accession . . Not reported / unavailable</x:t>
        </x:r>
      </x:text>
    </x:comment>
    <x:comment ref="F1655" authorId="0">
      <x:text>
        <x:r>
          <x:t>WFC FY2020 Period-end common shares outstanding. USD and share amounts are in millions; ratios and per-share values are unscaled. Source unit million. Filed , accession . . Not reported / unavailable</x:t>
        </x:r>
      </x:text>
    </x:comment>
    <x:comment ref="F1656" authorId="0">
      <x:text>
        <x:r>
          <x:t>WFC FY2020 Common Stock, Shares, Issued. USD and share amounts are in millions; ratios and per-share values are unscaled. Source unit shares.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57" authorId="0">
      <x:text>
        <x:r>
          <x:t>WFC FY2020 Treasury Stock, Shares. USD and share amounts are in millions; ratios and per-share values are unscaled. Source unit shares.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58" authorId="0">
      <x:text>
        <x:r>
          <x:t>WFC FY2020 Deposits.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59" authorId="0">
      <x:text>
        <x:r>
          <x:t>WFC FY2020 Gross loans and leases selected definition. USD and share amounts are in millions; ratios and per-share values are unscaled. Source unit USDm. Filed , accession . . Not reported / unavailable</x:t>
        </x:r>
      </x:text>
    </x:comment>
    <x:comment ref="F1660" authorId="0">
      <x:text>
        <x:r>
          <x:t>WFC FY2020 Loans and Leases Receivable, Net Amount. USD and share amounts are in millions; ratios and per-share values are unscaled. Source unit USD. Filed 2022-02-22, accession 0000072971-22-000096. https://www.sec.gov/Archives/edgar/data/72971/000007297122000096/wfc-20211231.htm. Latest eligible comparative presentation at the information cutoff.</x:t>
        </x:r>
      </x:text>
    </x:comment>
    <x:comment ref="F1661" authorId="0">
      <x:text>
        <x:r>
          <x:t>WFC FY2020 Financing Receivable, Allowance for Credit Loss. USD and share amounts are in millions; ratios and per-share values are unscaled. Source unit USD. Filed 2022-08-01, accession 0000072971-22-000174. https://data.sec.gov/api/xbrl/companyfacts/CIK0000072971.json. Latest eligible comparative presentation at the information cutoff.</x:t>
        </x:r>
      </x:text>
    </x:comment>
    <x:comment ref="F1662" authorId="0">
      <x:text>
        <x:r>
          <x:t>WFC FY2020 Nonaccrual. USD and share amounts are in millions; ratios and per-share values are unscaled. Source unit USDm. Filed , accession . . Not reported / unavailable</x:t>
        </x:r>
      </x:text>
    </x:comment>
    <x:comment ref="F1663" authorId="0">
      <x:text>
        <x:r>
          <x:t>WFC FY2020 Cash. USD and share amounts are in millions; ratios and per-share values are unscaled. Source unit USDm. Filed , accession . . Not reported / unavailable</x:t>
        </x:r>
      </x:text>
    </x:comment>
    <x:comment ref="F1664" authorId="0">
      <x:text>
        <x:r>
          <x:t>WFC FY2020 Accumulated Other Comprehensive Income (Loss), Net of Tax.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665" authorId="0">
      <x:text>
        <x:r>
          <x:t>WFC FY2020 Interest Income (Expense), Net.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66" authorId="0">
      <x:text>
        <x:r>
          <x:t>WFC FY2020 Noninterest Income.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67" authorId="0">
      <x:text>
        <x:r>
          <x:t>WFC FY2020 Revenues, Net of Interest Expense.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68" authorId="0">
      <x:text>
        <x:r>
          <x:t>WFC FY2020 Noninterest Expense.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69" authorId="0">
      <x:text>
        <x:r>
          <x:t>WFC FY2020 Provision for Loan, Lease, and Other Losses.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70" authorId="0">
      <x:text>
        <x:r>
          <x:t>WFC FY2020 Income (Loss) from Continuing Operations before Income Taxes, Noncontrolling Interest.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71" authorId="0">
      <x:text>
        <x:r>
          <x:t>WFC FY2020 Income Tax Expense (Benefit).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72" authorId="0">
      <x:text>
        <x:r>
          <x:t>WFC FY2020 Net Income (Loss) Attributable to Parent.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73" authorId="0">
      <x:text>
        <x:r>
          <x:t>WFC FY2020 Net Income (Loss) Available to Common Stockholders, Basic.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74" authorId="0">
      <x:text>
        <x:r>
          <x:t>WFC FY2020 Preferred Stock Dividends and Other Adjustments.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75" authorId="0">
      <x:text>
        <x:r>
          <x:t>WFC FY2020 Earnings Per Share, Diluted. USD and share amounts are in millions; ratios and per-share values are unscaled. Source unit USD/shares.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76" authorId="0">
      <x:text>
        <x:r>
          <x:t>WFC FY2020 Weighted Average Number of Shares Outstanding, Diluted. USD and share amounts are in millions; ratios and per-share values are unscaled. Source unit shares.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77" authorId="0">
      <x:text>
        <x:r>
          <x:t>WFC FY2020 Common Stock, Dividends, Per Share, Declared. USD and share amounts are in millions; ratios and per-share values are unscaled. Source unit USD/shares.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78" authorId="0">
      <x:text>
        <x:r>
          <x:t>WFC FY2020 Payments of Ordinary Dividends, Common Stock.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79" authorId="0">
      <x:text>
        <x:r>
          <x:t>WFC FY2020 Payments for Repurchase of Common Stock.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80" authorId="0">
      <x:text>
        <x:r>
          <x:t>WFC FY2020 Gross loan charge-offs. USD and share amounts are in millions; ratios and per-share values are unscaled. Source unit USDm. Filed , accession . . Not reported / unavailable</x:t>
        </x:r>
      </x:text>
    </x:comment>
    <x:comment ref="F1681" authorId="0">
      <x:text>
        <x:r>
          <x:t>WFC FY2020 Loan recoveries. USD and share amounts are in millions; ratios and per-share values are unscaled. Source unit USDm. Filed , accession . . Not reported / unavailable</x:t>
        </x:r>
      </x:text>
    </x:comment>
    <x:comment ref="F1682" authorId="0">
      <x:text>
        <x:r>
          <x:t>WFC FY2020 Risk-weighted assets. USD and share amounts are in millions; ratios and per-share values are unscaled. Source unit USDm. Filed , accession . . Not reported / unavailable</x:t>
        </x:r>
      </x:text>
    </x:comment>
    <x:comment ref="F1683" authorId="0">
      <x:text>
        <x:r>
          <x:t>WFC FY2020 Actual standardized CET1 ratio. USD and share amounts are in millions; ratios and per-share values are unscaled. Source unit %. Filed , accession . . Not reported / unavailable</x:t>
        </x:r>
      </x:text>
    </x:comment>
    <x:comment ref="F1684" authorId="0">
      <x:text>
        <x:r>
          <x:t>WFC FY2020 Issuer reported net interest margin. USD and share amounts are in millions; ratios and per-share values are unscaled. Source unit %. Filed , accession . . Not reported / unavailable</x:t>
        </x:r>
      </x:text>
    </x:comment>
    <x:comment ref="F1685" authorId="0">
      <x:text>
        <x:r>
          <x:t>WFC FY2020 Reported common book value per share. USD and share amounts are in millions; ratios and per-share values are unscaled. Source unit USD/share. Filed , accession . . Not reported / unavailable</x:t>
        </x:r>
      </x:text>
    </x:comment>
    <x:comment ref="F1686" authorId="0">
      <x:text>
        <x:r>
          <x:t>WFC FY2020 Reported tangible book value per share. USD and share amounts are in millions; ratios and per-share values are unscaled. Source unit USD/share. Filed , accession . . Not reported / unavailable</x:t>
        </x:r>
      </x:text>
    </x:comment>
    <x:comment ref="F1687" authorId="0">
      <x:text>
        <x:r>
          <x:t>WFC FY2020 Reported tangible common equity. USD and share amounts are in millions; ratios and per-share values are unscaled. Source unit USDm. Filed , accession . . Not reported / unavailable</x:t>
        </x:r>
      </x:text>
    </x:comment>
    <x:comment ref="F1688" authorId="0">
      <x:text>
        <x:r>
          <x:t>WFC FY2021 Assets.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89" authorId="0">
      <x:text>
        <x:r>
          <x:t>WFC FY2021 Liabilities.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90" authorId="0">
      <x:text>
        <x:r>
          <x:t>WFC FY2021 Stockholders' Equity Attributable to Parent.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91" authorId="0">
      <x:text>
        <x:r>
          <x:t>WFC FY2021 Preferred Stock, Value, Issued.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92" authorId="0">
      <x:text>
        <x:r>
          <x:t>WFC FY2021 Reported common shareholders equity. USD and share amounts are in millions; ratios and per-share values are unscaled. Source unit USDm. Filed , accession . . Not reported / unavailable</x:t>
        </x:r>
      </x:text>
    </x:comment>
    <x:comment ref="F1693" authorId="0">
      <x:text>
        <x:r>
          <x:t>WFC FY2021 Goodwill.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694" authorId="0">
      <x:text>
        <x:r>
          <x:t>WFC FY2021 Finite-Lived Intangible Assets, Net.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95" authorId="0">
      <x:text>
        <x:r>
          <x:t>WFC FY2021 Reported goodwill and intangible assets combined. USD and share amounts are in millions; ratios and per-share values are unscaled. Source unit USDm. Filed , accession . . Not reported / unavailable</x:t>
        </x:r>
      </x:text>
    </x:comment>
    <x:comment ref="F1696" authorId="0">
      <x:text>
        <x:r>
          <x:t>WFC FY2021 Period-end common shares outstanding. USD and share amounts are in millions; ratios and per-share values are unscaled. Source unit million. Filed , accession . . Not reported / unavailable</x:t>
        </x:r>
      </x:text>
    </x:comment>
    <x:comment ref="F1697" authorId="0">
      <x:text>
        <x:r>
          <x:t>WFC FY2021 Common Stock, Shares, Issued. USD and share amounts are in millions; ratios and per-share values are unscaled. Source unit shares.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98" authorId="0">
      <x:text>
        <x:r>
          <x:t>WFC FY2021 Treasury Stock, Shares. USD and share amounts are in millions; ratios and per-share values are unscaled. Source unit shares. Filed 2023-02-21, accession 0000072971-23-000071. https://www.sec.gov/Archives/edgar/data/72971/000007297123000071/wfc-20221231.htm. Latest eligible comparative presentation at the information cutoff.</x:t>
        </x:r>
      </x:text>
    </x:comment>
    <x:comment ref="F1699" authorId="0">
      <x:text>
        <x:r>
          <x:t>WFC FY2021 Deposits.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700" authorId="0">
      <x:text>
        <x:r>
          <x:t>WFC FY2021 Gross loans and leases selected definition. USD and share amounts are in millions; ratios and per-share values are unscaled. Source unit USDm. Filed , accession . . Not reported / unavailable</x:t>
        </x:r>
      </x:text>
    </x:comment>
    <x:comment ref="F1701" authorId="0">
      <x:text>
        <x:r>
          <x:t>WFC FY2021 Loans and Leases Receivable, Net Amount. USD and share amounts are in millions; ratios and per-share values are unscaled. Source unit USD. Filed 2022-08-01, accession 0000072971-22-000174. https://data.sec.gov/api/xbrl/companyfacts/CIK0000072971.json. Latest eligible comparative presentation at the information cutoff.</x:t>
        </x:r>
      </x:text>
    </x:comment>
    <x:comment ref="F1702" authorId="0">
      <x:text>
        <x:r>
          <x:t>WFC FY2021 Financing Receivable, Allowance for Credit Loss. USD and share amounts are in millions; ratios and per-share values are unscaled. Source unit USD. Filed 2022-08-01, accession 0000072971-22-000174. https://data.sec.gov/api/xbrl/companyfacts/CIK0000072971.json. Latest eligible comparative presentation at the information cutoff.</x:t>
        </x:r>
      </x:text>
    </x:comment>
    <x:comment ref="F1703" authorId="0">
      <x:text>
        <x:r>
          <x:t>WFC FY2021 Nonaccrual. USD and share amounts are in millions; ratios and per-share values are unscaled. Source unit USDm. Filed , accession . . Not reported / unavailable</x:t>
        </x:r>
      </x:text>
    </x:comment>
    <x:comment ref="F1704" authorId="0">
      <x:text>
        <x:r>
          <x:t>WFC FY2021 Cash. USD and share amounts are in millions; ratios and per-share values are unscaled. Source unit USDm. Filed , accession . . Not reported / unavailable</x:t>
        </x:r>
      </x:text>
    </x:comment>
    <x:comment ref="F1705" authorId="0">
      <x:text>
        <x:r>
          <x:t>WFC FY2021 Accumulated Other Comprehensive Income (Loss), Net of Tax. USD and share amounts are in millions; ratios and per-share values are unscaled. Source unit USD. Filed 2023-02-21, accession 0000072971-23-000071. https://www.sec.gov/Archives/edgar/data/72971/000007297123000071/wfc-20221231.htm. Latest eligible comparative presentation at the information cutoff.</x:t>
        </x:r>
      </x:text>
    </x:comment>
    <x:comment ref="F1706" authorId="0">
      <x:text>
        <x:r>
          <x:t>WFC FY2021 Interest Income (Expense), Net.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07" authorId="0">
      <x:text>
        <x:r>
          <x:t>WFC FY2021 Noninterest Income.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08" authorId="0">
      <x:text>
        <x:r>
          <x:t>WFC FY2021 Revenues, Net of Interest Expense.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09" authorId="0">
      <x:text>
        <x:r>
          <x:t>WFC FY2021 Noninterest Expense.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10" authorId="0">
      <x:text>
        <x:r>
          <x:t>WFC FY2021 Provision for Loan, Lease, and Other Losses.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11" authorId="0">
      <x:text>
        <x:r>
          <x:t>WFC FY2021 Income (Loss) from Continuing Operations before Income Taxes, Noncontrolling Interest.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12" authorId="0">
      <x:text>
        <x:r>
          <x:t>WFC FY2021 Income Tax Expense (Benefit).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13" authorId="0">
      <x:text>
        <x:r>
          <x:t>WFC FY2021 Net Income (Loss) Attributable to Parent.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14" authorId="0">
      <x:text>
        <x:r>
          <x:t>WFC FY2021 Net Income (Loss) Available to Common Stockholders, Basic.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15" authorId="0">
      <x:text>
        <x:r>
          <x:t>WFC FY2021 Preferred Stock Dividends and Other Adjustments.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16" authorId="0">
      <x:text>
        <x:r>
          <x:t>WFC FY2021 Earnings Per Share, Diluted. USD and share amounts are in millions; ratios and per-share values are unscaled. Source unit USD/shares.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17" authorId="0">
      <x:text>
        <x:r>
          <x:t>WFC FY2021 Weighted Average Number of Shares Outstanding, Diluted. USD and share amounts are in millions; ratios and per-share values are unscaled. Source unit shares.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18" authorId="0">
      <x:text>
        <x:r>
          <x:t>WFC FY2021 Common Stock, Dividends, Per Share, Declared. USD and share amounts are in millions; ratios and per-share values are unscaled. Source unit USD/shares.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19" authorId="0">
      <x:text>
        <x:r>
          <x:t>WFC FY2021 Payments of Ordinary Dividends, Common Stock.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20" authorId="0">
      <x:text>
        <x:r>
          <x:t>WFC FY2021 Payments for Repurchase of Common Stock.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21" authorId="0">
      <x:text>
        <x:r>
          <x:t>WFC FY2021 Gross loan charge-offs. USD and share amounts are in millions; ratios and per-share values are unscaled. Source unit USDm. Filed , accession . . Not reported / unavailable</x:t>
        </x:r>
      </x:text>
    </x:comment>
    <x:comment ref="F1722" authorId="0">
      <x:text>
        <x:r>
          <x:t>WFC FY2021 Loan recoveries. USD and share amounts are in millions; ratios and per-share values are unscaled. Source unit USDm. Filed , accession . . Not reported / unavailable</x:t>
        </x:r>
      </x:text>
    </x:comment>
    <x:comment ref="F1723" authorId="0">
      <x:text>
        <x:r>
          <x:t>WFC FY2021 Risk-weighted assets. USD and share amounts are in millions; ratios and per-share values are unscaled. Source unit USDm. Filed , accession . . Not reported / unavailable</x:t>
        </x:r>
      </x:text>
    </x:comment>
    <x:comment ref="F1724" authorId="0">
      <x:text>
        <x:r>
          <x:t>WFC FY2021 Actual standardized CET1 ratio. USD and share amounts are in millions; ratios and per-share values are unscaled. Source unit %. Filed , accession . . Not reported / unavailable</x:t>
        </x:r>
      </x:text>
    </x:comment>
    <x:comment ref="F1725" authorId="0">
      <x:text>
        <x:r>
          <x:t>WFC FY2021 Issuer reported net interest margin. USD and share amounts are in millions; ratios and per-share values are unscaled. Source unit %. Filed , accession . . Not reported / unavailable</x:t>
        </x:r>
      </x:text>
    </x:comment>
    <x:comment ref="F1726" authorId="0">
      <x:text>
        <x:r>
          <x:t>WFC FY2021 Reported common book value per share. USD and share amounts are in millions; ratios and per-share values are unscaled. Source unit USD/share. Filed , accession . . Not reported / unavailable</x:t>
        </x:r>
      </x:text>
    </x:comment>
    <x:comment ref="F1727" authorId="0">
      <x:text>
        <x:r>
          <x:t>WFC FY2021 Reported tangible book value per share. USD and share amounts are in millions; ratios and per-share values are unscaled. Source unit USD/share. Filed , accession . . Not reported / unavailable</x:t>
        </x:r>
      </x:text>
    </x:comment>
    <x:comment ref="F1728" authorId="0">
      <x:text>
        <x:r>
          <x:t>WFC FY2021 Reported tangible common equity. USD and share amounts are in millions; ratios and per-share values are unscaled. Source unit USDm. Filed , accession . . Not reported / unavailable</x:t>
        </x:r>
      </x:text>
    </x:comment>
    <x:comment ref="F1729" authorId="0">
      <x:text>
        <x:r>
          <x:t>WFC FY2022 Assets.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30" authorId="0">
      <x:text>
        <x:r>
          <x:t>WFC FY2022 Liabilities.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31" authorId="0">
      <x:text>
        <x:r>
          <x:t>WFC FY2022 Stockholders' Equity Attributable to Parent.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32" authorId="0">
      <x:text>
        <x:r>
          <x:t>WFC FY2022 Preferred Stock, Value, Issued.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33" authorId="0">
      <x:text>
        <x:r>
          <x:t>WFC FY2022 Reported common shareholders equity. USD and share amounts are in millions; ratios and per-share values are unscaled. Source unit USDm. Filed , accession . . Not reported / unavailable</x:t>
        </x:r>
      </x:text>
    </x:comment>
    <x:comment ref="F1734" authorId="0">
      <x:text>
        <x:r>
          <x:t>WFC FY2022 Goodwill.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35" authorId="0">
      <x:text>
        <x:r>
          <x:t>WFC FY2022 Finite-Lived Intangible Assets, Net. USD and share amounts are in millions; ratios and per-share values are unscaled. Source unit USD. Filed 2023-10-31, accession 0000072971-23-000170. https://data.sec.gov/api/xbrl/companyfacts/CIK0000072971.json. Latest eligible comparative presentation at the information cutoff.</x:t>
        </x:r>
      </x:text>
    </x:comment>
    <x:comment ref="F1736" authorId="0">
      <x:text>
        <x:r>
          <x:t>WFC FY2022 Reported goodwill and intangible assets combined. USD and share amounts are in millions; ratios and per-share values are unscaled. Source unit USDm. Filed , accession . . Not reported / unavailable</x:t>
        </x:r>
      </x:text>
    </x:comment>
    <x:comment ref="F1737" authorId="0">
      <x:text>
        <x:r>
          <x:t>WFC FY2022 Common Stock, Shares, Outstanding. USD and share amounts are in millions; ratios and per-share values are unscaled. Source unit shares.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38" authorId="0">
      <x:text>
        <x:r>
          <x:t>WFC FY2022 Common Stock, Shares, Issued. USD and share amounts are in millions; ratios and per-share values are unscaled. Source unit shares.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39" authorId="0">
      <x:text>
        <x:r>
          <x:t>WFC FY2022 Treasury Stock, Shares. USD and share amounts are in millions; ratios and per-share values are unscaled. Source unit shares. Filed 2023-02-21, accession 0000072971-23-000071. https://www.sec.gov/Archives/edgar/data/72971/000007297123000071/wfc-20221231.htm. Latest eligible comparative presentation at the information cutoff.</x:t>
        </x:r>
      </x:text>
    </x:comment>
    <x:comment ref="F1740" authorId="0">
      <x:text>
        <x:r>
          <x:t>WFC FY2022 Deposits.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41" authorId="0">
      <x:text>
        <x:r>
          <x:t>WFC FY2022 Gross loans and leases selected definition. USD and share amounts are in millions; ratios and per-share values are unscaled. Source unit USDm. Filed , accession . . Not reported / unavailable</x:t>
        </x:r>
      </x:text>
    </x:comment>
    <x:comment ref="F1742" authorId="0">
      <x:text>
        <x:r>
          <x:t>WFC FY2022 Net loans after allowance selected definition. USD and share amounts are in millions; ratios and per-share values are unscaled. Source unit USDm. Filed , accession . . Not reported / unavailable</x:t>
        </x:r>
      </x:text>
    </x:comment>
    <x:comment ref="F1743" authorId="0">
      <x:text>
        <x:r>
          <x:t>WFC FY2022 Loan allowance for credit losses. USD and share amounts are in millions; ratios and per-share values are unscaled. Source unit USDm. Filed , accession . . Not reported / unavailable</x:t>
        </x:r>
      </x:text>
    </x:comment>
    <x:comment ref="F1744" authorId="0">
      <x:text>
        <x:r>
          <x:t>WFC FY2022 Nonaccrual. USD and share amounts are in millions; ratios and per-share values are unscaled. Source unit USDm. Filed , accession . . Not reported / unavailable</x:t>
        </x:r>
      </x:text>
    </x:comment>
    <x:comment ref="F1745" authorId="0">
      <x:text>
        <x:r>
          <x:t>WFC FY2022 Cash. USD and share amounts are in millions; ratios and per-share values are unscaled. Source unit USDm. Filed , accession . . Not reported / unavailable</x:t>
        </x:r>
      </x:text>
    </x:comment>
    <x:comment ref="F1746" authorId="0">
      <x:text>
        <x:r>
          <x:t>WFC FY2022 Accumulated Other Comprehensive Income (Loss), Net of Tax. USD and share amounts are in millions; ratios and per-share values are unscaled. Source unit USD. Filed 2024-02-20, accession 0000072971-24-000064. https://www.sec.gov/Archives/edgar/data/72971/000007297124000064/wfc-20231231.htm. Latest eligible comparative presentation at the information cutoff.</x:t>
        </x:r>
      </x:text>
    </x:comment>
    <x:comment ref="F1747" authorId="0">
      <x:text>
        <x:r>
          <x:t>WFC FY2022 Interest Income (Expense), Net.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48" authorId="0">
      <x:text>
        <x:r>
          <x:t>WFC FY2022 Noninterest Income.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49" authorId="0">
      <x:text>
        <x:r>
          <x:t>WFC FY2022 Revenues, Net of Interest Expense.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50" authorId="0">
      <x:text>
        <x:r>
          <x:t>WFC FY2022 Noninterest Expense.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51" authorId="0">
      <x:text>
        <x:r>
          <x:t>WFC FY2022 Provision for Loan, Lease, and Other Losses.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52" authorId="0">
      <x:text>
        <x:r>
          <x:t>WFC FY2022 Income (Loss) from Continuing Operations before Income Taxes, Noncontrolling Interest.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53" authorId="0">
      <x:text>
        <x:r>
          <x:t>WFC FY2022 Income Tax Expense (Benefit).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54" authorId="0">
      <x:text>
        <x:r>
          <x:t>WFC FY2022 Net Income (Loss) Attributable to Parent.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55" authorId="0">
      <x:text>
        <x:r>
          <x:t>WFC FY2022 Net Income (Loss) Available to Common Stockholders, Basic.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56" authorId="0">
      <x:text>
        <x:r>
          <x:t>WFC FY2022 Preferred Stock Dividends and Other Adjustments.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57" authorId="0">
      <x:text>
        <x:r>
          <x:t>WFC FY2022 Earnings Per Share, Diluted. USD and share amounts are in millions; ratios and per-share values are unscaled. Source unit USD/shares.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58" authorId="0">
      <x:text>
        <x:r>
          <x:t>WFC FY2022 Weighted Average Number of Shares Outstanding, Diluted. USD and share amounts are in millions; ratios and per-share values are unscaled. Source unit shares.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59" authorId="0">
      <x:text>
        <x:r>
          <x:t>WFC FY2022 Common Stock, Dividends, Per Share, Declared. USD and share amounts are in millions; ratios and per-share values are unscaled. Source unit USD/shares.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60" authorId="0">
      <x:text>
        <x:r>
          <x:t>WFC FY2022 Payments of Ordinary Dividends, Common Stock.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61" authorId="0">
      <x:text>
        <x:r>
          <x:t>WFC FY2022 Payments for Repurchase of Common Stock.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62" authorId="0">
      <x:text>
        <x:r>
          <x:t>WFC FY2022 Gross loan charge-offs. USD and share amounts are in millions; ratios and per-share values are unscaled. Source unit USDm. Filed , accession . . Not reported / unavailable</x:t>
        </x:r>
      </x:text>
    </x:comment>
    <x:comment ref="F1763" authorId="0">
      <x:text>
        <x:r>
          <x:t>WFC FY2022 Loan recoveries. USD and share amounts are in millions; ratios and per-share values are unscaled. Source unit USDm. Filed , accession . . Not reported / unavailable</x:t>
        </x:r>
      </x:text>
    </x:comment>
    <x:comment ref="F1764" authorId="0">
      <x:text>
        <x:r>
          <x:t>WFC FY2022 Risk-weighted assets. USD and share amounts are in millions; ratios and per-share values are unscaled. Source unit USDm. Filed , accession . . Not reported / unavailable</x:t>
        </x:r>
      </x:text>
    </x:comment>
    <x:comment ref="F1765" authorId="0">
      <x:text>
        <x:r>
          <x:t>WFC FY2022 Actual standardized CET1 ratio. USD and share amounts are in millions; ratios and per-share values are unscaled. Source unit %. Filed , accession . . Not reported / unavailable</x:t>
        </x:r>
      </x:text>
    </x:comment>
    <x:comment ref="F1766" authorId="0">
      <x:text>
        <x:r>
          <x:t>WFC FY2022 Issuer reported net interest margin. USD and share amounts are in millions; ratios and per-share values are unscaled. Source unit %. Filed , accession . . Not reported / unavailable</x:t>
        </x:r>
      </x:text>
    </x:comment>
    <x:comment ref="F1767" authorId="0">
      <x:text>
        <x:r>
          <x:t>WFC FY2022 Reported common book value per share. USD and share amounts are in millions; ratios and per-share values are unscaled. Source unit USD/share. Filed , accession . . Not reported / unavailable</x:t>
        </x:r>
      </x:text>
    </x:comment>
    <x:comment ref="F1768" authorId="0">
      <x:text>
        <x:r>
          <x:t>WFC FY2022 Reported tangible book value per share. USD and share amounts are in millions; ratios and per-share values are unscaled. Source unit USD/share. Filed , accession . . Not reported / unavailable</x:t>
        </x:r>
      </x:text>
    </x:comment>
    <x:comment ref="F1769" authorId="0">
      <x:text>
        <x:r>
          <x:t>WFC FY2022 Reported tangible common equity. USD and share amounts are in millions; ratios and per-share values are unscaled. Source unit USDm. Filed , accession . . Not reported / unavailable</x:t>
        </x:r>
      </x:text>
    </x:comment>
    <x:comment ref="F1770" authorId="0">
      <x:text>
        <x:r>
          <x:t>WFC FY2023 Assets.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71" authorId="0">
      <x:text>
        <x:r>
          <x:t>WFC FY2023 Liabilities.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72" authorId="0">
      <x:text>
        <x:r>
          <x:t>WFC FY2023 Stockholders' Equity Attributable to Parent.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73" authorId="0">
      <x:text>
        <x:r>
          <x:t>WFC FY2023 Preferred Stock, Value, Issued.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74" authorId="0">
      <x:text>
        <x:r>
          <x:t>WFC FY2023 Reported common shareholders equity. USD and share amounts are in millions; ratios and per-share values are unscaled. Source unit USDm. Filed , accession . . Not reported / unavailable</x:t>
        </x:r>
      </x:text>
    </x:comment>
    <x:comment ref="F1775" authorId="0">
      <x:text>
        <x:r>
          <x:t>WFC FY2023 Goodwill.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76" authorId="0">
      <x:text>
        <x:r>
          <x:t>WFC FY2023 Other intangible assets excluding goodwill. USD and share amounts are in millions; ratios and per-share values are unscaled. Source unit USDm. Filed , accession . . Not reported / unavailable</x:t>
        </x:r>
      </x:text>
    </x:comment>
    <x:comment ref="F1777" authorId="0">
      <x:text>
        <x:r>
          <x:t>WFC FY2023 Reported goodwill and intangible assets combined. USD and share amounts are in millions; ratios and per-share values are unscaled. Source unit USDm. Filed , accession . . Not reported / unavailable</x:t>
        </x:r>
      </x:text>
    </x:comment>
    <x:comment ref="F1778" authorId="0">
      <x:text>
        <x:r>
          <x:t>WFC FY2023 Common Stock, Shares, Outstanding. USD and share amounts are in millions; ratios and per-share values are unscaled. Source unit shares.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79" authorId="0">
      <x:text>
        <x:r>
          <x:t>WFC FY2023 Common Stock, Shares, Issued. USD and share amounts are in millions; ratios and per-share values are unscaled. Source unit shares.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80" authorId="0">
      <x:text>
        <x:r>
          <x:t>WFC FY2023 Shares Treasury. USD and share amounts are in millions; ratios and per-share values are unscaled. Source unit million. Filed , accession . . Not reported / unavailable</x:t>
        </x:r>
      </x:text>
    </x:comment>
    <x:comment ref="F1781" authorId="0">
      <x:text>
        <x:r>
          <x:t>WFC FY2023 Deposits.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82" authorId="0">
      <x:text>
        <x:r>
          <x:t>WFC FY2023 Gross loans and leases selected definition. USD and share amounts are in millions; ratios and per-share values are unscaled. Source unit USDm. Filed , accession . . Not reported / unavailable</x:t>
        </x:r>
      </x:text>
    </x:comment>
    <x:comment ref="F1783" authorId="0">
      <x:text>
        <x:r>
          <x:t>WFC FY2023 Net loans after allowance selected definition. USD and share amounts are in millions; ratios and per-share values are unscaled. Source unit USDm. Filed , accession . . Not reported / unavailable</x:t>
        </x:r>
      </x:text>
    </x:comment>
    <x:comment ref="F1784" authorId="0">
      <x:text>
        <x:r>
          <x:t>WFC FY2023 Loan allowance for credit losses. USD and share amounts are in millions; ratios and per-share values are unscaled. Source unit USDm. Filed , accession . . Not reported / unavailable</x:t>
        </x:r>
      </x:text>
    </x:comment>
    <x:comment ref="F1785" authorId="0">
      <x:text>
        <x:r>
          <x:t>WFC FY2023 Nonaccrual. USD and share amounts are in millions; ratios and per-share values are unscaled. Source unit USDm. Filed , accession . . Not reported / unavailable</x:t>
        </x:r>
      </x:text>
    </x:comment>
    <x:comment ref="F1786" authorId="0">
      <x:text>
        <x:r>
          <x:t>WFC FY2023 Cash. USD and share amounts are in millions; ratios and per-share values are unscaled. Source unit USDm. Filed , accession . . Not reported / unavailable</x:t>
        </x:r>
      </x:text>
    </x:comment>
    <x:comment ref="F1787" authorId="0">
      <x:text>
        <x:r>
          <x:t>WFC FY2023 Accumulated Other Comprehensive Income (Loss), Net of Tax. USD and share amounts are in millions; ratios and per-share values are unscaled. Source unit USD. Filed 2025-02-25, accession 0000072971-25-000066. https://www.sec.gov/Archives/edgar/data/72971/000007297125000066/wfc-20241231.htm. Latest eligible comparative presentation at the information cutoff.</x:t>
        </x:r>
      </x:text>
    </x:comment>
    <x:comment ref="F1788" authorId="0">
      <x:text>
        <x:r>
          <x:t>WFC FY2023 Interest Income (Expense), Net.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89" authorId="0">
      <x:text>
        <x:r>
          <x:t>WFC FY2023 Noninterest Income.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90" authorId="0">
      <x:text>
        <x:r>
          <x:t>WFC FY2023 Revenues, Net of Interest Expense.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91" authorId="0">
      <x:text>
        <x:r>
          <x:t>WFC FY2023 Noninterest Expense.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92" authorId="0">
      <x:text>
        <x:r>
          <x:t>WFC FY2023 Provision for Loan, Lease, and Other Losses.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93" authorId="0">
      <x:text>
        <x:r>
          <x:t>WFC FY2023 Income (Loss) from Continuing Operations before Income Taxes, Noncontrolling Interest.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94" authorId="0">
      <x:text>
        <x:r>
          <x:t>WFC FY2023 Income Tax Expense (Benefit).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95" authorId="0">
      <x:text>
        <x:r>
          <x:t>WFC FY2023 Net Income (Loss) Attributable to Parent.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96" authorId="0">
      <x:text>
        <x:r>
          <x:t>WFC FY2023 Net Income (Loss) Available to Common Stockholders, Basic.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97" authorId="0">
      <x:text>
        <x:r>
          <x:t>WFC FY2023 Preferred Stock Dividends and Other Adjustments.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98" authorId="0">
      <x:text>
        <x:r>
          <x:t>WFC FY2023 Earnings Per Share, Diluted. USD and share amounts are in millions; ratios and per-share values are unscaled. Source unit USD/shares.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799" authorId="0">
      <x:text>
        <x:r>
          <x:t>WFC FY2023 Weighted Average Number of Shares Outstanding, Diluted. USD and share amounts are in millions; ratios and per-share values are unscaled. Source unit shares.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00" authorId="0">
      <x:text>
        <x:r>
          <x:t>WFC FY2023 Common Stock, Dividends, Per Share, Declared. USD and share amounts are in millions; ratios and per-share values are unscaled. Source unit USD/shares.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01" authorId="0">
      <x:text>
        <x:r>
          <x:t>WFC FY2023 Payments of Ordinary Dividends, Common Stock.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02" authorId="0">
      <x:text>
        <x:r>
          <x:t>WFC FY2023 Payments for Repurchase of Common Stock.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03" authorId="0">
      <x:text>
        <x:r>
          <x:t>WFC FY2023 Gross loan charge-offs. USD and share amounts are in millions; ratios and per-share values are unscaled. Source unit USDm. Filed , accession . . Not reported / unavailable</x:t>
        </x:r>
      </x:text>
    </x:comment>
    <x:comment ref="F1804" authorId="0">
      <x:text>
        <x:r>
          <x:t>WFC FY2023 Loan recoveries. USD and share amounts are in millions; ratios and per-share values are unscaled. Source unit USDm. Filed , accession . . Not reported / unavailable</x:t>
        </x:r>
      </x:text>
    </x:comment>
    <x:comment ref="F1805" authorId="0">
      <x:text>
        <x:r>
          <x:t>WFC FY2023 Risk-weighted assets. USD and share amounts are in millions; ratios and per-share values are unscaled. Source unit USDm. Filed , accession . . Not reported / unavailable</x:t>
        </x:r>
      </x:text>
    </x:comment>
    <x:comment ref="F1806" authorId="0">
      <x:text>
        <x:r>
          <x:t>WFC FY2023 Actual standardized CET1 ratio. USD and share amounts are in millions; ratios and per-share values are unscaled. Source unit %. Filed , accession . . Not reported / unavailable</x:t>
        </x:r>
      </x:text>
    </x:comment>
    <x:comment ref="F1807" authorId="0">
      <x:text>
        <x:r>
          <x:t>WFC FY2023 Issuer reported net interest margin. USD and share amounts are in millions; ratios and per-share values are unscaled. Source unit %. Filed , accession . . Not reported / unavailable</x:t>
        </x:r>
      </x:text>
    </x:comment>
    <x:comment ref="F1808" authorId="0">
      <x:text>
        <x:r>
          <x:t>WFC FY2023 Reported common book value per share. USD and share amounts are in millions; ratios and per-share values are unscaled. Source unit USD/share. Filed , accession . . Not reported / unavailable</x:t>
        </x:r>
      </x:text>
    </x:comment>
    <x:comment ref="F1809" authorId="0">
      <x:text>
        <x:r>
          <x:t>WFC FY2023 Reported tangible book value per share. USD and share amounts are in millions; ratios and per-share values are unscaled. Source unit USD/share. Filed , accession . . Not reported / unavailable</x:t>
        </x:r>
      </x:text>
    </x:comment>
    <x:comment ref="F1810" authorId="0">
      <x:text>
        <x:r>
          <x:t>WFC FY2023 Reported tangible common equity. USD and share amounts are in millions; ratios and per-share values are unscaled. Source unit USDm. Filed , accession . . Not reported / unavailable</x:t>
        </x:r>
      </x:text>
    </x:comment>
    <x:comment ref="F1811" authorId="0">
      <x:text>
        <x:r>
          <x:t>WFC FY2024 Assets.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12" authorId="0">
      <x:text>
        <x:r>
          <x:t>WFC FY2024 Liabilities.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13" authorId="0">
      <x:text>
        <x:r>
          <x:t>WFC FY2024 Stockholders' Equity Attributable to Parent.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14" authorId="0">
      <x:text>
        <x:r>
          <x:t>WFC FY2024 Preferred Stock, Value, Issued.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15" authorId="0">
      <x:text>
        <x:r>
          <x:t>WFC FY2024 Reported common shareholders equity. USD and share amounts are in millions; ratios and per-share values are unscaled. Source unit USDm. Filed , accession . . Not reported / unavailable</x:t>
        </x:r>
      </x:text>
    </x:comment>
    <x:comment ref="F1816" authorId="0">
      <x:text>
        <x:r>
          <x:t>WFC FY2024 Goodwill.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17" authorId="0">
      <x:text>
        <x:r>
          <x:t>WFC FY2024 Other intangible assets excluding goodwill. USD and share amounts are in millions; ratios and per-share values are unscaled. Source unit USDm. Filed , accession . . Not reported / unavailable</x:t>
        </x:r>
      </x:text>
    </x:comment>
    <x:comment ref="F1818" authorId="0">
      <x:text>
        <x:r>
          <x:t>WFC FY2024 Reported goodwill and intangible assets combined. USD and share amounts are in millions; ratios and per-share values are unscaled. Source unit USDm. Filed , accession . . Not reported / unavailable</x:t>
        </x:r>
      </x:text>
    </x:comment>
    <x:comment ref="F1819" authorId="0">
      <x:text>
        <x:r>
          <x:t>WFC FY2024 Common Stock, Shares, Outstanding. USD and share amounts are in millions; ratios and per-share values are unscaled. Source unit shares. Filed 2026-07-28, accession 0000072971-26-000302. https://www.sec.gov/Archives/edgar/data/72971/000007297126000302/wfc-20260630.htm. Latest eligible comparative presentation at the information cutoff.</x:t>
        </x:r>
      </x:text>
    </x:comment>
    <x:comment ref="F1820" authorId="0">
      <x:text>
        <x:r>
          <x:t>WFC FY2024 Common Stock, Shares, Issued. USD and share amounts are in millions; ratios and per-share values are unscaled. Source unit shares.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21" authorId="0">
      <x:text>
        <x:r>
          <x:t>WFC FY2024 Shares Treasury. USD and share amounts are in millions; ratios and per-share values are unscaled. Source unit million. Filed , accession . . Not reported / unavailable</x:t>
        </x:r>
      </x:text>
    </x:comment>
    <x:comment ref="F1822" authorId="0">
      <x:text>
        <x:r>
          <x:t>WFC FY2024 Deposits.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23" authorId="0">
      <x:text>
        <x:r>
          <x:t>WFC FY2024 Gross loans and leases selected definition. USD and share amounts are in millions; ratios and per-share values are unscaled. Source unit USDm. Filed , accession . . Not reported / unavailable</x:t>
        </x:r>
      </x:text>
    </x:comment>
    <x:comment ref="F1824" authorId="0">
      <x:text>
        <x:r>
          <x:t>WFC FY2024 Net loans after allowance selected definition. USD and share amounts are in millions; ratios and per-share values are unscaled. Source unit USDm. Filed , accession . . Not reported / unavailable</x:t>
        </x:r>
      </x:text>
    </x:comment>
    <x:comment ref="F1825" authorId="0">
      <x:text>
        <x:r>
          <x:t>WFC FY2024 Loan allowance for credit losses. USD and share amounts are in millions; ratios and per-share values are unscaled. Source unit USDm. Filed , accession . . Not reported / unavailable</x:t>
        </x:r>
      </x:text>
    </x:comment>
    <x:comment ref="F1826" authorId="0">
      <x:text>
        <x:r>
          <x:t>WFC FY2024 Nonaccrual. USD and share amounts are in millions; ratios and per-share values are unscaled. Source unit USDm. Filed , accession . . Not reported / unavailable</x:t>
        </x:r>
      </x:text>
    </x:comment>
    <x:comment ref="F1827" authorId="0">
      <x:text>
        <x:r>
          <x:t>WFC FY2024 Cash. USD and share amounts are in millions; ratios and per-share values are unscaled. Source unit USDm. Filed , accession . . Not reported / unavailable</x:t>
        </x:r>
      </x:text>
    </x:comment>
    <x:comment ref="F1828" authorId="0">
      <x:text>
        <x:r>
          <x:t>WFC FY2024 Accumulated Other Comprehensive Income (Loss), Net of Tax.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29" authorId="0">
      <x:text>
        <x:r>
          <x:t>WFC FY2024 Interest Income (Expense), Net.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30" authorId="0">
      <x:text>
        <x:r>
          <x:t>WFC FY2024 Noninterest Income.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31" authorId="0">
      <x:text>
        <x:r>
          <x:t>WFC FY2024 Revenues, Net of Interest Expense.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32" authorId="0">
      <x:text>
        <x:r>
          <x:t>WFC FY2024 Noninterest Expense.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33" authorId="0">
      <x:text>
        <x:r>
          <x:t>WFC FY2024 Provision for Loan, Lease, and Other Losses.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34" authorId="0">
      <x:text>
        <x:r>
          <x:t>WFC FY2024 Income (Loss) from Continuing Operations before Income Taxes, Noncontrolling Interest.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35" authorId="0">
      <x:text>
        <x:r>
          <x:t>WFC FY2024 Income Tax Expense (Benefit).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36" authorId="0">
      <x:text>
        <x:r>
          <x:t>WFC FY2024 Net Income (Loss) Attributable to Parent.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37" authorId="0">
      <x:text>
        <x:r>
          <x:t>WFC FY2024 Net Income (Loss) Available to Common Stockholders, Basic.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38" authorId="0">
      <x:text>
        <x:r>
          <x:t>WFC FY2024 Preferred Stock Dividends and Other Adjustments.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39" authorId="0">
      <x:text>
        <x:r>
          <x:t>WFC FY2024 Earnings Per Share, Diluted. USD and share amounts are in millions; ratios and per-share values are unscaled. Source unit USD/shares.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40" authorId="0">
      <x:text>
        <x:r>
          <x:t>WFC FY2024 Weighted Average Number of Shares Outstanding, Diluted. USD and share amounts are in millions; ratios and per-share values are unscaled. Source unit shares.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41" authorId="0">
      <x:text>
        <x:r>
          <x:t>WFC FY2024 Common Stock, Dividends, Per Share, Declared. USD and share amounts are in millions; ratios and per-share values are unscaled. Source unit USD/shares.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42" authorId="0">
      <x:text>
        <x:r>
          <x:t>WFC FY2024 Payments of Ordinary Dividends, Common Stock.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43" authorId="0">
      <x:text>
        <x:r>
          <x:t>WFC FY2024 Payments for Repurchase of Common Stock.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44" authorId="0">
      <x:text>
        <x:r>
          <x:t>WFC FY2024 Gross loan charge-offs. USD and share amounts are in millions; ratios and per-share values are unscaled. Source unit USDm. Filed , accession . . Not reported / unavailable</x:t>
        </x:r>
      </x:text>
    </x:comment>
    <x:comment ref="F1845" authorId="0">
      <x:text>
        <x:r>
          <x:t>WFC FY2024 Loan recoveries. USD and share amounts are in millions; ratios and per-share values are unscaled. Source unit USDm. Filed , accession . . Not reported / unavailable</x:t>
        </x:r>
      </x:text>
    </x:comment>
    <x:comment ref="F1846" authorId="0">
      <x:text>
        <x:r>
          <x:t>WFC FY2024 Risk-weighted assets. USD and share amounts are in millions; ratios and per-share values are unscaled. Source unit USDm. Filed , accession . . Not reported / unavailable</x:t>
        </x:r>
      </x:text>
    </x:comment>
    <x:comment ref="F1847" authorId="0">
      <x:text>
        <x:r>
          <x:t>WFC FY2024 Actual standardized CET1 ratio. USD and share amounts are in millions; ratios and per-share values are unscaled. Source unit %. Filed , accession . . Not reported / unavailable</x:t>
        </x:r>
      </x:text>
    </x:comment>
    <x:comment ref="F1848" authorId="0">
      <x:text>
        <x:r>
          <x:t>WFC FY2024 Issuer reported net interest margin. USD and share amounts are in millions; ratios and per-share values are unscaled. Source unit %. Filed , accession . . Not reported / unavailable</x:t>
        </x:r>
      </x:text>
    </x:comment>
    <x:comment ref="F1849" authorId="0">
      <x:text>
        <x:r>
          <x:t>WFC FY2024 Reported common book value per share. USD and share amounts are in millions; ratios and per-share values are unscaled. Source unit USD/share. Filed , accession . . Not reported / unavailable</x:t>
        </x:r>
      </x:text>
    </x:comment>
    <x:comment ref="F1850" authorId="0">
      <x:text>
        <x:r>
          <x:t>WFC FY2024 Reported tangible book value per share. USD and share amounts are in millions; ratios and per-share values are unscaled. Source unit USD/share. Filed , accession . . Not reported / unavailable</x:t>
        </x:r>
      </x:text>
    </x:comment>
    <x:comment ref="F1851" authorId="0">
      <x:text>
        <x:r>
          <x:t>WFC FY2024 Reported tangible common equity. USD and share amounts are in millions; ratios and per-share values are unscaled. Source unit USDm. Filed , accession . . Not reported / unavailable</x:t>
        </x:r>
      </x:text>
    </x:comment>
    <x:comment ref="F1852" authorId="0">
      <x:text>
        <x:r>
          <x:t>WFC FY2025 Assets.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853" authorId="0">
      <x:text>
        <x:r>
          <x:t>WFC FY2025 Liabilities.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854" authorId="0">
      <x:text>
        <x:r>
          <x:t>WFC FY2025 Stockholders' Equity Attributable to Parent.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855" authorId="0">
      <x:text>
        <x:r>
          <x:t>WFC FY2025 Preferred Stock, Value, Issued.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856" authorId="0">
      <x:text>
        <x:r>
          <x:t>WFC FY2025 Reported common shareholders equity. USD and share amounts are in millions; ratios and per-share values are unscaled. Source unit USDm. Filed , accession . . Not reported / unavailable</x:t>
        </x:r>
      </x:text>
    </x:comment>
    <x:comment ref="F1857" authorId="0">
      <x:text>
        <x:r>
          <x:t>WFC FY2025 Goodwill.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858" authorId="0">
      <x:text>
        <x:r>
          <x:t>WFC FY2025 Other intangible assets excluding goodwill. USD and share amounts are in millions; ratios and per-share values are unscaled. Source unit USDm. Filed , accession . . Not reported / unavailable</x:t>
        </x:r>
      </x:text>
    </x:comment>
    <x:comment ref="F1859" authorId="0">
      <x:text>
        <x:r>
          <x:t>WFC FY2025 Reported goodwill and intangible assets combined. USD and share amounts are in millions; ratios and per-share values are unscaled. Source unit USDm. Filed , accession . . Not reported / unavailable</x:t>
        </x:r>
      </x:text>
    </x:comment>
    <x:comment ref="F1860" authorId="0">
      <x:text>
        <x:r>
          <x:t>WFC FY2025 Common Stock, Shares, Outstanding. USD and share amounts are in millions; ratios and per-share values are unscaled. Source unit shares. Filed 2026-07-28, accession 0000072971-26-000302. https://www.sec.gov/Archives/edgar/data/72971/000007297126000302/wfc-20260630.htm. Latest eligible comparative presentation at the information cutoff.</x:t>
        </x:r>
      </x:text>
    </x:comment>
    <x:comment ref="F1861" authorId="0">
      <x:text>
        <x:r>
          <x:t>WFC FY2025 Common Stock, Shares, Issued. USD and share amounts are in millions; ratios and per-share values are unscaled. Source unit shares. Filed 2026-07-28, accession 0000072971-26-000302. https://www.sec.gov/Archives/edgar/data/72971/000007297126000302/wfc-20260630.htm. Latest eligible comparative presentation at the information cutoff.</x:t>
        </x:r>
      </x:text>
    </x:comment>
    <x:comment ref="F1862" authorId="0">
      <x:text>
        <x:r>
          <x:t>WFC FY2025 Shares Treasury. USD and share amounts are in millions; ratios and per-share values are unscaled. Source unit million. Filed , accession . . Not reported / unavailable</x:t>
        </x:r>
      </x:text>
    </x:comment>
    <x:comment ref="F1863" authorId="0">
      <x:text>
        <x:r>
          <x:t>WFC FY2025 Deposits.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864" authorId="0">
      <x:text>
        <x:r>
          <x:t>WFC FY2025 Gross loans and leases selected definition. USD and share amounts are in millions; ratios and per-share values are unscaled. Source unit USDm. Filed , accession . . Not reported / unavailable</x:t>
        </x:r>
      </x:text>
    </x:comment>
    <x:comment ref="F1865" authorId="0">
      <x:text>
        <x:r>
          <x:t>WFC FY2025 Net loans after allowance selected definition. USD and share amounts are in millions; ratios and per-share values are unscaled. Source unit USDm. Filed , accession . . Not reported / unavailable</x:t>
        </x:r>
      </x:text>
    </x:comment>
    <x:comment ref="F1866" authorId="0">
      <x:text>
        <x:r>
          <x:t>WFC FY2025 Loan allowance for credit losses. USD and share amounts are in millions; ratios and per-share values are unscaled. Source unit USDm. Filed , accession . . Not reported / unavailable</x:t>
        </x:r>
      </x:text>
    </x:comment>
    <x:comment ref="F1867" authorId="0">
      <x:text>
        <x:r>
          <x:t>WFC FY2025 Nonaccrual. USD and share amounts are in millions; ratios and per-share values are unscaled. Source unit USDm. Filed , accession . . Not reported / unavailable</x:t>
        </x:r>
      </x:text>
    </x:comment>
    <x:comment ref="F1868" authorId="0">
      <x:text>
        <x:r>
          <x:t>WFC FY2025 Cash. USD and share amounts are in millions; ratios and per-share values are unscaled. Source unit USDm. Filed , accession . . Not reported / unavailable</x:t>
        </x:r>
      </x:text>
    </x:comment>
    <x:comment ref="F1869" authorId="0">
      <x:text>
        <x:r>
          <x:t>WFC FY2025 Accumulated Other Comprehensive Income (Loss), Net of Tax.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870" authorId="0">
      <x:text>
        <x:r>
          <x:t>WFC FY2025 Interest Income (Expense), Net.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71" authorId="0">
      <x:text>
        <x:r>
          <x:t>WFC FY2025 Noninterest Income.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72" authorId="0">
      <x:text>
        <x:r>
          <x:t>WFC FY2025 Revenues, Net of Interest Expense.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73" authorId="0">
      <x:text>
        <x:r>
          <x:t>WFC FY2025 Noninterest Expense.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74" authorId="0">
      <x:text>
        <x:r>
          <x:t>WFC FY2025 Provision for Loan, Lease, and Other Losses.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75" authorId="0">
      <x:text>
        <x:r>
          <x:t>WFC FY2025 Income (Loss) from Continuing Operations before Income Taxes, Noncontrolling Interest.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76" authorId="0">
      <x:text>
        <x:r>
          <x:t>WFC FY2025 Income Tax Expense (Benefit).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77" authorId="0">
      <x:text>
        <x:r>
          <x:t>WFC FY2025 Net Income (Loss) Attributable to Parent.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78" authorId="0">
      <x:text>
        <x:r>
          <x:t>WFC FY2025 Net Income (Loss) Available to Common Stockholders, Basic.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79" authorId="0">
      <x:text>
        <x:r>
          <x:t>WFC FY2025 Preferred Stock Dividends and Other Adjustments.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80" authorId="0">
      <x:text>
        <x:r>
          <x:t>WFC FY2025 Earnings Per Share, Diluted. USD and share amounts are in millions; ratios and per-share values are unscaled. Source unit USD/shares.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81" authorId="0">
      <x:text>
        <x:r>
          <x:t>WFC FY2025 Weighted Average Number of Shares Outstanding, Diluted. USD and share amounts are in millions; ratios and per-share values are unscaled. Source unit shares.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82" authorId="0">
      <x:text>
        <x:r>
          <x:t>WFC FY2025 Common Stock, Dividends, Per Share, Declared. USD and share amounts are in millions; ratios and per-share values are unscaled. Source unit USD/shares.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83" authorId="0">
      <x:text>
        <x:r>
          <x:t>WFC FY2025 Payments of Ordinary Dividends, Common Stock.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84" authorId="0">
      <x:text>
        <x:r>
          <x:t>WFC FY2025 Payments for Repurchase of Common Stock. USD and share amounts are in millions; ratios and per-share values are unscaled. Source unit USD. Filed 2026-02-24, accession 0000072971-26-000133. https://www.sec.gov/Archives/edgar/data/72971/000007297126000133/wfc-20251231_d2.htm. Latest eligible comparative presentation at the information cutoff.</x:t>
        </x:r>
      </x:text>
    </x:comment>
    <x:comment ref="F1885" authorId="0">
      <x:text>
        <x:r>
          <x:t>WFC FY2025 Gross loan charge-offs. USD and share amounts are in millions; ratios and per-share values are unscaled. Source unit USDm. Filed , accession . . Not reported / unavailable</x:t>
        </x:r>
      </x:text>
    </x:comment>
    <x:comment ref="F1886" authorId="0">
      <x:text>
        <x:r>
          <x:t>WFC FY2025 Loan recoveries. USD and share amounts are in millions; ratios and per-share values are unscaled. Source unit USDm. Filed , accession . . Not reported / unavailable</x:t>
        </x:r>
      </x:text>
    </x:comment>
    <x:comment ref="F1887" authorId="0">
      <x:text>
        <x:r>
          <x:t>WFC FY2025 Risk-weighted assets. USD and share amounts are in millions; ratios and per-share values are unscaled. Source unit USDm. Filed , accession . . Not reported / unavailable</x:t>
        </x:r>
      </x:text>
    </x:comment>
    <x:comment ref="F1888" authorId="0">
      <x:text>
        <x:r>
          <x:t>WFC FY2025 Actual standardized CET1 ratio. USD and share amounts are in millions; ratios and per-share values are unscaled. Source unit %. Filed , accession . . Not reported / unavailable</x:t>
        </x:r>
      </x:text>
    </x:comment>
    <x:comment ref="F1889" authorId="0">
      <x:text>
        <x:r>
          <x:t>WFC FY2025 Issuer reported net interest margin. USD and share amounts are in millions; ratios and per-share values are unscaled. Source unit %. Filed , accession . . Not reported / unavailable</x:t>
        </x:r>
      </x:text>
    </x:comment>
    <x:comment ref="F1890" authorId="0">
      <x:text>
        <x:r>
          <x:t>WFC FY2025 Reported common book value per share. USD and share amounts are in millions; ratios and per-share values are unscaled. Source unit USD/share. Filed , accession . . Not reported / unavailable</x:t>
        </x:r>
      </x:text>
    </x:comment>
    <x:comment ref="F1891" authorId="0">
      <x:text>
        <x:r>
          <x:t>WFC FY2025 Reported tangible book value per share. USD and share amounts are in millions; ratios and per-share values are unscaled. Source unit USD/share. Filed , accession . . Not reported / unavailable</x:t>
        </x:r>
      </x:text>
    </x:comment>
    <x:comment ref="F1892" authorId="0">
      <x:text>
        <x:r>
          <x:t>WFC FY2025 Reported tangible common equity. USD and share amounts are in millions; ratios and per-share values are unscaled. Source unit USDm. Filed , accession . . Not reported / unavailable</x:t>
        </x:r>
      </x:text>
    </x:comment>
    <x:comment ref="F1893" authorId="0">
      <x:text>
        <x:r>
          <x:t>WFC H1 2025 Assets.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894" authorId="0">
      <x:text>
        <x:r>
          <x:t>WFC H1 2025 Liabilities. USD and share amounts are in millions; ratios and per-share values are unscaled. Source unit USD. Filed 2025-08-05, accession 0000072971-25-000201. https://www.sec.gov/Archives/edgar/data/72971/000007297125000201/wfc-20250630.htm. Latest eligible comparative presentation at the information cutoff.</x:t>
        </x:r>
      </x:text>
    </x:comment>
    <x:comment ref="F1895" authorId="0">
      <x:text>
        <x:r>
          <x:t>WFC H1 2025 Stockholders' Equity Attributable to Parent. USD and share amounts are in millions; ratios and per-share values are unscaled. Source unit USD. Filed 2025-08-05, accession 0000072971-25-000201. https://www.sec.gov/Archives/edgar/data/72971/000007297125000201/wfc-20250630.htm. Latest eligible comparative presentation at the information cutoff.</x:t>
        </x:r>
      </x:text>
    </x:comment>
    <x:comment ref="F1896" authorId="0">
      <x:text>
        <x:r>
          <x:t>WFC H1 2025 Preferred Stock, Value, Issued. USD and share amounts are in millions; ratios and per-share values are unscaled. Source unit USD. Filed 2025-08-05, accession 0000072971-25-000201. https://www.sec.gov/Archives/edgar/data/72971/000007297125000201/wfc-20250630.htm. Latest eligible comparative presentation at the information cutoff.</x:t>
        </x:r>
      </x:text>
    </x:comment>
    <x:comment ref="F1897" authorId="0">
      <x:text>
        <x:r>
          <x:t>WFC H1 2025 Reported common shareholders equity. USD and share amounts are in millions; ratios and per-share values are unscaled. Source unit USDm. Filed , accession . . Not reported / unavailable</x:t>
        </x:r>
      </x:text>
    </x:comment>
    <x:comment ref="F1898" authorId="0">
      <x:text>
        <x:r>
          <x:t>WFC H1 2025 Goodwill. USD and share amounts are in millions; ratios and per-share values are unscaled. Source unit USD. Filed 2025-08-05, accession 0000072971-25-000201. https://www.sec.gov/Archives/edgar/data/72971/000007297125000201/wfc-20250630.htm. Latest eligible comparative presentation at the information cutoff.</x:t>
        </x:r>
      </x:text>
    </x:comment>
    <x:comment ref="F1899" authorId="0">
      <x:text>
        <x:r>
          <x:t>WFC H1 2025 Other intangible assets excluding goodwill. USD and share amounts are in millions; ratios and per-share values are unscaled. Source unit USDm. Filed , accession . . Not reported / unavailable</x:t>
        </x:r>
      </x:text>
    </x:comment>
    <x:comment ref="F1900" authorId="0">
      <x:text>
        <x:r>
          <x:t>WFC H1 2025 Reported goodwill and intangible assets combined. USD and share amounts are in millions; ratios and per-share values are unscaled. Source unit USDm. Filed , accession . . Not reported / unavailable</x:t>
        </x:r>
      </x:text>
    </x:comment>
    <x:comment ref="F1901" authorId="0">
      <x:text>
        <x:r>
          <x:t>WFC H1 2025 Common Stock, Shares, Outstanding. USD and share amounts are in millions; ratios and per-share values are unscaled. Source unit shares.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02" authorId="0">
      <x:text>
        <x:r>
          <x:t>WFC H1 2025 Common Stock, Shares, Issued. USD and share amounts are in millions; ratios and per-share values are unscaled. Source unit shares. Filed 2025-08-05, accession 0000072971-25-000201. https://www.sec.gov/Archives/edgar/data/72971/000007297125000201/wfc-20250630.htm. Latest eligible comparative presentation at the information cutoff.</x:t>
        </x:r>
      </x:text>
    </x:comment>
    <x:comment ref="F1903" authorId="0">
      <x:text>
        <x:r>
          <x:t>WFC H1 2025 Shares Treasury. USD and share amounts are in millions; ratios and per-share values are unscaled. Source unit million. Filed , accession . . Not reported / unavailable</x:t>
        </x:r>
      </x:text>
    </x:comment>
    <x:comment ref="F1904" authorId="0">
      <x:text>
        <x:r>
          <x:t>WFC H1 2025 Deposits.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05" authorId="0">
      <x:text>
        <x:r>
          <x:t>WFC H1 2025 Gross loans and leases selected definition. USD and share amounts are in millions; ratios and per-share values are unscaled. Source unit USDm. Filed , accession . . Not reported / unavailable</x:t>
        </x:r>
      </x:text>
    </x:comment>
    <x:comment ref="F1906" authorId="0">
      <x:text>
        <x:r>
          <x:t>WFC H1 2025 Net loans after allowance selected definition. USD and share amounts are in millions; ratios and per-share values are unscaled. Source unit USDm. Filed , accession . . Not reported / unavailable</x:t>
        </x:r>
      </x:text>
    </x:comment>
    <x:comment ref="F1907" authorId="0">
      <x:text>
        <x:r>
          <x:t>WFC H1 2025 Loan allowance for credit losses. USD and share amounts are in millions; ratios and per-share values are unscaled. Source unit USDm. Filed , accession . . Not reported / unavailable</x:t>
        </x:r>
      </x:text>
    </x:comment>
    <x:comment ref="F1908" authorId="0">
      <x:text>
        <x:r>
          <x:t>WFC H1 2025 Nonaccrual. USD and share amounts are in millions; ratios and per-share values are unscaled. Source unit USDm. Filed , accession . . Not reported / unavailable</x:t>
        </x:r>
      </x:text>
    </x:comment>
    <x:comment ref="F1909" authorId="0">
      <x:text>
        <x:r>
          <x:t>WFC H1 2025 Cash. USD and share amounts are in millions; ratios and per-share values are unscaled. Source unit USDm. Filed , accession . . Not reported / unavailable</x:t>
        </x:r>
      </x:text>
    </x:comment>
    <x:comment ref="F1910" authorId="0">
      <x:text>
        <x:r>
          <x:t>WFC H1 2025 Accumulated Other Comprehensive Income (Loss), Net of Tax. USD and share amounts are in millions; ratios and per-share values are unscaled. Source unit USD. Filed 2025-08-05, accession 0000072971-25-000201. https://www.sec.gov/Archives/edgar/data/72971/000007297125000201/wfc-20250630.htm. Latest eligible comparative presentation at the information cutoff.</x:t>
        </x:r>
      </x:text>
    </x:comment>
    <x:comment ref="F1911" authorId="0">
      <x:text>
        <x:r>
          <x:t>WFC H1 2025 Interest Income (Expense), Net.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12" authorId="0">
      <x:text>
        <x:r>
          <x:t>WFC H1 2025 Noninterest Income.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13" authorId="0">
      <x:text>
        <x:r>
          <x:t>WFC H1 2025 Revenues, Net of Interest Expense.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14" authorId="0">
      <x:text>
        <x:r>
          <x:t>WFC H1 2025 Noninterest Expense.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15" authorId="0">
      <x:text>
        <x:r>
          <x:t>WFC H1 2025 Provision for Loan, Lease, and Other Losses.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16" authorId="0">
      <x:text>
        <x:r>
          <x:t>WFC H1 2025 Income (Loss) from Continuing Operations before Income Taxes, Noncontrolling Interest.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17" authorId="0">
      <x:text>
        <x:r>
          <x:t>WFC H1 2025 Income Tax Expense (Benefit).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18" authorId="0">
      <x:text>
        <x:r>
          <x:t>WFC H1 2025 Net Income (Loss) Attributable to Parent.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19" authorId="0">
      <x:text>
        <x:r>
          <x:t>WFC H1 2025 Net Income (Loss) Available to Common Stockholders, Basic.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20" authorId="0">
      <x:text>
        <x:r>
          <x:t>WFC H1 2025 Preferred Stock Dividends and Other Adjustments.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21" authorId="0">
      <x:text>
        <x:r>
          <x:t>WFC H1 2025 Earnings Per Share, Diluted. USD and share amounts are in millions; ratios and per-share values are unscaled. Source unit USD/shares.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22" authorId="0">
      <x:text>
        <x:r>
          <x:t>WFC H1 2025 Weighted Average Number of Shares Outstanding, Diluted. USD and share amounts are in millions; ratios and per-share values are unscaled. Source unit shares.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23" authorId="0">
      <x:text>
        <x:r>
          <x:t>WFC H1 2025 Common Stock, Dividends, Per Share, Declared. USD and share amounts are in millions; ratios and per-share values are unscaled. Source unit USD/shares.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24" authorId="0">
      <x:text>
        <x:r>
          <x:t>WFC H1 2025 Payments of Ordinary Dividends, Common Stock.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25" authorId="0">
      <x:text>
        <x:r>
          <x:t>WFC H1 2025 Payments for Repurchase of Common Stock.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26" authorId="0">
      <x:text>
        <x:r>
          <x:t>WFC H1 2025 Gross loan charge-offs. USD and share amounts are in millions; ratios and per-share values are unscaled. Source unit USDm. Filed , accession . . Not reported / unavailable</x:t>
        </x:r>
      </x:text>
    </x:comment>
    <x:comment ref="F1927" authorId="0">
      <x:text>
        <x:r>
          <x:t>WFC H1 2025 Loan recoveries. USD and share amounts are in millions; ratios and per-share values are unscaled. Source unit USDm. Filed , accession . . Not reported / unavailable</x:t>
        </x:r>
      </x:text>
    </x:comment>
    <x:comment ref="F1928" authorId="0">
      <x:text>
        <x:r>
          <x:t>WFC H1 2025 Risk-weighted assets. USD and share amounts are in millions; ratios and per-share values are unscaled. Source unit USDm. Filed , accession . . Not reported / unavailable</x:t>
        </x:r>
      </x:text>
    </x:comment>
    <x:comment ref="F1929" authorId="0">
      <x:text>
        <x:r>
          <x:t>WFC H1 2025 Actual standardized CET1 ratio. USD and share amounts are in millions; ratios and per-share values are unscaled. Source unit %. Filed , accession . . Not reported / unavailable</x:t>
        </x:r>
      </x:text>
    </x:comment>
    <x:comment ref="F1930" authorId="0">
      <x:text>
        <x:r>
          <x:t>WFC H1 2025 Issuer reported net interest margin. USD and share amounts are in millions; ratios and per-share values are unscaled. Source unit %. Filed , accession . . Not reported / unavailable</x:t>
        </x:r>
      </x:text>
    </x:comment>
    <x:comment ref="F1931" authorId="0">
      <x:text>
        <x:r>
          <x:t>WFC H1 2025 Reported common book value per share. USD and share amounts are in millions; ratios and per-share values are unscaled. Source unit USD/shares. Filed 2025-08-05, accession 0000072971-25-000201. https://www.sec.gov/Archives/edgar/data/72971/000007297125000201/wfc-20250630.htm. Verified original issuer table row; same-date end balance, excluding average and regulatory minimum tables.</x:t>
        </x:r>
      </x:text>
    </x:comment>
    <x:comment ref="F1932" authorId="0">
      <x:text>
        <x:r>
          <x:t>WFC H1 2025 Reported tangible book value per share. USD and share amounts are in millions; ratios and per-share values are unscaled. Source unit USD/shares. Filed 2025-08-05, accession 0000072971-25-000201. https://www.sec.gov/Archives/edgar/data/72971/000007297125000201/wfc-20250630.htm. Verified original issuer table row; same-date end balance, excluding average and regulatory minimum tables.</x:t>
        </x:r>
      </x:text>
    </x:comment>
    <x:comment ref="F1933" authorId="0">
      <x:text>
        <x:r>
          <x:t>WFC H1 2025 Reported tangible common equity. USD and share amounts are in millions; ratios and per-share values are unscaled. Source unit USDm. Filed , accession . . Not reported / unavailable</x:t>
        </x:r>
      </x:text>
    </x:comment>
    <x:comment ref="F1934" authorId="0">
      <x:text>
        <x:r>
          <x:t>WFC H1 2026 Assets.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35" authorId="0">
      <x:text>
        <x:r>
          <x:t>WFC H1 2026 Liabilities.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36" authorId="0">
      <x:text>
        <x:r>
          <x:t>WFC H1 2026 Stockholders' Equity Attributable to Parent.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37" authorId="0">
      <x:text>
        <x:r>
          <x:t>WFC H1 2026 Preferred Stock, Value, Issued.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38" authorId="0">
      <x:text>
        <x:r>
          <x:t>WFC H1 2026 Reported common shareholders equity. USD and share amounts are in millions; ratios and per-share values are unscaled. Source unit USD. Filed 2026-07-28, accession 0000072971-26-000302. https://www.sec.gov/Archives/edgar/data/72971/000007297126000302/wfc-20260630.htm. Verified original issuer table row; same-date end balance, excluding average and regulatory minimum tables.</x:t>
        </x:r>
      </x:text>
    </x:comment>
    <x:comment ref="F1939" authorId="0">
      <x:text>
        <x:r>
          <x:t>WFC H1 2026 Goodwill.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40" authorId="0">
      <x:text>
        <x:r>
          <x:t>WFC H1 2026 Other intangible assets excluding goodwill. USD and share amounts are in millions; ratios and per-share values are unscaled. Source unit USDm. Filed , accession . . Not reported / unavailable</x:t>
        </x:r>
      </x:text>
    </x:comment>
    <x:comment ref="F1941" authorId="0">
      <x:text>
        <x:r>
          <x:t>WFC H1 2026 Reported goodwill and intangible assets combined. USD and share amounts are in millions; ratios and per-share values are unscaled. Source unit USDm. Filed , accession . . Not reported / unavailable</x:t>
        </x:r>
      </x:text>
    </x:comment>
    <x:comment ref="F1942" authorId="0">
      <x:text>
        <x:r>
          <x:t>WFC H1 2026 Common Stock, Shares, Outstanding. USD and share amounts are in millions; ratios and per-share values are unscaled. Source unit shares.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43" authorId="0">
      <x:text>
        <x:r>
          <x:t>WFC H1 2026 Common Stock, Shares, Issued. USD and share amounts are in millions; ratios and per-share values are unscaled. Source unit shares.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44" authorId="0">
      <x:text>
        <x:r>
          <x:t>WFC H1 2026 Shares Treasury. USD and share amounts are in millions; ratios and per-share values are unscaled. Source unit million. Filed , accession . . Not reported / unavailable</x:t>
        </x:r>
      </x:text>
    </x:comment>
    <x:comment ref="F1945" authorId="0">
      <x:text>
        <x:r>
          <x:t>WFC H1 2026 Deposits.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46" authorId="0">
      <x:text>
        <x:r>
          <x:t>WFC H1 2026 Gross loans and leases selected definition. USD and share amounts are in millions; ratios and per-share values are unscaled. Source unit USD. Filed 2026-07-28, accession 0000072971-26-000302. https://www.sec.gov/Archives/edgar/data/72971/000007297126000302/wfc-20260630.htm. Verified original issuer table row; same-date end balance, excluding average and regulatory minimum tables.</x:t>
        </x:r>
      </x:text>
    </x:comment>
    <x:comment ref="F1947" authorId="0">
      <x:text>
        <x:r>
          <x:t>WFC H1 2026 Net loans after allowance selected definition. USD and share amounts are in millions; ratios and per-share values are unscaled. Source unit USDm. Filed , accession . . Not reported / unavailable</x:t>
        </x:r>
      </x:text>
    </x:comment>
    <x:comment ref="F1948" authorId="0">
      <x:text>
        <x:r>
          <x:t>WFC H1 2026 Loan allowance for credit losses. USD and share amounts are in millions; ratios and per-share values are unscaled. Source unit USDm. Filed , accession . . Not reported / unavailable</x:t>
        </x:r>
      </x:text>
    </x:comment>
    <x:comment ref="F1949" authorId="0">
      <x:text>
        <x:r>
          <x:t>WFC H1 2026 Nonaccrual. USD and share amounts are in millions; ratios and per-share values are unscaled. Source unit USDm. Filed , accession . . Not reported / unavailable</x:t>
        </x:r>
      </x:text>
    </x:comment>
    <x:comment ref="F1950" authorId="0">
      <x:text>
        <x:r>
          <x:t>WFC H1 2026 Cash. USD and share amounts are in millions; ratios and per-share values are unscaled. Source unit USDm. Filed , accession . . Not reported / unavailable</x:t>
        </x:r>
      </x:text>
    </x:comment>
    <x:comment ref="F1951" authorId="0">
      <x:text>
        <x:r>
          <x:t>WFC H1 2026 Accumulated Other Comprehensive Income (Loss), Net of Tax.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52" authorId="0">
      <x:text>
        <x:r>
          <x:t>WFC H1 2026 Interest Income (Expense), Net.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53" authorId="0">
      <x:text>
        <x:r>
          <x:t>WFC H1 2026 Noninterest Income.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54" authorId="0">
      <x:text>
        <x:r>
          <x:t>WFC H1 2026 Revenues, Net of Interest Expense.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55" authorId="0">
      <x:text>
        <x:r>
          <x:t>WFC H1 2026 Noninterest Expense.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56" authorId="0">
      <x:text>
        <x:r>
          <x:t>WFC H1 2026 Provision for Loan, Lease, and Other Losses.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57" authorId="0">
      <x:text>
        <x:r>
          <x:t>WFC H1 2026 Income (Loss) from Continuing Operations before Income Taxes, Noncontrolling Interest.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58" authorId="0">
      <x:text>
        <x:r>
          <x:t>WFC H1 2026 Income Tax Expense (Benefit).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59" authorId="0">
      <x:text>
        <x:r>
          <x:t>WFC H1 2026 Net Income (Loss) Attributable to Parent.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60" authorId="0">
      <x:text>
        <x:r>
          <x:t>WFC H1 2026 Net Income (Loss) Available to Common Stockholders, Basic.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61" authorId="0">
      <x:text>
        <x:r>
          <x:t>WFC H1 2026 Preferred Stock Dividends and Other Adjustments.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62" authorId="0">
      <x:text>
        <x:r>
          <x:t>WFC H1 2026 Earnings Per Share, Diluted. USD and share amounts are in millions; ratios and per-share values are unscaled. Source unit USD/shares.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63" authorId="0">
      <x:text>
        <x:r>
          <x:t>WFC H1 2026 Weighted Average Number of Shares Outstanding, Diluted. USD and share amounts are in millions; ratios and per-share values are unscaled. Source unit shares.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64" authorId="0">
      <x:text>
        <x:r>
          <x:t>WFC H1 2026 Common Stock, Dividends, Per Share, Declared. USD and share amounts are in millions; ratios and per-share values are unscaled. Source unit USD/shares.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65" authorId="0">
      <x:text>
        <x:r>
          <x:t>WFC H1 2026 Payments of Ordinary Dividends, Common Stock.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66" authorId="0">
      <x:text>
        <x:r>
          <x:t>WFC H1 2026 Payments for Repurchase of Common Stock. USD and share amounts are in millions; ratios and per-share values are unscaled. Source unit USD. Filed 2026-07-28, accession 0000072971-26-000302. https://www.sec.gov/Archives/edgar/data/72971/000007297126000302/wfc-20260630.htm. Latest eligible comparative presentation at the information cutoff.</x:t>
        </x:r>
      </x:text>
    </x:comment>
    <x:comment ref="F1967" authorId="0">
      <x:text>
        <x:r>
          <x:t>WFC H1 2026 Gross loan charge-offs. USD and share amounts are in millions; ratios and per-share values are unscaled. Source unit USDm. Filed , accession . . Not reported / unavailable</x:t>
        </x:r>
      </x:text>
    </x:comment>
    <x:comment ref="F1968" authorId="0">
      <x:text>
        <x:r>
          <x:t>WFC H1 2026 Loan recoveries. USD and share amounts are in millions; ratios and per-share values are unscaled. Source unit USDm. Filed , accession . . Not reported / unavailable</x:t>
        </x:r>
      </x:text>
    </x:comment>
    <x:comment ref="F1969" authorId="0">
      <x:text>
        <x:r>
          <x:t>WFC H1 2026 Risk-weighted assets. USD and share amounts are in millions; ratios and per-share values are unscaled. Source unit USDm. Filed , accession . . Not reported / unavailable</x:t>
        </x:r>
      </x:text>
    </x:comment>
    <x:comment ref="F1970" authorId="0">
      <x:text>
        <x:r>
          <x:t>WFC H1 2026 Actual standardized CET1 ratio. USD and share amounts are in millions; ratios and per-share values are unscaled. Source unit pure. Filed 2026-07-28, accession 0000072971-26-000302. https://www.sec.gov/Archives/edgar/data/72971/000007297126000302/wfc-20260630.htm. Verified original issuer table row; same-date end balance, excluding average and regulatory minimum tables.</x:t>
        </x:r>
      </x:text>
    </x:comment>
    <x:comment ref="F1971" authorId="0">
      <x:text>
        <x:r>
          <x:t>WFC H1 2026 Issuer reported net interest margin. USD and share amounts are in millions; ratios and per-share values are unscaled. Source unit %. Filed , accession . . Not reported / unavailable</x:t>
        </x:r>
      </x:text>
    </x:comment>
    <x:comment ref="F1972" authorId="0">
      <x:text>
        <x:r>
          <x:t>WFC H1 2026 Reported common book value per share. USD and share amounts are in millions; ratios and per-share values are unscaled. Source unit USD/shares. Filed 2026-07-28, accession 0000072971-26-000302. https://www.sec.gov/Archives/edgar/data/72971/000007297126000302/wfc-20260630.htm. Verified original issuer table row; same-date end balance, excluding average and regulatory minimum tables.</x:t>
        </x:r>
      </x:text>
    </x:comment>
    <x:comment ref="F1973" authorId="0">
      <x:text>
        <x:r>
          <x:t>WFC H1 2026 Reported tangible book value per share. USD and share amounts are in millions; ratios and per-share values are unscaled. Source unit USD/shares. Filed 2026-07-28, accession 0000072971-26-000302. https://www.sec.gov/Archives/edgar/data/72971/000007297126000302/wfc-20260630.htm. Verified original issuer table row; same-date end balance, excluding average and regulatory minimum tables.</x:t>
        </x:r>
      </x:text>
    </x:comment>
    <x:comment ref="F1974" authorId="0">
      <x:text>
        <x:r>
          <x:t>WFC H1 2026 Reported tangible common equity. USD and share amounts are in millions; ratios and per-share values are unscaled. Source unit USD. Filed 2026-07-28, accession 0000072971-26-000302. https://www.sec.gov/Archives/edgar/data/72971/000007297126000302/wfc-20260630.htm. Verified original issuer table row; same-date end balance, excluding average and regulatory minimum tables.</x:t>
        </x:r>
      </x:text>
    </x:comment>
    <x:comment ref="F1975" authorId="0">
      <x:text>
        <x:r>
          <x:t>GS FY2016 Assets. USD and share amounts are in millions; ratios and per-share values are unscaled. Source unit USD. Filed 2018-02-26, accession 0001193125-18-056383. https://www.sec.gov/Archives/edgar/data/886982/000119312518056383/d480167d10k.htm. Latest eligible comparative presentation at the information cutoff.</x:t>
        </x:r>
      </x:text>
    </x:comment>
    <x:comment ref="F1976" authorId="0">
      <x:text>
        <x:r>
          <x:t>GS FY2016 Liabilities. USD and share amounts are in millions; ratios and per-share values are unscaled. Source unit USD. Filed 2018-02-26, accession 0001193125-18-056383. https://www.sec.gov/Archives/edgar/data/886982/000119312518056383/d480167d10k.htm. Latest eligible comparative presentation at the information cutoff.</x:t>
        </x:r>
      </x:text>
    </x:comment>
    <x:comment ref="F1977" authorId="0">
      <x:text>
        <x:r>
          <x:t>GS FY2016 Stockholders' Equity Attributable to Parent.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1978" authorId="0">
      <x:text>
        <x:r>
          <x:t>GS FY2016 Preferred Stock, Value, Issued. USD and share amounts are in millions; ratios and per-share values are unscaled. Source unit USD. Filed 2018-02-26, accession 0001193125-18-056383. https://www.sec.gov/Archives/edgar/data/886982/000119312518056383/d480167d10k.htm. Latest eligible comparative presentation at the information cutoff.</x:t>
        </x:r>
      </x:text>
    </x:comment>
    <x:comment ref="F1979" authorId="0">
      <x:text>
        <x:r>
          <x:t>GS FY2016 Reported common shareholders equity. USD and share amounts are in millions; ratios and per-share values are unscaled. Source unit USDm. Filed , accession . . Not reported / unavailable</x:t>
        </x:r>
      </x:text>
    </x:comment>
    <x:comment ref="F1980" authorId="0">
      <x:text>
        <x:r>
          <x:t>GS FY2016 Goodwill. USD and share amounts are in millions; ratios and per-share values are unscaled. Source unit USD. Filed 2018-02-26, accession 0001193125-18-056383. https://www.sec.gov/Archives/edgar/data/886982/000119312518056383/d480167d10k.htm. Latest eligible comparative presentation at the information cutoff.</x:t>
        </x:r>
      </x:text>
    </x:comment>
    <x:comment ref="F1981" authorId="0">
      <x:text>
        <x:r>
          <x:t>GS FY2016 Intangible Assets, Net (Excluding Goodwill). USD and share amounts are in millions; ratios and per-share values are unscaled. Source unit USD. Filed 2018-02-26, accession 0001193125-18-056383. https://www.sec.gov/Archives/edgar/data/886982/000119312518056383/d480167d10k.htm. Latest eligible comparative presentation at the information cutoff.</x:t>
        </x:r>
      </x:text>
    </x:comment>
    <x:comment ref="F1982" authorId="0">
      <x:text>
        <x:r>
          <x:t>GS FY2016 Reported goodwill and intangible assets combined. USD and share amounts are in millions; ratios and per-share values are unscaled. Source unit USDm. Filed , accession . . Not reported / unavailable</x:t>
        </x:r>
      </x:text>
    </x:comment>
    <x:comment ref="F1983" authorId="0">
      <x:text>
        <x:r>
          <x:t>GS FY2016 Common Stock, Shares, Outstanding. USD and share amounts are in millions; ratios and per-share values are unscaled. Source unit shares. Filed 2018-02-26, accession 0001193125-18-056383. https://www.sec.gov/Archives/edgar/data/886982/000119312518056383/d480167d10k.htm. Latest eligible comparative presentation at the information cutoff.</x:t>
        </x:r>
      </x:text>
    </x:comment>
    <x:comment ref="F1984" authorId="0">
      <x:text>
        <x:r>
          <x:t>GS FY2016 Common Stock, Shares, Issued. USD and share amounts are in millions; ratios and per-share values are unscaled. Source unit shares. Filed 2018-02-26, accession 0001193125-18-056383. https://www.sec.gov/Archives/edgar/data/886982/000119312518056383/d480167d10k.htm. Latest eligible comparative presentation at the information cutoff.</x:t>
        </x:r>
      </x:text>
    </x:comment>
    <x:comment ref="F1985" authorId="0">
      <x:text>
        <x:r>
          <x:t>GS FY2016 Treasury Stock, Shares. USD and share amounts are in millions; ratios and per-share values are unscaled. Source unit shares. Filed 2018-02-26, accession 0001193125-18-056383. https://www.sec.gov/Archives/edgar/data/886982/000119312518056383/d480167d10k.htm. Latest eligible comparative presentation at the information cutoff.</x:t>
        </x:r>
      </x:text>
    </x:comment>
    <x:comment ref="F1986" authorId="0">
      <x:text>
        <x:r>
          <x:t>GS FY2016 Deposits. USD and share amounts are in millions; ratios and per-share values are unscaled. Source unit USD. Filed 2018-02-26, accession 0001193125-18-056383. https://www.sec.gov/Archives/edgar/data/886982/000119312518056383/d480167d10k.htm. Latest eligible comparative presentation at the information cutoff.</x:t>
        </x:r>
      </x:text>
    </x:comment>
    <x:comment ref="F1987" authorId="0">
      <x:text>
        <x:r>
          <x:t>GS FY2016 Gross loans and leases selected definition. USD and share amounts are in millions; ratios and per-share values are unscaled. Source unit USDm. Filed , accession . . Not reported / unavailable</x:t>
        </x:r>
      </x:text>
    </x:comment>
    <x:comment ref="F1988" authorId="0">
      <x:text>
        <x:r>
          <x:t>GS FY2016 Loans and Leases Receivable, Net Amount. USD and share amounts are in millions; ratios and per-share values are unscaled. Source unit USD. Filed 2018-02-26, accession 0001193125-18-056383. https://www.sec.gov/Archives/edgar/data/886982/000119312518056383/d480167d10k.htm. Latest eligible comparative presentation at the information cutoff.</x:t>
        </x:r>
      </x:text>
    </x:comment>
    <x:comment ref="F1989" authorId="0">
      <x:text>
        <x:r>
          <x:t>GS FY2016 Loan allowance for credit losses. USD and share amounts are in millions; ratios and per-share values are unscaled. Source unit USDm. Filed , accession . . Not reported / unavailable</x:t>
        </x:r>
      </x:text>
    </x:comment>
    <x:comment ref="F1990" authorId="0">
      <x:text>
        <x:r>
          <x:t>GS FY2016 Nonaccrual. USD and share amounts are in millions; ratios and per-share values are unscaled. Source unit USDm. Filed , accession . . Not reported / unavailable</x:t>
        </x:r>
      </x:text>
    </x:comment>
    <x:comment ref="F1991" authorId="0">
      <x:text>
        <x:r>
          <x:t>GS FY2016 Cash and Cash Equivalents, at Carrying Value.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1992" authorId="0">
      <x:text>
        <x:r>
          <x:t>GS FY2016 Accumulated Other Comprehensive Income (Loss), Net of Tax. USD and share amounts are in millions; ratios and per-share values are unscaled. Source unit USD. Filed 2018-02-26, accession 0001193125-18-056383. https://www.sec.gov/Archives/edgar/data/886982/000119312518056383/d480167d10k.htm. Latest eligible comparative presentation at the information cutoff.</x:t>
        </x:r>
      </x:text>
    </x:comment>
    <x:comment ref="F1993" authorId="0">
      <x:text>
        <x:r>
          <x:t>GS FY2016 Interest Income (Expense), Net.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1994" authorId="0">
      <x:text>
        <x:r>
          <x:t>GS FY2016 Noninterest Income.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1995" authorId="0">
      <x:text>
        <x:r>
          <x:t>GS FY2016 Revenues, Net of Interest Expense.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1996" authorId="0">
      <x:text>
        <x:r>
          <x:t>GS FY2016 Noninterest Expense.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1997" authorId="0">
      <x:text>
        <x:r>
          <x:t>GS FY2016 Provision for Loan, Lease, and Other Losses.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1998" authorId="0">
      <x:text>
        <x:r>
          <x:t>GS FY2016 Income (Loss) from Continuing Operations before Income Taxes, Noncontrolling Interest.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1999" authorId="0">
      <x:text>
        <x:r>
          <x:t>GS FY2016 Income Tax Expense (Benefit).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00" authorId="0">
      <x:text>
        <x:r>
          <x:t>GS FY2016 Net Income (Loss) Attributable to Parent.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01" authorId="0">
      <x:text>
        <x:r>
          <x:t>GS FY2016 Net Income (Loss) Available to Common Stockholders, Basic.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02" authorId="0">
      <x:text>
        <x:r>
          <x:t>GS FY2016 Dividends, Preferred Stock.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03" authorId="0">
      <x:text>
        <x:r>
          <x:t>GS FY2016 Earnings Per Share, Diluted. USD and share amounts are in millions; ratios and per-share values are unscaled. Source unit USD/shares.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04" authorId="0">
      <x:text>
        <x:r>
          <x:t>GS FY2016 Weighted Average Number of Shares Outstanding, Diluted. USD and share amounts are in millions; ratios and per-share values are unscaled. Source unit shares.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05" authorId="0">
      <x:text>
        <x:r>
          <x:t>GS FY2016 Common Stock, Dividends, Per Share, Declared. USD and share amounts are in millions; ratios and per-share values are unscaled. Source unit USD/shares.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06" authorId="0">
      <x:text>
        <x:r>
          <x:t>GS FY2016 Payments of Dividends.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07" authorId="0">
      <x:text>
        <x:r>
          <x:t>GS FY2016 Payments for Repurchase of Common Stock.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08" authorId="0">
      <x:text>
        <x:r>
          <x:t>GS FY2016 Gross loan charge-offs. USD and share amounts are in millions; ratios and per-share values are unscaled. Source unit USDm. Filed , accession . . Not reported / unavailable</x:t>
        </x:r>
      </x:text>
    </x:comment>
    <x:comment ref="F2009" authorId="0">
      <x:text>
        <x:r>
          <x:t>GS FY2016 Loan recoveries. USD and share amounts are in millions; ratios and per-share values are unscaled. Source unit USDm. Filed , accession . . Not reported / unavailable</x:t>
        </x:r>
      </x:text>
    </x:comment>
    <x:comment ref="F2010" authorId="0">
      <x:text>
        <x:r>
          <x:t>GS FY2016 Risk-weighted assets. USD and share amounts are in millions; ratios and per-share values are unscaled. Source unit USDm. Filed , accession . . Not reported / unavailable</x:t>
        </x:r>
      </x:text>
    </x:comment>
    <x:comment ref="F2011" authorId="0">
      <x:text>
        <x:r>
          <x:t>GS FY2016 Actual standardized CET1 ratio. USD and share amounts are in millions; ratios and per-share values are unscaled. Source unit %. Filed , accession . . Not reported / unavailable</x:t>
        </x:r>
      </x:text>
    </x:comment>
    <x:comment ref="F2012" authorId="0">
      <x:text>
        <x:r>
          <x:t>GS FY2016 Issuer reported net interest margin. USD and share amounts are in millions; ratios and per-share values are unscaled. Source unit %. Filed , accession . . Not reported / unavailable</x:t>
        </x:r>
      </x:text>
    </x:comment>
    <x:comment ref="F2013" authorId="0">
      <x:text>
        <x:r>
          <x:t>GS FY2016 Reported common book value per share. USD and share amounts are in millions; ratios and per-share values are unscaled. Source unit USD/shares. Filed 2017-02-27, accession 0001193125-17-056804. https://www.sec.gov/Archives/edgar/data/886982/000119312517056804/d308759d10k.htm. Verified original issuer table row; same-date end balance, excluding average and regulatory minimum tables.</x:t>
        </x:r>
      </x:text>
    </x:comment>
    <x:comment ref="F2014" authorId="0">
      <x:text>
        <x:r>
          <x:t>GS FY2016 Reported tangible book value per share. USD and share amounts are in millions; ratios and per-share values are unscaled. Source unit USD/shares. Filed 2017-02-27, accession 0001193125-17-056804. https://www.sec.gov/Archives/edgar/data/886982/000119312517056804/d308759d10k.htm. Verified original issuer table row; same-date end balance, excluding average and regulatory minimum tables.</x:t>
        </x:r>
      </x:text>
    </x:comment>
    <x:comment ref="F2015" authorId="0">
      <x:text>
        <x:r>
          <x:t>GS FY2016 Reported tangible common equity. USD and share amounts are in millions; ratios and per-share values are unscaled. Source unit USDm. Filed , accession . . Not reported / unavailable</x:t>
        </x:r>
      </x:text>
    </x:comment>
    <x:comment ref="F2016" authorId="0">
      <x:text>
        <x:r>
          <x:t>GS FY2017 Assets.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17" authorId="0">
      <x:text>
        <x:r>
          <x:t>GS FY2017 Liabilities.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18" authorId="0">
      <x:text>
        <x:r>
          <x:t>GS FY2017 Stockholders' Equity Attributable to Parent.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19" authorId="0">
      <x:text>
        <x:r>
          <x:t>GS FY2017 Preferred Stock, Value, Issued.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20" authorId="0">
      <x:text>
        <x:r>
          <x:t>GS FY2017 Reported common shareholders equity. USD and share amounts are in millions; ratios and per-share values are unscaled. Source unit USDm. Filed , accession . . Not reported / unavailable</x:t>
        </x:r>
      </x:text>
    </x:comment>
    <x:comment ref="F2021" authorId="0">
      <x:text>
        <x:r>
          <x:t>GS FY2017 Goodwill.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22" authorId="0">
      <x:text>
        <x:r>
          <x:t>GS FY2017 Intangible Assets, Net (Excluding Goodwill).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23" authorId="0">
      <x:text>
        <x:r>
          <x:t>GS FY2017 Reported goodwill and intangible assets combined. USD and share amounts are in millions; ratios and per-share values are unscaled. Source unit USDm. Filed , accession . . Not reported / unavailable</x:t>
        </x:r>
      </x:text>
    </x:comment>
    <x:comment ref="F2024" authorId="0">
      <x:text>
        <x:r>
          <x:t>GS FY2017 Common Stock, Shares, Outstanding. USD and share amounts are in millions; ratios and per-share values are unscaled. Source unit shares.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25" authorId="0">
      <x:text>
        <x:r>
          <x:t>GS FY2017 Common Stock, Shares, Issued. USD and share amounts are in millions; ratios and per-share values are unscaled. Source unit shares.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26" authorId="0">
      <x:text>
        <x:r>
          <x:t>GS FY2017 Treasury Stock, Shares. USD and share amounts are in millions; ratios and per-share values are unscaled. Source unit shares.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27" authorId="0">
      <x:text>
        <x:r>
          <x:t>GS FY2017 Deposits.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28" authorId="0">
      <x:text>
        <x:r>
          <x:t>GS FY2017 Gross loans and leases selected definition. USD and share amounts are in millions; ratios and per-share values are unscaled. Source unit USDm. Filed , accession . . Not reported / unavailable</x:t>
        </x:r>
      </x:text>
    </x:comment>
    <x:comment ref="F2029" authorId="0">
      <x:text>
        <x:r>
          <x:t>GS FY2017 Loans and Leases Receivable, Net Amount.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30" authorId="0">
      <x:text>
        <x:r>
          <x:t>GS FY2017 Loan allowance for credit losses. USD and share amounts are in millions; ratios and per-share values are unscaled. Source unit USDm. Filed , accession . . Not reported / unavailable</x:t>
        </x:r>
      </x:text>
    </x:comment>
    <x:comment ref="F2031" authorId="0">
      <x:text>
        <x:r>
          <x:t>GS FY2017 Nonaccrual. USD and share amounts are in millions; ratios and per-share values are unscaled. Source unit USDm. Filed , accession . . Not reported / unavailable</x:t>
        </x:r>
      </x:text>
    </x:comment>
    <x:comment ref="F2032" authorId="0">
      <x:text>
        <x:r>
          <x:t>GS FY2017 Cash and Cash Equivalents, at Carrying Value.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33" authorId="0">
      <x:text>
        <x:r>
          <x:t>GS FY2017 Accumulated Other Comprehensive Income (Loss), Net of Tax. USD and share amounts are in millions; ratios and per-share values are unscaled. Source unit USD. Filed 2019-02-26, accession 0001193125-19-050198. https://www.sec.gov/Archives/edgar/data/886982/000119312519050198/d669877d10k.htm. Latest eligible comparative presentation at the information cutoff.</x:t>
        </x:r>
      </x:text>
    </x:comment>
    <x:comment ref="F2034" authorId="0">
      <x:text>
        <x:r>
          <x:t>GS FY2017 Interest Income (Expense), Net.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35" authorId="0">
      <x:text>
        <x:r>
          <x:t>GS FY2017 Noninterest Income.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36" authorId="0">
      <x:text>
        <x:r>
          <x:t>GS FY2017 Revenues, Net of Interest Expense.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37" authorId="0">
      <x:text>
        <x:r>
          <x:t>GS FY2017 Noninterest Expense.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38" authorId="0">
      <x:text>
        <x:r>
          <x:t>GS FY2017 Provision for Loan, Lease, and Other Losses.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39" authorId="0">
      <x:text>
        <x:r>
          <x:t>GS FY2017 Income (Loss) from Continuing Operations before Income Taxes, Noncontrolling Interest.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40" authorId="0">
      <x:text>
        <x:r>
          <x:t>GS FY2017 Income Tax Expense (Benefit).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41" authorId="0">
      <x:text>
        <x:r>
          <x:t>GS FY2017 Net Income (Loss) Attributable to Parent.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42" authorId="0">
      <x:text>
        <x:r>
          <x:t>GS FY2017 Net Income (Loss) Available to Common Stockholders, Basic.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43" authorId="0">
      <x:text>
        <x:r>
          <x:t>GS FY2017 Dividends, Preferred Stock.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44" authorId="0">
      <x:text>
        <x:r>
          <x:t>GS FY2017 Earnings Per Share, Diluted. USD and share amounts are in millions; ratios and per-share values are unscaled. Source unit USD/shares.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45" authorId="0">
      <x:text>
        <x:r>
          <x:t>GS FY2017 Weighted Average Number of Shares Outstanding, Diluted. USD and share amounts are in millions; ratios and per-share values are unscaled. Source unit shares.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46" authorId="0">
      <x:text>
        <x:r>
          <x:t>GS FY2017 Common Stock, Dividends, Per Share, Declared. USD and share amounts are in millions; ratios and per-share values are unscaled. Source unit USD/shares.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47" authorId="0">
      <x:text>
        <x:r>
          <x:t>GS FY2017 Payments of Dividends.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48" authorId="0">
      <x:text>
        <x:r>
          <x:t>GS FY2017 Payments for Repurchase of Common Stock.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49" authorId="0">
      <x:text>
        <x:r>
          <x:t>GS FY2017 Gross loan charge-offs. USD and share amounts are in millions; ratios and per-share values are unscaled. Source unit USDm. Filed , accession . . Not reported / unavailable</x:t>
        </x:r>
      </x:text>
    </x:comment>
    <x:comment ref="F2050" authorId="0">
      <x:text>
        <x:r>
          <x:t>GS FY2017 Loan recoveries. USD and share amounts are in millions; ratios and per-share values are unscaled. Source unit USDm. Filed , accession . . Not reported / unavailable</x:t>
        </x:r>
      </x:text>
    </x:comment>
    <x:comment ref="F2051" authorId="0">
      <x:text>
        <x:r>
          <x:t>GS FY2017 Risk-weighted assets. USD and share amounts are in millions; ratios and per-share values are unscaled. Source unit USDm. Filed , accession . . Not reported / unavailable</x:t>
        </x:r>
      </x:text>
    </x:comment>
    <x:comment ref="F2052" authorId="0">
      <x:text>
        <x:r>
          <x:t>GS FY2017 Actual standardized CET1 ratio. USD and share amounts are in millions; ratios and per-share values are unscaled. Source unit %. Filed , accession . . Not reported / unavailable</x:t>
        </x:r>
      </x:text>
    </x:comment>
    <x:comment ref="F2053" authorId="0">
      <x:text>
        <x:r>
          <x:t>GS FY2017 Issuer reported net interest margin. USD and share amounts are in millions; ratios and per-share values are unscaled. Source unit %. Filed , accession . . Not reported / unavailable</x:t>
        </x:r>
      </x:text>
    </x:comment>
    <x:comment ref="F2054" authorId="0">
      <x:text>
        <x:r>
          <x:t>GS FY2017 Reported common book value per share. USD and share amounts are in millions; ratios and per-share values are unscaled. Source unit USD/shares. Filed 2018-02-26, accession 0001193125-18-056383. https://www.sec.gov/Archives/edgar/data/886982/000119312518056383/d480167d10k.htm. Verified original issuer table row; same-date end balance, excluding average and regulatory minimum tables.</x:t>
        </x:r>
      </x:text>
    </x:comment>
    <x:comment ref="F2055" authorId="0">
      <x:text>
        <x:r>
          <x:t>GS FY2017 Reported tangible book value per share. USD and share amounts are in millions; ratios and per-share values are unscaled. Source unit USD/shares. Filed 2018-02-26, accession 0001193125-18-056383. https://www.sec.gov/Archives/edgar/data/886982/000119312518056383/d480167d10k.htm. Verified original issuer table row; same-date end balance, excluding average and regulatory minimum tables.</x:t>
        </x:r>
      </x:text>
    </x:comment>
    <x:comment ref="F2056" authorId="0">
      <x:text>
        <x:r>
          <x:t>GS FY2017 Reported tangible common equity. USD and share amounts are in millions; ratios and per-share values are unscaled. Source unit USDm. Filed , accession . . Not reported / unavailable</x:t>
        </x:r>
      </x:text>
    </x:comment>
    <x:comment ref="F2057" authorId="0">
      <x:text>
        <x:r>
          <x:t>GS FY2018 Assets.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58" authorId="0">
      <x:text>
        <x:r>
          <x:t>GS FY2018 Liabilities.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59" authorId="0">
      <x:text>
        <x:r>
          <x:t>GS FY2018 Stockholders' Equity Attributable to Parent.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60" authorId="0">
      <x:text>
        <x:r>
          <x:t>GS FY2018 Preferred Stock, Value, Issued.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61" authorId="0">
      <x:text>
        <x:r>
          <x:t>GS FY2018 Reported common shareholders equity. USD and share amounts are in millions; ratios and per-share values are unscaled. Source unit USDm. Filed , accession . . Not reported / unavailable</x:t>
        </x:r>
      </x:text>
    </x:comment>
    <x:comment ref="F2062" authorId="0">
      <x:text>
        <x:r>
          <x:t>GS FY2018 Goodwill.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63" authorId="0">
      <x:text>
        <x:r>
          <x:t>GS FY2018 Intangible Assets, Net (Excluding Goodwill).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64" authorId="0">
      <x:text>
        <x:r>
          <x:t>GS FY2018 Reported goodwill and intangible assets combined. USD and share amounts are in millions; ratios and per-share values are unscaled. Source unit USDm. Filed , accession . . Not reported / unavailable</x:t>
        </x:r>
      </x:text>
    </x:comment>
    <x:comment ref="F2065" authorId="0">
      <x:text>
        <x:r>
          <x:t>GS FY2018 Common Stock, Shares, Outstanding. USD and share amounts are in millions; ratios and per-share values are unscaled. Source unit shares.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66" authorId="0">
      <x:text>
        <x:r>
          <x:t>GS FY2018 Common Stock, Shares, Issued. USD and share amounts are in millions; ratios and per-share values are unscaled. Source unit shares.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67" authorId="0">
      <x:text>
        <x:r>
          <x:t>GS FY2018 Treasury Stock, Shares. USD and share amounts are in millions; ratios and per-share values are unscaled. Source unit shares.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68" authorId="0">
      <x:text>
        <x:r>
          <x:t>GS FY2018 Deposits.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69" authorId="0">
      <x:text>
        <x:r>
          <x:t>GS FY2018 Gross loans and leases selected definition. USD and share amounts are in millions; ratios and per-share values are unscaled. Source unit USDm. Filed , accession . . Not reported / unavailable</x:t>
        </x:r>
      </x:text>
    </x:comment>
    <x:comment ref="F2070" authorId="0">
      <x:text>
        <x:r>
          <x:t>GS FY2018 Loans and Leases Receivable, Net Amount.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71" authorId="0">
      <x:text>
        <x:r>
          <x:t>GS FY2018 Loan allowance for credit losses. USD and share amounts are in millions; ratios and per-share values are unscaled. Source unit USDm. Filed , accession . . Not reported / unavailable</x:t>
        </x:r>
      </x:text>
    </x:comment>
    <x:comment ref="F2072" authorId="0">
      <x:text>
        <x:r>
          <x:t>GS FY2018 Nonaccrual. USD and share amounts are in millions; ratios and per-share values are unscaled. Source unit USDm. Filed , accession . . Not reported / unavailable</x:t>
        </x:r>
      </x:text>
    </x:comment>
    <x:comment ref="F2073" authorId="0">
      <x:text>
        <x:r>
          <x:t>GS FY2018 Cash and Cash Equivalents, at Carrying Value.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074" authorId="0">
      <x:text>
        <x:r>
          <x:t>GS FY2018 Accumulated Other Comprehensive Income (Loss), Net of Tax. USD and share amounts are in millions; ratios and per-share values are unscaled. Source unit USD. Filed 2020-02-21, accession 0001193125-20-043853. https://www.sec.gov/Archives/edgar/data/886982/000119312520043853/d826673d10k.htm. Latest eligible comparative presentation at the information cutoff.</x:t>
        </x:r>
      </x:text>
    </x:comment>
    <x:comment ref="F2075" authorId="0">
      <x:text>
        <x:r>
          <x:t>GS FY2018 Interest Income (Expense), Net.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76" authorId="0">
      <x:text>
        <x:r>
          <x:t>GS FY2018 Noninterest Income.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77" authorId="0">
      <x:text>
        <x:r>
          <x:t>GS FY2018 Revenues, Net of Interest Expense.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78" authorId="0">
      <x:text>
        <x:r>
          <x:t>GS FY2018 Noninterest Expense.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79" authorId="0">
      <x:text>
        <x:r>
          <x:t>GS FY2018 Provision for Loan, Lease, and Other Losses.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80" authorId="0">
      <x:text>
        <x:r>
          <x:t>GS FY2018 Income (Loss) from Continuing Operations before Income Taxes, Noncontrolling Interest.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81" authorId="0">
      <x:text>
        <x:r>
          <x:t>GS FY2018 Income Tax Expense (Benefit).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82" authorId="0">
      <x:text>
        <x:r>
          <x:t>GS FY2018 Net Income (Loss) Attributable to Parent.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83" authorId="0">
      <x:text>
        <x:r>
          <x:t>GS FY2018 Net Income (Loss) Available to Common Stockholders, Basic.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84" authorId="0">
      <x:text>
        <x:r>
          <x:t>GS FY2018 Dividends, Preferred Stock.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85" authorId="0">
      <x:text>
        <x:r>
          <x:t>GS FY2018 Earnings Per Share, Diluted. USD and share amounts are in millions; ratios and per-share values are unscaled. Source unit USD/shares. Filed 2021-02-22, accession 0001193125-21-049380. https://www.sec.gov/Archives/edgar/data/886982/000119312521049380/d39654d10k.htm. Latest eligible comparative presentation at the information cutoff.</x:t>
        </x:r>
      </x:text>
    </x:comment>
    <x:comment ref="F2086" authorId="0">
      <x:text>
        <x:r>
          <x:t>GS FY2018 Weighted Average Number of Shares Outstanding, Diluted. USD and share amounts are in millions; ratios and per-share values are unscaled. Source unit shares. Filed 2021-02-22, accession 0001193125-21-049380. https://www.sec.gov/Archives/edgar/data/886982/000119312521049380/d39654d10k.htm. Latest eligible comparative presentation at the information cutoff.</x:t>
        </x:r>
      </x:text>
    </x:comment>
    <x:comment ref="F2087" authorId="0">
      <x:text>
        <x:r>
          <x:t>GS FY2018 Common Stock, Dividends, Per Share, Declared. USD and share amounts are in millions; ratios and per-share values are unscaled. Source unit USD/shares. Filed 2021-02-22, accession 0001193125-21-049380. https://www.sec.gov/Archives/edgar/data/886982/000119312521049380/d39654d10k.htm. Latest eligible comparative presentation at the information cutoff.</x:t>
        </x:r>
      </x:text>
    </x:comment>
    <x:comment ref="F2088" authorId="0">
      <x:text>
        <x:r>
          <x:t>GS FY2018 Payments of Dividends.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89" authorId="0">
      <x:text>
        <x:r>
          <x:t>GS FY2018 Payments for Repurchase of Common Stock.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90" authorId="0">
      <x:text>
        <x:r>
          <x:t>GS FY2018 Gross loan charge-offs. USD and share amounts are in millions; ratios and per-share values are unscaled. Source unit USDm. Filed , accession . . Not reported / unavailable</x:t>
        </x:r>
      </x:text>
    </x:comment>
    <x:comment ref="F2091" authorId="0">
      <x:text>
        <x:r>
          <x:t>GS FY2018 Loan recoveries. USD and share amounts are in millions; ratios and per-share values are unscaled. Source unit USDm. Filed , accession . . Not reported / unavailable</x:t>
        </x:r>
      </x:text>
    </x:comment>
    <x:comment ref="F2092" authorId="0">
      <x:text>
        <x:r>
          <x:t>GS FY2018 Risk-weighted assets. USD and share amounts are in millions; ratios and per-share values are unscaled. Source unit USDm. Filed , accession . . Not reported / unavailable</x:t>
        </x:r>
      </x:text>
    </x:comment>
    <x:comment ref="F2093" authorId="0">
      <x:text>
        <x:r>
          <x:t>GS FY2018 Actual standardized CET1 ratio. USD and share amounts are in millions; ratios and per-share values are unscaled. Source unit %. Filed , accession . . Not reported / unavailable</x:t>
        </x:r>
      </x:text>
    </x:comment>
    <x:comment ref="F2094" authorId="0">
      <x:text>
        <x:r>
          <x:t>GS FY2018 Issuer reported net interest margin. USD and share amounts are in millions; ratios and per-share values are unscaled. Source unit %. Filed , accession . . Not reported / unavailable</x:t>
        </x:r>
      </x:text>
    </x:comment>
    <x:comment ref="F2095" authorId="0">
      <x:text>
        <x:r>
          <x:t>GS FY2018 Reported common book value per share. USD and share amounts are in millions; ratios and per-share values are unscaled. Source unit USD/shares. Filed 2019-02-26, accession 0001193125-19-050198. https://www.sec.gov/Archives/edgar/data/886982/000119312519050198/d669877d10k.htm. Verified original issuer table row; same-date end balance, excluding average and regulatory minimum tables.</x:t>
        </x:r>
      </x:text>
    </x:comment>
    <x:comment ref="F2096" authorId="0">
      <x:text>
        <x:r>
          <x:t>GS FY2018 Reported tangible book value per share. USD and share amounts are in millions; ratios and per-share values are unscaled. Source unit USD/shares. Filed 2019-02-26, accession 0001193125-19-050198. https://www.sec.gov/Archives/edgar/data/886982/000119312519050198/d669877d10k.htm. Verified original issuer table row; same-date end balance, excluding average and regulatory minimum tables.</x:t>
        </x:r>
      </x:text>
    </x:comment>
    <x:comment ref="F2097" authorId="0">
      <x:text>
        <x:r>
          <x:t>GS FY2018 Reported tangible common equity. USD and share amounts are in millions; ratios and per-share values are unscaled. Source unit USDm. Filed , accession . . Not reported / unavailable</x:t>
        </x:r>
      </x:text>
    </x:comment>
    <x:comment ref="F2098" authorId="0">
      <x:text>
        <x:r>
          <x:t>GS FY2019 Assets.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099" authorId="0">
      <x:text>
        <x:r>
          <x:t>GS FY2019 Liabilities.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100" authorId="0">
      <x:text>
        <x:r>
          <x:t>GS FY2019 Stockholders' Equity Attributable to Parent.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01" authorId="0">
      <x:text>
        <x:r>
          <x:t>GS FY2019 Preferred Stock, Value, Issued.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102" authorId="0">
      <x:text>
        <x:r>
          <x:t>GS FY2019 Reported common shareholders equity. USD and share amounts are in millions; ratios and per-share values are unscaled. Source unit USDm. Filed , accession . . Not reported / unavailable</x:t>
        </x:r>
      </x:text>
    </x:comment>
    <x:comment ref="F2103" authorId="0">
      <x:text>
        <x:r>
          <x:t>GS FY2019 Goodwill.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104" authorId="0">
      <x:text>
        <x:r>
          <x:t>GS FY2019 Intangible Assets, Net (Excluding Goodwill).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105" authorId="0">
      <x:text>
        <x:r>
          <x:t>GS FY2019 Reported goodwill and intangible assets combined. USD and share amounts are in millions; ratios and per-share values are unscaled. Source unit USDm. Filed , accession . . Not reported / unavailable</x:t>
        </x:r>
      </x:text>
    </x:comment>
    <x:comment ref="F2106" authorId="0">
      <x:text>
        <x:r>
          <x:t>GS FY2019 Common Stock, Shares, Outstanding. USD and share amounts are in millions; ratios and per-share values are unscaled. Source unit shares. Filed 2021-02-22, accession 0001193125-21-049380. https://www.sec.gov/Archives/edgar/data/886982/000119312521049380/d39654d10k.htm. Latest eligible comparative presentation at the information cutoff.</x:t>
        </x:r>
      </x:text>
    </x:comment>
    <x:comment ref="F2107" authorId="0">
      <x:text>
        <x:r>
          <x:t>GS FY2019 Common Stock, Shares, Issued. USD and share amounts are in millions; ratios and per-share values are unscaled. Source unit shares. Filed 2021-02-22, accession 0001193125-21-049380. https://www.sec.gov/Archives/edgar/data/886982/000119312521049380/d39654d10k.htm. Latest eligible comparative presentation at the information cutoff.</x:t>
        </x:r>
      </x:text>
    </x:comment>
    <x:comment ref="F2108" authorId="0">
      <x:text>
        <x:r>
          <x:t>GS FY2019 Treasury Stock, Shares. USD and share amounts are in millions; ratios and per-share values are unscaled. Source unit shares. Filed 2021-02-22, accession 0001193125-21-049380. https://www.sec.gov/Archives/edgar/data/886982/000119312521049380/d39654d10k.htm. Latest eligible comparative presentation at the information cutoff.</x:t>
        </x:r>
      </x:text>
    </x:comment>
    <x:comment ref="F2109" authorId="0">
      <x:text>
        <x:r>
          <x:t>GS FY2019 Deposits.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110" authorId="0">
      <x:text>
        <x:r>
          <x:t>GS FY2019 Gross loans and leases selected definition. USD and share amounts are in millions; ratios and per-share values are unscaled. Source unit USDm. Filed , accession . . Not reported / unavailable</x:t>
        </x:r>
      </x:text>
    </x:comment>
    <x:comment ref="F2111" authorId="0">
      <x:text>
        <x:r>
          <x:t>GS FY2019 Loans and Leases Receivable, Net Amount.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112" authorId="0">
      <x:text>
        <x:r>
          <x:t>GS FY2019 Loan allowance for credit losses. USD and share amounts are in millions; ratios and per-share values are unscaled. Source unit USDm. Filed , accession . . Not reported / unavailable</x:t>
        </x:r>
      </x:text>
    </x:comment>
    <x:comment ref="F2113" authorId="0">
      <x:text>
        <x:r>
          <x:t>GS FY2019 Nonaccrual. USD and share amounts are in millions; ratios and per-share values are unscaled. Source unit USDm. Filed , accession . . Not reported / unavailable</x:t>
        </x:r>
      </x:text>
    </x:comment>
    <x:comment ref="F2114" authorId="0">
      <x:text>
        <x:r>
          <x:t>GS FY2019 Cash and Cash Equivalents, at Carrying Value.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15" authorId="0">
      <x:text>
        <x:r>
          <x:t>GS FY2019 Accumulated Other Comprehensive Income (Loss), Net of Tax. USD and share amounts are in millions; ratios and per-share values are unscaled. Source unit USD. Filed 2021-02-22, accession 0001193125-21-049380. https://www.sec.gov/Archives/edgar/data/886982/000119312521049380/d39654d10k.htm. Latest eligible comparative presentation at the information cutoff.</x:t>
        </x:r>
      </x:text>
    </x:comment>
    <x:comment ref="F2116" authorId="0">
      <x:text>
        <x:r>
          <x:t>GS FY2019 Interest Income (Expense), Net.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17" authorId="0">
      <x:text>
        <x:r>
          <x:t>GS FY2019 Noninterest Income.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18" authorId="0">
      <x:text>
        <x:r>
          <x:t>GS FY2019 Revenues, Net of Interest Expense.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19" authorId="0">
      <x:text>
        <x:r>
          <x:t>GS FY2019 Noninterest Expense.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20" authorId="0">
      <x:text>
        <x:r>
          <x:t>GS FY2019 Provision for Loan, Lease, and Other Losses.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21" authorId="0">
      <x:text>
        <x:r>
          <x:t>GS FY2019 Income (Loss) from Continuing Operations before Income Taxes, Noncontrolling Interest.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22" authorId="0">
      <x:text>
        <x:r>
          <x:t>GS FY2019 Income Tax Expense (Benefit).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23" authorId="0">
      <x:text>
        <x:r>
          <x:t>GS FY2019 Net Income (Loss) Attributable to Parent.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24" authorId="0">
      <x:text>
        <x:r>
          <x:t>GS FY2019 Net Income (Loss) Available to Common Stockholders, Basic.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25" authorId="0">
      <x:text>
        <x:r>
          <x:t>GS FY2019 Dividends, Preferred Stock.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26" authorId="0">
      <x:text>
        <x:r>
          <x:t>GS FY2019 Earnings Per Share, Diluted. USD and share amounts are in millions; ratios and per-share values are unscaled. Source unit USD/shares.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27" authorId="0">
      <x:text>
        <x:r>
          <x:t>GS FY2019 Weighted Average Number of Shares Outstanding, Diluted. USD and share amounts are in millions; ratios and per-share values are unscaled. Source unit shares.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28" authorId="0">
      <x:text>
        <x:r>
          <x:t>GS FY2019 Common Stock, Dividends, Per Share, Declared. USD and share amounts are in millions; ratios and per-share values are unscaled. Source unit USD/shares.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29" authorId="0">
      <x:text>
        <x:r>
          <x:t>GS FY2019 Payments of Dividends.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30" authorId="0">
      <x:text>
        <x:r>
          <x:t>GS FY2019 Payments for Repurchase of Common Stock.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31" authorId="0">
      <x:text>
        <x:r>
          <x:t>GS FY2019 Gross loan charge-offs. USD and share amounts are in millions; ratios and per-share values are unscaled. Source unit USDm. Filed , accession . . Not reported / unavailable</x:t>
        </x:r>
      </x:text>
    </x:comment>
    <x:comment ref="F2132" authorId="0">
      <x:text>
        <x:r>
          <x:t>GS FY2019 Loan recoveries. USD and share amounts are in millions; ratios and per-share values are unscaled. Source unit USDm. Filed , accession . . Not reported / unavailable</x:t>
        </x:r>
      </x:text>
    </x:comment>
    <x:comment ref="F2133" authorId="0">
      <x:text>
        <x:r>
          <x:t>GS FY2019 Risk-weighted assets. USD and share amounts are in millions; ratios and per-share values are unscaled. Source unit USDm. Filed , accession . . Not reported / unavailable</x:t>
        </x:r>
      </x:text>
    </x:comment>
    <x:comment ref="F2134" authorId="0">
      <x:text>
        <x:r>
          <x:t>GS FY2019 Actual standardized CET1 ratio. USD and share amounts are in millions; ratios and per-share values are unscaled. Source unit %. Filed , accession . . Not reported / unavailable</x:t>
        </x:r>
      </x:text>
    </x:comment>
    <x:comment ref="F2135" authorId="0">
      <x:text>
        <x:r>
          <x:t>GS FY2019 Issuer reported net interest margin. USD and share amounts are in millions; ratios and per-share values are unscaled. Source unit %. Filed , accession . . Not reported / unavailable</x:t>
        </x:r>
      </x:text>
    </x:comment>
    <x:comment ref="F2136" authorId="0">
      <x:text>
        <x:r>
          <x:t>GS FY2019 Reported common book value per share. USD and share amounts are in millions; ratios and per-share values are unscaled. Source unit USD/shares. Filed 2020-02-21, accession 0001193125-20-043853. https://www.sec.gov/Archives/edgar/data/886982/000119312520043853/d826673d10k.htm. Verified original issuer table row; same-date end balance, excluding average and regulatory minimum tables.</x:t>
        </x:r>
      </x:text>
    </x:comment>
    <x:comment ref="F2137" authorId="0">
      <x:text>
        <x:r>
          <x:t>GS FY2019 Reported tangible book value per share. USD and share amounts are in millions; ratios and per-share values are unscaled. Source unit USD/shares. Filed 2020-02-21, accession 0001193125-20-043853. https://www.sec.gov/Archives/edgar/data/886982/000119312520043853/d826673d10k.htm. Verified original issuer table row; same-date end balance, excluding average and regulatory minimum tables.</x:t>
        </x:r>
      </x:text>
    </x:comment>
    <x:comment ref="F2138" authorId="0">
      <x:text>
        <x:r>
          <x:t>GS FY2019 Reported tangible common equity. USD and share amounts are in millions; ratios and per-share values are unscaled. Source unit USDm. Filed , accession . . Not reported / unavailable</x:t>
        </x:r>
      </x:text>
    </x:comment>
    <x:comment ref="F2139" authorId="0">
      <x:text>
        <x:r>
          <x:t>GS FY2020 Assets.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40" authorId="0">
      <x:text>
        <x:r>
          <x:t>GS FY2020 Liabilities.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41" authorId="0">
      <x:text>
        <x:r>
          <x:t>GS FY2020 Stockholders' Equity Attributable to Parent.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42" authorId="0">
      <x:text>
        <x:r>
          <x:t>GS FY2020 Preferred Stock, Value, Issued.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43" authorId="0">
      <x:text>
        <x:r>
          <x:t>GS FY2020 Reported common shareholders equity. USD and share amounts are in millions; ratios and per-share values are unscaled. Source unit USDm. Filed , accession . . Not reported / unavailable</x:t>
        </x:r>
      </x:text>
    </x:comment>
    <x:comment ref="F2144" authorId="0">
      <x:text>
        <x:r>
          <x:t>GS FY2020 Goodwill.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45" authorId="0">
      <x:text>
        <x:r>
          <x:t>GS FY2020 Intangible Assets, Net (Excluding Goodwill).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46" authorId="0">
      <x:text>
        <x:r>
          <x:t>GS FY2020 Reported goodwill and intangible assets combined. USD and share amounts are in millions; ratios and per-share values are unscaled. Source unit USDm. Filed , accession . . Not reported / unavailable</x:t>
        </x:r>
      </x:text>
    </x:comment>
    <x:comment ref="F2147" authorId="0">
      <x:text>
        <x:r>
          <x:t>GS FY2020 Common Stock, Shares, Outstanding. USD and share amounts are in millions; ratios and per-share values are unscaled. Source unit shares.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48" authorId="0">
      <x:text>
        <x:r>
          <x:t>GS FY2020 Common Stock, Shares, Issued. USD and share amounts are in millions; ratios and per-share values are unscaled. Source unit shares.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49" authorId="0">
      <x:text>
        <x:r>
          <x:t>GS FY2020 Treasury Stock, Shares. USD and share amounts are in millions; ratios and per-share values are unscaled. Source unit shares.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50" authorId="0">
      <x:text>
        <x:r>
          <x:t>GS FY2020 Deposits.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51" authorId="0">
      <x:text>
        <x:r>
          <x:t>GS FY2020 Gross loans and leases selected definition. USD and share amounts are in millions; ratios and per-share values are unscaled. Source unit USDm. Filed , accession . . Not reported / unavailable</x:t>
        </x:r>
      </x:text>
    </x:comment>
    <x:comment ref="F2152" authorId="0">
      <x:text>
        <x:r>
          <x:t>GS FY2020 Loans and Leases Receivable, Net Amount.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53" authorId="0">
      <x:text>
        <x:r>
          <x:t>GS FY2020 Financing Receivable, Allowance for Credit Loss.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54" authorId="0">
      <x:text>
        <x:r>
          <x:t>GS FY2020 Nonaccrual. USD and share amounts are in millions; ratios and per-share values are unscaled. Source unit USDm. Filed , accession . . Not reported / unavailable</x:t>
        </x:r>
      </x:text>
    </x:comment>
    <x:comment ref="F2155" authorId="0">
      <x:text>
        <x:r>
          <x:t>GS FY2020 Cash and Cash Equivalents, at Carrying Value. USD and share amounts are in millions; ratios and per-share values are unscaled. Source unit USD. Filed 2022-05-02, accession 0001193125-22-134459. https://data.sec.gov/api/xbrl/companyfacts/CIK0000886982.json. Latest eligible comparative presentation at the information cutoff.</x:t>
        </x:r>
      </x:text>
    </x:comment>
    <x:comment ref="F2156" authorId="0">
      <x:text>
        <x:r>
          <x:t>GS FY2020 Accumulated Other Comprehensive Income (Loss), Net of Tax. USD and share amounts are in millions; ratios and per-share values are unscaled. Source unit USD. Filed 2022-02-25, accession 0001193125-22-052682. https://www.sec.gov/Archives/edgar/data/886982/000119312522052682/d192225d10k.htm. Latest eligible comparative presentation at the information cutoff.</x:t>
        </x:r>
      </x:text>
    </x:comment>
    <x:comment ref="F2157" authorId="0">
      <x:text>
        <x:r>
          <x:t>GS FY2020 Interest Income (Expense), Net.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58" authorId="0">
      <x:text>
        <x:r>
          <x:t>GS FY2020 Noninterest Income.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59" authorId="0">
      <x:text>
        <x:r>
          <x:t>GS FY2020 Revenues, Net of Interest Expense.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60" authorId="0">
      <x:text>
        <x:r>
          <x:t>GS FY2020 Noninterest Expense.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61" authorId="0">
      <x:text>
        <x:r>
          <x:t>GS FY2020 Provision for Loan, Lease, and Other Losses.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62" authorId="0">
      <x:text>
        <x:r>
          <x:t>GS FY2020 Income (Loss) from Continuing Operations before Income Taxes, Noncontrolling Interest.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63" authorId="0">
      <x:text>
        <x:r>
          <x:t>GS FY2020 Income Tax Expense (Benefit).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64" authorId="0">
      <x:text>
        <x:r>
          <x:t>GS FY2020 Net Income (Loss) Attributable to Parent.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65" authorId="0">
      <x:text>
        <x:r>
          <x:t>GS FY2020 Net Income (Loss) Available to Common Stockholders, Basic.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66" authorId="0">
      <x:text>
        <x:r>
          <x:t>GS FY2020 Dividends, Preferred Stock.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67" authorId="0">
      <x:text>
        <x:r>
          <x:t>GS FY2020 Earnings Per Share, Diluted. USD and share amounts are in millions; ratios and per-share values are unscaled. Source unit USD/shares.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68" authorId="0">
      <x:text>
        <x:r>
          <x:t>GS FY2020 Weighted Average Number of Shares Outstanding, Diluted. USD and share amounts are in millions; ratios and per-share values are unscaled. Source unit shares.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69" authorId="0">
      <x:text>
        <x:r>
          <x:t>GS FY2020 Common Stock, Dividends, Per Share, Declared. USD and share amounts are in millions; ratios and per-share values are unscaled. Source unit USD/shares.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70" authorId="0">
      <x:text>
        <x:r>
          <x:t>GS FY2020 Payments of Dividends.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71" authorId="0">
      <x:text>
        <x:r>
          <x:t>GS FY2020 Payments for Repurchase of Common Stock.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72" authorId="0">
      <x:text>
        <x:r>
          <x:t>GS FY2020 Gross loan charge-offs. USD and share amounts are in millions; ratios and per-share values are unscaled. Source unit USDm. Filed , accession . . Not reported / unavailable</x:t>
        </x:r>
      </x:text>
    </x:comment>
    <x:comment ref="F2173" authorId="0">
      <x:text>
        <x:r>
          <x:t>GS FY2020 Loan recoveries. USD and share amounts are in millions; ratios and per-share values are unscaled. Source unit USDm. Filed , accession . . Not reported / unavailable</x:t>
        </x:r>
      </x:text>
    </x:comment>
    <x:comment ref="F2174" authorId="0">
      <x:text>
        <x:r>
          <x:t>GS FY2020 Risk-weighted assets. USD and share amounts are in millions; ratios and per-share values are unscaled. Source unit USDm. Filed , accession . . Not reported / unavailable</x:t>
        </x:r>
      </x:text>
    </x:comment>
    <x:comment ref="F2175" authorId="0">
      <x:text>
        <x:r>
          <x:t>GS FY2020 Actual standardized CET1 ratio. USD and share amounts are in millions; ratios and per-share values are unscaled. Source unit %. Filed , accession . . Not reported / unavailable</x:t>
        </x:r>
      </x:text>
    </x:comment>
    <x:comment ref="F2176" authorId="0">
      <x:text>
        <x:r>
          <x:t>GS FY2020 Issuer reported net interest margin. USD and share amounts are in millions; ratios and per-share values are unscaled. Source unit %. Filed , accession . . Not reported / unavailable</x:t>
        </x:r>
      </x:text>
    </x:comment>
    <x:comment ref="F2177" authorId="0">
      <x:text>
        <x:r>
          <x:t>GS FY2020 Reported common book value per share. USD and share amounts are in millions; ratios and per-share values are unscaled. Source unit USD/shares. Filed 2021-02-22, accession 0001193125-21-049380. https://www.sec.gov/Archives/edgar/data/886982/000119312521049380/d39654d10k.htm. Verified original issuer table row; same-date end balance, excluding average and regulatory minimum tables.</x:t>
        </x:r>
      </x:text>
    </x:comment>
    <x:comment ref="F2178" authorId="0">
      <x:text>
        <x:r>
          <x:t>GS FY2020 Reported tangible book value per share. USD and share amounts are in millions; ratios and per-share values are unscaled. Source unit USD/shares. Filed 2021-02-22, accession 0001193125-21-049380. https://www.sec.gov/Archives/edgar/data/886982/000119312521049380/d39654d10k.htm. Verified original issuer table row; same-date end balance, excluding average and regulatory minimum tables.</x:t>
        </x:r>
      </x:text>
    </x:comment>
    <x:comment ref="F2179" authorId="0">
      <x:text>
        <x:r>
          <x:t>GS FY2020 Reported tangible common equity. USD and share amounts are in millions; ratios and per-share values are unscaled. Source unit USDm. Filed , accession . . Not reported / unavailable</x:t>
        </x:r>
      </x:text>
    </x:comment>
    <x:comment ref="F2180" authorId="0">
      <x:text>
        <x:r>
          <x:t>GS FY2021 Assets.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81" authorId="0">
      <x:text>
        <x:r>
          <x:t>GS FY2021 Liabilities.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82" authorId="0">
      <x:text>
        <x:r>
          <x:t>GS FY2021 Stockholders' Equity Attributable to Parent.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183" authorId="0">
      <x:text>
        <x:r>
          <x:t>GS FY2021 Preferred Stock, Value, Issued.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84" authorId="0">
      <x:text>
        <x:r>
          <x:t>GS FY2021 Reported common shareholders equity. USD and share amounts are in millions; ratios and per-share values are unscaled. Source unit USDm. Filed , accession . . Not reported / unavailable</x:t>
        </x:r>
      </x:text>
    </x:comment>
    <x:comment ref="F2185" authorId="0">
      <x:text>
        <x:r>
          <x:t>GS FY2021 Goodwill.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86" authorId="0">
      <x:text>
        <x:r>
          <x:t>GS FY2021 Intangible Assets, Net (Excluding Goodwill).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87" authorId="0">
      <x:text>
        <x:r>
          <x:t>GS FY2021 Reported goodwill and intangible assets combined. USD and share amounts are in millions; ratios and per-share values are unscaled. Source unit USDm. Filed , accession . . Not reported / unavailable</x:t>
        </x:r>
      </x:text>
    </x:comment>
    <x:comment ref="F2188" authorId="0">
      <x:text>
        <x:r>
          <x:t>GS FY2021 Common Stock, Shares, Outstanding. USD and share amounts are in millions; ratios and per-share values are unscaled. Source unit shares.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89" authorId="0">
      <x:text>
        <x:r>
          <x:t>GS FY2021 Common Stock, Shares, Issued. USD and share amounts are in millions; ratios and per-share values are unscaled. Source unit shares.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90" authorId="0">
      <x:text>
        <x:r>
          <x:t>GS FY2021 Treasury Stock, Shares. USD and share amounts are in millions; ratios and per-share values are unscaled. Source unit shares.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91" authorId="0">
      <x:text>
        <x:r>
          <x:t>GS FY2021 Deposits.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92" authorId="0">
      <x:text>
        <x:r>
          <x:t>GS FY2021 Gross loans and leases selected definition. USD and share amounts are in millions; ratios and per-share values are unscaled. Source unit USDm. Filed , accession . . Not reported / unavailable</x:t>
        </x:r>
      </x:text>
    </x:comment>
    <x:comment ref="F2193" authorId="0">
      <x:text>
        <x:r>
          <x:t>GS FY2021 Loans and Leases Receivable, Net Amount. USD and share amounts are in millions; ratios and per-share values are unscaled. Source unit USD. Filed 2022-08-04, accession 0001193125-22-211433. https://data.sec.gov/api/xbrl/companyfacts/CIK0000886982.json. Latest eligible comparative presentation at the information cutoff.</x:t>
        </x:r>
      </x:text>
    </x:comment>
    <x:comment ref="F2194" authorId="0">
      <x:text>
        <x:r>
          <x:t>GS FY2021 Financing Receivable, Allowance for Credit Loss.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195" authorId="0">
      <x:text>
        <x:r>
          <x:t>GS FY2021 Nonaccrual. USD and share amounts are in millions; ratios and per-share values are unscaled. Source unit USDm. Filed , accession . . Not reported / unavailable</x:t>
        </x:r>
      </x:text>
    </x:comment>
    <x:comment ref="F2196" authorId="0">
      <x:text>
        <x:r>
          <x:t>GS FY2021 Cash and Cash Equivalents, at Carrying Value.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97" authorId="0">
      <x:text>
        <x:r>
          <x:t>GS FY2021 Accumulated Other Comprehensive Income (Loss), Net of Tax. USD and share amounts are in millions; ratios and per-share values are unscaled. Source unit USD. Filed 2023-02-24, accession 0000886982-23-000003. https://www.sec.gov/Archives/edgar/data/886982/000088698223000003/gs-20221231.htm. Latest eligible comparative presentation at the information cutoff.</x:t>
        </x:r>
      </x:text>
    </x:comment>
    <x:comment ref="F2198" authorId="0">
      <x:text>
        <x:r>
          <x:t>GS FY2021 Interest Income (Expense), Net.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199" authorId="0">
      <x:text>
        <x:r>
          <x:t>GS FY2021 Noninterest Income.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00" authorId="0">
      <x:text>
        <x:r>
          <x:t>GS FY2021 Revenues, Net of Interest Expense.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01" authorId="0">
      <x:text>
        <x:r>
          <x:t>GS FY2021 Noninterest Expense.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02" authorId="0">
      <x:text>
        <x:r>
          <x:t>GS FY2021 Provision for Loan, Lease, and Other Losses.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03" authorId="0">
      <x:text>
        <x:r>
          <x:t>GS FY2021 Income (Loss) from Continuing Operations before Income Taxes, Noncontrolling Interest.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04" authorId="0">
      <x:text>
        <x:r>
          <x:t>GS FY2021 Income Tax Expense (Benefit).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05" authorId="0">
      <x:text>
        <x:r>
          <x:t>GS FY2021 Net Income (Loss) Attributable to Parent.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06" authorId="0">
      <x:text>
        <x:r>
          <x:t>GS FY2021 Net Income (Loss) Available to Common Stockholders, Basic.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07" authorId="0">
      <x:text>
        <x:r>
          <x:t>GS FY2021 Dividends, Preferred Stock.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08" authorId="0">
      <x:text>
        <x:r>
          <x:t>GS FY2021 Earnings Per Share, Diluted. USD and share amounts are in millions; ratios and per-share values are unscaled. Source unit USD/shares.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09" authorId="0">
      <x:text>
        <x:r>
          <x:t>GS FY2021 Weighted Average Number of Shares Outstanding, Diluted. USD and share amounts are in millions; ratios and per-share values are unscaled. Source unit shares.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10" authorId="0">
      <x:text>
        <x:r>
          <x:t>GS FY2021 Common Stock, Dividends, Per Share, Declared. USD and share amounts are in millions; ratios and per-share values are unscaled. Source unit USD/shares.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11" authorId="0">
      <x:text>
        <x:r>
          <x:t>GS FY2021 Payments of Dividends.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12" authorId="0">
      <x:text>
        <x:r>
          <x:t>GS FY2021 Payments for Repurchase of Common Stock.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13" authorId="0">
      <x:text>
        <x:r>
          <x:t>GS FY2021 Gross loan charge-offs. USD and share amounts are in millions; ratios and per-share values are unscaled. Source unit USDm. Filed , accession . . Not reported / unavailable</x:t>
        </x:r>
      </x:text>
    </x:comment>
    <x:comment ref="F2214" authorId="0">
      <x:text>
        <x:r>
          <x:t>GS FY2021 Loan recoveries. USD and share amounts are in millions; ratios and per-share values are unscaled. Source unit USDm. Filed , accession . . Not reported / unavailable</x:t>
        </x:r>
      </x:text>
    </x:comment>
    <x:comment ref="F2215" authorId="0">
      <x:text>
        <x:r>
          <x:t>GS FY2021 Risk-weighted assets. USD and share amounts are in millions; ratios and per-share values are unscaled. Source unit USDm. Filed , accession . . Not reported / unavailable</x:t>
        </x:r>
      </x:text>
    </x:comment>
    <x:comment ref="F2216" authorId="0">
      <x:text>
        <x:r>
          <x:t>GS FY2021 Actual standardized CET1 ratio. USD and share amounts are in millions; ratios and per-share values are unscaled. Source unit %. Filed , accession . . Not reported / unavailable</x:t>
        </x:r>
      </x:text>
    </x:comment>
    <x:comment ref="F2217" authorId="0">
      <x:text>
        <x:r>
          <x:t>GS FY2021 Issuer reported net interest margin. USD and share amounts are in millions; ratios and per-share values are unscaled. Source unit %. Filed , accession . . Not reported / unavailable</x:t>
        </x:r>
      </x:text>
    </x:comment>
    <x:comment ref="F2218" authorId="0">
      <x:text>
        <x:r>
          <x:t>GS FY2021 Reported common book value per share. USD and share amounts are in millions; ratios and per-share values are unscaled. Source unit USD/shares. Filed 2022-02-25, accession 0001193125-22-052682. https://www.sec.gov/Archives/edgar/data/886982/000119312522052682/d192225d10k.htm. Verified original issuer table row; same-date end balance, excluding average and regulatory minimum tables.</x:t>
        </x:r>
      </x:text>
    </x:comment>
    <x:comment ref="F2219" authorId="0">
      <x:text>
        <x:r>
          <x:t>GS FY2021 Reported tangible book value per share. USD and share amounts are in millions; ratios and per-share values are unscaled. Source unit USD/shares. Filed 2022-02-25, accession 0001193125-22-052682. https://www.sec.gov/Archives/edgar/data/886982/000119312522052682/d192225d10k.htm. Verified original issuer table row; same-date end balance, excluding average and regulatory minimum tables.</x:t>
        </x:r>
      </x:text>
    </x:comment>
    <x:comment ref="F2220" authorId="0">
      <x:text>
        <x:r>
          <x:t>GS FY2021 Reported tangible common equity. USD and share amounts are in millions; ratios and per-share values are unscaled. Source unit USDm. Filed , accession . . Not reported / unavailable</x:t>
        </x:r>
      </x:text>
    </x:comment>
    <x:comment ref="F2221" authorId="0">
      <x:text>
        <x:r>
          <x:t>GS FY2022 Assets.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22" authorId="0">
      <x:text>
        <x:r>
          <x:t>GS FY2022 Liabilities.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23" authorId="0">
      <x:text>
        <x:r>
          <x:t>GS FY2022 Stockholders' Equity Attributable to Parent.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24" authorId="0">
      <x:text>
        <x:r>
          <x:t>GS FY2022 Preferred Stock, Value, Issued.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25" authorId="0">
      <x:text>
        <x:r>
          <x:t>GS FY2022 Reported common shareholders equity. USD and share amounts are in millions; ratios and per-share values are unscaled. Source unit USD. Filed 2024-02-23, accession 0000886982-24-000006. https://www.sec.gov/Archives/edgar/data/886982/000088698224000006/gs-20231231.htm. Exact consolidated inline XBRL context and period.</x:t>
        </x:r>
      </x:text>
    </x:comment>
    <x:comment ref="F2226" authorId="0">
      <x:text>
        <x:r>
          <x:t>GS FY2022 Goodwill.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27" authorId="0">
      <x:text>
        <x:r>
          <x:t>GS FY2022 Intangible Assets, Net (Excluding Goodwill).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28" authorId="0">
      <x:text>
        <x:r>
          <x:t>GS FY2022 Reported goodwill and intangible assets combined. USD and share amounts are in millions; ratios and per-share values are unscaled. Source unit USDm. Filed , accession . . Not reported / unavailable</x:t>
        </x:r>
      </x:text>
    </x:comment>
    <x:comment ref="F2229" authorId="0">
      <x:text>
        <x:r>
          <x:t>GS FY2022 Common Stock, Shares, Outstanding. USD and share amounts are in millions; ratios and per-share values are unscaled. Source unit shares.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30" authorId="0">
      <x:text>
        <x:r>
          <x:t>GS FY2022 Common Stock, Shares, Issued. USD and share amounts are in millions; ratios and per-share values are unscaled. Source unit shares.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31" authorId="0">
      <x:text>
        <x:r>
          <x:t>GS FY2022 Treasury Stock, Shares. USD and share amounts are in millions; ratios and per-share values are unscaled. Source unit shares. Filed 2023-05-04, accession 0000886982-23-000005. https://data.sec.gov/api/xbrl/companyfacts/CIK0000886982.json. Latest eligible comparative presentation at the information cutoff.</x:t>
        </x:r>
      </x:text>
    </x:comment>
    <x:comment ref="F2232" authorId="0">
      <x:text>
        <x:r>
          <x:t>GS FY2022 Deposits.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33" authorId="0">
      <x:text>
        <x:r>
          <x:t>GS FY2022 Gross loans and leases selected definition. USD and share amounts are in millions; ratios and per-share values are unscaled. Source unit USDm. Filed , accession . . Not reported / unavailable</x:t>
        </x:r>
      </x:text>
    </x:comment>
    <x:comment ref="F2234" authorId="0">
      <x:text>
        <x:r>
          <x:t>GS FY2022 Net loans after allowance selected definition. USD and share amounts are in millions; ratios and per-share values are unscaled. Source unit USDm. Filed , accession . . Not reported / unavailable</x:t>
        </x:r>
      </x:text>
    </x:comment>
    <x:comment ref="F2235" authorId="0">
      <x:text>
        <x:r>
          <x:t>GS FY2022 Financing Receivable, Allowance for Credit Loss.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36" authorId="0">
      <x:text>
        <x:r>
          <x:t>GS FY2022 Nonaccrual. USD and share amounts are in millions; ratios and per-share values are unscaled. Source unit USDm. Filed , accession . . Not reported / unavailable</x:t>
        </x:r>
      </x:text>
    </x:comment>
    <x:comment ref="F2237" authorId="0">
      <x:text>
        <x:r>
          <x:t>GS FY2022 Cash and Cash Equivalents, at Carrying Value.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38" authorId="0">
      <x:text>
        <x:r>
          <x:t>GS FY2022 Accumulated Other Comprehensive Income (Loss), Net of Tax. USD and share amounts are in millions; ratios and per-share values are unscaled. Source unit USD. Filed 2024-02-23, accession 0000886982-24-000006. https://www.sec.gov/Archives/edgar/data/886982/000088698224000006/gs-20231231.htm. Latest eligible comparative presentation at the information cutoff.</x:t>
        </x:r>
      </x:text>
    </x:comment>
    <x:comment ref="F2239" authorId="0">
      <x:text>
        <x:r>
          <x:t>GS FY2022 Interest Income (Expense), Net.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40" authorId="0">
      <x:text>
        <x:r>
          <x:t>GS FY2022 Noninterest Income.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41" authorId="0">
      <x:text>
        <x:r>
          <x:t>GS FY2022 Revenues, Net of Interest Expense.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42" authorId="0">
      <x:text>
        <x:r>
          <x:t>GS FY2022 Noninterest Expense.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43" authorId="0">
      <x:text>
        <x:r>
          <x:t>GS FY2022 Provision for Loan, Lease, and Other Losses.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44" authorId="0">
      <x:text>
        <x:r>
          <x:t>GS FY2022 Income (Loss) from Continuing Operations before Income Taxes, Noncontrolling Interest.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45" authorId="0">
      <x:text>
        <x:r>
          <x:t>GS FY2022 Income Tax Expense (Benefit).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46" authorId="0">
      <x:text>
        <x:r>
          <x:t>GS FY2022 Net Income (Loss) Attributable to Parent.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47" authorId="0">
      <x:text>
        <x:r>
          <x:t>GS FY2022 Net Income (Loss) Available to Common Stockholders, Basic.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48" authorId="0">
      <x:text>
        <x:r>
          <x:t>GS FY2022 Dividends, Preferred Stock.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49" authorId="0">
      <x:text>
        <x:r>
          <x:t>GS FY2022 Earnings Per Share, Diluted. USD and share amounts are in millions; ratios and per-share values are unscaled. Source unit USD/shares.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50" authorId="0">
      <x:text>
        <x:r>
          <x:t>GS FY2022 Weighted Average Number of Shares Outstanding, Diluted. USD and share amounts are in millions; ratios and per-share values are unscaled. Source unit shares.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51" authorId="0">
      <x:text>
        <x:r>
          <x:t>GS FY2022 Common Stock, Dividends, Per Share, Declared. USD and share amounts are in millions; ratios and per-share values are unscaled. Source unit USD/shares.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52" authorId="0">
      <x:text>
        <x:r>
          <x:t>GS FY2022 Payments of Dividends.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53" authorId="0">
      <x:text>
        <x:r>
          <x:t>GS FY2022 Payments for Repurchase of Common Stock.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54" authorId="0">
      <x:text>
        <x:r>
          <x:t>GS FY2022 Gross loan charge-offs. USD and share amounts are in millions; ratios and per-share values are unscaled. Source unit USDm. Filed , accession . . Not reported / unavailable</x:t>
        </x:r>
      </x:text>
    </x:comment>
    <x:comment ref="F2255" authorId="0">
      <x:text>
        <x:r>
          <x:t>GS FY2022 Loan recoveries. USD and share amounts are in millions; ratios and per-share values are unscaled. Source unit USDm. Filed , accession . . Not reported / unavailable</x:t>
        </x:r>
      </x:text>
    </x:comment>
    <x:comment ref="F2256" authorId="0">
      <x:text>
        <x:r>
          <x:t>GS FY2022 Risk-weighted assets. USD and share amounts are in millions; ratios and per-share values are unscaled. Source unit USDm. Filed , accession . . Not reported / unavailable</x:t>
        </x:r>
      </x:text>
    </x:comment>
    <x:comment ref="F2257" authorId="0">
      <x:text>
        <x:r>
          <x:t>GS FY2022 Actual standardized CET1 ratio. USD and share amounts are in millions; ratios and per-share values are unscaled. Source unit %. Filed , accession . . Not reported / unavailable</x:t>
        </x:r>
      </x:text>
    </x:comment>
    <x:comment ref="F2258" authorId="0">
      <x:text>
        <x:r>
          <x:t>GS FY2022 Issuer reported net interest margin. USD and share amounts are in millions; ratios and per-share values are unscaled. Source unit %. Filed , accession . . Not reported / unavailable</x:t>
        </x:r>
      </x:text>
    </x:comment>
    <x:comment ref="F2259" authorId="0">
      <x:text>
        <x:r>
          <x:t>GS FY2022 Reported common book value per share. USD and share amounts are in millions; ratios and per-share values are unscaled. Source unit USD/shares. Filed 2023-02-24, accession 0000886982-23-000003. https://www.sec.gov/Archives/edgar/data/886982/000088698223000003/gs-20221231.htm. Verified original issuer table row; same-date end balance, excluding average and regulatory minimum tables.</x:t>
        </x:r>
      </x:text>
    </x:comment>
    <x:comment ref="F2260" authorId="0">
      <x:text>
        <x:r>
          <x:t>GS FY2022 Reported tangible book value per share. USD and share amounts are in millions; ratios and per-share values are unscaled. Source unit USD/shares. Filed 2023-02-24, accession 0000886982-23-000003. https://www.sec.gov/Archives/edgar/data/886982/000088698223000003/gs-20221231.htm. Verified original issuer table row; same-date end balance, excluding average and regulatory minimum tables.</x:t>
        </x:r>
      </x:text>
    </x:comment>
    <x:comment ref="F2261" authorId="0">
      <x:text>
        <x:r>
          <x:t>GS FY2022 Reported tangible common equity. USD and share amounts are in millions; ratios and per-share values are unscaled. Source unit USDm. Filed , accession . . Not reported / unavailable</x:t>
        </x:r>
      </x:text>
    </x:comment>
    <x:comment ref="F2262" authorId="0">
      <x:text>
        <x:r>
          <x:t>GS FY2023 Assets.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63" authorId="0">
      <x:text>
        <x:r>
          <x:t>GS FY2023 Liabilities.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64" authorId="0">
      <x:text>
        <x:r>
          <x:t>GS FY2023 Stockholders' Equity Attributable to Parent.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65" authorId="0">
      <x:text>
        <x:r>
          <x:t>GS FY2023 Preferred Stock, Value, Issued.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66" authorId="0">
      <x:text>
        <x:r>
          <x:t>GS FY2023 Reported common shareholders equity. USD and share amounts are in millions; ratios and per-share values are unscaled. Source unit USD. Filed 2025-02-27, accession 0000886982-25-000005. https://www.sec.gov/Archives/edgar/data/886982/000088698225000005/gs-20241231.htm. Exact consolidated inline XBRL context and period.</x:t>
        </x:r>
      </x:text>
    </x:comment>
    <x:comment ref="F2267" authorId="0">
      <x:text>
        <x:r>
          <x:t>GS FY2023 Goodwill.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68" authorId="0">
      <x:text>
        <x:r>
          <x:t>GS FY2023 Intangible Assets, Net (Excluding Goodwill).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69" authorId="0">
      <x:text>
        <x:r>
          <x:t>GS FY2023 Reported goodwill and intangible assets combined. USD and share amounts are in millions; ratios and per-share values are unscaled. Source unit USDm. Filed , accession . . Not reported / unavailable</x:t>
        </x:r>
      </x:text>
    </x:comment>
    <x:comment ref="F2270" authorId="0">
      <x:text>
        <x:r>
          <x:t>GS FY2023 Common Stock, Shares, Outstanding. USD and share amounts are in millions; ratios and per-share values are unscaled. Source unit shares.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71" authorId="0">
      <x:text>
        <x:r>
          <x:t>GS FY2023 Common Stock, Shares, Issued. USD and share amounts are in millions; ratios and per-share values are unscaled. Source unit shares.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72" authorId="0">
      <x:text>
        <x:r>
          <x:t>GS FY2023 Shares Treasury. USD and share amounts are in millions; ratios and per-share values are unscaled. Source unit million. Filed , accession . . Not reported / unavailable</x:t>
        </x:r>
      </x:text>
    </x:comment>
    <x:comment ref="F2273" authorId="0">
      <x:text>
        <x:r>
          <x:t>GS FY2023 Deposits.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74" authorId="0">
      <x:text>
        <x:r>
          <x:t>GS FY2023 Gross loans and leases selected definition. USD and share amounts are in millions; ratios and per-share values are unscaled. Source unit USDm. Filed , accession . . Not reported / unavailable</x:t>
        </x:r>
      </x:text>
    </x:comment>
    <x:comment ref="F2275" authorId="0">
      <x:text>
        <x:r>
          <x:t>GS FY2023 Net loans after allowance selected definition. USD and share amounts are in millions; ratios and per-share values are unscaled. Source unit USDm. Filed , accession . . Not reported / unavailable</x:t>
        </x:r>
      </x:text>
    </x:comment>
    <x:comment ref="F2276" authorId="0">
      <x:text>
        <x:r>
          <x:t>GS FY2023 Financing Receivable, Allowance for Credit Loss.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77" authorId="0">
      <x:text>
        <x:r>
          <x:t>GS FY2023 Nonaccrual. USD and share amounts are in millions; ratios and per-share values are unscaled. Source unit USDm. Filed , accession . . Not reported / unavailable</x:t>
        </x:r>
      </x:text>
    </x:comment>
    <x:comment ref="F2278" authorId="0">
      <x:text>
        <x:r>
          <x:t>GS FY2023 Cash and Cash Equivalents, at Carrying Value.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79" authorId="0">
      <x:text>
        <x:r>
          <x:t>GS FY2023 Accumulated Other Comprehensive Income (Loss), Net of Tax. USD and share amounts are in millions; ratios and per-share values are unscaled. Source unit USD. Filed 2025-02-27, accession 0000886982-25-000005. https://www.sec.gov/Archives/edgar/data/886982/000088698225000005/gs-20241231.htm. Latest eligible comparative presentation at the information cutoff.</x:t>
        </x:r>
      </x:text>
    </x:comment>
    <x:comment ref="F2280" authorId="0">
      <x:text>
        <x:r>
          <x:t>GS FY2023 Interest Income (Expense), Net.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81" authorId="0">
      <x:text>
        <x:r>
          <x:t>GS FY2023 Noninterest Income.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82" authorId="0">
      <x:text>
        <x:r>
          <x:t>GS FY2023 Revenues, Net of Interest Expense.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83" authorId="0">
      <x:text>
        <x:r>
          <x:t>GS FY2023 Noninterest Expense.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84" authorId="0">
      <x:text>
        <x:r>
          <x:t>GS FY2023 Provision for Loan, Lease, and Other Losses.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85" authorId="0">
      <x:text>
        <x:r>
          <x:t>GS FY2023 Income (Loss) from Continuing Operations before Income Taxes, Noncontrolling Interest.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86" authorId="0">
      <x:text>
        <x:r>
          <x:t>GS FY2023 Income Tax Expense (Benefit).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87" authorId="0">
      <x:text>
        <x:r>
          <x:t>GS FY2023 Net Income (Loss) Attributable to Parent.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88" authorId="0">
      <x:text>
        <x:r>
          <x:t>GS FY2023 Net Income (Loss) Available to Common Stockholders, Basic.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89" authorId="0">
      <x:text>
        <x:r>
          <x:t>GS FY2023 Dividends, Preferred Stock.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90" authorId="0">
      <x:text>
        <x:r>
          <x:t>GS FY2023 Earnings Per Share, Diluted. USD and share amounts are in millions; ratios and per-share values are unscaled. Source unit USD/shares.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91" authorId="0">
      <x:text>
        <x:r>
          <x:t>GS FY2023 Weighted Average Number of Shares Outstanding, Diluted. USD and share amounts are in millions; ratios and per-share values are unscaled. Source unit shares.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92" authorId="0">
      <x:text>
        <x:r>
          <x:t>GS FY2023 Common Stock, Dividends, Per Share, Declared. USD and share amounts are in millions; ratios and per-share values are unscaled. Source unit USD/shares.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93" authorId="0">
      <x:text>
        <x:r>
          <x:t>GS FY2023 Payments of Dividends.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94" authorId="0">
      <x:text>
        <x:r>
          <x:t>GS FY2023 Payments for Repurchase of Common Stock.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295" authorId="0">
      <x:text>
        <x:r>
          <x:t>GS FY2023 Gross loan charge-offs. USD and share amounts are in millions; ratios and per-share values are unscaled. Source unit USDm. Filed , accession . . Not reported / unavailable</x:t>
        </x:r>
      </x:text>
    </x:comment>
    <x:comment ref="F2296" authorId="0">
      <x:text>
        <x:r>
          <x:t>GS FY2023 Loan recoveries. USD and share amounts are in millions; ratios and per-share values are unscaled. Source unit USDm. Filed , accession . . Not reported / unavailable</x:t>
        </x:r>
      </x:text>
    </x:comment>
    <x:comment ref="F2297" authorId="0">
      <x:text>
        <x:r>
          <x:t>GS FY2023 Risk-weighted assets. USD and share amounts are in millions; ratios and per-share values are unscaled. Source unit USDm. Filed , accession . . Not reported / unavailable</x:t>
        </x:r>
      </x:text>
    </x:comment>
    <x:comment ref="F2298" authorId="0">
      <x:text>
        <x:r>
          <x:t>GS FY2023 Actual standardized CET1 ratio. USD and share amounts are in millions; ratios and per-share values are unscaled. Source unit %. Filed , accession . . Not reported / unavailable</x:t>
        </x:r>
      </x:text>
    </x:comment>
    <x:comment ref="F2299" authorId="0">
      <x:text>
        <x:r>
          <x:t>GS FY2023 Issuer reported net interest margin. USD and share amounts are in millions; ratios and per-share values are unscaled. Source unit %. Filed , accession . . Not reported / unavailable</x:t>
        </x:r>
      </x:text>
    </x:comment>
    <x:comment ref="F2300" authorId="0">
      <x:text>
        <x:r>
          <x:t>GS FY2023 Reported common book value per share. USD and share amounts are in millions; ratios and per-share values are unscaled. Source unit USD/shares. Filed 2024-02-23, accession 0000886982-24-000006. https://www.sec.gov/Archives/edgar/data/886982/000088698224000006/gs-20231231.htm. Verified original issuer table row; same-date end balance, excluding average and regulatory minimum tables.</x:t>
        </x:r>
      </x:text>
    </x:comment>
    <x:comment ref="F2301" authorId="0">
      <x:text>
        <x:r>
          <x:t>GS FY2023 Reported tangible book value per share. USD and share amounts are in millions; ratios and per-share values are unscaled. Source unit USD/shares. Filed 2024-02-23, accession 0000886982-24-000006. https://www.sec.gov/Archives/edgar/data/886982/000088698224000006/gs-20231231.htm. Verified original issuer table row; same-date end balance, excluding average and regulatory minimum tables.</x:t>
        </x:r>
      </x:text>
    </x:comment>
    <x:comment ref="F2302" authorId="0">
      <x:text>
        <x:r>
          <x:t>GS FY2023 Reported tangible common equity. USD and share amounts are in millions; ratios and per-share values are unscaled. Source unit USDm. Filed , accession . . Not reported / unavailable</x:t>
        </x:r>
      </x:text>
    </x:comment>
    <x:comment ref="F2303" authorId="0">
      <x:text>
        <x:r>
          <x:t>GS FY2024 Assets.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04" authorId="0">
      <x:text>
        <x:r>
          <x:t>GS FY2024 Liabilities.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05" authorId="0">
      <x:text>
        <x:r>
          <x:t>GS FY2024 Stockholders' Equity Attributable to Parent.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06" authorId="0">
      <x:text>
        <x:r>
          <x:t>GS FY2024 Preferred Stock, Value, Issued.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07" authorId="0">
      <x:text>
        <x:r>
          <x:t>GS FY2024 Reported common shareholders equity. USD and share amounts are in millions; ratios and per-share values are unscaled. Source unit USD. Filed 2025-08-01, accession 0000886982-25-000022. https://www.sec.gov/Archives/edgar/data/886982/000088698225000022/gs-20250630.htm. Exact consolidated inline XBRL context and period.</x:t>
        </x:r>
      </x:text>
    </x:comment>
    <x:comment ref="F2308" authorId="0">
      <x:text>
        <x:r>
          <x:t>GS FY2024 Goodwill.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09" authorId="0">
      <x:text>
        <x:r>
          <x:t>GS FY2024 Intangible Assets, Net (Excluding Goodwill).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10" authorId="0">
      <x:text>
        <x:r>
          <x:t>GS FY2024 Reported goodwill and intangible assets combined. USD and share amounts are in millions; ratios and per-share values are unscaled. Source unit USDm. Filed , accession . . Not reported / unavailable</x:t>
        </x:r>
      </x:text>
    </x:comment>
    <x:comment ref="F2311" authorId="0">
      <x:text>
        <x:r>
          <x:t>GS FY2024 Common Stock, Shares, Outstanding. USD and share amounts are in millions; ratios and per-share values are unscaled. Source unit shares.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12" authorId="0">
      <x:text>
        <x:r>
          <x:t>GS FY2024 Common Stock, Shares, Issued. USD and share amounts are in millions; ratios and per-share values are unscaled. Source unit shares.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13" authorId="0">
      <x:text>
        <x:r>
          <x:t>GS FY2024 Shares Treasury. USD and share amounts are in millions; ratios and per-share values are unscaled. Source unit million. Filed , accession . . Not reported / unavailable</x:t>
        </x:r>
      </x:text>
    </x:comment>
    <x:comment ref="F2314" authorId="0">
      <x:text>
        <x:r>
          <x:t>GS FY2024 Deposits.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15" authorId="0">
      <x:text>
        <x:r>
          <x:t>GS FY2024 Gross loans and leases selected definition. USD and share amounts are in millions; ratios and per-share values are unscaled. Source unit USDm. Filed , accession . . Not reported / unavailable</x:t>
        </x:r>
      </x:text>
    </x:comment>
    <x:comment ref="F2316" authorId="0">
      <x:text>
        <x:r>
          <x:t>GS FY2024 Net loans after allowance selected definition. USD and share amounts are in millions; ratios and per-share values are unscaled. Source unit USDm. Filed , accession . . Not reported / unavailable</x:t>
        </x:r>
      </x:text>
    </x:comment>
    <x:comment ref="F2317" authorId="0">
      <x:text>
        <x:r>
          <x:t>GS FY2024 Financing Receivable, Allowance for Credit Loss.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18" authorId="0">
      <x:text>
        <x:r>
          <x:t>GS FY2024 Nonaccrual. USD and share amounts are in millions; ratios and per-share values are unscaled. Source unit USDm. Filed , accession . . Not reported / unavailable</x:t>
        </x:r>
      </x:text>
    </x:comment>
    <x:comment ref="F2319" authorId="0">
      <x:text>
        <x:r>
          <x:t>GS FY2024 Cash and Cash Equivalents, at Carrying Value.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20" authorId="0">
      <x:text>
        <x:r>
          <x:t>GS FY2024 Accumulated Other Comprehensive Income (Loss), Net of Tax.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21" authorId="0">
      <x:text>
        <x:r>
          <x:t>GS FY2024 Interest Income (Expense), Net.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22" authorId="0">
      <x:text>
        <x:r>
          <x:t>GS FY2024 Noninterest Income.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23" authorId="0">
      <x:text>
        <x:r>
          <x:t>GS FY2024 Revenues, Net of Interest Expense.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24" authorId="0">
      <x:text>
        <x:r>
          <x:t>GS FY2024 Noninterest Expense.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25" authorId="0">
      <x:text>
        <x:r>
          <x:t>GS FY2024 Provision for Loan, Lease, and Other Losses.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26" authorId="0">
      <x:text>
        <x:r>
          <x:t>GS FY2024 Income (Loss) from Continuing Operations before Income Taxes, Noncontrolling Interest.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27" authorId="0">
      <x:text>
        <x:r>
          <x:t>GS FY2024 Income Tax Expense (Benefit).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28" authorId="0">
      <x:text>
        <x:r>
          <x:t>GS FY2024 Net Income (Loss) Attributable to Parent.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29" authorId="0">
      <x:text>
        <x:r>
          <x:t>GS FY2024 Net Income (Loss) Available to Common Stockholders, Basic.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30" authorId="0">
      <x:text>
        <x:r>
          <x:t>GS FY2024 Dividends, Preferred Stock.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31" authorId="0">
      <x:text>
        <x:r>
          <x:t>GS FY2024 Earnings Per Share, Diluted. USD and share amounts are in millions; ratios and per-share values are unscaled. Source unit USD/shares.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32" authorId="0">
      <x:text>
        <x:r>
          <x:t>GS FY2024 Weighted Average Number of Shares Outstanding, Diluted. USD and share amounts are in millions; ratios and per-share values are unscaled. Source unit shares.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33" authorId="0">
      <x:text>
        <x:r>
          <x:t>GS FY2024 Common Stock, Dividends, Per Share, Declared. USD and share amounts are in millions; ratios and per-share values are unscaled. Source unit USD/shares.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34" authorId="0">
      <x:text>
        <x:r>
          <x:t>GS FY2024 Payments of Dividends.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35" authorId="0">
      <x:text>
        <x:r>
          <x:t>GS FY2024 Payments for Repurchase of Common Stock.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36" authorId="0">
      <x:text>
        <x:r>
          <x:t>GS FY2024 Gross loan charge-offs. USD and share amounts are in millions; ratios and per-share values are unscaled. Source unit USDm. Filed , accession . . Not reported / unavailable</x:t>
        </x:r>
      </x:text>
    </x:comment>
    <x:comment ref="F2337" authorId="0">
      <x:text>
        <x:r>
          <x:t>GS FY2024 Loan recoveries. USD and share amounts are in millions; ratios and per-share values are unscaled. Source unit USDm. Filed , accession . . Not reported / unavailable</x:t>
        </x:r>
      </x:text>
    </x:comment>
    <x:comment ref="F2338" authorId="0">
      <x:text>
        <x:r>
          <x:t>GS FY2024 Risk-weighted assets. USD and share amounts are in millions; ratios and per-share values are unscaled. Source unit USDm. Filed , accession . . Not reported / unavailable</x:t>
        </x:r>
      </x:text>
    </x:comment>
    <x:comment ref="F2339" authorId="0">
      <x:text>
        <x:r>
          <x:t>GS FY2024 Actual standardized CET1 ratio. USD and share amounts are in millions; ratios and per-share values are unscaled. Source unit %. Filed , accession . . Not reported / unavailable</x:t>
        </x:r>
      </x:text>
    </x:comment>
    <x:comment ref="F2340" authorId="0">
      <x:text>
        <x:r>
          <x:t>GS FY2024 Issuer reported net interest margin. USD and share amounts are in millions; ratios and per-share values are unscaled. Source unit %. Filed , accession . . Not reported / unavailable</x:t>
        </x:r>
      </x:text>
    </x:comment>
    <x:comment ref="F2341" authorId="0">
      <x:text>
        <x:r>
          <x:t>GS FY2024 Reported common book value per share. USD and share amounts are in millions; ratios and per-share values are unscaled. Source unit USD/shares. Filed 2025-02-27, accession 0000886982-25-000005. https://www.sec.gov/Archives/edgar/data/886982/000088698225000005/gs-20241231.htm. Verified original issuer table row; same-date end balance, excluding average and regulatory minimum tables.</x:t>
        </x:r>
      </x:text>
    </x:comment>
    <x:comment ref="F2342" authorId="0">
      <x:text>
        <x:r>
          <x:t>GS FY2024 Reported tangible book value per share. USD and share amounts are in millions; ratios and per-share values are unscaled. Source unit USD/shares. Filed 2025-02-27, accession 0000886982-25-000005. https://www.sec.gov/Archives/edgar/data/886982/000088698225000005/gs-20241231.htm. Verified original issuer table row; same-date end balance, excluding average and regulatory minimum tables.</x:t>
        </x:r>
      </x:text>
    </x:comment>
    <x:comment ref="F2343" authorId="0">
      <x:text>
        <x:r>
          <x:t>GS FY2024 Reported tangible common equity. USD and share amounts are in millions; ratios and per-share values are unscaled. Source unit USDm. Filed , accession . . Not reported / unavailable</x:t>
        </x:r>
      </x:text>
    </x:comment>
    <x:comment ref="F2344" authorId="0">
      <x:text>
        <x:r>
          <x:t>GS FY2025 Assets.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45" authorId="0">
      <x:text>
        <x:r>
          <x:t>GS FY2025 Liabilities.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46" authorId="0">
      <x:text>
        <x:r>
          <x:t>GS FY2025 Stockholders' Equity Attributable to Parent.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47" authorId="0">
      <x:text>
        <x:r>
          <x:t>GS FY2025 Preferred Stock, Value, Issued.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48" authorId="0">
      <x:text>
        <x:r>
          <x:t>GS FY2025 Reported common shareholders equity. USD and share amounts are in millions; ratios and per-share values are unscaled. Source unit USDm. Filed , accession . . Not reported / unavailable</x:t>
        </x:r>
      </x:text>
    </x:comment>
    <x:comment ref="F2349" authorId="0">
      <x:text>
        <x:r>
          <x:t>GS FY2025 Goodwill.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50" authorId="0">
      <x:text>
        <x:r>
          <x:t>GS FY2025 Intangible Assets, Net (Excluding Goodwill).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51" authorId="0">
      <x:text>
        <x:r>
          <x:t>GS FY2025 Reported goodwill and intangible assets combined. USD and share amounts are in millions; ratios and per-share values are unscaled. Source unit USDm. Filed , accession . . Not reported / unavailable</x:t>
        </x:r>
      </x:text>
    </x:comment>
    <x:comment ref="F2352" authorId="0">
      <x:text>
        <x:r>
          <x:t>GS FY2025 Common Stock, Shares, Outstanding. USD and share amounts are in millions; ratios and per-share values are unscaled. Source unit shares.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53" authorId="0">
      <x:text>
        <x:r>
          <x:t>GS FY2025 Common Stock, Shares, Issued. USD and share amounts are in millions; ratios and per-share values are unscaled. Source unit shares.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54" authorId="0">
      <x:text>
        <x:r>
          <x:t>GS FY2025 Shares Treasury. USD and share amounts are in millions; ratios and per-share values are unscaled. Source unit million. Filed , accession . . Not reported / unavailable</x:t>
        </x:r>
      </x:text>
    </x:comment>
    <x:comment ref="F2355" authorId="0">
      <x:text>
        <x:r>
          <x:t>GS FY2025 Deposits.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56" authorId="0">
      <x:text>
        <x:r>
          <x:t>GS FY2025 Gross loans and leases selected definition. USD and share amounts are in millions; ratios and per-share values are unscaled. Source unit USDm. Filed , accession . . Not reported / unavailable</x:t>
        </x:r>
      </x:text>
    </x:comment>
    <x:comment ref="F2357" authorId="0">
      <x:text>
        <x:r>
          <x:t>GS FY2025 Net loans after allowance selected definition. USD and share amounts are in millions; ratios and per-share values are unscaled. Source unit USDm. Filed , accession . . Not reported / unavailable</x:t>
        </x:r>
      </x:text>
    </x:comment>
    <x:comment ref="F2358" authorId="0">
      <x:text>
        <x:r>
          <x:t>GS FY2025 Financing Receivable, Allowance for Credit Loss.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59" authorId="0">
      <x:text>
        <x:r>
          <x:t>GS FY2025 Nonaccrual. USD and share amounts are in millions; ratios and per-share values are unscaled. Source unit USDm. Filed , accession . . Not reported / unavailable</x:t>
        </x:r>
      </x:text>
    </x:comment>
    <x:comment ref="F2360" authorId="0">
      <x:text>
        <x:r>
          <x:t>GS FY2025 Cash and Cash Equivalents, at Carrying Value.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61" authorId="0">
      <x:text>
        <x:r>
          <x:t>GS FY2025 Accumulated Other Comprehensive Income (Loss), Net of Tax.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62" authorId="0">
      <x:text>
        <x:r>
          <x:t>GS FY2025 Interest Income (Expense), Net.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63" authorId="0">
      <x:text>
        <x:r>
          <x:t>GS FY2025 Noninterest Income.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64" authorId="0">
      <x:text>
        <x:r>
          <x:t>GS FY2025 Revenues, Net of Interest Expense.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65" authorId="0">
      <x:text>
        <x:r>
          <x:t>GS FY2025 Noninterest Expense.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66" authorId="0">
      <x:text>
        <x:r>
          <x:t>GS FY2025 Provision for Loan, Lease, and Other Losses.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67" authorId="0">
      <x:text>
        <x:r>
          <x:t>GS FY2025 Income (Loss) from Continuing Operations before Income Taxes, Noncontrolling Interest.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68" authorId="0">
      <x:text>
        <x:r>
          <x:t>GS FY2025 Income Tax Expense (Benefit).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69" authorId="0">
      <x:text>
        <x:r>
          <x:t>GS FY2025 Net Income (Loss) Attributable to Parent.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70" authorId="0">
      <x:text>
        <x:r>
          <x:t>GS FY2025 Net Income (Loss) Available to Common Stockholders, Basic.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71" authorId="0">
      <x:text>
        <x:r>
          <x:t>GS FY2025 Dividends, Preferred Stock.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72" authorId="0">
      <x:text>
        <x:r>
          <x:t>GS FY2025 Earnings Per Share, Diluted. USD and share amounts are in millions; ratios and per-share values are unscaled. Source unit USD/shares.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73" authorId="0">
      <x:text>
        <x:r>
          <x:t>GS FY2025 Weighted Average Number of Shares Outstanding, Diluted. USD and share amounts are in millions; ratios and per-share values are unscaled. Source unit shares.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74" authorId="0">
      <x:text>
        <x:r>
          <x:t>GS FY2025 Common Stock, Dividends, Per Share, Declared. USD and share amounts are in millions; ratios and per-share values are unscaled. Source unit USD/shares.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75" authorId="0">
      <x:text>
        <x:r>
          <x:t>GS FY2025 Payments of Dividends.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76" authorId="0">
      <x:text>
        <x:r>
          <x:t>GS FY2025 Payments for Repurchase of Common Stock. USD and share amounts are in millions; ratios and per-share values are unscaled. Source unit USD. Filed 2026-02-25, accession 0000886982-26-000091. https://www.sec.gov/Archives/edgar/data/886982/000088698226000091/gs-20251231.htm. Latest eligible comparative presentation at the information cutoff.</x:t>
        </x:r>
      </x:text>
    </x:comment>
    <x:comment ref="F2377" authorId="0">
      <x:text>
        <x:r>
          <x:t>GS FY2025 Gross loan charge-offs. USD and share amounts are in millions; ratios and per-share values are unscaled. Source unit USDm. Filed , accession . . Not reported / unavailable</x:t>
        </x:r>
      </x:text>
    </x:comment>
    <x:comment ref="F2378" authorId="0">
      <x:text>
        <x:r>
          <x:t>GS FY2025 Loan recoveries. USD and share amounts are in millions; ratios and per-share values are unscaled. Source unit USDm. Filed , accession . . Not reported / unavailable</x:t>
        </x:r>
      </x:text>
    </x:comment>
    <x:comment ref="F2379" authorId="0">
      <x:text>
        <x:r>
          <x:t>GS FY2025 Risk-weighted assets. USD and share amounts are in millions; ratios and per-share values are unscaled. Source unit USDm. Filed , accession . . Not reported / unavailable</x:t>
        </x:r>
      </x:text>
    </x:comment>
    <x:comment ref="F2380" authorId="0">
      <x:text>
        <x:r>
          <x:t>GS FY2025 Actual standardized CET1 ratio. USD and share amounts are in millions; ratios and per-share values are unscaled. Source unit %. Filed , accession . . Not reported / unavailable</x:t>
        </x:r>
      </x:text>
    </x:comment>
    <x:comment ref="F2381" authorId="0">
      <x:text>
        <x:r>
          <x:t>GS FY2025 Issuer reported net interest margin. USD and share amounts are in millions; ratios and per-share values are unscaled. Source unit %. Filed , accession . . Not reported / unavailable</x:t>
        </x:r>
      </x:text>
    </x:comment>
    <x:comment ref="F2382" authorId="0">
      <x:text>
        <x:r>
          <x:t>GS FY2025 Reported common book value per share. USD and share amounts are in millions; ratios and per-share values are unscaled. Source unit USD/shares. Filed 2026-02-25, accession 0000886982-26-000091. https://www.sec.gov/Archives/edgar/data/886982/000088698226000091/gs-20251231.htm. Verified original issuer table row; same-date end balance, excluding average and regulatory minimum tables.</x:t>
        </x:r>
      </x:text>
    </x:comment>
    <x:comment ref="F2383" authorId="0">
      <x:text>
        <x:r>
          <x:t>GS FY2025 Reported tangible book value per share. USD and share amounts are in millions; ratios and per-share values are unscaled. Source unit USD/shares. Filed 2026-02-25, accession 0000886982-26-000091. https://www.sec.gov/Archives/edgar/data/886982/000088698226000091/gs-20251231.htm. Verified original issuer table row; same-date end balance, excluding average and regulatory minimum tables.</x:t>
        </x:r>
      </x:text>
    </x:comment>
    <x:comment ref="F2384" authorId="0">
      <x:text>
        <x:r>
          <x:t>GS FY2025 Reported tangible common equity. USD and share amounts are in millions; ratios and per-share values are unscaled. Source unit USDm. Filed , accession . . Not reported / unavailable</x:t>
        </x:r>
      </x:text>
    </x:comment>
    <x:comment ref="F2385" authorId="0">
      <x:text>
        <x:r>
          <x:t>GS H1 2025 Assets. USD and share amounts are in millions; ratios and per-share values are unscaled. Source unit USD. Filed 2025-10-31, accession 0000886982-25-001411. https://data.sec.gov/api/xbrl/companyfacts/CIK0000886982.json. Latest eligible comparative presentation at the information cutoff.</x:t>
        </x:r>
      </x:text>
    </x:comment>
    <x:comment ref="F2386" authorId="0">
      <x:text>
        <x:r>
          <x:t>GS H1 2025 Liabilities. USD and share amounts are in millions; ratios and per-share values are unscaled. Source unit USD. Filed 2025-10-31, accession 0000886982-25-001411. https://data.sec.gov/api/xbrl/companyfacts/CIK0000886982.json. Latest eligible comparative presentation at the information cutoff.</x:t>
        </x:r>
      </x:text>
    </x:comment>
    <x:comment ref="F2387" authorId="0">
      <x:text>
        <x:r>
          <x:t>GS H1 2025 Stockholders' Equity Attributable to Parent.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388" authorId="0">
      <x:text>
        <x:r>
          <x:t>GS H1 2025 Preferred Stock, Value, Issued. USD and share amounts are in millions; ratios and per-share values are unscaled. Source unit USD. Filed 2025-08-01, accession 0000886982-25-000022. https://www.sec.gov/Archives/edgar/data/886982/000088698225000022/gs-20250630.htm. Latest eligible comparative presentation at the information cutoff.</x:t>
        </x:r>
      </x:text>
    </x:comment>
    <x:comment ref="F2389" authorId="0">
      <x:text>
        <x:r>
          <x:t>GS H1 2025 Reported common shareholders equity. USD and share amounts are in millions; ratios and per-share values are unscaled. Source unit USD. Filed 2025-08-01, accession 0000886982-25-000022. https://www.sec.gov/Archives/edgar/data/886982/000088698225000022/gs-20250630.htm. Exact consolidated inline XBRL context and period.</x:t>
        </x:r>
      </x:text>
    </x:comment>
    <x:comment ref="F2390" authorId="0">
      <x:text>
        <x:r>
          <x:t>GS H1 2025 Goodwill. USD and share amounts are in millions; ratios and per-share values are unscaled. Source unit USD. Filed 2025-08-01, accession 0000886982-25-000022. https://www.sec.gov/Archives/edgar/data/886982/000088698225000022/gs-20250630.htm. Latest eligible comparative presentation at the information cutoff.</x:t>
        </x:r>
      </x:text>
    </x:comment>
    <x:comment ref="F2391" authorId="0">
      <x:text>
        <x:r>
          <x:t>GS H1 2025 Intangible Assets, Net (Excluding Goodwill). USD and share amounts are in millions; ratios and per-share values are unscaled. Source unit USD. Filed 2025-08-01, accession 0000886982-25-000022. https://www.sec.gov/Archives/edgar/data/886982/000088698225000022/gs-20250630.htm. Latest eligible comparative presentation at the information cutoff.</x:t>
        </x:r>
      </x:text>
    </x:comment>
    <x:comment ref="F2392" authorId="0">
      <x:text>
        <x:r>
          <x:t>GS H1 2025 Reported goodwill and intangible assets combined. USD and share amounts are in millions; ratios and per-share values are unscaled. Source unit USDm. Filed , accession . . Not reported / unavailable</x:t>
        </x:r>
      </x:text>
    </x:comment>
    <x:comment ref="F2393" authorId="0">
      <x:text>
        <x:r>
          <x:t>GS H1 2025 Common Stock, Shares, Outstanding. USD and share amounts are in millions; ratios and per-share values are unscaled. Source unit shares. Filed 2025-08-01, accession 0000886982-25-000022. https://www.sec.gov/Archives/edgar/data/886982/000088698225000022/gs-20250630.htm. Latest eligible comparative presentation at the information cutoff.</x:t>
        </x:r>
      </x:text>
    </x:comment>
    <x:comment ref="F2394" authorId="0">
      <x:text>
        <x:r>
          <x:t>GS H1 2025 Common Stock, Shares, Issued. USD and share amounts are in millions; ratios and per-share values are unscaled. Source unit shares. Filed 2025-08-01, accession 0000886982-25-000022. https://www.sec.gov/Archives/edgar/data/886982/000088698225000022/gs-20250630.htm. Latest eligible comparative presentation at the information cutoff.</x:t>
        </x:r>
      </x:text>
    </x:comment>
    <x:comment ref="F2395" authorId="0">
      <x:text>
        <x:r>
          <x:t>GS H1 2025 Shares Treasury. USD and share amounts are in millions; ratios and per-share values are unscaled. Source unit million. Filed , accession . . Not reported / unavailable</x:t>
        </x:r>
      </x:text>
    </x:comment>
    <x:comment ref="F2396" authorId="0">
      <x:text>
        <x:r>
          <x:t>GS H1 2025 Deposits. USD and share amounts are in millions; ratios and per-share values are unscaled. Source unit USD. Filed 2025-08-01, accession 0000886982-25-000022. https://www.sec.gov/Archives/edgar/data/886982/000088698225000022/gs-20250630.htm. Latest eligible comparative presentation at the information cutoff.</x:t>
        </x:r>
      </x:text>
    </x:comment>
    <x:comment ref="F2397" authorId="0">
      <x:text>
        <x:r>
          <x:t>GS H1 2025 Gross loans and leases selected definition. USD and share amounts are in millions; ratios and per-share values are unscaled. Source unit USDm. Filed , accession . . Not reported / unavailable</x:t>
        </x:r>
      </x:text>
    </x:comment>
    <x:comment ref="F2398" authorId="0">
      <x:text>
        <x:r>
          <x:t>GS H1 2025 Net loans after allowance selected definition. USD and share amounts are in millions; ratios and per-share values are unscaled. Source unit USDm. Filed , accession . . Not reported / unavailable</x:t>
        </x:r>
      </x:text>
    </x:comment>
    <x:comment ref="F2399" authorId="0">
      <x:text>
        <x:r>
          <x:t>GS H1 2025 Financing Receivable, Allowance for Credit Loss.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00" authorId="0">
      <x:text>
        <x:r>
          <x:t>GS H1 2025 Nonaccrual. USD and share amounts are in millions; ratios and per-share values are unscaled. Source unit USDm. Filed , accession . . Not reported / unavailable</x:t>
        </x:r>
      </x:text>
    </x:comment>
    <x:comment ref="F2401" authorId="0">
      <x:text>
        <x:r>
          <x:t>GS H1 2025 Cash and Cash Equivalents, at Carrying Value. USD and share amounts are in millions; ratios and per-share values are unscaled. Source unit USD. Filed 2025-08-01, accession 0000886982-25-000022. https://www.sec.gov/Archives/edgar/data/886982/000088698225000022/gs-20250630.htm. Latest eligible comparative presentation at the information cutoff.</x:t>
        </x:r>
      </x:text>
    </x:comment>
    <x:comment ref="F2402" authorId="0">
      <x:text>
        <x:r>
          <x:t>GS H1 2025 Accumulated Other Comprehensive Income (Loss), Net of Tax. USD and share amounts are in millions; ratios and per-share values are unscaled. Source unit USD. Filed 2025-08-01, accession 0000886982-25-000022. https://www.sec.gov/Archives/edgar/data/886982/000088698225000022/gs-20250630.htm. Latest eligible comparative presentation at the information cutoff.</x:t>
        </x:r>
      </x:text>
    </x:comment>
    <x:comment ref="F2403" authorId="0">
      <x:text>
        <x:r>
          <x:t>GS H1 2025 Interest Income (Expense), Net.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04" authorId="0">
      <x:text>
        <x:r>
          <x:t>GS H1 2025 Noninterest Income.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05" authorId="0">
      <x:text>
        <x:r>
          <x:t>GS H1 2025 Revenues, Net of Interest Expense.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06" authorId="0">
      <x:text>
        <x:r>
          <x:t>GS H1 2025 Noninterest Expense.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07" authorId="0">
      <x:text>
        <x:r>
          <x:t>GS H1 2025 Provision for Loan, Lease, and Other Losses.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08" authorId="0">
      <x:text>
        <x:r>
          <x:t>GS H1 2025 Income (Loss) from Continuing Operations before Income Taxes, Noncontrolling Interest.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09" authorId="0">
      <x:text>
        <x:r>
          <x:t>GS H1 2025 Income Tax Expense (Benefit).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10" authorId="0">
      <x:text>
        <x:r>
          <x:t>GS H1 2025 Net Income (Loss) Attributable to Parent.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11" authorId="0">
      <x:text>
        <x:r>
          <x:t>GS H1 2025 Net Income (Loss) Available to Common Stockholders, Basic.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12" authorId="0">
      <x:text>
        <x:r>
          <x:t>GS H1 2025 Dividends, Preferred Stock.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13" authorId="0">
      <x:text>
        <x:r>
          <x:t>GS H1 2025 Earnings Per Share, Diluted. USD and share amounts are in millions; ratios and per-share values are unscaled. Source unit USD/shares.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14" authorId="0">
      <x:text>
        <x:r>
          <x:t>GS H1 2025 Weighted Average Number of Shares Outstanding, Diluted. USD and share amounts are in millions; ratios and per-share values are unscaled. Source unit shares.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15" authorId="0">
      <x:text>
        <x:r>
          <x:t>GS H1 2025 Common Stock, Dividends, Per Share, Declared. USD and share amounts are in millions; ratios and per-share values are unscaled. Source unit USD/shares.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16" authorId="0">
      <x:text>
        <x:r>
          <x:t>GS H1 2025 Payments of Dividends.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17" authorId="0">
      <x:text>
        <x:r>
          <x:t>GS H1 2025 Payments for Repurchase of Common Stock.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18" authorId="0">
      <x:text>
        <x:r>
          <x:t>GS H1 2025 Gross loan charge-offs. USD and share amounts are in millions; ratios and per-share values are unscaled. Source unit USDm. Filed , accession . . Not reported / unavailable</x:t>
        </x:r>
      </x:text>
    </x:comment>
    <x:comment ref="F2419" authorId="0">
      <x:text>
        <x:r>
          <x:t>GS H1 2025 Loan recoveries. USD and share amounts are in millions; ratios and per-share values are unscaled. Source unit USDm. Filed , accession . . Not reported / unavailable</x:t>
        </x:r>
      </x:text>
    </x:comment>
    <x:comment ref="F2420" authorId="0">
      <x:text>
        <x:r>
          <x:t>GS H1 2025 Risk-weighted assets. USD and share amounts are in millions; ratios and per-share values are unscaled. Source unit USDm. Filed , accession . . Not reported / unavailable</x:t>
        </x:r>
      </x:text>
    </x:comment>
    <x:comment ref="F2421" authorId="0">
      <x:text>
        <x:r>
          <x:t>GS H1 2025 Actual standardized CET1 ratio. USD and share amounts are in millions; ratios and per-share values are unscaled. Source unit %. Filed , accession . . Not reported / unavailable</x:t>
        </x:r>
      </x:text>
    </x:comment>
    <x:comment ref="F2422" authorId="0">
      <x:text>
        <x:r>
          <x:t>GS H1 2025 Issuer reported net interest margin. USD and share amounts are in millions; ratios and per-share values are unscaled. Source unit %. Filed , accession . . Not reported / unavailable</x:t>
        </x:r>
      </x:text>
    </x:comment>
    <x:comment ref="F2423" authorId="0">
      <x:text>
        <x:r>
          <x:t>GS H1 2025 Reported common book value per share. USD and share amounts are in millions; ratios and per-share values are unscaled. Source unit USD/shares. Filed 2025-08-01, accession 0000886982-25-000022. https://www.sec.gov/Archives/edgar/data/886982/000088698225000022/gs-20250630.htm. Verified original issuer table row; same-date end balance, excluding average and regulatory minimum tables.</x:t>
        </x:r>
      </x:text>
    </x:comment>
    <x:comment ref="F2424" authorId="0">
      <x:text>
        <x:r>
          <x:t>GS H1 2025 Reported tangible book value per share. USD and share amounts are in millions; ratios and per-share values are unscaled. Source unit USD/shares. Filed 2025-08-01, accession 0000886982-25-000022. https://www.sec.gov/Archives/edgar/data/886982/000088698225000022/gs-20250630.htm. Verified original issuer table row; same-date end balance, excluding average and regulatory minimum tables.</x:t>
        </x:r>
      </x:text>
    </x:comment>
    <x:comment ref="F2425" authorId="0">
      <x:text>
        <x:r>
          <x:t>GS H1 2025 Reported tangible common equity. USD and share amounts are in millions; ratios and per-share values are unscaled. Source unit USDm. Filed , accession . . Not reported / unavailable</x:t>
        </x:r>
      </x:text>
    </x:comment>
    <x:comment ref="F2426" authorId="0">
      <x:text>
        <x:r>
          <x:t>GS H1 2026 Assets.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27" authorId="0">
      <x:text>
        <x:r>
          <x:t>GS H1 2026 Liabilities.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28" authorId="0">
      <x:text>
        <x:r>
          <x:t>GS H1 2026 Stockholders' Equity Attributable to Parent.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29" authorId="0">
      <x:text>
        <x:r>
          <x:t>GS H1 2026 Preferred Stock, Value, Issued.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30" authorId="0">
      <x:text>
        <x:r>
          <x:t>GS H1 2026 Reported common shareholders equity. USD and share amounts are in millions; ratios and per-share values are unscaled. Source unit USD. Filed 2026-08-03, accession 0000886982-26-000297. https://www.sec.gov/Archives/edgar/data/886982/000088698226000297/gs-20260630.htm. Verified original issuer table row; same-date end balance, excluding average and regulatory minimum tables.</x:t>
        </x:r>
      </x:text>
    </x:comment>
    <x:comment ref="F2431" authorId="0">
      <x:text>
        <x:r>
          <x:t>GS H1 2026 Goodwill.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32" authorId="0">
      <x:text>
        <x:r>
          <x:t>GS H1 2026 Intangible Assets, Net (Excluding Goodwill).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33" authorId="0">
      <x:text>
        <x:r>
          <x:t>GS H1 2026 Reported goodwill and intangible assets combined. USD and share amounts are in millions; ratios and per-share values are unscaled. Source unit USDm. Filed , accession . . Not reported / unavailable</x:t>
        </x:r>
      </x:text>
    </x:comment>
    <x:comment ref="F2434" authorId="0">
      <x:text>
        <x:r>
          <x:t>GS H1 2026 Common Stock, Shares, Outstanding. USD and share amounts are in millions; ratios and per-share values are unscaled. Source unit shares.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35" authorId="0">
      <x:text>
        <x:r>
          <x:t>GS H1 2026 Common Stock, Shares, Issued. USD and share amounts are in millions; ratios and per-share values are unscaled. Source unit shares.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36" authorId="0">
      <x:text>
        <x:r>
          <x:t>GS H1 2026 Shares Treasury. USD and share amounts are in millions; ratios and per-share values are unscaled. Source unit million. Filed , accession . . Not reported / unavailable</x:t>
        </x:r>
      </x:text>
    </x:comment>
    <x:comment ref="F2437" authorId="0">
      <x:text>
        <x:r>
          <x:t>GS H1 2026 Deposits.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38" authorId="0">
      <x:text>
        <x:r>
          <x:t>GS H1 2026 Gross loans and leases selected definition. USD and share amounts are in millions; ratios and per-share values are unscaled. Source unit USD. Filed 2026-08-03, accession 0000886982-26-000297. https://www.sec.gov/Archives/edgar/data/886982/000088698226000297/gs-20260630.htm. Verified original issuer table row; same-date end balance, excluding average and regulatory minimum tables.</x:t>
        </x:r>
      </x:text>
    </x:comment>
    <x:comment ref="F2439" authorId="0">
      <x:text>
        <x:r>
          <x:t>GS H1 2026 Net loans after allowance selected definition. USD and share amounts are in millions; ratios and per-share values are unscaled. Source unit USDm. Filed , accession . . Not reported / unavailable</x:t>
        </x:r>
      </x:text>
    </x:comment>
    <x:comment ref="F2440" authorId="0">
      <x:text>
        <x:r>
          <x:t>GS H1 2026 Financing Receivable, Allowance for Credit Loss.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41" authorId="0">
      <x:text>
        <x:r>
          <x:t>GS H1 2026 Nonaccrual. USD and share amounts are in millions; ratios and per-share values are unscaled. Source unit USDm. Filed , accession . . Not reported / unavailable</x:t>
        </x:r>
      </x:text>
    </x:comment>
    <x:comment ref="F2442" authorId="0">
      <x:text>
        <x:r>
          <x:t>GS H1 2026 Cash and Cash Equivalents, at Carrying Value.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43" authorId="0">
      <x:text>
        <x:r>
          <x:t>GS H1 2026 Accumulated Other Comprehensive Income (Loss), Net of Tax.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44" authorId="0">
      <x:text>
        <x:r>
          <x:t>GS H1 2026 Interest Income (Expense), Net.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45" authorId="0">
      <x:text>
        <x:r>
          <x:t>GS H1 2026 Noninterest Income.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46" authorId="0">
      <x:text>
        <x:r>
          <x:t>GS H1 2026 Revenues, Net of Interest Expense.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47" authorId="0">
      <x:text>
        <x:r>
          <x:t>GS H1 2026 Noninterest Expense.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48" authorId="0">
      <x:text>
        <x:r>
          <x:t>GS H1 2026 Provision for Loan, Lease, and Other Losses.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49" authorId="0">
      <x:text>
        <x:r>
          <x:t>GS H1 2026 Income (Loss) from Continuing Operations before Income Taxes, Noncontrolling Interest.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50" authorId="0">
      <x:text>
        <x:r>
          <x:t>GS H1 2026 Income Tax Expense (Benefit).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51" authorId="0">
      <x:text>
        <x:r>
          <x:t>GS H1 2026 Net Income (Loss) Attributable to Parent.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52" authorId="0">
      <x:text>
        <x:r>
          <x:t>GS H1 2026 Net Income (Loss) Available to Common Stockholders, Basic.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53" authorId="0">
      <x:text>
        <x:r>
          <x:t>GS H1 2026 Dividends, Preferred Stock.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54" authorId="0">
      <x:text>
        <x:r>
          <x:t>GS H1 2026 Earnings Per Share, Diluted. USD and share amounts are in millions; ratios and per-share values are unscaled. Source unit USD/shares.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55" authorId="0">
      <x:text>
        <x:r>
          <x:t>GS H1 2026 Weighted Average Number of Shares Outstanding, Diluted. USD and share amounts are in millions; ratios and per-share values are unscaled. Source unit shares.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56" authorId="0">
      <x:text>
        <x:r>
          <x:t>GS H1 2026 Common Stock, Dividends, Per Share, Declared. USD and share amounts are in millions; ratios and per-share values are unscaled. Source unit USD/shares.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57" authorId="0">
      <x:text>
        <x:r>
          <x:t>GS H1 2026 Payments of Dividends.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58" authorId="0">
      <x:text>
        <x:r>
          <x:t>GS H1 2026 Payments for Repurchase of Common Stock. USD and share amounts are in millions; ratios and per-share values are unscaled. Source unit USD. Filed 2026-08-03, accession 0000886982-26-000297. https://www.sec.gov/Archives/edgar/data/886982/000088698226000297/gs-20260630.htm. Latest eligible comparative presentation at the information cutoff.</x:t>
        </x:r>
      </x:text>
    </x:comment>
    <x:comment ref="F2459" authorId="0">
      <x:text>
        <x:r>
          <x:t>GS H1 2026 Gross loan charge-offs. USD and share amounts are in millions; ratios and per-share values are unscaled. Source unit USDm. Filed , accession . . Not reported / unavailable</x:t>
        </x:r>
      </x:text>
    </x:comment>
    <x:comment ref="F2460" authorId="0">
      <x:text>
        <x:r>
          <x:t>GS H1 2026 Loan recoveries. USD and share amounts are in millions; ratios and per-share values are unscaled. Source unit USDm. Filed , accession . . Not reported / unavailable</x:t>
        </x:r>
      </x:text>
    </x:comment>
    <x:comment ref="F2461" authorId="0">
      <x:text>
        <x:r>
          <x:t>GS H1 2026 Risk-weighted assets. USD and share amounts are in millions; ratios and per-share values are unscaled. Source unit USDm. Filed , accession . . Not reported / unavailable</x:t>
        </x:r>
      </x:text>
    </x:comment>
    <x:comment ref="F2462" authorId="0">
      <x:text>
        <x:r>
          <x:t>GS H1 2026 Actual standardized CET1 ratio. USD and share amounts are in millions; ratios and per-share values are unscaled. Source unit pure. Filed 2026-08-03, accession 0000886982-26-000297. https://www.sec.gov/Archives/edgar/data/886982/000088698226000297/gs-20260630.htm. Verified original issuer table row; same-date end balance, excluding average and regulatory minimum tables.</x:t>
        </x:r>
      </x:text>
    </x:comment>
    <x:comment ref="F2463" authorId="0">
      <x:text>
        <x:r>
          <x:t>GS H1 2026 Issuer reported net interest margin. USD and share amounts are in millions; ratios and per-share values are unscaled. Source unit %. Filed , accession . . Not reported / unavailable</x:t>
        </x:r>
      </x:text>
    </x:comment>
    <x:comment ref="F2464" authorId="0">
      <x:text>
        <x:r>
          <x:t>GS H1 2026 Reported common book value per share. USD and share amounts are in millions; ratios and per-share values are unscaled. Source unit USD/shares. Filed 2026-08-03, accession 0000886982-26-000297. https://www.sec.gov/Archives/edgar/data/886982/000088698226000297/gs-20260630.htm. Verified original issuer table row; same-date end balance, excluding average and regulatory minimum tables.</x:t>
        </x:r>
      </x:text>
    </x:comment>
    <x:comment ref="F2465" authorId="0">
      <x:text>
        <x:r>
          <x:t>GS H1 2026 Reported tangible book value per share. USD and share amounts are in millions; ratios and per-share values are unscaled. Source unit USD/shares. Filed 2026-08-03, accession 0000886982-26-000297. https://www.sec.gov/Archives/edgar/data/886982/000088698226000297/gs-20260630.htm. Verified original issuer table row; same-date end balance, excluding average and regulatory minimum tables.</x:t>
        </x:r>
      </x:text>
    </x:comment>
    <x:comment ref="F2466" authorId="0">
      <x:text>
        <x:r>
          <x:t>GS H1 2026 Reported tangible common equity. USD and share amounts are in millions; ratios and per-share values are unscaled. Source unit USD. Filed 2026-08-03, accession 0000886982-26-000297. https://www.sec.gov/Archives/edgar/data/886982/000088698226000297/gs-20260630.htm. Verified original issuer table row; same-date end balance, excluding average and regulatory minimum tables.</x:t>
        </x:r>
      </x:text>
    </x:comment>
    <x:comment ref="F2467" authorId="0">
      <x:text>
        <x:r>
          <x:t>MS FY2016 Assets. USD and share amounts are in millions; ratios and per-share values are unscaled. Source unit USD. Filed 2018-02-27, accession 0001193125-18-060831. https://www.sec.gov/Archives/edgar/data/895421/000119312518060831/d500533d10k.htm. Latest eligible comparative presentation at the information cutoff.</x:t>
        </x:r>
      </x:text>
    </x:comment>
    <x:comment ref="F2468" authorId="0">
      <x:text>
        <x:r>
          <x:t>MS FY2016 Liabilities. USD and share amounts are in millions; ratios and per-share values are unscaled. Source unit USD. Filed 2018-02-27, accession 0001193125-18-060831. https://www.sec.gov/Archives/edgar/data/895421/000119312518060831/d500533d10k.htm. Latest eligible comparative presentation at the information cutoff.</x:t>
        </x:r>
      </x:text>
    </x:comment>
    <x:comment ref="F2469" authorId="0">
      <x:text>
        <x:r>
          <x:t>MS FY2016 Stockholders' Equity Attributable to Parent. USD and share amounts are in millions; ratios and per-share values are unscaled. Source unit USD. Filed 2018-02-27, accession 0001193125-18-060831. https://www.sec.gov/Archives/edgar/data/895421/000119312518060831/d500533d10k.htm. Latest eligible comparative presentation at the information cutoff.</x:t>
        </x:r>
      </x:text>
    </x:comment>
    <x:comment ref="F2470" authorId="0">
      <x:text>
        <x:r>
          <x:t>MS FY2016 Preferred equity carrying amount. USD and share amounts are in millions; ratios and per-share values are unscaled. Source unit USDm. Filed , accession . . Not reported / unavailable</x:t>
        </x:r>
      </x:text>
    </x:comment>
    <x:comment ref="F2471" authorId="0">
      <x:text>
        <x:r>
          <x:t>MS FY2016 Reported common shareholders equity. USD and share amounts are in millions; ratios and per-share values are unscaled. Source unit USDm. Filed , accession . . Not reported / unavailable</x:t>
        </x:r>
      </x:text>
    </x:comment>
    <x:comment ref="F2472" authorId="0">
      <x:text>
        <x:r>
          <x:t>MS FY2016 Goodwill.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73" authorId="0">
      <x:text>
        <x:r>
          <x:t>MS FY2016 Intangible Assets, Net (Excluding Goodwill). USD and share amounts are in millions; ratios and per-share values are unscaled. Source unit USD. Filed 2018-02-27, accession 0001193125-18-060831. https://www.sec.gov/Archives/edgar/data/895421/000119312518060831/d500533d10k.htm. Latest eligible comparative presentation at the information cutoff.</x:t>
        </x:r>
      </x:text>
    </x:comment>
    <x:comment ref="F2474" authorId="0">
      <x:text>
        <x:r>
          <x:t>MS FY2016 Reported goodwill and intangible assets combined. USD and share amounts are in millions; ratios and per-share values are unscaled. Source unit USDm. Filed , accession . . Not reported / unavailable</x:t>
        </x:r>
      </x:text>
    </x:comment>
    <x:comment ref="F2475" authorId="0">
      <x:text>
        <x:r>
          <x:t>MS FY2016 Common Stock, Shares, Outstanding. USD and share amounts are in millions; ratios and per-share values are unscaled. Source unit shares.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76" authorId="0">
      <x:text>
        <x:r>
          <x:t>MS FY2016 Common Stock, Shares, Issued. USD and share amounts are in millions; ratios and per-share values are unscaled. Source unit shares. Filed 2018-02-27, accession 0001193125-18-060831. https://www.sec.gov/Archives/edgar/data/895421/000119312518060831/d500533d10k.htm. Latest eligible comparative presentation at the information cutoff.</x:t>
        </x:r>
      </x:text>
    </x:comment>
    <x:comment ref="F2477" authorId="0">
      <x:text>
        <x:r>
          <x:t>MS FY2016 Treasury Stock, Shares. USD and share amounts are in millions; ratios and per-share values are unscaled. Source unit shares. Filed 2018-02-27, accession 0001193125-18-060831. https://www.sec.gov/Archives/edgar/data/895421/000119312518060831/d500533d10k.htm. Latest eligible comparative presentation at the information cutoff.</x:t>
        </x:r>
      </x:text>
    </x:comment>
    <x:comment ref="F2478" authorId="0">
      <x:text>
        <x:r>
          <x:t>MS FY2016 Deposits. USD and share amounts are in millions; ratios and per-share values are unscaled. Source unit USD. Filed 2018-02-27, accession 0001193125-18-060831. https://www.sec.gov/Archives/edgar/data/895421/000119312518060831/d500533d10k.htm. Latest eligible comparative presentation at the information cutoff.</x:t>
        </x:r>
      </x:text>
    </x:comment>
    <x:comment ref="F2479" authorId="0">
      <x:text>
        <x:r>
          <x:t>MS FY2016 Gross loans and leases selected definition. USD and share amounts are in millions; ratios and per-share values are unscaled. Source unit USDm. Filed , accession . . Not reported / unavailable</x:t>
        </x:r>
      </x:text>
    </x:comment>
    <x:comment ref="F2480" authorId="0">
      <x:text>
        <x:r>
          <x:t>MS FY2016 Loans and Leases Receivable, Net Amount. USD and share amounts are in millions; ratios and per-share values are unscaled. Source unit USD. Filed 2018-02-27, accession 0001193125-18-060831. https://www.sec.gov/Archives/edgar/data/895421/000119312518060831/d500533d10k.htm. Latest eligible comparative presentation at the information cutoff.</x:t>
        </x:r>
      </x:text>
    </x:comment>
    <x:comment ref="F2481" authorId="0">
      <x:text>
        <x:r>
          <x:t>MS FY2016 Financing Receivable, Allowance for Credit Loss.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482" authorId="0">
      <x:text>
        <x:r>
          <x:t>MS FY2016 Nonaccrual. USD and share amounts are in millions; ratios and per-share values are unscaled. Source unit USDm. Filed , accession . . Not reported / unavailable</x:t>
        </x:r>
      </x:text>
    </x:comment>
    <x:comment ref="F2483" authorId="0">
      <x:text>
        <x:r>
          <x:t>MS FY2016 Cash and Cash Equivalents, at Carrying Value.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84" authorId="0">
      <x:text>
        <x:r>
          <x:t>MS FY2016 Accumulated Other Comprehensive Income (Loss), Net of Tax.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85" authorId="0">
      <x:text>
        <x:r>
          <x:t>MS FY2016 Interest Income (Expense), Net.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86" authorId="0">
      <x:text>
        <x:r>
          <x:t>MS FY2016 Noninterest Income.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87" authorId="0">
      <x:text>
        <x:r>
          <x:t>MS FY2016 Revenues, Net of Interest Expense.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88" authorId="0">
      <x:text>
        <x:r>
          <x:t>MS FY2016 Noninterest Expense.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89" authorId="0">
      <x:text>
        <x:r>
          <x:t>MS FY2016 Provision for Loan, Lease, and Other Losses.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90" authorId="0">
      <x:text>
        <x:r>
          <x:t>MS FY2016 Income (Loss) from Continuing Operations before Income Taxes, Noncontrolling Interest.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91" authorId="0">
      <x:text>
        <x:r>
          <x:t>MS FY2016 Income Tax Expense (Benefit).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92" authorId="0">
      <x:text>
        <x:r>
          <x:t>MS FY2016 Net Income (Loss) Attributable to Parent.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93" authorId="0">
      <x:text>
        <x:r>
          <x:t>MS FY2016 Net Income (Loss) Available to Common Stockholders, Basic.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94" authorId="0">
      <x:text>
        <x:r>
          <x:t>MS FY2016 Dividends, Preferred Stock.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95" authorId="0">
      <x:text>
        <x:r>
          <x:t>MS FY2016 Earnings Per Share, Diluted. USD and share amounts are in millions; ratios and per-share values are unscaled. Source unit USD/shares.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96" authorId="0">
      <x:text>
        <x:r>
          <x:t>MS FY2016 Weighted Average Number of Shares Outstanding, Diluted. USD and share amounts are in millions; ratios and per-share values are unscaled. Source unit shares.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97" authorId="0">
      <x:text>
        <x:r>
          <x:t>MS FY2016 Common Stock, Dividends, Per Share, Declared. USD and share amounts are in millions; ratios and per-share values are unscaled. Source unit USD/shares.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98" authorId="0">
      <x:text>
        <x:r>
          <x:t>MS FY2016 Payments of Dividends.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499" authorId="0">
      <x:text>
        <x:r>
          <x:t>MS FY2016 Common share repurchases paid. USD and share amounts are in millions; ratios and per-share values are unscaled. Source unit USDm. Filed , accession . . Not reported / unavailable</x:t>
        </x:r>
      </x:text>
    </x:comment>
    <x:comment ref="F2500" authorId="0">
      <x:text>
        <x:r>
          <x:t>MS FY2016 Gross loan charge-offs. USD and share amounts are in millions; ratios and per-share values are unscaled. Source unit USDm. Filed , accession . . Not reported / unavailable</x:t>
        </x:r>
      </x:text>
    </x:comment>
    <x:comment ref="F2501" authorId="0">
      <x:text>
        <x:r>
          <x:t>MS FY2016 Loan recoveries. USD and share amounts are in millions; ratios and per-share values are unscaled. Source unit USDm. Filed , accession . . Not reported / unavailable</x:t>
        </x:r>
      </x:text>
    </x:comment>
    <x:comment ref="F2502" authorId="0">
      <x:text>
        <x:r>
          <x:t>MS FY2016 Banking Regulation, Risk-Weighted Assets, Actual. USD and share amounts are in millions; ratios and per-share values are unscaled. Source unit USD. Filed 2017-02-27, accession 0001193125-17-059212. https://www.sec.gov/Archives/edgar/data/895421/000119312517059212/d328282d10k.htm. Latest eligible comparative presentation at the information cutoff.</x:t>
        </x:r>
      </x:text>
    </x:comment>
    <x:comment ref="F2503" authorId="0">
      <x:text>
        <x:r>
          <x:t>MS FY2016 Actual standardized CET1 ratio. USD and share amounts are in millions; ratios and per-share values are unscaled. Source unit %. Filed , accession . . Not reported / unavailable</x:t>
        </x:r>
      </x:text>
    </x:comment>
    <x:comment ref="F2504" authorId="0">
      <x:text>
        <x:r>
          <x:t>MS FY2016 Issuer reported net interest margin. USD and share amounts are in millions; ratios and per-share values are unscaled. Source unit %. Filed , accession . . Not reported / unavailable</x:t>
        </x:r>
      </x:text>
    </x:comment>
    <x:comment ref="F2505" authorId="0">
      <x:text>
        <x:r>
          <x:t>MS FY2016 Reported common book value per share. USD and share amounts are in millions; ratios and per-share values are unscaled. Source unit USD/shares. Filed 2017-02-27, accession 0001193125-17-059212. https://www.sec.gov/Archives/edgar/data/895421/000119312517059212/d328282d10k.htm. Verified original issuer table row; same-date end balance, excluding average and regulatory minimum tables.</x:t>
        </x:r>
      </x:text>
    </x:comment>
    <x:comment ref="F2506" authorId="0">
      <x:text>
        <x:r>
          <x:t>MS FY2016 Reported tangible book value per share. USD and share amounts are in millions; ratios and per-share values are unscaled. Source unit USD/shares. Filed 2017-02-27, accession 0001193125-17-059212. https://www.sec.gov/Archives/edgar/data/895421/000119312517059212/d328282d10k.htm. Verified original issuer table row; same-date end balance, excluding average and regulatory minimum tables.</x:t>
        </x:r>
      </x:text>
    </x:comment>
    <x:comment ref="F2507" authorId="0">
      <x:text>
        <x:r>
          <x:t>MS FY2016 Reported tangible common equity. USD and share amounts are in millions; ratios and per-share values are unscaled. Source unit USDm. Filed , accession . . Not reported / unavailable</x:t>
        </x:r>
      </x:text>
    </x:comment>
    <x:comment ref="F2508" authorId="0">
      <x:text>
        <x:r>
          <x:t>MS FY2017 Assets.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509" authorId="0">
      <x:text>
        <x:r>
          <x:t>MS FY2017 Liabilities.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510" authorId="0">
      <x:text>
        <x:r>
          <x:t>MS FY2017 Stockholders' Equity Attributable to Parent.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511" authorId="0">
      <x:text>
        <x:r>
          <x:t>MS FY2017 Preferred equity carrying amount. USD and share amounts are in millions; ratios and per-share values are unscaled. Source unit USDm. Filed , accession . . Not reported / unavailable</x:t>
        </x:r>
      </x:text>
    </x:comment>
    <x:comment ref="F2512" authorId="0">
      <x:text>
        <x:r>
          <x:t>MS FY2017 Reported common shareholders equity. USD and share amounts are in millions; ratios and per-share values are unscaled. Source unit USDm. Filed , accession . . Not reported / unavailable</x:t>
        </x:r>
      </x:text>
    </x:comment>
    <x:comment ref="F2513" authorId="0">
      <x:text>
        <x:r>
          <x:t>MS FY2017 Goodwill.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14" authorId="0">
      <x:text>
        <x:r>
          <x:t>MS FY2017 Other intangible assets excluding goodwill. USD and share amounts are in millions; ratios and per-share values are unscaled. Source unit USD. Filed 2020-02-27, accession 0000895421-20-000265. https://www.sec.gov/Archives/edgar/data/895421/000089542120000265/msq4201910k.htm. Exact consolidated inline XBRL context and period.</x:t>
        </x:r>
      </x:text>
    </x:comment>
    <x:comment ref="F2515" authorId="0">
      <x:text>
        <x:r>
          <x:t>MS FY2017 Reported goodwill and intangible assets combined. USD and share amounts are in millions; ratios and per-share values are unscaled. Source unit USDm. Filed , accession . . Not reported / unavailable</x:t>
        </x:r>
      </x:text>
    </x:comment>
    <x:comment ref="F2516" authorId="0">
      <x:text>
        <x:r>
          <x:t>MS FY2017 Common Stock, Shares, Outstanding. USD and share amounts are in millions; ratios and per-share values are unscaled. Source unit shares.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17" authorId="0">
      <x:text>
        <x:r>
          <x:t>MS FY2017 Common Stock, Shares, Issued. USD and share amounts are in millions; ratios and per-share values are unscaled. Source unit shares. Filed 2019-02-26, accession 0001193125-19-051943. https://www.sec.gov/Archives/edgar/data/895421/000119312519051943/d707577d10k.htm. Latest eligible comparative presentation at the information cutoff.</x:t>
        </x:r>
      </x:text>
    </x:comment>
    <x:comment ref="F2518" authorId="0">
      <x:text>
        <x:r>
          <x:t>MS FY2017 Treasury Stock, Shares. USD and share amounts are in millions; ratios and per-share values are unscaled. Source unit shares. Filed 2019-02-26, accession 0001193125-19-051943. https://www.sec.gov/Archives/edgar/data/895421/000119312519051943/d707577d10k.htm. Latest eligible comparative presentation at the information cutoff.</x:t>
        </x:r>
      </x:text>
    </x:comment>
    <x:comment ref="F2519" authorId="0">
      <x:text>
        <x:r>
          <x:t>MS FY2017 Deposits.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520" authorId="0">
      <x:text>
        <x:r>
          <x:t>MS FY2017 Gross loans and leases selected definition. USD and share amounts are in millions; ratios and per-share values are unscaled. Source unit USDm. Filed , accession . . Not reported / unavailable</x:t>
        </x:r>
      </x:text>
    </x:comment>
    <x:comment ref="F2521" authorId="0">
      <x:text>
        <x:r>
          <x:t>MS FY2017 Loans and Leases Receivable, Net Amount.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522" authorId="0">
      <x:text>
        <x:r>
          <x:t>MS FY2017 Financing Receivable, Allowance for Credit Loss.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23" authorId="0">
      <x:text>
        <x:r>
          <x:t>MS FY2017 Nonaccrual. USD and share amounts are in millions; ratios and per-share values are unscaled. Source unit USDm. Filed , accession . . Not reported / unavailable</x:t>
        </x:r>
      </x:text>
    </x:comment>
    <x:comment ref="F2524" authorId="0">
      <x:text>
        <x:r>
          <x:t>MS FY2017 Cash and Cash Equivalents, at Carrying Value. USD and share amounts are in millions; ratios and per-share values are unscaled. Source unit USD. Filed 2019-05-03, accession 0001193125-19-136929. https://data.sec.gov/api/xbrl/companyfacts/CIK0000895421.json. Latest eligible comparative presentation at the information cutoff.</x:t>
        </x:r>
      </x:text>
    </x:comment>
    <x:comment ref="F2525" authorId="0">
      <x:text>
        <x:r>
          <x:t>MS FY2017 Accumulated Other Comprehensive Income (Loss), Net of Tax.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526" authorId="0">
      <x:text>
        <x:r>
          <x:t>MS FY2017 Interest Income (Expense), Net.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27" authorId="0">
      <x:text>
        <x:r>
          <x:t>MS FY2017 Noninterest Income.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28" authorId="0">
      <x:text>
        <x:r>
          <x:t>MS FY2017 Revenues, Net of Interest Expense.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29" authorId="0">
      <x:text>
        <x:r>
          <x:t>MS FY2017 Noninterest Expense.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30" authorId="0">
      <x:text>
        <x:r>
          <x:t>MS FY2017 Provision for Loan, Lease, and Other Losses.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31" authorId="0">
      <x:text>
        <x:r>
          <x:t>MS FY2017 Income (Loss) from Continuing Operations before Income Taxes, Noncontrolling Interest.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32" authorId="0">
      <x:text>
        <x:r>
          <x:t>MS FY2017 Income Tax Expense (Benefit).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33" authorId="0">
      <x:text>
        <x:r>
          <x:t>MS FY2017 Net Income (Loss) Attributable to Parent.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34" authorId="0">
      <x:text>
        <x:r>
          <x:t>MS FY2017 Net Income (Loss) Available to Common Stockholders, Basic.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35" authorId="0">
      <x:text>
        <x:r>
          <x:t>MS FY2017 Dividends, Preferred Stock.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36" authorId="0">
      <x:text>
        <x:r>
          <x:t>MS FY2017 Earnings Per Share, Diluted. USD and share amounts are in millions; ratios and per-share values are unscaled. Source unit USD/shares.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37" authorId="0">
      <x:text>
        <x:r>
          <x:t>MS FY2017 Weighted Average Number of Shares Outstanding, Diluted. USD and share amounts are in millions; ratios and per-share values are unscaled. Source unit shares.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38" authorId="0">
      <x:text>
        <x:r>
          <x:t>MS FY2017 Common Stock, Dividends, Per Share, Declared. USD and share amounts are in millions; ratios and per-share values are unscaled. Source unit USD/shares.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39" authorId="0">
      <x:text>
        <x:r>
          <x:t>MS FY2017 Payments of Dividends.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40" authorId="0">
      <x:text>
        <x:r>
          <x:t>MS FY2017 Common share repurchases paid. USD and share amounts are in millions; ratios and per-share values are unscaled. Source unit USDm. Filed , accession . . Not reported / unavailable</x:t>
        </x:r>
      </x:text>
    </x:comment>
    <x:comment ref="F2541" authorId="0">
      <x:text>
        <x:r>
          <x:t>MS FY2017 Gross loan charge-offs. USD and share amounts are in millions; ratios and per-share values are unscaled. Source unit USDm. Filed , accession . . Not reported / unavailable</x:t>
        </x:r>
      </x:text>
    </x:comment>
    <x:comment ref="F2542" authorId="0">
      <x:text>
        <x:r>
          <x:t>MS FY2017 Loan recoveries. USD and share amounts are in millions; ratios and per-share values are unscaled. Source unit USDm. Filed , accession . . Not reported / unavailable</x:t>
        </x:r>
      </x:text>
    </x:comment>
    <x:comment ref="F2543" authorId="0">
      <x:text>
        <x:r>
          <x:t>MS FY2017 Banking Regulation, Risk-Weighted Assets, Actual. USD and share amounts are in millions; ratios and per-share values are unscaled. Source unit USD. Filed 2019-02-26, accession 0001193125-19-051943. https://www.sec.gov/Archives/edgar/data/895421/000119312519051943/d707577d10k.htm. Latest eligible comparative presentation at the information cutoff.</x:t>
        </x:r>
      </x:text>
    </x:comment>
    <x:comment ref="F2544" authorId="0">
      <x:text>
        <x:r>
          <x:t>MS FY2017 Banking Regulation, Common Equity Tier One Risk-Based Capital Ratio, Actual. USD and share amounts are in millions; ratios and per-share values are unscaled. Source unit pure. Filed 2019-02-26, accession 0001193125-19-051943. https://www.sec.gov/Archives/edgar/data/895421/000119312519051943/d707577d10k.htm. Latest eligible comparative presentation at the information cutoff.</x:t>
        </x:r>
      </x:text>
    </x:comment>
    <x:comment ref="F2545" authorId="0">
      <x:text>
        <x:r>
          <x:t>MS FY2017 Issuer reported net interest margin. USD and share amounts are in millions; ratios and per-share values are unscaled. Source unit %. Filed , accession . . Not reported / unavailable</x:t>
        </x:r>
      </x:text>
    </x:comment>
    <x:comment ref="F2546" authorId="0">
      <x:text>
        <x:r>
          <x:t>MS FY2017 Reported common book value per share. USD and share amounts are in millions; ratios and per-share values are unscaled. Source unit USD/shares. Filed 2018-02-27, accession 0001193125-18-060831. https://www.sec.gov/Archives/edgar/data/895421/000119312518060831/d500533d10k.htm. Verified original issuer table row; same-date end balance, excluding average and regulatory minimum tables.</x:t>
        </x:r>
      </x:text>
    </x:comment>
    <x:comment ref="F2547" authorId="0">
      <x:text>
        <x:r>
          <x:t>MS FY2017 Reported tangible book value per share. USD and share amounts are in millions; ratios and per-share values are unscaled. Source unit USD/shares. Filed 2018-02-27, accession 0001193125-18-060831. https://www.sec.gov/Archives/edgar/data/895421/000119312518060831/d500533d10k.htm. Verified original issuer table row; same-date end balance, excluding average and regulatory minimum tables.</x:t>
        </x:r>
      </x:text>
    </x:comment>
    <x:comment ref="F2548" authorId="0">
      <x:text>
        <x:r>
          <x:t>MS FY2017 Reported tangible common equity. USD and share amounts are in millions; ratios and per-share values are unscaled. Source unit USDm. Filed , accession . . Not reported / unavailable</x:t>
        </x:r>
      </x:text>
    </x:comment>
    <x:comment ref="F2549" authorId="0">
      <x:text>
        <x:r>
          <x:t>MS FY2018 Assets.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50" authorId="0">
      <x:text>
        <x:r>
          <x:t>MS FY2018 Liabilities.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51" authorId="0">
      <x:text>
        <x:r>
          <x:t>MS FY2018 Stockholders' Equity Attributable to Parent.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52" authorId="0">
      <x:text>
        <x:r>
          <x:t>MS FY2018 Preferred equity carrying amount. USD and share amounts are in millions; ratios and per-share values are unscaled. Source unit USD. Filed 2020-02-27, accession 0000895421-20-000265. https://www.sec.gov/Archives/edgar/data/895421/000089542120000265/msq4201910k.htm. Exact consolidated inline XBRL context and period.</x:t>
        </x:r>
      </x:text>
    </x:comment>
    <x:comment ref="F2553" authorId="0">
      <x:text>
        <x:r>
          <x:t>MS FY2018 Reported common shareholders equity. USD and share amounts are in millions; ratios and per-share values are unscaled. Source unit USDm. Filed , accession . . Not reported / unavailable</x:t>
        </x:r>
      </x:text>
    </x:comment>
    <x:comment ref="F2554" authorId="0">
      <x:text>
        <x:r>
          <x:t>MS FY2018 Goodwill.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55" authorId="0">
      <x:text>
        <x:r>
          <x:t>MS FY2018 Other intangible assets excluding goodwill. USD and share amounts are in millions; ratios and per-share values are unscaled. Source unit USD. Filed 2021-02-26, accession 0000895421-21-000286. https://www.sec.gov/Archives/edgar/data/895421/000089542121000286/ms-20201231.htm. Exact consolidated inline XBRL context and period.</x:t>
        </x:r>
      </x:text>
    </x:comment>
    <x:comment ref="F2556" authorId="0">
      <x:text>
        <x:r>
          <x:t>MS FY2018 Reported goodwill and intangible assets combined. USD and share amounts are in millions; ratios and per-share values are unscaled. Source unit USDm. Filed , accession . . Not reported / unavailable</x:t>
        </x:r>
      </x:text>
    </x:comment>
    <x:comment ref="F2557" authorId="0">
      <x:text>
        <x:r>
          <x:t>MS FY2018 Common Stock, Shares, Outstanding. USD and share amounts are in millions; ratios and per-share values are unscaled. Source unit shares.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58" authorId="0">
      <x:text>
        <x:r>
          <x:t>MS FY2018 Common Stock, Shares, Issued. USD and share amounts are in millions; ratios and per-share values are unscaled. Source unit shares.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59" authorId="0">
      <x:text>
        <x:r>
          <x:t>MS FY2018 Treasury Stock, Shares. USD and share amounts are in millions; ratios and per-share values are unscaled. Source unit shares.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60" authorId="0">
      <x:text>
        <x:r>
          <x:t>MS FY2018 Deposits.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61" authorId="0">
      <x:text>
        <x:r>
          <x:t>MS FY2018 Gross loans and leases selected definition. USD and share amounts are in millions; ratios and per-share values are unscaled. Source unit USDm. Filed , accession . . Not reported / unavailable</x:t>
        </x:r>
      </x:text>
    </x:comment>
    <x:comment ref="F2562" authorId="0">
      <x:text>
        <x:r>
          <x:t>MS FY2018 Loans and Leases Receivable, Net Amount.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63" authorId="0">
      <x:text>
        <x:r>
          <x:t>MS FY2018 Financing Receivable, Allowance for Credit Loss.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564" authorId="0">
      <x:text>
        <x:r>
          <x:t>MS FY2018 Nonaccrual. USD and share amounts are in millions; ratios and per-share values are unscaled. Source unit USDm. Filed , accession . . Not reported / unavailable</x:t>
        </x:r>
      </x:text>
    </x:comment>
    <x:comment ref="F2565" authorId="0">
      <x:text>
        <x:r>
          <x:t>MS FY2018 Cash and Cash Equivalents, at Carrying Value. USD and share amounts are in millions; ratios and per-share values are unscaled. Source unit USD. Filed 2019-05-03, accession 0001193125-19-136929. https://data.sec.gov/api/xbrl/companyfacts/CIK0000895421.json. Latest eligible comparative presentation at the information cutoff.</x:t>
        </x:r>
      </x:text>
    </x:comment>
    <x:comment ref="F2566" authorId="0">
      <x:text>
        <x:r>
          <x:t>MS FY2018 Accumulated Other Comprehensive Income (Loss), Net of Tax.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67" authorId="0">
      <x:text>
        <x:r>
          <x:t>MS FY2018 Interest Income (Expense), Net.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68" authorId="0">
      <x:text>
        <x:r>
          <x:t>MS FY2018 Noninterest Income.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69" authorId="0">
      <x:text>
        <x:r>
          <x:t>MS FY2018 Revenues, Net of Interest Expense.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70" authorId="0">
      <x:text>
        <x:r>
          <x:t>MS FY2018 Noninterest Expense.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71" authorId="0">
      <x:text>
        <x:r>
          <x:t>MS FY2018 Provision for credit losses. USD and share amounts are in millions; ratios and per-share values are unscaled. Source unit USD. Filed 2021-02-26, accession 0000895421-21-000286. https://www.sec.gov/Archives/edgar/data/895421/000089542121000286/ms-20201231.htm. Exact consolidated inline XBRL context and period.</x:t>
        </x:r>
      </x:text>
    </x:comment>
    <x:comment ref="F2572" authorId="0">
      <x:text>
        <x:r>
          <x:t>MS FY2018 Income (Loss) from Continuing Operations before Income Taxes, Noncontrolling Interest.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73" authorId="0">
      <x:text>
        <x:r>
          <x:t>MS FY2018 Income Tax Expense (Benefit).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74" authorId="0">
      <x:text>
        <x:r>
          <x:t>MS FY2018 Net Income (Loss) Attributable to Parent.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75" authorId="0">
      <x:text>
        <x:r>
          <x:t>MS FY2018 Net Income (Loss) Available to Common Stockholders, Basic.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76" authorId="0">
      <x:text>
        <x:r>
          <x:t>MS FY2018 Dividends, Preferred Stock.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77" authorId="0">
      <x:text>
        <x:r>
          <x:t>MS FY2018 Earnings Per Share, Diluted. USD and share amounts are in millions; ratios and per-share values are unscaled. Source unit USD/shares.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78" authorId="0">
      <x:text>
        <x:r>
          <x:t>MS FY2018 Weighted Average Number of Shares Outstanding, Diluted. USD and share amounts are in millions; ratios and per-share values are unscaled. Source unit shares.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79" authorId="0">
      <x:text>
        <x:r>
          <x:t>MS FY2018 Common Stock, Dividends, Per Share, Declared. USD and share amounts are in millions; ratios and per-share values are unscaled. Source unit USD/shares.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80" authorId="0">
      <x:text>
        <x:r>
          <x:t>MS FY2018 Payments of Dividends.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81" authorId="0">
      <x:text>
        <x:r>
          <x:t>MS FY2018 Common share repurchases paid. USD and share amounts are in millions; ratios and per-share values are unscaled. Source unit USDm. Filed , accession . . Not reported / unavailable</x:t>
        </x:r>
      </x:text>
    </x:comment>
    <x:comment ref="F2582" authorId="0">
      <x:text>
        <x:r>
          <x:t>MS FY2018 Gross loan charge-offs. USD and share amounts are in millions; ratios and per-share values are unscaled. Source unit USDm. Filed , accession . . Not reported / unavailable</x:t>
        </x:r>
      </x:text>
    </x:comment>
    <x:comment ref="F2583" authorId="0">
      <x:text>
        <x:r>
          <x:t>MS FY2018 Loan recoveries. USD and share amounts are in millions; ratios and per-share values are unscaled. Source unit USDm. Filed , accession . . Not reported / unavailable</x:t>
        </x:r>
      </x:text>
    </x:comment>
    <x:comment ref="F2584" authorId="0">
      <x:text>
        <x:r>
          <x:t>MS FY2018 Banking Regulation, Risk-Weighted Assets, Actual. USD and share amounts are in millions; ratios and per-share values are unscaled. Source unit USD.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85" authorId="0">
      <x:text>
        <x:r>
          <x:t>MS FY2018 Banking Regulation, Common Equity Tier One Risk-Based Capital Ratio, Actual. USD and share amounts are in millions; ratios and per-share values are unscaled. Source unit pure. Filed 2020-02-27, accession 0000895421-20-000265. https://www.sec.gov/Archives/edgar/data/895421/000089542120000265/msq4201910k.htm. Latest eligible comparative presentation at the information cutoff.</x:t>
        </x:r>
      </x:text>
    </x:comment>
    <x:comment ref="F2586" authorId="0">
      <x:text>
        <x:r>
          <x:t>MS FY2018 Issuer reported net interest margin. USD and share amounts are in millions; ratios and per-share values are unscaled. Source unit %. Filed , accession . . Not reported / unavailable</x:t>
        </x:r>
      </x:text>
    </x:comment>
    <x:comment ref="F2587" authorId="0">
      <x:text>
        <x:r>
          <x:t>MS FY2018 Reported common book value per share. USD and share amounts are in millions; ratios and per-share values are unscaled. Source unit USD/shares. Filed 2020-02-27, accession 0000895421-20-000265. https://www.sec.gov/Archives/edgar/data/895421/000089542120000265/msq4201910k.htm. Exact consolidated inline XBRL context and period.</x:t>
        </x:r>
      </x:text>
    </x:comment>
    <x:comment ref="F2588" authorId="0">
      <x:text>
        <x:r>
          <x:t>MS FY2018 Reported tangible book value per share. USD and share amounts are in millions; ratios and per-share values are unscaled. Source unit USD/share. Filed , accession . . Not reported / unavailable</x:t>
        </x:r>
      </x:text>
    </x:comment>
    <x:comment ref="F2589" authorId="0">
      <x:text>
        <x:r>
          <x:t>MS FY2018 Reported tangible common equity. USD and share amounts are in millions; ratios and per-share values are unscaled. Source unit USDm. Filed , accession . . Not reported / unavailable</x:t>
        </x:r>
      </x:text>
    </x:comment>
    <x:comment ref="F2590" authorId="0">
      <x:text>
        <x:r>
          <x:t>MS FY2019 Assets.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91" authorId="0">
      <x:text>
        <x:r>
          <x:t>MS FY2019 Liabilities.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92" authorId="0">
      <x:text>
        <x:r>
          <x:t>MS FY2019 Stockholders' Equity Attributable to Parent.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593" authorId="0">
      <x:text>
        <x:r>
          <x:t>MS FY2019 Preferred equity carrying amount. USD and share amounts are in millions; ratios and per-share values are unscaled. Source unit USD. Filed 2021-02-26, accession 0000895421-21-000286. https://www.sec.gov/Archives/edgar/data/895421/000089542121000286/ms-20201231.htm. Exact consolidated inline XBRL context and period.</x:t>
        </x:r>
      </x:text>
    </x:comment>
    <x:comment ref="F2594" authorId="0">
      <x:text>
        <x:r>
          <x:t>MS FY2019 Reported common shareholders equity. USD and share amounts are in millions; ratios and per-share values are unscaled. Source unit USDm. Filed , accession . . Not reported / unavailable</x:t>
        </x:r>
      </x:text>
    </x:comment>
    <x:comment ref="F2595" authorId="0">
      <x:text>
        <x:r>
          <x:t>MS FY2019 Goodwill.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596" authorId="0">
      <x:text>
        <x:r>
          <x:t>MS FY2019 Other intangible assets excluding goodwill. USD and share amounts are in millions; ratios and per-share values are unscaled. Source unit USD. Filed 2022-02-24, accession 0000895421-22-000400. https://www.sec.gov/Archives/edgar/data/895421/000089542122000400/ms-20211231.htm. Exact consolidated inline XBRL context and period.</x:t>
        </x:r>
      </x:text>
    </x:comment>
    <x:comment ref="F2597" authorId="0">
      <x:text>
        <x:r>
          <x:t>MS FY2019 Reported goodwill and intangible assets combined. USD and share amounts are in millions; ratios and per-share values are unscaled. Source unit USDm. Filed , accession . . Not reported / unavailable</x:t>
        </x:r>
      </x:text>
    </x:comment>
    <x:comment ref="F2598" authorId="0">
      <x:text>
        <x:r>
          <x:t>MS FY2019 Common Stock, Shares, Outstanding. USD and share amounts are in millions; ratios and per-share values are unscaled. Source unit shares. Filed 2022-02-24, accession 0000895421-22-000400. https://www.sec.gov/Archives/edgar/data/895421/000089542122000400/ms-20211231.htm. Latest eligible comparative presentation at the information cutoff.</x:t>
        </x:r>
      </x:text>
    </x:comment>
    <x:comment ref="F2599" authorId="0">
      <x:text>
        <x:r>
          <x:t>MS FY2019 Common Stock, Shares, Issued. USD and share amounts are in millions; ratios and per-share values are unscaled. Source unit shares. Filed 2021-02-26, accession 0000895421-21-000286. https://www.sec.gov/Archives/edgar/data/895421/000089542121000286/ms-20201231.htm. Latest eligible comparative presentation at the information cutoff.</x:t>
        </x:r>
      </x:text>
    </x:comment>
    <x:comment ref="F2600" authorId="0">
      <x:text>
        <x:r>
          <x:t>MS FY2019 Treasury Stock, Shares. USD and share amounts are in millions; ratios and per-share values are unscaled. Source unit shares. Filed 2021-02-26, accession 0000895421-21-000286. https://www.sec.gov/Archives/edgar/data/895421/000089542121000286/ms-20201231.htm. Latest eligible comparative presentation at the information cutoff.</x:t>
        </x:r>
      </x:text>
    </x:comment>
    <x:comment ref="F2601" authorId="0">
      <x:text>
        <x:r>
          <x:t>MS FY2019 Deposits.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602" authorId="0">
      <x:text>
        <x:r>
          <x:t>MS FY2019 Gross loans and leases selected definition. USD and share amounts are in millions; ratios and per-share values are unscaled. Source unit USDm. Filed , accession . . Not reported / unavailable</x:t>
        </x:r>
      </x:text>
    </x:comment>
    <x:comment ref="F2603" authorId="0">
      <x:text>
        <x:r>
          <x:t>MS FY2019 Loans and Leases Receivable, Net Amount. USD and share amounts are in millions; ratios and per-share values are unscaled. Source unit USD. Filed 2020-11-03, accession 0000895421-20-000527. https://data.sec.gov/api/xbrl/companyfacts/CIK0000895421.json. Latest eligible comparative presentation at the information cutoff.</x:t>
        </x:r>
      </x:text>
    </x:comment>
    <x:comment ref="F2604" authorId="0">
      <x:text>
        <x:r>
          <x:t>MS FY2019 Loan allowance for credit losses.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05" authorId="0">
      <x:text>
        <x:r>
          <x:t>MS FY2019 Nonaccrual. USD and share amounts are in millions; ratios and per-share values are unscaled. Source unit USDm. Filed , accession . . Not reported / unavailable</x:t>
        </x:r>
      </x:text>
    </x:comment>
    <x:comment ref="F2606" authorId="0">
      <x:text>
        <x:r>
          <x:t>MS FY2019 Cash and Cash Equivalents, at Carrying Value.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607" authorId="0">
      <x:text>
        <x:r>
          <x:t>MS FY2019 Accumulated Other Comprehensive Income (Loss), Net of Tax.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608" authorId="0">
      <x:text>
        <x:r>
          <x:t>MS FY2019 Interest Income (Expense), Net.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09" authorId="0">
      <x:text>
        <x:r>
          <x:t>MS FY2019 Noninterest Income.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10" authorId="0">
      <x:text>
        <x:r>
          <x:t>MS FY2019 Revenues, Net of Interest Expense.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11" authorId="0">
      <x:text>
        <x:r>
          <x:t>MS FY2019 Noninterest Expense.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12" authorId="0">
      <x:text>
        <x:r>
          <x:t>MS FY2019 Provision for credit losses. USD and share amounts are in millions; ratios and per-share values are unscaled. Source unit USD. Filed 2022-02-24, accession 0000895421-22-000400. https://www.sec.gov/Archives/edgar/data/895421/000089542122000400/ms-20211231.htm. Exact consolidated inline XBRL context and period.</x:t>
        </x:r>
      </x:text>
    </x:comment>
    <x:comment ref="F2613" authorId="0">
      <x:text>
        <x:r>
          <x:t>MS FY2019 Income (Loss) from Continuing Operations before Income Taxes, Noncontrolling Interest.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14" authorId="0">
      <x:text>
        <x:r>
          <x:t>MS FY2019 Income Tax Expense (Benefit).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15" authorId="0">
      <x:text>
        <x:r>
          <x:t>MS FY2019 Net Income (Loss) Attributable to Parent.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16" authorId="0">
      <x:text>
        <x:r>
          <x:t>MS FY2019 Net Income (Loss) Available to Common Stockholders, Basic.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17" authorId="0">
      <x:text>
        <x:r>
          <x:t>MS FY2019 Dividends, Preferred Stock.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18" authorId="0">
      <x:text>
        <x:r>
          <x:t>MS FY2019 Earnings Per Share, Diluted. USD and share amounts are in millions; ratios and per-share values are unscaled. Source unit USD/shares.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19" authorId="0">
      <x:text>
        <x:r>
          <x:t>MS FY2019 Weighted Average Number of Shares Outstanding, Diluted. USD and share amounts are in millions; ratios and per-share values are unscaled. Source unit shares.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20" authorId="0">
      <x:text>
        <x:r>
          <x:t>MS FY2019 Common Stock, Dividends, Per Share, Declared. USD and share amounts are in millions; ratios and per-share values are unscaled. Source unit USD/shares.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21" authorId="0">
      <x:text>
        <x:r>
          <x:t>MS FY2019 Payments of Dividends.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22" authorId="0">
      <x:text>
        <x:r>
          <x:t>MS FY2019 Common share repurchases paid. USD and share amounts are in millions; ratios and per-share values are unscaled. Source unit USDm. Filed , accession . . Not reported / unavailable</x:t>
        </x:r>
      </x:text>
    </x:comment>
    <x:comment ref="F2623" authorId="0">
      <x:text>
        <x:r>
          <x:t>MS FY2019 Gross loan charge-offs. USD and share amounts are in millions; ratios and per-share values are unscaled. Source unit USDm. Filed , accession . . Not reported / unavailable</x:t>
        </x:r>
      </x:text>
    </x:comment>
    <x:comment ref="F2624" authorId="0">
      <x:text>
        <x:r>
          <x:t>MS FY2019 Loan recoveries. USD and share amounts are in millions; ratios and per-share values are unscaled. Source unit USDm. Filed , accession . . Not reported / unavailable</x:t>
        </x:r>
      </x:text>
    </x:comment>
    <x:comment ref="F2625" authorId="0">
      <x:text>
        <x:r>
          <x:t>MS FY2019 Banking Regulation, Risk-Weighted Assets, Actual. USD and share amounts are in millions; ratios and per-share values are unscaled. Source unit USD. Filed 2021-02-26, accession 0000895421-21-000286. https://www.sec.gov/Archives/edgar/data/895421/000089542121000286/ms-20201231.htm. Latest eligible comparative presentation at the information cutoff.</x:t>
        </x:r>
      </x:text>
    </x:comment>
    <x:comment ref="F2626" authorId="0">
      <x:text>
        <x:r>
          <x:t>MS FY2019 Banking Regulation, Common Equity Tier One Risk-Based Capital Ratio, Actual. USD and share amounts are in millions; ratios and per-share values are unscaled. Source unit pure. Filed 2021-02-26, accession 0000895421-21-000286. https://www.sec.gov/Archives/edgar/data/895421/000089542121000286/ms-20201231.htm. Latest eligible comparative presentation at the information cutoff.</x:t>
        </x:r>
      </x:text>
    </x:comment>
    <x:comment ref="F2627" authorId="0">
      <x:text>
        <x:r>
          <x:t>MS FY2019 Issuer reported net interest margin. USD and share amounts are in millions; ratios and per-share values are unscaled. Source unit %. Filed , accession . . Not reported / unavailable</x:t>
        </x:r>
      </x:text>
    </x:comment>
    <x:comment ref="F2628" authorId="0">
      <x:text>
        <x:r>
          <x:t>MS FY2019 Reported common book value per share. USD and share amounts are in millions; ratios and per-share values are unscaled. Source unit USD/shares. Filed 2021-02-26, accession 0000895421-21-000286. https://www.sec.gov/Archives/edgar/data/895421/000089542121000286/ms-20201231.htm. Exact consolidated inline XBRL context and period.</x:t>
        </x:r>
      </x:text>
    </x:comment>
    <x:comment ref="F2629" authorId="0">
      <x:text>
        <x:r>
          <x:t>MS FY2019 Reported tangible book value per share. USD and share amounts are in millions; ratios and per-share values are unscaled. Source unit USD/share. Filed , accession . . Not reported / unavailable</x:t>
        </x:r>
      </x:text>
    </x:comment>
    <x:comment ref="F2630" authorId="0">
      <x:text>
        <x:r>
          <x:t>MS FY2019 Reported tangible common equity. USD and share amounts are in millions; ratios and per-share values are unscaled. Source unit USDm. Filed , accession . . Not reported / unavailable</x:t>
        </x:r>
      </x:text>
    </x:comment>
    <x:comment ref="F2631" authorId="0">
      <x:text>
        <x:r>
          <x:t>MS FY2020 Assets.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32" authorId="0">
      <x:text>
        <x:r>
          <x:t>MS FY2020 Liabilities.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33" authorId="0">
      <x:text>
        <x:r>
          <x:t>MS FY2020 Stockholders' Equity Attributable to Parent.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34" authorId="0">
      <x:text>
        <x:r>
          <x:t>MS FY2020 Preferred equity carrying amount. USD and share amounts are in millions; ratios and per-share values are unscaled. Source unit USD. Filed 2022-02-24, accession 0000895421-22-000400. https://www.sec.gov/Archives/edgar/data/895421/000089542122000400/ms-20211231.htm. Exact consolidated inline XBRL context and period.</x:t>
        </x:r>
      </x:text>
    </x:comment>
    <x:comment ref="F2635" authorId="0">
      <x:text>
        <x:r>
          <x:t>MS FY2020 Reported common shareholders equity. USD and share amounts are in millions; ratios and per-share values are unscaled. Source unit USDm. Filed , accession . . Not reported / unavailable</x:t>
        </x:r>
      </x:text>
    </x:comment>
    <x:comment ref="F2636" authorId="0">
      <x:text>
        <x:r>
          <x:t>MS FY2020 Goodwill.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37" authorId="0">
      <x:text>
        <x:r>
          <x:t>MS FY2020 Other intangible assets excluding goodwill. USD and share amounts are in millions; ratios and per-share values are unscaled. Source unit USD. Filed 2023-02-24, accession 0000895421-23-000284. https://www.sec.gov/Archives/edgar/data/895421/000089542123000284/ms-20221231.htm. Exact consolidated inline XBRL context and period.</x:t>
        </x:r>
      </x:text>
    </x:comment>
    <x:comment ref="F2638" authorId="0">
      <x:text>
        <x:r>
          <x:t>MS FY2020 Reported goodwill and intangible assets combined. USD and share amounts are in millions; ratios and per-share values are unscaled. Source unit USDm. Filed , accession . . Not reported / unavailable</x:t>
        </x:r>
      </x:text>
    </x:comment>
    <x:comment ref="F2639" authorId="0">
      <x:text>
        <x:r>
          <x:t>MS FY2020 Common Stock, Shares, Outstanding. USD and share amounts are in millions; ratios and per-share values are unscaled. Source unit shares.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40" authorId="0">
      <x:text>
        <x:r>
          <x:t>MS FY2020 Common Stock, Shares, Issued. USD and share amounts are in millions; ratios and per-share values are unscaled. Source unit shares.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41" authorId="0">
      <x:text>
        <x:r>
          <x:t>MS FY2020 Treasury Stock, Shares. USD and share amounts are in millions; ratios and per-share values are unscaled. Source unit shares.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42" authorId="0">
      <x:text>
        <x:r>
          <x:t>MS FY2020 Deposits.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43" authorId="0">
      <x:text>
        <x:r>
          <x:t>MS FY2020 Gross loans and leases selected definition. USD and share amounts are in millions; ratios and per-share values are unscaled. Source unit USDm. Filed , accession . . Not reported / unavailable</x:t>
        </x:r>
      </x:text>
    </x:comment>
    <x:comment ref="F2644" authorId="0">
      <x:text>
        <x:r>
          <x:t>MS FY2020 Net loans after allowance selected definition. USD and share amounts are in millions; ratios and per-share values are unscaled. Source unit USDm. Filed , accession . . Not reported / unavailable</x:t>
        </x:r>
      </x:text>
    </x:comment>
    <x:comment ref="F2645" authorId="0">
      <x:text>
        <x:r>
          <x:t>MS FY2020 Loan allowance for credit losses.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646" authorId="0">
      <x:text>
        <x:r>
          <x:t>MS FY2020 Nonaccrual. USD and share amounts are in millions; ratios and per-share values are unscaled. Source unit USDm. Filed , accession . . Not reported / unavailable</x:t>
        </x:r>
      </x:text>
    </x:comment>
    <x:comment ref="F2647" authorId="0">
      <x:text>
        <x:r>
          <x:t>MS FY2020 Cash and Cash Equivalents, at Carrying Value.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48" authorId="0">
      <x:text>
        <x:r>
          <x:t>MS FY2020 Accumulated Other Comprehensive Income (Loss), Net of Tax.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49" authorId="0">
      <x:text>
        <x:r>
          <x:t>MS FY2020 Interest Income (Expense), Net.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50" authorId="0">
      <x:text>
        <x:r>
          <x:t>MS FY2020 Noninterest Income.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51" authorId="0">
      <x:text>
        <x:r>
          <x:t>MS FY2020 Revenues, Net of Interest Expense.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52" authorId="0">
      <x:text>
        <x:r>
          <x:t>MS FY2020 Noninterest Expense.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53" authorId="0">
      <x:text>
        <x:r>
          <x:t>MS FY2020 Provision for Loan and Lease Losses.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54" authorId="0">
      <x:text>
        <x:r>
          <x:t>MS FY2020 Income (Loss) from Continuing Operations before Income Taxes, Noncontrolling Interest.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55" authorId="0">
      <x:text>
        <x:r>
          <x:t>MS FY2020 Income Tax Expense (Benefit).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56" authorId="0">
      <x:text>
        <x:r>
          <x:t>MS FY2020 Net Income (Loss) Attributable to Parent.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57" authorId="0">
      <x:text>
        <x:r>
          <x:t>MS FY2020 Net Income (Loss) Available to Common Stockholders, Basic.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58" authorId="0">
      <x:text>
        <x:r>
          <x:t>MS FY2020 Dividends, Preferred Stock.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59" authorId="0">
      <x:text>
        <x:r>
          <x:t>MS FY2020 Earnings Per Share, Diluted. USD and share amounts are in millions; ratios and per-share values are unscaled. Source unit USD/shares.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60" authorId="0">
      <x:text>
        <x:r>
          <x:t>MS FY2020 Weighted Average Number of Shares Outstanding, Diluted. USD and share amounts are in millions; ratios and per-share values are unscaled. Source unit shares.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61" authorId="0">
      <x:text>
        <x:r>
          <x:t>MS FY2020 Common Stock, Dividends, Per Share, Declared. USD and share amounts are in millions; ratios and per-share values are unscaled. Source unit USD/shares.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62" authorId="0">
      <x:text>
        <x:r>
          <x:t>MS FY2020 Payments of Dividends.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63" authorId="0">
      <x:text>
        <x:r>
          <x:t>MS FY2020 Common share repurchases paid. USD and share amounts are in millions; ratios and per-share values are unscaled. Source unit USDm. Filed , accession . . Not reported / unavailable</x:t>
        </x:r>
      </x:text>
    </x:comment>
    <x:comment ref="F2664" authorId="0">
      <x:text>
        <x:r>
          <x:t>MS FY2020 Gross loan charge-offs. USD and share amounts are in millions; ratios and per-share values are unscaled. Source unit USDm. Filed , accession . . Not reported / unavailable</x:t>
        </x:r>
      </x:text>
    </x:comment>
    <x:comment ref="F2665" authorId="0">
      <x:text>
        <x:r>
          <x:t>MS FY2020 Loan recoveries. USD and share amounts are in millions; ratios and per-share values are unscaled. Source unit USDm. Filed , accession . . Not reported / unavailable</x:t>
        </x:r>
      </x:text>
    </x:comment>
    <x:comment ref="F2666" authorId="0">
      <x:text>
        <x:r>
          <x:t>MS FY2020 Banking Regulation, Risk-Weighted Assets, Actual.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67" authorId="0">
      <x:text>
        <x:r>
          <x:t>MS FY2020 Banking Regulation, Common Equity Tier One Risk-Based Capital Ratio, Actual. USD and share amounts are in millions; ratios and per-share values are unscaled. Source unit pure.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68" authorId="0">
      <x:text>
        <x:r>
          <x:t>MS FY2020 Issuer reported net interest margin. USD and share amounts are in millions; ratios and per-share values are unscaled. Source unit %. Filed , accession . . Not reported / unavailable</x:t>
        </x:r>
      </x:text>
    </x:comment>
    <x:comment ref="F2669" authorId="0">
      <x:text>
        <x:r>
          <x:t>MS FY2020 Reported common book value per share. USD and share amounts are in millions; ratios and per-share values are unscaled. Source unit USD/shares. Filed 2021-02-26, accession 0000895421-21-000286. https://www.sec.gov/Archives/edgar/data/895421/000089542121000286/ms-20201231.htm. Exact consolidated inline XBRL context and period.</x:t>
        </x:r>
      </x:text>
    </x:comment>
    <x:comment ref="F2670" authorId="0">
      <x:text>
        <x:r>
          <x:t>MS FY2020 Reported tangible book value per share. USD and share amounts are in millions; ratios and per-share values are unscaled. Source unit USD/shares. Filed 2021-02-26, accession 0000895421-21-000286. https://www.sec.gov/Archives/edgar/data/895421/000089542121000286/ms-20201231.htm. Verified original issuer table row; same-date end balance, excluding average and regulatory minimum tables.</x:t>
        </x:r>
      </x:text>
    </x:comment>
    <x:comment ref="F2671" authorId="0">
      <x:text>
        <x:r>
          <x:t>MS FY2020 Reported tangible common equity. USD and share amounts are in millions; ratios and per-share values are unscaled. Source unit USDm. Filed , accession . . Not reported / unavailable</x:t>
        </x:r>
      </x:text>
    </x:comment>
    <x:comment ref="F2672" authorId="0">
      <x:text>
        <x:r>
          <x:t>MS FY2021 Assets.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73" authorId="0">
      <x:text>
        <x:r>
          <x:t>MS FY2021 Liabilities.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74" authorId="0">
      <x:text>
        <x:r>
          <x:t>MS FY2021 Stockholders' Equity Attributable to Parent.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75" authorId="0">
      <x:text>
        <x:r>
          <x:t>MS FY2021 Preferred equity carrying amount. USD and share amounts are in millions; ratios and per-share values are unscaled. Source unit USD. Filed 2023-02-24, accession 0000895421-23-000284. https://www.sec.gov/Archives/edgar/data/895421/000089542123000284/ms-20221231.htm. Exact consolidated inline XBRL context and period.</x:t>
        </x:r>
      </x:text>
    </x:comment>
    <x:comment ref="F2676" authorId="0">
      <x:text>
        <x:r>
          <x:t>MS FY2021 Reported common shareholders equity. USD and share amounts are in millions; ratios and per-share values are unscaled. Source unit USDm. Filed , accession . . Not reported / unavailable</x:t>
        </x:r>
      </x:text>
    </x:comment>
    <x:comment ref="F2677" authorId="0">
      <x:text>
        <x:r>
          <x:t>MS FY2021 Goodwill.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678" authorId="0">
      <x:text>
        <x:r>
          <x:t>MS FY2021 Other intangible assets excluding goodwill. USD and share amounts are in millions; ratios and per-share values are unscaled. Source unit USD. Filed 2024-02-22, accession 0000895421-24-000300. https://www.sec.gov/Archives/edgar/data/895421/000089542124000300/ms-20231231.htm. Exact consolidated inline XBRL context and period.</x:t>
        </x:r>
      </x:text>
    </x:comment>
    <x:comment ref="F2679" authorId="0">
      <x:text>
        <x:r>
          <x:t>MS FY2021 Reported goodwill and intangible assets combined. USD and share amounts are in millions; ratios and per-share values are unscaled. Source unit USDm. Filed , accession . . Not reported / unavailable</x:t>
        </x:r>
      </x:text>
    </x:comment>
    <x:comment ref="F2680" authorId="0">
      <x:text>
        <x:r>
          <x:t>MS FY2021 Common Stock, Shares, Outstanding. USD and share amounts are in millions; ratios and per-share values are unscaled. Source unit shares. Filed 2024-02-22, accession 0000895421-24-000300. https://www.sec.gov/Archives/edgar/data/895421/000089542124000300/ms-20231231.htm. Latest eligible comparative presentation at the information cutoff.</x:t>
        </x:r>
      </x:text>
    </x:comment>
    <x:comment ref="F2681" authorId="0">
      <x:text>
        <x:r>
          <x:t>MS FY2021 Common Stock, Shares, Issued. USD and share amounts are in millions; ratios and per-share values are unscaled. Source unit shares.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82" authorId="0">
      <x:text>
        <x:r>
          <x:t>MS FY2021 Treasury Stock, Shares. USD and share amounts are in millions; ratios and per-share values are unscaled. Source unit shares.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83" authorId="0">
      <x:text>
        <x:r>
          <x:t>MS FY2021 Deposits.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84" authorId="0">
      <x:text>
        <x:r>
          <x:t>MS FY2021 Gross loans and leases selected definition.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85" authorId="0">
      <x:text>
        <x:r>
          <x:t>MS FY2021 Net loans after allowance selected definition.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86" authorId="0">
      <x:text>
        <x:r>
          <x:t>MS FY2021 Loan allowance for credit losses.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687" authorId="0">
      <x:text>
        <x:r>
          <x:t>MS FY2021 Nonaccrual. USD and share amounts are in millions; ratios and per-share values are unscaled. Source unit USDm. Filed , accession . . Not reported / unavailable</x:t>
        </x:r>
      </x:text>
    </x:comment>
    <x:comment ref="F2688" authorId="0">
      <x:text>
        <x:r>
          <x:t>MS FY2021 Cash and Cash Equivalents, at Carrying Value.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89" authorId="0">
      <x:text>
        <x:r>
          <x:t>MS FY2021 Accumulated Other Comprehensive Income (Loss), Net of Tax.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690" authorId="0">
      <x:text>
        <x:r>
          <x:t>MS FY2021 Interest Income (Expense), Net.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691" authorId="0">
      <x:text>
        <x:r>
          <x:t>MS FY2021 Noninterest Income.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692" authorId="0">
      <x:text>
        <x:r>
          <x:t>MS FY2021 Revenues, Net of Interest Expense.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693" authorId="0">
      <x:text>
        <x:r>
          <x:t>MS FY2021 Noninterest Expense.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694" authorId="0">
      <x:text>
        <x:r>
          <x:t>MS FY2021 Provision for Loan and Lease Losses. USD and share amounts are in millions; ratios and per-share values are unscaled. Source unit USD. Filed 2022-02-24, accession 0000895421-22-000400. https://www.sec.gov/Archives/edgar/data/895421/000089542122000400/ms-20211231.htm. Latest eligible comparative presentation at the information cutoff.</x:t>
        </x:r>
      </x:text>
    </x:comment>
    <x:comment ref="F2695" authorId="0">
      <x:text>
        <x:r>
          <x:t>MS FY2021 Income (Loss) from Continuing Operations before Income Taxes, Noncontrolling Interest.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696" authorId="0">
      <x:text>
        <x:r>
          <x:t>MS FY2021 Income Tax Expense (Benefit).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697" authorId="0">
      <x:text>
        <x:r>
          <x:t>MS FY2021 Net Income (Loss) Attributable to Parent.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698" authorId="0">
      <x:text>
        <x:r>
          <x:t>MS FY2021 Net Income (Loss) Available to Common Stockholders, Basic.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699" authorId="0">
      <x:text>
        <x:r>
          <x:t>MS FY2021 Dividends, Preferred Stock.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00" authorId="0">
      <x:text>
        <x:r>
          <x:t>MS FY2021 Earnings Per Share, Diluted. USD and share amounts are in millions; ratios and per-share values are unscaled. Source unit USD/shares.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01" authorId="0">
      <x:text>
        <x:r>
          <x:t>MS FY2021 Weighted Average Number of Shares Outstanding, Diluted. USD and share amounts are in millions; ratios and per-share values are unscaled. Source unit shares.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02" authorId="0">
      <x:text>
        <x:r>
          <x:t>MS FY2021 Common Stock, Dividends, Per Share, Declared. USD and share amounts are in millions; ratios and per-share values are unscaled. Source unit USD/shares.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03" authorId="0">
      <x:text>
        <x:r>
          <x:t>MS FY2021 Payments of Dividends.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04" authorId="0">
      <x:text>
        <x:r>
          <x:t>MS FY2021 Common share repurchases paid. USD and share amounts are in millions; ratios and per-share values are unscaled. Source unit USDm. Filed , accession . . Not reported / unavailable</x:t>
        </x:r>
      </x:text>
    </x:comment>
    <x:comment ref="F2705" authorId="0">
      <x:text>
        <x:r>
          <x:t>MS FY2021 Gross loan charge-offs. USD and share amounts are in millions; ratios and per-share values are unscaled. Source unit USDm. Filed , accession . . Not reported / unavailable</x:t>
        </x:r>
      </x:text>
    </x:comment>
    <x:comment ref="F2706" authorId="0">
      <x:text>
        <x:r>
          <x:t>MS FY2021 Loan recoveries. USD and share amounts are in millions; ratios and per-share values are unscaled. Source unit USDm. Filed , accession . . Not reported / unavailable</x:t>
        </x:r>
      </x:text>
    </x:comment>
    <x:comment ref="F2707" authorId="0">
      <x:text>
        <x:r>
          <x:t>MS FY2021 Banking Regulation, Risk-Weighted Assets, Actual. USD and share amounts are in millions; ratios and per-share values are unscaled. Source unit USD. Filed 2023-02-24, accession 0000895421-23-000284. https://www.sec.gov/Archives/edgar/data/895421/000089542123000284/ms-20221231.htm. Latest eligible comparative presentation at the information cutoff.</x:t>
        </x:r>
      </x:text>
    </x:comment>
    <x:comment ref="F2708" authorId="0">
      <x:text>
        <x:r>
          <x:t>MS FY2021 Banking Regulation, Common Equity Tier One Risk-Based Capital Ratio, Actual. USD and share amounts are in millions; ratios and per-share values are unscaled. Source unit pure. Filed 2023-02-24, accession 0000895421-23-000284. https://www.sec.gov/Archives/edgar/data/895421/000089542123000284/ms-20221231.htm. Latest eligible comparative presentation at the information cutoff.</x:t>
        </x:r>
      </x:text>
    </x:comment>
    <x:comment ref="F2709" authorId="0">
      <x:text>
        <x:r>
          <x:t>MS FY2021 Issuer reported net interest margin. USD and share amounts are in millions; ratios and per-share values are unscaled. Source unit %. Filed , accession . . Not reported / unavailable</x:t>
        </x:r>
      </x:text>
    </x:comment>
    <x:comment ref="F2710" authorId="0">
      <x:text>
        <x:r>
          <x:t>MS FY2021 Reported common book value per share. USD and share amounts are in millions; ratios and per-share values are unscaled. Source unit USD/shares. Filed 2022-02-24, accession 0000895421-22-000400. https://www.sec.gov/Archives/edgar/data/895421/000089542122000400/ms-20211231.htm. Verified original issuer table row; same-date end balance, excluding average and regulatory minimum tables.</x:t>
        </x:r>
      </x:text>
    </x:comment>
    <x:comment ref="F2711" authorId="0">
      <x:text>
        <x:r>
          <x:t>MS FY2021 Reported tangible book value per share. USD and share amounts are in millions; ratios and per-share values are unscaled. Source unit USD/shares. Filed 2022-02-24, accession 0000895421-22-000400. https://www.sec.gov/Archives/edgar/data/895421/000089542122000400/ms-20211231.htm. Verified original issuer table row; same-date end balance, excluding average and regulatory minimum tables.</x:t>
        </x:r>
      </x:text>
    </x:comment>
    <x:comment ref="F2712" authorId="0">
      <x:text>
        <x:r>
          <x:t>MS FY2021 Reported tangible common equity. USD and share amounts are in millions; ratios and per-share values are unscaled. Source unit USDm. Filed , accession . . Not reported / unavailable</x:t>
        </x:r>
      </x:text>
    </x:comment>
    <x:comment ref="F2713" authorId="0">
      <x:text>
        <x:r>
          <x:t>MS FY2022 Assets.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14" authorId="0">
      <x:text>
        <x:r>
          <x:t>MS FY2022 Liabilities.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15" authorId="0">
      <x:text>
        <x:r>
          <x:t>MS FY2022 Stockholders' Equity Attributable to Parent.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16" authorId="0">
      <x:text>
        <x:r>
          <x:t>MS FY2022 Preferred equity carrying amount. USD and share amounts are in millions; ratios and per-share values are unscaled. Source unit USD. Filed 2024-02-22, accession 0000895421-24-000300. https://www.sec.gov/Archives/edgar/data/895421/000089542124000300/ms-20231231.htm. Exact consolidated inline XBRL context and period.</x:t>
        </x:r>
      </x:text>
    </x:comment>
    <x:comment ref="F2717" authorId="0">
      <x:text>
        <x:r>
          <x:t>MS FY2022 Reported common shareholders equity. USD and share amounts are in millions; ratios and per-share values are unscaled. Source unit USDm. Filed , accession . . Not reported / unavailable</x:t>
        </x:r>
      </x:text>
    </x:comment>
    <x:comment ref="F2718" authorId="0">
      <x:text>
        <x:r>
          <x:t>MS FY2022 Goodwill.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19" authorId="0">
      <x:text>
        <x:r>
          <x:t>MS FY2022 Other intangible assets excluding goodwill. USD and share amounts are in millions; ratios and per-share values are unscaled. Source unit USD. Filed 2025-02-21, accession 0000895421-25-000304. https://www.sec.gov/Archives/edgar/data/895421/000089542125000304/ms-20241231.htm. Exact consolidated inline XBRL context and period.</x:t>
        </x:r>
      </x:text>
    </x:comment>
    <x:comment ref="F2720" authorId="0">
      <x:text>
        <x:r>
          <x:t>MS FY2022 Reported goodwill and intangible assets combined. USD and share amounts are in millions; ratios and per-share values are unscaled. Source unit USDm. Filed , accession . . Not reported / unavailable</x:t>
        </x:r>
      </x:text>
    </x:comment>
    <x:comment ref="F2721" authorId="0">
      <x:text>
        <x:r>
          <x:t>MS FY2022 Common Stock, Shares, Outstanding. USD and share amounts are in millions; ratios and per-share values are unscaled. Source unit shares.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22" authorId="0">
      <x:text>
        <x:r>
          <x:t>MS FY2022 Common Stock, Shares, Issued. USD and share amounts are in millions; ratios and per-share values are unscaled. Source unit shares.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23" authorId="0">
      <x:text>
        <x:r>
          <x:t>MS FY2022 Treasury Stock, Shares. USD and share amounts are in millions; ratios and per-share values are unscaled. Source unit shares. Filed 2023-05-02, accession 0000895421-23-000315. https://data.sec.gov/api/xbrl/companyfacts/CIK0000895421.json. Latest eligible comparative presentation at the information cutoff.</x:t>
        </x:r>
      </x:text>
    </x:comment>
    <x:comment ref="F2724" authorId="0">
      <x:text>
        <x:r>
          <x:t>MS FY2022 Deposits.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25" authorId="0">
      <x:text>
        <x:r>
          <x:t>MS FY2022 Gross loans and leases selected definition.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26" authorId="0">
      <x:text>
        <x:r>
          <x:t>MS FY2022 Net loans after allowance selected definition.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27" authorId="0">
      <x:text>
        <x:r>
          <x:t>MS FY2022 Loan allowance for credit losses.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28" authorId="0">
      <x:text>
        <x:r>
          <x:t>MS FY2022 Nonaccrual. USD and share amounts are in millions; ratios and per-share values are unscaled. Source unit USDm. Filed , accession . . Not reported / unavailable</x:t>
        </x:r>
      </x:text>
    </x:comment>
    <x:comment ref="F2729" authorId="0">
      <x:text>
        <x:r>
          <x:t>MS FY2022 Cash and Cash Equivalents, at Carrying Value.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30" authorId="0">
      <x:text>
        <x:r>
          <x:t>MS FY2022 Accumulated Other Comprehensive Income (Loss), Net of Tax.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31" authorId="0">
      <x:text>
        <x:r>
          <x:t>MS FY2022 Interest Income (Expense), Net.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32" authorId="0">
      <x:text>
        <x:r>
          <x:t>MS FY2022 Noninterest Income.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33" authorId="0">
      <x:text>
        <x:r>
          <x:t>MS FY2022 Revenues, Net of Interest Expense.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34" authorId="0">
      <x:text>
        <x:r>
          <x:t>MS FY2022 Noninterest Expense.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35" authorId="0">
      <x:text>
        <x:r>
          <x:t>MS FY2022 Provision for credit losses. USD and share amounts are in millions; ratios and per-share values are unscaled. Source unit USDm. Filed , accession . . Not reported / unavailable</x:t>
        </x:r>
      </x:text>
    </x:comment>
    <x:comment ref="F2736" authorId="0">
      <x:text>
        <x:r>
          <x:t>MS FY2022 Income (Loss) from Continuing Operations before Income Taxes, Noncontrolling Interest.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37" authorId="0">
      <x:text>
        <x:r>
          <x:t>MS FY2022 Income Tax Expense (Benefit).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38" authorId="0">
      <x:text>
        <x:r>
          <x:t>MS FY2022 Net Income (Loss) Attributable to Parent.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39" authorId="0">
      <x:text>
        <x:r>
          <x:t>MS FY2022 Net Income (Loss) Available to Common Stockholders, Basic.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40" authorId="0">
      <x:text>
        <x:r>
          <x:t>MS FY2022 Dividends, Preferred Stock.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41" authorId="0">
      <x:text>
        <x:r>
          <x:t>MS FY2022 Earnings Per Share, Diluted. USD and share amounts are in millions; ratios and per-share values are unscaled. Source unit USD/shares.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42" authorId="0">
      <x:text>
        <x:r>
          <x:t>MS FY2022 Weighted Average Number of Shares Outstanding, Diluted. USD and share amounts are in millions; ratios and per-share values are unscaled. Source unit shares.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43" authorId="0">
      <x:text>
        <x:r>
          <x:t>MS FY2022 Common Stock, Dividends, Per Share, Declared. USD and share amounts are in millions; ratios and per-share values are unscaled. Source unit USD/shares.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44" authorId="0">
      <x:text>
        <x:r>
          <x:t>MS FY2022 Payments of Dividends.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45" authorId="0">
      <x:text>
        <x:r>
          <x:t>MS FY2022 Common share repurchases paid. USD and share amounts are in millions; ratios and per-share values are unscaled. Source unit USDm. Filed , accession . . Not reported / unavailable</x:t>
        </x:r>
      </x:text>
    </x:comment>
    <x:comment ref="F2746" authorId="0">
      <x:text>
        <x:r>
          <x:t>MS FY2022 Gross loan charge-offs. USD and share amounts are in millions; ratios and per-share values are unscaled. Source unit USDm. Filed , accession . . Not reported / unavailable</x:t>
        </x:r>
      </x:text>
    </x:comment>
    <x:comment ref="F2747" authorId="0">
      <x:text>
        <x:r>
          <x:t>MS FY2022 Loan recoveries. USD and share amounts are in millions; ratios and per-share values are unscaled. Source unit USDm. Filed , accession . . Not reported / unavailable</x:t>
        </x:r>
      </x:text>
    </x:comment>
    <x:comment ref="F2748" authorId="0">
      <x:text>
        <x:r>
          <x:t>MS FY2022 Banking Regulation, Risk-Weighted Assets, Actual. USD and share amounts are in millions; ratios and per-share values are unscaled. Source unit USD.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49" authorId="0">
      <x:text>
        <x:r>
          <x:t>MS FY2022 Banking Regulation, Common Equity Tier One Risk-Based Capital Ratio, Actual. USD and share amounts are in millions; ratios and per-share values are unscaled. Source unit pure. Filed 2024-02-22, accession 0000895421-24-000300. https://www.sec.gov/Archives/edgar/data/895421/000089542124000300/ms-20231231.htm. Latest eligible comparative presentation at the information cutoff.</x:t>
        </x:r>
      </x:text>
    </x:comment>
    <x:comment ref="F2750" authorId="0">
      <x:text>
        <x:r>
          <x:t>MS FY2022 Issuer reported net interest margin. USD and share amounts are in millions; ratios and per-share values are unscaled. Source unit %. Filed , accession . . Not reported / unavailable</x:t>
        </x:r>
      </x:text>
    </x:comment>
    <x:comment ref="F2751" authorId="0">
      <x:text>
        <x:r>
          <x:t>MS FY2022 Reported common book value per share. USD and share amounts are in millions; ratios and per-share values are unscaled. Source unit USD/shares. Filed 2023-02-24, accession 0000895421-23-000284. https://www.sec.gov/Archives/edgar/data/895421/000089542123000284/ms-20221231.htm. Verified original issuer table row; same-date end balance, excluding average and regulatory minimum tables.</x:t>
        </x:r>
      </x:text>
    </x:comment>
    <x:comment ref="F2752" authorId="0">
      <x:text>
        <x:r>
          <x:t>MS FY2022 Reported tangible book value per share. USD and share amounts are in millions; ratios and per-share values are unscaled. Source unit USD/shares. Filed 2023-02-24, accession 0000895421-23-000284. https://www.sec.gov/Archives/edgar/data/895421/000089542123000284/ms-20221231.htm. Verified original issuer table row; same-date end balance, excluding average and regulatory minimum tables.</x:t>
        </x:r>
      </x:text>
    </x:comment>
    <x:comment ref="F2753" authorId="0">
      <x:text>
        <x:r>
          <x:t>MS FY2022 Reported tangible common equity. USD and share amounts are in millions; ratios and per-share values are unscaled. Source unit USDm. Filed , accession . . Not reported / unavailable</x:t>
        </x:r>
      </x:text>
    </x:comment>
    <x:comment ref="F2754" authorId="0">
      <x:text>
        <x:r>
          <x:t>MS FY2023 Assets.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55" authorId="0">
      <x:text>
        <x:r>
          <x:t>MS FY2023 Liabilities.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56" authorId="0">
      <x:text>
        <x:r>
          <x:t>MS FY2023 Stockholders' Equity Attributable to Parent.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57" authorId="0">
      <x:text>
        <x:r>
          <x:t>MS FY2023 Preferred equity carrying amount. USD and share amounts are in millions; ratios and per-share values are unscaled. Source unit USD. Filed 2025-02-21, accession 0000895421-25-000304. https://www.sec.gov/Archives/edgar/data/895421/000089542125000304/ms-20241231.htm. Exact consolidated inline XBRL context and period.</x:t>
        </x:r>
      </x:text>
    </x:comment>
    <x:comment ref="F2758" authorId="0">
      <x:text>
        <x:r>
          <x:t>MS FY2023 Reported common shareholders equity. USD and share amounts are in millions; ratios and per-share values are unscaled. Source unit USDm. Filed , accession . . Not reported / unavailable</x:t>
        </x:r>
      </x:text>
    </x:comment>
    <x:comment ref="F2759" authorId="0">
      <x:text>
        <x:r>
          <x:t>MS FY2023 Goodwill.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60" authorId="0">
      <x:text>
        <x:r>
          <x:t>MS FY2023 Other intangible assets excluding goodwill. USD and share amounts are in millions; ratios and per-share values are unscaled. Source unit USD. Filed 2026-02-19, accession 0000895421-26-000086. https://www.sec.gov/Archives/edgar/data/895421/000089542126000086/ms-20251231.htm. Exact consolidated inline XBRL context and period.</x:t>
        </x:r>
      </x:text>
    </x:comment>
    <x:comment ref="F2761" authorId="0">
      <x:text>
        <x:r>
          <x:t>MS FY2023 Reported goodwill and intangible assets combined. USD and share amounts are in millions; ratios and per-share values are unscaled. Source unit USDm. Filed , accession . . Not reported / unavailable</x:t>
        </x:r>
      </x:text>
    </x:comment>
    <x:comment ref="F2762" authorId="0">
      <x:text>
        <x:r>
          <x:t>MS FY2023 Common Stock, Shares, Outstanding. USD and share amounts are in millions; ratios and per-share values are unscaled. Source unit shares.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63" authorId="0">
      <x:text>
        <x:r>
          <x:t>MS FY2023 Common Stock, Shares, Issued. USD and share amounts are in millions; ratios and per-share values are unscaled. Source unit shares.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64" authorId="0">
      <x:text>
        <x:r>
          <x:t>MS FY2023 Treasury Stock, Common, Shares. USD and share amounts are in millions; ratios and per-share values are unscaled. Source unit shares.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65" authorId="0">
      <x:text>
        <x:r>
          <x:t>MS FY2023 Deposits.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66" authorId="0">
      <x:text>
        <x:r>
          <x:t>MS FY2023 Gross loans and leases selected definition.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67" authorId="0">
      <x:text>
        <x:r>
          <x:t>MS FY2023 Net loans after allowance selected definition.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68" authorId="0">
      <x:text>
        <x:r>
          <x:t>MS FY2023 Loan allowance for credit losses.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69" authorId="0">
      <x:text>
        <x:r>
          <x:t>MS FY2023 Nonaccrual. USD and share amounts are in millions; ratios and per-share values are unscaled. Source unit USDm. Filed , accession . . Not reported / unavailable</x:t>
        </x:r>
      </x:text>
    </x:comment>
    <x:comment ref="F2770" authorId="0">
      <x:text>
        <x:r>
          <x:t>MS FY2023 Cash and Cash Equivalents, at Carrying Value.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71" authorId="0">
      <x:text>
        <x:r>
          <x:t>MS FY2023 Accumulated Other Comprehensive Income (Loss), Net of Tax.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72" authorId="0">
      <x:text>
        <x:r>
          <x:t>MS FY2023 Interest Income (Expense), Net.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73" authorId="0">
      <x:text>
        <x:r>
          <x:t>MS FY2023 Noninterest Income.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74" authorId="0">
      <x:text>
        <x:r>
          <x:t>MS FY2023 Revenues, Net of Interest Expense.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75" authorId="0">
      <x:text>
        <x:r>
          <x:t>MS FY2023 Noninterest Expense.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76" authorId="0">
      <x:text>
        <x:r>
          <x:t>MS FY2023 Provision for credit losses. USD and share amounts are in millions; ratios and per-share values are unscaled. Source unit USDm. Filed , accession . . Not reported / unavailable</x:t>
        </x:r>
      </x:text>
    </x:comment>
    <x:comment ref="F2777" authorId="0">
      <x:text>
        <x:r>
          <x:t>MS FY2023 Income (Loss) from Continuing Operations before Income Taxes, Noncontrolling Interest.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78" authorId="0">
      <x:text>
        <x:r>
          <x:t>MS FY2023 Income Tax Expense (Benefit).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79" authorId="0">
      <x:text>
        <x:r>
          <x:t>MS FY2023 Net Income (Loss) Attributable to Parent.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80" authorId="0">
      <x:text>
        <x:r>
          <x:t>MS FY2023 Net Income (Loss) Available to Common Stockholders, Basic.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81" authorId="0">
      <x:text>
        <x:r>
          <x:t>MS FY2023 Dividends, Preferred Stock.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82" authorId="0">
      <x:text>
        <x:r>
          <x:t>MS FY2023 Earnings Per Share, Diluted. USD and share amounts are in millions; ratios and per-share values are unscaled. Source unit USD/shares.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83" authorId="0">
      <x:text>
        <x:r>
          <x:t>MS FY2023 Weighted Average Number of Shares Outstanding, Diluted. USD and share amounts are in millions; ratios and per-share values are unscaled. Source unit shares.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84" authorId="0">
      <x:text>
        <x:r>
          <x:t>MS FY2023 Common Stock, Dividends, Per Share, Declared. USD and share amounts are in millions; ratios and per-share values are unscaled. Source unit USD/shares.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85" authorId="0">
      <x:text>
        <x:r>
          <x:t>MS FY2023 Payments of Dividends.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86" authorId="0">
      <x:text>
        <x:r>
          <x:t>MS FY2023 Common share repurchases paid. USD and share amounts are in millions; ratios and per-share values are unscaled. Source unit USDm. Filed , accession . . Not reported / unavailable</x:t>
        </x:r>
      </x:text>
    </x:comment>
    <x:comment ref="F2787" authorId="0">
      <x:text>
        <x:r>
          <x:t>MS FY2023 Gross loan charge-offs. USD and share amounts are in millions; ratios and per-share values are unscaled. Source unit USDm. Filed , accession . . Not reported / unavailable</x:t>
        </x:r>
      </x:text>
    </x:comment>
    <x:comment ref="F2788" authorId="0">
      <x:text>
        <x:r>
          <x:t>MS FY2023 Loan recoveries. USD and share amounts are in millions; ratios and per-share values are unscaled. Source unit USDm. Filed , accession . . Not reported / unavailable</x:t>
        </x:r>
      </x:text>
    </x:comment>
    <x:comment ref="F2789" authorId="0">
      <x:text>
        <x:r>
          <x:t>MS FY2023 Banking Regulation, Risk-Weighted Assets, Actual. USD and share amounts are in millions; ratios and per-share values are unscaled. Source unit USD.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90" authorId="0">
      <x:text>
        <x:r>
          <x:t>MS FY2023 Banking Regulation, Common Equity Tier One Risk-Based Capital Ratio, Actual. USD and share amounts are in millions; ratios and per-share values are unscaled. Source unit pure. Filed 2025-02-21, accession 0000895421-25-000304. https://www.sec.gov/Archives/edgar/data/895421/000089542125000304/ms-20241231.htm. Latest eligible comparative presentation at the information cutoff.</x:t>
        </x:r>
      </x:text>
    </x:comment>
    <x:comment ref="F2791" authorId="0">
      <x:text>
        <x:r>
          <x:t>MS FY2023 Issuer reported net interest margin. USD and share amounts are in millions; ratios and per-share values are unscaled. Source unit %. Filed , accession . . Not reported / unavailable</x:t>
        </x:r>
      </x:text>
    </x:comment>
    <x:comment ref="F2792" authorId="0">
      <x:text>
        <x:r>
          <x:t>MS FY2023 Reported common book value per share. USD and share amounts are in millions; ratios and per-share values are unscaled. Source unit USD/shares. Filed 2024-02-22, accession 0000895421-24-000300. https://www.sec.gov/Archives/edgar/data/895421/000089542124000300/ms-20231231.htm. Verified original issuer table row; same-date end balance, excluding average and regulatory minimum tables.</x:t>
        </x:r>
      </x:text>
    </x:comment>
    <x:comment ref="F2793" authorId="0">
      <x:text>
        <x:r>
          <x:t>MS FY2023 Reported tangible book value per share. USD and share amounts are in millions; ratios and per-share values are unscaled. Source unit USD/shares. Filed 2024-02-22, accession 0000895421-24-000300. https://www.sec.gov/Archives/edgar/data/895421/000089542124000300/ms-20231231.htm. Verified original issuer table row; same-date end balance, excluding average and regulatory minimum tables.</x:t>
        </x:r>
      </x:text>
    </x:comment>
    <x:comment ref="F2794" authorId="0">
      <x:text>
        <x:r>
          <x:t>MS FY2023 Reported tangible common equity. USD and share amounts are in millions; ratios and per-share values are unscaled. Source unit USDm. Filed , accession . . Not reported / unavailable</x:t>
        </x:r>
      </x:text>
    </x:comment>
    <x:comment ref="F2795" authorId="0">
      <x:text>
        <x:r>
          <x:t>MS FY2024 Assets.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96" authorId="0">
      <x:text>
        <x:r>
          <x:t>MS FY2024 Liabilities.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97" authorId="0">
      <x:text>
        <x:r>
          <x:t>MS FY2024 Stockholders' Equity Attributable to Parent.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798" authorId="0">
      <x:text>
        <x:r>
          <x:t>MS FY2024 Preferred equity carrying amount. USD and share amounts are in millions; ratios and per-share values are unscaled. Source unit USD. Filed 2026-02-19, accession 0000895421-26-000086. https://www.sec.gov/Archives/edgar/data/895421/000089542126000086/ms-20251231.htm. Exact consolidated inline XBRL context and period.</x:t>
        </x:r>
      </x:text>
    </x:comment>
    <x:comment ref="F2799" authorId="0">
      <x:text>
        <x:r>
          <x:t>MS FY2024 Reported common shareholders equity. USD and share amounts are in millions; ratios and per-share values are unscaled. Source unit USDm. Filed , accession . . Not reported / unavailable</x:t>
        </x:r>
      </x:text>
    </x:comment>
    <x:comment ref="F2800" authorId="0">
      <x:text>
        <x:r>
          <x:t>MS FY2024 Goodwill.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01" authorId="0">
      <x:text>
        <x:r>
          <x:t>MS FY2024 Intangible Assets, Net (Excluding Goodwill).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02" authorId="0">
      <x:text>
        <x:r>
          <x:t>MS FY2024 Reported goodwill and intangible assets combined. USD and share amounts are in millions; ratios and per-share values are unscaled. Source unit USDm. Filed , accession . . Not reported / unavailable</x:t>
        </x:r>
      </x:text>
    </x:comment>
    <x:comment ref="F2803" authorId="0">
      <x:text>
        <x:r>
          <x:t>MS FY2024 Common Stock, Shares, Outstanding. USD and share amounts are in millions; ratios and per-share values are unscaled. Source unit shares.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04" authorId="0">
      <x:text>
        <x:r>
          <x:t>MS FY2024 Common Stock, Shares, Issued. USD and share amounts are in millions; ratios and per-share values are unscaled. Source unit shares.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05" authorId="0">
      <x:text>
        <x:r>
          <x:t>MS FY2024 Treasury Stock, Common, Shares. USD and share amounts are in millions; ratios and per-share values are unscaled. Source unit shares.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06" authorId="0">
      <x:text>
        <x:r>
          <x:t>MS FY2024 Deposits.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07" authorId="0">
      <x:text>
        <x:r>
          <x:t>MS FY2024 Gross loans and leases selected definition.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08" authorId="0">
      <x:text>
        <x:r>
          <x:t>MS FY2024 Net loans after allowance selected definition.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09" authorId="0">
      <x:text>
        <x:r>
          <x:t>MS FY2024 Loan allowance for credit losses.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10" authorId="0">
      <x:text>
        <x:r>
          <x:t>MS FY2024 Nonaccrual. USD and share amounts are in millions; ratios and per-share values are unscaled. Source unit USDm. Filed , accession . . Not reported / unavailable</x:t>
        </x:r>
      </x:text>
    </x:comment>
    <x:comment ref="F2811" authorId="0">
      <x:text>
        <x:r>
          <x:t>MS FY2024 Cash and Cash Equivalents, at Carrying Value.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12" authorId="0">
      <x:text>
        <x:r>
          <x:t>MS FY2024 Accumulated Other Comprehensive Income (Loss), Net of Tax.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13" authorId="0">
      <x:text>
        <x:r>
          <x:t>MS FY2024 Interest Income (Expense), Net.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14" authorId="0">
      <x:text>
        <x:r>
          <x:t>MS FY2024 Noninterest Income.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15" authorId="0">
      <x:text>
        <x:r>
          <x:t>MS FY2024 Revenues, Net of Interest Expense.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16" authorId="0">
      <x:text>
        <x:r>
          <x:t>MS FY2024 Noninterest Expense.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17" authorId="0">
      <x:text>
        <x:r>
          <x:t>MS FY2024 Provision for credit losses. USD and share amounts are in millions; ratios and per-share values are unscaled. Source unit USDm. Filed , accession . . Not reported / unavailable</x:t>
        </x:r>
      </x:text>
    </x:comment>
    <x:comment ref="F2818" authorId="0">
      <x:text>
        <x:r>
          <x:t>MS FY2024 Income (Loss) from Continuing Operations before Income Taxes, Noncontrolling Interest.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19" authorId="0">
      <x:text>
        <x:r>
          <x:t>MS FY2024 Income Tax Expense (Benefit).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20" authorId="0">
      <x:text>
        <x:r>
          <x:t>MS FY2024 Net Income (Loss) Attributable to Parent.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21" authorId="0">
      <x:text>
        <x:r>
          <x:t>MS FY2024 Net Income (Loss) Available to Common Stockholders, Basic.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22" authorId="0">
      <x:text>
        <x:r>
          <x:t>MS FY2024 Dividends, Preferred Stock.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23" authorId="0">
      <x:text>
        <x:r>
          <x:t>MS FY2024 Earnings Per Share, Diluted. USD and share amounts are in millions; ratios and per-share values are unscaled. Source unit USD/shares.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24" authorId="0">
      <x:text>
        <x:r>
          <x:t>MS FY2024 Weighted Average Number of Shares Outstanding, Diluted. USD and share amounts are in millions; ratios and per-share values are unscaled. Source unit shares.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25" authorId="0">
      <x:text>
        <x:r>
          <x:t>MS FY2024 Common Stock, Dividends, Per Share, Declared. USD and share amounts are in millions; ratios and per-share values are unscaled. Source unit USD/shares.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26" authorId="0">
      <x:text>
        <x:r>
          <x:t>MS FY2024 Payments of Dividends.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27" authorId="0">
      <x:text>
        <x:r>
          <x:t>MS FY2024 Common share repurchases paid. USD and share amounts are in millions; ratios and per-share values are unscaled. Source unit USDm. Filed , accession . . Not reported / unavailable</x:t>
        </x:r>
      </x:text>
    </x:comment>
    <x:comment ref="F2828" authorId="0">
      <x:text>
        <x:r>
          <x:t>MS FY2024 Gross loan charge-offs. USD and share amounts are in millions; ratios and per-share values are unscaled. Source unit USDm. Filed , accession . . Not reported / unavailable</x:t>
        </x:r>
      </x:text>
    </x:comment>
    <x:comment ref="F2829" authorId="0">
      <x:text>
        <x:r>
          <x:t>MS FY2024 Loan recoveries. USD and share amounts are in millions; ratios and per-share values are unscaled. Source unit USDm. Filed , accession . . Not reported / unavailable</x:t>
        </x:r>
      </x:text>
    </x:comment>
    <x:comment ref="F2830" authorId="0">
      <x:text>
        <x:r>
          <x:t>MS FY2024 Banking Regulation, Risk-Weighted Assets, Actual.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31" authorId="0">
      <x:text>
        <x:r>
          <x:t>MS FY2024 Banking Regulation, Common Equity Tier One Risk-Based Capital Ratio, Actual. USD and share amounts are in millions; ratios and per-share values are unscaled. Source unit pure.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32" authorId="0">
      <x:text>
        <x:r>
          <x:t>MS FY2024 Issuer reported net interest margin. USD and share amounts are in millions; ratios and per-share values are unscaled. Source unit %. Filed , accession . . Not reported / unavailable</x:t>
        </x:r>
      </x:text>
    </x:comment>
    <x:comment ref="F2833" authorId="0">
      <x:text>
        <x:r>
          <x:t>MS FY2024 Reported common book value per share. USD and share amounts are in millions; ratios and per-share values are unscaled. Source unit USD/shares. Filed 2025-02-21, accession 0000895421-25-000304. https://www.sec.gov/Archives/edgar/data/895421/000089542125000304/ms-20241231.htm. Verified original issuer table row; same-date end balance, excluding average and regulatory minimum tables.</x:t>
        </x:r>
      </x:text>
    </x:comment>
    <x:comment ref="F2834" authorId="0">
      <x:text>
        <x:r>
          <x:t>MS FY2024 Reported tangible book value per share. USD and share amounts are in millions; ratios and per-share values are unscaled. Source unit USD/shares. Filed 2025-02-21, accession 0000895421-25-000304. https://www.sec.gov/Archives/edgar/data/895421/000089542125000304/ms-20241231.htm. Verified original issuer table row; same-date end balance, excluding average and regulatory minimum tables.</x:t>
        </x:r>
      </x:text>
    </x:comment>
    <x:comment ref="F2835" authorId="0">
      <x:text>
        <x:r>
          <x:t>MS FY2024 Reported tangible common equity. USD and share amounts are in millions; ratios and per-share values are unscaled. Source unit USDm. Filed , accession . . Not reported / unavailable</x:t>
        </x:r>
      </x:text>
    </x:comment>
    <x:comment ref="F2836" authorId="0">
      <x:text>
        <x:r>
          <x:t>MS FY2025 Assets.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37" authorId="0">
      <x:text>
        <x:r>
          <x:t>MS FY2025 Liabilities.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38" authorId="0">
      <x:text>
        <x:r>
          <x:t>MS FY2025 Stockholders' Equity Attributable to Parent.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39" authorId="0">
      <x:text>
        <x:r>
          <x:t>MS FY2025 Preferred equity carrying amount. USD and share amounts are in millions; ratios and per-share values are unscaled. Source unit USD. Filed 2026-08-04, accession 0000895421-26-000212. https://www.sec.gov/Archives/edgar/data/895421/000089542126000212/ms-20260630.htm. Exact consolidated inline XBRL context and period.</x:t>
        </x:r>
      </x:text>
    </x:comment>
    <x:comment ref="F2840" authorId="0">
      <x:text>
        <x:r>
          <x:t>MS FY2025 Reported common shareholders equity. USD and share amounts are in millions; ratios and per-share values are unscaled. Source unit USDm. Filed , accession . . Not reported / unavailable</x:t>
        </x:r>
      </x:text>
    </x:comment>
    <x:comment ref="F2841" authorId="0">
      <x:text>
        <x:r>
          <x:t>MS FY2025 Goodwill.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42" authorId="0">
      <x:text>
        <x:r>
          <x:t>MS FY2025 Intangible Assets, Net (Excluding Goodwill).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43" authorId="0">
      <x:text>
        <x:r>
          <x:t>MS FY2025 Reported goodwill and intangible assets combined. USD and share amounts are in millions; ratios and per-share values are unscaled. Source unit USDm. Filed , accession . . Not reported / unavailable</x:t>
        </x:r>
      </x:text>
    </x:comment>
    <x:comment ref="F2844" authorId="0">
      <x:text>
        <x:r>
          <x:t>MS FY2025 Common Stock, Shares, Outstanding. USD and share amounts are in millions; ratios and per-share values are unscaled. Source unit shares.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45" authorId="0">
      <x:text>
        <x:r>
          <x:t>MS FY2025 Common Stock, Shares, Issued. USD and share amounts are in millions; ratios and per-share values are unscaled. Source unit shares.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46" authorId="0">
      <x:text>
        <x:r>
          <x:t>MS FY2025 Treasury Stock, Common, Shares. USD and share amounts are in millions; ratios and per-share values are unscaled. Source unit shares.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47" authorId="0">
      <x:text>
        <x:r>
          <x:t>MS FY2025 Deposits.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48" authorId="0">
      <x:text>
        <x:r>
          <x:t>MS FY2025 Gross loans and leases selected definition.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49" authorId="0">
      <x:text>
        <x:r>
          <x:t>MS FY2025 Net loans after allowance selected definition.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50" authorId="0">
      <x:text>
        <x:r>
          <x:t>MS FY2025 Loan allowance for credit losses.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51" authorId="0">
      <x:text>
        <x:r>
          <x:t>MS FY2025 Nonaccrual. USD and share amounts are in millions; ratios and per-share values are unscaled. Source unit USDm. Filed , accession . . Not reported / unavailable</x:t>
        </x:r>
      </x:text>
    </x:comment>
    <x:comment ref="F2852" authorId="0">
      <x:text>
        <x:r>
          <x:t>MS FY2025 Cash and Cash Equivalents, at Carrying Value.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53" authorId="0">
      <x:text>
        <x:r>
          <x:t>MS FY2025 Accumulated Other Comprehensive Income (Loss), Net of Tax.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54" authorId="0">
      <x:text>
        <x:r>
          <x:t>MS FY2025 Interest Income (Expense), Net.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55" authorId="0">
      <x:text>
        <x:r>
          <x:t>MS FY2025 Noninterest Income.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56" authorId="0">
      <x:text>
        <x:r>
          <x:t>MS FY2025 Revenues, Net of Interest Expense.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57" authorId="0">
      <x:text>
        <x:r>
          <x:t>MS FY2025 Noninterest Expense.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58" authorId="0">
      <x:text>
        <x:r>
          <x:t>MS FY2025 Provision for credit losses. USD and share amounts are in millions; ratios and per-share values are unscaled. Source unit USDm. Filed , accession . . Not reported / unavailable</x:t>
        </x:r>
      </x:text>
    </x:comment>
    <x:comment ref="F2859" authorId="0">
      <x:text>
        <x:r>
          <x:t>MS FY2025 Income (Loss) from Continuing Operations before Income Taxes, Noncontrolling Interest.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60" authorId="0">
      <x:text>
        <x:r>
          <x:t>MS FY2025 Income Tax Expense (Benefit).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61" authorId="0">
      <x:text>
        <x:r>
          <x:t>MS FY2025 Net Income (Loss) Attributable to Parent.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62" authorId="0">
      <x:text>
        <x:r>
          <x:t>MS FY2025 Net Income (Loss) Available to Common Stockholders, Basic.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63" authorId="0">
      <x:text>
        <x:r>
          <x:t>MS FY2025 Dividends, Preferred Stock.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64" authorId="0">
      <x:text>
        <x:r>
          <x:t>MS FY2025 Earnings Per Share, Diluted. USD and share amounts are in millions; ratios and per-share values are unscaled. Source unit USD/shares.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65" authorId="0">
      <x:text>
        <x:r>
          <x:t>MS FY2025 Weighted Average Number of Shares Outstanding, Diluted. USD and share amounts are in millions; ratios and per-share values are unscaled. Source unit shares.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66" authorId="0">
      <x:text>
        <x:r>
          <x:t>MS FY2025 Common Stock, Dividends, Per Share, Declared. USD and share amounts are in millions; ratios and per-share values are unscaled. Source unit USD/shares.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67" authorId="0">
      <x:text>
        <x:r>
          <x:t>MS FY2025 Payments of Dividends. USD and share amounts are in millions; ratios and per-share values are unscaled. Source unit USD. Filed 2026-02-19, accession 0000895421-26-000086. https://www.sec.gov/Archives/edgar/data/895421/000089542126000086/ms-20251231.htm. Latest eligible comparative presentation at the information cutoff.</x:t>
        </x:r>
      </x:text>
    </x:comment>
    <x:comment ref="F2868" authorId="0">
      <x:text>
        <x:r>
          <x:t>MS FY2025 Common share repurchases paid. USD and share amounts are in millions; ratios and per-share values are unscaled. Source unit USDm. Filed , accession . . Not reported / unavailable</x:t>
        </x:r>
      </x:text>
    </x:comment>
    <x:comment ref="F2869" authorId="0">
      <x:text>
        <x:r>
          <x:t>MS FY2025 Gross loan charge-offs. USD and share amounts are in millions; ratios and per-share values are unscaled. Source unit USDm. Filed , accession . . Not reported / unavailable</x:t>
        </x:r>
      </x:text>
    </x:comment>
    <x:comment ref="F2870" authorId="0">
      <x:text>
        <x:r>
          <x:t>MS FY2025 Loan recoveries. USD and share amounts are in millions; ratios and per-share values are unscaled. Source unit USDm. Filed , accession . . Not reported / unavailable</x:t>
        </x:r>
      </x:text>
    </x:comment>
    <x:comment ref="F2871" authorId="0">
      <x:text>
        <x:r>
          <x:t>MS FY2025 Banking Regulation, Risk-Weighted Assets, Actual.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72" authorId="0">
      <x:text>
        <x:r>
          <x:t>MS FY2025 Banking Regulation, Common Equity Tier One Risk-Based Capital Ratio, Actual. USD and share amounts are in millions; ratios and per-share values are unscaled. Source unit pure.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73" authorId="0">
      <x:text>
        <x:r>
          <x:t>MS FY2025 Issuer reported net interest margin. USD and share amounts are in millions; ratios and per-share values are unscaled. Source unit %. Filed , accession . . Not reported / unavailable</x:t>
        </x:r>
      </x:text>
    </x:comment>
    <x:comment ref="F2874" authorId="0">
      <x:text>
        <x:r>
          <x:t>MS FY2025 Reported common book value per share. USD and share amounts are in millions; ratios and per-share values are unscaled. Source unit USD/shares. Filed 2026-02-19, accession 0000895421-26-000086. https://www.sec.gov/Archives/edgar/data/895421/000089542126000086/ms-20251231.htm. Verified original issuer table row; same-date end balance, excluding average and regulatory minimum tables.</x:t>
        </x:r>
      </x:text>
    </x:comment>
    <x:comment ref="F2875" authorId="0">
      <x:text>
        <x:r>
          <x:t>MS FY2025 Reported tangible book value per share. USD and share amounts are in millions; ratios and per-share values are unscaled. Source unit USD/shares. Filed 2026-02-19, accession 0000895421-26-000086. https://www.sec.gov/Archives/edgar/data/895421/000089542126000086/ms-20251231.htm. Verified original issuer table row; same-date end balance, excluding average and regulatory minimum tables.</x:t>
        </x:r>
      </x:text>
    </x:comment>
    <x:comment ref="F2876" authorId="0">
      <x:text>
        <x:r>
          <x:t>MS FY2025 Reported tangible common equity. USD and share amounts are in millions; ratios and per-share values are unscaled. Source unit USDm. Filed , accession . . Not reported / unavailable</x:t>
        </x:r>
      </x:text>
    </x:comment>
    <x:comment ref="F2877" authorId="0">
      <x:text>
        <x:r>
          <x:t>MS H1 2025 Assets. USD and share amounts are in millions; ratios and per-share values are unscaled. Source unit USD. Filed 2025-08-04, accession 0000895421-25-000440. https://www.sec.gov/Archives/edgar/data/895421/000089542125000440/ms-20250630.htm. Latest eligible comparative presentation at the information cutoff.</x:t>
        </x:r>
      </x:text>
    </x:comment>
    <x:comment ref="F2878" authorId="0">
      <x:text>
        <x:r>
          <x:t>MS H1 2025 Liabilities. USD and share amounts are in millions; ratios and per-share values are unscaled. Source unit USD. Filed 2025-08-04, accession 0000895421-25-000440. https://www.sec.gov/Archives/edgar/data/895421/000089542125000440/ms-20250630.htm. Latest eligible comparative presentation at the information cutoff.</x:t>
        </x:r>
      </x:text>
    </x:comment>
    <x:comment ref="F2879" authorId="0">
      <x:text>
        <x:r>
          <x:t>MS H1 2025 Stockholders' Equity Attributable to Parent. USD and share amounts are in millions; ratios and per-share values are unscaled. Source unit USD. Filed 2025-08-04, accession 0000895421-25-000440. https://www.sec.gov/Archives/edgar/data/895421/000089542125000440/ms-20250630.htm. Latest eligible comparative presentation at the information cutoff.</x:t>
        </x:r>
      </x:text>
    </x:comment>
    <x:comment ref="F2880" authorId="0">
      <x:text>
        <x:r>
          <x:t>MS H1 2025 Preferred equity carrying amount. USD and share amounts are in millions; ratios and per-share values are unscaled. Source unit USD. Filed 2025-08-04, accession 0000895421-25-000440. https://www.sec.gov/Archives/edgar/data/895421/000089542125000440/ms-20250630.htm. Exact consolidated inline XBRL context and period.</x:t>
        </x:r>
      </x:text>
    </x:comment>
    <x:comment ref="F2881" authorId="0">
      <x:text>
        <x:r>
          <x:t>MS H1 2025 Reported common shareholders equity. USD and share amounts are in millions; ratios and per-share values are unscaled. Source unit USDm. Filed , accession . . Not reported / unavailable</x:t>
        </x:r>
      </x:text>
    </x:comment>
    <x:comment ref="F2882" authorId="0">
      <x:text>
        <x:r>
          <x:t>MS H1 2025 Goodwill. USD and share amounts are in millions; ratios and per-share values are unscaled. Source unit USD. Filed 2025-08-04, accession 0000895421-25-000440. https://www.sec.gov/Archives/edgar/data/895421/000089542125000440/ms-20250630.htm. Latest eligible comparative presentation at the information cutoff.</x:t>
        </x:r>
      </x:text>
    </x:comment>
    <x:comment ref="F2883" authorId="0">
      <x:text>
        <x:r>
          <x:t>MS H1 2025 Intangible Assets, Net (Excluding Goodwill). USD and share amounts are in millions; ratios and per-share values are unscaled. Source unit USD. Filed 2025-08-04, accession 0000895421-25-000440. https://www.sec.gov/Archives/edgar/data/895421/000089542125000440/ms-20250630.htm. Latest eligible comparative presentation at the information cutoff.</x:t>
        </x:r>
      </x:text>
    </x:comment>
    <x:comment ref="F2884" authorId="0">
      <x:text>
        <x:r>
          <x:t>MS H1 2025 Reported goodwill and intangible assets combined. USD and share amounts are in millions; ratios and per-share values are unscaled. Source unit USDm. Filed , accession . . Not reported / unavailable</x:t>
        </x:r>
      </x:text>
    </x:comment>
    <x:comment ref="F2885" authorId="0">
      <x:text>
        <x:r>
          <x:t>MS H1 2025 Common Stock, Shares, Outstanding. USD and share amounts are in millions; ratios and per-share values are unscaled. Source unit shares. Filed 2025-08-04, accession 0000895421-25-000440. https://www.sec.gov/Archives/edgar/data/895421/000089542125000440/ms-20250630.htm. Latest eligible comparative presentation at the information cutoff.</x:t>
        </x:r>
      </x:text>
    </x:comment>
    <x:comment ref="F2886" authorId="0">
      <x:text>
        <x:r>
          <x:t>MS H1 2025 Common Stock, Shares, Issued. USD and share amounts are in millions; ratios and per-share values are unscaled. Source unit shares. Filed 2025-08-04, accession 0000895421-25-000440. https://www.sec.gov/Archives/edgar/data/895421/000089542125000440/ms-20250630.htm. Latest eligible comparative presentation at the information cutoff.</x:t>
        </x:r>
      </x:text>
    </x:comment>
    <x:comment ref="F2887" authorId="0">
      <x:text>
        <x:r>
          <x:t>MS H1 2025 Treasury Stock, Common, Shares. USD and share amounts are in millions; ratios and per-share values are unscaled. Source unit shares. Filed 2025-08-04, accession 0000895421-25-000440. https://www.sec.gov/Archives/edgar/data/895421/000089542125000440/ms-20250630.htm. Latest eligible comparative presentation at the information cutoff.</x:t>
        </x:r>
      </x:text>
    </x:comment>
    <x:comment ref="F2888" authorId="0">
      <x:text>
        <x:r>
          <x:t>MS H1 2025 Deposits. USD and share amounts are in millions; ratios and per-share values are unscaled. Source unit USD. Filed 2025-08-04, accession 0000895421-25-000440. https://www.sec.gov/Archives/edgar/data/895421/000089542125000440/ms-20250630.htm. Latest eligible comparative presentation at the information cutoff.</x:t>
        </x:r>
      </x:text>
    </x:comment>
    <x:comment ref="F2889" authorId="0">
      <x:text>
        <x:r>
          <x:t>MS H1 2025 Gross loans and leases selected definition. USD and share amounts are in millions; ratios and per-share values are unscaled. Source unit USD. Filed 2025-08-04, accession 0000895421-25-000440. https://www.sec.gov/Archives/edgar/data/895421/000089542125000440/ms-20250630.htm. Latest eligible comparative presentation at the information cutoff.</x:t>
        </x:r>
      </x:text>
    </x:comment>
    <x:comment ref="F2890" authorId="0">
      <x:text>
        <x:r>
          <x:t>MS H1 2025 Net loans after allowance selected definition. USD and share amounts are in millions; ratios and per-share values are unscaled. Source unit USD. Filed 2025-08-04, accession 0000895421-25-000440. https://www.sec.gov/Archives/edgar/data/895421/000089542125000440/ms-20250630.htm. Latest eligible comparative presentation at the information cutoff.</x:t>
        </x:r>
      </x:text>
    </x:comment>
    <x:comment ref="F2891" authorId="0">
      <x:text>
        <x:r>
          <x:t>MS H1 2025 Loan allowance for credit losses.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92" authorId="0">
      <x:text>
        <x:r>
          <x:t>MS H1 2025 Nonaccrual. USD and share amounts are in millions; ratios and per-share values are unscaled. Source unit USDm. Filed , accession . . Not reported / unavailable</x:t>
        </x:r>
      </x:text>
    </x:comment>
    <x:comment ref="F2893" authorId="0">
      <x:text>
        <x:r>
          <x:t>MS H1 2025 Cash and Cash Equivalents, at Carrying Value. USD and share amounts are in millions; ratios and per-share values are unscaled. Source unit USD. Filed 2025-08-04, accession 0000895421-25-000440. https://www.sec.gov/Archives/edgar/data/895421/000089542125000440/ms-20250630.htm. Latest eligible comparative presentation at the information cutoff.</x:t>
        </x:r>
      </x:text>
    </x:comment>
    <x:comment ref="F2894" authorId="0">
      <x:text>
        <x:r>
          <x:t>MS H1 2025 Accumulated Other Comprehensive Income (Loss), Net of Tax. USD and share amounts are in millions; ratios and per-share values are unscaled. Source unit USD. Filed 2025-08-04, accession 0000895421-25-000440. https://www.sec.gov/Archives/edgar/data/895421/000089542125000440/ms-20250630.htm. Latest eligible comparative presentation at the information cutoff.</x:t>
        </x:r>
      </x:text>
    </x:comment>
    <x:comment ref="F2895" authorId="0">
      <x:text>
        <x:r>
          <x:t>MS H1 2025 Interest Income (Expense), Net.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96" authorId="0">
      <x:text>
        <x:r>
          <x:t>MS H1 2025 Noninterest Income.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97" authorId="0">
      <x:text>
        <x:r>
          <x:t>MS H1 2025 Revenues, Net of Interest Expense.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98" authorId="0">
      <x:text>
        <x:r>
          <x:t>MS H1 2025 Noninterest Expense.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899" authorId="0">
      <x:text>
        <x:r>
          <x:t>MS H1 2025 Provision for credit losses. USD and share amounts are in millions; ratios and per-share values are unscaled. Source unit USDm. Filed , accession . . Not reported / unavailable</x:t>
        </x:r>
      </x:text>
    </x:comment>
    <x:comment ref="F2900" authorId="0">
      <x:text>
        <x:r>
          <x:t>MS H1 2025 Income (Loss) from Continuing Operations before Income Taxes, Noncontrolling Interest.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01" authorId="0">
      <x:text>
        <x:r>
          <x:t>MS H1 2025 Income Tax Expense (Benefit).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02" authorId="0">
      <x:text>
        <x:r>
          <x:t>MS H1 2025 Net Income (Loss) Attributable to Parent.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03" authorId="0">
      <x:text>
        <x:r>
          <x:t>MS H1 2025 Net Income (Loss) Available to Common Stockholders, Basic.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04" authorId="0">
      <x:text>
        <x:r>
          <x:t>MS H1 2025 Dividends, Preferred Stock.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05" authorId="0">
      <x:text>
        <x:r>
          <x:t>MS H1 2025 Earnings Per Share, Diluted. USD and share amounts are in millions; ratios and per-share values are unscaled. Source unit USD/shares.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06" authorId="0">
      <x:text>
        <x:r>
          <x:t>MS H1 2025 Weighted Average Number of Shares Outstanding, Diluted. USD and share amounts are in millions; ratios and per-share values are unscaled. Source unit shares.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07" authorId="0">
      <x:text>
        <x:r>
          <x:t>MS H1 2025 Common Stock, Dividends, Per Share, Declared. USD and share amounts are in millions; ratios and per-share values are unscaled. Source unit USD/shares.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08" authorId="0">
      <x:text>
        <x:r>
          <x:t>MS H1 2025 Payments of Dividends.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09" authorId="0">
      <x:text>
        <x:r>
          <x:t>MS H1 2025 Common share repurchases paid. USD and share amounts are in millions; ratios and per-share values are unscaled. Source unit USDm. Filed , accession . . Not reported / unavailable</x:t>
        </x:r>
      </x:text>
    </x:comment>
    <x:comment ref="F2910" authorId="0">
      <x:text>
        <x:r>
          <x:t>MS H1 2025 Gross loan charge-offs. USD and share amounts are in millions; ratios and per-share values are unscaled. Source unit USDm. Filed , accession . . Not reported / unavailable</x:t>
        </x:r>
      </x:text>
    </x:comment>
    <x:comment ref="F2911" authorId="0">
      <x:text>
        <x:r>
          <x:t>MS H1 2025 Loan recoveries. USD and share amounts are in millions; ratios and per-share values are unscaled. Source unit USDm. Filed , accession . . Not reported / unavailable</x:t>
        </x:r>
      </x:text>
    </x:comment>
    <x:comment ref="F2912" authorId="0">
      <x:text>
        <x:r>
          <x:t>MS H1 2025 Banking Regulation, Risk-Weighted Assets, Actual. USD and share amounts are in millions; ratios and per-share values are unscaled. Source unit USD. Filed 2025-08-04, accession 0000895421-25-000440. https://www.sec.gov/Archives/edgar/data/895421/000089542125000440/ms-20250630.htm. Latest eligible comparative presentation at the information cutoff.</x:t>
        </x:r>
      </x:text>
    </x:comment>
    <x:comment ref="F2913" authorId="0">
      <x:text>
        <x:r>
          <x:t>MS H1 2025 Banking Regulation, Common Equity Tier One Risk-Based Capital Ratio, Actual. USD and share amounts are in millions; ratios and per-share values are unscaled. Source unit pure. Filed 2025-08-04, accession 0000895421-25-000440. https://www.sec.gov/Archives/edgar/data/895421/000089542125000440/ms-20250630.htm. Latest eligible comparative presentation at the information cutoff.</x:t>
        </x:r>
      </x:text>
    </x:comment>
    <x:comment ref="F2914" authorId="0">
      <x:text>
        <x:r>
          <x:t>MS H1 2025 Issuer reported net interest margin. USD and share amounts are in millions; ratios and per-share values are unscaled. Source unit %. Filed , accession . . Not reported / unavailable</x:t>
        </x:r>
      </x:text>
    </x:comment>
    <x:comment ref="F2915" authorId="0">
      <x:text>
        <x:r>
          <x:t>MS H1 2025 Reported common book value per share. USD and share amounts are in millions; ratios and per-share values are unscaled. Source unit USD/shares. Filed 2025-08-04, accession 0000895421-25-000440. https://www.sec.gov/Archives/edgar/data/895421/000089542125000440/ms-20250630.htm. Verified original issuer table row; same-date end balance, excluding average and regulatory minimum tables.</x:t>
        </x:r>
      </x:text>
    </x:comment>
    <x:comment ref="F2916" authorId="0">
      <x:text>
        <x:r>
          <x:t>MS H1 2025 Reported tangible book value per share. USD and share amounts are in millions; ratios and per-share values are unscaled. Source unit USD/shares. Filed 2025-08-04, accession 0000895421-25-000440. https://www.sec.gov/Archives/edgar/data/895421/000089542125000440/ms-20250630.htm. Verified original issuer table row; same-date end balance, excluding average and regulatory minimum tables.</x:t>
        </x:r>
      </x:text>
    </x:comment>
    <x:comment ref="F2917" authorId="0">
      <x:text>
        <x:r>
          <x:t>MS H1 2025 Reported tangible common equity. USD and share amounts are in millions; ratios and per-share values are unscaled. Source unit USDm. Filed , accession . . Not reported / unavailable</x:t>
        </x:r>
      </x:text>
    </x:comment>
    <x:comment ref="F2918" authorId="0">
      <x:text>
        <x:r>
          <x:t>MS H1 2026 Assets.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19" authorId="0">
      <x:text>
        <x:r>
          <x:t>MS H1 2026 Liabilities.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20" authorId="0">
      <x:text>
        <x:r>
          <x:t>MS H1 2026 Stockholders' Equity Attributable to Parent.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21" authorId="0">
      <x:text>
        <x:r>
          <x:t>MS H1 2026 Preferred equity carrying amount. USD and share amounts are in millions; ratios and per-share values are unscaled. Source unit USD. Filed 2026-08-04, accession 0000895421-26-000212. https://www.sec.gov/Archives/edgar/data/895421/000089542126000212/ms-20260630.htm. Exact consolidated inline XBRL context and period.</x:t>
        </x:r>
      </x:text>
    </x:comment>
    <x:comment ref="F2922" authorId="0">
      <x:text>
        <x:r>
          <x:t>MS H1 2026 Reported common shareholders equity. USD and share amounts are in millions; ratios and per-share values are unscaled. Source unit USD. Filed 2026-08-04, accession 0000895421-26-000212. https://www.sec.gov/Archives/edgar/data/895421/000089542126000212/ms-20260630.htm. Verified original issuer table row; same-date end balance, excluding average and regulatory minimum tables.</x:t>
        </x:r>
      </x:text>
    </x:comment>
    <x:comment ref="F2923" authorId="0">
      <x:text>
        <x:r>
          <x:t>MS H1 2026 Goodwill.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24" authorId="0">
      <x:text>
        <x:r>
          <x:t>MS H1 2026 Intangible Assets, Net (Excluding Goodwill).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25" authorId="0">
      <x:text>
        <x:r>
          <x:t>MS H1 2026 Reported goodwill and intangible assets combined. USD and share amounts are in millions; ratios and per-share values are unscaled. Source unit USDm. Filed , accession . . Not reported / unavailable</x:t>
        </x:r>
      </x:text>
    </x:comment>
    <x:comment ref="F2926" authorId="0">
      <x:text>
        <x:r>
          <x:t>MS H1 2026 Common Stock, Shares, Outstanding. USD and share amounts are in millions; ratios and per-share values are unscaled. Source unit shares.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27" authorId="0">
      <x:text>
        <x:r>
          <x:t>MS H1 2026 Common Stock, Shares, Issued. USD and share amounts are in millions; ratios and per-share values are unscaled. Source unit shares.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28" authorId="0">
      <x:text>
        <x:r>
          <x:t>MS H1 2026 Treasury Stock, Common, Shares. USD and share amounts are in millions; ratios and per-share values are unscaled. Source unit shares.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29" authorId="0">
      <x:text>
        <x:r>
          <x:t>MS H1 2026 Deposits.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30" authorId="0">
      <x:text>
        <x:r>
          <x:t>MS H1 2026 Gross loans and leases selected definition. USD and share amounts are in millions; ratios and per-share values are unscaled. Source unit USD. Filed 2026-08-04, accession 0000895421-26-000212. https://www.sec.gov/Archives/edgar/data/895421/000089542126000212/ms-20260630.htm. Verified original issuer table row; same-date end balance, excluding average and regulatory minimum tables.</x:t>
        </x:r>
      </x:text>
    </x:comment>
    <x:comment ref="F2931" authorId="0">
      <x:text>
        <x:r>
          <x:t>MS H1 2026 Net loans after allowance selected definition.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32" authorId="0">
      <x:text>
        <x:r>
          <x:t>MS H1 2026 Loan allowance for credit losses.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33" authorId="0">
      <x:text>
        <x:r>
          <x:t>MS H1 2026 Nonaccrual. USD and share amounts are in millions; ratios and per-share values are unscaled. Source unit USDm. Filed , accession . . Not reported / unavailable</x:t>
        </x:r>
      </x:text>
    </x:comment>
    <x:comment ref="F2934" authorId="0">
      <x:text>
        <x:r>
          <x:t>MS H1 2026 Cash and Cash Equivalents, at Carrying Value.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35" authorId="0">
      <x:text>
        <x:r>
          <x:t>MS H1 2026 Accumulated Other Comprehensive Income (Loss), Net of Tax.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36" authorId="0">
      <x:text>
        <x:r>
          <x:t>MS H1 2026 Interest Income (Expense), Net.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37" authorId="0">
      <x:text>
        <x:r>
          <x:t>MS H1 2026 Noninterest Income.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38" authorId="0">
      <x:text>
        <x:r>
          <x:t>MS H1 2026 Revenues, Net of Interest Expense.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39" authorId="0">
      <x:text>
        <x:r>
          <x:t>MS H1 2026 Noninterest Expense.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40" authorId="0">
      <x:text>
        <x:r>
          <x:t>MS H1 2026 Provision for credit losses. USD and share amounts are in millions; ratios and per-share values are unscaled. Source unit USDm. Filed , accession . . Not reported / unavailable</x:t>
        </x:r>
      </x:text>
    </x:comment>
    <x:comment ref="F2941" authorId="0">
      <x:text>
        <x:r>
          <x:t>MS H1 2026 Income (Loss) from Continuing Operations before Income Taxes, Noncontrolling Interest.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42" authorId="0">
      <x:text>
        <x:r>
          <x:t>MS H1 2026 Income Tax Expense (Benefit).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43" authorId="0">
      <x:text>
        <x:r>
          <x:t>MS H1 2026 Net Income (Loss) Attributable to Parent.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44" authorId="0">
      <x:text>
        <x:r>
          <x:t>MS H1 2026 Net Income (Loss) Available to Common Stockholders, Basic.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45" authorId="0">
      <x:text>
        <x:r>
          <x:t>MS H1 2026 Dividends, Preferred Stock.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46" authorId="0">
      <x:text>
        <x:r>
          <x:t>MS H1 2026 Earnings Per Share, Diluted. USD and share amounts are in millions; ratios and per-share values are unscaled. Source unit USD/shares.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47" authorId="0">
      <x:text>
        <x:r>
          <x:t>MS H1 2026 Weighted Average Number of Shares Outstanding, Diluted. USD and share amounts are in millions; ratios and per-share values are unscaled. Source unit shares.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48" authorId="0">
      <x:text>
        <x:r>
          <x:t>MS H1 2026 Common Stock, Dividends, Per Share, Declared. USD and share amounts are in millions; ratios and per-share values are unscaled. Source unit USD/shares.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49" authorId="0">
      <x:text>
        <x:r>
          <x:t>MS H1 2026 Payments of Dividends.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50" authorId="0">
      <x:text>
        <x:r>
          <x:t>MS H1 2026 Common share repurchases paid. USD and share amounts are in millions; ratios and per-share values are unscaled. Source unit USDm. Filed , accession . . Not reported / unavailable</x:t>
        </x:r>
      </x:text>
    </x:comment>
    <x:comment ref="F2951" authorId="0">
      <x:text>
        <x:r>
          <x:t>MS H1 2026 Gross loan charge-offs. USD and share amounts are in millions; ratios and per-share values are unscaled. Source unit USDm. Filed , accession . . Not reported / unavailable</x:t>
        </x:r>
      </x:text>
    </x:comment>
    <x:comment ref="F2952" authorId="0">
      <x:text>
        <x:r>
          <x:t>MS H1 2026 Loan recoveries. USD and share amounts are in millions; ratios and per-share values are unscaled. Source unit USDm. Filed , accession . . Not reported / unavailable</x:t>
        </x:r>
      </x:text>
    </x:comment>
    <x:comment ref="F2953" authorId="0">
      <x:text>
        <x:r>
          <x:t>MS H1 2026 Banking Regulation, Risk-Weighted Assets, Actual. USD and share amounts are in millions; ratios and per-share values are unscaled. Source unit USD. Filed 2026-08-04, accession 0000895421-26-000212. https://www.sec.gov/Archives/edgar/data/895421/000089542126000212/ms-20260630.htm. Latest eligible comparative presentation at the information cutoff.</x:t>
        </x:r>
      </x:text>
    </x:comment>
    <x:comment ref="F2954" authorId="0">
      <x:text>
        <x:r>
          <x:t>MS H1 2026 Actual standardized CET1 ratio. USD and share amounts are in millions; ratios and per-share values are unscaled. Source unit pure. Filed 2026-08-04, accession 0000895421-26-000212. https://www.sec.gov/Archives/edgar/data/895421/000089542126000212/ms-20260630.htm. Verified original issuer table row; same-date end balance, excluding average and regulatory minimum tables.</x:t>
        </x:r>
      </x:text>
    </x:comment>
    <x:comment ref="F2955" authorId="0">
      <x:text>
        <x:r>
          <x:t>MS H1 2026 Issuer reported net interest margin. USD and share amounts are in millions; ratios and per-share values are unscaled. Source unit %. Filed , accession . . Not reported / unavailable</x:t>
        </x:r>
      </x:text>
    </x:comment>
    <x:comment ref="F2956" authorId="0">
      <x:text>
        <x:r>
          <x:t>MS H1 2026 Reported common book value per share. USD and share amounts are in millions; ratios and per-share values are unscaled. Source unit USD/shares. Filed 2026-08-04, accession 0000895421-26-000212. https://www.sec.gov/Archives/edgar/data/895421/000089542126000212/ms-20260630.htm. Verified original issuer table row; same-date end balance, excluding average and regulatory minimum tables.</x:t>
        </x:r>
      </x:text>
    </x:comment>
    <x:comment ref="F2957" authorId="0">
      <x:text>
        <x:r>
          <x:t>MS H1 2026 Reported tangible book value per share. USD and share amounts are in millions; ratios and per-share values are unscaled. Source unit USD/shares. Filed 2026-08-04, accession 0000895421-26-000212. https://www.sec.gov/Archives/edgar/data/895421/000089542126000212/ms-20260630.htm. Verified original issuer table row; same-date end balance, excluding average and regulatory minimum tables.</x:t>
        </x:r>
      </x:text>
    </x:comment>
    <x:comment ref="F2958" authorId="0">
      <x:text>
        <x:r>
          <x:t>MS H1 2026 Reported tangible common equity. USD and share amounts are in millions; ratios and per-share values are unscaled. Source unit USD. Filed 2026-08-04, accession 0000895421-26-000212. https://www.sec.gov/Archives/edgar/data/895421/000089542126000212/ms-20260630.htm. Verified original issuer table row; same-date end balance, excluding average and regulatory minimum tables.</x:t>
        </x:r>
      </x:text>
    </x:comment>
    <x:comment ref="F2959" authorId="0">
      <x:text>
        <x:r>
          <x:t>USB FY2016 Assets. USD and share amounts are in millions; ratios and per-share values are unscaled. Source unit USD. Filed 2018-02-22, accession 0001193125-18-053893. https://www.sec.gov/Archives/edgar/data/36104/000119312518053893/d492040d10k.htm. Latest eligible comparative presentation at the information cutoff.</x:t>
        </x:r>
      </x:text>
    </x:comment>
    <x:comment ref="F2960" authorId="0">
      <x:text>
        <x:r>
          <x:t>USB FY2016 Liabilities. USD and share amounts are in millions; ratios and per-share values are unscaled. Source unit USD. Filed 2018-02-22, accession 0001193125-18-053893. https://www.sec.gov/Archives/edgar/data/36104/000119312518053893/d492040d10k.htm. Latest eligible comparative presentation at the information cutoff.</x:t>
        </x:r>
      </x:text>
    </x:comment>
    <x:comment ref="F2961" authorId="0">
      <x:text>
        <x:r>
          <x:t>USB FY2016 Stockholders' Equity Attributable to Parent. USD and share amounts are in millions; ratios and per-share values are unscaled. Source unit USD. Filed 2018-02-22, accession 0001193125-18-053893. https://www.sec.gov/Archives/edgar/data/36104/000119312518053893/d492040d10k.htm. Latest eligible comparative presentation at the information cutoff.</x:t>
        </x:r>
      </x:text>
    </x:comment>
    <x:comment ref="F2962" authorId="0">
      <x:text>
        <x:r>
          <x:t>USB FY2016 Preferred Stock, Including Additional Paid in Capital, Net of Discount. USD and share amounts are in millions; ratios and per-share values are unscaled. Source unit USD. Filed 2018-02-22, accession 0001193125-18-053893. https://www.sec.gov/Archives/edgar/data/36104/000119312518053893/d492040d10k.htm. Latest eligible comparative presentation at the information cutoff.</x:t>
        </x:r>
      </x:text>
    </x:comment>
    <x:comment ref="F2963" authorId="0">
      <x:text>
        <x:r>
          <x:t>USB FY2016 Reported common shareholders equity. USD and share amounts are in millions; ratios and per-share values are unscaled. Source unit USDm. Filed , accession . . Not reported / unavailable</x:t>
        </x:r>
      </x:text>
    </x:comment>
    <x:comment ref="F2964" authorId="0">
      <x:text>
        <x:r>
          <x:t>USB FY2016 Goodwill.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2965" authorId="0">
      <x:text>
        <x:r>
          <x:t>USB FY2016 Intangible Assets, Net (Excluding Goodwill). USD and share amounts are in millions; ratios and per-share values are unscaled. Source unit USD. Filed 2018-02-22, accession 0001193125-18-053893. https://www.sec.gov/Archives/edgar/data/36104/000119312518053893/d492040d10k.htm. Latest eligible comparative presentation at the information cutoff.</x:t>
        </x:r>
      </x:text>
    </x:comment>
    <x:comment ref="F2966" authorId="0">
      <x:text>
        <x:r>
          <x:t>USB FY2016 Reported goodwill and intangible assets combined. USD and share amounts are in millions; ratios and per-share values are unscaled. Source unit USDm. Filed , accession . . Not reported / unavailable</x:t>
        </x:r>
      </x:text>
    </x:comment>
    <x:comment ref="F2967" authorId="0">
      <x:text>
        <x:r>
          <x:t>USB FY2016 Common Stock, Shares, Outstanding. USD and share amounts are in millions; ratios and per-share values are unscaled. Source unit shares. Filed 2018-02-22, accession 0001193125-18-053893. https://www.sec.gov/Archives/edgar/data/36104/000119312518053893/d492040d10k.htm. Latest eligible comparative presentation at the information cutoff.</x:t>
        </x:r>
      </x:text>
    </x:comment>
    <x:comment ref="F2968" authorId="0">
      <x:text>
        <x:r>
          <x:t>USB FY2016 Common Stock, Shares, Issued. USD and share amounts are in millions; ratios and per-share values are unscaled. Source unit shares. Filed 2018-02-22, accession 0001193125-18-053893. https://www.sec.gov/Archives/edgar/data/36104/000119312518053893/d492040d10k.htm. Latest eligible comparative presentation at the information cutoff.</x:t>
        </x:r>
      </x:text>
    </x:comment>
    <x:comment ref="F2969" authorId="0">
      <x:text>
        <x:r>
          <x:t>USB FY2016 Treasury Stock, Common, Shares. USD and share amounts are in millions; ratios and per-share values are unscaled. Source unit shares. Filed 2018-02-22, accession 0001193125-18-053893. https://www.sec.gov/Archives/edgar/data/36104/000119312518053893/d492040d10k.htm. Latest eligible comparative presentation at the information cutoff.</x:t>
        </x:r>
      </x:text>
    </x:comment>
    <x:comment ref="F2970" authorId="0">
      <x:text>
        <x:r>
          <x:t>USB FY2016 Deposits. USD and share amounts are in millions; ratios and per-share values are unscaled. Source unit USD. Filed 2018-02-22, accession 0001193125-18-053893. https://www.sec.gov/Archives/edgar/data/36104/000119312518053893/d492040d10k.htm. Latest eligible comparative presentation at the information cutoff.</x:t>
        </x:r>
      </x:text>
    </x:comment>
    <x:comment ref="F2971" authorId="0">
      <x:text>
        <x:r>
          <x:t>USB FY2016 Gross loans and leases selected definition. USD and share amounts are in millions; ratios and per-share values are unscaled. Source unit USDm. Filed , accession . . Not reported / unavailable</x:t>
        </x:r>
      </x:text>
    </x:comment>
    <x:comment ref="F2972" authorId="0">
      <x:text>
        <x:r>
          <x:t>USB FY2016 Net loans after allowance selected definition. USD and share amounts are in millions; ratios and per-share values are unscaled. Source unit USDm. Filed , accession . . Not reported / unavailable</x:t>
        </x:r>
      </x:text>
    </x:comment>
    <x:comment ref="F2973" authorId="0">
      <x:text>
        <x:r>
          <x:t>USB FY2016 Financing Receivable, Allowance for Credit Loss.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2974" authorId="0">
      <x:text>
        <x:r>
          <x:t>USB FY2016 Nonaccrual. USD and share amounts are in millions; ratios and per-share values are unscaled. Source unit USDm. Filed , accession . . Not reported / unavailable</x:t>
        </x:r>
      </x:text>
    </x:comment>
    <x:comment ref="F2975" authorId="0">
      <x:text>
        <x:r>
          <x:t>USB FY2016 Cash. USD and share amounts are in millions; ratios and per-share values are unscaled. Source unit USDm. Filed , accession . . Not reported / unavailable</x:t>
        </x:r>
      </x:text>
    </x:comment>
    <x:comment ref="F2976" authorId="0">
      <x:text>
        <x:r>
          <x:t>USB FY2016 Accumulated Other Comprehensive Income (Loss), Net of Tax.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2977" authorId="0">
      <x:text>
        <x:r>
          <x:t>USB FY2016 Interest Income (Expense), Net.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2978" authorId="0">
      <x:text>
        <x:r>
          <x:t>USB FY2016 Noninterest Income.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2979" authorId="0">
      <x:text>
        <x:r>
          <x:t>USB FY2016 Revenues. USD and share amounts are in millions; ratios and per-share values are unscaled. Source unit USD. Filed 2018-02-22, accession 0001193125-18-053893. https://www.sec.gov/Archives/edgar/data/36104/000119312518053893/d492040d10k.htm. Latest eligible comparative presentation at the information cutoff.</x:t>
        </x:r>
      </x:text>
    </x:comment>
    <x:comment ref="F2980" authorId="0">
      <x:text>
        <x:r>
          <x:t>USB FY2016 Noninterest Expense.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2981" authorId="0">
      <x:text>
        <x:r>
          <x:t>USB FY2016 Provision for Loan, Lease, and Other Losses.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2982" authorId="0">
      <x:text>
        <x:r>
          <x:t>USB FY2016 Income (Loss) from Continuing Operations before Income Taxes, Noncontrolling Interest.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2983" authorId="0">
      <x:text>
        <x:r>
          <x:t>USB FY2016 Income Tax Expense (Benefit).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2984" authorId="0">
      <x:text>
        <x:r>
          <x:t>USB FY2016 Net Income (Loss) Attributable to Parent.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2985" authorId="0">
      <x:text>
        <x:r>
          <x:t>USB FY2016 Net Income (Loss) Available to Common Stockholders, Basic.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2986" authorId="0">
      <x:text>
        <x:r>
          <x:t>USB FY2016 Dividends, Preferred Stock.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2987" authorId="0">
      <x:text>
        <x:r>
          <x:t>USB FY2016 Earnings Per Share, Diluted. USD and share amounts are in millions; ratios and per-share values are unscaled. Source unit USD/shares. Filed 2019-02-22, accession 0001193125-19-047201. https://www.sec.gov/Archives/edgar/data/36104/000119312519047201/d584906d10k.htm. Latest eligible comparative presentation at the information cutoff.</x:t>
        </x:r>
      </x:text>
    </x:comment>
    <x:comment ref="F2988" authorId="0">
      <x:text>
        <x:r>
          <x:t>USB FY2016 Weighted Average Number of Shares Outstanding, Diluted. USD and share amounts are in millions; ratios and per-share values are unscaled. Source unit shares. Filed 2019-02-22, accession 0001193125-19-047201. https://www.sec.gov/Archives/edgar/data/36104/000119312519047201/d584906d10k.htm. Latest eligible comparative presentation at the information cutoff.</x:t>
        </x:r>
      </x:text>
    </x:comment>
    <x:comment ref="F2989" authorId="0">
      <x:text>
        <x:r>
          <x:t>USB FY2016 Common Stock, Dividends, Per Share, Declared. USD and share amounts are in millions; ratios and per-share values are unscaled. Source unit USD/shares. Filed 2019-02-22, accession 0001193125-19-047201. https://www.sec.gov/Archives/edgar/data/36104/000119312519047201/d584906d10k.htm. Latest eligible comparative presentation at the information cutoff.</x:t>
        </x:r>
      </x:text>
    </x:comment>
    <x:comment ref="F2990" authorId="0">
      <x:text>
        <x:r>
          <x:t>USB FY2016 Payments of Ordinary Dividends, Common Stock.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2991" authorId="0">
      <x:text>
        <x:r>
          <x:t>USB FY2016 Payments for Repurchase of Common Stock.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2992" authorId="0">
      <x:text>
        <x:r>
          <x:t>USB FY2016 Gross loan charge-offs. USD and share amounts are in millions; ratios and per-share values are unscaled. Source unit USDm. Filed , accession . . Not reported / unavailable</x:t>
        </x:r>
      </x:text>
    </x:comment>
    <x:comment ref="F2993" authorId="0">
      <x:text>
        <x:r>
          <x:t>USB FY2016 Loan recoveries. USD and share amounts are in millions; ratios and per-share values are unscaled. Source unit USDm. Filed , accession . . Not reported / unavailable</x:t>
        </x:r>
      </x:text>
    </x:comment>
    <x:comment ref="F2994" authorId="0">
      <x:text>
        <x:r>
          <x:t>USB FY2016 Risk-weighted assets. USD and share amounts are in millions; ratios and per-share values are unscaled. Source unit USDm. Filed , accession . . Not reported / unavailable</x:t>
        </x:r>
      </x:text>
    </x:comment>
    <x:comment ref="F2995" authorId="0">
      <x:text>
        <x:r>
          <x:t>USB FY2016 Actual standardized CET1 ratio. USD and share amounts are in millions; ratios and per-share values are unscaled. Source unit %. Filed , accession . . Not reported / unavailable</x:t>
        </x:r>
      </x:text>
    </x:comment>
    <x:comment ref="F2996" authorId="0">
      <x:text>
        <x:r>
          <x:t>USB FY2016 Issuer reported net interest margin. USD and share amounts are in millions; ratios and per-share values are unscaled. Source unit %. Filed , accession . . Not reported / unavailable</x:t>
        </x:r>
      </x:text>
    </x:comment>
    <x:comment ref="F2997" authorId="0">
      <x:text>
        <x:r>
          <x:t>USB FY2016 Reported common book value per share. USD and share amounts are in millions; ratios and per-share values are unscaled. Source unit USD/share. Filed , accession . . Not reported / unavailable</x:t>
        </x:r>
      </x:text>
    </x:comment>
    <x:comment ref="F2998" authorId="0">
      <x:text>
        <x:r>
          <x:t>USB FY2016 Reported tangible book value per share. USD and share amounts are in millions; ratios and per-share values are unscaled. Source unit USD/share. Filed , accession . . Not reported / unavailable</x:t>
        </x:r>
      </x:text>
    </x:comment>
    <x:comment ref="F2999" authorId="0">
      <x:text>
        <x:r>
          <x:t>USB FY2016 Reported tangible common equity. USD and share amounts are in millions; ratios and per-share values are unscaled. Source unit USDm. Filed , accession . . Not reported / unavailable</x:t>
        </x:r>
      </x:text>
    </x:comment>
    <x:comment ref="F3000" authorId="0">
      <x:text>
        <x:r>
          <x:t>USB FY2017 Assets.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3001" authorId="0">
      <x:text>
        <x:r>
          <x:t>USB FY2017 Liabilities.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3002" authorId="0">
      <x:text>
        <x:r>
          <x:t>USB FY2017 Stockholders' Equity Attributable to Parent.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3003" authorId="0">
      <x:text>
        <x:r>
          <x:t>USB FY2017 Preferred Stock, Including Additional Paid in Capital, Net of Discount.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3004" authorId="0">
      <x:text>
        <x:r>
          <x:t>USB FY2017 Reported common shareholders equity. USD and share amounts are in millions; ratios and per-share values are unscaled. Source unit USDm. Filed , accession . . Not reported / unavailable</x:t>
        </x:r>
      </x:text>
    </x:comment>
    <x:comment ref="F3005" authorId="0">
      <x:text>
        <x:r>
          <x:t>USB FY2017 Goodwill.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06" authorId="0">
      <x:text>
        <x:r>
          <x:t>USB FY2017 Intangible Assets, Net (Excluding Goodwill).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3007" authorId="0">
      <x:text>
        <x:r>
          <x:t>USB FY2017 Reported goodwill and intangible assets combined. USD and share amounts are in millions; ratios and per-share values are unscaled. Source unit USDm. Filed , accession . . Not reported / unavailable</x:t>
        </x:r>
      </x:text>
    </x:comment>
    <x:comment ref="F3008" authorId="0">
      <x:text>
        <x:r>
          <x:t>USB FY2017 Common Stock, Shares, Outstanding. USD and share amounts are in millions; ratios and per-share values are unscaled. Source unit shares. Filed 2019-02-22, accession 0001193125-19-047201. https://www.sec.gov/Archives/edgar/data/36104/000119312519047201/d584906d10k.htm. Latest eligible comparative presentation at the information cutoff.</x:t>
        </x:r>
      </x:text>
    </x:comment>
    <x:comment ref="F3009" authorId="0">
      <x:text>
        <x:r>
          <x:t>USB FY2017 Common Stock, Shares, Issued. USD and share amounts are in millions; ratios and per-share values are unscaled. Source unit shares. Filed 2019-02-22, accession 0001193125-19-047201. https://www.sec.gov/Archives/edgar/data/36104/000119312519047201/d584906d10k.htm. Latest eligible comparative presentation at the information cutoff.</x:t>
        </x:r>
      </x:text>
    </x:comment>
    <x:comment ref="F3010" authorId="0">
      <x:text>
        <x:r>
          <x:t>USB FY2017 Treasury Stock, Common, Shares. USD and share amounts are in millions; ratios and per-share values are unscaled. Source unit shares. Filed 2019-02-22, accession 0001193125-19-047201. https://www.sec.gov/Archives/edgar/data/36104/000119312519047201/d584906d10k.htm. Latest eligible comparative presentation at the information cutoff.</x:t>
        </x:r>
      </x:text>
    </x:comment>
    <x:comment ref="F3011" authorId="0">
      <x:text>
        <x:r>
          <x:t>USB FY2017 Deposits.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3012" authorId="0">
      <x:text>
        <x:r>
          <x:t>USB FY2017 Gross loans and leases selected definition. USD and share amounts are in millions; ratios and per-share values are unscaled. Source unit USDm. Filed , accession . . Not reported / unavailable</x:t>
        </x:r>
      </x:text>
    </x:comment>
    <x:comment ref="F3013" authorId="0">
      <x:text>
        <x:r>
          <x:t>USB FY2017 Net loans after allowance selected definition. USD and share amounts are in millions; ratios and per-share values are unscaled. Source unit USDm. Filed , accession . . Not reported / unavailable</x:t>
        </x:r>
      </x:text>
    </x:comment>
    <x:comment ref="F3014" authorId="0">
      <x:text>
        <x:r>
          <x:t>USB FY2017 Financing Receivable, Allowance for Credit Loss.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15" authorId="0">
      <x:text>
        <x:r>
          <x:t>USB FY2017 Nonaccrual. USD and share amounts are in millions; ratios and per-share values are unscaled. Source unit USDm. Filed , accession . . Not reported / unavailable</x:t>
        </x:r>
      </x:text>
    </x:comment>
    <x:comment ref="F3016" authorId="0">
      <x:text>
        <x:r>
          <x:t>USB FY2017 Cash. USD and share amounts are in millions; ratios and per-share values are unscaled. Source unit USDm. Filed , accession . . Not reported / unavailable</x:t>
        </x:r>
      </x:text>
    </x:comment>
    <x:comment ref="F3017" authorId="0">
      <x:text>
        <x:r>
          <x:t>USB FY2017 Accumulated Other Comprehensive Income (Loss), Net of Tax.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18" authorId="0">
      <x:text>
        <x:r>
          <x:t>USB FY2017 Interest Income (Expense), Net.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19" authorId="0">
      <x:text>
        <x:r>
          <x:t>USB FY2017 Noninterest Income.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20" authorId="0">
      <x:text>
        <x:r>
          <x:t>USB FY2017 Revenues.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3021" authorId="0">
      <x:text>
        <x:r>
          <x:t>USB FY2017 Noninterest Expense.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22" authorId="0">
      <x:text>
        <x:r>
          <x:t>USB FY2017 Provision for Loan, Lease, and Other Losses.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23" authorId="0">
      <x:text>
        <x:r>
          <x:t>USB FY2017 Income (Loss) from Continuing Operations before Income Taxes, Noncontrolling Interest.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24" authorId="0">
      <x:text>
        <x:r>
          <x:t>USB FY2017 Income Tax Expense (Benefit).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25" authorId="0">
      <x:text>
        <x:r>
          <x:t>USB FY2017 Net Income (Loss) Attributable to Parent.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26" authorId="0">
      <x:text>
        <x:r>
          <x:t>USB FY2017 Net Income (Loss) Available to Common Stockholders, Basic.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27" authorId="0">
      <x:text>
        <x:r>
          <x:t>USB FY2017 Dividends, Preferred Stock.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28" authorId="0">
      <x:text>
        <x:r>
          <x:t>USB FY2017 Earnings Per Share, Diluted. USD and share amounts are in millions; ratios and per-share values are unscaled. Source unit USD/shares. Filed 2020-02-20, accession 0001193125-20-043622. https://www.sec.gov/Archives/edgar/data/36104/000119312520043622/d597518d10k.htm. Latest eligible comparative presentation at the information cutoff.</x:t>
        </x:r>
      </x:text>
    </x:comment>
    <x:comment ref="F3029" authorId="0">
      <x:text>
        <x:r>
          <x:t>USB FY2017 Weighted Average Number of Shares Outstanding, Diluted. USD and share amounts are in millions; ratios and per-share values are unscaled. Source unit shares. Filed 2020-02-20, accession 0001193125-20-043622. https://www.sec.gov/Archives/edgar/data/36104/000119312520043622/d597518d10k.htm. Latest eligible comparative presentation at the information cutoff.</x:t>
        </x:r>
      </x:text>
    </x:comment>
    <x:comment ref="F3030" authorId="0">
      <x:text>
        <x:r>
          <x:t>USB FY2017 Common Stock, Dividends, Per Share, Declared. USD and share amounts are in millions; ratios and per-share values are unscaled. Source unit USD/shares. Filed 2020-02-20, accession 0001193125-20-043622. https://www.sec.gov/Archives/edgar/data/36104/000119312520043622/d597518d10k.htm. Latest eligible comparative presentation at the information cutoff.</x:t>
        </x:r>
      </x:text>
    </x:comment>
    <x:comment ref="F3031" authorId="0">
      <x:text>
        <x:r>
          <x:t>USB FY2017 Payments of Ordinary Dividends, Common Stock.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32" authorId="0">
      <x:text>
        <x:r>
          <x:t>USB FY2017 Payments for Repurchase of Common Stock.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33" authorId="0">
      <x:text>
        <x:r>
          <x:t>USB FY2017 Gross loan charge-offs. USD and share amounts are in millions; ratios and per-share values are unscaled. Source unit USDm. Filed , accession . . Not reported / unavailable</x:t>
        </x:r>
      </x:text>
    </x:comment>
    <x:comment ref="F3034" authorId="0">
      <x:text>
        <x:r>
          <x:t>USB FY2017 Loan recoveries. USD and share amounts are in millions; ratios and per-share values are unscaled. Source unit USDm. Filed , accession . . Not reported / unavailable</x:t>
        </x:r>
      </x:text>
    </x:comment>
    <x:comment ref="F3035" authorId="0">
      <x:text>
        <x:r>
          <x:t>USB FY2017 Risk-weighted assets. USD and share amounts are in millions; ratios and per-share values are unscaled. Source unit USDm. Filed , accession . . Not reported / unavailable</x:t>
        </x:r>
      </x:text>
    </x:comment>
    <x:comment ref="F3036" authorId="0">
      <x:text>
        <x:r>
          <x:t>USB FY2017 Actual standardized CET1 ratio. USD and share amounts are in millions; ratios and per-share values are unscaled. Source unit %. Filed , accession . . Not reported / unavailable</x:t>
        </x:r>
      </x:text>
    </x:comment>
    <x:comment ref="F3037" authorId="0">
      <x:text>
        <x:r>
          <x:t>USB FY2017 Issuer reported net interest margin. USD and share amounts are in millions; ratios and per-share values are unscaled. Source unit %. Filed , accession . . Not reported / unavailable</x:t>
        </x:r>
      </x:text>
    </x:comment>
    <x:comment ref="F3038" authorId="0">
      <x:text>
        <x:r>
          <x:t>USB FY2017 Reported common book value per share. USD and share amounts are in millions; ratios and per-share values are unscaled. Source unit USD/share. Filed , accession . . Not reported / unavailable</x:t>
        </x:r>
      </x:text>
    </x:comment>
    <x:comment ref="F3039" authorId="0">
      <x:text>
        <x:r>
          <x:t>USB FY2017 Reported tangible book value per share. USD and share amounts are in millions; ratios and per-share values are unscaled. Source unit USD/share. Filed , accession . . Not reported / unavailable</x:t>
        </x:r>
      </x:text>
    </x:comment>
    <x:comment ref="F3040" authorId="0">
      <x:text>
        <x:r>
          <x:t>USB FY2017 Reported tangible common equity. USD and share amounts are in millions; ratios and per-share values are unscaled. Source unit USDm. Filed , accession . . Not reported / unavailable</x:t>
        </x:r>
      </x:text>
    </x:comment>
    <x:comment ref="F3041" authorId="0">
      <x:text>
        <x:r>
          <x:t>USB FY2018 Assets.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42" authorId="0">
      <x:text>
        <x:r>
          <x:t>USB FY2018 Liabilities.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43" authorId="0">
      <x:text>
        <x:r>
          <x:t>USB FY2018 Stockholders' Equity Attributable to Parent.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44" authorId="0">
      <x:text>
        <x:r>
          <x:t>USB FY2018 Preferred Stock, Including Additional Paid in Capital, Net of Discount.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45" authorId="0">
      <x:text>
        <x:r>
          <x:t>USB FY2018 Reported common shareholders equity. USD and share amounts are in millions; ratios and per-share values are unscaled. Source unit USDm. Filed , accession . . Not reported / unavailable</x:t>
        </x:r>
      </x:text>
    </x:comment>
    <x:comment ref="F3046" authorId="0">
      <x:text>
        <x:r>
          <x:t>USB FY2018 Goodwill.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047" authorId="0">
      <x:text>
        <x:r>
          <x:t>USB FY2018 Intangible Assets, Net (Excluding Goodwill).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48" authorId="0">
      <x:text>
        <x:r>
          <x:t>USB FY2018 Reported goodwill and intangible assets combined. USD and share amounts are in millions; ratios and per-share values are unscaled. Source unit USDm. Filed , accession . . Not reported / unavailable</x:t>
        </x:r>
      </x:text>
    </x:comment>
    <x:comment ref="F3049" authorId="0">
      <x:text>
        <x:r>
          <x:t>USB FY2018 Common Stock, Shares, Outstanding. USD and share amounts are in millions; ratios and per-share values are unscaled. Source unit shares. Filed 2020-02-20, accession 0001193125-20-043622. https://www.sec.gov/Archives/edgar/data/36104/000119312520043622/d597518d10k.htm. Latest eligible comparative presentation at the information cutoff.</x:t>
        </x:r>
      </x:text>
    </x:comment>
    <x:comment ref="F3050" authorId="0">
      <x:text>
        <x:r>
          <x:t>USB FY2018 Common Stock, Shares, Issued. USD and share amounts are in millions; ratios and per-share values are unscaled. Source unit shares. Filed 2020-02-20, accession 0001193125-20-043622. https://www.sec.gov/Archives/edgar/data/36104/000119312520043622/d597518d10k.htm. Latest eligible comparative presentation at the information cutoff.</x:t>
        </x:r>
      </x:text>
    </x:comment>
    <x:comment ref="F3051" authorId="0">
      <x:text>
        <x:r>
          <x:t>USB FY2018 Treasury Stock, Common, Shares. USD and share amounts are in millions; ratios and per-share values are unscaled. Source unit shares. Filed 2020-02-20, accession 0001193125-20-043622. https://www.sec.gov/Archives/edgar/data/36104/000119312520043622/d597518d10k.htm. Latest eligible comparative presentation at the information cutoff.</x:t>
        </x:r>
      </x:text>
    </x:comment>
    <x:comment ref="F3052" authorId="0">
      <x:text>
        <x:r>
          <x:t>USB FY2018 Deposits.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53" authorId="0">
      <x:text>
        <x:r>
          <x:t>USB FY2018 Loans and Leases Receivable, Net of Deferred Income.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54" authorId="0">
      <x:text>
        <x:r>
          <x:t>USB FY2018 Loans and Leases Receivable, Net Amount. USD and share amounts are in millions; ratios and per-share values are unscaled. Source unit USD. Filed 2020-02-20, accession 0001193125-20-043622. https://www.sec.gov/Archives/edgar/data/36104/000119312520043622/d597518d10k.htm. Latest eligible comparative presentation at the information cutoff.</x:t>
        </x:r>
      </x:text>
    </x:comment>
    <x:comment ref="F3055" authorId="0">
      <x:text>
        <x:r>
          <x:t>USB FY2018 Financing Receivable, Allowance for Credit Loss.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056" authorId="0">
      <x:text>
        <x:r>
          <x:t>USB FY2018 Nonaccrual. USD and share amounts are in millions; ratios and per-share values are unscaled. Source unit USDm. Filed , accession . . Not reported / unavailable</x:t>
        </x:r>
      </x:text>
    </x:comment>
    <x:comment ref="F3057" authorId="0">
      <x:text>
        <x:r>
          <x:t>USB FY2018 Cash. USD and share amounts are in millions; ratios and per-share values are unscaled. Source unit USDm. Filed , accession . . Not reported / unavailable</x:t>
        </x:r>
      </x:text>
    </x:comment>
    <x:comment ref="F3058" authorId="0">
      <x:text>
        <x:r>
          <x:t>USB FY2018 Accumulated Other Comprehensive Income (Loss), Net of Tax.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059" authorId="0">
      <x:text>
        <x:r>
          <x:t>USB FY2018 Interest Income (Expense), Net.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60" authorId="0">
      <x:text>
        <x:r>
          <x:t>USB FY2018 Noninterest Income.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61" authorId="0">
      <x:text>
        <x:r>
          <x:t>USB FY2018 Revenues. USD and share amounts are in millions; ratios and per-share values are unscaled. Source unit USD. Filed 2019-02-22, accession 0001193125-19-047201. https://www.sec.gov/Archives/edgar/data/36104/000119312519047201/d584906d10k.htm. Latest eligible comparative presentation at the information cutoff.</x:t>
        </x:r>
      </x:text>
    </x:comment>
    <x:comment ref="F3062" authorId="0">
      <x:text>
        <x:r>
          <x:t>USB FY2018 Noninterest Expense.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63" authorId="0">
      <x:text>
        <x:r>
          <x:t>USB FY2018 Provision for Loan, Lease, and Other Losses.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64" authorId="0">
      <x:text>
        <x:r>
          <x:t>USB FY2018 Income (Loss) from Continuing Operations before Income Taxes, Noncontrolling Interest.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65" authorId="0">
      <x:text>
        <x:r>
          <x:t>USB FY2018 Income Tax Expense (Benefit).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66" authorId="0">
      <x:text>
        <x:r>
          <x:t>USB FY2018 Net Income (Loss) Attributable to Parent.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67" authorId="0">
      <x:text>
        <x:r>
          <x:t>USB FY2018 Net Income (Loss) Available to Common Stockholders, Basic.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68" authorId="0">
      <x:text>
        <x:r>
          <x:t>USB FY2018 Dividends, Preferred Stock.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69" authorId="0">
      <x:text>
        <x:r>
          <x:t>USB FY2018 Earnings Per Share, Diluted. USD and share amounts are in millions; ratios and per-share values are unscaled. Source unit USD/shares. Filed 2021-02-23, accession 0001193125-21-052547. https://www.sec.gov/Archives/edgar/data/36104/000119312521052547/d14650d10k.htm. Latest eligible comparative presentation at the information cutoff.</x:t>
        </x:r>
      </x:text>
    </x:comment>
    <x:comment ref="F3070" authorId="0">
      <x:text>
        <x:r>
          <x:t>USB FY2018 Weighted Average Number of Shares Outstanding, Diluted. USD and share amounts are in millions; ratios and per-share values are unscaled. Source unit shares. Filed 2021-02-23, accession 0001193125-21-052547. https://www.sec.gov/Archives/edgar/data/36104/000119312521052547/d14650d10k.htm. Latest eligible comparative presentation at the information cutoff.</x:t>
        </x:r>
      </x:text>
    </x:comment>
    <x:comment ref="F3071" authorId="0">
      <x:text>
        <x:r>
          <x:t>USB FY2018 Common Stock, Dividends, Per Share, Declared. USD and share amounts are in millions; ratios and per-share values are unscaled. Source unit USD/shares. Filed 2021-02-23, accession 0001193125-21-052547. https://www.sec.gov/Archives/edgar/data/36104/000119312521052547/d14650d10k.htm. Latest eligible comparative presentation at the information cutoff.</x:t>
        </x:r>
      </x:text>
    </x:comment>
    <x:comment ref="F3072" authorId="0">
      <x:text>
        <x:r>
          <x:t>USB FY2018 Payments of Ordinary Dividends, Common Stock.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73" authorId="0">
      <x:text>
        <x:r>
          <x:t>USB FY2018 Payments for Repurchase of Common Stock.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74" authorId="0">
      <x:text>
        <x:r>
          <x:t>USB FY2018 Gross loan charge-offs. USD and share amounts are in millions; ratios and per-share values are unscaled. Source unit USDm. Filed , accession . . Not reported / unavailable</x:t>
        </x:r>
      </x:text>
    </x:comment>
    <x:comment ref="F3075" authorId="0">
      <x:text>
        <x:r>
          <x:t>USB FY2018 Loan recoveries. USD and share amounts are in millions; ratios and per-share values are unscaled. Source unit USDm. Filed , accession . . Not reported / unavailable</x:t>
        </x:r>
      </x:text>
    </x:comment>
    <x:comment ref="F3076" authorId="0">
      <x:text>
        <x:r>
          <x:t>USB FY2018 Risk-weighted assets. USD and share amounts are in millions; ratios and per-share values are unscaled. Source unit USDm. Filed , accession . . Not reported / unavailable</x:t>
        </x:r>
      </x:text>
    </x:comment>
    <x:comment ref="F3077" authorId="0">
      <x:text>
        <x:r>
          <x:t>USB FY2018 Actual standardized CET1 ratio. USD and share amounts are in millions; ratios and per-share values are unscaled. Source unit %. Filed , accession . . Not reported / unavailable</x:t>
        </x:r>
      </x:text>
    </x:comment>
    <x:comment ref="F3078" authorId="0">
      <x:text>
        <x:r>
          <x:t>USB FY2018 Issuer reported net interest margin. USD and share amounts are in millions; ratios and per-share values are unscaled. Source unit %. Filed , accession . . Not reported / unavailable</x:t>
        </x:r>
      </x:text>
    </x:comment>
    <x:comment ref="F3079" authorId="0">
      <x:text>
        <x:r>
          <x:t>USB FY2018 Reported common book value per share. USD and share amounts are in millions; ratios and per-share values are unscaled. Source unit USD/share. Filed , accession . . Not reported / unavailable</x:t>
        </x:r>
      </x:text>
    </x:comment>
    <x:comment ref="F3080" authorId="0">
      <x:text>
        <x:r>
          <x:t>USB FY2018 Reported tangible book value per share. USD and share amounts are in millions; ratios and per-share values are unscaled. Source unit USD/share. Filed , accession . . Not reported / unavailable</x:t>
        </x:r>
      </x:text>
    </x:comment>
    <x:comment ref="F3081" authorId="0">
      <x:text>
        <x:r>
          <x:t>USB FY2018 Reported tangible common equity. USD and share amounts are in millions; ratios and per-share values are unscaled. Source unit USDm. Filed , accession . . Not reported / unavailable</x:t>
        </x:r>
      </x:text>
    </x:comment>
    <x:comment ref="F3082" authorId="0">
      <x:text>
        <x:r>
          <x:t>USB FY2019 Assets.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83" authorId="0">
      <x:text>
        <x:r>
          <x:t>USB FY2019 Liabilities.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84" authorId="0">
      <x:text>
        <x:r>
          <x:t>USB FY2019 Stockholders' Equity Attributable to Parent.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85" authorId="0">
      <x:text>
        <x:r>
          <x:t>USB FY2019 Preferred Stock, Including Additional Paid in Capital, Net of Discount.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86" authorId="0">
      <x:text>
        <x:r>
          <x:t>USB FY2019 Reported common shareholders equity. USD and share amounts are in millions; ratios and per-share values are unscaled. Source unit USDm. Filed , accession . . Not reported / unavailable</x:t>
        </x:r>
      </x:text>
    </x:comment>
    <x:comment ref="F3087" authorId="0">
      <x:text>
        <x:r>
          <x:t>USB FY2019 Goodwill.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088" authorId="0">
      <x:text>
        <x:r>
          <x:t>USB FY2019 Intangible Assets, Net (Excluding Goodwill).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89" authorId="0">
      <x:text>
        <x:r>
          <x:t>USB FY2019 Reported goodwill and intangible assets combined. USD and share amounts are in millions; ratios and per-share values are unscaled. Source unit USDm. Filed , accession . . Not reported / unavailable</x:t>
        </x:r>
      </x:text>
    </x:comment>
    <x:comment ref="F3090" authorId="0">
      <x:text>
        <x:r>
          <x:t>USB FY2019 Common Stock, Shares, Outstanding. USD and share amounts are in millions; ratios and per-share values are unscaled. Source unit shares. Filed 2021-02-23, accession 0001193125-21-052547. https://www.sec.gov/Archives/edgar/data/36104/000119312521052547/d14650d10k.htm. Latest eligible comparative presentation at the information cutoff.</x:t>
        </x:r>
      </x:text>
    </x:comment>
    <x:comment ref="F3091" authorId="0">
      <x:text>
        <x:r>
          <x:t>USB FY2019 Common Stock, Shares, Issued. USD and share amounts are in millions; ratios and per-share values are unscaled. Source unit shares. Filed 2021-02-23, accession 0001193125-21-052547. https://www.sec.gov/Archives/edgar/data/36104/000119312521052547/d14650d10k.htm. Latest eligible comparative presentation at the information cutoff.</x:t>
        </x:r>
      </x:text>
    </x:comment>
    <x:comment ref="F3092" authorId="0">
      <x:text>
        <x:r>
          <x:t>USB FY2019 Treasury Stock, Common, Shares. USD and share amounts are in millions; ratios and per-share values are unscaled. Source unit shares. Filed 2021-02-23, accession 0001193125-21-052547. https://www.sec.gov/Archives/edgar/data/36104/000119312521052547/d14650d10k.htm. Latest eligible comparative presentation at the information cutoff.</x:t>
        </x:r>
      </x:text>
    </x:comment>
    <x:comment ref="F3093" authorId="0">
      <x:text>
        <x:r>
          <x:t>USB FY2019 Deposits.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94" authorId="0">
      <x:text>
        <x:r>
          <x:t>USB FY2019 Loans and Leases Receivable, Net of Deferred Income. USD and share amounts are in millions; ratios and per-share values are unscaled. Source unit USD. Filed 2020-05-07, accession 0001193125-20-136359. https://data.sec.gov/api/xbrl/companyfacts/CIK0000036104.json. Latest eligible comparative presentation at the information cutoff.</x:t>
        </x:r>
      </x:text>
    </x:comment>
    <x:comment ref="F3095" authorId="0">
      <x:text>
        <x:r>
          <x:t>USB FY2019 Loans and Leases Receivable, Net Amount. USD and share amounts are in millions; ratios and per-share values are unscaled. Source unit USD. Filed 2021-02-23, accession 0001193125-21-052547. https://www.sec.gov/Archives/edgar/data/36104/000119312521052547/d14650d10k.htm. Latest eligible comparative presentation at the information cutoff.</x:t>
        </x:r>
      </x:text>
    </x:comment>
    <x:comment ref="F3096" authorId="0">
      <x:text>
        <x:r>
          <x:t>USB FY2019 Financing Receivable, Allowance for Credit Loss.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097" authorId="0">
      <x:text>
        <x:r>
          <x:t>USB FY2019 Nonaccrual. USD and share amounts are in millions; ratios and per-share values are unscaled. Source unit USDm. Filed , accession . . Not reported / unavailable</x:t>
        </x:r>
      </x:text>
    </x:comment>
    <x:comment ref="F3098" authorId="0">
      <x:text>
        <x:r>
          <x:t>USB FY2019 Cash. USD and share amounts are in millions; ratios and per-share values are unscaled. Source unit USDm. Filed , accession . . Not reported / unavailable</x:t>
        </x:r>
      </x:text>
    </x:comment>
    <x:comment ref="F3099" authorId="0">
      <x:text>
        <x:r>
          <x:t>USB FY2019 Accumulated Other Comprehensive Income (Loss), Net of Tax.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00" authorId="0">
      <x:text>
        <x:r>
          <x:t>USB FY2019 Interest Income (Expense), Net.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01" authorId="0">
      <x:text>
        <x:r>
          <x:t>USB FY2019 Noninterest Income.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02" authorId="0">
      <x:text>
        <x:r>
          <x:t>USB FY2019 Reported total net revenue. USD and share amounts are in millions; ratios and per-share values are unscaled. Source unit USDm. Filed , accession . . Not reported / unavailable</x:t>
        </x:r>
      </x:text>
    </x:comment>
    <x:comment ref="F3103" authorId="0">
      <x:text>
        <x:r>
          <x:t>USB FY2019 Noninterest Expense.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04" authorId="0">
      <x:text>
        <x:r>
          <x:t>USB FY2019 Provision for Loan, Lease, and Other Losses.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05" authorId="0">
      <x:text>
        <x:r>
          <x:t>USB FY2019 Income (Loss) from Continuing Operations before Income Taxes, Noncontrolling Interest.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06" authorId="0">
      <x:text>
        <x:r>
          <x:t>USB FY2019 Income Tax Expense (Benefit).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07" authorId="0">
      <x:text>
        <x:r>
          <x:t>USB FY2019 Net Income (Loss) Attributable to Parent.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08" authorId="0">
      <x:text>
        <x:r>
          <x:t>USB FY2019 Net Income (Loss) Available to Common Stockholders, Basic.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09" authorId="0">
      <x:text>
        <x:r>
          <x:t>USB FY2019 Dividends, Preferred Stock.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10" authorId="0">
      <x:text>
        <x:r>
          <x:t>USB FY2019 Earnings Per Share, Diluted. USD and share amounts are in millions; ratios and per-share values are unscaled. Source unit USD/shares. Filed 2022-02-22, accession 0001193125-22-048709. https://www.sec.gov/Archives/edgar/data/36104/000119312522048709/d256232d10k.htm. Latest eligible comparative presentation at the information cutoff.</x:t>
        </x:r>
      </x:text>
    </x:comment>
    <x:comment ref="F3111" authorId="0">
      <x:text>
        <x:r>
          <x:t>USB FY2019 Weighted Average Number of Shares Outstanding, Diluted. USD and share amounts are in millions; ratios and per-share values are unscaled. Source unit shares. Filed 2022-02-22, accession 0001193125-22-048709. https://www.sec.gov/Archives/edgar/data/36104/000119312522048709/d256232d10k.htm. Latest eligible comparative presentation at the information cutoff.</x:t>
        </x:r>
      </x:text>
    </x:comment>
    <x:comment ref="F3112" authorId="0">
      <x:text>
        <x:r>
          <x:t>USB FY2019 Common Stock, Dividends, Per Share, Declared. USD and share amounts are in millions; ratios and per-share values are unscaled. Source unit USD/shares. Filed 2022-02-22, accession 0001193125-22-048709. https://www.sec.gov/Archives/edgar/data/36104/000119312522048709/d256232d10k.htm. Latest eligible comparative presentation at the information cutoff.</x:t>
        </x:r>
      </x:text>
    </x:comment>
    <x:comment ref="F3113" authorId="0">
      <x:text>
        <x:r>
          <x:t>USB FY2019 Payments of Ordinary Dividends, Common Stock.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14" authorId="0">
      <x:text>
        <x:r>
          <x:t>USB FY2019 Payments for Repurchase of Common Stock.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15" authorId="0">
      <x:text>
        <x:r>
          <x:t>USB FY2019 Gross loan charge-offs. USD and share amounts are in millions; ratios and per-share values are unscaled. Source unit USDm. Filed , accession . . Not reported / unavailable</x:t>
        </x:r>
      </x:text>
    </x:comment>
    <x:comment ref="F3116" authorId="0">
      <x:text>
        <x:r>
          <x:t>USB FY2019 Loan recoveries. USD and share amounts are in millions; ratios and per-share values are unscaled. Source unit USDm. Filed , accession . . Not reported / unavailable</x:t>
        </x:r>
      </x:text>
    </x:comment>
    <x:comment ref="F3117" authorId="0">
      <x:text>
        <x:r>
          <x:t>USB FY2019 Risk-weighted assets. USD and share amounts are in millions; ratios and per-share values are unscaled. Source unit USDm. Filed , accession . . Not reported / unavailable</x:t>
        </x:r>
      </x:text>
    </x:comment>
    <x:comment ref="F3118" authorId="0">
      <x:text>
        <x:r>
          <x:t>USB FY2019 Actual standardized CET1 ratio. USD and share amounts are in millions; ratios and per-share values are unscaled. Source unit %. Filed , accession . . Not reported / unavailable</x:t>
        </x:r>
      </x:text>
    </x:comment>
    <x:comment ref="F3119" authorId="0">
      <x:text>
        <x:r>
          <x:t>USB FY2019 Issuer reported net interest margin. USD and share amounts are in millions; ratios and per-share values are unscaled. Source unit %. Filed , accession . . Not reported / unavailable</x:t>
        </x:r>
      </x:text>
    </x:comment>
    <x:comment ref="F3120" authorId="0">
      <x:text>
        <x:r>
          <x:t>USB FY2019 Reported common book value per share. USD and share amounts are in millions; ratios and per-share values are unscaled. Source unit USD/share. Filed , accession . . Not reported / unavailable</x:t>
        </x:r>
      </x:text>
    </x:comment>
    <x:comment ref="F3121" authorId="0">
      <x:text>
        <x:r>
          <x:t>USB FY2019 Reported tangible book value per share. USD and share amounts are in millions; ratios and per-share values are unscaled. Source unit USD/share. Filed , accession . . Not reported / unavailable</x:t>
        </x:r>
      </x:text>
    </x:comment>
    <x:comment ref="F3122" authorId="0">
      <x:text>
        <x:r>
          <x:t>USB FY2019 Reported tangible common equity. USD and share amounts are in millions; ratios and per-share values are unscaled. Source unit USDm. Filed , accession . . Not reported / unavailable</x:t>
        </x:r>
      </x:text>
    </x:comment>
    <x:comment ref="F3123" authorId="0">
      <x:text>
        <x:r>
          <x:t>USB FY2020 Assets.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24" authorId="0">
      <x:text>
        <x:r>
          <x:t>USB FY2020 Liabilities.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25" authorId="0">
      <x:text>
        <x:r>
          <x:t>USB FY2020 Stockholders' Equity Attributable to Parent.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26" authorId="0">
      <x:text>
        <x:r>
          <x:t>USB FY2020 Preferred Stock, Including Additional Paid in Capital, Net of Discount.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27" authorId="0">
      <x:text>
        <x:r>
          <x:t>USB FY2020 Reported common shareholders equity. USD and share amounts are in millions; ratios and per-share values are unscaled. Source unit USDm. Filed , accession . . Not reported / unavailable</x:t>
        </x:r>
      </x:text>
    </x:comment>
    <x:comment ref="F3128" authorId="0">
      <x:text>
        <x:r>
          <x:t>USB FY2020 Goodwill.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29" authorId="0">
      <x:text>
        <x:r>
          <x:t>USB FY2020 Intangible Assets, Net (Excluding Goodwill).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30" authorId="0">
      <x:text>
        <x:r>
          <x:t>USB FY2020 Reported goodwill and intangible assets combined. USD and share amounts are in millions; ratios and per-share values are unscaled. Source unit USDm. Filed , accession . . Not reported / unavailable</x:t>
        </x:r>
      </x:text>
    </x:comment>
    <x:comment ref="F3131" authorId="0">
      <x:text>
        <x:r>
          <x:t>USB FY2020 Common Stock, Shares, Outstanding. USD and share amounts are in millions; ratios and per-share values are unscaled. Source unit shares. Filed 2022-02-22, accession 0001193125-22-048709. https://www.sec.gov/Archives/edgar/data/36104/000119312522048709/d256232d10k.htm. Latest eligible comparative presentation at the information cutoff.</x:t>
        </x:r>
      </x:text>
    </x:comment>
    <x:comment ref="F3132" authorId="0">
      <x:text>
        <x:r>
          <x:t>USB FY2020 Common Stock, Shares, Issued. USD and share amounts are in millions; ratios and per-share values are unscaled. Source unit shares. Filed 2022-02-22, accession 0001193125-22-048709. https://www.sec.gov/Archives/edgar/data/36104/000119312522048709/d256232d10k.htm. Latest eligible comparative presentation at the information cutoff.</x:t>
        </x:r>
      </x:text>
    </x:comment>
    <x:comment ref="F3133" authorId="0">
      <x:text>
        <x:r>
          <x:t>USB FY2020 Treasury Stock, Common, Shares. USD and share amounts are in millions; ratios and per-share values are unscaled. Source unit shares. Filed 2022-02-22, accession 0001193125-22-048709. https://www.sec.gov/Archives/edgar/data/36104/000119312522048709/d256232d10k.htm. Latest eligible comparative presentation at the information cutoff.</x:t>
        </x:r>
      </x:text>
    </x:comment>
    <x:comment ref="F3134" authorId="0">
      <x:text>
        <x:r>
          <x:t>USB FY2020 Deposits.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35" authorId="0">
      <x:text>
        <x:r>
          <x:t>USB FY2020 Gross loans and leases selected definition. USD and share amounts are in millions; ratios and per-share values are unscaled. Source unit USDm. Filed , accession . . Not reported / unavailable</x:t>
        </x:r>
      </x:text>
    </x:comment>
    <x:comment ref="F3136" authorId="0">
      <x:text>
        <x:r>
          <x:t>USB FY2020 Loans and Leases Receivable, Net Amount. USD and share amounts are in millions; ratios and per-share values are unscaled. Source unit USD. Filed 2022-02-22, accession 0001193125-22-048709. https://www.sec.gov/Archives/edgar/data/36104/000119312522048709/d256232d10k.htm. Latest eligible comparative presentation at the information cutoff.</x:t>
        </x:r>
      </x:text>
    </x:comment>
    <x:comment ref="F3137" authorId="0">
      <x:text>
        <x:r>
          <x:t>USB FY2020 Financing Receivable, Allowance for Credit Loss.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38" authorId="0">
      <x:text>
        <x:r>
          <x:t>USB FY2020 Nonaccrual. USD and share amounts are in millions; ratios and per-share values are unscaled. Source unit USDm. Filed , accession . . Not reported / unavailable</x:t>
        </x:r>
      </x:text>
    </x:comment>
    <x:comment ref="F3139" authorId="0">
      <x:text>
        <x:r>
          <x:t>USB FY2020 Cash. USD and share amounts are in millions; ratios and per-share values are unscaled. Source unit USDm. Filed , accession . . Not reported / unavailable</x:t>
        </x:r>
      </x:text>
    </x:comment>
    <x:comment ref="F3140" authorId="0">
      <x:text>
        <x:r>
          <x:t>USB FY2020 Accumulated Other Comprehensive Income (Loss), Net of Tax.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41" authorId="0">
      <x:text>
        <x:r>
          <x:t>USB FY2020 Interest Income (Expense), Net.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42" authorId="0">
      <x:text>
        <x:r>
          <x:t>USB FY2020 Noninterest Income.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43" authorId="0">
      <x:text>
        <x:r>
          <x:t>USB FY2020 Reported total net revenue. USD and share amounts are in millions; ratios and per-share values are unscaled. Source unit USDm. Filed , accession . . Not reported / unavailable</x:t>
        </x:r>
      </x:text>
    </x:comment>
    <x:comment ref="F3144" authorId="0">
      <x:text>
        <x:r>
          <x:t>USB FY2020 Noninterest Expense.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45" authorId="0">
      <x:text>
        <x:r>
          <x:t>USB FY2020 Provision for Loan, Lease, and Other Losses.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46" authorId="0">
      <x:text>
        <x:r>
          <x:t>USB FY2020 Income (Loss) from Continuing Operations before Income Taxes, Noncontrolling Interest.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47" authorId="0">
      <x:text>
        <x:r>
          <x:t>USB FY2020 Income Tax Expense (Benefit).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48" authorId="0">
      <x:text>
        <x:r>
          <x:t>USB FY2020 Net Income (Loss) Attributable to Parent.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49" authorId="0">
      <x:text>
        <x:r>
          <x:t>USB FY2020 Net Income (Loss) Available to Common Stockholders, Basic.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50" authorId="0">
      <x:text>
        <x:r>
          <x:t>USB FY2020 Dividends, Preferred Stock.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51" authorId="0">
      <x:text>
        <x:r>
          <x:t>USB FY2020 Earnings Per Share, Diluted. USD and share amounts are in millions; ratios and per-share values are unscaled. Source unit USD/shares. Filed 2023-02-27, accession 0001193125-23-050691. https://www.sec.gov/Archives/edgar/data/36104/000119312523050691/d410791d10k.htm. Latest eligible comparative presentation at the information cutoff.</x:t>
        </x:r>
      </x:text>
    </x:comment>
    <x:comment ref="F3152" authorId="0">
      <x:text>
        <x:r>
          <x:t>USB FY2020 Weighted Average Number of Shares Outstanding, Diluted. USD and share amounts are in millions; ratios and per-share values are unscaled. Source unit shares. Filed 2023-02-27, accession 0001193125-23-050691. https://www.sec.gov/Archives/edgar/data/36104/000119312523050691/d410791d10k.htm. Latest eligible comparative presentation at the information cutoff.</x:t>
        </x:r>
      </x:text>
    </x:comment>
    <x:comment ref="F3153" authorId="0">
      <x:text>
        <x:r>
          <x:t>USB FY2020 Common Stock, Dividends, Per Share, Declared. USD and share amounts are in millions; ratios and per-share values are unscaled. Source unit USD/shares. Filed 2023-02-27, accession 0001193125-23-050691. https://www.sec.gov/Archives/edgar/data/36104/000119312523050691/d410791d10k.htm. Latest eligible comparative presentation at the information cutoff.</x:t>
        </x:r>
      </x:text>
    </x:comment>
    <x:comment ref="F3154" authorId="0">
      <x:text>
        <x:r>
          <x:t>USB FY2020 Payments of Ordinary Dividends, Common Stock.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55" authorId="0">
      <x:text>
        <x:r>
          <x:t>USB FY2020 Payments for Repurchase of Common Stock.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56" authorId="0">
      <x:text>
        <x:r>
          <x:t>USB FY2020 Gross loan charge-offs. USD and share amounts are in millions; ratios and per-share values are unscaled. Source unit USDm. Filed , accession . . Not reported / unavailable</x:t>
        </x:r>
      </x:text>
    </x:comment>
    <x:comment ref="F3157" authorId="0">
      <x:text>
        <x:r>
          <x:t>USB FY2020 Loan recoveries. USD and share amounts are in millions; ratios and per-share values are unscaled. Source unit USDm. Filed , accession . . Not reported / unavailable</x:t>
        </x:r>
      </x:text>
    </x:comment>
    <x:comment ref="F3158" authorId="0">
      <x:text>
        <x:r>
          <x:t>USB FY2020 Risk-weighted assets. USD and share amounts are in millions; ratios and per-share values are unscaled. Source unit USDm. Filed , accession . . Not reported / unavailable</x:t>
        </x:r>
      </x:text>
    </x:comment>
    <x:comment ref="F3159" authorId="0">
      <x:text>
        <x:r>
          <x:t>USB FY2020 Actual standardized CET1 ratio. USD and share amounts are in millions; ratios and per-share values are unscaled. Source unit %. Filed , accession . . Not reported / unavailable</x:t>
        </x:r>
      </x:text>
    </x:comment>
    <x:comment ref="F3160" authorId="0">
      <x:text>
        <x:r>
          <x:t>USB FY2020 Issuer reported net interest margin. USD and share amounts are in millions; ratios and per-share values are unscaled. Source unit %. Filed , accession . . Not reported / unavailable</x:t>
        </x:r>
      </x:text>
    </x:comment>
    <x:comment ref="F3161" authorId="0">
      <x:text>
        <x:r>
          <x:t>USB FY2020 Reported common book value per share. USD and share amounts are in millions; ratios and per-share values are unscaled. Source unit USD/share. Filed , accession . . Not reported / unavailable</x:t>
        </x:r>
      </x:text>
    </x:comment>
    <x:comment ref="F3162" authorId="0">
      <x:text>
        <x:r>
          <x:t>USB FY2020 Reported tangible book value per share. USD and share amounts are in millions; ratios and per-share values are unscaled. Source unit USD/share. Filed , accession . . Not reported / unavailable</x:t>
        </x:r>
      </x:text>
    </x:comment>
    <x:comment ref="F3163" authorId="0">
      <x:text>
        <x:r>
          <x:t>USB FY2020 Reported tangible common equity. USD and share amounts are in millions; ratios and per-share values are unscaled. Source unit USDm. Filed , accession . . Not reported / unavailable</x:t>
        </x:r>
      </x:text>
    </x:comment>
    <x:comment ref="F3164" authorId="0">
      <x:text>
        <x:r>
          <x:t>USB FY2021 Assets.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65" authorId="0">
      <x:text>
        <x:r>
          <x:t>USB FY2021 Liabilities.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66" authorId="0">
      <x:text>
        <x:r>
          <x:t>USB FY2021 Stockholders' Equity Attributable to Parent.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67" authorId="0">
      <x:text>
        <x:r>
          <x:t>USB FY2021 Preferred Stock, Including Additional Paid in Capital, Net of Discount.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68" authorId="0">
      <x:text>
        <x:r>
          <x:t>USB FY2021 Reported common shareholders equity. USD and share amounts are in millions; ratios and per-share values are unscaled. Source unit USDm. Filed , accession . . Not reported / unavailable</x:t>
        </x:r>
      </x:text>
    </x:comment>
    <x:comment ref="F3169" authorId="0">
      <x:text>
        <x:r>
          <x:t>USB FY2021 Goodwill.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170" authorId="0">
      <x:text>
        <x:r>
          <x:t>USB FY2021 Intangible Assets, Net (Excluding Goodwill).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71" authorId="0">
      <x:text>
        <x:r>
          <x:t>USB FY2021 Reported goodwill and intangible assets combined. USD and share amounts are in millions; ratios and per-share values are unscaled. Source unit USDm. Filed , accession . . Not reported / unavailable</x:t>
        </x:r>
      </x:text>
    </x:comment>
    <x:comment ref="F3172" authorId="0">
      <x:text>
        <x:r>
          <x:t>USB FY2021 Common Stock, Shares, Outstanding. USD and share amounts are in millions; ratios and per-share values are unscaled. Source unit shares. Filed 2023-02-27, accession 0001193125-23-050691. https://www.sec.gov/Archives/edgar/data/36104/000119312523050691/d410791d10k.htm. Latest eligible comparative presentation at the information cutoff.</x:t>
        </x:r>
      </x:text>
    </x:comment>
    <x:comment ref="F3173" authorId="0">
      <x:text>
        <x:r>
          <x:t>USB FY2021 Common Stock, Shares, Issued. USD and share amounts are in millions; ratios and per-share values are unscaled. Source unit shares. Filed 2023-02-27, accession 0001193125-23-050691. https://www.sec.gov/Archives/edgar/data/36104/000119312523050691/d410791d10k.htm. Latest eligible comparative presentation at the information cutoff.</x:t>
        </x:r>
      </x:text>
    </x:comment>
    <x:comment ref="F3174" authorId="0">
      <x:text>
        <x:r>
          <x:t>USB FY2021 Treasury Stock, Common, Shares. USD and share amounts are in millions; ratios and per-share values are unscaled. Source unit shares. Filed 2023-02-27, accession 0001193125-23-050691. https://www.sec.gov/Archives/edgar/data/36104/000119312523050691/d410791d10k.htm. Latest eligible comparative presentation at the information cutoff.</x:t>
        </x:r>
      </x:text>
    </x:comment>
    <x:comment ref="F3175" authorId="0">
      <x:text>
        <x:r>
          <x:t>USB FY2021 Deposits.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76" authorId="0">
      <x:text>
        <x:r>
          <x:t>USB FY2021 Gross loans and leases selected definition. USD and share amounts are in millions; ratios and per-share values are unscaled. Source unit USDm. Filed , accession . . Not reported / unavailable</x:t>
        </x:r>
      </x:text>
    </x:comment>
    <x:comment ref="F3177" authorId="0">
      <x:text>
        <x:r>
          <x:t>USB FY2021 Loans and Leases Receivable, Net Amount. USD and share amounts are in millions; ratios and per-share values are unscaled. Source unit USD. Filed 2023-02-27, accession 0001193125-23-050691. https://www.sec.gov/Archives/edgar/data/36104/000119312523050691/d410791d10k.htm. Latest eligible comparative presentation at the information cutoff.</x:t>
        </x:r>
      </x:text>
    </x:comment>
    <x:comment ref="F3178" authorId="0">
      <x:text>
        <x:r>
          <x:t>USB FY2021 Financing Receivable, Allowance for Credit Loss. USD and share amounts are in millions; ratios and per-share values are unscaled. Source unit USD. Filed 2023-11-01, accession 0001193125-23-268341. https://data.sec.gov/api/xbrl/companyfacts/CIK0000036104.json. Latest eligible comparative presentation at the information cutoff.</x:t>
        </x:r>
      </x:text>
    </x:comment>
    <x:comment ref="F3179" authorId="0">
      <x:text>
        <x:r>
          <x:t>USB FY2021 Nonaccrual. USD and share amounts are in millions; ratios and per-share values are unscaled. Source unit USDm. Filed , accession . . Not reported / unavailable</x:t>
        </x:r>
      </x:text>
    </x:comment>
    <x:comment ref="F3180" authorId="0">
      <x:text>
        <x:r>
          <x:t>USB FY2021 Cash. USD and share amounts are in millions; ratios and per-share values are unscaled. Source unit USDm. Filed , accession . . Not reported / unavailable</x:t>
        </x:r>
      </x:text>
    </x:comment>
    <x:comment ref="F3181" authorId="0">
      <x:text>
        <x:r>
          <x:t>USB FY2021 Accumulated Other Comprehensive Income (Loss), Net of Tax. USD and share amounts are in millions; ratios and per-share values are unscaled. Source unit USD. Filed 2023-11-01, accession 0001193125-23-268341. https://data.sec.gov/api/xbrl/companyfacts/CIK0000036104.json. Latest eligible comparative presentation at the information cutoff.</x:t>
        </x:r>
      </x:text>
    </x:comment>
    <x:comment ref="F3182" authorId="0">
      <x:text>
        <x:r>
          <x:t>USB FY2021 Interest Income (Expense), Net.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83" authorId="0">
      <x:text>
        <x:r>
          <x:t>USB FY2021 Noninterest Income.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84" authorId="0">
      <x:text>
        <x:r>
          <x:t>USB FY2021 Reported total net revenue. USD and share amounts are in millions; ratios and per-share values are unscaled. Source unit USDm. Filed , accession . . Not reported / unavailable</x:t>
        </x:r>
      </x:text>
    </x:comment>
    <x:comment ref="F3185" authorId="0">
      <x:text>
        <x:r>
          <x:t>USB FY2021 Noninterest Expense.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86" authorId="0">
      <x:text>
        <x:r>
          <x:t>USB FY2021 Provision for Loan, Lease, and Other Losses.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87" authorId="0">
      <x:text>
        <x:r>
          <x:t>USB FY2021 Income (Loss) from Continuing Operations before Income Taxes, Noncontrolling Interest.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88" authorId="0">
      <x:text>
        <x:r>
          <x:t>USB FY2021 Income Tax Expense (Benefit).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89" authorId="0">
      <x:text>
        <x:r>
          <x:t>USB FY2021 Net Income (Loss) Attributable to Parent.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90" authorId="0">
      <x:text>
        <x:r>
          <x:t>USB FY2021 Net Income (Loss) Available to Common Stockholders, Basic.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91" authorId="0">
      <x:text>
        <x:r>
          <x:t>USB FY2021 Dividends, Preferred Stock.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92" authorId="0">
      <x:text>
        <x:r>
          <x:t>USB FY2021 Earnings Per Share, Diluted. USD and share amounts are in millions; ratios and per-share values are unscaled. Source unit USD/shares.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93" authorId="0">
      <x:text>
        <x:r>
          <x:t>USB FY2021 Weighted Average Number of Shares Outstanding, Diluted. USD and share amounts are in millions; ratios and per-share values are unscaled. Source unit shares.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94" authorId="0">
      <x:text>
        <x:r>
          <x:t>USB FY2021 Common Stock, Dividends, Per Share, Declared. USD and share amounts are in millions; ratios and per-share values are unscaled. Source unit USD/shares.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95" authorId="0">
      <x:text>
        <x:r>
          <x:t>USB FY2021 Payments of Ordinary Dividends, Common Stock.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96" authorId="0">
      <x:text>
        <x:r>
          <x:t>USB FY2021 Payments for Repurchase of Common Stock.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197" authorId="0">
      <x:text>
        <x:r>
          <x:t>USB FY2021 Gross loan charge-offs. USD and share amounts are in millions; ratios and per-share values are unscaled. Source unit USDm. Filed , accession . . Not reported / unavailable</x:t>
        </x:r>
      </x:text>
    </x:comment>
    <x:comment ref="F3198" authorId="0">
      <x:text>
        <x:r>
          <x:t>USB FY2021 Loan recoveries. USD and share amounts are in millions; ratios and per-share values are unscaled. Source unit USDm. Filed , accession . . Not reported / unavailable</x:t>
        </x:r>
      </x:text>
    </x:comment>
    <x:comment ref="F3199" authorId="0">
      <x:text>
        <x:r>
          <x:t>USB FY2021 Risk-weighted assets. USD and share amounts are in millions; ratios and per-share values are unscaled. Source unit USDm. Filed , accession . . Not reported / unavailable</x:t>
        </x:r>
      </x:text>
    </x:comment>
    <x:comment ref="F3200" authorId="0">
      <x:text>
        <x:r>
          <x:t>USB FY2021 Actual standardized CET1 ratio. USD and share amounts are in millions; ratios and per-share values are unscaled. Source unit %. Filed , accession . . Not reported / unavailable</x:t>
        </x:r>
      </x:text>
    </x:comment>
    <x:comment ref="F3201" authorId="0">
      <x:text>
        <x:r>
          <x:t>USB FY2021 Issuer reported net interest margin. USD and share amounts are in millions; ratios and per-share values are unscaled. Source unit %. Filed , accession . . Not reported / unavailable</x:t>
        </x:r>
      </x:text>
    </x:comment>
    <x:comment ref="F3202" authorId="0">
      <x:text>
        <x:r>
          <x:t>USB FY2021 Reported common book value per share. USD and share amounts are in millions; ratios and per-share values are unscaled. Source unit USD/share. Filed , accession . . Not reported / unavailable</x:t>
        </x:r>
      </x:text>
    </x:comment>
    <x:comment ref="F3203" authorId="0">
      <x:text>
        <x:r>
          <x:t>USB FY2021 Reported tangible book value per share. USD and share amounts are in millions; ratios and per-share values are unscaled. Source unit USD/share. Filed , accession . . Not reported / unavailable</x:t>
        </x:r>
      </x:text>
    </x:comment>
    <x:comment ref="F3204" authorId="0">
      <x:text>
        <x:r>
          <x:t>USB FY2021 Reported tangible common equity. USD and share amounts are in millions; ratios and per-share values are unscaled. Source unit USDm. Filed , accession . . Not reported / unavailable</x:t>
        </x:r>
      </x:text>
    </x:comment>
    <x:comment ref="F3205" authorId="0">
      <x:text>
        <x:r>
          <x:t>USB FY2022 Assets.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06" authorId="0">
      <x:text>
        <x:r>
          <x:t>USB FY2022 Liabilities.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07" authorId="0">
      <x:text>
        <x:r>
          <x:t>USB FY2022 Stockholders' Equity Attributable to Parent.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08" authorId="0">
      <x:text>
        <x:r>
          <x:t>USB FY2022 Preferred Stock, Including Additional Paid in Capital, Net of Discount.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09" authorId="0">
      <x:text>
        <x:r>
          <x:t>USB FY2022 Reported common shareholders equity. USD and share amounts are in millions; ratios and per-share values are unscaled. Source unit USDm. Filed , accession . . Not reported / unavailable</x:t>
        </x:r>
      </x:text>
    </x:comment>
    <x:comment ref="F3210" authorId="0">
      <x:text>
        <x:r>
          <x:t>USB FY2022 Goodwill.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11" authorId="0">
      <x:text>
        <x:r>
          <x:t>USB FY2022 Intangible Assets, Net (Excluding Goodwill).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12" authorId="0">
      <x:text>
        <x:r>
          <x:t>USB FY2022 Reported goodwill and intangible assets combined. USD and share amounts are in millions; ratios and per-share values are unscaled. Source unit USDm. Filed , accession . . Not reported / unavailable</x:t>
        </x:r>
      </x:text>
    </x:comment>
    <x:comment ref="F3213" authorId="0">
      <x:text>
        <x:r>
          <x:t>USB FY2022 Common Stock, Shares, Outstanding. USD and share amounts are in millions; ratios and per-share values are unscaled. Source unit shares.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14" authorId="0">
      <x:text>
        <x:r>
          <x:t>USB FY2022 Common Stock, Shares, Issued. USD and share amounts are in millions; ratios and per-share values are unscaled. Source unit shares.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15" authorId="0">
      <x:text>
        <x:r>
          <x:t>USB FY2022 Treasury Stock, Common, Shares. USD and share amounts are in millions; ratios and per-share values are unscaled. Source unit shares.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16" authorId="0">
      <x:text>
        <x:r>
          <x:t>USB FY2022 Deposits.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17" authorId="0">
      <x:text>
        <x:r>
          <x:t>USB FY2022 Gross loans and leases selected definition.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18" authorId="0">
      <x:text>
        <x:r>
          <x:t>USB FY2022 Net loans after allowance selected definition.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19" authorId="0">
      <x:text>
        <x:r>
          <x:t>USB FY2022 Loan allowance for credit losses.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20" authorId="0">
      <x:text>
        <x:r>
          <x:t>USB FY2022 Nonaccrual. USD and share amounts are in millions; ratios and per-share values are unscaled. Source unit USDm. Filed , accession . . Not reported / unavailable</x:t>
        </x:r>
      </x:text>
    </x:comment>
    <x:comment ref="F3221" authorId="0">
      <x:text>
        <x:r>
          <x:t>USB FY2022 Cash. USD and share amounts are in millions; ratios and per-share values are unscaled. Source unit USDm. Filed , accession . . Not reported / unavailable</x:t>
        </x:r>
      </x:text>
    </x:comment>
    <x:comment ref="F3222" authorId="0">
      <x:text>
        <x:r>
          <x:t>USB FY2022 Accumulated Other Comprehensive Income (Loss), Net of Tax. USD and share amounts are in millions; ratios and per-share values are unscaled. Source unit USD.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23" authorId="0">
      <x:text>
        <x:r>
          <x:t>USB FY2022 Interest Income (Expense), Net.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24" authorId="0">
      <x:text>
        <x:r>
          <x:t>USB FY2022 Noninterest Income.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25" authorId="0">
      <x:text>
        <x:r>
          <x:t>USB FY2022 Revenues.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26" authorId="0">
      <x:text>
        <x:r>
          <x:t>USB FY2022 Noninterest Expense.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27" authorId="0">
      <x:text>
        <x:r>
          <x:t>USB FY2022 Provision for Loan, Lease, and Other Losses.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28" authorId="0">
      <x:text>
        <x:r>
          <x:t>USB FY2022 Income (Loss) from Continuing Operations before Income Taxes, Noncontrolling Interest.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29" authorId="0">
      <x:text>
        <x:r>
          <x:t>USB FY2022 Income Tax Expense (Benefit).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30" authorId="0">
      <x:text>
        <x:r>
          <x:t>USB FY2022 Net Income (Loss) Attributable to Parent.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31" authorId="0">
      <x:text>
        <x:r>
          <x:t>USB FY2022 Net Income (Loss) Available to Common Stockholders, Basic.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32" authorId="0">
      <x:text>
        <x:r>
          <x:t>USB FY2022 Dividends, Preferred Stock.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33" authorId="0">
      <x:text>
        <x:r>
          <x:t>USB FY2022 Earnings Per Share, Diluted. USD and share amounts are in millions; ratios and per-share values are unscaled. Source unit USD/shares.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34" authorId="0">
      <x:text>
        <x:r>
          <x:t>USB FY2022 Weighted Average Number of Shares Outstanding, Diluted. USD and share amounts are in millions; ratios and per-share values are unscaled. Source unit shares.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35" authorId="0">
      <x:text>
        <x:r>
          <x:t>USB FY2022 Common Stock, Dividends, Per Share, Declared. USD and share amounts are in millions; ratios and per-share values are unscaled. Source unit USD/shares.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36" authorId="0">
      <x:text>
        <x:r>
          <x:t>USB FY2022 Payments of Ordinary Dividends, Common Stock.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37" authorId="0">
      <x:text>
        <x:r>
          <x:t>USB FY2022 Payments for Repurchase of Common Stock.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38" authorId="0">
      <x:text>
        <x:r>
          <x:t>USB FY2022 Gross loan charge-offs. USD and share amounts are in millions; ratios and per-share values are unscaled. Source unit USDm. Filed , accession . . Not reported / unavailable</x:t>
        </x:r>
      </x:text>
    </x:comment>
    <x:comment ref="F3239" authorId="0">
      <x:text>
        <x:r>
          <x:t>USB FY2022 Loan recoveries. USD and share amounts are in millions; ratios and per-share values are unscaled. Source unit USDm. Filed , accession . . Not reported / unavailable</x:t>
        </x:r>
      </x:text>
    </x:comment>
    <x:comment ref="F3240" authorId="0">
      <x:text>
        <x:r>
          <x:t>USB FY2022 Risk-weighted assets. USD and share amounts are in millions; ratios and per-share values are unscaled. Source unit USDm. Filed , accession . . Not reported / unavailable</x:t>
        </x:r>
      </x:text>
    </x:comment>
    <x:comment ref="F3241" authorId="0">
      <x:text>
        <x:r>
          <x:t>USB FY2022 Actual standardized CET1 ratio. USD and share amounts are in millions; ratios and per-share values are unscaled. Source unit %. Filed , accession . . Not reported / unavailable</x:t>
        </x:r>
      </x:text>
    </x:comment>
    <x:comment ref="F3242" authorId="0">
      <x:text>
        <x:r>
          <x:t>USB FY2022 Issuer reported net interest margin. USD and share amounts are in millions; ratios and per-share values are unscaled. Source unit %. Filed , accession . . Not reported / unavailable</x:t>
        </x:r>
      </x:text>
    </x:comment>
    <x:comment ref="F3243" authorId="0">
      <x:text>
        <x:r>
          <x:t>USB FY2022 Reported common book value per share. USD and share amounts are in millions; ratios and per-share values are unscaled. Source unit USD/share. Filed , accession . . Not reported / unavailable</x:t>
        </x:r>
      </x:text>
    </x:comment>
    <x:comment ref="F3244" authorId="0">
      <x:text>
        <x:r>
          <x:t>USB FY2022 Reported tangible book value per share. USD and share amounts are in millions; ratios and per-share values are unscaled. Source unit USD/share. Filed , accession . . Not reported / unavailable</x:t>
        </x:r>
      </x:text>
    </x:comment>
    <x:comment ref="F3245" authorId="0">
      <x:text>
        <x:r>
          <x:t>USB FY2022 Reported tangible common equity. USD and share amounts are in millions; ratios and per-share values are unscaled. Source unit USDm. Filed , accession . . Not reported / unavailable</x:t>
        </x:r>
      </x:text>
    </x:comment>
    <x:comment ref="F3246" authorId="0">
      <x:text>
        <x:r>
          <x:t>USB FY2023 Assets.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47" authorId="0">
      <x:text>
        <x:r>
          <x:t>USB FY2023 Liabilities.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48" authorId="0">
      <x:text>
        <x:r>
          <x:t>USB FY2023 Stockholders' Equity Attributable to Parent.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49" authorId="0">
      <x:text>
        <x:r>
          <x:t>USB FY2023 Preferred Stock, Including Additional Paid in Capital, Net of Discount.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50" authorId="0">
      <x:text>
        <x:r>
          <x:t>USB FY2023 Reported common shareholders equity. USD and share amounts are in millions; ratios and per-share values are unscaled. Source unit USDm. Filed , accession . . Not reported / unavailable</x:t>
        </x:r>
      </x:text>
    </x:comment>
    <x:comment ref="F3251" authorId="0">
      <x:text>
        <x:r>
          <x:t>USB FY2023 Goodwill.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52" authorId="0">
      <x:text>
        <x:r>
          <x:t>USB FY2023 Intangible Assets, Net (Excluding Goodwill).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53" authorId="0">
      <x:text>
        <x:r>
          <x:t>USB FY2023 Reported goodwill and intangible assets combined. USD and share amounts are in millions; ratios and per-share values are unscaled. Source unit USDm. Filed , accession . . Not reported / unavailable</x:t>
        </x:r>
      </x:text>
    </x:comment>
    <x:comment ref="F3254" authorId="0">
      <x:text>
        <x:r>
          <x:t>USB FY2023 Common Stock, Shares, Outstanding. USD and share amounts are in millions; ratios and per-share values are unscaled. Source unit shares. Filed 2024-02-20, accession 0000036104-24-000018. https://www.sec.gov/Archives/edgar/data/36104/000003610424000018/usb-20231231.htm. Latest eligible comparative presentation at the information cutoff.</x:t>
        </x:r>
      </x:text>
    </x:comment>
    <x:comment ref="F3255" authorId="0">
      <x:text>
        <x:r>
          <x:t>USB FY2023 Common Stock, Shares, Issued. USD and share amounts are in millions; ratios and per-share values are unscaled. Source unit shares.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56" authorId="0">
      <x:text>
        <x:r>
          <x:t>USB FY2023 Treasury Stock, Common, Shares. USD and share amounts are in millions; ratios and per-share values are unscaled. Source unit shares.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57" authorId="0">
      <x:text>
        <x:r>
          <x:t>USB FY2023 Deposits.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58" authorId="0">
      <x:text>
        <x:r>
          <x:t>USB FY2023 Gross loans and leases selected definition.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59" authorId="0">
      <x:text>
        <x:r>
          <x:t>USB FY2023 Net loans after allowance selected definition.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60" authorId="0">
      <x:text>
        <x:r>
          <x:t>USB FY2023 Loan allowance for credit losses.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61" authorId="0">
      <x:text>
        <x:r>
          <x:t>USB FY2023 Nonaccrual. USD and share amounts are in millions; ratios and per-share values are unscaled. Source unit USDm. Filed , accession . . Not reported / unavailable</x:t>
        </x:r>
      </x:text>
    </x:comment>
    <x:comment ref="F3262" authorId="0">
      <x:text>
        <x:r>
          <x:t>USB FY2023 Cash. USD and share amounts are in millions; ratios and per-share values are unscaled. Source unit USDm. Filed , accession . . Not reported / unavailable</x:t>
        </x:r>
      </x:text>
    </x:comment>
    <x:comment ref="F3263" authorId="0">
      <x:text>
        <x:r>
          <x:t>USB FY2023 Accumulated Other Comprehensive Income (Loss), Net of Tax. USD and share amounts are in millions; ratios and per-share values are unscaled. Source unit USD.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64" authorId="0">
      <x:text>
        <x:r>
          <x:t>USB FY2023 Interest Income (Expense), Net.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65" authorId="0">
      <x:text>
        <x:r>
          <x:t>USB FY2023 Noninterest Income.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66" authorId="0">
      <x:text>
        <x:r>
          <x:t>USB FY2023 Revenues.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67" authorId="0">
      <x:text>
        <x:r>
          <x:t>USB FY2023 Noninterest Expense.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68" authorId="0">
      <x:text>
        <x:r>
          <x:t>USB FY2023 Provision for Loan, Lease, and Other Losses.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69" authorId="0">
      <x:text>
        <x:r>
          <x:t>USB FY2023 Income (Loss) from Continuing Operations before Income Taxes, Noncontrolling Interest.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70" authorId="0">
      <x:text>
        <x:r>
          <x:t>USB FY2023 Income Tax Expense (Benefit).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71" authorId="0">
      <x:text>
        <x:r>
          <x:t>USB FY2023 Net Income (Loss) Attributable to Parent.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72" authorId="0">
      <x:text>
        <x:r>
          <x:t>USB FY2023 Net Income (Loss) Available to Common Stockholders, Basic.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73" authorId="0">
      <x:text>
        <x:r>
          <x:t>USB FY2023 Dividends, Preferred Stock.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74" authorId="0">
      <x:text>
        <x:r>
          <x:t>USB FY2023 Earnings Per Share, Diluted. USD and share amounts are in millions; ratios and per-share values are unscaled. Source unit USD/shares.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75" authorId="0">
      <x:text>
        <x:r>
          <x:t>USB FY2023 Weighted Average Number of Shares Outstanding, Diluted. USD and share amounts are in millions; ratios and per-share values are unscaled. Source unit shares.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76" authorId="0">
      <x:text>
        <x:r>
          <x:t>USB FY2023 Common Stock, Dividends, Per Share, Declared. USD and share amounts are in millions; ratios and per-share values are unscaled. Source unit USD/shares.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77" authorId="0">
      <x:text>
        <x:r>
          <x:t>USB FY2023 Payments of Ordinary Dividends, Common Stock.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78" authorId="0">
      <x:text>
        <x:r>
          <x:t>USB FY2023 Payments for Repurchase of Common Stock.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79" authorId="0">
      <x:text>
        <x:r>
          <x:t>USB FY2023 Gross loan charge-offs. USD and share amounts are in millions; ratios and per-share values are unscaled. Source unit USDm. Filed , accession . . Not reported / unavailable</x:t>
        </x:r>
      </x:text>
    </x:comment>
    <x:comment ref="F3280" authorId="0">
      <x:text>
        <x:r>
          <x:t>USB FY2023 Loan recoveries. USD and share amounts are in millions; ratios and per-share values are unscaled. Source unit USDm. Filed , accession . . Not reported / unavailable</x:t>
        </x:r>
      </x:text>
    </x:comment>
    <x:comment ref="F3281" authorId="0">
      <x:text>
        <x:r>
          <x:t>USB FY2023 Risk-weighted assets. USD and share amounts are in millions; ratios and per-share values are unscaled. Source unit USDm. Filed , accession . . Not reported / unavailable</x:t>
        </x:r>
      </x:text>
    </x:comment>
    <x:comment ref="F3282" authorId="0">
      <x:text>
        <x:r>
          <x:t>USB FY2023 Actual standardized CET1 ratio. USD and share amounts are in millions; ratios and per-share values are unscaled. Source unit %. Filed , accession . . Not reported / unavailable</x:t>
        </x:r>
      </x:text>
    </x:comment>
    <x:comment ref="F3283" authorId="0">
      <x:text>
        <x:r>
          <x:t>USB FY2023 Issuer reported net interest margin. USD and share amounts are in millions; ratios and per-share values are unscaled. Source unit %. Filed , accession . . Not reported / unavailable</x:t>
        </x:r>
      </x:text>
    </x:comment>
    <x:comment ref="F3284" authorId="0">
      <x:text>
        <x:r>
          <x:t>USB FY2023 Reported common book value per share. USD and share amounts are in millions; ratios and per-share values are unscaled. Source unit USD/share. Filed , accession . . Not reported / unavailable</x:t>
        </x:r>
      </x:text>
    </x:comment>
    <x:comment ref="F3285" authorId="0">
      <x:text>
        <x:r>
          <x:t>USB FY2023 Reported tangible book value per share. USD and share amounts are in millions; ratios and per-share values are unscaled. Source unit USD/share. Filed , accession . . Not reported / unavailable</x:t>
        </x:r>
      </x:text>
    </x:comment>
    <x:comment ref="F3286" authorId="0">
      <x:text>
        <x:r>
          <x:t>USB FY2023 Reported tangible common equity. USD and share amounts are in millions; ratios and per-share values are unscaled. Source unit USDm. Filed , accession . . Not reported / unavailable</x:t>
        </x:r>
      </x:text>
    </x:comment>
    <x:comment ref="F3287" authorId="0">
      <x:text>
        <x:r>
          <x:t>USB FY2024 Assets.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88" authorId="0">
      <x:text>
        <x:r>
          <x:t>USB FY2024 Liabilities.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89" authorId="0">
      <x:text>
        <x:r>
          <x:t>USB FY2024 Stockholders' Equity Attributable to Parent.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90" authorId="0">
      <x:text>
        <x:r>
          <x:t>USB FY2024 Preferred Stock, Including Additional Paid in Capital, Net of Discount.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91" authorId="0">
      <x:text>
        <x:r>
          <x:t>USB FY2024 Reported common shareholders equity. USD and share amounts are in millions; ratios and per-share values are unscaled. Source unit USDm. Filed , accession . . Not reported / unavailable</x:t>
        </x:r>
      </x:text>
    </x:comment>
    <x:comment ref="F3292" authorId="0">
      <x:text>
        <x:r>
          <x:t>USB FY2024 Goodwill.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93" authorId="0">
      <x:text>
        <x:r>
          <x:t>USB FY2024 Intangible Assets, Net (Excluding Goodwill).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94" authorId="0">
      <x:text>
        <x:r>
          <x:t>USB FY2024 Reported goodwill and intangible assets combined. USD and share amounts are in millions; ratios and per-share values are unscaled. Source unit USDm. Filed , accession . . Not reported / unavailable</x:t>
        </x:r>
      </x:text>
    </x:comment>
    <x:comment ref="F3295" authorId="0">
      <x:text>
        <x:r>
          <x:t>USB FY2024 Common Stock, Shares, Outstanding. USD and share amounts are in millions; ratios and per-share values are unscaled. Source unit shares. Filed 2025-02-21, accession 0000036104-25-000016. https://www.sec.gov/Archives/edgar/data/36104/000003610425000016/usb-20241231.htm. Latest eligible comparative presentation at the information cutoff.</x:t>
        </x:r>
      </x:text>
    </x:comment>
    <x:comment ref="F3296" authorId="0">
      <x:text>
        <x:r>
          <x:t>USB FY2024 Common Stock, Shares, Issued. USD and share amounts are in millions; ratios and per-share values are unscaled. Source unit shares.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97" authorId="0">
      <x:text>
        <x:r>
          <x:t>USB FY2024 Treasury Stock, Common, Shares. USD and share amounts are in millions; ratios and per-share values are unscaled. Source unit shares.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98" authorId="0">
      <x:text>
        <x:r>
          <x:t>USB FY2024 Deposits.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299" authorId="0">
      <x:text>
        <x:r>
          <x:t>USB FY2024 Gross loans and leases selected definition.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00" authorId="0">
      <x:text>
        <x:r>
          <x:t>USB FY2024 Net loans after allowance selected definition.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01" authorId="0">
      <x:text>
        <x:r>
          <x:t>USB FY2024 Loan allowance for credit losses.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02" authorId="0">
      <x:text>
        <x:r>
          <x:t>USB FY2024 Nonaccrual. USD and share amounts are in millions; ratios and per-share values are unscaled. Source unit USDm. Filed , accession . . Not reported / unavailable</x:t>
        </x:r>
      </x:text>
    </x:comment>
    <x:comment ref="F3303" authorId="0">
      <x:text>
        <x:r>
          <x:t>USB FY2024 Cash. USD and share amounts are in millions; ratios and per-share values are unscaled. Source unit USDm. Filed , accession . . Not reported / unavailable</x:t>
        </x:r>
      </x:text>
    </x:comment>
    <x:comment ref="F3304" authorId="0">
      <x:text>
        <x:r>
          <x:t>USB FY2024 Accumulated Other Comprehensive Income (Loss), Net of Tax.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05" authorId="0">
      <x:text>
        <x:r>
          <x:t>USB FY2024 Interest Income (Expense), Net.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06" authorId="0">
      <x:text>
        <x:r>
          <x:t>USB FY2024 Noninterest Income.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07" authorId="0">
      <x:text>
        <x:r>
          <x:t>USB FY2024 Revenues.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08" authorId="0">
      <x:text>
        <x:r>
          <x:t>USB FY2024 Noninterest Expense.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09" authorId="0">
      <x:text>
        <x:r>
          <x:t>USB FY2024 Provision for Loan, Lease, and Other Losses.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10" authorId="0">
      <x:text>
        <x:r>
          <x:t>USB FY2024 Income (Loss) from Continuing Operations before Income Taxes, Noncontrolling Interest.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11" authorId="0">
      <x:text>
        <x:r>
          <x:t>USB FY2024 Income Tax Expense (Benefit).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12" authorId="0">
      <x:text>
        <x:r>
          <x:t>USB FY2024 Net Income (Loss) Attributable to Parent.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13" authorId="0">
      <x:text>
        <x:r>
          <x:t>USB FY2024 Net Income (Loss) Available to Common Stockholders, Basic.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14" authorId="0">
      <x:text>
        <x:r>
          <x:t>USB FY2024 Dividends, Preferred Stock.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15" authorId="0">
      <x:text>
        <x:r>
          <x:t>USB FY2024 Earnings Per Share, Diluted. USD and share amounts are in millions; ratios and per-share values are unscaled. Source unit USD/shares.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16" authorId="0">
      <x:text>
        <x:r>
          <x:t>USB FY2024 Weighted Average Number of Shares Outstanding, Diluted. USD and share amounts are in millions; ratios and per-share values are unscaled. Source unit shares.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17" authorId="0">
      <x:text>
        <x:r>
          <x:t>USB FY2024 Common Stock, Dividends, Per Share, Declared. USD and share amounts are in millions; ratios and per-share values are unscaled. Source unit USD/shares.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18" authorId="0">
      <x:text>
        <x:r>
          <x:t>USB FY2024 Payments of Ordinary Dividends, Common Stock.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19" authorId="0">
      <x:text>
        <x:r>
          <x:t>USB FY2024 Payments for Repurchase of Common Stock.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20" authorId="0">
      <x:text>
        <x:r>
          <x:t>USB FY2024 Gross loan charge-offs. USD and share amounts are in millions; ratios and per-share values are unscaled. Source unit USDm. Filed , accession . . Not reported / unavailable</x:t>
        </x:r>
      </x:text>
    </x:comment>
    <x:comment ref="F3321" authorId="0">
      <x:text>
        <x:r>
          <x:t>USB FY2024 Loan recoveries. USD and share amounts are in millions; ratios and per-share values are unscaled. Source unit USDm. Filed , accession . . Not reported / unavailable</x:t>
        </x:r>
      </x:text>
    </x:comment>
    <x:comment ref="F3322" authorId="0">
      <x:text>
        <x:r>
          <x:t>USB FY2024 Risk-weighted assets. USD and share amounts are in millions; ratios and per-share values are unscaled. Source unit USDm. Filed , accession . . Not reported / unavailable</x:t>
        </x:r>
      </x:text>
    </x:comment>
    <x:comment ref="F3323" authorId="0">
      <x:text>
        <x:r>
          <x:t>USB FY2024 Actual standardized CET1 ratio. USD and share amounts are in millions; ratios and per-share values are unscaled. Source unit %. Filed , accession . . Not reported / unavailable</x:t>
        </x:r>
      </x:text>
    </x:comment>
    <x:comment ref="F3324" authorId="0">
      <x:text>
        <x:r>
          <x:t>USB FY2024 Issuer reported net interest margin. USD and share amounts are in millions; ratios and per-share values are unscaled. Source unit %. Filed , accession . . Not reported / unavailable</x:t>
        </x:r>
      </x:text>
    </x:comment>
    <x:comment ref="F3325" authorId="0">
      <x:text>
        <x:r>
          <x:t>USB FY2024 Reported common book value per share. USD and share amounts are in millions; ratios and per-share values are unscaled. Source unit USD/share. Filed , accession . . Not reported / unavailable</x:t>
        </x:r>
      </x:text>
    </x:comment>
    <x:comment ref="F3326" authorId="0">
      <x:text>
        <x:r>
          <x:t>USB FY2024 Reported tangible book value per share. USD and share amounts are in millions; ratios and per-share values are unscaled. Source unit USD/share. Filed , accession . . Not reported / unavailable</x:t>
        </x:r>
      </x:text>
    </x:comment>
    <x:comment ref="F3327" authorId="0">
      <x:text>
        <x:r>
          <x:t>USB FY2024 Reported tangible common equity. USD and share amounts are in millions; ratios and per-share values are unscaled. Source unit USDm. Filed , accession . . Not reported / unavailable</x:t>
        </x:r>
      </x:text>
    </x:comment>
    <x:comment ref="F3328" authorId="0">
      <x:text>
        <x:r>
          <x:t>USB FY2025 Assets.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29" authorId="0">
      <x:text>
        <x:r>
          <x:t>USB FY2025 Liabilities.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30" authorId="0">
      <x:text>
        <x:r>
          <x:t>USB FY2025 Stockholders' Equity Attributable to Parent.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31" authorId="0">
      <x:text>
        <x:r>
          <x:t>USB FY2025 Preferred Stock, Including Additional Paid in Capital, Net of Discount.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32" authorId="0">
      <x:text>
        <x:r>
          <x:t>USB FY2025 Reported common shareholders equity. USD and share amounts are in millions; ratios and per-share values are unscaled. Source unit USDm. Filed , accession . . Not reported / unavailable</x:t>
        </x:r>
      </x:text>
    </x:comment>
    <x:comment ref="F3333" authorId="0">
      <x:text>
        <x:r>
          <x:t>USB FY2025 Goodwill.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34" authorId="0">
      <x:text>
        <x:r>
          <x:t>USB FY2025 Intangible Assets, Net (Excluding Goodwill).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35" authorId="0">
      <x:text>
        <x:r>
          <x:t>USB FY2025 Reported goodwill and intangible assets combined. USD and share amounts are in millions; ratios and per-share values are unscaled. Source unit USDm. Filed , accession . . Not reported / unavailable</x:t>
        </x:r>
      </x:text>
    </x:comment>
    <x:comment ref="F3336" authorId="0">
      <x:text>
        <x:r>
          <x:t>USB FY2025 Common Stock, Shares, Outstanding. USD and share amounts are in millions; ratios and per-share values are unscaled. Source unit shares.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37" authorId="0">
      <x:text>
        <x:r>
          <x:t>USB FY2025 Common Stock, Shares, Issued. USD and share amounts are in millions; ratios and per-share values are unscaled. Source unit shares.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38" authorId="0">
      <x:text>
        <x:r>
          <x:t>USB FY2025 Treasury Stock, Common, Shares. USD and share amounts are in millions; ratios and per-share values are unscaled. Source unit shares.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39" authorId="0">
      <x:text>
        <x:r>
          <x:t>USB FY2025 Deposits.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40" authorId="0">
      <x:text>
        <x:r>
          <x:t>USB FY2025 Gross loans and leases selected definition.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41" authorId="0">
      <x:text>
        <x:r>
          <x:t>USB FY2025 Net loans after allowance selected definition.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42" authorId="0">
      <x:text>
        <x:r>
          <x:t>USB FY2025 Loan allowance for credit losses.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43" authorId="0">
      <x:text>
        <x:r>
          <x:t>USB FY2025 Nonaccrual. USD and share amounts are in millions; ratios and per-share values are unscaled. Source unit USDm. Filed , accession . . Not reported / unavailable</x:t>
        </x:r>
      </x:text>
    </x:comment>
    <x:comment ref="F3344" authorId="0">
      <x:text>
        <x:r>
          <x:t>USB FY2025 Cash. USD and share amounts are in millions; ratios and per-share values are unscaled. Source unit USDm. Filed , accession . . Not reported / unavailable</x:t>
        </x:r>
      </x:text>
    </x:comment>
    <x:comment ref="F3345" authorId="0">
      <x:text>
        <x:r>
          <x:t>USB FY2025 Accumulated Other Comprehensive Income (Loss), Net of Tax.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46" authorId="0">
      <x:text>
        <x:r>
          <x:t>USB FY2025 Interest Income (Expense), Net.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47" authorId="0">
      <x:text>
        <x:r>
          <x:t>USB FY2025 Noninterest Income.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48" authorId="0">
      <x:text>
        <x:r>
          <x:t>USB FY2025 Revenues.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49" authorId="0">
      <x:text>
        <x:r>
          <x:t>USB FY2025 Noninterest Expense.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50" authorId="0">
      <x:text>
        <x:r>
          <x:t>USB FY2025 Provision for Loan, Lease, and Other Losses.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51" authorId="0">
      <x:text>
        <x:r>
          <x:t>USB FY2025 Income (Loss) from Continuing Operations before Income Taxes, Noncontrolling Interest.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52" authorId="0">
      <x:text>
        <x:r>
          <x:t>USB FY2025 Income Tax Expense (Benefit).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53" authorId="0">
      <x:text>
        <x:r>
          <x:t>USB FY2025 Net Income (Loss) Attributable to Parent.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54" authorId="0">
      <x:text>
        <x:r>
          <x:t>USB FY2025 Net Income (Loss) Available to Common Stockholders, Basic.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55" authorId="0">
      <x:text>
        <x:r>
          <x:t>USB FY2025 Dividends, Preferred Stock.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56" authorId="0">
      <x:text>
        <x:r>
          <x:t>USB FY2025 Earnings Per Share, Diluted. USD and share amounts are in millions; ratios and per-share values are unscaled. Source unit USD/shares.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57" authorId="0">
      <x:text>
        <x:r>
          <x:t>USB FY2025 Weighted Average Number of Shares Outstanding, Diluted. USD and share amounts are in millions; ratios and per-share values are unscaled. Source unit shares.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58" authorId="0">
      <x:text>
        <x:r>
          <x:t>USB FY2025 Common Stock, Dividends, Per Share, Declared. USD and share amounts are in millions; ratios and per-share values are unscaled. Source unit USD/shares.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59" authorId="0">
      <x:text>
        <x:r>
          <x:t>USB FY2025 Payments of Ordinary Dividends, Common Stock.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60" authorId="0">
      <x:text>
        <x:r>
          <x:t>USB FY2025 Payments for Repurchase of Common Stock. USD and share amounts are in millions; ratios and per-share values are unscaled. Source unit USD. Filed 2026-02-23, accession 0000036104-26-000011. https://www.sec.gov/Archives/edgar/data/36104/000003610426000011/usb-20251231.htm. Latest eligible comparative presentation at the information cutoff.</x:t>
        </x:r>
      </x:text>
    </x:comment>
    <x:comment ref="F3361" authorId="0">
      <x:text>
        <x:r>
          <x:t>USB FY2025 Gross loan charge-offs. USD and share amounts are in millions; ratios and per-share values are unscaled. Source unit USDm. Filed , accession . . Not reported / unavailable</x:t>
        </x:r>
      </x:text>
    </x:comment>
    <x:comment ref="F3362" authorId="0">
      <x:text>
        <x:r>
          <x:t>USB FY2025 Loan recoveries. USD and share amounts are in millions; ratios and per-share values are unscaled. Source unit USDm. Filed , accession . . Not reported / unavailable</x:t>
        </x:r>
      </x:text>
    </x:comment>
    <x:comment ref="F3363" authorId="0">
      <x:text>
        <x:r>
          <x:t>USB FY2025 Risk-weighted assets. USD and share amounts are in millions; ratios and per-share values are unscaled. Source unit USDm. Filed , accession . . Not reported / unavailable</x:t>
        </x:r>
      </x:text>
    </x:comment>
    <x:comment ref="F3364" authorId="0">
      <x:text>
        <x:r>
          <x:t>USB FY2025 Actual standardized CET1 ratio. USD and share amounts are in millions; ratios and per-share values are unscaled. Source unit %. Filed , accession . . Not reported / unavailable</x:t>
        </x:r>
      </x:text>
    </x:comment>
    <x:comment ref="F3365" authorId="0">
      <x:text>
        <x:r>
          <x:t>USB FY2025 Issuer reported net interest margin. USD and share amounts are in millions; ratios and per-share values are unscaled. Source unit %. Filed , accession . . Not reported / unavailable</x:t>
        </x:r>
      </x:text>
    </x:comment>
    <x:comment ref="F3366" authorId="0">
      <x:text>
        <x:r>
          <x:t>USB FY2025 Reported common book value per share. USD and share amounts are in millions; ratios and per-share values are unscaled. Source unit USD/share. Filed , accession . . Not reported / unavailable</x:t>
        </x:r>
      </x:text>
    </x:comment>
    <x:comment ref="F3367" authorId="0">
      <x:text>
        <x:r>
          <x:t>USB FY2025 Reported tangible book value per share. USD and share amounts are in millions; ratios and per-share values are unscaled. Source unit USD/share. Filed , accession . . Not reported / unavailable</x:t>
        </x:r>
      </x:text>
    </x:comment>
    <x:comment ref="F3368" authorId="0">
      <x:text>
        <x:r>
          <x:t>USB FY2025 Reported tangible common equity. USD and share amounts are in millions; ratios and per-share values are unscaled. Source unit USDm. Filed , accession . . Not reported / unavailable</x:t>
        </x:r>
      </x:text>
    </x:comment>
    <x:comment ref="F3369" authorId="0">
      <x:text>
        <x:r>
          <x:t>USB H1 2025 Assets. USD and share amounts are in millions; ratios and per-share values are unscaled. Source unit USD. Filed 2025-08-07, accession 0000036104-25-000055. https://www.sec.gov/Archives/edgar/data/36104/000003610425000055/usb-20250630.htm. Latest eligible comparative presentation at the information cutoff.</x:t>
        </x:r>
      </x:text>
    </x:comment>
    <x:comment ref="F3370" authorId="0">
      <x:text>
        <x:r>
          <x:t>USB H1 2025 Liabilities. USD and share amounts are in millions; ratios and per-share values are unscaled. Source unit USD. Filed 2025-08-07, accession 0000036104-25-000055. https://www.sec.gov/Archives/edgar/data/36104/000003610425000055/usb-20250630.htm. Latest eligible comparative presentation at the information cutoff.</x:t>
        </x:r>
      </x:text>
    </x:comment>
    <x:comment ref="F3371" authorId="0">
      <x:text>
        <x:r>
          <x:t>USB H1 2025 Stockholders' Equity Attributable to Parent. USD and share amounts are in millions; ratios and per-share values are unscaled. Source unit USD. Filed 2025-08-07, accession 0000036104-25-000055. https://www.sec.gov/Archives/edgar/data/36104/000003610425000055/usb-20250630.htm. Latest eligible comparative presentation at the information cutoff.</x:t>
        </x:r>
      </x:text>
    </x:comment>
    <x:comment ref="F3372" authorId="0">
      <x:text>
        <x:r>
          <x:t>USB H1 2025 Preferred Stock, Including Additional Paid in Capital, Net of Discount. USD and share amounts are in millions; ratios and per-share values are unscaled. Source unit USD. Filed 2025-08-07, accession 0000036104-25-000055. https://www.sec.gov/Archives/edgar/data/36104/000003610425000055/usb-20250630.htm. Latest eligible comparative presentation at the information cutoff.</x:t>
        </x:r>
      </x:text>
    </x:comment>
    <x:comment ref="F3373" authorId="0">
      <x:text>
        <x:r>
          <x:t>USB H1 2025 Reported common shareholders equity. USD and share amounts are in millions; ratios and per-share values are unscaled. Source unit USDm. Filed , accession . . Not reported / unavailable</x:t>
        </x:r>
      </x:text>
    </x:comment>
    <x:comment ref="F3374" authorId="0">
      <x:text>
        <x:r>
          <x:t>USB H1 2025 Goodwill. USD and share amounts are in millions; ratios and per-share values are unscaled. Source unit USD. Filed 2025-08-07, accession 0000036104-25-000055. https://www.sec.gov/Archives/edgar/data/36104/000003610425000055/usb-20250630.htm. Latest eligible comparative presentation at the information cutoff.</x:t>
        </x:r>
      </x:text>
    </x:comment>
    <x:comment ref="F3375" authorId="0">
      <x:text>
        <x:r>
          <x:t>USB H1 2025 Intangible Assets, Net (Excluding Goodwill). USD and share amounts are in millions; ratios and per-share values are unscaled. Source unit USD. Filed 2025-08-07, accession 0000036104-25-000055. https://www.sec.gov/Archives/edgar/data/36104/000003610425000055/usb-20250630.htm. Latest eligible comparative presentation at the information cutoff.</x:t>
        </x:r>
      </x:text>
    </x:comment>
    <x:comment ref="F3376" authorId="0">
      <x:text>
        <x:r>
          <x:t>USB H1 2025 Reported goodwill and intangible assets combined. USD and share amounts are in millions; ratios and per-share values are unscaled. Source unit USDm. Filed , accession . . Not reported / unavailable</x:t>
        </x:r>
      </x:text>
    </x:comment>
    <x:comment ref="F3377" authorId="0">
      <x:text>
        <x:r>
          <x:t>USB H1 2025 Period-end common shares outstanding. USD and share amounts are in millions; ratios and per-share values are unscaled. Source unit million. Filed , accession . . Not reported / unavailable</x:t>
        </x:r>
      </x:text>
    </x:comment>
    <x:comment ref="F3378" authorId="0">
      <x:text>
        <x:r>
          <x:t>USB H1 2025 Common Stock, Shares, Issued. USD and share amounts are in millions; ratios and per-share values are unscaled. Source unit shares. Filed 2025-08-07, accession 0000036104-25-000055. https://www.sec.gov/Archives/edgar/data/36104/000003610425000055/usb-20250630.htm. Latest eligible comparative presentation at the information cutoff.</x:t>
        </x:r>
      </x:text>
    </x:comment>
    <x:comment ref="F3379" authorId="0">
      <x:text>
        <x:r>
          <x:t>USB H1 2025 Treasury Stock, Common, Shares. USD and share amounts are in millions; ratios and per-share values are unscaled. Source unit shares. Filed 2025-08-07, accession 0000036104-25-000055. https://www.sec.gov/Archives/edgar/data/36104/000003610425000055/usb-20250630.htm. Latest eligible comparative presentation at the information cutoff.</x:t>
        </x:r>
      </x:text>
    </x:comment>
    <x:comment ref="F3380" authorId="0">
      <x:text>
        <x:r>
          <x:t>USB H1 2025 Deposits. USD and share amounts are in millions; ratios and per-share values are unscaled. Source unit USD. Filed 2025-08-07, accession 0000036104-25-000055. https://www.sec.gov/Archives/edgar/data/36104/000003610425000055/usb-20250630.htm. Latest eligible comparative presentation at the information cutoff.</x:t>
        </x:r>
      </x:text>
    </x:comment>
    <x:comment ref="F3381" authorId="0">
      <x:text>
        <x:r>
          <x:t>USB H1 2025 Gross loans and leases selected definition. USD and share amounts are in millions; ratios and per-share values are unscaled. Source unit USD. Filed 2025-08-07, accession 0000036104-25-000055. https://www.sec.gov/Archives/edgar/data/36104/000003610425000055/usb-20250630.htm. Latest eligible comparative presentation at the information cutoff.</x:t>
        </x:r>
      </x:text>
    </x:comment>
    <x:comment ref="F3382" authorId="0">
      <x:text>
        <x:r>
          <x:t>USB H1 2025 Net loans after allowance selected definition. USD and share amounts are in millions; ratios and per-share values are unscaled. Source unit USD. Filed 2025-08-07, accession 0000036104-25-000055. https://www.sec.gov/Archives/edgar/data/36104/000003610425000055/usb-20250630.htm. Latest eligible comparative presentation at the information cutoff.</x:t>
        </x:r>
      </x:text>
    </x:comment>
    <x:comment ref="F3383" authorId="0">
      <x:text>
        <x:r>
          <x:t>USB H1 2025 Loan allowance for credit losses. USD and share amounts are in millions; ratios and per-share values are unscaled. Source unit USD. Filed 2025-08-07, accession 0000036104-25-000055. https://www.sec.gov/Archives/edgar/data/36104/000003610425000055/usb-20250630.htm. Latest eligible comparative presentation at the information cutoff.</x:t>
        </x:r>
      </x:text>
    </x:comment>
    <x:comment ref="F3384" authorId="0">
      <x:text>
        <x:r>
          <x:t>USB H1 2025 Nonaccrual. USD and share amounts are in millions; ratios and per-share values are unscaled. Source unit USDm. Filed , accession . . Not reported / unavailable</x:t>
        </x:r>
      </x:text>
    </x:comment>
    <x:comment ref="F3385" authorId="0">
      <x:text>
        <x:r>
          <x:t>USB H1 2025 Cash. USD and share amounts are in millions; ratios and per-share values are unscaled. Source unit USDm. Filed , accession . . Not reported / unavailable</x:t>
        </x:r>
      </x:text>
    </x:comment>
    <x:comment ref="F3386" authorId="0">
      <x:text>
        <x:r>
          <x:t>USB H1 2025 Accumulated Other Comprehensive Income (Loss), Net of Tax. USD and share amounts are in millions; ratios and per-share values are unscaled. Source unit USD. Filed 2025-08-07, accession 0000036104-25-000055. https://www.sec.gov/Archives/edgar/data/36104/000003610425000055/usb-20250630.htm. Latest eligible comparative presentation at the information cutoff.</x:t>
        </x:r>
      </x:text>
    </x:comment>
    <x:comment ref="F3387" authorId="0">
      <x:text>
        <x:r>
          <x:t>USB H1 2025 Interest Income (Expense), Net.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88" authorId="0">
      <x:text>
        <x:r>
          <x:t>USB H1 2025 Noninterest Income.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89" authorId="0">
      <x:text>
        <x:r>
          <x:t>USB H1 2025 Revenues.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90" authorId="0">
      <x:text>
        <x:r>
          <x:t>USB H1 2025 Noninterest Expense.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91" authorId="0">
      <x:text>
        <x:r>
          <x:t>USB H1 2025 Provision for Loan, Lease, and Other Losses.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92" authorId="0">
      <x:text>
        <x:r>
          <x:t>USB H1 2025 Income (Loss) from Continuing Operations before Income Taxes, Noncontrolling Interest.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93" authorId="0">
      <x:text>
        <x:r>
          <x:t>USB H1 2025 Income Tax Expense (Benefit).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94" authorId="0">
      <x:text>
        <x:r>
          <x:t>USB H1 2025 Net Income (Loss) Attributable to Parent.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95" authorId="0">
      <x:text>
        <x:r>
          <x:t>USB H1 2025 Net Income (Loss) Available to Common Stockholders, Basic.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96" authorId="0">
      <x:text>
        <x:r>
          <x:t>USB H1 2025 Dividends, Preferred Stock.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97" authorId="0">
      <x:text>
        <x:r>
          <x:t>USB H1 2025 Earnings Per Share, Diluted. USD and share amounts are in millions; ratios and per-share values are unscaled. Source unit USD/shares.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98" authorId="0">
      <x:text>
        <x:r>
          <x:t>USB H1 2025 Weighted Average Number of Shares Outstanding, Diluted. USD and share amounts are in millions; ratios and per-share values are unscaled. Source unit shares. Filed 2026-08-06, accession 0000036104-26-000044. https://www.sec.gov/Archives/edgar/data/36104/000003610426000044/usb-20260630.htm. Latest eligible comparative presentation at the information cutoff.</x:t>
        </x:r>
      </x:text>
    </x:comment>
    <x:comment ref="F3399" authorId="0">
      <x:text>
        <x:r>
          <x:t>USB H1 2025 Common Stock, Dividends, Per Share, Declared. USD and share amounts are in millions; ratios and per-share values are unscaled. Source unit USD/shares.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00" authorId="0">
      <x:text>
        <x:r>
          <x:t>USB H1 2025 Payments of Ordinary Dividends, Common Stock.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01" authorId="0">
      <x:text>
        <x:r>
          <x:t>USB H1 2025 Payments for Repurchase of Common Stock.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02" authorId="0">
      <x:text>
        <x:r>
          <x:t>USB H1 2025 Gross loan charge-offs. USD and share amounts are in millions; ratios and per-share values are unscaled. Source unit USDm. Filed , accession . . Not reported / unavailable</x:t>
        </x:r>
      </x:text>
    </x:comment>
    <x:comment ref="F3403" authorId="0">
      <x:text>
        <x:r>
          <x:t>USB H1 2025 Loan recoveries. USD and share amounts are in millions; ratios and per-share values are unscaled. Source unit USDm. Filed , accession . . Not reported / unavailable</x:t>
        </x:r>
      </x:text>
    </x:comment>
    <x:comment ref="F3404" authorId="0">
      <x:text>
        <x:r>
          <x:t>USB H1 2025 Risk-weighted assets. USD and share amounts are in millions; ratios and per-share values are unscaled. Source unit USDm. Filed , accession . . Not reported / unavailable</x:t>
        </x:r>
      </x:text>
    </x:comment>
    <x:comment ref="F3405" authorId="0">
      <x:text>
        <x:r>
          <x:t>USB H1 2025 Actual standardized CET1 ratio. USD and share amounts are in millions; ratios and per-share values are unscaled. Source unit %. Filed , accession . . Not reported / unavailable</x:t>
        </x:r>
      </x:text>
    </x:comment>
    <x:comment ref="F3406" authorId="0">
      <x:text>
        <x:r>
          <x:t>USB H1 2025 Issuer reported net interest margin. USD and share amounts are in millions; ratios and per-share values are unscaled. Source unit %. Filed , accession . . Not reported / unavailable</x:t>
        </x:r>
      </x:text>
    </x:comment>
    <x:comment ref="F3407" authorId="0">
      <x:text>
        <x:r>
          <x:t>USB H1 2025 Reported common book value per share. USD and share amounts are in millions; ratios and per-share values are unscaled. Source unit USD/shares. Filed 2025-08-07, accession 0000036104-25-000055. https://www.sec.gov/Archives/edgar/data/36104/000003610425000055/usb-20250630.htm. Verified original issuer table row; same-date end balance, excluding average and regulatory minimum tables.</x:t>
        </x:r>
      </x:text>
    </x:comment>
    <x:comment ref="F3408" authorId="0">
      <x:text>
        <x:r>
          <x:t>USB H1 2025 Reported tangible book value per share. USD and share amounts are in millions; ratios and per-share values are unscaled. Source unit USD/share. Filed , accession . . Not reported / unavailable</x:t>
        </x:r>
      </x:text>
    </x:comment>
    <x:comment ref="F3409" authorId="0">
      <x:text>
        <x:r>
          <x:t>USB H1 2025 Reported tangible common equity. USD and share amounts are in millions; ratios and per-share values are unscaled. Source unit USD. Filed 2025-08-07, accession 0000036104-25-000055. https://www.sec.gov/Archives/edgar/data/36104/000003610425000055/usb-20250630.htm. Verified original issuer table row; same-date end balance, excluding average and regulatory minimum tables.</x:t>
        </x:r>
      </x:text>
    </x:comment>
    <x:comment ref="F3410" authorId="0">
      <x:text>
        <x:r>
          <x:t>USB H1 2026 Assets.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11" authorId="0">
      <x:text>
        <x:r>
          <x:t>USB H1 2026 Liabilities.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12" authorId="0">
      <x:text>
        <x:r>
          <x:t>USB H1 2026 Stockholders' Equity Attributable to Parent.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13" authorId="0">
      <x:text>
        <x:r>
          <x:t>USB H1 2026 Preferred Stock, Including Additional Paid in Capital, Net of Discount.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14" authorId="0">
      <x:text>
        <x:r>
          <x:t>USB H1 2026 Reported common shareholders equity. USD and share amounts are in millions; ratios and per-share values are unscaled. Source unit USDm. Filed , accession . . Not reported / unavailable</x:t>
        </x:r>
      </x:text>
    </x:comment>
    <x:comment ref="F3415" authorId="0">
      <x:text>
        <x:r>
          <x:t>USB H1 2026 Goodwill.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16" authorId="0">
      <x:text>
        <x:r>
          <x:t>USB H1 2026 Intangible Assets, Net (Excluding Goodwill).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17" authorId="0">
      <x:text>
        <x:r>
          <x:t>USB H1 2026 Reported goodwill and intangible assets combined. USD and share amounts are in millions; ratios and per-share values are unscaled. Source unit USDm. Filed , accession . . Not reported / unavailable</x:t>
        </x:r>
      </x:text>
    </x:comment>
    <x:comment ref="F3418" authorId="0">
      <x:text>
        <x:r>
          <x:t>USB H1 2026 Period-end common shares outstanding. USD and share amounts are in millions; ratios and per-share values are unscaled. Source unit million. Filed , accession . . Not reported / unavailable</x:t>
        </x:r>
      </x:text>
    </x:comment>
    <x:comment ref="F3419" authorId="0">
      <x:text>
        <x:r>
          <x:t>USB H1 2026 Common Stock, Shares, Issued. USD and share amounts are in millions; ratios and per-share values are unscaled. Source unit shares.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20" authorId="0">
      <x:text>
        <x:r>
          <x:t>USB H1 2026 Treasury Stock, Common, Shares. USD and share amounts are in millions; ratios and per-share values are unscaled. Source unit shares.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21" authorId="0">
      <x:text>
        <x:r>
          <x:t>USB H1 2026 Deposits.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22" authorId="0">
      <x:text>
        <x:r>
          <x:t>USB H1 2026 Gross loans and leases selected definition.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23" authorId="0">
      <x:text>
        <x:r>
          <x:t>USB H1 2026 Net loans after allowance selected definition.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24" authorId="0">
      <x:text>
        <x:r>
          <x:t>USB H1 2026 Loan allowance for credit losses.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25" authorId="0">
      <x:text>
        <x:r>
          <x:t>USB H1 2026 Nonaccrual. USD and share amounts are in millions; ratios and per-share values are unscaled. Source unit USDm. Filed , accession . . Not reported / unavailable</x:t>
        </x:r>
      </x:text>
    </x:comment>
    <x:comment ref="F3426" authorId="0">
      <x:text>
        <x:r>
          <x:t>USB H1 2026 Cash. USD and share amounts are in millions; ratios and per-share values are unscaled. Source unit USDm. Filed , accession . . Not reported / unavailable</x:t>
        </x:r>
      </x:text>
    </x:comment>
    <x:comment ref="F3427" authorId="0">
      <x:text>
        <x:r>
          <x:t>USB H1 2026 Accumulated Other Comprehensive Income (Loss), Net of Tax.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28" authorId="0">
      <x:text>
        <x:r>
          <x:t>USB H1 2026 Interest Income (Expense), Net.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29" authorId="0">
      <x:text>
        <x:r>
          <x:t>USB H1 2026 Noninterest Income.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30" authorId="0">
      <x:text>
        <x:r>
          <x:t>USB H1 2026 Revenues.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31" authorId="0">
      <x:text>
        <x:r>
          <x:t>USB H1 2026 Noninterest Expense.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32" authorId="0">
      <x:text>
        <x:r>
          <x:t>USB H1 2026 Provision for Loan, Lease, and Other Losses.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33" authorId="0">
      <x:text>
        <x:r>
          <x:t>USB H1 2026 Income (Loss) from Continuing Operations before Income Taxes, Noncontrolling Interest.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34" authorId="0">
      <x:text>
        <x:r>
          <x:t>USB H1 2026 Income Tax Expense (Benefit).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35" authorId="0">
      <x:text>
        <x:r>
          <x:t>USB H1 2026 Net Income (Loss) Attributable to Parent.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36" authorId="0">
      <x:text>
        <x:r>
          <x:t>USB H1 2026 Net Income (Loss) Available to Common Stockholders, Basic.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37" authorId="0">
      <x:text>
        <x:r>
          <x:t>USB H1 2026 Dividends, Preferred Stock.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38" authorId="0">
      <x:text>
        <x:r>
          <x:t>USB H1 2026 Earnings Per Share, Diluted. USD and share amounts are in millions; ratios and per-share values are unscaled. Source unit USD/shares.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39" authorId="0">
      <x:text>
        <x:r>
          <x:t>USB H1 2026 Weighted Average Number of Shares Outstanding, Diluted. USD and share amounts are in millions; ratios and per-share values are unscaled. Source unit shares.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40" authorId="0">
      <x:text>
        <x:r>
          <x:t>USB H1 2026 Common Stock, Dividends, Per Share, Declared. USD and share amounts are in millions; ratios and per-share values are unscaled. Source unit USD/shares.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41" authorId="0">
      <x:text>
        <x:r>
          <x:t>USB H1 2026 Payments of Ordinary Dividends, Common Stock.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42" authorId="0">
      <x:text>
        <x:r>
          <x:t>USB H1 2026 Payments for Repurchase of Common Stock. USD and share amounts are in millions; ratios and per-share values are unscaled. Source unit USD. Filed 2026-08-06, accession 0000036104-26-000044. https://www.sec.gov/Archives/edgar/data/36104/000003610426000044/usb-20260630.htm. Latest eligible comparative presentation at the information cutoff.</x:t>
        </x:r>
      </x:text>
    </x:comment>
    <x:comment ref="F3443" authorId="0">
      <x:text>
        <x:r>
          <x:t>USB H1 2026 Gross loan charge-offs. USD and share amounts are in millions; ratios and per-share values are unscaled. Source unit USDm. Filed , accession . . Not reported / unavailable</x:t>
        </x:r>
      </x:text>
    </x:comment>
    <x:comment ref="F3444" authorId="0">
      <x:text>
        <x:r>
          <x:t>USB H1 2026 Loan recoveries. USD and share amounts are in millions; ratios and per-share values are unscaled. Source unit USDm. Filed , accession . . Not reported / unavailable</x:t>
        </x:r>
      </x:text>
    </x:comment>
    <x:comment ref="F3445" authorId="0">
      <x:text>
        <x:r>
          <x:t>USB H1 2026 Risk-weighted assets. USD and share amounts are in millions; ratios and per-share values are unscaled. Source unit USDm. Filed , accession . . Not reported / unavailable</x:t>
        </x:r>
      </x:text>
    </x:comment>
    <x:comment ref="F3446" authorId="0">
      <x:text>
        <x:r>
          <x:t>USB H1 2026 Actual standardized CET1 ratio. USD and share amounts are in millions; ratios and per-share values are unscaled. Source unit pure. Filed 2026-08-06, accession 0000036104-26-000044. https://www.sec.gov/Archives/edgar/data/36104/000003610426000044/usb-20260630.htm. Verified original issuer table row; same-date end balance, excluding average and regulatory minimum tables.</x:t>
        </x:r>
      </x:text>
    </x:comment>
    <x:comment ref="F3447" authorId="0">
      <x:text>
        <x:r>
          <x:t>USB H1 2026 Issuer reported net interest margin. USD and share amounts are in millions; ratios and per-share values are unscaled. Source unit %. Filed , accession . . Not reported / unavailable</x:t>
        </x:r>
      </x:text>
    </x:comment>
    <x:comment ref="F3448" authorId="0">
      <x:text>
        <x:r>
          <x:t>USB H1 2026 Reported common book value per share. USD and share amounts are in millions; ratios and per-share values are unscaled. Source unit USD/shares. Filed 2026-08-06, accession 0000036104-26-000044. https://www.sec.gov/Archives/edgar/data/36104/000003610426000044/usb-20260630.htm. Verified original issuer table row; same-date end balance, excluding average and regulatory minimum tables.</x:t>
        </x:r>
      </x:text>
    </x:comment>
    <x:comment ref="F3449" authorId="0">
      <x:text>
        <x:r>
          <x:t>USB H1 2026 Reported tangible book value per share. USD and share amounts are in millions; ratios and per-share values are unscaled. Source unit USD/shares. Filed 2026-08-06, accession 0000036104-26-000044. https://www.sec.gov/Archives/edgar/data/36104/000003610426000044/usb-20260630.htm. Verified original issuer table row; same-date end balance, excluding average and regulatory minimum tables.</x:t>
        </x:r>
      </x:text>
    </x:comment>
    <x:comment ref="F3450" authorId="0">
      <x:text>
        <x:r>
          <x:t>USB H1 2026 Reported tangible common equity. USD and share amounts are in millions; ratios and per-share values are unscaled. Source unit USD. Filed 2026-08-06, accession 0000036104-26-000044. https://www.sec.gov/Archives/edgar/data/36104/000003610426000044/usb-20260630.htm. Verified original issuer table row; same-date end balance, excluding average and regulatory minimum tables.</x:t>
        </x:r>
      </x:text>
    </x:comment>
    <x:comment ref="F3451" authorId="0">
      <x:text>
        <x:r>
          <x:t>PNC FY2016 Assets. USD and share amounts are in millions; ratios and per-share values are unscaled. Source unit USD. Filed 2018-02-28, accession 0000713676-18-000032. https://www.sec.gov/Archives/edgar/data/713676/000071367618000032/pnc-12312017x10k.htm. Latest eligible comparative presentation at the information cutoff.</x:t>
        </x:r>
      </x:text>
    </x:comment>
    <x:comment ref="F3452" authorId="0">
      <x:text>
        <x:r>
          <x:t>PNC FY2016 Liabilities. USD and share amounts are in millions; ratios and per-share values are unscaled. Source unit USD. Filed 2018-02-28, accession 0000713676-18-000032. https://www.sec.gov/Archives/edgar/data/713676/000071367618000032/pnc-12312017x10k.htm. Latest eligible comparative presentation at the information cutoff.</x:t>
        </x:r>
      </x:text>
    </x:comment>
    <x:comment ref="F3453" authorId="0">
      <x:text>
        <x:r>
          <x:t>PNC FY2016 Stockholders' Equity Attributable to Parent. USD and share amounts are in millions; ratios and per-share values are unscaled. Source unit USD. Filed 2018-02-28, accession 0000713676-18-000032. https://www.sec.gov/Archives/edgar/data/713676/000071367618000032/pnc-12312017x10k.htm. Latest eligible comparative presentation at the information cutoff.</x:t>
        </x:r>
      </x:text>
    </x:comment>
    <x:comment ref="F3454" authorId="0">
      <x:text>
        <x:r>
          <x:t>PNC FY2016 Preferred equity carrying amount. USD and share amounts are in millions; ratios and per-share values are unscaled. Source unit USDm. Filed , accession . . Not reported / unavailable</x:t>
        </x:r>
      </x:text>
    </x:comment>
    <x:comment ref="F3455" authorId="0">
      <x:text>
        <x:r>
          <x:t>PNC FY2016 Reported common shareholders equity. USD and share amounts are in millions; ratios and per-share values are unscaled. Source unit USDm. Filed , accession . . Not reported / unavailable</x:t>
        </x:r>
      </x:text>
    </x:comment>
    <x:comment ref="F3456" authorId="0">
      <x:text>
        <x:r>
          <x:t>PNC FY2016 Goodwill.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57" authorId="0">
      <x:text>
        <x:r>
          <x:t>PNC FY2016 Other intangible assets excluding goodwill. USD and share amounts are in millions; ratios and per-share values are unscaled. Source unit USDm. Filed , accession . . Not reported / unavailable</x:t>
        </x:r>
      </x:text>
    </x:comment>
    <x:comment ref="F3458" authorId="0">
      <x:text>
        <x:r>
          <x:t>PNC FY2016 Reported goodwill and intangible assets combined. USD and share amounts are in millions; ratios and per-share values are unscaled. Source unit USDm. Filed , accession . . Not reported / unavailable</x:t>
        </x:r>
      </x:text>
    </x:comment>
    <x:comment ref="F3459" authorId="0">
      <x:text>
        <x:r>
          <x:t>PNC FY2016 Period-end common shares outstanding. USD and share amounts are in millions; ratios and per-share values are unscaled. Source unit million. Filed , accession . . Not reported / unavailable</x:t>
        </x:r>
      </x:text>
    </x:comment>
    <x:comment ref="F3460" authorId="0">
      <x:text>
        <x:r>
          <x:t>PNC FY2016 Common Stock, Shares, Issued. USD and share amounts are in millions; ratios and per-share values are unscaled. Source unit shares. Filed 2018-02-28, accession 0000713676-18-000032. https://www.sec.gov/Archives/edgar/data/713676/000071367618000032/pnc-12312017x10k.htm. Latest eligible comparative presentation at the information cutoff.</x:t>
        </x:r>
      </x:text>
    </x:comment>
    <x:comment ref="F3461" authorId="0">
      <x:text>
        <x:r>
          <x:t>PNC FY2016 Treasury Stock, Shares. USD and share amounts are in millions; ratios and per-share values are unscaled. Source unit shares. Filed 2018-02-28, accession 0000713676-18-000032. https://www.sec.gov/Archives/edgar/data/713676/000071367618000032/pnc-12312017x10k.htm. Latest eligible comparative presentation at the information cutoff.</x:t>
        </x:r>
      </x:text>
    </x:comment>
    <x:comment ref="F3462" authorId="0">
      <x:text>
        <x:r>
          <x:t>PNC FY2016 Deposits. USD and share amounts are in millions; ratios and per-share values are unscaled. Source unit USD. Filed 2018-02-28, accession 0000713676-18-000032. https://www.sec.gov/Archives/edgar/data/713676/000071367618000032/pnc-12312017x10k.htm. Latest eligible comparative presentation at the information cutoff.</x:t>
        </x:r>
      </x:text>
    </x:comment>
    <x:comment ref="F3463" authorId="0">
      <x:text>
        <x:r>
          <x:t>PNC FY2016 Loans and Leases Receivable, Net of Deferred Income.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64" authorId="0">
      <x:text>
        <x:r>
          <x:t>PNC FY2016 Loans and Leases Receivable, Net Amount. USD and share amounts are in millions; ratios and per-share values are unscaled. Source unit USD. Filed 2018-02-28, accession 0000713676-18-000032. https://www.sec.gov/Archives/edgar/data/713676/000071367618000032/pnc-12312017x10k.htm. Latest eligible comparative presentation at the information cutoff.</x:t>
        </x:r>
      </x:text>
    </x:comment>
    <x:comment ref="F3465" authorId="0">
      <x:text>
        <x:r>
          <x:t>PNC FY2016 Loan allowance for credit losses. USD and share amounts are in millions; ratios and per-share values are unscaled. Source unit USDm. Filed , accession . . Not reported / unavailable</x:t>
        </x:r>
      </x:text>
    </x:comment>
    <x:comment ref="F3466" authorId="0">
      <x:text>
        <x:r>
          <x:t>PNC FY2016 Nonaccrual. USD and share amounts are in millions; ratios and per-share values are unscaled. Source unit USDm. Filed , accession . . Not reported / unavailable</x:t>
        </x:r>
      </x:text>
    </x:comment>
    <x:comment ref="F3467" authorId="0">
      <x:text>
        <x:r>
          <x:t>PNC FY2016 Cash. USD and share amounts are in millions; ratios and per-share values are unscaled. Source unit USDm. Filed , accession . . Not reported / unavailable</x:t>
        </x:r>
      </x:text>
    </x:comment>
    <x:comment ref="F3468" authorId="0">
      <x:text>
        <x:r>
          <x:t>PNC FY2016 Accumulated Other Comprehensive Income (Loss), Net of Tax.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69" authorId="0">
      <x:text>
        <x:r>
          <x:t>PNC FY2016 Interest Income (Expense), Net.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70" authorId="0">
      <x:text>
        <x:r>
          <x:t>PNC FY2016 Noninterest Income.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71" authorId="0">
      <x:text>
        <x:r>
          <x:t>PNC FY2016 Revenues.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72" authorId="0">
      <x:text>
        <x:r>
          <x:t>PNC FY2016 Noninterest Expense.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73" authorId="0">
      <x:text>
        <x:r>
          <x:t>PNC FY2016 Provision for Loan, Lease, and Other Losses.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74" authorId="0">
      <x:text>
        <x:r>
          <x:t>PNC FY2016 Income (Loss) from Continuing Operations before Income Taxes, Noncontrolling Interest.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75" authorId="0">
      <x:text>
        <x:r>
          <x:t>PNC FY2016 Income Tax Expense (Benefit).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76" authorId="0">
      <x:text>
        <x:r>
          <x:t>PNC FY2016 Net income attributable to parent. USD and share amounts are in millions; ratios and per-share values are unscaled. Source unit USDm. Filed , accession . . Not reported / unavailable</x:t>
        </x:r>
      </x:text>
    </x:comment>
    <x:comment ref="F3477" authorId="0">
      <x:text>
        <x:r>
          <x:t>PNC FY2016 Net Income (Loss) Available to Common Stockholders, Basic.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78" authorId="0">
      <x:text>
        <x:r>
          <x:t>PNC FY2016 Preferred Stock Dividends and Other Adjustments.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79" authorId="0">
      <x:text>
        <x:r>
          <x:t>PNC FY2016 Earnings Per Share, Diluted. USD and share amounts are in millions; ratios and per-share values are unscaled. Source unit USD/shares. Filed 2019-03-01, accession 0000713676-19-000015. https://www.sec.gov/Archives/edgar/data/713676/000071367619000015/pnc201810k.htm. Latest eligible comparative presentation at the information cutoff.</x:t>
        </x:r>
      </x:text>
    </x:comment>
    <x:comment ref="F3480" authorId="0">
      <x:text>
        <x:r>
          <x:t>PNC FY2016 Weighted Average Number of Shares Outstanding, Diluted. USD and share amounts are in millions; ratios and per-share values are unscaled. Source unit shares. Filed 2019-03-01, accession 0000713676-19-000015. https://www.sec.gov/Archives/edgar/data/713676/000071367619000015/pnc201810k.htm. Latest eligible comparative presentation at the information cutoff.</x:t>
        </x:r>
      </x:text>
    </x:comment>
    <x:comment ref="F3481" authorId="0">
      <x:text>
        <x:r>
          <x:t>PNC FY2016 Common Stock, Dividends, Per Share, Declared. USD and share amounts are in millions; ratios and per-share values are unscaled. Source unit USD/shares. Filed 2018-02-28, accession 0000713676-18-000032. https://www.sec.gov/Archives/edgar/data/713676/000071367618000032/pnc-12312017x10k.htm. Latest eligible comparative presentation at the information cutoff.</x:t>
        </x:r>
      </x:text>
    </x:comment>
    <x:comment ref="F3482" authorId="0">
      <x:text>
        <x:r>
          <x:t>PNC FY2016 Payments of Ordinary Dividends, Common Stock.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83" authorId="0">
      <x:text>
        <x:r>
          <x:t>PNC FY2016 Payments for Repurchase of Common Stock.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84" authorId="0">
      <x:text>
        <x:r>
          <x:t>PNC FY2016 Gross loan charge-offs. USD and share amounts are in millions; ratios and per-share values are unscaled. Source unit USDm. Filed , accession . . Not reported / unavailable</x:t>
        </x:r>
      </x:text>
    </x:comment>
    <x:comment ref="F3485" authorId="0">
      <x:text>
        <x:r>
          <x:t>PNC FY2016 Loan recoveries. USD and share amounts are in millions; ratios and per-share values are unscaled. Source unit USDm. Filed , accession . . Not reported / unavailable</x:t>
        </x:r>
      </x:text>
    </x:comment>
    <x:comment ref="F3486" authorId="0">
      <x:text>
        <x:r>
          <x:t>PNC FY2016 Risk-weighted assets. USD and share amounts are in millions; ratios and per-share values are unscaled. Source unit USDm. Filed , accession . . Not reported / unavailable</x:t>
        </x:r>
      </x:text>
    </x:comment>
    <x:comment ref="F3487" authorId="0">
      <x:text>
        <x:r>
          <x:t>PNC FY2016 Actual standardized CET1 ratio. USD and share amounts are in millions; ratios and per-share values are unscaled. Source unit %. Filed , accession . . Not reported / unavailable</x:t>
        </x:r>
      </x:text>
    </x:comment>
    <x:comment ref="F3488" authorId="0">
      <x:text>
        <x:r>
          <x:t>PNC FY2016 Issuer reported net interest margin. USD and share amounts are in millions; ratios and per-share values are unscaled. Source unit %. Filed , accession . . Not reported / unavailable</x:t>
        </x:r>
      </x:text>
    </x:comment>
    <x:comment ref="F3489" authorId="0">
      <x:text>
        <x:r>
          <x:t>PNC FY2016 Reported common book value per share. USD and share amounts are in millions; ratios and per-share values are unscaled. Source unit USD/shares. Filed 2017-02-28, accession 0001193125-17-062524. https://www.sec.gov/Archives/edgar/data/713676/000119312517062524/d300732d10k.htm. Verified original issuer table row; same-date end balance, excluding average and regulatory minimum tables.</x:t>
        </x:r>
      </x:text>
    </x:comment>
    <x:comment ref="F3490" authorId="0">
      <x:text>
        <x:r>
          <x:t>PNC FY2016 Reported tangible book value per share. USD and share amounts are in millions; ratios and per-share values are unscaled. Source unit USD/shares. Filed 2017-02-28, accession 0001193125-17-062524. https://www.sec.gov/Archives/edgar/data/713676/000119312517062524/d300732d10k.htm. Verified original issuer table row; same-date end balance, excluding average and regulatory minimum tables.</x:t>
        </x:r>
      </x:text>
    </x:comment>
    <x:comment ref="F3491" authorId="0">
      <x:text>
        <x:r>
          <x:t>PNC FY2016 Reported tangible common equity. USD and share amounts are in millions; ratios and per-share values are unscaled. Source unit USDm. Filed , accession . . Not reported / unavailable</x:t>
        </x:r>
      </x:text>
    </x:comment>
    <x:comment ref="F3492" authorId="0">
      <x:text>
        <x:r>
          <x:t>PNC FY2017 Assets.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93" authorId="0">
      <x:text>
        <x:r>
          <x:t>PNC FY2017 Liabilities.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94" authorId="0">
      <x:text>
        <x:r>
          <x:t>PNC FY2017 Stockholders' Equity Attributable to Parent.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495" authorId="0">
      <x:text>
        <x:r>
          <x:t>PNC FY2017 Preferred Stock, Value, Issued. USD and share amounts are in millions; ratios and per-share values are unscaled. Source unit USD. Filed 2019-05-03, accession 0000713676-19-000035. https://data.sec.gov/api/xbrl/companyfacts/CIK0000713676.json. Latest eligible comparative presentation at the information cutoff.</x:t>
        </x:r>
      </x:text>
    </x:comment>
    <x:comment ref="F3496" authorId="0">
      <x:text>
        <x:r>
          <x:t>PNC FY2017 Reported common shareholders equity. USD and share amounts are in millions; ratios and per-share values are unscaled. Source unit USDm. Filed , accession . . Not reported / unavailable</x:t>
        </x:r>
      </x:text>
    </x:comment>
    <x:comment ref="F3497" authorId="0">
      <x:text>
        <x:r>
          <x:t>PNC FY2017 Goodwill.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498" authorId="0">
      <x:text>
        <x:r>
          <x:t>PNC FY2017 Other intangible assets excluding goodwill. USD and share amounts are in millions; ratios and per-share values are unscaled. Source unit USDm. Filed , accession . . Not reported / unavailable</x:t>
        </x:r>
      </x:text>
    </x:comment>
    <x:comment ref="F3499" authorId="0">
      <x:text>
        <x:r>
          <x:t>PNC FY2017 Reported goodwill and intangible assets combined. USD and share amounts are in millions; ratios and per-share values are unscaled. Source unit USDm. Filed , accession . . Not reported / unavailable</x:t>
        </x:r>
      </x:text>
    </x:comment>
    <x:comment ref="F3500" authorId="0">
      <x:text>
        <x:r>
          <x:t>PNC FY2017 Period-end common shares outstanding. USD and share amounts are in millions; ratios and per-share values are unscaled. Source unit million. Filed , accession . . Not reported / unavailable</x:t>
        </x:r>
      </x:text>
    </x:comment>
    <x:comment ref="F3501" authorId="0">
      <x:text>
        <x:r>
          <x:t>PNC FY2017 Common Stock, Shares, Issued. USD and share amounts are in millions; ratios and per-share values are unscaled. Source unit shares. Filed 2019-03-01, accession 0000713676-19-000015. https://www.sec.gov/Archives/edgar/data/713676/000071367619000015/pnc201810k.htm. Latest eligible comparative presentation at the information cutoff.</x:t>
        </x:r>
      </x:text>
    </x:comment>
    <x:comment ref="F3502" authorId="0">
      <x:text>
        <x:r>
          <x:t>PNC FY2017 Treasury Stock, Shares. USD and share amounts are in millions; ratios and per-share values are unscaled. Source unit shares. Filed 2019-03-01, accession 0000713676-19-000015. https://www.sec.gov/Archives/edgar/data/713676/000071367619000015/pnc201810k.htm. Latest eligible comparative presentation at the information cutoff.</x:t>
        </x:r>
      </x:text>
    </x:comment>
    <x:comment ref="F3503" authorId="0">
      <x:text>
        <x:r>
          <x:t>PNC FY2017 Deposits.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504" authorId="0">
      <x:text>
        <x:r>
          <x:t>PNC FY2017 Loans and Leases Receivable, Net of Deferred Income.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05" authorId="0">
      <x:text>
        <x:r>
          <x:t>PNC FY2017 Loans and Leases Receivable, Net Amount. USD and share amounts are in millions; ratios and per-share values are unscaled. Source unit USD. Filed 2019-03-01, accession 0000713676-19-000015. https://www.sec.gov/Archives/edgar/data/713676/000071367619000015/pnc201810k.htm. Latest eligible comparative presentation at the information cutoff.</x:t>
        </x:r>
      </x:text>
    </x:comment>
    <x:comment ref="F3506" authorId="0">
      <x:text>
        <x:r>
          <x:t>PNC FY2017 Financing Receivable, Allowance for Credit Loss.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07" authorId="0">
      <x:text>
        <x:r>
          <x:t>PNC FY2017 Nonaccrual. USD and share amounts are in millions; ratios and per-share values are unscaled. Source unit USDm. Filed , accession . . Not reported / unavailable</x:t>
        </x:r>
      </x:text>
    </x:comment>
    <x:comment ref="F3508" authorId="0">
      <x:text>
        <x:r>
          <x:t>PNC FY2017 Cash. USD and share amounts are in millions; ratios and per-share values are unscaled. Source unit USDm. Filed , accession . . Not reported / unavailable</x:t>
        </x:r>
      </x:text>
    </x:comment>
    <x:comment ref="F3509" authorId="0">
      <x:text>
        <x:r>
          <x:t>PNC FY2017 Accumulated Other Comprehensive Income (Loss), Net of Tax. USD and share amounts are in millions; ratios and per-share values are unscaled. Source unit USD. Filed 2019-08-01, accession 0000713676-19-000055. https://data.sec.gov/api/xbrl/companyfacts/CIK0000713676.json. Latest eligible comparative presentation at the information cutoff.</x:t>
        </x:r>
      </x:text>
    </x:comment>
    <x:comment ref="F3510" authorId="0">
      <x:text>
        <x:r>
          <x:t>PNC FY2017 Interest Income (Expense), Net.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11" authorId="0">
      <x:text>
        <x:r>
          <x:t>PNC FY2017 Noninterest Income.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12" authorId="0">
      <x:text>
        <x:r>
          <x:t>PNC FY2017 Reported total net revenue. USD and share amounts are in millions; ratios and per-share values are unscaled. Source unit USD. Filed 2020-03-02, accession 0000713676-20-000042. https://www.sec.gov/Archives/edgar/data/713676/000071367620000042/pnc201910-k.htm. Exact consolidated inline XBRL context and period.</x:t>
        </x:r>
      </x:text>
    </x:comment>
    <x:comment ref="F3513" authorId="0">
      <x:text>
        <x:r>
          <x:t>PNC FY2017 Noninterest Expense.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14" authorId="0">
      <x:text>
        <x:r>
          <x:t>PNC FY2017 Provision for Loan, Lease, and Other Losses.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15" authorId="0">
      <x:text>
        <x:r>
          <x:t>PNC FY2017 Income (Loss) from Continuing Operations before Income Taxes, Noncontrolling Interest.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16" authorId="0">
      <x:text>
        <x:r>
          <x:t>PNC FY2017 Income Tax Expense (Benefit).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17" authorId="0">
      <x:text>
        <x:r>
          <x:t>PNC FY2017 Net income attributable to parent. USD and share amounts are in millions; ratios and per-share values are unscaled. Source unit USDm. Filed , accession . . Not reported / unavailable</x:t>
        </x:r>
      </x:text>
    </x:comment>
    <x:comment ref="F3518" authorId="0">
      <x:text>
        <x:r>
          <x:t>PNC FY2017 Net Income (Loss) Available to Common Stockholders, Basic.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19" authorId="0">
      <x:text>
        <x:r>
          <x:t>PNC FY2017 Preferred Stock Dividends and Other Adjustments.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20" authorId="0">
      <x:text>
        <x:r>
          <x:t>PNC FY2017 Earnings Per Share, Diluted. USD and share amounts are in millions; ratios and per-share values are unscaled. Source unit USD/shares. Filed 2020-08-04, accession 0000713676-20-000117. https://data.sec.gov/api/xbrl/companyfacts/CIK0000713676.json. Latest eligible comparative presentation at the information cutoff.</x:t>
        </x:r>
      </x:text>
    </x:comment>
    <x:comment ref="F3521" authorId="0">
      <x:text>
        <x:r>
          <x:t>PNC FY2017 Weighted Average Number of Shares Outstanding, Diluted. USD and share amounts are in millions; ratios and per-share values are unscaled. Source unit shares. Filed 2020-08-04, accession 0000713676-20-000117. https://data.sec.gov/api/xbrl/companyfacts/CIK0000713676.json. Latest eligible comparative presentation at the information cutoff.</x:t>
        </x:r>
      </x:text>
    </x:comment>
    <x:comment ref="F3522" authorId="0">
      <x:text>
        <x:r>
          <x:t>PNC FY2017 Common Stock, Dividends, Per Share, Declared. USD and share amounts are in millions; ratios and per-share values are unscaled. Source unit USD/shares. Filed 2018-02-28, accession 0000713676-18-000032. https://www.sec.gov/Archives/edgar/data/713676/000071367618000032/pnc-12312017x10k.htm. Latest eligible comparative presentation at the information cutoff.</x:t>
        </x:r>
      </x:text>
    </x:comment>
    <x:comment ref="F3523" authorId="0">
      <x:text>
        <x:r>
          <x:t>PNC FY2017 Payments of Ordinary Dividends, Common Stock.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24" authorId="0">
      <x:text>
        <x:r>
          <x:t>PNC FY2017 Payments for Repurchase of Common Stock.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25" authorId="0">
      <x:text>
        <x:r>
          <x:t>PNC FY2017 Gross loan charge-offs. USD and share amounts are in millions; ratios and per-share values are unscaled. Source unit USDm. Filed , accession . . Not reported / unavailable</x:t>
        </x:r>
      </x:text>
    </x:comment>
    <x:comment ref="F3526" authorId="0">
      <x:text>
        <x:r>
          <x:t>PNC FY2017 Loan recoveries. USD and share amounts are in millions; ratios and per-share values are unscaled. Source unit USDm. Filed , accession . . Not reported / unavailable</x:t>
        </x:r>
      </x:text>
    </x:comment>
    <x:comment ref="F3527" authorId="0">
      <x:text>
        <x:r>
          <x:t>PNC FY2017 Risk-weighted assets. USD and share amounts are in millions; ratios and per-share values are unscaled. Source unit USDm. Filed , accession . . Not reported / unavailable</x:t>
        </x:r>
      </x:text>
    </x:comment>
    <x:comment ref="F3528" authorId="0">
      <x:text>
        <x:r>
          <x:t>PNC FY2017 Actual standardized CET1 ratio. USD and share amounts are in millions; ratios and per-share values are unscaled. Source unit %. Filed , accession . . Not reported / unavailable</x:t>
        </x:r>
      </x:text>
    </x:comment>
    <x:comment ref="F3529" authorId="0">
      <x:text>
        <x:r>
          <x:t>PNC FY2017 Issuer reported net interest margin. USD and share amounts are in millions; ratios and per-share values are unscaled. Source unit %. Filed , accession . . Not reported / unavailable</x:t>
        </x:r>
      </x:text>
    </x:comment>
    <x:comment ref="F3530" authorId="0">
      <x:text>
        <x:r>
          <x:t>PNC FY2017 Reported common book value per share. USD and share amounts are in millions; ratios and per-share values are unscaled. Source unit USD/shares. Filed 2018-02-28, accession 0000713676-18-000032. https://www.sec.gov/Archives/edgar/data/713676/000071367618000032/pnc-12312017x10k.htm. Verified original issuer table row; same-date end balance, excluding average and regulatory minimum tables.</x:t>
        </x:r>
      </x:text>
    </x:comment>
    <x:comment ref="F3531" authorId="0">
      <x:text>
        <x:r>
          <x:t>PNC FY2017 Reported tangible book value per share. USD and share amounts are in millions; ratios and per-share values are unscaled. Source unit USD/shares. Filed 2018-02-28, accession 0000713676-18-000032. https://www.sec.gov/Archives/edgar/data/713676/000071367618000032/pnc-12312017x10k.htm. Verified original issuer table row; same-date end balance, excluding average and regulatory minimum tables.</x:t>
        </x:r>
      </x:text>
    </x:comment>
    <x:comment ref="F3532" authorId="0">
      <x:text>
        <x:r>
          <x:t>PNC FY2017 Reported tangible common equity. USD and share amounts are in millions; ratios and per-share values are unscaled. Source unit USDm. Filed , accession . . Not reported / unavailable</x:t>
        </x:r>
      </x:text>
    </x:comment>
    <x:comment ref="F3533" authorId="0">
      <x:text>
        <x:r>
          <x:t>PNC FY2018 Assets.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34" authorId="0">
      <x:text>
        <x:r>
          <x:t>PNC FY2018 Liabilities.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35" authorId="0">
      <x:text>
        <x:r>
          <x:t>PNC FY2018 Stockholders' Equity Attributable to Parent.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36" authorId="0">
      <x:text>
        <x:r>
          <x:t>PNC FY2018 Preferred Stock, Value, Issued. USD and share amounts are in millions; ratios and per-share values are unscaled. Source unit USD. Filed 2019-11-04, accession 0000713676-19-000073. https://data.sec.gov/api/xbrl/companyfacts/CIK0000713676.json. Latest eligible comparative presentation at the information cutoff.</x:t>
        </x:r>
      </x:text>
    </x:comment>
    <x:comment ref="F3537" authorId="0">
      <x:text>
        <x:r>
          <x:t>PNC FY2018 Reported common shareholders equity. USD and share amounts are in millions; ratios and per-share values are unscaled. Source unit USDm. Filed , accession . . Not reported / unavailable</x:t>
        </x:r>
      </x:text>
    </x:comment>
    <x:comment ref="F3538" authorId="0">
      <x:text>
        <x:r>
          <x:t>PNC FY2018 Goodwill.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39" authorId="0">
      <x:text>
        <x:r>
          <x:t>PNC FY2018 Other intangible assets excluding goodwill. USD and share amounts are in millions; ratios and per-share values are unscaled. Source unit USDm. Filed , accession . . Not reported / unavailable</x:t>
        </x:r>
      </x:text>
    </x:comment>
    <x:comment ref="F3540" authorId="0">
      <x:text>
        <x:r>
          <x:t>PNC FY2018 Reported goodwill and intangible assets combined. USD and share amounts are in millions; ratios and per-share values are unscaled. Source unit USDm. Filed , accession . . Not reported / unavailable</x:t>
        </x:r>
      </x:text>
    </x:comment>
    <x:comment ref="F3541" authorId="0">
      <x:text>
        <x:r>
          <x:t>PNC FY2018 Period-end common shares outstanding. USD and share amounts are in millions; ratios and per-share values are unscaled. Source unit million. Filed , accession . . Not reported / unavailable</x:t>
        </x:r>
      </x:text>
    </x:comment>
    <x:comment ref="F3542" authorId="0">
      <x:text>
        <x:r>
          <x:t>PNC FY2018 Common Stock, Shares, Issued. USD and share amounts are in millions; ratios and per-share values are unscaled. Source unit shares. Filed 2020-08-04, accession 0000713676-20-000117. https://data.sec.gov/api/xbrl/companyfacts/CIK0000713676.json. Latest eligible comparative presentation at the information cutoff.</x:t>
        </x:r>
      </x:text>
    </x:comment>
    <x:comment ref="F3543" authorId="0">
      <x:text>
        <x:r>
          <x:t>PNC FY2018 Treasury Stock, Shares. USD and share amounts are in millions; ratios and per-share values are unscaled. Source unit shares. Filed 2020-08-04, accession 0000713676-20-000117. https://data.sec.gov/api/xbrl/companyfacts/CIK0000713676.json. Latest eligible comparative presentation at the information cutoff.</x:t>
        </x:r>
      </x:text>
    </x:comment>
    <x:comment ref="F3544" authorId="0">
      <x:text>
        <x:r>
          <x:t>PNC FY2018 Deposits.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45" authorId="0">
      <x:text>
        <x:r>
          <x:t>PNC FY2018 Loans and Leases Receivable, Net of Deferred Income.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46" authorId="0">
      <x:text>
        <x:r>
          <x:t>PNC FY2018 Loans and Leases Receivable, Net Amount.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47" authorId="0">
      <x:text>
        <x:r>
          <x:t>PNC FY2018 Financing Receivable, Allowance for Credit Loss.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548" authorId="0">
      <x:text>
        <x:r>
          <x:t>PNC FY2018 Nonaccrual. USD and share amounts are in millions; ratios and per-share values are unscaled. Source unit USDm. Filed , accession . . Not reported / unavailable</x:t>
        </x:r>
      </x:text>
    </x:comment>
    <x:comment ref="F3549" authorId="0">
      <x:text>
        <x:r>
          <x:t>PNC FY2018 Cash. USD and share amounts are in millions; ratios and per-share values are unscaled. Source unit USDm. Filed , accession . . Not reported / unavailable</x:t>
        </x:r>
      </x:text>
    </x:comment>
    <x:comment ref="F3550" authorId="0">
      <x:text>
        <x:r>
          <x:t>PNC FY2018 Accumulated Other Comprehensive Income (Loss), Net of Tax.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51" authorId="0">
      <x:text>
        <x:r>
          <x:t>PNC FY2018 Interest Income (Expense), Net.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52" authorId="0">
      <x:text>
        <x:r>
          <x:t>PNC FY2018 Noninterest Income.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53" authorId="0">
      <x:text>
        <x:r>
          <x:t>PNC FY2018 Revenues.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54" authorId="0">
      <x:text>
        <x:r>
          <x:t>PNC FY2018 Noninterest Expense.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55" authorId="0">
      <x:text>
        <x:r>
          <x:t>PNC FY2018 Provision for Loan, Lease, and Other Losses.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56" authorId="0">
      <x:text>
        <x:r>
          <x:t>PNC FY2018 Income (Loss) from Continuing Operations before Income Taxes, Noncontrolling Interest.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57" authorId="0">
      <x:text>
        <x:r>
          <x:t>PNC FY2018 Income Tax Expense (Benefit).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58" authorId="0">
      <x:text>
        <x:r>
          <x:t>PNC FY2018 Net income attributable to parent. USD and share amounts are in millions; ratios and per-share values are unscaled. Source unit USDm. Filed , accession . . Not reported / unavailable</x:t>
        </x:r>
      </x:text>
    </x:comment>
    <x:comment ref="F3559" authorId="0">
      <x:text>
        <x:r>
          <x:t>PNC FY2018 Net Income (Loss) Available to Common Stockholders, Basic.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60" authorId="0">
      <x:text>
        <x:r>
          <x:t>PNC FY2018 Preferred Stock Dividends and Other Adjustments.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61" authorId="0">
      <x:text>
        <x:r>
          <x:t>PNC FY2018 Earnings Per Share, Diluted. USD and share amounts are in millions; ratios and per-share values are unscaled. Source unit USD/shares.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62" authorId="0">
      <x:text>
        <x:r>
          <x:t>PNC FY2018 Weighted Average Number of Shares Outstanding, Diluted. USD and share amounts are in millions; ratios and per-share values are unscaled. Source unit shares.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63" authorId="0">
      <x:text>
        <x:r>
          <x:t>PNC FY2018 Dividends per common share. USD and share amounts are in millions; ratios and per-share values are unscaled. Source unit USD/share. Filed , accession . . Not reported / unavailable</x:t>
        </x:r>
      </x:text>
    </x:comment>
    <x:comment ref="F3564" authorId="0">
      <x:text>
        <x:r>
          <x:t>PNC FY2018 Payments of Ordinary Dividends, Common Stock.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65" authorId="0">
      <x:text>
        <x:r>
          <x:t>PNC FY2018 Payments for Repurchase of Common Stock.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66" authorId="0">
      <x:text>
        <x:r>
          <x:t>PNC FY2018 Gross loan charge-offs. USD and share amounts are in millions; ratios and per-share values are unscaled. Source unit USDm. Filed , accession . . Not reported / unavailable</x:t>
        </x:r>
      </x:text>
    </x:comment>
    <x:comment ref="F3567" authorId="0">
      <x:text>
        <x:r>
          <x:t>PNC FY2018 Loan recoveries. USD and share amounts are in millions; ratios and per-share values are unscaled. Source unit USDm. Filed , accession . . Not reported / unavailable</x:t>
        </x:r>
      </x:text>
    </x:comment>
    <x:comment ref="F3568" authorId="0">
      <x:text>
        <x:r>
          <x:t>PNC FY2018 Risk-weighted assets. USD and share amounts are in millions; ratios and per-share values are unscaled. Source unit USDm. Filed , accession . . Not reported / unavailable</x:t>
        </x:r>
      </x:text>
    </x:comment>
    <x:comment ref="F3569" authorId="0">
      <x:text>
        <x:r>
          <x:t>PNC FY2018 Actual standardized CET1 ratio. USD and share amounts are in millions; ratios and per-share values are unscaled. Source unit %. Filed , accession . . Not reported / unavailable</x:t>
        </x:r>
      </x:text>
    </x:comment>
    <x:comment ref="F3570" authorId="0">
      <x:text>
        <x:r>
          <x:t>PNC FY2018 Issuer reported net interest margin. USD and share amounts are in millions; ratios and per-share values are unscaled. Source unit %. Filed , accession . . Not reported / unavailable</x:t>
        </x:r>
      </x:text>
    </x:comment>
    <x:comment ref="F3571" authorId="0">
      <x:text>
        <x:r>
          <x:t>PNC FY2018 Reported common book value per share. USD and share amounts are in millions; ratios and per-share values are unscaled. Source unit USD/shares. Filed 2019-03-01, accession 0000713676-19-000015. https://www.sec.gov/Archives/edgar/data/713676/000071367619000015/pnc201810k.htm. Verified original issuer table row; same-date end balance, excluding average and regulatory minimum tables.</x:t>
        </x:r>
      </x:text>
    </x:comment>
    <x:comment ref="F3572" authorId="0">
      <x:text>
        <x:r>
          <x:t>PNC FY2018 Reported tangible book value per share. USD and share amounts are in millions; ratios and per-share values are unscaled. Source unit USD/shares. Filed 2019-03-01, accession 0000713676-19-000015. https://www.sec.gov/Archives/edgar/data/713676/000071367619000015/pnc201810k.htm. Verified original issuer table row; same-date end balance, excluding average and regulatory minimum tables.</x:t>
        </x:r>
      </x:text>
    </x:comment>
    <x:comment ref="F3573" authorId="0">
      <x:text>
        <x:r>
          <x:t>PNC FY2018 Reported tangible common equity. USD and share amounts are in millions; ratios and per-share values are unscaled. Source unit USDm. Filed , accession . . Not reported / unavailable</x:t>
        </x:r>
      </x:text>
    </x:comment>
    <x:comment ref="F3574" authorId="0">
      <x:text>
        <x:r>
          <x:t>PNC FY2019 Assets.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75" authorId="0">
      <x:text>
        <x:r>
          <x:t>PNC FY2019 Liabilities.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76" authorId="0">
      <x:text>
        <x:r>
          <x:t>PNC FY2019 Stockholders' Equity Attributable to Parent.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77" authorId="0">
      <x:text>
        <x:r>
          <x:t>PNC FY2019 Preferred Stock, Value, Issued. USD and share amounts are in millions; ratios and per-share values are unscaled. Source unit USD. Filed 2020-05-05, accession 0000713676-20-000078. https://data.sec.gov/api/xbrl/companyfacts/CIK0000713676.json. Latest eligible comparative presentation at the information cutoff.</x:t>
        </x:r>
      </x:text>
    </x:comment>
    <x:comment ref="F3578" authorId="0">
      <x:text>
        <x:r>
          <x:t>PNC FY2019 Reported common shareholders equity. USD and share amounts are in millions; ratios and per-share values are unscaled. Source unit USDm. Filed , accession . . Not reported / unavailable</x:t>
        </x:r>
      </x:text>
    </x:comment>
    <x:comment ref="F3579" authorId="0">
      <x:text>
        <x:r>
          <x:t>PNC FY2019 Goodwill.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580" authorId="0">
      <x:text>
        <x:r>
          <x:t>PNC FY2019 Other intangible assets excluding goodwill. USD and share amounts are in millions; ratios and per-share values are unscaled. Source unit USDm. Filed , accession . . Not reported / unavailable</x:t>
        </x:r>
      </x:text>
    </x:comment>
    <x:comment ref="F3581" authorId="0">
      <x:text>
        <x:r>
          <x:t>PNC FY2019 Reported goodwill and intangible assets combined. USD and share amounts are in millions; ratios and per-share values are unscaled. Source unit USDm. Filed , accession . . Not reported / unavailable</x:t>
        </x:r>
      </x:text>
    </x:comment>
    <x:comment ref="F3582" authorId="0">
      <x:text>
        <x:r>
          <x:t>PNC FY2019 Period-end common shares outstanding. USD and share amounts are in millions; ratios and per-share values are unscaled. Source unit million. Filed , accession . . Not reported / unavailable</x:t>
        </x:r>
      </x:text>
    </x:comment>
    <x:comment ref="F3583" authorId="0">
      <x:text>
        <x:r>
          <x:t>PNC FY2019 Common Stock, Shares, Issued. USD and share amounts are in millions; ratios and per-share values are unscaled. Source unit shares.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84" authorId="0">
      <x:text>
        <x:r>
          <x:t>PNC FY2019 Treasury Stock, Shares. USD and share amounts are in millions; ratios and per-share values are unscaled. Source unit shares.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85" authorId="0">
      <x:text>
        <x:r>
          <x:t>PNC FY2019 Deposits.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86" authorId="0">
      <x:text>
        <x:r>
          <x:t>PNC FY2019 Gross loans and leases selected definition.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587" authorId="0">
      <x:text>
        <x:r>
          <x:t>PNC FY2019 Loans and Leases Receivable, Net Amount.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88" authorId="0">
      <x:text>
        <x:r>
          <x:t>PNC FY2019 Loan allowance for credit losses.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589" authorId="0">
      <x:text>
        <x:r>
          <x:t>PNC FY2019 Nonaccrual. USD and share amounts are in millions; ratios and per-share values are unscaled. Source unit USDm. Filed , accession . . Not reported / unavailable</x:t>
        </x:r>
      </x:text>
    </x:comment>
    <x:comment ref="F3590" authorId="0">
      <x:text>
        <x:r>
          <x:t>PNC FY2019 Cash. USD and share amounts are in millions; ratios and per-share values are unscaled. Source unit USDm. Filed , accession . . Not reported / unavailable</x:t>
        </x:r>
      </x:text>
    </x:comment>
    <x:comment ref="F3591" authorId="0">
      <x:text>
        <x:r>
          <x:t>PNC FY2019 Accumulated Other Comprehensive Income (Loss), Net of Tax. USD and share amounts are in millions; ratios and per-share values are unscaled. Source unit USD. Filed 2021-02-26, accession 0000713676-21-000025. https://www.sec.gov/Archives/edgar/data/713676/000071367621000025/pnc-20201231.htm. Latest eligible comparative presentation at the information cutoff.</x:t>
        </x:r>
      </x:text>
    </x:comment>
    <x:comment ref="F3592" authorId="0">
      <x:text>
        <x:r>
          <x:t>PNC FY2019 Interest Income (Expense), Net.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593" authorId="0">
      <x:text>
        <x:r>
          <x:t>PNC FY2019 Noninterest Income.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594" authorId="0">
      <x:text>
        <x:r>
          <x:t>PNC FY2019 Revenues.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595" authorId="0">
      <x:text>
        <x:r>
          <x:t>PNC FY2019 Noninterest Expense.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596" authorId="0">
      <x:text>
        <x:r>
          <x:t>PNC FY2019 Provision for Loan, Lease, and Other Losses. USD and share amounts are in millions; ratios and per-share values are unscaled. Source unit USD. Filed 2020-08-04, accession 0000713676-20-000117. https://data.sec.gov/api/xbrl/companyfacts/CIK0000713676.json. Latest eligible comparative presentation at the information cutoff.</x:t>
        </x:r>
      </x:text>
    </x:comment>
    <x:comment ref="F3597" authorId="0">
      <x:text>
        <x:r>
          <x:t>PNC FY2019 Income (Loss) from Continuing Operations before Income Taxes, Noncontrolling Interest.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598" authorId="0">
      <x:text>
        <x:r>
          <x:t>PNC FY2019 Income Tax Expense (Benefit).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599" authorId="0">
      <x:text>
        <x:r>
          <x:t>PNC FY2019 Net income attributable to parent. USD and share amounts are in millions; ratios and per-share values are unscaled. Source unit USDm. Filed , accession . . Not reported / unavailable</x:t>
        </x:r>
      </x:text>
    </x:comment>
    <x:comment ref="F3600" authorId="0">
      <x:text>
        <x:r>
          <x:t>PNC FY2019 Net Income (Loss) Available to Common Stockholders, Basic.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01" authorId="0">
      <x:text>
        <x:r>
          <x:t>PNC FY2019 Preferred Stock Dividends and Other Adjustments.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02" authorId="0">
      <x:text>
        <x:r>
          <x:t>PNC FY2019 Earnings Per Share, Diluted. USD and share amounts are in millions; ratios and per-share values are unscaled. Source unit USD/shares.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03" authorId="0">
      <x:text>
        <x:r>
          <x:t>PNC FY2019 Weighted Average Number of Shares Outstanding, Diluted. USD and share amounts are in millions; ratios and per-share values are unscaled. Source unit shares.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04" authorId="0">
      <x:text>
        <x:r>
          <x:t>PNC FY2019 Dividends per common share. USD and share amounts are in millions; ratios and per-share values are unscaled. Source unit USD/share. Filed , accession . . Not reported / unavailable</x:t>
        </x:r>
      </x:text>
    </x:comment>
    <x:comment ref="F3605" authorId="0">
      <x:text>
        <x:r>
          <x:t>PNC FY2019 Payments of Ordinary Dividends, Common Stock.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06" authorId="0">
      <x:text>
        <x:r>
          <x:t>PNC FY2019 Payments for Repurchase of Common Stock.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07" authorId="0">
      <x:text>
        <x:r>
          <x:t>PNC FY2019 Gross loan charge-offs. USD and share amounts are in millions; ratios and per-share values are unscaled. Source unit USDm. Filed , accession . . Not reported / unavailable</x:t>
        </x:r>
      </x:text>
    </x:comment>
    <x:comment ref="F3608" authorId="0">
      <x:text>
        <x:r>
          <x:t>PNC FY2019 Loan recoveries. USD and share amounts are in millions; ratios and per-share values are unscaled. Source unit USDm. Filed , accession . . Not reported / unavailable</x:t>
        </x:r>
      </x:text>
    </x:comment>
    <x:comment ref="F3609" authorId="0">
      <x:text>
        <x:r>
          <x:t>PNC FY2019 Risk-weighted assets. USD and share amounts are in millions; ratios and per-share values are unscaled. Source unit USDm. Filed , accession . . Not reported / unavailable</x:t>
        </x:r>
      </x:text>
    </x:comment>
    <x:comment ref="F3610" authorId="0">
      <x:text>
        <x:r>
          <x:t>PNC FY2019 Actual standardized CET1 ratio. USD and share amounts are in millions; ratios and per-share values are unscaled. Source unit %. Filed , accession . . Not reported / unavailable</x:t>
        </x:r>
      </x:text>
    </x:comment>
    <x:comment ref="F3611" authorId="0">
      <x:text>
        <x:r>
          <x:t>PNC FY2019 Issuer reported net interest margin. USD and share amounts are in millions; ratios and per-share values are unscaled. Source unit %. Filed , accession . . Not reported / unavailable</x:t>
        </x:r>
      </x:text>
    </x:comment>
    <x:comment ref="F3612" authorId="0">
      <x:text>
        <x:r>
          <x:t>PNC FY2019 Reported common book value per share. USD and share amounts are in millions; ratios and per-share values are unscaled. Source unit USD/shares. Filed 2020-03-02, accession 0000713676-20-000042. https://www.sec.gov/Archives/edgar/data/713676/000071367620000042/pnc201910-k.htm. Verified original issuer table row; same-date end balance, excluding average and regulatory minimum tables.</x:t>
        </x:r>
      </x:text>
    </x:comment>
    <x:comment ref="F3613" authorId="0">
      <x:text>
        <x:r>
          <x:t>PNC FY2019 Reported tangible book value per share. USD and share amounts are in millions; ratios and per-share values are unscaled. Source unit USD/shares. Filed 2020-03-02, accession 0000713676-20-000042. https://www.sec.gov/Archives/edgar/data/713676/000071367620000042/pnc201910-k.htm. Verified original issuer table row; same-date end balance, excluding average and regulatory minimum tables.</x:t>
        </x:r>
      </x:text>
    </x:comment>
    <x:comment ref="F3614" authorId="0">
      <x:text>
        <x:r>
          <x:t>PNC FY2019 Reported tangible common equity. USD and share amounts are in millions; ratios and per-share values are unscaled. Source unit USDm. Filed , accession . . Not reported / unavailable</x:t>
        </x:r>
      </x:text>
    </x:comment>
    <x:comment ref="F3615" authorId="0">
      <x:text>
        <x:r>
          <x:t>PNC FY2020 Assets.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16" authorId="0">
      <x:text>
        <x:r>
          <x:t>PNC FY2020 Liabilities.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17" authorId="0">
      <x:text>
        <x:r>
          <x:t>PNC FY2020 Stockholders' Equity Attributable to Parent.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18" authorId="0">
      <x:text>
        <x:r>
          <x:t>PNC FY2020 Preferred equity carrying amount. USD and share amounts are in millions; ratios and per-share values are unscaled. Source unit USDm. Filed , accession . . Not reported / unavailable</x:t>
        </x:r>
      </x:text>
    </x:comment>
    <x:comment ref="F3619" authorId="0">
      <x:text>
        <x:r>
          <x:t>PNC FY2020 Reported common shareholders equity. USD and share amounts are in millions; ratios and per-share values are unscaled. Source unit USDm. Filed , accession . . Not reported / unavailable</x:t>
        </x:r>
      </x:text>
    </x:comment>
    <x:comment ref="F3620" authorId="0">
      <x:text>
        <x:r>
          <x:t>PNC FY2020 Goodwill.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21" authorId="0">
      <x:text>
        <x:r>
          <x:t>PNC FY2020 Other intangible assets excluding goodwill. USD and share amounts are in millions; ratios and per-share values are unscaled. Source unit USDm. Filed , accession . . Not reported / unavailable</x:t>
        </x:r>
      </x:text>
    </x:comment>
    <x:comment ref="F3622" authorId="0">
      <x:text>
        <x:r>
          <x:t>PNC FY2020 Reported goodwill and intangible assets combined. USD and share amounts are in millions; ratios and per-share values are unscaled. Source unit USDm. Filed , accession . . Not reported / unavailable</x:t>
        </x:r>
      </x:text>
    </x:comment>
    <x:comment ref="F3623" authorId="0">
      <x:text>
        <x:r>
          <x:t>PNC FY2020 Period-end common shares outstanding. USD and share amounts are in millions; ratios and per-share values are unscaled. Source unit million. Filed , accession . . Not reported / unavailable</x:t>
        </x:r>
      </x:text>
    </x:comment>
    <x:comment ref="F3624" authorId="0">
      <x:text>
        <x:r>
          <x:t>PNC FY2020 Common Stock, Shares, Issued. USD and share amounts are in millions; ratios and per-share values are unscaled. Source unit shares.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25" authorId="0">
      <x:text>
        <x:r>
          <x:t>PNC FY2020 Treasury Stock, Shares. USD and share amounts are in millions; ratios and per-share values are unscaled. Source unit shares.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26" authorId="0">
      <x:text>
        <x:r>
          <x:t>PNC FY2020 Deposits.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27" authorId="0">
      <x:text>
        <x:r>
          <x:t>PNC FY2020 Gross loans and leases selected definition.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28" authorId="0">
      <x:text>
        <x:r>
          <x:t>PNC FY2020 Net loans after allowance selected definition.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29" authorId="0">
      <x:text>
        <x:r>
          <x:t>PNC FY2020 Loan allowance for credit losses.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30" authorId="0">
      <x:text>
        <x:r>
          <x:t>PNC FY2020 Nonaccrual. USD and share amounts are in millions; ratios and per-share values are unscaled. Source unit USDm. Filed , accession . . Not reported / unavailable</x:t>
        </x:r>
      </x:text>
    </x:comment>
    <x:comment ref="F3631" authorId="0">
      <x:text>
        <x:r>
          <x:t>PNC FY2020 Cash. USD and share amounts are in millions; ratios and per-share values are unscaled. Source unit USDm. Filed , accession . . Not reported / unavailable</x:t>
        </x:r>
      </x:text>
    </x:comment>
    <x:comment ref="F3632" authorId="0">
      <x:text>
        <x:r>
          <x:t>PNC FY2020 Accumulated Other Comprehensive Income (Loss), Net of Tax. USD and share amounts are in millions; ratios and per-share values are unscaled. Source unit USD. Filed 2022-02-25, accession 0000713676-22-000019. https://www.sec.gov/Archives/edgar/data/713676/000071367622000019/pnc-20211231.htm. Latest eligible comparative presentation at the information cutoff.</x:t>
        </x:r>
      </x:text>
    </x:comment>
    <x:comment ref="F3633" authorId="0">
      <x:text>
        <x:r>
          <x:t>PNC FY2020 Interest Income (Expense), Net.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34" authorId="0">
      <x:text>
        <x:r>
          <x:t>PNC FY2020 Noninterest Income.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35" authorId="0">
      <x:text>
        <x:r>
          <x:t>PNC FY2020 Revenues.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36" authorId="0">
      <x:text>
        <x:r>
          <x:t>PNC FY2020 Noninterest Expense.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37" authorId="0">
      <x:text>
        <x:r>
          <x:t>PNC FY2020 Provision for credit losses. USD and share amounts are in millions; ratios and per-share values are unscaled. Source unit USDm. Filed , accession . . Not reported / unavailable</x:t>
        </x:r>
      </x:text>
    </x:comment>
    <x:comment ref="F3638" authorId="0">
      <x:text>
        <x:r>
          <x:t>PNC FY2020 Income (Loss) from Continuing Operations before Income Taxes, Noncontrolling Interest.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39" authorId="0">
      <x:text>
        <x:r>
          <x:t>PNC FY2020 Income Tax Expense (Benefit).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40" authorId="0">
      <x:text>
        <x:r>
          <x:t>PNC FY2020 Net income attributable to parent. USD and share amounts are in millions; ratios and per-share values are unscaled. Source unit USDm. Filed , accession . . Not reported / unavailable</x:t>
        </x:r>
      </x:text>
    </x:comment>
    <x:comment ref="F3641" authorId="0">
      <x:text>
        <x:r>
          <x:t>PNC FY2020 Net Income (Loss) Available to Common Stockholders, Basic.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42" authorId="0">
      <x:text>
        <x:r>
          <x:t>PNC FY2020 Preferred Stock Dividends and Other Adjustments.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43" authorId="0">
      <x:text>
        <x:r>
          <x:t>PNC FY2020 Earnings Per Share, Diluted. USD and share amounts are in millions; ratios and per-share values are unscaled. Source unit USD/shares.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44" authorId="0">
      <x:text>
        <x:r>
          <x:t>PNC FY2020 Weighted Average Number of Shares Outstanding, Diluted. USD and share amounts are in millions; ratios and per-share values are unscaled. Source unit shares.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45" authorId="0">
      <x:text>
        <x:r>
          <x:t>PNC FY2020 Dividends per common share. USD and share amounts are in millions; ratios and per-share values are unscaled. Source unit USD/share. Filed , accession . . Not reported / unavailable</x:t>
        </x:r>
      </x:text>
    </x:comment>
    <x:comment ref="F3646" authorId="0">
      <x:text>
        <x:r>
          <x:t>PNC FY2020 Payments of Ordinary Dividends, Common Stock.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47" authorId="0">
      <x:text>
        <x:r>
          <x:t>PNC FY2020 Payments for Repurchase of Common Stock.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48" authorId="0">
      <x:text>
        <x:r>
          <x:t>PNC FY2020 Gross loan charge-offs. USD and share amounts are in millions; ratios and per-share values are unscaled. Source unit USDm. Filed , accession . . Not reported / unavailable</x:t>
        </x:r>
      </x:text>
    </x:comment>
    <x:comment ref="F3649" authorId="0">
      <x:text>
        <x:r>
          <x:t>PNC FY2020 Loan recoveries. USD and share amounts are in millions; ratios and per-share values are unscaled. Source unit USDm. Filed , accession . . Not reported / unavailable</x:t>
        </x:r>
      </x:text>
    </x:comment>
    <x:comment ref="F3650" authorId="0">
      <x:text>
        <x:r>
          <x:t>PNC FY2020 Risk-weighted assets. USD and share amounts are in millions; ratios and per-share values are unscaled. Source unit USDm. Filed , accession . . Not reported / unavailable</x:t>
        </x:r>
      </x:text>
    </x:comment>
    <x:comment ref="F3651" authorId="0">
      <x:text>
        <x:r>
          <x:t>PNC FY2020 Actual standardized CET1 ratio. USD and share amounts are in millions; ratios and per-share values are unscaled. Source unit %. Filed , accession . . Not reported / unavailable</x:t>
        </x:r>
      </x:text>
    </x:comment>
    <x:comment ref="F3652" authorId="0">
      <x:text>
        <x:r>
          <x:t>PNC FY2020 Issuer reported net interest margin. USD and share amounts are in millions; ratios and per-share values are unscaled. Source unit %. Filed , accession . . Not reported / unavailable</x:t>
        </x:r>
      </x:text>
    </x:comment>
    <x:comment ref="F3653" authorId="0">
      <x:text>
        <x:r>
          <x:t>PNC FY2020 Reported common book value per share. USD and share amounts are in millions; ratios and per-share values are unscaled. Source unit USD/shares. Filed 2021-02-26, accession 0000713676-21-000025. https://www.sec.gov/Archives/edgar/data/713676/000071367621000025/pnc-20201231.htm. Verified original issuer table row; same-date end balance, excluding average and regulatory minimum tables.</x:t>
        </x:r>
      </x:text>
    </x:comment>
    <x:comment ref="F3654" authorId="0">
      <x:text>
        <x:r>
          <x:t>PNC FY2020 Reported tangible book value per share. USD and share amounts are in millions; ratios and per-share values are unscaled. Source unit USD/shares. Filed 2021-02-26, accession 0000713676-21-000025. https://www.sec.gov/Archives/edgar/data/713676/000071367621000025/pnc-20201231.htm. Verified original issuer table row; same-date end balance, excluding average and regulatory minimum tables.</x:t>
        </x:r>
      </x:text>
    </x:comment>
    <x:comment ref="F3655" authorId="0">
      <x:text>
        <x:r>
          <x:t>PNC FY2020 Reported tangible common equity. USD and share amounts are in millions; ratios and per-share values are unscaled. Source unit USDm. Filed , accession . . Not reported / unavailable</x:t>
        </x:r>
      </x:text>
    </x:comment>
    <x:comment ref="F3656" authorId="0">
      <x:text>
        <x:r>
          <x:t>PNC FY2021 Assets.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57" authorId="0">
      <x:text>
        <x:r>
          <x:t>PNC FY2021 Liabilities.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58" authorId="0">
      <x:text>
        <x:r>
          <x:t>PNC FY2021 Stockholders' Equity Attributable to Parent.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59" authorId="0">
      <x:text>
        <x:r>
          <x:t>PNC FY2021 Preferred equity carrying amount. USD and share amounts are in millions; ratios and per-share values are unscaled. Source unit USDm. Filed , accession . . Not reported / unavailable</x:t>
        </x:r>
      </x:text>
    </x:comment>
    <x:comment ref="F3660" authorId="0">
      <x:text>
        <x:r>
          <x:t>PNC FY2021 Reported common shareholders equity. USD and share amounts are in millions; ratios and per-share values are unscaled. Source unit USDm. Filed , accession . . Not reported / unavailable</x:t>
        </x:r>
      </x:text>
    </x:comment>
    <x:comment ref="F3661" authorId="0">
      <x:text>
        <x:r>
          <x:t>PNC FY2021 Goodwill.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62" authorId="0">
      <x:text>
        <x:r>
          <x:t>PNC FY2021 Other intangible assets excluding goodwill. USD and share amounts are in millions; ratios and per-share values are unscaled. Source unit USDm. Filed , accession . . Not reported / unavailable</x:t>
        </x:r>
      </x:text>
    </x:comment>
    <x:comment ref="F3663" authorId="0">
      <x:text>
        <x:r>
          <x:t>PNC FY2021 Reported goodwill and intangible assets combined. USD and share amounts are in millions; ratios and per-share values are unscaled. Source unit USDm. Filed , accession . . Not reported / unavailable</x:t>
        </x:r>
      </x:text>
    </x:comment>
    <x:comment ref="F3664" authorId="0">
      <x:text>
        <x:r>
          <x:t>PNC FY2021 Period-end common shares outstanding. USD and share amounts are in millions; ratios and per-share values are unscaled. Source unit million. Filed , accession . . Not reported / unavailable</x:t>
        </x:r>
      </x:text>
    </x:comment>
    <x:comment ref="F3665" authorId="0">
      <x:text>
        <x:r>
          <x:t>PNC FY2021 Common Stock, Shares, Issued. USD and share amounts are in millions; ratios and per-share values are unscaled. Source unit shares.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66" authorId="0">
      <x:text>
        <x:r>
          <x:t>PNC FY2021 Treasury Stock, Shares. USD and share amounts are in millions; ratios and per-share values are unscaled. Source unit shares.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67" authorId="0">
      <x:text>
        <x:r>
          <x:t>PNC FY2021 Deposits.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68" authorId="0">
      <x:text>
        <x:r>
          <x:t>PNC FY2021 Gross loans and leases selected definition.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69" authorId="0">
      <x:text>
        <x:r>
          <x:t>PNC FY2021 Net loans after allowance selected definition.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70" authorId="0">
      <x:text>
        <x:r>
          <x:t>PNC FY2021 Loan allowance for credit losses.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671" authorId="0">
      <x:text>
        <x:r>
          <x:t>PNC FY2021 Nonaccrual. USD and share amounts are in millions; ratios and per-share values are unscaled. Source unit USDm. Filed , accession . . Not reported / unavailable</x:t>
        </x:r>
      </x:text>
    </x:comment>
    <x:comment ref="F3672" authorId="0">
      <x:text>
        <x:r>
          <x:t>PNC FY2021 Cash. USD and share amounts are in millions; ratios and per-share values are unscaled. Source unit USDm. Filed , accession . . Not reported / unavailable</x:t>
        </x:r>
      </x:text>
    </x:comment>
    <x:comment ref="F3673" authorId="0">
      <x:text>
        <x:r>
          <x:t>PNC FY2021 Accumulated Other Comprehensive Income (Loss), Net of Tax. USD and share amounts are in millions; ratios and per-share values are unscaled. Source unit USD. Filed 2023-02-22, accession 0000713676-23-000020. https://www.sec.gov/Archives/edgar/data/713676/000071367623000020/pnc-20221231.htm. Latest eligible comparative presentation at the information cutoff.</x:t>
        </x:r>
      </x:text>
    </x:comment>
    <x:comment ref="F3674" authorId="0">
      <x:text>
        <x:r>
          <x:t>PNC FY2021 Interest Income (Expense), Net.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75" authorId="0">
      <x:text>
        <x:r>
          <x:t>PNC FY2021 Noninterest Income.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76" authorId="0">
      <x:text>
        <x:r>
          <x:t>PNC FY2021 Revenues.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77" authorId="0">
      <x:text>
        <x:r>
          <x:t>PNC FY2021 Noninterest Expense.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78" authorId="0">
      <x:text>
        <x:r>
          <x:t>PNC FY2021 Provision for credit losses. USD and share amounts are in millions; ratios and per-share values are unscaled. Source unit USDm. Filed , accession . . Not reported / unavailable</x:t>
        </x:r>
      </x:text>
    </x:comment>
    <x:comment ref="F3679" authorId="0">
      <x:text>
        <x:r>
          <x:t>PNC FY2021 Income (Loss) from Continuing Operations before Income Taxes, Noncontrolling Interest.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80" authorId="0">
      <x:text>
        <x:r>
          <x:t>PNC FY2021 Income Tax Expense (Benefit).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81" authorId="0">
      <x:text>
        <x:r>
          <x:t>PNC FY2021 Net income attributable to parent. USD and share amounts are in millions; ratios and per-share values are unscaled. Source unit USDm. Filed , accession . . Not reported / unavailable</x:t>
        </x:r>
      </x:text>
    </x:comment>
    <x:comment ref="F3682" authorId="0">
      <x:text>
        <x:r>
          <x:t>PNC FY2021 Net Income (Loss) Available to Common Stockholders, Basic.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83" authorId="0">
      <x:text>
        <x:r>
          <x:t>PNC FY2021 Preferred Stock Dividends and Other Adjustments.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84" authorId="0">
      <x:text>
        <x:r>
          <x:t>PNC FY2021 Earnings Per Share, Diluted. USD and share amounts are in millions; ratios and per-share values are unscaled. Source unit USD/shares.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85" authorId="0">
      <x:text>
        <x:r>
          <x:t>PNC FY2021 Weighted Average Number of Shares Outstanding, Diluted. USD and share amounts are in millions; ratios and per-share values are unscaled. Source unit shares.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86" authorId="0">
      <x:text>
        <x:r>
          <x:t>PNC FY2021 Common Stock, Dividends, Per Share, Declared. USD and share amounts are in millions; ratios and per-share values are unscaled. Source unit USD/shares.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87" authorId="0">
      <x:text>
        <x:r>
          <x:t>PNC FY2021 Payments of Ordinary Dividends, Common Stock.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88" authorId="0">
      <x:text>
        <x:r>
          <x:t>PNC FY2021 Payments for Repurchase of Common Stock.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89" authorId="0">
      <x:text>
        <x:r>
          <x:t>PNC FY2021 Gross loan charge-offs. USD and share amounts are in millions; ratios and per-share values are unscaled. Source unit USDm. Filed , accession . . Not reported / unavailable</x:t>
        </x:r>
      </x:text>
    </x:comment>
    <x:comment ref="F3690" authorId="0">
      <x:text>
        <x:r>
          <x:t>PNC FY2021 Loan recoveries. USD and share amounts are in millions; ratios and per-share values are unscaled. Source unit USDm. Filed , accession . . Not reported / unavailable</x:t>
        </x:r>
      </x:text>
    </x:comment>
    <x:comment ref="F3691" authorId="0">
      <x:text>
        <x:r>
          <x:t>PNC FY2021 Risk-weighted assets. USD and share amounts are in millions; ratios and per-share values are unscaled. Source unit USDm. Filed , accession . . Not reported / unavailable</x:t>
        </x:r>
      </x:text>
    </x:comment>
    <x:comment ref="F3692" authorId="0">
      <x:text>
        <x:r>
          <x:t>PNC FY2021 Actual standardized CET1 ratio. USD and share amounts are in millions; ratios and per-share values are unscaled. Source unit %. Filed , accession . . Not reported / unavailable</x:t>
        </x:r>
      </x:text>
    </x:comment>
    <x:comment ref="F3693" authorId="0">
      <x:text>
        <x:r>
          <x:t>PNC FY2021 Issuer reported net interest margin. USD and share amounts are in millions; ratios and per-share values are unscaled. Source unit %. Filed , accession . . Not reported / unavailable</x:t>
        </x:r>
      </x:text>
    </x:comment>
    <x:comment ref="F3694" authorId="0">
      <x:text>
        <x:r>
          <x:t>PNC FY2021 Reported common book value per share. USD and share amounts are in millions; ratios and per-share values are unscaled. Source unit USD/shares. Filed 2022-02-25, accession 0000713676-22-000019. https://www.sec.gov/Archives/edgar/data/713676/000071367622000019/pnc-20211231.htm. Verified original issuer table row; same-date end balance, excluding average and regulatory minimum tables.</x:t>
        </x:r>
      </x:text>
    </x:comment>
    <x:comment ref="F3695" authorId="0">
      <x:text>
        <x:r>
          <x:t>PNC FY2021 Reported tangible book value per share. USD and share amounts are in millions; ratios and per-share values are unscaled. Source unit USD/shares. Filed 2022-02-25, accession 0000713676-22-000019. https://www.sec.gov/Archives/edgar/data/713676/000071367622000019/pnc-20211231.htm. Verified original issuer table row; same-date end balance, excluding average and regulatory minimum tables.</x:t>
        </x:r>
      </x:text>
    </x:comment>
    <x:comment ref="F3696" authorId="0">
      <x:text>
        <x:r>
          <x:t>PNC FY2021 Reported tangible common equity. USD and share amounts are in millions; ratios and per-share values are unscaled. Source unit USDm. Filed , accession . . Not reported / unavailable</x:t>
        </x:r>
      </x:text>
    </x:comment>
    <x:comment ref="F3697" authorId="0">
      <x:text>
        <x:r>
          <x:t>PNC FY2022 Assets.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98" authorId="0">
      <x:text>
        <x:r>
          <x:t>PNC FY2022 Liabilities.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699" authorId="0">
      <x:text>
        <x:r>
          <x:t>PNC FY2022 Stockholders' Equity Attributable to Parent.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700" authorId="0">
      <x:text>
        <x:r>
          <x:t>PNC FY2022 Preferred equity carrying amount. USD and share amounts are in millions; ratios and per-share values are unscaled. Source unit USDm. Filed , accession . . Not reported / unavailable</x:t>
        </x:r>
      </x:text>
    </x:comment>
    <x:comment ref="F3701" authorId="0">
      <x:text>
        <x:r>
          <x:t>PNC FY2022 Reported common shareholders equity. USD and share amounts are in millions; ratios and per-share values are unscaled. Source unit USDm. Filed , accession . . Not reported / unavailable</x:t>
        </x:r>
      </x:text>
    </x:comment>
    <x:comment ref="F3702" authorId="0">
      <x:text>
        <x:r>
          <x:t>PNC FY2022 Goodwill.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03" authorId="0">
      <x:text>
        <x:r>
          <x:t>PNC FY2022 Other intangible assets excluding goodwill. USD and share amounts are in millions; ratios and per-share values are unscaled. Source unit USDm. Filed , accession . . Not reported / unavailable</x:t>
        </x:r>
      </x:text>
    </x:comment>
    <x:comment ref="F3704" authorId="0">
      <x:text>
        <x:r>
          <x:t>PNC FY2022 Reported goodwill and intangible assets combined. USD and share amounts are in millions; ratios and per-share values are unscaled. Source unit USDm. Filed , accession . . Not reported / unavailable</x:t>
        </x:r>
      </x:text>
    </x:comment>
    <x:comment ref="F3705" authorId="0">
      <x:text>
        <x:r>
          <x:t>PNC FY2022 Period-end common shares outstanding. USD and share amounts are in millions; ratios and per-share values are unscaled. Source unit million. Filed , accession . . Not reported / unavailable</x:t>
        </x:r>
      </x:text>
    </x:comment>
    <x:comment ref="F3706" authorId="0">
      <x:text>
        <x:r>
          <x:t>PNC FY2022 Common Stock, Shares, Issued. USD and share amounts are in millions; ratios and per-share values are unscaled. Source unit shares.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707" authorId="0">
      <x:text>
        <x:r>
          <x:t>PNC FY2022 Treasury Stock, Shares. USD and share amounts are in millions; ratios and per-share values are unscaled. Source unit shares. Filed 2023-05-02, accession 0000713676-23-000037. https://data.sec.gov/api/xbrl/companyfacts/CIK0000713676.json. Latest eligible comparative presentation at the information cutoff.</x:t>
        </x:r>
      </x:text>
    </x:comment>
    <x:comment ref="F3708" authorId="0">
      <x:text>
        <x:r>
          <x:t>PNC FY2022 Deposits.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709" authorId="0">
      <x:text>
        <x:r>
          <x:t>PNC FY2022 Gross loans and leases selected definition.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710" authorId="0">
      <x:text>
        <x:r>
          <x:t>PNC FY2022 Net loans after allowance selected definition.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711" authorId="0">
      <x:text>
        <x:r>
          <x:t>PNC FY2022 Loan allowance for credit losses.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12" authorId="0">
      <x:text>
        <x:r>
          <x:t>PNC FY2022 Nonaccrual. USD and share amounts are in millions; ratios and per-share values are unscaled. Source unit USDm. Filed , accession . . Not reported / unavailable</x:t>
        </x:r>
      </x:text>
    </x:comment>
    <x:comment ref="F3713" authorId="0">
      <x:text>
        <x:r>
          <x:t>PNC FY2022 Cash. USD and share amounts are in millions; ratios and per-share values are unscaled. Source unit USDm. Filed , accession . . Not reported / unavailable</x:t>
        </x:r>
      </x:text>
    </x:comment>
    <x:comment ref="F3714" authorId="0">
      <x:text>
        <x:r>
          <x:t>PNC FY2022 Accumulated Other Comprehensive Income (Loss), Net of Tax.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715" authorId="0">
      <x:text>
        <x:r>
          <x:t>PNC FY2022 Interest Income (Expense), Net.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16" authorId="0">
      <x:text>
        <x:r>
          <x:t>PNC FY2022 Noninterest Income.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17" authorId="0">
      <x:text>
        <x:r>
          <x:t>PNC FY2022 Revenues.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18" authorId="0">
      <x:text>
        <x:r>
          <x:t>PNC FY2022 Noninterest Expense.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19" authorId="0">
      <x:text>
        <x:r>
          <x:t>PNC FY2022 Provision for credit losses. USD and share amounts are in millions; ratios and per-share values are unscaled. Source unit USDm. Filed , accession . . Not reported / unavailable</x:t>
        </x:r>
      </x:text>
    </x:comment>
    <x:comment ref="F3720" authorId="0">
      <x:text>
        <x:r>
          <x:t>PNC FY2022 Income (Loss) from Continuing Operations before Income Taxes, Noncontrolling Interest.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21" authorId="0">
      <x:text>
        <x:r>
          <x:t>PNC FY2022 Income Tax Expense (Benefit).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22" authorId="0">
      <x:text>
        <x:r>
          <x:t>PNC FY2022 Net income attributable to parent. USD and share amounts are in millions; ratios and per-share values are unscaled. Source unit USDm. Filed , accession . . Not reported / unavailable</x:t>
        </x:r>
      </x:text>
    </x:comment>
    <x:comment ref="F3723" authorId="0">
      <x:text>
        <x:r>
          <x:t>PNC FY2022 Net Income (Loss) Available to Common Stockholders, Basic.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24" authorId="0">
      <x:text>
        <x:r>
          <x:t>PNC FY2022 Preferred Stock Dividends and Other Adjustments.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725" authorId="0">
      <x:text>
        <x:r>
          <x:t>PNC FY2022 Earnings Per Share, Diluted. USD and share amounts are in millions; ratios and per-share values are unscaled. Source unit USD/shares.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26" authorId="0">
      <x:text>
        <x:r>
          <x:t>PNC FY2022 Weighted Average Number of Shares Outstanding, Diluted. USD and share amounts are in millions; ratios and per-share values are unscaled. Source unit shares.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27" authorId="0">
      <x:text>
        <x:r>
          <x:t>PNC FY2022 Common Stock, Dividends, Per Share, Declared. USD and share amounts are in millions; ratios and per-share values are unscaled. Source unit USD/shares.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28" authorId="0">
      <x:text>
        <x:r>
          <x:t>PNC FY2022 Payments of Ordinary Dividends, Common Stock.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29" authorId="0">
      <x:text>
        <x:r>
          <x:t>PNC FY2022 Payments for Repurchase of Common Stock.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30" authorId="0">
      <x:text>
        <x:r>
          <x:t>PNC FY2022 Gross loan charge-offs. USD and share amounts are in millions; ratios and per-share values are unscaled. Source unit USDm. Filed , accession . . Not reported / unavailable</x:t>
        </x:r>
      </x:text>
    </x:comment>
    <x:comment ref="F3731" authorId="0">
      <x:text>
        <x:r>
          <x:t>PNC FY2022 Loan recoveries. USD and share amounts are in millions; ratios and per-share values are unscaled. Source unit USDm. Filed , accession . . Not reported / unavailable</x:t>
        </x:r>
      </x:text>
    </x:comment>
    <x:comment ref="F3732" authorId="0">
      <x:text>
        <x:r>
          <x:t>PNC FY2022 Risk-weighted assets. USD and share amounts are in millions; ratios and per-share values are unscaled. Source unit USDm. Filed , accession . . Not reported / unavailable</x:t>
        </x:r>
      </x:text>
    </x:comment>
    <x:comment ref="F3733" authorId="0">
      <x:text>
        <x:r>
          <x:t>PNC FY2022 Actual standardized CET1 ratio. USD and share amounts are in millions; ratios and per-share values are unscaled. Source unit %. Filed , accession . . Not reported / unavailable</x:t>
        </x:r>
      </x:text>
    </x:comment>
    <x:comment ref="F3734" authorId="0">
      <x:text>
        <x:r>
          <x:t>PNC FY2022 Issuer reported net interest margin. USD and share amounts are in millions; ratios and per-share values are unscaled. Source unit %. Filed , accession . . Not reported / unavailable</x:t>
        </x:r>
      </x:text>
    </x:comment>
    <x:comment ref="F3735" authorId="0">
      <x:text>
        <x:r>
          <x:t>PNC FY2022 Reported common book value per share. USD and share amounts are in millions; ratios and per-share values are unscaled. Source unit USD/shares. Filed 2023-02-22, accession 0000713676-23-000020. https://www.sec.gov/Archives/edgar/data/713676/000071367623000020/pnc-20221231.htm. Verified original issuer table row; same-date end balance, excluding average and regulatory minimum tables.</x:t>
        </x:r>
      </x:text>
    </x:comment>
    <x:comment ref="F3736" authorId="0">
      <x:text>
        <x:r>
          <x:t>PNC FY2022 Reported tangible book value per share. USD and share amounts are in millions; ratios and per-share values are unscaled. Source unit USD/shares. Filed 2023-02-22, accession 0000713676-23-000020. https://www.sec.gov/Archives/edgar/data/713676/000071367623000020/pnc-20221231.htm. Verified original issuer table row; same-date end balance, excluding average and regulatory minimum tables.</x:t>
        </x:r>
      </x:text>
    </x:comment>
    <x:comment ref="F3737" authorId="0">
      <x:text>
        <x:r>
          <x:t>PNC FY2022 Reported tangible common equity. USD and share amounts are in millions; ratios and per-share values are unscaled. Source unit USDm. Filed , accession . . Not reported / unavailable</x:t>
        </x:r>
      </x:text>
    </x:comment>
    <x:comment ref="F3738" authorId="0">
      <x:text>
        <x:r>
          <x:t>PNC FY2023 Assets.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39" authorId="0">
      <x:text>
        <x:r>
          <x:t>PNC FY2023 Liabilities.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40" authorId="0">
      <x:text>
        <x:r>
          <x:t>PNC FY2023 Stockholders' Equity Attributable to Parent.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41" authorId="0">
      <x:text>
        <x:r>
          <x:t>PNC FY2023 Preferred equity carrying amount. USD and share amounts are in millions; ratios and per-share values are unscaled. Source unit USDm. Filed , accession . . Not reported / unavailable</x:t>
        </x:r>
      </x:text>
    </x:comment>
    <x:comment ref="F3742" authorId="0">
      <x:text>
        <x:r>
          <x:t>PNC FY2023 Reported common shareholders equity. USD and share amounts are in millions; ratios and per-share values are unscaled. Source unit USDm. Filed , accession . . Not reported / unavailable</x:t>
        </x:r>
      </x:text>
    </x:comment>
    <x:comment ref="F3743" authorId="0">
      <x:text>
        <x:r>
          <x:t>PNC FY2023 Goodwill.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44" authorId="0">
      <x:text>
        <x:r>
          <x:t>PNC FY2023 Other intangible assets excluding goodwill. USD and share amounts are in millions; ratios and per-share values are unscaled. Source unit USDm. Filed , accession . . Not reported / unavailable</x:t>
        </x:r>
      </x:text>
    </x:comment>
    <x:comment ref="F3745" authorId="0">
      <x:text>
        <x:r>
          <x:t>PNC FY2023 Reported goodwill and intangible assets combined. USD and share amounts are in millions; ratios and per-share values are unscaled. Source unit USDm. Filed , accession . . Not reported / unavailable</x:t>
        </x:r>
      </x:text>
    </x:comment>
    <x:comment ref="F3746" authorId="0">
      <x:text>
        <x:r>
          <x:t>PNC FY2023 Period-end common shares outstanding. USD and share amounts are in millions; ratios and per-share values are unscaled. Source unit million. Filed , accession . . Not reported / unavailable</x:t>
        </x:r>
      </x:text>
    </x:comment>
    <x:comment ref="F3747" authorId="0">
      <x:text>
        <x:r>
          <x:t>PNC FY2023 Common Stock, Shares, Issued. USD and share amounts are in millions; ratios and per-share values are unscaled. Source unit shares.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48" authorId="0">
      <x:text>
        <x:r>
          <x:t>PNC FY2023 Treasury Stock, Common, Shares. USD and share amounts are in millions; ratios and per-share values are unscaled. Source unit shares.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49" authorId="0">
      <x:text>
        <x:r>
          <x:t>PNC FY2023 Deposits.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50" authorId="0">
      <x:text>
        <x:r>
          <x:t>PNC FY2023 Gross loans and leases selected definition.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51" authorId="0">
      <x:text>
        <x:r>
          <x:t>PNC FY2023 Net loans after allowance selected definition.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52" authorId="0">
      <x:text>
        <x:r>
          <x:t>PNC FY2023 Loan allowance for credit losses.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53" authorId="0">
      <x:text>
        <x:r>
          <x:t>PNC FY2023 Nonaccrual. USD and share amounts are in millions; ratios and per-share values are unscaled. Source unit USDm. Filed , accession . . Not reported / unavailable</x:t>
        </x:r>
      </x:text>
    </x:comment>
    <x:comment ref="F3754" authorId="0">
      <x:text>
        <x:r>
          <x:t>PNC FY2023 Cash. USD and share amounts are in millions; ratios and per-share values are unscaled. Source unit USDm. Filed , accession . . Not reported / unavailable</x:t>
        </x:r>
      </x:text>
    </x:comment>
    <x:comment ref="F3755" authorId="0">
      <x:text>
        <x:r>
          <x:t>PNC FY2023 Accumulated Other Comprehensive Income (Loss), Net of Tax. USD and share amounts are in millions; ratios and per-share values are unscaled. Source unit USD. Filed 2025-02-21, accession 0000713676-25-000027. https://www.sec.gov/Archives/edgar/data/713676/000071367625000027/pnc-20241231.htm. Latest eligible comparative presentation at the information cutoff.</x:t>
        </x:r>
      </x:text>
    </x:comment>
    <x:comment ref="F3756" authorId="0">
      <x:text>
        <x:r>
          <x:t>PNC FY2023 Interest Income (Expense), Net.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57" authorId="0">
      <x:text>
        <x:r>
          <x:t>PNC FY2023 Noninterest Income.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58" authorId="0">
      <x:text>
        <x:r>
          <x:t>PNC FY2023 Revenues.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59" authorId="0">
      <x:text>
        <x:r>
          <x:t>PNC FY2023 Noninterest Expense.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60" authorId="0">
      <x:text>
        <x:r>
          <x:t>PNC FY2023 Provision for credit losses. USD and share amounts are in millions; ratios and per-share values are unscaled. Source unit USDm. Filed , accession . . Not reported / unavailable</x:t>
        </x:r>
      </x:text>
    </x:comment>
    <x:comment ref="F3761" authorId="0">
      <x:text>
        <x:r>
          <x:t>PNC FY2023 Income (Loss) from Continuing Operations before Income Taxes, Noncontrolling Interest.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62" authorId="0">
      <x:text>
        <x:r>
          <x:t>PNC FY2023 Income Tax Expense (Benefit).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63" authorId="0">
      <x:text>
        <x:r>
          <x:t>PNC FY2023 Net income attributable to parent. USD and share amounts are in millions; ratios and per-share values are unscaled. Source unit USDm. Filed , accession . . Not reported / unavailable</x:t>
        </x:r>
      </x:text>
    </x:comment>
    <x:comment ref="F3764" authorId="0">
      <x:text>
        <x:r>
          <x:t>PNC FY2023 Net Income (Loss) Available to Common Stockholders, Basic.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65" authorId="0">
      <x:text>
        <x:r>
          <x:t>PNC FY2023 Preferred Stock Dividends and Other Adjustments. USD and share amounts are in millions; ratios and per-share values are unscaled. Source unit USD. Filed 2024-02-21, accession 0000713676-24-000028. https://www.sec.gov/Archives/edgar/data/713676/000071367624000028/pnc-20231231.htm. Latest eligible comparative presentation at the information cutoff.</x:t>
        </x:r>
      </x:text>
    </x:comment>
    <x:comment ref="F3766" authorId="0">
      <x:text>
        <x:r>
          <x:t>PNC FY2023 Earnings Per Share, Diluted. USD and share amounts are in millions; ratios and per-share values are unscaled. Source unit USD/shares.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67" authorId="0">
      <x:text>
        <x:r>
          <x:t>PNC FY2023 Weighted Average Number of Shares Outstanding, Diluted. USD and share amounts are in millions; ratios and per-share values are unscaled. Source unit shares.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68" authorId="0">
      <x:text>
        <x:r>
          <x:t>PNC FY2023 Common Stock, Dividends, Per Share, Declared. USD and share amounts are in millions; ratios and per-share values are unscaled. Source unit USD/shares.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69" authorId="0">
      <x:text>
        <x:r>
          <x:t>PNC FY2023 Payments of Ordinary Dividends, Common Stock.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70" authorId="0">
      <x:text>
        <x:r>
          <x:t>PNC FY2023 Payments for Repurchase of Common Stock.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71" authorId="0">
      <x:text>
        <x:r>
          <x:t>PNC FY2023 Gross loan charge-offs. USD and share amounts are in millions; ratios and per-share values are unscaled. Source unit USDm. Filed , accession . . Not reported / unavailable</x:t>
        </x:r>
      </x:text>
    </x:comment>
    <x:comment ref="F3772" authorId="0">
      <x:text>
        <x:r>
          <x:t>PNC FY2023 Loan recoveries. USD and share amounts are in millions; ratios and per-share values are unscaled. Source unit USDm. Filed , accession . . Not reported / unavailable</x:t>
        </x:r>
      </x:text>
    </x:comment>
    <x:comment ref="F3773" authorId="0">
      <x:text>
        <x:r>
          <x:t>PNC FY2023 Risk-weighted assets. USD and share amounts are in millions; ratios and per-share values are unscaled. Source unit USDm. Filed , accession . . Not reported / unavailable</x:t>
        </x:r>
      </x:text>
    </x:comment>
    <x:comment ref="F3774" authorId="0">
      <x:text>
        <x:r>
          <x:t>PNC FY2023 Actual standardized CET1 ratio. USD and share amounts are in millions; ratios and per-share values are unscaled. Source unit %. Filed , accession . . Not reported / unavailable</x:t>
        </x:r>
      </x:text>
    </x:comment>
    <x:comment ref="F3775" authorId="0">
      <x:text>
        <x:r>
          <x:t>PNC FY2023 Issuer reported net interest margin. USD and share amounts are in millions; ratios and per-share values are unscaled. Source unit %. Filed , accession . . Not reported / unavailable</x:t>
        </x:r>
      </x:text>
    </x:comment>
    <x:comment ref="F3776" authorId="0">
      <x:text>
        <x:r>
          <x:t>PNC FY2023 Reported common book value per share. USD and share amounts are in millions; ratios and per-share values are unscaled. Source unit USD/shares. Filed 2024-02-21, accession 0000713676-24-000028. https://www.sec.gov/Archives/edgar/data/713676/000071367624000028/pnc-20231231.htm. Verified original issuer table row; same-date end balance, excluding average and regulatory minimum tables.</x:t>
        </x:r>
      </x:text>
    </x:comment>
    <x:comment ref="F3777" authorId="0">
      <x:text>
        <x:r>
          <x:t>PNC FY2023 Reported tangible book value per share. USD and share amounts are in millions; ratios and per-share values are unscaled. Source unit USD/shares. Filed 2024-02-21, accession 0000713676-24-000028. https://www.sec.gov/Archives/edgar/data/713676/000071367624000028/pnc-20231231.htm. Verified original issuer table row; same-date end balance, excluding average and regulatory minimum tables.</x:t>
        </x:r>
      </x:text>
    </x:comment>
    <x:comment ref="F3778" authorId="0">
      <x:text>
        <x:r>
          <x:t>PNC FY2023 Reported tangible common equity. USD and share amounts are in millions; ratios and per-share values are unscaled. Source unit USDm. Filed , accession . . Not reported / unavailable</x:t>
        </x:r>
      </x:text>
    </x:comment>
    <x:comment ref="F3779" authorId="0">
      <x:text>
        <x:r>
          <x:t>PNC FY2024 Assets.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80" authorId="0">
      <x:text>
        <x:r>
          <x:t>PNC FY2024 Liabilities.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81" authorId="0">
      <x:text>
        <x:r>
          <x:t>PNC FY2024 Stockholders' Equity Attributable to Parent.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82" authorId="0">
      <x:text>
        <x:r>
          <x:t>PNC FY2024 Preferred Stock, Value, Issued.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83" authorId="0">
      <x:text>
        <x:r>
          <x:t>PNC FY2024 Reported common shareholders equity. USD and share amounts are in millions; ratios and per-share values are unscaled. Source unit USDm. Filed , accession . . Not reported / unavailable</x:t>
        </x:r>
      </x:text>
    </x:comment>
    <x:comment ref="F3784" authorId="0">
      <x:text>
        <x:r>
          <x:t>PNC FY2024 Goodwill.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85" authorId="0">
      <x:text>
        <x:r>
          <x:t>PNC FY2024 Other intangible assets excluding goodwill. USD and share amounts are in millions; ratios and per-share values are unscaled. Source unit USDm. Filed , accession . . Not reported / unavailable</x:t>
        </x:r>
      </x:text>
    </x:comment>
    <x:comment ref="F3786" authorId="0">
      <x:text>
        <x:r>
          <x:t>PNC FY2024 Reported goodwill and intangible assets combined. USD and share amounts are in millions; ratios and per-share values are unscaled. Source unit USDm. Filed , accession . . Not reported / unavailable</x:t>
        </x:r>
      </x:text>
    </x:comment>
    <x:comment ref="F3787" authorId="0">
      <x:text>
        <x:r>
          <x:t>PNC FY2024 Period-end common shares outstanding. USD and share amounts are in millions; ratios and per-share values are unscaled. Source unit million. Filed , accession . . Not reported / unavailable</x:t>
        </x:r>
      </x:text>
    </x:comment>
    <x:comment ref="F3788" authorId="0">
      <x:text>
        <x:r>
          <x:t>PNC FY2024 Common Stock, Shares, Issued. USD and share amounts are in millions; ratios and per-share values are unscaled. Source unit shares.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89" authorId="0">
      <x:text>
        <x:r>
          <x:t>PNC FY2024 Treasury Stock, Common, Shares. USD and share amounts are in millions; ratios and per-share values are unscaled. Source unit shares.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90" authorId="0">
      <x:text>
        <x:r>
          <x:t>PNC FY2024 Deposits.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91" authorId="0">
      <x:text>
        <x:r>
          <x:t>PNC FY2024 Gross loans and leases selected definition.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92" authorId="0">
      <x:text>
        <x:r>
          <x:t>PNC FY2024 Net loans after allowance selected definition.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93" authorId="0">
      <x:text>
        <x:r>
          <x:t>PNC FY2024 Loan allowance for credit losses.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794" authorId="0">
      <x:text>
        <x:r>
          <x:t>PNC FY2024 Nonaccrual. USD and share amounts are in millions; ratios and per-share values are unscaled. Source unit USDm. Filed , accession . . Not reported / unavailable</x:t>
        </x:r>
      </x:text>
    </x:comment>
    <x:comment ref="F3795" authorId="0">
      <x:text>
        <x:r>
          <x:t>PNC FY2024 Cash. USD and share amounts are in millions; ratios and per-share values are unscaled. Source unit USDm. Filed , accession . . Not reported / unavailable</x:t>
        </x:r>
      </x:text>
    </x:comment>
    <x:comment ref="F3796" authorId="0">
      <x:text>
        <x:r>
          <x:t>PNC FY2024 Accumulated Other Comprehensive Income (Loss), Net of Tax.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97" authorId="0">
      <x:text>
        <x:r>
          <x:t>PNC FY2024 Interest Income (Expense), Net.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98" authorId="0">
      <x:text>
        <x:r>
          <x:t>PNC FY2024 Noninterest Income.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799" authorId="0">
      <x:text>
        <x:r>
          <x:t>PNC FY2024 Revenues.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00" authorId="0">
      <x:text>
        <x:r>
          <x:t>PNC FY2024 Noninterest Expense.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01" authorId="0">
      <x:text>
        <x:r>
          <x:t>PNC FY2024 Provision for credit losses. USD and share amounts are in millions; ratios and per-share values are unscaled. Source unit USDm. Filed , accession . . Not reported / unavailable</x:t>
        </x:r>
      </x:text>
    </x:comment>
    <x:comment ref="F3802" authorId="0">
      <x:text>
        <x:r>
          <x:t>PNC FY2024 Income (Loss) from Continuing Operations before Income Taxes, Noncontrolling Interest.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03" authorId="0">
      <x:text>
        <x:r>
          <x:t>PNC FY2024 Income Tax Expense (Benefit).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04" authorId="0">
      <x:text>
        <x:r>
          <x:t>PNC FY2024 Net income attributable to parent. USD and share amounts are in millions; ratios and per-share values are unscaled. Source unit USDm. Filed , accession . . Not reported / unavailable</x:t>
        </x:r>
      </x:text>
    </x:comment>
    <x:comment ref="F3805" authorId="0">
      <x:text>
        <x:r>
          <x:t>PNC FY2024 Net Income (Loss) Available to Common Stockholders, Basic.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06" authorId="0">
      <x:text>
        <x:r>
          <x:t>PNC FY2024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3807" authorId="0">
      <x:text>
        <x:r>
          <x:t>PNC FY2024 Earnings Per Share, Diluted. USD and share amounts are in millions; ratios and per-share values are unscaled. Source unit USD/shares.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08" authorId="0">
      <x:text>
        <x:r>
          <x:t>PNC FY2024 Weighted Average Number of Shares Outstanding, Diluted. USD and share amounts are in millions; ratios and per-share values are unscaled. Source unit shares.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09" authorId="0">
      <x:text>
        <x:r>
          <x:t>PNC FY2024 Common Stock, Dividends, Per Share, Declared. USD and share amounts are in millions; ratios and per-share values are unscaled. Source unit USD/shares.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10" authorId="0">
      <x:text>
        <x:r>
          <x:t>PNC FY2024 Payments of Ordinary Dividends, Common Stock.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11" authorId="0">
      <x:text>
        <x:r>
          <x:t>PNC FY2024 Payments for Repurchase of Common Stock.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12" authorId="0">
      <x:text>
        <x:r>
          <x:t>PNC FY2024 Gross loan charge-offs. USD and share amounts are in millions; ratios and per-share values are unscaled. Source unit USDm. Filed , accession . . Not reported / unavailable</x:t>
        </x:r>
      </x:text>
    </x:comment>
    <x:comment ref="F3813" authorId="0">
      <x:text>
        <x:r>
          <x:t>PNC FY2024 Loan recoveries. USD and share amounts are in millions; ratios and per-share values are unscaled. Source unit USDm. Filed , accession . . Not reported / unavailable</x:t>
        </x:r>
      </x:text>
    </x:comment>
    <x:comment ref="F3814" authorId="0">
      <x:text>
        <x:r>
          <x:t>PNC FY2024 Risk-weighted assets. USD and share amounts are in millions; ratios and per-share values are unscaled. Source unit USDm. Filed , accession . . Not reported / unavailable</x:t>
        </x:r>
      </x:text>
    </x:comment>
    <x:comment ref="F3815" authorId="0">
      <x:text>
        <x:r>
          <x:t>PNC FY2024 Actual standardized CET1 ratio. USD and share amounts are in millions; ratios and per-share values are unscaled. Source unit %. Filed , accession . . Not reported / unavailable</x:t>
        </x:r>
      </x:text>
    </x:comment>
    <x:comment ref="F3816" authorId="0">
      <x:text>
        <x:r>
          <x:t>PNC FY2024 Issuer reported net interest margin. USD and share amounts are in millions; ratios and per-share values are unscaled. Source unit %. Filed , accession . . Not reported / unavailable</x:t>
        </x:r>
      </x:text>
    </x:comment>
    <x:comment ref="F3817" authorId="0">
      <x:text>
        <x:r>
          <x:t>PNC FY2024 Reported common book value per share. USD and share amounts are in millions; ratios and per-share values are unscaled. Source unit USD/shares. Filed 2025-02-21, accession 0000713676-25-000027. https://www.sec.gov/Archives/edgar/data/713676/000071367625000027/pnc-20241231.htm. Verified original issuer table row; same-date end balance, excluding average and regulatory minimum tables.</x:t>
        </x:r>
      </x:text>
    </x:comment>
    <x:comment ref="F3818" authorId="0">
      <x:text>
        <x:r>
          <x:t>PNC FY2024 Reported tangible book value per share. USD and share amounts are in millions; ratios and per-share values are unscaled. Source unit USD/shares. Filed 2025-02-21, accession 0000713676-25-000027. https://www.sec.gov/Archives/edgar/data/713676/000071367625000027/pnc-20241231.htm. Verified original issuer table row; same-date end balance, excluding average and regulatory minimum tables.</x:t>
        </x:r>
      </x:text>
    </x:comment>
    <x:comment ref="F3819" authorId="0">
      <x:text>
        <x:r>
          <x:t>PNC FY2024 Reported tangible common equity. USD and share amounts are in millions; ratios and per-share values are unscaled. Source unit USDm. Filed , accession . . Not reported / unavailable</x:t>
        </x:r>
      </x:text>
    </x:comment>
    <x:comment ref="F3820" authorId="0">
      <x:text>
        <x:r>
          <x:t>PNC FY2025 Assets.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21" authorId="0">
      <x:text>
        <x:r>
          <x:t>PNC FY2025 Liabilities.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22" authorId="0">
      <x:text>
        <x:r>
          <x:t>PNC FY2025 Stockholders' Equity Attributable to Parent.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23" authorId="0">
      <x:text>
        <x:r>
          <x:t>PNC FY2025 Preferred Stock, Value, Issued.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24" authorId="0">
      <x:text>
        <x:r>
          <x:t>PNC FY2025 Reported common shareholders equity. USD and share amounts are in millions; ratios and per-share values are unscaled. Source unit USDm. Filed , accession . . Not reported / unavailable</x:t>
        </x:r>
      </x:text>
    </x:comment>
    <x:comment ref="F3825" authorId="0">
      <x:text>
        <x:r>
          <x:t>PNC FY2025 Goodwill.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26" authorId="0">
      <x:text>
        <x:r>
          <x:t>PNC FY2025 Other intangible assets excluding goodwill. USD and share amounts are in millions; ratios and per-share values are unscaled. Source unit USDm. Filed , accession . . Not reported / unavailable</x:t>
        </x:r>
      </x:text>
    </x:comment>
    <x:comment ref="F3827" authorId="0">
      <x:text>
        <x:r>
          <x:t>PNC FY2025 Reported goodwill and intangible assets combined. USD and share amounts are in millions; ratios and per-share values are unscaled. Source unit USDm. Filed , accession . . Not reported / unavailable</x:t>
        </x:r>
      </x:text>
    </x:comment>
    <x:comment ref="F3828" authorId="0">
      <x:text>
        <x:r>
          <x:t>PNC FY2025 Period-end common shares outstanding. USD and share amounts are in millions; ratios and per-share values are unscaled. Source unit million. Filed , accession . . Not reported / unavailable</x:t>
        </x:r>
      </x:text>
    </x:comment>
    <x:comment ref="F3829" authorId="0">
      <x:text>
        <x:r>
          <x:t>PNC FY2025 Common Stock, Shares, Issued. USD and share amounts are in millions; ratios and per-share values are unscaled. Source unit shares.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30" authorId="0">
      <x:text>
        <x:r>
          <x:t>PNC FY2025 Treasury Stock, Common, Shares. USD and share amounts are in millions; ratios and per-share values are unscaled. Source unit shares.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31" authorId="0">
      <x:text>
        <x:r>
          <x:t>PNC FY2025 Deposits.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32" authorId="0">
      <x:text>
        <x:r>
          <x:t>PNC FY2025 Gross loans and leases selected definition.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33" authorId="0">
      <x:text>
        <x:r>
          <x:t>PNC FY2025 Net loans after allowance selected definition.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34" authorId="0">
      <x:text>
        <x:r>
          <x:t>PNC FY2025 Loan allowance for credit losses.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35" authorId="0">
      <x:text>
        <x:r>
          <x:t>PNC FY2025 Nonaccrual. USD and share amounts are in millions; ratios and per-share values are unscaled. Source unit USDm. Filed , accession . . Not reported / unavailable</x:t>
        </x:r>
      </x:text>
    </x:comment>
    <x:comment ref="F3836" authorId="0">
      <x:text>
        <x:r>
          <x:t>PNC FY2025 Cash. USD and share amounts are in millions; ratios and per-share values are unscaled. Source unit USDm. Filed , accession . . Not reported / unavailable</x:t>
        </x:r>
      </x:text>
    </x:comment>
    <x:comment ref="F3837" authorId="0">
      <x:text>
        <x:r>
          <x:t>PNC FY2025 Accumulated Other Comprehensive Income (Loss), Net of Tax.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38" authorId="0">
      <x:text>
        <x:r>
          <x:t>PNC FY2025 Interest Income (Expense), Net.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39" authorId="0">
      <x:text>
        <x:r>
          <x:t>PNC FY2025 Noninterest Income.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40" authorId="0">
      <x:text>
        <x:r>
          <x:t>PNC FY2025 Revenues.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41" authorId="0">
      <x:text>
        <x:r>
          <x:t>PNC FY2025 Noninterest Expense.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42" authorId="0">
      <x:text>
        <x:r>
          <x:t>PNC FY2025 Provision for credit losses. USD and share amounts are in millions; ratios and per-share values are unscaled. Source unit USDm. Filed , accession . . Not reported / unavailable</x:t>
        </x:r>
      </x:text>
    </x:comment>
    <x:comment ref="F3843" authorId="0">
      <x:text>
        <x:r>
          <x:t>PNC FY2025 Income (Loss) from Continuing Operations before Income Taxes, Noncontrolling Interest.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44" authorId="0">
      <x:text>
        <x:r>
          <x:t>PNC FY2025 Income Tax Expense (Benefit).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45" authorId="0">
      <x:text>
        <x:r>
          <x:t>PNC FY2025 Net income attributable to parent. USD and share amounts are in millions; ratios and per-share values are unscaled. Source unit USDm. Filed , accession . . Not reported / unavailable</x:t>
        </x:r>
      </x:text>
    </x:comment>
    <x:comment ref="F3846" authorId="0">
      <x:text>
        <x:r>
          <x:t>PNC FY2025 Net Income (Loss) Available to Common Stockholders, Basic.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47" authorId="0">
      <x:text>
        <x:r>
          <x:t>PNC FY2025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3848" authorId="0">
      <x:text>
        <x:r>
          <x:t>PNC FY2025 Earnings Per Share, Diluted. USD and share amounts are in millions; ratios and per-share values are unscaled. Source unit USD/shares.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49" authorId="0">
      <x:text>
        <x:r>
          <x:t>PNC FY2025 Weighted Average Number of Shares Outstanding, Diluted. USD and share amounts are in millions; ratios and per-share values are unscaled. Source unit shares.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50" authorId="0">
      <x:text>
        <x:r>
          <x:t>PNC FY2025 Common Stock, Dividends, Per Share, Declared. USD and share amounts are in millions; ratios and per-share values are unscaled. Source unit USD/shares.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51" authorId="0">
      <x:text>
        <x:r>
          <x:t>PNC FY2025 Payments of Ordinary Dividends, Common Stock.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52" authorId="0">
      <x:text>
        <x:r>
          <x:t>PNC FY2025 Payments for Repurchase of Common Stock. USD and share amounts are in millions; ratios and per-share values are unscaled. Source unit USD. Filed 2026-02-20, accession 0000713676-26-000020. https://www.sec.gov/Archives/edgar/data/713676/000071367626000020/pnc-20251231.htm. Latest eligible comparative presentation at the information cutoff.</x:t>
        </x:r>
      </x:text>
    </x:comment>
    <x:comment ref="F3853" authorId="0">
      <x:text>
        <x:r>
          <x:t>PNC FY2025 Gross loan charge-offs. USD and share amounts are in millions; ratios and per-share values are unscaled. Source unit USDm. Filed , accession . . Not reported / unavailable</x:t>
        </x:r>
      </x:text>
    </x:comment>
    <x:comment ref="F3854" authorId="0">
      <x:text>
        <x:r>
          <x:t>PNC FY2025 Loan recoveries. USD and share amounts are in millions; ratios and per-share values are unscaled. Source unit USDm. Filed , accession . . Not reported / unavailable</x:t>
        </x:r>
      </x:text>
    </x:comment>
    <x:comment ref="F3855" authorId="0">
      <x:text>
        <x:r>
          <x:t>PNC FY2025 Risk-weighted assets. USD and share amounts are in millions; ratios and per-share values are unscaled. Source unit USDm. Filed , accession . . Not reported / unavailable</x:t>
        </x:r>
      </x:text>
    </x:comment>
    <x:comment ref="F3856" authorId="0">
      <x:text>
        <x:r>
          <x:t>PNC FY2025 Actual standardized CET1 ratio. USD and share amounts are in millions; ratios and per-share values are unscaled. Source unit %. Filed , accession . . Not reported / unavailable</x:t>
        </x:r>
      </x:text>
    </x:comment>
    <x:comment ref="F3857" authorId="0">
      <x:text>
        <x:r>
          <x:t>PNC FY2025 Issuer reported net interest margin. USD and share amounts are in millions; ratios and per-share values are unscaled. Source unit %. Filed , accession . . Not reported / unavailable</x:t>
        </x:r>
      </x:text>
    </x:comment>
    <x:comment ref="F3858" authorId="0">
      <x:text>
        <x:r>
          <x:t>PNC FY2025 Reported common book value per share. USD and share amounts are in millions; ratios and per-share values are unscaled. Source unit USD/shares. Filed 2026-02-20, accession 0000713676-26-000020. https://www.sec.gov/Archives/edgar/data/713676/000071367626000020/pnc-20251231.htm. Verified original issuer table row; same-date end balance, excluding average and regulatory minimum tables.</x:t>
        </x:r>
      </x:text>
    </x:comment>
    <x:comment ref="F3859" authorId="0">
      <x:text>
        <x:r>
          <x:t>PNC FY2025 Reported tangible book value per share. USD and share amounts are in millions; ratios and per-share values are unscaled. Source unit USD/shares. Filed 2026-02-20, accession 0000713676-26-000020. https://www.sec.gov/Archives/edgar/data/713676/000071367626000020/pnc-20251231.htm. Verified original issuer table row; same-date end balance, excluding average and regulatory minimum tables.</x:t>
        </x:r>
      </x:text>
    </x:comment>
    <x:comment ref="F3860" authorId="0">
      <x:text>
        <x:r>
          <x:t>PNC FY2025 Reported tangible common equity. USD and share amounts are in millions; ratios and per-share values are unscaled. Source unit USDm. Filed , accession . . Not reported / unavailable</x:t>
        </x:r>
      </x:text>
    </x:comment>
    <x:comment ref="F3861" authorId="0">
      <x:text>
        <x:r>
          <x:t>PNC H1 2025 Assets. USD and share amounts are in millions; ratios and per-share values are unscaled. Source unit USD. Filed 2025-08-01, accession 0000713676-25-000060. https://www.sec.gov/Archives/edgar/data/713676/000071367625000060/pnc-20250630.htm. Latest eligible comparative presentation at the information cutoff.</x:t>
        </x:r>
      </x:text>
    </x:comment>
    <x:comment ref="F3862" authorId="0">
      <x:text>
        <x:r>
          <x:t>PNC H1 2025 Liabilities. USD and share amounts are in millions; ratios and per-share values are unscaled. Source unit USD. Filed 2025-08-01, accession 0000713676-25-000060. https://www.sec.gov/Archives/edgar/data/713676/000071367625000060/pnc-20250630.htm. Latest eligible comparative presentation at the information cutoff.</x:t>
        </x:r>
      </x:text>
    </x:comment>
    <x:comment ref="F3863" authorId="0">
      <x:text>
        <x:r>
          <x:t>PNC H1 2025 Stockholders' Equity Attributable to Parent. USD and share amounts are in millions; ratios and per-share values are unscaled. Source unit USD. Filed 2025-08-01, accession 0000713676-25-000060. https://www.sec.gov/Archives/edgar/data/713676/000071367625000060/pnc-20250630.htm. Latest eligible comparative presentation at the information cutoff.</x:t>
        </x:r>
      </x:text>
    </x:comment>
    <x:comment ref="F3864" authorId="0">
      <x:text>
        <x:r>
          <x:t>PNC H1 2025 Preferred Stock, Value, Issued. USD and share amounts are in millions; ratios and per-share values are unscaled. Source unit USD. Filed 2025-08-01, accession 0000713676-25-000060. https://www.sec.gov/Archives/edgar/data/713676/000071367625000060/pnc-20250630.htm. Latest eligible comparative presentation at the information cutoff.</x:t>
        </x:r>
      </x:text>
    </x:comment>
    <x:comment ref="F3865" authorId="0">
      <x:text>
        <x:r>
          <x:t>PNC H1 2025 Reported common shareholders equity. USD and share amounts are in millions; ratios and per-share values are unscaled. Source unit USDm. Filed , accession . . Not reported / unavailable</x:t>
        </x:r>
      </x:text>
    </x:comment>
    <x:comment ref="F3866" authorId="0">
      <x:text>
        <x:r>
          <x:t>PNC H1 2025 Goodwill. USD and share amounts are in millions; ratios and per-share values are unscaled. Source unit USD. Filed 2025-08-01, accession 0000713676-25-000060. https://www.sec.gov/Archives/edgar/data/713676/000071367625000060/pnc-20250630.htm. Latest eligible comparative presentation at the information cutoff.</x:t>
        </x:r>
      </x:text>
    </x:comment>
    <x:comment ref="F3867" authorId="0">
      <x:text>
        <x:r>
          <x:t>PNC H1 2025 Other intangible assets excluding goodwill. USD and share amounts are in millions; ratios and per-share values are unscaled. Source unit USDm. Filed , accession . . Not reported / unavailable</x:t>
        </x:r>
      </x:text>
    </x:comment>
    <x:comment ref="F3868" authorId="0">
      <x:text>
        <x:r>
          <x:t>PNC H1 2025 Reported goodwill and intangible assets combined. USD and share amounts are in millions; ratios and per-share values are unscaled. Source unit USDm. Filed , accession . . Not reported / unavailable</x:t>
        </x:r>
      </x:text>
    </x:comment>
    <x:comment ref="F3869" authorId="0">
      <x:text>
        <x:r>
          <x:t>PNC H1 2025 Period-end common shares outstanding. USD and share amounts are in millions; ratios and per-share values are unscaled. Source unit million. Filed , accession . . Not reported / unavailable</x:t>
        </x:r>
      </x:text>
    </x:comment>
    <x:comment ref="F3870" authorId="0">
      <x:text>
        <x:r>
          <x:t>PNC H1 2025 Common Stock, Shares, Issued. USD and share amounts are in millions; ratios and per-share values are unscaled. Source unit shares. Filed 2025-08-01, accession 0000713676-25-000060. https://www.sec.gov/Archives/edgar/data/713676/000071367625000060/pnc-20250630.htm. Latest eligible comparative presentation at the information cutoff.</x:t>
        </x:r>
      </x:text>
    </x:comment>
    <x:comment ref="F3871" authorId="0">
      <x:text>
        <x:r>
          <x:t>PNC H1 2025 Treasury Stock, Common, Shares. USD and share amounts are in millions; ratios and per-share values are unscaled. Source unit shares. Filed 2025-08-01, accession 0000713676-25-000060. https://www.sec.gov/Archives/edgar/data/713676/000071367625000060/pnc-20250630.htm. Latest eligible comparative presentation at the information cutoff.</x:t>
        </x:r>
      </x:text>
    </x:comment>
    <x:comment ref="F3872" authorId="0">
      <x:text>
        <x:r>
          <x:t>PNC H1 2025 Deposits. USD and share amounts are in millions; ratios and per-share values are unscaled. Source unit USD. Filed 2025-08-01, accession 0000713676-25-000060. https://www.sec.gov/Archives/edgar/data/713676/000071367625000060/pnc-20250630.htm. Latest eligible comparative presentation at the information cutoff.</x:t>
        </x:r>
      </x:text>
    </x:comment>
    <x:comment ref="F3873" authorId="0">
      <x:text>
        <x:r>
          <x:t>PNC H1 2025 Gross loans and leases selected definition. USD and share amounts are in millions; ratios and per-share values are unscaled. Source unit USD. Filed 2025-08-01, accession 0000713676-25-000060. https://www.sec.gov/Archives/edgar/data/713676/000071367625000060/pnc-20250630.htm. Latest eligible comparative presentation at the information cutoff.</x:t>
        </x:r>
      </x:text>
    </x:comment>
    <x:comment ref="F3874" authorId="0">
      <x:text>
        <x:r>
          <x:t>PNC H1 2025 Net loans after allowance selected definition. USD and share amounts are in millions; ratios and per-share values are unscaled. Source unit USD. Filed 2025-08-01, accession 0000713676-25-000060. https://www.sec.gov/Archives/edgar/data/713676/000071367625000060/pnc-20250630.htm. Latest eligible comparative presentation at the information cutoff.</x:t>
        </x:r>
      </x:text>
    </x:comment>
    <x:comment ref="F3875" authorId="0">
      <x:text>
        <x:r>
          <x:t>PNC H1 2025 Loan allowance for credit losses.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76" authorId="0">
      <x:text>
        <x:r>
          <x:t>PNC H1 2025 Nonaccrual. USD and share amounts are in millions; ratios and per-share values are unscaled. Source unit USDm. Filed , accession . . Not reported / unavailable</x:t>
        </x:r>
      </x:text>
    </x:comment>
    <x:comment ref="F3877" authorId="0">
      <x:text>
        <x:r>
          <x:t>PNC H1 2025 Cash. USD and share amounts are in millions; ratios and per-share values are unscaled. Source unit USDm. Filed , accession . . Not reported / unavailable</x:t>
        </x:r>
      </x:text>
    </x:comment>
    <x:comment ref="F3878" authorId="0">
      <x:text>
        <x:r>
          <x:t>PNC H1 2025 Accumulated Other Comprehensive Income (Loss), Net of Tax. USD and share amounts are in millions; ratios and per-share values are unscaled. Source unit USD. Filed 2025-08-01, accession 0000713676-25-000060. https://www.sec.gov/Archives/edgar/data/713676/000071367625000060/pnc-20250630.htm. Latest eligible comparative presentation at the information cutoff.</x:t>
        </x:r>
      </x:text>
    </x:comment>
    <x:comment ref="F3879" authorId="0">
      <x:text>
        <x:r>
          <x:t>PNC H1 2025 Interest Income (Expense), Net.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80" authorId="0">
      <x:text>
        <x:r>
          <x:t>PNC H1 2025 Noninterest Income.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81" authorId="0">
      <x:text>
        <x:r>
          <x:t>PNC H1 2025 Revenues.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82" authorId="0">
      <x:text>
        <x:r>
          <x:t>PNC H1 2025 Noninterest Expense.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83" authorId="0">
      <x:text>
        <x:r>
          <x:t>PNC H1 2025 Provision for credit losses. USD and share amounts are in millions; ratios and per-share values are unscaled. Source unit USDm. Filed , accession . . Not reported / unavailable</x:t>
        </x:r>
      </x:text>
    </x:comment>
    <x:comment ref="F3884" authorId="0">
      <x:text>
        <x:r>
          <x:t>PNC H1 2025 Income (Loss) from Continuing Operations before Income Taxes, Noncontrolling Interest.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85" authorId="0">
      <x:text>
        <x:r>
          <x:t>PNC H1 2025 Income Tax Expense (Benefit).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86" authorId="0">
      <x:text>
        <x:r>
          <x:t>PNC H1 2025 Net Income (Loss) Attributable to Parent.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87" authorId="0">
      <x:text>
        <x:r>
          <x:t>PNC H1 2025 Net Income (Loss) Available to Common Stockholders, Basic.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88" authorId="0">
      <x:text>
        <x:r>
          <x:t>PNC H1 2025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3889" authorId="0">
      <x:text>
        <x:r>
          <x:t>PNC H1 2025 Earnings Per Share, Diluted. USD and share amounts are in millions; ratios and per-share values are unscaled. Source unit USD/shares.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90" authorId="0">
      <x:text>
        <x:r>
          <x:t>PNC H1 2025 Weighted Average Number of Shares Outstanding, Diluted. USD and share amounts are in millions; ratios and per-share values are unscaled. Source unit shares.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91" authorId="0">
      <x:text>
        <x:r>
          <x:t>PNC H1 2025 Common Stock, Dividends, Per Share, Declared. USD and share amounts are in millions; ratios and per-share values are unscaled. Source unit USD/shares.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92" authorId="0">
      <x:text>
        <x:r>
          <x:t>PNC H1 2025 Payments of Ordinary Dividends, Common Stock.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93" authorId="0">
      <x:text>
        <x:r>
          <x:t>PNC H1 2025 Payments for Repurchase of Common Stock.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894" authorId="0">
      <x:text>
        <x:r>
          <x:t>PNC H1 2025 Gross loan charge-offs. USD and share amounts are in millions; ratios and per-share values are unscaled. Source unit USDm. Filed , accession . . Not reported / unavailable</x:t>
        </x:r>
      </x:text>
    </x:comment>
    <x:comment ref="F3895" authorId="0">
      <x:text>
        <x:r>
          <x:t>PNC H1 2025 Loan recoveries. USD and share amounts are in millions; ratios and per-share values are unscaled. Source unit USDm. Filed , accession . . Not reported / unavailable</x:t>
        </x:r>
      </x:text>
    </x:comment>
    <x:comment ref="F3896" authorId="0">
      <x:text>
        <x:r>
          <x:t>PNC H1 2025 Risk-weighted assets. USD and share amounts are in millions; ratios and per-share values are unscaled. Source unit USDm. Filed , accession . . Not reported / unavailable</x:t>
        </x:r>
      </x:text>
    </x:comment>
    <x:comment ref="F3897" authorId="0">
      <x:text>
        <x:r>
          <x:t>PNC H1 2025 Actual standardized CET1 ratio. USD and share amounts are in millions; ratios and per-share values are unscaled. Source unit %. Filed , accession . . Not reported / unavailable</x:t>
        </x:r>
      </x:text>
    </x:comment>
    <x:comment ref="F3898" authorId="0">
      <x:text>
        <x:r>
          <x:t>PNC H1 2025 Issuer reported net interest margin. USD and share amounts are in millions; ratios and per-share values are unscaled. Source unit %. Filed , accession . . Not reported / unavailable</x:t>
        </x:r>
      </x:text>
    </x:comment>
    <x:comment ref="F3899" authorId="0">
      <x:text>
        <x:r>
          <x:t>PNC H1 2025 Reported common book value per share. USD and share amounts are in millions; ratios and per-share values are unscaled. Source unit USD/shares. Filed 2025-08-01, accession 0000713676-25-000060. https://www.sec.gov/Archives/edgar/data/713676/000071367625000060/pnc-20250630.htm. Verified original issuer table row; same-date end balance, excluding average and regulatory minimum tables.</x:t>
        </x:r>
      </x:text>
    </x:comment>
    <x:comment ref="F3900" authorId="0">
      <x:text>
        <x:r>
          <x:t>PNC H1 2025 Reported tangible book value per share. USD and share amounts are in millions; ratios and per-share values are unscaled. Source unit USD/shares. Filed 2026-07-15, accession 0001628280-26-048244. https://investor.pnc.com/sec-filings/all-sec-filings/content/0001628280-26-048244/q22026financialhighlightsa.htm. Verified original issuer table row; same-date end balance, excluding average and regulatory minimum tables.</x:t>
        </x:r>
      </x:text>
    </x:comment>
    <x:comment ref="F3901" authorId="0">
      <x:text>
        <x:r>
          <x:t>PNC H1 2025 Reported tangible common equity. USD and share amounts are in millions; ratios and per-share values are unscaled. Source unit USD. Filed 2026-07-15, accession 0001628280-26-048244. https://investor.pnc.com/sec-filings/all-sec-filings/content/0001628280-26-048244/q22026financialhighlightsa.htm. Verified original issuer table row; same-date end balance, excluding average and regulatory minimum tables.</x:t>
        </x:r>
      </x:text>
    </x:comment>
    <x:comment ref="F3902" authorId="0">
      <x:text>
        <x:r>
          <x:t>PNC H1 2026 Assets.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03" authorId="0">
      <x:text>
        <x:r>
          <x:t>PNC H1 2026 Liabilities.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04" authorId="0">
      <x:text>
        <x:r>
          <x:t>PNC H1 2026 Stockholders' Equity Attributable to Parent.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05" authorId="0">
      <x:text>
        <x:r>
          <x:t>PNC H1 2026 Preferred Stock, Value, Issued.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06" authorId="0">
      <x:text>
        <x:r>
          <x:t>PNC H1 2026 Reported common shareholders equity. USD and share amounts are in millions; ratios and per-share values are unscaled. Source unit USD. Filed 2026-08-05, accession 0001628280-26-053170. https://www.sec.gov/Archives/edgar/data/713676/000162828026053170/pnc-20260630.htm. Verified original issuer table row; same-date end balance, excluding average and regulatory minimum tables.</x:t>
        </x:r>
      </x:text>
    </x:comment>
    <x:comment ref="F3907" authorId="0">
      <x:text>
        <x:r>
          <x:t>PNC H1 2026 Goodwill.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08" authorId="0">
      <x:text>
        <x:r>
          <x:t>PNC H1 2026 Other intangible assets excluding goodwill. USD and share amounts are in millions; ratios and per-share values are unscaled. Source unit USDm. Filed , accession . . Not reported / unavailable</x:t>
        </x:r>
      </x:text>
    </x:comment>
    <x:comment ref="F3909" authorId="0">
      <x:text>
        <x:r>
          <x:t>PNC H1 2026 Reported goodwill and intangible assets combined. USD and share amounts are in millions; ratios and per-share values are unscaled. Source unit USD. Filed 2026-07-15, accession 0001628280-26-048244. https://investor.pnc.com/sec-filings/all-sec-filings/content/0001628280-26-048244/q22026financialhighlightsa.htm. Original reconciliation deduction is -14,161 USD millions. The mapped input is the positive reported intangible-asset magnitude; the bank build subtracts goodwill once.</x:t>
        </x:r>
      </x:text>
    </x:comment>
    <x:comment ref="F3910" authorId="0">
      <x:text>
        <x:r>
          <x:t>PNC H1 2026 Period-end common shares outstanding. USD and share amounts are in millions; ratios and per-share values are unscaled. Source unit million. Filed , accession . . Not reported / unavailable</x:t>
        </x:r>
      </x:text>
    </x:comment>
    <x:comment ref="F3911" authorId="0">
      <x:text>
        <x:r>
          <x:t>PNC H1 2026 Common Stock, Shares, Issued. USD and share amounts are in millions; ratios and per-share values are unscaled. Source unit shares.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12" authorId="0">
      <x:text>
        <x:r>
          <x:t>PNC H1 2026 Treasury Stock, Common, Shares. USD and share amounts are in millions; ratios and per-share values are unscaled. Source unit shares.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13" authorId="0">
      <x:text>
        <x:r>
          <x:t>PNC H1 2026 Deposits.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14" authorId="0">
      <x:text>
        <x:r>
          <x:t>PNC H1 2026 Gross loans and leases selected definition.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15" authorId="0">
      <x:text>
        <x:r>
          <x:t>PNC H1 2026 Net loans after allowance selected definition.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16" authorId="0">
      <x:text>
        <x:r>
          <x:t>PNC H1 2026 Loan allowance for credit losses.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17" authorId="0">
      <x:text>
        <x:r>
          <x:t>PNC H1 2026 Nonaccrual. USD and share amounts are in millions; ratios and per-share values are unscaled. Source unit USDm. Filed , accession . . Not reported / unavailable</x:t>
        </x:r>
      </x:text>
    </x:comment>
    <x:comment ref="F3918" authorId="0">
      <x:text>
        <x:r>
          <x:t>PNC H1 2026 Cash. USD and share amounts are in millions; ratios and per-share values are unscaled. Source unit USDm. Filed , accession . . Not reported / unavailable</x:t>
        </x:r>
      </x:text>
    </x:comment>
    <x:comment ref="F3919" authorId="0">
      <x:text>
        <x:r>
          <x:t>PNC H1 2026 Accumulated Other Comprehensive Income (Loss), Net of Tax.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20" authorId="0">
      <x:text>
        <x:r>
          <x:t>PNC H1 2026 Interest Income (Expense), Net.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21" authorId="0">
      <x:text>
        <x:r>
          <x:t>PNC H1 2026 Noninterest Income.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22" authorId="0">
      <x:text>
        <x:r>
          <x:t>PNC H1 2026 Revenues.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23" authorId="0">
      <x:text>
        <x:r>
          <x:t>PNC H1 2026 Noninterest Expense.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24" authorId="0">
      <x:text>
        <x:r>
          <x:t>PNC H1 2026 Provision for credit losses. USD and share amounts are in millions; ratios and per-share values are unscaled. Source unit USDm. Filed , accession . . Not reported / unavailable</x:t>
        </x:r>
      </x:text>
    </x:comment>
    <x:comment ref="F3925" authorId="0">
      <x:text>
        <x:r>
          <x:t>PNC H1 2026 Income (Loss) from Continuing Operations before Income Taxes, Noncontrolling Interest.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26" authorId="0">
      <x:text>
        <x:r>
          <x:t>PNC H1 2026 Income Tax Expense (Benefit).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27" authorId="0">
      <x:text>
        <x:r>
          <x:t>PNC H1 2026 Net Income (Loss) Attributable to Parent.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28" authorId="0">
      <x:text>
        <x:r>
          <x:t>PNC H1 2026 Net Income (Loss) Available to Common Stockholders, Basic.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29" authorId="0">
      <x:text>
        <x:r>
          <x:t>PNC H1 2026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3930" authorId="0">
      <x:text>
        <x:r>
          <x:t>PNC H1 2026 Earnings Per Share, Diluted. USD and share amounts are in millions; ratios and per-share values are unscaled. Source unit USD/shares.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31" authorId="0">
      <x:text>
        <x:r>
          <x:t>PNC H1 2026 Weighted Average Number of Shares Outstanding, Diluted. USD and share amounts are in millions; ratios and per-share values are unscaled. Source unit shares.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32" authorId="0">
      <x:text>
        <x:r>
          <x:t>PNC H1 2026 Common Stock, Dividends, Per Share, Declared. USD and share amounts are in millions; ratios and per-share values are unscaled. Source unit USD/shares.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33" authorId="0">
      <x:text>
        <x:r>
          <x:t>PNC H1 2026 Payments of Ordinary Dividends, Common Stock.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34" authorId="0">
      <x:text>
        <x:r>
          <x:t>PNC H1 2026 Payments for Repurchase of Common Stock. USD and share amounts are in millions; ratios and per-share values are unscaled. Source unit USD. Filed 2026-08-05, accession 0001628280-26-053170. https://www.sec.gov/Archives/edgar/data/713676/000162828026053170/pnc-20260630.htm. Latest eligible comparative presentation at the information cutoff.</x:t>
        </x:r>
      </x:text>
    </x:comment>
    <x:comment ref="F3935" authorId="0">
      <x:text>
        <x:r>
          <x:t>PNC H1 2026 Gross loan charge-offs. USD and share amounts are in millions; ratios and per-share values are unscaled. Source unit USDm. Filed , accession . . Not reported / unavailable</x:t>
        </x:r>
      </x:text>
    </x:comment>
    <x:comment ref="F3936" authorId="0">
      <x:text>
        <x:r>
          <x:t>PNC H1 2026 Loan recoveries. USD and share amounts are in millions; ratios and per-share values are unscaled. Source unit USDm. Filed , accession . . Not reported / unavailable</x:t>
        </x:r>
      </x:text>
    </x:comment>
    <x:comment ref="F3937" authorId="0">
      <x:text>
        <x:r>
          <x:t>PNC H1 2026 Risk-weighted assets. USD and share amounts are in millions; ratios and per-share values are unscaled. Source unit USDm. Filed , accession . . Not reported / unavailable</x:t>
        </x:r>
      </x:text>
    </x:comment>
    <x:comment ref="F3938" authorId="0">
      <x:text>
        <x:r>
          <x:t>PNC H1 2026 Actual standardized CET1 ratio. USD and share amounts are in millions; ratios and per-share values are unscaled. Source unit pure. Filed 2026-08-05, accession 0001628280-26-053170. https://www.sec.gov/Archives/edgar/data/713676/000162828026053170/pnc-20260630.htm. Verified original issuer table row; same-date end balance, excluding average and regulatory minimum tables.</x:t>
        </x:r>
      </x:text>
    </x:comment>
    <x:comment ref="F3939" authorId="0">
      <x:text>
        <x:r>
          <x:t>PNC H1 2026 Issuer reported net interest margin. USD and share amounts are in millions; ratios and per-share values are unscaled. Source unit %. Filed , accession . . Not reported / unavailable</x:t>
        </x:r>
      </x:text>
    </x:comment>
    <x:comment ref="F3940" authorId="0">
      <x:text>
        <x:r>
          <x:t>PNC H1 2026 Reported common book value per share. USD and share amounts are in millions; ratios and per-share values are unscaled. Source unit USD/shares. Filed 2026-08-05, accession 0001628280-26-053170. https://www.sec.gov/Archives/edgar/data/713676/000162828026053170/pnc-20260630.htm. Verified original issuer table row; same-date end balance, excluding average and regulatory minimum tables.</x:t>
        </x:r>
      </x:text>
    </x:comment>
    <x:comment ref="F3941" authorId="0">
      <x:text>
        <x:r>
          <x:t>PNC H1 2026 Reported tangible book value per share. USD and share amounts are in millions; ratios and per-share values are unscaled. Source unit USD/shares. Filed 2026-07-15, accession 0001628280-26-048244. https://investor.pnc.com/sec-filings/all-sec-filings/content/0001628280-26-048244/q22026financialhighlightsa.htm. Verified original issuer table row; same-date end balance, excluding average and regulatory minimum tables.</x:t>
        </x:r>
      </x:text>
    </x:comment>
    <x:comment ref="F3942" authorId="0">
      <x:text>
        <x:r>
          <x:t>PNC H1 2026 Reported tangible common equity. USD and share amounts are in millions; ratios and per-share values are unscaled. Source unit USD. Filed 2026-07-15, accession 0001628280-26-048244. https://investor.pnc.com/sec-filings/all-sec-filings/content/0001628280-26-048244/q22026financialhighlightsa.htm. Verified original issuer table row; same-date end balance, excluding average and regulatory minimum tables.</x:t>
        </x:r>
      </x:text>
    </x:comment>
    <x:comment ref="F3943" authorId="0">
      <x:text>
        <x:r>
          <x:t>TFC FY2016 Assets. USD and share amounts are in millions; ratios and per-share values are unscaled. Source unit USD. Filed 2018-02-21, accession 0000092230-18-000021. https://www.sec.gov/Archives/edgar/data/92230/000009223018000021/form10-k_4q17.htm. Latest eligible comparative presentation at the information cutoff.</x:t>
        </x:r>
      </x:text>
    </x:comment>
    <x:comment ref="F3944" authorId="0">
      <x:text>
        <x:r>
          <x:t>TFC FY2016 Liabilities. USD and share amounts are in millions; ratios and per-share values are unscaled. Source unit USD. Filed 2018-02-21, accession 0000092230-18-000021. https://www.sec.gov/Archives/edgar/data/92230/000009223018000021/form10-k_4q17.htm. Latest eligible comparative presentation at the information cutoff.</x:t>
        </x:r>
      </x:text>
    </x:comment>
    <x:comment ref="F3945" authorId="0">
      <x:text>
        <x:r>
          <x:t>TFC FY2016 Shareholders equity attributable to parent. USD and share amounts are in millions; ratios and per-share values are unscaled. Source unit USDm. Filed , accession . . Not reported / unavailable</x:t>
        </x:r>
      </x:text>
    </x:comment>
    <x:comment ref="F3946" authorId="0">
      <x:text>
        <x:r>
          <x:t>TFC FY2016 Preferred Stock, Including Additional Paid in Capital, Net of Discount. USD and share amounts are in millions; ratios and per-share values are unscaled. Source unit USD. Filed 2018-02-21, accession 0000092230-18-000021. https://www.sec.gov/Archives/edgar/data/92230/000009223018000021/form10-k_4q17.htm. Latest eligible comparative presentation at the information cutoff.</x:t>
        </x:r>
      </x:text>
    </x:comment>
    <x:comment ref="F3947" authorId="0">
      <x:text>
        <x:r>
          <x:t>TFC FY2016 Reported common shareholders equity. USD and share amounts are in millions; ratios and per-share values are unscaled. Source unit USDm. Filed , accession . . Not reported / unavailable</x:t>
        </x:r>
      </x:text>
    </x:comment>
    <x:comment ref="F3948" authorId="0">
      <x:text>
        <x:r>
          <x:t>TFC FY2016 Goodwill.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49" authorId="0">
      <x:text>
        <x:r>
          <x:t>TFC FY2016 Finite-Lived Intangible Assets, Net. USD and share amounts are in millions; ratios and per-share values are unscaled. Source unit USD. Filed 2018-02-21, accession 0000092230-18-000021. https://www.sec.gov/Archives/edgar/data/92230/000009223018000021/form10-k_4q17.htm. Latest eligible comparative presentation at the information cutoff.</x:t>
        </x:r>
      </x:text>
    </x:comment>
    <x:comment ref="F3950" authorId="0">
      <x:text>
        <x:r>
          <x:t>TFC FY2016 Reported goodwill and intangible assets combined. USD and share amounts are in millions; ratios and per-share values are unscaled. Source unit USDm. Filed , accession . . Not reported / unavailable</x:t>
        </x:r>
      </x:text>
    </x:comment>
    <x:comment ref="F3951" authorId="0">
      <x:text>
        <x:r>
          <x:t>TFC FY2016 Common Stock, Shares, Outstanding. USD and share amounts are in millions; ratios and per-share values are unscaled. Source unit shares. Filed 2018-02-21, accession 0000092230-18-000021. https://www.sec.gov/Archives/edgar/data/92230/000009223018000021/form10-k_4q17.htm. Latest eligible comparative presentation at the information cutoff.</x:t>
        </x:r>
      </x:text>
    </x:comment>
    <x:comment ref="F3952" authorId="0">
      <x:text>
        <x:r>
          <x:t>TFC FY2016 Shares Issued. USD and share amounts are in millions; ratios and per-share values are unscaled. Source unit million. Filed , accession . . Not reported / unavailable</x:t>
        </x:r>
      </x:text>
    </x:comment>
    <x:comment ref="F3953" authorId="0">
      <x:text>
        <x:r>
          <x:t>TFC FY2016 Shares Treasury. USD and share amounts are in millions; ratios and per-share values are unscaled. Source unit million. Filed , accession . . Not reported / unavailable</x:t>
        </x:r>
      </x:text>
    </x:comment>
    <x:comment ref="F3954" authorId="0">
      <x:text>
        <x:r>
          <x:t>TFC FY2016 Deposits. USD and share amounts are in millions; ratios and per-share values are unscaled. Source unit USD. Filed 2018-02-21, accession 0000092230-18-000021. https://www.sec.gov/Archives/edgar/data/92230/000009223018000021/form10-k_4q17.htm. Latest eligible comparative presentation at the information cutoff.</x:t>
        </x:r>
      </x:text>
    </x:comment>
    <x:comment ref="F3955" authorId="0">
      <x:text>
        <x:r>
          <x:t>TFC FY2016 Loans and Leases Receivable, Net of Deferred Income. USD and share amounts are in millions; ratios and per-share values are unscaled. Source unit USD. Filed 2018-02-21, accession 0000092230-18-000021. https://www.sec.gov/Archives/edgar/data/92230/000009223018000021/form10-k_4q17.htm. Latest eligible comparative presentation at the information cutoff.</x:t>
        </x:r>
      </x:text>
    </x:comment>
    <x:comment ref="F3956" authorId="0">
      <x:text>
        <x:r>
          <x:t>TFC FY2016 Loans and Leases Receivable, Net Amount. USD and share amounts are in millions; ratios and per-share values are unscaled. Source unit USD. Filed 2018-02-21, accession 0000092230-18-000021. https://www.sec.gov/Archives/edgar/data/92230/000009223018000021/form10-k_4q17.htm. Latest eligible comparative presentation at the information cutoff.</x:t>
        </x:r>
      </x:text>
    </x:comment>
    <x:comment ref="F3957" authorId="0">
      <x:text>
        <x:r>
          <x:t>TFC FY2016 Loan allowance for credit losses. USD and share amounts are in millions; ratios and per-share values are unscaled. Source unit USDm. Filed , accession . . Not reported / unavailable</x:t>
        </x:r>
      </x:text>
    </x:comment>
    <x:comment ref="F3958" authorId="0">
      <x:text>
        <x:r>
          <x:t>TFC FY2016 Nonaccrual. USD and share amounts are in millions; ratios and per-share values are unscaled. Source unit USDm. Filed , accession . . Not reported / unavailable</x:t>
        </x:r>
      </x:text>
    </x:comment>
    <x:comment ref="F3959" authorId="0">
      <x:text>
        <x:r>
          <x:t>TFC FY2016 Cash and Cash Equivalents, at Carrying Value.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3960" authorId="0">
      <x:text>
        <x:r>
          <x:t>TFC FY2016 Accumulated Other Comprehensive Income (Loss), Net of Tax. USD and share amounts are in millions; ratios and per-share values are unscaled. Source unit USD. Filed 2018-02-21, accession 0000092230-18-000021. https://www.sec.gov/Archives/edgar/data/92230/000009223018000021/form10-k_4q17.htm. Latest eligible comparative presentation at the information cutoff.</x:t>
        </x:r>
      </x:text>
    </x:comment>
    <x:comment ref="F3961" authorId="0">
      <x:text>
        <x:r>
          <x:t>TFC FY2016 Interest Income (Expense), Net.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62" authorId="0">
      <x:text>
        <x:r>
          <x:t>TFC FY2016 Noninterest Income.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63" authorId="0">
      <x:text>
        <x:r>
          <x:t>TFC FY2016 Reported total net revenue. USD and share amounts are in millions; ratios and per-share values are unscaled. Source unit USDm. Filed , accession . . Not reported / unavailable</x:t>
        </x:r>
      </x:text>
    </x:comment>
    <x:comment ref="F3964" authorId="0">
      <x:text>
        <x:r>
          <x:t>TFC FY2016 Noninterest Expense.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65" authorId="0">
      <x:text>
        <x:r>
          <x:t>TFC FY2016 Provision for Loan, Lease, and Other Losses.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66" authorId="0">
      <x:text>
        <x:r>
          <x:t>TFC FY2016 Income (Loss) from Continuing Operations before Income Taxes, Noncontrolling Interest.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67" authorId="0">
      <x:text>
        <x:r>
          <x:t>TFC FY2016 Income Tax Expense (Benefit).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68" authorId="0">
      <x:text>
        <x:r>
          <x:t>TFC FY2016 Net income attributable to parent. USD and share amounts are in millions; ratios and per-share values are unscaled. Source unit USDm. Filed , accession . . Not reported / unavailable</x:t>
        </x:r>
      </x:text>
    </x:comment>
    <x:comment ref="F3969" authorId="0">
      <x:text>
        <x:r>
          <x:t>TFC FY2016 Net Income (Loss) Available to Common Stockholders, Basic.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70" authorId="0">
      <x:text>
        <x:r>
          <x:t>TFC FY2016 Preferred Stock Dividends and Other Adjustments.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71" authorId="0">
      <x:text>
        <x:r>
          <x:t>TFC FY2016 Earnings Per Share, Diluted. USD and share amounts are in millions; ratios and per-share values are unscaled. Source unit USD/shares.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72" authorId="0">
      <x:text>
        <x:r>
          <x:t>TFC FY2016 Weighted Average Number of Shares Outstanding, Diluted. USD and share amounts are in millions; ratios and per-share values are unscaled. Source unit shares.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73" authorId="0">
      <x:text>
        <x:r>
          <x:t>TFC FY2016 Common Stock, Dividends, Per Share, Declared. USD and share amounts are in millions; ratios and per-share values are unscaled. Source unit USD/shares.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74" authorId="0">
      <x:text>
        <x:r>
          <x:t>TFC FY2016 Payments of Ordinary Dividends, Common Stock.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75" authorId="0">
      <x:text>
        <x:r>
          <x:t>TFC FY2016 Payments for Repurchase of Common Stock.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76" authorId="0">
      <x:text>
        <x:r>
          <x:t>TFC FY2016 Gross loan charge-offs. USD and share amounts are in millions; ratios and per-share values are unscaled. Source unit USDm. Filed , accession . . Not reported / unavailable</x:t>
        </x:r>
      </x:text>
    </x:comment>
    <x:comment ref="F3977" authorId="0">
      <x:text>
        <x:r>
          <x:t>TFC FY2016 Loan recoveries. USD and share amounts are in millions; ratios and per-share values are unscaled. Source unit USDm. Filed , accession . . Not reported / unavailable</x:t>
        </x:r>
      </x:text>
    </x:comment>
    <x:comment ref="F3978" authorId="0">
      <x:text>
        <x:r>
          <x:t>TFC FY2016 Risk-weighted assets. USD and share amounts are in millions; ratios and per-share values are unscaled. Source unit USDm. Filed , accession . . Not reported / unavailable</x:t>
        </x:r>
      </x:text>
    </x:comment>
    <x:comment ref="F3979" authorId="0">
      <x:text>
        <x:r>
          <x:t>TFC FY2016 Actual standardized CET1 ratio. USD and share amounts are in millions; ratios and per-share values are unscaled. Source unit %. Filed , accession . . Not reported / unavailable</x:t>
        </x:r>
      </x:text>
    </x:comment>
    <x:comment ref="F3980" authorId="0">
      <x:text>
        <x:r>
          <x:t>TFC FY2016 Issuer reported net interest margin. USD and share amounts are in millions; ratios and per-share values are unscaled. Source unit %. Filed , accession . . Not reported / unavailable</x:t>
        </x:r>
      </x:text>
    </x:comment>
    <x:comment ref="F3981" authorId="0">
      <x:text>
        <x:r>
          <x:t>TFC FY2016 Reported common book value per share. USD and share amounts are in millions; ratios and per-share values are unscaled. Source unit USD/share. Filed , accession . . Not reported / unavailable</x:t>
        </x:r>
      </x:text>
    </x:comment>
    <x:comment ref="F3982" authorId="0">
      <x:text>
        <x:r>
          <x:t>TFC FY2016 Reported tangible book value per share. USD and share amounts are in millions; ratios and per-share values are unscaled. Source unit USD/share. Filed , accession . . Not reported / unavailable</x:t>
        </x:r>
      </x:text>
    </x:comment>
    <x:comment ref="F3983" authorId="0">
      <x:text>
        <x:r>
          <x:t>TFC FY2016 Reported tangible common equity. USD and share amounts are in millions; ratios and per-share values are unscaled. Source unit USDm. Filed , accession . . Not reported / unavailable</x:t>
        </x:r>
      </x:text>
    </x:comment>
    <x:comment ref="F3984" authorId="0">
      <x:text>
        <x:r>
          <x:t>TFC FY2017 Assets.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85" authorId="0">
      <x:text>
        <x:r>
          <x:t>TFC FY2017 Liabilities.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86" authorId="0">
      <x:text>
        <x:r>
          <x:t>TFC FY2017 Shareholders equity attributable to parent. USD and share amounts are in millions; ratios and per-share values are unscaled. Source unit USDm. Filed , accession . . Not reported / unavailable</x:t>
        </x:r>
      </x:text>
    </x:comment>
    <x:comment ref="F3987" authorId="0">
      <x:text>
        <x:r>
          <x:t>TFC FY2017 Preferred Stock, Including Additional Paid in Capital, Net of Discount.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88" authorId="0">
      <x:text>
        <x:r>
          <x:t>TFC FY2017 Reported common shareholders equity. USD and share amounts are in millions; ratios and per-share values are unscaled. Source unit USDm. Filed , accession . . Not reported / unavailable</x:t>
        </x:r>
      </x:text>
    </x:comment>
    <x:comment ref="F3989" authorId="0">
      <x:text>
        <x:r>
          <x:t>TFC FY2017 Goodwill.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3990" authorId="0">
      <x:text>
        <x:r>
          <x:t>TFC FY2017 Finite-Lived Intangible Assets, Net.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91" authorId="0">
      <x:text>
        <x:r>
          <x:t>TFC FY2017 Reported goodwill and intangible assets combined. USD and share amounts are in millions; ratios and per-share values are unscaled. Source unit USDm. Filed , accession . . Not reported / unavailable</x:t>
        </x:r>
      </x:text>
    </x:comment>
    <x:comment ref="F3992" authorId="0">
      <x:text>
        <x:r>
          <x:t>TFC FY2017 Common Stock, Shares, Outstanding. USD and share amounts are in millions; ratios and per-share values are unscaled. Source unit shares.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93" authorId="0">
      <x:text>
        <x:r>
          <x:t>TFC FY2017 Shares Issued. USD and share amounts are in millions; ratios and per-share values are unscaled. Source unit million. Filed , accession . . Not reported / unavailable</x:t>
        </x:r>
      </x:text>
    </x:comment>
    <x:comment ref="F3994" authorId="0">
      <x:text>
        <x:r>
          <x:t>TFC FY2017 Shares Treasury. USD and share amounts are in millions; ratios and per-share values are unscaled. Source unit million. Filed , accession . . Not reported / unavailable</x:t>
        </x:r>
      </x:text>
    </x:comment>
    <x:comment ref="F3995" authorId="0">
      <x:text>
        <x:r>
          <x:t>TFC FY2017 Deposits.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96" authorId="0">
      <x:text>
        <x:r>
          <x:t>TFC FY2017 Loans and Leases Receivable, Net of Deferred Income.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97" authorId="0">
      <x:text>
        <x:r>
          <x:t>TFC FY2017 Loans and Leases Receivable, Net Amount.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3998" authorId="0">
      <x:text>
        <x:r>
          <x:t>TFC FY2017 Loan allowance for credit losses. USD and share amounts are in millions; ratios and per-share values are unscaled. Source unit USDm. Filed , accession . . Not reported / unavailable</x:t>
        </x:r>
      </x:text>
    </x:comment>
    <x:comment ref="F3999" authorId="0">
      <x:text>
        <x:r>
          <x:t>TFC FY2017 Nonaccrual. USD and share amounts are in millions; ratios and per-share values are unscaled. Source unit USDm. Filed , accession . . Not reported / unavailable</x:t>
        </x:r>
      </x:text>
    </x:comment>
    <x:comment ref="F4000" authorId="0">
      <x:text>
        <x:r>
          <x:t>TFC FY2017 Cash and Cash Equivalents, at Carrying Value.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01" authorId="0">
      <x:text>
        <x:r>
          <x:t>TFC FY2017 Accumulated Other Comprehensive Income (Loss), Net of Tax. USD and share amounts are in millions; ratios and per-share values are unscaled. Source unit USD. Filed 2019-02-26, accession 0000092230-19-000017. https://www.sec.gov/Archives/edgar/data/92230/000009223019000017/form10-k_4q18.htm. Latest eligible comparative presentation at the information cutoff.</x:t>
        </x:r>
      </x:text>
    </x:comment>
    <x:comment ref="F4002" authorId="0">
      <x:text>
        <x:r>
          <x:t>TFC FY2017 Interest Income (Expense), Net.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03" authorId="0">
      <x:text>
        <x:r>
          <x:t>TFC FY2017 Noninterest Income.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04" authorId="0">
      <x:text>
        <x:r>
          <x:t>TFC FY2017 Reported total net revenue. USD and share amounts are in millions; ratios and per-share values are unscaled. Source unit USDm. Filed , accession . . Not reported / unavailable</x:t>
        </x:r>
      </x:text>
    </x:comment>
    <x:comment ref="F4005" authorId="0">
      <x:text>
        <x:r>
          <x:t>TFC FY2017 Noninterest Expense.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06" authorId="0">
      <x:text>
        <x:r>
          <x:t>TFC FY2017 Provision for Loan, Lease, and Other Losses.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07" authorId="0">
      <x:text>
        <x:r>
          <x:t>TFC FY2017 Income (Loss) from Continuing Operations before Income Taxes, Noncontrolling Interest.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08" authorId="0">
      <x:text>
        <x:r>
          <x:t>TFC FY2017 Income Tax Expense (Benefit).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09" authorId="0">
      <x:text>
        <x:r>
          <x:t>TFC FY2017 Net income attributable to parent. USD and share amounts are in millions; ratios and per-share values are unscaled. Source unit USDm. Filed , accession . . Not reported / unavailable</x:t>
        </x:r>
      </x:text>
    </x:comment>
    <x:comment ref="F4010" authorId="0">
      <x:text>
        <x:r>
          <x:t>TFC FY2017 Net Income (Loss) Available to Common Stockholders, Basic.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11" authorId="0">
      <x:text>
        <x:r>
          <x:t>TFC FY2017 Preferred Stock Dividends and Other Adjustments.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12" authorId="0">
      <x:text>
        <x:r>
          <x:t>TFC FY2017 Earnings Per Share, Diluted. USD and share amounts are in millions; ratios and per-share values are unscaled. Source unit USD/shares.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13" authorId="0">
      <x:text>
        <x:r>
          <x:t>TFC FY2017 Weighted Average Number of Shares Outstanding, Diluted. USD and share amounts are in millions; ratios and per-share values are unscaled. Source unit shares.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14" authorId="0">
      <x:text>
        <x:r>
          <x:t>TFC FY2017 Common Stock, Dividends, Per Share, Declared. USD and share amounts are in millions; ratios and per-share values are unscaled. Source unit USD/shares.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15" authorId="0">
      <x:text>
        <x:r>
          <x:t>TFC FY2017 Payments of Ordinary Dividends, Common Stock.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16" authorId="0">
      <x:text>
        <x:r>
          <x:t>TFC FY2017 Payments for Repurchase of Common Stock.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17" authorId="0">
      <x:text>
        <x:r>
          <x:t>TFC FY2017 Gross loan charge-offs. USD and share amounts are in millions; ratios and per-share values are unscaled. Source unit USDm. Filed , accession . . Not reported / unavailable</x:t>
        </x:r>
      </x:text>
    </x:comment>
    <x:comment ref="F4018" authorId="0">
      <x:text>
        <x:r>
          <x:t>TFC FY2017 Loan recoveries. USD and share amounts are in millions; ratios and per-share values are unscaled. Source unit USDm. Filed , accession . . Not reported / unavailable</x:t>
        </x:r>
      </x:text>
    </x:comment>
    <x:comment ref="F4019" authorId="0">
      <x:text>
        <x:r>
          <x:t>TFC FY2017 Risk-weighted assets. USD and share amounts are in millions; ratios and per-share values are unscaled. Source unit USDm. Filed , accession . . Not reported / unavailable</x:t>
        </x:r>
      </x:text>
    </x:comment>
    <x:comment ref="F4020" authorId="0">
      <x:text>
        <x:r>
          <x:t>TFC FY2017 Actual standardized CET1 ratio. USD and share amounts are in millions; ratios and per-share values are unscaled. Source unit %. Filed , accession . . Not reported / unavailable</x:t>
        </x:r>
      </x:text>
    </x:comment>
    <x:comment ref="F4021" authorId="0">
      <x:text>
        <x:r>
          <x:t>TFC FY2017 Issuer reported net interest margin. USD and share amounts are in millions; ratios and per-share values are unscaled. Source unit %. Filed , accession . . Not reported / unavailable</x:t>
        </x:r>
      </x:text>
    </x:comment>
    <x:comment ref="F4022" authorId="0">
      <x:text>
        <x:r>
          <x:t>TFC FY2017 Reported common book value per share. USD and share amounts are in millions; ratios and per-share values are unscaled. Source unit USD/share. Filed , accession . . Not reported / unavailable</x:t>
        </x:r>
      </x:text>
    </x:comment>
    <x:comment ref="F4023" authorId="0">
      <x:text>
        <x:r>
          <x:t>TFC FY2017 Reported tangible book value per share. USD and share amounts are in millions; ratios and per-share values are unscaled. Source unit USD/share. Filed , accession . . Not reported / unavailable</x:t>
        </x:r>
      </x:text>
    </x:comment>
    <x:comment ref="F4024" authorId="0">
      <x:text>
        <x:r>
          <x:t>TFC FY2017 Reported tangible common equity. USD and share amounts are in millions; ratios and per-share values are unscaled. Source unit USDm. Filed , accession . . Not reported / unavailable</x:t>
        </x:r>
      </x:text>
    </x:comment>
    <x:comment ref="F4025" authorId="0">
      <x:text>
        <x:r>
          <x:t>TFC FY2018 Assets.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26" authorId="0">
      <x:text>
        <x:r>
          <x:t>TFC FY2018 Liabilities.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27" authorId="0">
      <x:text>
        <x:r>
          <x:t>TFC FY2018 Shareholders equity attributable to parent. USD and share amounts are in millions; ratios and per-share values are unscaled. Source unit USDm. Filed , accession . . Not reported / unavailable</x:t>
        </x:r>
      </x:text>
    </x:comment>
    <x:comment ref="F4028" authorId="0">
      <x:text>
        <x:r>
          <x:t>TFC FY2018 Preferred Stock, Including Additional Paid in Capital, Net of Discount.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29" authorId="0">
      <x:text>
        <x:r>
          <x:t>TFC FY2018 Reported common shareholders equity. USD and share amounts are in millions; ratios and per-share values are unscaled. Source unit USDm. Filed , accession . . Not reported / unavailable</x:t>
        </x:r>
      </x:text>
    </x:comment>
    <x:comment ref="F4030" authorId="0">
      <x:text>
        <x:r>
          <x:t>TFC FY2018 Goodwill.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31" authorId="0">
      <x:text>
        <x:r>
          <x:t>TFC FY2018 Finite-Lived Intangible Assets, Net.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32" authorId="0">
      <x:text>
        <x:r>
          <x:t>TFC FY2018 Reported goodwill and intangible assets combined. USD and share amounts are in millions; ratios and per-share values are unscaled. Source unit USDm. Filed , accession . . Not reported / unavailable</x:t>
        </x:r>
      </x:text>
    </x:comment>
    <x:comment ref="F4033" authorId="0">
      <x:text>
        <x:r>
          <x:t>TFC FY2018 Common Stock, Shares, Outstanding. USD and share amounts are in millions; ratios and per-share values are unscaled. Source unit shares.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34" authorId="0">
      <x:text>
        <x:r>
          <x:t>TFC FY2018 Shares Issued. USD and share amounts are in millions; ratios and per-share values are unscaled. Source unit million. Filed , accession . . Not reported / unavailable</x:t>
        </x:r>
      </x:text>
    </x:comment>
    <x:comment ref="F4035" authorId="0">
      <x:text>
        <x:r>
          <x:t>TFC FY2018 Shares Treasury. USD and share amounts are in millions; ratios and per-share values are unscaled. Source unit million. Filed , accession . . Not reported / unavailable</x:t>
        </x:r>
      </x:text>
    </x:comment>
    <x:comment ref="F4036" authorId="0">
      <x:text>
        <x:r>
          <x:t>TFC FY2018 Deposits.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37" authorId="0">
      <x:text>
        <x:r>
          <x:t>TFC FY2018 Loans and Leases Receivable, Net of Deferred Income.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38" authorId="0">
      <x:text>
        <x:r>
          <x:t>TFC FY2018 Loans and Leases Receivable, Net Amount.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39" authorId="0">
      <x:text>
        <x:r>
          <x:t>TFC FY2018 Loan allowance for credit losses. USD and share amounts are in millions; ratios and per-share values are unscaled. Source unit USDm. Filed , accession . . Not reported / unavailable</x:t>
        </x:r>
      </x:text>
    </x:comment>
    <x:comment ref="F4040" authorId="0">
      <x:text>
        <x:r>
          <x:t>TFC FY2018 Nonaccrual. USD and share amounts are in millions; ratios and per-share values are unscaled. Source unit USDm. Filed , accession . . Not reported / unavailable</x:t>
        </x:r>
      </x:text>
    </x:comment>
    <x:comment ref="F4041" authorId="0">
      <x:text>
        <x:r>
          <x:t>TFC FY2018 Cash and Cash Equivalents, at Carrying Value.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42" authorId="0">
      <x:text>
        <x:r>
          <x:t>TFC FY2018 Accumulated Other Comprehensive Income (Loss), Net of Tax. USD and share amounts are in millions; ratios and per-share values are unscaled. Source unit USD. Filed 2020-03-03, accession 0000092230-20-000045. https://www.sec.gov/Archives/edgar/data/92230/000009223020000045/tfc-20191231.htm. Latest eligible comparative presentation at the information cutoff.</x:t>
        </x:r>
      </x:text>
    </x:comment>
    <x:comment ref="F4043" authorId="0">
      <x:text>
        <x:r>
          <x:t>TFC FY2018 Interest Income (Expense), Net.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44" authorId="0">
      <x:text>
        <x:r>
          <x:t>TFC FY2018 Noninterest Income.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45" authorId="0">
      <x:text>
        <x:r>
          <x:t>TFC FY2018 Reported total net revenue. USD and share amounts are in millions; ratios and per-share values are unscaled. Source unit USDm. Filed , accession . . Not reported / unavailable</x:t>
        </x:r>
      </x:text>
    </x:comment>
    <x:comment ref="F4046" authorId="0">
      <x:text>
        <x:r>
          <x:t>TFC FY2018 Noninterest Expense.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47" authorId="0">
      <x:text>
        <x:r>
          <x:t>TFC FY2018 Provision for Loan, Lease, and Other Losses.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48" authorId="0">
      <x:text>
        <x:r>
          <x:t>TFC FY2018 Income (Loss) from Continuing Operations before Income Taxes, Noncontrolling Interest.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49" authorId="0">
      <x:text>
        <x:r>
          <x:t>TFC FY2018 Income Tax Expense (Benefit).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50" authorId="0">
      <x:text>
        <x:r>
          <x:t>TFC FY2018 Net income attributable to parent. USD and share amounts are in millions; ratios and per-share values are unscaled. Source unit USDm. Filed , accession . . Not reported / unavailable</x:t>
        </x:r>
      </x:text>
    </x:comment>
    <x:comment ref="F4051" authorId="0">
      <x:text>
        <x:r>
          <x:t>TFC FY2018 Net Income (Loss) Available to Common Stockholders, Basic.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52" authorId="0">
      <x:text>
        <x:r>
          <x:t>TFC FY2018 Preferred Stock Dividends and Other Adjustments.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53" authorId="0">
      <x:text>
        <x:r>
          <x:t>TFC FY2018 Earnings Per Share, Diluted. USD and share amounts are in millions; ratios and per-share values are unscaled. Source unit USD/shares.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54" authorId="0">
      <x:text>
        <x:r>
          <x:t>TFC FY2018 Weighted Average Number of Shares Outstanding, Diluted. USD and share amounts are in millions; ratios and per-share values are unscaled. Source unit shares.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55" authorId="0">
      <x:text>
        <x:r>
          <x:t>TFC FY2018 Common Stock, Dividends, Per Share, Declared. USD and share amounts are in millions; ratios and per-share values are unscaled. Source unit USD/shares.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56" authorId="0">
      <x:text>
        <x:r>
          <x:t>TFC FY2018 Payments of Ordinary Dividends, Common Stock.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57" authorId="0">
      <x:text>
        <x:r>
          <x:t>TFC FY2018 Payments for Repurchase of Common Stock.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58" authorId="0">
      <x:text>
        <x:r>
          <x:t>TFC FY2018 Gross loan charge-offs. USD and share amounts are in millions; ratios and per-share values are unscaled. Source unit USDm. Filed , accession . . Not reported / unavailable</x:t>
        </x:r>
      </x:text>
    </x:comment>
    <x:comment ref="F4059" authorId="0">
      <x:text>
        <x:r>
          <x:t>TFC FY2018 Loan recoveries. USD and share amounts are in millions; ratios and per-share values are unscaled. Source unit USDm. Filed , accession . . Not reported / unavailable</x:t>
        </x:r>
      </x:text>
    </x:comment>
    <x:comment ref="F4060" authorId="0">
      <x:text>
        <x:r>
          <x:t>TFC FY2018 Risk-weighted assets. USD and share amounts are in millions; ratios and per-share values are unscaled. Source unit USDm. Filed , accession . . Not reported / unavailable</x:t>
        </x:r>
      </x:text>
    </x:comment>
    <x:comment ref="F4061" authorId="0">
      <x:text>
        <x:r>
          <x:t>TFC FY2018 Actual standardized CET1 ratio. USD and share amounts are in millions; ratios and per-share values are unscaled. Source unit %. Filed , accession . . Not reported / unavailable</x:t>
        </x:r>
      </x:text>
    </x:comment>
    <x:comment ref="F4062" authorId="0">
      <x:text>
        <x:r>
          <x:t>TFC FY2018 Issuer reported net interest margin. USD and share amounts are in millions; ratios and per-share values are unscaled. Source unit %. Filed , accession . . Not reported / unavailable</x:t>
        </x:r>
      </x:text>
    </x:comment>
    <x:comment ref="F4063" authorId="0">
      <x:text>
        <x:r>
          <x:t>TFC FY2018 Reported common book value per share. USD and share amounts are in millions; ratios and per-share values are unscaled. Source unit USD/share. Filed , accession . . Not reported / unavailable</x:t>
        </x:r>
      </x:text>
    </x:comment>
    <x:comment ref="F4064" authorId="0">
      <x:text>
        <x:r>
          <x:t>TFC FY2018 Reported tangible book value per share. USD and share amounts are in millions; ratios and per-share values are unscaled. Source unit USD/share. Filed , accession . . Not reported / unavailable</x:t>
        </x:r>
      </x:text>
    </x:comment>
    <x:comment ref="F4065" authorId="0">
      <x:text>
        <x:r>
          <x:t>TFC FY2018 Reported tangible common equity. USD and share amounts are in millions; ratios and per-share values are unscaled. Source unit USDm. Filed , accession . . Not reported / unavailable</x:t>
        </x:r>
      </x:text>
    </x:comment>
    <x:comment ref="F4066" authorId="0">
      <x:text>
        <x:r>
          <x:t>TFC FY2019 Assets.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67" authorId="0">
      <x:text>
        <x:r>
          <x:t>TFC FY2019 Liabilities.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68" authorId="0">
      <x:text>
        <x:r>
          <x:t>TFC FY2019 Shareholders equity attributable to parent. USD and share amounts are in millions; ratios and per-share values are unscaled. Source unit USDm. Filed , accession . . Not reported / unavailable</x:t>
        </x:r>
      </x:text>
    </x:comment>
    <x:comment ref="F4069" authorId="0">
      <x:text>
        <x:r>
          <x:t>TFC FY2019 Preferred Stock, Including Additional Paid in Capital, Net of Discount.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70" authorId="0">
      <x:text>
        <x:r>
          <x:t>TFC FY2019 Reported common shareholders equity. USD and share amounts are in millions; ratios and per-share values are unscaled. Source unit USDm. Filed , accession . . Not reported / unavailable</x:t>
        </x:r>
      </x:text>
    </x:comment>
    <x:comment ref="F4071" authorId="0">
      <x:text>
        <x:r>
          <x:t>TFC FY2019 Goodwill.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72" authorId="0">
      <x:text>
        <x:r>
          <x:t>TFC FY2019 Finite-Lived Intangible Assets, Net.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73" authorId="0">
      <x:text>
        <x:r>
          <x:t>TFC FY2019 Reported goodwill and intangible assets combined. USD and share amounts are in millions; ratios and per-share values are unscaled. Source unit USDm. Filed , accession . . Not reported / unavailable</x:t>
        </x:r>
      </x:text>
    </x:comment>
    <x:comment ref="F4074" authorId="0">
      <x:text>
        <x:r>
          <x:t>TFC FY2019 Common Stock, Shares, Outstanding. USD and share amounts are in millions; ratios and per-share values are unscaled. Source unit shares.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75" authorId="0">
      <x:text>
        <x:r>
          <x:t>TFC FY2019 Shares Issued. USD and share amounts are in millions; ratios and per-share values are unscaled. Source unit million. Filed , accession . . Not reported / unavailable</x:t>
        </x:r>
      </x:text>
    </x:comment>
    <x:comment ref="F4076" authorId="0">
      <x:text>
        <x:r>
          <x:t>TFC FY2019 Shares Treasury. USD and share amounts are in millions; ratios and per-share values are unscaled. Source unit million. Filed , accession . . Not reported / unavailable</x:t>
        </x:r>
      </x:text>
    </x:comment>
    <x:comment ref="F4077" authorId="0">
      <x:text>
        <x:r>
          <x:t>TFC FY2019 Deposits.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78" authorId="0">
      <x:text>
        <x:r>
          <x:t>TFC FY2019 Loans and Leases Receivable, Net of Deferred Income.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79" authorId="0">
      <x:text>
        <x:r>
          <x:t>TFC FY2019 Loans and Leases Receivable, Net Amount.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80" authorId="0">
      <x:text>
        <x:r>
          <x:t>TFC FY2019 Loan allowance for credit losses. USD and share amounts are in millions; ratios and per-share values are unscaled. Source unit USDm. Filed , accession . . Not reported / unavailable</x:t>
        </x:r>
      </x:text>
    </x:comment>
    <x:comment ref="F4081" authorId="0">
      <x:text>
        <x:r>
          <x:t>TFC FY2019 Nonaccrual. USD and share amounts are in millions; ratios and per-share values are unscaled. Source unit USDm. Filed , accession . . Not reported / unavailable</x:t>
        </x:r>
      </x:text>
    </x:comment>
    <x:comment ref="F4082" authorId="0">
      <x:text>
        <x:r>
          <x:t>TFC FY2019 Cash and Cash Equivalents, at Carrying Value.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83" authorId="0">
      <x:text>
        <x:r>
          <x:t>TFC FY2019 Accumulated Other Comprehensive Income (Loss), Net of Tax. USD and share amounts are in millions; ratios and per-share values are unscaled. Source unit USD. Filed 2021-02-24, accession 0000092230-21-000032. https://www.sec.gov/Archives/edgar/data/92230/000009223021000032/tfc-20201231.htm. Latest eligible comparative presentation at the information cutoff.</x:t>
        </x:r>
      </x:text>
    </x:comment>
    <x:comment ref="F4084" authorId="0">
      <x:text>
        <x:r>
          <x:t>TFC FY2019 Interest Income (Expense), Net.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85" authorId="0">
      <x:text>
        <x:r>
          <x:t>TFC FY2019 Noninterest Income.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86" authorId="0">
      <x:text>
        <x:r>
          <x:t>TFC FY2019 Reported total net revenue. USD and share amounts are in millions; ratios and per-share values are unscaled. Source unit USDm. Filed , accession . . Not reported / unavailable</x:t>
        </x:r>
      </x:text>
    </x:comment>
    <x:comment ref="F4087" authorId="0">
      <x:text>
        <x:r>
          <x:t>TFC FY2019 Noninterest Expense.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88" authorId="0">
      <x:text>
        <x:r>
          <x:t>TFC FY2019 Provision for Loan, Lease, and Other Losses.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89" authorId="0">
      <x:text>
        <x:r>
          <x:t>TFC FY2019 Income (Loss) from Continuing Operations before Income Taxes, Noncontrolling Interest.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90" authorId="0">
      <x:text>
        <x:r>
          <x:t>TFC FY2019 Income Tax Expense (Benefit).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91" authorId="0">
      <x:text>
        <x:r>
          <x:t>TFC FY2019 Net income attributable to parent. USD and share amounts are in millions; ratios and per-share values are unscaled. Source unit USDm. Filed , accession . . Not reported / unavailable</x:t>
        </x:r>
      </x:text>
    </x:comment>
    <x:comment ref="F4092" authorId="0">
      <x:text>
        <x:r>
          <x:t>TFC FY2019 Net Income (Loss) Available to Common Stockholders, Basic.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93" authorId="0">
      <x:text>
        <x:r>
          <x:t>TFC FY2019 Preferred Stock Dividends and Other Adjustments.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94" authorId="0">
      <x:text>
        <x:r>
          <x:t>TFC FY2019 Earnings Per Share, Diluted. USD and share amounts are in millions; ratios and per-share values are unscaled. Source unit USD/shares.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95" authorId="0">
      <x:text>
        <x:r>
          <x:t>TFC FY2019 Weighted Average Number of Shares Outstanding, Diluted. USD and share amounts are in millions; ratios and per-share values are unscaled. Source unit shares.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96" authorId="0">
      <x:text>
        <x:r>
          <x:t>TFC FY2019 Common Stock, Dividends, Per Share, Declared. USD and share amounts are in millions; ratios and per-share values are unscaled. Source unit USD/shares.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97" authorId="0">
      <x:text>
        <x:r>
          <x:t>TFC FY2019 Payments of Ordinary Dividends, Common Stock.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98" authorId="0">
      <x:text>
        <x:r>
          <x:t>TFC FY2019 Payments for Repurchase of Common Stock.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099" authorId="0">
      <x:text>
        <x:r>
          <x:t>TFC FY2019 Gross loan charge-offs. USD and share amounts are in millions; ratios and per-share values are unscaled. Source unit USDm. Filed , accession . . Not reported / unavailable</x:t>
        </x:r>
      </x:text>
    </x:comment>
    <x:comment ref="F4100" authorId="0">
      <x:text>
        <x:r>
          <x:t>TFC FY2019 Loan recoveries. USD and share amounts are in millions; ratios and per-share values are unscaled. Source unit USDm. Filed , accession . . Not reported / unavailable</x:t>
        </x:r>
      </x:text>
    </x:comment>
    <x:comment ref="F4101" authorId="0">
      <x:text>
        <x:r>
          <x:t>TFC FY2019 Risk-weighted assets. USD and share amounts are in millions; ratios and per-share values are unscaled. Source unit USDm. Filed , accession . . Not reported / unavailable</x:t>
        </x:r>
      </x:text>
    </x:comment>
    <x:comment ref="F4102" authorId="0">
      <x:text>
        <x:r>
          <x:t>TFC FY2019 Actual standardized CET1 ratio. USD and share amounts are in millions; ratios and per-share values are unscaled. Source unit %. Filed , accession . . Not reported / unavailable</x:t>
        </x:r>
      </x:text>
    </x:comment>
    <x:comment ref="F4103" authorId="0">
      <x:text>
        <x:r>
          <x:t>TFC FY2019 Issuer reported net interest margin. USD and share amounts are in millions; ratios and per-share values are unscaled. Source unit %. Filed , accession . . Not reported / unavailable</x:t>
        </x:r>
      </x:text>
    </x:comment>
    <x:comment ref="F4104" authorId="0">
      <x:text>
        <x:r>
          <x:t>TFC FY2019 Reported common book value per share. USD and share amounts are in millions; ratios and per-share values are unscaled. Source unit USD/share. Filed , accession . . Not reported / unavailable</x:t>
        </x:r>
      </x:text>
    </x:comment>
    <x:comment ref="F4105" authorId="0">
      <x:text>
        <x:r>
          <x:t>TFC FY2019 Reported tangible book value per share. USD and share amounts are in millions; ratios and per-share values are unscaled. Source unit USD/share. Filed , accession . . Not reported / unavailable</x:t>
        </x:r>
      </x:text>
    </x:comment>
    <x:comment ref="F4106" authorId="0">
      <x:text>
        <x:r>
          <x:t>TFC FY2019 Reported tangible common equity. USD and share amounts are in millions; ratios and per-share values are unscaled. Source unit USDm. Filed , accession . . Not reported / unavailable</x:t>
        </x:r>
      </x:text>
    </x:comment>
    <x:comment ref="F4107" authorId="0">
      <x:text>
        <x:r>
          <x:t>TFC FY2020 Assets.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108" authorId="0">
      <x:text>
        <x:r>
          <x:t>TFC FY2020 Liabilities.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109" authorId="0">
      <x:text>
        <x:r>
          <x:t>TFC FY2020 Shareholders equity attributable to parent. USD and share amounts are in millions; ratios and per-share values are unscaled. Source unit USDm. Filed , accession . . Not reported / unavailable</x:t>
        </x:r>
      </x:text>
    </x:comment>
    <x:comment ref="F4110" authorId="0">
      <x:text>
        <x:r>
          <x:t>TFC FY2020 Preferred Stock, Including Additional Paid in Capital, Net of Discount.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111" authorId="0">
      <x:text>
        <x:r>
          <x:t>TFC FY2020 Reported common shareholders equity. USD and share amounts are in millions; ratios and per-share values are unscaled. Source unit USDm. Filed , accession . . Not reported / unavailable</x:t>
        </x:r>
      </x:text>
    </x:comment>
    <x:comment ref="F4112" authorId="0">
      <x:text>
        <x:r>
          <x:t>TFC FY2020 Goodwill.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13" authorId="0">
      <x:text>
        <x:r>
          <x:t>TFC FY2020 Finite-Lived Intangible Assets, Net.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114" authorId="0">
      <x:text>
        <x:r>
          <x:t>TFC FY2020 Reported goodwill and intangible assets combined. USD and share amounts are in millions; ratios and per-share values are unscaled. Source unit USDm. Filed , accession . . Not reported / unavailable</x:t>
        </x:r>
      </x:text>
    </x:comment>
    <x:comment ref="F4115" authorId="0">
      <x:text>
        <x:r>
          <x:t>TFC FY2020 Common Stock, Shares, Outstanding. USD and share amounts are in millions; ratios and per-share values are unscaled. Source unit shares. Filed 2022-02-23, accession 0000092230-22-000008. https://www.sec.gov/Archives/edgar/data/92230/000009223022000008/tfc-20211231.htm. Latest eligible comparative presentation at the information cutoff.</x:t>
        </x:r>
      </x:text>
    </x:comment>
    <x:comment ref="F4116" authorId="0">
      <x:text>
        <x:r>
          <x:t>TFC FY2020 Shares Issued. USD and share amounts are in millions; ratios and per-share values are unscaled. Source unit million. Filed , accession . . Not reported / unavailable</x:t>
        </x:r>
      </x:text>
    </x:comment>
    <x:comment ref="F4117" authorId="0">
      <x:text>
        <x:r>
          <x:t>TFC FY2020 Shares Treasury. USD and share amounts are in millions; ratios and per-share values are unscaled. Source unit million. Filed , accession . . Not reported / unavailable</x:t>
        </x:r>
      </x:text>
    </x:comment>
    <x:comment ref="F4118" authorId="0">
      <x:text>
        <x:r>
          <x:t>TFC FY2020 Deposits.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119" authorId="0">
      <x:text>
        <x:r>
          <x:t>TFC FY2020 Loans and Leases Receivable, Net of Deferred Income.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120" authorId="0">
      <x:text>
        <x:r>
          <x:t>TFC FY2020 Loans and Leases Receivable, Net Amount.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121" authorId="0">
      <x:text>
        <x:r>
          <x:t>TFC FY2020 Loan allowance for credit losses. USD and share amounts are in millions; ratios and per-share values are unscaled. Source unit USDm. Filed , accession . . Not reported / unavailable</x:t>
        </x:r>
      </x:text>
    </x:comment>
    <x:comment ref="F4122" authorId="0">
      <x:text>
        <x:r>
          <x:t>TFC FY2020 Nonaccrual. USD and share amounts are in millions; ratios and per-share values are unscaled. Source unit USDm. Filed , accession . . Not reported / unavailable</x:t>
        </x:r>
      </x:text>
    </x:comment>
    <x:comment ref="F4123" authorId="0">
      <x:text>
        <x:r>
          <x:t>TFC FY2020 Cash and Cash Equivalents, at Carrying Value.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124" authorId="0">
      <x:text>
        <x:r>
          <x:t>TFC FY2020 Accumulated Other Comprehensive Income (Loss), Net of Tax.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125" authorId="0">
      <x:text>
        <x:r>
          <x:t>TFC FY2020 Interest Income (Expense), Net.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26" authorId="0">
      <x:text>
        <x:r>
          <x:t>TFC FY2020 Noninterest Income.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27" authorId="0">
      <x:text>
        <x:r>
          <x:t>TFC FY2020 Reported total net revenue. USD and share amounts are in millions; ratios and per-share values are unscaled. Source unit USDm. Filed , accession . . Not reported / unavailable</x:t>
        </x:r>
      </x:text>
    </x:comment>
    <x:comment ref="F4128" authorId="0">
      <x:text>
        <x:r>
          <x:t>TFC FY2020 Noninterest Expense.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29" authorId="0">
      <x:text>
        <x:r>
          <x:t>TFC FY2020 Provision for Loan, Lease, and Other Losses.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30" authorId="0">
      <x:text>
        <x:r>
          <x:t>TFC FY2020 Income (Loss) from Continuing Operations before Income Taxes, Noncontrolling Interest.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31" authorId="0">
      <x:text>
        <x:r>
          <x:t>TFC FY2020 Income Tax Expense (Benefit).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32" authorId="0">
      <x:text>
        <x:r>
          <x:t>TFC FY2020 Net income attributable to parent. USD and share amounts are in millions; ratios and per-share values are unscaled. Source unit USDm. Filed , accession . . Not reported / unavailable</x:t>
        </x:r>
      </x:text>
    </x:comment>
    <x:comment ref="F4133" authorId="0">
      <x:text>
        <x:r>
          <x:t>TFC FY2020 Net Income (Loss) Available to Common Stockholders, Basic.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34" authorId="0">
      <x:text>
        <x:r>
          <x:t>TFC FY2020 Preferred Stock Dividends and Other Adjustments.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35" authorId="0">
      <x:text>
        <x:r>
          <x:t>TFC FY2020 Earnings Per Share, Diluted. USD and share amounts are in millions; ratios and per-share values are unscaled. Source unit USD/shares.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36" authorId="0">
      <x:text>
        <x:r>
          <x:t>TFC FY2020 Weighted Average Number of Shares Outstanding, Diluted. USD and share amounts are in millions; ratios and per-share values are unscaled. Source unit shares.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37" authorId="0">
      <x:text>
        <x:r>
          <x:t>TFC FY2020 Common Stock, Dividends, Per Share, Declared. USD and share amounts are in millions; ratios and per-share values are unscaled. Source unit USD/shares.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38" authorId="0">
      <x:text>
        <x:r>
          <x:t>TFC FY2020 Payments of Ordinary Dividends, Common Stock.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39" authorId="0">
      <x:text>
        <x:r>
          <x:t>TFC FY2020 Payments for Repurchase of Common Stock.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40" authorId="0">
      <x:text>
        <x:r>
          <x:t>TFC FY2020 Gross loan charge-offs. USD and share amounts are in millions; ratios and per-share values are unscaled. Source unit USDm. Filed , accession . . Not reported / unavailable</x:t>
        </x:r>
      </x:text>
    </x:comment>
    <x:comment ref="F4141" authorId="0">
      <x:text>
        <x:r>
          <x:t>TFC FY2020 Loan recoveries. USD and share amounts are in millions; ratios and per-share values are unscaled. Source unit USDm. Filed , accession . . Not reported / unavailable</x:t>
        </x:r>
      </x:text>
    </x:comment>
    <x:comment ref="F4142" authorId="0">
      <x:text>
        <x:r>
          <x:t>TFC FY2020 Risk-weighted assets. USD and share amounts are in millions; ratios and per-share values are unscaled. Source unit USDm. Filed , accession . . Not reported / unavailable</x:t>
        </x:r>
      </x:text>
    </x:comment>
    <x:comment ref="F4143" authorId="0">
      <x:text>
        <x:r>
          <x:t>TFC FY2020 Actual standardized CET1 ratio. USD and share amounts are in millions; ratios and per-share values are unscaled. Source unit %. Filed , accession . . Not reported / unavailable</x:t>
        </x:r>
      </x:text>
    </x:comment>
    <x:comment ref="F4144" authorId="0">
      <x:text>
        <x:r>
          <x:t>TFC FY2020 Issuer reported net interest margin. USD and share amounts are in millions; ratios and per-share values are unscaled. Source unit %. Filed , accession . . Not reported / unavailable</x:t>
        </x:r>
      </x:text>
    </x:comment>
    <x:comment ref="F4145" authorId="0">
      <x:text>
        <x:r>
          <x:t>TFC FY2020 Reported common book value per share. USD and share amounts are in millions; ratios and per-share values are unscaled. Source unit USD/share. Filed , accession . . Not reported / unavailable</x:t>
        </x:r>
      </x:text>
    </x:comment>
    <x:comment ref="F4146" authorId="0">
      <x:text>
        <x:r>
          <x:t>TFC FY2020 Reported tangible book value per share. USD and share amounts are in millions; ratios and per-share values are unscaled. Source unit USD/share. Filed , accession . . Not reported / unavailable</x:t>
        </x:r>
      </x:text>
    </x:comment>
    <x:comment ref="F4147" authorId="0">
      <x:text>
        <x:r>
          <x:t>TFC FY2020 Reported tangible common equity. USD and share amounts are in millions; ratios and per-share values are unscaled. Source unit USDm. Filed , accession . . Not reported / unavailable</x:t>
        </x:r>
      </x:text>
    </x:comment>
    <x:comment ref="F4148" authorId="0">
      <x:text>
        <x:r>
          <x:t>TFC FY2021 Assets.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49" authorId="0">
      <x:text>
        <x:r>
          <x:t>TFC FY2021 Liabilities.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50" authorId="0">
      <x:text>
        <x:r>
          <x:t>TFC FY2021 Shareholders equity attributable to parent. USD and share amounts are in millions; ratios and per-share values are unscaled. Source unit USDm. Filed , accession . . Not reported / unavailable</x:t>
        </x:r>
      </x:text>
    </x:comment>
    <x:comment ref="F4151" authorId="0">
      <x:text>
        <x:r>
          <x:t>TFC FY2021 Preferred Stock, Including Additional Paid in Capital, Net of Discount.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52" authorId="0">
      <x:text>
        <x:r>
          <x:t>TFC FY2021 Reported common shareholders equity. USD and share amounts are in millions; ratios and per-share values are unscaled. Source unit USDm. Filed , accession . . Not reported / unavailable</x:t>
        </x:r>
      </x:text>
    </x:comment>
    <x:comment ref="F4153" authorId="0">
      <x:text>
        <x:r>
          <x:t>TFC FY2021 Goodwill.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54" authorId="0">
      <x:text>
        <x:r>
          <x:t>TFC FY2021 Finite-Lived Intangible Assets, Net.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55" authorId="0">
      <x:text>
        <x:r>
          <x:t>TFC FY2021 Reported goodwill and intangible assets combined. USD and share amounts are in millions; ratios and per-share values are unscaled. Source unit USDm. Filed , accession . . Not reported / unavailable</x:t>
        </x:r>
      </x:text>
    </x:comment>
    <x:comment ref="F4156" authorId="0">
      <x:text>
        <x:r>
          <x:t>TFC FY2021 Common Stock, Shares, Outstanding. USD and share amounts are in millions; ratios and per-share values are unscaled. Source unit shares.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57" authorId="0">
      <x:text>
        <x:r>
          <x:t>TFC FY2021 Shares Issued. USD and share amounts are in millions; ratios and per-share values are unscaled. Source unit million. Filed , accession . . Not reported / unavailable</x:t>
        </x:r>
      </x:text>
    </x:comment>
    <x:comment ref="F4158" authorId="0">
      <x:text>
        <x:r>
          <x:t>TFC FY2021 Shares Treasury. USD and share amounts are in millions; ratios and per-share values are unscaled. Source unit million. Filed , accession . . Not reported / unavailable</x:t>
        </x:r>
      </x:text>
    </x:comment>
    <x:comment ref="F4159" authorId="0">
      <x:text>
        <x:r>
          <x:t>TFC FY2021 Deposits.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60" authorId="0">
      <x:text>
        <x:r>
          <x:t>TFC FY2021 Loans and Leases Receivable, Net of Deferred Income.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61" authorId="0">
      <x:text>
        <x:r>
          <x:t>TFC FY2021 Loans and Leases Receivable, Net Amount.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62" authorId="0">
      <x:text>
        <x:r>
          <x:t>TFC FY2021 Loan allowance for credit losses. USD and share amounts are in millions; ratios and per-share values are unscaled. Source unit USDm. Filed , accession . . Not reported / unavailable</x:t>
        </x:r>
      </x:text>
    </x:comment>
    <x:comment ref="F4163" authorId="0">
      <x:text>
        <x:r>
          <x:t>TFC FY2021 Nonaccrual. USD and share amounts are in millions; ratios and per-share values are unscaled. Source unit USDm. Filed , accession . . Not reported / unavailable</x:t>
        </x:r>
      </x:text>
    </x:comment>
    <x:comment ref="F4164" authorId="0">
      <x:text>
        <x:r>
          <x:t>TFC FY2021 Cash and Cash Equivalents, at Carrying Value. USD and share amounts are in millions; ratios and per-share values are unscaled. Source unit USD. Filed 2022-02-23, accession 0000092230-22-000008. https://www.sec.gov/Archives/edgar/data/92230/000009223022000008/tfc-20211231.htm. Latest eligible comparative presentation at the information cutoff.</x:t>
        </x:r>
      </x:text>
    </x:comment>
    <x:comment ref="F4165" authorId="0">
      <x:text>
        <x:r>
          <x:t>TFC FY2021 Accumulated Other Comprehensive Income (Loss), Net of Tax. USD and share amounts are in millions; ratios and per-share values are unscaled. Source unit USD. Filed 2023-02-28, accession 0000092230-23-000034. https://www.sec.gov/Archives/edgar/data/92230/000009223023000034/tfc-20221231.htm. Latest eligible comparative presentation at the information cutoff.</x:t>
        </x:r>
      </x:text>
    </x:comment>
    <x:comment ref="F4166" authorId="0">
      <x:text>
        <x:r>
          <x:t>TFC FY2021 Interest Income (Expense), Net.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67" authorId="0">
      <x:text>
        <x:r>
          <x:t>TFC FY2021 Noninterest Income.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68" authorId="0">
      <x:text>
        <x:r>
          <x:t>TFC FY2021 Reported total net revenue. USD and share amounts are in millions; ratios and per-share values are unscaled. Source unit USDm. Filed , accession . . Not reported / unavailable</x:t>
        </x:r>
      </x:text>
    </x:comment>
    <x:comment ref="F4169" authorId="0">
      <x:text>
        <x:r>
          <x:t>TFC FY2021 Noninterest Expense.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70" authorId="0">
      <x:text>
        <x:r>
          <x:t>TFC FY2021 Provision for Loan, Lease, and Other Losses.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71" authorId="0">
      <x:text>
        <x:r>
          <x:t>TFC FY2021 Income (Loss) from Continuing Operations before Income Taxes, Noncontrolling Interest.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72" authorId="0">
      <x:text>
        <x:r>
          <x:t>TFC FY2021 Income Tax Expense (Benefit).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73" authorId="0">
      <x:text>
        <x:r>
          <x:t>TFC FY2021 Net income attributable to parent. USD and share amounts are in millions; ratios and per-share values are unscaled. Source unit USDm. Filed , accession . . Not reported / unavailable</x:t>
        </x:r>
      </x:text>
    </x:comment>
    <x:comment ref="F4174" authorId="0">
      <x:text>
        <x:r>
          <x:t>TFC FY2021 Net Income (Loss) Available to Common Stockholders, Basic.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75" authorId="0">
      <x:text>
        <x:r>
          <x:t>TFC FY2021 Preferred Stock Dividends and Other Adjustments.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76" authorId="0">
      <x:text>
        <x:r>
          <x:t>TFC FY2021 Earnings Per Share, Diluted. USD and share amounts are in millions; ratios and per-share values are unscaled. Source unit USD/shares. Filed 2024-05-10, accession 0000092230-24-000029. https://data.sec.gov/api/xbrl/companyfacts/CIK0000092230.json. Latest eligible comparative presentation at the information cutoff.</x:t>
        </x:r>
      </x:text>
    </x:comment>
    <x:comment ref="F4177" authorId="0">
      <x:text>
        <x:r>
          <x:t>TFC FY2021 Weighted Average Number of Shares Outstanding, Diluted. USD and share amounts are in millions; ratios and per-share values are unscaled. Source unit shares. Filed 2024-05-10, accession 0000092230-24-000029. https://data.sec.gov/api/xbrl/companyfacts/CIK0000092230.json. Latest eligible comparative presentation at the information cutoff.</x:t>
        </x:r>
      </x:text>
    </x:comment>
    <x:comment ref="F4178" authorId="0">
      <x:text>
        <x:r>
          <x:t>TFC FY2021 Common Stock, Dividends, Per Share, Declared. USD and share amounts are in millions; ratios and per-share values are unscaled. Source unit USD/shares. Filed 2024-05-10, accession 0000092230-24-000029. https://data.sec.gov/api/xbrl/companyfacts/CIK0000092230.json. Latest eligible comparative presentation at the information cutoff.</x:t>
        </x:r>
      </x:text>
    </x:comment>
    <x:comment ref="F4179" authorId="0">
      <x:text>
        <x:r>
          <x:t>TFC FY2021 Payments of Ordinary Dividends, Common Stock.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80" authorId="0">
      <x:text>
        <x:r>
          <x:t>TFC FY2021 Payments for Repurchase of Common Stock.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81" authorId="0">
      <x:text>
        <x:r>
          <x:t>TFC FY2021 Gross loan charge-offs. USD and share amounts are in millions; ratios and per-share values are unscaled. Source unit USDm. Filed , accession . . Not reported / unavailable</x:t>
        </x:r>
      </x:text>
    </x:comment>
    <x:comment ref="F4182" authorId="0">
      <x:text>
        <x:r>
          <x:t>TFC FY2021 Loan recoveries. USD and share amounts are in millions; ratios and per-share values are unscaled. Source unit USDm. Filed , accession . . Not reported / unavailable</x:t>
        </x:r>
      </x:text>
    </x:comment>
    <x:comment ref="F4183" authorId="0">
      <x:text>
        <x:r>
          <x:t>TFC FY2021 Risk-weighted assets. USD and share amounts are in millions; ratios and per-share values are unscaled. Source unit USDm. Filed , accession . . Not reported / unavailable</x:t>
        </x:r>
      </x:text>
    </x:comment>
    <x:comment ref="F4184" authorId="0">
      <x:text>
        <x:r>
          <x:t>TFC FY2021 Actual standardized CET1 ratio. USD and share amounts are in millions; ratios and per-share values are unscaled. Source unit %. Filed , accession . . Not reported / unavailable</x:t>
        </x:r>
      </x:text>
    </x:comment>
    <x:comment ref="F4185" authorId="0">
      <x:text>
        <x:r>
          <x:t>TFC FY2021 Issuer reported net interest margin. USD and share amounts are in millions; ratios and per-share values are unscaled. Source unit %. Filed , accession . . Not reported / unavailable</x:t>
        </x:r>
      </x:text>
    </x:comment>
    <x:comment ref="F4186" authorId="0">
      <x:text>
        <x:r>
          <x:t>TFC FY2021 Reported common book value per share. USD and share amounts are in millions; ratios and per-share values are unscaled. Source unit USD/share. Filed , accession . . Not reported / unavailable</x:t>
        </x:r>
      </x:text>
    </x:comment>
    <x:comment ref="F4187" authorId="0">
      <x:text>
        <x:r>
          <x:t>TFC FY2021 Reported tangible book value per share. USD and share amounts are in millions; ratios and per-share values are unscaled. Source unit USD/share. Filed , accession . . Not reported / unavailable</x:t>
        </x:r>
      </x:text>
    </x:comment>
    <x:comment ref="F4188" authorId="0">
      <x:text>
        <x:r>
          <x:t>TFC FY2021 Reported tangible common equity. USD and share amounts are in millions; ratios and per-share values are unscaled. Source unit USDm. Filed , accession . . Not reported / unavailable</x:t>
        </x:r>
      </x:text>
    </x:comment>
    <x:comment ref="F4189" authorId="0">
      <x:text>
        <x:r>
          <x:t>TFC FY2022 Assets.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90" authorId="0">
      <x:text>
        <x:r>
          <x:t>TFC FY2022 Liabilities.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91" authorId="0">
      <x:text>
        <x:r>
          <x:t>TFC FY2022 Shareholders equity attributable to parent. USD and share amounts are in millions; ratios and per-share values are unscaled. Source unit USDm. Filed , accession . . Not reported / unavailable</x:t>
        </x:r>
      </x:text>
    </x:comment>
    <x:comment ref="F4192" authorId="0">
      <x:text>
        <x:r>
          <x:t>TFC FY2022 Preferred Stock, Including Additional Paid in Capital, Net of Discount.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93" authorId="0">
      <x:text>
        <x:r>
          <x:t>TFC FY2022 Reported common shareholders equity. USD and share amounts are in millions; ratios and per-share values are unscaled. Source unit USDm. Filed , accession . . Not reported / unavailable</x:t>
        </x:r>
      </x:text>
    </x:comment>
    <x:comment ref="F4194" authorId="0">
      <x:text>
        <x:r>
          <x:t>TFC FY2022 Goodwill.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195" authorId="0">
      <x:text>
        <x:r>
          <x:t>TFC FY2022 Finite-Lived Intangible Assets, Net.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196" authorId="0">
      <x:text>
        <x:r>
          <x:t>TFC FY2022 Reported goodwill and intangible assets combined. USD and share amounts are in millions; ratios and per-share values are unscaled. Source unit USDm. Filed , accession . . Not reported / unavailable</x:t>
        </x:r>
      </x:text>
    </x:comment>
    <x:comment ref="F4197" authorId="0">
      <x:text>
        <x:r>
          <x:t>TFC FY2022 Common Stock, Shares, Outstanding. USD and share amounts are in millions; ratios and per-share values are unscaled. Source unit shares. Filed 2024-05-10, accession 0000092230-24-000029. https://data.sec.gov/api/xbrl/companyfacts/CIK0000092230.json. Latest eligible comparative presentation at the information cutoff.</x:t>
        </x:r>
      </x:text>
    </x:comment>
    <x:comment ref="F4198" authorId="0">
      <x:text>
        <x:r>
          <x:t>TFC FY2022 Shares Issued. USD and share amounts are in millions; ratios and per-share values are unscaled. Source unit million. Filed , accession . . Not reported / unavailable</x:t>
        </x:r>
      </x:text>
    </x:comment>
    <x:comment ref="F4199" authorId="0">
      <x:text>
        <x:r>
          <x:t>TFC FY2022 Shares Treasury. USD and share amounts are in millions; ratios and per-share values are unscaled. Source unit million. Filed , accession . . Not reported / unavailable</x:t>
        </x:r>
      </x:text>
    </x:comment>
    <x:comment ref="F4200" authorId="0">
      <x:text>
        <x:r>
          <x:t>TFC FY2022 Deposits.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201" authorId="0">
      <x:text>
        <x:r>
          <x:t>TFC FY2022 Loans and Leases Receivable, Net of Deferred Income.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202" authorId="0">
      <x:text>
        <x:r>
          <x:t>TFC FY2022 Loans and Leases Receivable, Net Amount.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203" authorId="0">
      <x:text>
        <x:r>
          <x:t>TFC FY2022 Loan allowance for credit losses. USD and share amounts are in millions; ratios and per-share values are unscaled. Source unit USDm. Filed , accession . . Not reported / unavailable</x:t>
        </x:r>
      </x:text>
    </x:comment>
    <x:comment ref="F4204" authorId="0">
      <x:text>
        <x:r>
          <x:t>TFC FY2022 Nonaccrual. USD and share amounts are in millions; ratios and per-share values are unscaled. Source unit USDm. Filed , accession . . Not reported / unavailable</x:t>
        </x:r>
      </x:text>
    </x:comment>
    <x:comment ref="F4205" authorId="0">
      <x:text>
        <x:r>
          <x:t>TFC FY2022 Cash. USD and share amounts are in millions; ratios and per-share values are unscaled. Source unit USDm. Filed , accession . . Not reported / unavailable</x:t>
        </x:r>
      </x:text>
    </x:comment>
    <x:comment ref="F4206" authorId="0">
      <x:text>
        <x:r>
          <x:t>TFC FY2022 Accumulated Other Comprehensive Income (Loss), Net of Tax. USD and share amounts are in millions; ratios and per-share values are unscaled. Source unit USD. Filed 2024-05-10, accession 0000092230-24-000029. https://data.sec.gov/api/xbrl/companyfacts/CIK0000092230.json. Latest eligible comparative presentation at the information cutoff.</x:t>
        </x:r>
      </x:text>
    </x:comment>
    <x:comment ref="F4207" authorId="0">
      <x:text>
        <x:r>
          <x:t>TFC FY2022 Interest Income (Expense), Net.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08" authorId="0">
      <x:text>
        <x:r>
          <x:t>TFC FY2022 Noninterest Income.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09" authorId="0">
      <x:text>
        <x:r>
          <x:t>TFC FY2022 Reported total net revenue. USD and share amounts are in millions; ratios and per-share values are unscaled. Source unit USDm. Filed , accession . . Not reported / unavailable</x:t>
        </x:r>
      </x:text>
    </x:comment>
    <x:comment ref="F4210" authorId="0">
      <x:text>
        <x:r>
          <x:t>TFC FY2022 Noninterest Expense.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11" authorId="0">
      <x:text>
        <x:r>
          <x:t>TFC FY2022 Provision for Loan, Lease, and Other Losses.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12" authorId="0">
      <x:text>
        <x:r>
          <x:t>TFC FY2022 Income (Loss) from Continuing Operations before Income Taxes, Noncontrolling Interest.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13" authorId="0">
      <x:text>
        <x:r>
          <x:t>TFC FY2022 Income Tax Expense (Benefit).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14" authorId="0">
      <x:text>
        <x:r>
          <x:t>TFC FY2022 Net income attributable to parent. USD and share amounts are in millions; ratios and per-share values are unscaled. Source unit USDm. Filed , accession . . Not reported / unavailable</x:t>
        </x:r>
      </x:text>
    </x:comment>
    <x:comment ref="F4215" authorId="0">
      <x:text>
        <x:r>
          <x:t>TFC FY2022 Net Income (Loss) Available to Common Stockholders, Basic.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16" authorId="0">
      <x:text>
        <x:r>
          <x:t>TFC FY2022 Preferred Stock Dividends and Other Adjustments.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17" authorId="0">
      <x:text>
        <x:r>
          <x:t>TFC FY2022 Earnings Per Share, Diluted. USD and share amounts are in millions; ratios and per-share values are unscaled. Source unit USD/shares.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18" authorId="0">
      <x:text>
        <x:r>
          <x:t>TFC FY2022 Weighted Average Number of Shares Outstanding, Diluted. USD and share amounts are in millions; ratios and per-share values are unscaled. Source unit shares.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19" authorId="0">
      <x:text>
        <x:r>
          <x:t>TFC FY2022 Common Stock, Dividends, Per Share, Declared. USD and share amounts are in millions; ratios and per-share values are unscaled. Source unit USD/shares.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20" authorId="0">
      <x:text>
        <x:r>
          <x:t>TFC FY2022 Payments of Ordinary Dividends, Common Stock.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21" authorId="0">
      <x:text>
        <x:r>
          <x:t>TFC FY2022 Payments for Repurchase of Common Stock.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22" authorId="0">
      <x:text>
        <x:r>
          <x:t>TFC FY2022 Gross loan charge-offs. USD and share amounts are in millions; ratios and per-share values are unscaled. Source unit USDm. Filed , accession . . Not reported / unavailable</x:t>
        </x:r>
      </x:text>
    </x:comment>
    <x:comment ref="F4223" authorId="0">
      <x:text>
        <x:r>
          <x:t>TFC FY2022 Loan recoveries. USD and share amounts are in millions; ratios and per-share values are unscaled. Source unit USDm. Filed , accession . . Not reported / unavailable</x:t>
        </x:r>
      </x:text>
    </x:comment>
    <x:comment ref="F4224" authorId="0">
      <x:text>
        <x:r>
          <x:t>TFC FY2022 Risk-weighted assets. USD and share amounts are in millions; ratios and per-share values are unscaled. Source unit USDm. Filed , accession . . Not reported / unavailable</x:t>
        </x:r>
      </x:text>
    </x:comment>
    <x:comment ref="F4225" authorId="0">
      <x:text>
        <x:r>
          <x:t>TFC FY2022 Actual standardized CET1 ratio. USD and share amounts are in millions; ratios and per-share values are unscaled. Source unit %. Filed , accession . . Not reported / unavailable</x:t>
        </x:r>
      </x:text>
    </x:comment>
    <x:comment ref="F4226" authorId="0">
      <x:text>
        <x:r>
          <x:t>TFC FY2022 Issuer reported net interest margin. USD and share amounts are in millions; ratios and per-share values are unscaled. Source unit %. Filed , accession . . Not reported / unavailable</x:t>
        </x:r>
      </x:text>
    </x:comment>
    <x:comment ref="F4227" authorId="0">
      <x:text>
        <x:r>
          <x:t>TFC FY2022 Reported common book value per share. USD and share amounts are in millions; ratios and per-share values are unscaled. Source unit USD/share. Filed , accession . . Not reported / unavailable</x:t>
        </x:r>
      </x:text>
    </x:comment>
    <x:comment ref="F4228" authorId="0">
      <x:text>
        <x:r>
          <x:t>TFC FY2022 Reported tangible book value per share. USD and share amounts are in millions; ratios and per-share values are unscaled. Source unit USD/share. Filed , accession . . Not reported / unavailable</x:t>
        </x:r>
      </x:text>
    </x:comment>
    <x:comment ref="F4229" authorId="0">
      <x:text>
        <x:r>
          <x:t>TFC FY2022 Reported tangible common equity. USD and share amounts are in millions; ratios and per-share values are unscaled. Source unit USDm. Filed , accession . . Not reported / unavailable</x:t>
        </x:r>
      </x:text>
    </x:comment>
    <x:comment ref="F4230" authorId="0">
      <x:text>
        <x:r>
          <x:t>TFC FY2023 Assets.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31" authorId="0">
      <x:text>
        <x:r>
          <x:t>TFC FY2023 Liabilities.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32" authorId="0">
      <x:text>
        <x:r>
          <x:t>TFC FY2023 Shareholders equity attributable to parent. USD and share amounts are in millions; ratios and per-share values are unscaled. Source unit USDm. Filed , accession . . Not reported / unavailable</x:t>
        </x:r>
      </x:text>
    </x:comment>
    <x:comment ref="F4233" authorId="0">
      <x:text>
        <x:r>
          <x:t>TFC FY2023 Preferred Stock, Including Additional Paid in Capital, Net of Discount.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34" authorId="0">
      <x:text>
        <x:r>
          <x:t>TFC FY2023 Reported common shareholders equity. USD and share amounts are in millions; ratios and per-share values are unscaled. Source unit USDm. Filed , accession . . Not reported / unavailable</x:t>
        </x:r>
      </x:text>
    </x:comment>
    <x:comment ref="F4235" authorId="0">
      <x:text>
        <x:r>
          <x:t>TFC FY2023 Goodwill.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36" authorId="0">
      <x:text>
        <x:r>
          <x:t>TFC FY2023 Finite-Lived Intangible Assets, Net.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37" authorId="0">
      <x:text>
        <x:r>
          <x:t>TFC FY2023 Reported goodwill and intangible assets combined. USD and share amounts are in millions; ratios and per-share values are unscaled. Source unit USDm. Filed , accession . . Not reported / unavailable</x:t>
        </x:r>
      </x:text>
    </x:comment>
    <x:comment ref="F4238" authorId="0">
      <x:text>
        <x:r>
          <x:t>TFC FY2023 Common Stock, Shares, Outstanding. USD and share amounts are in millions; ratios and per-share values are unscaled. Source unit shares.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39" authorId="0">
      <x:text>
        <x:r>
          <x:t>TFC FY2023 Shares Issued. USD and share amounts are in millions; ratios and per-share values are unscaled. Source unit million. Filed , accession . . Not reported / unavailable</x:t>
        </x:r>
      </x:text>
    </x:comment>
    <x:comment ref="F4240" authorId="0">
      <x:text>
        <x:r>
          <x:t>TFC FY2023 Shares Treasury. USD and share amounts are in millions; ratios and per-share values are unscaled. Source unit million. Filed , accession . . Not reported / unavailable</x:t>
        </x:r>
      </x:text>
    </x:comment>
    <x:comment ref="F4241" authorId="0">
      <x:text>
        <x:r>
          <x:t>TFC FY2023 Deposits.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42" authorId="0">
      <x:text>
        <x:r>
          <x:t>TFC FY2023 Gross loans and leases selected definition.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43" authorId="0">
      <x:text>
        <x:r>
          <x:t>TFC FY2023 Net loans after allowance selected definition.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44" authorId="0">
      <x:text>
        <x:r>
          <x:t>TFC FY2023 Loan allowance for credit losses.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45" authorId="0">
      <x:text>
        <x:r>
          <x:t>TFC FY2023 Nonaccrual. USD and share amounts are in millions; ratios and per-share values are unscaled. Source unit USDm. Filed , accession . . Not reported / unavailable</x:t>
        </x:r>
      </x:text>
    </x:comment>
    <x:comment ref="F4246" authorId="0">
      <x:text>
        <x:r>
          <x:t>TFC FY2023 Cash. USD and share amounts are in millions; ratios and per-share values are unscaled. Source unit USDm. Filed , accession . . Not reported / unavailable</x:t>
        </x:r>
      </x:text>
    </x:comment>
    <x:comment ref="F4247" authorId="0">
      <x:text>
        <x:r>
          <x:t>TFC FY2023 Accumulated Other Comprehensive Income (Loss), Net of Tax. USD and share amounts are in millions; ratios and per-share values are unscaled. Source unit USD. Filed 2025-02-25, accession 0000092230-25-000020. https://www.sec.gov/Archives/edgar/data/92230/000009223025000020/tfc-20241231.htm. Latest eligible comparative presentation at the information cutoff.</x:t>
        </x:r>
      </x:text>
    </x:comment>
    <x:comment ref="F4248" authorId="0">
      <x:text>
        <x:r>
          <x:t>TFC FY2023 Interest Income (Expense), Net.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49" authorId="0">
      <x:text>
        <x:r>
          <x:t>TFC FY2023 Noninterest Income.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50" authorId="0">
      <x:text>
        <x:r>
          <x:t>TFC FY2023 Reported total net revenue. USD and share amounts are in millions; ratios and per-share values are unscaled. Source unit USDm. Filed , accession . . Not reported / unavailable</x:t>
        </x:r>
      </x:text>
    </x:comment>
    <x:comment ref="F4251" authorId="0">
      <x:text>
        <x:r>
          <x:t>TFC FY2023 Noninterest Expense.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52" authorId="0">
      <x:text>
        <x:r>
          <x:t>TFC FY2023 Provision for Loan, Lease, and Other Losses.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53" authorId="0">
      <x:text>
        <x:r>
          <x:t>TFC FY2023 Income (Loss) from Continuing Operations before Income Taxes, Noncontrolling Interest.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54" authorId="0">
      <x:text>
        <x:r>
          <x:t>TFC FY2023 Income Tax Expense (Benefit).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55" authorId="0">
      <x:text>
        <x:r>
          <x:t>TFC FY2023 Net income attributable to parent. USD and share amounts are in millions; ratios and per-share values are unscaled. Source unit USDm. Filed , accession . . Not reported / unavailable</x:t>
        </x:r>
      </x:text>
    </x:comment>
    <x:comment ref="F4256" authorId="0">
      <x:text>
        <x:r>
          <x:t>TFC FY2023 Net Income (Loss) Available to Common Stockholders, Basic.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57" authorId="0">
      <x:text>
        <x:r>
          <x:t>TFC FY2023 Preferred Stock Dividends and Other Adjustments.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58" authorId="0">
      <x:text>
        <x:r>
          <x:t>TFC FY2023 Earnings Per Share, Diluted. USD and share amounts are in millions; ratios and per-share values are unscaled. Source unit USD/shares.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59" authorId="0">
      <x:text>
        <x:r>
          <x:t>TFC FY2023 Weighted Average Number of Shares Outstanding, Diluted. USD and share amounts are in millions; ratios and per-share values are unscaled. Source unit shares.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60" authorId="0">
      <x:text>
        <x:r>
          <x:t>TFC FY2023 Common Stock, Dividends, Per Share, Declared. USD and share amounts are in millions; ratios and per-share values are unscaled. Source unit USD/shares.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61" authorId="0">
      <x:text>
        <x:r>
          <x:t>TFC FY2023 Payments of Ordinary Dividends, Common Stock.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62" authorId="0">
      <x:text>
        <x:r>
          <x:t>TFC FY2023 Payments for Repurchase of Common Stock.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63" authorId="0">
      <x:text>
        <x:r>
          <x:t>TFC FY2023 Gross loan charge-offs. USD and share amounts are in millions; ratios and per-share values are unscaled. Source unit USDm. Filed , accession . . Not reported / unavailable</x:t>
        </x:r>
      </x:text>
    </x:comment>
    <x:comment ref="F4264" authorId="0">
      <x:text>
        <x:r>
          <x:t>TFC FY2023 Loan recoveries. USD and share amounts are in millions; ratios and per-share values are unscaled. Source unit USDm. Filed , accession . . Not reported / unavailable</x:t>
        </x:r>
      </x:text>
    </x:comment>
    <x:comment ref="F4265" authorId="0">
      <x:text>
        <x:r>
          <x:t>TFC FY2023 Risk-weighted assets. USD and share amounts are in millions; ratios and per-share values are unscaled. Source unit USDm. Filed , accession . . Not reported / unavailable</x:t>
        </x:r>
      </x:text>
    </x:comment>
    <x:comment ref="F4266" authorId="0">
      <x:text>
        <x:r>
          <x:t>TFC FY2023 Actual standardized CET1 ratio. USD and share amounts are in millions; ratios and per-share values are unscaled. Source unit %. Filed , accession . . Not reported / unavailable</x:t>
        </x:r>
      </x:text>
    </x:comment>
    <x:comment ref="F4267" authorId="0">
      <x:text>
        <x:r>
          <x:t>TFC FY2023 Issuer reported net interest margin. USD and share amounts are in millions; ratios and per-share values are unscaled. Source unit %. Filed , accession . . Not reported / unavailable</x:t>
        </x:r>
      </x:text>
    </x:comment>
    <x:comment ref="F4268" authorId="0">
      <x:text>
        <x:r>
          <x:t>TFC FY2023 Reported common book value per share. USD and share amounts are in millions; ratios and per-share values are unscaled. Source unit USD/share. Filed , accession . . Not reported / unavailable</x:t>
        </x:r>
      </x:text>
    </x:comment>
    <x:comment ref="F4269" authorId="0">
      <x:text>
        <x:r>
          <x:t>TFC FY2023 Reported tangible book value per share. USD and share amounts are in millions; ratios and per-share values are unscaled. Source unit USD/share. Filed , accession . . Not reported / unavailable</x:t>
        </x:r>
      </x:text>
    </x:comment>
    <x:comment ref="F4270" authorId="0">
      <x:text>
        <x:r>
          <x:t>TFC FY2023 Reported tangible common equity. USD and share amounts are in millions; ratios and per-share values are unscaled. Source unit USDm. Filed , accession . . Not reported / unavailable</x:t>
        </x:r>
      </x:text>
    </x:comment>
    <x:comment ref="F4271" authorId="0">
      <x:text>
        <x:r>
          <x:t>TFC FY2024 Assets.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72" authorId="0">
      <x:text>
        <x:r>
          <x:t>TFC FY2024 Liabilities.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73" authorId="0">
      <x:text>
        <x:r>
          <x:t>TFC FY2024 Stockholders' Equity Attributable to Parent.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74" authorId="0">
      <x:text>
        <x:r>
          <x:t>TFC FY2024 Preferred Stock, Including Additional Paid in Capital, Net of Discount.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75" authorId="0">
      <x:text>
        <x:r>
          <x:t>TFC FY2024 Reported common shareholders equity. USD and share amounts are in millions; ratios and per-share values are unscaled. Source unit USDm. Filed , accession . . Not reported / unavailable</x:t>
        </x:r>
      </x:text>
    </x:comment>
    <x:comment ref="F4276" authorId="0">
      <x:text>
        <x:r>
          <x:t>TFC FY2024 Goodwill.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77" authorId="0">
      <x:text>
        <x:r>
          <x:t>TFC FY2024 Finite-Lived Intangible Assets, Net.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78" authorId="0">
      <x:text>
        <x:r>
          <x:t>TFC FY2024 Reported goodwill and intangible assets combined. USD and share amounts are in millions; ratios and per-share values are unscaled. Source unit USDm. Filed , accession . . Not reported / unavailable</x:t>
        </x:r>
      </x:text>
    </x:comment>
    <x:comment ref="F4279" authorId="0">
      <x:text>
        <x:r>
          <x:t>TFC FY2024 Common Stock, Shares, Outstanding. USD and share amounts are in millions; ratios and per-share values are unscaled. Source unit shares.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80" authorId="0">
      <x:text>
        <x:r>
          <x:t>TFC FY2024 Shares Issued. USD and share amounts are in millions; ratios and per-share values are unscaled. Source unit million. Filed , accession . . Not reported / unavailable</x:t>
        </x:r>
      </x:text>
    </x:comment>
    <x:comment ref="F4281" authorId="0">
      <x:text>
        <x:r>
          <x:t>TFC FY2024 Shares Treasury. USD and share amounts are in millions; ratios and per-share values are unscaled. Source unit million. Filed , accession . . Not reported / unavailable</x:t>
        </x:r>
      </x:text>
    </x:comment>
    <x:comment ref="F4282" authorId="0">
      <x:text>
        <x:r>
          <x:t>TFC FY2024 Deposits.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83" authorId="0">
      <x:text>
        <x:r>
          <x:t>TFC FY2024 Gross loans and leases selected definition.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84" authorId="0">
      <x:text>
        <x:r>
          <x:t>TFC FY2024 Net loans after allowance selected definition.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85" authorId="0">
      <x:text>
        <x:r>
          <x:t>TFC FY2024 Loan allowance for credit losses.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86" authorId="0">
      <x:text>
        <x:r>
          <x:t>TFC FY2024 Nonaccrual. USD and share amounts are in millions; ratios and per-share values are unscaled. Source unit USDm. Filed , accession . . Not reported / unavailable</x:t>
        </x:r>
      </x:text>
    </x:comment>
    <x:comment ref="F4287" authorId="0">
      <x:text>
        <x:r>
          <x:t>TFC FY2024 Cash. USD and share amounts are in millions; ratios and per-share values are unscaled. Source unit USDm. Filed , accession . . Not reported / unavailable</x:t>
        </x:r>
      </x:text>
    </x:comment>
    <x:comment ref="F4288" authorId="0">
      <x:text>
        <x:r>
          <x:t>TFC FY2024 Accumulated Other Comprehensive Income (Loss), Net of Tax.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89" authorId="0">
      <x:text>
        <x:r>
          <x:t>TFC FY2024 Interest Income (Expense), Net.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90" authorId="0">
      <x:text>
        <x:r>
          <x:t>TFC FY2024 Noninterest Income.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91" authorId="0">
      <x:text>
        <x:r>
          <x:t>TFC FY2024 Reported total net revenue. USD and share amounts are in millions; ratios and per-share values are unscaled. Source unit USDm. Filed , accession . . Not reported / unavailable</x:t>
        </x:r>
      </x:text>
    </x:comment>
    <x:comment ref="F4292" authorId="0">
      <x:text>
        <x:r>
          <x:t>TFC FY2024 Noninterest Expense.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93" authorId="0">
      <x:text>
        <x:r>
          <x:t>TFC FY2024 Provision for Loan, Lease, and Other Losses.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94" authorId="0">
      <x:text>
        <x:r>
          <x:t>TFC FY2024 Income (Loss) from Continuing Operations before Income Taxes, Noncontrolling Interest.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95" authorId="0">
      <x:text>
        <x:r>
          <x:t>TFC FY2024 Income Tax Expense (Benefit).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96" authorId="0">
      <x:text>
        <x:r>
          <x:t>TFC FY2024 Net income attributable to parent. USD and share amounts are in millions; ratios and per-share values are unscaled. Source unit USDm. Filed , accession . . Not reported / unavailable</x:t>
        </x:r>
      </x:text>
    </x:comment>
    <x:comment ref="F4297" authorId="0">
      <x:text>
        <x:r>
          <x:t>TFC FY2024 Net Income (Loss) Available to Common Stockholders, Basic.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98" authorId="0">
      <x:text>
        <x:r>
          <x:t>TFC FY2024 Preferred Stock Dividends and Other Adjustments.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299" authorId="0">
      <x:text>
        <x:r>
          <x:t>TFC FY2024 Earnings Per Share, Diluted. USD and share amounts are in millions; ratios and per-share values are unscaled. Source unit USD/shares.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00" authorId="0">
      <x:text>
        <x:r>
          <x:t>TFC FY2024 Weighted Average Number of Shares Outstanding, Diluted. USD and share amounts are in millions; ratios and per-share values are unscaled. Source unit shares.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01" authorId="0">
      <x:text>
        <x:r>
          <x:t>TFC FY2024 Common Stock, Dividends, Per Share, Declared. USD and share amounts are in millions; ratios and per-share values are unscaled. Source unit USD/shares.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02" authorId="0">
      <x:text>
        <x:r>
          <x:t>TFC FY2024 Payments of Ordinary Dividends, Common Stock.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03" authorId="0">
      <x:text>
        <x:r>
          <x:t>TFC FY2024 Payments for Repurchase of Common Stock.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04" authorId="0">
      <x:text>
        <x:r>
          <x:t>TFC FY2024 Gross loan charge-offs. USD and share amounts are in millions; ratios and per-share values are unscaled. Source unit USDm. Filed , accession . . Not reported / unavailable</x:t>
        </x:r>
      </x:text>
    </x:comment>
    <x:comment ref="F4305" authorId="0">
      <x:text>
        <x:r>
          <x:t>TFC FY2024 Loan recoveries. USD and share amounts are in millions; ratios and per-share values are unscaled. Source unit USDm. Filed , accession . . Not reported / unavailable</x:t>
        </x:r>
      </x:text>
    </x:comment>
    <x:comment ref="F4306" authorId="0">
      <x:text>
        <x:r>
          <x:t>TFC FY2024 Risk-weighted assets. USD and share amounts are in millions; ratios and per-share values are unscaled. Source unit USDm. Filed , accession . . Not reported / unavailable</x:t>
        </x:r>
      </x:text>
    </x:comment>
    <x:comment ref="F4307" authorId="0">
      <x:text>
        <x:r>
          <x:t>TFC FY2024 Actual standardized CET1 ratio. USD and share amounts are in millions; ratios and per-share values are unscaled. Source unit %. Filed , accession . . Not reported / unavailable</x:t>
        </x:r>
      </x:text>
    </x:comment>
    <x:comment ref="F4308" authorId="0">
      <x:text>
        <x:r>
          <x:t>TFC FY2024 Issuer reported net interest margin. USD and share amounts are in millions; ratios and per-share values are unscaled. Source unit %. Filed , accession . . Not reported / unavailable</x:t>
        </x:r>
      </x:text>
    </x:comment>
    <x:comment ref="F4309" authorId="0">
      <x:text>
        <x:r>
          <x:t>TFC FY2024 Reported common book value per share. USD and share amounts are in millions; ratios and per-share values are unscaled. Source unit USD/share. Filed , accession . . Not reported / unavailable</x:t>
        </x:r>
      </x:text>
    </x:comment>
    <x:comment ref="F4310" authorId="0">
      <x:text>
        <x:r>
          <x:t>TFC FY2024 Reported tangible book value per share. USD and share amounts are in millions; ratios and per-share values are unscaled. Source unit USD/share. Filed , accession . . Not reported / unavailable</x:t>
        </x:r>
      </x:text>
    </x:comment>
    <x:comment ref="F4311" authorId="0">
      <x:text>
        <x:r>
          <x:t>TFC FY2024 Reported tangible common equity. USD and share amounts are in millions; ratios and per-share values are unscaled. Source unit USDm. Filed , accession . . Not reported / unavailable</x:t>
        </x:r>
      </x:text>
    </x:comment>
    <x:comment ref="F4312" authorId="0">
      <x:text>
        <x:r>
          <x:t>TFC FY2025 Assets.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13" authorId="0">
      <x:text>
        <x:r>
          <x:t>TFC FY2025 Liabilities.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14" authorId="0">
      <x:text>
        <x:r>
          <x:t>TFC FY2025 Stockholders' Equity Attributable to Parent.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15" authorId="0">
      <x:text>
        <x:r>
          <x:t>TFC FY2025 Preferred Stock, Including Additional Paid in Capital, Net of Discount.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16" authorId="0">
      <x:text>
        <x:r>
          <x:t>TFC FY2025 Reported common shareholders equity. USD and share amounts are in millions; ratios and per-share values are unscaled. Source unit USDm. Filed , accession . . Not reported / unavailable</x:t>
        </x:r>
      </x:text>
    </x:comment>
    <x:comment ref="F4317" authorId="0">
      <x:text>
        <x:r>
          <x:t>TFC FY2025 Goodwill.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18" authorId="0">
      <x:text>
        <x:r>
          <x:t>TFC FY2025 Finite-Lived Intangible Assets, Net.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19" authorId="0">
      <x:text>
        <x:r>
          <x:t>TFC FY2025 Reported goodwill and intangible assets combined. USD and share amounts are in millions; ratios and per-share values are unscaled. Source unit USDm. Filed , accession . . Not reported / unavailable</x:t>
        </x:r>
      </x:text>
    </x:comment>
    <x:comment ref="F4320" authorId="0">
      <x:text>
        <x:r>
          <x:t>TFC FY2025 Common Stock, Shares, Outstanding. USD and share amounts are in millions; ratios and per-share values are unscaled. Source unit shares.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21" authorId="0">
      <x:text>
        <x:r>
          <x:t>TFC FY2025 Shares Issued. USD and share amounts are in millions; ratios and per-share values are unscaled. Source unit million. Filed , accession . . Not reported / unavailable</x:t>
        </x:r>
      </x:text>
    </x:comment>
    <x:comment ref="F4322" authorId="0">
      <x:text>
        <x:r>
          <x:t>TFC FY2025 Shares Treasury. USD and share amounts are in millions; ratios and per-share values are unscaled. Source unit million. Filed , accession . . Not reported / unavailable</x:t>
        </x:r>
      </x:text>
    </x:comment>
    <x:comment ref="F4323" authorId="0">
      <x:text>
        <x:r>
          <x:t>TFC FY2025 Deposits.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24" authorId="0">
      <x:text>
        <x:r>
          <x:t>TFC FY2025 Gross loans and leases selected definition.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25" authorId="0">
      <x:text>
        <x:r>
          <x:t>TFC FY2025 Net loans after allowance selected definition.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26" authorId="0">
      <x:text>
        <x:r>
          <x:t>TFC FY2025 Loan allowance for credit losses.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27" authorId="0">
      <x:text>
        <x:r>
          <x:t>TFC FY2025 Nonaccrual. USD and share amounts are in millions; ratios and per-share values are unscaled. Source unit USDm. Filed , accession . . Not reported / unavailable</x:t>
        </x:r>
      </x:text>
    </x:comment>
    <x:comment ref="F4328" authorId="0">
      <x:text>
        <x:r>
          <x:t>TFC FY2025 Cash. USD and share amounts are in millions; ratios and per-share values are unscaled. Source unit USDm. Filed , accession . . Not reported / unavailable</x:t>
        </x:r>
      </x:text>
    </x:comment>
    <x:comment ref="F4329" authorId="0">
      <x:text>
        <x:r>
          <x:t>TFC FY2025 Accumulated Other Comprehensive Income (Loss), Net of Tax.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30" authorId="0">
      <x:text>
        <x:r>
          <x:t>TFC FY2025 Interest Income (Expense), Net.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31" authorId="0">
      <x:text>
        <x:r>
          <x:t>TFC FY2025 Noninterest Income.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32" authorId="0">
      <x:text>
        <x:r>
          <x:t>TFC FY2025 Reported total net revenue. USD and share amounts are in millions; ratios and per-share values are unscaled. Source unit USDm. Filed , accession . . Not reported / unavailable</x:t>
        </x:r>
      </x:text>
    </x:comment>
    <x:comment ref="F4333" authorId="0">
      <x:text>
        <x:r>
          <x:t>TFC FY2025 Noninterest Expense.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34" authorId="0">
      <x:text>
        <x:r>
          <x:t>TFC FY2025 Provision for Loan, Lease, and Other Losses.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35" authorId="0">
      <x:text>
        <x:r>
          <x:t>TFC FY2025 Income (Loss) from Continuing Operations before Income Taxes, Noncontrolling Interest.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36" authorId="0">
      <x:text>
        <x:r>
          <x:t>TFC FY2025 Income Tax Expense (Benefit).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37" authorId="0">
      <x:text>
        <x:r>
          <x:t>TFC FY2025 Net income attributable to parent. USD and share amounts are in millions; ratios and per-share values are unscaled. Source unit USDm. Filed , accession . . Not reported / unavailable</x:t>
        </x:r>
      </x:text>
    </x:comment>
    <x:comment ref="F4338" authorId="0">
      <x:text>
        <x:r>
          <x:t>TFC FY2025 Net Income (Loss) Available to Common Stockholders, Basic.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39" authorId="0">
      <x:text>
        <x:r>
          <x:t>TFC FY2025 Preferred Stock Dividends and Other Adjustments.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40" authorId="0">
      <x:text>
        <x:r>
          <x:t>TFC FY2025 Earnings Per Share, Diluted. USD and share amounts are in millions; ratios and per-share values are unscaled. Source unit USD/shares.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41" authorId="0">
      <x:text>
        <x:r>
          <x:t>TFC FY2025 Weighted Average Number of Shares Outstanding, Diluted. USD and share amounts are in millions; ratios and per-share values are unscaled. Source unit shares.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42" authorId="0">
      <x:text>
        <x:r>
          <x:t>TFC FY2025 Common Stock, Dividends, Per Share, Declared. USD and share amounts are in millions; ratios and per-share values are unscaled. Source unit USD/shares.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43" authorId="0">
      <x:text>
        <x:r>
          <x:t>TFC FY2025 Payments of Ordinary Dividends, Common Stock.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44" authorId="0">
      <x:text>
        <x:r>
          <x:t>TFC FY2025 Payments for Repurchase of Common Stock. USD and share amounts are in millions; ratios and per-share values are unscaled. Source unit USD. Filed 2026-02-24, accession 0000092230-26-000030. https://www.sec.gov/Archives/edgar/data/92230/000009223026000030/tfc-20251231.htm. Latest eligible comparative presentation at the information cutoff.</x:t>
        </x:r>
      </x:text>
    </x:comment>
    <x:comment ref="F4345" authorId="0">
      <x:text>
        <x:r>
          <x:t>TFC FY2025 Gross loan charge-offs. USD and share amounts are in millions; ratios and per-share values are unscaled. Source unit USDm. Filed , accession . . Not reported / unavailable</x:t>
        </x:r>
      </x:text>
    </x:comment>
    <x:comment ref="F4346" authorId="0">
      <x:text>
        <x:r>
          <x:t>TFC FY2025 Loan recoveries. USD and share amounts are in millions; ratios and per-share values are unscaled. Source unit USDm. Filed , accession . . Not reported / unavailable</x:t>
        </x:r>
      </x:text>
    </x:comment>
    <x:comment ref="F4347" authorId="0">
      <x:text>
        <x:r>
          <x:t>TFC FY2025 Risk-weighted assets. USD and share amounts are in millions; ratios and per-share values are unscaled. Source unit USDm. Filed , accession . . Not reported / unavailable</x:t>
        </x:r>
      </x:text>
    </x:comment>
    <x:comment ref="F4348" authorId="0">
      <x:text>
        <x:r>
          <x:t>TFC FY2025 Actual standardized CET1 ratio. USD and share amounts are in millions; ratios and per-share values are unscaled. Source unit %. Filed , accession . . Not reported / unavailable</x:t>
        </x:r>
      </x:text>
    </x:comment>
    <x:comment ref="F4349" authorId="0">
      <x:text>
        <x:r>
          <x:t>TFC FY2025 Issuer reported net interest margin. USD and share amounts are in millions; ratios and per-share values are unscaled. Source unit %. Filed , accession . . Not reported / unavailable</x:t>
        </x:r>
      </x:text>
    </x:comment>
    <x:comment ref="F4350" authorId="0">
      <x:text>
        <x:r>
          <x:t>TFC FY2025 Reported common book value per share. USD and share amounts are in millions; ratios and per-share values are unscaled. Source unit USD/share. Filed , accession . . Not reported / unavailable</x:t>
        </x:r>
      </x:text>
    </x:comment>
    <x:comment ref="F4351" authorId="0">
      <x:text>
        <x:r>
          <x:t>TFC FY2025 Reported tangible book value per share. USD and share amounts are in millions; ratios and per-share values are unscaled. Source unit USD/share. Filed , accession . . Not reported / unavailable</x:t>
        </x:r>
      </x:text>
    </x:comment>
    <x:comment ref="F4352" authorId="0">
      <x:text>
        <x:r>
          <x:t>TFC FY2025 Reported tangible common equity. USD and share amounts are in millions; ratios and per-share values are unscaled. Source unit USDm. Filed , accession . . Not reported / unavailable</x:t>
        </x:r>
      </x:text>
    </x:comment>
    <x:comment ref="F4353" authorId="0">
      <x:text>
        <x:r>
          <x:t>TFC H1 2025 Assets. USD and share amounts are in millions; ratios and per-share values are unscaled. Source unit USD. Filed 2025-07-31, accession 0000092230-25-000123. https://www.sec.gov/Archives/edgar/data/92230/000009223025000123/tfc-20250630.htm. Latest eligible comparative presentation at the information cutoff.</x:t>
        </x:r>
      </x:text>
    </x:comment>
    <x:comment ref="F4354" authorId="0">
      <x:text>
        <x:r>
          <x:t>TFC H1 2025 Liabilities. USD and share amounts are in millions; ratios and per-share values are unscaled. Source unit USD. Filed 2025-07-31, accession 0000092230-25-000123. https://www.sec.gov/Archives/edgar/data/92230/000009223025000123/tfc-20250630.htm. Latest eligible comparative presentation at the information cutoff.</x:t>
        </x:r>
      </x:text>
    </x:comment>
    <x:comment ref="F4355" authorId="0">
      <x:text>
        <x:r>
          <x:t>TFC H1 2025 Shareholders equity attributable to parent. USD and share amounts are in millions; ratios and per-share values are unscaled. Source unit USD. Filed 2025-07-31, accession 0000092230-25-000123. https://www.sec.gov/Archives/edgar/data/92230/000009223025000123/tfc-20250630.htm. Verified original issuer table row; same-date end balance, excluding average and regulatory minimum tables.</x:t>
        </x:r>
      </x:text>
    </x:comment>
    <x:comment ref="F4356" authorId="0">
      <x:text>
        <x:r>
          <x:t>TFC H1 2025 Preferred Stock, Including Additional Paid in Capital, Net of Discount. USD and share amounts are in millions; ratios and per-share values are unscaled. Source unit USD. Filed 2025-07-31, accession 0000092230-25-000123. https://www.sec.gov/Archives/edgar/data/92230/000009223025000123/tfc-20250630.htm. Latest eligible comparative presentation at the information cutoff.</x:t>
        </x:r>
      </x:text>
    </x:comment>
    <x:comment ref="F4357" authorId="0">
      <x:text>
        <x:r>
          <x:t>TFC H1 2025 Reported common shareholders equity. USD and share amounts are in millions; ratios and per-share values are unscaled. Source unit USDm. Filed , accession . . Not reported / unavailable</x:t>
        </x:r>
      </x:text>
    </x:comment>
    <x:comment ref="F4358" authorId="0">
      <x:text>
        <x:r>
          <x:t>TFC H1 2025 Goodwill. USD and share amounts are in millions; ratios and per-share values are unscaled. Source unit USD. Filed 2025-07-31, accession 0000092230-25-000123. https://www.sec.gov/Archives/edgar/data/92230/000009223025000123/tfc-20250630.htm. Latest eligible comparative presentation at the information cutoff.</x:t>
        </x:r>
      </x:text>
    </x:comment>
    <x:comment ref="F4359" authorId="0">
      <x:text>
        <x:r>
          <x:t>TFC H1 2025 Finite-Lived Intangible Assets, Net. USD and share amounts are in millions; ratios and per-share values are unscaled. Source unit USD. Filed 2025-07-31, accession 0000092230-25-000123. https://www.sec.gov/Archives/edgar/data/92230/000009223025000123/tfc-20250630.htm. Latest eligible comparative presentation at the information cutoff.</x:t>
        </x:r>
      </x:text>
    </x:comment>
    <x:comment ref="F4360" authorId="0">
      <x:text>
        <x:r>
          <x:t>TFC H1 2025 Reported goodwill and intangible assets combined. USD and share amounts are in millions; ratios and per-share values are unscaled. Source unit USDm. Filed , accession . . Not reported / unavailable</x:t>
        </x:r>
      </x:text>
    </x:comment>
    <x:comment ref="F4361" authorId="0">
      <x:text>
        <x:r>
          <x:t>TFC H1 2025 Common Stock, Shares, Outstanding. USD and share amounts are in millions; ratios and per-share values are unscaled. Source unit shares. Filed 2025-07-31, accession 0000092230-25-000123. https://www.sec.gov/Archives/edgar/data/92230/000009223025000123/tfc-20250630.htm. Latest eligible comparative presentation at the information cutoff.</x:t>
        </x:r>
      </x:text>
    </x:comment>
    <x:comment ref="F4362" authorId="0">
      <x:text>
        <x:r>
          <x:t>TFC H1 2025 Shares Issued. USD and share amounts are in millions; ratios and per-share values are unscaled. Source unit million. Filed , accession . . Not reported / unavailable</x:t>
        </x:r>
      </x:text>
    </x:comment>
    <x:comment ref="F4363" authorId="0">
      <x:text>
        <x:r>
          <x:t>TFC H1 2025 Shares Treasury. USD and share amounts are in millions; ratios and per-share values are unscaled. Source unit million. Filed , accession . . Not reported / unavailable</x:t>
        </x:r>
      </x:text>
    </x:comment>
    <x:comment ref="F4364" authorId="0">
      <x:text>
        <x:r>
          <x:t>TFC H1 2025 Deposits. USD and share amounts are in millions; ratios and per-share values are unscaled. Source unit USDm. Filed , accession . . Not reported / unavailable</x:t>
        </x:r>
      </x:text>
    </x:comment>
    <x:comment ref="F4365" authorId="0">
      <x:text>
        <x:r>
          <x:t>TFC H1 2025 Gross loans and leases selected definition. USD and share amounts are in millions; ratios and per-share values are unscaled. Source unit USD. Filed 2025-07-31, accession 0000092230-25-000123. https://www.sec.gov/Archives/edgar/data/92230/000009223025000123/tfc-20250630.htm. Latest eligible comparative presentation at the information cutoff.</x:t>
        </x:r>
      </x:text>
    </x:comment>
    <x:comment ref="F4366" authorId="0">
      <x:text>
        <x:r>
          <x:t>TFC H1 2025 Net loans after allowance selected definition. USD and share amounts are in millions; ratios and per-share values are unscaled. Source unit USD. Filed 2025-07-31, accession 0000092230-25-000123. https://www.sec.gov/Archives/edgar/data/92230/000009223025000123/tfc-20250630.htm. Latest eligible comparative presentation at the information cutoff.</x:t>
        </x:r>
      </x:text>
    </x:comment>
    <x:comment ref="F4367" authorId="0">
      <x:text>
        <x:r>
          <x:t>TFC H1 2025 Loan allowance for credit losses. USD and share amounts are in millions; ratios and per-share values are unscaled. Source unit USD. Filed 2025-07-31, accession 0000092230-25-000123. https://www.sec.gov/Archives/edgar/data/92230/000009223025000123/tfc-20250630.htm. Latest eligible comparative presentation at the information cutoff.</x:t>
        </x:r>
      </x:text>
    </x:comment>
    <x:comment ref="F4368" authorId="0">
      <x:text>
        <x:r>
          <x:t>TFC H1 2025 Nonaccrual. USD and share amounts are in millions; ratios and per-share values are unscaled. Source unit USDm. Filed , accession . . Not reported / unavailable</x:t>
        </x:r>
      </x:text>
    </x:comment>
    <x:comment ref="F4369" authorId="0">
      <x:text>
        <x:r>
          <x:t>TFC H1 2025 Cash. USD and share amounts are in millions; ratios and per-share values are unscaled. Source unit USDm. Filed , accession . . Not reported / unavailable</x:t>
        </x:r>
      </x:text>
    </x:comment>
    <x:comment ref="F4370" authorId="0">
      <x:text>
        <x:r>
          <x:t>TFC H1 2025 Accumulated Other Comprehensive Income (Loss), Net of Tax. USD and share amounts are in millions; ratios and per-share values are unscaled. Source unit USD. Filed 2025-07-31, accession 0000092230-25-000123. https://www.sec.gov/Archives/edgar/data/92230/000009223025000123/tfc-20250630.htm. Latest eligible comparative presentation at the information cutoff.</x:t>
        </x:r>
      </x:text>
    </x:comment>
    <x:comment ref="F4371" authorId="0">
      <x:text>
        <x:r>
          <x:t>TFC H1 2025 Interest Income (Expense), Net.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72" authorId="0">
      <x:text>
        <x:r>
          <x:t>TFC H1 2025 Noninterest Income.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73" authorId="0">
      <x:text>
        <x:r>
          <x:t>TFC H1 2025 Reported total net revenue. USD and share amounts are in millions; ratios and per-share values are unscaled. Source unit USDm. Filed , accession . . Not reported / unavailable</x:t>
        </x:r>
      </x:text>
    </x:comment>
    <x:comment ref="F4374" authorId="0">
      <x:text>
        <x:r>
          <x:t>TFC H1 2025 Noninterest Expense.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75" authorId="0">
      <x:text>
        <x:r>
          <x:t>TFC H1 2025 Provision for Loan, Lease, and Other Losses.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76" authorId="0">
      <x:text>
        <x:r>
          <x:t>TFC H1 2025 Income (Loss) from Continuing Operations before Income Taxes, Noncontrolling Interest.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77" authorId="0">
      <x:text>
        <x:r>
          <x:t>TFC H1 2025 Income Tax Expense (Benefit).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78" authorId="0">
      <x:text>
        <x:r>
          <x:t>TFC H1 2025 Net income attributable to parent. USD and share amounts are in millions; ratios and per-share values are unscaled. Source unit USDm. Filed , accession . . Not reported / unavailable</x:t>
        </x:r>
      </x:text>
    </x:comment>
    <x:comment ref="F4379" authorId="0">
      <x:text>
        <x:r>
          <x:t>TFC H1 2025 Net Income (Loss) Available to Common Stockholders, Basic.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80" authorId="0">
      <x:text>
        <x:r>
          <x:t>TFC H1 2025 Preferred Stock Dividends and Other Adjustments.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81" authorId="0">
      <x:text>
        <x:r>
          <x:t>TFC H1 2025 Earnings Per Share, Diluted. USD and share amounts are in millions; ratios and per-share values are unscaled. Source unit USD/shares.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82" authorId="0">
      <x:text>
        <x:r>
          <x:t>TFC H1 2025 Weighted Average Number of Shares Outstanding, Diluted. USD and share amounts are in millions; ratios and per-share values are unscaled. Source unit shares.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83" authorId="0">
      <x:text>
        <x:r>
          <x:t>TFC H1 2025 Common Stock, Dividends, Per Share, Declared. USD and share amounts are in millions; ratios and per-share values are unscaled. Source unit USD/shares.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84" authorId="0">
      <x:text>
        <x:r>
          <x:t>TFC H1 2025 Payments of Ordinary Dividends, Common Stock.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85" authorId="0">
      <x:text>
        <x:r>
          <x:t>TFC H1 2025 Payments for Repurchase of Common Stock.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86" authorId="0">
      <x:text>
        <x:r>
          <x:t>TFC H1 2025 Gross loan charge-offs. USD and share amounts are in millions; ratios and per-share values are unscaled. Source unit USDm. Filed , accession . . Not reported / unavailable</x:t>
        </x:r>
      </x:text>
    </x:comment>
    <x:comment ref="F4387" authorId="0">
      <x:text>
        <x:r>
          <x:t>TFC H1 2025 Loan recoveries. USD and share amounts are in millions; ratios and per-share values are unscaled. Source unit USDm. Filed , accession . . Not reported / unavailable</x:t>
        </x:r>
      </x:text>
    </x:comment>
    <x:comment ref="F4388" authorId="0">
      <x:text>
        <x:r>
          <x:t>TFC H1 2025 Risk-weighted assets. USD and share amounts are in millions; ratios and per-share values are unscaled. Source unit USDm. Filed , accession . . Not reported / unavailable</x:t>
        </x:r>
      </x:text>
    </x:comment>
    <x:comment ref="F4389" authorId="0">
      <x:text>
        <x:r>
          <x:t>TFC H1 2025 Actual standardized CET1 ratio. USD and share amounts are in millions; ratios and per-share values are unscaled. Source unit %. Filed , accession . . Not reported / unavailable</x:t>
        </x:r>
      </x:text>
    </x:comment>
    <x:comment ref="F4390" authorId="0">
      <x:text>
        <x:r>
          <x:t>TFC H1 2025 Issuer reported net interest margin. USD and share amounts are in millions; ratios and per-share values are unscaled. Source unit %. Filed , accession . . Not reported / unavailable</x:t>
        </x:r>
      </x:text>
    </x:comment>
    <x:comment ref="F4391" authorId="0">
      <x:text>
        <x:r>
          <x:t>TFC H1 2025 Reported common book value per share. USD and share amounts are in millions; ratios and per-share values are unscaled. Source unit USD/share. Filed , accession . . Not reported / unavailable</x:t>
        </x:r>
      </x:text>
    </x:comment>
    <x:comment ref="F4392" authorId="0">
      <x:text>
        <x:r>
          <x:t>TFC H1 2025 Reported tangible book value per share. USD and share amounts are in millions; ratios and per-share values are unscaled. Source unit USD/share. Filed , accession . . Not reported / unavailable</x:t>
        </x:r>
      </x:text>
    </x:comment>
    <x:comment ref="F4393" authorId="0">
      <x:text>
        <x:r>
          <x:t>TFC H1 2025 Reported tangible common equity. USD and share amounts are in millions; ratios and per-share values are unscaled. Source unit USDm. Filed , accession . . Not reported / unavailable</x:t>
        </x:r>
      </x:text>
    </x:comment>
    <x:comment ref="F4394" authorId="0">
      <x:text>
        <x:r>
          <x:t>TFC H1 2026 Assets.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95" authorId="0">
      <x:text>
        <x:r>
          <x:t>TFC H1 2026 Liabilities.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396" authorId="0">
      <x:text>
        <x:r>
          <x:t>TFC H1 2026 Shareholders equity attributable to parent. USD and share amounts are in millions; ratios and per-share values are unscaled. Source unit USD. Filed 2026-07-31, accession 0000092230-26-000099. https://www.sec.gov/Archives/edgar/data/92230/000009223026000099/tfc-20260630.htm. Verified original issuer table row; same-date end balance, excluding average and regulatory minimum tables.</x:t>
        </x:r>
      </x:text>
    </x:comment>
    <x:comment ref="F4397" authorId="0">
      <x:text>
        <x:r>
          <x:t>TFC H1 2026 Preferred equity carrying amount. USD and share amounts are in millions; ratios and per-share values are unscaled. Source unit USD. Filed 2026-07-31, accession 0000092230-26-000099. https://www.sec.gov/Archives/edgar/data/92230/000009223026000099/tfc-20260630.htm. Verified original issuer table row; same-date end balance, excluding average and regulatory minimum tables.</x:t>
        </x:r>
      </x:text>
    </x:comment>
    <x:comment ref="F4398" authorId="0">
      <x:text>
        <x:r>
          <x:t>TFC H1 2026 Reported common shareholders equity. USD and share amounts are in millions; ratios and per-share values are unscaled. Source unit USDm. Filed , accession . . Not reported / unavailable</x:t>
        </x:r>
      </x:text>
    </x:comment>
    <x:comment ref="F4399" authorId="0">
      <x:text>
        <x:r>
          <x:t>TFC H1 2026 Goodwill.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00" authorId="0">
      <x:text>
        <x:r>
          <x:t>TFC H1 2026 Finite-Lived Intangible Assets, Net.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01" authorId="0">
      <x:text>
        <x:r>
          <x:t>TFC H1 2026 Reported goodwill and intangible assets combined. USD and share amounts are in millions; ratios and per-share values are unscaled. Source unit USDm. Filed , accession . . Not reported / unavailable</x:t>
        </x:r>
      </x:text>
    </x:comment>
    <x:comment ref="F4402" authorId="0">
      <x:text>
        <x:r>
          <x:t>TFC H1 2026 Common Stock, Shares, Outstanding. USD and share amounts are in millions; ratios and per-share values are unscaled. Source unit shares.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03" authorId="0">
      <x:text>
        <x:r>
          <x:t>TFC H1 2026 Shares Issued. USD and share amounts are in millions; ratios and per-share values are unscaled. Source unit million. Filed , accession . . Not reported / unavailable</x:t>
        </x:r>
      </x:text>
    </x:comment>
    <x:comment ref="F4404" authorId="0">
      <x:text>
        <x:r>
          <x:t>TFC H1 2026 Shares Treasury. USD and share amounts are in millions; ratios and per-share values are unscaled. Source unit million. Filed , accession . . Not reported / unavailable</x:t>
        </x:r>
      </x:text>
    </x:comment>
    <x:comment ref="F4405" authorId="0">
      <x:text>
        <x:r>
          <x:t>TFC H1 2026 Deposits. USD and share amounts are in millions; ratios and per-share values are unscaled. Source unit USDm. Filed , accession . . Not reported / unavailable</x:t>
        </x:r>
      </x:text>
    </x:comment>
    <x:comment ref="F4406" authorId="0">
      <x:text>
        <x:r>
          <x:t>TFC H1 2026 Gross loans and leases selected definition.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07" authorId="0">
      <x:text>
        <x:r>
          <x:t>TFC H1 2026 Net loans after allowance selected definition.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08" authorId="0">
      <x:text>
        <x:r>
          <x:t>TFC H1 2026 Loan allowance for credit losses.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09" authorId="0">
      <x:text>
        <x:r>
          <x:t>TFC H1 2026 Nonaccrual. USD and share amounts are in millions; ratios and per-share values are unscaled. Source unit USDm. Filed , accession . . Not reported / unavailable</x:t>
        </x:r>
      </x:text>
    </x:comment>
    <x:comment ref="F4410" authorId="0">
      <x:text>
        <x:r>
          <x:t>TFC H1 2026 Cash. USD and share amounts are in millions; ratios and per-share values are unscaled. Source unit USDm. Filed , accession . . Not reported / unavailable</x:t>
        </x:r>
      </x:text>
    </x:comment>
    <x:comment ref="F4411" authorId="0">
      <x:text>
        <x:r>
          <x:t>TFC H1 2026 Accumulated Other Comprehensive Income (Loss), Net of Tax.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12" authorId="0">
      <x:text>
        <x:r>
          <x:t>TFC H1 2026 Interest Income (Expense), Net.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13" authorId="0">
      <x:text>
        <x:r>
          <x:t>TFC H1 2026 Noninterest Income.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14" authorId="0">
      <x:text>
        <x:r>
          <x:t>TFC H1 2026 Reported total net revenue. USD and share amounts are in millions; ratios and per-share values are unscaled. Source unit USDm. Filed , accession . . Not reported / unavailable</x:t>
        </x:r>
      </x:text>
    </x:comment>
    <x:comment ref="F4415" authorId="0">
      <x:text>
        <x:r>
          <x:t>TFC H1 2026 Noninterest Expense.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16" authorId="0">
      <x:text>
        <x:r>
          <x:t>TFC H1 2026 Provision for Loan, Lease, and Other Losses.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17" authorId="0">
      <x:text>
        <x:r>
          <x:t>TFC H1 2026 Income (Loss) from Continuing Operations before Income Taxes, Noncontrolling Interest.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18" authorId="0">
      <x:text>
        <x:r>
          <x:t>TFC H1 2026 Income Tax Expense (Benefit).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19" authorId="0">
      <x:text>
        <x:r>
          <x:t>TFC H1 2026 Net income attributable to parent. USD and share amounts are in millions; ratios and per-share values are unscaled. Source unit USDm. Filed , accession . . Not reported / unavailable</x:t>
        </x:r>
      </x:text>
    </x:comment>
    <x:comment ref="F4420" authorId="0">
      <x:text>
        <x:r>
          <x:t>TFC H1 2026 Net Income (Loss) Available to Common Stockholders, Basic.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21" authorId="0">
      <x:text>
        <x:r>
          <x:t>TFC H1 2026 Preferred Stock Dividends and Other Adjustments.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22" authorId="0">
      <x:text>
        <x:r>
          <x:t>TFC H1 2026 Earnings Per Share, Diluted. USD and share amounts are in millions; ratios and per-share values are unscaled. Source unit USD/shares.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23" authorId="0">
      <x:text>
        <x:r>
          <x:t>TFC H1 2026 Weighted Average Number of Shares Outstanding, Diluted. USD and share amounts are in millions; ratios and per-share values are unscaled. Source unit shares.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24" authorId="0">
      <x:text>
        <x:r>
          <x:t>TFC H1 2026 Common Stock, Dividends, Per Share, Declared. USD and share amounts are in millions; ratios and per-share values are unscaled. Source unit USD/shares.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25" authorId="0">
      <x:text>
        <x:r>
          <x:t>TFC H1 2026 Payments of Ordinary Dividends, Common Stock.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26" authorId="0">
      <x:text>
        <x:r>
          <x:t>TFC H1 2026 Payments for Repurchase of Common Stock. USD and share amounts are in millions; ratios and per-share values are unscaled. Source unit USD. Filed 2026-07-31, accession 0000092230-26-000099. https://www.sec.gov/Archives/edgar/data/92230/000009223026000099/tfc-20260630.htm. Latest eligible comparative presentation at the information cutoff.</x:t>
        </x:r>
      </x:text>
    </x:comment>
    <x:comment ref="F4427" authorId="0">
      <x:text>
        <x:r>
          <x:t>TFC H1 2026 Gross loan charge-offs. USD and share amounts are in millions; ratios and per-share values are unscaled. Source unit USDm. Filed , accession . . Not reported / unavailable</x:t>
        </x:r>
      </x:text>
    </x:comment>
    <x:comment ref="F4428" authorId="0">
      <x:text>
        <x:r>
          <x:t>TFC H1 2026 Loan recoveries. USD and share amounts are in millions; ratios and per-share values are unscaled. Source unit USDm. Filed , accession . . Not reported / unavailable</x:t>
        </x:r>
      </x:text>
    </x:comment>
    <x:comment ref="F4429" authorId="0">
      <x:text>
        <x:r>
          <x:t>TFC H1 2026 Risk-weighted assets. USD and share amounts are in millions; ratios and per-share values are unscaled. Source unit USDm. Filed , accession . . Not reported / unavailable</x:t>
        </x:r>
      </x:text>
    </x:comment>
    <x:comment ref="F4430" authorId="0">
      <x:text>
        <x:r>
          <x:t>TFC H1 2026 Actual standardized CET1 ratio. USD and share amounts are in millions; ratios and per-share values are unscaled. Source unit pure. Filed 2026-07-31, accession 0000092230-26-000099. https://www.sec.gov/Archives/edgar/data/92230/000009223026000099/tfc-20260630.htm. Verified original issuer table row; same-date end balance, excluding average and regulatory minimum tables.</x:t>
        </x:r>
      </x:text>
    </x:comment>
    <x:comment ref="F4431" authorId="0">
      <x:text>
        <x:r>
          <x:t>TFC H1 2026 Issuer reported net interest margin. USD and share amounts are in millions; ratios and per-share values are unscaled. Source unit %. Filed , accession . . Not reported / unavailable</x:t>
        </x:r>
      </x:text>
    </x:comment>
    <x:comment ref="F4432" authorId="0">
      <x:text>
        <x:r>
          <x:t>TFC H1 2026 Reported common book value per share. USD and share amounts are in millions; ratios and per-share values are unscaled. Source unit USD/share. Filed , accession . . Not reported / unavailable</x:t>
        </x:r>
      </x:text>
    </x:comment>
    <x:comment ref="F4433" authorId="0">
      <x:text>
        <x:r>
          <x:t>TFC H1 2026 Reported tangible book value per share. USD and share amounts are in millions; ratios and per-share values are unscaled. Source unit USD/share. Filed , accession . . Not reported / unavailable</x:t>
        </x:r>
      </x:text>
    </x:comment>
    <x:comment ref="F4434" authorId="0">
      <x:text>
        <x:r>
          <x:t>TFC H1 2026 Reported tangible common equity. USD and share amounts are in millions; ratios and per-share values are unscaled. Source unit USDm. Filed , accession . . Not reported / unavailable</x:t>
        </x:r>
      </x:text>
    </x:comment>
    <x:comment ref="F4435" authorId="0">
      <x:text>
        <x:r>
          <x:t>COF FY2016 Assets. USD and share amounts are in millions; ratios and per-share values are unscaled. Source unit USD. Filed 2018-02-21, accession 0000927628-18-000107. https://www.sec.gov/Archives/edgar/data/927628/000092762818000107/cof-12312017x10k.htm. Latest eligible comparative presentation at the information cutoff.</x:t>
        </x:r>
      </x:text>
    </x:comment>
    <x:comment ref="F4436" authorId="0">
      <x:text>
        <x:r>
          <x:t>COF FY2016 Liabilities. USD and share amounts are in millions; ratios and per-share values are unscaled. Source unit USD. Filed 2018-02-21, accession 0000927628-18-000107. https://www.sec.gov/Archives/edgar/data/927628/000092762818000107/cof-12312017x10k.htm. Latest eligible comparative presentation at the information cutoff.</x:t>
        </x:r>
      </x:text>
    </x:comment>
    <x:comment ref="F4437" authorId="0">
      <x:text>
        <x:r>
          <x:t>COF FY2016 Stockholders' Equity Attributable to Parent.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438" authorId="0">
      <x:text>
        <x:r>
          <x:t>COF FY2016 Preferred Stock, Including Additional Paid in Capital, Net of Discount. USD and share amounts are in millions; ratios and per-share values are unscaled. Source unit USD. Filed 2018-02-21, accession 0000927628-18-000107. https://www.sec.gov/Archives/edgar/data/927628/000092762818000107/cof-12312017x10k.htm. Latest eligible comparative presentation at the information cutoff.</x:t>
        </x:r>
      </x:text>
    </x:comment>
    <x:comment ref="F4439" authorId="0">
      <x:text>
        <x:r>
          <x:t>COF FY2016 Reported common shareholders equity. USD and share amounts are in millions; ratios and per-share values are unscaled. Source unit USDm. Filed , accession . . Not reported / unavailable</x:t>
        </x:r>
      </x:text>
    </x:comment>
    <x:comment ref="F4440" authorId="0">
      <x:text>
        <x:r>
          <x:t>COF FY2016 Goodwill.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441" authorId="0">
      <x:text>
        <x:r>
          <x:t>COF FY2016 Intangible Assets, Net (Excluding Goodwill). USD and share amounts are in millions; ratios and per-share values are unscaled. Source unit USD. Filed 2018-02-21, accession 0000927628-18-000107. https://www.sec.gov/Archives/edgar/data/927628/000092762818000107/cof-12312017x10k.htm. Latest eligible comparative presentation at the information cutoff.</x:t>
        </x:r>
      </x:text>
    </x:comment>
    <x:comment ref="F4442" authorId="0">
      <x:text>
        <x:r>
          <x:t>COF FY2016 Reported goodwill and intangible assets combined. USD and share amounts are in millions; ratios and per-share values are unscaled. Source unit USDm. Filed , accession . . Not reported / unavailable</x:t>
        </x:r>
      </x:text>
    </x:comment>
    <x:comment ref="F4443" authorId="0">
      <x:text>
        <x:r>
          <x:t>COF FY2016 Common Stock, Shares, Outstanding. USD and share amounts are in millions; ratios and per-share values are unscaled. Source unit shares. Filed 2018-02-21, accession 0000927628-18-000107. https://www.sec.gov/Archives/edgar/data/927628/000092762818000107/cof-12312017x10k.htm. Latest eligible comparative presentation at the information cutoff.</x:t>
        </x:r>
      </x:text>
    </x:comment>
    <x:comment ref="F4444" authorId="0">
      <x:text>
        <x:r>
          <x:t>COF FY2016 Common Stock, Shares, Issued. USD and share amounts are in millions; ratios and per-share values are unscaled. Source unit shares. Filed 2018-02-21, accession 0000927628-18-000107. https://www.sec.gov/Archives/edgar/data/927628/000092762818000107/cof-12312017x10k.htm. Latest eligible comparative presentation at the information cutoff.</x:t>
        </x:r>
      </x:text>
    </x:comment>
    <x:comment ref="F4445" authorId="0">
      <x:text>
        <x:r>
          <x:t>COF FY2016 Treasury Stock, Common, Shares. USD and share amounts are in millions; ratios and per-share values are unscaled. Source unit shares. Filed 2018-02-21, accession 0000927628-18-000107. https://www.sec.gov/Archives/edgar/data/927628/000092762818000107/cof-12312017x10k.htm. Latest eligible comparative presentation at the information cutoff.</x:t>
        </x:r>
      </x:text>
    </x:comment>
    <x:comment ref="F4446" authorId="0">
      <x:text>
        <x:r>
          <x:t>COF FY2016 Deposits.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47" authorId="0">
      <x:text>
        <x:r>
          <x:t>COF FY2016 Gross loans and leases selected definition. USD and share amounts are in millions; ratios and per-share values are unscaled. Source unit USDm. Filed , accession . . Not reported / unavailable</x:t>
        </x:r>
      </x:text>
    </x:comment>
    <x:comment ref="F4448" authorId="0">
      <x:text>
        <x:r>
          <x:t>COF FY2016 Loans and Leases Receivable, Net Amount. USD and share amounts are in millions; ratios and per-share values are unscaled. Source unit USD. Filed 2018-02-21, accession 0000927628-18-000107. https://www.sec.gov/Archives/edgar/data/927628/000092762818000107/cof-12312017x10k.htm. Latest eligible comparative presentation at the information cutoff.</x:t>
        </x:r>
      </x:text>
    </x:comment>
    <x:comment ref="F4449" authorId="0">
      <x:text>
        <x:r>
          <x:t>COF FY2016 Loan allowance for credit losses. USD and share amounts are in millions; ratios and per-share values are unscaled. Source unit USDm. Filed , accession . . Not reported / unavailable</x:t>
        </x:r>
      </x:text>
    </x:comment>
    <x:comment ref="F4450" authorId="0">
      <x:text>
        <x:r>
          <x:t>COF FY2016 Nonaccrual. USD and share amounts are in millions; ratios and per-share values are unscaled. Source unit USDm. Filed , accession . . Not reported / unavailable</x:t>
        </x:r>
      </x:text>
    </x:comment>
    <x:comment ref="F4451" authorId="0">
      <x:text>
        <x:r>
          <x:t>COF FY2016 Cash. USD and share amounts are in millions; ratios and per-share values are unscaled. Source unit USDm. Filed , accession . . Not reported / unavailable</x:t>
        </x:r>
      </x:text>
    </x:comment>
    <x:comment ref="F4452" authorId="0">
      <x:text>
        <x:r>
          <x:t>COF FY2016 Accumulated Other Comprehensive Income (Loss), Net of Tax.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453" authorId="0">
      <x:text>
        <x:r>
          <x:t>COF FY2016 Interest Income (Expense), Net.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54" authorId="0">
      <x:text>
        <x:r>
          <x:t>COF FY2016 Noninterest Income.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55" authorId="0">
      <x:text>
        <x:r>
          <x:t>COF FY2016 Revenues.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56" authorId="0">
      <x:text>
        <x:r>
          <x:t>COF FY2016 Noninterest Expense.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57" authorId="0">
      <x:text>
        <x:r>
          <x:t>COF FY2016 Provision for Loan, Lease, and Other Losses.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58" authorId="0">
      <x:text>
        <x:r>
          <x:t>COF FY2016 Income (Loss) from Continuing Operations before Income Taxes, Noncontrolling Interest.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59" authorId="0">
      <x:text>
        <x:r>
          <x:t>COF FY2016 Income Tax Expense (Benefit).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60" authorId="0">
      <x:text>
        <x:r>
          <x:t>COF FY2016 Net Income (Loss) Attributable to Parent.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61" authorId="0">
      <x:text>
        <x:r>
          <x:t>COF FY2016 Net Income (Loss) Available to Common Stockholders, Basic.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62" authorId="0">
      <x:text>
        <x:r>
          <x:t>COF FY2016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4463" authorId="0">
      <x:text>
        <x:r>
          <x:t>COF FY2016 Earnings Per Share, Diluted. USD and share amounts are in millions; ratios and per-share values are unscaled. Source unit USD/shares.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64" authorId="0">
      <x:text>
        <x:r>
          <x:t>COF FY2016 Weighted Average Number of Shares Outstanding, Diluted. USD and share amounts are in millions; ratios and per-share values are unscaled. Source unit shares.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65" authorId="0">
      <x:text>
        <x:r>
          <x:t>COF FY2016 Common Stock, Dividends, Per Share, Declared. USD and share amounts are in millions; ratios and per-share values are unscaled. Source unit USD/shares. Filed 2018-02-21, accession 0000927628-18-000107. https://www.sec.gov/Archives/edgar/data/927628/000092762818000107/cof-12312017x10k.htm. Latest eligible comparative presentation at the information cutoff.</x:t>
        </x:r>
      </x:text>
    </x:comment>
    <x:comment ref="F4466" authorId="0">
      <x:text>
        <x:r>
          <x:t>COF FY2016 Payments of Ordinary Dividends, Common Stock.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67" authorId="0">
      <x:text>
        <x:r>
          <x:t>COF FY2016 Payments for Repurchase of Common Stock.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68" authorId="0">
      <x:text>
        <x:r>
          <x:t>COF FY2016 Gross loan charge-offs. USD and share amounts are in millions; ratios and per-share values are unscaled. Source unit USDm. Filed , accession . . Not reported / unavailable</x:t>
        </x:r>
      </x:text>
    </x:comment>
    <x:comment ref="F4469" authorId="0">
      <x:text>
        <x:r>
          <x:t>COF FY2016 Loan recoveries. USD and share amounts are in millions; ratios and per-share values are unscaled. Source unit USDm. Filed , accession . . Not reported / unavailable</x:t>
        </x:r>
      </x:text>
    </x:comment>
    <x:comment ref="F4470" authorId="0">
      <x:text>
        <x:r>
          <x:t>COF FY2016 Risk-weighted assets. USD and share amounts are in millions; ratios and per-share values are unscaled. Source unit USDm. Filed , accession . . Not reported / unavailable</x:t>
        </x:r>
      </x:text>
    </x:comment>
    <x:comment ref="F4471" authorId="0">
      <x:text>
        <x:r>
          <x:t>COF FY2016 Actual standardized CET1 ratio. USD and share amounts are in millions; ratios and per-share values are unscaled. Source unit %. Filed , accession . . Not reported / unavailable</x:t>
        </x:r>
      </x:text>
    </x:comment>
    <x:comment ref="F4472" authorId="0">
      <x:text>
        <x:r>
          <x:t>COF FY2016 Issuer reported net interest margin. USD and share amounts are in millions; ratios and per-share values are unscaled. Source unit %. Filed , accession . . Not reported / unavailable</x:t>
        </x:r>
      </x:text>
    </x:comment>
    <x:comment ref="F4473" authorId="0">
      <x:text>
        <x:r>
          <x:t>COF FY2016 Reported common book value per share. USD and share amounts are in millions; ratios and per-share values are unscaled. Source unit USD/shares. Filed 2017-02-23, accession 0000927628-17-000115. https://www.sec.gov/Archives/edgar/data/927628/000092762817000115/cof-12312016x10k.htm. Verified original issuer table row; same-date end balance, excluding average and regulatory minimum tables.</x:t>
        </x:r>
      </x:text>
    </x:comment>
    <x:comment ref="F4474" authorId="0">
      <x:text>
        <x:r>
          <x:t>COF FY2016 Reported tangible book value per share. USD and share amounts are in millions; ratios and per-share values are unscaled. Source unit USD/shares. Filed 2017-02-23, accession 0000927628-17-000115. https://www.sec.gov/Archives/edgar/data/927628/000092762817000115/cof-12312016x10k.htm. Verified original issuer table row; same-date end balance, excluding average and regulatory minimum tables.</x:t>
        </x:r>
      </x:text>
    </x:comment>
    <x:comment ref="F4475" authorId="0">
      <x:text>
        <x:r>
          <x:t>COF FY2016 Reported tangible common equity. USD and share amounts are in millions; ratios and per-share values are unscaled. Source unit USDm. Filed , accession . . Not reported / unavailable</x:t>
        </x:r>
      </x:text>
    </x:comment>
    <x:comment ref="F4476" authorId="0">
      <x:text>
        <x:r>
          <x:t>COF FY2017 Assets.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77" authorId="0">
      <x:text>
        <x:r>
          <x:t>COF FY2017 Liabilities.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78" authorId="0">
      <x:text>
        <x:r>
          <x:t>COF FY2017 Stockholders' Equity Attributable to Parent.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479" authorId="0">
      <x:text>
        <x:r>
          <x:t>COF FY2017 Preferred Stock, Including Additional Paid in Capital, Net of Discount.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80" authorId="0">
      <x:text>
        <x:r>
          <x:t>COF FY2017 Reported common shareholders equity. USD and share amounts are in millions; ratios and per-share values are unscaled. Source unit USDm. Filed , accession . . Not reported / unavailable</x:t>
        </x:r>
      </x:text>
    </x:comment>
    <x:comment ref="F4481" authorId="0">
      <x:text>
        <x:r>
          <x:t>COF FY2017 Goodwill.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482" authorId="0">
      <x:text>
        <x:r>
          <x:t>COF FY2017 Intangible Assets, Net (Excluding Goodwill).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83" authorId="0">
      <x:text>
        <x:r>
          <x:t>COF FY2017 Reported goodwill and intangible assets combined. USD and share amounts are in millions; ratios and per-share values are unscaled. Source unit USDm. Filed , accession . . Not reported / unavailable</x:t>
        </x:r>
      </x:text>
    </x:comment>
    <x:comment ref="F4484" authorId="0">
      <x:text>
        <x:r>
          <x:t>COF FY2017 Common Stock, Shares, Outstanding. USD and share amounts are in millions; ratios and per-share values are unscaled. Source unit shares.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85" authorId="0">
      <x:text>
        <x:r>
          <x:t>COF FY2017 Common Stock, Shares, Issued. USD and share amounts are in millions; ratios and per-share values are unscaled. Source unit shares.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86" authorId="0">
      <x:text>
        <x:r>
          <x:t>COF FY2017 Treasury Stock, Common, Shares. USD and share amounts are in millions; ratios and per-share values are unscaled. Source unit shares.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87" authorId="0">
      <x:text>
        <x:r>
          <x:t>COF FY2017 Deposits.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488" authorId="0">
      <x:text>
        <x:r>
          <x:t>COF FY2017 Gross loans and leases selected definition. USD and share amounts are in millions; ratios and per-share values are unscaled. Source unit USDm. Filed , accession . . Not reported / unavailable</x:t>
        </x:r>
      </x:text>
    </x:comment>
    <x:comment ref="F4489" authorId="0">
      <x:text>
        <x:r>
          <x:t>COF FY2017 Loans and Leases Receivable, Net Amount. USD and share amounts are in millions; ratios and per-share values are unscaled. Source unit USD. Filed 2019-02-20, accession 0000927628-19-000093. https://www.sec.gov/Archives/edgar/data/927628/000092762819000093/cof-12312018x10k.htm. Latest eligible comparative presentation at the information cutoff.</x:t>
        </x:r>
      </x:text>
    </x:comment>
    <x:comment ref="F4490" authorId="0">
      <x:text>
        <x:r>
          <x:t>COF FY2017 Loan allowance for credit losses. USD and share amounts are in millions; ratios and per-share values are unscaled. Source unit USDm. Filed , accession . . Not reported / unavailable</x:t>
        </x:r>
      </x:text>
    </x:comment>
    <x:comment ref="F4491" authorId="0">
      <x:text>
        <x:r>
          <x:t>COF FY2017 Nonaccrual. USD and share amounts are in millions; ratios and per-share values are unscaled. Source unit USDm. Filed , accession . . Not reported / unavailable</x:t>
        </x:r>
      </x:text>
    </x:comment>
    <x:comment ref="F4492" authorId="0">
      <x:text>
        <x:r>
          <x:t>COF FY2017 Cash. USD and share amounts are in millions; ratios and per-share values are unscaled. Source unit USDm. Filed , accession . . Not reported / unavailable</x:t>
        </x:r>
      </x:text>
    </x:comment>
    <x:comment ref="F4493" authorId="0">
      <x:text>
        <x:r>
          <x:t>COF FY2017 Accumulated Other Comprehensive Income (Loss), Net of Tax.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494" authorId="0">
      <x:text>
        <x:r>
          <x:t>COF FY2017 Interest Income (Expense), Net.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495" authorId="0">
      <x:text>
        <x:r>
          <x:t>COF FY2017 Noninterest Income.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496" authorId="0">
      <x:text>
        <x:r>
          <x:t>COF FY2017 Revenues.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497" authorId="0">
      <x:text>
        <x:r>
          <x:t>COF FY2017 Noninterest Expense.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498" authorId="0">
      <x:text>
        <x:r>
          <x:t>COF FY2017 Provision for Loan, Lease, and Other Losses.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499" authorId="0">
      <x:text>
        <x:r>
          <x:t>COF FY2017 Income (Loss) from Continuing Operations before Income Taxes, Noncontrolling Interest.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00" authorId="0">
      <x:text>
        <x:r>
          <x:t>COF FY2017 Income Tax Expense (Benefit).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01" authorId="0">
      <x:text>
        <x:r>
          <x:t>COF FY2017 Net Income (Loss) Attributable to Parent.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02" authorId="0">
      <x:text>
        <x:r>
          <x:t>COF FY2017 Net Income (Loss) Available to Common Stockholders, Basic.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03" authorId="0">
      <x:text>
        <x:r>
          <x:t>COF FY2017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4504" authorId="0">
      <x:text>
        <x:r>
          <x:t>COF FY2017 Earnings Per Share, Diluted. USD and share amounts are in millions; ratios and per-share values are unscaled. Source unit USD/shares.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05" authorId="0">
      <x:text>
        <x:r>
          <x:t>COF FY2017 Weighted Average Number of Shares Outstanding, Diluted. USD and share amounts are in millions; ratios and per-share values are unscaled. Source unit shares.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06" authorId="0">
      <x:text>
        <x:r>
          <x:t>COF FY2017 Common Stock, Dividends, Per Share, Declared. USD and share amounts are in millions; ratios and per-share values are unscaled. Source unit USD/shares. Filed 2018-02-21, accession 0000927628-18-000107. https://www.sec.gov/Archives/edgar/data/927628/000092762818000107/cof-12312017x10k.htm. Latest eligible comparative presentation at the information cutoff.</x:t>
        </x:r>
      </x:text>
    </x:comment>
    <x:comment ref="F4507" authorId="0">
      <x:text>
        <x:r>
          <x:t>COF FY2017 Payments of Ordinary Dividends, Common Stock.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08" authorId="0">
      <x:text>
        <x:r>
          <x:t>COF FY2017 Payments for Repurchase of Common Stock.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09" authorId="0">
      <x:text>
        <x:r>
          <x:t>COF FY2017 Gross loan charge-offs. USD and share amounts are in millions; ratios and per-share values are unscaled. Source unit USDm. Filed , accession . . Not reported / unavailable</x:t>
        </x:r>
      </x:text>
    </x:comment>
    <x:comment ref="F4510" authorId="0">
      <x:text>
        <x:r>
          <x:t>COF FY2017 Loan recoveries. USD and share amounts are in millions; ratios and per-share values are unscaled. Source unit USDm. Filed , accession . . Not reported / unavailable</x:t>
        </x:r>
      </x:text>
    </x:comment>
    <x:comment ref="F4511" authorId="0">
      <x:text>
        <x:r>
          <x:t>COF FY2017 Risk-weighted assets. USD and share amounts are in millions; ratios and per-share values are unscaled. Source unit USDm. Filed , accession . . Not reported / unavailable</x:t>
        </x:r>
      </x:text>
    </x:comment>
    <x:comment ref="F4512" authorId="0">
      <x:text>
        <x:r>
          <x:t>COF FY2017 Actual standardized CET1 ratio. USD and share amounts are in millions; ratios and per-share values are unscaled. Source unit %. Filed , accession . . Not reported / unavailable</x:t>
        </x:r>
      </x:text>
    </x:comment>
    <x:comment ref="F4513" authorId="0">
      <x:text>
        <x:r>
          <x:t>COF FY2017 Issuer reported net interest margin. USD and share amounts are in millions; ratios and per-share values are unscaled. Source unit %. Filed , accession . . Not reported / unavailable</x:t>
        </x:r>
      </x:text>
    </x:comment>
    <x:comment ref="F4514" authorId="0">
      <x:text>
        <x:r>
          <x:t>COF FY2017 Reported common book value per share. USD and share amounts are in millions; ratios and per-share values are unscaled. Source unit USD/shares. Filed 2018-02-21, accession 0000927628-18-000107. https://www.sec.gov/Archives/edgar/data/927628/000092762818000107/cof-12312017x10k.htm. Verified original issuer table row; same-date end balance, excluding average and regulatory minimum tables.</x:t>
        </x:r>
      </x:text>
    </x:comment>
    <x:comment ref="F4515" authorId="0">
      <x:text>
        <x:r>
          <x:t>COF FY2017 Reported tangible book value per share. USD and share amounts are in millions; ratios and per-share values are unscaled. Source unit USD/shares. Filed 2018-02-21, accession 0000927628-18-000107. https://www.sec.gov/Archives/edgar/data/927628/000092762818000107/cof-12312017x10k.htm. Verified original issuer table row; same-date end balance, excluding average and regulatory minimum tables.</x:t>
        </x:r>
      </x:text>
    </x:comment>
    <x:comment ref="F4516" authorId="0">
      <x:text>
        <x:r>
          <x:t>COF FY2017 Reported tangible common equity. USD and share amounts are in millions; ratios and per-share values are unscaled. Source unit USDm. Filed , accession . . Not reported / unavailable</x:t>
        </x:r>
      </x:text>
    </x:comment>
    <x:comment ref="F4517" authorId="0">
      <x:text>
        <x:r>
          <x:t>COF FY2018 Assets.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18" authorId="0">
      <x:text>
        <x:r>
          <x:t>COF FY2018 Liabilities.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19" authorId="0">
      <x:text>
        <x:r>
          <x:t>COF FY2018 Stockholders' Equity Attributable to Parent.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20" authorId="0">
      <x:text>
        <x:r>
          <x:t>COF FY2018 Preferred Stock, Including Additional Paid in Capital, Net of Discount.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21" authorId="0">
      <x:text>
        <x:r>
          <x:t>COF FY2018 Reported common shareholders equity. USD and share amounts are in millions; ratios and per-share values are unscaled. Source unit USDm. Filed , accession . . Not reported / unavailable</x:t>
        </x:r>
      </x:text>
    </x:comment>
    <x:comment ref="F4522" authorId="0">
      <x:text>
        <x:r>
          <x:t>COF FY2018 Goodwill.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23" authorId="0">
      <x:text>
        <x:r>
          <x:t>COF FY2018 Intangible Assets, Net (Excluding Goodwill).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24" authorId="0">
      <x:text>
        <x:r>
          <x:t>COF FY2018 Reported goodwill and intangible assets combined. USD and share amounts are in millions; ratios and per-share values are unscaled. Source unit USDm. Filed , accession . . Not reported / unavailable</x:t>
        </x:r>
      </x:text>
    </x:comment>
    <x:comment ref="F4525" authorId="0">
      <x:text>
        <x:r>
          <x:t>COF FY2018 Common Stock, Shares, Outstanding. USD and share amounts are in millions; ratios and per-share values are unscaled. Source unit shares.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26" authorId="0">
      <x:text>
        <x:r>
          <x:t>COF FY2018 Common Stock, Shares, Issued. USD and share amounts are in millions; ratios and per-share values are unscaled. Source unit shares.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27" authorId="0">
      <x:text>
        <x:r>
          <x:t>COF FY2018 Treasury Stock, Common, Shares. USD and share amounts are in millions; ratios and per-share values are unscaled. Source unit shares.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28" authorId="0">
      <x:text>
        <x:r>
          <x:t>COF FY2018 Deposits.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29" authorId="0">
      <x:text>
        <x:r>
          <x:t>COF FY2018 Gross loans and leases selected definition. USD and share amounts are in millions; ratios and per-share values are unscaled. Source unit USDm. Filed , accession . . Not reported / unavailable</x:t>
        </x:r>
      </x:text>
    </x:comment>
    <x:comment ref="F4530" authorId="0">
      <x:text>
        <x:r>
          <x:t>COF FY2018 Loans and Leases Receivable, Net Amount.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31" authorId="0">
      <x:text>
        <x:r>
          <x:t>COF FY2018 Loan allowance for credit losses. USD and share amounts are in millions; ratios and per-share values are unscaled. Source unit USDm. Filed , accession . . Not reported / unavailable</x:t>
        </x:r>
      </x:text>
    </x:comment>
    <x:comment ref="F4532" authorId="0">
      <x:text>
        <x:r>
          <x:t>COF FY2018 Nonaccrual. USD and share amounts are in millions; ratios and per-share values are unscaled. Source unit USDm. Filed , accession . . Not reported / unavailable</x:t>
        </x:r>
      </x:text>
    </x:comment>
    <x:comment ref="F4533" authorId="0">
      <x:text>
        <x:r>
          <x:t>COF FY2018 Cash. USD and share amounts are in millions; ratios and per-share values are unscaled. Source unit USDm. Filed , accession . . Not reported / unavailable</x:t>
        </x:r>
      </x:text>
    </x:comment>
    <x:comment ref="F4534" authorId="0">
      <x:text>
        <x:r>
          <x:t>COF FY2018 Accumulated Other Comprehensive Income (Loss), Net of Tax. USD and share amounts are in millions; ratios and per-share values are unscaled. Source unit USD. Filed 2020-05-01, accession 0000927628-20-000173. https://data.sec.gov/api/xbrl/companyfacts/CIK0000927628.json. Latest eligible comparative presentation at the information cutoff.</x:t>
        </x:r>
      </x:text>
    </x:comment>
    <x:comment ref="F4535" authorId="0">
      <x:text>
        <x:r>
          <x:t>COF FY2018 Interest Income (Expense), Net.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36" authorId="0">
      <x:text>
        <x:r>
          <x:t>COF FY2018 Noninterest Income.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37" authorId="0">
      <x:text>
        <x:r>
          <x:t>COF FY2018 Revenues.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38" authorId="0">
      <x:text>
        <x:r>
          <x:t>COF FY2018 Noninterest Expense.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39" authorId="0">
      <x:text>
        <x:r>
          <x:t>COF FY2018 Provision for Loan, Lease, and Other Losses.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40" authorId="0">
      <x:text>
        <x:r>
          <x:t>COF FY2018 Income (Loss) from Continuing Operations before Income Taxes, Noncontrolling Interest.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41" authorId="0">
      <x:text>
        <x:r>
          <x:t>COF FY2018 Income Tax Expense (Benefit).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42" authorId="0">
      <x:text>
        <x:r>
          <x:t>COF FY2018 Net Income (Loss) Attributable to Parent.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43" authorId="0">
      <x:text>
        <x:r>
          <x:t>COF FY2018 Net Income (Loss) Available to Common Stockholders, Basic.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44" authorId="0">
      <x:text>
        <x:r>
          <x:t>COF FY2018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4545" authorId="0">
      <x:text>
        <x:r>
          <x:t>COF FY2018 Earnings Per Share, Diluted. USD and share amounts are in millions; ratios and per-share values are unscaled. Source unit USD/shares.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46" authorId="0">
      <x:text>
        <x:r>
          <x:t>COF FY2018 Weighted Average Number of Shares Outstanding, Diluted. USD and share amounts are in millions; ratios and per-share values are unscaled. Source unit shares.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47" authorId="0">
      <x:text>
        <x:r>
          <x:t>COF FY2018 Dividends per common share. USD and share amounts are in millions; ratios and per-share values are unscaled. Source unit USD/share. Filed , accession . . Not reported / unavailable</x:t>
        </x:r>
      </x:text>
    </x:comment>
    <x:comment ref="F4548" authorId="0">
      <x:text>
        <x:r>
          <x:t>COF FY2018 Payments of Ordinary Dividends, Common Stock.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49" authorId="0">
      <x:text>
        <x:r>
          <x:t>COF FY2018 Payments for Repurchase of Common Stock.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50" authorId="0">
      <x:text>
        <x:r>
          <x:t>COF FY2018 Gross loan charge-offs. USD and share amounts are in millions; ratios and per-share values are unscaled. Source unit USDm. Filed , accession . . Not reported / unavailable</x:t>
        </x:r>
      </x:text>
    </x:comment>
    <x:comment ref="F4551" authorId="0">
      <x:text>
        <x:r>
          <x:t>COF FY2018 Loan recoveries. USD and share amounts are in millions; ratios and per-share values are unscaled. Source unit USDm. Filed , accession . . Not reported / unavailable</x:t>
        </x:r>
      </x:text>
    </x:comment>
    <x:comment ref="F4552" authorId="0">
      <x:text>
        <x:r>
          <x:t>COF FY2018 Risk-weighted assets. USD and share amounts are in millions; ratios and per-share values are unscaled. Source unit USDm. Filed , accession . . Not reported / unavailable</x:t>
        </x:r>
      </x:text>
    </x:comment>
    <x:comment ref="F4553" authorId="0">
      <x:text>
        <x:r>
          <x:t>COF FY2018 Actual standardized CET1 ratio. USD and share amounts are in millions; ratios and per-share values are unscaled. Source unit %. Filed , accession . . Not reported / unavailable</x:t>
        </x:r>
      </x:text>
    </x:comment>
    <x:comment ref="F4554" authorId="0">
      <x:text>
        <x:r>
          <x:t>COF FY2018 Issuer reported net interest margin. USD and share amounts are in millions; ratios and per-share values are unscaled. Source unit %. Filed , accession . . Not reported / unavailable</x:t>
        </x:r>
      </x:text>
    </x:comment>
    <x:comment ref="F4555" authorId="0">
      <x:text>
        <x:r>
          <x:t>COF FY2018 Reported common book value per share. USD and share amounts are in millions; ratios and per-share values are unscaled. Source unit USD/shares. Filed 2019-02-20, accession 0000927628-19-000093. https://www.sec.gov/Archives/edgar/data/927628/000092762819000093/cof-12312018x10k.htm. Verified original issuer table row; same-date end balance, excluding average and regulatory minimum tables.</x:t>
        </x:r>
      </x:text>
    </x:comment>
    <x:comment ref="F4556" authorId="0">
      <x:text>
        <x:r>
          <x:t>COF FY2018 Reported tangible book value per share. USD and share amounts are in millions; ratios and per-share values are unscaled. Source unit USD/shares. Filed 2019-02-20, accession 0000927628-19-000093. https://www.sec.gov/Archives/edgar/data/927628/000092762819000093/cof-12312018x10k.htm. Verified original issuer table row; same-date end balance, excluding average and regulatory minimum tables.</x:t>
        </x:r>
      </x:text>
    </x:comment>
    <x:comment ref="F4557" authorId="0">
      <x:text>
        <x:r>
          <x:t>COF FY2018 Reported tangible common equity. USD and share amounts are in millions; ratios and per-share values are unscaled. Source unit USDm. Filed , accession . . Not reported / unavailable</x:t>
        </x:r>
      </x:text>
    </x:comment>
    <x:comment ref="F4558" authorId="0">
      <x:text>
        <x:r>
          <x:t>COF FY2019 Assets.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59" authorId="0">
      <x:text>
        <x:r>
          <x:t>COF FY2019 Liabilities.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60" authorId="0">
      <x:text>
        <x:r>
          <x:t>COF FY2019 Stockholders' Equity Attributable to Parent.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561" authorId="0">
      <x:text>
        <x:r>
          <x:t>COF FY2019 Preferred Stock, Including Additional Paid in Capital, Net of Discount.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62" authorId="0">
      <x:text>
        <x:r>
          <x:t>COF FY2019 Reported common shareholders equity. USD and share amounts are in millions; ratios and per-share values are unscaled. Source unit USDm. Filed , accession . . Not reported / unavailable</x:t>
        </x:r>
      </x:text>
    </x:comment>
    <x:comment ref="F4563" authorId="0">
      <x:text>
        <x:r>
          <x:t>COF FY2019 Goodwill.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564" authorId="0">
      <x:text>
        <x:r>
          <x:t>COF FY2019 Intangible Assets, Net (Excluding Goodwill).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65" authorId="0">
      <x:text>
        <x:r>
          <x:t>COF FY2019 Reported goodwill and intangible assets combined. USD and share amounts are in millions; ratios and per-share values are unscaled. Source unit USDm. Filed , accession . . Not reported / unavailable</x:t>
        </x:r>
      </x:text>
    </x:comment>
    <x:comment ref="F4566" authorId="0">
      <x:text>
        <x:r>
          <x:t>COF FY2019 Common Stock, Shares, Outstanding. USD and share amounts are in millions; ratios and per-share values are unscaled. Source unit shares.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67" authorId="0">
      <x:text>
        <x:r>
          <x:t>COF FY2019 Common Stock, Shares, Issued. USD and share amounts are in millions; ratios and per-share values are unscaled. Source unit shares.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68" authorId="0">
      <x:text>
        <x:r>
          <x:t>COF FY2019 Treasury Stock, Common, Shares. USD and share amounts are in millions; ratios and per-share values are unscaled. Source unit shares.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69" authorId="0">
      <x:text>
        <x:r>
          <x:t>COF FY2019 Deposits.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70" authorId="0">
      <x:text>
        <x:r>
          <x:t>COF FY2019 Gross loans and leases selected definition. USD and share amounts are in millions; ratios and per-share values are unscaled. Source unit USDm. Filed , accession . . Not reported / unavailable</x:t>
        </x:r>
      </x:text>
    </x:comment>
    <x:comment ref="F4571" authorId="0">
      <x:text>
        <x:r>
          <x:t>COF FY2019 Loans and Leases Receivable, Net Amount. USD and share amounts are in millions; ratios and per-share values are unscaled. Source unit USD. Filed 2020-08-06, accession 0000927628-20-000242. https://data.sec.gov/api/xbrl/companyfacts/CIK0000927628.json. Latest eligible comparative presentation at the information cutoff.</x:t>
        </x:r>
      </x:text>
    </x:comment>
    <x:comment ref="F4572" authorId="0">
      <x:text>
        <x:r>
          <x:t>COF FY2019 Financing Receivable, Allowance for Credit Loss.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73" authorId="0">
      <x:text>
        <x:r>
          <x:t>COF FY2019 Nonaccrual. USD and share amounts are in millions; ratios and per-share values are unscaled. Source unit USDm. Filed , accession . . Not reported / unavailable</x:t>
        </x:r>
      </x:text>
    </x:comment>
    <x:comment ref="F4574" authorId="0">
      <x:text>
        <x:r>
          <x:t>COF FY2019 Cash. USD and share amounts are in millions; ratios and per-share values are unscaled. Source unit USDm. Filed , accession . . Not reported / unavailable</x:t>
        </x:r>
      </x:text>
    </x:comment>
    <x:comment ref="F4575" authorId="0">
      <x:text>
        <x:r>
          <x:t>COF FY2019 Accumulated Other Comprehensive Income (Loss), Net of Tax. USD and share amounts are in millions; ratios and per-share values are unscaled. Source unit USD. Filed 2021-02-25, accession 0000927628-21-000094. https://www.sec.gov/Archives/edgar/data/927628/000092762821000094/cof-20201231.htm. Latest eligible comparative presentation at the information cutoff.</x:t>
        </x:r>
      </x:text>
    </x:comment>
    <x:comment ref="F4576" authorId="0">
      <x:text>
        <x:r>
          <x:t>COF FY2019 Interest Income (Expense), Net.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77" authorId="0">
      <x:text>
        <x:r>
          <x:t>COF FY2019 Noninterest Income.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78" authorId="0">
      <x:text>
        <x:r>
          <x:t>COF FY2019 Revenues.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79" authorId="0">
      <x:text>
        <x:r>
          <x:t>COF FY2019 Noninterest Expense.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80" authorId="0">
      <x:text>
        <x:r>
          <x:t>COF FY2019 Provision for Loan, Lease, and Other Losses. USD and share amounts are in millions; ratios and per-share values are unscaled. Source unit USD. Filed 2020-02-20, accession 0000927628-20-000102. https://www.sec.gov/Archives/edgar/data/927628/000092762820000102/cof-12312019x10k.htm. Latest eligible comparative presentation at the information cutoff.</x:t>
        </x:r>
      </x:text>
    </x:comment>
    <x:comment ref="F4581" authorId="0">
      <x:text>
        <x:r>
          <x:t>COF FY2019 Income (Loss) from Continuing Operations before Income Taxes, Noncontrolling Interest.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82" authorId="0">
      <x:text>
        <x:r>
          <x:t>COF FY2019 Income Tax Expense (Benefit).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83" authorId="0">
      <x:text>
        <x:r>
          <x:t>COF FY2019 Net Income (Loss) Attributable to Parent.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84" authorId="0">
      <x:text>
        <x:r>
          <x:t>COF FY2019 Net Income (Loss) Available to Common Stockholders, Basic.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85" authorId="0">
      <x:text>
        <x:r>
          <x:t>COF FY2019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4586" authorId="0">
      <x:text>
        <x:r>
          <x:t>COF FY2019 Earnings Per Share, Diluted. USD and share amounts are in millions; ratios and per-share values are unscaled. Source unit USD/shares.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87" authorId="0">
      <x:text>
        <x:r>
          <x:t>COF FY2019 Weighted Average Number of Shares Outstanding, Diluted. USD and share amounts are in millions; ratios and per-share values are unscaled. Source unit shares.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88" authorId="0">
      <x:text>
        <x:r>
          <x:t>COF FY2019 Dividends per common share. USD and share amounts are in millions; ratios and per-share values are unscaled. Source unit USD/share. Filed , accession . . Not reported / unavailable</x:t>
        </x:r>
      </x:text>
    </x:comment>
    <x:comment ref="F4589" authorId="0">
      <x:text>
        <x:r>
          <x:t>COF FY2019 Payments of Ordinary Dividends, Common Stock.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90" authorId="0">
      <x:text>
        <x:r>
          <x:t>COF FY2019 Payments for Repurchase of Common Stock.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591" authorId="0">
      <x:text>
        <x:r>
          <x:t>COF FY2019 Gross loan charge-offs. USD and share amounts are in millions; ratios and per-share values are unscaled. Source unit USDm. Filed , accession . . Not reported / unavailable</x:t>
        </x:r>
      </x:text>
    </x:comment>
    <x:comment ref="F4592" authorId="0">
      <x:text>
        <x:r>
          <x:t>COF FY2019 Loan recoveries. USD and share amounts are in millions; ratios and per-share values are unscaled. Source unit USDm. Filed , accession . . Not reported / unavailable</x:t>
        </x:r>
      </x:text>
    </x:comment>
    <x:comment ref="F4593" authorId="0">
      <x:text>
        <x:r>
          <x:t>COF FY2019 Risk-weighted assets. USD and share amounts are in millions; ratios and per-share values are unscaled. Source unit USDm. Filed , accession . . Not reported / unavailable</x:t>
        </x:r>
      </x:text>
    </x:comment>
    <x:comment ref="F4594" authorId="0">
      <x:text>
        <x:r>
          <x:t>COF FY2019 Actual standardized CET1 ratio. USD and share amounts are in millions; ratios and per-share values are unscaled. Source unit %. Filed , accession . . Not reported / unavailable</x:t>
        </x:r>
      </x:text>
    </x:comment>
    <x:comment ref="F4595" authorId="0">
      <x:text>
        <x:r>
          <x:t>COF FY2019 Issuer reported net interest margin. USD and share amounts are in millions; ratios and per-share values are unscaled. Source unit %. Filed , accession . . Not reported / unavailable</x:t>
        </x:r>
      </x:text>
    </x:comment>
    <x:comment ref="F4596" authorId="0">
      <x:text>
        <x:r>
          <x:t>COF FY2019 Reported common book value per share. USD and share amounts are in millions; ratios and per-share values are unscaled. Source unit USD/shares. Filed 2020-02-20, accession 0000927628-20-000102. https://www.sec.gov/Archives/edgar/data/927628/000092762820000102/cof-12312019x10k.htm. Verified original issuer table row; same-date end balance, excluding average and regulatory minimum tables.</x:t>
        </x:r>
      </x:text>
    </x:comment>
    <x:comment ref="F4597" authorId="0">
      <x:text>
        <x:r>
          <x:t>COF FY2019 Reported tangible book value per share. USD and share amounts are in millions; ratios and per-share values are unscaled. Source unit USD/shares. Filed 2020-02-20, accession 0000927628-20-000102. https://www.sec.gov/Archives/edgar/data/927628/000092762820000102/cof-12312019x10k.htm. Verified original issuer table row; same-date end balance, excluding average and regulatory minimum tables.</x:t>
        </x:r>
      </x:text>
    </x:comment>
    <x:comment ref="F4598" authorId="0">
      <x:text>
        <x:r>
          <x:t>COF FY2019 Reported tangible common equity. USD and share amounts are in millions; ratios and per-share values are unscaled. Source unit USDm. Filed , accession . . Not reported / unavailable</x:t>
        </x:r>
      </x:text>
    </x:comment>
    <x:comment ref="F4599" authorId="0">
      <x:text>
        <x:r>
          <x:t>COF FY2020 Assets.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600" authorId="0">
      <x:text>
        <x:r>
          <x:t>COF FY2020 Liabilities.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601" authorId="0">
      <x:text>
        <x:r>
          <x:t>COF FY2020 Stockholders' Equity Attributable to Parent.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02" authorId="0">
      <x:text>
        <x:r>
          <x:t>COF FY2020 Preferred Stock, Including Additional Paid in Capital, Net of Discount.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603" authorId="0">
      <x:text>
        <x:r>
          <x:t>COF FY2020 Reported common shareholders equity. USD and share amounts are in millions; ratios and per-share values are unscaled. Source unit USDm. Filed , accession . . Not reported / unavailable</x:t>
        </x:r>
      </x:text>
    </x:comment>
    <x:comment ref="F4604" authorId="0">
      <x:text>
        <x:r>
          <x:t>COF FY2020 Goodwill.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05" authorId="0">
      <x:text>
        <x:r>
          <x:t>COF FY2020 Intangible Assets, Net (Excluding Goodwill).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606" authorId="0">
      <x:text>
        <x:r>
          <x:t>COF FY2020 Reported goodwill and intangible assets combined. USD and share amounts are in millions; ratios and per-share values are unscaled. Source unit USDm. Filed , accession . . Not reported / unavailable</x:t>
        </x:r>
      </x:text>
    </x:comment>
    <x:comment ref="F4607" authorId="0">
      <x:text>
        <x:r>
          <x:t>COF FY2020 Common Stock, Shares, Outstanding. USD and share amounts are in millions; ratios and per-share values are unscaled. Source unit shares.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608" authorId="0">
      <x:text>
        <x:r>
          <x:t>COF FY2020 Common Stock, Shares, Issued. USD and share amounts are in millions; ratios and per-share values are unscaled. Source unit shares.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609" authorId="0">
      <x:text>
        <x:r>
          <x:t>COF FY2020 Treasury Stock, Common, Shares. USD and share amounts are in millions; ratios and per-share values are unscaled. Source unit shares.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610" authorId="0">
      <x:text>
        <x:r>
          <x:t>COF FY2020 Deposits.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11" authorId="0">
      <x:text>
        <x:r>
          <x:t>COF FY2020 Gross loans and leases selected definition.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612" authorId="0">
      <x:text>
        <x:r>
          <x:t>COF FY2020 Net loans after allowance selected definition. USD and share amounts are in millions; ratios and per-share values are unscaled. Source unit USDm. Filed , accession . . Not reported / unavailable</x:t>
        </x:r>
      </x:text>
    </x:comment>
    <x:comment ref="F4613" authorId="0">
      <x:text>
        <x:r>
          <x:t>COF FY2020 Loan allowance for credit losses.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614" authorId="0">
      <x:text>
        <x:r>
          <x:t>COF FY2020 Nonaccrual. USD and share amounts are in millions; ratios and per-share values are unscaled. Source unit USDm. Filed , accession . . Not reported / unavailable</x:t>
        </x:r>
      </x:text>
    </x:comment>
    <x:comment ref="F4615" authorId="0">
      <x:text>
        <x:r>
          <x:t>COF FY2020 Cash. USD and share amounts are in millions; ratios and per-share values are unscaled. Source unit USDm. Filed , accession . . Not reported / unavailable</x:t>
        </x:r>
      </x:text>
    </x:comment>
    <x:comment ref="F4616" authorId="0">
      <x:text>
        <x:r>
          <x:t>COF FY2020 Accumulated Other Comprehensive Income (Loss), Net of Tax. USD and share amounts are in millions; ratios and per-share values are unscaled. Source unit USD. Filed 2022-02-25, accession 0000927628-22-000106. https://www.sec.gov/Archives/edgar/data/927628/000092762822000106/cof-20211231.htm. Latest eligible comparative presentation at the information cutoff.</x:t>
        </x:r>
      </x:text>
    </x:comment>
    <x:comment ref="F4617" authorId="0">
      <x:text>
        <x:r>
          <x:t>COF FY2020 Interest Income (Expense), Net.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18" authorId="0">
      <x:text>
        <x:r>
          <x:t>COF FY2020 Noninterest Income.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19" authorId="0">
      <x:text>
        <x:r>
          <x:t>COF FY2020 Revenues.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20" authorId="0">
      <x:text>
        <x:r>
          <x:t>COF FY2020 Noninterest Expense.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21" authorId="0">
      <x:text>
        <x:r>
          <x:t>COF FY2020 Provision for credit losses. USD and share amounts are in millions; ratios and per-share values are unscaled. Source unit USDm. Filed , accession . . Not reported / unavailable</x:t>
        </x:r>
      </x:text>
    </x:comment>
    <x:comment ref="F4622" authorId="0">
      <x:text>
        <x:r>
          <x:t>COF FY2020 Income (Loss) from Continuing Operations before Income Taxes, Noncontrolling Interest.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23" authorId="0">
      <x:text>
        <x:r>
          <x:t>COF FY2020 Income Tax Expense (Benefit).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24" authorId="0">
      <x:text>
        <x:r>
          <x:t>COF FY2020 Net Income (Loss) Attributable to Parent.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25" authorId="0">
      <x:text>
        <x:r>
          <x:t>COF FY2020 Net Income (Loss) Available to Common Stockholders, Basic.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26" authorId="0">
      <x:text>
        <x:r>
          <x:t>COF FY2020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4627" authorId="0">
      <x:text>
        <x:r>
          <x:t>COF FY2020 Earnings Per Share, Diluted. USD and share amounts are in millions; ratios and per-share values are unscaled. Source unit USD/shares.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28" authorId="0">
      <x:text>
        <x:r>
          <x:t>COF FY2020 Weighted Average Number of Shares Outstanding, Diluted. USD and share amounts are in millions; ratios and per-share values are unscaled. Source unit shares.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29" authorId="0">
      <x:text>
        <x:r>
          <x:t>COF FY2020 Dividends per common share. USD and share amounts are in millions; ratios and per-share values are unscaled. Source unit USD/share. Filed , accession . . Not reported / unavailable</x:t>
        </x:r>
      </x:text>
    </x:comment>
    <x:comment ref="F4630" authorId="0">
      <x:text>
        <x:r>
          <x:t>COF FY2020 Payments of Ordinary Dividends, Common Stock.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31" authorId="0">
      <x:text>
        <x:r>
          <x:t>COF FY2020 Payments for Repurchase of Common Stock.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32" authorId="0">
      <x:text>
        <x:r>
          <x:t>COF FY2020 Gross loan charge-offs. USD and share amounts are in millions; ratios and per-share values are unscaled. Source unit USDm. Filed , accession . . Not reported / unavailable</x:t>
        </x:r>
      </x:text>
    </x:comment>
    <x:comment ref="F4633" authorId="0">
      <x:text>
        <x:r>
          <x:t>COF FY2020 Loan recoveries. USD and share amounts are in millions; ratios and per-share values are unscaled. Source unit USDm. Filed , accession . . Not reported / unavailable</x:t>
        </x:r>
      </x:text>
    </x:comment>
    <x:comment ref="F4634" authorId="0">
      <x:text>
        <x:r>
          <x:t>COF FY2020 Risk-weighted assets. USD and share amounts are in millions; ratios and per-share values are unscaled. Source unit USDm. Filed , accession . . Not reported / unavailable</x:t>
        </x:r>
      </x:text>
    </x:comment>
    <x:comment ref="F4635" authorId="0">
      <x:text>
        <x:r>
          <x:t>COF FY2020 Actual standardized CET1 ratio. USD and share amounts are in millions; ratios and per-share values are unscaled. Source unit %. Filed , accession . . Not reported / unavailable</x:t>
        </x:r>
      </x:text>
    </x:comment>
    <x:comment ref="F4636" authorId="0">
      <x:text>
        <x:r>
          <x:t>COF FY2020 Issuer reported net interest margin. USD and share amounts are in millions; ratios and per-share values are unscaled. Source unit %. Filed , accession . . Not reported / unavailable</x:t>
        </x:r>
      </x:text>
    </x:comment>
    <x:comment ref="F4637" authorId="0">
      <x:text>
        <x:r>
          <x:t>COF FY2020 Reported common book value per share. USD and share amounts are in millions; ratios and per-share values are unscaled. Source unit USD/shares. Filed 2021-02-25, accession 0000927628-21-000094. https://www.sec.gov/Archives/edgar/data/927628/000092762821000094/cof-20201231.htm. Verified original issuer table row; same-date end balance, excluding average and regulatory minimum tables.</x:t>
        </x:r>
      </x:text>
    </x:comment>
    <x:comment ref="F4638" authorId="0">
      <x:text>
        <x:r>
          <x:t>COF FY2020 Reported tangible book value per share. USD and share amounts are in millions; ratios and per-share values are unscaled. Source unit USD/shares. Filed 2021-02-25, accession 0000927628-21-000094. https://www.sec.gov/Archives/edgar/data/927628/000092762821000094/cof-20201231.htm. Verified original issuer table row; same-date end balance, excluding average and regulatory minimum tables.</x:t>
        </x:r>
      </x:text>
    </x:comment>
    <x:comment ref="F4639" authorId="0">
      <x:text>
        <x:r>
          <x:t>COF FY2020 Reported tangible common equity. USD and share amounts are in millions; ratios and per-share values are unscaled. Source unit USDm. Filed , accession . . Not reported / unavailable</x:t>
        </x:r>
      </x:text>
    </x:comment>
    <x:comment ref="F4640" authorId="0">
      <x:text>
        <x:r>
          <x:t>COF FY2021 Assets.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41" authorId="0">
      <x:text>
        <x:r>
          <x:t>COF FY2021 Liabilities.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42" authorId="0">
      <x:text>
        <x:r>
          <x:t>COF FY2021 Stockholders' Equity Attributable to Parent.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643" authorId="0">
      <x:text>
        <x:r>
          <x:t>COF FY2021 Preferred Stock, Including Additional Paid in Capital, Net of Discount.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44" authorId="0">
      <x:text>
        <x:r>
          <x:t>COF FY2021 Reported common shareholders equity. USD and share amounts are in millions; ratios and per-share values are unscaled. Source unit USDm. Filed , accession . . Not reported / unavailable</x:t>
        </x:r>
      </x:text>
    </x:comment>
    <x:comment ref="F4645" authorId="0">
      <x:text>
        <x:r>
          <x:t>COF FY2021 Goodwill.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646" authorId="0">
      <x:text>
        <x:r>
          <x:t>COF FY2021 Intangible Assets, Net (Excluding Goodwill).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47" authorId="0">
      <x:text>
        <x:r>
          <x:t>COF FY2021 Reported goodwill and intangible assets combined. USD and share amounts are in millions; ratios and per-share values are unscaled. Source unit USDm. Filed , accession . . Not reported / unavailable</x:t>
        </x:r>
      </x:text>
    </x:comment>
    <x:comment ref="F4648" authorId="0">
      <x:text>
        <x:r>
          <x:t>COF FY2021 Common Stock, Shares, Outstanding. USD and share amounts are in millions; ratios and per-share values are unscaled. Source unit shares.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49" authorId="0">
      <x:text>
        <x:r>
          <x:t>COF FY2021 Common Stock, Shares, Issued. USD and share amounts are in millions; ratios and per-share values are unscaled. Source unit shares.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50" authorId="0">
      <x:text>
        <x:r>
          <x:t>COF FY2021 Treasury Stock, Common, Shares. USD and share amounts are in millions; ratios and per-share values are unscaled. Source unit shares.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51" authorId="0">
      <x:text>
        <x:r>
          <x:t>COF FY2021 Deposits.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52" authorId="0">
      <x:text>
        <x:r>
          <x:t>COF FY2021 Gross loans and leases selected definition.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53" authorId="0">
      <x:text>
        <x:r>
          <x:t>COF FY2021 Net loans after allowance selected definition. USD and share amounts are in millions; ratios and per-share values are unscaled. Source unit USDm. Filed , accession . . Not reported / unavailable</x:t>
        </x:r>
      </x:text>
    </x:comment>
    <x:comment ref="F4654" authorId="0">
      <x:text>
        <x:r>
          <x:t>COF FY2021 Loan allowance for credit losses.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55" authorId="0">
      <x:text>
        <x:r>
          <x:t>COF FY2021 Nonaccrual. USD and share amounts are in millions; ratios and per-share values are unscaled. Source unit USDm. Filed , accession . . Not reported / unavailable</x:t>
        </x:r>
      </x:text>
    </x:comment>
    <x:comment ref="F4656" authorId="0">
      <x:text>
        <x:r>
          <x:t>COF FY2021 Cash. USD and share amounts are in millions; ratios and per-share values are unscaled. Source unit USDm. Filed , accession . . Not reported / unavailable</x:t>
        </x:r>
      </x:text>
    </x:comment>
    <x:comment ref="F4657" authorId="0">
      <x:text>
        <x:r>
          <x:t>COF FY2021 Accumulated Other Comprehensive Income (Loss), Net of Tax. USD and share amounts are in millions; ratios and per-share values are unscaled. Source unit USD. Filed 2023-02-24, accession 0000927628-23-000117. https://www.sec.gov/Archives/edgar/data/927628/000092762823000117/cof-20221231.htm. Latest eligible comparative presentation at the information cutoff.</x:t>
        </x:r>
      </x:text>
    </x:comment>
    <x:comment ref="F4658" authorId="0">
      <x:text>
        <x:r>
          <x:t>COF FY2021 Interest Income (Expense), Net.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59" authorId="0">
      <x:text>
        <x:r>
          <x:t>COF FY2021 Noninterest Income.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60" authorId="0">
      <x:text>
        <x:r>
          <x:t>COF FY2021 Revenues.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61" authorId="0">
      <x:text>
        <x:r>
          <x:t>COF FY2021 Noninterest Expense.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62" authorId="0">
      <x:text>
        <x:r>
          <x:t>COF FY2021 Provision for credit losses. USD and share amounts are in millions; ratios and per-share values are unscaled. Source unit USDm. Filed , accession . . Not reported / unavailable</x:t>
        </x:r>
      </x:text>
    </x:comment>
    <x:comment ref="F4663" authorId="0">
      <x:text>
        <x:r>
          <x:t>COF FY2021 Income (Loss) from Continuing Operations before Income Taxes, Noncontrolling Interest.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64" authorId="0">
      <x:text>
        <x:r>
          <x:t>COF FY2021 Income Tax Expense (Benefit).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65" authorId="0">
      <x:text>
        <x:r>
          <x:t>COF FY2021 Net Income (Loss) Attributable to Parent.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66" authorId="0">
      <x:text>
        <x:r>
          <x:t>COF FY2021 Net Income (Loss) Available to Common Stockholders, Basic.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67" authorId="0">
      <x:text>
        <x:r>
          <x:t>COF FY2021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4668" authorId="0">
      <x:text>
        <x:r>
          <x:t>COF FY2021 Earnings Per Share, Diluted. USD and share amounts are in millions; ratios and per-share values are unscaled. Source unit USD/shares.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69" authorId="0">
      <x:text>
        <x:r>
          <x:t>COF FY2021 Weighted Average Number of Shares Outstanding, Diluted. USD and share amounts are in millions; ratios and per-share values are unscaled. Source unit shares.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70" authorId="0">
      <x:text>
        <x:r>
          <x:t>COF FY2021 Dividends per common share. USD and share amounts are in millions; ratios and per-share values are unscaled. Source unit USD/share. Filed , accession . . Not reported / unavailable</x:t>
        </x:r>
      </x:text>
    </x:comment>
    <x:comment ref="F4671" authorId="0">
      <x:text>
        <x:r>
          <x:t>COF FY2021 Payments of Ordinary Dividends, Common Stock.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72" authorId="0">
      <x:text>
        <x:r>
          <x:t>COF FY2021 Payments for Repurchase of Common Stock.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73" authorId="0">
      <x:text>
        <x:r>
          <x:t>COF FY2021 Gross loan charge-offs. USD and share amounts are in millions; ratios and per-share values are unscaled. Source unit USDm. Filed , accession . . Not reported / unavailable</x:t>
        </x:r>
      </x:text>
    </x:comment>
    <x:comment ref="F4674" authorId="0">
      <x:text>
        <x:r>
          <x:t>COF FY2021 Loan recoveries. USD and share amounts are in millions; ratios and per-share values are unscaled. Source unit USDm. Filed , accession . . Not reported / unavailable</x:t>
        </x:r>
      </x:text>
    </x:comment>
    <x:comment ref="F4675" authorId="0">
      <x:text>
        <x:r>
          <x:t>COF FY2021 Risk-weighted assets. USD and share amounts are in millions; ratios and per-share values are unscaled. Source unit USDm. Filed , accession . . Not reported / unavailable</x:t>
        </x:r>
      </x:text>
    </x:comment>
    <x:comment ref="F4676" authorId="0">
      <x:text>
        <x:r>
          <x:t>COF FY2021 Actual standardized CET1 ratio. USD and share amounts are in millions; ratios and per-share values are unscaled. Source unit %. Filed , accession . . Not reported / unavailable</x:t>
        </x:r>
      </x:text>
    </x:comment>
    <x:comment ref="F4677" authorId="0">
      <x:text>
        <x:r>
          <x:t>COF FY2021 Issuer reported net interest margin. USD and share amounts are in millions; ratios and per-share values are unscaled. Source unit %. Filed , accession . . Not reported / unavailable</x:t>
        </x:r>
      </x:text>
    </x:comment>
    <x:comment ref="F4678" authorId="0">
      <x:text>
        <x:r>
          <x:t>COF FY2021 Reported common book value per share. USD and share amounts are in millions; ratios and per-share values are unscaled. Source unit USD/shares. Filed 2022-02-25, accession 0000927628-22-000106. https://www.sec.gov/Archives/edgar/data/927628/000092762822000106/cof-20211231.htm. Verified original issuer table row; same-date end balance, excluding average and regulatory minimum tables.</x:t>
        </x:r>
      </x:text>
    </x:comment>
    <x:comment ref="F4679" authorId="0">
      <x:text>
        <x:r>
          <x:t>COF FY2021 Reported tangible book value per share. USD and share amounts are in millions; ratios and per-share values are unscaled. Source unit USD/shares. Filed 2022-02-25, accession 0000927628-22-000106. https://www.sec.gov/Archives/edgar/data/927628/000092762822000106/cof-20211231.htm. Verified original issuer table row; same-date end balance, excluding average and regulatory minimum tables.</x:t>
        </x:r>
      </x:text>
    </x:comment>
    <x:comment ref="F4680" authorId="0">
      <x:text>
        <x:r>
          <x:t>COF FY2021 Reported tangible common equity. USD and share amounts are in millions; ratios and per-share values are unscaled. Source unit USDm. Filed , accession . . Not reported / unavailable</x:t>
        </x:r>
      </x:text>
    </x:comment>
    <x:comment ref="F4681" authorId="0">
      <x:text>
        <x:r>
          <x:t>COF FY2022 Assets.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82" authorId="0">
      <x:text>
        <x:r>
          <x:t>COF FY2022 Liabilities.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83" authorId="0">
      <x:text>
        <x:r>
          <x:t>COF FY2022 Stockholders' Equity Attributable to Parent.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684" authorId="0">
      <x:text>
        <x:r>
          <x:t>COF FY2022 Preferred Stock, Including Additional Paid in Capital, Net of Discount.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85" authorId="0">
      <x:text>
        <x:r>
          <x:t>COF FY2022 Reported common shareholders equity. USD and share amounts are in millions; ratios and per-share values are unscaled. Source unit USDm. Filed , accession . . Not reported / unavailable</x:t>
        </x:r>
      </x:text>
    </x:comment>
    <x:comment ref="F4686" authorId="0">
      <x:text>
        <x:r>
          <x:t>COF FY2022 Goodwill.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687" authorId="0">
      <x:text>
        <x:r>
          <x:t>COF FY2022 Intangible Assets, Net (Excluding Goodwill).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88" authorId="0">
      <x:text>
        <x:r>
          <x:t>COF FY2022 Reported goodwill and intangible assets combined. USD and share amounts are in millions; ratios and per-share values are unscaled. Source unit USDm. Filed , accession . . Not reported / unavailable</x:t>
        </x:r>
      </x:text>
    </x:comment>
    <x:comment ref="F4689" authorId="0">
      <x:text>
        <x:r>
          <x:t>COF FY2022 Common Stock, Shares, Outstanding. USD and share amounts are in millions; ratios and per-share values are unscaled. Source unit shares.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90" authorId="0">
      <x:text>
        <x:r>
          <x:t>COF FY2022 Common Stock, Shares, Issued. USD and share amounts are in millions; ratios and per-share values are unscaled. Source unit shares.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91" authorId="0">
      <x:text>
        <x:r>
          <x:t>COF FY2022 Treasury Stock, Common, Shares. USD and share amounts are in millions; ratios and per-share values are unscaled. Source unit shares.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92" authorId="0">
      <x:text>
        <x:r>
          <x:t>COF FY2022 Deposits.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693" authorId="0">
      <x:text>
        <x:r>
          <x:t>COF FY2022 Gross loans and leases selected definition.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94" authorId="0">
      <x:text>
        <x:r>
          <x:t>COF FY2022 Net loans after allowance selected definition. USD and share amounts are in millions; ratios and per-share values are unscaled. Source unit USDm. Filed , accession . . Not reported / unavailable</x:t>
        </x:r>
      </x:text>
    </x:comment>
    <x:comment ref="F4695" authorId="0">
      <x:text>
        <x:r>
          <x:t>COF FY2022 Loan allowance for credit losses.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96" authorId="0">
      <x:text>
        <x:r>
          <x:t>COF FY2022 Nonaccrual. USD and share amounts are in millions; ratios and per-share values are unscaled. Source unit USDm. Filed , accession . . Not reported / unavailable</x:t>
        </x:r>
      </x:text>
    </x:comment>
    <x:comment ref="F4697" authorId="0">
      <x:text>
        <x:r>
          <x:t>COF FY2022 Cash. USD and share amounts are in millions; ratios and per-share values are unscaled. Source unit USDm. Filed , accession . . Not reported / unavailable</x:t>
        </x:r>
      </x:text>
    </x:comment>
    <x:comment ref="F4698" authorId="0">
      <x:text>
        <x:r>
          <x:t>COF FY2022 Accumulated Other Comprehensive Income (Loss), Net of Tax. USD and share amounts are in millions; ratios and per-share values are unscaled. Source unit USD. Filed 2024-02-23, accession 0000927628-24-000094. https://www.sec.gov/Archives/edgar/data/927628/000092762824000094/cof-20231231.htm. Latest eligible comparative presentation at the information cutoff.</x:t>
        </x:r>
      </x:text>
    </x:comment>
    <x:comment ref="F4699" authorId="0">
      <x:text>
        <x:r>
          <x:t>COF FY2022 Interest Income (Expense), Net.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00" authorId="0">
      <x:text>
        <x:r>
          <x:t>COF FY2022 Noninterest Income.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01" authorId="0">
      <x:text>
        <x:r>
          <x:t>COF FY2022 Revenues.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02" authorId="0">
      <x:text>
        <x:r>
          <x:t>COF FY2022 Noninterest Expense.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03" authorId="0">
      <x:text>
        <x:r>
          <x:t>COF FY2022 Provision for credit losses. USD and share amounts are in millions; ratios and per-share values are unscaled. Source unit USDm. Filed , accession . . Not reported / unavailable</x:t>
        </x:r>
      </x:text>
    </x:comment>
    <x:comment ref="F4704" authorId="0">
      <x:text>
        <x:r>
          <x:t>COF FY2022 Income (Loss) from Continuing Operations before Income Taxes, Noncontrolling Interest.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05" authorId="0">
      <x:text>
        <x:r>
          <x:t>COF FY2022 Income Tax Expense (Benefit).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06" authorId="0">
      <x:text>
        <x:r>
          <x:t>COF FY2022 Net Income (Loss) Attributable to Parent.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07" authorId="0">
      <x:text>
        <x:r>
          <x:t>COF FY2022 Net Income (Loss) Available to Common Stockholders, Basic.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08" authorId="0">
      <x:text>
        <x:r>
          <x:t>COF FY2022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4709" authorId="0">
      <x:text>
        <x:r>
          <x:t>COF FY2022 Earnings Per Share, Diluted. USD and share amounts are in millions; ratios and per-share values are unscaled. Source unit USD/shares.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10" authorId="0">
      <x:text>
        <x:r>
          <x:t>COF FY2022 Weighted Average Number of Shares Outstanding, Diluted. USD and share amounts are in millions; ratios and per-share values are unscaled. Source unit shares.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11" authorId="0">
      <x:text>
        <x:r>
          <x:t>COF FY2022 Dividends per common share. USD and share amounts are in millions; ratios and per-share values are unscaled. Source unit USD/share. Filed , accession . . Not reported / unavailable</x:t>
        </x:r>
      </x:text>
    </x:comment>
    <x:comment ref="F4712" authorId="0">
      <x:text>
        <x:r>
          <x:t>COF FY2022 Payments of Ordinary Dividends, Common Stock.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13" authorId="0">
      <x:text>
        <x:r>
          <x:t>COF FY2022 Payments for Repurchase of Common Stock.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14" authorId="0">
      <x:text>
        <x:r>
          <x:t>COF FY2022 Gross loan charge-offs. USD and share amounts are in millions; ratios and per-share values are unscaled. Source unit USDm. Filed , accession . . Not reported / unavailable</x:t>
        </x:r>
      </x:text>
    </x:comment>
    <x:comment ref="F4715" authorId="0">
      <x:text>
        <x:r>
          <x:t>COF FY2022 Loan recoveries. USD and share amounts are in millions; ratios and per-share values are unscaled. Source unit USDm. Filed , accession . . Not reported / unavailable</x:t>
        </x:r>
      </x:text>
    </x:comment>
    <x:comment ref="F4716" authorId="0">
      <x:text>
        <x:r>
          <x:t>COF FY2022 Risk-weighted assets. USD and share amounts are in millions; ratios and per-share values are unscaled. Source unit USDm. Filed , accession . . Not reported / unavailable</x:t>
        </x:r>
      </x:text>
    </x:comment>
    <x:comment ref="F4717" authorId="0">
      <x:text>
        <x:r>
          <x:t>COF FY2022 Actual standardized CET1 ratio. USD and share amounts are in millions; ratios and per-share values are unscaled. Source unit %. Filed , accession . . Not reported / unavailable</x:t>
        </x:r>
      </x:text>
    </x:comment>
    <x:comment ref="F4718" authorId="0">
      <x:text>
        <x:r>
          <x:t>COF FY2022 Issuer reported net interest margin. USD and share amounts are in millions; ratios and per-share values are unscaled. Source unit %. Filed , accession . . Not reported / unavailable</x:t>
        </x:r>
      </x:text>
    </x:comment>
    <x:comment ref="F4719" authorId="0">
      <x:text>
        <x:r>
          <x:t>COF FY2022 Reported common book value per share. USD and share amounts are in millions; ratios and per-share values are unscaled. Source unit USD/shares. Filed 2023-02-24, accession 0000927628-23-000117. https://www.sec.gov/Archives/edgar/data/927628/000092762823000117/cof-20221231.htm. Verified original issuer table row; same-date end balance, excluding average and regulatory minimum tables.</x:t>
        </x:r>
      </x:text>
    </x:comment>
    <x:comment ref="F4720" authorId="0">
      <x:text>
        <x:r>
          <x:t>COF FY2022 Reported tangible book value per share. USD and share amounts are in millions; ratios and per-share values are unscaled. Source unit USD/shares. Filed 2023-02-24, accession 0000927628-23-000117. https://www.sec.gov/Archives/edgar/data/927628/000092762823000117/cof-20221231.htm. Verified original issuer table row; same-date end balance, excluding average and regulatory minimum tables.</x:t>
        </x:r>
      </x:text>
    </x:comment>
    <x:comment ref="F4721" authorId="0">
      <x:text>
        <x:r>
          <x:t>COF FY2022 Reported tangible common equity. USD and share amounts are in millions; ratios and per-share values are unscaled. Source unit USDm. Filed , accession . . Not reported / unavailable</x:t>
        </x:r>
      </x:text>
    </x:comment>
    <x:comment ref="F4722" authorId="0">
      <x:text>
        <x:r>
          <x:t>COF FY2023 Assets.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23" authorId="0">
      <x:text>
        <x:r>
          <x:t>COF FY2023 Liabilities.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24" authorId="0">
      <x:text>
        <x:r>
          <x:t>COF FY2023 Stockholders' Equity Attributable to Parent.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25" authorId="0">
      <x:text>
        <x:r>
          <x:t>COF FY2023 Preferred Stock, Including Additional Paid in Capital, Net of Discount.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26" authorId="0">
      <x:text>
        <x:r>
          <x:t>COF FY2023 Reported common shareholders equity. USD and share amounts are in millions; ratios and per-share values are unscaled. Source unit USDm. Filed , accession . . Not reported / unavailable</x:t>
        </x:r>
      </x:text>
    </x:comment>
    <x:comment ref="F4727" authorId="0">
      <x:text>
        <x:r>
          <x:t>COF FY2023 Goodwill.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28" authorId="0">
      <x:text>
        <x:r>
          <x:t>COF FY2023 Intangible Assets, Net (Excluding Goodwill).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29" authorId="0">
      <x:text>
        <x:r>
          <x:t>COF FY2023 Reported goodwill and intangible assets combined. USD and share amounts are in millions; ratios and per-share values are unscaled. Source unit USDm. Filed , accession . . Not reported / unavailable</x:t>
        </x:r>
      </x:text>
    </x:comment>
    <x:comment ref="F4730" authorId="0">
      <x:text>
        <x:r>
          <x:t>COF FY2023 Common Stock, Shares, Outstanding. USD and share amounts are in millions; ratios and per-share values are unscaled. Source unit shares.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31" authorId="0">
      <x:text>
        <x:r>
          <x:t>COF FY2023 Common Stock, Shares, Issued. USD and share amounts are in millions; ratios and per-share values are unscaled. Source unit shares.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32" authorId="0">
      <x:text>
        <x:r>
          <x:t>COF FY2023 Treasury Stock, Common, Shares. USD and share amounts are in millions; ratios and per-share values are unscaled. Source unit shares.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33" authorId="0">
      <x:text>
        <x:r>
          <x:t>COF FY2023 Deposits.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34" authorId="0">
      <x:text>
        <x:r>
          <x:t>COF FY2023 Gross loans and leases selected definition.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35" authorId="0">
      <x:text>
        <x:r>
          <x:t>COF FY2023 Net loans after allowance selected definition. USD and share amounts are in millions; ratios and per-share values are unscaled. Source unit USDm. Filed , accession . . Not reported / unavailable</x:t>
        </x:r>
      </x:text>
    </x:comment>
    <x:comment ref="F4736" authorId="0">
      <x:text>
        <x:r>
          <x:t>COF FY2023 Loan allowance for credit losses.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37" authorId="0">
      <x:text>
        <x:r>
          <x:t>COF FY2023 Nonaccrual. USD and share amounts are in millions; ratios and per-share values are unscaled. Source unit USDm. Filed , accession . . Not reported / unavailable</x:t>
        </x:r>
      </x:text>
    </x:comment>
    <x:comment ref="F4738" authorId="0">
      <x:text>
        <x:r>
          <x:t>COF FY2023 Cash. USD and share amounts are in millions; ratios and per-share values are unscaled. Source unit USDm. Filed , accession . . Not reported / unavailable</x:t>
        </x:r>
      </x:text>
    </x:comment>
    <x:comment ref="F4739" authorId="0">
      <x:text>
        <x:r>
          <x:t>COF FY2023 Accumulated Other Comprehensive Income (Loss), Net of Tax. USD and share amounts are in millions; ratios and per-share values are unscaled. Source unit USD. Filed 2025-02-20, accession 0000927628-25-000092. https://www.sec.gov/Archives/edgar/data/927628/000092762825000092/cof-20241231.htm. Latest eligible comparative presentation at the information cutoff.</x:t>
        </x:r>
      </x:text>
    </x:comment>
    <x:comment ref="F4740" authorId="0">
      <x:text>
        <x:r>
          <x:t>COF FY2023 Interest Income (Expense), Net.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41" authorId="0">
      <x:text>
        <x:r>
          <x:t>COF FY2023 Noninterest Income.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42" authorId="0">
      <x:text>
        <x:r>
          <x:t>COF FY2023 Revenues.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43" authorId="0">
      <x:text>
        <x:r>
          <x:t>COF FY2023 Noninterest Expense.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44" authorId="0">
      <x:text>
        <x:r>
          <x:t>COF FY2023 Provision for credit losses. USD and share amounts are in millions; ratios and per-share values are unscaled. Source unit USDm. Filed , accession . . Not reported / unavailable</x:t>
        </x:r>
      </x:text>
    </x:comment>
    <x:comment ref="F4745" authorId="0">
      <x:text>
        <x:r>
          <x:t>COF FY2023 Income (Loss) from Continuing Operations before Income Taxes, Noncontrolling Interest.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46" authorId="0">
      <x:text>
        <x:r>
          <x:t>COF FY2023 Income Tax Expense (Benefit).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47" authorId="0">
      <x:text>
        <x:r>
          <x:t>COF FY2023 Net Income (Loss) Attributable to Parent.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48" authorId="0">
      <x:text>
        <x:r>
          <x:t>COF FY2023 Net Income (Loss) Available to Common Stockholders, Basic.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49" authorId="0">
      <x:text>
        <x:r>
          <x:t>COF FY2023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4750" authorId="0">
      <x:text>
        <x:r>
          <x:t>COF FY2023 Earnings Per Share, Diluted. USD and share amounts are in millions; ratios and per-share values are unscaled. Source unit USD/shares.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51" authorId="0">
      <x:text>
        <x:r>
          <x:t>COF FY2023 Weighted Average Number of Shares Outstanding, Diluted. USD and share amounts are in millions; ratios and per-share values are unscaled. Source unit shares.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52" authorId="0">
      <x:text>
        <x:r>
          <x:t>COF FY2023 Dividends per common share. USD and share amounts are in millions; ratios and per-share values are unscaled. Source unit USD/share. Filed , accession . . Not reported / unavailable</x:t>
        </x:r>
      </x:text>
    </x:comment>
    <x:comment ref="F4753" authorId="0">
      <x:text>
        <x:r>
          <x:t>COF FY2023 Payments of Ordinary Dividends, Common Stock.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54" authorId="0">
      <x:text>
        <x:r>
          <x:t>COF FY2023 Payments for Repurchase of Common Stock.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55" authorId="0">
      <x:text>
        <x:r>
          <x:t>COF FY2023 Gross loan charge-offs. USD and share amounts are in millions; ratios and per-share values are unscaled. Source unit USDm. Filed , accession . . Not reported / unavailable</x:t>
        </x:r>
      </x:text>
    </x:comment>
    <x:comment ref="F4756" authorId="0">
      <x:text>
        <x:r>
          <x:t>COF FY2023 Loan recoveries. USD and share amounts are in millions; ratios and per-share values are unscaled. Source unit USDm. Filed , accession . . Not reported / unavailable</x:t>
        </x:r>
      </x:text>
    </x:comment>
    <x:comment ref="F4757" authorId="0">
      <x:text>
        <x:r>
          <x:t>COF FY2023 Risk-weighted assets. USD and share amounts are in millions; ratios and per-share values are unscaled. Source unit USDm. Filed , accession . . Not reported / unavailable</x:t>
        </x:r>
      </x:text>
    </x:comment>
    <x:comment ref="F4758" authorId="0">
      <x:text>
        <x:r>
          <x:t>COF FY2023 Actual standardized CET1 ratio. USD and share amounts are in millions; ratios and per-share values are unscaled. Source unit %. Filed , accession . . Not reported / unavailable</x:t>
        </x:r>
      </x:text>
    </x:comment>
    <x:comment ref="F4759" authorId="0">
      <x:text>
        <x:r>
          <x:t>COF FY2023 Issuer reported net interest margin. USD and share amounts are in millions; ratios and per-share values are unscaled. Source unit %. Filed , accession . . Not reported / unavailable</x:t>
        </x:r>
      </x:text>
    </x:comment>
    <x:comment ref="F4760" authorId="0">
      <x:text>
        <x:r>
          <x:t>COF FY2023 Reported common book value per share. USD and share amounts are in millions; ratios and per-share values are unscaled. Source unit USD/shares. Filed 2024-02-23, accession 0000927628-24-000094. https://www.sec.gov/Archives/edgar/data/927628/000092762824000094/cof-20231231.htm. Verified original issuer table row; same-date end balance, excluding average and regulatory minimum tables.</x:t>
        </x:r>
      </x:text>
    </x:comment>
    <x:comment ref="F4761" authorId="0">
      <x:text>
        <x:r>
          <x:t>COF FY2023 Reported tangible book value per share. USD and share amounts are in millions; ratios and per-share values are unscaled. Source unit USD/shares. Filed 2024-02-23, accession 0000927628-24-000094. https://www.sec.gov/Archives/edgar/data/927628/000092762824000094/cof-20231231.htm. Verified original issuer table row; same-date end balance, excluding average and regulatory minimum tables.</x:t>
        </x:r>
      </x:text>
    </x:comment>
    <x:comment ref="F4762" authorId="0">
      <x:text>
        <x:r>
          <x:t>COF FY2023 Reported tangible common equity. USD and share amounts are in millions; ratios and per-share values are unscaled. Source unit USDm. Filed , accession . . Not reported / unavailable</x:t>
        </x:r>
      </x:text>
    </x:comment>
    <x:comment ref="F4763" authorId="0">
      <x:text>
        <x:r>
          <x:t>COF FY2024 Assets.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64" authorId="0">
      <x:text>
        <x:r>
          <x:t>COF FY2024 Liabilities.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65" authorId="0">
      <x:text>
        <x:r>
          <x:t>COF FY2024 Stockholders' Equity Attributable to Parent.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766" authorId="0">
      <x:text>
        <x:r>
          <x:t>COF FY2024 Preferred Stock, Including Additional Paid in Capital, Net of Discount.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67" authorId="0">
      <x:text>
        <x:r>
          <x:t>COF FY2024 Reported common shareholders equity. USD and share amounts are in millions; ratios and per-share values are unscaled. Source unit USDm. Filed , accession . . Not reported / unavailable</x:t>
        </x:r>
      </x:text>
    </x:comment>
    <x:comment ref="F4768" authorId="0">
      <x:text>
        <x:r>
          <x:t>COF FY2024 Goodwill.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69" authorId="0">
      <x:text>
        <x:r>
          <x:t>COF FY2024 Intangible Assets, Net (Excluding Goodwill).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70" authorId="0">
      <x:text>
        <x:r>
          <x:t>COF FY2024 Reported goodwill and intangible assets combined. USD and share amounts are in millions; ratios and per-share values are unscaled. Source unit USDm. Filed , accession . . Not reported / unavailable</x:t>
        </x:r>
      </x:text>
    </x:comment>
    <x:comment ref="F4771" authorId="0">
      <x:text>
        <x:r>
          <x:t>COF FY2024 Common Stock, Shares, Outstanding. USD and share amounts are in millions; ratios and per-share values are unscaled. Source unit shares.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72" authorId="0">
      <x:text>
        <x:r>
          <x:t>COF FY2024 Common Stock, Shares, Issued. USD and share amounts are in millions; ratios and per-share values are unscaled. Source unit shares.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73" authorId="0">
      <x:text>
        <x:r>
          <x:t>COF FY2024 Treasury Stock, Common, Shares. USD and share amounts are in millions; ratios and per-share values are unscaled. Source unit shares.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74" authorId="0">
      <x:text>
        <x:r>
          <x:t>COF FY2024 Deposits.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75" authorId="0">
      <x:text>
        <x:r>
          <x:t>COF FY2024 Gross loans and leases selected definition.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76" authorId="0">
      <x:text>
        <x:r>
          <x:t>COF FY2024 Net loans after allowance selected definition. USD and share amounts are in millions; ratios and per-share values are unscaled. Source unit USDm. Filed , accession . . Not reported / unavailable</x:t>
        </x:r>
      </x:text>
    </x:comment>
    <x:comment ref="F4777" authorId="0">
      <x:text>
        <x:r>
          <x:t>COF FY2024 Loan allowance for credit losses.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78" authorId="0">
      <x:text>
        <x:r>
          <x:t>COF FY2024 Nonaccrual. USD and share amounts are in millions; ratios and per-share values are unscaled. Source unit USDm. Filed , accession . . Not reported / unavailable</x:t>
        </x:r>
      </x:text>
    </x:comment>
    <x:comment ref="F4779" authorId="0">
      <x:text>
        <x:r>
          <x:t>COF FY2024 Cash. USD and share amounts are in millions; ratios and per-share values are unscaled. Source unit USDm. Filed , accession . . Not reported / unavailable</x:t>
        </x:r>
      </x:text>
    </x:comment>
    <x:comment ref="F4780" authorId="0">
      <x:text>
        <x:r>
          <x:t>COF FY2024 Accumulated Other Comprehensive Income (Loss), Net of Tax.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81" authorId="0">
      <x:text>
        <x:r>
          <x:t>COF FY2024 Interest Income (Expense), Net.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82" authorId="0">
      <x:text>
        <x:r>
          <x:t>COF FY2024 Noninterest Income.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83" authorId="0">
      <x:text>
        <x:r>
          <x:t>COF FY2024 Revenues.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84" authorId="0">
      <x:text>
        <x:r>
          <x:t>COF FY2024 Noninterest Expense.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85" authorId="0">
      <x:text>
        <x:r>
          <x:t>COF FY2024 Provision for credit losses. USD and share amounts are in millions; ratios and per-share values are unscaled. Source unit USDm. Filed , accession . . Not reported / unavailable</x:t>
        </x:r>
      </x:text>
    </x:comment>
    <x:comment ref="F4786" authorId="0">
      <x:text>
        <x:r>
          <x:t>COF FY2024 Income (Loss) from Continuing Operations before Income Taxes, Noncontrolling Interest.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87" authorId="0">
      <x:text>
        <x:r>
          <x:t>COF FY2024 Income Tax Expense (Benefit).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88" authorId="0">
      <x:text>
        <x:r>
          <x:t>COF FY2024 Net Income (Loss) Attributable to Parent.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89" authorId="0">
      <x:text>
        <x:r>
          <x:t>COF FY2024 Net Income (Loss) Available to Common Stockholders, Basic.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90" authorId="0">
      <x:text>
        <x:r>
          <x:t>COF FY2024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4791" authorId="0">
      <x:text>
        <x:r>
          <x:t>COF FY2024 Earnings Per Share, Diluted. USD and share amounts are in millions; ratios and per-share values are unscaled. Source unit USD/shares.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92" authorId="0">
      <x:text>
        <x:r>
          <x:t>COF FY2024 Weighted Average Number of Shares Outstanding, Diluted. USD and share amounts are in millions; ratios and per-share values are unscaled. Source unit shares.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93" authorId="0">
      <x:text>
        <x:r>
          <x:t>COF FY2024 Dividends per common share. USD and share amounts are in millions; ratios and per-share values are unscaled. Source unit USD/share. Filed , accession . . Not reported / unavailable</x:t>
        </x:r>
      </x:text>
    </x:comment>
    <x:comment ref="F4794" authorId="0">
      <x:text>
        <x:r>
          <x:t>COF FY2024 Payments of Ordinary Dividends, Common Stock.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95" authorId="0">
      <x:text>
        <x:r>
          <x:t>COF FY2024 Payments for Repurchase of Common Stock.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796" authorId="0">
      <x:text>
        <x:r>
          <x:t>COF FY2024 Gross loan charge-offs. USD and share amounts are in millions; ratios and per-share values are unscaled. Source unit USDm. Filed , accession . . Not reported / unavailable</x:t>
        </x:r>
      </x:text>
    </x:comment>
    <x:comment ref="F4797" authorId="0">
      <x:text>
        <x:r>
          <x:t>COF FY2024 Loan recoveries. USD and share amounts are in millions; ratios and per-share values are unscaled. Source unit USDm. Filed , accession . . Not reported / unavailable</x:t>
        </x:r>
      </x:text>
    </x:comment>
    <x:comment ref="F4798" authorId="0">
      <x:text>
        <x:r>
          <x:t>COF FY2024 Risk-weighted assets. USD and share amounts are in millions; ratios and per-share values are unscaled. Source unit USDm. Filed , accession . . Not reported / unavailable</x:t>
        </x:r>
      </x:text>
    </x:comment>
    <x:comment ref="F4799" authorId="0">
      <x:text>
        <x:r>
          <x:t>COF FY2024 Actual standardized CET1 ratio. USD and share amounts are in millions; ratios and per-share values are unscaled. Source unit %. Filed , accession . . Not reported / unavailable</x:t>
        </x:r>
      </x:text>
    </x:comment>
    <x:comment ref="F4800" authorId="0">
      <x:text>
        <x:r>
          <x:t>COF FY2024 Issuer reported net interest margin. USD and share amounts are in millions; ratios and per-share values are unscaled. Source unit %. Filed , accession . . Not reported / unavailable</x:t>
        </x:r>
      </x:text>
    </x:comment>
    <x:comment ref="F4801" authorId="0">
      <x:text>
        <x:r>
          <x:t>COF FY2024 Reported common book value per share. USD and share amounts are in millions; ratios and per-share values are unscaled. Source unit USD/shares. Filed 2025-02-20, accession 0000927628-25-000092. https://www.sec.gov/Archives/edgar/data/927628/000092762825000092/cof-20241231.htm. Verified original issuer table row; same-date end balance, excluding average and regulatory minimum tables.</x:t>
        </x:r>
      </x:text>
    </x:comment>
    <x:comment ref="F4802" authorId="0">
      <x:text>
        <x:r>
          <x:t>COF FY2024 Reported tangible book value per share. USD and share amounts are in millions; ratios and per-share values are unscaled. Source unit USD/shares. Filed 2025-02-20, accession 0000927628-25-000092. https://www.sec.gov/Archives/edgar/data/927628/000092762825000092/cof-20241231.htm. Verified original issuer table row; same-date end balance, excluding average and regulatory minimum tables.</x:t>
        </x:r>
      </x:text>
    </x:comment>
    <x:comment ref="F4803" authorId="0">
      <x:text>
        <x:r>
          <x:t>COF FY2024 Reported tangible common equity. USD and share amounts are in millions; ratios and per-share values are unscaled. Source unit USDm. Filed , accession . . Not reported / unavailable</x:t>
        </x:r>
      </x:text>
    </x:comment>
    <x:comment ref="F4804" authorId="0">
      <x:text>
        <x:r>
          <x:t>COF FY2025 Assets.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05" authorId="0">
      <x:text>
        <x:r>
          <x:t>COF FY2025 Liabilities.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06" authorId="0">
      <x:text>
        <x:r>
          <x:t>COF FY2025 Stockholders' Equity Attributable to Parent.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07" authorId="0">
      <x:text>
        <x:r>
          <x:t>COF FY2025 Preferred Stock, Including Additional Paid in Capital, Net of Discount.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08" authorId="0">
      <x:text>
        <x:r>
          <x:t>COF FY2025 Reported common shareholders equity. USD and share amounts are in millions; ratios and per-share values are unscaled. Source unit USDm. Filed , accession . . Not reported / unavailable</x:t>
        </x:r>
      </x:text>
    </x:comment>
    <x:comment ref="F4809" authorId="0">
      <x:text>
        <x:r>
          <x:t>COF FY2025 Goodwill.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10" authorId="0">
      <x:text>
        <x:r>
          <x:t>COF FY2025 Intangible Assets, Net (Excluding Goodwill).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11" authorId="0">
      <x:text>
        <x:r>
          <x:t>COF FY2025 Reported goodwill and intangible assets combined. USD and share amounts are in millions; ratios and per-share values are unscaled. Source unit USDm. Filed , accession . . Not reported / unavailable</x:t>
        </x:r>
      </x:text>
    </x:comment>
    <x:comment ref="F4812" authorId="0">
      <x:text>
        <x:r>
          <x:t>COF FY2025 Common Stock, Shares, Outstanding. USD and share amounts are in millions; ratios and per-share values are unscaled. Source unit shares.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13" authorId="0">
      <x:text>
        <x:r>
          <x:t>COF FY2025 Common Stock, Shares, Issued. USD and share amounts are in millions; ratios and per-share values are unscaled. Source unit shares.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14" authorId="0">
      <x:text>
        <x:r>
          <x:t>COF FY2025 Treasury Stock, Common, Shares. USD and share amounts are in millions; ratios and per-share values are unscaled. Source unit shares.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15" authorId="0">
      <x:text>
        <x:r>
          <x:t>COF FY2025 Deposits.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16" authorId="0">
      <x:text>
        <x:r>
          <x:t>COF FY2025 Gross loans and leases selected definition.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17" authorId="0">
      <x:text>
        <x:r>
          <x:t>COF FY2025 Net loans after allowance selected definition. USD and share amounts are in millions; ratios and per-share values are unscaled. Source unit USDm. Filed , accession . . Not reported / unavailable</x:t>
        </x:r>
      </x:text>
    </x:comment>
    <x:comment ref="F4818" authorId="0">
      <x:text>
        <x:r>
          <x:t>COF FY2025 Loan allowance for credit losses.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19" authorId="0">
      <x:text>
        <x:r>
          <x:t>COF FY2025 Nonaccrual. USD and share amounts are in millions; ratios and per-share values are unscaled. Source unit USDm. Filed , accession . . Not reported / unavailable</x:t>
        </x:r>
      </x:text>
    </x:comment>
    <x:comment ref="F4820" authorId="0">
      <x:text>
        <x:r>
          <x:t>COF FY2025 Cash. USD and share amounts are in millions; ratios and per-share values are unscaled. Source unit USDm. Filed , accession . . Not reported / unavailable</x:t>
        </x:r>
      </x:text>
    </x:comment>
    <x:comment ref="F4821" authorId="0">
      <x:text>
        <x:r>
          <x:t>COF FY2025 Accumulated Other Comprehensive Income (Loss), Net of Tax.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22" authorId="0">
      <x:text>
        <x:r>
          <x:t>COF FY2025 Interest Income (Expense), Net.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823" authorId="0">
      <x:text>
        <x:r>
          <x:t>COF FY2025 Noninterest Income.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824" authorId="0">
      <x:text>
        <x:r>
          <x:t>COF FY2025 Revenues.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825" authorId="0">
      <x:text>
        <x:r>
          <x:t>COF FY2025 Noninterest Expense.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826" authorId="0">
      <x:text>
        <x:r>
          <x:t>COF FY2025 Provision for credit losses. USD and share amounts are in millions; ratios and per-share values are unscaled. Source unit USDm. Filed , accession . . Not reported / unavailable</x:t>
        </x:r>
      </x:text>
    </x:comment>
    <x:comment ref="F4827" authorId="0">
      <x:text>
        <x:r>
          <x:t>COF FY2025 Income (Loss) from Continuing Operations before Income Taxes, Noncontrolling Interest.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828" authorId="0">
      <x:text>
        <x:r>
          <x:t>COF FY2025 Income Tax Expense (Benefit).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829" authorId="0">
      <x:text>
        <x:r>
          <x:t>COF FY2025 Net Income (Loss) Attributable to Parent.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830" authorId="0">
      <x:text>
        <x:r>
          <x:t>COF FY2025 Net Income (Loss) Available to Common Stockholders, Basic.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831" authorId="0">
      <x:text>
        <x:r>
          <x:t>COF FY2025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4832" authorId="0">
      <x:text>
        <x:r>
          <x:t>COF FY2025 Earnings Per Share, Diluted. USD and share amounts are in millions; ratios and per-share values are unscaled. Source unit USD/shares.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833" authorId="0">
      <x:text>
        <x:r>
          <x:t>COF FY2025 Weighted Average Number of Shares Outstanding, Diluted. USD and share amounts are in millions; ratios and per-share values are unscaled. Source unit shares.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834" authorId="0">
      <x:text>
        <x:r>
          <x:t>COF FY2025 Dividends per common share. USD and share amounts are in millions; ratios and per-share values are unscaled. Source unit USD/share. Filed , accession . . Not reported / unavailable</x:t>
        </x:r>
      </x:text>
    </x:comment>
    <x:comment ref="F4835" authorId="0">
      <x:text>
        <x:r>
          <x:t>COF FY2025 Payments of Ordinary Dividends, Common Stock.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836" authorId="0">
      <x:text>
        <x:r>
          <x:t>COF FY2025 Payments for Repurchase of Common Stock. USD and share amounts are in millions; ratios and per-share values are unscaled. Source unit USD. Filed 2026-02-19, accession 0000927628-26-000024. https://www.sec.gov/Archives/edgar/data/927628/000092762826000024/cof-20251231.htm. Latest eligible comparative presentation at the information cutoff.</x:t>
        </x:r>
      </x:text>
    </x:comment>
    <x:comment ref="F4837" authorId="0">
      <x:text>
        <x:r>
          <x:t>COF FY2025 Gross loan charge-offs. USD and share amounts are in millions; ratios and per-share values are unscaled. Source unit USDm. Filed , accession . . Not reported / unavailable</x:t>
        </x:r>
      </x:text>
    </x:comment>
    <x:comment ref="F4838" authorId="0">
      <x:text>
        <x:r>
          <x:t>COF FY2025 Loan recoveries. USD and share amounts are in millions; ratios and per-share values are unscaled. Source unit USDm. Filed , accession . . Not reported / unavailable</x:t>
        </x:r>
      </x:text>
    </x:comment>
    <x:comment ref="F4839" authorId="0">
      <x:text>
        <x:r>
          <x:t>COF FY2025 Risk-weighted assets. USD and share amounts are in millions; ratios and per-share values are unscaled. Source unit USDm. Filed , accession . . Not reported / unavailable</x:t>
        </x:r>
      </x:text>
    </x:comment>
    <x:comment ref="F4840" authorId="0">
      <x:text>
        <x:r>
          <x:t>COF FY2025 Actual standardized CET1 ratio. USD and share amounts are in millions; ratios and per-share values are unscaled. Source unit %. Filed , accession . . Not reported / unavailable</x:t>
        </x:r>
      </x:text>
    </x:comment>
    <x:comment ref="F4841" authorId="0">
      <x:text>
        <x:r>
          <x:t>COF FY2025 Issuer reported net interest margin. USD and share amounts are in millions; ratios and per-share values are unscaled. Source unit %. Filed , accession . . Not reported / unavailable</x:t>
        </x:r>
      </x:text>
    </x:comment>
    <x:comment ref="F4842" authorId="0">
      <x:text>
        <x:r>
          <x:t>COF FY2025 Reported common book value per share. USD and share amounts are in millions; ratios and per-share values are unscaled. Source unit USD/shares. Filed 2026-02-19, accession 0000927628-26-000024. https://www.sec.gov/Archives/edgar/data/927628/000092762826000024/cof-20251231.htm. Verified original issuer table row; same-date end balance, excluding average and regulatory minimum tables.</x:t>
        </x:r>
      </x:text>
    </x:comment>
    <x:comment ref="F4843" authorId="0">
      <x:text>
        <x:r>
          <x:t>COF FY2025 Reported tangible book value per share. USD and share amounts are in millions; ratios and per-share values are unscaled. Source unit USD/shares. Filed 2026-02-19, accession 0000927628-26-000024. https://www.sec.gov/Archives/edgar/data/927628/000092762826000024/cof-20251231.htm. Verified original issuer table row; same-date end balance, excluding average and regulatory minimum tables.</x:t>
        </x:r>
      </x:text>
    </x:comment>
    <x:comment ref="F4844" authorId="0">
      <x:text>
        <x:r>
          <x:t>COF FY2025 Reported tangible common equity. USD and share amounts are in millions; ratios and per-share values are unscaled. Source unit USDm. Filed , accession . . Not reported / unavailable</x:t>
        </x:r>
      </x:text>
    </x:comment>
    <x:comment ref="F4845" authorId="0">
      <x:text>
        <x:r>
          <x:t>COF H1 2025 Assets. USD and share amounts are in millions; ratios and per-share values are unscaled. Source unit USD. Filed 2025-07-31, accession 0000927628-25-000247. https://www.sec.gov/Archives/edgar/data/927628/000092762825000247/cof-20250630.htm. Latest eligible comparative presentation at the information cutoff.</x:t>
        </x:r>
      </x:text>
    </x:comment>
    <x:comment ref="F4846" authorId="0">
      <x:text>
        <x:r>
          <x:t>COF H1 2025 Liabilities. USD and share amounts are in millions; ratios and per-share values are unscaled. Source unit USD. Filed 2025-07-31, accession 0000927628-25-000247. https://www.sec.gov/Archives/edgar/data/927628/000092762825000247/cof-20250630.htm. Latest eligible comparative presentation at the information cutoff.</x:t>
        </x:r>
      </x:text>
    </x:comment>
    <x:comment ref="F4847" authorId="0">
      <x:text>
        <x:r>
          <x:t>COF H1 2025 Stockholders' Equity Attributable to Parent.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48" authorId="0">
      <x:text>
        <x:r>
          <x:t>COF H1 2025 Preferred Stock, Including Additional Paid in Capital, Net of Discount. USD and share amounts are in millions; ratios and per-share values are unscaled. Source unit USD. Filed 2025-07-31, accession 0000927628-25-000247. https://www.sec.gov/Archives/edgar/data/927628/000092762825000247/cof-20250630.htm. Latest eligible comparative presentation at the information cutoff.</x:t>
        </x:r>
      </x:text>
    </x:comment>
    <x:comment ref="F4849" authorId="0">
      <x:text>
        <x:r>
          <x:t>COF H1 2025 Reported common shareholders equity. USD and share amounts are in millions; ratios and per-share values are unscaled. Source unit USDm. Filed , accession . . Not reported / unavailable</x:t>
        </x:r>
      </x:text>
    </x:comment>
    <x:comment ref="F4850" authorId="0">
      <x:text>
        <x:r>
          <x:t>COF H1 2025 Goodwill. USD and share amounts are in millions; ratios and per-share values are unscaled. Source unit USD. Filed 2025-07-31, accession 0000927628-25-000247. https://www.sec.gov/Archives/edgar/data/927628/000092762825000247/cof-20250630.htm. Latest eligible comparative presentation at the information cutoff.</x:t>
        </x:r>
      </x:text>
    </x:comment>
    <x:comment ref="F4851" authorId="0">
      <x:text>
        <x:r>
          <x:t>COF H1 2025 Intangible Assets, Net (Excluding Goodwill). USD and share amounts are in millions; ratios and per-share values are unscaled. Source unit USD. Filed 2025-07-31, accession 0000927628-25-000247. https://www.sec.gov/Archives/edgar/data/927628/000092762825000247/cof-20250630.htm. Latest eligible comparative presentation at the information cutoff.</x:t>
        </x:r>
      </x:text>
    </x:comment>
    <x:comment ref="F4852" authorId="0">
      <x:text>
        <x:r>
          <x:t>COF H1 2025 Reported goodwill and intangible assets combined. USD and share amounts are in millions; ratios and per-share values are unscaled. Source unit USDm. Filed , accession . . Not reported / unavailable</x:t>
        </x:r>
      </x:text>
    </x:comment>
    <x:comment ref="F4853" authorId="0">
      <x:text>
        <x:r>
          <x:t>COF H1 2025 Common Stock, Shares, Outstanding. USD and share amounts are in millions; ratios and per-share values are unscaled. Source unit shares. Filed 2025-07-31, accession 0000927628-25-000247. https://www.sec.gov/Archives/edgar/data/927628/000092762825000247/cof-20250630.htm. Latest eligible comparative presentation at the information cutoff.</x:t>
        </x:r>
      </x:text>
    </x:comment>
    <x:comment ref="F4854" authorId="0">
      <x:text>
        <x:r>
          <x:t>COF H1 2025 Common Stock, Shares, Issued. USD and share amounts are in millions; ratios and per-share values are unscaled. Source unit shares. Filed 2025-07-31, accession 0000927628-25-000247. https://www.sec.gov/Archives/edgar/data/927628/000092762825000247/cof-20250630.htm. Latest eligible comparative presentation at the information cutoff.</x:t>
        </x:r>
      </x:text>
    </x:comment>
    <x:comment ref="F4855" authorId="0">
      <x:text>
        <x:r>
          <x:t>COF H1 2025 Treasury Stock, Common, Shares. USD and share amounts are in millions; ratios and per-share values are unscaled. Source unit shares. Filed 2025-07-31, accession 0000927628-25-000247. https://www.sec.gov/Archives/edgar/data/927628/000092762825000247/cof-20250630.htm. Latest eligible comparative presentation at the information cutoff.</x:t>
        </x:r>
      </x:text>
    </x:comment>
    <x:comment ref="F4856" authorId="0">
      <x:text>
        <x:r>
          <x:t>COF H1 2025 Deposits.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57" authorId="0">
      <x:text>
        <x:r>
          <x:t>COF H1 2025 Gross loans and leases selected definition. USD and share amounts are in millions; ratios and per-share values are unscaled. Source unit USD. Filed 2025-07-31, accession 0000927628-25-000247. https://www.sec.gov/Archives/edgar/data/927628/000092762825000247/cof-20250630.htm. Latest eligible comparative presentation at the information cutoff.</x:t>
        </x:r>
      </x:text>
    </x:comment>
    <x:comment ref="F4858" authorId="0">
      <x:text>
        <x:r>
          <x:t>COF H1 2025 Net loans after allowance selected definition. USD and share amounts are in millions; ratios and per-share values are unscaled. Source unit USDm. Filed , accession . . Not reported / unavailable</x:t>
        </x:r>
      </x:text>
    </x:comment>
    <x:comment ref="F4859" authorId="0">
      <x:text>
        <x:r>
          <x:t>COF H1 2025 Loan allowance for credit losses. USD and share amounts are in millions; ratios and per-share values are unscaled. Source unit USD. Filed 2025-07-31, accession 0000927628-25-000247. https://www.sec.gov/Archives/edgar/data/927628/000092762825000247/cof-20250630.htm. Latest eligible comparative presentation at the information cutoff.</x:t>
        </x:r>
      </x:text>
    </x:comment>
    <x:comment ref="F4860" authorId="0">
      <x:text>
        <x:r>
          <x:t>COF H1 2025 Nonaccrual. USD and share amounts are in millions; ratios and per-share values are unscaled. Source unit USDm. Filed , accession . . Not reported / unavailable</x:t>
        </x:r>
      </x:text>
    </x:comment>
    <x:comment ref="F4861" authorId="0">
      <x:text>
        <x:r>
          <x:t>COF H1 2025 Cash. USD and share amounts are in millions; ratios and per-share values are unscaled. Source unit USDm. Filed , accession . . Not reported / unavailable</x:t>
        </x:r>
      </x:text>
    </x:comment>
    <x:comment ref="F4862" authorId="0">
      <x:text>
        <x:r>
          <x:t>COF H1 2025 Accumulated Other Comprehensive Income (Loss), Net of Tax. USD and share amounts are in millions; ratios and per-share values are unscaled. Source unit USD. Filed 2025-07-31, accession 0000927628-25-000247. https://www.sec.gov/Archives/edgar/data/927628/000092762825000247/cof-20250630.htm. Latest eligible comparative presentation at the information cutoff.</x:t>
        </x:r>
      </x:text>
    </x:comment>
    <x:comment ref="F4863" authorId="0">
      <x:text>
        <x:r>
          <x:t>COF H1 2025 Interest Income (Expense), Net.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64" authorId="0">
      <x:text>
        <x:r>
          <x:t>COF H1 2025 Noninterest Income.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65" authorId="0">
      <x:text>
        <x:r>
          <x:t>COF H1 2025 Revenues.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66" authorId="0">
      <x:text>
        <x:r>
          <x:t>COF H1 2025 Noninterest Expense.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67" authorId="0">
      <x:text>
        <x:r>
          <x:t>COF H1 2025 Provision for credit losses. USD and share amounts are in millions; ratios and per-share values are unscaled. Source unit USDm. Filed , accession . . Not reported / unavailable</x:t>
        </x:r>
      </x:text>
    </x:comment>
    <x:comment ref="F4868" authorId="0">
      <x:text>
        <x:r>
          <x:t>COF H1 2025 Income (Loss) from Continuing Operations before Income Taxes, Noncontrolling Interest.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69" authorId="0">
      <x:text>
        <x:r>
          <x:t>COF H1 2025 Income Tax Expense (Benefit).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70" authorId="0">
      <x:text>
        <x:r>
          <x:t>COF H1 2025 Net Income (Loss) Attributable to Parent.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71" authorId="0">
      <x:text>
        <x:r>
          <x:t>COF H1 2025 Net Income (Loss) Available to Common Stockholders, Basic.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72" authorId="0">
      <x:text>
        <x:r>
          <x:t>COF H1 2025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4873" authorId="0">
      <x:text>
        <x:r>
          <x:t>COF H1 2025 Earnings Per Share, Diluted. USD and share amounts are in millions; ratios and per-share values are unscaled. Source unit USD/shares.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74" authorId="0">
      <x:text>
        <x:r>
          <x:t>COF H1 2025 Weighted Average Number of Shares Outstanding, Diluted. USD and share amounts are in millions; ratios and per-share values are unscaled. Source unit shares.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75" authorId="0">
      <x:text>
        <x:r>
          <x:t>COF H1 2025 Common Stock, Dividends, Per Share, Declared. USD and share amounts are in millions; ratios and per-share values are unscaled. Source unit USD/shares.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76" authorId="0">
      <x:text>
        <x:r>
          <x:t>COF H1 2025 Payments of Ordinary Dividends, Common Stock.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77" authorId="0">
      <x:text>
        <x:r>
          <x:t>COF H1 2025 Payments for Repurchase of Common Stock.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78" authorId="0">
      <x:text>
        <x:r>
          <x:t>COF H1 2025 Gross loan charge-offs. USD and share amounts are in millions; ratios and per-share values are unscaled. Source unit USDm. Filed , accession . . Not reported / unavailable</x:t>
        </x:r>
      </x:text>
    </x:comment>
    <x:comment ref="F4879" authorId="0">
      <x:text>
        <x:r>
          <x:t>COF H1 2025 Loan recoveries. USD and share amounts are in millions; ratios and per-share values are unscaled. Source unit USDm. Filed , accession . . Not reported / unavailable</x:t>
        </x:r>
      </x:text>
    </x:comment>
    <x:comment ref="F4880" authorId="0">
      <x:text>
        <x:r>
          <x:t>COF H1 2025 Risk-weighted assets. USD and share amounts are in millions; ratios and per-share values are unscaled. Source unit USDm. Filed , accession . . Not reported / unavailable</x:t>
        </x:r>
      </x:text>
    </x:comment>
    <x:comment ref="F4881" authorId="0">
      <x:text>
        <x:r>
          <x:t>COF H1 2025 Actual standardized CET1 ratio. USD and share amounts are in millions; ratios and per-share values are unscaled. Source unit %. Filed , accession . . Not reported / unavailable</x:t>
        </x:r>
      </x:text>
    </x:comment>
    <x:comment ref="F4882" authorId="0">
      <x:text>
        <x:r>
          <x:t>COF H1 2025 Issuer reported net interest margin. USD and share amounts are in millions; ratios and per-share values are unscaled. Source unit %. Filed , accession . . Not reported / unavailable</x:t>
        </x:r>
      </x:text>
    </x:comment>
    <x:comment ref="F4883" authorId="0">
      <x:text>
        <x:r>
          <x:t>COF H1 2025 Reported common book value per share. USD and share amounts are in millions; ratios and per-share values are unscaled. Source unit USD/share. Filed , accession . . Not reported / unavailable</x:t>
        </x:r>
      </x:text>
    </x:comment>
    <x:comment ref="F4884" authorId="0">
      <x:text>
        <x:r>
          <x:t>COF H1 2025 Reported tangible book value per share. USD and share amounts are in millions; ratios and per-share values are unscaled. Source unit USD/shares. Filed 2025-07-31, accession 0000927628-25-000247. https://www.sec.gov/Archives/edgar/data/927628/000092762825000247/cof-20250630.htm. Verified original issuer table row; same-date end balance, excluding average and regulatory minimum tables.</x:t>
        </x:r>
      </x:text>
    </x:comment>
    <x:comment ref="F4885" authorId="0">
      <x:text>
        <x:r>
          <x:t>COF H1 2025 Reported tangible common equity. USD and share amounts are in millions; ratios and per-share values are unscaled. Source unit USDm. Filed , accession . . Not reported / unavailable</x:t>
        </x:r>
      </x:text>
    </x:comment>
    <x:comment ref="F4886" authorId="0">
      <x:text>
        <x:r>
          <x:t>COF H1 2026 Assets.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87" authorId="0">
      <x:text>
        <x:r>
          <x:t>COF H1 2026 Liabilities.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88" authorId="0">
      <x:text>
        <x:r>
          <x:t>COF H1 2026 Stockholders' Equity Attributable to Parent.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89" authorId="0">
      <x:text>
        <x:r>
          <x:t>COF H1 2026 Preferred Stock, Including Additional Paid in Capital, Net of Discount.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90" authorId="0">
      <x:text>
        <x:r>
          <x:t>COF H1 2026 Reported common shareholders equity. USD and share amounts are in millions; ratios and per-share values are unscaled. Source unit USDm. Filed , accession . . Not reported / unavailable</x:t>
        </x:r>
      </x:text>
    </x:comment>
    <x:comment ref="F4891" authorId="0">
      <x:text>
        <x:r>
          <x:t>COF H1 2026 Goodwill.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92" authorId="0">
      <x:text>
        <x:r>
          <x:t>COF H1 2026 Intangible Assets, Net (Excluding Goodwill).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93" authorId="0">
      <x:text>
        <x:r>
          <x:t>COF H1 2026 Reported goodwill and intangible assets combined. USD and share amounts are in millions; ratios and per-share values are unscaled. Source unit USDm. Filed , accession . . Not reported / unavailable</x:t>
        </x:r>
      </x:text>
    </x:comment>
    <x:comment ref="F4894" authorId="0">
      <x:text>
        <x:r>
          <x:t>COF H1 2026 Common Stock, Shares, Outstanding. USD and share amounts are in millions; ratios and per-share values are unscaled. Source unit shares.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95" authorId="0">
      <x:text>
        <x:r>
          <x:t>COF H1 2026 Common Stock, Shares, Issued. USD and share amounts are in millions; ratios and per-share values are unscaled. Source unit shares.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96" authorId="0">
      <x:text>
        <x:r>
          <x:t>COF H1 2026 Treasury Stock, Common, Shares. USD and share amounts are in millions; ratios and per-share values are unscaled. Source unit shares.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97" authorId="0">
      <x:text>
        <x:r>
          <x:t>COF H1 2026 Deposits.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98" authorId="0">
      <x:text>
        <x:r>
          <x:t>COF H1 2026 Gross loans and leases selected definition.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899" authorId="0">
      <x:text>
        <x:r>
          <x:t>COF H1 2026 Net loans after allowance selected definition. USD and share amounts are in millions; ratios and per-share values are unscaled. Source unit USDm. Filed , accession . . Not reported / unavailable</x:t>
        </x:r>
      </x:text>
    </x:comment>
    <x:comment ref="F4900" authorId="0">
      <x:text>
        <x:r>
          <x:t>COF H1 2026 Loan allowance for credit losses.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01" authorId="0">
      <x:text>
        <x:r>
          <x:t>COF H1 2026 Nonaccrual. USD and share amounts are in millions; ratios and per-share values are unscaled. Source unit USDm. Filed , accession . . Not reported / unavailable</x:t>
        </x:r>
      </x:text>
    </x:comment>
    <x:comment ref="F4902" authorId="0">
      <x:text>
        <x:r>
          <x:t>COF H1 2026 Cash. USD and share amounts are in millions; ratios and per-share values are unscaled. Source unit USDm. Filed , accession . . Not reported / unavailable</x:t>
        </x:r>
      </x:text>
    </x:comment>
    <x:comment ref="F4903" authorId="0">
      <x:text>
        <x:r>
          <x:t>COF H1 2026 Accumulated Other Comprehensive Income (Loss), Net of Tax.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04" authorId="0">
      <x:text>
        <x:r>
          <x:t>COF H1 2026 Interest Income (Expense), Net.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05" authorId="0">
      <x:text>
        <x:r>
          <x:t>COF H1 2026 Noninterest Income.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06" authorId="0">
      <x:text>
        <x:r>
          <x:t>COF H1 2026 Revenues.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07" authorId="0">
      <x:text>
        <x:r>
          <x:t>COF H1 2026 Noninterest Expense.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08" authorId="0">
      <x:text>
        <x:r>
          <x:t>COF H1 2026 Provision for credit losses. USD and share amounts are in millions; ratios and per-share values are unscaled. Source unit USDm. Filed , accession . . Not reported / unavailable</x:t>
        </x:r>
      </x:text>
    </x:comment>
    <x:comment ref="F4909" authorId="0">
      <x:text>
        <x:r>
          <x:t>COF H1 2026 Income (Loss) from Continuing Operations before Income Taxes, Noncontrolling Interest.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10" authorId="0">
      <x:text>
        <x:r>
          <x:t>COF H1 2026 Income Tax Expense (Benefit).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11" authorId="0">
      <x:text>
        <x:r>
          <x:t>COF H1 2026 Net Income (Loss) Attributable to Parent.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12" authorId="0">
      <x:text>
        <x:r>
          <x:t>COF H1 2026 Net Income (Loss) Available to Common Stockholders, Basic.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13" authorId="0">
      <x:text>
        <x:r>
          <x:t>COF H1 2026 Preferred dividends and other common-income adjustments. USD and share amounts are in millions; ratios and per-share values are unscaled. Source unit USDm. Filed , accession . . Not reported / unavailable</x:t>
        </x:r>
      </x:text>
    </x:comment>
    <x:comment ref="F4914" authorId="0">
      <x:text>
        <x:r>
          <x:t>COF H1 2026 Earnings Per Share, Diluted. USD and share amounts are in millions; ratios and per-share values are unscaled. Source unit USD/shares.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15" authorId="0">
      <x:text>
        <x:r>
          <x:t>COF H1 2026 Weighted Average Number of Shares Outstanding, Diluted. USD and share amounts are in millions; ratios and per-share values are unscaled. Source unit shares.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16" authorId="0">
      <x:text>
        <x:r>
          <x:t>COF H1 2026 Common Stock, Dividends, Per Share, Declared. USD and share amounts are in millions; ratios and per-share values are unscaled. Source unit USD/shares.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17" authorId="0">
      <x:text>
        <x:r>
          <x:t>COF H1 2026 Payments of Ordinary Dividends, Common Stock.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18" authorId="0">
      <x:text>
        <x:r>
          <x:t>COF H1 2026 Payments for Repurchase of Common Stock. USD and share amounts are in millions; ratios and per-share values are unscaled. Source unit USD. Filed 2026-07-28, accession 0000927628-26-000089. https://www.sec.gov/Archives/edgar/data/927628/000092762826000089/cof-20260630.htm. Latest eligible comparative presentation at the information cutoff.</x:t>
        </x:r>
      </x:text>
    </x:comment>
    <x:comment ref="F4919" authorId="0">
      <x:text>
        <x:r>
          <x:t>COF H1 2026 Gross loan charge-offs. USD and share amounts are in millions; ratios and per-share values are unscaled. Source unit USDm. Filed , accession . . Not reported / unavailable</x:t>
        </x:r>
      </x:text>
    </x:comment>
    <x:comment ref="F4920" authorId="0">
      <x:text>
        <x:r>
          <x:t>COF H1 2026 Loan recoveries. USD and share amounts are in millions; ratios and per-share values are unscaled. Source unit USDm. Filed , accession . . Not reported / unavailable</x:t>
        </x:r>
      </x:text>
    </x:comment>
    <x:comment ref="F4921" authorId="0">
      <x:text>
        <x:r>
          <x:t>COF H1 2026 Risk-weighted assets. USD and share amounts are in millions; ratios and per-share values are unscaled. Source unit USDm. Filed , accession . . Not reported / unavailable</x:t>
        </x:r>
      </x:text>
    </x:comment>
    <x:comment ref="F4922" authorId="0">
      <x:text>
        <x:r>
          <x:t>COF H1 2026 Actual standardized CET1 ratio. USD and share amounts are in millions; ratios and per-share values are unscaled. Source unit pure. Filed 2026-07-28, accession 0000927628-26-000089. https://www.sec.gov/Archives/edgar/data/927628/000092762826000089/cof-20260630.htm. Verified original issuer table row; same-date end balance, excluding average and regulatory minimum tables.</x:t>
        </x:r>
      </x:text>
    </x:comment>
    <x:comment ref="F4923" authorId="0">
      <x:text>
        <x:r>
          <x:t>COF H1 2026 Issuer reported net interest margin. USD and share amounts are in millions; ratios and per-share values are unscaled. Source unit %. Filed , accession . . Not reported / unavailable</x:t>
        </x:r>
      </x:text>
    </x:comment>
    <x:comment ref="F4924" authorId="0">
      <x:text>
        <x:r>
          <x:t>COF H1 2026 Reported common book value per share. USD and share amounts are in millions; ratios and per-share values are unscaled. Source unit USD/share. Filed , accession . . Not reported / unavailable</x:t>
        </x:r>
      </x:text>
    </x:comment>
    <x:comment ref="F4925" authorId="0">
      <x:text>
        <x:r>
          <x:t>COF H1 2026 Reported tangible book value per share. USD and share amounts are in millions; ratios and per-share values are unscaled. Source unit USD/shares. Filed 2026-07-28, accession 0000927628-26-000089. https://www.sec.gov/Archives/edgar/data/927628/000092762826000089/cof-20260630.htm. Verified original issuer table row; same-date end balance, excluding average and regulatory minimum tables.</x:t>
        </x:r>
      </x:text>
    </x:comment>
    <x:comment ref="F4926" authorId="0">
      <x:text>
        <x:r>
          <x:t>COF H1 2026 Reported tangible common equity. USD and share amounts are in millions; ratios and per-share values are unscaled. Source unit USDm. Filed , accession . . Not reported / unavailable</x:t>
        </x:r>
      </x:text>
    </x:comment>
    <x:comment ref="T3954" authorId="0">
      <x:text>
        <x:r>
          <x:t>TFC FY2016: Noninterest-bearing deposit liabilities. Reported value in USD millions. Source https://www.sec.gov/Archives/edgar/data/92230/000009223018000021/form10-k_4q17.htm; accession 0000092230-18-000021; Reported deposit component. Total deposits are summed in the financial build.</x:t>
        </x:r>
      </x:text>
    </x:comment>
    <x:comment ref="U3954" authorId="0">
      <x:text>
        <x:r>
          <x:t>TFC FY2016: Interest-bearing deposit liabilities. Reported value in USD millions. Source https://www.sec.gov/Archives/edgar/data/92230/000009223018000021/form10-k_4q17.htm; accession 0000092230-18-000021; Reported deposit component. Total deposits are summed in the financial build.</x:t>
        </x:r>
      </x:text>
    </x:comment>
    <x:comment ref="T3995" authorId="0">
      <x:text>
        <x:r>
          <x:t>TFC FY2017: Noninterest-bearing deposit liabilities. Reported value in USD millions. Source https://www.sec.gov/Archives/edgar/data/92230/000009223019000017/form10-k_4q18.htm; accession 0000092230-19-000017; Reported deposit component. Total deposits are summed in the financial build.</x:t>
        </x:r>
      </x:text>
    </x:comment>
    <x:comment ref="U3995" authorId="0">
      <x:text>
        <x:r>
          <x:t>TFC FY2017: Interest-bearing deposit liabilities. Reported value in USD millions. Source https://www.sec.gov/Archives/edgar/data/92230/000009223018000021/form10-k_4q17.htm; accession 0000092230-18-000021; Reported deposit component. Total deposits are summed in the financial build.</x:t>
        </x:r>
      </x:text>
    </x:comment>
    <x:comment ref="T4036" authorId="0">
      <x:text>
        <x:r>
          <x:t>TFC FY2018: Noninterest-bearing deposit liabilities. Reported value in USD millions. Source https://www.sec.gov/Archives/edgar/data/92230/000009223020000045/tfc-20191231.htm; accession 0000092230-20-000045; Reported deposit component. Total deposits are summed in the financial build.</x:t>
        </x:r>
      </x:text>
    </x:comment>
    <x:comment ref="U4036" authorId="0">
      <x:text>
        <x:r>
          <x:t>TFC FY2018: Interest-bearing deposit liabilities. Reported value in USD millions. Source https://www.sec.gov/Archives/edgar/data/92230/000009223020000045/tfc-20191231.htm; accession 0000092230-20-000045; Reported deposit component. Total deposits are summed in the financial build.</x:t>
        </x:r>
      </x:text>
    </x:comment>
    <x:comment ref="T4077" authorId="0">
      <x:text>
        <x:r>
          <x:t>TFC FY2019: Noninterest-bearing deposit liabilities. Reported value in USD millions. Source https://www.sec.gov/Archives/edgar/data/92230/000009223021000032/tfc-20201231.htm; accession 0000092230-21-000032; Reported deposit component. Total deposits are summed in the financial build.</x:t>
        </x:r>
      </x:text>
    </x:comment>
    <x:comment ref="U4077" authorId="0">
      <x:text>
        <x:r>
          <x:t>TFC FY2019: Interest-bearing deposit liabilities. Reported value in USD millions. Source https://www.sec.gov/Archives/edgar/data/92230/000009223021000032/tfc-20201231.htm; accession 0000092230-21-000032; Reported deposit component. Total deposits are summed in the financial build.</x:t>
        </x:r>
      </x:text>
    </x:comment>
    <x:comment ref="T4118" authorId="0">
      <x:text>
        <x:r>
          <x:t>TFC FY2020: Noninterest-bearing deposit liabilities. Reported value in USD millions. Source https://www.sec.gov/Archives/edgar/data/92230/000009223022000008/tfc-20211231.htm; accession 0000092230-22-000008; Reported deposit component. Total deposits are summed in the financial build.</x:t>
        </x:r>
      </x:text>
    </x:comment>
    <x:comment ref="U4118" authorId="0">
      <x:text>
        <x:r>
          <x:t>TFC FY2020: Interest-bearing deposit liabilities. Reported value in USD millions. Source https://www.sec.gov/Archives/edgar/data/92230/000009223022000008/tfc-20211231.htm; accession 0000092230-22-000008; Reported deposit component. Total deposits are summed in the financial build.</x:t>
        </x:r>
      </x:text>
    </x:comment>
    <x:comment ref="T4159" authorId="0">
      <x:text>
        <x:r>
          <x:t>TFC FY2021: Noninterest-bearing deposit liabilities. Reported value in USD millions. Source https://www.sec.gov/Archives/edgar/data/92230/000009223023000034/tfc-20221231.htm; accession 0000092230-23-000034; Reported deposit component. Total deposits are summed in the financial build.</x:t>
        </x:r>
      </x:text>
    </x:comment>
    <x:comment ref="U4159" authorId="0">
      <x:text>
        <x:r>
          <x:t>TFC FY2021: Interest-bearing deposit liabilities. Reported value in USD millions. Source https://www.sec.gov/Archives/edgar/data/92230/000009223023000034/tfc-20221231.htm; accession 0000092230-23-000034; Reported deposit component. Total deposits are summed in the financial build.</x:t>
        </x:r>
      </x:text>
    </x:comment>
    <x:comment ref="T4200" authorId="0">
      <x:text>
        <x:r>
          <x:t>TFC FY2022: Noninterest-bearing deposit liabilities. Reported value in USD millions. Source https://data.sec.gov/api/xbrl/companyfacts/CIK0000092230.json; accession 0000092230-24-000029; Reported deposit component. Total deposits are summed in the financial build.</x:t>
        </x:r>
      </x:text>
    </x:comment>
    <x:comment ref="U4200" authorId="0">
      <x:text>
        <x:r>
          <x:t>TFC FY2022: Interest-bearing deposit liabilities. Reported value in USD millions. Source https://data.sec.gov/api/xbrl/companyfacts/CIK0000092230.json; accession 0000092230-24-000029; Reported deposit component. Total deposits are summed in the financial build.</x:t>
        </x:r>
      </x:text>
    </x:comment>
    <x:comment ref="T4241" authorId="0">
      <x:text>
        <x:r>
          <x:t>TFC FY2023: Noninterest-bearing deposit liabilities. Reported value in USD millions. Source https://www.sec.gov/Archives/edgar/data/92230/000009223025000020/tfc-20241231.htm; accession 0000092230-25-000020; Reported deposit component. Total deposits are summed in the financial build.</x:t>
        </x:r>
      </x:text>
    </x:comment>
    <x:comment ref="U4241" authorId="0">
      <x:text>
        <x:r>
          <x:t>TFC FY2023: Interest-bearing deposit liabilities. Reported value in USD millions. Source https://www.sec.gov/Archives/edgar/data/92230/000009223025000020/tfc-20241231.htm; accession 0000092230-25-000020; Reported deposit component. Total deposits are summed in the financial build.</x:t>
        </x:r>
      </x:text>
    </x:comment>
    <x:comment ref="T4282" authorId="0">
      <x:text>
        <x:r>
          <x:t>TFC FY2024: Noninterest-bearing deposit liabilities. Reported value in USD millions. Source https://www.sec.gov/Archives/edgar/data/92230/000009223026000030/tfc-20251231.htm; accession 0000092230-26-000030; Reported deposit component. Total deposits are summed in the financial build.</x:t>
        </x:r>
      </x:text>
    </x:comment>
    <x:comment ref="U4282" authorId="0">
      <x:text>
        <x:r>
          <x:t>TFC FY2024: Interest-bearing deposit liabilities. Reported value in USD millions. Source https://www.sec.gov/Archives/edgar/data/92230/000009223026000030/tfc-20251231.htm; accession 0000092230-26-000030; Reported deposit component. Total deposits are summed in the financial build.</x:t>
        </x:r>
      </x:text>
    </x:comment>
    <x:comment ref="T4323" authorId="0">
      <x:text>
        <x:r>
          <x:t>TFC FY2025: Noninterest-bearing deposit liabilities. Reported value in USD millions. Source https://www.sec.gov/Archives/edgar/data/92230/000009223026000099/tfc-20260630.htm; accession 0000092230-26-000099; Reported deposit component. Total deposits are summed in the financial build.</x:t>
        </x:r>
      </x:text>
    </x:comment>
    <x:comment ref="U4323" authorId="0">
      <x:text>
        <x:r>
          <x:t>TFC FY2025: Interest-bearing deposit liabilities. Reported value in USD millions. Source https://www.sec.gov/Archives/edgar/data/92230/000009223026000099/tfc-20260630.htm; accession 0000092230-26-000099; Reported deposit component. Total deposits are summed in the financial build.</x:t>
        </x:r>
      </x:text>
    </x:comment>
    <x:comment ref="T4364" authorId="0">
      <x:text>
        <x:r>
          <x:t>TFC H1 2025: Noninterest-bearing deposit liabilities. Reported value in USD millions. Source https://www.sec.gov/Archives/edgar/data/92230/000009223025000123/tfc-20250630.htm; accession 0000092230-25-000123; Reported deposit component. Total deposits are summed in the financial build.</x:t>
        </x:r>
      </x:text>
    </x:comment>
    <x:comment ref="U4364" authorId="0">
      <x:text>
        <x:r>
          <x:t>TFC H1 2025: Interest-bearing deposit liabilities. Reported value in USD millions. Source https://www.sec.gov/Archives/edgar/data/92230/000009223025000123/tfc-20250630.htm; accession 0000092230-25-000123; Reported deposit component. Total deposits are summed in the financial build.</x:t>
        </x:r>
      </x:text>
    </x:comment>
    <x:comment ref="T4405" authorId="0">
      <x:text>
        <x:r>
          <x:t>TFC H1 2026: Noninterest-bearing deposit liabilities. Reported value in USD millions. Source https://www.sec.gov/Archives/edgar/data/92230/000009223026000099/tfc-20260630.htm; accession 0000092230-26-000099; Reported deposit component. Total deposits are summed in the financial build.</x:t>
        </x:r>
      </x:text>
    </x:comment>
    <x:comment ref="U4405" authorId="0">
      <x:text>
        <x:r>
          <x:t>TFC H1 2026: Interest-bearing deposit liabilities. Reported value in USD millions. Source https://www.sec.gov/Archives/edgar/data/92230/000009223026000099/tfc-20260630.htm; accession 0000092230-26-000099; Reported deposit component. Total deposits are summed in the financial build.</x:t>
        </x:r>
      </x:text>
    </x:comment>
  </x:commentList>
</x:comments>
</file>

<file path=xl/comments31.xml><?xml version="1.0" encoding="utf-8"?>
<x:comments xmlns:x="http://schemas.openxmlformats.org/spreadsheetml/2006/main">
  <x:authors>
    <x:author/>
  </x:authors>
  <x:commentList>
    <x:comment ref="D7" authorId="0">
      <x:text>
        <x:r>
          <x:t>Unadjusted official exchange close distributed by Yahoo Finance. Exact cutoff trading date verified. Daily originals and processed CSV are retained. Price returns exclude dividends.</x:t>
        </x:r>
      </x:text>
    </x:comment>
    <x:comment ref="D8" authorId="0">
      <x:text>
        <x:r>
          <x:t>Unadjusted official exchange close distributed by Yahoo Finance. Exact cutoff trading date verified. Daily originals and processed CSV are retained. Price returns exclude dividends.</x:t>
        </x:r>
      </x:text>
    </x:comment>
    <x:comment ref="D9" authorId="0">
      <x:text>
        <x:r>
          <x:t>Unadjusted official exchange close distributed by Yahoo Finance. Exact cutoff trading date verified. Daily originals and processed CSV are retained. Price returns exclude dividends.</x:t>
        </x:r>
      </x:text>
    </x:comment>
    <x:comment ref="D10" authorId="0">
      <x:text>
        <x:r>
          <x:t>Unadjusted official exchange close distributed by Yahoo Finance. Exact cutoff trading date verified. Daily originals and processed CSV are retained. Price returns exclude dividends.</x:t>
        </x:r>
      </x:text>
    </x:comment>
    <x:comment ref="D11" authorId="0">
      <x:text>
        <x:r>
          <x:t>Unadjusted official exchange close distributed by Yahoo Finance. Exact cutoff trading date verified. Daily originals and processed CSV are retained. Price returns exclude dividends.</x:t>
        </x:r>
      </x:text>
    </x:comment>
    <x:comment ref="D12" authorId="0">
      <x:text>
        <x:r>
          <x:t>Unadjusted official exchange close distributed by Yahoo Finance. Exact cutoff trading date verified. Daily originals and processed CSV are retained. Price returns exclude dividends.</x:t>
        </x:r>
      </x:text>
    </x:comment>
    <x:comment ref="D13" authorId="0">
      <x:text>
        <x:r>
          <x:t>Unadjusted official exchange close distributed by Yahoo Finance. Exact cutoff trading date verified. Daily originals and processed CSV are retained. Price returns exclude dividends.</x:t>
        </x:r>
      </x:text>
    </x:comment>
    <x:comment ref="D14" authorId="0">
      <x:text>
        <x:r>
          <x:t>Unadjusted official exchange close distributed by Yahoo Finance. Exact cutoff trading date verified. Daily originals and processed CSV are retained. Price returns exclude dividends.</x:t>
        </x:r>
      </x:text>
    </x:comment>
    <x:comment ref="D15" authorId="0">
      <x:text>
        <x:r>
          <x:t>Unadjusted official exchange close distributed by Yahoo Finance. Exact cutoff trading date verified. Daily originals and processed CSV are retained. Price returns exclude dividends.</x:t>
        </x:r>
      </x:text>
    </x:comment>
    <x:comment ref="D16" authorId="0">
      <x:text>
        <x:r>
          <x:t>Unadjusted official exchange close distributed by Yahoo Finance. Exact cutoff trading date verified. Daily originals and processed CSV are retained. Price returns exclude dividends.</x:t>
        </x:r>
      </x:text>
    </x:comment>
  </x:commentList>
</x:comments>
</file>

<file path=xl/comments32.xml><?xml version="1.0" encoding="utf-8"?>
<x:comments xmlns:x="http://schemas.openxmlformats.org/spreadsheetml/2006/main">
  <x:authors>
    <x:author/>
  </x:authors>
  <x:commentList>
    <x:comment ref="C6" authorId="0">
      <x:text>
        <x:r>
          <x:t>This worksheet holds plain-text Python for VSCode, not an Excel PY function. Python can also read saved native Excel edits via the --from-excel option.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;(0.0%);&quot;-&quot;"/>
    <x:numFmt numFmtId="201" formatCode="#,##0.0;(#,##0.0);&quot;-&quot;"/>
    <x:numFmt numFmtId="202" formatCode="$0.00;($0.00);&quot;-&quot;"/>
    <x:numFmt numFmtId="203" formatCode="0.00&quot;x&quot;"/>
    <x:numFmt numFmtId="204" formatCode="0.0000"/>
    <x:numFmt numFmtId="205" formatCode="0.00"/>
    <x:numFmt numFmtId="206" formatCode="0.000000"/>
  </x:numFmts>
  <x:fonts count="11">
    <x:font>
      <x:sz val="11"/>
      <x:name val="Carlito"/>
    </x:font>
    <x:font>
      <x:sz val="10"/>
      <x:color rgb="FF111111"/>
      <x:name val="Arial"/>
    </x:font>
    <x:font>
      <x:b/>
      <x:sz val="14"/>
      <x:color rgb="FF111111"/>
      <x:name val="Arial"/>
    </x:font>
    <x:font>
      <x:i/>
      <x:sz val="10"/>
      <x:color rgb="FF111111"/>
      <x:name val="Arial"/>
    </x:font>
    <x:font>
      <x:sz val="10"/>
      <x:color rgb="FF287048"/>
      <x:name val="Arial"/>
    </x:font>
    <x:font>
      <x:b/>
      <x:sz val="10"/>
      <x:color rgb="FFFFFFFF"/>
      <x:name val="Arial"/>
    </x:font>
    <x:font>
      <x:sz val="10"/>
      <x:color rgb="FF1A4BA0"/>
      <x:name val="Arial"/>
    </x:font>
    <x:font>
      <x:sz val="10"/>
      <x:name val="Arial"/>
    </x:font>
    <x:font>
      <x:b/>
      <x:sz val="10"/>
      <x:color rgb="FF111111"/>
      <x:name val="Arial"/>
    </x:font>
    <x:font>
      <x:i/>
      <x:sz val="10"/>
      <x:color rgb="FF287048"/>
      <x:name val="Arial"/>
    </x:font>
    <x:font>
      <x:sz val="10"/>
      <x:color rgb="FF111111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35434D"/>
      </x:patternFill>
    </x:fill>
    <x:fill>
      <x:patternFill patternType="solid">
        <x:fgColor rgb="FFEDF0F2"/>
      </x:patternFill>
    </x:fill>
    <x:fill>
      <x:patternFill patternType="solid">
        <x:fgColor rgb="FFFFF3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7C1C6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2121"/>
      </x:font>
      <x:fill>
        <x:patternFill patternType="solid"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f000498b845f2" /><Relationship Type="http://schemas.openxmlformats.org/officeDocument/2006/relationships/theme" Target="/xl/theme/theme1.xml" Id="Re1881beae9d946ad" /><Relationship Type="http://schemas.openxmlformats.org/officeDocument/2006/relationships/sharedStrings" Target="/xl/sharedStrings.xml" Id="Rca841553ea9f4194" /><Relationship Type="http://schemas.openxmlformats.org/officeDocument/2006/relationships/worksheet" Target="/xl/worksheets/sheet1.xml" Id="R391de2d4cfd14b8c" /><Relationship Type="http://schemas.openxmlformats.org/officeDocument/2006/relationships/worksheet" Target="/xl/worksheets/sheet2.xml" Id="R290e0588ba314b2c" /><Relationship Type="http://schemas.openxmlformats.org/officeDocument/2006/relationships/worksheet" Target="/xl/worksheets/sheet3.xml" Id="R7481536e4c6d4f54" /><Relationship Type="http://schemas.openxmlformats.org/officeDocument/2006/relationships/worksheet" Target="/xl/worksheets/sheet4.xml" Id="R8517e940ce814770" /><Relationship Type="http://schemas.openxmlformats.org/officeDocument/2006/relationships/worksheet" Target="/xl/worksheets/sheet5.xml" Id="R4e1c74a9fa4c4eed" /><Relationship Type="http://schemas.openxmlformats.org/officeDocument/2006/relationships/worksheet" Target="/xl/worksheets/sheet6.xml" Id="R504c731c98674a86" /><Relationship Type="http://schemas.openxmlformats.org/officeDocument/2006/relationships/worksheet" Target="/xl/worksheets/sheet7.xml" Id="Re7197be040744fc4" /><Relationship Type="http://schemas.openxmlformats.org/officeDocument/2006/relationships/worksheet" Target="/xl/worksheets/sheet8.xml" Id="Rfd0a41a78a184ff7" /><Relationship Type="http://schemas.openxmlformats.org/officeDocument/2006/relationships/worksheet" Target="/xl/worksheets/sheet9.xml" Id="Rc007842651504ec0" /><Relationship Type="http://schemas.openxmlformats.org/officeDocument/2006/relationships/worksheet" Target="/xl/worksheets/sheet10.xml" Id="R53e580eae17543b7" /><Relationship Type="http://schemas.openxmlformats.org/officeDocument/2006/relationships/worksheet" Target="/xl/worksheets/sheet11.xml" Id="R8d1daaa9ac724cb9" /><Relationship Type="http://schemas.openxmlformats.org/officeDocument/2006/relationships/worksheet" Target="/xl/worksheets/sheet12.xml" Id="R709b5ba4a7cf4180" /><Relationship Type="http://schemas.openxmlformats.org/officeDocument/2006/relationships/worksheet" Target="/xl/worksheets/sheet13.xml" Id="R3c1a16027f8a4ffd" /><Relationship Type="http://schemas.openxmlformats.org/officeDocument/2006/relationships/worksheet" Target="/xl/worksheets/sheet14.xml" Id="Re96831838fa7489b" /><Relationship Type="http://schemas.openxmlformats.org/officeDocument/2006/relationships/worksheet" Target="/xl/worksheets/sheet15.xml" Id="R4db6151d9f8446d9" /><Relationship Type="http://schemas.openxmlformats.org/officeDocument/2006/relationships/worksheet" Target="/xl/worksheets/sheet16.xml" Id="Rcfffaae562cc4abd" /><Relationship Type="http://schemas.openxmlformats.org/officeDocument/2006/relationships/worksheet" Target="/xl/worksheets/sheet17.xml" Id="R00965132636f4528" /><Relationship Type="http://schemas.openxmlformats.org/officeDocument/2006/relationships/worksheet" Target="/xl/worksheets/sheet18.xml" Id="R9502f200775143a2" /><Relationship Type="http://schemas.openxmlformats.org/officeDocument/2006/relationships/worksheet" Target="/xl/worksheets/sheet19.xml" Id="R18e4fc50a7c84351" /><Relationship Type="http://schemas.openxmlformats.org/officeDocument/2006/relationships/worksheet" Target="/xl/worksheets/sheet20.xml" Id="R049a1ad1c320488a" /><Relationship Type="http://schemas.openxmlformats.org/officeDocument/2006/relationships/worksheet" Target="/xl/worksheets/sheet21.xml" Id="Rdf805de8ea2a40de" /><Relationship Type="http://schemas.openxmlformats.org/officeDocument/2006/relationships/worksheet" Target="/xl/worksheets/sheet22.xml" Id="Rc3207c7d316a43a7" /><Relationship Type="http://schemas.openxmlformats.org/officeDocument/2006/relationships/worksheet" Target="/xl/worksheets/sheet23.xml" Id="Re1b52df293614dd5" /><Relationship Type="http://schemas.openxmlformats.org/officeDocument/2006/relationships/worksheet" Target="/xl/worksheets/sheet24.xml" Id="R00bdd9e3c03a429f" /><Relationship Type="http://schemas.openxmlformats.org/officeDocument/2006/relationships/worksheet" Target="/xl/worksheets/sheet25.xml" Id="R89e80784c5e74376" /><Relationship Type="http://schemas.openxmlformats.org/officeDocument/2006/relationships/worksheet" Target="/xl/worksheets/sheet26.xml" Id="R92185187c3394b73" /><Relationship Type="http://schemas.openxmlformats.org/officeDocument/2006/relationships/worksheet" Target="/xl/worksheets/sheet27.xml" Id="R9c294e3a667a484b" /><Relationship Type="http://schemas.openxmlformats.org/officeDocument/2006/relationships/worksheet" Target="/xl/worksheets/sheet28.xml" Id="R17fdcaf27cbc494a" /><Relationship Type="http://schemas.openxmlformats.org/officeDocument/2006/relationships/worksheet" Target="/xl/worksheets/sheet29.xml" Id="Rb277571e54014528" /><Relationship Type="http://schemas.openxmlformats.org/officeDocument/2006/relationships/worksheet" Target="/xl/worksheets/sheet30.xml" Id="R366665b3aece4a6e" /><Relationship Type="http://schemas.openxmlformats.org/officeDocument/2006/relationships/worksheet" Target="/xl/worksheets/sheet31.xml" Id="Raba0d4ed69af4996" /><Relationship Type="http://schemas.openxmlformats.org/officeDocument/2006/relationships/worksheet" Target="/xl/worksheets/sheet32.xml" Id="R9e666ad5101f40d5" /><Relationship Type="http://schemas.openxmlformats.org/officeDocument/2006/relationships/worksheet" Target="/xl/worksheets/sheet33.xml" Id="Rea786494b1c942ff" /><Relationship Type="http://schemas.openxmlformats.org/officeDocument/2006/relationships/worksheet" Target="/xl/worksheets/sheet34.xml" Id="R08e487b079e04d5d" /><Relationship Type="http://schemas.openxmlformats.org/officeDocument/2006/relationships/worksheet" Target="/xl/worksheets/sheet35.xml" Id="Rda76d54405614491" /><Relationship Type="http://schemas.openxmlformats.org/officeDocument/2006/relationships/worksheet" Target="/xl/worksheets/sheet36.xml" Id="R7204a3be0b0142e6" /><Relationship Type="http://schemas.openxmlformats.org/officeDocument/2006/relationships/worksheet" Target="/xl/worksheets/sheet37.xml" Id="R0600f60efee54661" /><Relationship Type="http://schemas.openxmlformats.org/officeDocument/2006/relationships/worksheet" Target="/xl/worksheets/sheet38.xml" Id="Redc637f708c944b4" /><Relationship Type="http://schemas.openxmlformats.org/officeDocument/2006/relationships/worksheet" Target="/xl/worksheets/sheet39.xml" Id="Rb9ca73ab559145e4" /><Relationship Type="http://schemas.openxmlformats.org/officeDocument/2006/relationships/worksheet" Target="/xl/worksheets/sheet40.xml" Id="Re0b0a4be06bc4868" /><Relationship Type="http://schemas.openxmlformats.org/officeDocument/2006/relationships/worksheet" Target="/xl/worksheets/sheet41.xml" Id="R2899e6a84871498b" /><Relationship Type="http://schemas.openxmlformats.org/officeDocument/2006/relationships/worksheet" Target="/xl/worksheets/sheet42.xml" Id="R2a01bcf61bd84c87" /><Relationship Type="http://schemas.openxmlformats.org/officeDocument/2006/relationships/worksheet" Target="/xl/worksheets/sheet43.xml" Id="Rcc8deecd9b2840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1674433101463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104963806ea499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42c9a14425b47e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012db420353460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2976350f2d974ebc" /><Relationship Type="http://schemas.openxmlformats.org/officeDocument/2006/relationships/chart" Target="/xl/drawings/charts/chart6.xml" Id="Rcbe9bbe75771461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c81de7bbbdae487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78322993a8514806" /><Relationship Type="http://schemas.openxmlformats.org/officeDocument/2006/relationships/chart" Target="/xl/drawings/charts/chart9.xml" Id="Rb1c2c7b30de4445e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309417f9deb3445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a28f6b4d8bbc4cc1" /><Relationship Type="http://schemas.openxmlformats.org/officeDocument/2006/relationships/chart" Target="/xl/drawings/charts/chart12.xml" Id="R9b6bf02517414ec5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6a89d6bfd0a2442f" /><Relationship Type="http://schemas.openxmlformats.org/officeDocument/2006/relationships/chart" Target="/xl/drawings/charts/chart14.xml" Id="Rc34774bbaf4e447b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9e286b2742cb458b" /><Relationship Type="http://schemas.openxmlformats.org/officeDocument/2006/relationships/chart" Target="/xl/drawings/charts/chart16.xml" Id="R12f4ed5c847f492c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f5362b31b86c487b" /><Relationship Type="http://schemas.openxmlformats.org/officeDocument/2006/relationships/chart" Target="/xl/drawings/charts/chart18.xml" Id="R0d2cc53687c54513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chart" Target="/xl/drawings/charts/chart19.xml" Id="R91b6b15fbba444c4" /><Relationship Type="http://schemas.openxmlformats.org/officeDocument/2006/relationships/chart" Target="/xl/drawings/charts/chart20.xml" Id="R04f9b7bfbe8c4c1c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21ffcebe2472424e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chart" Target="/xl/drawings/charts/chart22.xml" Id="R41baf0c3b4964862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chart" Target="/xl/drawings/charts/chart23.xml" Id="R0273abb9fefc45c4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chart" Target="/xl/drawings/charts/chart24.xml" Id="R22ab00716c924a77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0fcdb7069ddd461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chart" Target="/xl/drawings/charts/chart26.xml" Id="R14dc36b653be4c09" /><Relationship Type="http://schemas.openxmlformats.org/officeDocument/2006/relationships/chart" Target="/xl/drawings/charts/chart27.xml" Id="R83c422a523ae4b73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chart" Target="/xl/drawings/charts/chart28.xml" Id="R1287970a78df470c" /><Relationship Type="http://schemas.openxmlformats.org/officeDocument/2006/relationships/chart" Target="/xl/drawings/charts/chart29.xml" Id="Rc5a352abdfa54543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chart" Target="/xl/drawings/charts/chart30.xml" Id="Rb70007e224de409d" /><Relationship Type="http://schemas.openxmlformats.org/officeDocument/2006/relationships/chart" Target="/xl/drawings/charts/chart31.xml" Id="Rc500079f8041437c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chart" Target="/xl/drawings/charts/chart32.xml" Id="R4acbe7931bc94705" /><Relationship Type="http://schemas.openxmlformats.org/officeDocument/2006/relationships/chart" Target="/xl/drawings/charts/chart33.xml" Id="R454f1d8f1bfb45e7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chart" Target="/xl/drawings/charts/chart34.xml" Id="Rd43e9489aafd45bc" /><Relationship Type="http://schemas.openxmlformats.org/officeDocument/2006/relationships/chart" Target="/xl/drawings/charts/chart35.xml" Id="R3b65798dcde44bed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chart" Target="/xl/drawings/charts/chart36.xml" Id="Rcefa26ee74a74239" /><Relationship Type="http://schemas.openxmlformats.org/officeDocument/2006/relationships/chart" Target="/xl/drawings/charts/chart37.xml" Id="R58e06489482148bb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chart" Target="/xl/drawings/charts/chart38.xml" Id="R48817b8b192e47b8" /><Relationship Type="http://schemas.openxmlformats.org/officeDocument/2006/relationships/chart" Target="/xl/drawings/charts/chart39.xml" Id="R496ccc2393494e25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chart" Target="/xl/drawings/charts/chart40.xml" Id="Rcbfe69965fbe4d0a" /><Relationship Type="http://schemas.openxmlformats.org/officeDocument/2006/relationships/chart" Target="/xl/drawings/charts/chart41.xml" Id="R0a2d7fe50b024795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chart" Target="/xl/drawings/charts/chart42.xml" Id="Rb92fb0b8c1b34b1b" /><Relationship Type="http://schemas.openxmlformats.org/officeDocument/2006/relationships/chart" Target="/xl/drawings/charts/chart43.xml" Id="R6e3cc3844cf64b3d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chart" Target="/xl/drawings/charts/chart44.xml" Id="Rb6325f5b358d4cdf" /><Relationship Type="http://schemas.openxmlformats.org/officeDocument/2006/relationships/chart" Target="/xl/drawings/charts/chart45.xml" Id="Rdd1b93152eb842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P/B and P/TBV across ten banks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P/B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'Overview'!$I$7:$I$16</c:f>
              <c:strCache>
                <c:ptCount val="0"/>
              </c:strCache>
            </c:strRef>
          </c:cat>
          <c:val>
            <c:numRef>
              <c:f>'Overview'!$K$7:$K$16</c:f>
              <c:numCache>
                <c:formatCode>0.00"x"</c:formatCode>
                <c:ptCount val="0"/>
              </c:numCache>
            </c:numRef>
          </c:val>
        </c:ser>
        <c:ser>
          <c:idx val="1"/>
          <c:order val="1"/>
          <c:tx>
            <c:v>P/TBV</c:v>
          </c:tx>
          <c:spPr>
            <a:solidFill xmlns:a="http://schemas.openxmlformats.org/drawingml/2006/main">
              <a:srgbClr val="82949D"/>
            </a:solidFill>
          </c:spPr>
          <c:invertIfNegative val="0"/>
          <c:cat>
            <c:strRef>
              <c:f>'Overview'!$I$7:$I$16</c:f>
              <c:strCache>
                <c:ptCount val="0"/>
              </c:strCache>
            </c:strRef>
          </c:cat>
          <c:val>
            <c:numRef>
              <c:f>'Overview'!$L$7:$L$16</c:f>
              <c:numCache>
                <c:formatCode>0.00"x"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&quot;x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June 2026 assets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June assets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'Peer Universe'!$C$7:$C$16</c:f>
              <c:strCache>
                <c:ptCount val="0"/>
              </c:strCache>
            </c:strRef>
          </c:cat>
          <c:val>
            <c:numRef>
              <c:f>'Peer Universe'!$G$7:$G$16</c:f>
              <c:numCache>
                <c:formatCode>#,##0.0;(#,##0.0);"-"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P/B and P/TBV (x)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P/B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'Multiples'!$C$7:$C$16</c:f>
              <c:strCache>
                <c:ptCount val="0"/>
              </c:strCache>
            </c:strRef>
          </c:cat>
          <c:val>
            <c:numRef>
              <c:f>'Multiples'!$I$7:$I$16</c:f>
              <c:numCache>
                <c:formatCode>0.00"x"</c:formatCode>
                <c:ptCount val="0"/>
              </c:numCache>
            </c:numRef>
          </c:val>
        </c:ser>
        <c:ser>
          <c:idx val="1"/>
          <c:order val="1"/>
          <c:tx>
            <c:v>P/TBV</c:v>
          </c:tx>
          <c:spPr>
            <a:solidFill xmlns:a="http://schemas.openxmlformats.org/drawingml/2006/main">
              <a:srgbClr val="82949D"/>
            </a:solidFill>
          </c:spPr>
          <c:invertIfNegative val="0"/>
          <c:cat>
            <c:strRef>
              <c:f>'Multiples'!$C$7:$C$16</c:f>
              <c:strCache>
                <c:ptCount val="0"/>
              </c:strCache>
            </c:strRef>
          </c:cat>
          <c:val>
            <c:numRef>
              <c:f>'Multiples'!$J$7:$J$16</c:f>
              <c:numCache>
                <c:formatCode>0.00"x"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&quot;x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Peer median implied BAC price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Median price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'Implied Valuation'!$C$7:$C$9</c:f>
              <c:strCache>
                <c:ptCount val="0"/>
              </c:strCache>
            </c:strRef>
          </c:cat>
          <c:val>
            <c:numRef>
              <c:f>'Implied Valuation'!$I$7:$I$9</c:f>
              <c:numCache>
                <c:formatCode>$0.00;($0.00);"-"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FY2025 common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FY2025 common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'Earnings LTM'!$C$7:$C$16</c:f>
              <c:strCache>
                <c:ptCount val="0"/>
              </c:strCache>
            </c:strRef>
          </c:cat>
          <c:val>
            <c:numRef>
              <c:f>'Earnings LTM'!$D$7:$D$16</c:f>
              <c:numCache>
                <c:formatCode>#,##0.0;(#,##0.0);"-"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LTM EPS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LTM EPS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'Earnings LTM'!$C$7:$C$16</c:f>
              <c:strCache>
                <c:ptCount val="0"/>
              </c:strCache>
            </c:strRef>
          </c:cat>
          <c:val>
            <c:numRef>
              <c:f>'Earnings LTM'!$I$7:$I$16</c:f>
              <c:numCache>
                <c:formatCode>$0.00;($0.00);"-"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GAAP and adjusted common income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GAAP LTM common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'Normalization'!$C$7:$C$16</c:f>
              <c:strCache>
                <c:ptCount val="0"/>
              </c:strCache>
            </c:strRef>
          </c:cat>
          <c:val>
            <c:numRef>
              <c:f>'Normalization'!$D$7:$D$16</c:f>
              <c:numCache>
                <c:formatCode>#,##0.0;(#,##0.0);"-"</c:formatCode>
                <c:ptCount val="0"/>
              </c:numCache>
            </c:numRef>
          </c:val>
        </c:ser>
        <c:ser>
          <c:idx val="1"/>
          <c:order val="1"/>
          <c:tx>
            <c:v>Adjusted common</c:v>
          </c:tx>
          <c:spPr>
            <a:solidFill xmlns:a="http://schemas.openxmlformats.org/drawingml/2006/main">
              <a:srgbClr val="82949D"/>
            </a:solidFill>
          </c:spPr>
          <c:invertIfNegative val="0"/>
          <c:cat>
            <c:strRef>
              <c:f>'Normalization'!$C$7:$C$16</c:f>
              <c:strCache>
                <c:ptCount val="0"/>
              </c:strCache>
            </c:strRef>
          </c:cat>
          <c:val>
            <c:numRef>
              <c:f>'Normalization'!$F$7:$F$16</c:f>
              <c:numCache>
                <c:formatCode>#,##0.0;(#,##0.0);"-"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ROE proxy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ROE proxy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'Profitability'!$C$7:$C$16</c:f>
              <c:strCache>
                <c:ptCount val="0"/>
              </c:strCache>
            </c:strRef>
          </c:cat>
          <c:val>
            <c:numRef>
              <c:f>'Profitability'!$D$7:$D$16</c:f>
              <c:numCache>
                <c:formatCode>0.0%;(0.0%);"-"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;(0.0%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Pre-provision revenue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Pre-provision revenue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'Profitability'!$C$7:$C$16</c:f>
              <c:strCache>
                <c:ptCount val="0"/>
              </c:strCache>
            </c:strRef>
          </c:cat>
          <c:val>
            <c:numRef>
              <c:f>'Profitability'!$I$7:$I$16</c:f>
              <c:numCache>
                <c:formatCode>#,##0.0;(#,##0.0);"-"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Assets and revenue CAGR 2017–2025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Assets CAGR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'Growth'!$C$7:$C$16</c:f>
              <c:strCache>
                <c:ptCount val="0"/>
              </c:strCache>
            </c:strRef>
          </c:cat>
          <c:val>
            <c:numRef>
              <c:f>'Growth'!$F$7:$F$16</c:f>
              <c:numCache>
                <c:formatCode>0.0%;(0.0%);"-"</c:formatCode>
                <c:ptCount val="0"/>
              </c:numCache>
            </c:numRef>
          </c:val>
        </c:ser>
        <c:ser>
          <c:idx val="1"/>
          <c:order val="1"/>
          <c:tx>
            <c:v>Revenue CAGR</c:v>
          </c:tx>
          <c:spPr>
            <a:solidFill xmlns:a="http://schemas.openxmlformats.org/drawingml/2006/main">
              <a:srgbClr val="82949D"/>
            </a:solidFill>
          </c:spPr>
          <c:invertIfNegative val="0"/>
          <c:cat>
            <c:strRef>
              <c:f>'Growth'!$C$7:$C$16</c:f>
              <c:strCache>
                <c:ptCount val="0"/>
              </c:strCache>
            </c:strRef>
          </c:cat>
          <c:val>
            <c:numRef>
              <c:f>'Growth'!$I$7:$I$16</c:f>
              <c:numCache>
                <c:formatCode>0.0%;(0.0%);"-"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;(0.0%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Parent equity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Parent equity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'Tangible Book'!$C$7:$C$16</c:f>
              <c:strCache>
                <c:ptCount val="0"/>
              </c:strCache>
            </c:strRef>
          </c:cat>
          <c:val>
            <c:numRef>
              <c:f>'Tangible Book'!$D$7:$D$16</c:f>
              <c:numCache>
                <c:formatCode>#,##0.0;(#,##0.0);"-"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TBV/share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TBV/share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'Tangible Book'!$C$7:$C$16</c:f>
              <c:strCache>
                <c:ptCount val="0"/>
              </c:strCache>
            </c:strRef>
          </c:cat>
          <c:val>
            <c:numRef>
              <c:f>'Tangible Book'!$K$7:$K$16</c:f>
              <c:numCache>
                <c:formatCode>$0.00;($0.00);"-"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Standardized CET1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Standardized CET1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'Capital'!$C$7:$C$16</c:f>
              <c:strCache>
                <c:ptCount val="0"/>
              </c:strCache>
            </c:strRef>
          </c:cat>
          <c:val>
            <c:numRef>
              <c:f>'Capital'!$D$7:$D$16</c:f>
              <c:numCache>
                <c:formatCode>0.0%;(0.0%);"-"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;(0.0%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Assets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Assets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'Capital'!$C$7:$C$16</c:f>
              <c:strCache>
                <c:ptCount val="0"/>
              </c:strCache>
            </c:strRef>
          </c:cat>
          <c:val>
            <c:numRef>
              <c:f>'Capital'!$G$7:$G$16</c:f>
              <c:numCache>
                <c:formatCode>#,##0.0;(#,##0.0);"-"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Gross loans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Gross loans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'Credit Quality'!$C$7:$C$16</c:f>
              <c:strCache>
                <c:ptCount val="0"/>
              </c:strCache>
            </c:strRef>
          </c:cat>
          <c:val>
            <c:numRef>
              <c:f>'Credit Quality'!$D$7:$D$16</c:f>
              <c:numCache>
                <c:formatCode>#,##0.0;(#,##0.0);"-"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NCO / end loans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NCO / end loans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'Credit Quality'!$C$7:$C$16</c:f>
              <c:strCache>
                <c:ptCount val="0"/>
              </c:strCache>
            </c:strRef>
          </c:cat>
          <c:val>
            <c:numRef>
              <c:f>'Credit Quality'!$I$7:$I$16</c:f>
              <c:numCache>
                <c:formatCode>0.0%;(0.0%);"-"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;(0.0%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Deposits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Deposits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'Funding'!$C$7:$C$16</c:f>
              <c:strCache>
                <c:ptCount val="0"/>
              </c:strCache>
            </c:strRef>
          </c:cat>
          <c:val>
            <c:numRef>
              <c:f>'Funding'!$D$7:$D$16</c:f>
              <c:numCache>
                <c:formatCode>#,##0.0;(#,##0.0);"-"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LTM net revenue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LTM net revenue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'Funding'!$C$7:$C$16</c:f>
              <c:strCache>
                <c:ptCount val="0"/>
              </c:strCache>
            </c:strRef>
          </c:cat>
          <c:val>
            <c:numRef>
              <c:f>'Funding'!$I$7:$I$16</c:f>
              <c:numCache>
                <c:formatCode>#,##0.0;(#,##0.0);"-"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LTM dividends/share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LTM dividends/share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'Shareholder Returns'!$C$7:$C$16</c:f>
              <c:strCache>
                <c:ptCount val="0"/>
              </c:strCache>
            </c:strRef>
          </c:cat>
          <c:val>
            <c:numRef>
              <c:f>'Shareholder Returns'!$D$7:$D$16</c:f>
              <c:numCache>
                <c:formatCode>$0.00;($0.00);"-"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FY2025 common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FY2025 common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'Shareholder Returns'!$C$7:$C$16</c:f>
              <c:strCache>
                <c:ptCount val="0"/>
              </c:strCache>
            </c:strRef>
          </c:cat>
          <c:val>
            <c:numRef>
              <c:f>'Shareholder Returns'!$H$7:$H$16</c:f>
              <c:numCache>
                <c:formatCode>#,##0.0;(#,##0.0);"-"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Peer ROTE and P/TBV (x)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Y included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xVal>
            <c:numRef>
              <c:f>'Regression HC3'!$G$7:$G$15</c:f>
              <c:numCache>
                <c:formatCode>0.0%;(0.0%);"-"</c:formatCode>
                <c:ptCount val="0"/>
              </c:numCache>
            </c:numRef>
          </c:xVal>
          <c:yVal>
            <c:numRef>
              <c:f>'Regression HC3'!$H$7:$H$15</c:f>
              <c:numCache>
                <c:formatCode>0.00"x"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&quot;x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Peer regression leverage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Leverage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'Influence'!$C$7:$C$15</c:f>
              <c:strCache>
                <c:ptCount val="0"/>
              </c:strCache>
            </c:strRef>
          </c:cat>
          <c:val>
            <c:numRef>
              <c:f>'Influence'!$F$7:$F$15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FY2026 calculated EPS estimate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FY26 EPS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'Forecast FY2026'!$C$7:$C$16</c:f>
              <c:strCache>
                <c:ptCount val="0"/>
              </c:strCache>
            </c:strRef>
          </c:cat>
          <c:val>
            <c:numRef>
              <c:f>'Forecast FY2026'!$T$7:$T$16</c:f>
              <c:numCache>
                <c:formatCode>$0.00;($0.00);"-"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Base and 100bp stressed common income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LTM common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'Credit Stress'!$C$7:$C$16</c:f>
              <c:strCache>
                <c:ptCount val="0"/>
              </c:strCache>
            </c:strRef>
          </c:cat>
          <c:val>
            <c:numRef>
              <c:f>'Credit Stress'!$D$7:$D$16</c:f>
              <c:numCache>
                <c:formatCode>#,##0.0;(#,##0.0);"-"</c:formatCode>
                <c:ptCount val="0"/>
              </c:numCache>
            </c:numRef>
          </c:val>
        </c:ser>
        <c:ser>
          <c:idx val="1"/>
          <c:order val="1"/>
          <c:tx>
            <c:v>Income 100bp</c:v>
          </c:tx>
          <c:spPr>
            <a:solidFill xmlns:a="http://schemas.openxmlformats.org/drawingml/2006/main">
              <a:srgbClr val="82949D"/>
            </a:solidFill>
          </c:spPr>
          <c:invertIfNegative val="0"/>
          <c:cat>
            <c:strRef>
              <c:f>'Credit Stress'!$C$7:$C$16</c:f>
              <c:strCache>
                <c:ptCount val="0"/>
              </c:strCache>
            </c:strRef>
          </c:cat>
          <c:val>
            <c:numRef>
              <c:f>'Credit Stress'!$I$7:$I$16</c:f>
              <c:numCache>
                <c:formatCode>#,##0.0;(#,##0.0);"-"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Annualized daily price volatility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Annual volatility</c:v>
          </c:tx>
          <c:spPr>
            <a:solidFill xmlns:a="http://schemas.openxmlformats.org/drawingml/2006/main">
              <a:srgbClr val="35434D"/>
            </a:solidFill>
          </c:spPr>
          <c:invertIfNegative val="0"/>
          <c:cat>
            <c:strRef>
              <c:f>'Market Risk'!$C$7:$C$16</c:f>
              <c:strCache>
                <c:ptCount val="0"/>
              </c:strCache>
            </c:strRef>
          </c:cat>
          <c:val>
            <c:numRef>
              <c:f>'Market Risk'!$E$7:$E$16</c:f>
              <c:numCache>
                <c:formatCode>0.0%;(0.0%);"-"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;(0.0%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Net revenue and common earnings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'BAC'!$C$68:$C$76</c:f>
              <c:strCache>
                <c:ptCount val="0"/>
              </c:strCache>
            </c:strRef>
          </c:cat>
          <c:val>
            <c:numRef>
              <c:f>'BAC'!$D$68:$D$76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Common income</c:v>
          </c:tx>
          <c:spPr>
            <a:solidFill xmlns:a="http://schemas.openxmlformats.org/drawingml/2006/main">
              <a:srgbClr val="82949D"/>
            </a:solidFill>
            <a:ln xmlns:a="http://schemas.openxmlformats.org/drawingml/2006/main" w="19050">
              <a:solidFill>
                <a:srgbClr val="82949D"/>
              </a:solidFill>
              <a:prstDash val="solid"/>
            </a:ln>
          </c:spPr>
          <c:marker>
            <c:symbol val="none"/>
          </c:marker>
          <c:cat>
            <c:strRef>
              <c:f>'BAC'!$C$68:$C$76</c:f>
              <c:strCache>
                <c:ptCount val="0"/>
              </c:strCache>
            </c:strRef>
          </c:cat>
          <c:val>
            <c:numRef>
              <c:f>'BAC'!$E$68:$E$76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Tangible book per common share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TBV/share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'BAC'!$C$68:$C$76</c:f>
              <c:strCache>
                <c:ptCount val="0"/>
              </c:strCache>
            </c:strRef>
          </c:cat>
          <c:val>
            <c:numRef>
              <c:f>'BAC'!$F$68:$F$76</c:f>
              <c:numCache>
                <c:formatCode>$0.00;($0.00);"-"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Net revenue and common earnings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'JPM'!$C$68:$C$76</c:f>
              <c:strCache>
                <c:ptCount val="0"/>
              </c:strCache>
            </c:strRef>
          </c:cat>
          <c:val>
            <c:numRef>
              <c:f>'JPM'!$D$68:$D$76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Common income</c:v>
          </c:tx>
          <c:spPr>
            <a:solidFill xmlns:a="http://schemas.openxmlformats.org/drawingml/2006/main">
              <a:srgbClr val="82949D"/>
            </a:solidFill>
            <a:ln xmlns:a="http://schemas.openxmlformats.org/drawingml/2006/main" w="19050">
              <a:solidFill>
                <a:srgbClr val="82949D"/>
              </a:solidFill>
              <a:prstDash val="solid"/>
            </a:ln>
          </c:spPr>
          <c:marker>
            <c:symbol val="none"/>
          </c:marker>
          <c:cat>
            <c:strRef>
              <c:f>'JPM'!$C$68:$C$76</c:f>
              <c:strCache>
                <c:ptCount val="0"/>
              </c:strCache>
            </c:strRef>
          </c:cat>
          <c:val>
            <c:numRef>
              <c:f>'JPM'!$E$68:$E$76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Tangible book per common share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TBV/share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'JPM'!$C$68:$C$76</c:f>
              <c:strCache>
                <c:ptCount val="0"/>
              </c:strCache>
            </c:strRef>
          </c:cat>
          <c:val>
            <c:numRef>
              <c:f>'JPM'!$F$68:$F$76</c:f>
              <c:numCache>
                <c:formatCode>$0.00;($0.00);"-"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Net revenue and common earnings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'C'!$C$68:$C$76</c:f>
              <c:strCache>
                <c:ptCount val="0"/>
              </c:strCache>
            </c:strRef>
          </c:cat>
          <c:val>
            <c:numRef>
              <c:f>'C'!$D$68:$D$76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Common income</c:v>
          </c:tx>
          <c:spPr>
            <a:solidFill xmlns:a="http://schemas.openxmlformats.org/drawingml/2006/main">
              <a:srgbClr val="82949D"/>
            </a:solidFill>
            <a:ln xmlns:a="http://schemas.openxmlformats.org/drawingml/2006/main" w="19050">
              <a:solidFill>
                <a:srgbClr val="82949D"/>
              </a:solidFill>
              <a:prstDash val="solid"/>
            </a:ln>
          </c:spPr>
          <c:marker>
            <c:symbol val="none"/>
          </c:marker>
          <c:cat>
            <c:strRef>
              <c:f>'C'!$C$68:$C$76</c:f>
              <c:strCache>
                <c:ptCount val="0"/>
              </c:strCache>
            </c:strRef>
          </c:cat>
          <c:val>
            <c:numRef>
              <c:f>'C'!$E$68:$E$76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Tangible book per common share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TBV/share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'C'!$C$68:$C$76</c:f>
              <c:strCache>
                <c:ptCount val="0"/>
              </c:strCache>
            </c:strRef>
          </c:cat>
          <c:val>
            <c:numRef>
              <c:f>'C'!$F$68:$F$76</c:f>
              <c:numCache>
                <c:formatCode>$0.00;($0.00);"-"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Net revenue and common earnings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'WFC'!$C$68:$C$76</c:f>
              <c:strCache>
                <c:ptCount val="0"/>
              </c:strCache>
            </c:strRef>
          </c:cat>
          <c:val>
            <c:numRef>
              <c:f>'WFC'!$D$68:$D$76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Common income</c:v>
          </c:tx>
          <c:spPr>
            <a:solidFill xmlns:a="http://schemas.openxmlformats.org/drawingml/2006/main">
              <a:srgbClr val="82949D"/>
            </a:solidFill>
            <a:ln xmlns:a="http://schemas.openxmlformats.org/drawingml/2006/main" w="19050">
              <a:solidFill>
                <a:srgbClr val="82949D"/>
              </a:solidFill>
              <a:prstDash val="solid"/>
            </a:ln>
          </c:spPr>
          <c:marker>
            <c:symbol val="none"/>
          </c:marker>
          <c:cat>
            <c:strRef>
              <c:f>'WFC'!$C$68:$C$76</c:f>
              <c:strCache>
                <c:ptCount val="0"/>
              </c:strCache>
            </c:strRef>
          </c:cat>
          <c:val>
            <c:numRef>
              <c:f>'WFC'!$E$68:$E$76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Tangible book per common share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TBV/share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'WFC'!$C$68:$C$76</c:f>
              <c:strCache>
                <c:ptCount val="0"/>
              </c:strCache>
            </c:strRef>
          </c:cat>
          <c:val>
            <c:numRef>
              <c:f>'WFC'!$F$68:$F$76</c:f>
              <c:numCache>
                <c:formatCode>$0.00;($0.00);"-"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Net revenue and common earnings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'GS'!$C$68:$C$76</c:f>
              <c:strCache>
                <c:ptCount val="0"/>
              </c:strCache>
            </c:strRef>
          </c:cat>
          <c:val>
            <c:numRef>
              <c:f>'GS'!$D$68:$D$76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Common income</c:v>
          </c:tx>
          <c:spPr>
            <a:solidFill xmlns:a="http://schemas.openxmlformats.org/drawingml/2006/main">
              <a:srgbClr val="82949D"/>
            </a:solidFill>
            <a:ln xmlns:a="http://schemas.openxmlformats.org/drawingml/2006/main" w="19050">
              <a:solidFill>
                <a:srgbClr val="82949D"/>
              </a:solidFill>
              <a:prstDash val="solid"/>
            </a:ln>
          </c:spPr>
          <c:marker>
            <c:symbol val="none"/>
          </c:marker>
          <c:cat>
            <c:strRef>
              <c:f>'GS'!$C$68:$C$76</c:f>
              <c:strCache>
                <c:ptCount val="0"/>
              </c:strCache>
            </c:strRef>
          </c:cat>
          <c:val>
            <c:numRef>
              <c:f>'GS'!$E$68:$E$76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Tangible book per common share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TBV/share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'GS'!$C$68:$C$76</c:f>
              <c:strCache>
                <c:ptCount val="0"/>
              </c:strCache>
            </c:strRef>
          </c:cat>
          <c:val>
            <c:numRef>
              <c:f>'GS'!$F$68:$F$76</c:f>
              <c:numCache>
                <c:formatCode>$0.00;($0.00);"-"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Net revenue and common earnings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'MS'!$C$68:$C$76</c:f>
              <c:strCache>
                <c:ptCount val="0"/>
              </c:strCache>
            </c:strRef>
          </c:cat>
          <c:val>
            <c:numRef>
              <c:f>'MS'!$D$68:$D$76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Common income</c:v>
          </c:tx>
          <c:spPr>
            <a:solidFill xmlns:a="http://schemas.openxmlformats.org/drawingml/2006/main">
              <a:srgbClr val="82949D"/>
            </a:solidFill>
            <a:ln xmlns:a="http://schemas.openxmlformats.org/drawingml/2006/main" w="19050">
              <a:solidFill>
                <a:srgbClr val="82949D"/>
              </a:solidFill>
              <a:prstDash val="solid"/>
            </a:ln>
          </c:spPr>
          <c:marker>
            <c:symbol val="none"/>
          </c:marker>
          <c:cat>
            <c:strRef>
              <c:f>'MS'!$C$68:$C$76</c:f>
              <c:strCache>
                <c:ptCount val="0"/>
              </c:strCache>
            </c:strRef>
          </c:cat>
          <c:val>
            <c:numRef>
              <c:f>'MS'!$E$68:$E$76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Tangible book per common share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TBV/share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'MS'!$C$68:$C$76</c:f>
              <c:strCache>
                <c:ptCount val="0"/>
              </c:strCache>
            </c:strRef>
          </c:cat>
          <c:val>
            <c:numRef>
              <c:f>'MS'!$F$68:$F$76</c:f>
              <c:numCache>
                <c:formatCode>$0.00;($0.00);"-"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Net revenue and common earnings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'USB'!$C$68:$C$76</c:f>
              <c:strCache>
                <c:ptCount val="0"/>
              </c:strCache>
            </c:strRef>
          </c:cat>
          <c:val>
            <c:numRef>
              <c:f>'USB'!$D$68:$D$76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Common income</c:v>
          </c:tx>
          <c:spPr>
            <a:solidFill xmlns:a="http://schemas.openxmlformats.org/drawingml/2006/main">
              <a:srgbClr val="82949D"/>
            </a:solidFill>
            <a:ln xmlns:a="http://schemas.openxmlformats.org/drawingml/2006/main" w="19050">
              <a:solidFill>
                <a:srgbClr val="82949D"/>
              </a:solidFill>
              <a:prstDash val="solid"/>
            </a:ln>
          </c:spPr>
          <c:marker>
            <c:symbol val="none"/>
          </c:marker>
          <c:cat>
            <c:strRef>
              <c:f>'USB'!$C$68:$C$76</c:f>
              <c:strCache>
                <c:ptCount val="0"/>
              </c:strCache>
            </c:strRef>
          </c:cat>
          <c:val>
            <c:numRef>
              <c:f>'USB'!$E$68:$E$76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Tangible book per common share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TBV/share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'USB'!$C$68:$C$76</c:f>
              <c:strCache>
                <c:ptCount val="0"/>
              </c:strCache>
            </c:strRef>
          </c:cat>
          <c:val>
            <c:numRef>
              <c:f>'USB'!$F$68:$F$76</c:f>
              <c:numCache>
                <c:formatCode>$0.00;($0.00);"-"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Net revenue and common earnings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'PNC'!$C$68:$C$76</c:f>
              <c:strCache>
                <c:ptCount val="0"/>
              </c:strCache>
            </c:strRef>
          </c:cat>
          <c:val>
            <c:numRef>
              <c:f>'PNC'!$D$68:$D$76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Common income</c:v>
          </c:tx>
          <c:spPr>
            <a:solidFill xmlns:a="http://schemas.openxmlformats.org/drawingml/2006/main">
              <a:srgbClr val="82949D"/>
            </a:solidFill>
            <a:ln xmlns:a="http://schemas.openxmlformats.org/drawingml/2006/main" w="19050">
              <a:solidFill>
                <a:srgbClr val="82949D"/>
              </a:solidFill>
              <a:prstDash val="solid"/>
            </a:ln>
          </c:spPr>
          <c:marker>
            <c:symbol val="none"/>
          </c:marker>
          <c:cat>
            <c:strRef>
              <c:f>'PNC'!$C$68:$C$76</c:f>
              <c:strCache>
                <c:ptCount val="0"/>
              </c:strCache>
            </c:strRef>
          </c:cat>
          <c:val>
            <c:numRef>
              <c:f>'PNC'!$E$68:$E$76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Tangible book per common share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TBV/share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'PNC'!$C$68:$C$76</c:f>
              <c:strCache>
                <c:ptCount val="0"/>
              </c:strCache>
            </c:strRef>
          </c:cat>
          <c:val>
            <c:numRef>
              <c:f>'PNC'!$F$68:$F$76</c:f>
              <c:numCache>
                <c:formatCode>$0.00;($0.00);"-"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Net revenue and common earnings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'TFC'!$C$68:$C$76</c:f>
              <c:strCache>
                <c:ptCount val="0"/>
              </c:strCache>
            </c:strRef>
          </c:cat>
          <c:val>
            <c:numRef>
              <c:f>'TFC'!$D$68:$D$76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Common income</c:v>
          </c:tx>
          <c:spPr>
            <a:solidFill xmlns:a="http://schemas.openxmlformats.org/drawingml/2006/main">
              <a:srgbClr val="82949D"/>
            </a:solidFill>
            <a:ln xmlns:a="http://schemas.openxmlformats.org/drawingml/2006/main" w="19050">
              <a:solidFill>
                <a:srgbClr val="82949D"/>
              </a:solidFill>
              <a:prstDash val="solid"/>
            </a:ln>
          </c:spPr>
          <c:marker>
            <c:symbol val="none"/>
          </c:marker>
          <c:cat>
            <c:strRef>
              <c:f>'TFC'!$C$68:$C$76</c:f>
              <c:strCache>
                <c:ptCount val="0"/>
              </c:strCache>
            </c:strRef>
          </c:cat>
          <c:val>
            <c:numRef>
              <c:f>'TFC'!$E$68:$E$76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Tangible book per common share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TBV/share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'TFC'!$C$68:$C$76</c:f>
              <c:strCache>
                <c:ptCount val="0"/>
              </c:strCache>
            </c:strRef>
          </c:cat>
          <c:val>
            <c:numRef>
              <c:f>'TFC'!$F$68:$F$76</c:f>
              <c:numCache>
                <c:formatCode>$0.00;($0.00);"-"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Net revenue and common earnings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'COF'!$C$68:$C$76</c:f>
              <c:strCache>
                <c:ptCount val="0"/>
              </c:strCache>
            </c:strRef>
          </c:cat>
          <c:val>
            <c:numRef>
              <c:f>'COF'!$D$68:$D$76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Common income</c:v>
          </c:tx>
          <c:spPr>
            <a:solidFill xmlns:a="http://schemas.openxmlformats.org/drawingml/2006/main">
              <a:srgbClr val="82949D"/>
            </a:solidFill>
            <a:ln xmlns:a="http://schemas.openxmlformats.org/drawingml/2006/main" w="19050">
              <a:solidFill>
                <a:srgbClr val="82949D"/>
              </a:solidFill>
              <a:prstDash val="solid"/>
            </a:ln>
          </c:spPr>
          <c:marker>
            <c:symbol val="none"/>
          </c:marker>
          <c:cat>
            <c:strRef>
              <c:f>'COF'!$C$68:$C$76</c:f>
              <c:strCache>
                <c:ptCount val="0"/>
              </c:strCache>
            </c:strRef>
          </c:cat>
          <c:val>
            <c:numRef>
              <c:f>'COF'!$E$68:$E$76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Tangible book per common share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TBV/share</c:v>
          </c:tx>
          <c:spPr>
            <a:solidFill xmlns:a="http://schemas.openxmlformats.org/drawingml/2006/main">
              <a:srgbClr val="35434D"/>
            </a:solidFill>
            <a:ln xmlns:a="http://schemas.openxmlformats.org/drawingml/2006/main" w="19050">
              <a:solidFill>
                <a:srgbClr val="35434D"/>
              </a:solidFill>
              <a:prstDash val="solid"/>
            </a:ln>
          </c:spPr>
          <c:marker>
            <c:symbol val="none"/>
          </c:marker>
          <c:cat>
            <c:strRef>
              <c:f>'COF'!$C$68:$C$76</c:f>
              <c:strCache>
                <c:ptCount val="0"/>
              </c:strCache>
            </c:strRef>
          </c:cat>
          <c:val>
            <c:numRef>
              <c:f>'COF'!$F$68:$F$76</c:f>
              <c:numCache>
                <c:formatCode>$0.00;($0.00);"-"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;($0.00);&quot;-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5</xdr:row>
      <xdr:rowOff>0</xdr:rowOff>
    </xdr:from>
    <xdr:to>
      <xdr:col>25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1674433101463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04963806ea499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21</xdr:col>
      <xdr:colOff>0</xdr:colOff>
      <xdr:row>6</xdr:row>
      <xdr:rowOff>0</xdr:rowOff>
    </xdr:from>
    <xdr:to>
      <xdr:col>33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2c9a14425b47e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12db420353460c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76350f2d974ebc"/>
        </a:graphicData>
      </a:graphic>
    </xdr:graphicFrame>
    <xdr:clientData/>
  </xdr:twoCellAnchor>
  <xdr:twoCellAnchor>
    <xdr:from>
      <xdr:col>19</xdr:col>
      <xdr:colOff>0</xdr:colOff>
      <xdr:row>30</xdr:row>
      <xdr:rowOff>0</xdr:rowOff>
    </xdr:from>
    <xdr:to>
      <xdr:col>31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e9bbe7577146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1de7bbbdae487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322993a8514806"/>
        </a:graphicData>
      </a:graphic>
    </xdr:graphicFrame>
    <xdr:clientData/>
  </xdr:twoCellAnchor>
  <xdr:twoCellAnchor>
    <xdr:from>
      <xdr:col>19</xdr:col>
      <xdr:colOff>0</xdr:colOff>
      <xdr:row>30</xdr:row>
      <xdr:rowOff>0</xdr:rowOff>
    </xdr:from>
    <xdr:to>
      <xdr:col>31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c2c7b30de4445e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9417f9deb3445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8f6b4d8bbc4cc1"/>
        </a:graphicData>
      </a:graphic>
    </xdr:graphicFrame>
    <xdr:clientData/>
  </xdr:twoCellAnchor>
  <xdr:twoCellAnchor>
    <xdr:from>
      <xdr:col>19</xdr:col>
      <xdr:colOff>0</xdr:colOff>
      <xdr:row>30</xdr:row>
      <xdr:rowOff>0</xdr:rowOff>
    </xdr:from>
    <xdr:to>
      <xdr:col>31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6bf02517414ec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89d6bfd0a2442f"/>
        </a:graphicData>
      </a:graphic>
    </xdr:graphicFrame>
    <xdr:clientData/>
  </xdr:twoCellAnchor>
  <xdr:twoCellAnchor>
    <xdr:from>
      <xdr:col>19</xdr:col>
      <xdr:colOff>0</xdr:colOff>
      <xdr:row>30</xdr:row>
      <xdr:rowOff>0</xdr:rowOff>
    </xdr:from>
    <xdr:to>
      <xdr:col>31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4774bbaf4e447b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286b2742cb458b"/>
        </a:graphicData>
      </a:graphic>
    </xdr:graphicFrame>
    <xdr:clientData/>
  </xdr:twoCellAnchor>
  <xdr:twoCellAnchor>
    <xdr:from>
      <xdr:col>19</xdr:col>
      <xdr:colOff>0</xdr:colOff>
      <xdr:row>30</xdr:row>
      <xdr:rowOff>0</xdr:rowOff>
    </xdr:from>
    <xdr:to>
      <xdr:col>31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f4ed5c847f492c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362b31b86c487b"/>
        </a:graphicData>
      </a:graphic>
    </xdr:graphicFrame>
    <xdr:clientData/>
  </xdr:twoCellAnchor>
  <xdr:twoCellAnchor>
    <xdr:from>
      <xdr:col>19</xdr:col>
      <xdr:colOff>0</xdr:colOff>
      <xdr:row>30</xdr:row>
      <xdr:rowOff>0</xdr:rowOff>
    </xdr:from>
    <xdr:to>
      <xdr:col>31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2cc53687c5451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b6b15fbba444c4"/>
        </a:graphicData>
      </a:graphic>
    </xdr:graphicFrame>
    <xdr:clientData/>
  </xdr:twoCellAnchor>
  <xdr:twoCellAnchor>
    <xdr:from>
      <xdr:col>19</xdr:col>
      <xdr:colOff>0</xdr:colOff>
      <xdr:row>30</xdr:row>
      <xdr:rowOff>0</xdr:rowOff>
    </xdr:from>
    <xdr:to>
      <xdr:col>31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f9b7bfbe8c4c1c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>
  <xdr:twoCellAnchor>
    <xdr:from>
      <xdr:col>22</xdr:col>
      <xdr:colOff>0</xdr:colOff>
      <xdr:row>6</xdr:row>
      <xdr:rowOff>0</xdr:rowOff>
    </xdr:from>
    <xdr:to>
      <xdr:col>34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ffcebe2472424e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baf0c3b496486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>
  <xdr:twoCellAnchor>
    <xdr:from>
      <xdr:col>23</xdr:col>
      <xdr:colOff>0</xdr:colOff>
      <xdr:row>6</xdr:row>
      <xdr:rowOff>0</xdr:rowOff>
    </xdr:from>
    <xdr:to>
      <xdr:col>35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73abb9fefc45c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ab00716c924a77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>
  <xdr:twoCellAnchor>
    <xdr:from>
      <xdr:col>10</xdr:col>
      <xdr:colOff>0</xdr:colOff>
      <xdr:row>6</xdr:row>
      <xdr:rowOff>0</xdr:rowOff>
    </xdr:from>
    <xdr:to>
      <xdr:col>22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cdb7069ddd4619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dc36b653be4c09"/>
        </a:graphicData>
      </a:graphic>
    </xdr:graphicFrame>
    <xdr:clientData/>
  </xdr:twoCellAnchor>
  <xdr:twoCellAnchor>
    <xdr:from>
      <xdr:col>19</xdr:col>
      <xdr:colOff>0</xdr:colOff>
      <xdr:row>29</xdr:row>
      <xdr:rowOff>0</xdr:rowOff>
    </xdr:from>
    <xdr:to>
      <xdr:col>31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c422a523ae4b7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87970a78df470c"/>
        </a:graphicData>
      </a:graphic>
    </xdr:graphicFrame>
    <xdr:clientData/>
  </xdr:twoCellAnchor>
  <xdr:twoCellAnchor>
    <xdr:from>
      <xdr:col>19</xdr:col>
      <xdr:colOff>0</xdr:colOff>
      <xdr:row>29</xdr:row>
      <xdr:rowOff>0</xdr:rowOff>
    </xdr:from>
    <xdr:to>
      <xdr:col>31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a352abdfa5454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0007e224de409d"/>
        </a:graphicData>
      </a:graphic>
    </xdr:graphicFrame>
    <xdr:clientData/>
  </xdr:twoCellAnchor>
  <xdr:twoCellAnchor>
    <xdr:from>
      <xdr:col>19</xdr:col>
      <xdr:colOff>0</xdr:colOff>
      <xdr:row>29</xdr:row>
      <xdr:rowOff>0</xdr:rowOff>
    </xdr:from>
    <xdr:to>
      <xdr:col>31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00079f8041437c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cbe7931bc94705"/>
        </a:graphicData>
      </a:graphic>
    </xdr:graphicFrame>
    <xdr:clientData/>
  </xdr:twoCellAnchor>
  <xdr:twoCellAnchor>
    <xdr:from>
      <xdr:col>19</xdr:col>
      <xdr:colOff>0</xdr:colOff>
      <xdr:row>29</xdr:row>
      <xdr:rowOff>0</xdr:rowOff>
    </xdr:from>
    <xdr:to>
      <xdr:col>31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4f1d8f1bfb45e7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3e9489aafd45bc"/>
        </a:graphicData>
      </a:graphic>
    </xdr:graphicFrame>
    <xdr:clientData/>
  </xdr:twoCellAnchor>
  <xdr:twoCellAnchor>
    <xdr:from>
      <xdr:col>19</xdr:col>
      <xdr:colOff>0</xdr:colOff>
      <xdr:row>29</xdr:row>
      <xdr:rowOff>0</xdr:rowOff>
    </xdr:from>
    <xdr:to>
      <xdr:col>31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65798dcde44bed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fa26ee74a74239"/>
        </a:graphicData>
      </a:graphic>
    </xdr:graphicFrame>
    <xdr:clientData/>
  </xdr:twoCellAnchor>
  <xdr:twoCellAnchor>
    <xdr:from>
      <xdr:col>19</xdr:col>
      <xdr:colOff>0</xdr:colOff>
      <xdr:row>29</xdr:row>
      <xdr:rowOff>0</xdr:rowOff>
    </xdr:from>
    <xdr:to>
      <xdr:col>31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e06489482148bb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817b8b192e47b8"/>
        </a:graphicData>
      </a:graphic>
    </xdr:graphicFrame>
    <xdr:clientData/>
  </xdr:twoCellAnchor>
  <xdr:twoCellAnchor>
    <xdr:from>
      <xdr:col>19</xdr:col>
      <xdr:colOff>0</xdr:colOff>
      <xdr:row>29</xdr:row>
      <xdr:rowOff>0</xdr:rowOff>
    </xdr:from>
    <xdr:to>
      <xdr:col>31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6ccc2393494e25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fe69965fbe4d0a"/>
        </a:graphicData>
      </a:graphic>
    </xdr:graphicFrame>
    <xdr:clientData/>
  </xdr:twoCellAnchor>
  <xdr:twoCellAnchor>
    <xdr:from>
      <xdr:col>19</xdr:col>
      <xdr:colOff>0</xdr:colOff>
      <xdr:row>29</xdr:row>
      <xdr:rowOff>0</xdr:rowOff>
    </xdr:from>
    <xdr:to>
      <xdr:col>31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2d7fe50b024795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2fb0b8c1b34b1b"/>
        </a:graphicData>
      </a:graphic>
    </xdr:graphicFrame>
    <xdr:clientData/>
  </xdr:twoCellAnchor>
  <xdr:twoCellAnchor>
    <xdr:from>
      <xdr:col>19</xdr:col>
      <xdr:colOff>0</xdr:colOff>
      <xdr:row>29</xdr:row>
      <xdr:rowOff>0</xdr:rowOff>
    </xdr:from>
    <xdr:to>
      <xdr:col>31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3cc3844cf64b3d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>
  <xdr:twoCellAnchor>
    <xdr:from>
      <xdr:col>19</xdr:col>
      <xdr:colOff>0</xdr:colOff>
      <xdr:row>6</xdr:row>
      <xdr:rowOff>0</xdr:rowOff>
    </xdr:from>
    <xdr:to>
      <xdr:col>31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325f5b358d4cdf"/>
        </a:graphicData>
      </a:graphic>
    </xdr:graphicFrame>
    <xdr:clientData/>
  </xdr:twoCellAnchor>
  <xdr:twoCellAnchor>
    <xdr:from>
      <xdr:col>19</xdr:col>
      <xdr:colOff>0</xdr:colOff>
      <xdr:row>29</xdr:row>
      <xdr:rowOff>0</xdr:rowOff>
    </xdr:from>
    <xdr:to>
      <xdr:col>31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1b93152eb8427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140135a58f44cb1" /><Relationship Type="http://schemas.openxmlformats.org/officeDocument/2006/relationships/vmlDrawing" Target="/xl/drawings/vmldrawing.vml" Id="R811f98a4efa44221" /><Relationship Type="http://schemas.openxmlformats.org/officeDocument/2006/relationships/drawing" Target="/xl/drawings/drawing1.xml" Id="R43ff80e127b24a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71450d7f5db4bc8" /><Relationship Type="http://schemas.openxmlformats.org/officeDocument/2006/relationships/vmlDrawing" Target="/xl/drawings/vmldrawing2.vml" Id="R4101a269437d44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e4d9071890de4df7" /><Relationship Type="http://schemas.openxmlformats.org/officeDocument/2006/relationships/vmlDrawing" Target="/xl/drawings/vmldrawing3.vml" Id="Rda7bbf106a4646ba" /><Relationship Type="http://schemas.openxmlformats.org/officeDocument/2006/relationships/drawing" Target="/xl/drawings/drawing2.xml" Id="Re9f92c28ac6848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83883176c7db4fc0" /><Relationship Type="http://schemas.openxmlformats.org/officeDocument/2006/relationships/vmlDrawing" Target="/xl/drawings/vmldrawing4.vml" Id="R02c380b54e6248de" /><Relationship Type="http://schemas.openxmlformats.org/officeDocument/2006/relationships/drawing" Target="/xl/drawings/drawing3.xml" Id="Rda9101f6f05945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02259fc050bf4ecf" /><Relationship Type="http://schemas.openxmlformats.org/officeDocument/2006/relationships/vmlDrawing" Target="/xl/drawings/vmldrawing5.vml" Id="Rbde973c26a874d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fbc3c1d902944b4a" /><Relationship Type="http://schemas.openxmlformats.org/officeDocument/2006/relationships/vmlDrawing" Target="/xl/drawings/vmldrawing6.vml" Id="R2a895565ddea4697" /><Relationship Type="http://schemas.openxmlformats.org/officeDocument/2006/relationships/drawing" Target="/xl/drawings/drawing4.xml" Id="Rc600e411f13144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2b44e60b231c48a6" /><Relationship Type="http://schemas.openxmlformats.org/officeDocument/2006/relationships/vmlDrawing" Target="/xl/drawings/vmldrawing7.vml" Id="Rfec74da9c02a48f8" /><Relationship Type="http://schemas.openxmlformats.org/officeDocument/2006/relationships/drawing" Target="/xl/drawings/drawing5.xml" Id="Rbd3dd6c640af49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e93e6450423547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8.xml" Id="R7035c4397c004e38" /><Relationship Type="http://schemas.openxmlformats.org/officeDocument/2006/relationships/vmlDrawing" Target="/xl/drawings/vmldrawing8.vml" Id="R98d8d00c7bec492f" /><Relationship Type="http://schemas.openxmlformats.org/officeDocument/2006/relationships/drawing" Target="/xl/drawings/drawing7.xml" Id="R5e539b5cee4e4d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9.xml" Id="Rea7ccf1d2e3d4405" /><Relationship Type="http://schemas.openxmlformats.org/officeDocument/2006/relationships/vmlDrawing" Target="/xl/drawings/vmldrawing9.vml" Id="R7e04ee25209d4e4f" /><Relationship Type="http://schemas.openxmlformats.org/officeDocument/2006/relationships/drawing" Target="/xl/drawings/drawing8.xml" Id="R2cc4d535160446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0.xml" Id="Ref68f3aa989445b6" /><Relationship Type="http://schemas.openxmlformats.org/officeDocument/2006/relationships/vmlDrawing" Target="/xl/drawings/vmldrawing10.vml" Id="R501b349390fd4a78" /><Relationship Type="http://schemas.openxmlformats.org/officeDocument/2006/relationships/drawing" Target="/xl/drawings/drawing9.xml" Id="R08ab5502e1934a7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1.xml" Id="R165ee2817ef743b4" /><Relationship Type="http://schemas.openxmlformats.org/officeDocument/2006/relationships/vmlDrawing" Target="/xl/drawings/vmldrawing11.vml" Id="R0c79169e3bf2424b" /><Relationship Type="http://schemas.openxmlformats.org/officeDocument/2006/relationships/drawing" Target="/xl/drawings/drawing10.xml" Id="Rbc3d60bf2636425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2.xml" Id="Reee7baefacb44596" /><Relationship Type="http://schemas.openxmlformats.org/officeDocument/2006/relationships/vmlDrawing" Target="/xl/drawings/vmldrawing12.vml" Id="Rc93b6773de67431f" /><Relationship Type="http://schemas.openxmlformats.org/officeDocument/2006/relationships/drawing" Target="/xl/drawings/drawing11.xml" Id="R263d4aad1ed640f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13.xml" Id="Re939ebe0deaa44e8" /><Relationship Type="http://schemas.openxmlformats.org/officeDocument/2006/relationships/vmlDrawing" Target="/xl/drawings/vmldrawing13.vml" Id="R9f90616261184b31" /><Relationship Type="http://schemas.openxmlformats.org/officeDocument/2006/relationships/drawing" Target="/xl/drawings/drawing12.xml" Id="Rd9178ff67cd2422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14.xml" Id="R697384ab1e854586" /><Relationship Type="http://schemas.openxmlformats.org/officeDocument/2006/relationships/vmlDrawing" Target="/xl/drawings/vmldrawing14.vml" Id="R35fad17f69194722" /><Relationship Type="http://schemas.openxmlformats.org/officeDocument/2006/relationships/drawing" Target="/xl/drawings/drawing13.xml" Id="R97a100c37c4e4cc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comments" Target="/xl/comments15.xml" Id="R6844305fba934bbc" /><Relationship Type="http://schemas.openxmlformats.org/officeDocument/2006/relationships/vmlDrawing" Target="/xl/drawings/vmldrawing15.vml" Id="R085cb7c2f7a641ea" /><Relationship Type="http://schemas.openxmlformats.org/officeDocument/2006/relationships/drawing" Target="/xl/drawings/drawing14.xml" Id="Rd8a5ce4e694e480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5.xml" Id="Rc2451860cb074b2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comments" Target="/xl/comments16.xml" Id="R11e23c374f1a468b" /><Relationship Type="http://schemas.openxmlformats.org/officeDocument/2006/relationships/vmlDrawing" Target="/xl/drawings/vmldrawing16.vml" Id="R44aa832373ae47e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comments" Target="/xl/comments17.xml" Id="R373c3332fc2c461f" /><Relationship Type="http://schemas.openxmlformats.org/officeDocument/2006/relationships/vmlDrawing" Target="/xl/drawings/vmldrawing17.vml" Id="Rbbeb3f1b4d2d43f5" /><Relationship Type="http://schemas.openxmlformats.org/officeDocument/2006/relationships/drawing" Target="/xl/drawings/drawing16.xml" Id="Re2a1d05ad6a2470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comments" Target="/xl/comments18.xml" Id="R5a50985ebb22415e" /><Relationship Type="http://schemas.openxmlformats.org/officeDocument/2006/relationships/vmlDrawing" Target="/xl/drawings/vmldrawing18.vml" Id="R4c807f6e3f9f4517" /><Relationship Type="http://schemas.openxmlformats.org/officeDocument/2006/relationships/drawing" Target="/xl/drawings/drawing17.xml" Id="R2cddf03e224d4d2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comments" Target="/xl/comments19.xml" Id="Rec3ba50c57ea4c57" /><Relationship Type="http://schemas.openxmlformats.org/officeDocument/2006/relationships/vmlDrawing" Target="/xl/drawings/vmldrawing19.vml" Id="R30980a5fb5484da7" /><Relationship Type="http://schemas.openxmlformats.org/officeDocument/2006/relationships/drawing" Target="/xl/drawings/drawing18.xml" Id="R3997e9cc7ed342a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comments" Target="/xl/comments20.xml" Id="Rec36c8d5543c464d" /><Relationship Type="http://schemas.openxmlformats.org/officeDocument/2006/relationships/vmlDrawing" Target="/xl/drawings/vmldrawing20.vml" Id="R02be385932374089" /><Relationship Type="http://schemas.openxmlformats.org/officeDocument/2006/relationships/drawing" Target="/xl/drawings/drawing19.xml" Id="R588c2db881674d11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comments" Target="/xl/comments21.xml" Id="R5170cafc0929430d" /><Relationship Type="http://schemas.openxmlformats.org/officeDocument/2006/relationships/vmlDrawing" Target="/xl/drawings/vmldrawing21.vml" Id="Rb14ec22df84a48b3" /><Relationship Type="http://schemas.openxmlformats.org/officeDocument/2006/relationships/drawing" Target="/xl/drawings/drawing20.xml" Id="R0f9a662211344db4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comments" Target="/xl/comments22.xml" Id="R29c6982510db4fb3" /><Relationship Type="http://schemas.openxmlformats.org/officeDocument/2006/relationships/vmlDrawing" Target="/xl/drawings/vmldrawing22.vml" Id="R795ca9c178964b74" /><Relationship Type="http://schemas.openxmlformats.org/officeDocument/2006/relationships/drawing" Target="/xl/drawings/drawing21.xml" Id="Rd97a2da145d54e5c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comments" Target="/xl/comments23.xml" Id="R4d13a7b2aa6d4b62" /><Relationship Type="http://schemas.openxmlformats.org/officeDocument/2006/relationships/vmlDrawing" Target="/xl/drawings/vmldrawing23.vml" Id="R15a079eb2afd4605" /><Relationship Type="http://schemas.openxmlformats.org/officeDocument/2006/relationships/drawing" Target="/xl/drawings/drawing22.xml" Id="R02fb76e4507b481c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comments" Target="/xl/comments24.xml" Id="R373a83bb2b04438e" /><Relationship Type="http://schemas.openxmlformats.org/officeDocument/2006/relationships/vmlDrawing" Target="/xl/drawings/vmldrawing24.vml" Id="R94421d06b79048d4" /><Relationship Type="http://schemas.openxmlformats.org/officeDocument/2006/relationships/drawing" Target="/xl/drawings/drawing23.xml" Id="R8bc706065d24419a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comments" Target="/xl/comments25.xml" Id="R26c2d9c43f9b40ad" /><Relationship Type="http://schemas.openxmlformats.org/officeDocument/2006/relationships/vmlDrawing" Target="/xl/drawings/vmldrawing25.vml" Id="Rfc6b3b6ed01d4af5" /><Relationship Type="http://schemas.openxmlformats.org/officeDocument/2006/relationships/drawing" Target="/xl/drawings/drawing24.xml" Id="Rfafd33a5a33f471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comments" Target="/xl/comments26.xml" Id="R4f8704812b97495a" /><Relationship Type="http://schemas.openxmlformats.org/officeDocument/2006/relationships/vmlDrawing" Target="/xl/drawings/vmldrawing26.vml" Id="R4b6f81ca918e405e" /><Relationship Type="http://schemas.openxmlformats.org/officeDocument/2006/relationships/drawing" Target="/xl/drawings/drawing25.xml" Id="Rab5e74d06ff942a8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comments" Target="/xl/comments27.xml" Id="Re7b629127cca4d74" /><Relationship Type="http://schemas.openxmlformats.org/officeDocument/2006/relationships/vmlDrawing" Target="/xl/drawings/vmldrawing27.vml" Id="R9dffe94bcbcd490a" /><Relationship Type="http://schemas.openxmlformats.org/officeDocument/2006/relationships/drawing" Target="/xl/drawings/drawing26.xml" Id="R6d0ae7dca4e84e7d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comments" Target="/xl/comments28.xml" Id="R4b0ff751d6074f5b" /><Relationship Type="http://schemas.openxmlformats.org/officeDocument/2006/relationships/vmlDrawing" Target="/xl/drawings/vmldrawing28.vml" Id="R3c7ae53c020e409a" /><Relationship Type="http://schemas.openxmlformats.org/officeDocument/2006/relationships/drawing" Target="/xl/drawings/drawing27.xml" Id="R9e733074914948f3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comments" Target="/xl/comments29.xml" Id="R8a2ab86f4cc34b03" /><Relationship Type="http://schemas.openxmlformats.org/officeDocument/2006/relationships/vmlDrawing" Target="/xl/drawings/vmldrawing29.vml" Id="Rd9023ec747f04415" /><Relationship Type="http://schemas.openxmlformats.org/officeDocument/2006/relationships/drawing" Target="/xl/drawings/drawing28.xml" Id="Rbe5aad6830364d2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comments" Target="/xl/comments30.xml" Id="Rf6e27dbcc658463c" /><Relationship Type="http://schemas.openxmlformats.org/officeDocument/2006/relationships/vmlDrawing" Target="/xl/drawings/vmldrawing30.vml" Id="R2a135e80172143b5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comments" Target="/xl/comments31.xml" Id="Rd64f9ec5dc774774" /><Relationship Type="http://schemas.openxmlformats.org/officeDocument/2006/relationships/vmlDrawing" Target="/xl/drawings/vmldrawing31.vml" Id="Ra1ea3a844e454265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comments" Target="/xl/comments32.xml" Id="R042eeb79b49d4db9" /><Relationship Type="http://schemas.openxmlformats.org/officeDocument/2006/relationships/vmlDrawing" Target="/xl/drawings/vmldrawing32.vml" Id="R128686e727ea42de" /></Relationships>
</file>

<file path=xl/worksheets/sheet1.xml><?xml version="1.0" encoding="utf-8"?>
<x:worksheet xmlns:x="http://schemas.openxmlformats.org/spreadsheetml/2006/main">
  <x:sheetPr>
    <x:tabColor rgb="FF35434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Bank of America comparable company analysis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2" t="str">
        <x:v>Company</x:v>
      </x:c>
      <x:c r="D6" s="2"/>
      <x:c r="E6" s="2"/>
      <x:c r="F6" s="2" t="str">
        <x:v>Bank of America</x:v>
      </x:c>
      <x:c r="G6" s="2"/>
      <x:c r="H6" s="2"/>
      <x:c r="I6" s="10" t="str">
        <x:v>Bank</x:v>
      </x:c>
      <x:c r="J6" s="10" t="str">
        <x:v>P/E</x:v>
      </x:c>
      <x:c r="K6" s="10" t="str">
        <x:v>P/B</x:v>
      </x:c>
      <x:c r="L6" s="10" t="str">
        <x:v>P/TBV</x:v>
      </x:c>
      <x:c r="M6" s="2"/>
      <x:c r="N6" s="2"/>
      <x:c r="O6" s="2"/>
      <x:c r="P6" s="2"/>
      <x:c r="Q6" s="2"/>
      <x:c r="R6" s="2"/>
    </x:row>
    <x:row r="7" ht="24" customHeight="1">
      <x:c r="C7" s="2" t="str">
        <x:v>Peer companies</x:v>
      </x:c>
      <x:c r="D7" s="2"/>
      <x:c r="E7" s="2"/>
      <x:c r="F7" s="2" t="n">
        <x:v>9</x:v>
      </x:c>
      <x:c r="G7" s="2"/>
      <x:c r="H7" s="2"/>
      <x:c r="I7" s="2" t="str">
        <x:f>Multiples!C7</x:f>
        <x:v>BAC</x:v>
      </x:c>
      <x:c r="J7" s="39" t="n">
        <x:f>Multiples!H7</x:f>
        <x:v>12.521627348784806</x:v>
      </x:c>
      <x:c r="K7" s="39" t="n">
        <x:f>Multiples!I7</x:f>
        <x:v>1.362735145153827</x:v>
      </x:c>
      <x:c r="L7" s="39" t="n">
        <x:f>Multiples!J7</x:f>
        <x:v>1.82533199218085</x:v>
      </x:c>
      <x:c r="M7" s="2"/>
      <x:c r="N7" s="2"/>
      <x:c r="O7" s="2"/>
      <x:c r="P7" s="2"/>
      <x:c r="Q7" s="2"/>
      <x:c r="R7" s="2"/>
    </x:row>
    <x:row r="8" ht="24" customHeight="1">
      <x:c r="C8" s="2" t="str">
        <x:v>Market date</x:v>
      </x:c>
      <x:c r="D8" s="2"/>
      <x:c r="E8" s="2"/>
      <x:c r="F8" s="2" t="str">
        <x:v>8 October 2026</x:v>
      </x:c>
      <x:c r="G8" s="2"/>
      <x:c r="H8" s="2"/>
      <x:c r="I8" s="2" t="str">
        <x:f>Multiples!C8</x:f>
        <x:v>JPM</x:v>
      </x:c>
      <x:c r="J8" s="39" t="n">
        <x:f>Multiples!H8</x:f>
        <x:v>14.221571623122413</x:v>
      </x:c>
      <x:c r="K8" s="39" t="n">
        <x:f>Multiples!I8</x:f>
        <x:v>2.4916924549111674</x:v>
      </x:c>
      <x:c r="L8" s="39" t="n">
        <x:f>Multiples!J8</x:f>
        <x:v>2.923864256089408</x:v>
      </x:c>
      <x:c r="M8" s="2"/>
      <x:c r="N8" s="2"/>
      <x:c r="O8" s="2"/>
      <x:c r="P8" s="2"/>
      <x:c r="Q8" s="2"/>
      <x:c r="R8" s="2"/>
    </x:row>
    <x:row r="9" ht="24" customHeight="1">
      <x:c r="C9" s="2" t="str">
        <x:v>Historical scope</x:v>
      </x:c>
      <x:c r="D9" s="2"/>
      <x:c r="E9" s="2"/>
      <x:c r="F9" s="2" t="str">
        <x:v>FY2017–FY2025 actual; FY2026 estimate</x:v>
      </x:c>
      <x:c r="G9" s="2"/>
      <x:c r="H9" s="2"/>
      <x:c r="I9" s="2" t="str">
        <x:f>Multiples!C9</x:f>
        <x:v>C</x:v>
      </x:c>
      <x:c r="J9" s="39" t="n">
        <x:f>Multiples!H9</x:f>
        <x:v>13.991749850633171</x:v>
      </x:c>
      <x:c r="K9" s="39" t="n">
        <x:f>Multiples!I9</x:f>
        <x:v>1.11626287110907</x:v>
      </x:c>
      <x:c r="L9" s="39" t="n">
        <x:f>Multiples!J9</x:f>
        <x:v>1.2695014553578619</x:v>
      </x:c>
      <x:c r="M9" s="2"/>
      <x:c r="N9" s="2"/>
      <x:c r="O9" s="2"/>
      <x:c r="P9" s="2"/>
      <x:c r="Q9" s="2"/>
      <x:c r="R9" s="2"/>
    </x:row>
    <x:row r="10" ht="24" customHeight="1">
      <x:c r="C10" s="2"/>
      <x:c r="D10" s="2"/>
      <x:c r="E10" s="2"/>
      <x:c r="F10" s="2"/>
      <x:c r="G10" s="2"/>
      <x:c r="H10" s="2"/>
      <x:c r="I10" s="2" t="str">
        <x:f>Multiples!C10</x:f>
        <x:v>WFC</x:v>
      </x:c>
      <x:c r="J10" s="39" t="n">
        <x:f>Multiples!H10</x:f>
        <x:v>11.928600146337542</x:v>
      </x:c>
      <x:c r="K10" s="39" t="n">
        <x:f>Multiples!I10</x:f>
        <x:v>1.505690139120721</x:v>
      </x:c>
      <x:c r="L10" s="39" t="n">
        <x:f>Multiples!J10</x:f>
        <x:v>1.7782353951722711</x:v>
      </x:c>
      <x:c r="M10" s="2"/>
      <x:c r="N10" s="2"/>
      <x:c r="O10" s="2"/>
      <x:c r="P10" s="2"/>
      <x:c r="Q10" s="2"/>
      <x:c r="R10" s="2"/>
    </x:row>
    <x:row r="11" ht="24" customHeight="1">
      <x:c r="C11" s="2"/>
      <x:c r="D11" s="2"/>
      <x:c r="E11" s="2"/>
      <x:c r="F11" s="2"/>
      <x:c r="G11" s="2"/>
      <x:c r="H11" s="2"/>
      <x:c r="I11" s="2" t="str">
        <x:f>Multiples!C11</x:f>
        <x:v>GS</x:v>
      </x:c>
      <x:c r="J11" s="39" t="n">
        <x:f>Multiples!H11</x:f>
        <x:v>13.655357519167099</x:v>
      </x:c>
      <x:c r="K11" s="39" t="n">
        <x:f>Multiples!I11</x:f>
        <x:v>2.4004950821537485</x:v>
      </x:c>
      <x:c r="L11" s="39" t="n">
        <x:f>Multiples!J11</x:f>
        <x:v>2.6219958612503156</x:v>
      </x:c>
      <x:c r="M11" s="2"/>
      <x:c r="N11" s="2"/>
      <x:c r="O11" s="2"/>
      <x:c r="P11" s="2"/>
      <x:c r="Q11" s="2"/>
      <x:c r="R11" s="2"/>
    </x:row>
    <x:row r="12" ht="24" customHeight="1">
      <x:c r="C12" s="10" t="str">
        <x:v>Measure</x:v>
      </x:c>
      <x:c r="D12" s="10" t="str"/>
      <x:c r="E12" s="10" t="str"/>
      <x:c r="F12" s="10" t="str">
        <x:v>Result</x:v>
      </x:c>
      <x:c r="G12" s="2"/>
      <x:c r="H12" s="2"/>
      <x:c r="I12" s="2" t="str">
        <x:f>Multiples!C12</x:f>
        <x:v>MS</x:v>
      </x:c>
      <x:c r="J12" s="39" t="n">
        <x:f>Multiples!H12</x:f>
        <x:v>15.155723326272195</x:v>
      </x:c>
      <x:c r="K12" s="39" t="n">
        <x:f>Multiples!I12</x:f>
        <x:v>2.7646018059204462</x:v>
      </x:c>
      <x:c r="L12" s="39" t="n">
        <x:f>Multiples!J12</x:f>
        <x:v>3.524633366705646</x:v>
      </x:c>
      <x:c r="M12" s="2"/>
      <x:c r="N12" s="2"/>
      <x:c r="O12" s="2"/>
      <x:c r="P12" s="2"/>
      <x:c r="Q12" s="2"/>
      <x:c r="R12" s="2"/>
    </x:row>
    <x:row r="13" ht="24" customHeight="1">
      <x:c r="C13" s="2" t="str">
        <x:v>Market close</x:v>
      </x:c>
      <x:c r="D13" s="2"/>
      <x:c r="E13" s="2"/>
      <x:c r="F13" s="31" t="n">
        <x:f>'Market Inputs'!D7</x:f>
        <x:v>53.61000061035156</x:v>
      </x:c>
      <x:c r="G13" s="2"/>
      <x:c r="H13" s="2"/>
      <x:c r="I13" s="2" t="str">
        <x:f>Multiples!C13</x:f>
        <x:v>USB</x:v>
      </x:c>
      <x:c r="J13" s="39" t="n">
        <x:f>Multiples!H13</x:f>
        <x:v>11.37747378494245</x:v>
      </x:c>
      <x:c r="K13" s="39" t="n">
        <x:f>Multiples!I13</x:f>
        <x:v>1.4656900225982237</x:v>
      </x:c>
      <x:c r="L13" s="39" t="n">
        <x:f>Multiples!J13</x:f>
        <x:v>1.8984686677528921</x:v>
      </x:c>
      <x:c r="M13" s="2"/>
      <x:c r="N13" s="2"/>
      <x:c r="O13" s="2"/>
      <x:c r="P13" s="2"/>
      <x:c r="Q13" s="2"/>
      <x:c r="R13" s="2"/>
    </x:row>
    <x:row r="14" ht="24" customHeight="1">
      <x:c r="C14" s="2" t="str">
        <x:v>Weighted peer-median price</x:v>
      </x:c>
      <x:c r="D14" s="2"/>
      <x:c r="E14" s="2"/>
      <x:c r="F14" s="31" t="n">
        <x:f>'Implied Valuation'!I12</x:f>
        <x:v>55.87831440943087</x:v>
      </x:c>
      <x:c r="G14" s="2"/>
      <x:c r="H14" s="2"/>
      <x:c r="I14" s="2" t="str">
        <x:f>Multiples!C14</x:f>
        <x:v>PNC</x:v>
      </x:c>
      <x:c r="J14" s="39" t="n">
        <x:f>Multiples!H14</x:f>
        <x:v>12.071659148552088</x:v>
      </x:c>
      <x:c r="K14" s="39" t="n">
        <x:f>Multiples!I14</x:f>
        <x:v>1.509620620366831</x:v>
      </x:c>
      <x:c r="L14" s="39" t="n">
        <x:f>Multiples!J14</x:f>
        <x:v>1.9774956582571</x:v>
      </x:c>
      <x:c r="M14" s="2"/>
      <x:c r="N14" s="2"/>
      <x:c r="O14" s="2"/>
      <x:c r="P14" s="2"/>
      <x:c r="Q14" s="2"/>
      <x:c r="R14" s="2"/>
    </x:row>
    <x:row r="15" ht="24" customHeight="1">
      <x:c r="C15" s="2" t="str">
        <x:v>Conditional gap</x:v>
      </x:c>
      <x:c r="D15" s="2"/>
      <x:c r="E15" s="2"/>
      <x:c r="F15" s="18" t="n">
        <x:f>'Implied Valuation'!I14</x:f>
        <x:v>0.04231139289786401</x:v>
      </x:c>
      <x:c r="G15" s="2"/>
      <x:c r="H15" s="2"/>
      <x:c r="I15" s="2" t="str">
        <x:f>Multiples!C15</x:f>
        <x:v>TFC</x:v>
      </x:c>
      <x:c r="J15" s="39" t="n">
        <x:f>Multiples!H15</x:f>
        <x:v>10.61391762481295</x:v>
      </x:c>
      <x:c r="K15" s="39" t="n">
        <x:f>Multiples!I15</x:f>
        <x:v>0.9613299886308138</x:v>
      </x:c>
      <x:c r="L15" s="39" t="n">
        <x:f>Multiples!J15</x:f>
        <x:v>1.3954015447527928</x:v>
      </x:c>
      <x:c r="M15" s="2"/>
      <x:c r="N15" s="2"/>
      <x:c r="O15" s="2"/>
      <x:c r="P15" s="2"/>
      <x:c r="Q15" s="2"/>
      <x:c r="R15" s="2"/>
    </x:row>
    <x:row r="16" ht="24" customHeight="1">
      <x:c r="C16" s="2" t="str">
        <x:v>LTM calculated common EPS</x:v>
      </x:c>
      <x:c r="D16" s="2"/>
      <x:c r="E16" s="2"/>
      <x:c r="F16" s="31" t="n">
        <x:f>BAC!R40</x:f>
        <x:v>4.2813924354292725</x:v>
      </x:c>
      <x:c r="G16" s="2"/>
      <x:c r="H16" s="2"/>
      <x:c r="I16" s="2" t="str">
        <x:f>Multiples!C16</x:f>
        <x:v>COF</x:v>
      </x:c>
      <x:c r="J16" s="39" t="n">
        <x:f>Multiples!H16</x:f>
        <x:v>12.323877994524256</x:v>
      </x:c>
      <x:c r="K16" s="39" t="n">
        <x:f>Multiples!I16</x:f>
        <x:v>1.1286408996917103</x:v>
      </x:c>
      <x:c r="L16" s="39" t="n">
        <x:f>Multiples!J16</x:f>
        <x:v>1.8952570468252483</x:v>
      </x:c>
      <x:c r="M16" s="2"/>
      <x:c r="N16" s="2"/>
      <x:c r="O16" s="2"/>
      <x:c r="P16" s="2"/>
      <x:c r="Q16" s="2"/>
      <x:c r="R16" s="2"/>
    </x:row>
    <x:row r="17" ht="24" customHeight="1">
      <x:c r="C17" s="2" t="str">
        <x:v>Tangible book per share</x:v>
      </x:c>
      <x:c r="D17" s="2"/>
      <x:c r="E17" s="2"/>
      <x:c r="F17" s="31" t="n">
        <x:f>BAC!Q18</x:f>
        <x:v>29.37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 t="str">
        <x:v>P/TBV</x:v>
      </x:c>
      <x:c r="D18" s="2"/>
      <x:c r="E18" s="2"/>
      <x:c r="F18" s="39" t="n">
        <x:f>Multiples!J7</x:f>
        <x:v>1.82533199218085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 t="str">
        <x:v>LTM tangible return proxy</x:v>
      </x:c>
      <x:c r="D19" s="2"/>
      <x:c r="E19" s="2"/>
      <x:c r="F19" s="18" t="n">
        <x:f>BAC!R49</x:f>
        <x:v>0.155885916716193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 t="str">
        <x:v>Standardized CET1</x:v>
      </x:c>
      <x:c r="D20" s="2"/>
      <x:c r="E20" s="2"/>
      <x:c r="F20" s="18" t="n">
        <x:f>Capital!D7</x:f>
        <x:v>0.11199999999999999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 t="str">
        <x:v>Regression conditional mean price</x:v>
      </x:c>
      <x:c r="D21" s="2"/>
      <x:c r="E21" s="2"/>
      <x:c r="F21" s="31" t="n">
        <x:f>'Regression HC3'!E37</x:f>
        <x:v>54.845185613204706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4" customHeight="1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4" customHeight="1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4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4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4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4" customHeight="1">
      <x:c r="C29" s="21" t="str">
        <x:v>Interpretation and calculation notes</x:v>
      </x:c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</x:row>
    <x:row r="30" ht="24" customHeight="1">
      <x:c r="C30" s="22" t="str">
        <x:v>BAC is compared with nine large listed US banking peers using one frozen trading date.</x:v>
      </x:c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</x:row>
    <x:row r="31" ht="24" customHeight="1">
      <x:c r="C31" s="22" t="str">
        <x:v>The primary implied price combines peer-median P/E, P/B and P/TBV estimates with visible 25%, 25% and 50% weights.</x:v>
      </x:c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</x:row>
    <x:row r="32" ht="24" customHeight="1">
      <x:c r="C32" s="22" t="str">
        <x:v>FY2026 full-year actuals did not exist at the cutoff. First-half actuals, LTM and analyst estimates are separate.</x:v>
      </x:c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</x:row>
    <x:row r="33" ht="24" customHeight="1">
      <x:c r="C33" s="22" t="str">
        <x:v>The commercial-peer selector tests the effect of excluding Goldman Sachs and Morgan Stanley while preserving reported history.</x:v>
      </x:c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</x:row>
    <x:row r="34" ht="24" customHeight="1">
      <x:c r="C34" s="22" t="str">
        <x:v>Book definitions, credit exposure and transaction accounting affect comparability; low multiples alone do not establish undervaluation.</x:v>
      </x:c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</x:row>
    <x:row r="35" ht="24" customHeight="1">
      <x:c r="C35" s="22" t="str">
        <x:v>Native Excel and Python calculations are reconciled in Audit. HC3 confidence and influence diagnostics qualify the regression estimate.</x:v>
      </x:c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</x:row>
    <x:row r="36" ht="24" customHeight="1">
      <x:c r="C36" s="22" t="str">
        <x:v>Complete raw datasets and reports, separate color-highlighted copies and a cell-to-source crosswalk accompany this workbook.</x:v>
      </x:c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4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4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</x:row>
  </x:sheetData>
  <x:mergeCells>
    <x:mergeCell ref="C30:R30"/>
    <x:mergeCell ref="C31:R31"/>
    <x:mergeCell ref="C32:R32"/>
    <x:mergeCell ref="C33:R33"/>
    <x:mergeCell ref="C34:R34"/>
    <x:mergeCell ref="C35:R35"/>
    <x:mergeCell ref="C36:R36"/>
  </x:mergeCells>
  <x:pageMargins left="0.7" right="0.7" top="0.75" bottom="0.75" header="0.3" footer="0.3"/>
  <x:drawing xmlns:r="http://schemas.openxmlformats.org/officeDocument/2006/relationships" r:id="R43ff80e127b24aca"/>
  <x:legacyDrawing xmlns:r="http://schemas.openxmlformats.org/officeDocument/2006/relationships" r:id="R811f98a4efa44221"/>
</x:worksheet>
</file>

<file path=xl/worksheets/sheet2.xml><?xml version="1.0" encoding="utf-8"?>
<x:worksheet xmlns:x="http://schemas.openxmlformats.org/spreadsheetml/2006/main">
  <x:sheetPr>
    <x:tabColor rgb="FF82949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Peer selection and earnings forecast assumptions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2" t="str">
        <x:v>Peer group selector</x:v>
      </x:c>
      <x:c r="D6" s="2"/>
      <x:c r="E6" s="2" t="n">
        <x:v>1</x:v>
      </x:c>
      <x:c r="F6" s="2"/>
      <x:c r="G6" s="2" t="str">
        <x:v>1 All nine peers; 2 excludes GS and MS. BAC is excluded from all peer statistics.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C8" s="10" t="str">
        <x:v>Ticker</x:v>
      </x:c>
      <x:c r="D8" s="10" t="str">
        <x:v>Company</x:v>
      </x:c>
      <x:c r="E8" s="10" t="str">
        <x:v>H2 revenue growth</x:v>
      </x:c>
      <x:c r="F8" s="10" t="str">
        <x:v>H2 expense growth</x:v>
      </x:c>
      <x:c r="G8" s="10" t="str">
        <x:v>H2 provision growth</x:v>
      </x:c>
      <x:c r="H8" s="10" t="str">
        <x:v>H2 tax rate</x:v>
      </x:c>
      <x:c r="I8" s="10" t="str">
        <x:v>H2 share change</x:v>
      </x:c>
      <x:c r="J8" s="2"/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BAC</x:v>
      </x:c>
      <x:c r="D9" s="2" t="str">
        <x:v>Bank of America</x:v>
      </x:c>
      <x:c r="E9" s="19" t="n">
        <x:v>0.03</x:v>
      </x:c>
      <x:c r="F9" s="19" t="n">
        <x:v>0.02</x:v>
      </x:c>
      <x:c r="G9" s="19" t="n">
        <x:v>0</x:v>
      </x:c>
      <x:c r="H9" s="19" t="n">
        <x:v>0.23</x:v>
      </x:c>
      <x:c r="I9" s="19" t="n">
        <x:v>-0.01</x:v>
      </x:c>
      <x:c r="J9" s="2"/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JPM</x:v>
      </x:c>
      <x:c r="D10" s="2" t="str">
        <x:v>JPMorgan Chase</x:v>
      </x:c>
      <x:c r="E10" s="19" t="n">
        <x:v>0.03</x:v>
      </x:c>
      <x:c r="F10" s="19" t="n">
        <x:v>0.02</x:v>
      </x:c>
      <x:c r="G10" s="19" t="n">
        <x:v>0</x:v>
      </x:c>
      <x:c r="H10" s="19" t="n">
        <x:v>0.23</x:v>
      </x:c>
      <x:c r="I10" s="19" t="n">
        <x:v>-0.01</x:v>
      </x:c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C</x:v>
      </x:c>
      <x:c r="D11" s="2" t="str">
        <x:v>Citigroup</x:v>
      </x:c>
      <x:c r="E11" s="19" t="n">
        <x:v>0.03</x:v>
      </x:c>
      <x:c r="F11" s="19" t="n">
        <x:v>0.02</x:v>
      </x:c>
      <x:c r="G11" s="19" t="n">
        <x:v>0</x:v>
      </x:c>
      <x:c r="H11" s="19" t="n">
        <x:v>0.23</x:v>
      </x:c>
      <x:c r="I11" s="19" t="n">
        <x:v>-0.01</x:v>
      </x:c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WFC</x:v>
      </x:c>
      <x:c r="D12" s="2" t="str">
        <x:v>Wells Fargo</x:v>
      </x:c>
      <x:c r="E12" s="19" t="n">
        <x:v>0.03</x:v>
      </x:c>
      <x:c r="F12" s="19" t="n">
        <x:v>0.02</x:v>
      </x:c>
      <x:c r="G12" s="19" t="n">
        <x:v>0</x:v>
      </x:c>
      <x:c r="H12" s="19" t="n">
        <x:v>0.23</x:v>
      </x:c>
      <x:c r="I12" s="19" t="n">
        <x:v>-0.01</x:v>
      </x:c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GS</x:v>
      </x:c>
      <x:c r="D13" s="2" t="str">
        <x:v>Goldman Sachs</x:v>
      </x:c>
      <x:c r="E13" s="19" t="n">
        <x:v>0.03</x:v>
      </x:c>
      <x:c r="F13" s="19" t="n">
        <x:v>0.02</x:v>
      </x:c>
      <x:c r="G13" s="19" t="n">
        <x:v>0</x:v>
      </x:c>
      <x:c r="H13" s="19" t="n">
        <x:v>0.23</x:v>
      </x:c>
      <x:c r="I13" s="19" t="n">
        <x:v>-0.01</x:v>
      </x:c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MS</x:v>
      </x:c>
      <x:c r="D14" s="2" t="str">
        <x:v>Morgan Stanley</x:v>
      </x:c>
      <x:c r="E14" s="19" t="n">
        <x:v>0.03</x:v>
      </x:c>
      <x:c r="F14" s="19" t="n">
        <x:v>0.02</x:v>
      </x:c>
      <x:c r="G14" s="19" t="n">
        <x:v>0</x:v>
      </x:c>
      <x:c r="H14" s="19" t="n">
        <x:v>0.23</x:v>
      </x:c>
      <x:c r="I14" s="19" t="n">
        <x:v>-0.01</x:v>
      </x:c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USB</x:v>
      </x:c>
      <x:c r="D15" s="2" t="str">
        <x:v>U.S. Bancorp</x:v>
      </x:c>
      <x:c r="E15" s="19" t="n">
        <x:v>0.03</x:v>
      </x:c>
      <x:c r="F15" s="19" t="n">
        <x:v>0.02</x:v>
      </x:c>
      <x:c r="G15" s="19" t="n">
        <x:v>0</x:v>
      </x:c>
      <x:c r="H15" s="19" t="n">
        <x:v>0.23</x:v>
      </x:c>
      <x:c r="I15" s="19" t="n">
        <x:v>-0.01</x:v>
      </x:c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PNC</x:v>
      </x:c>
      <x:c r="D16" s="2" t="str">
        <x:v>PNC Financial Services</x:v>
      </x:c>
      <x:c r="E16" s="19" t="n">
        <x:v>0.03</x:v>
      </x:c>
      <x:c r="F16" s="19" t="n">
        <x:v>0.02</x:v>
      </x:c>
      <x:c r="G16" s="19" t="n">
        <x:v>0</x:v>
      </x:c>
      <x:c r="H16" s="19" t="n">
        <x:v>0.23</x:v>
      </x:c>
      <x:c r="I16" s="19" t="n">
        <x:v>-0.01</x:v>
      </x:c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4" customHeight="1">
      <x:c r="C17" s="2" t="str">
        <x:v>TFC</x:v>
      </x:c>
      <x:c r="D17" s="2" t="str">
        <x:v>Truist Financial</x:v>
      </x:c>
      <x:c r="E17" s="19" t="n">
        <x:v>0.03</x:v>
      </x:c>
      <x:c r="F17" s="19" t="n">
        <x:v>0.02</x:v>
      </x:c>
      <x:c r="G17" s="19" t="n">
        <x:v>0</x:v>
      </x:c>
      <x:c r="H17" s="19" t="n">
        <x:v>0.23</x:v>
      </x:c>
      <x:c r="I17" s="19" t="n">
        <x:v>-0.01</x:v>
      </x:c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 t="str">
        <x:v>COF</x:v>
      </x:c>
      <x:c r="D18" s="2" t="str">
        <x:v>Capital One Financial</x:v>
      </x:c>
      <x:c r="E18" s="19" t="n">
        <x:v>0.03</x:v>
      </x:c>
      <x:c r="F18" s="19" t="n">
        <x:v>0.02</x:v>
      </x:c>
      <x:c r="G18" s="19" t="n">
        <x:v>0</x:v>
      </x:c>
      <x:c r="H18" s="19" t="n">
        <x:v>0.23</x:v>
      </x:c>
      <x:c r="I18" s="19" t="n">
        <x:v>-0.01</x:v>
      </x:c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1" t="str">
        <x:v>Valuation weights</x:v>
      </x:c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</x:row>
    <x:row r="23" ht="24" customHeight="1">
      <x:c r="C23" s="2" t="str">
        <x:v>P/E weight</x:v>
      </x:c>
      <x:c r="D23" s="2"/>
      <x:c r="E23" s="18" t="n">
        <x:v>0.25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4" customHeight="1">
      <x:c r="C24" s="2" t="str">
        <x:v>P/B weight</x:v>
      </x:c>
      <x:c r="D24" s="2"/>
      <x:c r="E24" s="18" t="n">
        <x:v>0.25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4" customHeight="1">
      <x:c r="C25" s="2" t="str">
        <x:v>P/TBV weight</x:v>
      </x:c>
      <x:c r="D25" s="2"/>
      <x:c r="E25" s="18" t="n">
        <x:v>0.5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4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4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4" customHeight="1">
      <x:c r="C28" s="10" t="str">
        <x:v>Ticker</x:v>
      </x:c>
      <x:c r="D28" s="10" t="str">
        <x:v>After-tax adjustment</x:v>
      </x:c>
      <x:c r="E28" s="10" t="str">
        <x:v>Reason</x:v>
      </x:c>
      <x:c r="F28" s="10" t="str">
        <x:v>Source rationale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4" customHeight="1">
      <x:c r="C29" s="2" t="str">
        <x:v>BAC</x:v>
      </x:c>
      <x:c r="D29" s="2" t="n">
        <x:v>0</x:v>
      </x:c>
      <x:c r="E29" s="2" t="str">
        <x:v>No adjustment applied</x:v>
      </x:c>
      <x:c r="F29" s="2" t="str">
        <x:v>Analyst editable. Zero is a modeling policy, not an issuer disclosure.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 t="str">
        <x:v>JPM</x:v>
      </x:c>
      <x:c r="D30" s="2" t="n">
        <x:v>0</x:v>
      </x:c>
      <x:c r="E30" s="2" t="str">
        <x:v>No adjustment applied</x:v>
      </x:c>
      <x:c r="F30" s="2" t="str">
        <x:v>Analyst editable. Zero is a modeling policy, not an issuer disclosure.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 t="str">
        <x:v>C</x:v>
      </x:c>
      <x:c r="D31" s="2" t="n">
        <x:v>0</x:v>
      </x:c>
      <x:c r="E31" s="2" t="str">
        <x:v>No adjustment applied</x:v>
      </x:c>
      <x:c r="F31" s="2" t="str">
        <x:v>Analyst editable. Zero is a modeling policy, not an issuer disclosure.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 t="str">
        <x:v>WFC</x:v>
      </x:c>
      <x:c r="D32" s="2" t="n">
        <x:v>0</x:v>
      </x:c>
      <x:c r="E32" s="2" t="str">
        <x:v>No adjustment applied</x:v>
      </x:c>
      <x:c r="F32" s="2" t="str">
        <x:v>Analyst editable. Zero is a modeling policy, not an issuer disclosure.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 t="str">
        <x:v>GS</x:v>
      </x:c>
      <x:c r="D33" s="2" t="n">
        <x:v>0</x:v>
      </x:c>
      <x:c r="E33" s="2" t="str">
        <x:v>No adjustment applied</x:v>
      </x:c>
      <x:c r="F33" s="2" t="str">
        <x:v>Analyst editable. Zero is a modeling policy, not an issuer disclosure.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 t="str">
        <x:v>MS</x:v>
      </x:c>
      <x:c r="D34" s="2" t="n">
        <x:v>0</x:v>
      </x:c>
      <x:c r="E34" s="2" t="str">
        <x:v>No adjustment applied</x:v>
      </x:c>
      <x:c r="F34" s="2" t="str">
        <x:v>Analyst editable. Zero is a modeling policy, not an issuer disclosure.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 t="str">
        <x:v>USB</x:v>
      </x:c>
      <x:c r="D35" s="2" t="n">
        <x:v>0</x:v>
      </x:c>
      <x:c r="E35" s="2" t="str">
        <x:v>No adjustment applied</x:v>
      </x:c>
      <x:c r="F35" s="2" t="str">
        <x:v>Analyst editable. Zero is a modeling policy, not an issuer disclosure.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 t="str">
        <x:v>PNC</x:v>
      </x:c>
      <x:c r="D36" s="2" t="n">
        <x:v>0</x:v>
      </x:c>
      <x:c r="E36" s="2" t="str">
        <x:v>No adjustment applied</x:v>
      </x:c>
      <x:c r="F36" s="2" t="str">
        <x:v>Analyst editable. Zero is a modeling policy, not an issuer disclosure.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 t="str">
        <x:v>TFC</x:v>
      </x:c>
      <x:c r="D37" s="2" t="n">
        <x:v>0</x:v>
      </x:c>
      <x:c r="E37" s="2" t="str">
        <x:v>No adjustment applied</x:v>
      </x:c>
      <x:c r="F37" s="2" t="str">
        <x:v>Analyst editable. Zero is a modeling policy, not an issuer disclosure.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 t="str">
        <x:v>COF</x:v>
      </x:c>
      <x:c r="D38" s="2" t="n">
        <x:v>0</x:v>
      </x:c>
      <x:c r="E38" s="2" t="str">
        <x:v>No adjustment applied</x:v>
      </x:c>
      <x:c r="F38" s="2" t="str">
        <x:v>Analyst editable. Zero is a modeling policy, not an issuer disclosure.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1" t="str">
        <x:v>Interpretation and calculation notes</x:v>
      </x:c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</x:row>
    <x:row r="44" ht="24" customHeight="1">
      <x:c r="C44" s="22" t="str">
        <x:v>The cutoff is frozen at 8 October 2026. FY2026 full-year results were unavailable at that date.</x:v>
      </x:c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</x:row>
    <x:row r="45" ht="24" customHeight="1">
      <x:c r="C45" s="22" t="str">
        <x:v>H2 revenue, expense and provision drivers apply to the matching H2 2025 reconstructed period.</x:v>
      </x:c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</x:row>
    <x:row r="46" ht="24" customHeight="1">
      <x:c r="C46" s="22" t="str">
        <x:v>The selected peer group changes statistics and native regression without changing reported history.</x:v>
      </x:c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</x:row>
    <x:row r="47" ht="24" customHeight="1">
      <x:c r="C47" s="22" t="str">
        <x:v>Weights apply separately to median-implied P/E, P/B and P/TBV prices. Their sum is checked on Audit.</x:v>
      </x:c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</x:row>
    <x:row r="48" ht="24" customHeight="1">
      <x:c r="C48" s="22" t="str">
        <x:v>A nonzero earnings adjustment requires an identified event and tax convention. GAAP values stay visible.</x:v>
      </x:c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4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4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</x:row>
  </x:sheetData>
  <x:mergeCells>
    <x:mergeCell ref="C44:R44"/>
    <x:mergeCell ref="C45:R45"/>
    <x:mergeCell ref="C46:R46"/>
    <x:mergeCell ref="C47:R47"/>
    <x:mergeCell ref="C48:R48"/>
  </x:mergeCells>
  <x:dataValidations count="1">
    <x:dataValidation type="whole" operator="between" sqref="E6">
      <x:formula1>1</x:formula1>
      <x:formula2>2</x:formula2>
    </x:dataValidation>
  </x:dataValidations>
  <x:pageMargins left="0.7" right="0.7" top="0.75" bottom="0.75" header="0.3" footer="0.3"/>
  <x:legacyDrawing xmlns:r="http://schemas.openxmlformats.org/officeDocument/2006/relationships" r:id="R4101a269437d445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30" hidden="0" customWidth="1"/>
    <x:col min="5" max="5" width="30" hidden="0" customWidth="1"/>
    <x:col min="6" max="6" width="16" hidden="0" customWidth="1"/>
    <x:col min="7" max="7" width="16" hidden="0" customWidth="1"/>
    <x:col min="8" max="8" width="36" hidden="0" customWidth="1"/>
    <x:col min="9" max="9" width="3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Bank of America and nine US banking peers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Company</x:v>
      </x:c>
      <x:c r="E6" s="10" t="str">
        <x:v>Business model</x:v>
      </x:c>
      <x:c r="F6" s="10" t="str">
        <x:v>Included peer</x:v>
      </x:c>
      <x:c r="G6" s="10" t="str">
        <x:v>June assets</x:v>
      </x:c>
      <x:c r="H6" s="10" t="str">
        <x:v>Book basis</x:v>
      </x:c>
      <x:c r="I6" s="10" t="str">
        <x:v>Structural comparison</x:v>
      </x:c>
      <x:c r="J6" s="10" t="str">
        <x:v>CIK</x:v>
      </x:c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2" t="str">
        <x:v>Bank of America</x:v>
      </x:c>
      <x:c r="E7" s="2" t="str">
        <x:v>Universal</x:v>
      </x:c>
      <x:c r="F7" s="6" t="n">
        <x:f>IF(C7="BAC",0,IF(Assumptions!$E$6=1,1,IF(OR(C7="GS",C7="MS"),0,1)))</x:f>
        <x:v>0</x:v>
      </x:c>
      <x:c r="G7" s="6" t="n">
        <x:f>'BAC'!Q7</x:f>
        <x:v>3499191</x:v>
      </x:c>
      <x:c r="H7" s="2" t="str">
        <x:v>Issuer reported</x:v>
      </x:c>
      <x:c r="I7" s="2" t="str">
        <x:v>Loan and revenue mix differ</x:v>
      </x:c>
      <x:c r="J7" s="2" t="n">
        <x:v>70858</x:v>
      </x:c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JPM</x:v>
      </x:c>
      <x:c r="D8" s="2" t="str">
        <x:v>JPMorgan Chase</x:v>
      </x:c>
      <x:c r="E8" s="2" t="str">
        <x:v>Universal</x:v>
      </x:c>
      <x:c r="F8" s="6" t="n">
        <x:f>IF(C8="BAC",0,IF(Assumptions!$E$6=1,1,IF(OR(C8="GS",C8="MS"),0,1)))</x:f>
        <x:v>1</x:v>
      </x:c>
      <x:c r="G8" s="6" t="n">
        <x:f>'JPM'!Q7</x:f>
        <x:v>5015069</x:v>
      </x:c>
      <x:c r="H8" s="2" t="str">
        <x:v>Issuer reported</x:v>
      </x:c>
      <x:c r="I8" s="2" t="str">
        <x:v>Loan and revenue mix differ</x:v>
      </x:c>
      <x:c r="J8" s="2" t="n">
        <x:v>19617</x:v>
      </x:c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C</x:v>
      </x:c>
      <x:c r="D9" s="2" t="str">
        <x:v>Citigroup</x:v>
      </x:c>
      <x:c r="E9" s="2" t="str">
        <x:v>Universal</x:v>
      </x:c>
      <x:c r="F9" s="6" t="n">
        <x:f>IF(C9="BAC",0,IF(Assumptions!$E$6=1,1,IF(OR(C9="GS",C9="MS"),0,1)))</x:f>
        <x:v>1</x:v>
      </x:c>
      <x:c r="G9" s="6" t="n">
        <x:f>'C'!Q7</x:f>
        <x:v>2894654</x:v>
      </x:c>
      <x:c r="H9" s="2" t="str">
        <x:v>Issuer reported</x:v>
      </x:c>
      <x:c r="I9" s="2" t="str">
        <x:v>Loan and revenue mix differ</x:v>
      </x:c>
      <x:c r="J9" s="2" t="n">
        <x:v>831001</x:v>
      </x:c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2" t="str">
        <x:v>Wells Fargo</x:v>
      </x:c>
      <x:c r="E10" s="2" t="str">
        <x:v>Commercial</x:v>
      </x:c>
      <x:c r="F10" s="6" t="n">
        <x:f>IF(C10="BAC",0,IF(Assumptions!$E$6=1,1,IF(OR(C10="GS",C10="MS"),0,1)))</x:f>
        <x:v>1</x:v>
      </x:c>
      <x:c r="G10" s="6" t="n">
        <x:f>'WFC'!Q7</x:f>
        <x:v>2282201</x:v>
      </x:c>
      <x:c r="H10" s="2" t="str">
        <x:v>Issuer reported</x:v>
      </x:c>
      <x:c r="I10" s="2" t="str">
        <x:v>Loan and revenue mix differ</x:v>
      </x:c>
      <x:c r="J10" s="2" t="n">
        <x:v>72971</x:v>
      </x:c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2" t="str">
        <x:v>Goldman Sachs</x:v>
      </x:c>
      <x:c r="E11" s="2" t="str">
        <x:v>Markets and investment banking</x:v>
      </x:c>
      <x:c r="F11" s="6" t="n">
        <x:f>IF(C11="BAC",0,IF(Assumptions!$E$6=1,1,IF(OR(C11="GS",C11="MS"),0,1)))</x:f>
        <x:v>1</x:v>
      </x:c>
      <x:c r="G11" s="6" t="n">
        <x:f>'GS'!Q7</x:f>
        <x:v>2127711</x:v>
      </x:c>
      <x:c r="H11" s="2" t="str">
        <x:v>Issuer reported</x:v>
      </x:c>
      <x:c r="I11" s="2" t="str">
        <x:v>Loan and revenue mix differ</x:v>
      </x:c>
      <x:c r="J11" s="2" t="n">
        <x:v>886982</x:v>
      </x:c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2" t="str">
        <x:v>Morgan Stanley</x:v>
      </x:c>
      <x:c r="E12" s="2" t="str">
        <x:v>Markets and wealth management</x:v>
      </x:c>
      <x:c r="F12" s="6" t="n">
        <x:f>IF(C12="BAC",0,IF(Assumptions!$E$6=1,1,IF(OR(C12="GS",C12="MS"),0,1)))</x:f>
        <x:v>1</x:v>
      </x:c>
      <x:c r="G12" s="6" t="n">
        <x:f>'MS'!Q7</x:f>
        <x:v>1675057</x:v>
      </x:c>
      <x:c r="H12" s="2" t="str">
        <x:v>Issuer reported</x:v>
      </x:c>
      <x:c r="I12" s="2" t="str">
        <x:v>Loan and revenue mix differ</x:v>
      </x:c>
      <x:c r="J12" s="2" t="n">
        <x:v>895421</x:v>
      </x:c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2" t="str">
        <x:v>U.S. Bancorp</x:v>
      </x:c>
      <x:c r="E13" s="2" t="str">
        <x:v>Commercial</x:v>
      </x:c>
      <x:c r="F13" s="6" t="n">
        <x:f>IF(C13="BAC",0,IF(Assumptions!$E$6=1,1,IF(OR(C13="GS",C13="MS"),0,1)))</x:f>
        <x:v>1</x:v>
      </x:c>
      <x:c r="G13" s="6" t="n">
        <x:f>'USB'!Q7</x:f>
        <x:v>725918</x:v>
      </x:c>
      <x:c r="H13" s="2" t="str">
        <x:v>Issuer reported</x:v>
      </x:c>
      <x:c r="I13" s="2" t="str">
        <x:v>Loan and revenue mix differ</x:v>
      </x:c>
      <x:c r="J13" s="2" t="n">
        <x:v>36104</x:v>
      </x:c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2" t="str">
        <x:v>PNC Financial Services</x:v>
      </x:c>
      <x:c r="E14" s="2" t="str">
        <x:v>Commercial</x:v>
      </x:c>
      <x:c r="F14" s="6" t="n">
        <x:f>IF(C14="BAC",0,IF(Assumptions!$E$6=1,1,IF(OR(C14="GS",C14="MS"),0,1)))</x:f>
        <x:v>1</x:v>
      </x:c>
      <x:c r="G14" s="6" t="n">
        <x:f>'PNC'!Q7</x:f>
        <x:v>616034</x:v>
      </x:c>
      <x:c r="H14" s="2" t="str">
        <x:v>Issuer reported</x:v>
      </x:c>
      <x:c r="I14" s="2" t="str">
        <x:v>FirstBank acquisition 2026</x:v>
      </x:c>
      <x:c r="J14" s="2" t="n">
        <x:v>713676</x:v>
      </x:c>
      <x:c r="K14" s="2"/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2" t="str">
        <x:v>Truist Financial</x:v>
      </x:c>
      <x:c r="E15" s="2" t="str">
        <x:v>Commercial</x:v>
      </x:c>
      <x:c r="F15" s="6" t="n">
        <x:f>IF(C15="BAC",0,IF(Assumptions!$E$6=1,1,IF(OR(C15="GS",C15="MS"),0,1)))</x:f>
        <x:v>1</x:v>
      </x:c>
      <x:c r="G15" s="6" t="n">
        <x:f>'TFC'!Q7</x:f>
        <x:v>556023</x:v>
      </x:c>
      <x:c r="H15" s="2" t="str">
        <x:v>Straight subtraction</x:v>
      </x:c>
      <x:c r="I15" s="2" t="str">
        <x:v>BB&amp;T predecessor / 2019 merger</x:v>
      </x:c>
      <x:c r="J15" s="2" t="n">
        <x:v>92230</x:v>
      </x:c>
      <x:c r="K15" s="2"/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2" t="str">
        <x:v>Capital One Financial</x:v>
      </x:c>
      <x:c r="E16" s="2" t="str">
        <x:v>Consumer and cards</x:v>
      </x:c>
      <x:c r="F16" s="6" t="n">
        <x:f>IF(C16="BAC",0,IF(Assumptions!$E$6=1,1,IF(OR(C16="GS",C16="MS"),0,1)))</x:f>
        <x:v>1</x:v>
      </x:c>
      <x:c r="G16" s="6" t="n">
        <x:f>'COF'!Q7</x:f>
        <x:v>673835</x:v>
      </x:c>
      <x:c r="H16" s="2" t="str">
        <x:v>Issuer reported</x:v>
      </x:c>
      <x:c r="I16" s="2" t="str">
        <x:v>Discover acquisition 2025</x:v>
      </x:c>
      <x:c r="J16" s="2" t="n">
        <x:v>927628</x:v>
      </x:c>
      <x:c r="K16" s="2"/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The universe contains BAC plus nine peers. The target is excluded from statistics and regression.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The full sample combines universal, commercial, investment-banking, wealth and card businesses.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The commercial cohort excludes GS and MS while keeping all other banks. It tests business-mix sensitivity.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Truist, Capital One and PNC have material structural breaks. Historical CAGR does not establish organic growth.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The selection is a large US listed-bank sample, not an exact ranking of the ten largest banks by every measure.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  <x:drawing xmlns:r="http://schemas.openxmlformats.org/officeDocument/2006/relationships" r:id="Re9f92c28ac684845"/>
  <x:legacyDrawing xmlns:r="http://schemas.openxmlformats.org/officeDocument/2006/relationships" r:id="Rda7bbf106a4646ba"/>
</x:worksheet>
</file>

<file path=xl/worksheets/sheet4.xml><?xml version="1.0" encoding="utf-8"?>
<x:worksheet xmlns:x="http://schemas.openxmlformats.org/spreadsheetml/2006/main">
  <x:sheetPr>
    <x:tabColor rgb="FF35434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C2" s="3" t="str">
        <x:v>Current common-equity valuation multiples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</x:row>
    <x:row r="4" ht="24" customHeight="1">
      <x:c r="C4" s="2" t="str">
        <x:v>Selected peer group</x:v>
      </x:c>
      <x:c r="D4" s="2"/>
      <x:c r="E4" s="2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4" customHeight="1">
      <x:c r="C6" s="10" t="str">
        <x:v>Ticker</x:v>
      </x:c>
      <x:c r="D6" s="10" t="str">
        <x:v>Price</x:v>
      </x:c>
      <x:c r="E6" s="10" t="str">
        <x:v>LTM EPS</x:v>
      </x:c>
      <x:c r="F6" s="10" t="str">
        <x:v>Book/share</x:v>
      </x:c>
      <x:c r="G6" s="10" t="str">
        <x:v>TBV/share</x:v>
      </x:c>
      <x:c r="H6" s="10" t="str">
        <x:v>P/E</x:v>
      </x:c>
      <x:c r="I6" s="10" t="str">
        <x:v>P/B</x:v>
      </x:c>
      <x:c r="J6" s="10" t="str">
        <x:v>P/TBV</x:v>
      </x:c>
      <x:c r="K6" s="10" t="str">
        <x:v>Eligible peer</x:v>
      </x:c>
      <x:c r="L6" s="10" t="str">
        <x:v>Common income</x:v>
      </x:c>
      <x:c r="M6" s="10" t="str">
        <x:v>Diluted shares</x:v>
      </x:c>
      <x:c r="N6" s="10" t="str">
        <x:v>Tangible equity</x:v>
      </x:c>
      <x:c r="O6" s="10" t="str">
        <x:v>End shares</x:v>
      </x:c>
      <x:c r="P6" s="10" t="str">
        <x:v>FY26 EPS</x:v>
      </x:c>
      <x:c r="Q6" s="10" t="str">
        <x:v>Forward P/E</x:v>
      </x:c>
      <x:c r="R6" s="10" t="str">
        <x:v>Basis</x:v>
      </x:c>
      <x:c r="S6" s="10" t="str">
        <x:v>Data date</x:v>
      </x:c>
      <x:c r="T6" s="10" t="str">
        <x:v>Price date</x:v>
      </x:c>
    </x:row>
    <x:row r="7" ht="24" customHeight="1">
      <x:c r="C7" s="2" t="str">
        <x:v>BAC</x:v>
      </x:c>
      <x:c r="D7" s="31" t="n">
        <x:f>'Market Inputs'!D7</x:f>
        <x:v>53.61000061035156</x:v>
      </x:c>
      <x:c r="E7" s="31" t="n">
        <x:f>'BAC'!R40</x:f>
        <x:v>4.2813924354292725</x:v>
      </x:c>
      <x:c r="F7" s="31" t="n">
        <x:f>'BAC'!Q17</x:f>
        <x:v>39.34</x:v>
      </x:c>
      <x:c r="G7" s="31" t="n">
        <x:f>'BAC'!Q18</x:f>
        <x:v>29.37</x:v>
      </x:c>
      <x:c r="H7" s="39" t="n">
        <x:f>IF(AND(ISNUMBER(E7),E7&gt;0),D7/E7,"n.a.")</x:f>
        <x:v>12.521627348784806</x:v>
      </x:c>
      <x:c r="I7" s="39" t="n">
        <x:f>IF(AND(ISNUMBER(F7),F7&gt;0),D7/F7,"n.a.")</x:f>
        <x:v>1.362735145153827</x:v>
      </x:c>
      <x:c r="J7" s="39" t="n">
        <x:f>IF(AND(ISNUMBER(G7),G7&gt;0),D7/G7,"n.a.")</x:f>
        <x:v>1.82533199218085</x:v>
      </x:c>
      <x:c r="K7" s="2" t="n">
        <x:f>'Peer Universe'!F7</x:f>
        <x:v>0</x:v>
      </x:c>
      <x:c r="L7" s="2" t="n">
        <x:f>'BAC'!R36</x:f>
        <x:v>32125</x:v>
      </x:c>
      <x:c r="M7" s="2" t="n">
        <x:f>'BAC'!R39</x:f>
        <x:v>7503.4</x:v>
      </x:c>
      <x:c r="N7" s="2" t="n">
        <x:f>'BAC'!Q15</x:f>
        <x:v>206090</x:v>
      </x:c>
      <x:c r="O7" s="2" t="n">
        <x:f>'BAC'!Q16</x:f>
        <x:v>7017.96746</x:v>
      </x:c>
      <x:c r="P7" s="31" t="n">
        <x:f>'Forecast FY2026'!T7</x:f>
        <x:v>4.335036148651862</x:v>
      </x:c>
      <x:c r="Q7" s="39" t="n">
        <x:f>IF(AND(ISNUMBER(P7),P7&gt;0),D7/P7,"n.a.")</x:f>
        <x:v>12.366679024585194</x:v>
      </x:c>
      <x:c r="R7" s="2" t="str">
        <x:v>Issuer reported</x:v>
      </x:c>
      <x:c r="S7" s="2" t="str">
        <x:v>Jun 2026</x:v>
      </x:c>
      <x:c r="T7" s="2" t="str">
        <x:v>8 Oct 2026</x:v>
      </x:c>
    </x:row>
    <x:row r="8" ht="24" customHeight="1">
      <x:c r="C8" s="2" t="str">
        <x:v>JPM</x:v>
      </x:c>
      <x:c r="D8" s="31" t="n">
        <x:f>'Market Inputs'!D8</x:f>
        <x:v>331.4200134277344</x:v>
      </x:c>
      <x:c r="E8" s="31" t="n">
        <x:f>'JPM'!R40</x:f>
        <x:v>23.30403574306013</x:v>
      </x:c>
      <x:c r="F8" s="31" t="n">
        <x:f>'JPM'!Q17</x:f>
        <x:v>133.01</x:v>
      </x:c>
      <x:c r="G8" s="31" t="n">
        <x:f>'JPM'!Q18</x:f>
        <x:v>113.35</x:v>
      </x:c>
      <x:c r="H8" s="39" t="n">
        <x:f>IF(AND(ISNUMBER(E8),E8&gt;0),D8/E8,"n.a.")</x:f>
        <x:v>14.221571623122413</x:v>
      </x:c>
      <x:c r="I8" s="39" t="n">
        <x:f>IF(AND(ISNUMBER(F8),F8&gt;0),D8/F8,"n.a.")</x:f>
        <x:v>2.4916924549111674</x:v>
      </x:c>
      <x:c r="J8" s="39" t="n">
        <x:f>IF(AND(ISNUMBER(G8),G8&gt;0),D8/G8,"n.a.")</x:f>
        <x:v>2.923864256089408</x:v>
      </x:c>
      <x:c r="K8" s="2" t="n">
        <x:f>'Peer Universe'!F8</x:f>
        <x:v>1</x:v>
      </x:c>
      <x:c r="L8" s="2" t="n">
        <x:f>'JPM'!R36</x:f>
        <x:v>63634</x:v>
      </x:c>
      <x:c r="M8" s="2" t="n">
        <x:f>'JPM'!R39</x:f>
        <x:v>2730.6000000000004</x:v>
      </x:c>
      <x:c r="N8" s="2" t="n">
        <x:f>'JPM'!Q15</x:f>
        <x:v>301314</x:v>
      </x:c>
      <x:c r="O8" s="2" t="n">
        <x:f>'JPM'!Q16</x:f>
        <x:v>2658.186195</x:v>
      </x:c>
      <x:c r="P8" s="31" t="n">
        <x:f>'Forecast FY2026'!T8</x:f>
        <x:v>23.99319865431404</x:v>
      </x:c>
      <x:c r="Q8" s="39" t="n">
        <x:f>IF(AND(ISNUMBER(P8),P8&gt;0),D8/P8,"n.a.")</x:f>
        <x:v>13.813081707142212</x:v>
      </x:c>
      <x:c r="R8" s="2" t="str">
        <x:v>Issuer reported</x:v>
      </x:c>
      <x:c r="S8" s="2" t="str">
        <x:v>Jun 2026</x:v>
      </x:c>
      <x:c r="T8" s="2" t="str">
        <x:v>8 Oct 2026</x:v>
      </x:c>
    </x:row>
    <x:row r="9" ht="24" customHeight="1">
      <x:c r="C9" s="2" t="str">
        <x:v>C</x:v>
      </x:c>
      <x:c r="D9" s="31" t="n">
        <x:f>'Market Inputs'!D9</x:f>
        <x:v>128.0800018310547</x:v>
      </x:c>
      <x:c r="E9" s="31" t="n">
        <x:f>'C'!R40</x:f>
        <x:v>9.153965958393593</x:v>
      </x:c>
      <x:c r="F9" s="31" t="n">
        <x:f>'C'!Q17</x:f>
        <x:v>114.74</x:v>
      </x:c>
      <x:c r="G9" s="31" t="n">
        <x:f>'C'!Q18</x:f>
        <x:v>100.89</x:v>
      </x:c>
      <x:c r="H9" s="39" t="n">
        <x:f>IF(AND(ISNUMBER(E9),E9&gt;0),D9/E9,"n.a.")</x:f>
        <x:v>13.991749850633171</x:v>
      </x:c>
      <x:c r="I9" s="39" t="n">
        <x:f>IF(AND(ISNUMBER(F9),F9&gt;0),D9/F9,"n.a.")</x:f>
        <x:v>1.11626287110907</x:v>
      </x:c>
      <x:c r="J9" s="39" t="n">
        <x:f>IF(AND(ISNUMBER(G9),G9&gt;0),D9/G9,"n.a.")</x:f>
        <x:v>1.2695014553578619</x:v>
      </x:c>
      <x:c r="K9" s="2" t="n">
        <x:f>'Peer Universe'!F9</x:f>
        <x:v>1</x:v>
      </x:c>
      <x:c r="L9" s="2" t="n">
        <x:f>'C'!R36</x:f>
        <x:v>16457</x:v>
      </x:c>
      <x:c r="M9" s="2" t="n">
        <x:f>'C'!R39</x:f>
        <x:v>1797.8</x:v>
      </x:c>
      <x:c r="N9" s="2" t="n">
        <x:f>'C'!Q15</x:f>
        <x:v>169237</x:v>
      </x:c>
      <x:c r="O9" s="2" t="str">
        <x:f>'C'!Q16</x:f>
        <x:v>n.a.</x:v>
      </x:c>
      <x:c r="P9" s="31" t="n">
        <x:f>'Forecast FY2026'!T9</x:f>
        <x:v>9.903867380147949</x:v>
      </x:c>
      <x:c r="Q9" s="39" t="n">
        <x:f>IF(AND(ISNUMBER(P9),P9&gt;0),D9/P9,"n.a.")</x:f>
        <x:v>12.932321982399301</x:v>
      </x:c>
      <x:c r="R9" s="2" t="str">
        <x:v>Issuer reported</x:v>
      </x:c>
      <x:c r="S9" s="2" t="str">
        <x:v>Jun 2026</x:v>
      </x:c>
      <x:c r="T9" s="2" t="str">
        <x:v>8 Oct 2026</x:v>
      </x:c>
    </x:row>
    <x:row r="10" ht="24" customHeight="1">
      <x:c r="C10" s="2" t="str">
        <x:v>WFC</x:v>
      </x:c>
      <x:c r="D10" s="31" t="n">
        <x:f>'Market Inputs'!D10</x:f>
        <x:v>82.02999877929688</x:v>
      </x:c>
      <x:c r="E10" s="31" t="n">
        <x:f>'WFC'!R40</x:f>
        <x:v>6.8767498091117325</x:v>
      </x:c>
      <x:c r="F10" s="31" t="n">
        <x:f>'WFC'!Q17</x:f>
        <x:v>54.48</x:v>
      </x:c>
      <x:c r="G10" s="31" t="n">
        <x:f>'WFC'!Q18</x:f>
        <x:v>46.13</x:v>
      </x:c>
      <x:c r="H10" s="39" t="n">
        <x:f>IF(AND(ISNUMBER(E10),E10&gt;0),D10/E10,"n.a.")</x:f>
        <x:v>11.928600146337542</x:v>
      </x:c>
      <x:c r="I10" s="39" t="n">
        <x:f>IF(AND(ISNUMBER(F10),F10&gt;0),D10/F10,"n.a.")</x:f>
        <x:v>1.505690139120721</x:v>
      </x:c>
      <x:c r="J10" s="39" t="n">
        <x:f>IF(AND(ISNUMBER(G10),G10&gt;0),D10/G10,"n.a.")</x:f>
        <x:v>1.7782353951722711</x:v>
      </x:c>
      <x:c r="K10" s="2" t="n">
        <x:f>'Peer Universe'!F10</x:f>
        <x:v>1</x:v>
      </x:c>
      <x:c r="L10" s="2" t="n">
        <x:f>'WFC'!R36</x:f>
        <x:v>21615</x:v>
      </x:c>
      <x:c r="M10" s="2" t="n">
        <x:f>'WFC'!R39</x:f>
        <x:v>3143.2000000000003</x:v>
      </x:c>
      <x:c r="N10" s="2" t="n">
        <x:f>'WFC'!Q15</x:f>
        <x:v>139703</x:v>
      </x:c>
      <x:c r="O10" s="2" t="n">
        <x:f>'WFC'!Q16</x:f>
        <x:v>3028.5</x:v>
      </x:c>
      <x:c r="P10" s="31" t="n">
        <x:f>'Forecast FY2026'!T10</x:f>
        <x:v>6.896593426552675</x:v>
      </x:c>
      <x:c r="Q10" s="39" t="n">
        <x:f>IF(AND(ISNUMBER(P10),P10&gt;0),D10/P10,"n.a.")</x:f>
        <x:v>11.894277900082086</x:v>
      </x:c>
      <x:c r="R10" s="2" t="str">
        <x:v>Issuer reported</x:v>
      </x:c>
      <x:c r="S10" s="2" t="str">
        <x:v>Jun 2026</x:v>
      </x:c>
      <x:c r="T10" s="2" t="str">
        <x:v>8 Oct 2026</x:v>
      </x:c>
    </x:row>
    <x:row r="11" ht="24" customHeight="1">
      <x:c r="C11" s="2" t="str">
        <x:v>GS</x:v>
      </x:c>
      <x:c r="D11" s="31" t="n">
        <x:f>'Market Inputs'!D11</x:f>
        <x:v>882.5900268554688</x:v>
      </x:c>
      <x:c r="E11" s="31" t="n">
        <x:f>'GS'!R40</x:f>
        <x:v>64.63324197968724</x:v>
      </x:c>
      <x:c r="F11" s="31" t="n">
        <x:f>'GS'!Q17</x:f>
        <x:v>367.67</x:v>
      </x:c>
      <x:c r="G11" s="31" t="n">
        <x:f>'GS'!Q18</x:f>
        <x:v>336.61</x:v>
      </x:c>
      <x:c r="H11" s="39" t="n">
        <x:f>IF(AND(ISNUMBER(E11),E11&gt;0),D11/E11,"n.a.")</x:f>
        <x:v>13.655357519167099</x:v>
      </x:c>
      <x:c r="I11" s="39" t="n">
        <x:f>IF(AND(ISNUMBER(F11),F11&gt;0),D11/F11,"n.a.")</x:f>
        <x:v>2.4004950821537485</x:v>
      </x:c>
      <x:c r="J11" s="39" t="n">
        <x:f>IF(AND(ISNUMBER(G11),G11&gt;0),D11/G11,"n.a.")</x:f>
        <x:v>2.6219958612503156</x:v>
      </x:c>
      <x:c r="K11" s="2" t="n">
        <x:f>'Peer Universe'!F11</x:f>
        <x:v>1</x:v>
      </x:c>
      <x:c r="L11" s="2" t="n">
        <x:f>'GS'!R36</x:f>
        <x:v>20046</x:v>
      </x:c>
      <x:c r="M11" s="2" t="n">
        <x:f>'GS'!R39</x:f>
        <x:v>310.15000000000003</x:v>
      </x:c>
      <x:c r="N11" s="2" t="n">
        <x:f>'GS'!Q15</x:f>
        <x:v>100443</x:v>
      </x:c>
      <x:c r="O11" s="2" t="n">
        <x:f>'GS'!Q16</x:f>
        <x:v>291.442355</x:v>
      </x:c>
      <x:c r="P11" s="31" t="n">
        <x:f>'Forecast FY2026'!T11</x:f>
        <x:v>66.01972512889645</x:v>
      </x:c>
      <x:c r="Q11" s="39" t="n">
        <x:f>IF(AND(ISNUMBER(P11),P11&gt;0),D11/P11,"n.a.")</x:f>
        <x:v>13.368580755710601</x:v>
      </x:c>
      <x:c r="R11" s="2" t="str">
        <x:v>Issuer reported</x:v>
      </x:c>
      <x:c r="S11" s="2" t="str">
        <x:v>Jun 2026</x:v>
      </x:c>
      <x:c r="T11" s="2" t="str">
        <x:v>8 Oct 2026</x:v>
      </x:c>
    </x:row>
    <x:row r="12" ht="24" customHeight="1">
      <x:c r="C12" s="2" t="str">
        <x:v>MS</x:v>
      </x:c>
      <x:c r="D12" s="31" t="n">
        <x:f>'Market Inputs'!D12</x:f>
        <x:v>187.44000244140625</x:v>
      </x:c>
      <x:c r="E12" s="31" t="n">
        <x:f>'MS'!R40</x:f>
        <x:v>12.367605188231572</x:v>
      </x:c>
      <x:c r="F12" s="31" t="n">
        <x:f>'MS'!Q17</x:f>
        <x:v>67.8</x:v>
      </x:c>
      <x:c r="G12" s="31" t="n">
        <x:f>'MS'!Q18</x:f>
        <x:v>53.18</x:v>
      </x:c>
      <x:c r="H12" s="39" t="n">
        <x:f>IF(AND(ISNUMBER(E12),E12&gt;0),D12/E12,"n.a.")</x:f>
        <x:v>15.155723326272195</x:v>
      </x:c>
      <x:c r="I12" s="39" t="n">
        <x:f>IF(AND(ISNUMBER(F12),F12&gt;0),D12/F12,"n.a.")</x:f>
        <x:v>2.7646018059204462</x:v>
      </x:c>
      <x:c r="J12" s="39" t="n">
        <x:f>IF(AND(ISNUMBER(G12),G12&gt;0),D12/G12,"n.a.")</x:f>
        <x:v>3.524633366705646</x:v>
      </x:c>
      <x:c r="K12" s="2" t="n">
        <x:f>'Peer Universe'!F12</x:f>
        <x:v>1</x:v>
      </x:c>
      <x:c r="L12" s="2" t="n">
        <x:f>'MS'!R36</x:f>
        <x:v>19547</x:v>
      </x:c>
      <x:c r="M12" s="2" t="n">
        <x:f>'MS'!R39</x:f>
        <x:v>1580.5</x:v>
      </x:c>
      <x:c r="N12" s="2" t="n">
        <x:f>'MS'!Q15</x:f>
        <x:v>83602</x:v>
      </x:c>
      <x:c r="O12" s="2" t="n">
        <x:f>'MS'!Q16</x:f>
        <x:v>1571.931108</x:v>
      </x:c>
      <x:c r="P12" s="31" t="n">
        <x:f>'Forecast FY2026'!T12</x:f>
        <x:v>12.770673424225468</x:v>
      </x:c>
      <x:c r="Q12" s="39" t="n">
        <x:f>IF(AND(ISNUMBER(P12),P12&gt;0),D12/P12,"n.a.")</x:f>
        <x:v>14.677378100190074</x:v>
      </x:c>
      <x:c r="R12" s="2" t="str">
        <x:v>Issuer reported</x:v>
      </x:c>
      <x:c r="S12" s="2" t="str">
        <x:v>Jun 2026</x:v>
      </x:c>
      <x:c r="T12" s="2" t="str">
        <x:v>8 Oct 2026</x:v>
      </x:c>
    </x:row>
    <x:row r="13" ht="24" customHeight="1">
      <x:c r="C13" s="2" t="str">
        <x:v>USB</x:v>
      </x:c>
      <x:c r="D13" s="31" t="n">
        <x:f>'Market Inputs'!D13</x:f>
        <x:v>57.029998779296875</x:v>
      </x:c>
      <x:c r="E13" s="31" t="n">
        <x:f>'USB'!R40</x:f>
        <x:v>5.012536162005786</x:v>
      </x:c>
      <x:c r="F13" s="31" t="n">
        <x:f>'USB'!Q17</x:f>
        <x:v>38.91</x:v>
      </x:c>
      <x:c r="G13" s="31" t="n">
        <x:f>'USB'!Q18</x:f>
        <x:v>30.04</x:v>
      </x:c>
      <x:c r="H13" s="39" t="n">
        <x:f>IF(AND(ISNUMBER(E13),E13&gt;0),D13/E13,"n.a.")</x:f>
        <x:v>11.37747378494245</x:v>
      </x:c>
      <x:c r="I13" s="39" t="n">
        <x:f>IF(AND(ISNUMBER(F13),F13&gt;0),D13/F13,"n.a.")</x:f>
        <x:v>1.4656900225982237</x:v>
      </x:c>
      <x:c r="J13" s="39" t="n">
        <x:f>IF(AND(ISNUMBER(G13),G13&gt;0),D13/G13,"n.a.")</x:f>
        <x:v>1.8984686677528921</x:v>
      </x:c>
      <x:c r="K13" s="2" t="n">
        <x:f>'Peer Universe'!F13</x:f>
        <x:v>1</x:v>
      </x:c>
      <x:c r="L13" s="2" t="n">
        <x:f>'USB'!R36</x:f>
        <x:v>7797</x:v>
      </x:c>
      <x:c r="M13" s="2" t="n">
        <x:f>'USB'!R39</x:f>
        <x:v>1555.5</x:v>
      </x:c>
      <x:c r="N13" s="2" t="n">
        <x:f>'USB'!Q15</x:f>
        <x:v>46807</x:v>
      </x:c>
      <x:c r="O13" s="2" t="n">
        <x:f>'USB'!Q16</x:f>
        <x:v>1557.809551</x:v>
      </x:c>
      <x:c r="P13" s="31" t="n">
        <x:f>'Forecast FY2026'!T13</x:f>
        <x:v>5.081303530354328</x:v>
      </x:c>
      <x:c r="Q13" s="39" t="n">
        <x:f>IF(AND(ISNUMBER(P13),P13&gt;0),D13/P13,"n.a.")</x:f>
        <x:v>11.223497757733847</x:v>
      </x:c>
      <x:c r="R13" s="2" t="str">
        <x:v>Issuer reported</x:v>
      </x:c>
      <x:c r="S13" s="2" t="str">
        <x:v>Jun 2026</x:v>
      </x:c>
      <x:c r="T13" s="2" t="str">
        <x:v>8 Oct 2026</x:v>
      </x:c>
    </x:row>
    <x:row r="14" ht="24" customHeight="1">
      <x:c r="C14" s="2" t="str">
        <x:v>PNC</x:v>
      </x:c>
      <x:c r="D14" s="31" t="n">
        <x:f>'Market Inputs'!D14</x:f>
        <x:v>219.67999267578125</x:v>
      </x:c>
      <x:c r="E14" s="31" t="n">
        <x:f>'PNC'!R40</x:f>
        <x:v>18.19799498746867</x:v>
      </x:c>
      <x:c r="F14" s="31" t="n">
        <x:f>'PNC'!Q17</x:f>
        <x:v>145.52</x:v>
      </x:c>
      <x:c r="G14" s="31" t="n">
        <x:f>'PNC'!Q18</x:f>
        <x:v>111.09</x:v>
      </x:c>
      <x:c r="H14" s="39" t="n">
        <x:f>IF(AND(ISNUMBER(E14),E14&gt;0),D14/E14,"n.a.")</x:f>
        <x:v>12.071659148552088</x:v>
      </x:c>
      <x:c r="I14" s="39" t="n">
        <x:f>IF(AND(ISNUMBER(F14),F14&gt;0),D14/F14,"n.a.")</x:f>
        <x:v>1.509620620366831</x:v>
      </x:c>
      <x:c r="J14" s="39" t="n">
        <x:f>IF(AND(ISNUMBER(G14),G14&gt;0),D14/G14,"n.a.")</x:f>
        <x:v>1.9774956582571</x:v>
      </x:c>
      <x:c r="K14" s="2" t="n">
        <x:f>'Peer Universe'!F14</x:f>
        <x:v>1</x:v>
      </x:c>
      <x:c r="L14" s="2" t="n">
        <x:f>'PNC'!R36</x:f>
        <x:v>7261</x:v>
      </x:c>
      <x:c r="M14" s="2" t="n">
        <x:f>'PNC'!R39</x:f>
        <x:v>399</x:v>
      </x:c>
      <x:c r="N14" s="2" t="n">
        <x:f>'PNC'!Q15</x:f>
        <x:v>44378</x:v>
      </x:c>
      <x:c r="O14" s="2" t="n">
        <x:f>'PNC'!Q16</x:f>
        <x:v>399.465725</x:v>
      </x:c>
      <x:c r="P14" s="31" t="n">
        <x:f>'Forecast FY2026'!T14</x:f>
        <x:v>18.019824698385513</x:v>
      </x:c>
      <x:c r="Q14" s="39" t="n">
        <x:f>IF(AND(ISNUMBER(P14),P14&gt;0),D14/P14,"n.a.")</x:f>
        <x:v>12.191017190942123</x:v>
      </x:c>
      <x:c r="R14" s="2" t="str">
        <x:v>Issuer reported</x:v>
      </x:c>
      <x:c r="S14" s="2" t="str">
        <x:v>Jun 2026</x:v>
      </x:c>
      <x:c r="T14" s="2" t="str">
        <x:v>8 Oct 2026</x:v>
      </x:c>
    </x:row>
    <x:row r="15" ht="24" customHeight="1">
      <x:c r="C15" s="2" t="str">
        <x:v>TFC</x:v>
      </x:c>
      <x:c r="D15" s="31" t="n">
        <x:f>'Market Inputs'!D15</x:f>
        <x:v>46.18000030517578</x:v>
      </x:c>
      <x:c r="E15" s="31" t="n">
        <x:f>'TFC'!R40</x:f>
        <x:v>4.350891154197139</x:v>
      </x:c>
      <x:c r="F15" s="31" t="n">
        <x:f>'TFC'!Q17</x:f>
        <x:v>48.037615440404835</x:v>
      </x:c>
      <x:c r="G15" s="31" t="n">
        <x:f>'TFC'!Q18</x:f>
        <x:v>33.094416785497366</x:v>
      </x:c>
      <x:c r="H15" s="39" t="n">
        <x:f>IF(AND(ISNUMBER(E15),E15&gt;0),D15/E15,"n.a.")</x:f>
        <x:v>10.61391762481295</x:v>
      </x:c>
      <x:c r="I15" s="39" t="n">
        <x:f>IF(AND(ISNUMBER(F15),F15&gt;0),D15/F15,"n.a.")</x:f>
        <x:v>0.9613299886308138</x:v>
      </x:c>
      <x:c r="J15" s="39" t="n">
        <x:f>IF(AND(ISNUMBER(G15),G15&gt;0),D15/G15,"n.a.")</x:f>
        <x:v>1.3954015447527928</x:v>
      </x:c>
      <x:c r="K15" s="2" t="n">
        <x:f>'Peer Universe'!F15</x:f>
        <x:v>1</x:v>
      </x:c>
      <x:c r="L15" s="2" t="n">
        <x:f>'TFC'!R36</x:f>
        <x:v>5533</x:v>
      </x:c>
      <x:c r="M15" s="2" t="n">
        <x:f>'TFC'!R39</x:f>
        <x:v>1271.6935</x:v>
      </x:c>
      <x:c r="N15" s="2" t="n">
        <x:f>'TFC'!Q15</x:f>
        <x:v>40429.00000000001</x:v>
      </x:c>
      <x:c r="O15" s="2" t="n">
        <x:f>'TFC'!Q16</x:f>
        <x:v>1221.626</x:v>
      </x:c>
      <x:c r="P15" s="31" t="n">
        <x:f>'Forecast FY2026'!T15</x:f>
        <x:v>4.303955771187655</x:v>
      </x:c>
      <x:c r="Q15" s="39" t="n">
        <x:f>IF(AND(ISNUMBER(P15),P15&gt;0),D15/P15,"n.a.")</x:f>
        <x:v>10.729664234545012</x:v>
      </x:c>
      <x:c r="R15" s="2" t="str">
        <x:v>Straight subtraction</x:v>
      </x:c>
      <x:c r="S15" s="2" t="str">
        <x:v>Jun 2026</x:v>
      </x:c>
      <x:c r="T15" s="2" t="str">
        <x:v>8 Oct 2026</x:v>
      </x:c>
    </x:row>
    <x:row r="16" ht="24" customHeight="1">
      <x:c r="C16" s="2" t="str">
        <x:v>COF</x:v>
      </x:c>
      <x:c r="D16" s="31" t="n">
        <x:f>'Market Inputs'!D16</x:f>
        <x:v>199.39999389648438</x:v>
      </x:c>
      <x:c r="E16" s="31" t="n">
        <x:f>'COF'!R40</x:f>
        <x:v>16.17997143310586</x:v>
      </x:c>
      <x:c r="F16" s="31" t="n">
        <x:f>'COF'!Q17</x:f>
        <x:v>176.67266351144173</x:v>
      </x:c>
      <x:c r="G16" s="31" t="n">
        <x:f>'COF'!Q18</x:f>
        <x:v>105.21</x:v>
      </x:c>
      <x:c r="H16" s="39" t="n">
        <x:f>IF(AND(ISNUMBER(E16),E16&gt;0),D16/E16,"n.a.")</x:f>
        <x:v>12.323877994524256</x:v>
      </x:c>
      <x:c r="I16" s="39" t="n">
        <x:f>IF(AND(ISNUMBER(F16),F16&gt;0),D16/F16,"n.a.")</x:f>
        <x:v>1.1286408996917103</x:v>
      </x:c>
      <x:c r="J16" s="39" t="n">
        <x:f>IF(AND(ISNUMBER(G16),G16&gt;0),D16/G16,"n.a.")</x:f>
        <x:v>1.8952570468252483</x:v>
      </x:c>
      <x:c r="K16" s="2" t="n">
        <x:f>'Peer Universe'!F16</x:f>
        <x:v>1</x:v>
      </x:c>
      <x:c r="L16" s="2" t="n">
        <x:f>'COF'!R36</x:f>
        <x:v>10195</x:v>
      </x:c>
      <x:c r="M16" s="2" t="n">
        <x:f>'COF'!R39</x:f>
        <x:v>630.0999999999999</x:v>
      </x:c>
      <x:c r="N16" s="2" t="n">
        <x:f>'COF'!Q15</x:f>
        <x:v>64544.73959555999</x:v>
      </x:c>
      <x:c r="O16" s="2" t="n">
        <x:f>'COF'!Q16</x:f>
        <x:v>613.484836</x:v>
      </x:c>
      <x:c r="P16" s="31" t="n">
        <x:f>'Forecast FY2026'!T16</x:f>
        <x:v>16.38513503921214</x:v>
      </x:c>
      <x:c r="Q16" s="39" t="n">
        <x:f>IF(AND(ISNUMBER(P16),P16&gt;0),D16/P16,"n.a.")</x:f>
        <x:v>12.169566709049978</x:v>
      </x:c>
      <x:c r="R16" s="2" t="str">
        <x:v>Issuer reported</x:v>
      </x:c>
      <x:c r="S16" s="2" t="str">
        <x:v>Jun 2026</x:v>
      </x:c>
      <x:c r="T16" s="2" t="str">
        <x:v>8 Oct 2026</x:v>
      </x:c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"/>
      <x:c r="T23" s="2"/>
    </x:row>
    <x:row r="24" ht="24" customHeight="1">
      <x:c r="C24" s="22" t="str">
        <x:v>The same frozen trading date is used for all ten common-stock prices.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"/>
      <x:c r="T24" s="2"/>
    </x:row>
    <x:row r="25" ht="24" customHeight="1">
      <x:c r="C25" s="22" t="str">
        <x:v>P/E uses LTM common earnings and reconstructed diluted shares. P/B and P/TBV use June 2026 balances.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"/>
      <x:c r="T25" s="2"/>
    </x:row>
    <x:row r="26" ht="24" customHeight="1">
      <x:c r="C26" s="22" t="str">
        <x:v>Deposits and interest costs are operating features of banks. Industrial EV/EBITDA is not the primary valuation convention here.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"/>
      <x:c r="T26" s="2"/>
    </x:row>
    <x:row r="27" ht="24" customHeight="1">
      <x:c r="C27" s="22" t="str">
        <x:v>Forward P/E is a separate analyst earnings estimate. It is not consensus or reported FY2026 actual EPS.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"/>
      <x:c r="T27" s="2"/>
    </x:row>
    <x:row r="28" ht="24" customHeight="1">
      <x:c r="C28" s="22" t="str">
        <x:v>Review book definitions and business model before assigning a valuation discount or premium.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"/>
      <x:c r="T28" s="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  <x:drawing xmlns:r="http://schemas.openxmlformats.org/officeDocument/2006/relationships" r:id="Rda9101f6f05945c8"/>
  <x:legacyDrawing xmlns:r="http://schemas.openxmlformats.org/officeDocument/2006/relationships" r:id="R02c380b54e6248d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4" customHeight="1">
      <x:c r="C2" s="3" t="str">
        <x:v>Statistics of the selected non-BAC peer sample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4" customHeight="1">
      <x:c r="C6" s="10" t="str">
        <x:v>Metric</x:v>
      </x:c>
      <x:c r="D6" s="10" t="str">
        <x:v>Count</x:v>
      </x:c>
      <x:c r="E6" s="10" t="str">
        <x:v>Mean</x:v>
      </x:c>
      <x:c r="F6" s="10" t="str">
        <x:v>Median</x:v>
      </x:c>
      <x:c r="G6" s="10" t="str">
        <x:v>Q25</x:v>
      </x:c>
      <x:c r="H6" s="10" t="str">
        <x:v>Q75</x:v>
      </x:c>
      <x:c r="I6" s="10" t="str">
        <x:v>Minimum</x:v>
      </x:c>
      <x:c r="J6" s="10" t="str">
        <x:v>Maximum</x:v>
      </x:c>
      <x:c r="K6" s="10" t="str">
        <x:v>BAC</x:v>
      </x:c>
      <x:c r="L6" s="10" t="str">
        <x:v>BAC / median</x:v>
      </x:c>
      <x:c r="M6" s="2"/>
      <x:c r="N6" s="2"/>
      <x:c r="O6" s="10" t="str">
        <x:v>Ticker</x:v>
      </x:c>
      <x:c r="P6" s="10" t="str">
        <x:v>P/E</x:v>
      </x:c>
      <x:c r="Q6" s="10" t="str">
        <x:v>P/B</x:v>
      </x:c>
      <x:c r="R6" s="10" t="str">
        <x:v>P/TBV</x:v>
      </x:c>
      <x:c r="S6" s="10" t="str">
        <x:v>ROE</x:v>
      </x:c>
      <x:c r="T6" s="10" t="str">
        <x:v>ROTE</x:v>
      </x:c>
      <x:c r="U6" s="10" t="str">
        <x:v>Efficiency</x:v>
      </x:c>
      <x:c r="V6" s="10" t="str">
        <x:v>CET1</x:v>
      </x:c>
    </x:row>
    <x:row r="7" ht="24" customHeight="1">
      <x:c r="C7" s="2" t="str">
        <x:v>P/E</x:v>
      </x:c>
      <x:c r="D7" s="2" t="n">
        <x:f>COUNT(P$7:P$15)</x:f>
        <x:v>9</x:v>
      </x:c>
      <x:c r="E7" s="39" t="n">
        <x:f>IF(D7&gt;0,AVERAGE(P$7:P$15),"n.a.")</x:f>
        <x:v>12.815547890929352</x:v>
      </x:c>
      <x:c r="F7" s="39" t="n">
        <x:f>IF(D7&gt;0,MEDIAN(P$7:P$15),"n.a.")</x:f>
        <x:v>12.323877994524256</x:v>
      </x:c>
      <x:c r="G7" s="39" t="n">
        <x:f>IF(D7&gt;0,PERCENTILE(P$7:P$15,0.25),"n.a.")</x:f>
        <x:v>11.92860014633754</x:v>
      </x:c>
      <x:c r="H7" s="39" t="n">
        <x:f>IF(D7&gt;0,PERCENTILE(P$7:P$15,0.75),"n.a.")</x:f>
        <x:v>13.99174985063317</x:v>
      </x:c>
      <x:c r="I7" s="39" t="n">
        <x:f>IF(D7&gt;0,MIN(P$7:P$15),"n.a.")</x:f>
        <x:v>10.61391762481295</x:v>
      </x:c>
      <x:c r="J7" s="39" t="n">
        <x:f>IF(D7&gt;0,MAX(P$7:P$15),"n.a.")</x:f>
        <x:v>15.155723326272195</x:v>
      </x:c>
      <x:c r="K7" s="40" t="n">
        <x:f>'Multiples'!H7</x:f>
        <x:v>12.521627348784806</x:v>
      </x:c>
      <x:c r="L7" s="39" t="n">
        <x:f>IF(AND(ISNUMBER(K7),ISNUMBER(F7),F7&lt;&gt;0),K7/F7,"n.a.")</x:f>
        <x:v>1.01604603310325</x:v>
      </x:c>
      <x:c r="M7" s="2"/>
      <x:c r="N7" s="2"/>
      <x:c r="O7" s="2" t="str">
        <x:v>JPM</x:v>
      </x:c>
      <x:c r="P7" s="40" t="n">
        <x:f>IF('Multiples'!K8=1,'Multiples'!H8,"")</x:f>
        <x:v>14.221571623122413</x:v>
      </x:c>
      <x:c r="Q7" s="40" t="n">
        <x:f>IF('Multiples'!K8=1,'Multiples'!I8,"")</x:f>
        <x:v>2.4916924549111674</x:v>
      </x:c>
      <x:c r="R7" s="40" t="n">
        <x:f>IF('Multiples'!K8=1,'Multiples'!J8,"")</x:f>
        <x:v>2.923864256089408</x:v>
      </x:c>
      <x:c r="S7" s="33" t="n">
        <x:f>IF('Multiples'!K8=1,'JPM'!R48,"")</x:f>
        <x:v>0.18432963470961145</x:v>
      </x:c>
      <x:c r="T7" s="33" t="n">
        <x:f>IF('Multiples'!K8=1,'JPM'!R49,"")</x:f>
        <x:v>0.21731179362312109</x:v>
      </x:c>
      <x:c r="U7" s="33" t="n">
        <x:f>IF('Multiples'!K8=1,'JPM'!R51,"")</x:f>
        <x:v>0.5136704645751424</x:v>
      </x:c>
      <x:c r="V7" s="33" t="n">
        <x:f>IF('Multiples'!K8=1,'JPM'!Q47,"")</x:f>
        <x:v>0.142</x:v>
      </x:c>
    </x:row>
    <x:row r="8" ht="24" customHeight="1">
      <x:c r="C8" s="2" t="str">
        <x:v>P/B</x:v>
      </x:c>
      <x:c r="D8" s="2" t="n">
        <x:f>COUNT(Q$7:Q$15)</x:f>
        <x:v>9</x:v>
      </x:c>
      <x:c r="E8" s="39" t="n">
        <x:f>IF(D8&gt;0,AVERAGE(Q$7:Q$15),"n.a.")</x:f>
        <x:v>1.7048915427225257</x:v>
      </x:c>
      <x:c r="F8" s="39" t="n">
        <x:f>IF(D8&gt;0,MEDIAN(Q$7:Q$15),"n.a.")</x:f>
        <x:v>1.505690139120721</x:v>
      </x:c>
      <x:c r="G8" s="39" t="n">
        <x:f>IF(D8&gt;0,PERCENTILE(Q$7:Q$15,0.25),"n.a.")</x:f>
        <x:v>1.12864089969171</x:v>
      </x:c>
      <x:c r="H8" s="39" t="n">
        <x:f>IF(D8&gt;0,PERCENTILE(Q$7:Q$15,0.75),"n.a.")</x:f>
        <x:v>2.40049508215375</x:v>
      </x:c>
      <x:c r="I8" s="39" t="n">
        <x:f>IF(D8&gt;0,MIN(Q$7:Q$15),"n.a.")</x:f>
        <x:v>0.9613299886308138</x:v>
      </x:c>
      <x:c r="J8" s="39" t="n">
        <x:f>IF(D8&gt;0,MAX(Q$7:Q$15),"n.a.")</x:f>
        <x:v>2.7646018059204462</x:v>
      </x:c>
      <x:c r="K8" s="40" t="n">
        <x:f>'Multiples'!I7</x:f>
        <x:v>1.362735145153827</x:v>
      </x:c>
      <x:c r="L8" s="39" t="n">
        <x:f>IF(AND(ISNUMBER(K8),ISNUMBER(F8),F8&lt;&gt;0),K8/F8,"n.a.")</x:f>
        <x:v>0.9050568305837644</x:v>
      </x:c>
      <x:c r="M8" s="2"/>
      <x:c r="N8" s="2"/>
      <x:c r="O8" s="2" t="str">
        <x:v>C</x:v>
      </x:c>
      <x:c r="P8" s="40" t="n">
        <x:f>IF('Multiples'!K9=1,'Multiples'!H9,"")</x:f>
        <x:v>13.991749850633171</x:v>
      </x:c>
      <x:c r="Q8" s="40" t="n">
        <x:f>IF('Multiples'!K9=1,'Multiples'!I9,"")</x:f>
        <x:v>1.11626287110907</x:v>
      </x:c>
      <x:c r="R8" s="40" t="n">
        <x:f>IF('Multiples'!K9=1,'Multiples'!J9,"")</x:f>
        <x:v>1.2695014553578619</x:v>
      </x:c>
      <x:c r="S8" s="33" t="n">
        <x:f>IF('Multiples'!K9=1,'C'!R48,"")</x:f>
        <x:v>0.08453858739344064</x:v>
      </x:c>
      <x:c r="T8" s="33" t="n">
        <x:f>IF('Multiples'!K9=1,'C'!R49,"")</x:f>
        <x:v>0.0960779505861473</x:v>
      </x:c>
      <x:c r="U8" s="33" t="n">
        <x:f>IF('Multiples'!K9=1,'C'!R51,"")</x:f>
        <x:v>0.6201401050788091</x:v>
      </x:c>
      <x:c r="V8" s="33" t="n">
        <x:f>IF('Multiples'!K9=1,'C'!Q47,"")</x:f>
        <x:v>0.1278</x:v>
      </x:c>
    </x:row>
    <x:row r="9" ht="24" customHeight="1">
      <x:c r="C9" s="2" t="str">
        <x:v>P/TBV</x:v>
      </x:c>
      <x:c r="D9" s="2" t="n">
        <x:f>COUNT(R$7:R$15)</x:f>
        <x:v>9</x:v>
      </x:c>
      <x:c r="E9" s="39" t="n">
        <x:f>IF(D9&gt;0,AVERAGE(R$7:R$15),"n.a.")</x:f>
        <x:v>2.142761472462615</x:v>
      </x:c>
      <x:c r="F9" s="39" t="n">
        <x:f>IF(D9&gt;0,MEDIAN(R$7:R$15),"n.a.")</x:f>
        <x:v>1.8984686677528921</x:v>
      </x:c>
      <x:c r="G9" s="39" t="n">
        <x:f>IF(D9&gt;0,PERCENTILE(R$7:R$15,0.25),"n.a.")</x:f>
        <x:v>1.77823539517227</x:v>
      </x:c>
      <x:c r="H9" s="39" t="n">
        <x:f>IF(D9&gt;0,PERCENTILE(R$7:R$15,0.75),"n.a.")</x:f>
        <x:v>2.62199586125032</x:v>
      </x:c>
      <x:c r="I9" s="39" t="n">
        <x:f>IF(D9&gt;0,MIN(R$7:R$15),"n.a.")</x:f>
        <x:v>1.2695014553578619</x:v>
      </x:c>
      <x:c r="J9" s="39" t="n">
        <x:f>IF(D9&gt;0,MAX(R$7:R$15),"n.a.")</x:f>
        <x:v>3.524633366705646</x:v>
      </x:c>
      <x:c r="K9" s="40" t="n">
        <x:f>'Multiples'!J7</x:f>
        <x:v>1.82533199218085</x:v>
      </x:c>
      <x:c r="L9" s="39" t="n">
        <x:f>IF(AND(ISNUMBER(K9),ISNUMBER(F9),F9&lt;&gt;0),K9/F9,"n.a.")</x:f>
        <x:v>0.9614759638574336</x:v>
      </x:c>
      <x:c r="M9" s="2"/>
      <x:c r="N9" s="2"/>
      <x:c r="O9" s="2" t="str">
        <x:v>WFC</x:v>
      </x:c>
      <x:c r="P9" s="40" t="n">
        <x:f>IF('Multiples'!K10=1,'Multiples'!H10,"")</x:f>
        <x:v>11.928600146337542</x:v>
      </x:c>
      <x:c r="Q9" s="40" t="n">
        <x:f>IF('Multiples'!K10=1,'Multiples'!I10,"")</x:f>
        <x:v>1.505690139120721</x:v>
      </x:c>
      <x:c r="R9" s="40" t="n">
        <x:f>IF('Multiples'!K10=1,'Multiples'!J10,"")</x:f>
        <x:v>1.7782353951722711</x:v>
      </x:c>
      <x:c r="S9" s="33" t="n">
        <x:f>IF('Multiples'!K10=1,'WFC'!R48,"")</x:f>
        <x:v>0.1312051571548239</x:v>
      </x:c>
      <x:c r="T9" s="33" t="n">
        <x:f>IF('Multiples'!K10=1,'WFC'!R49,"")</x:f>
        <x:v>0.15507970960755788</x:v>
      </x:c>
      <x:c r="U9" s="33" t="n">
        <x:f>IF('Multiples'!K10=1,'WFC'!R51,"")</x:f>
        <x:v>0.640156228397622</x:v>
      </x:c>
      <x:c r="V9" s="33" t="n">
        <x:f>IF('Multiples'!K10=1,'WFC'!Q47,"")</x:f>
        <x:v>0.1026</x:v>
      </x:c>
    </x:row>
    <x:row r="10" ht="24" customHeight="1">
      <x:c r="C10" s="2" t="str">
        <x:v>ROE</x:v>
      </x:c>
      <x:c r="D10" s="2" t="n">
        <x:f>COUNT(S$7:S$15)</x:f>
        <x:v>9</x:v>
      </x:c>
      <x:c r="E10" s="18" t="n">
        <x:f>IF(D10&gt;0,AVERAGE(S$7:S$15),"n.a.")</x:f>
        <x:v>0.13676143789378478</x:v>
      </x:c>
      <x:c r="F10" s="18" t="n">
        <x:f>IF(D10&gt;0,MEDIAN(S$7:S$15),"n.a.")</x:f>
        <x:v>0.13203802611591398</x:v>
      </x:c>
      <x:c r="G10" s="18" t="n">
        <x:f>IF(D10&gt;0,PERCENTILE(S$7:S$15,0.25),"n.a.")</x:f>
        <x:v>0.09530932292519</x:v>
      </x:c>
      <x:c r="H10" s="18" t="n">
        <x:f>IF(D10&gt;0,PERCENTILE(S$7:S$15,0.75),"n.a.")</x:f>
        <x:v>0.1833556666377</x:v>
      </x:c>
      <x:c r="I10" s="18" t="n">
        <x:f>IF(D10&gt;0,MIN(S$7:S$15),"n.a.")</x:f>
        <x:v>0.08453858739344064</x:v>
      </x:c>
      <x:c r="J10" s="18" t="n">
        <x:f>IF(D10&gt;0,MAX(S$7:S$15),"n.a.")</x:f>
        <x:v>0.19069034646583388</x:v>
      </x:c>
      <x:c r="K10" s="33" t="n">
        <x:f>'BAC'!R48</x:f>
        <x:v>0.1163481544656523</x:v>
      </x:c>
      <x:c r="L10" s="39" t="n">
        <x:f>IF(AND(ISNUMBER(K10),ISNUMBER(F10),F10&lt;&gt;0),K10/F10,"n.a.")</x:f>
        <x:v>0.8811715676778764</x:v>
      </x:c>
      <x:c r="M10" s="2"/>
      <x:c r="N10" s="2"/>
      <x:c r="O10" s="2" t="str">
        <x:v>GS</x:v>
      </x:c>
      <x:c r="P10" s="40" t="n">
        <x:f>IF('Multiples'!K11=1,'Multiples'!H11,"")</x:f>
        <x:v>13.655357519167099</x:v>
      </x:c>
      <x:c r="Q10" s="40" t="n">
        <x:f>IF('Multiples'!K11=1,'Multiples'!I11,"")</x:f>
        <x:v>2.4004950821537485</x:v>
      </x:c>
      <x:c r="R10" s="40" t="n">
        <x:f>IF('Multiples'!K11=1,'Multiples'!J11,"")</x:f>
        <x:v>2.6219958612503156</x:v>
      </x:c>
      <x:c r="S10" s="33" t="n">
        <x:f>IF('Multiples'!K11=1,'GS'!R48,"")</x:f>
        <x:v>0.18335566663770198</x:v>
      </x:c>
      <x:c r="T10" s="33" t="n">
        <x:f>IF('Multiples'!K11=1,'GS'!R49,"")</x:f>
        <x:v>0.20074964374783216</x:v>
      </x:c>
      <x:c r="U10" s="33" t="n">
        <x:f>IF('Multiples'!K11=1,'GS'!R51,"")</x:f>
        <x:v>0.6234460673987584</x:v>
      </x:c>
      <x:c r="V10" s="33" t="n">
        <x:f>IF('Multiples'!K11=1,'GS'!Q47,"")</x:f>
        <x:v>0.129</x:v>
      </x:c>
    </x:row>
    <x:row r="11" ht="24" customHeight="1">
      <x:c r="C11" s="2" t="str">
        <x:v>ROTE</x:v>
      </x:c>
      <x:c r="D11" s="2" t="n">
        <x:f>COUNT(T$7:T$15)</x:f>
        <x:v>9</x:v>
      </x:c>
      <x:c r="E11" s="18" t="n">
        <x:f>IF(D11&gt;0,AVERAGE(T$7:T$15),"n.a.")</x:f>
        <x:v>0.17312426404164302</x:v>
      </x:c>
      <x:c r="F11" s="18" t="n">
        <x:f>IF(D11&gt;0,MEDIAN(T$7:T$15),"n.a.")</x:f>
        <x:v>0.17017237540574429</x:v>
      </x:c>
      <x:c r="G11" s="18" t="n">
        <x:f>IF(D11&gt;0,PERCENTILE(T$7:T$15,0.25),"n.a.")</x:f>
        <x:v>0.15507970960756</x:v>
      </x:c>
      <x:c r="H11" s="18" t="n">
        <x:f>IF(D11&gt;0,PERCENTILE(T$7:T$15,0.75),"n.a.")</x:f>
        <x:v>0.20074964374783</x:v>
      </x:c>
      <x:c r="I11" s="18" t="n">
        <x:f>IF(D11&gt;0,MIN(T$7:T$15),"n.a.")</x:f>
        <x:v>0.0960779505861473</x:v>
      </x:c>
      <x:c r="J11" s="18" t="n">
        <x:f>IF(D11&gt;0,MAX(T$7:T$15),"n.a.")</x:f>
        <x:v>0.24568624359526184</x:v>
      </x:c>
      <x:c r="K11" s="33" t="n">
        <x:f>'BAC'!R49</x:f>
        <x:v>0.155885916716193</x:v>
      </x:c>
      <x:c r="L11" s="39" t="n">
        <x:f>IF(AND(ISNUMBER(K11),ISNUMBER(F11),F11&lt;&gt;0),K11/F11,"n.a.")</x:f>
        <x:v>0.9160471336461756</x:v>
      </x:c>
      <x:c r="M11" s="2"/>
      <x:c r="N11" s="2"/>
      <x:c r="O11" s="2" t="str">
        <x:v>MS</x:v>
      </x:c>
      <x:c r="P11" s="40" t="n">
        <x:f>IF('Multiples'!K12=1,'Multiples'!H12,"")</x:f>
        <x:v>15.155723326272195</x:v>
      </x:c>
      <x:c r="Q11" s="40" t="n">
        <x:f>IF('Multiples'!K12=1,'Multiples'!I12,"")</x:f>
        <x:v>2.7646018059204462</x:v>
      </x:c>
      <x:c r="R11" s="40" t="n">
        <x:f>IF('Multiples'!K12=1,'Multiples'!J12,"")</x:f>
        <x:v>3.524633366705646</x:v>
      </x:c>
      <x:c r="S11" s="33" t="n">
        <x:f>IF('Multiples'!K12=1,'MS'!R48,"")</x:f>
        <x:v>0.19069034646583388</x:v>
      </x:c>
      <x:c r="T11" s="33" t="n">
        <x:f>IF('Multiples'!K12=1,'MS'!R49,"")</x:f>
        <x:v>0.24568624359526184</x:v>
      </x:c>
      <x:c r="U11" s="33" t="n">
        <x:f>IF('Multiples'!K12=1,'MS'!R51,"")</x:f>
        <x:v>0.6622203428922888</x:v>
      </x:c>
      <x:c r="V11" s="33" t="n">
        <x:f>IF('Multiples'!K12=1,'MS'!Q47,"")</x:f>
        <x:v>0.149</x:v>
      </x:c>
    </x:row>
    <x:row r="12" ht="24" customHeight="1">
      <x:c r="C12" s="2" t="str">
        <x:v>Efficiency</x:v>
      </x:c>
      <x:c r="D12" s="2" t="n">
        <x:f>COUNT(U$7:U$15)</x:f>
        <x:v>9</x:v>
      </x:c>
      <x:c r="E12" s="18" t="n">
        <x:f>IF(D12&gt;0,AVERAGE(U$7:U$15),"n.a.")</x:f>
        <x:v>0.5985690803943302</x:v>
      </x:c>
      <x:c r="F12" s="18" t="n">
        <x:f>IF(D12&gt;0,MEDIAN(U$7:U$15),"n.a.")</x:f>
        <x:v>0.5965795572604491</x:v>
      </x:c>
      <x:c r="G12" s="18" t="n">
        <x:f>IF(D12&gt;0,PERCENTILE(U$7:U$15,0.25),"n.a.")</x:f>
        <x:v>0.57860933644323</x:v>
      </x:c>
      <x:c r="H12" s="18" t="n">
        <x:f>IF(D12&gt;0,PERCENTILE(U$7:U$15,0.75),"n.a.")</x:f>
        <x:v>0.62344606739876</x:v>
      </x:c>
      <x:c r="I12" s="18" t="n">
        <x:f>IF(D12&gt;0,MIN(U$7:U$15),"n.a.")</x:f>
        <x:v>0.5136704645751424</x:v>
      </x:c>
      <x:c r="J12" s="18" t="n">
        <x:f>IF(D12&gt;0,MAX(U$7:U$15),"n.a.")</x:f>
        <x:v>0.6622203428922888</x:v>
      </x:c>
      <x:c r="K12" s="33" t="n">
        <x:f>'BAC'!R51</x:f>
        <x:v>0.6032691194847237</x:v>
      </x:c>
      <x:c r="L12" s="39" t="n">
        <x:f>IF(AND(ISNUMBER(K12),ISNUMBER(F12),F12&lt;&gt;0),K12/F12,"n.a.")</x:f>
        <x:v>1.0112131938529603</x:v>
      </x:c>
      <x:c r="M12" s="2"/>
      <x:c r="N12" s="2"/>
      <x:c r="O12" s="2" t="str">
        <x:v>USB</x:v>
      </x:c>
      <x:c r="P12" s="40" t="n">
        <x:f>IF('Multiples'!K13=1,'Multiples'!H13,"")</x:f>
        <x:v>11.37747378494245</x:v>
      </x:c>
      <x:c r="Q12" s="40" t="n">
        <x:f>IF('Multiples'!K13=1,'Multiples'!I13,"")</x:f>
        <x:v>1.4656900225982237</x:v>
      </x:c>
      <x:c r="R12" s="40" t="n">
        <x:f>IF('Multiples'!K13=1,'Multiples'!J13,"")</x:f>
        <x:v>1.8984686677528921</x:v>
      </x:c>
      <x:c r="S12" s="33" t="n">
        <x:f>IF('Multiples'!K13=1,'USB'!R48,"")</x:f>
        <x:v>0.1353011609141548</x:v>
      </x:c>
      <x:c r="T12" s="33" t="n">
        <x:f>IF('Multiples'!K13=1,'USB'!R49,"")</x:f>
        <x:v>0.1769531914893617</x:v>
      </x:c>
      <x:c r="U12" s="33" t="n">
        <x:f>IF('Multiples'!K13=1,'USB'!R51,"")</x:f>
        <x:v>0.5786093364432275</x:v>
      </x:c>
      <x:c r="V12" s="33" t="n">
        <x:f>IF('Multiples'!K13=1,'USB'!Q47,"")</x:f>
        <x:v>0.10800000000000001</x:v>
      </x:c>
    </x:row>
    <x:row r="13" ht="24" customHeight="1">
      <x:c r="C13" s="2" t="str">
        <x:v>CET1</x:v>
      </x:c>
      <x:c r="D13" s="2" t="n">
        <x:f>COUNT(V$7:V$15)</x:f>
        <x:v>9</x:v>
      </x:c>
      <x:c r="E13" s="18" t="n">
        <x:f>IF(D13&gt;0,AVERAGE(V$7:V$15),"n.a.")</x:f>
        <x:v>0.12259999999999999</x:v>
      </x:c>
      <x:c r="F13" s="18" t="n">
        <x:f>IF(D13&gt;0,MEDIAN(V$7:V$15),"n.a.")</x:f>
        <x:v>0.1278</x:v>
      </x:c>
      <x:c r="G13" s="18" t="n">
        <x:f>IF(D13&gt;0,PERCENTILE(V$7:V$15,0.25),"n.a.")</x:f>
        <x:v>0.108</x:v>
      </x:c>
      <x:c r="H13" s="18" t="n">
        <x:f>IF(D13&gt;0,PERCENTILE(V$7:V$15,0.75),"n.a.")</x:f>
        <x:v>0.137</x:v>
      </x:c>
      <x:c r="I13" s="18" t="n">
        <x:f>IF(D13&gt;0,MIN(V$7:V$15),"n.a.")</x:f>
        <x:v>0.099</x:v>
      </x:c>
      <x:c r="J13" s="18" t="n">
        <x:f>IF(D13&gt;0,MAX(V$7:V$15),"n.a.")</x:f>
        <x:v>0.149</x:v>
      </x:c>
      <x:c r="K13" s="33" t="n">
        <x:f>'BAC'!Q47</x:f>
        <x:v>0.11199999999999999</x:v>
      </x:c>
      <x:c r="L13" s="39" t="n">
        <x:f>IF(AND(ISNUMBER(K13),ISNUMBER(F13),F13&lt;&gt;0),K13/F13,"n.a.")</x:f>
        <x:v>0.8763693270735523</x:v>
      </x:c>
      <x:c r="M13" s="2"/>
      <x:c r="N13" s="2"/>
      <x:c r="O13" s="2" t="str">
        <x:v>PNC</x:v>
      </x:c>
      <x:c r="P13" s="40" t="n">
        <x:f>IF('Multiples'!K14=1,'Multiples'!H14,"")</x:f>
        <x:v>12.071659148552088</x:v>
      </x:c>
      <x:c r="Q13" s="40" t="n">
        <x:f>IF('Multiples'!K14=1,'Multiples'!I14,"")</x:f>
        <x:v>1.509620620366831</x:v>
      </x:c>
      <x:c r="R13" s="40" t="n">
        <x:f>IF('Multiples'!K14=1,'Multiples'!J14,"")</x:f>
        <x:v>1.9774956582571</x:v>
      </x:c>
      <x:c r="S13" s="33" t="n">
        <x:f>IF('Multiples'!K14=1,'PNC'!R48,"")</x:f>
        <x:v>0.13203802611591398</x:v>
      </x:c>
      <x:c r="T13" s="33" t="n">
        <x:f>IF('Multiples'!K14=1,'PNC'!R49,"")</x:f>
        <x:v>0.17017237540574429</x:v>
      </x:c>
      <x:c r="U13" s="33" t="n">
        <x:f>IF('Multiples'!K14=1,'PNC'!R51,"")</x:f>
        <x:v>0.5965795572604491</x:v>
      </x:c>
      <x:c r="V13" s="33" t="n">
        <x:f>IF('Multiples'!K14=1,'PNC'!Q47,"")</x:f>
        <x:v>0.099</x:v>
      </x:c>
    </x:row>
    <x:row r="14" ht="24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 t="str">
        <x:v>TFC</x:v>
      </x:c>
      <x:c r="P14" s="40" t="n">
        <x:f>IF('Multiples'!K15=1,'Multiples'!H15,"")</x:f>
        <x:v>10.61391762481295</x:v>
      </x:c>
      <x:c r="Q14" s="40" t="n">
        <x:f>IF('Multiples'!K15=1,'Multiples'!I15,"")</x:f>
        <x:v>0.9613299886308138</x:v>
      </x:c>
      <x:c r="R14" s="40" t="n">
        <x:f>IF('Multiples'!K15=1,'Multiples'!J15,"")</x:f>
        <x:v>1.3954015447527928</x:v>
      </x:c>
      <x:c r="S14" s="33" t="n">
        <x:f>IF('Multiples'!K15=1,'TFC'!R48,"")</x:f>
        <x:v>0.09408503872739485</x:v>
      </x:c>
      <x:c r="T14" s="33" t="n">
        <x:f>IF('Multiples'!K15=1,'TFC'!R49,"")</x:f>
        <x:v>0.13689106608278284</x:v>
      </x:c>
      <x:c r="U14" s="33" t="n">
        <x:f>IF('Multiples'!K15=1,'TFC'!R51,"")</x:f>
        <x:v>0.5861870503597122</x:v>
      </x:c>
      <x:c r="V14" s="33" t="n">
        <x:f>IF('Multiples'!K15=1,'TFC'!Q47,"")</x:f>
        <x:v>0.109</x:v>
      </x:c>
    </x:row>
    <x:row r="15" ht="24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 t="str">
        <x:v>COF</x:v>
      </x:c>
      <x:c r="P15" s="40" t="n">
        <x:f>IF('Multiples'!K16=1,'Multiples'!H16,"")</x:f>
        <x:v>12.323877994524256</x:v>
      </x:c>
      <x:c r="Q15" s="40" t="n">
        <x:f>IF('Multiples'!K16=1,'Multiples'!I16,"")</x:f>
        <x:v>1.1286408996917103</x:v>
      </x:c>
      <x:c r="R15" s="40" t="n">
        <x:f>IF('Multiples'!K16=1,'Multiples'!J16,"")</x:f>
        <x:v>1.8952570468252483</x:v>
      </x:c>
      <x:c r="S15" s="33" t="n">
        <x:f>IF('Multiples'!K16=1,'COF'!R48,"")</x:f>
        <x:v>0.09530932292518755</x:v>
      </x:c>
      <x:c r="T15" s="33" t="n">
        <x:f>IF('Multiples'!K16=1,'COF'!R49,"")</x:f>
        <x:v>0.15919640223697834</x:v>
      </x:c>
      <x:c r="U15" s="33" t="n">
        <x:f>IF('Multiples'!K16=1,'COF'!R51,"")</x:f>
        <x:v>0.5661125711429631</x:v>
      </x:c>
      <x:c r="V15" s="33" t="n">
        <x:f>IF('Multiples'!K16=1,'COF'!Q47,"")</x:f>
        <x:v>0.13699999999999998</x:v>
      </x:c>
    </x:row>
    <x:row r="16" ht="24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</x:row>
    <x:row r="22" ht="24" customHeight="1">
      <x:c r="C22" s="21" t="str">
        <x:v>Interpretation and calculation notes</x:v>
      </x:c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"/>
      <x:c r="T22" s="2"/>
      <x:c r="U22" s="2"/>
      <x:c r="V22" s="2"/>
    </x:row>
    <x:row r="23" ht="24" customHeight="1">
      <x:c r="C23" s="22" t="str">
        <x:v>Each count shows the eligible numeric sample for that metric. Missing values do not enter as zero.</x:v>
      </x:c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"/>
      <x:c r="T23" s="2"/>
      <x:c r="U23" s="2"/>
      <x:c r="V23" s="2"/>
    </x:row>
    <x:row r="24" ht="24" customHeight="1">
      <x:c r="C24" s="22" t="str">
        <x:v>The median reduces sensitivity to extremes but does not correct accounting differences or business-model mismatch.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"/>
      <x:c r="T24" s="2"/>
      <x:c r="U24" s="2"/>
      <x:c r="V24" s="2"/>
    </x:row>
    <x:row r="25" ht="24" customHeight="1">
      <x:c r="C25" s="22" t="str">
        <x:v>Quartiles summarize the sample distribution; they are not statistical confidence bounds.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"/>
      <x:c r="T25" s="2"/>
      <x:c r="U25" s="2"/>
      <x:c r="V25" s="2"/>
    </x:row>
    <x:row r="26" ht="24" customHeight="1">
      <x:c r="C26" s="22" t="str">
        <x:v>BAC divided by the median describes relative valuation or return. It is not an investment recommendation.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"/>
      <x:c r="T26" s="2"/>
      <x:c r="U26" s="2"/>
      <x:c r="V26" s="2"/>
    </x:row>
    <x:row r="27" ht="24" customHeight="1">
      <x:c r="C27" s="22" t="str">
        <x:v>Changing Assumptions E6 updates these helpers and the same native regression build.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"/>
      <x:c r="T27" s="2"/>
      <x:c r="U27" s="2"/>
      <x:c r="V27" s="2"/>
    </x:row>
    <x:row r="28" ht="24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</x:row>
  </x:sheetData>
  <x:mergeCells>
    <x:mergeCell ref="C23:R23"/>
    <x:mergeCell ref="C24:R24"/>
    <x:mergeCell ref="C25:R25"/>
    <x:mergeCell ref="C26:R26"/>
    <x:mergeCell ref="C27:R27"/>
  </x:mergeCells>
  <x:pageMargins left="0.7" right="0.7" top="0.75" bottom="0.75" header="0.3" footer="0.3"/>
  <x:legacyDrawing xmlns:r="http://schemas.openxmlformats.org/officeDocument/2006/relationships" r:id="Rbde973c26a874d37"/>
</x:worksheet>
</file>

<file path=xl/worksheets/sheet6.xml><?xml version="1.0" encoding="utf-8"?>
<x:worksheet xmlns:x="http://schemas.openxmlformats.org/spreadsheetml/2006/main">
  <x:sheetPr>
    <x:tabColor rgb="FF35434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4" customHeight="1">
      <x:c r="C2" s="3" t="str">
        <x:v>Bank of America implied common-share valuation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 ht="24" customHeight="1">
      <x:c r="C4" s="2" t="str">
        <x:v>Selected peer group</x:v>
      </x:c>
      <x:c r="D4" s="2"/>
      <x:c r="E4" s="2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4" customHeight="1">
      <x:c r="C6" s="10" t="str">
        <x:v>Method</x:v>
      </x:c>
      <x:c r="D6" s="10" t="str">
        <x:v>BAC base</x:v>
      </x:c>
      <x:c r="E6" s="10" t="str">
        <x:v>Peer Q25</x:v>
      </x:c>
      <x:c r="F6" s="10" t="str">
        <x:v>Peer median</x:v>
      </x:c>
      <x:c r="G6" s="10" t="str">
        <x:v>Peer Q75</x:v>
      </x:c>
      <x:c r="H6" s="10" t="str">
        <x:v>Low price</x:v>
      </x:c>
      <x:c r="I6" s="10" t="str">
        <x:v>Median price</x:v>
      </x:c>
      <x:c r="J6" s="10" t="str">
        <x:v>High price</x:v>
      </x:c>
      <x:c r="K6" s="10" t="str">
        <x:v>Weight</x:v>
      </x:c>
      <x:c r="L6" s="10" t="str">
        <x:v>Contribution</x:v>
      </x:c>
      <x:c r="M6" s="2"/>
      <x:c r="N6" s="2"/>
      <x:c r="O6" s="2"/>
      <x:c r="P6" s="2"/>
      <x:c r="Q6" s="2"/>
      <x:c r="R6" s="2"/>
      <x:c r="S6" s="2"/>
    </x:row>
    <x:row r="7" ht="24" customHeight="1">
      <x:c r="C7" s="2" t="str">
        <x:v>P/E</x:v>
      </x:c>
      <x:c r="D7" s="31" t="n">
        <x:f>'BAC'!R40</x:f>
        <x:v>4.2813924354292725</x:v>
      </x:c>
      <x:c r="E7" s="39" t="n">
        <x:f>'Peer Statistics'!G7</x:f>
        <x:v>11.92860014633754</x:v>
      </x:c>
      <x:c r="F7" s="39" t="n">
        <x:f>'Peer Statistics'!F7</x:f>
        <x:v>12.323877994524256</x:v>
      </x:c>
      <x:c r="G7" s="39" t="n">
        <x:f>'Peer Statistics'!H7</x:f>
        <x:v>13.99174985063317</x:v>
      </x:c>
      <x:c r="H7" s="31" t="n">
        <x:f>IF(COUNT(D7,E7)=2,D7*E7,"n.a.")</x:f>
        <x:v>51.07101843179006</x:v>
      </x:c>
      <x:c r="I7" s="31" t="n">
        <x:f>IF(COUNT(D7,F7)=2,D7*F7,"n.a.")</x:f>
        <x:v>52.76335802090942</x:v>
      </x:c>
      <x:c r="J7" s="31" t="n">
        <x:f>IF(COUNT(D7,G7)=2,D7*G7,"n.a.")</x:f>
        <x:v>59.904171968919506</x:v>
      </x:c>
      <x:c r="K7" s="18" t="n">
        <x:f>Assumptions!E23</x:f>
        <x:v>0.25</x:v>
      </x:c>
      <x:c r="L7" s="31" t="n">
        <x:f>IF(COUNT(I7,K7)=2,I7*K7,"n.a.")</x:f>
        <x:v>13.190839505227355</x:v>
      </x:c>
      <x:c r="M7" s="2"/>
      <x:c r="N7" s="2"/>
      <x:c r="O7" s="2"/>
      <x:c r="P7" s="2"/>
      <x:c r="Q7" s="2"/>
      <x:c r="R7" s="2"/>
      <x:c r="S7" s="2"/>
    </x:row>
    <x:row r="8" ht="24" customHeight="1">
      <x:c r="C8" s="2" t="str">
        <x:v>P/B</x:v>
      </x:c>
      <x:c r="D8" s="31" t="n">
        <x:f>'BAC'!Q17</x:f>
        <x:v>39.34</x:v>
      </x:c>
      <x:c r="E8" s="39" t="n">
        <x:f>'Peer Statistics'!G8</x:f>
        <x:v>1.12864089969171</x:v>
      </x:c>
      <x:c r="F8" s="39" t="n">
        <x:f>'Peer Statistics'!F8</x:f>
        <x:v>1.505690139120721</x:v>
      </x:c>
      <x:c r="G8" s="39" t="n">
        <x:f>'Peer Statistics'!H8</x:f>
        <x:v>2.40049508215375</x:v>
      </x:c>
      <x:c r="H8" s="31" t="n">
        <x:f>IF(COUNT(D8,E8)=2,D8*E8,"n.a.")</x:f>
        <x:v>44.40073299387188</x:v>
      </x:c>
      <x:c r="I8" s="31" t="n">
        <x:f>IF(COUNT(D8,F8)=2,D8*F8,"n.a.")</x:f>
        <x:v>59.233850073009165</x:v>
      </x:c>
      <x:c r="J8" s="31" t="n">
        <x:f>IF(COUNT(D8,G8)=2,D8*G8,"n.a.")</x:f>
        <x:v>94.43547653192853</x:v>
      </x:c>
      <x:c r="K8" s="18" t="n">
        <x:f>Assumptions!E24</x:f>
        <x:v>0.25</x:v>
      </x:c>
      <x:c r="L8" s="31" t="n">
        <x:f>IF(COUNT(I8,K8)=2,I8*K8,"n.a.")</x:f>
        <x:v>14.808462518252291</x:v>
      </x:c>
      <x:c r="M8" s="2"/>
      <x:c r="N8" s="2"/>
      <x:c r="O8" s="2"/>
      <x:c r="P8" s="2"/>
      <x:c r="Q8" s="2"/>
      <x:c r="R8" s="2"/>
      <x:c r="S8" s="2"/>
    </x:row>
    <x:row r="9" ht="24" customHeight="1">
      <x:c r="C9" s="2" t="str">
        <x:v>P/TBV</x:v>
      </x:c>
      <x:c r="D9" s="31" t="n">
        <x:f>'BAC'!Q18</x:f>
        <x:v>29.37</x:v>
      </x:c>
      <x:c r="E9" s="39" t="n">
        <x:f>'Peer Statistics'!G9</x:f>
        <x:v>1.77823539517227</x:v>
      </x:c>
      <x:c r="F9" s="39" t="n">
        <x:f>'Peer Statistics'!F9</x:f>
        <x:v>1.8984686677528921</x:v>
      </x:c>
      <x:c r="G9" s="39" t="n">
        <x:f>'Peer Statistics'!H9</x:f>
        <x:v>2.62199586125032</x:v>
      </x:c>
      <x:c r="H9" s="31" t="n">
        <x:f>IF(COUNT(D9,E9)=2,D9*E9,"n.a.")</x:f>
        <x:v>52.22677355620957</x:v>
      </x:c>
      <x:c r="I9" s="31" t="n">
        <x:f>IF(COUNT(D9,F9)=2,D9*F9,"n.a.")</x:f>
        <x:v>55.75802477190244</x:v>
      </x:c>
      <x:c r="J9" s="31" t="n">
        <x:f>IF(COUNT(D9,G9)=2,D9*G9,"n.a.")</x:f>
        <x:v>77.0080184449219</x:v>
      </x:c>
      <x:c r="K9" s="18" t="n">
        <x:f>Assumptions!E25</x:f>
        <x:v>0.5</x:v>
      </x:c>
      <x:c r="L9" s="31" t="n">
        <x:f>IF(COUNT(I9,K9)=2,I9*K9,"n.a.")</x:f>
        <x:v>27.87901238595122</x:v>
      </x:c>
      <x:c r="M9" s="2"/>
      <x:c r="N9" s="2"/>
      <x:c r="O9" s="2"/>
      <x:c r="P9" s="2"/>
      <x:c r="Q9" s="2"/>
      <x:c r="R9" s="2"/>
      <x:c r="S9" s="2"/>
    </x:row>
    <x:row r="10" ht="24" customHeight="1">
      <x:c r="C10" s="2"/>
      <x:c r="D10" s="2"/>
      <x:c r="E10" s="2"/>
      <x:c r="F10" s="2"/>
      <x:c r="G10" s="2"/>
      <x:c r="H10" s="31"/>
      <x:c r="I10" s="31"/>
      <x:c r="J10" s="31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4" customHeight="1">
      <x:c r="C11" s="2"/>
      <x:c r="D11" s="2"/>
      <x:c r="E11" s="2"/>
      <x:c r="F11" s="2"/>
      <x:c r="G11" s="2"/>
      <x:c r="H11" s="31"/>
      <x:c r="I11" s="31"/>
      <x:c r="J11" s="31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4" customHeight="1">
      <x:c r="C12" s="2" t="str">
        <x:v>Weighted implied common price</x:v>
      </x:c>
      <x:c r="D12" s="2"/>
      <x:c r="E12" s="2"/>
      <x:c r="F12" s="2"/>
      <x:c r="G12" s="2"/>
      <x:c r="H12" s="31"/>
      <x:c r="I12" s="31" t="n">
        <x:f>IF(COUNT(L7:L9)=3,SUM(L7:L9),"n.a.")</x:f>
        <x:v>55.87831440943087</x:v>
      </x:c>
      <x:c r="J12" s="31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4" customHeight="1">
      <x:c r="C13" s="2" t="str">
        <x:v>Market close</x:v>
      </x:c>
      <x:c r="D13" s="2"/>
      <x:c r="E13" s="2"/>
      <x:c r="F13" s="2"/>
      <x:c r="G13" s="2"/>
      <x:c r="H13" s="31"/>
      <x:c r="I13" s="31" t="n">
        <x:f>'Market Inputs'!D7</x:f>
        <x:v>53.61000061035156</x:v>
      </x:c>
      <x:c r="J13" s="31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4" customHeight="1">
      <x:c r="C14" s="2" t="str">
        <x:v>Conditional valuation gap</x:v>
      </x:c>
      <x:c r="D14" s="2"/>
      <x:c r="E14" s="2"/>
      <x:c r="F14" s="2"/>
      <x:c r="G14" s="2"/>
      <x:c r="H14" s="2"/>
      <x:c r="I14" s="18" t="n">
        <x:f>IF(COUNT(I12:I13)=2,I12/I13-1,"n.a.")</x:f>
        <x:v>0.04231139289786401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4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4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4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4" customHeight="1">
      <x:c r="C24" s="21" t="str">
        <x:v>Interpretation and calculation notes</x:v>
      </x:c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"/>
    </x:row>
    <x:row r="25" ht="24" customHeight="1">
      <x:c r="C25" s="22" t="str">
        <x:v>Each method prices the same BAC common share using a distinct earnings or balance-sheet fundamental.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"/>
    </x:row>
    <x:row r="26" ht="24" customHeight="1">
      <x:c r="C26" s="22" t="str">
        <x:v>The weighted estimate uses the three visible weights. It is conditional on the selected peer definitions and assumptions.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"/>
    </x:row>
    <x:row r="27" ht="24" customHeight="1">
      <x:c r="C27" s="22" t="str">
        <x:v>The Q25–Q75 price range reflects cross-sectional dispersion, not a future price or confidence interval.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"/>
    </x:row>
    <x:row r="28" ht="24" customHeight="1">
      <x:c r="C28" s="22" t="str">
        <x:v>A premium may reflect sustainable returns or growth; a discount may reflect credit risk, costs or accounting differences.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"/>
    </x:row>
    <x:row r="29" ht="24" customHeight="1">
      <x:c r="C29" s="22" t="str">
        <x:v>Regression provides a separate profitability-conditioned estimate and uncertainty interval. It is not another weight in this calculation.</x:v>
      </x:c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</x:sheetData>
  <x:mergeCells>
    <x:mergeCell ref="C25:R25"/>
    <x:mergeCell ref="C26:R26"/>
    <x:mergeCell ref="C27:R27"/>
    <x:mergeCell ref="C28:R28"/>
    <x:mergeCell ref="C29:R29"/>
  </x:mergeCells>
  <x:pageMargins left="0.7" right="0.7" top="0.75" bottom="0.75" header="0.3" footer="0.3"/>
  <x:drawing xmlns:r="http://schemas.openxmlformats.org/officeDocument/2006/relationships" r:id="Rc600e411f13144cc"/>
  <x:legacyDrawing xmlns:r="http://schemas.openxmlformats.org/officeDocument/2006/relationships" r:id="R2a895565ddea4697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Earnings LTM comparison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FY2025 common</x:v>
      </x:c>
      <x:c r="E6" s="10" t="str">
        <x:v>H1 2025 common</x:v>
      </x:c>
      <x:c r="F6" s="10" t="str">
        <x:v>H1 2026 common</x:v>
      </x:c>
      <x:c r="G6" s="10" t="str">
        <x:v>LTM common</x:v>
      </x:c>
      <x:c r="H6" s="10" t="str">
        <x:v>LTM diluted shares</x:v>
      </x:c>
      <x:c r="I6" s="10" t="str">
        <x:v>LTM EPS</x:v>
      </x:c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25" t="n">
        <x:f>'BAC'!M36</x:f>
        <x:v>29055</x:v>
      </x:c>
      <x:c r="E7" s="25" t="n">
        <x:f>'BAC'!P36</x:f>
        <x:v>13833</x:v>
      </x:c>
      <x:c r="F7" s="25" t="n">
        <x:f>'BAC'!Q36</x:f>
        <x:v>16903</x:v>
      </x:c>
      <x:c r="G7" s="25" t="n">
        <x:f>'BAC'!R36</x:f>
        <x:v>32125</x:v>
      </x:c>
      <x:c r="H7" s="25" t="n">
        <x:f>'BAC'!R39</x:f>
        <x:v>7503.4</x:v>
      </x:c>
      <x:c r="I7" s="29" t="n">
        <x:f>'BAC'!R40</x:f>
        <x:v>4.2813924354292725</x:v>
      </x:c>
      <x:c r="J7" s="2"/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JPM</x:v>
      </x:c>
      <x:c r="D8" s="25" t="n">
        <x:f>'JPM'!M36</x:f>
        <x:v>55681</x:v>
      </x:c>
      <x:c r="E8" s="25" t="n">
        <x:f>'JPM'!P36</x:f>
        <x:v>28948</x:v>
      </x:c>
      <x:c r="F8" s="25" t="n">
        <x:f>'JPM'!Q36</x:f>
        <x:v>36901</x:v>
      </x:c>
      <x:c r="G8" s="25" t="n">
        <x:f>'JPM'!R36</x:f>
        <x:v>63634</x:v>
      </x:c>
      <x:c r="H8" s="25" t="n">
        <x:f>'JPM'!R39</x:f>
        <x:v>2730.6000000000004</x:v>
      </x:c>
      <x:c r="I8" s="29" t="n">
        <x:f>'JPM'!R40</x:f>
        <x:v>23.30403574306013</x:v>
      </x:c>
      <x:c r="J8" s="2"/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C</x:v>
      </x:c>
      <x:c r="D9" s="25" t="n">
        <x:f>'C'!M36</x:f>
        <x:v>13021</x:v>
      </x:c>
      <x:c r="E9" s="25" t="n">
        <x:f>'C'!P36</x:f>
        <x:v>7434</x:v>
      </x:c>
      <x:c r="F9" s="25" t="n">
        <x:f>'C'!Q36</x:f>
        <x:v>10870</x:v>
      </x:c>
      <x:c r="G9" s="25" t="n">
        <x:f>'C'!R36</x:f>
        <x:v>16457</x:v>
      </x:c>
      <x:c r="H9" s="25" t="n">
        <x:f>'C'!R39</x:f>
        <x:v>1797.8</x:v>
      </x:c>
      <x:c r="I9" s="29" t="n">
        <x:f>'C'!R40</x:f>
        <x:v>9.153965958393593</x:v>
      </x:c>
      <x:c r="J9" s="2"/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25" t="n">
        <x:f>'WFC'!M36</x:f>
        <x:v>20285</x:v>
      </x:c>
      <x:c r="E10" s="25" t="n">
        <x:f>'WFC'!P36</x:f>
        <x:v>9830</x:v>
      </x:c>
      <x:c r="F10" s="25" t="n">
        <x:f>'WFC'!Q36</x:f>
        <x:v>11160</x:v>
      </x:c>
      <x:c r="G10" s="25" t="n">
        <x:f>'WFC'!R36</x:f>
        <x:v>21615</x:v>
      </x:c>
      <x:c r="H10" s="25" t="n">
        <x:f>'WFC'!R39</x:f>
        <x:v>3143.2000000000003</x:v>
      </x:c>
      <x:c r="I10" s="29" t="n">
        <x:f>'WFC'!R40</x:f>
        <x:v>6.8767498091117325</x:v>
      </x:c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25" t="n">
        <x:f>'GS'!M36</x:f>
        <x:v>16300</x:v>
      </x:c>
      <x:c r="E11" s="25" t="n">
        <x:f>'GS'!P36</x:f>
        <x:v>8056</x:v>
      </x:c>
      <x:c r="F11" s="25" t="n">
        <x:f>'GS'!Q36</x:f>
        <x:v>11802</x:v>
      </x:c>
      <x:c r="G11" s="25" t="n">
        <x:f>'GS'!R36</x:f>
        <x:v>20046</x:v>
      </x:c>
      <x:c r="H11" s="25" t="n">
        <x:f>'GS'!R39</x:f>
        <x:v>310.15000000000003</x:v>
      </x:c>
      <x:c r="I11" s="29" t="n">
        <x:f>'GS'!R40</x:f>
        <x:v>64.63324197968724</x:v>
      </x:c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25" t="n">
        <x:f>'MS'!M36</x:f>
        <x:v>16249</x:v>
      </x:c>
      <x:c r="E12" s="25" t="n">
        <x:f>'MS'!P36</x:f>
        <x:v>7549</x:v>
      </x:c>
      <x:c r="F12" s="25" t="n">
        <x:f>'MS'!Q36</x:f>
        <x:v>10847</x:v>
      </x:c>
      <x:c r="G12" s="25" t="n">
        <x:f>'MS'!R36</x:f>
        <x:v>19547</x:v>
      </x:c>
      <x:c r="H12" s="25" t="n">
        <x:f>'MS'!R39</x:f>
        <x:v>1580.5</x:v>
      </x:c>
      <x:c r="I12" s="29" t="n">
        <x:f>'MS'!R40</x:f>
        <x:v>12.367605188231572</x:v>
      </x:c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25" t="n">
        <x:f>'USB'!M36</x:f>
        <x:v>7194</x:v>
      </x:c>
      <x:c r="E13" s="25" t="n">
        <x:f>'USB'!P36</x:f>
        <x:v>3336</x:v>
      </x:c>
      <x:c r="F13" s="25" t="n">
        <x:f>'USB'!Q36</x:f>
        <x:v>3939</x:v>
      </x:c>
      <x:c r="G13" s="25" t="n">
        <x:f>'USB'!R36</x:f>
        <x:v>7797</x:v>
      </x:c>
      <x:c r="H13" s="25" t="n">
        <x:f>'USB'!R39</x:f>
        <x:v>1555.5</x:v>
      </x:c>
      <x:c r="I13" s="29" t="n">
        <x:f>'USB'!R40</x:f>
        <x:v>5.012536162005786</x:v>
      </x:c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25" t="n">
        <x:f>'PNC'!M36</x:f>
        <x:v>6576</x:v>
      </x:c>
      <x:c r="E14" s="25" t="n">
        <x:f>'PNC'!P36</x:f>
        <x:v>2931</x:v>
      </x:c>
      <x:c r="F14" s="25" t="n">
        <x:f>'PNC'!Q36</x:f>
        <x:v>3616</x:v>
      </x:c>
      <x:c r="G14" s="25" t="n">
        <x:f>'PNC'!R36</x:f>
        <x:v>7261</x:v>
      </x:c>
      <x:c r="H14" s="25" t="n">
        <x:f>'PNC'!R39</x:f>
        <x:v>399</x:v>
      </x:c>
      <x:c r="I14" s="29" t="n">
        <x:f>'PNC'!R40</x:f>
        <x:v>18.19799498746867</x:v>
      </x:c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25" t="n">
        <x:f>'TFC'!M36</x:f>
        <x:v>4974</x:v>
      </x:c>
      <x:c r="E15" s="25" t="n">
        <x:f>'TFC'!P36</x:f>
        <x:v>2337</x:v>
      </x:c>
      <x:c r="F15" s="25" t="n">
        <x:f>'TFC'!Q36</x:f>
        <x:v>2896</x:v>
      </x:c>
      <x:c r="G15" s="25" t="n">
        <x:f>'TFC'!R36</x:f>
        <x:v>5533</x:v>
      </x:c>
      <x:c r="H15" s="25" t="n">
        <x:f>'TFC'!R39</x:f>
        <x:v>1271.6935</x:v>
      </x:c>
      <x:c r="I15" s="29" t="n">
        <x:f>'TFC'!R40</x:f>
        <x:v>4.350891154197139</x:v>
      </x:c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25" t="n">
        <x:f>'COF'!M36</x:f>
        <x:v>2181</x:v>
      </x:c>
      <x:c r="E16" s="25" t="n">
        <x:f>'COF'!P36</x:f>
        <x:v>-2998</x:v>
      </x:c>
      <x:c r="F16" s="25" t="n">
        <x:f>'COF'!Q36</x:f>
        <x:v>5016</x:v>
      </x:c>
      <x:c r="G16" s="25" t="n">
        <x:f>'COF'!R36</x:f>
        <x:v>10195</x:v>
      </x:c>
      <x:c r="H16" s="25" t="n">
        <x:f>'COF'!R39</x:f>
        <x:v>630.0999999999999</x:v>
      </x:c>
      <x:c r="I16" s="29" t="n">
        <x:f>'COF'!R40</x:f>
        <x:v>16.17997143310586</x:v>
      </x:c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LTM common earnings equal FY2025 plus H1 2026 less H1 2025. Identical six-month periods avoid overlap.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The diluted-share average is reconstructed with half-year weights; it is not the sum of annual and half-year shares.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Calculated EPS can differ from reported EPS through allocation to participating securities and issuer rounding.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A positive comparable earnings base is required for P/E. Negative earnings remain in the financial history.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Transaction effects remain GAAP unless a separately documented after-tax adjustment is entered.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  <x:drawing xmlns:r="http://schemas.openxmlformats.org/officeDocument/2006/relationships" r:id="Rbd3dd6c640af4969"/>
  <x:legacyDrawing xmlns:r="http://schemas.openxmlformats.org/officeDocument/2006/relationships" r:id="Rfec74da9c02a48f8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GAAP and analyst-adjusted common earnings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GAAP LTM common</x:v>
      </x:c>
      <x:c r="E6" s="10" t="str">
        <x:v>After-tax adjustment</x:v>
      </x:c>
      <x:c r="F6" s="10" t="str">
        <x:v>Adjusted common</x:v>
      </x:c>
      <x:c r="G6" s="10" t="str">
        <x:v>LTM diluted shares</x:v>
      </x:c>
      <x:c r="H6" s="10" t="str">
        <x:v>Adjusted EPS</x:v>
      </x:c>
      <x:c r="I6" s="10" t="str">
        <x:v>Adjusted P/E</x:v>
      </x:c>
      <x:c r="J6" s="10" t="str">
        <x:v>Reason</x:v>
      </x:c>
      <x:c r="K6" s="10" t="str">
        <x:v>Rationale</x:v>
      </x:c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25" t="n">
        <x:f>'BAC'!R36</x:f>
        <x:v>32125</x:v>
      </x:c>
      <x:c r="E7" s="25" t="n">
        <x:f>Assumptions!D29</x:f>
        <x:v>0</x:v>
      </x:c>
      <x:c r="F7" s="27" t="n">
        <x:f>IF(COUNT(D7,E7)=2,D7+E7,"n.a.")</x:f>
        <x:v>32125</x:v>
      </x:c>
      <x:c r="G7" s="25" t="n">
        <x:f>'BAC'!R39</x:f>
        <x:v>7503.4</x:v>
      </x:c>
      <x:c r="H7" s="31" t="n">
        <x:f>IF(AND(ISNUMBER(F7),ISNUMBER(G7),G7&lt;&gt;0),F7/G7,"n.a.")</x:f>
        <x:v>4.2813924354292725</x:v>
      </x:c>
      <x:c r="I7" s="40" t="n">
        <x:f>IF(AND(ISNUMBER(H7),H7&gt;0),'Multiples'!D7/H7,"n.a.")</x:f>
        <x:v>12.521627348784806</x:v>
      </x:c>
      <x:c r="J7" s="6" t="str">
        <x:f>Assumptions!E29</x:f>
        <x:v>No adjustment applied</x:v>
      </x:c>
      <x:c r="K7" s="6" t="str">
        <x:f>Assumptions!F29</x:f>
        <x:v>Analyst editable. Zero is a modeling policy, not an issuer disclosure.</x:v>
      </x:c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JPM</x:v>
      </x:c>
      <x:c r="D8" s="25" t="n">
        <x:f>'JPM'!R36</x:f>
        <x:v>63634</x:v>
      </x:c>
      <x:c r="E8" s="25" t="n">
        <x:f>Assumptions!D30</x:f>
        <x:v>0</x:v>
      </x:c>
      <x:c r="F8" s="27" t="n">
        <x:f>IF(COUNT(D8,E8)=2,D8+E8,"n.a.")</x:f>
        <x:v>63634</x:v>
      </x:c>
      <x:c r="G8" s="25" t="n">
        <x:f>'JPM'!R39</x:f>
        <x:v>2730.6000000000004</x:v>
      </x:c>
      <x:c r="H8" s="31" t="n">
        <x:f>IF(AND(ISNUMBER(F8),ISNUMBER(G8),G8&lt;&gt;0),F8/G8,"n.a.")</x:f>
        <x:v>23.30403574306013</x:v>
      </x:c>
      <x:c r="I8" s="40" t="n">
        <x:f>IF(AND(ISNUMBER(H8),H8&gt;0),'Multiples'!D8/H8,"n.a.")</x:f>
        <x:v>14.221571623122413</x:v>
      </x:c>
      <x:c r="J8" s="6" t="str">
        <x:f>Assumptions!E30</x:f>
        <x:v>No adjustment applied</x:v>
      </x:c>
      <x:c r="K8" s="6" t="str">
        <x:f>Assumptions!F30</x:f>
        <x:v>Analyst editable. Zero is a modeling policy, not an issuer disclosure.</x:v>
      </x:c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C</x:v>
      </x:c>
      <x:c r="D9" s="25" t="n">
        <x:f>'C'!R36</x:f>
        <x:v>16457</x:v>
      </x:c>
      <x:c r="E9" s="25" t="n">
        <x:f>Assumptions!D31</x:f>
        <x:v>0</x:v>
      </x:c>
      <x:c r="F9" s="27" t="n">
        <x:f>IF(COUNT(D9,E9)=2,D9+E9,"n.a.")</x:f>
        <x:v>16457</x:v>
      </x:c>
      <x:c r="G9" s="25" t="n">
        <x:f>'C'!R39</x:f>
        <x:v>1797.8</x:v>
      </x:c>
      <x:c r="H9" s="31" t="n">
        <x:f>IF(AND(ISNUMBER(F9),ISNUMBER(G9),G9&lt;&gt;0),F9/G9,"n.a.")</x:f>
        <x:v>9.153965958393593</x:v>
      </x:c>
      <x:c r="I9" s="40" t="n">
        <x:f>IF(AND(ISNUMBER(H9),H9&gt;0),'Multiples'!D9/H9,"n.a.")</x:f>
        <x:v>13.991749850633171</x:v>
      </x:c>
      <x:c r="J9" s="6" t="str">
        <x:f>Assumptions!E31</x:f>
        <x:v>No adjustment applied</x:v>
      </x:c>
      <x:c r="K9" s="6" t="str">
        <x:f>Assumptions!F31</x:f>
        <x:v>Analyst editable. Zero is a modeling policy, not an issuer disclosure.</x:v>
      </x:c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25" t="n">
        <x:f>'WFC'!R36</x:f>
        <x:v>21615</x:v>
      </x:c>
      <x:c r="E10" s="25" t="n">
        <x:f>Assumptions!D32</x:f>
        <x:v>0</x:v>
      </x:c>
      <x:c r="F10" s="27" t="n">
        <x:f>IF(COUNT(D10,E10)=2,D10+E10,"n.a.")</x:f>
        <x:v>21615</x:v>
      </x:c>
      <x:c r="G10" s="25" t="n">
        <x:f>'WFC'!R39</x:f>
        <x:v>3143.2000000000003</x:v>
      </x:c>
      <x:c r="H10" s="31" t="n">
        <x:f>IF(AND(ISNUMBER(F10),ISNUMBER(G10),G10&lt;&gt;0),F10/G10,"n.a.")</x:f>
        <x:v>6.8767498091117325</x:v>
      </x:c>
      <x:c r="I10" s="40" t="n">
        <x:f>IF(AND(ISNUMBER(H10),H10&gt;0),'Multiples'!D10/H10,"n.a.")</x:f>
        <x:v>11.928600146337542</x:v>
      </x:c>
      <x:c r="J10" s="6" t="str">
        <x:f>Assumptions!E32</x:f>
        <x:v>No adjustment applied</x:v>
      </x:c>
      <x:c r="K10" s="6" t="str">
        <x:f>Assumptions!F32</x:f>
        <x:v>Analyst editable. Zero is a modeling policy, not an issuer disclosure.</x:v>
      </x:c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25" t="n">
        <x:f>'GS'!R36</x:f>
        <x:v>20046</x:v>
      </x:c>
      <x:c r="E11" s="25" t="n">
        <x:f>Assumptions!D33</x:f>
        <x:v>0</x:v>
      </x:c>
      <x:c r="F11" s="27" t="n">
        <x:f>IF(COUNT(D11,E11)=2,D11+E11,"n.a.")</x:f>
        <x:v>20046</x:v>
      </x:c>
      <x:c r="G11" s="25" t="n">
        <x:f>'GS'!R39</x:f>
        <x:v>310.15000000000003</x:v>
      </x:c>
      <x:c r="H11" s="31" t="n">
        <x:f>IF(AND(ISNUMBER(F11),ISNUMBER(G11),G11&lt;&gt;0),F11/G11,"n.a.")</x:f>
        <x:v>64.63324197968724</x:v>
      </x:c>
      <x:c r="I11" s="40" t="n">
        <x:f>IF(AND(ISNUMBER(H11),H11&gt;0),'Multiples'!D11/H11,"n.a.")</x:f>
        <x:v>13.655357519167099</x:v>
      </x:c>
      <x:c r="J11" s="6" t="str">
        <x:f>Assumptions!E33</x:f>
        <x:v>No adjustment applied</x:v>
      </x:c>
      <x:c r="K11" s="6" t="str">
        <x:f>Assumptions!F33</x:f>
        <x:v>Analyst editable. Zero is a modeling policy, not an issuer disclosure.</x:v>
      </x:c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25" t="n">
        <x:f>'MS'!R36</x:f>
        <x:v>19547</x:v>
      </x:c>
      <x:c r="E12" s="25" t="n">
        <x:f>Assumptions!D34</x:f>
        <x:v>0</x:v>
      </x:c>
      <x:c r="F12" s="27" t="n">
        <x:f>IF(COUNT(D12,E12)=2,D12+E12,"n.a.")</x:f>
        <x:v>19547</x:v>
      </x:c>
      <x:c r="G12" s="25" t="n">
        <x:f>'MS'!R39</x:f>
        <x:v>1580.5</x:v>
      </x:c>
      <x:c r="H12" s="31" t="n">
        <x:f>IF(AND(ISNUMBER(F12),ISNUMBER(G12),G12&lt;&gt;0),F12/G12,"n.a.")</x:f>
        <x:v>12.367605188231572</x:v>
      </x:c>
      <x:c r="I12" s="40" t="n">
        <x:f>IF(AND(ISNUMBER(H12),H12&gt;0),'Multiples'!D12/H12,"n.a.")</x:f>
        <x:v>15.155723326272195</x:v>
      </x:c>
      <x:c r="J12" s="6" t="str">
        <x:f>Assumptions!E34</x:f>
        <x:v>No adjustment applied</x:v>
      </x:c>
      <x:c r="K12" s="6" t="str">
        <x:f>Assumptions!F34</x:f>
        <x:v>Analyst editable. Zero is a modeling policy, not an issuer disclosure.</x:v>
      </x:c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25" t="n">
        <x:f>'USB'!R36</x:f>
        <x:v>7797</x:v>
      </x:c>
      <x:c r="E13" s="25" t="n">
        <x:f>Assumptions!D35</x:f>
        <x:v>0</x:v>
      </x:c>
      <x:c r="F13" s="27" t="n">
        <x:f>IF(COUNT(D13,E13)=2,D13+E13,"n.a.")</x:f>
        <x:v>7797</x:v>
      </x:c>
      <x:c r="G13" s="25" t="n">
        <x:f>'USB'!R39</x:f>
        <x:v>1555.5</x:v>
      </x:c>
      <x:c r="H13" s="31" t="n">
        <x:f>IF(AND(ISNUMBER(F13),ISNUMBER(G13),G13&lt;&gt;0),F13/G13,"n.a.")</x:f>
        <x:v>5.012536162005786</x:v>
      </x:c>
      <x:c r="I13" s="40" t="n">
        <x:f>IF(AND(ISNUMBER(H13),H13&gt;0),'Multiples'!D13/H13,"n.a.")</x:f>
        <x:v>11.37747378494245</x:v>
      </x:c>
      <x:c r="J13" s="6" t="str">
        <x:f>Assumptions!E35</x:f>
        <x:v>No adjustment applied</x:v>
      </x:c>
      <x:c r="K13" s="6" t="str">
        <x:f>Assumptions!F35</x:f>
        <x:v>Analyst editable. Zero is a modeling policy, not an issuer disclosure.</x:v>
      </x:c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25" t="n">
        <x:f>'PNC'!R36</x:f>
        <x:v>7261</x:v>
      </x:c>
      <x:c r="E14" s="25" t="n">
        <x:f>Assumptions!D36</x:f>
        <x:v>0</x:v>
      </x:c>
      <x:c r="F14" s="27" t="n">
        <x:f>IF(COUNT(D14,E14)=2,D14+E14,"n.a.")</x:f>
        <x:v>7261</x:v>
      </x:c>
      <x:c r="G14" s="25" t="n">
        <x:f>'PNC'!R39</x:f>
        <x:v>399</x:v>
      </x:c>
      <x:c r="H14" s="31" t="n">
        <x:f>IF(AND(ISNUMBER(F14),ISNUMBER(G14),G14&lt;&gt;0),F14/G14,"n.a.")</x:f>
        <x:v>18.19799498746867</x:v>
      </x:c>
      <x:c r="I14" s="40" t="n">
        <x:f>IF(AND(ISNUMBER(H14),H14&gt;0),'Multiples'!D14/H14,"n.a.")</x:f>
        <x:v>12.071659148552088</x:v>
      </x:c>
      <x:c r="J14" s="6" t="str">
        <x:f>Assumptions!E36</x:f>
        <x:v>No adjustment applied</x:v>
      </x:c>
      <x:c r="K14" s="6" t="str">
        <x:f>Assumptions!F36</x:f>
        <x:v>Analyst editable. Zero is a modeling policy, not an issuer disclosure.</x:v>
      </x:c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25" t="n">
        <x:f>'TFC'!R36</x:f>
        <x:v>5533</x:v>
      </x:c>
      <x:c r="E15" s="25" t="n">
        <x:f>Assumptions!D37</x:f>
        <x:v>0</x:v>
      </x:c>
      <x:c r="F15" s="27" t="n">
        <x:f>IF(COUNT(D15,E15)=2,D15+E15,"n.a.")</x:f>
        <x:v>5533</x:v>
      </x:c>
      <x:c r="G15" s="25" t="n">
        <x:f>'TFC'!R39</x:f>
        <x:v>1271.6935</x:v>
      </x:c>
      <x:c r="H15" s="31" t="n">
        <x:f>IF(AND(ISNUMBER(F15),ISNUMBER(G15),G15&lt;&gt;0),F15/G15,"n.a.")</x:f>
        <x:v>4.350891154197139</x:v>
      </x:c>
      <x:c r="I15" s="40" t="n">
        <x:f>IF(AND(ISNUMBER(H15),H15&gt;0),'Multiples'!D15/H15,"n.a.")</x:f>
        <x:v>10.61391762481295</x:v>
      </x:c>
      <x:c r="J15" s="6" t="str">
        <x:f>Assumptions!E37</x:f>
        <x:v>No adjustment applied</x:v>
      </x:c>
      <x:c r="K15" s="6" t="str">
        <x:f>Assumptions!F37</x:f>
        <x:v>Analyst editable. Zero is a modeling policy, not an issuer disclosure.</x:v>
      </x:c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25" t="n">
        <x:f>'COF'!R36</x:f>
        <x:v>10195</x:v>
      </x:c>
      <x:c r="E16" s="25" t="n">
        <x:f>Assumptions!D38</x:f>
        <x:v>0</x:v>
      </x:c>
      <x:c r="F16" s="27" t="n">
        <x:f>IF(COUNT(D16,E16)=2,D16+E16,"n.a.")</x:f>
        <x:v>10195</x:v>
      </x:c>
      <x:c r="G16" s="25" t="n">
        <x:f>'COF'!R39</x:f>
        <x:v>630.0999999999999</x:v>
      </x:c>
      <x:c r="H16" s="31" t="n">
        <x:f>IF(AND(ISNUMBER(F16),ISNUMBER(G16),G16&lt;&gt;0),F16/G16,"n.a.")</x:f>
        <x:v>16.17997143310586</x:v>
      </x:c>
      <x:c r="I16" s="40" t="n">
        <x:f>IF(AND(ISNUMBER(H16),H16&gt;0),'Multiples'!D16/H16,"n.a.")</x:f>
        <x:v>12.323877994524256</x:v>
      </x:c>
      <x:c r="J16" s="6" t="str">
        <x:f>Assumptions!E38</x:f>
        <x:v>No adjustment applied</x:v>
      </x:c>
      <x:c r="K16" s="6" t="str">
        <x:f>Assumptions!F38</x:f>
        <x:v>Analyst editable. Zero is a modeling policy, not an issuer disclosure.</x:v>
      </x:c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The primary CCA retains GAAP common earnings. The default analyst adjustment is zero.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A positive after-tax value adds back a charge; a negative value removes a gain. Source and tax treatment are required.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Credit provisions are operating costs of a bank and should not be removed merely because they are unusually large.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Truist disposals and Capital One acquisitions require event-specific accounting review before normalization.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Adjusted EPS and P/E remain separate from the primary GAAP outputs.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  <x:drawing xmlns:r="http://schemas.openxmlformats.org/officeDocument/2006/relationships" r:id="Re93e64504235470d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Profitability comparison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ROE proxy</x:v>
      </x:c>
      <x:c r="E6" s="10" t="str">
        <x:v>ROTE proxy</x:v>
      </x:c>
      <x:c r="F6" s="10" t="str">
        <x:v>ROA proxy</x:v>
      </x:c>
      <x:c r="G6" s="10" t="str">
        <x:v>Common income</x:v>
      </x:c>
      <x:c r="H6" s="10" t="str">
        <x:v>Efficiency</x:v>
      </x:c>
      <x:c r="I6" s="10" t="str">
        <x:v>Pre-provision revenue</x:v>
      </x:c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33" t="n">
        <x:f>'BAC'!R48</x:f>
        <x:v>0.1163481544656523</x:v>
      </x:c>
      <x:c r="E7" s="33" t="n">
        <x:f>'BAC'!R49</x:f>
        <x:v>0.155885916716193</x:v>
      </x:c>
      <x:c r="F7" s="33" t="n">
        <x:f>'BAC'!R50</x:f>
        <x:v>0.009257939746014007</x:v>
      </x:c>
      <x:c r="G7" s="25" t="n">
        <x:f>'BAC'!R36</x:f>
        <x:v>32125</x:v>
      </x:c>
      <x:c r="H7" s="33" t="n">
        <x:f>'BAC'!R51</x:f>
        <x:v>0.6032691194847237</x:v>
      </x:c>
      <x:c r="I7" s="25" t="n">
        <x:f>'BAC'!R32</x:f>
        <x:v>47305</x:v>
      </x:c>
      <x:c r="J7" s="2"/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JPM</x:v>
      </x:c>
      <x:c r="D8" s="33" t="n">
        <x:f>'JPM'!R48</x:f>
        <x:v>0.18432963470961145</x:v>
      </x:c>
      <x:c r="E8" s="33" t="n">
        <x:f>'JPM'!R49</x:f>
        <x:v>0.21731179362312109</x:v>
      </x:c>
      <x:c r="F8" s="33" t="n">
        <x:f>'JPM'!R50</x:f>
        <x:v>0.013302045633203315</x:v>
      </x:c>
      <x:c r="G8" s="25" t="n">
        <x:f>'JPM'!R36</x:f>
        <x:v>63634</x:v>
      </x:c>
      <x:c r="H8" s="33" t="n">
        <x:f>'JPM'!R51</x:f>
        <x:v>0.5136704645751424</x:v>
      </x:c>
      <x:c r="I8" s="25" t="n">
        <x:f>'JPM'!R32</x:f>
        <x:v>96978</x:v>
      </x:c>
      <x:c r="J8" s="2"/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C</x:v>
      </x:c>
      <x:c r="D9" s="33" t="n">
        <x:f>'C'!R48</x:f>
        <x:v>0.08453858739344064</x:v>
      </x:c>
      <x:c r="E9" s="33" t="n">
        <x:f>'C'!R49</x:f>
        <x:v>0.0960779505861473</x:v>
      </x:c>
      <x:c r="F9" s="33" t="n">
        <x:f>'C'!R50</x:f>
        <x:v>0.005965462880698355</x:v>
      </x:c>
      <x:c r="G9" s="25" t="n">
        <x:f>'C'!R36</x:f>
        <x:v>16457</x:v>
      </x:c>
      <x:c r="H9" s="33" t="n">
        <x:f>'C'!R51</x:f>
        <x:v>0.6201401050788091</x:v>
      </x:c>
      <x:c r="I9" s="25" t="n">
        <x:f>'C'!R32</x:f>
        <x:v>34704</x:v>
      </x:c>
      <x:c r="J9" s="2"/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33" t="n">
        <x:f>'WFC'!R48</x:f>
        <x:v>0.1312051571548239</x:v>
      </x:c>
      <x:c r="E10" s="33" t="n">
        <x:f>'WFC'!R49</x:f>
        <x:v>0.15507970960755788</x:v>
      </x:c>
      <x:c r="F10" s="33" t="n">
        <x:f>'WFC'!R50</x:f>
        <x:v>0.010139628049452676</x:v>
      </x:c>
      <x:c r="G10" s="25" t="n">
        <x:f>'WFC'!R36</x:f>
        <x:v>21615</x:v>
      </x:c>
      <x:c r="H10" s="33" t="n">
        <x:f>'WFC'!R51</x:f>
        <x:v>0.640156228397622</x:v>
      </x:c>
      <x:c r="I10" s="25" t="n">
        <x:f>'WFC'!R32</x:f>
        <x:v>31233</x:v>
      </x:c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33" t="n">
        <x:f>'GS'!R48</x:f>
        <x:v>0.18335566663770198</x:v>
      </x:c>
      <x:c r="E11" s="33" t="n">
        <x:f>'GS'!R49</x:f>
        <x:v>0.20074964374783216</x:v>
      </x:c>
      <x:c r="F11" s="33" t="n">
        <x:f>'GS'!R50</x:f>
        <x:v>0.010246580383978408</x:v>
      </x:c>
      <x:c r="G11" s="25" t="n">
        <x:f>'GS'!R36</x:f>
        <x:v>20046</x:v>
      </x:c>
      <x:c r="H11" s="33" t="n">
        <x:f>'GS'!R51</x:f>
        <x:v>0.6234460673987584</x:v>
      </x:c>
      <x:c r="I11" s="25" t="n">
        <x:f>'GS'!R32</x:f>
        <x:v>24929</x:v>
      </x:c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33" t="n">
        <x:f>'MS'!R48</x:f>
        <x:v>0.19069034646583388</x:v>
      </x:c>
      <x:c r="E12" s="33" t="n">
        <x:f>'MS'!R49</x:f>
        <x:v>0.24568624359526184</x:v>
      </x:c>
      <x:c r="F12" s="33" t="n">
        <x:f>'MS'!R50</x:f>
        <x:v>0.012906880885541315</x:v>
      </x:c>
      <x:c r="G12" s="25" t="n">
        <x:f>'MS'!R36</x:f>
        <x:v>19547</x:v>
      </x:c>
      <x:c r="H12" s="33" t="n">
        <x:f>'MS'!R51</x:f>
        <x:v>0.6622203428922888</x:v>
      </x:c>
      <x:c r="I12" s="25" t="n">
        <x:f>'MS'!R32</x:f>
        <x:v>26361</x:v>
      </x:c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33" t="n">
        <x:f>'USB'!R48</x:f>
        <x:v>0.1353011609141548</x:v>
      </x:c>
      <x:c r="E13" s="33" t="n">
        <x:f>'USB'!R49</x:f>
        <x:v>0.1769531914893617</x:v>
      </x:c>
      <x:c r="F13" s="33" t="n">
        <x:f>'USB'!R50</x:f>
        <x:v>0.011041657225721665</x:v>
      </x:c>
      <x:c r="G13" s="25" t="n">
        <x:f>'USB'!R36</x:f>
        <x:v>7797</x:v>
      </x:c>
      <x:c r="H13" s="33" t="n">
        <x:f>'USB'!R51</x:f>
        <x:v>0.5786093364432275</x:v>
      </x:c>
      <x:c r="I13" s="25" t="n">
        <x:f>'USB'!R32</x:f>
        <x:v>12466</x:v>
      </x:c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33" t="n">
        <x:f>'PNC'!R48</x:f>
        <x:v>0.13203802611591398</x:v>
      </x:c>
      <x:c r="E14" s="33" t="n">
        <x:f>'PNC'!R49</x:f>
        <x:v>0.17017237540574429</x:v>
      </x:c>
      <x:c r="F14" s="33" t="n">
        <x:f>'PNC'!R50</x:f>
        <x:v>0.012357666016248263</x:v>
      </x:c>
      <x:c r="G14" s="25" t="n">
        <x:f>'PNC'!R36</x:f>
        <x:v>7261</x:v>
      </x:c>
      <x:c r="H14" s="33" t="n">
        <x:f>'PNC'!R51</x:f>
        <x:v>0.5965795572604491</x:v>
      </x:c>
      <x:c r="I14" s="25" t="n">
        <x:f>'PNC'!R32</x:f>
        <x:v>10096</x:v>
      </x:c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33" t="n">
        <x:f>'TFC'!R48</x:f>
        <x:v>0.09408503872739485</x:v>
      </x:c>
      <x:c r="E15" s="33" t="n">
        <x:f>'TFC'!R49</x:f>
        <x:v>0.13689106608278284</x:v>
      </x:c>
      <x:c r="F15" s="33" t="n">
        <x:f>'TFC'!R50</x:f>
        <x:v>0.01006131711787725</x:v>
      </x:c>
      <x:c r="G15" s="25" t="n">
        <x:f>'TFC'!R36</x:f>
        <x:v>5533</x:v>
      </x:c>
      <x:c r="H15" s="33" t="n">
        <x:f>'TFC'!R51</x:f>
        <x:v>0.5861870503597122</x:v>
      </x:c>
      <x:c r="I15" s="25" t="n">
        <x:f>'TFC'!R32</x:f>
        <x:v>8628</x:v>
      </x:c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33" t="n">
        <x:f>'COF'!R48</x:f>
        <x:v>0.09530932292518755</x:v>
      </x:c>
      <x:c r="E16" s="33" t="n">
        <x:f>'COF'!R49</x:f>
        <x:v>0.15919640223697834</x:v>
      </x:c>
      <x:c r="F16" s="33" t="n">
        <x:f>'COF'!R50</x:f>
        <x:v>0.015298585012188597</x:v>
      </x:c>
      <x:c r="G16" s="25" t="n">
        <x:f>'COF'!R36</x:f>
        <x:v>10195</x:v>
      </x:c>
      <x:c r="H16" s="33" t="n">
        <x:f>'COF'!R51</x:f>
        <x:v>0.5661125711429631</x:v>
      </x:c>
      <x:c r="I16" s="25" t="n">
        <x:f>'COF'!R32</x:f>
        <x:v>26911</x:v>
      </x:c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Returns use common earnings and two-point equity or asset averages. They are issuer-comparable proxies, not daily-average disclosures.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ROTE excludes selected intangible equity and can exceed ROE without an improvement in operating earnings.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Efficiency uses GAAP revenue. Issuer tax-equivalent measures may produce a lower expense ratio.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Acquisition-related charges, card credit costs and trading activity can change returns without a persistent change in franchise quality.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Markets and wealth-management banks should also be reviewed in the commercial-peer exclusion sensitivity.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  <x:drawing xmlns:r="http://schemas.openxmlformats.org/officeDocument/2006/relationships" r:id="R5e539b5cee4e4d2b"/>
  <x:legacyDrawing xmlns:r="http://schemas.openxmlformats.org/officeDocument/2006/relationships" r:id="R98d8d00c7bec492f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Historical growth and structural comparability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Assets 2017</x:v>
      </x:c>
      <x:c r="E6" s="10" t="str">
        <x:v>Assets 2025</x:v>
      </x:c>
      <x:c r="F6" s="10" t="str">
        <x:v>Assets CAGR</x:v>
      </x:c>
      <x:c r="G6" s="10" t="str">
        <x:v>Deposits CAGR</x:v>
      </x:c>
      <x:c r="H6" s="10" t="str">
        <x:v>Loans CAGR</x:v>
      </x:c>
      <x:c r="I6" s="10" t="str">
        <x:v>Revenue CAGR</x:v>
      </x:c>
      <x:c r="J6" s="10" t="str">
        <x:v>Common CAGR</x:v>
      </x:c>
      <x:c r="K6" s="10" t="str">
        <x:v>Structural comparison</x:v>
      </x:c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6" t="n">
        <x:f>'BAC'!E7</x:f>
        <x:v>2281234</x:v>
      </x:c>
      <x:c r="E7" s="6" t="n">
        <x:f>'BAC'!M7</x:f>
        <x:v>3411738</x:v>
      </x:c>
      <x:c r="F7" s="33" t="n">
        <x:f>IF(AND(COUNT('BAC'!E7,'BAC'!M7)=2,'BAC'!E7&gt;0,'BAC'!M7&gt;0),('BAC'!M7/'BAC'!E7)^(1/8)-1,"n.a.")</x:f>
        <x:v>0.05160036848848759</x:v>
      </x:c>
      <x:c r="G7" s="33" t="n">
        <x:f>IF(AND(COUNT('BAC'!E24,'BAC'!M24)=2,'BAC'!E24&gt;0,'BAC'!M24&gt;0),('BAC'!M24/'BAC'!E24)^(1/8)-1,"n.a.")</x:f>
        <x:v>0.05558861959094741</x:v>
      </x:c>
      <x:c r="H7" s="33" t="n">
        <x:f>IF(AND(COUNT('BAC'!E21,'BAC'!M21)=2,'BAC'!E21&gt;0,'BAC'!M21&gt;0),('BAC'!M21/'BAC'!E21)^(1/8)-1,"n.a.")</x:f>
        <x:v>0.029897366692548166</x:v>
      </x:c>
      <x:c r="I7" s="33" t="n">
        <x:f>IF(AND(COUNT('BAC'!E30,'BAC'!M30)=2,'BAC'!E30&gt;0,'BAC'!M30&gt;0),('BAC'!M30/'BAC'!E30)^(1/8)-1,"n.a.")</x:f>
        <x:v>0.03314889052339387</x:v>
      </x:c>
      <x:c r="J7" s="33" t="n">
        <x:f>IF(AND(COUNT('BAC'!E36,'BAC'!M36)=2,'BAC'!E36&gt;0,'BAC'!M36&gt;0),('BAC'!M36/'BAC'!E36)^(1/8)-1,"n.a.")</x:f>
        <x:v>0.07233446780550401</x:v>
      </x:c>
      <x:c r="K7" s="6" t="str">
        <x:f>'Peer Universe'!I7</x:f>
        <x:v>Loan and revenue mix differ</x:v>
      </x:c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JPM</x:v>
      </x:c>
      <x:c r="D8" s="6" t="n">
        <x:f>'JPM'!E7</x:f>
        <x:v>2533600</x:v>
      </x:c>
      <x:c r="E8" s="6" t="n">
        <x:f>'JPM'!M7</x:f>
        <x:v>4424900</x:v>
      </x:c>
      <x:c r="F8" s="33" t="n">
        <x:f>IF(AND(COUNT('JPM'!E7,'JPM'!M7)=2,'JPM'!E7&gt;0,'JPM'!M7&gt;0),('JPM'!M7/'JPM'!E7)^(1/8)-1,"n.a.")</x:f>
        <x:v>0.07218734326323739</x:v>
      </x:c>
      <x:c r="G8" s="33" t="n">
        <x:f>IF(AND(COUNT('JPM'!E24,'JPM'!M24)=2,'JPM'!E24&gt;0,'JPM'!M24&gt;0),('JPM'!M24/'JPM'!E24)^(1/8)-1,"n.a.")</x:f>
        <x:v>0.07416340199489757</x:v>
      </x:c>
      <x:c r="H8" s="33" t="str">
        <x:f>IF(AND(COUNT('JPM'!E21,'JPM'!M21)=2,'JPM'!E21&gt;0,'JPM'!M21&gt;0),('JPM'!M21/'JPM'!E21)^(1/8)-1,"n.a.")</x:f>
        <x:v>n.a.</x:v>
      </x:c>
      <x:c r="I8" s="33" t="n">
        <x:f>IF(AND(COUNT('JPM'!E30,'JPM'!M30)=2,'JPM'!E30&gt;0,'JPM'!M30&gt;0),('JPM'!M30/'JPM'!E30)^(1/8)-1,"n.a.")</x:f>
        <x:v>0.07711162115910986</x:v>
      </x:c>
      <x:c r="J8" s="33" t="n">
        <x:f>IF(AND(COUNT('JPM'!E36,'JPM'!M36)=2,'JPM'!E36&gt;0,'JPM'!M36&gt;0),('JPM'!M36/'JPM'!E36)^(1/8)-1,"n.a.")</x:f>
        <x:v>0.11951302223853522</x:v>
      </x:c>
      <x:c r="K8" s="6" t="str">
        <x:f>'Peer Universe'!I8</x:f>
        <x:v>Loan and revenue mix differ</x:v>
      </x:c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C</x:v>
      </x:c>
      <x:c r="D9" s="6" t="n">
        <x:f>'C'!E7</x:f>
        <x:v>1842465</x:v>
      </x:c>
      <x:c r="E9" s="6" t="n">
        <x:f>'C'!M7</x:f>
        <x:v>2657202</x:v>
      </x:c>
      <x:c r="F9" s="33" t="n">
        <x:f>IF(AND(COUNT('C'!E7,'C'!M7)=2,'C'!E7&gt;0,'C'!M7&gt;0),('C'!M7/'C'!E7)^(1/8)-1,"n.a.")</x:f>
        <x:v>0.0468348337809934</x:v>
      </x:c>
      <x:c r="G9" s="33" t="n">
        <x:f>IF(AND(COUNT('C'!E24,'C'!M24)=2,'C'!E24&gt;0,'C'!M24&gt;0),('C'!M24/'C'!E24)^(1/8)-1,"n.a.")</x:f>
        <x:v>0.048649944358533315</x:v>
      </x:c>
      <x:c r="H9" s="33" t="n">
        <x:f>IF(AND(COUNT('C'!E21,'C'!M21)=2,'C'!E21&gt;0,'C'!M21&gt;0),('C'!M21/'C'!E21)^(1/8)-1,"n.a.")</x:f>
        <x:v>0.015138583498560898</x:v>
      </x:c>
      <x:c r="I9" s="33" t="n">
        <x:f>IF(AND(COUNT('C'!E30,'C'!M30)=2,'C'!E30&gt;0,'C'!M30&gt;0),('C'!M30/'C'!E30)^(1/8)-1,"n.a.")</x:f>
        <x:v>0.020517775004338823</x:v>
      </x:c>
      <x:c r="J9" s="33" t="str">
        <x:f>IF(AND(COUNT('C'!E36,'C'!M36)=2,'C'!E36&gt;0,'C'!M36&gt;0),('C'!M36/'C'!E36)^(1/8)-1,"n.a.")</x:f>
        <x:v>n.a.</x:v>
      </x:c>
      <x:c r="K9" s="6" t="str">
        <x:f>'Peer Universe'!I9</x:f>
        <x:v>Loan and revenue mix differ</x:v>
      </x:c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6" t="n">
        <x:f>'WFC'!E7</x:f>
        <x:v>1951757</x:v>
      </x:c>
      <x:c r="E10" s="6" t="n">
        <x:f>'WFC'!M7</x:f>
        <x:v>2148631</x:v>
      </x:c>
      <x:c r="F10" s="33" t="n">
        <x:f>IF(AND(COUNT('WFC'!E7,'WFC'!M7)=2,'WFC'!E7&gt;0,'WFC'!M7&gt;0),('WFC'!M7/'WFC'!E7)^(1/8)-1,"n.a.")</x:f>
        <x:v>0.012085054038398768</x:v>
      </x:c>
      <x:c r="G10" s="33" t="n">
        <x:f>IF(AND(COUNT('WFC'!E24,'WFC'!M24)=2,'WFC'!E24&gt;0,'WFC'!M24&gt;0),('WFC'!M24/'WFC'!E24)^(1/8)-1,"n.a.")</x:f>
        <x:v>0.008201592056377605</x:v>
      </x:c>
      <x:c r="H10" s="33" t="str">
        <x:f>IF(AND(COUNT('WFC'!E21,'WFC'!M21)=2,'WFC'!E21&gt;0,'WFC'!M21&gt;0),('WFC'!M21/'WFC'!E21)^(1/8)-1,"n.a.")</x:f>
        <x:v>n.a.</x:v>
      </x:c>
      <x:c r="I10" s="33" t="n">
        <x:f>IF(AND(COUNT('WFC'!E30,'WFC'!M30)=2,'WFC'!E30&gt;0,'WFC'!M30&gt;0),('WFC'!M30/'WFC'!E30)^(1/8)-1,"n.a.")</x:f>
        <x:v>-0.00679189231814592</x:v>
      </x:c>
      <x:c r="J10" s="33" t="n">
        <x:f>IF(AND(COUNT('WFC'!E36,'WFC'!M36)=2,'WFC'!E36&gt;0,'WFC'!M36&gt;0),('WFC'!M36/'WFC'!E36)^(1/8)-1,"n.a.")</x:f>
        <x:v>-0.0016453789454576873</x:v>
      </x:c>
      <x:c r="K10" s="6" t="str">
        <x:f>'Peer Universe'!I10</x:f>
        <x:v>Loan and revenue mix differ</x:v>
      </x:c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6" t="n">
        <x:f>'GS'!E7</x:f>
        <x:v>916776</x:v>
      </x:c>
      <x:c r="E11" s="6" t="n">
        <x:f>'GS'!M7</x:f>
        <x:v>1809320</x:v>
      </x:c>
      <x:c r="F11" s="33" t="n">
        <x:f>IF(AND(COUNT('GS'!E7,'GS'!M7)=2,'GS'!E7&gt;0,'GS'!M7&gt;0),('GS'!M7/'GS'!E7)^(1/8)-1,"n.a.")</x:f>
        <x:v>0.08869572743454812</x:v>
      </x:c>
      <x:c r="G11" s="33" t="n">
        <x:f>IF(AND(COUNT('GS'!E24,'GS'!M24)=2,'GS'!E24&gt;0,'GS'!M24&gt;0),('GS'!M24/'GS'!E24)^(1/8)-1,"n.a.")</x:f>
        <x:v>0.17436595529990329</x:v>
      </x:c>
      <x:c r="H11" s="33" t="str">
        <x:f>IF(AND(COUNT('GS'!E21,'GS'!M21)=2,'GS'!E21&gt;0,'GS'!M21&gt;0),('GS'!M21/'GS'!E21)^(1/8)-1,"n.a.")</x:f>
        <x:v>n.a.</x:v>
      </x:c>
      <x:c r="I11" s="33" t="n">
        <x:f>IF(AND(COUNT('GS'!E30,'GS'!M30)=2,'GS'!E30&gt;0,'GS'!M30&gt;0),('GS'!M30/'GS'!E30)^(1/8)-1,"n.a.")</x:f>
        <x:v>0.07479215198016886</x:v>
      </x:c>
      <x:c r="J11" s="33" t="n">
        <x:f>IF(AND(COUNT('GS'!E36,'GS'!M36)=2,'GS'!E36&gt;0,'GS'!M36&gt;0),('GS'!M36/'GS'!E36)^(1/8)-1,"n.a.")</x:f>
        <x:v>0.20425584814511444</x:v>
      </x:c>
      <x:c r="K11" s="6" t="str">
        <x:f>'Peer Universe'!I11</x:f>
        <x:v>Loan and revenue mix differ</x:v>
      </x:c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6" t="n">
        <x:f>'MS'!E7</x:f>
        <x:v>851733</x:v>
      </x:c>
      <x:c r="E12" s="6" t="n">
        <x:f>'MS'!M7</x:f>
        <x:v>1420270</x:v>
      </x:c>
      <x:c r="F12" s="33" t="n">
        <x:f>IF(AND(COUNT('MS'!E7,'MS'!M7)=2,'MS'!E7&gt;0,'MS'!M7&gt;0),('MS'!M7/'MS'!E7)^(1/8)-1,"n.a.")</x:f>
        <x:v>0.0660030074544653</x:v>
      </x:c>
      <x:c r="G12" s="33" t="n">
        <x:f>IF(AND(COUNT('MS'!E24,'MS'!M24)=2,'MS'!E24&gt;0,'MS'!M24&gt;0),('MS'!M24/'MS'!E24)^(1/8)-1,"n.a.")</x:f>
        <x:v>0.12720027153635227</x:v>
      </x:c>
      <x:c r="H12" s="33" t="str">
        <x:f>IF(AND(COUNT('MS'!E21,'MS'!M21)=2,'MS'!E21&gt;0,'MS'!M21&gt;0),('MS'!M21/'MS'!E21)^(1/8)-1,"n.a.")</x:f>
        <x:v>n.a.</x:v>
      </x:c>
      <x:c r="I12" s="33" t="n">
        <x:f>IF(AND(COUNT('MS'!E30,'MS'!M30)=2,'MS'!E30&gt;0,'MS'!M30&gt;0),('MS'!M30/'MS'!E30)^(1/8)-1,"n.a.")</x:f>
        <x:v>0.08078885850242745</x:v>
      </x:c>
      <x:c r="J12" s="33" t="n">
        <x:f>IF(AND(COUNT('MS'!E36,'MS'!M36)=2,'MS'!E36&gt;0,'MS'!M36&gt;0),('MS'!M36/'MS'!E36)^(1/8)-1,"n.a.")</x:f>
        <x:v>0.14273697575082167</x:v>
      </x:c>
      <x:c r="K12" s="6" t="str">
        <x:f>'Peer Universe'!I12</x:f>
        <x:v>Loan and revenue mix differ</x:v>
      </x:c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6" t="n">
        <x:f>'USB'!E7</x:f>
        <x:v>462040</x:v>
      </x:c>
      <x:c r="E13" s="6" t="n">
        <x:f>'USB'!M7</x:f>
        <x:v>692345</x:v>
      </x:c>
      <x:c r="F13" s="33" t="n">
        <x:f>IF(AND(COUNT('USB'!E7,'USB'!M7)=2,'USB'!E7&gt;0,'USB'!M7&gt;0),('USB'!M7/'USB'!E7)^(1/8)-1,"n.a.")</x:f>
        <x:v>0.051853782734206266</x:v>
      </x:c>
      <x:c r="G13" s="33" t="n">
        <x:f>IF(AND(COUNT('USB'!E24,'USB'!M24)=2,'USB'!E24&gt;0,'USB'!M24&gt;0),('USB'!M24/'USB'!E24)^(1/8)-1,"n.a.")</x:f>
        <x:v>0.05234092903926557</x:v>
      </x:c>
      <x:c r="H13" s="33" t="str">
        <x:f>IF(AND(COUNT('USB'!E21,'USB'!M21)=2,'USB'!E21&gt;0,'USB'!M21&gt;0),('USB'!M21/'USB'!E21)^(1/8)-1,"n.a.")</x:f>
        <x:v>n.a.</x:v>
      </x:c>
      <x:c r="I13" s="33" t="n">
        <x:f>IF(AND(COUNT('USB'!E30,'USB'!M30)=2,'USB'!E30&gt;0,'USB'!M30&gt;0),('USB'!M30/'USB'!E30)^(1/8)-1,"n.a.")</x:f>
        <x:v>0.034860439164472234</x:v>
      </x:c>
      <x:c r="J13" s="33" t="n">
        <x:f>IF(AND(COUNT('USB'!E36,'USB'!M36)=2,'USB'!E36&gt;0,'USB'!M36&gt;0),('USB'!M36/'USB'!E36)^(1/8)-1,"n.a.")</x:f>
        <x:v>0.024814636250930056</x:v>
      </x:c>
      <x:c r="K13" s="6" t="str">
        <x:f>'Peer Universe'!I13</x:f>
        <x:v>Loan and revenue mix differ</x:v>
      </x:c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6" t="n">
        <x:f>'PNC'!E7</x:f>
        <x:v>380768</x:v>
      </x:c>
      <x:c r="E14" s="6" t="n">
        <x:f>'PNC'!M7</x:f>
        <x:v>573572</x:v>
      </x:c>
      <x:c r="F14" s="33" t="n">
        <x:f>IF(AND(COUNT('PNC'!E7,'PNC'!M7)=2,'PNC'!E7&gt;0,'PNC'!M7&gt;0),('PNC'!M7/'PNC'!E7)^(1/8)-1,"n.a.")</x:f>
        <x:v>0.052545642023391625</x:v>
      </x:c>
      <x:c r="G14" s="33" t="n">
        <x:f>IF(AND(COUNT('PNC'!E24,'PNC'!M24)=2,'PNC'!E24&gt;0,'PNC'!M24&gt;0),('PNC'!M24/'PNC'!E24)^(1/8)-1,"n.a.")</x:f>
        <x:v>0.06566753480340148</x:v>
      </x:c>
      <x:c r="H14" s="33" t="n">
        <x:f>IF(AND(COUNT('PNC'!E21,'PNC'!M21)=2,'PNC'!E21&gt;0,'PNC'!M21&gt;0),('PNC'!M21/'PNC'!E21)^(1/8)-1,"n.a.")</x:f>
        <x:v>0.05230491084287325</x:v>
      </x:c>
      <x:c r="I14" s="33" t="n">
        <x:f>IF(AND(COUNT('PNC'!E30,'PNC'!M30)=2,'PNC'!E30&gt;0,'PNC'!M30&gt;0),('PNC'!M30/'PNC'!E30)^(1/8)-1,"n.a.")</x:f>
        <x:v>0.05325443808047425</x:v>
      </x:c>
      <x:c r="J14" s="33" t="n">
        <x:f>IF(AND(COUNT('PNC'!E36,'PNC'!M36)=2,'PNC'!E36&gt;0,'PNC'!M36&gt;0),('PNC'!M36/'PNC'!E36)^(1/8)-1,"n.a.")</x:f>
        <x:v>0.055429014661316334</x:v>
      </x:c>
      <x:c r="K14" s="6" t="str">
        <x:f>'Peer Universe'!I14</x:f>
        <x:v>FirstBank acquisition 2026</x:v>
      </x:c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6" t="n">
        <x:f>'TFC'!E7</x:f>
        <x:v>221642</x:v>
      </x:c>
      <x:c r="E15" s="6" t="n">
        <x:f>'TFC'!M7</x:f>
        <x:v>547538</x:v>
      </x:c>
      <x:c r="F15" s="33" t="n">
        <x:f>IF(AND(COUNT('TFC'!E7,'TFC'!M7)=2,'TFC'!E7&gt;0,'TFC'!M7&gt;0),('TFC'!M7/'TFC'!E7)^(1/8)-1,"n.a.")</x:f>
        <x:v>0.11968349291676428</x:v>
      </x:c>
      <x:c r="G15" s="33" t="n">
        <x:f>IF(AND(COUNT('TFC'!E24,'TFC'!M24)=2,'TFC'!E24&gt;0,'TFC'!M24&gt;0),('TFC'!M24/'TFC'!E24)^(1/8)-1,"n.a.")</x:f>
        <x:v>0.12381778143976807</x:v>
      </x:c>
      <x:c r="H15" s="33" t="n">
        <x:f>IF(AND(COUNT('TFC'!E21,'TFC'!M21)=2,'TFC'!E21&gt;0,'TFC'!M21&gt;0),('TFC'!M21/'TFC'!E21)^(1/8)-1,"n.a.")</x:f>
        <x:v>0.108919818105216</x:v>
      </x:c>
      <x:c r="I15" s="33" t="n">
        <x:f>IF(AND(COUNT('TFC'!E30,'TFC'!M30)=2,'TFC'!E30&gt;0,'TFC'!M30&gt;0),('TFC'!M30/'TFC'!E30)^(1/8)-1,"n.a.")</x:f>
        <x:v>0.07589868524767618</x:v>
      </x:c>
      <x:c r="J15" s="33" t="n">
        <x:f>IF(AND(COUNT('TFC'!E36,'TFC'!M36)=2,'TFC'!E36&gt;0,'TFC'!M36&gt;0),('TFC'!M36/'TFC'!E36)^(1/8)-1,"n.a.")</x:f>
        <x:v>0.10609925754285388</x:v>
      </x:c>
      <x:c r="K15" s="6" t="str">
        <x:f>'Peer Universe'!I15</x:f>
        <x:v>BB&amp;T predecessor / 2019 merger</x:v>
      </x:c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6" t="n">
        <x:f>'COF'!E7</x:f>
        <x:v>365693</x:v>
      </x:c>
      <x:c r="E16" s="6" t="n">
        <x:f>'COF'!M7</x:f>
        <x:v>669009</x:v>
      </x:c>
      <x:c r="F16" s="33" t="n">
        <x:f>IF(AND(COUNT('COF'!E7,'COF'!M7)=2,'COF'!E7&gt;0,'COF'!M7&gt;0),('COF'!M7/'COF'!E7)^(1/8)-1,"n.a.")</x:f>
        <x:v>0.07842367652461069</x:v>
      </x:c>
      <x:c r="G16" s="33" t="n">
        <x:f>IF(AND(COUNT('COF'!E24,'COF'!M24)=2,'COF'!E24&gt;0,'COF'!M24&gt;0),('COF'!M24/'COF'!E24)^(1/8)-1,"n.a.")</x:f>
        <x:v>0.08721981545853663</x:v>
      </x:c>
      <x:c r="H16" s="33" t="str">
        <x:f>IF(AND(COUNT('COF'!E21,'COF'!M21)=2,'COF'!E21&gt;0,'COF'!M21&gt;0),('COF'!M21/'COF'!E21)^(1/8)-1,"n.a.")</x:f>
        <x:v>n.a.</x:v>
      </x:c>
      <x:c r="I16" s="33" t="n">
        <x:f>IF(AND(COUNT('COF'!E30,'COF'!M30)=2,'COF'!E30&gt;0,'COF'!M30&gt;0),('COF'!M30/'COF'!E30)^(1/8)-1,"n.a.")</x:f>
        <x:v>0.08788327976625343</x:v>
      </x:c>
      <x:c r="J16" s="33" t="n">
        <x:f>IF(AND(COUNT('COF'!E36,'COF'!M36)=2,'COF'!E36&gt;0,'COF'!M36&gt;0),('COF'!M36/'COF'!E36)^(1/8)-1,"n.a.")</x:f>
        <x:v>0.03133144482839878</x:v>
      </x:c>
      <x:c r="K16" s="6" t="str">
        <x:f>'Peer Universe'!I16</x:f>
        <x:v>Discover acquisition 2025</x:v>
      </x:c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FY2017 to FY2025 contains eight elapsed years; the CAGR exponent is 1/8.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CAGR requires positive starting and ending observations. A zero or negative earnings base remains unavailable.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Acquisitions and disposals can dominate growth. These comparisons are not organic growth rates.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FY2026 estimates are not appended to reported actuals or used as the endpoint of the actual-history CAGR.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Review balance-sheet expansion together with profitability, credit costs and capital rather than assigning an automatic growth premium.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  <x:drawing xmlns:r="http://schemas.openxmlformats.org/officeDocument/2006/relationships" r:id="R2cc4d53516044646"/>
  <x:legacyDrawing xmlns:r="http://schemas.openxmlformats.org/officeDocument/2006/relationships" r:id="R7e04ee25209d4e4f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Tangible Book comparison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Parent equity</x:v>
      </x:c>
      <x:c r="E6" s="10" t="str">
        <x:v>Preferred carrying</x:v>
      </x:c>
      <x:c r="F6" s="10" t="str">
        <x:v>Common equity</x:v>
      </x:c>
      <x:c r="G6" s="10" t="str">
        <x:v>Goodwill</x:v>
      </x:c>
      <x:c r="H6" s="10" t="str">
        <x:v>Other intangibles</x:v>
      </x:c>
      <x:c r="I6" s="10" t="str">
        <x:v>Straight TCE</x:v>
      </x:c>
      <x:c r="J6" s="10" t="str">
        <x:v>Selected TCE</x:v>
      </x:c>
      <x:c r="K6" s="10" t="str">
        <x:v>TBV/share</x:v>
      </x:c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25" t="n">
        <x:f>'BAC'!Q9</x:f>
        <x:v>301094</x:v>
      </x:c>
      <x:c r="E7" s="25" t="n">
        <x:f>'BAC'!Q10</x:f>
        <x:v>24996</x:v>
      </x:c>
      <x:c r="F7" s="25" t="n">
        <x:f>'BAC'!Q11</x:f>
        <x:v>276098</x:v>
      </x:c>
      <x:c r="G7" s="25" t="n">
        <x:f>'BAC'!Q12</x:f>
        <x:v>69021</x:v>
      </x:c>
      <x:c r="H7" s="25" t="n">
        <x:f>'BAC'!Q13</x:f>
        <x:v>1800</x:v>
      </x:c>
      <x:c r="I7" s="25" t="n">
        <x:f>'BAC'!Q14</x:f>
        <x:v>205277</x:v>
      </x:c>
      <x:c r="J7" s="25" t="n">
        <x:f>'BAC'!Q15</x:f>
        <x:v>206090</x:v>
      </x:c>
      <x:c r="K7" s="29" t="n">
        <x:f>'BAC'!Q18</x:f>
        <x:v>29.37</x:v>
      </x:c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JPM</x:v>
      </x:c>
      <x:c r="D8" s="25" t="n">
        <x:f>'JPM'!Q9</x:f>
        <x:v>374598</x:v>
      </x:c>
      <x:c r="E8" s="25" t="n">
        <x:f>'JPM'!Q10</x:f>
        <x:v>21040</x:v>
      </x:c>
      <x:c r="F8" s="25" t="n">
        <x:f>'JPM'!Q11</x:f>
        <x:v>353558</x:v>
      </x:c>
      <x:c r="G8" s="25" t="n">
        <x:f>'JPM'!Q12</x:f>
        <x:v>52711</x:v>
      </x:c>
      <x:c r="H8" s="25" t="str">
        <x:f>'JPM'!Q13</x:f>
        <x:v>n.a.</x:v>
      </x:c>
      <x:c r="I8" s="25" t="str">
        <x:f>'JPM'!Q14</x:f>
        <x:v>n.a.</x:v>
      </x:c>
      <x:c r="J8" s="25" t="n">
        <x:f>'JPM'!Q15</x:f>
        <x:v>301314</x:v>
      </x:c>
      <x:c r="K8" s="29" t="n">
        <x:f>'JPM'!Q18</x:f>
        <x:v>113.35</x:v>
      </x:c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C</x:v>
      </x:c>
      <x:c r="D9" s="25" t="n">
        <x:f>'C'!Q9</x:f>
        <x:v>212015</x:v>
      </x:c>
      <x:c r="E9" s="25" t="n">
        <x:f>'C'!Q10</x:f>
        <x:v>19550</x:v>
      </x:c>
      <x:c r="F9" s="25" t="n">
        <x:f>'C'!Q11</x:f>
        <x:v>192465</x:v>
      </x:c>
      <x:c r="G9" s="25" t="n">
        <x:f>'C'!Q12</x:f>
        <x:v>19012</x:v>
      </x:c>
      <x:c r="H9" s="25" t="n">
        <x:f>'C'!Q13</x:f>
        <x:v>5004</x:v>
      </x:c>
      <x:c r="I9" s="25" t="n">
        <x:f>'C'!Q14</x:f>
        <x:v>168449</x:v>
      </x:c>
      <x:c r="J9" s="25" t="n">
        <x:f>'C'!Q15</x:f>
        <x:v>169237</x:v>
      </x:c>
      <x:c r="K9" s="29" t="n">
        <x:f>'C'!Q18</x:f>
        <x:v>100.89</x:v>
      </x:c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25" t="n">
        <x:f>'WFC'!Q9</x:f>
        <x:v>180190</x:v>
      </x:c>
      <x:c r="E10" s="25" t="n">
        <x:f>'WFC'!Q10</x:f>
        <x:v>15348</x:v>
      </x:c>
      <x:c r="F10" s="25" t="n">
        <x:f>'WFC'!Q11</x:f>
        <x:v>164981</x:v>
      </x:c>
      <x:c r="G10" s="25" t="n">
        <x:f>'WFC'!Q12</x:f>
        <x:v>24963</x:v>
      </x:c>
      <x:c r="H10" s="25" t="str">
        <x:f>'WFC'!Q13</x:f>
        <x:v>n.a.</x:v>
      </x:c>
      <x:c r="I10" s="25" t="str">
        <x:f>'WFC'!Q14</x:f>
        <x:v>n.a.</x:v>
      </x:c>
      <x:c r="J10" s="25" t="n">
        <x:f>'WFC'!Q15</x:f>
        <x:v>139703</x:v>
      </x:c>
      <x:c r="K10" s="29" t="n">
        <x:f>'WFC'!Q18</x:f>
        <x:v>46.13</x:v>
      </x:c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25" t="n">
        <x:f>'GS'!Q9</x:f>
        <x:v>122742</x:v>
      </x:c>
      <x:c r="E11" s="25" t="n">
        <x:f>'GS'!Q10</x:f>
        <x:v>13028</x:v>
      </x:c>
      <x:c r="F11" s="25" t="n">
        <x:f>'GS'!Q11</x:f>
        <x:v>109714</x:v>
      </x:c>
      <x:c r="G11" s="25" t="n">
        <x:f>'GS'!Q12</x:f>
        <x:v>7342</x:v>
      </x:c>
      <x:c r="H11" s="25" t="n">
        <x:f>'GS'!Q13</x:f>
        <x:v>1929</x:v>
      </x:c>
      <x:c r="I11" s="25" t="n">
        <x:f>'GS'!Q14</x:f>
        <x:v>100443</x:v>
      </x:c>
      <x:c r="J11" s="25" t="n">
        <x:f>'GS'!Q15</x:f>
        <x:v>100443</x:v>
      </x:c>
      <x:c r="K11" s="29" t="n">
        <x:f>'GS'!Q18</x:f>
        <x:v>336.61</x:v>
      </x:c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25" t="n">
        <x:f>'MS'!Q9</x:f>
        <x:v>116329</x:v>
      </x:c>
      <x:c r="E12" s="25" t="n">
        <x:f>'MS'!Q10</x:f>
        <x:v>9750</x:v>
      </x:c>
      <x:c r="F12" s="25" t="n">
        <x:f>'MS'!Q11</x:f>
        <x:v>106579</x:v>
      </x:c>
      <x:c r="G12" s="25" t="n">
        <x:f>'MS'!Q12</x:f>
        <x:v>17105</x:v>
      </x:c>
      <x:c r="H12" s="25" t="n">
        <x:f>'MS'!Q13</x:f>
        <x:v>5873</x:v>
      </x:c>
      <x:c r="I12" s="25" t="n">
        <x:f>'MS'!Q14</x:f>
        <x:v>83601</x:v>
      </x:c>
      <x:c r="J12" s="25" t="n">
        <x:f>'MS'!Q15</x:f>
        <x:v>83602</x:v>
      </x:c>
      <x:c r="K12" s="29" t="n">
        <x:f>'MS'!Q18</x:f>
        <x:v>53.18</x:v>
      </x:c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25" t="n">
        <x:f>'USB'!Q9</x:f>
        <x:v>67432</x:v>
      </x:c>
      <x:c r="E13" s="25" t="n">
        <x:f>'USB'!Q10</x:f>
        <x:v>6808</x:v>
      </x:c>
      <x:c r="F13" s="25" t="n">
        <x:f>'USB'!Q11</x:f>
        <x:v>60624</x:v>
      </x:c>
      <x:c r="G13" s="25" t="n">
        <x:f>'USB'!Q12</x:f>
        <x:v>13234</x:v>
      </x:c>
      <x:c r="H13" s="25" t="n">
        <x:f>'USB'!Q13</x:f>
        <x:v>4999</x:v>
      </x:c>
      <x:c r="I13" s="25" t="n">
        <x:f>'USB'!Q14</x:f>
        <x:v>42391</x:v>
      </x:c>
      <x:c r="J13" s="25" t="n">
        <x:f>'USB'!Q15</x:f>
        <x:v>46807</x:v>
      </x:c>
      <x:c r="K13" s="29" t="n">
        <x:f>'USB'!Q18</x:f>
        <x:v>30.04</x:v>
      </x:c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25" t="n">
        <x:f>'PNC'!Q9</x:f>
        <x:v>64008</x:v>
      </x:c>
      <x:c r="E14" s="25" t="n">
        <x:f>'PNC'!Q10</x:f>
        <x:v>5877</x:v>
      </x:c>
      <x:c r="F14" s="25" t="n">
        <x:f>'PNC'!Q11</x:f>
        <x:v>58131</x:v>
      </x:c>
      <x:c r="G14" s="25" t="n">
        <x:f>'PNC'!Q12</x:f>
        <x:v>13317</x:v>
      </x:c>
      <x:c r="H14" s="25" t="n">
        <x:f>'PNC'!Q13</x:f>
        <x:v>844</x:v>
      </x:c>
      <x:c r="I14" s="25" t="n">
        <x:f>'PNC'!Q14</x:f>
        <x:v>43970</x:v>
      </x:c>
      <x:c r="J14" s="25" t="n">
        <x:f>'PNC'!Q15</x:f>
        <x:v>44378</x:v>
      </x:c>
      <x:c r="K14" s="29" t="n">
        <x:f>'PNC'!Q18</x:f>
        <x:v>111.09</x:v>
      </x:c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25" t="n">
        <x:f>'TFC'!Q9</x:f>
        <x:v>64095</x:v>
      </x:c>
      <x:c r="E15" s="25" t="n">
        <x:f>'TFC'!Q10</x:f>
        <x:v>5411</x:v>
      </x:c>
      <x:c r="F15" s="25" t="n">
        <x:f>'TFC'!Q11</x:f>
        <x:v>58684</x:v>
      </x:c>
      <x:c r="G15" s="25" t="n">
        <x:f>'TFC'!Q12</x:f>
        <x:v>17125</x:v>
      </x:c>
      <x:c r="H15" s="25" t="n">
        <x:f>'TFC'!Q13</x:f>
        <x:v>1130</x:v>
      </x:c>
      <x:c r="I15" s="25" t="n">
        <x:f>'TFC'!Q14</x:f>
        <x:v>40429</x:v>
      </x:c>
      <x:c r="J15" s="25" t="n">
        <x:f>'TFC'!Q15</x:f>
        <x:v>40429.00000000001</x:v>
      </x:c>
      <x:c r="K15" s="29" t="n">
        <x:f>'TFC'!Q18</x:f>
        <x:v>33.094416785497366</x:v>
      </x:c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25" t="n">
        <x:f>'COF'!Q9</x:f>
        <x:v>113793</x:v>
      </x:c>
      <x:c r="E16" s="25" t="n">
        <x:f>'COF'!Q10</x:f>
        <x:v>5407</x:v>
      </x:c>
      <x:c r="F16" s="25" t="n">
        <x:f>'COF'!Q11</x:f>
        <x:v>108386</x:v>
      </x:c>
      <x:c r="G16" s="25" t="n">
        <x:f>'COF'!Q12</x:f>
        <x:v>31866</x:v>
      </x:c>
      <x:c r="H16" s="25" t="n">
        <x:f>'COF'!Q13</x:f>
        <x:v>16077</x:v>
      </x:c>
      <x:c r="I16" s="25" t="n">
        <x:f>'COF'!Q14</x:f>
        <x:v>60443</x:v>
      </x:c>
      <x:c r="J16" s="25" t="n">
        <x:f>'COF'!Q15</x:f>
        <x:v>64544.73959555999</x:v>
      </x:c>
      <x:c r="K16" s="29" t="n">
        <x:f>'COF'!Q18</x:f>
        <x:v>105.21</x:v>
      </x:c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Common equity excludes preferred carrying amounts. Preferred par values are not used as carrying amounts.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Straight subtraction deducts goodwill and other intangibles without applying issuer deferred-tax adjustments.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Issuer reported TCE or TBV takes precedence in the selected basis when available. Both versions remain visible.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Book value times a rounded number of end shares is a reconstruction and can differ from exact common equity.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The selected basis should remain consistent when comparing current P/TBV and historical return proxies.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  <x:drawing xmlns:r="http://schemas.openxmlformats.org/officeDocument/2006/relationships" r:id="R08ab5502e1934a7e"/>
  <x:legacyDrawing xmlns:r="http://schemas.openxmlformats.org/officeDocument/2006/relationships" r:id="R501b349390fd4a78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Capital comparison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Standardized CET1</x:v>
      </x:c>
      <x:c r="E6" s="10" t="str">
        <x:v>Common equity</x:v>
      </x:c>
      <x:c r="F6" s="10" t="str">
        <x:v>Tangible equity</x:v>
      </x:c>
      <x:c r="G6" s="10" t="str">
        <x:v>Assets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33" t="n">
        <x:f>'BAC'!Q47</x:f>
        <x:v>0.11199999999999999</x:v>
      </x:c>
      <x:c r="E7" s="25" t="n">
        <x:f>'BAC'!Q11</x:f>
        <x:v>276098</x:v>
      </x:c>
      <x:c r="F7" s="25" t="n">
        <x:f>'BAC'!Q15</x:f>
        <x:v>206090</x:v>
      </x:c>
      <x:c r="G7" s="25" t="n">
        <x:f>'BAC'!Q7</x:f>
        <x:v>3499191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JPM</x:v>
      </x:c>
      <x:c r="D8" s="33" t="n">
        <x:f>'JPM'!Q47</x:f>
        <x:v>0.142</x:v>
      </x:c>
      <x:c r="E8" s="25" t="n">
        <x:f>'JPM'!Q11</x:f>
        <x:v>353558</x:v>
      </x:c>
      <x:c r="F8" s="25" t="n">
        <x:f>'JPM'!Q15</x:f>
        <x:v>301314</x:v>
      </x:c>
      <x:c r="G8" s="25" t="n">
        <x:f>'JPM'!Q7</x:f>
        <x:v>5015069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C</x:v>
      </x:c>
      <x:c r="D9" s="33" t="n">
        <x:f>'C'!Q47</x:f>
        <x:v>0.1278</x:v>
      </x:c>
      <x:c r="E9" s="25" t="n">
        <x:f>'C'!Q11</x:f>
        <x:v>192465</x:v>
      </x:c>
      <x:c r="F9" s="25" t="n">
        <x:f>'C'!Q15</x:f>
        <x:v>169237</x:v>
      </x:c>
      <x:c r="G9" s="25" t="n">
        <x:f>'C'!Q7</x:f>
        <x:v>2894654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33" t="n">
        <x:f>'WFC'!Q47</x:f>
        <x:v>0.1026</x:v>
      </x:c>
      <x:c r="E10" s="25" t="n">
        <x:f>'WFC'!Q11</x:f>
        <x:v>164981</x:v>
      </x:c>
      <x:c r="F10" s="25" t="n">
        <x:f>'WFC'!Q15</x:f>
        <x:v>139703</x:v>
      </x:c>
      <x:c r="G10" s="25" t="n">
        <x:f>'WFC'!Q7</x:f>
        <x:v>2282201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33" t="n">
        <x:f>'GS'!Q47</x:f>
        <x:v>0.129</x:v>
      </x:c>
      <x:c r="E11" s="25" t="n">
        <x:f>'GS'!Q11</x:f>
        <x:v>109714</x:v>
      </x:c>
      <x:c r="F11" s="25" t="n">
        <x:f>'GS'!Q15</x:f>
        <x:v>100443</x:v>
      </x:c>
      <x:c r="G11" s="25" t="n">
        <x:f>'GS'!Q7</x:f>
        <x:v>2127711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33" t="n">
        <x:f>'MS'!Q47</x:f>
        <x:v>0.149</x:v>
      </x:c>
      <x:c r="E12" s="25" t="n">
        <x:f>'MS'!Q11</x:f>
        <x:v>106579</x:v>
      </x:c>
      <x:c r="F12" s="25" t="n">
        <x:f>'MS'!Q15</x:f>
        <x:v>83602</x:v>
      </x:c>
      <x:c r="G12" s="25" t="n">
        <x:f>'MS'!Q7</x:f>
        <x:v>1675057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33" t="n">
        <x:f>'USB'!Q47</x:f>
        <x:v>0.10800000000000001</x:v>
      </x:c>
      <x:c r="E13" s="25" t="n">
        <x:f>'USB'!Q11</x:f>
        <x:v>60624</x:v>
      </x:c>
      <x:c r="F13" s="25" t="n">
        <x:f>'USB'!Q15</x:f>
        <x:v>46807</x:v>
      </x:c>
      <x:c r="G13" s="25" t="n">
        <x:f>'USB'!Q7</x:f>
        <x:v>725918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33" t="n">
        <x:f>'PNC'!Q47</x:f>
        <x:v>0.099</x:v>
      </x:c>
      <x:c r="E14" s="25" t="n">
        <x:f>'PNC'!Q11</x:f>
        <x:v>58131</x:v>
      </x:c>
      <x:c r="F14" s="25" t="n">
        <x:f>'PNC'!Q15</x:f>
        <x:v>44378</x:v>
      </x:c>
      <x:c r="G14" s="25" t="n">
        <x:f>'PNC'!Q7</x:f>
        <x:v>616034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33" t="n">
        <x:f>'TFC'!Q47</x:f>
        <x:v>0.109</x:v>
      </x:c>
      <x:c r="E15" s="25" t="n">
        <x:f>'TFC'!Q11</x:f>
        <x:v>58684</x:v>
      </x:c>
      <x:c r="F15" s="25" t="n">
        <x:f>'TFC'!Q15</x:f>
        <x:v>40429.00000000001</x:v>
      </x:c>
      <x:c r="G15" s="25" t="n">
        <x:f>'TFC'!Q7</x:f>
        <x:v>556023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33" t="n">
        <x:f>'COF'!Q47</x:f>
        <x:v>0.13699999999999998</x:v>
      </x:c>
      <x:c r="E16" s="25" t="n">
        <x:f>'COF'!Q11</x:f>
        <x:v>108386</x:v>
      </x:c>
      <x:c r="F16" s="25" t="n">
        <x:f>'COF'!Q15</x:f>
        <x:v>64544.73959555999</x:v>
      </x:c>
      <x:c r="G16" s="25" t="n">
        <x:f>'COF'!Q7</x:f>
        <x:v>673835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The ratios shown are actual standardized CET1, rather than minimum requirements or advanced-approach ratios.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Regulatory capital and accounting tangible common equity use different deduction rules and denominators.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A higher capital ratio alone does not establish greater franchise value or lower credit risk.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RWA composition, stress requirements, acquisition effects and capital distributions can explain cross-bank differences.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The model excludes regulatory and earnings updates released after the fixed information cutoff.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  <x:drawing xmlns:r="http://schemas.openxmlformats.org/officeDocument/2006/relationships" r:id="Rbc3d60bf2636425c"/>
  <x:legacyDrawing xmlns:r="http://schemas.openxmlformats.org/officeDocument/2006/relationships" r:id="R0c79169e3bf2424b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Credit Quality comparison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Gross loans</x:v>
      </x:c>
      <x:c r="E6" s="10" t="str">
        <x:v>Loan allowance</x:v>
      </x:c>
      <x:c r="F6" s="10" t="str">
        <x:v>Coverage</x:v>
      </x:c>
      <x:c r="G6" s="10" t="str">
        <x:v>Provision / residual</x:v>
      </x:c>
      <x:c r="H6" s="10" t="str">
        <x:v>Net charge-offs</x:v>
      </x:c>
      <x:c r="I6" s="10" t="str">
        <x:v>NCO / end loans</x:v>
      </x:c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25" t="n">
        <x:f>'BAC'!Q21</x:f>
        <x:v>1217619</x:v>
      </x:c>
      <x:c r="E7" s="25" t="n">
        <x:f>'BAC'!Q23</x:f>
        <x:v>13114</x:v>
      </x:c>
      <x:c r="F7" s="33" t="n">
        <x:f>'BAC'!Q53</x:f>
        <x:v>0.010770199873687911</x:v>
      </x:c>
      <x:c r="G7" s="25" t="n">
        <x:f>'BAC'!R33</x:f>
        <x:v>5306</x:v>
      </x:c>
      <x:c r="H7" s="25" t="str">
        <x:f>'BAC'!R46</x:f>
        <x:v>n.a.</x:v>
      </x:c>
      <x:c r="I7" s="33" t="str">
        <x:f>'BAC'!R54</x:f>
        <x:v>n.a.</x:v>
      </x:c>
      <x:c r="J7" s="2"/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JPM</x:v>
      </x:c>
      <x:c r="D8" s="25" t="n">
        <x:f>'JPM'!Q21</x:f>
        <x:v>1463808</x:v>
      </x:c>
      <x:c r="E8" s="25" t="n">
        <x:f>'JPM'!Q23</x:f>
        <x:v>26152</x:v>
      </x:c>
      <x:c r="F8" s="33" t="n">
        <x:f>'JPM'!Q53</x:f>
        <x:v>0.017865731024833856</x:v>
      </x:c>
      <x:c r="G8" s="25" t="n">
        <x:f>'JPM'!R33</x:f>
        <x:v>13080</x:v>
      </x:c>
      <x:c r="H8" s="25" t="str">
        <x:f>'JPM'!R46</x:f>
        <x:v>n.a.</x:v>
      </x:c>
      <x:c r="I8" s="33" t="str">
        <x:f>'JPM'!R54</x:f>
        <x:v>n.a.</x:v>
      </x:c>
      <x:c r="J8" s="2"/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C</x:v>
      </x:c>
      <x:c r="D9" s="25" t="n">
        <x:f>'C'!Q21</x:f>
        <x:v>793658</x:v>
      </x:c>
      <x:c r="E9" s="25" t="n">
        <x:f>'C'!Q23</x:f>
        <x:v>19961</x:v>
      </x:c>
      <x:c r="F9" s="33" t="n">
        <x:f>'C'!Q53</x:f>
        <x:v>0.02515063163226478</x:v>
      </x:c>
      <x:c r="G9" s="25" t="n">
        <x:f>'C'!R33</x:f>
        <x:v>9997</x:v>
      </x:c>
      <x:c r="H9" s="25" t="str">
        <x:f>'C'!R46</x:f>
        <x:v>n.a.</x:v>
      </x:c>
      <x:c r="I9" s="33" t="str">
        <x:f>'C'!R54</x:f>
        <x:v>n.a.</x:v>
      </x:c>
      <x:c r="J9" s="2"/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25" t="n">
        <x:f>'WFC'!Q21</x:f>
        <x:v>1031115</x:v>
      </x:c>
      <x:c r="E10" s="25" t="str">
        <x:f>'WFC'!Q23</x:f>
        <x:v>n.a.</x:v>
      </x:c>
      <x:c r="F10" s="33" t="str">
        <x:f>'WFC'!Q53</x:f>
        <x:v>n.a.</x:v>
      </x:c>
      <x:c r="G10" s="25" t="n">
        <x:f>'WFC'!R33</x:f>
        <x:v>3770</x:v>
      </x:c>
      <x:c r="H10" s="25" t="str">
        <x:f>'WFC'!R46</x:f>
        <x:v>n.a.</x:v>
      </x:c>
      <x:c r="I10" s="33" t="str">
        <x:f>'WFC'!R54</x:f>
        <x:v>n.a.</x:v>
      </x:c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25" t="n">
        <x:f>'GS'!Q21</x:f>
        <x:v>263076</x:v>
      </x:c>
      <x:c r="E11" s="25" t="n">
        <x:f>'GS'!Q23</x:f>
        <x:v>2188</x:v>
      </x:c>
      <x:c r="F11" s="33" t="n">
        <x:f>'GS'!Q53</x:f>
        <x:v>0.008316988246742386</x:v>
      </x:c>
      <x:c r="G11" s="25" t="n">
        <x:f>'GS'!R33</x:f>
        <x:v>-1367</x:v>
      </x:c>
      <x:c r="H11" s="25" t="str">
        <x:f>'GS'!R46</x:f>
        <x:v>n.a.</x:v>
      </x:c>
      <x:c r="I11" s="33" t="str">
        <x:f>'GS'!R54</x:f>
        <x:v>n.a.</x:v>
      </x:c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25" t="n">
        <x:f>'MS'!Q21</x:f>
        <x:v>316901</x:v>
      </x:c>
      <x:c r="E12" s="25" t="n">
        <x:f>'MS'!Q23</x:f>
        <x:v>1248</x:v>
      </x:c>
      <x:c r="F12" s="33" t="n">
        <x:f>'MS'!Q53</x:f>
        <x:v>0.0039381384091561715</x:v>
      </x:c>
      <x:c r="G12" s="25" t="n">
        <x:f>'MS'!R33</x:f>
        <x:v>214</x:v>
      </x:c>
      <x:c r="H12" s="25" t="str">
        <x:f>'MS'!R46</x:f>
        <x:v>n.a.</x:v>
      </x:c>
      <x:c r="I12" s="33" t="str">
        <x:f>'MS'!R54</x:f>
        <x:v>n.a.</x:v>
      </x:c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25" t="n">
        <x:f>'USB'!Q21</x:f>
        <x:v>410300</x:v>
      </x:c>
      <x:c r="E13" s="25" t="n">
        <x:f>'USB'!Q23</x:f>
        <x:v>7645</x:v>
      </x:c>
      <x:c r="F13" s="33" t="n">
        <x:f>'USB'!Q53</x:f>
        <x:v>0.018632707774798928</x:v>
      </x:c>
      <x:c r="G13" s="25" t="n">
        <x:f>'USB'!R33</x:f>
        <x:v>2262</x:v>
      </x:c>
      <x:c r="H13" s="25" t="str">
        <x:f>'USB'!R46</x:f>
        <x:v>n.a.</x:v>
      </x:c>
      <x:c r="I13" s="33" t="str">
        <x:f>'USB'!R54</x:f>
        <x:v>n.a.</x:v>
      </x:c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25" t="n">
        <x:f>'PNC'!Q21</x:f>
        <x:v>367953</x:v>
      </x:c>
      <x:c r="E14" s="25" t="n">
        <x:f>'PNC'!Q23</x:f>
        <x:v>4652</x:v>
      </x:c>
      <x:c r="F14" s="33" t="n">
        <x:f>'PNC'!Q53</x:f>
        <x:v>0.012642919068467984</x:v>
      </x:c>
      <x:c r="G14" s="25" t="n">
        <x:f>'PNC'!R33</x:f>
        <x:v>707</x:v>
      </x:c>
      <x:c r="H14" s="25" t="str">
        <x:f>'PNC'!R46</x:f>
        <x:v>n.a.</x:v>
      </x:c>
      <x:c r="I14" s="33" t="str">
        <x:f>'PNC'!R54</x:f>
        <x:v>n.a.</x:v>
      </x:c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25" t="n">
        <x:f>'TFC'!Q21</x:f>
        <x:v>329796</x:v>
      </x:c>
      <x:c r="E15" s="25" t="n">
        <x:f>'TFC'!Q23</x:f>
        <x:v>4983</x:v>
      </x:c>
      <x:c r="F15" s="33" t="n">
        <x:f>'TFC'!Q53</x:f>
        <x:v>0.015109340319470218</x:v>
      </x:c>
      <x:c r="G15" s="25" t="n">
        <x:f>'TFC'!R33</x:f>
        <x:v>1822</x:v>
      </x:c>
      <x:c r="H15" s="25" t="str">
        <x:f>'TFC'!R46</x:f>
        <x:v>n.a.</x:v>
      </x:c>
      <x:c r="I15" s="33" t="str">
        <x:f>'TFC'!R54</x:f>
        <x:v>n.a.</x:v>
      </x:c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25" t="n">
        <x:f>'COF'!Q21</x:f>
        <x:v>457168</x:v>
      </x:c>
      <x:c r="E16" s="25" t="n">
        <x:f>'COF'!Q23</x:f>
        <x:v>22966</x:v>
      </x:c>
      <x:c r="F16" s="33" t="n">
        <x:f>'COF'!Q53</x:f>
        <x:v>0.05023536205508697</x:v>
      </x:c>
      <x:c r="G16" s="25" t="n">
        <x:f>'COF'!R33</x:f>
        <x:v>13913</x:v>
      </x:c>
      <x:c r="H16" s="25" t="str">
        <x:f>'COF'!R46</x:f>
        <x:v>n.a.</x:v>
      </x:c>
      <x:c r="I16" s="33" t="str">
        <x:f>'COF'!R54</x:f>
        <x:v>n.a.</x:v>
      </x:c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Loan totals preserve the selected issuer definition and period. Gross and net loans are kept separate.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Loan allowance excludes an unfunded commitment reserve unless specifically reported within the selected balance.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Net charge-offs require both charge-offs and recoveries. Missing recovery data is not substituted with zero.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The cost-of-risk proxy uses period-end loans and differs from an issuer average-loan charge-off rate.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Capital One card exposures and acquisition accounting make a uniform basis-point stress an analytical comparison, not equal economic severity.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  <x:drawing xmlns:r="http://schemas.openxmlformats.org/officeDocument/2006/relationships" r:id="R263d4aad1ed640f6"/>
  <x:legacyDrawing xmlns:r="http://schemas.openxmlformats.org/officeDocument/2006/relationships" r:id="Rc93b6773de67431f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Funding comparison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Deposits</x:v>
      </x:c>
      <x:c r="E6" s="10" t="str">
        <x:v>Gross loans</x:v>
      </x:c>
      <x:c r="F6" s="10" t="str">
        <x:v>Loans / deposits</x:v>
      </x:c>
      <x:c r="G6" s="10" t="str">
        <x:v>Cash equivalents</x:v>
      </x:c>
      <x:c r="H6" s="10" t="str">
        <x:v>LTM net interest</x:v>
      </x:c>
      <x:c r="I6" s="10" t="str">
        <x:v>LTM net revenue</x:v>
      </x:c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25" t="n">
        <x:f>'BAC'!Q24</x:f>
        <x:v>2025124</x:v>
      </x:c>
      <x:c r="E7" s="25" t="n">
        <x:f>'BAC'!Q21</x:f>
        <x:v>1217619</x:v>
      </x:c>
      <x:c r="F7" s="33" t="n">
        <x:f>'BAC'!Q52</x:f>
        <x:v>0.6012565156503997</x:v>
      </x:c>
      <x:c r="G7" s="25" t="str">
        <x:f>'BAC'!Q25</x:f>
        <x:v>n.a.</x:v>
      </x:c>
      <x:c r="H7" s="25" t="n">
        <x:f>'BAC'!R28</x:f>
        <x:v>62725</x:v>
      </x:c>
      <x:c r="I7" s="25" t="n">
        <x:f>'BAC'!R30</x:f>
        <x:v>119237</x:v>
      </x:c>
      <x:c r="J7" s="2"/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JPM</x:v>
      </x:c>
      <x:c r="D8" s="25" t="n">
        <x:f>'JPM'!Q24</x:f>
        <x:v>2713700</x:v>
      </x:c>
      <x:c r="E8" s="25" t="n">
        <x:f>'JPM'!Q21</x:f>
        <x:v>1463808</x:v>
      </x:c>
      <x:c r="F8" s="33" t="n">
        <x:f>'JPM'!Q52</x:f>
        <x:v>0.5394140840918303</x:v>
      </x:c>
      <x:c r="G8" s="25" t="str">
        <x:f>'JPM'!Q25</x:f>
        <x:v>n.a.</x:v>
      </x:c>
      <x:c r="H8" s="25" t="n">
        <x:f>'JPM'!R28</x:f>
        <x:v>99838</x:v>
      </x:c>
      <x:c r="I8" s="25" t="n">
        <x:f>'JPM'!R30</x:f>
        <x:v>199408</x:v>
      </x:c>
      <x:c r="J8" s="2"/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C</x:v>
      </x:c>
      <x:c r="D9" s="25" t="n">
        <x:f>'C'!Q24</x:f>
        <x:v>1492607</x:v>
      </x:c>
      <x:c r="E9" s="25" t="n">
        <x:f>'C'!Q21</x:f>
        <x:v>793658</x:v>
      </x:c>
      <x:c r="F9" s="33" t="n">
        <x:f>'C'!Q52</x:f>
        <x:v>0.531726033711486</x:v>
      </x:c>
      <x:c r="G9" s="25" t="str">
        <x:f>'C'!Q25</x:f>
        <x:v>n.a.</x:v>
      </x:c>
      <x:c r="H9" s="25" t="n">
        <x:f>'C'!R28</x:f>
        <x:v>63471</x:v>
      </x:c>
      <x:c r="I9" s="25" t="n">
        <x:f>'C'!R30</x:f>
        <x:v>91360</x:v>
      </x:c>
      <x:c r="J9" s="2"/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25" t="n">
        <x:f>'WFC'!Q24</x:f>
        <x:v>1501405</x:v>
      </x:c>
      <x:c r="E10" s="25" t="n">
        <x:f>'WFC'!Q21</x:f>
        <x:v>1031115</x:v>
      </x:c>
      <x:c r="F10" s="33" t="n">
        <x:f>'WFC'!Q52</x:f>
        <x:v>0.6867667284976405</x:v>
      </x:c>
      <x:c r="G10" s="25" t="str">
        <x:f>'WFC'!Q25</x:f>
        <x:v>n.a.</x:v>
      </x:c>
      <x:c r="H10" s="25" t="n">
        <x:f>'WFC'!R28</x:f>
        <x:v>48694</x:v>
      </x:c>
      <x:c r="I10" s="25" t="n">
        <x:f>'WFC'!R30</x:f>
        <x:v>86796</x:v>
      </x:c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25" t="n">
        <x:f>'GS'!Q24</x:f>
        <x:v>557955</x:v>
      </x:c>
      <x:c r="E11" s="25" t="n">
        <x:f>'GS'!Q21</x:f>
        <x:v>263076</x:v>
      </x:c>
      <x:c r="F11" s="33" t="n">
        <x:f>'GS'!Q52</x:f>
        <x:v>0.47150038981638304</x:v>
      </x:c>
      <x:c r="G11" s="25" t="n">
        <x:f>'GS'!Q25</x:f>
        <x:v>187266</x:v>
      </x:c>
      <x:c r="H11" s="25" t="n">
        <x:f>'GS'!R28</x:f>
        <x:v>15069</x:v>
      </x:c>
      <x:c r="I11" s="25" t="n">
        <x:f>'GS'!R30</x:f>
        <x:v>66203</x:v>
      </x:c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25" t="n">
        <x:f>'MS'!Q24</x:f>
        <x:v>446068</x:v>
      </x:c>
      <x:c r="E12" s="25" t="n">
        <x:f>'MS'!Q21</x:f>
        <x:v>316901</x:v>
      </x:c>
      <x:c r="F12" s="33" t="n">
        <x:f>'MS'!Q52</x:f>
        <x:v>0.7104320417514819</x:v>
      </x:c>
      <x:c r="G12" s="25" t="n">
        <x:f>'MS'!Q25</x:f>
        <x:v>160135</x:v>
      </x:c>
      <x:c r="H12" s="25" t="n">
        <x:f>'MS'!R28</x:f>
        <x:v>10829</x:v>
      </x:c>
      <x:c r="I12" s="25" t="n">
        <x:f>'MS'!R30</x:f>
        <x:v>78042</x:v>
      </x:c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25" t="n">
        <x:f>'USB'!Q24</x:f>
        <x:v>532066</x:v>
      </x:c>
      <x:c r="E13" s="25" t="n">
        <x:f>'USB'!Q21</x:f>
        <x:v>410300</x:v>
      </x:c>
      <x:c r="F13" s="33" t="n">
        <x:f>'USB'!Q52</x:f>
        <x:v>0.7711449331473915</x:v>
      </x:c>
      <x:c r="G13" s="25" t="str">
        <x:f>'USB'!Q25</x:f>
        <x:v>n.a.</x:v>
      </x:c>
      <x:c r="H13" s="25" t="n">
        <x:f>'USB'!R28</x:f>
        <x:v>17130</x:v>
      </x:c>
      <x:c r="I13" s="25" t="n">
        <x:f>'USB'!R30</x:f>
        <x:v>29583</x:v>
      </x:c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25" t="n">
        <x:f>'PNC'!Q24</x:f>
        <x:v>449792</x:v>
      </x:c>
      <x:c r="E14" s="25" t="n">
        <x:f>'PNC'!Q21</x:f>
        <x:v>367953</x:v>
      </x:c>
      <x:c r="F14" s="33" t="n">
        <x:f>'PNC'!Q52</x:f>
        <x:v>0.8180514548947069</x:v>
      </x:c>
      <x:c r="G14" s="25" t="str">
        <x:f>'PNC'!Q25</x:f>
        <x:v>n.a.</x:v>
      </x:c>
      <x:c r="H14" s="25" t="n">
        <x:f>'PNC'!R28</x:f>
        <x:v>15447</x:v>
      </x:c>
      <x:c r="I14" s="25" t="n">
        <x:f>'PNC'!R30</x:f>
        <x:v>25026</x:v>
      </x:c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25" t="n">
        <x:f>'TFC'!Q24</x:f>
        <x:v>409379</x:v>
      </x:c>
      <x:c r="E15" s="25" t="n">
        <x:f>'TFC'!Q21</x:f>
        <x:v>329796</x:v>
      </x:c>
      <x:c r="F15" s="33" t="n">
        <x:f>'TFC'!Q52</x:f>
        <x:v>0.8056006781002445</x:v>
      </x:c>
      <x:c r="G15" s="25" t="str">
        <x:f>'TFC'!Q25</x:f>
        <x:v>n.a.</x:v>
      </x:c>
      <x:c r="H15" s="25" t="n">
        <x:f>'TFC'!R28</x:f>
        <x:v>14549</x:v>
      </x:c>
      <x:c r="I15" s="25" t="n">
        <x:f>'TFC'!R30</x:f>
        <x:v>20850</x:v>
      </x:c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25" t="n">
        <x:f>'COF'!Q24</x:f>
        <x:v>484257</x:v>
      </x:c>
      <x:c r="E16" s="25" t="n">
        <x:f>'COF'!Q21</x:f>
        <x:v>457168</x:v>
      </x:c>
      <x:c r="F16" s="33" t="n">
        <x:f>'COF'!Q52</x:f>
        <x:v>0.9440606950441605</x:v>
      </x:c>
      <x:c r="G16" s="25" t="str">
        <x:f>'COF'!Q25</x:f>
        <x:v>n.a.</x:v>
      </x:c>
      <x:c r="H16" s="25" t="n">
        <x:f>'COF'!R28</x:f>
        <x:v>49389</x:v>
      </x:c>
      <x:c r="I16" s="25" t="n">
        <x:f>'COF'!R30</x:f>
        <x:v>62023</x:v>
      </x:c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Loans and deposits are June 2026 stocks. Net interest income and revenue are twelve-month flows.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The loan-to-deposit ratio is descriptive. Deposit costs, uninsured balances and liquidity composition require separate evidence.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Markets and wealth banks have different funding sources and asset mixes from commercial lenders.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Cash equivalents do not alone establish regulatory liquidity coverage or net stable funding ratios.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A missing funding or cash definition stays unavailable rather than becoming zero.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  <x:drawing xmlns:r="http://schemas.openxmlformats.org/officeDocument/2006/relationships" r:id="Rd9178ff67cd24229"/>
  <x:legacyDrawing xmlns:r="http://schemas.openxmlformats.org/officeDocument/2006/relationships" r:id="R9f90616261184b31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Shareholder Returns comparison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LTM dividends/share</x:v>
      </x:c>
      <x:c r="E6" s="10" t="str">
        <x:v>LTM cash dividends</x:v>
      </x:c>
      <x:c r="F6" s="10" t="str">
        <x:v>LTM repurchases</x:v>
      </x:c>
      <x:c r="G6" s="10" t="str">
        <x:v>End shares</x:v>
      </x:c>
      <x:c r="H6" s="10" t="str">
        <x:v>FY2025 common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29" t="str">
        <x:f>'BAC'!R41</x:f>
        <x:v>n.a.</x:v>
      </x:c>
      <x:c r="E7" s="25" t="str">
        <x:f>'BAC'!R42</x:f>
        <x:v>n.a.</x:v>
      </x:c>
      <x:c r="F7" s="25" t="n">
        <x:f>'BAC'!R43</x:f>
        <x:v>24856</x:v>
      </x:c>
      <x:c r="G7" s="25" t="n">
        <x:f>'BAC'!Q16</x:f>
        <x:v>7017.96746</x:v>
      </x:c>
      <x:c r="H7" s="25" t="n">
        <x:f>'BAC'!M36</x:f>
        <x:v>29055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JPM</x:v>
      </x:c>
      <x:c r="D8" s="29" t="n">
        <x:f>'JPM'!R41</x:f>
        <x:v>6.000000000000001</x:v>
      </x:c>
      <x:c r="E8" s="25" t="n">
        <x:f>'JPM'!R42</x:f>
        <x:v>17313</x:v>
      </x:c>
      <x:c r="F8" s="25" t="n">
        <x:f>'JPM'!R43</x:f>
        <x:v>31670</x:v>
      </x:c>
      <x:c r="G8" s="25" t="n">
        <x:f>'JPM'!Q16</x:f>
        <x:v>2658.186195</x:v>
      </x:c>
      <x:c r="H8" s="25" t="n">
        <x:f>'JPM'!M36</x:f>
        <x:v>55681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C</x:v>
      </x:c>
      <x:c r="D9" s="29" t="str">
        <x:f>'C'!R41</x:f>
        <x:v>n.a.</x:v>
      </x:c>
      <x:c r="E9" s="25" t="n">
        <x:f>'C'!R42</x:f>
        <x:v>5435</x:v>
      </x:c>
      <x:c r="F9" s="25" t="n">
        <x:f>'C'!R43</x:f>
        <x:v>19800</x:v>
      </x:c>
      <x:c r="G9" s="25" t="str">
        <x:f>'C'!Q16</x:f>
        <x:v>n.a.</x:v>
      </x:c>
      <x:c r="H9" s="25" t="n">
        <x:f>'C'!M36</x:f>
        <x:v>13021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29" t="n">
        <x:f>'WFC'!R41</x:f>
        <x:v>1.8</x:v>
      </x:c>
      <x:c r="E10" s="25" t="n">
        <x:f>'WFC'!R42</x:f>
        <x:v>5582</x:v>
      </x:c>
      <x:c r="F10" s="25" t="n">
        <x:f>'WFC'!R43</x:f>
        <x:v>18015</x:v>
      </x:c>
      <x:c r="G10" s="25" t="n">
        <x:f>'WFC'!Q16</x:f>
        <x:v>3028.5</x:v>
      </x:c>
      <x:c r="H10" s="25" t="n">
        <x:f>'WFC'!M36</x:f>
        <x:v>20285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29" t="n">
        <x:f>'GS'!R41</x:f>
        <x:v>17</x:v>
      </x:c>
      <x:c r="E11" s="25" t="n">
        <x:f>'GS'!R42</x:f>
        <x:v>6130</x:v>
      </x:c>
      <x:c r="F11" s="25" t="n">
        <x:f>'GS'!R43</x:f>
        <x:v>14000</x:v>
      </x:c>
      <x:c r="G11" s="25" t="n">
        <x:f>'GS'!Q16</x:f>
        <x:v>291.442355</x:v>
      </x:c>
      <x:c r="H11" s="25" t="n">
        <x:f>'GS'!M36</x:f>
        <x:v>16300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29" t="n">
        <x:f>'MS'!R41</x:f>
        <x:v>3.9999999999999996</x:v>
      </x:c>
      <x:c r="E12" s="25" t="n">
        <x:f>'MS'!R42</x:f>
        <x:v>6778</x:v>
      </x:c>
      <x:c r="F12" s="25" t="str">
        <x:f>'MS'!R43</x:f>
        <x:v>n.a.</x:v>
      </x:c>
      <x:c r="G12" s="25" t="n">
        <x:f>'MS'!Q16</x:f>
        <x:v>1571.931108</x:v>
      </x:c>
      <x:c r="H12" s="25" t="n">
        <x:f>'MS'!M36</x:f>
        <x:v>16249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29" t="n">
        <x:f>'USB'!R41</x:f>
        <x:v>2.08</x:v>
      </x:c>
      <x:c r="E13" s="25" t="n">
        <x:f>'USB'!R42</x:f>
        <x:v>3225</x:v>
      </x:c>
      <x:c r="F13" s="25" t="n">
        <x:f>'USB'!R43</x:f>
        <x:v>700</x:v>
      </x:c>
      <x:c r="G13" s="25" t="n">
        <x:f>'USB'!Q16</x:f>
        <x:v>1557.809551</x:v>
      </x:c>
      <x:c r="H13" s="25" t="n">
        <x:f>'USB'!M36</x:f>
        <x:v>7194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29" t="n">
        <x:f>'PNC'!R41</x:f>
        <x:v>6.8</x:v>
      </x:c>
      <x:c r="E14" s="25" t="n">
        <x:f>'PNC'!R42</x:f>
        <x:v>2741</x:v>
      </x:c>
      <x:c r="F14" s="25" t="n">
        <x:f>'PNC'!R43</x:f>
        <x:v>2158</x:v>
      </x:c>
      <x:c r="G14" s="25" t="n">
        <x:f>'PNC'!Q16</x:f>
        <x:v>399.465725</x:v>
      </x:c>
      <x:c r="H14" s="25" t="n">
        <x:f>'PNC'!M36</x:f>
        <x:v>6576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29" t="n">
        <x:f>'TFC'!R41</x:f>
        <x:v>2.08</x:v>
      </x:c>
      <x:c r="E15" s="25" t="n">
        <x:f>'TFC'!R42</x:f>
        <x:v>2604</x:v>
      </x:c>
      <x:c r="F15" s="25" t="n">
        <x:f>'TFC'!R43</x:f>
        <x:v>3584</x:v>
      </x:c>
      <x:c r="G15" s="25" t="n">
        <x:f>'TFC'!Q16</x:f>
        <x:v>1221.626</x:v>
      </x:c>
      <x:c r="H15" s="25" t="n">
        <x:f>'TFC'!M36</x:f>
        <x:v>4974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29" t="str">
        <x:f>'COF'!R41</x:f>
        <x:v>n.a.</x:v>
      </x:c>
      <x:c r="E16" s="25" t="n">
        <x:f>'COF'!R42</x:f>
        <x:v>1896</x:v>
      </x:c>
      <x:c r="F16" s="25" t="n">
        <x:f>'COF'!R43</x:f>
        <x:v>9097</x:v>
      </x:c>
      <x:c r="G16" s="25" t="n">
        <x:f>'COF'!Q16</x:f>
        <x:v>613.484836</x:v>
      </x:c>
      <x:c r="H16" s="25" t="n">
        <x:f>'COF'!M36</x:f>
        <x:v>2181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Cash dividends and repurchases retain the selected reported payment definitions. Repurchases are not automatically net buybacks.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Per-share dividends can be declared rather than paid; review the selected tag before interpreting them as cash distributions.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Ending shares and diluted average shares serve different purposes. Repurchases do not rewrite historical EPS averages.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Daily market return calculations exclude dividends and therefore differ from total shareholder returns.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Distribution capacity depends on regulatory capital, expected earnings and credit conditions, not only recent cash payments.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  <x:drawing xmlns:r="http://schemas.openxmlformats.org/officeDocument/2006/relationships" r:id="R97a100c37c4e4cc3"/>
  <x:legacyDrawing xmlns:r="http://schemas.openxmlformats.org/officeDocument/2006/relationships" r:id="R35fad17f69194722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Ex post fiscal-year valuation multiples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Year</x:v>
      </x:c>
      <x:c r="E6" s="10" t="str">
        <x:v>Year-end price</x:v>
      </x:c>
      <x:c r="F6" s="10" t="str">
        <x:v>Common EPS</x:v>
      </x:c>
      <x:c r="G6" s="10" t="str">
        <x:v>Book/share</x:v>
      </x:c>
      <x:c r="H6" s="10" t="str">
        <x:v>TBV/share</x:v>
      </x:c>
      <x:c r="I6" s="10" t="str">
        <x:v>P/E</x:v>
      </x:c>
      <x:c r="J6" s="10" t="str">
        <x:v>P/B</x:v>
      </x:c>
      <x:c r="K6" s="10" t="str">
        <x:v>P/TBV</x:v>
      </x:c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2" t="n">
        <x:v>2017</x:v>
      </x:c>
      <x:c r="E7" s="29" t="n">
        <x:f>'Market Inputs'!F7</x:f>
        <x:v>29.520000457763672</x:v>
      </x:c>
      <x:c r="F7" s="29" t="n">
        <x:f>'BAC'!E40</x:f>
        <x:v>1.5417872782602242</x:v>
      </x:c>
      <x:c r="G7" s="29" t="str">
        <x:f>'BAC'!E17</x:f>
        <x:v>n.a.</x:v>
      </x:c>
      <x:c r="H7" s="29" t="n">
        <x:f>'BAC'!E18</x:f>
        <x:v>16.96</x:v>
      </x:c>
      <x:c r="I7" s="39" t="n">
        <x:f>IF(AND(ISNUMBER(F7),F7&gt;0),E7/F7,"n.a.")</x:f>
        <x:v>19.14661047863521</x:v>
      </x:c>
      <x:c r="J7" s="39" t="str">
        <x:f>IF(AND(ISNUMBER(G7),G7&gt;0),E7/G7,"n.a.")</x:f>
        <x:v>n.a.</x:v>
      </x:c>
      <x:c r="K7" s="39" t="n">
        <x:f>IF(AND(ISNUMBER(H7),H7&gt;0),E7/H7,"n.a.")</x:f>
        <x:v>1.7405660647266314</x:v>
      </x:c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BAC</x:v>
      </x:c>
      <x:c r="D8" s="2" t="n">
        <x:v>2018</x:v>
      </x:c>
      <x:c r="E8" s="29" t="n">
        <x:f>'Market Inputs'!G7</x:f>
        <x:v>24.639999389648438</x:v>
      </x:c>
      <x:c r="F8" s="29" t="n">
        <x:f>'BAC'!F40</x:f>
        <x:v>2.6078207269778937</x:v>
      </x:c>
      <x:c r="G8" s="29" t="str">
        <x:f>'BAC'!F17</x:f>
        <x:v>n.a.</x:v>
      </x:c>
      <x:c r="H8" s="29" t="n">
        <x:f>'BAC'!F18</x:f>
        <x:v>17.91</x:v>
      </x:c>
      <x:c r="I8" s="39" t="n">
        <x:f>IF(AND(ISNUMBER(F8),F8&gt;0),E8/F8,"n.a.")</x:f>
        <x:v>9.448502013481123</x:v>
      </x:c>
      <x:c r="J8" s="39" t="str">
        <x:f>IF(AND(ISNUMBER(G8),G8&gt;0),E8/G8,"n.a.")</x:f>
        <x:v>n.a.</x:v>
      </x:c>
      <x:c r="K8" s="39" t="n">
        <x:f>IF(AND(ISNUMBER(H8),H8&gt;0),E8/H8,"n.a.")</x:f>
        <x:v>1.3757676934477072</x:v>
      </x:c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BAC</x:v>
      </x:c>
      <x:c r="D9" s="2" t="n">
        <x:v>2019</x:v>
      </x:c>
      <x:c r="E9" s="29" t="n">
        <x:f>'Market Inputs'!H7</x:f>
        <x:v>35.220001220703125</x:v>
      </x:c>
      <x:c r="F9" s="29" t="n">
        <x:f>'BAC'!G40</x:f>
        <x:v>2.753179637611327</x:v>
      </x:c>
      <x:c r="G9" s="29" t="str">
        <x:f>'BAC'!G17</x:f>
        <x:v>n.a.</x:v>
      </x:c>
      <x:c r="H9" s="29" t="n">
        <x:f>'BAC'!G18</x:f>
        <x:v>19.41</x:v>
      </x:c>
      <x:c r="I9" s="39" t="n">
        <x:f>IF(AND(ISNUMBER(F9),F9&gt;0),E9/F9,"n.a.")</x:f>
        <x:v>12.792482095814199</x:v>
      </x:c>
      <x:c r="J9" s="39" t="str">
        <x:f>IF(AND(ISNUMBER(G9),G9&gt;0),E9/G9,"n.a.")</x:f>
        <x:v>n.a.</x:v>
      </x:c>
      <x:c r="K9" s="39" t="n">
        <x:f>IF(AND(ISNUMBER(H9),H9&gt;0),E9/H9,"n.a.")</x:f>
        <x:v>1.8145286563989245</x:v>
      </x:c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BAC</x:v>
      </x:c>
      <x:c r="D10" s="2" t="n">
        <x:v>2020</x:v>
      </x:c>
      <x:c r="E10" s="29" t="n">
        <x:f>'Market Inputs'!I7</x:f>
        <x:v>30.309999465942383</x:v>
      </x:c>
      <x:c r="F10" s="29" t="n">
        <x:f>'BAC'!H40</x:f>
        <x:v>1.8725914810899296</x:v>
      </x:c>
      <x:c r="G10" s="29" t="n">
        <x:f>'BAC'!H17</x:f>
        <x:v>28.72</x:v>
      </x:c>
      <x:c r="H10" s="29" t="n">
        <x:f>'BAC'!H18</x:f>
        <x:v>20.6</x:v>
      </x:c>
      <x:c r="I10" s="39" t="n">
        <x:f>IF(AND(ISNUMBER(F10),F10&gt;0),E10/F10,"n.a.")</x:f>
        <x:v>16.18612482862554</x:v>
      </x:c>
      <x:c r="J10" s="39" t="n">
        <x:f>IF(AND(ISNUMBER(G10),G10&gt;0),E10/G10,"n.a.")</x:f>
        <x:v>1.0553620983963226</x:v>
      </x:c>
      <x:c r="K10" s="39" t="n">
        <x:f>IF(AND(ISNUMBER(H10),H10&gt;0),E10/H10,"n.a.")</x:f>
        <x:v>1.4713591973758438</x:v>
      </x:c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BAC</x:v>
      </x:c>
      <x:c r="D11" s="2" t="n">
        <x:v>2021</x:v>
      </x:c>
      <x:c r="E11" s="29" t="n">
        <x:f>'Market Inputs'!J7</x:f>
        <x:v>44.4900016784668</x:v>
      </x:c>
      <x:c r="F11" s="29" t="n">
        <x:f>'BAC'!I40</x:f>
        <x:v>3.570410357076089</x:v>
      </x:c>
      <x:c r="G11" s="29" t="n">
        <x:f>'BAC'!I17</x:f>
        <x:v>30.37</x:v>
      </x:c>
      <x:c r="H11" s="29" t="n">
        <x:f>'BAC'!I18</x:f>
        <x:v>21.68</x:v>
      </x:c>
      <x:c r="I11" s="39" t="n">
        <x:f>IF(AND(ISNUMBER(F11),F11&gt;0),E11/F11,"n.a.")</x:f>
        <x:v>12.460753030892766</x:v>
      </x:c>
      <x:c r="J11" s="39" t="n">
        <x:f>IF(AND(ISNUMBER(G11),G11&gt;0),E11/G11,"n.a.")</x:f>
        <x:v>1.4649325544440828</x:v>
      </x:c>
      <x:c r="K11" s="39" t="n">
        <x:f>IF(AND(ISNUMBER(H11),H11&gt;0),E11/H11,"n.a.")</x:f>
        <x:v>2.0521218486377673</x:v>
      </x:c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BAC</x:v>
      </x:c>
      <x:c r="D12" s="2" t="n">
        <x:v>2022</x:v>
      </x:c>
      <x:c r="E12" s="29" t="n">
        <x:f>'Market Inputs'!K7</x:f>
        <x:v>33.119998931884766</x:v>
      </x:c>
      <x:c r="F12" s="29" t="n">
        <x:f>'BAC'!J40</x:f>
        <x:v>3.185185185185185</x:v>
      </x:c>
      <x:c r="G12" s="29" t="n">
        <x:f>'BAC'!J17</x:f>
        <x:v>30.61</x:v>
      </x:c>
      <x:c r="H12" s="29" t="n">
        <x:f>'BAC'!J18</x:f>
        <x:v>21.83</x:v>
      </x:c>
      <x:c r="I12" s="39" t="n">
        <x:f>IF(AND(ISNUMBER(F12),F12&gt;0),E12/F12,"n.a.")</x:f>
        <x:v>10.398139199545218</x:v>
      </x:c>
      <x:c r="J12" s="39" t="n">
        <x:f>IF(AND(ISNUMBER(G12),G12&gt;0),E12/G12,"n.a.")</x:f>
        <x:v>1.0819993117244289</x:v>
      </x:c>
      <x:c r="K12" s="39" t="n">
        <x:f>IF(AND(ISNUMBER(H12),H12&gt;0),E12/H12,"n.a.")</x:f>
        <x:v>1.5171781462155185</x:v>
      </x:c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BAC</x:v>
      </x:c>
      <x:c r="D13" s="2" t="n">
        <x:v>2023</x:v>
      </x:c>
      <x:c r="E13" s="29" t="n">
        <x:f>'Market Inputs'!L7</x:f>
        <x:v>33.66999816894531</x:v>
      </x:c>
      <x:c r="F13" s="29" t="n">
        <x:f>'BAC'!K40</x:f>
        <x:v>3.051296330672607</x:v>
      </x:c>
      <x:c r="G13" s="29" t="n">
        <x:f>'BAC'!K17</x:f>
        <x:v>33.34</x:v>
      </x:c>
      <x:c r="H13" s="29" t="n">
        <x:f>'BAC'!K18</x:f>
        <x:v>24.46</x:v>
      </x:c>
      <x:c r="I13" s="39" t="n">
        <x:f>IF(AND(ISNUMBER(F13),F13&gt;0),E13/F13,"n.a.")</x:f>
        <x:v>11.034653642284336</x:v>
      </x:c>
      <x:c r="J13" s="39" t="n">
        <x:f>IF(AND(ISNUMBER(G13),G13&gt;0),E13/G13,"n.a.")</x:f>
        <x:v>1.0098979654752642</x:v>
      </x:c>
      <x:c r="K13" s="39" t="n">
        <x:f>IF(AND(ISNUMBER(H13),H13&gt;0),E13/H13,"n.a.")</x:f>
        <x:v>1.3765330404311247</x:v>
      </x:c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BAC</x:v>
      </x:c>
      <x:c r="D14" s="2" t="n">
        <x:v>2024</x:v>
      </x:c>
      <x:c r="E14" s="29" t="n">
        <x:f>'Market Inputs'!M7</x:f>
        <x:v>43.95000076293945</x:v>
      </x:c>
      <x:c r="F14" s="29" t="n">
        <x:f>'BAC'!L40</x:f>
        <x:v>3.1936288716953554</x:v>
      </x:c>
      <x:c r="G14" s="29" t="n">
        <x:f>'BAC'!L17</x:f>
        <x:v>35.79</x:v>
      </x:c>
      <x:c r="H14" s="29" t="n">
        <x:f>'BAC'!L18</x:f>
        <x:v>26.58</x:v>
      </x:c>
      <x:c r="I14" s="39" t="n">
        <x:f>IF(AND(ISNUMBER(F14),F14&gt;0),E14/F14,"n.a.")</x:f>
        <x:v>13.761774623363909</x:v>
      </x:c>
      <x:c r="J14" s="39" t="n">
        <x:f>IF(AND(ISNUMBER(G14),G14&gt;0),E14/G14,"n.a.")</x:f>
        <x:v>1.2279966684252432</x:v>
      </x:c>
      <x:c r="K14" s="39" t="n">
        <x:f>IF(AND(ISNUMBER(H14),H14&gt;0),E14/H14,"n.a.")</x:f>
        <x:v>1.6534989000353444</x:v>
      </x:c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BAC</x:v>
      </x:c>
      <x:c r="D15" s="2" t="n">
        <x:v>2025</x:v>
      </x:c>
      <x:c r="E15" s="29" t="n">
        <x:f>'Market Inputs'!N7</x:f>
        <x:v>55</x:v>
      </x:c>
      <x:c r="F15" s="29" t="n">
        <x:f>'BAC'!M40</x:f>
        <x:v>3.7827598328320904</x:v>
      </x:c>
      <x:c r="G15" s="29" t="n">
        <x:f>'BAC'!M17</x:f>
        <x:v>38.44</x:v>
      </x:c>
      <x:c r="H15" s="29" t="n">
        <x:f>'BAC'!M18</x:f>
        <x:v>28.73</x:v>
      </x:c>
      <x:c r="I15" s="39" t="n">
        <x:f>IF(AND(ISNUMBER(F15),F15&gt;0),E15/F15,"n.a.")</x:f>
        <x:v>14.539648941662364</x:v>
      </x:c>
      <x:c r="J15" s="39" t="n">
        <x:f>IF(AND(ISNUMBER(G15),G15&gt;0),E15/G15,"n.a.")</x:f>
        <x:v>1.4308012486992716</x:v>
      </x:c>
      <x:c r="K15" s="39" t="n">
        <x:f>IF(AND(ISNUMBER(H15),H15&gt;0),E15/H15,"n.a.")</x:f>
        <x:v>1.9143752175426383</x:v>
      </x:c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JPM</x:v>
      </x:c>
      <x:c r="D16" s="2" t="n">
        <x:v>2017</x:v>
      </x:c>
      <x:c r="E16" s="29" t="n">
        <x:f>'Market Inputs'!F8</x:f>
        <x:v>106.94000244140625</x:v>
      </x:c>
      <x:c r="F16" s="29" t="n">
        <x:f>'JPM'!E40</x:f>
        <x:v>6.309270856631626</x:v>
      </x:c>
      <x:c r="G16" s="29" t="n">
        <x:f>'JPM'!E17</x:f>
        <x:v>67.04</x:v>
      </x:c>
      <x:c r="H16" s="29" t="n">
        <x:f>'JPM'!E18</x:f>
        <x:v>53.56</x:v>
      </x:c>
      <x:c r="I16" s="39" t="n">
        <x:f>IF(AND(ISNUMBER(F16),F16&gt;0),E16/F16,"n.a.")</x:f>
        <x:v>16.949661041894</x:v>
      </x:c>
      <x:c r="J16" s="39" t="n">
        <x:f>IF(AND(ISNUMBER(G16),G16&gt;0),E16/G16,"n.a.")</x:f>
        <x:v>1.5951671008562984</x:v>
      </x:c>
      <x:c r="K16" s="39" t="n">
        <x:f>IF(AND(ISNUMBER(H16),H16&gt;0),E16/H16,"n.a.")</x:f>
        <x:v>1.9966393286296908</x:v>
      </x:c>
      <x:c r="L16" s="2"/>
      <x:c r="M16" s="2"/>
      <x:c r="N16" s="2"/>
      <x:c r="O16" s="2"/>
      <x:c r="P16" s="2"/>
      <x:c r="Q16" s="2"/>
      <x:c r="R16" s="2"/>
    </x:row>
    <x:row r="17" ht="24" customHeight="1">
      <x:c r="C17" s="2" t="str">
        <x:v>JPM</x:v>
      </x:c>
      <x:c r="D17" s="2" t="n">
        <x:v>2018</x:v>
      </x:c>
      <x:c r="E17" s="29" t="n">
        <x:f>'Market Inputs'!G8</x:f>
        <x:v>97.62000274658203</x:v>
      </x:c>
      <x:c r="F17" s="29" t="n">
        <x:f>'JPM'!F40</x:f>
        <x:v>8.99502050380785</x:v>
      </x:c>
      <x:c r="G17" s="29" t="n">
        <x:f>'JPM'!F17</x:f>
        <x:v>70.35</x:v>
      </x:c>
      <x:c r="H17" s="29" t="n">
        <x:f>'JPM'!F18</x:f>
        <x:v>56.33</x:v>
      </x:c>
      <x:c r="I17" s="39" t="n">
        <x:f>IF(AND(ISNUMBER(F17),F17&gt;0),E17/F17,"n.a.")</x:f>
        <x:v>10.852671509226319</x:v>
      </x:c>
      <x:c r="J17" s="39" t="n">
        <x:f>IF(AND(ISNUMBER(G17),G17&gt;0),E17/G17,"n.a.")</x:f>
        <x:v>1.3876333013018058</x:v>
      </x:c>
      <x:c r="K17" s="39" t="n">
        <x:f>IF(AND(ISNUMBER(H17),H17&gt;0),E17/H17,"n.a.")</x:f>
        <x:v>1.7330020015370502</x:v>
      </x:c>
      <x:c r="L17" s="2"/>
      <x:c r="M17" s="2"/>
      <x:c r="N17" s="2"/>
      <x:c r="O17" s="2"/>
      <x:c r="P17" s="2"/>
      <x:c r="Q17" s="2"/>
      <x:c r="R17" s="2"/>
    </x:row>
    <x:row r="18" ht="24" customHeight="1">
      <x:c r="C18" s="2" t="str">
        <x:v>JPM</x:v>
      </x:c>
      <x:c r="D18" s="2" t="n">
        <x:v>2019</x:v>
      </x:c>
      <x:c r="E18" s="29" t="n">
        <x:f>'Market Inputs'!H8</x:f>
        <x:v>139.39999389648438</x:v>
      </x:c>
      <x:c r="F18" s="29" t="n">
        <x:f>'JPM'!G40</x:f>
        <x:v>10.723749380881625</x:v>
      </x:c>
      <x:c r="G18" s="29" t="n">
        <x:f>'JPM'!G17</x:f>
        <x:v>75.98</x:v>
      </x:c>
      <x:c r="H18" s="29" t="n">
        <x:f>'JPM'!G18</x:f>
        <x:v>60.98</x:v>
      </x:c>
      <x:c r="I18" s="39" t="n">
        <x:f>IF(AND(ISNUMBER(F18),F18&gt;0),E18/F18,"n.a.")</x:f>
        <x:v>12.99918423541375</x:v>
      </x:c>
      <x:c r="J18" s="39" t="n">
        <x:f>IF(AND(ISNUMBER(G18),G18&gt;0),E18/G18,"n.a.")</x:f>
        <x:v>1.8346932600221686</x:v>
      </x:c>
      <x:c r="K18" s="39" t="n">
        <x:f>IF(AND(ISNUMBER(H18),H18&gt;0),E18/H18,"n.a.")</x:f>
        <x:v>2.2859953082401505</x:v>
      </x:c>
      <x:c r="L18" s="2"/>
      <x:c r="M18" s="2"/>
      <x:c r="N18" s="2"/>
      <x:c r="O18" s="2"/>
      <x:c r="P18" s="2"/>
      <x:c r="Q18" s="2"/>
      <x:c r="R18" s="2"/>
    </x:row>
    <x:row r="19" ht="24" customHeight="1">
      <x:c r="C19" s="2" t="str">
        <x:v>JPM</x:v>
      </x:c>
      <x:c r="D19" s="2" t="n">
        <x:v>2020</x:v>
      </x:c>
      <x:c r="E19" s="29" t="n">
        <x:f>'Market Inputs'!I8</x:f>
        <x:v>127.06999969482422</x:v>
      </x:c>
      <x:c r="F19" s="29" t="n">
        <x:f>'JPM'!H40</x:f>
        <x:v>8.87802034073978</x:v>
      </x:c>
      <x:c r="G19" s="29" t="n">
        <x:f>'JPM'!H17</x:f>
        <x:v>81.75</x:v>
      </x:c>
      <x:c r="H19" s="29" t="n">
        <x:f>'JPM'!H18</x:f>
        <x:v>66.11</x:v>
      </x:c>
      <x:c r="I19" s="39" t="n">
        <x:f>IF(AND(ISNUMBER(F19),F19&gt;0),E19/F19,"n.a.")</x:f>
        <x:v>14.31287548550895</x:v>
      </x:c>
      <x:c r="J19" s="39" t="n">
        <x:f>IF(AND(ISNUMBER(G19),G19&gt;0),E19/G19,"n.a.")</x:f>
        <x:v>1.5543730849519781</x:v>
      </x:c>
      <x:c r="K19" s="39" t="n">
        <x:f>IF(AND(ISNUMBER(H19),H19&gt;0),E19/H19,"n.a.")</x:f>
        <x:v>1.9220995264683742</x:v>
      </x:c>
      <x:c r="L19" s="2"/>
      <x:c r="M19" s="2"/>
      <x:c r="N19" s="2"/>
      <x:c r="O19" s="2"/>
      <x:c r="P19" s="2"/>
      <x:c r="Q19" s="2"/>
      <x:c r="R19" s="2"/>
    </x:row>
    <x:row r="20" ht="24" customHeight="1">
      <x:c r="C20" s="2" t="str">
        <x:v>JPM</x:v>
      </x:c>
      <x:c r="D20" s="2" t="n">
        <x:v>2021</x:v>
      </x:c>
      <x:c r="E20" s="29" t="n">
        <x:f>'Market Inputs'!J8</x:f>
        <x:v>158.35000610351562</x:v>
      </x:c>
      <x:c r="F20" s="29" t="n">
        <x:f>'JPM'!I40</x:f>
        <x:v>15.364765743738849</x:v>
      </x:c>
      <x:c r="G20" s="29" t="n">
        <x:f>'JPM'!I17</x:f>
        <x:v>88.07</x:v>
      </x:c>
      <x:c r="H20" s="29" t="n">
        <x:f>'JPM'!I18</x:f>
        <x:v>71.53</x:v>
      </x:c>
      <x:c r="I20" s="39" t="n">
        <x:f>IF(AND(ISNUMBER(F20),F20&gt;0),E20/F20,"n.a.")</x:f>
        <x:v>10.306047533984913</x:v>
      </x:c>
      <x:c r="J20" s="39" t="n">
        <x:f>IF(AND(ISNUMBER(G20),G20&gt;0),E20/G20,"n.a.")</x:f>
        <x:v>1.7980016589476058</x:v>
      </x:c>
      <x:c r="K20" s="39" t="n">
        <x:f>IF(AND(ISNUMBER(H20),H20&gt;0),E20/H20,"n.a.")</x:f>
        <x:v>2.2137565511465906</x:v>
      </x:c>
      <x:c r="L20" s="2"/>
      <x:c r="M20" s="2"/>
      <x:c r="N20" s="2"/>
      <x:c r="O20" s="2"/>
      <x:c r="P20" s="2"/>
      <x:c r="Q20" s="2"/>
      <x:c r="R20" s="2"/>
    </x:row>
    <x:row r="21" ht="24" customHeight="1">
      <x:c r="C21" s="2" t="str">
        <x:v>JPM</x:v>
      </x:c>
      <x:c r="D21" s="2" t="n">
        <x:v>2022</x:v>
      </x:c>
      <x:c r="E21" s="29" t="n">
        <x:f>'Market Inputs'!K8</x:f>
        <x:v>134.10000610351562</x:v>
      </x:c>
      <x:c r="F21" s="29" t="n">
        <x:f>'JPM'!J40</x:f>
        <x:v>12.084848484848484</x:v>
      </x:c>
      <x:c r="G21" s="29" t="n">
        <x:f>'JPM'!J17</x:f>
        <x:v>90.29</x:v>
      </x:c>
      <x:c r="H21" s="29" t="n">
        <x:f>'JPM'!J18</x:f>
        <x:v>73.12</x:v>
      </x:c>
      <x:c r="I21" s="39" t="n">
        <x:f>IF(AND(ISNUMBER(F21),F21&gt;0),E21/F21,"n.a.")</x:f>
        <x:v>11.096540123911774</x:v>
      </x:c>
      <x:c r="J21" s="39" t="n">
        <x:f>IF(AND(ISNUMBER(G21),G21&gt;0),E21/G21,"n.a.")</x:f>
        <x:v>1.4852143770463575</x:v>
      </x:c>
      <x:c r="K21" s="39" t="n">
        <x:f>IF(AND(ISNUMBER(H21),H21&gt;0),E21/H21,"n.a.")</x:f>
        <x:v>1.833971637083091</x:v>
      </x:c>
      <x:c r="L21" s="2"/>
      <x:c r="M21" s="2"/>
      <x:c r="N21" s="2"/>
      <x:c r="O21" s="2"/>
      <x:c r="P21" s="2"/>
      <x:c r="Q21" s="2"/>
      <x:c r="R21" s="2"/>
    </x:row>
    <x:row r="22" ht="24" customHeight="1">
      <x:c r="C22" s="2" t="str">
        <x:v>JPM</x:v>
      </x:c>
      <x:c r="D22" s="2" t="n">
        <x:v>2023</x:v>
      </x:c>
      <x:c r="E22" s="29" t="n">
        <x:f>'Market Inputs'!L8</x:f>
        <x:v>170.10000610351562</x:v>
      </x:c>
      <x:c r="F22" s="29" t="n">
        <x:f>'JPM'!K40</x:f>
        <x:v>16.22778702728416</x:v>
      </x:c>
      <x:c r="G22" s="29" t="n">
        <x:f>'JPM'!K17</x:f>
        <x:v>104.45</x:v>
      </x:c>
      <x:c r="H22" s="29" t="n">
        <x:f>'JPM'!K18</x:f>
        <x:v>86.08</x:v>
      </x:c>
      <x:c r="I22" s="39" t="n">
        <x:f>IF(AND(ISNUMBER(F22),F22&gt;0),E22/F22,"n.a.")</x:f>
        <x:v>10.482021104758308</x:v>
      </x:c>
      <x:c r="J22" s="39" t="n">
        <x:f>IF(AND(ISNUMBER(G22),G22&gt;0),E22/G22,"n.a.")</x:f>
        <x:v>1.6285304557540987</x:v>
      </x:c>
      <x:c r="K22" s="39" t="n">
        <x:f>IF(AND(ISNUMBER(H22),H22&gt;0),E22/H22,"n.a.")</x:f>
        <x:v>1.9760688441393544</x:v>
      </x:c>
      <x:c r="L22" s="2"/>
      <x:c r="M22" s="2"/>
      <x:c r="N22" s="2"/>
      <x:c r="O22" s="2"/>
      <x:c r="P22" s="2"/>
      <x:c r="Q22" s="2"/>
      <x:c r="R22" s="2"/>
    </x:row>
    <x:row r="23" ht="24" customHeight="1">
      <x:c r="C23" s="2" t="str">
        <x:v>JPM</x:v>
      </x:c>
      <x:c r="D23" s="2" t="n">
        <x:v>2024</x:v>
      </x:c>
      <x:c r="E23" s="29" t="n">
        <x:f>'Market Inputs'!M8</x:f>
        <x:v>239.7100067138672</x:v>
      </x:c>
      <x:c r="F23" s="29" t="n">
        <x:f>'JPM'!L40</x:f>
        <x:v>19.752691906912123</x:v>
      </x:c>
      <x:c r="G23" s="29" t="n">
        <x:f>'JPM'!L17</x:f>
        <x:v>116.07</x:v>
      </x:c>
      <x:c r="H23" s="29" t="n">
        <x:f>'JPM'!L18</x:f>
        <x:v>97.3</x:v>
      </x:c>
      <x:c r="I23" s="39" t="n">
        <x:f>IF(AND(ISNUMBER(F23),F23&gt;0),E23/F23,"n.a.")</x:f>
        <x:v>12.135561463902786</x:v>
      </x:c>
      <x:c r="J23" s="39" t="n">
        <x:f>IF(AND(ISNUMBER(G23),G23&gt;0),E23/G23,"n.a.")</x:f>
        <x:v>2.0652193220803583</x:v>
      </x:c>
      <x:c r="K23" s="39" t="n">
        <x:f>IF(AND(ISNUMBER(H23),H23&gt;0),E23/H23,"n.a.")</x:f>
        <x:v>2.4636177462884605</x:v>
      </x:c>
      <x:c r="L23" s="2"/>
      <x:c r="M23" s="2"/>
      <x:c r="N23" s="2"/>
      <x:c r="O23" s="2"/>
      <x:c r="P23" s="2"/>
      <x:c r="Q23" s="2"/>
      <x:c r="R23" s="2"/>
    </x:row>
    <x:row r="24" ht="24" customHeight="1">
      <x:c r="C24" s="2" t="str">
        <x:v>JPM</x:v>
      </x:c>
      <x:c r="D24" s="2" t="n">
        <x:v>2025</x:v>
      </x:c>
      <x:c r="E24" s="29" t="n">
        <x:f>'Market Inputs'!N8</x:f>
        <x:v>322.2200012207031</x:v>
      </x:c>
      <x:c r="F24" s="29" t="n">
        <x:f>'JPM'!M40</x:f>
        <x:v>20.0183354305231</x:v>
      </x:c>
      <x:c r="G24" s="29" t="n">
        <x:f>'JPM'!M17</x:f>
        <x:v>126.99</x:v>
      </x:c>
      <x:c r="H24" s="29" t="n">
        <x:f>'JPM'!M18</x:f>
        <x:v>107.56</x:v>
      </x:c>
      <x:c r="I24" s="39" t="n">
        <x:f>IF(AND(ISNUMBER(F24),F24&gt;0),E24/F24,"n.a.")</x:f>
        <x:v>16.09624348333158</x:v>
      </x:c>
      <x:c r="J24" s="39" t="n">
        <x:f>IF(AND(ISNUMBER(G24),G24&gt;0),E24/G24,"n.a.")</x:f>
        <x:v>2.53736515647455</x:v>
      </x:c>
      <x:c r="K24" s="39" t="n">
        <x:f>IF(AND(ISNUMBER(H24),H24&gt;0),E24/H24,"n.a.")</x:f>
        <x:v>2.9957233285673404</x:v>
      </x:c>
      <x:c r="L24" s="2"/>
      <x:c r="M24" s="2"/>
      <x:c r="N24" s="2"/>
      <x:c r="O24" s="2"/>
      <x:c r="P24" s="2"/>
      <x:c r="Q24" s="2"/>
      <x:c r="R24" s="2"/>
    </x:row>
    <x:row r="25" ht="24" customHeight="1">
      <x:c r="C25" s="2" t="str">
        <x:v>C</x:v>
      </x:c>
      <x:c r="D25" s="2" t="n">
        <x:v>2017</x:v>
      </x:c>
      <x:c r="E25" s="29" t="n">
        <x:f>'Market Inputs'!F9</x:f>
        <x:v>74.41000366210938</x:v>
      </x:c>
      <x:c r="F25" s="29" t="n">
        <x:f>'C'!E40</x:f>
        <x:v>-2.9823976283120253</x:v>
      </x:c>
      <x:c r="G25" s="29" t="n">
        <x:f>'C'!E17</x:f>
        <x:v>70.62</x:v>
      </x:c>
      <x:c r="H25" s="29" t="n">
        <x:f>'C'!E18</x:f>
        <x:v>60.16</x:v>
      </x:c>
      <x:c r="I25" s="39" t="str">
        <x:f>IF(AND(ISNUMBER(F25),F25&gt;0),E25/F25,"n.a.")</x:f>
        <x:v>n.a.</x:v>
      </x:c>
      <x:c r="J25" s="39" t="n">
        <x:f>IF(AND(ISNUMBER(G25),G25&gt;0),E25/G25,"n.a.")</x:f>
        <x:v>1.053667568140886</x:v>
      </x:c>
      <x:c r="K25" s="39" t="n">
        <x:f>IF(AND(ISNUMBER(H25),H25&gt;0),E25/H25,"n.a.")</x:f>
        <x:v>1.2368684119366586</x:v>
      </x:c>
      <x:c r="L25" s="2"/>
      <x:c r="M25" s="2"/>
      <x:c r="N25" s="2"/>
      <x:c r="O25" s="2"/>
      <x:c r="P25" s="2"/>
      <x:c r="Q25" s="2"/>
      <x:c r="R25" s="2"/>
    </x:row>
    <x:row r="26" ht="24" customHeight="1">
      <x:c r="C26" s="2" t="str">
        <x:v>C</x:v>
      </x:c>
      <x:c r="D26" s="2" t="n">
        <x:v>2018</x:v>
      </x:c>
      <x:c r="E26" s="29" t="n">
        <x:f>'Market Inputs'!G9</x:f>
        <x:v>52.060001373291016</x:v>
      </x:c>
      <x:c r="F26" s="29" t="n">
        <x:f>'C'!F40</x:f>
        <x:v>6.6822991822991815</x:v>
      </x:c>
      <x:c r="G26" s="29" t="n">
        <x:f>'C'!F17</x:f>
        <x:v>75.05</x:v>
      </x:c>
      <x:c r="H26" s="29" t="n">
        <x:f>'C'!F18</x:f>
        <x:v>63.79</x:v>
      </x:c>
      <x:c r="I26" s="39" t="n">
        <x:f>IF(AND(ISNUMBER(F26),F26&gt;0),E26/F26,"n.a.")</x:f>
        <x:v>7.790731895272415</x:v>
      </x:c>
      <x:c r="J26" s="39" t="n">
        <x:f>IF(AND(ISNUMBER(G26),G26&gt;0),E26/G26,"n.a.")</x:f>
        <x:v>0.6936709043742973</x:v>
      </x:c>
      <x:c r="K26" s="39" t="n">
        <x:f>IF(AND(ISNUMBER(H26),H26&gt;0),E26/H26,"n.a.")</x:f>
        <x:v>0.8161154001142972</x:v>
      </x:c>
      <x:c r="L26" s="2"/>
      <x:c r="M26" s="2"/>
      <x:c r="N26" s="2"/>
      <x:c r="O26" s="2"/>
      <x:c r="P26" s="2"/>
      <x:c r="Q26" s="2"/>
      <x:c r="R26" s="2"/>
    </x:row>
    <x:row r="27" ht="24" customHeight="1">
      <x:c r="C27" s="2" t="str">
        <x:v>C</x:v>
      </x:c>
      <x:c r="D27" s="2" t="n">
        <x:v>2019</x:v>
      </x:c>
      <x:c r="E27" s="29" t="n">
        <x:f>'Market Inputs'!H9</x:f>
        <x:v>79.88999938964844</x:v>
      </x:c>
      <x:c r="F27" s="29" t="n">
        <x:f>'C'!G40</x:f>
        <x:v>8.02145411203814</x:v>
      </x:c>
      <x:c r="G27" s="29" t="n">
        <x:f>'C'!G17</x:f>
        <x:v>82.9</x:v>
      </x:c>
      <x:c r="H27" s="29" t="n">
        <x:f>'C'!G18</x:f>
        <x:v>70.39</x:v>
      </x:c>
      <x:c r="I27" s="39" t="n">
        <x:f>IF(AND(ISNUMBER(F27),F27&gt;0),E27/F27,"n.a.")</x:f>
        <x:v>9.959540785722888</x:v>
      </x:c>
      <x:c r="J27" s="39" t="n">
        <x:f>IF(AND(ISNUMBER(G27),G27&gt;0),E27/G27,"n.a.")</x:f>
        <x:v>0.9636911868473876</x:v>
      </x:c>
      <x:c r="K27" s="39" t="n">
        <x:f>IF(AND(ISNUMBER(H27),H27&gt;0),E27/H27,"n.a.")</x:f>
        <x:v>1.1349623439359062</x:v>
      </x:c>
      <x:c r="L27" s="2"/>
      <x:c r="M27" s="2"/>
      <x:c r="N27" s="2"/>
      <x:c r="O27" s="2"/>
      <x:c r="P27" s="2"/>
      <x:c r="Q27" s="2"/>
      <x:c r="R27" s="2"/>
    </x:row>
    <x:row r="28" ht="24" customHeight="1">
      <x:c r="C28" s="2" t="str">
        <x:v>C</x:v>
      </x:c>
      <x:c r="D28" s="2" t="n">
        <x:v>2020</x:v>
      </x:c>
      <x:c r="E28" s="29" t="n">
        <x:f>'Market Inputs'!I9</x:f>
        <x:v>61.65999984741211</x:v>
      </x:c>
      <x:c r="F28" s="29" t="n">
        <x:f>'C'!H40</x:f>
        <x:v>4.7065269175798</x:v>
      </x:c>
      <x:c r="G28" s="29" t="n">
        <x:f>'C'!H17</x:f>
        <x:v>86.43</x:v>
      </x:c>
      <x:c r="H28" s="29" t="n">
        <x:f>'C'!H18</x:f>
        <x:v>73.67</x:v>
      </x:c>
      <x:c r="I28" s="39" t="n">
        <x:f>IF(AND(ISNUMBER(F28),F28&gt;0),E28/F28,"n.a.")</x:f>
        <x:v>13.100955529883391</x:v>
      </x:c>
      <x:c r="J28" s="39" t="n">
        <x:f>IF(AND(ISNUMBER(G28),G28&gt;0),E28/G28,"n.a.")</x:f>
        <x:v>0.7134096939420583</x:v>
      </x:c>
      <x:c r="K28" s="39" t="n">
        <x:f>IF(AND(ISNUMBER(H28),H28&gt;0),E28/H28,"n.a.")</x:f>
        <x:v>0.8369757003856673</x:v>
      </x:c>
      <x:c r="L28" s="2"/>
      <x:c r="M28" s="2"/>
      <x:c r="N28" s="2"/>
      <x:c r="O28" s="2"/>
      <x:c r="P28" s="2"/>
      <x:c r="Q28" s="2"/>
      <x:c r="R28" s="2"/>
    </x:row>
    <x:row r="29" ht="24" customHeight="1">
      <x:c r="C29" s="2" t="str">
        <x:v>C</x:v>
      </x:c>
      <x:c r="D29" s="2" t="n">
        <x:v>2021</x:v>
      </x:c>
      <x:c r="E29" s="29" t="n">
        <x:f>'Market Inputs'!J9</x:f>
        <x:v>60.38999938964844</x:v>
      </x:c>
      <x:c r="F29" s="29" t="n">
        <x:f>'C'!I40</x:f>
        <x:v>10.128818190689957</x:v>
      </x:c>
      <x:c r="G29" s="29" t="n">
        <x:f>'C'!I17</x:f>
        <x:v>92.21</x:v>
      </x:c>
      <x:c r="H29" s="29" t="n">
        <x:f>'C'!I18</x:f>
        <x:v>79.16</x:v>
      </x:c>
      <x:c r="I29" s="39" t="n">
        <x:f>IF(AND(ISNUMBER(F29),F29&gt;0),E29/F29,"n.a.")</x:f>
        <x:v>5.96219600872654</x:v>
      </x:c>
      <x:c r="J29" s="39" t="n">
        <x:f>IF(AND(ISNUMBER(G29),G29&gt;0),E29/G29,"n.a.")</x:f>
        <x:v>0.6549181150596296</x:v>
      </x:c>
      <x:c r="K29" s="39" t="n">
        <x:f>IF(AND(ISNUMBER(H29),H29&gt;0),E29/H29,"n.a.")</x:f>
        <x:v>0.7628852878934871</x:v>
      </x:c>
      <x:c r="L29" s="2"/>
      <x:c r="M29" s="2"/>
      <x:c r="N29" s="2"/>
      <x:c r="O29" s="2"/>
      <x:c r="P29" s="2"/>
      <x:c r="Q29" s="2"/>
      <x:c r="R29" s="2"/>
    </x:row>
    <x:row r="30" ht="24" customHeight="1">
      <x:c r="C30" s="2" t="str">
        <x:v>C</x:v>
      </x:c>
      <x:c r="D30" s="2" t="n">
        <x:v>2022</x:v>
      </x:c>
      <x:c r="E30" s="29" t="n">
        <x:f>'Market Inputs'!K9</x:f>
        <x:v>45.22999954223633</x:v>
      </x:c>
      <x:c r="F30" s="29" t="n">
        <x:f>'C'!J40</x:f>
        <x:v>6.974494730947411</x:v>
      </x:c>
      <x:c r="G30" s="29" t="n">
        <x:f>'C'!J17</x:f>
        <x:v>94.06</x:v>
      </x:c>
      <x:c r="H30" s="29" t="n">
        <x:f>'C'!J18</x:f>
        <x:v>81.65</x:v>
      </x:c>
      <x:c r="I30" s="39" t="n">
        <x:f>IF(AND(ISNUMBER(F30),F30&gt;0),E30/F30,"n.a.")</x:f>
        <x:v>6.485057525606921</x:v>
      </x:c>
      <x:c r="J30" s="39" t="n">
        <x:f>IF(AND(ISNUMBER(G30),G30&gt;0),E30/G30,"n.a.")</x:f>
        <x:v>0.4808632738915195</x:v>
      </x:c>
      <x:c r="K30" s="39" t="n">
        <x:f>IF(AND(ISNUMBER(H30),H30&gt;0),E30/H30,"n.a.")</x:f>
        <x:v>0.5539497800641313</x:v>
      </x:c>
      <x:c r="L30" s="2"/>
      <x:c r="M30" s="2"/>
      <x:c r="N30" s="2"/>
      <x:c r="O30" s="2"/>
      <x:c r="P30" s="2"/>
      <x:c r="Q30" s="2"/>
      <x:c r="R30" s="2"/>
    </x:row>
    <x:row r="31" ht="24" customHeight="1">
      <x:c r="C31" s="2" t="str">
        <x:v>C</x:v>
      </x:c>
      <x:c r="D31" s="2" t="n">
        <x:v>2023</x:v>
      </x:c>
      <x:c r="E31" s="29" t="n">
        <x:f>'Market Inputs'!L9</x:f>
        <x:v>51.439998626708984</x:v>
      </x:c>
      <x:c r="F31" s="29" t="n">
        <x:f>'C'!K40</x:f>
        <x:v>4.013702832600471</x:v>
      </x:c>
      <x:c r="G31" s="29" t="n">
        <x:f>'C'!K17</x:f>
        <x:v>98.71</x:v>
      </x:c>
      <x:c r="H31" s="29" t="n">
        <x:f>'C'!K18</x:f>
        <x:v>86.19</x:v>
      </x:c>
      <x:c r="I31" s="39" t="n">
        <x:f>IF(AND(ISNUMBER(F31),F31&gt;0),E31/F31,"n.a.")</x:f>
        <x:v>12.816095454027698</x:v>
      </x:c>
      <x:c r="J31" s="39" t="n">
        <x:f>IF(AND(ISNUMBER(G31),G31&gt;0),E31/G31,"n.a.")</x:f>
        <x:v>0.5211224660795156</x:v>
      </x:c>
      <x:c r="K31" s="39" t="n">
        <x:f>IF(AND(ISNUMBER(H31),H31&gt;0),E31/H31,"n.a.")</x:f>
        <x:v>0.5968209609781759</x:v>
      </x:c>
      <x:c r="L31" s="2"/>
      <x:c r="M31" s="2"/>
      <x:c r="N31" s="2"/>
      <x:c r="O31" s="2"/>
      <x:c r="P31" s="2"/>
      <x:c r="Q31" s="2"/>
      <x:c r="R31" s="2"/>
    </x:row>
    <x:row r="32" ht="24" customHeight="1">
      <x:c r="C32" s="2" t="str">
        <x:v>C</x:v>
      </x:c>
      <x:c r="D32" s="2" t="n">
        <x:v>2024</x:v>
      </x:c>
      <x:c r="E32" s="29" t="n">
        <x:f>'Market Inputs'!M9</x:f>
        <x:v>70.38999938964844</x:v>
      </x:c>
      <x:c r="F32" s="29" t="n">
        <x:f>'C'!L40</x:f>
        <x:v>5.905881140147415</x:v>
      </x:c>
      <x:c r="G32" s="29" t="n">
        <x:f>'C'!L17</x:f>
        <x:v>101.62</x:v>
      </x:c>
      <x:c r="H32" s="29" t="n">
        <x:f>'C'!L18</x:f>
        <x:v>89.34</x:v>
      </x:c>
      <x:c r="I32" s="39" t="n">
        <x:f>IF(AND(ISNUMBER(F32),F32&gt;0),E32/F32,"n.a.")</x:f>
        <x:v>11.918627842193832</x:v>
      </x:c>
      <x:c r="J32" s="39" t="n">
        <x:f>IF(AND(ISNUMBER(G32),G32&gt;0),E32/G32,"n.a.")</x:f>
        <x:v>0.6926786005672941</x:v>
      </x:c>
      <x:c r="K32" s="39" t="n">
        <x:f>IF(AND(ISNUMBER(H32),H32&gt;0),E32/H32,"n.a.")</x:f>
        <x:v>0.787888956678402</x:v>
      </x:c>
      <x:c r="L32" s="2"/>
      <x:c r="M32" s="2"/>
      <x:c r="N32" s="2"/>
      <x:c r="O32" s="2"/>
      <x:c r="P32" s="2"/>
      <x:c r="Q32" s="2"/>
      <x:c r="R32" s="2"/>
    </x:row>
    <x:row r="33" ht="24" customHeight="1">
      <x:c r="C33" s="2" t="str">
        <x:v>C</x:v>
      </x:c>
      <x:c r="D33" s="2" t="n">
        <x:v>2025</x:v>
      </x:c>
      <x:c r="E33" s="29" t="n">
        <x:f>'Market Inputs'!N9</x:f>
        <x:v>116.69000244140625</x:v>
      </x:c>
      <x:c r="F33" s="29" t="n">
        <x:f>'C'!M40</x:f>
        <x:v>6.951577598633282</x:v>
      </x:c>
      <x:c r="G33" s="29" t="n">
        <x:f>'C'!M17</x:f>
        <x:v>110.01</x:v>
      </x:c>
      <x:c r="H33" s="29" t="n">
        <x:f>'C'!M18</x:f>
        <x:v>97.06</x:v>
      </x:c>
      <x:c r="I33" s="39" t="n">
        <x:f>IF(AND(ISNUMBER(F33),F33&gt;0),E33/F33,"n.a.")</x:f>
        <x:v>16.786118084094774</x:v>
      </x:c>
      <x:c r="J33" s="39" t="n">
        <x:f>IF(AND(ISNUMBER(G33),G33&gt;0),E33/G33,"n.a.")</x:f>
        <x:v>1.060721774760533</x:v>
      </x:c>
      <x:c r="K33" s="39" t="n">
        <x:f>IF(AND(ISNUMBER(H33),H33&gt;0),E33/H33,"n.a.")</x:f>
        <x:v>1.2022460585349912</x:v>
      </x:c>
      <x:c r="L33" s="2"/>
      <x:c r="M33" s="2"/>
      <x:c r="N33" s="2"/>
      <x:c r="O33" s="2"/>
      <x:c r="P33" s="2"/>
      <x:c r="Q33" s="2"/>
      <x:c r="R33" s="2"/>
    </x:row>
    <x:row r="34" ht="24" customHeight="1">
      <x:c r="C34" s="2" t="str">
        <x:v>WFC</x:v>
      </x:c>
      <x:c r="D34" s="2" t="n">
        <x:v>2017</x:v>
      </x:c>
      <x:c r="E34" s="29" t="n">
        <x:f>'Market Inputs'!F10</x:f>
        <x:v>60.66999816894531</x:v>
      </x:c>
      <x:c r="F34" s="29" t="n">
        <x:f>'WFC'!E40</x:f>
        <x:v>4.096625675163932</x:v>
      </x:c>
      <x:c r="G34" s="29" t="n">
        <x:f>'WFC'!E17</x:f>
        <x:v>37.120243430491506</x:v>
      </x:c>
      <x:c r="H34" s="29" t="n">
        <x:f>'WFC'!E18</x:f>
        <x:v>31.064781146213736</x:v>
      </x:c>
      <x:c r="I34" s="39" t="n">
        <x:f>IF(AND(ISNUMBER(F34),F34&gt;0),E34/F34,"n.a.")</x:f>
        <x:v>14.809749042183972</x:v>
      </x:c>
      <x:c r="J34" s="39" t="n">
        <x:f>IF(AND(ISNUMBER(G34),G34&gt;0),E34/G34,"n.a.")</x:f>
        <x:v>1.6344181115770766</x:v>
      </x:c>
      <x:c r="K34" s="39" t="n">
        <x:f>IF(AND(ISNUMBER(H34),H34&gt;0),E34/H34,"n.a.")</x:f>
        <x:v>1.9530154705866951</x:v>
      </x:c>
      <x:c r="L34" s="2"/>
      <x:c r="M34" s="2"/>
      <x:c r="N34" s="2"/>
      <x:c r="O34" s="2"/>
      <x:c r="P34" s="2"/>
      <x:c r="Q34" s="2"/>
      <x:c r="R34" s="2"/>
    </x:row>
    <x:row r="35" ht="24" customHeight="1">
      <x:c r="C35" s="2" t="str">
        <x:v>WFC</x:v>
      </x:c>
      <x:c r="D35" s="2" t="n">
        <x:v>2018</x:v>
      </x:c>
      <x:c r="E35" s="29" t="n">
        <x:f>'Market Inputs'!G10</x:f>
        <x:v>46.08000183105469</x:v>
      </x:c>
      <x:c r="F35" s="29" t="n">
        <x:f>'WFC'!F40</x:f>
        <x:v>4.276000330687831</x:v>
      </x:c>
      <x:c r="G35" s="29" t="n">
        <x:f>'WFC'!F17</x:f>
        <x:v>37.752112150696725</x:v>
      </x:c>
      <x:c r="H35" s="29" t="n">
        <x:f>'WFC'!F18</x:f>
        <x:v>31.551625901606275</x:v>
      </x:c>
      <x:c r="I35" s="39" t="n">
        <x:f>IF(AND(ISNUMBER(F35),F35&gt;0),E35/F35,"n.a.")</x:f>
        <x:v>10.776426161698245</x:v>
      </x:c>
      <x:c r="J35" s="39" t="n">
        <x:f>IF(AND(ISNUMBER(G35),G35&gt;0),E35/G35,"n.a.")</x:f>
        <x:v>1.2205940066906764</x:v>
      </x:c>
      <x:c r="K35" s="39" t="n">
        <x:f>IF(AND(ISNUMBER(H35),H35&gt;0),E35/H35,"n.a.")</x:f>
        <x:v>1.460463621581821</x:v>
      </x:c>
      <x:c r="L35" s="2"/>
      <x:c r="M35" s="2"/>
      <x:c r="N35" s="2"/>
      <x:c r="O35" s="2"/>
      <x:c r="P35" s="2"/>
      <x:c r="Q35" s="2"/>
      <x:c r="R35" s="2"/>
    </x:row>
    <x:row r="36" ht="24" customHeight="1">
      <x:c r="C36" s="2" t="str">
        <x:v>WFC</x:v>
      </x:c>
      <x:c r="D36" s="2" t="n">
        <x:v>2019</x:v>
      </x:c>
      <x:c r="E36" s="29" t="n">
        <x:f>'Market Inputs'!H10</x:f>
        <x:v>53.79999923706055</x:v>
      </x:c>
      <x:c r="F36" s="29" t="n">
        <x:f>'WFC'!G40</x:f>
        <x:v>4.090703665205406</x:v>
      </x:c>
      <x:c r="G36" s="29" t="n">
        <x:f>'WFC'!G17</x:f>
        <x:v>40.053202675135985</x:v>
      </x:c>
      <x:c r="H36" s="29" t="n">
        <x:f>'WFC'!G18</x:f>
        <x:v>33.222024555038004</x:v>
      </x:c>
      <x:c r="I36" s="39" t="n">
        <x:f>IF(AND(ISNUMBER(F36),F36&gt;0),E36/F36,"n.a.")</x:f>
        <x:v>13.151771343075055</x:v>
      </x:c>
      <x:c r="J36" s="39" t="n">
        <x:f>IF(AND(ISNUMBER(G36),G36&gt;0),E36/G36,"n.a.")</x:f>
        <x:v>1.343213417249608</x:v>
      </x:c>
      <x:c r="K36" s="39" t="n">
        <x:f>IF(AND(ISNUMBER(H36),H36&gt;0),E36/H36,"n.a.")</x:f>
        <x:v>1.6194076055759812</x:v>
      </x:c>
      <x:c r="L36" s="2"/>
      <x:c r="M36" s="2"/>
      <x:c r="N36" s="2"/>
      <x:c r="O36" s="2"/>
      <x:c r="P36" s="2"/>
      <x:c r="Q36" s="2"/>
      <x:c r="R36" s="2"/>
    </x:row>
    <x:row r="37" ht="24" customHeight="1">
      <x:c r="C37" s="2" t="str">
        <x:v>WFC</x:v>
      </x:c>
      <x:c r="D37" s="2" t="n">
        <x:v>2020</x:v>
      </x:c>
      <x:c r="E37" s="29" t="n">
        <x:f>'Market Inputs'!I10</x:f>
        <x:v>30.18000030517578</x:v>
      </x:c>
      <x:c r="F37" s="29" t="n">
        <x:f>'WFC'!H40</x:f>
        <x:v>0.43200619225001213</x:v>
      </x:c>
      <x:c r="G37" s="29" t="n">
        <x:f>'WFC'!H17</x:f>
        <x:v>39.46514103616723</x:v>
      </x:c>
      <x:c r="H37" s="29" t="n">
        <x:f>'WFC'!H18</x:f>
        <x:v>32.70068111390876</x:v>
      </x:c>
      <x:c r="I37" s="39" t="n">
        <x:f>IF(AND(ISNUMBER(F37),F37&gt;0),E37/F37,"n.a.")</x:f>
        <x:v>69.8601104488565</x:v>
      </x:c>
      <x:c r="J37" s="39" t="n">
        <x:f>IF(AND(ISNUMBER(G37),G37&gt;0),E37/G37,"n.a.")</x:f>
        <x:v>0.7647255150442204</x:v>
      </x:c>
      <x:c r="K37" s="39" t="n">
        <x:f>IF(AND(ISNUMBER(H37),H37&gt;0),E37/H37,"n.a.")</x:f>
        <x:v>0.9229165655616622</x:v>
      </x:c>
      <x:c r="L37" s="2"/>
      <x:c r="M37" s="2"/>
      <x:c r="N37" s="2"/>
      <x:c r="O37" s="2"/>
      <x:c r="P37" s="2"/>
      <x:c r="Q37" s="2"/>
      <x:c r="R37" s="2"/>
    </x:row>
    <x:row r="38" ht="24" customHeight="1">
      <x:c r="C38" s="2" t="str">
        <x:v>WFC</x:v>
      </x:c>
      <x:c r="D38" s="2" t="n">
        <x:v>2021</x:v>
      </x:c>
      <x:c r="E38" s="29" t="n">
        <x:f>'Market Inputs'!J10</x:f>
        <x:v>47.97999954223633</x:v>
      </x:c>
      <x:c r="F38" s="29" t="n">
        <x:f>'WFC'!I40</x:f>
        <x:v>5.082271373468092</x:v>
      </x:c>
      <x:c r="G38" s="29" t="n">
        <x:f>'WFC'!I17</x:f>
        <x:v>43.118260191457225</x:v>
      </x:c>
      <x:c r="H38" s="29" t="n">
        <x:f>'WFC'!I18</x:f>
        <x:v>36.257384765735495</x:v>
      </x:c>
      <x:c r="I38" s="39" t="n">
        <x:f>IF(AND(ISNUMBER(F38),F38&gt;0),E38/F38,"n.a.")</x:f>
        <x:v>9.44066068425922</x:v>
      </x:c>
      <x:c r="J38" s="39" t="n">
        <x:f>IF(AND(ISNUMBER(G38),G38&gt;0),E38/G38,"n.a.")</x:f>
        <x:v>1.1127536066898713</x:v>
      </x:c>
      <x:c r="K38" s="39" t="n">
        <x:f>IF(AND(ISNUMBER(H38),H38&gt;0),E38/H38,"n.a.")</x:f>
        <x:v>1.3233166112846373</x:v>
      </x:c>
      <x:c r="L38" s="2"/>
      <x:c r="M38" s="2"/>
      <x:c r="N38" s="2"/>
      <x:c r="O38" s="2"/>
      <x:c r="P38" s="2"/>
      <x:c r="Q38" s="2"/>
      <x:c r="R38" s="2"/>
    </x:row>
    <x:row r="39" ht="24" customHeight="1">
      <x:c r="C39" s="2" t="str">
        <x:v>WFC</x:v>
      </x:c>
      <x:c r="D39" s="2" t="n">
        <x:v>2022</x:v>
      </x:c>
      <x:c r="E39" s="29" t="n">
        <x:f>'Market Inputs'!K10</x:f>
        <x:v>41.290000915527344</x:v>
      </x:c>
      <x:c r="F39" s="29" t="n">
        <x:f>'WFC'!J40</x:f>
        <x:v>3.2739119103466248</x:v>
      </x:c>
      <x:c r="G39" s="29" t="n">
        <x:f>'WFC'!J17</x:f>
        <x:v>41.93724242266159</x:v>
      </x:c>
      <x:c r="H39" s="29" t="n">
        <x:f>'WFC'!J18</x:f>
        <x:v>35.02634461891596</x:v>
      </x:c>
      <x:c r="I39" s="39" t="n">
        <x:f>IF(AND(ISNUMBER(F39),F39&gt;0),E39/F39,"n.a.")</x:f>
        <x:v>12.611824033822515</x:v>
      </x:c>
      <x:c r="J39" s="39" t="n">
        <x:f>IF(AND(ISNUMBER(G39),G39&gt;0),E39/G39,"n.a.")</x:f>
        <x:v>0.9845664266474398</x:v>
      </x:c>
      <x:c r="K39" s="39" t="n">
        <x:f>IF(AND(ISNUMBER(H39),H39&gt;0),E39/H39,"n.a.")</x:f>
        <x:v>1.1788270047805303</x:v>
      </x:c>
      <x:c r="L39" s="2"/>
      <x:c r="M39" s="2"/>
      <x:c r="N39" s="2"/>
      <x:c r="O39" s="2"/>
      <x:c r="P39" s="2"/>
      <x:c r="Q39" s="2"/>
      <x:c r="R39" s="2"/>
    </x:row>
    <x:row r="40" ht="24" customHeight="1">
      <x:c r="C40" s="2" t="str">
        <x:v>WFC</x:v>
      </x:c>
      <x:c r="D40" s="2" t="n">
        <x:v>2023</x:v>
      </x:c>
      <x:c r="E40" s="29" t="n">
        <x:f>'Market Inputs'!L10</x:f>
        <x:v>49.220001220703125</x:v>
      </x:c>
      <x:c r="F40" s="29" t="n">
        <x:f>'WFC'!K40</x:f>
        <x:v>4.833351252553489</x:v>
      </x:c>
      <x:c r="G40" s="29" t="n">
        <x:f>'WFC'!K17</x:f>
        <x:v>46.204951512962296</x:v>
      </x:c>
      <x:c r="H40" s="29" t="str">
        <x:f>'WFC'!K18</x:f>
        <x:v>n.a.</x:v>
      </x:c>
      <x:c r="I40" s="39" t="n">
        <x:f>IF(AND(ISNUMBER(F40),F40&gt;0),E40/F40,"n.a.")</x:f>
        <x:v>10.183410774191074</x:v>
      </x:c>
      <x:c r="J40" s="39" t="n">
        <x:f>IF(AND(ISNUMBER(G40),G40&gt;0),E40/G40,"n.a.")</x:f>
        <x:v>1.0652538225669383</x:v>
      </x:c>
      <x:c r="K40" s="39" t="str">
        <x:f>IF(AND(ISNUMBER(H40),H40&gt;0),E40/H40,"n.a.")</x:f>
        <x:v>n.a.</x:v>
      </x:c>
      <x:c r="L40" s="2"/>
      <x:c r="M40" s="2"/>
      <x:c r="N40" s="2"/>
      <x:c r="O40" s="2"/>
      <x:c r="P40" s="2"/>
      <x:c r="Q40" s="2"/>
      <x:c r="R40" s="2"/>
    </x:row>
    <x:row r="41" ht="24" customHeight="1">
      <x:c r="C41" s="2" t="str">
        <x:v>WFC</x:v>
      </x:c>
      <x:c r="D41" s="2" t="n">
        <x:v>2024</x:v>
      </x:c>
      <x:c r="E41" s="29" t="n">
        <x:f>'Market Inputs'!M10</x:f>
        <x:v>70.23999786376953</x:v>
      </x:c>
      <x:c r="F41" s="29" t="n">
        <x:f>'WFC'!L40</x:f>
        <x:v>5.365670780943592</x:v>
      </x:c>
      <x:c r="G41" s="29" t="n">
        <x:f>'WFC'!L17</x:f>
        <x:v>48.80415944540728</x:v>
      </x:c>
      <x:c r="H41" s="29" t="str">
        <x:f>'WFC'!L18</x:f>
        <x:v>n.a.</x:v>
      </x:c>
      <x:c r="I41" s="39" t="n">
        <x:f>IF(AND(ISNUMBER(F41),F41&gt;0),E41/F41,"n.a.")</x:f>
        <x:v>13.090627571342965</x:v>
      </x:c>
      <x:c r="J41" s="39" t="n">
        <x:f>IF(AND(ISNUMBER(G41),G41&gt;0),E41/G41,"n.a.")</x:f>
        <x:v>1.4392215471376073</x:v>
      </x:c>
      <x:c r="K41" s="39" t="str">
        <x:f>IF(AND(ISNUMBER(H41),H41&gt;0),E41/H41,"n.a.")</x:f>
        <x:v>n.a.</x:v>
      </x:c>
      <x:c r="L41" s="2"/>
      <x:c r="M41" s="2"/>
      <x:c r="N41" s="2"/>
      <x:c r="O41" s="2"/>
      <x:c r="P41" s="2"/>
      <x:c r="Q41" s="2"/>
      <x:c r="R41" s="2"/>
    </x:row>
    <x:row r="42" ht="24" customHeight="1">
      <x:c r="C42" s="2" t="str">
        <x:v>WFC</x:v>
      </x:c>
      <x:c r="D42" s="2" t="n">
        <x:v>2025</x:v>
      </x:c>
      <x:c r="E42" s="29" t="n">
        <x:f>'Market Inputs'!N10</x:f>
        <x:v>93.19999694824219</x:v>
      </x:c>
      <x:c r="F42" s="29" t="n">
        <x:f>'WFC'!M40</x:f>
        <x:v>6.256361225056287</x:v>
      </x:c>
      <x:c r="G42" s="29" t="n">
        <x:f>'WFC'!M17</x:f>
        <x:v>53.19439953437237</x:v>
      </x:c>
      <x:c r="H42" s="29" t="str">
        <x:f>'WFC'!M18</x:f>
        <x:v>n.a.</x:v>
      </x:c>
      <x:c r="I42" s="39" t="n">
        <x:f>IF(AND(ISNUMBER(F42),F42&gt;0),E42/F42,"n.a.")</x:f>
        <x:v>14.896837569893304</x:v>
      </x:c>
      <x:c r="J42" s="39" t="n">
        <x:f>IF(AND(ISNUMBER(G42),G42&gt;0),E42/G42,"n.a.")</x:f>
        <x:v>1.7520640850174385</x:v>
      </x:c>
      <x:c r="K42" s="39" t="str">
        <x:f>IF(AND(ISNUMBER(H42),H42&gt;0),E42/H42,"n.a.")</x:f>
        <x:v>n.a.</x:v>
      </x:c>
      <x:c r="L42" s="2"/>
      <x:c r="M42" s="2"/>
      <x:c r="N42" s="2"/>
      <x:c r="O42" s="2"/>
      <x:c r="P42" s="2"/>
      <x:c r="Q42" s="2"/>
      <x:c r="R42" s="2"/>
    </x:row>
    <x:row r="43" ht="24" customHeight="1">
      <x:c r="C43" s="2" t="str">
        <x:v>GS</x:v>
      </x:c>
      <x:c r="D43" s="2" t="n">
        <x:v>2017</x:v>
      </x:c>
      <x:c r="E43" s="29" t="n">
        <x:f>'Market Inputs'!F11</x:f>
        <x:v>254.75999450683594</x:v>
      </x:c>
      <x:c r="F43" s="29" t="n">
        <x:f>'GS'!E40</x:f>
        <x:v>9.007577609386457</x:v>
      </x:c>
      <x:c r="G43" s="29" t="n">
        <x:f>'GS'!E17</x:f>
        <x:v>181</x:v>
      </x:c>
      <x:c r="H43" s="29" t="n">
        <x:f>'GS'!E18</x:f>
        <x:v>170.61</x:v>
      </x:c>
      <x:c r="I43" s="39" t="n">
        <x:f>IF(AND(ISNUMBER(F43),F43&gt;0),E43/F43,"n.a.")</x:f>
        <x:v>28.28285312150518</x:v>
      </x:c>
      <x:c r="J43" s="39" t="n">
        <x:f>IF(AND(ISNUMBER(G43),G43&gt;0),E43/G43,"n.a.")</x:f>
        <x:v>1.4075137818057235</x:v>
      </x:c>
      <x:c r="K43" s="39" t="n">
        <x:f>IF(AND(ISNUMBER(H43),H43&gt;0),E43/H43,"n.a.")</x:f>
        <x:v>1.4932301418840392</x:v>
      </x:c>
      <x:c r="L43" s="2"/>
      <x:c r="M43" s="2"/>
      <x:c r="N43" s="2"/>
      <x:c r="O43" s="2"/>
      <x:c r="P43" s="2"/>
      <x:c r="Q43" s="2"/>
      <x:c r="R43" s="2"/>
    </x:row>
    <x:row r="44" ht="24" customHeight="1">
      <x:c r="C44" s="2" t="str">
        <x:v>GS</x:v>
      </x:c>
      <x:c r="D44" s="2" t="n">
        <x:v>2018</x:v>
      </x:c>
      <x:c r="E44" s="29" t="n">
        <x:f>'Market Inputs'!G11</x:f>
        <x:v>167.0500030517578</x:v>
      </x:c>
      <x:c r="F44" s="29" t="n">
        <x:f>'GS'!F40</x:f>
        <x:v>25.269092772936958</x:v>
      </x:c>
      <x:c r="G44" s="29" t="n">
        <x:f>'GS'!F17</x:f>
        <x:v>207.36</x:v>
      </x:c>
      <x:c r="H44" s="29" t="n">
        <x:f>'GS'!F18</x:f>
        <x:v>196.64</x:v>
      </x:c>
      <x:c r="I44" s="39" t="n">
        <x:f>IF(AND(ISNUMBER(F44),F44&gt;0),E44/F44,"n.a.")</x:f>
        <x:v>6.6108429199590155</x:v>
      </x:c>
      <x:c r="J44" s="39" t="n">
        <x:f>IF(AND(ISNUMBER(G44),G44&gt;0),E44/G44,"n.a.")</x:f>
        <x:v>0.8056037955813937</x:v>
      </x:c>
      <x:c r="K44" s="39" t="n">
        <x:f>IF(AND(ISNUMBER(H44),H44&gt;0),E44/H44,"n.a.")</x:f>
        <x:v>0.8495219846000703</x:v>
      </x:c>
      <x:c r="L44" s="2"/>
      <x:c r="M44" s="2"/>
      <x:c r="N44" s="2"/>
      <x:c r="O44" s="2"/>
      <x:c r="P44" s="2"/>
      <x:c r="Q44" s="2"/>
      <x:c r="R44" s="2"/>
    </x:row>
    <x:row r="45" ht="24" customHeight="1">
      <x:c r="C45" s="2" t="str">
        <x:v>GS</x:v>
      </x:c>
      <x:c r="D45" s="2" t="n">
        <x:v>2019</x:v>
      </x:c>
      <x:c r="E45" s="29" t="n">
        <x:f>'Market Inputs'!H11</x:f>
        <x:v>229.92999267578125</x:v>
      </x:c>
      <x:c r="F45" s="29" t="n">
        <x:f>'GS'!G40</x:f>
        <x:v>21.030625832223702</x:v>
      </x:c>
      <x:c r="G45" s="29" t="n">
        <x:f>'GS'!G17</x:f>
        <x:v>218.52</x:v>
      </x:c>
      <x:c r="H45" s="29" t="n">
        <x:f>'GS'!G18</x:f>
        <x:v>205.15</x:v>
      </x:c>
      <x:c r="I45" s="39" t="n">
        <x:f>IF(AND(ISNUMBER(F45),F45&gt;0),E45/F45,"n.a.")</x:f>
        <x:v>10.93310272885347</x:v>
      </x:c>
      <x:c r="J45" s="39" t="n">
        <x:f>IF(AND(ISNUMBER(G45),G45&gt;0),E45/G45,"n.a.")</x:f>
        <x:v>1.0522148667205804</x:v>
      </x:c>
      <x:c r="K45" s="39" t="n">
        <x:f>IF(AND(ISNUMBER(H45),H45&gt;0),E45/H45,"n.a.")</x:f>
        <x:v>1.120789630396204</x:v>
      </x:c>
      <x:c r="L45" s="2"/>
      <x:c r="M45" s="2"/>
      <x:c r="N45" s="2"/>
      <x:c r="O45" s="2"/>
      <x:c r="P45" s="2"/>
      <x:c r="Q45" s="2"/>
      <x:c r="R45" s="2"/>
    </x:row>
    <x:row r="46" ht="24" customHeight="1">
      <x:c r="C46" s="2" t="str">
        <x:v>GS</x:v>
      </x:c>
      <x:c r="D46" s="2" t="n">
        <x:v>2020</x:v>
      </x:c>
      <x:c r="E46" s="29" t="n">
        <x:f>'Market Inputs'!I11</x:f>
        <x:v>263.7099914550781</x:v>
      </x:c>
      <x:c r="F46" s="29" t="n">
        <x:f>'GS'!H40</x:f>
        <x:v>24.743269497640853</x:v>
      </x:c>
      <x:c r="G46" s="29" t="n">
        <x:f>'GS'!H17</x:f>
        <x:v>236.15</x:v>
      </x:c>
      <x:c r="H46" s="29" t="n">
        <x:f>'GS'!H18</x:f>
        <x:v>222.32</x:v>
      </x:c>
      <x:c r="I46" s="39" t="n">
        <x:f>IF(AND(ISNUMBER(F46),F46&gt;0),E46/F46,"n.a.")</x:f>
        <x:v>10.65784743928936</x:v>
      </x:c>
      <x:c r="J46" s="39" t="n">
        <x:f>IF(AND(ISNUMBER(G46),G46&gt;0),E46/G46,"n.a.")</x:f>
        <x:v>1.1167054476183702</x:v>
      </x:c>
      <x:c r="K46" s="39" t="n">
        <x:f>IF(AND(ISNUMBER(H46),H46&gt;0),E46/H46,"n.a.")</x:f>
        <x:v>1.186173045407872</x:v>
      </x:c>
      <x:c r="L46" s="2"/>
      <x:c r="M46" s="2"/>
      <x:c r="N46" s="2"/>
      <x:c r="O46" s="2"/>
      <x:c r="P46" s="2"/>
      <x:c r="Q46" s="2"/>
      <x:c r="R46" s="2"/>
    </x:row>
    <x:row r="47" ht="24" customHeight="1">
      <x:c r="C47" s="2" t="str">
        <x:v>GS</x:v>
      </x:c>
      <x:c r="D47" s="2" t="n">
        <x:v>2021</x:v>
      </x:c>
      <x:c r="E47" s="29" t="n">
        <x:f>'Market Inputs'!J11</x:f>
        <x:v>382.54998779296875</x:v>
      </x:c>
      <x:c r="F47" s="29" t="n">
        <x:f>'GS'!I40</x:f>
        <x:v>59.446318156267566</x:v>
      </x:c>
      <x:c r="G47" s="29" t="n">
        <x:f>'GS'!I17</x:f>
        <x:v>284.39</x:v>
      </x:c>
      <x:c r="H47" s="29" t="n">
        <x:f>'GS'!I18</x:f>
        <x:v>270.91</x:v>
      </x:c>
      <x:c r="I47" s="39" t="n">
        <x:f>IF(AND(ISNUMBER(F47),F47&gt;0),E47/F47,"n.a.")</x:f>
        <x:v>6.4352175148569</x:v>
      </x:c>
      <x:c r="J47" s="39" t="n">
        <x:f>IF(AND(ISNUMBER(G47),G47&gt;0),E47/G47,"n.a.")</x:f>
        <x:v>1.3451597728224227</x:v>
      </x:c>
      <x:c r="K47" s="39" t="n">
        <x:f>IF(AND(ISNUMBER(H47),H47&gt;0),E47/H47,"n.a.")</x:f>
        <x:v>1.4120925318111872</x:v>
      </x:c>
      <x:c r="L47" s="2"/>
      <x:c r="M47" s="2"/>
      <x:c r="N47" s="2"/>
      <x:c r="O47" s="2"/>
      <x:c r="P47" s="2"/>
      <x:c r="Q47" s="2"/>
      <x:c r="R47" s="2"/>
    </x:row>
    <x:row r="48" ht="24" customHeight="1">
      <x:c r="C48" s="2" t="str">
        <x:v>GS</x:v>
      </x:c>
      <x:c r="D48" s="2" t="n">
        <x:v>2022</x:v>
      </x:c>
      <x:c r="E48" s="29" t="n">
        <x:f>'Market Inputs'!K11</x:f>
        <x:v>343.3800048828125</x:v>
      </x:c>
      <x:c r="F48" s="29" t="n">
        <x:f>'GS'!J40</x:f>
        <x:v>30.058642837196313</x:v>
      </x:c>
      <x:c r="G48" s="29" t="n">
        <x:f>'GS'!J17</x:f>
        <x:v>303.55</x:v>
      </x:c>
      <x:c r="H48" s="29" t="n">
        <x:f>'GS'!J18</x:f>
        <x:v>279.66</x:v>
      </x:c>
      <x:c r="I48" s="39" t="n">
        <x:f>IF(AND(ISNUMBER(F48),F48&gt;0),E48/F48,"n.a.")</x:f>
        <x:v>11.423669616177552</x:v>
      </x:c>
      <x:c r="J48" s="39" t="n">
        <x:f>IF(AND(ISNUMBER(G48),G48&gt;0),E48/G48,"n.a.")</x:f>
        <x:v>1.1312139841304973</x:v>
      </x:c>
      <x:c r="K48" s="39" t="n">
        <x:f>IF(AND(ISNUMBER(H48),H48&gt;0),E48/H48,"n.a.")</x:f>
        <x:v>1.22784811872564</x:v>
      </x:c>
      <x:c r="L48" s="2"/>
      <x:c r="M48" s="2"/>
      <x:c r="N48" s="2"/>
      <x:c r="O48" s="2"/>
      <x:c r="P48" s="2"/>
      <x:c r="Q48" s="2"/>
      <x:c r="R48" s="2"/>
    </x:row>
    <x:row r="49" ht="24" customHeight="1">
      <x:c r="C49" s="2" t="str">
        <x:v>GS</x:v>
      </x:c>
      <x:c r="D49" s="2" t="n">
        <x:v>2023</x:v>
      </x:c>
      <x:c r="E49" s="29" t="n">
        <x:f>'Market Inputs'!L11</x:f>
        <x:v>385.7699890136719</x:v>
      </x:c>
      <x:c r="F49" s="29" t="n">
        <x:f>'GS'!K40</x:f>
        <x:v>22.86581839213418</x:v>
      </x:c>
      <x:c r="G49" s="29" t="n">
        <x:f>'GS'!K17</x:f>
        <x:v>313.56</x:v>
      </x:c>
      <x:c r="H49" s="29" t="n">
        <x:f>'GS'!K18</x:f>
        <x:v>292.52</x:v>
      </x:c>
      <x:c r="I49" s="39" t="n">
        <x:f>IF(AND(ISNUMBER(F49),F49&gt;0),E49/F49,"n.a.")</x:f>
        <x:v>16.871033540018686</x:v>
      </x:c>
      <x:c r="J49" s="39" t="n">
        <x:f>IF(AND(ISNUMBER(G49),G49&gt;0),E49/G49,"n.a.")</x:f>
        <x:v>1.2302908183877785</x:v>
      </x:c>
      <x:c r="K49" s="39" t="n">
        <x:f>IF(AND(ISNUMBER(H49),H49&gt;0),E49/H49,"n.a.")</x:f>
        <x:v>1.3187815842119237</x:v>
      </x:c>
      <x:c r="L49" s="2"/>
      <x:c r="M49" s="2"/>
      <x:c r="N49" s="2"/>
      <x:c r="O49" s="2"/>
      <x:c r="P49" s="2"/>
      <x:c r="Q49" s="2"/>
      <x:c r="R49" s="2"/>
    </x:row>
    <x:row r="50" ht="24" customHeight="1">
      <x:c r="C50" s="2" t="str">
        <x:v>GS</x:v>
      </x:c>
      <x:c r="D50" s="2" t="n">
        <x:v>2024</x:v>
      </x:c>
      <x:c r="E50" s="29" t="n">
        <x:f>'Market Inputs'!M11</x:f>
        <x:v>572.6199951171875</x:v>
      </x:c>
      <x:c r="F50" s="29" t="n">
        <x:f>'GS'!L40</x:f>
        <x:v>40.5425659472422</x:v>
      </x:c>
      <x:c r="G50" s="29" t="n">
        <x:f>'GS'!L17</x:f>
        <x:v>336.77</x:v>
      </x:c>
      <x:c r="H50" s="29" t="n">
        <x:f>'GS'!L18</x:f>
        <x:v>316.02</x:v>
      </x:c>
      <x:c r="I50" s="39" t="n">
        <x:f>IF(AND(ISNUMBER(F50),F50&gt;0),E50/F50,"n.a.")</x:f>
        <x:v>14.123920914683458</x:v>
      </x:c>
      <x:c r="J50" s="39" t="n">
        <x:f>IF(AND(ISNUMBER(G50),G50&gt;0),E50/G50,"n.a.")</x:f>
        <x:v>1.7003295873064332</x:v>
      </x:c>
      <x:c r="K50" s="39" t="n">
        <x:f>IF(AND(ISNUMBER(H50),H50&gt;0),E50/H50,"n.a.")</x:f>
        <x:v>1.8119739102499448</x:v>
      </x:c>
      <x:c r="L50" s="2"/>
      <x:c r="M50" s="2"/>
      <x:c r="N50" s="2"/>
      <x:c r="O50" s="2"/>
      <x:c r="P50" s="2"/>
      <x:c r="Q50" s="2"/>
      <x:c r="R50" s="2"/>
    </x:row>
    <x:row r="51" ht="24" customHeight="1">
      <x:c r="C51" s="2" t="str">
        <x:v>GS</x:v>
      </x:c>
      <x:c r="D51" s="2" t="n">
        <x:v>2025</x:v>
      </x:c>
      <x:c r="E51" s="29" t="n">
        <x:f>'Market Inputs'!N11</x:f>
        <x:v>879</x:v>
      </x:c>
      <x:c r="F51" s="29" t="n">
        <x:f>'GS'!M40</x:f>
        <x:v>51.32241813602015</x:v>
      </x:c>
      <x:c r="G51" s="29" t="n">
        <x:f>'GS'!M17</x:f>
        <x:v>357.6</x:v>
      </x:c>
      <x:c r="H51" s="29" t="n">
        <x:f>'GS'!M18</x:f>
        <x:v>335.49</x:v>
      </x:c>
      <x:c r="I51" s="39" t="n">
        <x:f>IF(AND(ISNUMBER(F51),F51&gt;0),E51/F51,"n.a.")</x:f>
        <x:v>17.127018404907975</x:v>
      </x:c>
      <x:c r="J51" s="39" t="n">
        <x:f>IF(AND(ISNUMBER(G51),G51&gt;0),E51/G51,"n.a.")</x:f>
        <x:v>2.458053691275168</x:v>
      </x:c>
      <x:c r="K51" s="39" t="n">
        <x:f>IF(AND(ISNUMBER(H51),H51&gt;0),E51/H51,"n.a.")</x:f>
        <x:v>2.6200482875793614</x:v>
      </x:c>
      <x:c r="L51" s="2"/>
      <x:c r="M51" s="2"/>
      <x:c r="N51" s="2"/>
      <x:c r="O51" s="2"/>
      <x:c r="P51" s="2"/>
      <x:c r="Q51" s="2"/>
      <x:c r="R51" s="2"/>
    </x:row>
    <x:row r="52" ht="24" customHeight="1">
      <x:c r="C52" s="2" t="str">
        <x:v>MS</x:v>
      </x:c>
      <x:c r="D52" s="2" t="n">
        <x:v>2017</x:v>
      </x:c>
      <x:c r="E52" s="29" t="n">
        <x:f>'Market Inputs'!F12</x:f>
        <x:v>52.470001220703125</x:v>
      </x:c>
      <x:c r="F52" s="29" t="n">
        <x:f>'MS'!E40</x:f>
        <x:v>3.068643602416255</x:v>
      </x:c>
      <x:c r="G52" s="29" t="n">
        <x:f>'MS'!E17</x:f>
        <x:v>38.52</x:v>
      </x:c>
      <x:c r="H52" s="29" t="n">
        <x:f>'MS'!E18</x:f>
        <x:v>33.46</x:v>
      </x:c>
      <x:c r="I52" s="39" t="n">
        <x:f>IF(AND(ISNUMBER(F52),F52&gt;0),E52/F52,"n.a.")</x:f>
        <x:v>17.098760240318608</x:v>
      </x:c>
      <x:c r="J52" s="39" t="n">
        <x:f>IF(AND(ISNUMBER(G52),G52&gt;0),E52/G52,"n.a.")</x:f>
        <x:v>1.3621495644003925</x:v>
      </x:c>
      <x:c r="K52" s="39" t="n">
        <x:f>IF(AND(ISNUMBER(H52),H52&gt;0),E52/H52,"n.a.")</x:f>
        <x:v>1.568141100439424</x:v>
      </x:c>
      <x:c r="L52" s="2"/>
      <x:c r="M52" s="2"/>
      <x:c r="N52" s="2"/>
      <x:c r="O52" s="2"/>
      <x:c r="P52" s="2"/>
      <x:c r="Q52" s="2"/>
      <x:c r="R52" s="2"/>
    </x:row>
    <x:row r="53" ht="24" customHeight="1">
      <x:c r="C53" s="2" t="str">
        <x:v>MS</x:v>
      </x:c>
      <x:c r="D53" s="2" t="n">
        <x:v>2018</x:v>
      </x:c>
      <x:c r="E53" s="29" t="n">
        <x:f>'Market Inputs'!G12</x:f>
        <x:v>39.650001525878906</x:v>
      </x:c>
      <x:c r="F53" s="29" t="n">
        <x:f>'MS'!F40</x:f>
        <x:v>4.7307249712313</x:v>
      </x:c>
      <x:c r="G53" s="29" t="n">
        <x:f>'MS'!F17</x:f>
        <x:v>42.2</x:v>
      </x:c>
      <x:c r="H53" s="29" t="n">
        <x:f>'MS'!F18</x:f>
        <x:v>36.98823529411764</x:v>
      </x:c>
      <x:c r="I53" s="39" t="n">
        <x:f>IF(AND(ISNUMBER(F53),F53&gt;0),E53/F53,"n.a.")</x:f>
        <x:v>8.381379549012106</x:v>
      </x:c>
      <x:c r="J53" s="39" t="n">
        <x:f>IF(AND(ISNUMBER(G53),G53&gt;0),E53/G53,"n.a.")</x:f>
        <x:v>0.9395734958739077</x:v>
      </x:c>
      <x:c r="K53" s="39" t="n">
        <x:f>IF(AND(ISNUMBER(H53),H53&gt;0),E53/H53,"n.a.")</x:f>
        <x:v>1.0719625094464718</x:v>
      </x:c>
      <x:c r="L53" s="2"/>
      <x:c r="M53" s="2"/>
      <x:c r="N53" s="2"/>
      <x:c r="O53" s="2"/>
      <x:c r="P53" s="2"/>
      <x:c r="Q53" s="2"/>
      <x:c r="R53" s="2"/>
    </x:row>
    <x:row r="54" ht="24" customHeight="1">
      <x:c r="C54" s="2" t="str">
        <x:v>MS</x:v>
      </x:c>
      <x:c r="D54" s="2" t="n">
        <x:v>2019</x:v>
      </x:c>
      <x:c r="E54" s="29" t="n">
        <x:f>'Market Inputs'!H12</x:f>
        <x:v>51.119998931884766</x:v>
      </x:c>
      <x:c r="F54" s="29" t="n">
        <x:f>'MS'!G40</x:f>
        <x:v>5.190243902439025</x:v>
      </x:c>
      <x:c r="G54" s="29" t="n">
        <x:f>'MS'!G17</x:f>
        <x:v>45.82</x:v>
      </x:c>
      <x:c r="H54" s="29" t="n">
        <x:f>'MS'!G18</x:f>
        <x:v>40.01191969887076</x:v>
      </x:c>
      <x:c r="I54" s="39" t="n">
        <x:f>IF(AND(ISNUMBER(F54),F54&gt;0),E54/F54,"n.a.")</x:f>
        <x:v>9.849247914507872</x:v>
      </x:c>
      <x:c r="J54" s="39" t="n">
        <x:f>IF(AND(ISNUMBER(G54),G54&gt;0),E54/G54,"n.a.")</x:f>
        <x:v>1.1156699897836047</x:v>
      </x:c>
      <x:c r="K54" s="39" t="n">
        <x:f>IF(AND(ISNUMBER(H54),H54&gt;0),E54/H54,"n.a.")</x:f>
        <x:v>1.2776192523781231</x:v>
      </x:c>
      <x:c r="L54" s="2"/>
      <x:c r="M54" s="2"/>
      <x:c r="N54" s="2"/>
      <x:c r="O54" s="2"/>
      <x:c r="P54" s="2"/>
      <x:c r="Q54" s="2"/>
      <x:c r="R54" s="2"/>
    </x:row>
    <x:row r="55" ht="24" customHeight="1">
      <x:c r="C55" s="2" t="str">
        <x:v>MS</x:v>
      </x:c>
      <x:c r="D55" s="2" t="n">
        <x:v>2020</x:v>
      </x:c>
      <x:c r="E55" s="29" t="n">
        <x:f>'Market Inputs'!I12</x:f>
        <x:v>68.52999877929688</x:v>
      </x:c>
      <x:c r="F55" s="29" t="n">
        <x:f>'MS'!H40</x:f>
        <x:v>6.4655172413793105</x:v>
      </x:c>
      <x:c r="G55" s="29" t="n">
        <x:f>'MS'!H17</x:f>
        <x:v>51.13</x:v>
      </x:c>
      <x:c r="H55" s="29" t="n">
        <x:f>'MS'!H18</x:f>
        <x:v>41.95</x:v>
      </x:c>
      <x:c r="I55" s="39" t="n">
        <x:f>IF(AND(ISNUMBER(F55),F55&gt;0),E55/F55,"n.a.")</x:f>
        <x:v>10.599306477864584</x:v>
      </x:c>
      <x:c r="J55" s="39" t="n">
        <x:f>IF(AND(ISNUMBER(G55),G55&gt;0),E55/G55,"n.a.")</x:f>
        <x:v>1.3403089923586324</x:v>
      </x:c>
      <x:c r="K55" s="39" t="n">
        <x:f>IF(AND(ISNUMBER(H55),H55&gt;0),E55/H55,"n.a.")</x:f>
        <x:v>1.633611413094085</x:v>
      </x:c>
      <x:c r="L55" s="2"/>
      <x:c r="M55" s="2"/>
      <x:c r="N55" s="2"/>
      <x:c r="O55" s="2"/>
      <x:c r="P55" s="2"/>
      <x:c r="Q55" s="2"/>
      <x:c r="R55" s="2"/>
    </x:row>
    <x:row r="56" ht="24" customHeight="1">
      <x:c r="C56" s="2" t="str">
        <x:v>MS</x:v>
      </x:c>
      <x:c r="D56" s="2" t="n">
        <x:v>2021</x:v>
      </x:c>
      <x:c r="E56" s="29" t="n">
        <x:f>'Market Inputs'!J12</x:f>
        <x:v>98.16000366210938</x:v>
      </x:c>
      <x:c r="F56" s="29" t="n">
        <x:f>'MS'!I40</x:f>
        <x:v>8.029768467475193</x:v>
      </x:c>
      <x:c r="G56" s="29" t="n">
        <x:f>'MS'!I17</x:f>
        <x:v>55.12</x:v>
      </x:c>
      <x:c r="H56" s="29" t="n">
        <x:f>'MS'!I18</x:f>
        <x:v>40.91</x:v>
      </x:c>
      <x:c r="I56" s="39" t="n">
        <x:f>IF(AND(ISNUMBER(F56),F56&gt;0),E56/F56,"n.a.")</x:f>
        <x:v>12.224512333040394</x:v>
      </x:c>
      <x:c r="J56" s="39" t="n">
        <x:f>IF(AND(ISNUMBER(G56),G56&gt;0),E56/G56,"n.a.")</x:f>
        <x:v>1.7808418661485736</x:v>
      </x:c>
      <x:c r="K56" s="39" t="n">
        <x:f>IF(AND(ISNUMBER(H56),H56&gt;0),E56/H56,"n.a.")</x:f>
        <x:v>2.399413435886321</x:v>
      </x:c>
      <x:c r="L56" s="2"/>
      <x:c r="M56" s="2"/>
      <x:c r="N56" s="2"/>
      <x:c r="O56" s="2"/>
      <x:c r="P56" s="2"/>
      <x:c r="Q56" s="2"/>
      <x:c r="R56" s="2"/>
    </x:row>
    <x:row r="57" ht="24" customHeight="1">
      <x:c r="C57" s="2" t="str">
        <x:v>MS</x:v>
      </x:c>
      <x:c r="D57" s="2" t="n">
        <x:v>2022</x:v>
      </x:c>
      <x:c r="E57" s="29" t="n">
        <x:f>'Market Inputs'!K12</x:f>
        <x:v>85.0199966430664</x:v>
      </x:c>
      <x:c r="F57" s="29" t="n">
        <x:f>'MS'!J40</x:f>
        <x:v>6.1529480443666085</x:v>
      </x:c>
      <x:c r="G57" s="29" t="n">
        <x:f>'MS'!J17</x:f>
        <x:v>54.55</x:v>
      </x:c>
      <x:c r="H57" s="29" t="n">
        <x:f>'MS'!J18</x:f>
        <x:v>40.06</x:v>
      </x:c>
      <x:c r="I57" s="39" t="n">
        <x:f>IF(AND(ISNUMBER(F57),F57&gt;0),E57/F57,"n.a.")</x:f>
        <x:v>13.817766057834227</x:v>
      </x:c>
      <x:c r="J57" s="39" t="n">
        <x:f>IF(AND(ISNUMBER(G57),G57&gt;0),E57/G57,"n.a.")</x:f>
        <x:v>1.5585700576180828</x:v>
      </x:c>
      <x:c r="K57" s="39" t="n">
        <x:f>IF(AND(ISNUMBER(H57),H57&gt;0),E57/H57,"n.a.")</x:f>
        <x:v>2.1223164414145383</x:v>
      </x:c>
      <x:c r="L57" s="2"/>
      <x:c r="M57" s="2"/>
      <x:c r="N57" s="2"/>
      <x:c r="O57" s="2"/>
      <x:c r="P57" s="2"/>
      <x:c r="Q57" s="2"/>
      <x:c r="R57" s="2"/>
    </x:row>
    <x:row r="58" ht="24" customHeight="1">
      <x:c r="C58" s="2" t="str">
        <x:v>MS</x:v>
      </x:c>
      <x:c r="D58" s="2" t="n">
        <x:v>2023</x:v>
      </x:c>
      <x:c r="E58" s="29" t="n">
        <x:f>'Market Inputs'!L12</x:f>
        <x:v>93.25</x:v>
      </x:c>
      <x:c r="F58" s="29" t="n">
        <x:f>'MS'!K40</x:f>
        <x:v>5.182260024301336</x:v>
      </x:c>
      <x:c r="G58" s="29" t="n">
        <x:f>'MS'!K17</x:f>
        <x:v>55.5</x:v>
      </x:c>
      <x:c r="H58" s="29" t="n">
        <x:f>'MS'!K18</x:f>
        <x:v>40.89</x:v>
      </x:c>
      <x:c r="I58" s="39" t="n">
        <x:f>IF(AND(ISNUMBER(F58),F58&gt;0),E58/F58,"n.a.")</x:f>
        <x:v>17.994079718640094</x:v>
      </x:c>
      <x:c r="J58" s="39" t="n">
        <x:f>IF(AND(ISNUMBER(G58),G58&gt;0),E58/G58,"n.a.")</x:f>
        <x:v>1.6801801801801801</x:v>
      </x:c>
      <x:c r="K58" s="39" t="n">
        <x:f>IF(AND(ISNUMBER(H58),H58&gt;0),E58/H58,"n.a.")</x:f>
        <x:v>2.280508681829298</x:v>
      </x:c>
      <x:c r="L58" s="2"/>
      <x:c r="M58" s="2"/>
      <x:c r="N58" s="2"/>
      <x:c r="O58" s="2"/>
      <x:c r="P58" s="2"/>
      <x:c r="Q58" s="2"/>
      <x:c r="R58" s="2"/>
    </x:row>
    <x:row r="59" ht="24" customHeight="1">
      <x:c r="C59" s="2" t="str">
        <x:v>MS</x:v>
      </x:c>
      <x:c r="D59" s="2" t="n">
        <x:v>2024</x:v>
      </x:c>
      <x:c r="E59" s="29" t="n">
        <x:f>'Market Inputs'!M12</x:f>
        <x:v>125.72000122070312</x:v>
      </x:c>
      <x:c r="F59" s="29" t="n">
        <x:f>'MS'!L40</x:f>
        <x:v>7.945375543140906</x:v>
      </x:c>
      <x:c r="G59" s="29" t="n">
        <x:f>'MS'!L17</x:f>
        <x:v>58.98</x:v>
      </x:c>
      <x:c r="H59" s="29" t="n">
        <x:f>'MS'!L18</x:f>
        <x:v>44.57</x:v>
      </x:c>
      <x:c r="I59" s="39" t="n">
        <x:f>IF(AND(ISNUMBER(F59),F59&gt;0),E59/F59,"n.a.")</x:f>
        <x:v>15.823040778636933</x:v>
      </x:c>
      <x:c r="J59" s="39" t="n">
        <x:f>IF(AND(ISNUMBER(G59),G59&gt;0),E59/G59,"n.a.")</x:f>
        <x:v>2.1315700444337593</x:v>
      </x:c>
      <x:c r="K59" s="39" t="n">
        <x:f>IF(AND(ISNUMBER(H59),H59&gt;0),E59/H59,"n.a.")</x:f>
        <x:v>2.820731461088246</x:v>
      </x:c>
      <x:c r="L59" s="2"/>
      <x:c r="M59" s="2"/>
      <x:c r="N59" s="2"/>
      <x:c r="O59" s="2"/>
      <x:c r="P59" s="2"/>
      <x:c r="Q59" s="2"/>
      <x:c r="R59" s="2"/>
    </x:row>
    <x:row r="60" ht="24" customHeight="1">
      <x:c r="C60" s="2" t="str">
        <x:v>MS</x:v>
      </x:c>
      <x:c r="D60" s="2" t="n">
        <x:v>2025</x:v>
      </x:c>
      <x:c r="E60" s="29" t="n">
        <x:f>'Market Inputs'!N12</x:f>
        <x:v>177.52999877929688</x:v>
      </x:c>
      <x:c r="F60" s="29" t="n">
        <x:f>'MS'!M40</x:f>
        <x:v>10.206658291457286</x:v>
      </x:c>
      <x:c r="G60" s="29" t="n">
        <x:f>'MS'!M17</x:f>
        <x:v>64.37</x:v>
      </x:c>
      <x:c r="H60" s="29" t="n">
        <x:f>'MS'!M18</x:f>
        <x:v>50</x:v>
      </x:c>
      <x:c r="I60" s="39" t="n">
        <x:f>IF(AND(ISNUMBER(F60),F60&gt;0),E60/F60,"n.a.")</x:f>
        <x:v>17.39354779104195</x:v>
      </x:c>
      <x:c r="J60" s="39" t="n">
        <x:f>IF(AND(ISNUMBER(G60),G60&gt;0),E60/G60,"n.a.")</x:f>
        <x:v>2.7579617644756387</x:v>
      </x:c>
      <x:c r="K60" s="39" t="n">
        <x:f>IF(AND(ISNUMBER(H60),H60&gt;0),E60/H60,"n.a.")</x:f>
        <x:v>3.5505999755859374</x:v>
      </x:c>
      <x:c r="L60" s="2"/>
      <x:c r="M60" s="2"/>
      <x:c r="N60" s="2"/>
      <x:c r="O60" s="2"/>
      <x:c r="P60" s="2"/>
      <x:c r="Q60" s="2"/>
      <x:c r="R60" s="2"/>
    </x:row>
    <x:row r="61" ht="24" customHeight="1">
      <x:c r="C61" s="2" t="str">
        <x:v>USB</x:v>
      </x:c>
      <x:c r="D61" s="2" t="n">
        <x:v>2017</x:v>
      </x:c>
      <x:c r="E61" s="29" t="n">
        <x:f>'Market Inputs'!F13</x:f>
        <x:v>53.58000183105469</x:v>
      </x:c>
      <x:c r="F61" s="29" t="n">
        <x:f>'USB'!E40</x:f>
        <x:v>3.513368983957219</x:v>
      </x:c>
      <x:c r="G61" s="29" t="n">
        <x:f>'USB'!E17</x:f>
        <x:v>25.659411764705883</x:v>
      </x:c>
      <x:c r="H61" s="29" t="n">
        <x:f>'USB'!E18</x:f>
        <x:v>18.211176470588235</x:v>
      </x:c>
      <x:c r="I61" s="39" t="n">
        <x:f>IF(AND(ISNUMBER(F61),F61&gt;0),E61/F61,"n.a.")</x:f>
        <x:v>15.25032015587097</x:v>
      </x:c>
      <x:c r="J61" s="39" t="n">
        <x:f>IF(AND(ISNUMBER(G61),G61&gt;0),E61/G61,"n.a.")</x:f>
        <x:v>2.0881227645581935</x:v>
      </x:c>
      <x:c r="K61" s="39" t="n">
        <x:f>IF(AND(ISNUMBER(H61),H61&gt;0),E61/H61,"n.a.")</x:f>
        <x:v>2.942149394773506</x:v>
      </x:c>
      <x:c r="L61" s="2"/>
      <x:c r="M61" s="2"/>
      <x:c r="N61" s="2"/>
      <x:c r="O61" s="2"/>
      <x:c r="P61" s="2"/>
      <x:c r="Q61" s="2"/>
      <x:c r="R61" s="2"/>
    </x:row>
    <x:row r="62" ht="24" customHeight="1">
      <x:c r="C62" s="2" t="str">
        <x:v>USB</x:v>
      </x:c>
      <x:c r="D62" s="2" t="n">
        <x:v>2018</x:v>
      </x:c>
      <x:c r="E62" s="29" t="n">
        <x:f>'Market Inputs'!G13</x:f>
        <x:v>45.70000076293945</x:v>
      </x:c>
      <x:c r="F62" s="29" t="n">
        <x:f>'USB'!F40</x:f>
        <x:v>4.141636141636142</x:v>
      </x:c>
      <x:c r="G62" s="29" t="n">
        <x:f>'USB'!F17</x:f>
        <x:v>28.153125</x:v>
      </x:c>
      <x:c r="H62" s="29" t="n">
        <x:f>'USB'!F18</x:f>
        <x:v>20.1775</x:v>
      </x:c>
      <x:c r="I62" s="39" t="n">
        <x:f>IF(AND(ISNUMBER(F62),F62&gt;0),E62/F62,"n.a.")</x:f>
        <x:v>11.034286740815864</x:v>
      </x:c>
      <x:c r="J62" s="39" t="n">
        <x:f>IF(AND(ISNUMBER(G62),G62&gt;0),E62/G62,"n.a.")</x:f>
        <x:v>1.6232656503652598</x:v>
      </x:c>
      <x:c r="K62" s="39" t="n">
        <x:f>IF(AND(ISNUMBER(H62),H62&gt;0),E62/H62,"n.a.")</x:f>
        <x:v>2.2648990589983624</x:v>
      </x:c>
      <x:c r="L62" s="2"/>
      <x:c r="M62" s="2"/>
      <x:c r="N62" s="2"/>
      <x:c r="O62" s="2"/>
      <x:c r="P62" s="2"/>
      <x:c r="Q62" s="2"/>
      <x:c r="R62" s="2"/>
    </x:row>
    <x:row r="63" ht="24" customHeight="1">
      <x:c r="C63" s="2" t="str">
        <x:v>USB</x:v>
      </x:c>
      <x:c r="D63" s="2" t="n">
        <x:v>2019</x:v>
      </x:c>
      <x:c r="E63" s="29" t="n">
        <x:f>'Market Inputs'!H13</x:f>
        <x:v>59.290000915527344</x:v>
      </x:c>
      <x:c r="F63" s="29" t="n">
        <x:f>'USB'!G40</x:f>
        <x:v>4.158559696778269</x:v>
      </x:c>
      <x:c r="G63" s="29" t="n">
        <x:f>'USB'!G17</x:f>
        <x:v>30.579333333333334</x:v>
      </x:c>
      <x:c r="H63" s="29" t="n">
        <x:f>'USB'!G18</x:f>
        <x:v>21.994</x:v>
      </x:c>
      <x:c r="I63" s="39" t="n">
        <x:f>IF(AND(ISNUMBER(F63),F63&gt;0),E63/F63,"n.a.")</x:f>
        <x:v>14.257340338641924</x:v>
      </x:c>
      <x:c r="J63" s="39" t="n">
        <x:f>IF(AND(ISNUMBER(G63),G63&gt;0),E63/G63,"n.a.")</x:f>
        <x:v>1.9388912200678239</x:v>
      </x:c>
      <x:c r="K63" s="39" t="n">
        <x:f>IF(AND(ISNUMBER(H63),H63&gt;0),E63/H63,"n.a.")</x:f>
        <x:v>2.695735242135462</x:v>
      </x:c>
      <x:c r="L63" s="2"/>
      <x:c r="M63" s="2"/>
      <x:c r="N63" s="2"/>
      <x:c r="O63" s="2"/>
      <x:c r="P63" s="2"/>
      <x:c r="Q63" s="2"/>
      <x:c r="R63" s="2"/>
    </x:row>
    <x:row r="64" ht="24" customHeight="1">
      <x:c r="C64" s="2" t="str">
        <x:v>USB</x:v>
      </x:c>
      <x:c r="D64" s="2" t="n">
        <x:v>2020</x:v>
      </x:c>
      <x:c r="E64" s="29" t="n">
        <x:f>'Market Inputs'!I13</x:f>
        <x:v>46.59000015258789</x:v>
      </x:c>
      <x:c r="F64" s="29" t="n">
        <x:f>'USB'!H40</x:f>
        <x:v>3.0602649006622515</x:v>
      </x:c>
      <x:c r="G64" s="29" t="n">
        <x:f>'USB'!H17</x:f>
        <x:v>31.408</x:v>
      </x:c>
      <x:c r="H64" s="29" t="n">
        <x:f>'USB'!H18</x:f>
        <x:v>22.886666666666667</x:v>
      </x:c>
      <x:c r="I64" s="39" t="n">
        <x:f>IF(AND(ISNUMBER(F64),F64&gt;0),E64/F64,"n.a.")</x:f>
        <x:v>15.224172306948219</x:v>
      </x:c>
      <x:c r="J64" s="39" t="n">
        <x:f>IF(AND(ISNUMBER(G64),G64&gt;0),E64/G64,"n.a.")</x:f>
        <x:v>1.48338003542371</x:v>
      </x:c>
      <x:c r="K64" s="39" t="n">
        <x:f>IF(AND(ISNUMBER(H64),H64&gt;0),E64/H64,"n.a.")</x:f>
        <x:v>2.0356830826939074</x:v>
      </x:c>
      <x:c r="L64" s="2"/>
      <x:c r="M64" s="2"/>
      <x:c r="N64" s="2"/>
      <x:c r="O64" s="2"/>
      <x:c r="P64" s="2"/>
      <x:c r="Q64" s="2"/>
      <x:c r="R64" s="2"/>
    </x:row>
    <x:row r="65" ht="24" customHeight="1">
      <x:c r="C65" s="2" t="str">
        <x:v>USB</x:v>
      </x:c>
      <x:c r="D65" s="2" t="n">
        <x:v>2021</x:v>
      </x:c>
      <x:c r="E65" s="29" t="n">
        <x:f>'Market Inputs'!J13</x:f>
        <x:v>56.16999816894531</x:v>
      </x:c>
      <x:c r="F65" s="29" t="n">
        <x:f>'USB'!I40</x:f>
        <x:v>5.104026845637584</x:v>
      </x:c>
      <x:c r="G65" s="29" t="n">
        <x:f>'USB'!I17</x:f>
        <x:v>32.364666666666665</x:v>
      </x:c>
      <x:c r="H65" s="29" t="n">
        <x:f>'USB'!I18</x:f>
        <x:v>23.031333333333333</x:v>
      </x:c>
      <x:c r="I65" s="39" t="n">
        <x:f>IF(AND(ISNUMBER(F65),F65&gt;0),E65/F65,"n.a.")</x:f>
        <x:v>11.005035801673703</x:v>
      </x:c>
      <x:c r="J65" s="39" t="n">
        <x:f>IF(AND(ISNUMBER(G65),G65&gt;0),E65/G65,"n.a.")</x:f>
        <x:v>1.735534579962057</x:v>
      </x:c>
      <x:c r="K65" s="39" t="n">
        <x:f>IF(AND(ISNUMBER(H65),H65&gt;0),E65/H65,"n.a.")</x:f>
        <x:v>2.438851340302138</x:v>
      </x:c>
      <x:c r="L65" s="2"/>
      <x:c r="M65" s="2"/>
      <x:c r="N65" s="2"/>
      <x:c r="O65" s="2"/>
      <x:c r="P65" s="2"/>
      <x:c r="Q65" s="2"/>
      <x:c r="R65" s="2"/>
    </x:row>
    <x:row r="66" ht="24" customHeight="1">
      <x:c r="C66" s="2" t="str">
        <x:v>USB</x:v>
      </x:c>
      <x:c r="D66" s="2" t="n">
        <x:v>2022</x:v>
      </x:c>
      <x:c r="E66" s="29" t="n">
        <x:f>'Market Inputs'!K13</x:f>
        <x:v>43.61000061035156</x:v>
      </x:c>
      <x:c r="F66" s="29" t="n">
        <x:f>'USB'!J40</x:f>
        <x:v>3.691946308724832</x:v>
      </x:c>
      <x:c r="G66" s="29" t="n">
        <x:f>'USB'!J17</x:f>
        <x:v>29.305333333333333</x:v>
      </x:c>
      <x:c r="H66" s="29" t="n">
        <x:f>'USB'!J18</x:f>
        <x:v>16.286666666666665</x:v>
      </x:c>
      <x:c r="I66" s="39" t="n">
        <x:f>IF(AND(ISNUMBER(F66),F66&gt;0),E66/F66,"n.a.")</x:f>
        <x:v>11.812197947541144</x:v>
      </x:c>
      <x:c r="J66" s="39" t="n">
        <x:f>IF(AND(ISNUMBER(G66),G66&gt;0),E66/G66,"n.a.")</x:f>
        <x:v>1.488125049263555</x:v>
      </x:c>
      <x:c r="K66" s="39" t="n">
        <x:f>IF(AND(ISNUMBER(H66),H66&gt;0),E66/H66,"n.a.")</x:f>
        <x:v>2.677650467274963</x:v>
      </x:c>
      <x:c r="L66" s="2"/>
      <x:c r="M66" s="2"/>
      <x:c r="N66" s="2"/>
      <x:c r="O66" s="2"/>
      <x:c r="P66" s="2"/>
      <x:c r="Q66" s="2"/>
      <x:c r="R66" s="2"/>
    </x:row>
    <x:row r="67" ht="24" customHeight="1">
      <x:c r="C67" s="2" t="str">
        <x:v>USB</x:v>
      </x:c>
      <x:c r="D67" s="2" t="n">
        <x:v>2023</x:v>
      </x:c>
      <x:c r="E67" s="29" t="n">
        <x:f>'Market Inputs'!L13</x:f>
        <x:v>43.279998779296875</x:v>
      </x:c>
      <x:c r="F67" s="29" t="n">
        <x:f>'USB'!K40</x:f>
        <x:v>3.27349319507453</x:v>
      </x:c>
      <x:c r="G67" s="29" t="n">
        <x:f>'USB'!K17</x:f>
        <x:v>30.31125</x:v>
      </x:c>
      <x:c r="H67" s="29" t="n">
        <x:f>'USB'!K18</x:f>
        <x:v>18.703125</x:v>
      </x:c>
      <x:c r="I67" s="39" t="n">
        <x:f>IF(AND(ISNUMBER(F67),F67&gt;0),E67/F67,"n.a.")</x:f>
        <x:v>13.221349854772338</x:v>
      </x:c>
      <x:c r="J67" s="39" t="n">
        <x:f>IF(AND(ISNUMBER(G67),G67&gt;0),E67/G67,"n.a.")</x:f>
        <x:v>1.4278526546842136</x:v>
      </x:c>
      <x:c r="K67" s="39" t="n">
        <x:f>IF(AND(ISNUMBER(H67),H67&gt;0),E67/H67,"n.a.")</x:f>
        <x:v>2.3140517308897244</x:v>
      </x:c>
      <x:c r="L67" s="2"/>
      <x:c r="M67" s="2"/>
      <x:c r="N67" s="2"/>
      <x:c r="O67" s="2"/>
      <x:c r="P67" s="2"/>
      <x:c r="Q67" s="2"/>
      <x:c r="R67" s="2"/>
    </x:row>
    <x:row r="68" ht="24" customHeight="1">
      <x:c r="C68" s="2" t="str">
        <x:v>USB</x:v>
      </x:c>
      <x:c r="D68" s="2" t="n">
        <x:v>2024</x:v>
      </x:c>
      <x:c r="E68" s="29" t="n">
        <x:f>'Market Inputs'!M13</x:f>
        <x:v>47.83000183105469</x:v>
      </x:c>
      <x:c r="F68" s="29" t="n">
        <x:f>'USB'!L40</x:f>
        <x:v>3.78539397821909</x:v>
      </x:c>
      <x:c r="G68" s="29" t="n">
        <x:f>'USB'!L17</x:f>
        <x:v>32.35625</x:v>
      </x:c>
      <x:c r="H68" s="29" t="n">
        <x:f>'USB'!L18</x:f>
        <x:v>21.054375</x:v>
      </x:c>
      <x:c r="I68" s="39" t="n">
        <x:f>IF(AND(ISNUMBER(F68),F68&gt;0),E68/F68,"n.a.")</x:f>
        <x:v>12.635409182311113</x:v>
      </x:c>
      <x:c r="J68" s="39" t="n">
        <x:f>IF(AND(ISNUMBER(G68),G68&gt;0),E68/G68,"n.a.")</x:f>
        <x:v>1.4782306920936352</x:v>
      </x:c>
      <x:c r="K68" s="39" t="n">
        <x:f>IF(AND(ISNUMBER(H68),H68&gt;0),E68/H68,"n.a.")</x:f>
        <x:v>2.2717369587582006</x:v>
      </x:c>
      <x:c r="L68" s="2"/>
      <x:c r="M68" s="2"/>
      <x:c r="N68" s="2"/>
      <x:c r="O68" s="2"/>
      <x:c r="P68" s="2"/>
      <x:c r="Q68" s="2"/>
      <x:c r="R68" s="2"/>
    </x:row>
    <x:row r="69" ht="24" customHeight="1">
      <x:c r="C69" s="2" t="str">
        <x:v>USB</x:v>
      </x:c>
      <x:c r="D69" s="2" t="n">
        <x:v>2025</x:v>
      </x:c>
      <x:c r="E69" s="29" t="n">
        <x:f>'Market Inputs'!N13</x:f>
        <x:v>53.36000061035156</x:v>
      </x:c>
      <x:c r="F69" s="29" t="n">
        <x:f>'USB'!M40</x:f>
        <x:v>4.617458279845956</x:v>
      </x:c>
      <x:c r="G69" s="29" t="n">
        <x:f>'USB'!M17</x:f>
        <x:v>36.490625</x:v>
      </x:c>
      <x:c r="H69" s="29" t="n">
        <x:f>'USB'!M18</x:f>
        <x:v>25.52875</x:v>
      </x:c>
      <x:c r="I69" s="39" t="n">
        <x:f>IF(AND(ISNUMBER(F69),F69&gt;0),E69/F69,"n.a.")</x:f>
        <x:v>11.55614136098523</x:v>
      </x:c>
      <x:c r="J69" s="39" t="n">
        <x:f>IF(AND(ISNUMBER(G69),G69&gt;0),E69/G69,"n.a.")</x:f>
        <x:v>1.4622934140029544</x:v>
      </x:c>
      <x:c r="K69" s="39" t="n">
        <x:f>IF(AND(ISNUMBER(H69),H69&gt;0),E69/H69,"n.a.")</x:f>
        <x:v>2.090192454011715</x:v>
      </x:c>
      <x:c r="L69" s="2"/>
      <x:c r="M69" s="2"/>
      <x:c r="N69" s="2"/>
      <x:c r="O69" s="2"/>
      <x:c r="P69" s="2"/>
      <x:c r="Q69" s="2"/>
      <x:c r="R69" s="2"/>
    </x:row>
    <x:row r="70" ht="24" customHeight="1">
      <x:c r="C70" s="2" t="str">
        <x:v>PNC</x:v>
      </x:c>
      <x:c r="D70" s="2" t="n">
        <x:v>2017</x:v>
      </x:c>
      <x:c r="E70" s="29" t="n">
        <x:f>'Market Inputs'!F14</x:f>
        <x:v>144.2899932861328</x:v>
      </x:c>
      <x:c r="F70" s="29" t="n">
        <x:f>'PNC'!E40</x:f>
        <x:v>8.7880658436214</x:v>
      </x:c>
      <x:c r="G70" s="29" t="n">
        <x:f>'PNC'!E17</x:f>
        <x:v>91.94</x:v>
      </x:c>
      <x:c r="H70" s="29" t="n">
        <x:f>'PNC'!E18</x:f>
        <x:v>72.28</x:v>
      </x:c>
      <x:c r="I70" s="39" t="n">
        <x:f>IF(AND(ISNUMBER(F70),F70&gt;0),E70/F70,"n.a.")</x:f>
        <x:v>16.418856646466995</x:v>
      </x:c>
      <x:c r="J70" s="39" t="n">
        <x:f>IF(AND(ISNUMBER(G70),G70&gt;0),E70/G70,"n.a.")</x:f>
        <x:v>1.569393009420631</x:v>
      </x:c>
      <x:c r="K70" s="39" t="n">
        <x:f>IF(AND(ISNUMBER(H70),H70&gt;0),E70/H70,"n.a.")</x:f>
        <x:v>1.996264433953138</x:v>
      </x:c>
      <x:c r="L70" s="2"/>
      <x:c r="M70" s="2"/>
      <x:c r="N70" s="2"/>
      <x:c r="O70" s="2"/>
      <x:c r="P70" s="2"/>
      <x:c r="Q70" s="2"/>
      <x:c r="R70" s="2"/>
    </x:row>
    <x:row r="71" ht="24" customHeight="1">
      <x:c r="C71" s="2" t="str">
        <x:v>PNC</x:v>
      </x:c>
      <x:c r="D71" s="2" t="n">
        <x:v>2018</x:v>
      </x:c>
      <x:c r="E71" s="29" t="n">
        <x:f>'Market Inputs'!G14</x:f>
        <x:v>116.91000366210938</x:v>
      </x:c>
      <x:c r="F71" s="29" t="n">
        <x:f>'PNC'!F40</x:f>
        <x:v>9.053191489361701</x:v>
      </x:c>
      <x:c r="G71" s="29" t="n">
        <x:f>'PNC'!F17</x:f>
        <x:v>95.72</x:v>
      </x:c>
      <x:c r="H71" s="29" t="n">
        <x:f>'PNC'!F18</x:f>
        <x:v>75.42</x:v>
      </x:c>
      <x:c r="I71" s="39" t="n">
        <x:f>IF(AND(ISNUMBER(F71),F71&gt;0),E71/F71,"n.a.")</x:f>
        <x:v>12.913678430362259</x:v>
      </x:c>
      <x:c r="J71" s="39" t="n">
        <x:f>IF(AND(ISNUMBER(G71),G71&gt;0),E71/G71,"n.a.")</x:f>
        <x:v>1.221374881551498</x:v>
      </x:c>
      <x:c r="K71" s="39" t="n">
        <x:f>IF(AND(ISNUMBER(H71),H71&gt;0),E71/H71,"n.a.")</x:f>
        <x:v>1.5501193802984536</x:v>
      </x:c>
      <x:c r="L71" s="2"/>
      <x:c r="M71" s="2"/>
      <x:c r="N71" s="2"/>
      <x:c r="O71" s="2"/>
      <x:c r="P71" s="2"/>
      <x:c r="Q71" s="2"/>
      <x:c r="R71" s="2"/>
    </x:row>
    <x:row r="72" ht="24" customHeight="1">
      <x:c r="C72" s="2" t="str">
        <x:v>PNC</x:v>
      </x:c>
      <x:c r="D72" s="2" t="n">
        <x:v>2019</x:v>
      </x:c>
      <x:c r="E72" s="29" t="n">
        <x:f>'Market Inputs'!H14</x:f>
        <x:v>159.6300048828125</x:v>
      </x:c>
      <x:c r="F72" s="29" t="n">
        <x:f>'PNC'!G40</x:f>
        <x:v>9.5625</x:v>
      </x:c>
      <x:c r="G72" s="29" t="n">
        <x:f>'PNC'!G17</x:f>
        <x:v>104.59</x:v>
      </x:c>
      <x:c r="H72" s="29" t="n">
        <x:f>'PNC'!G18</x:f>
        <x:v>83.3</x:v>
      </x:c>
      <x:c r="I72" s="39" t="n">
        <x:f>IF(AND(ISNUMBER(F72),F72&gt;0),E72/F72,"n.a.")</x:f>
        <x:v>16.69333384395425</x:v>
      </x:c>
      <x:c r="J72" s="39" t="n">
        <x:f>IF(AND(ISNUMBER(G72),G72&gt;0),E72/G72,"n.a.")</x:f>
        <x:v>1.5262453856278084</x:v>
      </x:c>
      <x:c r="K72" s="39" t="n">
        <x:f>IF(AND(ISNUMBER(H72),H72&gt;0),E72/H72,"n.a.")</x:f>
        <x:v>1.9163265892294419</x:v>
      </x:c>
      <x:c r="L72" s="2"/>
      <x:c r="M72" s="2"/>
      <x:c r="N72" s="2"/>
      <x:c r="O72" s="2"/>
      <x:c r="P72" s="2"/>
      <x:c r="Q72" s="2"/>
      <x:c r="R72" s="2"/>
    </x:row>
    <x:row r="73" ht="24" customHeight="1">
      <x:c r="C73" s="2" t="str">
        <x:v>PNC</x:v>
      </x:c>
      <x:c r="D73" s="2" t="n">
        <x:v>2020</x:v>
      </x:c>
      <x:c r="E73" s="29" t="n">
        <x:f>'Market Inputs'!I14</x:f>
        <x:v>149</x:v>
      </x:c>
      <x:c r="F73" s="29" t="n">
        <x:f>'PNC'!H40</x:f>
        <x:v>6.360655737704918</x:v>
      </x:c>
      <x:c r="G73" s="29" t="n">
        <x:f>'PNC'!H17</x:f>
        <x:v>119.11</x:v>
      </x:c>
      <x:c r="H73" s="29" t="n">
        <x:f>'PNC'!H18</x:f>
        <x:v>97.43</x:v>
      </x:c>
      <x:c r="I73" s="39" t="n">
        <x:f>IF(AND(ISNUMBER(F73),F73&gt;0),E73/F73,"n.a.")</x:f>
        <x:v>23.425257731958762</x:v>
      </x:c>
      <x:c r="J73" s="39" t="n">
        <x:f>IF(AND(ISNUMBER(G73),G73&gt;0),E73/G73,"n.a.")</x:f>
        <x:v>1.2509445050793384</x:v>
      </x:c>
      <x:c r="K73" s="39" t="n">
        <x:f>IF(AND(ISNUMBER(H73),H73&gt;0),E73/H73,"n.a.")</x:f>
        <x:v>1.5293030893975161</x:v>
      </x:c>
      <x:c r="L73" s="2"/>
      <x:c r="M73" s="2"/>
      <x:c r="N73" s="2"/>
      <x:c r="O73" s="2"/>
      <x:c r="P73" s="2"/>
      <x:c r="Q73" s="2"/>
      <x:c r="R73" s="2"/>
    </x:row>
    <x:row r="74" ht="24" customHeight="1">
      <x:c r="C74" s="2" t="str">
        <x:v>PNC</x:v>
      </x:c>
      <x:c r="D74" s="2" t="n">
        <x:v>2021</x:v>
      </x:c>
      <x:c r="E74" s="29" t="n">
        <x:f>'Market Inputs'!J14</x:f>
        <x:v>200.52000427246094</x:v>
      </x:c>
      <x:c r="F74" s="29" t="n">
        <x:f>'PNC'!I40</x:f>
        <x:v>12.69718309859155</x:v>
      </x:c>
      <x:c r="G74" s="29" t="n">
        <x:f>'PNC'!I17</x:f>
        <x:v>120.61</x:v>
      </x:c>
      <x:c r="H74" s="29" t="n">
        <x:f>'PNC'!I18</x:f>
        <x:v>94.11</x:v>
      </x:c>
      <x:c r="I74" s="39" t="n">
        <x:f>IF(AND(ISNUMBER(F74),F74&gt;0),E74/F74,"n.a.")</x:f>
        <x:v>15.792479537819995</x:v>
      </x:c>
      <x:c r="J74" s="39" t="n">
        <x:f>IF(AND(ISNUMBER(G74),G74&gt;0),E74/G74,"n.a.")</x:f>
        <x:v>1.6625487461442745</x:v>
      </x:c>
      <x:c r="K74" s="39" t="n">
        <x:f>IF(AND(ISNUMBER(H74),H74&gt;0),E74/H74,"n.a.")</x:f>
        <x:v>2.1306981646207728</x:v>
      </x:c>
      <x:c r="L74" s="2"/>
      <x:c r="M74" s="2"/>
      <x:c r="N74" s="2"/>
      <x:c r="O74" s="2"/>
      <x:c r="P74" s="2"/>
      <x:c r="Q74" s="2"/>
      <x:c r="R74" s="2"/>
    </x:row>
    <x:row r="75" ht="24" customHeight="1">
      <x:c r="C75" s="2" t="str">
        <x:v>PNC</x:v>
      </x:c>
      <x:c r="D75" s="2" t="n">
        <x:v>2022</x:v>
      </x:c>
      <x:c r="E75" s="29" t="n">
        <x:f>'Market Inputs'!K14</x:f>
        <x:v>157.94000244140625</x:v>
      </x:c>
      <x:c r="F75" s="29" t="n">
        <x:f>'PNC'!J40</x:f>
        <x:v>13.854368932038835</x:v>
      </x:c>
      <x:c r="G75" s="29" t="n">
        <x:f>'PNC'!J17</x:f>
        <x:v>99.93</x:v>
      </x:c>
      <x:c r="H75" s="29" t="n">
        <x:f>'PNC'!J18</x:f>
        <x:v>72.12</x:v>
      </x:c>
      <x:c r="I75" s="39" t="n">
        <x:f>IF(AND(ISNUMBER(F75),F75&gt;0),E75/F75,"n.a.")</x:f>
        <x:v>11.40001419163619</x:v>
      </x:c>
      <x:c r="J75" s="39" t="n">
        <x:f>IF(AND(ISNUMBER(G75),G75&gt;0),E75/G75,"n.a.")</x:f>
        <x:v>1.580506378879278</x:v>
      </x:c>
      <x:c r="K75" s="39" t="n">
        <x:f>IF(AND(ISNUMBER(H75),H75&gt;0),E75/H75,"n.a.")</x:f>
        <x:v>2.189961209670081</x:v>
      </x:c>
      <x:c r="L75" s="2"/>
      <x:c r="M75" s="2"/>
      <x:c r="N75" s="2"/>
      <x:c r="O75" s="2"/>
      <x:c r="P75" s="2"/>
      <x:c r="Q75" s="2"/>
      <x:c r="R75" s="2"/>
    </x:row>
    <x:row r="76" ht="24" customHeight="1">
      <x:c r="C76" s="2" t="str">
        <x:v>PNC</x:v>
      </x:c>
      <x:c r="D76" s="2" t="n">
        <x:v>2023</x:v>
      </x:c>
      <x:c r="E76" s="29" t="n">
        <x:f>'Market Inputs'!L14</x:f>
        <x:v>154.85000610351562</x:v>
      </x:c>
      <x:c r="F76" s="29" t="n">
        <x:f>'PNC'!K40</x:f>
        <x:v>12.783042394014963</x:v>
      </x:c>
      <x:c r="G76" s="29" t="n">
        <x:f>'PNC'!K17</x:f>
        <x:v>112.72</x:v>
      </x:c>
      <x:c r="H76" s="29" t="n">
        <x:f>'PNC'!K18</x:f>
        <x:v>85.08</x:v>
      </x:c>
      <x:c r="I76" s="39" t="n">
        <x:f>IF(AND(ISNUMBER(F76),F76&gt;0),E76/F76,"n.a.")</x:f>
        <x:v>12.113705120466204</x:v>
      </x:c>
      <x:c r="J76" s="39" t="n">
        <x:f>IF(AND(ISNUMBER(G76),G76&gt;0),E76/G76,"n.a.")</x:f>
        <x:v>1.373758038533673</x:v>
      </x:c>
      <x:c r="K76" s="39" t="n">
        <x:f>IF(AND(ISNUMBER(H76),H76&gt;0),E76/H76,"n.a.")</x:f>
        <x:v>1.8200517877705176</x:v>
      </x:c>
      <x:c r="L76" s="2"/>
      <x:c r="M76" s="2"/>
      <x:c r="N76" s="2"/>
      <x:c r="O76" s="2"/>
      <x:c r="P76" s="2"/>
      <x:c r="Q76" s="2"/>
      <x:c r="R76" s="2"/>
    </x:row>
    <x:row r="77" ht="24" customHeight="1">
      <x:c r="C77" s="2" t="str">
        <x:v>PNC</x:v>
      </x:c>
      <x:c r="D77" s="2" t="n">
        <x:v>2024</x:v>
      </x:c>
      <x:c r="E77" s="29" t="n">
        <x:f>'Market Inputs'!M14</x:f>
        <x:v>192.85000610351562</x:v>
      </x:c>
      <x:c r="F77" s="29" t="n">
        <x:f>'PNC'!L40</x:f>
        <x:v>13.74</x:v>
      </x:c>
      <x:c r="G77" s="29" t="n">
        <x:f>'PNC'!L17</x:f>
        <x:v>122.94</x:v>
      </x:c>
      <x:c r="H77" s="29" t="n">
        <x:f>'PNC'!L18</x:f>
        <x:v>95.33</x:v>
      </x:c>
      <x:c r="I77" s="39" t="n">
        <x:f>IF(AND(ISNUMBER(F77),F77&gt;0),E77/F77,"n.a.")</x:f>
        <x:v>14.035662744069551</x:v>
      </x:c>
      <x:c r="J77" s="39" t="n">
        <x:f>IF(AND(ISNUMBER(G77),G77&gt;0),E77/G77,"n.a.")</x:f>
        <x:v>1.568651424300599</x:v>
      </x:c>
      <x:c r="K77" s="39" t="n">
        <x:f>IF(AND(ISNUMBER(H77),H77&gt;0),E77/H77,"n.a.")</x:f>
        <x:v>2.0229728952430044</x:v>
      </x:c>
      <x:c r="L77" s="2"/>
      <x:c r="M77" s="2"/>
      <x:c r="N77" s="2"/>
      <x:c r="O77" s="2"/>
      <x:c r="P77" s="2"/>
      <x:c r="Q77" s="2"/>
      <x:c r="R77" s="2"/>
    </x:row>
    <x:row r="78" ht="24" customHeight="1">
      <x:c r="C78" s="2" t="str">
        <x:v>PNC</x:v>
      </x:c>
      <x:c r="D78" s="2" t="n">
        <x:v>2025</x:v>
      </x:c>
      <x:c r="E78" s="29" t="n">
        <x:f>'Market Inputs'!N14</x:f>
        <x:v>208.72999572753906</x:v>
      </x:c>
      <x:c r="F78" s="29" t="n">
        <x:f>'PNC'!M40</x:f>
        <x:v>16.606060606060606</x:v>
      </x:c>
      <x:c r="G78" s="29" t="n">
        <x:f>'PNC'!M17</x:f>
        <x:v>140.44</x:v>
      </x:c>
      <x:c r="H78" s="29" t="n">
        <x:f>'PNC'!M18</x:f>
        <x:v>112.51</x:v>
      </x:c>
      <x:c r="I78" s="39" t="n">
        <x:f>IF(AND(ISNUMBER(F78),F78&gt;0),E78/F78,"n.a.")</x:f>
        <x:v>12.569507041986842</x:v>
      </x:c>
      <x:c r="J78" s="39" t="n">
        <x:f>IF(AND(ISNUMBER(G78),G78&gt;0),E78/G78,"n.a.")</x:f>
        <x:v>1.4862574460804547</x:v>
      </x:c>
      <x:c r="K78" s="39" t="n">
        <x:f>IF(AND(ISNUMBER(H78),H78&gt;0),E78/H78,"n.a.")</x:f>
        <x:v>1.855212831993059</x:v>
      </x:c>
      <x:c r="L78" s="2"/>
      <x:c r="M78" s="2"/>
      <x:c r="N78" s="2"/>
      <x:c r="O78" s="2"/>
      <x:c r="P78" s="2"/>
      <x:c r="Q78" s="2"/>
      <x:c r="R78" s="2"/>
    </x:row>
    <x:row r="79" ht="24" customHeight="1">
      <x:c r="C79" s="2" t="str">
        <x:v>TFC</x:v>
      </x:c>
      <x:c r="D79" s="2" t="n">
        <x:v>2017</x:v>
      </x:c>
      <x:c r="E79" s="29" t="n">
        <x:f>'Market Inputs'!F15</x:f>
        <x:v>49.720001220703125</x:v>
      </x:c>
      <x:c r="F79" s="29" t="n">
        <x:f>'TFC'!E40</x:f>
        <x:v>2.7374389162701287</x:v>
      </x:c>
      <x:c r="G79" s="29" t="str">
        <x:f>'TFC'!E17</x:f>
        <x:v>n.a.</x:v>
      </x:c>
      <x:c r="H79" s="29" t="str">
        <x:f>'TFC'!E18</x:f>
        <x:v>n.a.</x:v>
      </x:c>
      <x:c r="I79" s="39" t="n">
        <x:f>IF(AND(ISNUMBER(F79),F79&gt;0),E79/F79,"n.a.")</x:f>
        <x:v>18.162962806289258</x:v>
      </x:c>
      <x:c r="J79" s="39" t="str">
        <x:f>IF(AND(ISNUMBER(G79),G79&gt;0),E79/G79,"n.a.")</x:f>
        <x:v>n.a.</x:v>
      </x:c>
      <x:c r="K79" s="39" t="str">
        <x:f>IF(AND(ISNUMBER(H79),H79&gt;0),E79/H79,"n.a.")</x:f>
        <x:v>n.a.</x:v>
      </x:c>
      <x:c r="L79" s="2"/>
      <x:c r="M79" s="2"/>
      <x:c r="N79" s="2"/>
      <x:c r="O79" s="2"/>
      <x:c r="P79" s="2"/>
      <x:c r="Q79" s="2"/>
      <x:c r="R79" s="2"/>
    </x:row>
    <x:row r="80" ht="24" customHeight="1">
      <x:c r="C80" s="2" t="str">
        <x:v>TFC</x:v>
      </x:c>
      <x:c r="D80" s="2" t="n">
        <x:v>2018</x:v>
      </x:c>
      <x:c r="E80" s="29" t="n">
        <x:f>'Market Inputs'!G15</x:f>
        <x:v>43.31999969482422</x:v>
      </x:c>
      <x:c r="F80" s="29" t="n">
        <x:f>'TFC'!F40</x:f>
        <x:v>3.909460818599997</x:v>
      </x:c>
      <x:c r="G80" s="29" t="str">
        <x:f>'TFC'!F17</x:f>
        <x:v>n.a.</x:v>
      </x:c>
      <x:c r="H80" s="29" t="str">
        <x:f>'TFC'!F18</x:f>
        <x:v>n.a.</x:v>
      </x:c>
      <x:c r="I80" s="39" t="n">
        <x:f>IF(AND(ISNUMBER(F80),F80&gt;0),E80/F80,"n.a.")</x:f>
        <x:v>11.080811831831426</x:v>
      </x:c>
      <x:c r="J80" s="39" t="str">
        <x:f>IF(AND(ISNUMBER(G80),G80&gt;0),E80/G80,"n.a.")</x:f>
        <x:v>n.a.</x:v>
      </x:c>
      <x:c r="K80" s="39" t="str">
        <x:f>IF(AND(ISNUMBER(H80),H80&gt;0),E80/H80,"n.a.")</x:f>
        <x:v>n.a.</x:v>
      </x:c>
      <x:c r="L80" s="2"/>
      <x:c r="M80" s="2"/>
      <x:c r="N80" s="2"/>
      <x:c r="O80" s="2"/>
      <x:c r="P80" s="2"/>
      <x:c r="Q80" s="2"/>
      <x:c r="R80" s="2"/>
    </x:row>
    <x:row r="81" ht="24" customHeight="1">
      <x:c r="C81" s="2" t="str">
        <x:v>TFC</x:v>
      </x:c>
      <x:c r="D81" s="2" t="n">
        <x:v>2019</x:v>
      </x:c>
      <x:c r="E81" s="29" t="n">
        <x:f>'Market Inputs'!H15</x:f>
        <x:v>56.31999969482422</x:v>
      </x:c>
      <x:c r="F81" s="29" t="n">
        <x:f>'TFC'!G40</x:f>
        <x:v>3.7144076820035234</x:v>
      </x:c>
      <x:c r="G81" s="29" t="str">
        <x:f>'TFC'!G17</x:f>
        <x:v>n.a.</x:v>
      </x:c>
      <x:c r="H81" s="29" t="str">
        <x:f>'TFC'!G18</x:f>
        <x:v>n.a.</x:v>
      </x:c>
      <x:c r="I81" s="39" t="n">
        <x:f>IF(AND(ISNUMBER(F81),F81&gt;0),E81/F81,"n.a.")</x:f>
        <x:v>15.162578940297053</x:v>
      </x:c>
      <x:c r="J81" s="39" t="str">
        <x:f>IF(AND(ISNUMBER(G81),G81&gt;0),E81/G81,"n.a.")</x:f>
        <x:v>n.a.</x:v>
      </x:c>
      <x:c r="K81" s="39" t="str">
        <x:f>IF(AND(ISNUMBER(H81),H81&gt;0),E81/H81,"n.a.")</x:f>
        <x:v>n.a.</x:v>
      </x:c>
      <x:c r="L81" s="2"/>
      <x:c r="M81" s="2"/>
      <x:c r="N81" s="2"/>
      <x:c r="O81" s="2"/>
      <x:c r="P81" s="2"/>
      <x:c r="Q81" s="2"/>
      <x:c r="R81" s="2"/>
    </x:row>
    <x:row r="82" ht="24" customHeight="1">
      <x:c r="C82" s="2" t="str">
        <x:v>TFC</x:v>
      </x:c>
      <x:c r="D82" s="2" t="n">
        <x:v>2020</x:v>
      </x:c>
      <x:c r="E82" s="29" t="n">
        <x:f>'Market Inputs'!I15</x:f>
        <x:v>47.93000030517578</x:v>
      </x:c>
      <x:c r="F82" s="29" t="n">
        <x:f>'TFC'!H40</x:f>
        <x:v>3.080345935217027</x:v>
      </x:c>
      <x:c r="G82" s="29" t="str">
        <x:f>'TFC'!H17</x:f>
        <x:v>n.a.</x:v>
      </x:c>
      <x:c r="H82" s="29" t="str">
        <x:f>'TFC'!H18</x:f>
        <x:v>n.a.</x:v>
      </x:c>
      <x:c r="I82" s="39" t="n">
        <x:f>IF(AND(ISNUMBER(F82),F82&gt;0),E82/F82,"n.a.")</x:f>
        <x:v>15.559940770678036</x:v>
      </x:c>
      <x:c r="J82" s="39" t="str">
        <x:f>IF(AND(ISNUMBER(G82),G82&gt;0),E82/G82,"n.a.")</x:f>
        <x:v>n.a.</x:v>
      </x:c>
      <x:c r="K82" s="39" t="str">
        <x:f>IF(AND(ISNUMBER(H82),H82&gt;0),E82/H82,"n.a.")</x:f>
        <x:v>n.a.</x:v>
      </x:c>
      <x:c r="L82" s="2"/>
      <x:c r="M82" s="2"/>
      <x:c r="N82" s="2"/>
      <x:c r="O82" s="2"/>
      <x:c r="P82" s="2"/>
      <x:c r="Q82" s="2"/>
      <x:c r="R82" s="2"/>
    </x:row>
    <x:row r="83" ht="24" customHeight="1">
      <x:c r="C83" s="2" t="str">
        <x:v>TFC</x:v>
      </x:c>
      <x:c r="D83" s="2" t="n">
        <x:v>2021</x:v>
      </x:c>
      <x:c r="E83" s="29" t="n">
        <x:f>'Market Inputs'!J15</x:f>
        <x:v>58.54999923706055</x:v>
      </x:c>
      <x:c r="F83" s="29" t="n">
        <x:f>'TFC'!I40</x:f>
        <x:v>4.47094883716794</x:v>
      </x:c>
      <x:c r="G83" s="29" t="str">
        <x:f>'TFC'!I17</x:f>
        <x:v>n.a.</x:v>
      </x:c>
      <x:c r="H83" s="29" t="str">
        <x:f>'TFC'!I18</x:f>
        <x:v>n.a.</x:v>
      </x:c>
      <x:c r="I83" s="39" t="n">
        <x:f>IF(AND(ISNUMBER(F83),F83&gt;0),E83/F83,"n.a.")</x:f>
        <x:v>13.095654047821363</x:v>
      </x:c>
      <x:c r="J83" s="39" t="str">
        <x:f>IF(AND(ISNUMBER(G83),G83&gt;0),E83/G83,"n.a.")</x:f>
        <x:v>n.a.</x:v>
      </x:c>
      <x:c r="K83" s="39" t="str">
        <x:f>IF(AND(ISNUMBER(H83),H83&gt;0),E83/H83,"n.a.")</x:f>
        <x:v>n.a.</x:v>
      </x:c>
      <x:c r="L83" s="2"/>
      <x:c r="M83" s="2"/>
      <x:c r="N83" s="2"/>
      <x:c r="O83" s="2"/>
      <x:c r="P83" s="2"/>
      <x:c r="Q83" s="2"/>
      <x:c r="R83" s="2"/>
    </x:row>
    <x:row r="84" ht="24" customHeight="1">
      <x:c r="C84" s="2" t="str">
        <x:v>TFC</x:v>
      </x:c>
      <x:c r="D84" s="2" t="n">
        <x:v>2022</x:v>
      </x:c>
      <x:c r="E84" s="29" t="n">
        <x:f>'Market Inputs'!K15</x:f>
        <x:v>43.029998779296875</x:v>
      </x:c>
      <x:c r="F84" s="29" t="n">
        <x:f>'TFC'!J40</x:f>
        <x:v>4.428216863833265</x:v>
      </x:c>
      <x:c r="G84" s="29" t="str">
        <x:f>'TFC'!J17</x:f>
        <x:v>n.a.</x:v>
      </x:c>
      <x:c r="H84" s="29" t="str">
        <x:f>'TFC'!J18</x:f>
        <x:v>n.a.</x:v>
      </x:c>
      <x:c r="I84" s="39" t="n">
        <x:f>IF(AND(ISNUMBER(F84),F84&gt;0),E84/F84,"n.a.")</x:f>
        <x:v>9.717229327844652</x:v>
      </x:c>
      <x:c r="J84" s="39" t="str">
        <x:f>IF(AND(ISNUMBER(G84),G84&gt;0),E84/G84,"n.a.")</x:f>
        <x:v>n.a.</x:v>
      </x:c>
      <x:c r="K84" s="39" t="str">
        <x:f>IF(AND(ISNUMBER(H84),H84&gt;0),E84/H84,"n.a.")</x:f>
        <x:v>n.a.</x:v>
      </x:c>
      <x:c r="L84" s="2"/>
      <x:c r="M84" s="2"/>
      <x:c r="N84" s="2"/>
      <x:c r="O84" s="2"/>
      <x:c r="P84" s="2"/>
      <x:c r="Q84" s="2"/>
      <x:c r="R84" s="2"/>
    </x:row>
    <x:row r="85" ht="24" customHeight="1">
      <x:c r="C85" s="2" t="str">
        <x:v>TFC</x:v>
      </x:c>
      <x:c r="D85" s="2" t="n">
        <x:v>2023</x:v>
      </x:c>
      <x:c r="E85" s="29" t="n">
        <x:f>'Market Inputs'!L15</x:f>
        <x:v>36.91999816894531</x:v>
      </x:c>
      <x:c r="F85" s="29" t="n">
        <x:f>'TFC'!K40</x:f>
        <x:v>-1.0901203712115126</x:v>
      </x:c>
      <x:c r="G85" s="29" t="str">
        <x:f>'TFC'!K17</x:f>
        <x:v>n.a.</x:v>
      </x:c>
      <x:c r="H85" s="29" t="str">
        <x:f>'TFC'!K18</x:f>
        <x:v>n.a.</x:v>
      </x:c>
      <x:c r="I85" s="39" t="str">
        <x:f>IF(AND(ISNUMBER(F85),F85&gt;0),E85/F85,"n.a.")</x:f>
        <x:v>n.a.</x:v>
      </x:c>
      <x:c r="J85" s="39" t="str">
        <x:f>IF(AND(ISNUMBER(G85),G85&gt;0),E85/G85,"n.a.")</x:f>
        <x:v>n.a.</x:v>
      </x:c>
      <x:c r="K85" s="39" t="str">
        <x:f>IF(AND(ISNUMBER(H85),H85&gt;0),E85/H85,"n.a.")</x:f>
        <x:v>n.a.</x:v>
      </x:c>
      <x:c r="L85" s="2"/>
      <x:c r="M85" s="2"/>
      <x:c r="N85" s="2"/>
      <x:c r="O85" s="2"/>
      <x:c r="P85" s="2"/>
      <x:c r="Q85" s="2"/>
      <x:c r="R85" s="2"/>
    </x:row>
    <x:row r="86" ht="24" customHeight="1">
      <x:c r="C86" s="2" t="str">
        <x:v>TFC</x:v>
      </x:c>
      <x:c r="D86" s="2" t="n">
        <x:v>2024</x:v>
      </x:c>
      <x:c r="E86" s="29" t="n">
        <x:f>'Market Inputs'!M15</x:f>
        <x:v>43.380001068115234</x:v>
      </x:c>
      <x:c r="F86" s="29" t="n">
        <x:f>'TFC'!L40</x:f>
        <x:v>3.3574063904162537</x:v>
      </x:c>
      <x:c r="G86" s="29" t="n">
        <x:f>'TFC'!L17</x:f>
        <x:v>43.90183109208959</x:v>
      </x:c>
      <x:c r="H86" s="29" t="n">
        <x:f>'TFC'!L18</x:f>
        <x:v>29.710411448581088</x:v>
      </x:c>
      <x:c r="I86" s="39" t="n">
        <x:f>IF(AND(ISNUMBER(F86),F86&gt;0),E86/F86,"n.a.")</x:f>
        <x:v>12.920688181193624</x:v>
      </x:c>
      <x:c r="J86" s="39" t="n">
        <x:f>IF(AND(ISNUMBER(G86),G86&gt;0),E86/G86,"n.a.")</x:f>
        <x:v>0.988113707082519</x:v>
      </x:c>
      <x:c r="K86" s="39" t="n">
        <x:f>IF(AND(ISNUMBER(H86),H86&gt;0),E86/H86,"n.a.")</x:f>
        <x:v>1.4600942549446578</x:v>
      </x:c>
      <x:c r="L86" s="2"/>
      <x:c r="M86" s="2"/>
      <x:c r="N86" s="2"/>
      <x:c r="O86" s="2"/>
      <x:c r="P86" s="2"/>
      <x:c r="Q86" s="2"/>
      <x:c r="R86" s="2"/>
    </x:row>
    <x:row r="87" ht="24" customHeight="1">
      <x:c r="C87" s="2" t="str">
        <x:v>TFC</x:v>
      </x:c>
      <x:c r="D87" s="2" t="n">
        <x:v>2025</x:v>
      </x:c>
      <x:c r="E87" s="29" t="n">
        <x:f>'Market Inputs'!N15</x:f>
        <x:v>49.209999084472656</x:v>
      </x:c>
      <x:c r="F87" s="29" t="n">
        <x:f>'TFC'!M40</x:f>
        <x:v>3.818223689260766</x:v>
      </x:c>
      <x:c r="G87" s="29" t="n">
        <x:f>'TFC'!M17</x:f>
        <x:v>47.742124565336205</x:v>
      </x:c>
      <x:c r="H87" s="29" t="n">
        <x:f>'TFC'!M18</x:f>
        <x:v>33.18257067494673</x:v>
      </x:c>
      <x:c r="I87" s="39" t="n">
        <x:f>IF(AND(ISNUMBER(F87),F87&gt;0),E87/F87,"n.a.")</x:f>
        <x:v>12.888191758613296</x:v>
      </x:c>
      <x:c r="J87" s="39" t="n">
        <x:f>IF(AND(ISNUMBER(G87),G87&gt;0),E87/G87,"n.a.")</x:f>
        <x:v>1.030745898564435</x:v>
      </x:c>
      <x:c r="K87" s="39" t="n">
        <x:f>IF(AND(ISNUMBER(H87),H87&gt;0),E87/H87,"n.a.")</x:f>
        <x:v>1.4830074368417405</x:v>
      </x:c>
      <x:c r="L87" s="2"/>
      <x:c r="M87" s="2"/>
      <x:c r="N87" s="2"/>
      <x:c r="O87" s="2"/>
      <x:c r="P87" s="2"/>
      <x:c r="Q87" s="2"/>
      <x:c r="R87" s="2"/>
    </x:row>
    <x:row r="88" ht="24" customHeight="1">
      <x:c r="C88" s="2" t="str">
        <x:v>COF</x:v>
      </x:c>
      <x:c r="D88" s="2" t="n">
        <x:v>2017</x:v>
      </x:c>
      <x:c r="E88" s="29" t="n">
        <x:f>'Market Inputs'!F16</x:f>
        <x:v>99.58000183105469</x:v>
      </x:c>
      <x:c r="F88" s="29" t="n">
        <x:f>'COF'!E40</x:f>
        <x:v>3.487515349979533</x:v>
      </x:c>
      <x:c r="G88" s="29" t="n">
        <x:f>'COF'!E17</x:f>
        <x:v>100.37</x:v>
      </x:c>
      <x:c r="H88" s="29" t="n">
        <x:f>'COF'!E18</x:f>
        <x:v>60.28</x:v>
      </x:c>
      <x:c r="I88" s="39" t="n">
        <x:f>IF(AND(ISNUMBER(F88),F88&gt;0),E88/F88,"n.a.")</x:f>
        <x:v>28.5532798677543</x:v>
      </x:c>
      <x:c r="J88" s="39" t="n">
        <x:f>IF(AND(ISNUMBER(G88),G88&gt;0),E88/G88,"n.a.")</x:f>
        <x:v>0.9921291404907311</x:v>
      </x:c>
      <x:c r="K88" s="39" t="n">
        <x:f>IF(AND(ISNUMBER(H88),H88&gt;0),E88/H88,"n.a.")</x:f>
        <x:v>1.6519575618953997</x:v>
      </x:c>
      <x:c r="L88" s="2"/>
      <x:c r="M88" s="2"/>
      <x:c r="N88" s="2"/>
      <x:c r="O88" s="2"/>
      <x:c r="P88" s="2"/>
      <x:c r="Q88" s="2"/>
      <x:c r="R88" s="2"/>
    </x:row>
    <x:row r="89" ht="24" customHeight="1">
      <x:c r="C89" s="2" t="str">
        <x:v>COF</x:v>
      </x:c>
      <x:c r="D89" s="2" t="n">
        <x:v>2018</x:v>
      </x:c>
      <x:c r="E89" s="29" t="n">
        <x:f>'Market Inputs'!G16</x:f>
        <x:v>75.58999633789062</x:v>
      </x:c>
      <x:c r="F89" s="29" t="n">
        <x:f>'COF'!F40</x:f>
        <x:v>11.819499068515835</x:v>
      </x:c>
      <x:c r="G89" s="29" t="n">
        <x:f>'COF'!F17</x:f>
        <x:v>110.47</x:v>
      </x:c>
      <x:c r="H89" s="29" t="n">
        <x:f>'COF'!F18</x:f>
        <x:v>69.2</x:v>
      </x:c>
      <x:c r="I89" s="39" t="n">
        <x:f>IF(AND(ISNUMBER(F89),F89&gt;0),E89/F89,"n.a.")</x:f>
        <x:v>6.3953637882372965</x:v>
      </x:c>
      <x:c r="J89" s="39" t="n">
        <x:f>IF(AND(ISNUMBER(G89),G89&gt;0),E89/G89,"n.a.")</x:f>
        <x:v>0.6842581364885546</x:v>
      </x:c>
      <x:c r="K89" s="39" t="n">
        <x:f>IF(AND(ISNUMBER(H89),H89&gt;0),E89/H89,"n.a.")</x:f>
        <x:v>1.092340987541772</x:v>
      </x:c>
      <x:c r="L89" s="2"/>
      <x:c r="M89" s="2"/>
      <x:c r="N89" s="2"/>
      <x:c r="O89" s="2"/>
      <x:c r="P89" s="2"/>
      <x:c r="Q89" s="2"/>
      <x:c r="R89" s="2"/>
    </x:row>
    <x:row r="90" ht="24" customHeight="1">
      <x:c r="C90" s="2" t="str">
        <x:v>COF</x:v>
      </x:c>
      <x:c r="D90" s="2" t="n">
        <x:v>2019</x:v>
      </x:c>
      <x:c r="E90" s="29" t="n">
        <x:f>'Market Inputs'!H16</x:f>
        <x:v>102.91000366210938</x:v>
      </x:c>
      <x:c r="F90" s="29" t="n">
        <x:f>'COF'!G40</x:f>
        <x:v>11.049159395616089</x:v>
      </x:c>
      <x:c r="G90" s="29" t="n">
        <x:f>'COF'!G17</x:f>
        <x:v>127.05</x:v>
      </x:c>
      <x:c r="H90" s="29" t="n">
        <x:f>'COF'!G18</x:f>
        <x:v>83.72</x:v>
      </x:c>
      <x:c r="I90" s="39" t="n">
        <x:f>IF(AND(ISNUMBER(F90),F90&gt;0),E90/F90,"n.a.")</x:f>
        <x:v>9.31383103251641</x:v>
      </x:c>
      <x:c r="J90" s="39" t="n">
        <x:f>IF(AND(ISNUMBER(G90),G90&gt;0),E90/G90,"n.a.")</x:f>
        <x:v>0.8099960933656779</x:v>
      </x:c>
      <x:c r="K90" s="39" t="n">
        <x:f>IF(AND(ISNUMBER(H90),H90&gt;0),E90/H90,"n.a.")</x:f>
        <x:v>1.229216479480523</x:v>
      </x:c>
      <x:c r="L90" s="2"/>
      <x:c r="M90" s="2"/>
      <x:c r="N90" s="2"/>
      <x:c r="O90" s="2"/>
      <x:c r="P90" s="2"/>
      <x:c r="Q90" s="2"/>
      <x:c r="R90" s="2"/>
    </x:row>
    <x:row r="91" ht="24" customHeight="1">
      <x:c r="C91" s="2" t="str">
        <x:v>COF</x:v>
      </x:c>
      <x:c r="D91" s="2" t="n">
        <x:v>2020</x:v>
      </x:c>
      <x:c r="E91" s="29" t="n">
        <x:f>'Market Inputs'!I16</x:f>
        <x:v>98.8499984741211</x:v>
      </x:c>
      <x:c r="F91" s="29" t="n">
        <x:f>'COF'!H40</x:f>
        <x:v>5.17541948136849</x:v>
      </x:c>
      <x:c r="G91" s="29" t="n">
        <x:f>'COF'!H17</x:f>
        <x:v>131.16</x:v>
      </x:c>
      <x:c r="H91" s="29" t="n">
        <x:f>'COF'!H18</x:f>
        <x:v>88.34</x:v>
      </x:c>
      <x:c r="I91" s="39" t="n">
        <x:f>IF(AND(ISNUMBER(F91),F91&gt;0),E91/F91,"n.a.")</x:f>
        <x:v>19.099900757799652</x:v>
      </x:c>
      <x:c r="J91" s="39" t="n">
        <x:f>IF(AND(ISNUMBER(G91),G91&gt;0),E91/G91,"n.a.")</x:f>
        <x:v>0.7536596406993069</x:v>
      </x:c>
      <x:c r="K91" s="39" t="n">
        <x:f>IF(AND(ISNUMBER(H91),H91&gt;0),E91/H91,"n.a.")</x:f>
        <x:v>1.118972135772256</x:v>
      </x:c>
      <x:c r="L91" s="2"/>
      <x:c r="M91" s="2"/>
      <x:c r="N91" s="2"/>
      <x:c r="O91" s="2"/>
      <x:c r="P91" s="2"/>
      <x:c r="Q91" s="2"/>
      <x:c r="R91" s="2"/>
    </x:row>
    <x:row r="92" ht="24" customHeight="1">
      <x:c r="C92" s="2" t="str">
        <x:v>COF</x:v>
      </x:c>
      <x:c r="D92" s="2" t="n">
        <x:v>2021</x:v>
      </x:c>
      <x:c r="E92" s="29" t="n">
        <x:f>'Market Inputs'!J16</x:f>
        <x:v>145.08999633789062</x:v>
      </x:c>
      <x:c r="F92" s="29" t="n">
        <x:f>'COF'!I40</x:f>
        <x:v>26.936064835659614</x:v>
      </x:c>
      <x:c r="G92" s="29" t="n">
        <x:f>'COF'!I17</x:f>
        <x:v>147.46</x:v>
      </x:c>
      <x:c r="H92" s="29" t="n">
        <x:f>'COF'!I18</x:f>
        <x:v>99.74</x:v>
      </x:c>
      <x:c r="I92" s="39" t="n">
        <x:f>IF(AND(ISNUMBER(F92),F92&gt;0),E92/F92,"n.a.")</x:f>
        <x:v>5.386458535168493</x:v>
      </x:c>
      <x:c r="J92" s="39" t="n">
        <x:f>IF(AND(ISNUMBER(G92),G92&gt;0),E92/G92,"n.a.")</x:f>
        <x:v>0.9839278200046834</x:v>
      </x:c>
      <x:c r="K92" s="39" t="n">
        <x:f>IF(AND(ISNUMBER(H92),H92&gt;0),E92/H92,"n.a.")</x:f>
        <x:v>1.4546821369349372</x:v>
      </x:c>
      <x:c r="L92" s="2"/>
      <x:c r="M92" s="2"/>
      <x:c r="N92" s="2"/>
      <x:c r="O92" s="2"/>
      <x:c r="P92" s="2"/>
      <x:c r="Q92" s="2"/>
      <x:c r="R92" s="2"/>
    </x:row>
    <x:row r="93" ht="24" customHeight="1">
      <x:c r="C93" s="2" t="str">
        <x:v>COF</x:v>
      </x:c>
      <x:c r="D93" s="2" t="n">
        <x:v>2022</x:v>
      </x:c>
      <x:c r="E93" s="29" t="n">
        <x:f>'Market Inputs'!K16</x:f>
        <x:v>92.95999908447266</x:v>
      </x:c>
      <x:c r="F93" s="29" t="n">
        <x:f>'COF'!J40</x:f>
        <x:v>17.914547304170906</x:v>
      </x:c>
      <x:c r="G93" s="29" t="n">
        <x:f>'COF'!J17</x:f>
        <x:v>137.9</x:v>
      </x:c>
      <x:c r="H93" s="29" t="n">
        <x:f>'COF'!J18</x:f>
        <x:v>86.11</x:v>
      </x:c>
      <x:c r="I93" s="39" t="n">
        <x:f>IF(AND(ISNUMBER(F93),F93&gt;0),E93/F93,"n.a.")</x:f>
        <x:v>5.189078881319513</x:v>
      </x:c>
      <x:c r="J93" s="39" t="n">
        <x:f>IF(AND(ISNUMBER(G93),G93&gt;0),E93/G93,"n.a.")</x:f>
        <x:v>0.6741116684878365</x:v>
      </x:c>
      <x:c r="K93" s="39" t="n">
        <x:f>IF(AND(ISNUMBER(H93),H93&gt;0),E93/H93,"n.a.")</x:f>
        <x:v>1.0795494029087522</x:v>
      </x:c>
      <x:c r="L93" s="2"/>
      <x:c r="M93" s="2"/>
      <x:c r="N93" s="2"/>
      <x:c r="O93" s="2"/>
      <x:c r="P93" s="2"/>
      <x:c r="Q93" s="2"/>
      <x:c r="R93" s="2"/>
    </x:row>
    <x:row r="94" ht="24" customHeight="1">
      <x:c r="C94" s="2" t="str">
        <x:v>COF</x:v>
      </x:c>
      <x:c r="D94" s="2" t="n">
        <x:v>2023</x:v>
      </x:c>
      <x:c r="E94" s="29" t="n">
        <x:f>'Market Inputs'!L16</x:f>
        <x:v>131.1199951171875</x:v>
      </x:c>
      <x:c r="F94" s="29" t="n">
        <x:f>'COF'!K40</x:f>
        <x:v>11.950965049556599</x:v>
      </x:c>
      <x:c r="G94" s="29" t="n">
        <x:f>'COF'!K17</x:f>
        <x:v>152.71</x:v>
      </x:c>
      <x:c r="H94" s="29" t="n">
        <x:f>'COF'!K18</x:f>
        <x:v>99.78</x:v>
      </x:c>
      <x:c r="I94" s="39" t="n">
        <x:f>IF(AND(ISNUMBER(F94),F94&gt;0),E94/F94,"n.a.")</x:f>
        <x:v>10.9714985002029</x:v>
      </x:c>
      <x:c r="J94" s="39" t="n">
        <x:f>IF(AND(ISNUMBER(G94),G94&gt;0),E94/G94,"n.a.")</x:f>
        <x:v>0.8586208834862648</x:v>
      </x:c>
      <x:c r="K94" s="39" t="n">
        <x:f>IF(AND(ISNUMBER(H94),H94&gt;0),E94/H94,"n.a.")</x:f>
        <x:v>1.3140909512646572</x:v>
      </x:c>
      <x:c r="L94" s="2"/>
      <x:c r="M94" s="2"/>
      <x:c r="N94" s="2"/>
      <x:c r="O94" s="2"/>
      <x:c r="P94" s="2"/>
      <x:c r="Q94" s="2"/>
      <x:c r="R94" s="2"/>
    </x:row>
    <x:row r="95" ht="24" customHeight="1">
      <x:c r="C95" s="2" t="str">
        <x:v>COF</x:v>
      </x:c>
      <x:c r="D95" s="2" t="n">
        <x:v>2024</x:v>
      </x:c>
      <x:c r="E95" s="29" t="n">
        <x:f>'Market Inputs'!M16</x:f>
        <x:v>178.32000732421875</x:v>
      </x:c>
      <x:c r="F95" s="29" t="n">
        <x:f>'COF'!L40</x:f>
        <x:v>11.587591240875911</x:v>
      </x:c>
      <x:c r="G95" s="29" t="n">
        <x:f>'COF'!L17</x:f>
        <x:v>159.44</x:v>
      </x:c>
      <x:c r="H95" s="29" t="n">
        <x:f>'COF'!L18</x:f>
        <x:v>106.97</x:v>
      </x:c>
      <x:c r="I95" s="39" t="n">
        <x:f>IF(AND(ISNUMBER(F95),F95&gt;0),E95/F95,"n.a.")</x:f>
        <x:v>15.388876222625495</x:v>
      </x:c>
      <x:c r="J95" s="39" t="n">
        <x:f>IF(AND(ISNUMBER(G95),G95&gt;0),E95/G95,"n.a.")</x:f>
        <x:v>1.1184144965141667</x:v>
      </x:c>
      <x:c r="K95" s="39" t="n">
        <x:f>IF(AND(ISNUMBER(H95),H95&gt;0),E95/H95,"n.a.")</x:f>
        <x:v>1.6670095103694378</x:v>
      </x:c>
      <x:c r="L95" s="2"/>
      <x:c r="M95" s="2"/>
      <x:c r="N95" s="2"/>
      <x:c r="O95" s="2"/>
      <x:c r="P95" s="2"/>
      <x:c r="Q95" s="2"/>
      <x:c r="R95" s="2"/>
    </x:row>
    <x:row r="96" ht="24" customHeight="1">
      <x:c r="C96" s="2" t="str">
        <x:v>COF</x:v>
      </x:c>
      <x:c r="D96" s="2" t="n">
        <x:v>2025</x:v>
      </x:c>
      <x:c r="E96" s="29" t="n">
        <x:f>'Market Inputs'!N16</x:f>
        <x:v>242.36000061035156</x:v>
      </x:c>
      <x:c r="F96" s="29" t="n">
        <x:f>'COF'!M40</x:f>
        <x:v>4.029188989469795</x:v>
      </x:c>
      <x:c r="G96" s="29" t="n">
        <x:f>'COF'!M17</x:f>
        <x:v>181.76</x:v>
      </x:c>
      <x:c r="H96" s="29" t="n">
        <x:f>'COF'!M18</x:f>
        <x:v>107.72</x:v>
      </x:c>
      <x:c r="I96" s="39" t="n">
        <x:f>IF(AND(ISNUMBER(F96),F96&gt;0),E96/F96,"n.a.")</x:f>
        <x:v>60.151062966704856</x:v>
      </x:c>
      <x:c r="J96" s="39" t="n">
        <x:f>IF(AND(ISNUMBER(G96),G96&gt;0),E96/G96,"n.a.")</x:f>
        <x:v>1.3334066934988533</x:v>
      </x:c>
      <x:c r="K96" s="39" t="n">
        <x:f>IF(AND(ISNUMBER(H96),H96&gt;0),E96/H96,"n.a.")</x:f>
        <x:v>2.2499071723946487</x:v>
      </x:c>
      <x:c r="L96" s="2"/>
      <x:c r="M96" s="2"/>
      <x:c r="N96" s="2"/>
      <x:c r="O96" s="2"/>
      <x:c r="P96" s="2"/>
      <x:c r="Q96" s="2"/>
      <x:c r="R96" s="2"/>
    </x:row>
    <x:row r="97" ht="24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</x:row>
    <x:row r="98" ht="24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</x:row>
    <x:row r="99" ht="24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</x:row>
    <x:row r="100" ht="24" customHeight="1">
      <x:c r="C100" s="21" t="str">
        <x:v>Interpretation and calculation notes</x:v>
      </x:c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</x:row>
    <x:row r="101" ht="24" customHeight="1">
      <x:c r="C101" s="22" t="str">
        <x:v>Historical ratios pair fiscal year-end price with that completed fiscal-year financial statement.</x:v>
      </x:c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</x:row>
    <x:row r="102" ht="24" customHeight="1">
      <x:c r="C102" s="22" t="str">
        <x:v>Annual statements were generally published after year-end, so these are ex post comparisons rather than a tradable information-availability backtest.</x:v>
      </x:c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</x:row>
    <x:row r="103" ht="24" customHeight="1">
      <x:c r="C103" s="22" t="str">
        <x:v>A backtest would need the last public statement on each trading date, filing-date joins and dividend handling.</x:v>
      </x:c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</x:row>
    <x:row r="104" ht="24" customHeight="1">
      <x:c r="C104" s="22" t="str">
        <x:v>Negative annual common earnings do not produce meaningful P/E; book and tangible-book bases are preserved.</x:v>
      </x:c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</x:row>
    <x:row r="105" ht="24" customHeight="1">
      <x:c r="C105" s="22" t="str">
        <x:v>Structural changes should be reviewed before interpreting historical multiple compression as mispricing.</x:v>
      </x:c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</x:row>
    <x:row r="106" ht="24" customHeight="1"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</x:row>
    <x:row r="107" ht="24" customHeight="1"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</x:row>
    <x:row r="108" ht="24" customHeight="1"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 ht="24" customHeight="1"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</x:row>
    <x:row r="110" ht="24" customHeight="1"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</x:row>
    <x:row r="111" ht="24" customHeight="1"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</x:row>
    <x:row r="112" ht="24" customHeight="1"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</x:row>
    <x:row r="113" ht="24" customHeight="1"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</x:row>
    <x:row r="114" ht="24" customHeight="1"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</x:row>
    <x:row r="115" ht="24" customHeight="1"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</x:row>
  </x:sheetData>
  <x:mergeCells>
    <x:mergeCell ref="C101:R101"/>
    <x:mergeCell ref="C102:R102"/>
    <x:mergeCell ref="C103:R103"/>
    <x:mergeCell ref="C104:R104"/>
    <x:mergeCell ref="C105:R105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Separate valuation profitability and capital ranks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P/E low first</x:v>
      </x:c>
      <x:c r="E6" s="10" t="str">
        <x:v>P/B low first</x:v>
      </x:c>
      <x:c r="F6" s="10" t="str">
        <x:v>P/TBV low first</x:v>
      </x:c>
      <x:c r="G6" s="10" t="str">
        <x:v>ROTE high first</x:v>
      </x:c>
      <x:c r="H6" s="10" t="str">
        <x:v>CET1 high first</x:v>
      </x:c>
      <x:c r="I6" s="10" t="str">
        <x:v>Efficiency low first</x:v>
      </x:c>
      <x:c r="J6" s="10" t="str">
        <x:v>Peer eligible</x:v>
      </x:c>
      <x:c r="K6" s="10" t="str">
        <x:v>Business model</x:v>
      </x:c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6" t="n">
        <x:f>IF(ISNUMBER(Multiples!H7),1+COUNTIF(Multiples!H$7:H$16,"&lt;"&amp;Multiples!H7),"n.a.")</x:f>
        <x:v>6</x:v>
      </x:c>
      <x:c r="E7" s="6" t="n">
        <x:f>IF(ISNUMBER(Multiples!I7),1+COUNTIF(Multiples!I$7:I$16,"&lt;"&amp;Multiples!I7),"n.a.")</x:f>
        <x:v>4</x:v>
      </x:c>
      <x:c r="F7" s="6" t="n">
        <x:f>IF(ISNUMBER(Multiples!J7),1+COUNTIF(Multiples!J$7:J$16,"&lt;"&amp;Multiples!J7),"n.a.")</x:f>
        <x:v>4</x:v>
      </x:c>
      <x:c r="G7" s="6" t="n">
        <x:f>IF(ISNUMBER(Profitability!E7),1+COUNTIF(Profitability!E$7:E$16,"&gt;"&amp;Profitability!E7),"n.a.")</x:f>
        <x:v>7</x:v>
      </x:c>
      <x:c r="H7" s="6" t="n">
        <x:f>IF(ISNUMBER(Capital!D7),1+COUNTIF(Capital!D$7:D$16,"&gt;"&amp;Capital!D7),"n.a.")</x:f>
        <x:v>6</x:v>
      </x:c>
      <x:c r="I7" s="6" t="n">
        <x:f>IF(ISNUMBER(Profitability!H7),1+COUNTIF(Profitability!H$7:H$16,"&lt;"&amp;Profitability!H7),"n.a.")</x:f>
        <x:v>6</x:v>
      </x:c>
      <x:c r="J7" s="6" t="n">
        <x:f>'Peer Universe'!F7</x:f>
        <x:v>0</x:v>
      </x:c>
      <x:c r="K7" s="2" t="str">
        <x:v>Universal</x:v>
      </x:c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JPM</x:v>
      </x:c>
      <x:c r="D8" s="6" t="n">
        <x:f>IF(ISNUMBER(Multiples!H8),1+COUNTIF(Multiples!H$7:H$16,"&lt;"&amp;Multiples!H8),"n.a.")</x:f>
        <x:v>9</x:v>
      </x:c>
      <x:c r="E8" s="6" t="n">
        <x:f>IF(ISNUMBER(Multiples!I8),1+COUNTIF(Multiples!I$7:I$16,"&lt;"&amp;Multiples!I8),"n.a.")</x:f>
        <x:v>9</x:v>
      </x:c>
      <x:c r="F8" s="6" t="n">
        <x:f>IF(ISNUMBER(Multiples!J8),1+COUNTIF(Multiples!J$7:J$16,"&lt;"&amp;Multiples!J8),"n.a.")</x:f>
        <x:v>9</x:v>
      </x:c>
      <x:c r="G8" s="6" t="n">
        <x:f>IF(ISNUMBER(Profitability!E8),1+COUNTIF(Profitability!E$7:E$16,"&gt;"&amp;Profitability!E8),"n.a.")</x:f>
        <x:v>2</x:v>
      </x:c>
      <x:c r="H8" s="6" t="n">
        <x:f>IF(ISNUMBER(Capital!D8),1+COUNTIF(Capital!D$7:D$16,"&gt;"&amp;Capital!D8),"n.a.")</x:f>
        <x:v>2</x:v>
      </x:c>
      <x:c r="I8" s="6" t="n">
        <x:f>IF(ISNUMBER(Profitability!H8),1+COUNTIF(Profitability!H$7:H$16,"&lt;"&amp;Profitability!H8),"n.a.")</x:f>
        <x:v>1</x:v>
      </x:c>
      <x:c r="J8" s="6" t="n">
        <x:f>'Peer Universe'!F8</x:f>
        <x:v>1</x:v>
      </x:c>
      <x:c r="K8" s="2" t="str">
        <x:v>Universal</x:v>
      </x:c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C</x:v>
      </x:c>
      <x:c r="D9" s="6" t="n">
        <x:f>IF(ISNUMBER(Multiples!H9),1+COUNTIF(Multiples!H$7:H$16,"&lt;"&amp;Multiples!H9),"n.a.")</x:f>
        <x:v>8</x:v>
      </x:c>
      <x:c r="E9" s="6" t="n">
        <x:f>IF(ISNUMBER(Multiples!I9),1+COUNTIF(Multiples!I$7:I$16,"&lt;"&amp;Multiples!I9),"n.a.")</x:f>
        <x:v>2</x:v>
      </x:c>
      <x:c r="F9" s="6" t="n">
        <x:f>IF(ISNUMBER(Multiples!J9),1+COUNTIF(Multiples!J$7:J$16,"&lt;"&amp;Multiples!J9),"n.a.")</x:f>
        <x:v>1</x:v>
      </x:c>
      <x:c r="G9" s="6" t="n">
        <x:f>IF(ISNUMBER(Profitability!E9),1+COUNTIF(Profitability!E$7:E$16,"&gt;"&amp;Profitability!E9),"n.a.")</x:f>
        <x:v>10</x:v>
      </x:c>
      <x:c r="H9" s="6" t="n">
        <x:f>IF(ISNUMBER(Capital!D9),1+COUNTIF(Capital!D$7:D$16,"&gt;"&amp;Capital!D9),"n.a.")</x:f>
        <x:v>5</x:v>
      </x:c>
      <x:c r="I9" s="6" t="n">
        <x:f>IF(ISNUMBER(Profitability!H9),1+COUNTIF(Profitability!H$7:H$16,"&lt;"&amp;Profitability!H9),"n.a.")</x:f>
        <x:v>7</x:v>
      </x:c>
      <x:c r="J9" s="6" t="n">
        <x:f>'Peer Universe'!F9</x:f>
        <x:v>1</x:v>
      </x:c>
      <x:c r="K9" s="2" t="str">
        <x:v>Universal</x:v>
      </x:c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6" t="n">
        <x:f>IF(ISNUMBER(Multiples!H10),1+COUNTIF(Multiples!H$7:H$16,"&lt;"&amp;Multiples!H10),"n.a.")</x:f>
        <x:v>3</x:v>
      </x:c>
      <x:c r="E10" s="6" t="n">
        <x:f>IF(ISNUMBER(Multiples!I10),1+COUNTIF(Multiples!I$7:I$16,"&lt;"&amp;Multiples!I10),"n.a.")</x:f>
        <x:v>6</x:v>
      </x:c>
      <x:c r="F10" s="6" t="n">
        <x:f>IF(ISNUMBER(Multiples!J10),1+COUNTIF(Multiples!J$7:J$16,"&lt;"&amp;Multiples!J10),"n.a.")</x:f>
        <x:v>3</x:v>
      </x:c>
      <x:c r="G10" s="6" t="n">
        <x:f>IF(ISNUMBER(Profitability!E10),1+COUNTIF(Profitability!E$7:E$16,"&gt;"&amp;Profitability!E10),"n.a.")</x:f>
        <x:v>8</x:v>
      </x:c>
      <x:c r="H10" s="6" t="n">
        <x:f>IF(ISNUMBER(Capital!D10),1+COUNTIF(Capital!D$7:D$16,"&gt;"&amp;Capital!D10),"n.a.")</x:f>
        <x:v>9</x:v>
      </x:c>
      <x:c r="I10" s="6" t="n">
        <x:f>IF(ISNUMBER(Profitability!H10),1+COUNTIF(Profitability!H$7:H$16,"&lt;"&amp;Profitability!H10),"n.a.")</x:f>
        <x:v>9</x:v>
      </x:c>
      <x:c r="J10" s="6" t="n">
        <x:f>'Peer Universe'!F10</x:f>
        <x:v>1</x:v>
      </x:c>
      <x:c r="K10" s="2" t="str">
        <x:v>Commercial</x:v>
      </x:c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6" t="n">
        <x:f>IF(ISNUMBER(Multiples!H11),1+COUNTIF(Multiples!H$7:H$16,"&lt;"&amp;Multiples!H11),"n.a.")</x:f>
        <x:v>7</x:v>
      </x:c>
      <x:c r="E11" s="6" t="n">
        <x:f>IF(ISNUMBER(Multiples!I11),1+COUNTIF(Multiples!I$7:I$16,"&lt;"&amp;Multiples!I11),"n.a.")</x:f>
        <x:v>8</x:v>
      </x:c>
      <x:c r="F11" s="6" t="n">
        <x:f>IF(ISNUMBER(Multiples!J11),1+COUNTIF(Multiples!J$7:J$16,"&lt;"&amp;Multiples!J11),"n.a.")</x:f>
        <x:v>8</x:v>
      </x:c>
      <x:c r="G11" s="6" t="n">
        <x:f>IF(ISNUMBER(Profitability!E11),1+COUNTIF(Profitability!E$7:E$16,"&gt;"&amp;Profitability!E11),"n.a.")</x:f>
        <x:v>3</x:v>
      </x:c>
      <x:c r="H11" s="6" t="n">
        <x:f>IF(ISNUMBER(Capital!D11),1+COUNTIF(Capital!D$7:D$16,"&gt;"&amp;Capital!D11),"n.a.")</x:f>
        <x:v>4</x:v>
      </x:c>
      <x:c r="I11" s="6" t="n">
        <x:f>IF(ISNUMBER(Profitability!H11),1+COUNTIF(Profitability!H$7:H$16,"&lt;"&amp;Profitability!H11),"n.a.")</x:f>
        <x:v>8</x:v>
      </x:c>
      <x:c r="J11" s="6" t="n">
        <x:f>'Peer Universe'!F11</x:f>
        <x:v>1</x:v>
      </x:c>
      <x:c r="K11" s="2" t="str">
        <x:v>Markets and investment banking</x:v>
      </x:c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6" t="n">
        <x:f>IF(ISNUMBER(Multiples!H12),1+COUNTIF(Multiples!H$7:H$16,"&lt;"&amp;Multiples!H12),"n.a.")</x:f>
        <x:v>10</x:v>
      </x:c>
      <x:c r="E12" s="6" t="n">
        <x:f>IF(ISNUMBER(Multiples!I12),1+COUNTIF(Multiples!I$7:I$16,"&lt;"&amp;Multiples!I12),"n.a.")</x:f>
        <x:v>10</x:v>
      </x:c>
      <x:c r="F12" s="6" t="n">
        <x:f>IF(ISNUMBER(Multiples!J12),1+COUNTIF(Multiples!J$7:J$16,"&lt;"&amp;Multiples!J12),"n.a.")</x:f>
        <x:v>10</x:v>
      </x:c>
      <x:c r="G12" s="6" t="n">
        <x:f>IF(ISNUMBER(Profitability!E12),1+COUNTIF(Profitability!E$7:E$16,"&gt;"&amp;Profitability!E12),"n.a.")</x:f>
        <x:v>1</x:v>
      </x:c>
      <x:c r="H12" s="6" t="n">
        <x:f>IF(ISNUMBER(Capital!D12),1+COUNTIF(Capital!D$7:D$16,"&gt;"&amp;Capital!D12),"n.a.")</x:f>
        <x:v>1</x:v>
      </x:c>
      <x:c r="I12" s="6" t="n">
        <x:f>IF(ISNUMBER(Profitability!H12),1+COUNTIF(Profitability!H$7:H$16,"&lt;"&amp;Profitability!H12),"n.a.")</x:f>
        <x:v>10</x:v>
      </x:c>
      <x:c r="J12" s="6" t="n">
        <x:f>'Peer Universe'!F12</x:f>
        <x:v>1</x:v>
      </x:c>
      <x:c r="K12" s="2" t="str">
        <x:v>Markets and wealth management</x:v>
      </x:c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6" t="n">
        <x:f>IF(ISNUMBER(Multiples!H13),1+COUNTIF(Multiples!H$7:H$16,"&lt;"&amp;Multiples!H13),"n.a.")</x:f>
        <x:v>2</x:v>
      </x:c>
      <x:c r="E13" s="6" t="n">
        <x:f>IF(ISNUMBER(Multiples!I13),1+COUNTIF(Multiples!I$7:I$16,"&lt;"&amp;Multiples!I13),"n.a.")</x:f>
        <x:v>5</x:v>
      </x:c>
      <x:c r="F13" s="6" t="n">
        <x:f>IF(ISNUMBER(Multiples!J13),1+COUNTIF(Multiples!J$7:J$16,"&lt;"&amp;Multiples!J13),"n.a.")</x:f>
        <x:v>6</x:v>
      </x:c>
      <x:c r="G13" s="6" t="n">
        <x:f>IF(ISNUMBER(Profitability!E13),1+COUNTIF(Profitability!E$7:E$16,"&gt;"&amp;Profitability!E13),"n.a.")</x:f>
        <x:v>4</x:v>
      </x:c>
      <x:c r="H13" s="6" t="n">
        <x:f>IF(ISNUMBER(Capital!D13),1+COUNTIF(Capital!D$7:D$16,"&gt;"&amp;Capital!D13),"n.a.")</x:f>
        <x:v>8</x:v>
      </x:c>
      <x:c r="I13" s="6" t="n">
        <x:f>IF(ISNUMBER(Profitability!H13),1+COUNTIF(Profitability!H$7:H$16,"&lt;"&amp;Profitability!H13),"n.a.")</x:f>
        <x:v>3</x:v>
      </x:c>
      <x:c r="J13" s="6" t="n">
        <x:f>'Peer Universe'!F13</x:f>
        <x:v>1</x:v>
      </x:c>
      <x:c r="K13" s="2" t="str">
        <x:v>Commercial</x:v>
      </x:c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6" t="n">
        <x:f>IF(ISNUMBER(Multiples!H14),1+COUNTIF(Multiples!H$7:H$16,"&lt;"&amp;Multiples!H14),"n.a.")</x:f>
        <x:v>4</x:v>
      </x:c>
      <x:c r="E14" s="6" t="n">
        <x:f>IF(ISNUMBER(Multiples!I14),1+COUNTIF(Multiples!I$7:I$16,"&lt;"&amp;Multiples!I14),"n.a.")</x:f>
        <x:v>7</x:v>
      </x:c>
      <x:c r="F14" s="6" t="n">
        <x:f>IF(ISNUMBER(Multiples!J14),1+COUNTIF(Multiples!J$7:J$16,"&lt;"&amp;Multiples!J14),"n.a.")</x:f>
        <x:v>7</x:v>
      </x:c>
      <x:c r="G14" s="6" t="n">
        <x:f>IF(ISNUMBER(Profitability!E14),1+COUNTIF(Profitability!E$7:E$16,"&gt;"&amp;Profitability!E14),"n.a.")</x:f>
        <x:v>5</x:v>
      </x:c>
      <x:c r="H14" s="6" t="n">
        <x:f>IF(ISNUMBER(Capital!D14),1+COUNTIF(Capital!D$7:D$16,"&gt;"&amp;Capital!D14),"n.a.")</x:f>
        <x:v>10</x:v>
      </x:c>
      <x:c r="I14" s="6" t="n">
        <x:f>IF(ISNUMBER(Profitability!H14),1+COUNTIF(Profitability!H$7:H$16,"&lt;"&amp;Profitability!H14),"n.a.")</x:f>
        <x:v>5</x:v>
      </x:c>
      <x:c r="J14" s="6" t="n">
        <x:f>'Peer Universe'!F14</x:f>
        <x:v>1</x:v>
      </x:c>
      <x:c r="K14" s="2" t="str">
        <x:v>Commercial</x:v>
      </x:c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6" t="n">
        <x:f>IF(ISNUMBER(Multiples!H15),1+COUNTIF(Multiples!H$7:H$16,"&lt;"&amp;Multiples!H15),"n.a.")</x:f>
        <x:v>1</x:v>
      </x:c>
      <x:c r="E15" s="6" t="n">
        <x:f>IF(ISNUMBER(Multiples!I15),1+COUNTIF(Multiples!I$7:I$16,"&lt;"&amp;Multiples!I15),"n.a.")</x:f>
        <x:v>1</x:v>
      </x:c>
      <x:c r="F15" s="6" t="n">
        <x:f>IF(ISNUMBER(Multiples!J15),1+COUNTIF(Multiples!J$7:J$16,"&lt;"&amp;Multiples!J15),"n.a.")</x:f>
        <x:v>2</x:v>
      </x:c>
      <x:c r="G15" s="6" t="n">
        <x:f>IF(ISNUMBER(Profitability!E15),1+COUNTIF(Profitability!E$7:E$16,"&gt;"&amp;Profitability!E15),"n.a.")</x:f>
        <x:v>9</x:v>
      </x:c>
      <x:c r="H15" s="6" t="n">
        <x:f>IF(ISNUMBER(Capital!D15),1+COUNTIF(Capital!D$7:D$16,"&gt;"&amp;Capital!D15),"n.a.")</x:f>
        <x:v>7</x:v>
      </x:c>
      <x:c r="I15" s="6" t="n">
        <x:f>IF(ISNUMBER(Profitability!H15),1+COUNTIF(Profitability!H$7:H$16,"&lt;"&amp;Profitability!H15),"n.a.")</x:f>
        <x:v>4</x:v>
      </x:c>
      <x:c r="J15" s="6" t="n">
        <x:f>'Peer Universe'!F15</x:f>
        <x:v>1</x:v>
      </x:c>
      <x:c r="K15" s="2" t="str">
        <x:v>Commercial</x:v>
      </x:c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6" t="n">
        <x:f>IF(ISNUMBER(Multiples!H16),1+COUNTIF(Multiples!H$7:H$16,"&lt;"&amp;Multiples!H16),"n.a.")</x:f>
        <x:v>5</x:v>
      </x:c>
      <x:c r="E16" s="6" t="n">
        <x:f>IF(ISNUMBER(Multiples!I16),1+COUNTIF(Multiples!I$7:I$16,"&lt;"&amp;Multiples!I16),"n.a.")</x:f>
        <x:v>3</x:v>
      </x:c>
      <x:c r="F16" s="6" t="n">
        <x:f>IF(ISNUMBER(Multiples!J16),1+COUNTIF(Multiples!J$7:J$16,"&lt;"&amp;Multiples!J16),"n.a.")</x:f>
        <x:v>5</x:v>
      </x:c>
      <x:c r="G16" s="6" t="n">
        <x:f>IF(ISNUMBER(Profitability!E16),1+COUNTIF(Profitability!E$7:E$16,"&gt;"&amp;Profitability!E16),"n.a.")</x:f>
        <x:v>6</x:v>
      </x:c>
      <x:c r="H16" s="6" t="n">
        <x:f>IF(ISNUMBER(Capital!D16),1+COUNTIF(Capital!D$7:D$16,"&gt;"&amp;Capital!D16),"n.a.")</x:f>
        <x:v>3</x:v>
      </x:c>
      <x:c r="I16" s="6" t="n">
        <x:f>IF(ISNUMBER(Profitability!H16),1+COUNTIF(Profitability!H$7:H$16,"&lt;"&amp;Profitability!H16),"n.a.")</x:f>
        <x:v>2</x:v>
      </x:c>
      <x:c r="J16" s="6" t="n">
        <x:f>'Peer Universe'!F16</x:f>
        <x:v>1</x:v>
      </x:c>
      <x:c r="K16" s="2" t="str">
        <x:v>Consumer and cards</x:v>
      </x:c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Each rank describes a single metric across the ten displayed banks; no arbitrary composite score is assigned.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A low multiple may reflect weak returns, transaction effects or credit risk. A high rank alone is not a buy signal.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Ties share a rank. Unavailable observations remain unranked rather than being scored as zero.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Selected peer medians and profitability-conditioned regression provide separate valuation evidence.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Use business mix and source-basis differences to interpret the rank, especially for markets and card banks.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4" customHeight="1">
      <x:c r="C2" s="3" t="str">
        <x:v>Peer P/TBV regression on tangible equity returns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4" customHeight="1">
      <x:c r="C6" s="10" t="str">
        <x:v>Ticker</x:v>
      </x:c>
      <x:c r="D6" s="10" t="str">
        <x:v>Included</x:v>
      </x:c>
      <x:c r="E6" s="10" t="str">
        <x:v>ROTE</x:v>
      </x:c>
      <x:c r="F6" s="10" t="str">
        <x:v>P/TBV</x:v>
      </x:c>
      <x:c r="G6" s="10" t="str">
        <x:v>X included</x:v>
      </x:c>
      <x:c r="H6" s="10" t="str">
        <x:v>Y included</x:v>
      </x:c>
      <x:c r="I6" s="10" t="str">
        <x:v>X centered</x:v>
      </x:c>
      <x:c r="J6" s="10" t="str">
        <x:v>Y centered</x:v>
      </x:c>
      <x:c r="K6" s="10" t="str">
        <x:v>XY</x:v>
      </x:c>
      <x:c r="L6" s="10" t="str">
        <x:v>XX</x:v>
      </x:c>
      <x:c r="M6" s="10" t="str">
        <x:v>YY</x:v>
      </x:c>
      <x:c r="N6" s="10" t="str">
        <x:v>Residual</x:v>
      </x:c>
      <x:c r="O6" s="10" t="str">
        <x:v>Leverage</x:v>
      </x:c>
      <x:c r="P6" s="10" t="str">
        <x:v>HC3 residual weight</x:v>
      </x:c>
      <x:c r="Q6" s="10" t="str">
        <x:v>Slope weight</x:v>
      </x:c>
      <x:c r="R6" s="10" t="str">
        <x:v>Intercept weight</x:v>
      </x:c>
      <x:c r="S6" s="10" t="str">
        <x:v>Slope var term</x:v>
      </x:c>
      <x:c r="T6" s="10" t="str">
        <x:v>Intercept var term</x:v>
      </x:c>
      <x:c r="U6" s="10" t="str">
        <x:v>Covariance</x:v>
      </x:c>
    </x:row>
    <x:row r="7" ht="24" customHeight="1">
      <x:c r="C7" s="2" t="str">
        <x:v>JPM</x:v>
      </x:c>
      <x:c r="D7" s="6" t="n">
        <x:f>IF(AND(Multiples!K8=1,ISNUMBER(E7),ISNUMBER(F7)),1,0)</x:f>
        <x:v>1</x:v>
      </x:c>
      <x:c r="E7" s="33" t="n">
        <x:f>'JPM'!R49</x:f>
        <x:v>0.21731179362312109</x:v>
      </x:c>
      <x:c r="F7" s="40" t="n">
        <x:f>Multiples!J8</x:f>
        <x:v>2.923864256089408</x:v>
      </x:c>
      <x:c r="G7" s="18" t="n">
        <x:f>IF(D7=1,E7,"")</x:f>
        <x:v>0.21731179362312109</x:v>
      </x:c>
      <x:c r="H7" s="39" t="n">
        <x:f>IF(D7=1,F7,"")</x:f>
        <x:v>2.923864256089408</x:v>
      </x:c>
      <x:c r="I7" s="41" t="n">
        <x:f>IF(D7=1,E7-$E$20,0)</x:f>
        <x:v>0.04418752958147806</x:v>
      </x:c>
      <x:c r="J7" s="41" t="n">
        <x:f>IF(D7=1,F7-$E$21,0)</x:f>
        <x:v>0.781102783626793</x:v>
      </x:c>
      <x:c r="K7" s="41" t="n">
        <x:f>I7*J7</x:f>
        <x:v>0.034515002357683774</x:v>
      </x:c>
      <x:c r="L7" s="41" t="n">
        <x:f>I7^2</x:f>
        <x:v>0.0019525377705139988</x:v>
      </x:c>
      <x:c r="M7" s="41" t="n">
        <x:f>J7^2</x:f>
        <x:v>0.6101215585895245</x:v>
      </x:c>
      <x:c r="N7" s="41" t="n">
        <x:f>IF(D7=1,F7-($E$26+$E$25*E7),0)</x:f>
        <x:v>0.07523039629041905</x:v>
      </x:c>
      <x:c r="O7" s="41" t="n">
        <x:f>IF(D7=1,1/$E$19+L7/$E$22,0)</x:f>
        <x:v>0.23490189391345126</x:v>
      </x:c>
      <x:c r="P7" s="41" t="n">
        <x:f>IF(AND(D7=1,O7&lt;1),N7^2/(1-O7)^2,0)</x:f>
        <x:v>0.009668351815101492</x:v>
      </x:c>
      <x:c r="Q7" s="41" t="n">
        <x:f>IF(D7=1,I7/$E$22,0)</x:f>
        <x:v>2.801486844248227</x:v>
      </x:c>
      <x:c r="R7" s="41" t="n">
        <x:f>IF(D7=1,1/$E$19-$E$20*I7/$E$22,0)</x:f>
        <x:v>-0.3738942370217082</x:v>
      </x:c>
      <x:c r="S7" s="41" t="n">
        <x:f>P7*Q7^2</x:f>
        <x:v>0.07588040147067958</x:v>
      </x:c>
      <x:c r="T7" s="41" t="n">
        <x:f>P7*R7^2</x:f>
        <x:v>0.0013516056164824721</x:v>
      </x:c>
      <x:c r="U7" s="41" t="n">
        <x:f>P7*Q7*R7</x:f>
        <x:v>-0.010127209724732442</x:v>
      </x:c>
    </x:row>
    <x:row r="8" ht="24" customHeight="1">
      <x:c r="C8" s="2" t="str">
        <x:v>C</x:v>
      </x:c>
      <x:c r="D8" s="6" t="n">
        <x:f>IF(AND(Multiples!K9=1,ISNUMBER(E8),ISNUMBER(F8)),1,0)</x:f>
        <x:v>1</x:v>
      </x:c>
      <x:c r="E8" s="33" t="n">
        <x:f>'C'!R49</x:f>
        <x:v>0.0960779505861473</x:v>
      </x:c>
      <x:c r="F8" s="40" t="n">
        <x:f>Multiples!J9</x:f>
        <x:v>1.2695014553578619</x:v>
      </x:c>
      <x:c r="G8" s="18" t="n">
        <x:f>IF(D8=1,E8,"")</x:f>
        <x:v>0.0960779505861473</x:v>
      </x:c>
      <x:c r="H8" s="39" t="n">
        <x:f>IF(D8=1,F8,"")</x:f>
        <x:v>1.2695014553578619</x:v>
      </x:c>
      <x:c r="I8" s="41" t="n">
        <x:f>IF(D8=1,E8-$E$20,0)</x:f>
        <x:v>-0.07704631345549572</x:v>
      </x:c>
      <x:c r="J8" s="41" t="n">
        <x:f>IF(D8=1,F8-$E$21,0)</x:f>
        <x:v>-0.8732600171047531</x:v>
      </x:c>
      <x:c r="K8" s="41" t="n">
        <x:f>I8*J8</x:f>
        <x:v>0.06728146500600436</x:v>
      </x:c>
      <x:c r="L8" s="41" t="n">
        <x:f>I8^2</x:f>
        <x:v>0.0059361344170825005</x:v>
      </x:c>
      <x:c r="M8" s="41" t="n">
        <x:f>J8^2</x:f>
        <x:v>0.7625830574737936</x:v>
      </x:c>
      <x:c r="N8" s="41" t="n">
        <x:f>IF(D8=1,F8-($E$26+$E$25*E8),0)</x:f>
        <x:v>0.3575140435726214</x:v>
      </x:c>
      <x:c r="O8" s="41" t="n">
        <x:f>IF(D8=1,1/$E$19+L8/$E$22,0)</x:f>
        <x:v>0.4874616931114338</x:v>
      </x:c>
      <x:c r="P8" s="41" t="n">
        <x:f>IF(AND(D8=1,O8&lt;1),N8^2/(1-O8)^2,0)</x:f>
        <x:v>0.4865568064661075</x:v>
      </x:c>
      <x:c r="Q8" s="41" t="n">
        <x:f>IF(D8=1,I8/$E$22,0)</x:f>
        <x:v>-4.884731859593959</x:v>
      </x:c>
      <x:c r="R8" s="41" t="n">
        <x:f>IF(D8=1,1/$E$19-$E$20*I8/$E$22,0)</x:f>
        <x:v>0.9567767193440817</x:v>
      </x:c>
      <x:c r="S8" s="41" t="n">
        <x:f>P8*Q8^2</x:f>
        <x:v>11.609539934642902</x:v>
      </x:c>
      <x:c r="T8" s="41" t="n">
        <x:f>P8*R8^2</x:f>
        <x:v>0.44540465438649335</x:v>
      </x:c>
      <x:c r="U8" s="41" t="n">
        <x:f>P8*Q8*R8</x:f>
        <x:v>-2.273970783052371</x:v>
      </x:c>
    </x:row>
    <x:row r="9" ht="24" customHeight="1">
      <x:c r="C9" s="2" t="str">
        <x:v>WFC</x:v>
      </x:c>
      <x:c r="D9" s="6" t="n">
        <x:f>IF(AND(Multiples!K10=1,ISNUMBER(E9),ISNUMBER(F9)),1,0)</x:f>
        <x:v>1</x:v>
      </x:c>
      <x:c r="E9" s="33" t="n">
        <x:f>'WFC'!R49</x:f>
        <x:v>0.15507970960755788</x:v>
      </x:c>
      <x:c r="F9" s="40" t="n">
        <x:f>Multiples!J10</x:f>
        <x:v>1.7782353951722711</x:v>
      </x:c>
      <x:c r="G9" s="18" t="n">
        <x:f>IF(D9=1,E9,"")</x:f>
        <x:v>0.15507970960755788</x:v>
      </x:c>
      <x:c r="H9" s="39" t="n">
        <x:f>IF(D9=1,F9,"")</x:f>
        <x:v>1.7782353951722711</x:v>
      </x:c>
      <x:c r="I9" s="41" t="n">
        <x:f>IF(D9=1,E9-$E$20,0)</x:f>
        <x:v>-0.018044554434085147</x:v>
      </x:c>
      <x:c r="J9" s="41" t="n">
        <x:f>IF(D9=1,F9-$E$21,0)</x:f>
        <x:v>-0.3645260772903438</x:v>
      </x:c>
      <x:c r="K9" s="41" t="n">
        <x:f>I9*J9</x:f>
        <x:v>0.006577710644309139</x:v>
      </x:c>
      <x:c r="L9" s="41" t="n">
        <x:f>I9^2</x:f>
        <x:v>0.00032560594472466197</x:v>
      </x:c>
      <x:c r="M9" s="41" t="n">
        <x:f>J9^2</x:f>
        <x:v>0.1328792610246857</x:v>
      </x:c>
      <x:c r="N9" s="41" t="n">
        <x:f>IF(D9=1,F9-($E$26+$E$25*E9),0)</x:f>
        <x:v>-0.07627387497333937</x:v>
      </x:c>
      <x:c r="O9" s="41" t="n">
        <x:f>IF(D9=1,1/$E$19+L9/$E$22,0)</x:f>
        <x:v>0.1317545093547982</x:v>
      </x:c>
      <x:c r="P9" s="41" t="n">
        <x:f>IF(AND(D9=1,O9&lt;1),N9^2/(1-O9)^2,0)</x:f>
        <x:v>0.007717320704160852</x:v>
      </x:c>
      <x:c r="Q9" s="41" t="n">
        <x:f>IF(D9=1,I9/$E$22,0)</x:f>
        <x:v>-1.1440237174653023</x:v>
      </x:c>
      <x:c r="R9" s="41" t="n">
        <x:f>IF(D9=1,1/$E$19-$E$20*I9/$E$22,0)</x:f>
        <x:v>0.3091693752434761</x:v>
      </x:c>
      <x:c r="S9" s="41" t="n">
        <x:f>P9*Q9^2</x:f>
        <x:v>0.010100354218156221</x:v>
      </x:c>
      <x:c r="T9" s="41" t="n">
        <x:f>P9*R9^2</x:f>
        <x:v>0.0007376655216075398</x:v>
      </x:c>
      <x:c r="U9" s="41" t="n">
        <x:f>P9*Q9*R9</x:f>
        <x:v>-0.0027295939373388717</x:v>
      </x:c>
    </x:row>
    <x:row r="10" ht="24" customHeight="1">
      <x:c r="C10" s="2" t="str">
        <x:v>GS</x:v>
      </x:c>
      <x:c r="D10" s="6" t="n">
        <x:f>IF(AND(Multiples!K11=1,ISNUMBER(E10),ISNUMBER(F10)),1,0)</x:f>
        <x:v>1</x:v>
      </x:c>
      <x:c r="E10" s="33" t="n">
        <x:f>'GS'!R49</x:f>
        <x:v>0.20074964374783216</x:v>
      </x:c>
      <x:c r="F10" s="40" t="n">
        <x:f>Multiples!J11</x:f>
        <x:v>2.6219958612503156</x:v>
      </x:c>
      <x:c r="G10" s="18" t="n">
        <x:f>IF(D10=1,E10,"")</x:f>
        <x:v>0.20074964374783216</x:v>
      </x:c>
      <x:c r="H10" s="39" t="n">
        <x:f>IF(D10=1,F10,"")</x:f>
        <x:v>2.6219958612503156</x:v>
      </x:c>
      <x:c r="I10" s="41" t="n">
        <x:f>IF(D10=1,E10-$E$20,0)</x:f>
        <x:v>0.02762537970618914</x:v>
      </x:c>
      <x:c r="J10" s="41" t="n">
        <x:f>IF(D10=1,F10-$E$21,0)</x:f>
        <x:v>0.47923438878770064</x:v>
      </x:c>
      <x:c r="K10" s="41" t="n">
        <x:f>I10*J10</x:f>
        <x:v>0.013239031958523701</x:v>
      </x:c>
      <x:c r="L10" s="41" t="n">
        <x:f>I10^2</x:f>
        <x:v>0.0007631616039111268</x:v>
      </x:c>
      <x:c r="M10" s="41" t="n">
        <x:f>J10^2</x:f>
        <x:v>0.22966559939672102</x:v>
      </x:c>
      <x:c r="N10" s="41" t="n">
        <x:f>IF(D10=1,F10-($E$26+$E$25*E10),0)</x:f>
        <x:v>0.037933575889228965</x:v>
      </x:c>
      <x:c r="O10" s="41" t="n">
        <x:f>IF(D10=1,1/$E$19+L10/$E$22,0)</x:f>
        <x:v>0.15949551308248927</x:v>
      </x:c>
      <x:c r="P10" s="41" t="n">
        <x:f>IF(AND(D10=1,O10&lt;1),N10^2/(1-O10)^2,0)</x:f>
        <x:v>0.0020368896257622706</x:v>
      </x:c>
      <x:c r="Q10" s="41" t="n">
        <x:f>IF(D10=1,I10/$E$22,0)</x:f>
        <x:v>1.7514474908932458</x:v>
      </x:c>
      <x:c r="R10" s="41" t="n">
        <x:f>IF(D10=1,1/$E$19-$E$20*I10/$E$22,0)</x:f>
        <x:v>-0.19210694675736434</x:v>
      </x:c>
      <x:c r="S10" s="41" t="n">
        <x:f>P10*Q10^2</x:f>
        <x:v>0.006248298073792405</x:v>
      </x:c>
      <x:c r="T10" s="41" t="n">
        <x:f>P10*R10^2</x:f>
        <x:v>0.00007517157253763166</x:v>
      </x:c>
      <x:c r="U10" s="41" t="n">
        <x:f>P10*Q10*R10</x:f>
        <x:v>-0.0006853425361750355</x:v>
      </x:c>
    </x:row>
    <x:row r="11" ht="24" customHeight="1">
      <x:c r="C11" s="2" t="str">
        <x:v>MS</x:v>
      </x:c>
      <x:c r="D11" s="6" t="n">
        <x:f>IF(AND(Multiples!K12=1,ISNUMBER(E11),ISNUMBER(F11)),1,0)</x:f>
        <x:v>1</x:v>
      </x:c>
      <x:c r="E11" s="33" t="n">
        <x:f>'MS'!R49</x:f>
        <x:v>0.24568624359526184</x:v>
      </x:c>
      <x:c r="F11" s="40" t="n">
        <x:f>Multiples!J12</x:f>
        <x:v>3.524633366705646</x:v>
      </x:c>
      <x:c r="G11" s="18" t="n">
        <x:f>IF(D11=1,E11,"")</x:f>
        <x:v>0.24568624359526184</x:v>
      </x:c>
      <x:c r="H11" s="39" t="n">
        <x:f>IF(D11=1,F11,"")</x:f>
        <x:v>3.524633366705646</x:v>
      </x:c>
      <x:c r="I11" s="41" t="n">
        <x:f>IF(D11=1,E11-$E$20,0)</x:f>
        <x:v>0.07256197955361882</x:v>
      </x:c>
      <x:c r="J11" s="41" t="n">
        <x:f>IF(D11=1,F11-$E$21,0)</x:f>
        <x:v>1.381871894243031</x:v>
      </x:c>
      <x:c r="K11" s="41" t="n">
        <x:f>I11*J11</x:f>
        <x:v>0.10027136013578332</x:v>
      </x:c>
      <x:c r="L11" s="41" t="n">
        <x:f>I11^2</x:f>
        <x:v>0.005265240876739795</x:v>
      </x:c>
      <x:c r="M11" s="41" t="n">
        <x:f>J11^2</x:f>
        <x:v>1.9095699320988226</x:v>
      </x:c>
      <x:c r="N11" s="41" t="n">
        <x:f>IF(D11=1,F11-($E$26+$E$25*E11),0)</x:f>
        <x:v>0.2227326931496174</x:v>
      </x:c>
      <x:c r="O11" s="41" t="n">
        <x:f>IF(D11=1,1/$E$19+L11/$E$22,0)</x:f>
        <x:v>0.44492708108485357</x:v>
      </x:c>
      <x:c r="P11" s="41" t="n">
        <x:f>IF(AND(D11=1,O11&lt;1),N11^2/(1-O11)^2,0)</x:f>
        <x:v>0.1610155641342359</x:v>
      </x:c>
      <x:c r="Q11" s="41" t="n">
        <x:f>IF(D11=1,I11/$E$22,0)</x:f>
        <x:v>4.600425347093419</x:v>
      </x:c>
      <x:c r="R11" s="41" t="n">
        <x:f>IF(D11=1,1/$E$19-$E$20*I11/$E$22,0)</x:f>
        <x:v>-0.6853341413829572</x:v>
      </x:c>
      <x:c r="S11" s="41" t="n">
        <x:f>P11*Q11^2</x:f>
        <x:v>3.4077194512316296</x:v>
      </x:c>
      <x:c r="T11" s="41" t="n">
        <x:f>P11*R11^2</x:f>
        <x:v>0.07562625474803937</x:v>
      </x:c>
      <x:c r="U11" s="41" t="n">
        <x:f>P11*Q11*R11</x:f>
        <x:v>-0.5076544684415691</x:v>
      </x:c>
    </x:row>
    <x:row r="12" ht="24" customHeight="1">
      <x:c r="C12" s="2" t="str">
        <x:v>USB</x:v>
      </x:c>
      <x:c r="D12" s="6" t="n">
        <x:f>IF(AND(Multiples!K13=1,ISNUMBER(E12),ISNUMBER(F12)),1,0)</x:f>
        <x:v>1</x:v>
      </x:c>
      <x:c r="E12" s="33" t="n">
        <x:f>'USB'!R49</x:f>
        <x:v>0.1769531914893617</x:v>
      </x:c>
      <x:c r="F12" s="40" t="n">
        <x:f>Multiples!J13</x:f>
        <x:v>1.8984686677528921</x:v>
      </x:c>
      <x:c r="G12" s="18" t="n">
        <x:f>IF(D12=1,E12,"")</x:f>
        <x:v>0.1769531914893617</x:v>
      </x:c>
      <x:c r="H12" s="39" t="n">
        <x:f>IF(D12=1,F12,"")</x:f>
        <x:v>1.8984686677528921</x:v>
      </x:c>
      <x:c r="I12" s="41" t="n">
        <x:f>IF(D12=1,E12-$E$20,0)</x:f>
        <x:v>0.0038289274477186774</x:v>
      </x:c>
      <x:c r="J12" s="41" t="n">
        <x:f>IF(D12=1,F12-$E$21,0)</x:f>
        <x:v>-0.2442928047097228</x:v>
      </x:c>
      <x:c r="K12" s="41" t="n">
        <x:f>I12*J12</x:f>
        <x:v>-0.0009353794252332363</x:v>
      </x:c>
      <x:c r="L12" s="41" t="n">
        <x:f>I12^2</x:f>
        <x:v>0.000014660685399893466</x:v>
      </x:c>
      <x:c r="M12" s="41" t="n">
        <x:f>J12^2</x:f>
        <x:v>0.05967897443294277</x:v>
      </x:c>
      <x:c r="N12" s="41" t="n">
        <x:f>IF(D12=1,F12-($E$26+$E$25*E12),0)</x:f>
        <x:v>-0.3054578932326131</x:v>
      </x:c>
      <x:c r="O12" s="41" t="n">
        <x:f>IF(D12=1,1/$E$19+L12/$E$22,0)</x:f>
        <x:v>0.1120405977256486</x:v>
      </x:c>
      <x:c r="P12" s="41" t="n">
        <x:f>IF(AND(D12=1,O12&lt;1),N12^2/(1-O12)^2,0)</x:f>
        <x:v>0.11833589063574886</x:v>
      </x:c>
      <x:c r="Q12" s="41" t="n">
        <x:f>IF(D12=1,I12/$E$22,0)</x:f>
        <x:v>0.24275378085090066</x:v>
      </x:c>
      <x:c r="R12" s="41" t="n">
        <x:f>IF(D12=1,1/$E$19-$E$20*I12/$E$22,0)</x:f>
        <x:v>0.06908454145797263</x:v>
      </x:c>
      <x:c r="S12" s="41" t="n">
        <x:f>P12*Q12^2</x:f>
        <x:v>0.006973462810851992</x:v>
      </x:c>
      <x:c r="T12" s="41" t="n">
        <x:f>P12*R12^2</x:f>
        <x:v>0.0005647786129379824</x:v>
      </x:c>
      <x:c r="U12" s="41" t="n">
        <x:f>P12*Q12*R12</x:f>
        <x:v>0.001984556034403562</x:v>
      </x:c>
    </x:row>
    <x:row r="13" ht="24" customHeight="1">
      <x:c r="C13" s="2" t="str">
        <x:v>PNC</x:v>
      </x:c>
      <x:c r="D13" s="6" t="n">
        <x:f>IF(AND(Multiples!K14=1,ISNUMBER(E13),ISNUMBER(F13)),1,0)</x:f>
        <x:v>1</x:v>
      </x:c>
      <x:c r="E13" s="33" t="n">
        <x:f>'PNC'!R49</x:f>
        <x:v>0.17017237540574429</x:v>
      </x:c>
      <x:c r="F13" s="40" t="n">
        <x:f>Multiples!J14</x:f>
        <x:v>1.9774956582571</x:v>
      </x:c>
      <x:c r="G13" s="18" t="n">
        <x:f>IF(D13=1,E13,"")</x:f>
        <x:v>0.17017237540574429</x:v>
      </x:c>
      <x:c r="H13" s="39" t="n">
        <x:f>IF(D13=1,F13,"")</x:f>
        <x:v>1.9774956582571</x:v>
      </x:c>
      <x:c r="I13" s="41" t="n">
        <x:f>IF(D13=1,E13-$E$20,0)</x:f>
        <x:v>-0.002951888635898736</x:v>
      </x:c>
      <x:c r="J13" s="41" t="n">
        <x:f>IF(D13=1,F13-$E$21,0)</x:f>
        <x:v>-0.165265814205515</x:v>
      </x:c>
      <x:c r="K13" s="41" t="n">
        <x:f>I13*J13</x:f>
        <x:v>0.00048784627885581166</x:v>
      </x:c>
      <x:c r="L13" s="41" t="n">
        <x:f>I13^2</x:f>
        <x:v>0.000008713646518748101</x:v>
      </x:c>
      <x:c r="M13" s="41" t="n">
        <x:f>J13^2</x:f>
        <x:v>0.027312789345011804</x:v>
      </x:c>
      <x:c r="N13" s="41" t="n">
        <x:f>IF(D13=1,F13-($E$26+$E$25*E13),0)</x:f>
        <x:v>-0.118110956300846</x:v>
      </x:c>
      <x:c r="O13" s="41" t="n">
        <x:f>IF(D13=1,1/$E$19+L13/$E$22,0)</x:f>
        <x:v>0.11166355580125134</x:v>
      </x:c>
      <x:c r="P13" s="41" t="n">
        <x:f>IF(AND(D13=1,O13&lt;1),N13^2/(1-O13)^2,0)</x:f>
        <x:v>0.017677685886699754</x:v>
      </x:c>
      <x:c r="Q13" s="41" t="n">
        <x:f>IF(D13=1,I13/$E$22,0)</x:f>
        <x:v>-0.1871495704213916</x:v>
      </x:c>
      <x:c r="R13" s="41" t="n">
        <x:f>IF(D13=1,1/$E$19-$E$20*I13/$E$22,0)</x:f>
        <x:v>0.14351124275602417</x:v>
      </x:c>
      <x:c r="S13" s="41" t="n">
        <x:f>P13*Q13^2</x:f>
        <x:v>0.0006191602712838227</x:v>
      </x:c>
      <x:c r="T13" s="41" t="n">
        <x:f>P13*R13^2</x:f>
        <x:v>0.00036408036951087017</x:v>
      </x:c>
      <x:c r="U13" s="41" t="n">
        <x:f>P13*Q13*R13</x:f>
        <x:v>-0.00047478847959429757</x:v>
      </x:c>
    </x:row>
    <x:row r="14" ht="24" customHeight="1">
      <x:c r="C14" s="2" t="str">
        <x:v>TFC</x:v>
      </x:c>
      <x:c r="D14" s="6" t="n">
        <x:f>IF(AND(Multiples!K15=1,ISNUMBER(E14),ISNUMBER(F14)),1,0)</x:f>
        <x:v>1</x:v>
      </x:c>
      <x:c r="E14" s="33" t="n">
        <x:f>'TFC'!R49</x:f>
        <x:v>0.13689106608278284</x:v>
      </x:c>
      <x:c r="F14" s="40" t="n">
        <x:f>Multiples!J15</x:f>
        <x:v>1.3954015447527928</x:v>
      </x:c>
      <x:c r="G14" s="18" t="n">
        <x:f>IF(D14=1,E14,"")</x:f>
        <x:v>0.13689106608278284</x:v>
      </x:c>
      <x:c r="H14" s="39" t="n">
        <x:f>IF(D14=1,F14,"")</x:f>
        <x:v>1.3954015447527928</x:v>
      </x:c>
      <x:c r="I14" s="41" t="n">
        <x:f>IF(D14=1,E14-$E$20,0)</x:f>
        <x:v>-0.03623319795886018</x:v>
      </x:c>
      <x:c r="J14" s="41" t="n">
        <x:f>IF(D14=1,F14-$E$21,0)</x:f>
        <x:v>-0.7473599277098222</x:v>
      </x:c>
      <x:c r="K14" s="41" t="n">
        <x:f>I14*J14</x:f>
        <x:v>0.027079240207229422</x:v>
      </x:c>
      <x:c r="L14" s="41" t="n">
        <x:f>I14^2</x:f>
        <x:v>0.0013128446343259495</x:v>
      </x:c>
      <x:c r="M14" s="41" t="n">
        <x:f>J14^2</x:f>
        <x:v>0.5585468615464306</x:v>
      </x:c>
      <x:c r="N14" s="41" t="n">
        <x:f>IF(D14=1,F14-($E$26+$E$25*E14),0)</x:f>
        <x:v>-0.16855377614862066</x:v>
      </x:c>
      <x:c r="O14" s="41" t="n">
        <x:f>IF(D14=1,1/$E$19+L14/$E$22,0)</x:f>
        <x:v>0.19434538572300708</x:v>
      </x:c>
      <x:c r="P14" s="41" t="n">
        <x:f>IF(AND(D14=1,O14&lt;1),N14^2/(1-O14)^2,0)</x:f>
        <x:v>0.04377026495362704</x:v>
      </x:c>
      <x:c r="Q14" s="41" t="n">
        <x:f>IF(D14=1,I14/$E$22,0)</x:f>
        <x:v>-2.2971826750264124</x:v>
      </x:c>
      <x:c r="R14" s="41" t="n">
        <x:f>IF(D14=1,1/$E$19-$E$20*I14/$E$22,0)</x:f>
        <x:v>0.5088091710942715</x:v>
      </x:c>
      <x:c r="S14" s="41" t="n">
        <x:f>P14*Q14^2</x:f>
        <x:v>0.23097779974473653</x:v>
      </x:c>
      <x:c r="T14" s="41" t="n">
        <x:f>P14*R14^2</x:f>
        <x:v>0.011331542629237919</x:v>
      </x:c>
      <x:c r="U14" s="41" t="n">
        <x:f>P14*Q14*R14</x:f>
        <x:v>-0.05115989429440859</x:v>
      </x:c>
    </x:row>
    <x:row r="15" ht="24" customHeight="1">
      <x:c r="C15" s="2" t="str">
        <x:v>COF</x:v>
      </x:c>
      <x:c r="D15" s="6" t="n">
        <x:f>IF(AND(Multiples!K16=1,ISNUMBER(E15),ISNUMBER(F15)),1,0)</x:f>
        <x:v>1</x:v>
      </x:c>
      <x:c r="E15" s="33" t="n">
        <x:f>'COF'!R49</x:f>
        <x:v>0.15919640223697834</x:v>
      </x:c>
      <x:c r="F15" s="40" t="n">
        <x:f>Multiples!J16</x:f>
        <x:v>1.8952570468252483</x:v>
      </x:c>
      <x:c r="G15" s="18" t="n">
        <x:f>IF(D15=1,E15,"")</x:f>
        <x:v>0.15919640223697834</x:v>
      </x:c>
      <x:c r="H15" s="39" t="n">
        <x:f>IF(D15=1,F15,"")</x:f>
        <x:v>1.8952570468252483</x:v>
      </x:c>
      <x:c r="I15" s="41" t="n">
        <x:f>IF(D15=1,E15-$E$20,0)</x:f>
        <x:v>-0.013927861804664682</x:v>
      </x:c>
      <x:c r="J15" s="41" t="n">
        <x:f>IF(D15=1,F15-$E$21,0)</x:f>
        <x:v>-0.24750442563736663</x:v>
      </x:c>
      <x:c r="K15" s="41" t="n">
        <x:f>I15*J15</x:f>
        <x:v>0.0034472074363201487</x:v>
      </x:c>
      <x:c r="L15" s="41" t="n">
        <x:f>I15^2</x:f>
        <x:v>0.00019398533444983733</x:v>
      </x:c>
      <x:c r="M15" s="41" t="n">
        <x:f>J15^2</x:f>
        <x:v>0.06125844071008275</x:v>
      </x:c>
      <x:c r="N15" s="41" t="n">
        <x:f>IF(D15=1,F15-($E$26+$E$25*E15),0)</x:f>
        <x:v>-0.02501420824646927</x:v>
      </x:c>
      <x:c r="O15" s="41" t="n">
        <x:f>IF(D15=1,1/$E$19+L15/$E$22,0)</x:f>
        <x:v>0.12340977020306691</x:v>
      </x:c>
      <x:c r="P15" s="41" t="n">
        <x:f>IF(AND(D15=1,O15&lt;1),N15^2/(1-O15)^2,0)</x:f>
        <x:v>0.0008142921920040025</x:v>
      </x:c>
      <x:c r="Q15" s="41" t="n">
        <x:f>IF(D15=1,I15/$E$22,0)</x:f>
        <x:v>-0.8830256405787125</x:v>
      </x:c>
      <x:c r="R15" s="41" t="n">
        <x:f>IF(D15=1,1/$E$19-$E$20*I15/$E$22,0)</x:f>
        <x:v>0.2639842752662011</x:v>
      </x:c>
      <x:c r="S15" s="41" t="n">
        <x:f>P15*Q15^2</x:f>
        <x:v>0.0006349315376048522</x:v>
      </x:c>
      <x:c r="T15" s="41" t="n">
        <x:f>P15*R15^2</x:f>
        <x:v>0.00005674614802449916</x:v>
      </x:c>
      <x:c r="U15" s="41" t="n">
        <x:f>P15*Q15*R15</x:f>
        <x:v>-0.00018981548677162198</x:v>
      </x:c>
    </x:row>
    <x:row r="16" ht="24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4" customHeight="1">
      <x:c r="C19" s="2" t="str">
        <x:v>Observations</x:v>
      </x:c>
      <x:c r="D19" s="2"/>
      <x:c r="E19" s="2" t="n">
        <x:f>SUM(D7:D15)</x:f>
        <x:v>9</x:v>
      </x:c>
      <x:c r="F19" s="2"/>
      <x:c r="G19" s="2"/>
      <x:c r="H19" s="2"/>
      <x:c r="I19" s="2"/>
      <x:c r="J19" s="2"/>
      <x:c r="K19" s="2"/>
      <x:c r="L19" s="2"/>
      <x:c r="M19" s="2"/>
      <x:c r="N19" s="10" t="str">
        <x:v>Residual df</x:v>
      </x:c>
      <x:c r="O19" s="10" t="str">
        <x:v>95% t critical</x:v>
      </x:c>
      <x:c r="P19" s="2"/>
      <x:c r="Q19" s="2"/>
      <x:c r="R19" s="2"/>
      <x:c r="S19" s="2"/>
      <x:c r="T19" s="2"/>
      <x:c r="U19" s="2"/>
    </x:row>
    <x:row r="20" ht="24" customHeight="1">
      <x:c r="C20" s="2" t="str">
        <x:v>Mean ROTE</x:v>
      </x:c>
      <x:c r="D20" s="2"/>
      <x:c r="E20" s="41" t="n">
        <x:f>IF(E19&gt;0,SUM(G7:G15)/E19,"n.a.")</x:f>
        <x:v>0.17312426404164302</x:v>
      </x:c>
      <x:c r="F20" s="2"/>
      <x:c r="G20" s="2"/>
      <x:c r="H20" s="2"/>
      <x:c r="I20" s="2"/>
      <x:c r="J20" s="2"/>
      <x:c r="K20" s="2"/>
      <x:c r="L20" s="2"/>
      <x:c r="M20" s="2"/>
      <x:c r="N20" s="2" t="n">
        <x:v>1</x:v>
      </x:c>
      <x:c r="O20" s="2" t="n">
        <x:v>12.7062047364</x:v>
      </x:c>
      <x:c r="P20" s="2"/>
      <x:c r="Q20" s="2"/>
      <x:c r="R20" s="2"/>
      <x:c r="S20" s="2"/>
      <x:c r="T20" s="2"/>
      <x:c r="U20" s="2"/>
    </x:row>
    <x:row r="21" ht="24" customHeight="1">
      <x:c r="C21" s="2" t="str">
        <x:v>Mean P/TBV</x:v>
      </x:c>
      <x:c r="D21" s="2"/>
      <x:c r="E21" s="41" t="n">
        <x:f>IF(E19&gt;0,SUM(H7:H15)/E19,"n.a.")</x:f>
        <x:v>2.142761472462615</x:v>
      </x:c>
      <x:c r="F21" s="2"/>
      <x:c r="G21" s="2"/>
      <x:c r="H21" s="2"/>
      <x:c r="I21" s="2"/>
      <x:c r="J21" s="2"/>
      <x:c r="K21" s="2"/>
      <x:c r="L21" s="2"/>
      <x:c r="M21" s="2"/>
      <x:c r="N21" s="2" t="n">
        <x:v>2</x:v>
      </x:c>
      <x:c r="O21" s="2" t="n">
        <x:v>4.3026527297</x:v>
      </x:c>
      <x:c r="P21" s="2"/>
      <x:c r="Q21" s="2"/>
      <x:c r="R21" s="2"/>
      <x:c r="S21" s="2"/>
      <x:c r="T21" s="2"/>
      <x:c r="U21" s="2"/>
    </x:row>
    <x:row r="22" ht="24" customHeight="1">
      <x:c r="C22" s="2" t="str">
        <x:v>Sxx</x:v>
      </x:c>
      <x:c r="D22" s="2"/>
      <x:c r="E22" s="41" t="n">
        <x:f>SUM(L7:L15)</x:f>
        <x:v>0.01577288491366651</x:v>
      </x:c>
      <x:c r="F22" s="2"/>
      <x:c r="G22" s="2"/>
      <x:c r="H22" s="2"/>
      <x:c r="I22" s="2"/>
      <x:c r="J22" s="2"/>
      <x:c r="K22" s="2"/>
      <x:c r="L22" s="2"/>
      <x:c r="M22" s="2"/>
      <x:c r="N22" s="2" t="n">
        <x:v>3</x:v>
      </x:c>
      <x:c r="O22" s="2" t="n">
        <x:v>3.1824463053</x:v>
      </x:c>
      <x:c r="P22" s="2"/>
      <x:c r="Q22" s="2"/>
      <x:c r="R22" s="2"/>
      <x:c r="S22" s="2"/>
      <x:c r="T22" s="2"/>
      <x:c r="U22" s="2"/>
    </x:row>
    <x:row r="23" ht="24" customHeight="1">
      <x:c r="C23" s="2" t="str">
        <x:v>Sxy</x:v>
      </x:c>
      <x:c r="D23" s="2"/>
      <x:c r="E23" s="41" t="n">
        <x:f>SUM(K7:K15)</x:f>
        <x:v>0.25196348459947643</x:v>
      </x:c>
      <x:c r="F23" s="2"/>
      <x:c r="G23" s="2"/>
      <x:c r="H23" s="2"/>
      <x:c r="I23" s="2"/>
      <x:c r="J23" s="2"/>
      <x:c r="K23" s="2"/>
      <x:c r="L23" s="2"/>
      <x:c r="M23" s="2"/>
      <x:c r="N23" s="2" t="n">
        <x:v>4</x:v>
      </x:c>
      <x:c r="O23" s="2" t="n">
        <x:v>2.7764451052</x:v>
      </x:c>
      <x:c r="P23" s="2"/>
      <x:c r="Q23" s="2"/>
      <x:c r="R23" s="2"/>
      <x:c r="S23" s="2"/>
      <x:c r="T23" s="2"/>
      <x:c r="U23" s="2"/>
    </x:row>
    <x:row r="24" ht="24" customHeight="1">
      <x:c r="C24" s="2" t="str">
        <x:v>Syy</x:v>
      </x:c>
      <x:c r="D24" s="2"/>
      <x:c r="E24" s="41" t="n">
        <x:f>SUM(M7:M15)</x:f>
        <x:v>4.351616474618016</x:v>
      </x:c>
      <x:c r="F24" s="2"/>
      <x:c r="G24" s="2"/>
      <x:c r="H24" s="2"/>
      <x:c r="I24" s="2"/>
      <x:c r="J24" s="2"/>
      <x:c r="K24" s="2"/>
      <x:c r="L24" s="2"/>
      <x:c r="M24" s="2"/>
      <x:c r="N24" s="2" t="n">
        <x:v>5</x:v>
      </x:c>
      <x:c r="O24" s="2" t="n">
        <x:v>2.5705818356</x:v>
      </x:c>
      <x:c r="P24" s="2"/>
      <x:c r="Q24" s="2"/>
      <x:c r="R24" s="2"/>
      <x:c r="S24" s="2"/>
      <x:c r="T24" s="2"/>
      <x:c r="U24" s="2"/>
    </x:row>
    <x:row r="25" ht="24" customHeight="1">
      <x:c r="C25" s="2" t="str">
        <x:v>OLS slope</x:v>
      </x:c>
      <x:c r="D25" s="2"/>
      <x:c r="E25" s="41" t="n">
        <x:f>IF(AND(E19&gt;2,E22&gt;0),E23/E22,"n.a.")</x:f>
        <x:v>15.974470490250084</x:v>
      </x:c>
      <x:c r="F25" s="2"/>
      <x:c r="G25" s="2"/>
      <x:c r="H25" s="2"/>
      <x:c r="I25" s="2"/>
      <x:c r="J25" s="2"/>
      <x:c r="K25" s="2"/>
      <x:c r="L25" s="2"/>
      <x:c r="M25" s="2"/>
      <x:c r="N25" s="2" t="n">
        <x:v>6</x:v>
      </x:c>
      <x:c r="O25" s="2" t="n">
        <x:v>2.4469118488</x:v>
      </x:c>
      <x:c r="P25" s="2"/>
      <x:c r="Q25" s="2"/>
      <x:c r="R25" s="2"/>
      <x:c r="S25" s="2"/>
      <x:c r="T25" s="2"/>
      <x:c r="U25" s="2"/>
    </x:row>
    <x:row r="26" ht="24" customHeight="1">
      <x:c r="C26" s="2" t="str">
        <x:v>OLS intercept</x:v>
      </x:c>
      <x:c r="D26" s="2"/>
      <x:c r="E26" s="41" t="n">
        <x:f>IF(ISNUMBER(E25),E21-E25*E20,"n.a.")</x:f>
        <x:v>-0.6228069746168754</x:v>
      </x:c>
      <x:c r="F26" s="2"/>
      <x:c r="G26" s="2"/>
      <x:c r="H26" s="2"/>
      <x:c r="I26" s="2"/>
      <x:c r="J26" s="2"/>
      <x:c r="K26" s="2"/>
      <x:c r="L26" s="2"/>
      <x:c r="M26" s="2"/>
      <x:c r="N26" s="2" t="n">
        <x:v>7</x:v>
      </x:c>
      <x:c r="O26" s="2" t="n">
        <x:v>2.3646242516</x:v>
      </x:c>
      <x:c r="P26" s="2"/>
      <x:c r="Q26" s="2"/>
      <x:c r="R26" s="2"/>
      <x:c r="S26" s="2"/>
      <x:c r="T26" s="2"/>
      <x:c r="U26" s="2"/>
    </x:row>
    <x:row r="27" ht="24" customHeight="1">
      <x:c r="C27" s="2" t="str">
        <x:v>R squared</x:v>
      </x:c>
      <x:c r="D27" s="2"/>
      <x:c r="E27" s="41" t="n">
        <x:f>IF(AND(ISNUMBER(E25),E24&gt;0),E25^2*E22/E24,"n.a.")</x:f>
        <x:v>0.9249397948628343</x:v>
      </x:c>
      <x:c r="F27" s="2"/>
      <x:c r="G27" s="2"/>
      <x:c r="H27" s="2"/>
      <x:c r="I27" s="2"/>
      <x:c r="J27" s="2"/>
      <x:c r="K27" s="2"/>
      <x:c r="L27" s="2"/>
      <x:c r="M27" s="2"/>
      <x:c r="N27" s="2" t="n">
        <x:v>8</x:v>
      </x:c>
      <x:c r="O27" s="2" t="n">
        <x:v>2.3060041352</x:v>
      </x:c>
      <x:c r="P27" s="2"/>
      <x:c r="Q27" s="2"/>
      <x:c r="R27" s="2"/>
      <x:c r="S27" s="2"/>
      <x:c r="T27" s="2"/>
      <x:c r="U27" s="2"/>
    </x:row>
    <x:row r="28" ht="24" customHeight="1">
      <x:c r="C28" s="2" t="str">
        <x:v>Residual df</x:v>
      </x:c>
      <x:c r="D28" s="2"/>
      <x:c r="E28" s="41" t="n">
        <x:f>E19-2</x:f>
        <x:v>7</x:v>
      </x:c>
      <x:c r="F28" s="2"/>
      <x:c r="G28" s="2"/>
      <x:c r="H28" s="2"/>
      <x:c r="I28" s="2"/>
      <x:c r="J28" s="2"/>
      <x:c r="K28" s="2"/>
      <x:c r="L28" s="2"/>
      <x:c r="M28" s="2"/>
      <x:c r="N28" s="2" t="n">
        <x:v>9</x:v>
      </x:c>
      <x:c r="O28" s="2" t="n">
        <x:v>2.2621571627</x:v>
      </x:c>
      <x:c r="P28" s="2"/>
      <x:c r="Q28" s="2"/>
      <x:c r="R28" s="2"/>
      <x:c r="S28" s="2"/>
      <x:c r="T28" s="2"/>
      <x:c r="U28" s="2"/>
    </x:row>
    <x:row r="29" ht="24" customHeight="1">
      <x:c r="C29" s="2" t="str">
        <x:v>HC3 slope variance</x:v>
      </x:c>
      <x:c r="D29" s="2"/>
      <x:c r="E29" s="41" t="n">
        <x:f>IF(AND(E19&gt;2,E22&gt;0),SUM(S7:S15),"n.a.")</x:f>
        <x:v>15.348693794001639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24" customHeight="1">
      <x:c r="C30" s="2" t="str">
        <x:v>HC3 intercept variance</x:v>
      </x:c>
      <x:c r="D30" s="2"/>
      <x:c r="E30" s="41" t="n">
        <x:f>IF(AND(E19&gt;2,E22&gt;0),SUM(T7:T15),"n.a.")</x:f>
        <x:v>0.5355124996048717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24" customHeight="1">
      <x:c r="C31" s="2" t="str">
        <x:v>HC3 covariance</x:v>
      </x:c>
      <x:c r="D31" s="2"/>
      <x:c r="E31" s="41" t="n">
        <x:f>IF(AND(E19&gt;2,E22&gt;0),SUM(U7:U15),"n.a.")</x:f>
        <x:v>-2.8450073399185576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24" customHeight="1">
      <x:c r="C32" s="2" t="str">
        <x:v>HC3 slope standard error</x:v>
      </x:c>
      <x:c r="D32" s="2"/>
      <x:c r="E32" s="41" t="n">
        <x:f>IF(ISNUMBER(E29),SQRT(E29),"n.a.")</x:f>
        <x:v>3.9177409043990696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4" customHeight="1">
      <x:c r="C33" s="2" t="str">
        <x:v>HC3 intercept standard error</x:v>
      </x:c>
      <x:c r="D33" s="2"/>
      <x:c r="E33" s="41" t="n">
        <x:f>IF(ISNUMBER(E30),SQRT(E30),"n.a.")</x:f>
        <x:v>0.7317871955731883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4" customHeight="1">
      <x:c r="C34" s="2" t="str">
        <x:v>95% t critical</x:v>
      </x:c>
      <x:c r="D34" s="2"/>
      <x:c r="E34" s="41" t="n">
        <x:f>IF(E28&gt;0,INDEX($O$20:$O$28,MATCH(E28,$N$20:$N$28,0)),"n.a.")</x:f>
        <x:v>2.3646242516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4" customHeight="1">
      <x:c r="C35" s="2" t="str">
        <x:v>BAC ROTE</x:v>
      </x:c>
      <x:c r="D35" s="2"/>
      <x:c r="E35" s="33" t="n">
        <x:f>BAC!R49</x:f>
        <x:v>0.155885916716193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24" customHeight="1">
      <x:c r="C36" s="2" t="str">
        <x:v>Fitted BAC P/TBV</x:v>
      </x:c>
      <x:c r="D36" s="2"/>
      <x:c r="E36" s="2" t="n">
        <x:f>IF(COUNT(E25,E26,E35)=3,E26+E25*E35,"n.a.")</x:f>
        <x:v>1.8673880018115323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4" customHeight="1">
      <x:c r="C37" s="2" t="str">
        <x:v>Fitted BAC price</x:v>
      </x:c>
      <x:c r="D37" s="2"/>
      <x:c r="E37" s="29" t="n">
        <x:f>IF(COUNT(E36,BAC!Q18)=2,E36*BAC!Q18,"n.a.")</x:f>
        <x:v>54.845185613204706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4" customHeight="1">
      <x:c r="C38" s="2" t="str">
        <x:v>HC3 conditional mean SE</x:v>
      </x:c>
      <x:c r="D38" s="2"/>
      <x:c r="E38" s="41" t="n">
        <x:f>IF(COUNT(E29:E31)=3,SQRT(E30+E35^2*E29+2*E35*E31),"n.a.")</x:f>
        <x:v>0.14662549530740526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4" customHeight="1">
      <x:c r="C39" s="2" t="str">
        <x:v>Mean price CI lower</x:v>
      </x:c>
      <x:c r="D39" s="2"/>
      <x:c r="E39" s="29" t="n">
        <x:f>IF(COUNT(E36,E34,E38,BAC!Q18)=4,(E36-E34*E38)*BAC!Q18,"n.a.")</x:f>
        <x:v>44.662189497329386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4" customHeight="1">
      <x:c r="C40" s="2" t="str">
        <x:v>Mean price CI upper</x:v>
      </x:c>
      <x:c r="D40" s="2"/>
      <x:c r="E40" s="29" t="n">
        <x:f>IF(COUNT(E36,E34,E38,BAC!Q18)=4,(E36+E34*E38)*BAC!Q18,"n.a.")</x:f>
        <x:v>65.02818172908003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 ht="24" customHeight="1">
      <x:c r="C47" s="21" t="str">
        <x:v>Interpretation and calculation notes</x:v>
      </x:c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"/>
      <x:c r="T47" s="2"/>
      <x:c r="U47" s="2"/>
    </x:row>
    <x:row r="48" ht="24" customHeight="1">
      <x:c r="C48" s="22" t="str">
        <x:v>BAC is excluded. The fit conditions peer P/TBV on common earnings divided by selected average tangible equity.</x:v>
      </x:c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"/>
      <x:c r="T48" s="2"/>
      <x:c r="U48" s="2"/>
    </x:row>
    <x:row r="49" ht="24" customHeight="1">
      <x:c r="C49" s="22" t="str">
        <x:v>The intercept, slope, leverage and full HC3 covariance are calculated with transparent scalar Excel formulas.</x:v>
      </x:c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"/>
      <x:c r="T49" s="2"/>
      <x:c r="U49" s="2"/>
    </x:row>
    <x:row r="50" ht="24" customHeight="1">
      <x:c r="C50" s="22" t="str">
        <x:v>Small-sample inference uses the Student t distribution with n minus two residual degrees of freedom.</x:v>
      </x:c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"/>
      <x:c r="T50" s="2"/>
      <x:c r="U50" s="2"/>
    </x:row>
    <x:row r="51" ht="24" customHeight="1">
      <x:c r="C51" s="22" t="str">
        <x:v>HC3 corrects the estimated covariance for heteroskedasticity; it does not establish causality or solve bank comparability.</x:v>
      </x:c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"/>
      <x:c r="T51" s="2"/>
      <x:c r="U51" s="2"/>
    </x:row>
    <x:row r="52" ht="24" customHeight="1">
      <x:c r="C52" s="22" t="str">
        <x:v>The confidence bounds describe the estimated conditional mean, not a future price prediction interval.</x:v>
      </x:c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"/>
      <x:c r="T52" s="2"/>
      <x:c r="U52" s="2"/>
    </x:row>
    <x:row r="53" ht="24" customHeight="1">
      <x:c r="C53" s="22" t="str">
        <x:v>The Python version adds multivariate HC3, pairs bootstrap and leave-one-out diagnostics. Its stored outputs are labeled frozen.</x:v>
      </x:c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"/>
      <x:c r="T53" s="2"/>
      <x:c r="U53" s="2"/>
    </x:row>
    <x:row r="54" ht="24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 ht="24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 ht="24" customHeight="1"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 ht="24" customHeight="1"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 ht="24" customHeight="1"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 ht="24" customHeight="1"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 ht="24" customHeight="1"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 ht="24" customHeight="1"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 ht="24" customHeight="1"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 ht="24" customHeight="1"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 ht="24" customHeight="1"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 ht="24" customHeight="1"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 ht="24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 ht="24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 ht="24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 ht="24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 ht="24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 ht="24" customHeight="1"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</x:sheetData>
  <x:mergeCells>
    <x:mergeCell ref="C48:R48"/>
    <x:mergeCell ref="C49:R49"/>
    <x:mergeCell ref="C50:R50"/>
    <x:mergeCell ref="C51:R51"/>
    <x:mergeCell ref="C52:R52"/>
    <x:mergeCell ref="C53:R53"/>
  </x:mergeCells>
  <x:pageMargins left="0.7" right="0.7" top="0.75" bottom="0.75" header="0.3" footer="0.3"/>
  <x:drawing xmlns:r="http://schemas.openxmlformats.org/officeDocument/2006/relationships" r:id="Rd8a5ce4e694e4807"/>
  <x:legacyDrawing xmlns:r="http://schemas.openxmlformats.org/officeDocument/2006/relationships" r:id="R085cb7c2f7a641ea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Regression residual leverage and influence diagnostics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Included</x:v>
      </x:c>
      <x:c r="E6" s="10" t="str">
        <x:v>Residual</x:v>
      </x:c>
      <x:c r="F6" s="10" t="str">
        <x:v>Leverage</x:v>
      </x:c>
      <x:c r="G6" s="10" t="str">
        <x:v>HC3 weight</x:v>
      </x:c>
      <x:c r="H6" s="10" t="str">
        <x:v>Cook distance</x:v>
      </x:c>
      <x:c r="I6" s="10" t="str">
        <x:v>Residual squared</x:v>
      </x:c>
      <x:c r="J6" s="10" t="str">
        <x:v>4/n reference</x:v>
      </x:c>
      <x:c r="K6" s="10" t="str">
        <x:v>Interpretation</x:v>
      </x:c>
      <x:c r="L6" s="2"/>
      <x:c r="M6" s="2"/>
      <x:c r="N6" s="2"/>
      <x:c r="O6" s="2"/>
      <x:c r="P6" s="2"/>
      <x:c r="Q6" s="2"/>
      <x:c r="R6" s="2"/>
    </x:row>
    <x:row r="7" ht="24" customHeight="1">
      <x:c r="C7" s="6" t="str">
        <x:f>'Regression HC3'!C7</x:f>
        <x:v>JPM</x:v>
      </x:c>
      <x:c r="D7" s="6" t="n">
        <x:f>'Regression HC3'!D7</x:f>
        <x:v>1</x:v>
      </x:c>
      <x:c r="E7" s="42" t="n">
        <x:f>'Regression HC3'!N7</x:f>
        <x:v>0.07523039629041905</x:v>
      </x:c>
      <x:c r="F7" s="42" t="n">
        <x:f>'Regression HC3'!O7</x:f>
        <x:v>0.23490189391345126</x:v>
      </x:c>
      <x:c r="G7" s="42" t="n">
        <x:f>'Regression HC3'!P7</x:f>
        <x:v>0.009668351815101492</x:v>
      </x:c>
      <x:c r="H7" s="42" t="n">
        <x:f>IF(AND(D7=1,F7&lt;1,'Regression HC3'!E28&gt;0,SUM(I7:I15)&gt;0),E7^2/(2*(SUM(I7:I15)/'Regression HC3'!E28))*F7/(1-F7)^2,"n.a.")</x:f>
        <x:v>0.02433585722015396</x:v>
      </x:c>
      <x:c r="I7" s="41" t="n">
        <x:f>E7^2</x:f>
        <x:v>0.005659612526013497</x:v>
      </x:c>
      <x:c r="J7" s="42" t="n">
        <x:f>4/'Regression HC3'!E19</x:f>
        <x:v>0.4444444444444444</x:v>
      </x:c>
      <x:c r="K7" s="2" t="str">
        <x:f>IF(D7=0,"Excluded",IF(ISNUMBER(H7),IF(H7&gt;J7,"Review influence","Within reference"),"n.a."))</x:f>
        <x:v>Within reference</x:v>
      </x:c>
      <x:c r="L7" s="2"/>
      <x:c r="M7" s="2"/>
      <x:c r="N7" s="2"/>
      <x:c r="O7" s="2"/>
      <x:c r="P7" s="2"/>
      <x:c r="Q7" s="2"/>
      <x:c r="R7" s="2"/>
    </x:row>
    <x:row r="8" ht="24" customHeight="1">
      <x:c r="C8" s="6" t="str">
        <x:f>'Regression HC3'!C8</x:f>
        <x:v>C</x:v>
      </x:c>
      <x:c r="D8" s="6" t="n">
        <x:f>'Regression HC3'!D8</x:f>
        <x:v>1</x:v>
      </x:c>
      <x:c r="E8" s="42" t="n">
        <x:f>'Regression HC3'!N8</x:f>
        <x:v>0.3575140435726214</x:v>
      </x:c>
      <x:c r="F8" s="42" t="n">
        <x:f>'Regression HC3'!O8</x:f>
        <x:v>0.4874616931114338</x:v>
      </x:c>
      <x:c r="G8" s="42" t="n">
        <x:f>'Regression HC3'!P8</x:f>
        <x:v>0.4865568064661075</x:v>
      </x:c>
      <x:c r="H8" s="42" t="n">
        <x:f>IF(AND(D8=1,F8&lt;1,'Regression HC3'!E28&gt;0,SUM(I7:I15)&gt;0),E8^2/(2*(SUM(I7:I15)/'Regression HC3'!E28))*F8/(1-F8)^2,"n.a.")</x:f>
        <x:v>2.541450936882993</x:v>
      </x:c>
      <x:c r="I8" s="41" t="n">
        <x:f>E8^2</x:f>
        <x:v>0.12781629135164624</x:v>
      </x:c>
      <x:c r="J8" s="42" t="n">
        <x:f>4/'Regression HC3'!E19</x:f>
        <x:v>0.4444444444444444</x:v>
      </x:c>
      <x:c r="K8" s="2" t="str">
        <x:f>IF(D8=0,"Excluded",IF(ISNUMBER(H8),IF(H8&gt;J8,"Review influence","Within reference"),"n.a."))</x:f>
        <x:v>Review influence</x:v>
      </x:c>
      <x:c r="L8" s="2"/>
      <x:c r="M8" s="2"/>
      <x:c r="N8" s="2"/>
      <x:c r="O8" s="2"/>
      <x:c r="P8" s="2"/>
      <x:c r="Q8" s="2"/>
      <x:c r="R8" s="2"/>
    </x:row>
    <x:row r="9" ht="24" customHeight="1">
      <x:c r="C9" s="6" t="str">
        <x:f>'Regression HC3'!C9</x:f>
        <x:v>WFC</x:v>
      </x:c>
      <x:c r="D9" s="6" t="n">
        <x:f>'Regression HC3'!D9</x:f>
        <x:v>1</x:v>
      </x:c>
      <x:c r="E9" s="42" t="n">
        <x:f>'Regression HC3'!N9</x:f>
        <x:v>-0.07627387497333937</x:v>
      </x:c>
      <x:c r="F9" s="42" t="n">
        <x:f>'Regression HC3'!O9</x:f>
        <x:v>0.1317545093547982</x:v>
      </x:c>
      <x:c r="G9" s="42" t="n">
        <x:f>'Regression HC3'!P9</x:f>
        <x:v>0.007717320704160852</x:v>
      </x:c>
      <x:c r="H9" s="42" t="n">
        <x:f>IF(AND(D9=1,F9&lt;1,'Regression HC3'!E28&gt;0,SUM(I7:I15)&gt;0),E9^2/(2*(SUM(I7:I15)/'Regression HC3'!E28))*F9/(1-F9)^2,"n.a.")</x:f>
        <x:v>0.010895313259450728</x:v>
      </x:c>
      <x:c r="I9" s="41" t="n">
        <x:f>E9^2</x:f>
        <x:v>0.005817704003448606</x:v>
      </x:c>
      <x:c r="J9" s="42" t="n">
        <x:f>4/'Regression HC3'!E19</x:f>
        <x:v>0.4444444444444444</x:v>
      </x:c>
      <x:c r="K9" s="2" t="str">
        <x:f>IF(D9=0,"Excluded",IF(ISNUMBER(H9),IF(H9&gt;J9,"Review influence","Within reference"),"n.a."))</x:f>
        <x:v>Within reference</x:v>
      </x:c>
      <x:c r="L9" s="2"/>
      <x:c r="M9" s="2"/>
      <x:c r="N9" s="2"/>
      <x:c r="O9" s="2"/>
      <x:c r="P9" s="2"/>
      <x:c r="Q9" s="2"/>
      <x:c r="R9" s="2"/>
    </x:row>
    <x:row r="10" ht="24" customHeight="1">
      <x:c r="C10" s="6" t="str">
        <x:f>'Regression HC3'!C10</x:f>
        <x:v>GS</x:v>
      </x:c>
      <x:c r="D10" s="6" t="n">
        <x:f>'Regression HC3'!D10</x:f>
        <x:v>1</x:v>
      </x:c>
      <x:c r="E10" s="42" t="n">
        <x:f>'Regression HC3'!N10</x:f>
        <x:v>0.037933575889228965</x:v>
      </x:c>
      <x:c r="F10" s="42" t="n">
        <x:f>'Regression HC3'!O10</x:f>
        <x:v>0.15949551308248927</x:v>
      </x:c>
      <x:c r="G10" s="42" t="n">
        <x:f>'Regression HC3'!P10</x:f>
        <x:v>0.0020368896257622706</x:v>
      </x:c>
      <x:c r="H10" s="42" t="n">
        <x:f>IF(AND(D10=1,F10&lt;1,'Regression HC3'!E28&gt;0,SUM(I7:I15)&gt;0),E10^2/(2*(SUM(I7:I15)/'Regression HC3'!E28))*F10/(1-F10)^2,"n.a.")</x:f>
        <x:v>0.003481157328440334</x:v>
      </x:c>
      <x:c r="I10" s="41" t="n">
        <x:f>E10^2</x:f>
        <x:v>0.001438956179743893</x:v>
      </x:c>
      <x:c r="J10" s="42" t="n">
        <x:f>4/'Regression HC3'!E19</x:f>
        <x:v>0.4444444444444444</x:v>
      </x:c>
      <x:c r="K10" s="2" t="str">
        <x:f>IF(D10=0,"Excluded",IF(ISNUMBER(H10),IF(H10&gt;J10,"Review influence","Within reference"),"n.a."))</x:f>
        <x:v>Within reference</x:v>
      </x:c>
      <x:c r="L10" s="2"/>
      <x:c r="M10" s="2"/>
      <x:c r="N10" s="2"/>
      <x:c r="O10" s="2"/>
      <x:c r="P10" s="2"/>
      <x:c r="Q10" s="2"/>
      <x:c r="R10" s="2"/>
    </x:row>
    <x:row r="11" ht="24" customHeight="1">
      <x:c r="C11" s="6" t="str">
        <x:f>'Regression HC3'!C11</x:f>
        <x:v>MS</x:v>
      </x:c>
      <x:c r="D11" s="6" t="n">
        <x:f>'Regression HC3'!D11</x:f>
        <x:v>1</x:v>
      </x:c>
      <x:c r="E11" s="42" t="n">
        <x:f>'Regression HC3'!N11</x:f>
        <x:v>0.2227326931496174</x:v>
      </x:c>
      <x:c r="F11" s="42" t="n">
        <x:f>'Regression HC3'!O11</x:f>
        <x:v>0.44492708108485357</x:v>
      </x:c>
      <x:c r="G11" s="42" t="n">
        <x:f>'Regression HC3'!P11</x:f>
        <x:v>0.1610155641342359</x:v>
      </x:c>
      <x:c r="H11" s="42" t="n">
        <x:f>IF(AND(D11=1,F11&lt;1,'Regression HC3'!E28&gt;0,SUM(I7:I15)&gt;0),E11^2/(2*(SUM(I7:I15)/'Regression HC3'!E28))*F11/(1-F11)^2,"n.a.")</x:f>
        <x:v>0.7676519960766411</x:v>
      </x:c>
      <x:c r="I11" s="41" t="n">
        <x:f>E11^2</x:f>
        <x:v>0.04960985259768163</x:v>
      </x:c>
      <x:c r="J11" s="42" t="n">
        <x:f>4/'Regression HC3'!E19</x:f>
        <x:v>0.4444444444444444</x:v>
      </x:c>
      <x:c r="K11" s="2" t="str">
        <x:f>IF(D11=0,"Excluded",IF(ISNUMBER(H11),IF(H11&gt;J11,"Review influence","Within reference"),"n.a."))</x:f>
        <x:v>Review influence</x:v>
      </x:c>
      <x:c r="L11" s="2"/>
      <x:c r="M11" s="2"/>
      <x:c r="N11" s="2"/>
      <x:c r="O11" s="2"/>
      <x:c r="P11" s="2"/>
      <x:c r="Q11" s="2"/>
      <x:c r="R11" s="2"/>
    </x:row>
    <x:row r="12" ht="24" customHeight="1">
      <x:c r="C12" s="6" t="str">
        <x:f>'Regression HC3'!C12</x:f>
        <x:v>USB</x:v>
      </x:c>
      <x:c r="D12" s="6" t="n">
        <x:f>'Regression HC3'!D12</x:f>
        <x:v>1</x:v>
      </x:c>
      <x:c r="E12" s="42" t="n">
        <x:f>'Regression HC3'!N12</x:f>
        <x:v>-0.3054578932326131</x:v>
      </x:c>
      <x:c r="F12" s="42" t="n">
        <x:f>'Regression HC3'!O12</x:f>
        <x:v>0.1120405977256486</x:v>
      </x:c>
      <x:c r="G12" s="42" t="n">
        <x:f>'Regression HC3'!P12</x:f>
        <x:v>0.11833589063574886</x:v>
      </x:c>
      <x:c r="H12" s="42" t="n">
        <x:f>IF(AND(D12=1,F12&lt;1,'Regression HC3'!E28&gt;0,SUM(I7:I15)&gt;0),E12^2/(2*(SUM(I7:I15)/'Regression HC3'!E28))*F12/(1-F12)^2,"n.a.")</x:f>
        <x:v>0.14206908583752906</x:v>
      </x:c>
      <x:c r="I12" s="41" t="n">
        <x:f>E12^2</x:f>
        <x:v>0.09330452453810645</x:v>
      </x:c>
      <x:c r="J12" s="42" t="n">
        <x:f>4/'Regression HC3'!E19</x:f>
        <x:v>0.4444444444444444</x:v>
      </x:c>
      <x:c r="K12" s="2" t="str">
        <x:f>IF(D12=0,"Excluded",IF(ISNUMBER(H12),IF(H12&gt;J12,"Review influence","Within reference"),"n.a."))</x:f>
        <x:v>Within reference</x:v>
      </x:c>
      <x:c r="L12" s="2"/>
      <x:c r="M12" s="2"/>
      <x:c r="N12" s="2"/>
      <x:c r="O12" s="2"/>
      <x:c r="P12" s="2"/>
      <x:c r="Q12" s="2"/>
      <x:c r="R12" s="2"/>
    </x:row>
    <x:row r="13" ht="24" customHeight="1">
      <x:c r="C13" s="6" t="str">
        <x:f>'Regression HC3'!C13</x:f>
        <x:v>PNC</x:v>
      </x:c>
      <x:c r="D13" s="6" t="n">
        <x:f>'Regression HC3'!D13</x:f>
        <x:v>1</x:v>
      </x:c>
      <x:c r="E13" s="42" t="n">
        <x:f>'Regression HC3'!N13</x:f>
        <x:v>-0.118110956300846</x:v>
      </x:c>
      <x:c r="F13" s="42" t="n">
        <x:f>'Regression HC3'!O13</x:f>
        <x:v>0.11166355580125134</x:v>
      </x:c>
      <x:c r="G13" s="42" t="n">
        <x:f>'Regression HC3'!P13</x:f>
        <x:v>0.017677685886699754</x:v>
      </x:c>
      <x:c r="H13" s="42" t="n">
        <x:f>IF(AND(D13=1,F13&lt;1,'Regression HC3'!E28&gt;0,SUM(I7:I15)&gt;0),E13^2/(2*(SUM(I7:I15)/'Regression HC3'!E28))*F13/(1-F13)^2,"n.a.")</x:f>
        <x:v>0.02115166459259545</x:v>
      </x:c>
      <x:c r="I13" s="41" t="n">
        <x:f>E13^2</x:f>
        <x:v>0.013950197998300355</x:v>
      </x:c>
      <x:c r="J13" s="42" t="n">
        <x:f>4/'Regression HC3'!E19</x:f>
        <x:v>0.4444444444444444</x:v>
      </x:c>
      <x:c r="K13" s="2" t="str">
        <x:f>IF(D13=0,"Excluded",IF(ISNUMBER(H13),IF(H13&gt;J13,"Review influence","Within reference"),"n.a."))</x:f>
        <x:v>Within reference</x:v>
      </x:c>
      <x:c r="L13" s="2"/>
      <x:c r="M13" s="2"/>
      <x:c r="N13" s="2"/>
      <x:c r="O13" s="2"/>
      <x:c r="P13" s="2"/>
      <x:c r="Q13" s="2"/>
      <x:c r="R13" s="2"/>
    </x:row>
    <x:row r="14" ht="24" customHeight="1">
      <x:c r="C14" s="6" t="str">
        <x:f>'Regression HC3'!C14</x:f>
        <x:v>TFC</x:v>
      </x:c>
      <x:c r="D14" s="6" t="n">
        <x:f>'Regression HC3'!D14</x:f>
        <x:v>1</x:v>
      </x:c>
      <x:c r="E14" s="42" t="n">
        <x:f>'Regression HC3'!N14</x:f>
        <x:v>-0.16855377614862066</x:v>
      </x:c>
      <x:c r="F14" s="42" t="n">
        <x:f>'Regression HC3'!O14</x:f>
        <x:v>0.19434538572300708</x:v>
      </x:c>
      <x:c r="G14" s="42" t="n">
        <x:f>'Regression HC3'!P14</x:f>
        <x:v>0.04377026495362704</x:v>
      </x:c>
      <x:c r="H14" s="42" t="n">
        <x:f>IF(AND(D14=1,F14&lt;1,'Regression HC3'!E28&gt;0,SUM(I7:I15)&gt;0),E14^2/(2*(SUM(I7:I15)/'Regression HC3'!E28))*F14/(1-F14)^2,"n.a.")</x:f>
        <x:v>0.09115092797328388</x:v>
      </x:c>
      <x:c r="I14" s="41" t="n">
        <x:f>E14^2</x:f>
        <x:v>0.028410375453959323</x:v>
      </x:c>
      <x:c r="J14" s="42" t="n">
        <x:f>4/'Regression HC3'!E19</x:f>
        <x:v>0.4444444444444444</x:v>
      </x:c>
      <x:c r="K14" s="2" t="str">
        <x:f>IF(D14=0,"Excluded",IF(ISNUMBER(H14),IF(H14&gt;J14,"Review influence","Within reference"),"n.a."))</x:f>
        <x:v>Within reference</x:v>
      </x:c>
      <x:c r="L14" s="2"/>
      <x:c r="M14" s="2"/>
      <x:c r="N14" s="2"/>
      <x:c r="O14" s="2"/>
      <x:c r="P14" s="2"/>
      <x:c r="Q14" s="2"/>
      <x:c r="R14" s="2"/>
    </x:row>
    <x:row r="15" ht="24" customHeight="1">
      <x:c r="C15" s="6" t="str">
        <x:f>'Regression HC3'!C15</x:f>
        <x:v>COF</x:v>
      </x:c>
      <x:c r="D15" s="6" t="n">
        <x:f>'Regression HC3'!D15</x:f>
        <x:v>1</x:v>
      </x:c>
      <x:c r="E15" s="42" t="n">
        <x:f>'Regression HC3'!N15</x:f>
        <x:v>-0.02501420824646927</x:v>
      </x:c>
      <x:c r="F15" s="42" t="n">
        <x:f>'Regression HC3'!O15</x:f>
        <x:v>0.12340977020306691</x:v>
      </x:c>
      <x:c r="G15" s="42" t="n">
        <x:f>'Regression HC3'!P15</x:f>
        <x:v>0.0008142921920040025</x:v>
      </x:c>
      <x:c r="H15" s="42" t="n">
        <x:f>IF(AND(D15=1,F15&lt;1,'Regression HC3'!E28&gt;0,SUM(I7:I15)&gt;0),E15^2/(2*(SUM(I7:I15)/'Regression HC3'!E28))*F15/(1-F15)^2,"n.a.")</x:f>
        <x:v>0.001076806080408612</x:v>
      </x:c>
      <x:c r="I15" s="41" t="n">
        <x:f>E15^2</x:f>
        <x:v>0.0006257106141977313</x:v>
      </x:c>
      <x:c r="J15" s="42" t="n">
        <x:f>4/'Regression HC3'!E19</x:f>
        <x:v>0.4444444444444444</x:v>
      </x:c>
      <x:c r="K15" s="2" t="str">
        <x:f>IF(D15=0,"Excluded",IF(ISNUMBER(H15),IF(H15&gt;J15,"Review influence","Within reference"),"n.a."))</x:f>
        <x:v>Within reference</x:v>
      </x:c>
      <x:c r="L15" s="2"/>
      <x:c r="M15" s="2"/>
      <x:c r="N15" s="2"/>
      <x:c r="O15" s="2"/>
      <x:c r="P15" s="2"/>
      <x:c r="Q15" s="2"/>
      <x:c r="R15" s="2"/>
    </x:row>
    <x:row r="16" ht="24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Leverage measures distance in ROTE, while Cook distance combines leverage with the residual.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The 4/n reference is a diagnostic convention. It is not an automatic rule for deleting a company.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High leverage can materially widen HC3 uncertainty even when the fitted line looks strong.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Economic and accounting differences should be reviewed before excluding an influential peer.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Python Results includes an omitted-peer price for each bank, showing dependence on individual observations.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  <x:drawing xmlns:r="http://schemas.openxmlformats.org/officeDocument/2006/relationships" r:id="Rc2451860cb074b20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Justified tangible book value sensitivities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Cost of equity</x:v>
      </x:c>
      <x:c r="D7" s="2"/>
      <x:c r="E7" s="18" t="n">
        <x:v>0.11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Sustainable ROTE</x:v>
      </x:c>
      <x:c r="D8" s="2"/>
      <x:c r="E8" s="18" t="n">
        <x:v>0.15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Stable book growth</x:v>
      </x:c>
      <x:c r="D9" s="2"/>
      <x:c r="E9" s="18" t="n">
        <x:v>0.03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BAC TBV per share</x:v>
      </x:c>
      <x:c r="D10" s="2"/>
      <x:c r="E10" s="6" t="n">
        <x:f>BAC!Q18</x:f>
        <x:v>29.37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Justified P/TBV</x:v>
      </x:c>
      <x:c r="D11" s="2"/>
      <x:c r="E11" s="2" t="n">
        <x:f>IF(E7&gt;E9,(E8-E9)/(E7-E9),"n.a.")</x:f>
        <x:v>1.5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Conditional justified price</x:v>
      </x:c>
      <x:c r="D12" s="2"/>
      <x:c r="E12" s="31" t="n">
        <x:f>IF(COUNT(E11,E10)=2,E11*E10,"n.a.")</x:f>
        <x:v>44.055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4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4" customHeight="1">
      <x:c r="C16" s="21" t="str">
        <x:v>Sustainable ROTE by cost of equity</x:v>
      </x:c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 t="n">
        <x:f>E12</x:f>
        <x:v>44.055</x:v>
      </x:c>
      <x:c r="E18" s="18" t="n">
        <x:v>0.08</x:v>
      </x:c>
      <x:c r="F18" s="18" t="n">
        <x:v>0.09</x:v>
      </x:c>
      <x:c r="G18" s="18" t="n">
        <x:v>0.1</x:v>
      </x:c>
      <x:c r="H18" s="18" t="n">
        <x:v>0.11</x:v>
      </x:c>
      <x:c r="I18" s="18" t="n">
        <x:v>0.12</x:v>
      </x:c>
      <x:c r="J18" s="18" t="n">
        <x:v>0.13</x:v>
      </x:c>
      <x:c r="K18" s="18" t="n">
        <x:v>0.14</x:v>
      </x:c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18" t="n">
        <x:v>0.09</x:v>
      </x:c>
      <x:c r="E19" s="31" t="n">
        <x:f t="dataTable" ref="E19:K25" dt2D="1" r1="E7" r2="E8"/>
        <x:v>35.244</x:v>
      </x:c>
      <x:c r="F19" s="31" t="n">
        <x:v>29.37</x:v>
      </x:c>
      <x:c r="G19" s="31" t="n">
        <x:v>25.1742857142857</x:v>
      </x:c>
      <x:c r="H19" s="31" t="n">
        <x:v>22.0275</x:v>
      </x:c>
      <x:c r="I19" s="31" t="n">
        <x:v>19.58</x:v>
      </x:c>
      <x:c r="J19" s="31" t="n">
        <x:v>17.622</x:v>
      </x:c>
      <x:c r="K19" s="31" t="n">
        <x:v>16.02</x:v>
      </x:c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18" t="n">
        <x:v>0.11</x:v>
      </x:c>
      <x:c r="E20" s="31" t="n">
        <x:v>46.992</x:v>
      </x:c>
      <x:c r="F20" s="31" t="n">
        <x:v>39.16</x:v>
      </x:c>
      <x:c r="G20" s="31" t="n">
        <x:v>33.5657142857143</x:v>
      </x:c>
      <x:c r="H20" s="31" t="n">
        <x:v>29.37</x:v>
      </x:c>
      <x:c r="I20" s="31" t="n">
        <x:v>26.1066666666667</x:v>
      </x:c>
      <x:c r="J20" s="31" t="n">
        <x:v>23.496</x:v>
      </x:c>
      <x:c r="K20" s="31" t="n">
        <x:v>21.36</x:v>
      </x:c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18" t="n">
        <x:v>0.13</x:v>
      </x:c>
      <x:c r="E21" s="31" t="n">
        <x:v>58.74</x:v>
      </x:c>
      <x:c r="F21" s="31" t="n">
        <x:v>48.95</x:v>
      </x:c>
      <x:c r="G21" s="31" t="n">
        <x:v>41.9571428571429</x:v>
      </x:c>
      <x:c r="H21" s="31" t="n">
        <x:v>36.7125</x:v>
      </x:c>
      <x:c r="I21" s="31" t="n">
        <x:v>32.6333333333333</x:v>
      </x:c>
      <x:c r="J21" s="31" t="n">
        <x:v>29.37</x:v>
      </x:c>
      <x:c r="K21" s="31" t="n">
        <x:v>26.7</x:v>
      </x:c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18" t="n">
        <x:v>0.15</x:v>
      </x:c>
      <x:c r="E22" s="31" t="n">
        <x:v>70.488</x:v>
      </x:c>
      <x:c r="F22" s="31" t="n">
        <x:v>58.74</x:v>
      </x:c>
      <x:c r="G22" s="31" t="n">
        <x:v>50.3485714285714</x:v>
      </x:c>
      <x:c r="H22" s="31" t="n">
        <x:v>44.055</x:v>
      </x:c>
      <x:c r="I22" s="31" t="n">
        <x:v>39.16</x:v>
      </x:c>
      <x:c r="J22" s="31" t="n">
        <x:v>35.244</x:v>
      </x:c>
      <x:c r="K22" s="31" t="n">
        <x:v>32.04</x:v>
      </x:c>
      <x:c r="L22" s="2"/>
      <x:c r="M22" s="2"/>
      <x:c r="N22" s="2"/>
      <x:c r="O22" s="2"/>
      <x:c r="P22" s="2"/>
      <x:c r="Q22" s="2"/>
      <x:c r="R22" s="2"/>
    </x:row>
    <x:row r="23" ht="24" customHeight="1">
      <x:c r="C23" s="2"/>
      <x:c r="D23" s="18" t="n">
        <x:v>0.16999999999999998</x:v>
      </x:c>
      <x:c r="E23" s="31" t="n">
        <x:v>82.236</x:v>
      </x:c>
      <x:c r="F23" s="31" t="n">
        <x:v>68.53</x:v>
      </x:c>
      <x:c r="G23" s="31" t="n">
        <x:v>58.74</x:v>
      </x:c>
      <x:c r="H23" s="31" t="n">
        <x:v>51.3975</x:v>
      </x:c>
      <x:c r="I23" s="31" t="n">
        <x:v>45.6866666666667</x:v>
      </x:c>
      <x:c r="J23" s="31" t="n">
        <x:v>41.118</x:v>
      </x:c>
      <x:c r="K23" s="31" t="n">
        <x:v>37.38</x:v>
      </x:c>
      <x:c r="L23" s="2"/>
      <x:c r="M23" s="2"/>
      <x:c r="N23" s="2"/>
      <x:c r="O23" s="2"/>
      <x:c r="P23" s="2"/>
      <x:c r="Q23" s="2"/>
      <x:c r="R23" s="2"/>
    </x:row>
    <x:row r="24" ht="24" customHeight="1">
      <x:c r="C24" s="2"/>
      <x:c r="D24" s="18" t="n">
        <x:v>0.19</x:v>
      </x:c>
      <x:c r="E24" s="31" t="n">
        <x:v>93.984</x:v>
      </x:c>
      <x:c r="F24" s="31" t="n">
        <x:v>78.32</x:v>
      </x:c>
      <x:c r="G24" s="31" t="n">
        <x:v>67.1314285714286</x:v>
      </x:c>
      <x:c r="H24" s="31" t="n">
        <x:v>58.74</x:v>
      </x:c>
      <x:c r="I24" s="31" t="n">
        <x:v>52.2133333333333</x:v>
      </x:c>
      <x:c r="J24" s="31" t="n">
        <x:v>46.992</x:v>
      </x:c>
      <x:c r="K24" s="31" t="n">
        <x:v>42.72</x:v>
      </x:c>
      <x:c r="L24" s="2"/>
      <x:c r="M24" s="2"/>
      <x:c r="N24" s="2"/>
      <x:c r="O24" s="2"/>
      <x:c r="P24" s="2"/>
      <x:c r="Q24" s="2"/>
      <x:c r="R24" s="2"/>
    </x:row>
    <x:row r="25" ht="24" customHeight="1">
      <x:c r="C25" s="2"/>
      <x:c r="D25" s="18" t="n">
        <x:v>0.21</x:v>
      </x:c>
      <x:c r="E25" s="31" t="n">
        <x:v>105.732</x:v>
      </x:c>
      <x:c r="F25" s="31" t="n">
        <x:v>88.11</x:v>
      </x:c>
      <x:c r="G25" s="31" t="n">
        <x:v>75.5228571428571</x:v>
      </x:c>
      <x:c r="H25" s="31" t="n">
        <x:v>66.0825</x:v>
      </x:c>
      <x:c r="I25" s="31" t="n">
        <x:v>58.74</x:v>
      </x:c>
      <x:c r="J25" s="31" t="n">
        <x:v>52.866</x:v>
      </x:c>
      <x:c r="K25" s="31" t="n">
        <x:v>48.06</x:v>
      </x:c>
      <x:c r="L25" s="2"/>
      <x:c r="M25" s="2"/>
      <x:c r="N25" s="2"/>
      <x:c r="O25" s="2"/>
      <x:c r="P25" s="2"/>
      <x:c r="Q25" s="2"/>
      <x:c r="R25" s="2"/>
    </x:row>
    <x:row r="26" ht="24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4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4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4" customHeight="1">
      <x:c r="C29" s="21" t="str">
        <x:v>Stable book growth by cost of equity</x:v>
      </x:c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 t="n">
        <x:f>E12</x:f>
        <x:v>44.055</x:v>
      </x:c>
      <x:c r="E31" s="18" t="n">
        <x:v>0.08</x:v>
      </x:c>
      <x:c r="F31" s="18" t="n">
        <x:v>0.09</x:v>
      </x:c>
      <x:c r="G31" s="18" t="n">
        <x:v>0.1</x:v>
      </x:c>
      <x:c r="H31" s="18" t="n">
        <x:v>0.11</x:v>
      </x:c>
      <x:c r="I31" s="18" t="n">
        <x:v>0.12</x:v>
      </x:c>
      <x:c r="J31" s="18" t="n">
        <x:v>0.13</x:v>
      </x:c>
      <x:c r="K31" s="18" t="n">
        <x:v>0.14</x:v>
      </x:c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18" t="n">
        <x:v>0.01</x:v>
      </x:c>
      <x:c r="E32" s="31" t="n">
        <x:f t="dataTable" ref="E32:K36" dt2D="1" r1="E7" r2="E9"/>
        <x:v>58.74</x:v>
      </x:c>
      <x:c r="F32" s="31" t="n">
        <x:v>51.3975</x:v>
      </x:c>
      <x:c r="G32" s="31" t="n">
        <x:v>45.6866666666667</x:v>
      </x:c>
      <x:c r="H32" s="31" t="n">
        <x:v>41.118</x:v>
      </x:c>
      <x:c r="I32" s="31" t="n">
        <x:v>37.38</x:v>
      </x:c>
      <x:c r="J32" s="31" t="n">
        <x:v>34.265</x:v>
      </x:c>
      <x:c r="K32" s="31" t="n">
        <x:v>31.6292307692308</x:v>
      </x:c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18" t="n">
        <x:v>0.02</x:v>
      </x:c>
      <x:c r="E33" s="31" t="n">
        <x:v>63.635</x:v>
      </x:c>
      <x:c r="F33" s="31" t="n">
        <x:v>54.5442857142857</x:v>
      </x:c>
      <x:c r="G33" s="31" t="n">
        <x:v>47.72625</x:v>
      </x:c>
      <x:c r="H33" s="31" t="n">
        <x:v>42.4233333333333</x:v>
      </x:c>
      <x:c r="I33" s="31" t="n">
        <x:v>38.181</x:v>
      </x:c>
      <x:c r="J33" s="31" t="n">
        <x:v>34.71</x:v>
      </x:c>
      <x:c r="K33" s="31" t="n">
        <x:v>31.8175</x:v>
      </x:c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18" t="n">
        <x:v>0.03</x:v>
      </x:c>
      <x:c r="E34" s="31" t="n">
        <x:v>70.488</x:v>
      </x:c>
      <x:c r="F34" s="31" t="n">
        <x:v>58.74</x:v>
      </x:c>
      <x:c r="G34" s="31" t="n">
        <x:v>50.3485714285714</x:v>
      </x:c>
      <x:c r="H34" s="31" t="n">
        <x:v>44.055</x:v>
      </x:c>
      <x:c r="I34" s="31" t="n">
        <x:v>39.16</x:v>
      </x:c>
      <x:c r="J34" s="31" t="n">
        <x:v>35.244</x:v>
      </x:c>
      <x:c r="K34" s="31" t="n">
        <x:v>32.04</x:v>
      </x:c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18" t="n">
        <x:v>0.04</x:v>
      </x:c>
      <x:c r="E35" s="31" t="n">
        <x:v>80.7675</x:v>
      </x:c>
      <x:c r="F35" s="31" t="n">
        <x:v>64.614</x:v>
      </x:c>
      <x:c r="G35" s="31" t="n">
        <x:v>53.845</x:v>
      </x:c>
      <x:c r="H35" s="31" t="n">
        <x:v>46.1528571428571</x:v>
      </x:c>
      <x:c r="I35" s="31" t="n">
        <x:v>40.38375</x:v>
      </x:c>
      <x:c r="J35" s="31" t="n">
        <x:v>35.8966666666667</x:v>
      </x:c>
      <x:c r="K35" s="31" t="n">
        <x:v>32.307</x:v>
      </x:c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18" t="n">
        <x:v>0.05</x:v>
      </x:c>
      <x:c r="E36" s="31" t="n">
        <x:v>97.9</x:v>
      </x:c>
      <x:c r="F36" s="31" t="n">
        <x:v>73.425</x:v>
      </x:c>
      <x:c r="G36" s="31" t="n">
        <x:v>58.74</x:v>
      </x:c>
      <x:c r="H36" s="31" t="n">
        <x:v>48.95</x:v>
      </x:c>
      <x:c r="I36" s="31" t="n">
        <x:v>41.9571428571429</x:v>
      </x:c>
      <x:c r="J36" s="31" t="n">
        <x:v>36.7125</x:v>
      </x:c>
      <x:c r="K36" s="31" t="n">
        <x:v>32.6333333333333</x:v>
      </x:c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1" t="str">
        <x:v>Interpretation and calculation notes</x:v>
      </x:c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</x:row>
    <x:row r="43" ht="24" customHeight="1">
      <x:c r="C43" s="22" t="str">
        <x:v>Justified P/TBV equals (sustainable ROTE minus growth) divided by (cost of equity minus growth).</x:v>
      </x:c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</x:row>
    <x:row r="44" ht="24" customHeight="1">
      <x:c r="C44" s="22" t="str">
        <x:v>Cost of equity must exceed growth. The framework assumes stable clean-surplus economics.</x:v>
      </x:c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</x:row>
    <x:row r="45" ht="24" customHeight="1">
      <x:c r="C45" s="22" t="str">
        <x:v>Both grids are native two-variable Excel What-If Data Tables using the same visible input cells and calculated price.</x:v>
      </x:c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</x:row>
    <x:row r="46" ht="24" customHeight="1">
      <x:c r="C46" s="22" t="str">
        <x:v>Sustainable returns are distinct from the latest cyclical LTM return and require analyst judgment.</x:v>
      </x:c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</x:row>
    <x:row r="47" ht="24" customHeight="1">
      <x:c r="C47" s="22" t="str">
        <x:v>This sensitivity is separate from the empirical peer-median CCA price and illustrates the economics of a book-value premium.</x:v>
      </x:c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4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4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</x:sheetData>
  <x:mergeCells>
    <x:mergeCell ref="C43:R43"/>
    <x:mergeCell ref="C44:R44"/>
    <x:mergeCell ref="C45:R45"/>
    <x:mergeCell ref="C46:R46"/>
    <x:mergeCell ref="C47:R47"/>
  </x:mergeCells>
  <x:pageMargins left="0.7" right="0.7" top="0.75" bottom="0.75" header="0.3" footer="0.3"/>
  <x:legacyDrawing xmlns:r="http://schemas.openxmlformats.org/officeDocument/2006/relationships" r:id="R44aa832373ae47eb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4" customHeight="1">
      <x:c r="C2" s="3" t="str">
        <x:v>FY2026 earnings estimate from reported first half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4" customHeight="1">
      <x:c r="C6" s="10" t="str">
        <x:v>Ticker</x:v>
      </x:c>
      <x:c r="D6" s="10" t="str">
        <x:v>H1 revenue</x:v>
      </x:c>
      <x:c r="E6" s="10" t="str">
        <x:v>H2 2025 revenue</x:v>
      </x:c>
      <x:c r="F6" s="10" t="str">
        <x:v>H2 growth</x:v>
      </x:c>
      <x:c r="G6" s="10" t="str">
        <x:v>H2 2026 revenue</x:v>
      </x:c>
      <x:c r="H6" s="10" t="str">
        <x:v>H1 expense</x:v>
      </x:c>
      <x:c r="I6" s="10" t="str">
        <x:v>H2 2025 expense</x:v>
      </x:c>
      <x:c r="J6" s="10" t="str">
        <x:v>H2 2026 expense</x:v>
      </x:c>
      <x:c r="K6" s="10" t="str">
        <x:v>H1 provision</x:v>
      </x:c>
      <x:c r="L6" s="10" t="str">
        <x:v>H2 provision</x:v>
      </x:c>
      <x:c r="M6" s="10" t="str">
        <x:v>H2 pretax</x:v>
      </x:c>
      <x:c r="N6" s="10" t="str">
        <x:v>H2 tax</x:v>
      </x:c>
      <x:c r="O6" s="10" t="str">
        <x:v>FY26 revenue</x:v>
      </x:c>
      <x:c r="P6" s="10" t="str">
        <x:v>FY26 expense</x:v>
      </x:c>
      <x:c r="Q6" s="10" t="str">
        <x:v>FY26 provision</x:v>
      </x:c>
      <x:c r="R6" s="10" t="str">
        <x:v>FY26 common</x:v>
      </x:c>
      <x:c r="S6" s="10" t="str">
        <x:v>FY26 shares</x:v>
      </x:c>
      <x:c r="T6" s="10" t="str">
        <x:v>FY26 EPS</x:v>
      </x:c>
      <x:c r="U6" s="10" t="str">
        <x:v>Forward P/E</x:v>
      </x:c>
      <x:c r="V6" s="10" t="str">
        <x:v>Method</x:v>
      </x:c>
    </x:row>
    <x:row r="7" ht="24" customHeight="1">
      <x:c r="C7" s="2" t="str">
        <x:v>BAC</x:v>
      </x:c>
      <x:c r="D7" s="25" t="n">
        <x:f>'BAC'!Q30</x:f>
        <x:v>61830</x:v>
      </x:c>
      <x:c r="E7" s="25" t="n">
        <x:f>IF(COUNT('BAC'!M30,'BAC'!P30)=2,'BAC'!M30-'BAC'!P30,"n.a.")</x:f>
        <x:v>57407</x:v>
      </x:c>
      <x:c r="F7" s="33" t="n">
        <x:f>Assumptions!E9</x:f>
        <x:v>0.03</x:v>
      </x:c>
      <x:c r="G7" s="27" t="n">
        <x:f>IF(COUNT(E7:F7)=2,E7*(1+F7),"n.a.")</x:f>
        <x:v>59129.21</x:v>
      </x:c>
      <x:c r="H7" s="25" t="n">
        <x:f>'BAC'!Q31</x:f>
        <x:v>37158</x:v>
      </x:c>
      <x:c r="I7" s="25" t="n">
        <x:f>IF(COUNT('BAC'!M31,'BAC'!P31)=2,'BAC'!M31-'BAC'!P31,"n.a.")</x:f>
        <x:v>34774</x:v>
      </x:c>
      <x:c r="J7" s="25" t="n">
        <x:f>IF(COUNT(I7,Assumptions!F9)=2,I7*(1+Assumptions!F9),"n.a.")</x:f>
        <x:v>35469.48</x:v>
      </x:c>
      <x:c r="K7" s="25" t="n">
        <x:f>'BAC'!Q33</x:f>
        <x:v>2703</x:v>
      </x:c>
      <x:c r="L7" s="25" t="n">
        <x:f>IF(COUNT('BAC'!M33,'BAC'!P33,Assumptions!G9)=3,('BAC'!M33-'BAC'!P33)*(1+Assumptions!G9),"n.a.")</x:f>
        <x:v>2603</x:v>
      </x:c>
      <x:c r="M7" s="27" t="n">
        <x:f>IF(COUNT(G7,J7,L7)=3,G7-J7-L7,"n.a.")</x:f>
        <x:v>21056.729999999996</x:v>
      </x:c>
      <x:c r="N7" s="25" t="n">
        <x:f>IF(COUNT(M7,Assumptions!H9)=2,M7*Assumptions!H9,"n.a.")</x:f>
        <x:v>4843.0479</x:v>
      </x:c>
      <x:c r="O7" s="27" t="n">
        <x:f>IF(COUNT(D7,G7)=2,D7+G7,"n.a.")</x:f>
        <x:v>120959.20999999999</x:v>
      </x:c>
      <x:c r="P7" s="27" t="n">
        <x:f>IF(COUNT(H7,J7)=2,H7+J7,"n.a.")</x:f>
        <x:v>72627.48000000001</x:v>
      </x:c>
      <x:c r="Q7" s="27" t="n">
        <x:f>IF(COUNT(K7,L7)=2,K7+L7,"n.a.")</x:f>
        <x:v>5306</x:v>
      </x:c>
      <x:c r="R7" s="25" t="n">
        <x:f>IF(COUNT('BAC'!Q36,M7,N7,'BAC'!Q55)=4,'BAC'!Q36+M7-N7-'BAC'!Q55,"n.a.")</x:f>
        <x:v>32361.682099999998</x:v>
      </x:c>
      <x:c r="S7" s="25" t="n">
        <x:f>IF(COUNT('BAC'!Q39,'BAC'!M39,'BAC'!P39,Assumptions!I9)=4,('BAC'!Q39+(2*'BAC'!M39-'BAC'!P39)*(1+Assumptions!I9))/2,"n.a.")</x:f>
        <x:v>7465.146999999999</x:v>
      </x:c>
      <x:c r="T7" s="31" t="n">
        <x:f>IF(COUNT(R7:S7)=2,R7/S7,"n.a.")</x:f>
        <x:v>4.335036148651862</x:v>
      </x:c>
      <x:c r="U7" s="40" t="n">
        <x:f>IF(AND(ISNUMBER(T7),T7&gt;0),Multiples!D7/T7,"n.a.")</x:f>
        <x:v>12.366679024585194</x:v>
      </x:c>
      <x:c r="V7" s="2" t="str">
        <x:v>H1 actual + H2 estimate</x:v>
      </x:c>
    </x:row>
    <x:row r="8" ht="24" customHeight="1">
      <x:c r="C8" s="2" t="str">
        <x:v>JPM</x:v>
      </x:c>
      <x:c r="D8" s="25" t="n">
        <x:f>'JPM'!Q30</x:f>
        <x:v>107183</x:v>
      </x:c>
      <x:c r="E8" s="25" t="n">
        <x:f>IF(COUNT('JPM'!M30,'JPM'!P30)=2,'JPM'!M30-'JPM'!P30,"n.a.")</x:f>
        <x:v>92225</x:v>
      </x:c>
      <x:c r="F8" s="33" t="n">
        <x:f>Assumptions!E10</x:f>
        <x:v>0.03</x:v>
      </x:c>
      <x:c r="G8" s="27" t="n">
        <x:f>IF(COUNT(E8:F8)=2,E8*(1+F8),"n.a.")</x:f>
        <x:v>94991.75</x:v>
      </x:c>
      <x:c r="H8" s="25" t="n">
        <x:f>'JPM'!Q31</x:f>
        <x:v>54166</x:v>
      </x:c>
      <x:c r="I8" s="25" t="n">
        <x:f>IF(COUNT('JPM'!M31,'JPM'!P31)=2,'JPM'!M31-'JPM'!P31,"n.a.")</x:f>
        <x:v>48264</x:v>
      </x:c>
      <x:c r="J8" s="25" t="n">
        <x:f>IF(COUNT(I8,Assumptions!F10)=2,I8*(1+Assumptions!F10),"n.a.")</x:f>
        <x:v>49229.28</x:v>
      </x:c>
      <x:c r="K8" s="25" t="n">
        <x:f>'JPM'!Q33</x:f>
        <x:v>5022</x:v>
      </x:c>
      <x:c r="L8" s="25" t="n">
        <x:f>IF(COUNT('JPM'!M33,'JPM'!P33,Assumptions!G10)=3,('JPM'!M33-'JPM'!P33)*(1+Assumptions!G10),"n.a.")</x:f>
        <x:v>8058</x:v>
      </x:c>
      <x:c r="M8" s="27" t="n">
        <x:f>IF(COUNT(G8,J8,L8)=3,G8-J8-L8,"n.a.")</x:f>
        <x:v>37704.47</x:v>
      </x:c>
      <x:c r="N8" s="25" t="n">
        <x:f>IF(COUNT(M8,Assumptions!H10)=2,M8*Assumptions!H10,"n.a.")</x:f>
        <x:v>8672.028100000001</x:v>
      </x:c>
      <x:c r="O8" s="27" t="n">
        <x:f>IF(COUNT(D8,G8)=2,D8+G8,"n.a.")</x:f>
        <x:v>202174.75</x:v>
      </x:c>
      <x:c r="P8" s="27" t="n">
        <x:f>IF(COUNT(H8,J8)=2,H8+J8,"n.a.")</x:f>
        <x:v>103395.28</x:v>
      </x:c>
      <x:c r="Q8" s="27" t="n">
        <x:f>IF(COUNT(K8,L8)=2,K8+L8,"n.a.")</x:f>
        <x:v>13080</x:v>
      </x:c>
      <x:c r="R8" s="25" t="n">
        <x:f>IF(COUNT('JPM'!Q36,M8,N8,'JPM'!Q55)=4,'JPM'!Q36+M8-N8-'JPM'!Q55,"n.a.")</x:f>
        <x:v>65185.441900000005</x:v>
      </x:c>
      <x:c r="S8" s="25" t="n">
        <x:f>IF(COUNT('JPM'!Q39,'JPM'!M39,'JPM'!P39,Assumptions!I10)=4,('JPM'!Q39+(2*'JPM'!M39-'JPM'!P39)*(1+Assumptions!I10))/2,"n.a.")</x:f>
        <x:v>2716.83</x:v>
      </x:c>
      <x:c r="T8" s="31" t="n">
        <x:f>IF(COUNT(R8:S8)=2,R8/S8,"n.a.")</x:f>
        <x:v>23.99319865431404</x:v>
      </x:c>
      <x:c r="U8" s="40" t="n">
        <x:f>IF(AND(ISNUMBER(T8),T8&gt;0),Multiples!D8/T8,"n.a.")</x:f>
        <x:v>13.813081707142212</x:v>
      </x:c>
      <x:c r="V8" s="2" t="str">
        <x:v>H1 actual + H2 estimate</x:v>
      </x:c>
    </x:row>
    <x:row r="9" ht="24" customHeight="1">
      <x:c r="C9" s="2" t="str">
        <x:v>C</x:v>
      </x:c>
      <x:c r="D9" s="25" t="n">
        <x:f>'C'!Q30</x:f>
        <x:v>49399</x:v>
      </x:c>
      <x:c r="E9" s="25" t="n">
        <x:f>IF(COUNT('C'!M30,'C'!P30)=2,'C'!M30-'C'!P30,"n.a.")</x:f>
        <x:v>41961</x:v>
      </x:c>
      <x:c r="F9" s="33" t="n">
        <x:f>Assumptions!E11</x:f>
        <x:v>0.03</x:v>
      </x:c>
      <x:c r="G9" s="27" t="n">
        <x:f>IF(COUNT(E9:F9)=2,E9*(1+F9),"n.a.")</x:f>
        <x:v>43219.83</x:v>
      </x:c>
      <x:c r="H9" s="25" t="n">
        <x:f>'C'!Q31</x:f>
        <x:v>28526</x:v>
      </x:c>
      <x:c r="I9" s="25" t="n">
        <x:f>IF(COUNT('C'!M31,'C'!P31)=2,'C'!M31-'C'!P31,"n.a.")</x:f>
        <x:v>28130</x:v>
      </x:c>
      <x:c r="J9" s="25" t="n">
        <x:f>IF(COUNT(I9,Assumptions!F11)=2,I9*(1+Assumptions!F11),"n.a.")</x:f>
        <x:v>28692.600000000002</x:v>
      </x:c>
      <x:c r="K9" s="25" t="n">
        <x:f>'C'!Q33</x:f>
        <x:v>5327</x:v>
      </x:c>
      <x:c r="L9" s="25" t="n">
        <x:f>IF(COUNT('C'!M33,'C'!P33,Assumptions!G11)=3,('C'!M33-'C'!P33)*(1+Assumptions!G11),"n.a.")</x:f>
        <x:v>4670</x:v>
      </x:c>
      <x:c r="M9" s="27" t="n">
        <x:f>IF(COUNT(G9,J9,L9)=3,G9-J9-L9,"n.a.")</x:f>
        <x:v>9857.23</x:v>
      </x:c>
      <x:c r="N9" s="25" t="n">
        <x:f>IF(COUNT(M9,Assumptions!H11)=2,M9*Assumptions!H11,"n.a.")</x:f>
        <x:v>2267.1629</x:v>
      </x:c>
      <x:c r="O9" s="27" t="n">
        <x:f>IF(COUNT(D9,G9)=2,D9+G9,"n.a.")</x:f>
        <x:v>92618.83</x:v>
      </x:c>
      <x:c r="P9" s="27" t="n">
        <x:f>IF(COUNT(H9,J9)=2,H9+J9,"n.a.")</x:f>
        <x:v>57218.600000000006</x:v>
      </x:c>
      <x:c r="Q9" s="27" t="n">
        <x:f>IF(COUNT(K9,L9)=2,K9+L9,"n.a.")</x:f>
        <x:v>9997</x:v>
      </x:c>
      <x:c r="R9" s="25" t="n">
        <x:f>IF(COUNT('C'!Q36,M9,N9,'C'!Q55)=4,'C'!Q36+M9-N9-'C'!Q55,"n.a.")</x:f>
        <x:v>17714.0671</x:v>
      </x:c>
      <x:c r="S9" s="25" t="n">
        <x:f>IF(COUNT('C'!Q39,'C'!M39,'C'!P39,Assumptions!I11)=4,('C'!Q39+(2*'C'!M39-'C'!P39)*(1+Assumptions!I11))/2,"n.a.")</x:f>
        <x:v>1788.6009999999999</x:v>
      </x:c>
      <x:c r="T9" s="31" t="n">
        <x:f>IF(COUNT(R9:S9)=2,R9/S9,"n.a.")</x:f>
        <x:v>9.903867380147949</x:v>
      </x:c>
      <x:c r="U9" s="40" t="n">
        <x:f>IF(AND(ISNUMBER(T9),T9&gt;0),Multiples!D9/T9,"n.a.")</x:f>
        <x:v>12.932321982399301</x:v>
      </x:c>
      <x:c r="V9" s="2" t="str">
        <x:v>H1 actual + H2 estimate</x:v>
      </x:c>
    </x:row>
    <x:row r="10" ht="24" customHeight="1">
      <x:c r="C10" s="2" t="str">
        <x:v>WFC</x:v>
      </x:c>
      <x:c r="D10" s="25" t="n">
        <x:f>'WFC'!Q30</x:f>
        <x:v>44068</x:v>
      </x:c>
      <x:c r="E10" s="25" t="n">
        <x:f>IF(COUNT('WFC'!M30,'WFC'!P30)=2,'WFC'!M30-'WFC'!P30,"n.a.")</x:f>
        <x:v>42728</x:v>
      </x:c>
      <x:c r="F10" s="33" t="n">
        <x:f>Assumptions!E12</x:f>
        <x:v>0.03</x:v>
      </x:c>
      <x:c r="G10" s="27" t="n">
        <x:f>IF(COUNT(E10:F10)=2,E10*(1+F10),"n.a.")</x:f>
        <x:v>44009.840000000004</x:v>
      </x:c>
      <x:c r="H10" s="25" t="n">
        <x:f>'WFC'!Q31</x:f>
        <x:v>27991</x:v>
      </x:c>
      <x:c r="I10" s="25" t="n">
        <x:f>IF(COUNT('WFC'!M31,'WFC'!P31)=2,'WFC'!M31-'WFC'!P31,"n.a.")</x:f>
        <x:v>27572</x:v>
      </x:c>
      <x:c r="J10" s="25" t="n">
        <x:f>IF(COUNT(I10,Assumptions!F12)=2,I10*(1+Assumptions!F12),"n.a.")</x:f>
        <x:v>28123.44</x:v>
      </x:c>
      <x:c r="K10" s="25" t="n">
        <x:f>'WFC'!Q33</x:f>
        <x:v>2049</x:v>
      </x:c>
      <x:c r="L10" s="25" t="n">
        <x:f>IF(COUNT('WFC'!M33,'WFC'!P33,Assumptions!G12)=3,('WFC'!M33-'WFC'!P33)*(1+Assumptions!G12),"n.a.")</x:f>
        <x:v>1721</x:v>
      </x:c>
      <x:c r="M10" s="27" t="n">
        <x:f>IF(COUNT(G10,J10,L10)=3,G10-J10-L10,"n.a.")</x:f>
        <x:v>14165.400000000005</x:v>
      </x:c>
      <x:c r="N10" s="25" t="n">
        <x:f>IF(COUNT(M10,Assumptions!H12)=2,M10*Assumptions!H12,"n.a.")</x:f>
        <x:v>3258.0420000000013</x:v>
      </x:c>
      <x:c r="O10" s="27" t="n">
        <x:f>IF(COUNT(D10,G10)=2,D10+G10,"n.a.")</x:f>
        <x:v>88077.84</x:v>
      </x:c>
      <x:c r="P10" s="27" t="n">
        <x:f>IF(COUNT(H10,J10)=2,H10+J10,"n.a.")</x:f>
        <x:v>56114.44</x:v>
      </x:c>
      <x:c r="Q10" s="27" t="n">
        <x:f>IF(COUNT(K10,L10)=2,K10+L10,"n.a.")</x:f>
        <x:v>3770</x:v>
      </x:c>
      <x:c r="R10" s="25" t="n">
        <x:f>IF(COUNT('WFC'!Q36,M10,N10,'WFC'!Q55)=4,'WFC'!Q36+M10-N10-'WFC'!Q55,"n.a.")</x:f>
        <x:v>21567.358000000004</x:v>
      </x:c>
      <x:c r="S10" s="25" t="n">
        <x:f>IF(COUNT('WFC'!Q39,'WFC'!M39,'WFC'!P39,Assumptions!I12)=4,('WFC'!Q39+(2*'WFC'!M39-'WFC'!P39)*(1+Assumptions!I12))/2,"n.a.")</x:f>
        <x:v>3127.2480000000005</x:v>
      </x:c>
      <x:c r="T10" s="31" t="n">
        <x:f>IF(COUNT(R10:S10)=2,R10/S10,"n.a.")</x:f>
        <x:v>6.896593426552675</x:v>
      </x:c>
      <x:c r="U10" s="40" t="n">
        <x:f>IF(AND(ISNUMBER(T10),T10&gt;0),Multiples!D10/T10,"n.a.")</x:f>
        <x:v>11.894277900082086</x:v>
      </x:c>
      <x:c r="V10" s="2" t="str">
        <x:v>H1 actual + H2 estimate</x:v>
      </x:c>
    </x:row>
    <x:row r="11" ht="24" customHeight="1">
      <x:c r="C11" s="2" t="str">
        <x:v>GS</x:v>
      </x:c>
      <x:c r="D11" s="25" t="n">
        <x:f>'GS'!Q30</x:f>
        <x:v>37565</x:v>
      </x:c>
      <x:c r="E11" s="25" t="n">
        <x:f>IF(COUNT('GS'!M30,'GS'!P30)=2,'GS'!M30-'GS'!P30,"n.a.")</x:f>
        <x:v>28638</x:v>
      </x:c>
      <x:c r="F11" s="33" t="n">
        <x:f>Assumptions!E13</x:f>
        <x:v>0.03</x:v>
      </x:c>
      <x:c r="G11" s="27" t="n">
        <x:f>IF(COUNT(E11:F11)=2,E11*(1+F11),"n.a.")</x:f>
        <x:v>29497.14</x:v>
      </x:c>
      <x:c r="H11" s="25" t="n">
        <x:f>'GS'!Q31</x:f>
        <x:v>22099</x:v>
      </x:c>
      <x:c r="I11" s="25" t="n">
        <x:f>IF(COUNT('GS'!M31,'GS'!P31)=2,'GS'!M31-'GS'!P31,"n.a.")</x:f>
        <x:v>19175</x:v>
      </x:c>
      <x:c r="J11" s="25" t="n">
        <x:f>IF(COUNT(I11,Assumptions!F13)=2,I11*(1+Assumptions!F13),"n.a.")</x:f>
        <x:v>19558.5</x:v>
      </x:c>
      <x:c r="K11" s="25" t="n">
        <x:f>'GS'!Q33</x:f>
        <x:v>417</x:v>
      </x:c>
      <x:c r="L11" s="25" t="n">
        <x:f>IF(COUNT('GS'!M33,'GS'!P33,Assumptions!G13)=3,('GS'!M33-'GS'!P33)*(1+Assumptions!G13),"n.a.")</x:f>
        <x:v>-1784</x:v>
      </x:c>
      <x:c r="M11" s="27" t="n">
        <x:f>IF(COUNT(G11,J11,L11)=3,G11-J11-L11,"n.a.")</x:f>
        <x:v>11722.64</x:v>
      </x:c>
      <x:c r="N11" s="25" t="n">
        <x:f>IF(COUNT(M11,Assumptions!H13)=2,M11*Assumptions!H13,"n.a.")</x:f>
        <x:v>2696.2072</x:v>
      </x:c>
      <x:c r="O11" s="27" t="n">
        <x:f>IF(COUNT(D11,G11)=2,D11+G11,"n.a.")</x:f>
        <x:v>67062.14</x:v>
      </x:c>
      <x:c r="P11" s="27" t="n">
        <x:f>IF(COUNT(H11,J11)=2,H11+J11,"n.a.")</x:f>
        <x:v>41657.5</x:v>
      </x:c>
      <x:c r="Q11" s="27" t="n">
        <x:f>IF(COUNT(K11,L11)=2,K11+L11,"n.a.")</x:f>
        <x:v>-1367</x:v>
      </x:c>
      <x:c r="R11" s="25" t="n">
        <x:f>IF(COUNT('GS'!Q36,M11,N11,'GS'!Q55)=4,'GS'!Q36+M11-N11-'GS'!Q55,"n.a.")</x:f>
        <x:v>20372.4328</x:v>
      </x:c>
      <x:c r="S11" s="25" t="n">
        <x:f>IF(COUNT('GS'!Q39,'GS'!M39,'GS'!P39,Assumptions!I13)=4,('GS'!Q39+(2*'GS'!M39-'GS'!P39)*(1+Assumptions!I13))/2,"n.a.")</x:f>
        <x:v>308.581</x:v>
      </x:c>
      <x:c r="T11" s="31" t="n">
        <x:f>IF(COUNT(R11:S11)=2,R11/S11,"n.a.")</x:f>
        <x:v>66.01972512889645</x:v>
      </x:c>
      <x:c r="U11" s="40" t="n">
        <x:f>IF(AND(ISNUMBER(T11),T11&gt;0),Multiples!D11/T11,"n.a.")</x:f>
        <x:v>13.368580755710601</x:v>
      </x:c>
      <x:c r="V11" s="2" t="str">
        <x:v>H1 actual + H2 estimate</x:v>
      </x:c>
    </x:row>
    <x:row r="12" ht="24" customHeight="1">
      <x:c r="C12" s="2" t="str">
        <x:v>MS</x:v>
      </x:c>
      <x:c r="D12" s="25" t="n">
        <x:f>'MS'!Q30</x:f>
        <x:v>41928</x:v>
      </x:c>
      <x:c r="E12" s="25" t="n">
        <x:f>IF(COUNT('MS'!M30,'MS'!P30)=2,'MS'!M30-'MS'!P30,"n.a.")</x:f>
        <x:v>36114</x:v>
      </x:c>
      <x:c r="F12" s="33" t="n">
        <x:f>Assumptions!E14</x:f>
        <x:v>0.03</x:v>
      </x:c>
      <x:c r="G12" s="27" t="n">
        <x:f>IF(COUNT(E12:F12)=2,E12*(1+F12),"n.a.")</x:f>
        <x:v>37197.42</x:v>
      </x:c>
      <x:c r="H12" s="25" t="n">
        <x:f>'MS'!Q31</x:f>
        <x:v>27373</x:v>
      </x:c>
      <x:c r="I12" s="25" t="n">
        <x:f>IF(COUNT('MS'!M31,'MS'!P31)=2,'MS'!M31-'MS'!P31,"n.a.")</x:f>
        <x:v>24308</x:v>
      </x:c>
      <x:c r="J12" s="25" t="n">
        <x:f>IF(COUNT(I12,Assumptions!F14)=2,I12*(1+Assumptions!F14),"n.a.")</x:f>
        <x:v>24794.16</x:v>
      </x:c>
      <x:c r="K12" s="25" t="n">
        <x:f>'MS'!Q33</x:f>
        <x:v>196</x:v>
      </x:c>
      <x:c r="L12" s="25" t="n">
        <x:f>IF(COUNT('MS'!M33,'MS'!P33,Assumptions!G14)=3,('MS'!M33-'MS'!P33)*(1+Assumptions!G14),"n.a.")</x:f>
        <x:v>18</x:v>
      </x:c>
      <x:c r="M12" s="27" t="n">
        <x:f>IF(COUNT(G12,J12,L12)=3,G12-J12-L12,"n.a.")</x:f>
        <x:v>12385.259999999998</x:v>
      </x:c>
      <x:c r="N12" s="25" t="n">
        <x:f>IF(COUNT(M12,Assumptions!H14)=2,M12*Assumptions!H14,"n.a.")</x:f>
        <x:v>2848.6097999999997</x:v>
      </x:c>
      <x:c r="O12" s="27" t="n">
        <x:f>IF(COUNT(D12,G12)=2,D12+G12,"n.a.")</x:f>
        <x:v>79125.42</x:v>
      </x:c>
      <x:c r="P12" s="27" t="n">
        <x:f>IF(COUNT(H12,J12)=2,H12+J12,"n.a.")</x:f>
        <x:v>52167.16</x:v>
      </x:c>
      <x:c r="Q12" s="27" t="n">
        <x:f>IF(COUNT(K12,L12)=2,K12+L12,"n.a.")</x:f>
        <x:v>214</x:v>
      </x:c>
      <x:c r="R12" s="25" t="n">
        <x:f>IF(COUNT('MS'!Q36,M12,N12,'MS'!Q55)=4,'MS'!Q36+M12-N12-'MS'!Q55,"n.a.")</x:f>
        <x:v>20082.6502</x:v>
      </x:c>
      <x:c r="S12" s="25" t="n">
        <x:f>IF(COUNT('MS'!Q39,'MS'!M39,'MS'!P39,Assumptions!I14)=4,('MS'!Q39+(2*'MS'!M39-'MS'!P39)*(1+Assumptions!I14))/2,"n.a.")</x:f>
        <x:v>1572.56</x:v>
      </x:c>
      <x:c r="T12" s="31" t="n">
        <x:f>IF(COUNT(R12:S12)=2,R12/S12,"n.a.")</x:f>
        <x:v>12.770673424225468</x:v>
      </x:c>
      <x:c r="U12" s="40" t="n">
        <x:f>IF(AND(ISNUMBER(T12),T12&gt;0),Multiples!D12/T12,"n.a.")</x:f>
        <x:v>14.677378100190074</x:v>
      </x:c>
      <x:c r="V12" s="2" t="str">
        <x:v>H1 actual + H2 estimate</x:v>
      </x:c>
    </x:row>
    <x:row r="13" ht="24" customHeight="1">
      <x:c r="C13" s="2" t="str">
        <x:v>USB</x:v>
      </x:c>
      <x:c r="D13" s="25" t="n">
        <x:f>'USB'!Q30</x:f>
        <x:v>14946</x:v>
      </x:c>
      <x:c r="E13" s="25" t="n">
        <x:f>IF(COUNT('USB'!M30,'USB'!P30)=2,'USB'!M30-'USB'!P30,"n.a.")</x:f>
        <x:v>14637</x:v>
      </x:c>
      <x:c r="F13" s="33" t="n">
        <x:f>Assumptions!E15</x:f>
        <x:v>0.03</x:v>
      </x:c>
      <x:c r="G13" s="27" t="n">
        <x:f>IF(COUNT(E13:F13)=2,E13*(1+F13),"n.a.")</x:f>
        <x:v>15076.11</x:v>
      </x:c>
      <x:c r="H13" s="25" t="n">
        <x:f>'USB'!Q31</x:f>
        <x:v>8693</x:v>
      </x:c>
      <x:c r="I13" s="25" t="n">
        <x:f>IF(COUNT('USB'!M31,'USB'!P31)=2,'USB'!M31-'USB'!P31,"n.a.")</x:f>
        <x:v>8424</x:v>
      </x:c>
      <x:c r="J13" s="25" t="n">
        <x:f>IF(COUNT(I13,Assumptions!F15)=2,I13*(1+Assumptions!F15),"n.a.")</x:f>
        <x:v>8592.48</x:v>
      </x:c>
      <x:c r="K13" s="25" t="n">
        <x:f>'USB'!Q33</x:f>
        <x:v>1114</x:v>
      </x:c>
      <x:c r="L13" s="25" t="n">
        <x:f>IF(COUNT('USB'!M33,'USB'!P33,Assumptions!G15)=3,('USB'!M33-'USB'!P33)*(1+Assumptions!G15),"n.a.")</x:f>
        <x:v>1148</x:v>
      </x:c>
      <x:c r="M13" s="27" t="n">
        <x:f>IF(COUNT(G13,J13,L13)=3,G13-J13-L13,"n.a.")</x:f>
        <x:v>5335.630000000001</x:v>
      </x:c>
      <x:c r="N13" s="25" t="n">
        <x:f>IF(COUNT(M13,Assumptions!H15)=2,M13*Assumptions!H15,"n.a.")</x:f>
        <x:v>1227.1949000000002</x:v>
      </x:c>
      <x:c r="O13" s="27" t="n">
        <x:f>IF(COUNT(D13,G13)=2,D13+G13,"n.a.")</x:f>
        <x:v>30022.11</x:v>
      </x:c>
      <x:c r="P13" s="27" t="n">
        <x:f>IF(COUNT(H13,J13)=2,H13+J13,"n.a.")</x:f>
        <x:v>17285.48</x:v>
      </x:c>
      <x:c r="Q13" s="27" t="n">
        <x:f>IF(COUNT(K13,L13)=2,K13+L13,"n.a.")</x:f>
        <x:v>2262</x:v>
      </x:c>
      <x:c r="R13" s="25" t="n">
        <x:f>IF(COUNT('USB'!Q36,M13,N13,'USB'!Q55)=4,'USB'!Q36+M13-N13-'USB'!Q55,"n.a.")</x:f>
        <x:v>7864.435100000001</x:v>
      </x:c>
      <x:c r="S13" s="25" t="n">
        <x:f>IF(COUNT('USB'!Q39,'USB'!M39,'USB'!P39,Assumptions!I15)=4,('USB'!Q39+(2*'USB'!M39-'USB'!P39)*(1+Assumptions!I15))/2,"n.a.")</x:f>
        <x:v>1547.72</x:v>
      </x:c>
      <x:c r="T13" s="31" t="n">
        <x:f>IF(COUNT(R13:S13)=2,R13/S13,"n.a.")</x:f>
        <x:v>5.081303530354328</x:v>
      </x:c>
      <x:c r="U13" s="40" t="n">
        <x:f>IF(AND(ISNUMBER(T13),T13&gt;0),Multiples!D13/T13,"n.a.")</x:f>
        <x:v>11.223497757733847</x:v>
      </x:c>
      <x:c r="V13" s="2" t="str">
        <x:v>H1 actual + H2 estimate</x:v>
      </x:c>
    </x:row>
    <x:row r="14" ht="24" customHeight="1">
      <x:c r="C14" s="2" t="str">
        <x:v>PNC</x:v>
      </x:c>
      <x:c r="D14" s="25" t="n">
        <x:f>'PNC'!Q30</x:f>
        <x:v>13040</x:v>
      </x:c>
      <x:c r="E14" s="25" t="n">
        <x:f>IF(COUNT('PNC'!M30,'PNC'!P30)=2,'PNC'!M30-'PNC'!P30,"n.a.")</x:f>
        <x:v>11986</x:v>
      </x:c>
      <x:c r="F14" s="33" t="n">
        <x:f>Assumptions!E16</x:f>
        <x:v>0.03</x:v>
      </x:c>
      <x:c r="G14" s="27" t="n">
        <x:f>IF(COUNT(E14:F14)=2,E14*(1+F14),"n.a.")</x:f>
        <x:v>12345.58</x:v>
      </x:c>
      <x:c r="H14" s="25" t="n">
        <x:f>'PNC'!Q31</x:f>
        <x:v>7866</x:v>
      </x:c>
      <x:c r="I14" s="25" t="n">
        <x:f>IF(COUNT('PNC'!M31,'PNC'!P31)=2,'PNC'!M31-'PNC'!P31,"n.a.")</x:f>
        <x:v>7064</x:v>
      </x:c>
      <x:c r="J14" s="25" t="n">
        <x:f>IF(COUNT(I14,Assumptions!F16)=2,I14*(1+Assumptions!F16),"n.a.")</x:f>
        <x:v>7205.28</x:v>
      </x:c>
      <x:c r="K14" s="25" t="n">
        <x:f>'PNC'!Q33</x:f>
        <x:v>401</x:v>
      </x:c>
      <x:c r="L14" s="25" t="n">
        <x:f>IF(COUNT('PNC'!M33,'PNC'!P33,Assumptions!G16)=3,('PNC'!M33-'PNC'!P33)*(1+Assumptions!G16),"n.a.")</x:f>
        <x:v>306</x:v>
      </x:c>
      <x:c r="M14" s="27" t="n">
        <x:f>IF(COUNT(G14,J14,L14)=3,G14-J14-L14,"n.a.")</x:f>
        <x:v>4834.3</x:v>
      </x:c>
      <x:c r="N14" s="25" t="n">
        <x:f>IF(COUNT(M14,Assumptions!H16)=2,M14*Assumptions!H16,"n.a.")</x:f>
        <x:v>1111.8890000000001</x:v>
      </x:c>
      <x:c r="O14" s="27" t="n">
        <x:f>IF(COUNT(D14,G14)=2,D14+G14,"n.a.")</x:f>
        <x:v>25385.58</x:v>
      </x:c>
      <x:c r="P14" s="27" t="n">
        <x:f>IF(COUNT(H14,J14)=2,H14+J14,"n.a.")</x:f>
        <x:v>15071.279999999999</x:v>
      </x:c>
      <x:c r="Q14" s="27" t="n">
        <x:f>IF(COUNT(K14,L14)=2,K14+L14,"n.a.")</x:f>
        <x:v>707</x:v>
      </x:c>
      <x:c r="R14" s="25" t="n">
        <x:f>IF(COUNT('PNC'!Q36,M14,N14,'PNC'!Q55)=4,'PNC'!Q36+M14-N14-'PNC'!Q55,"n.a.")</x:f>
        <x:v>7154.410999999999</x:v>
      </x:c>
      <x:c r="S14" s="25" t="n">
        <x:f>IF(COUNT('PNC'!Q39,'PNC'!M39,'PNC'!P39,Assumptions!I16)=4,('PNC'!Q39+(2*'PNC'!M39-'PNC'!P39)*(1+Assumptions!I16))/2,"n.a.")</x:f>
        <x:v>397.03</x:v>
      </x:c>
      <x:c r="T14" s="31" t="n">
        <x:f>IF(COUNT(R14:S14)=2,R14/S14,"n.a.")</x:f>
        <x:v>18.019824698385513</x:v>
      </x:c>
      <x:c r="U14" s="40" t="n">
        <x:f>IF(AND(ISNUMBER(T14),T14&gt;0),Multiples!D14/T14,"n.a.")</x:f>
        <x:v>12.191017190942123</x:v>
      </x:c>
      <x:c r="V14" s="2" t="str">
        <x:v>H1 actual + H2 estimate</x:v>
      </x:c>
    </x:row>
    <x:row r="15" ht="24" customHeight="1">
      <x:c r="C15" s="2" t="str">
        <x:v>TFC</x:v>
      </x:c>
      <x:c r="D15" s="25" t="n">
        <x:f>'TFC'!Q30</x:f>
        <x:v>10417</x:v>
      </x:c>
      <x:c r="E15" s="25" t="n">
        <x:f>IF(COUNT('TFC'!M30,'TFC'!P30)=2,'TFC'!M30-'TFC'!P30,"n.a.")</x:f>
        <x:v>10433</x:v>
      </x:c>
      <x:c r="F15" s="33" t="n">
        <x:f>Assumptions!E17</x:f>
        <x:v>0.03</x:v>
      </x:c>
      <x:c r="G15" s="27" t="n">
        <x:f>IF(COUNT(E15:F15)=2,E15*(1+F15),"n.a.")</x:f>
        <x:v>10745.99</x:v>
      </x:c>
      <x:c r="H15" s="25" t="n">
        <x:f>'TFC'!Q31</x:f>
        <x:v>6038</x:v>
      </x:c>
      <x:c r="I15" s="25" t="n">
        <x:f>IF(COUNT('TFC'!M31,'TFC'!P31)=2,'TFC'!M31-'TFC'!P31,"n.a.")</x:f>
        <x:v>6184</x:v>
      </x:c>
      <x:c r="J15" s="25" t="n">
        <x:f>IF(COUNT(I15,Assumptions!F17)=2,I15*(1+Assumptions!F17),"n.a.")</x:f>
        <x:v>6307.68</x:v>
      </x:c>
      <x:c r="K15" s="25" t="n">
        <x:f>'TFC'!Q33</x:f>
        <x:v>874</x:v>
      </x:c>
      <x:c r="L15" s="25" t="n">
        <x:f>IF(COUNT('TFC'!M33,'TFC'!P33,Assumptions!G17)=3,('TFC'!M33-'TFC'!P33)*(1+Assumptions!G17),"n.a.")</x:f>
        <x:v>948</x:v>
      </x:c>
      <x:c r="M15" s="27" t="n">
        <x:f>IF(COUNT(G15,J15,L15)=3,G15-J15-L15,"n.a.")</x:f>
        <x:v>3490.3099999999995</x:v>
      </x:c>
      <x:c r="N15" s="25" t="n">
        <x:f>IF(COUNT(M15,Assumptions!H17)=2,M15*Assumptions!H17,"n.a.")</x:f>
        <x:v>802.7712999999999</x:v>
      </x:c>
      <x:c r="O15" s="27" t="n">
        <x:f>IF(COUNT(D15,G15)=2,D15+G15,"n.a.")</x:f>
        <x:v>21162.989999999998</x:v>
      </x:c>
      <x:c r="P15" s="27" t="n">
        <x:f>IF(COUNT(H15,J15)=2,H15+J15,"n.a.")</x:f>
        <x:v>12345.68</x:v>
      </x:c>
      <x:c r="Q15" s="27" t="n">
        <x:f>IF(COUNT(K15,L15)=2,K15+L15,"n.a.")</x:f>
        <x:v>1822</x:v>
      </x:c>
      <x:c r="R15" s="25" t="n">
        <x:f>IF(COUNT('TFC'!Q36,M15,N15,'TFC'!Q55)=4,'TFC'!Q36+M15-N15-'TFC'!Q55,"n.a.")</x:f>
        <x:v>5445.538699999999</x:v>
      </x:c>
      <x:c r="S15" s="25" t="n">
        <x:f>IF(COUNT('TFC'!Q39,'TFC'!M39,'TFC'!P39,Assumptions!I17)=4,('TFC'!Q39+(2*'TFC'!M39-'TFC'!P39)*(1+Assumptions!I17))/2,"n.a.")</x:f>
        <x:v>1265.240395</x:v>
      </x:c>
      <x:c r="T15" s="31" t="n">
        <x:f>IF(COUNT(R15:S15)=2,R15/S15,"n.a.")</x:f>
        <x:v>4.303955771187655</x:v>
      </x:c>
      <x:c r="U15" s="40" t="n">
        <x:f>IF(AND(ISNUMBER(T15),T15&gt;0),Multiples!D15/T15,"n.a.")</x:f>
        <x:v>10.729664234545012</x:v>
      </x:c>
      <x:c r="V15" s="2" t="str">
        <x:v>H1 actual + H2 estimate</x:v>
      </x:c>
    </x:row>
    <x:row r="16" ht="24" customHeight="1">
      <x:c r="C16" s="2" t="str">
        <x:v>COF</x:v>
      </x:c>
      <x:c r="D16" s="25" t="n">
        <x:f>'COF'!Q30</x:f>
        <x:v>31081</x:v>
      </x:c>
      <x:c r="E16" s="25" t="n">
        <x:f>IF(COUNT('COF'!M30,'COF'!P30)=2,'COF'!M30-'COF'!P30,"n.a.")</x:f>
        <x:v>30942</x:v>
      </x:c>
      <x:c r="F16" s="33" t="n">
        <x:f>Assumptions!E18</x:f>
        <x:v>0.03</x:v>
      </x:c>
      <x:c r="G16" s="27" t="n">
        <x:f>IF(COUNT(E16:F16)=2,E16*(1+F16),"n.a.")</x:f>
        <x:v>31870.260000000002</x:v>
      </x:c>
      <x:c r="H16" s="25" t="n">
        <x:f>'COF'!Q31</x:f>
        <x:v>17507</x:v>
      </x:c>
      <x:c r="I16" s="25" t="n">
        <x:f>IF(COUNT('COF'!M31,'COF'!P31)=2,'COF'!M31-'COF'!P31,"n.a.")</x:f>
        <x:v>17605</x:v>
      </x:c>
      <x:c r="J16" s="25" t="n">
        <x:f>IF(COUNT(I16,Assumptions!F18)=2,I16*(1+Assumptions!F18),"n.a.")</x:f>
        <x:v>17957.1</x:v>
      </x:c>
      <x:c r="K16" s="25" t="n">
        <x:f>'COF'!Q33</x:f>
        <x:v>7057</x:v>
      </x:c>
      <x:c r="L16" s="25" t="n">
        <x:f>IF(COUNT('COF'!M33,'COF'!P33,Assumptions!G18)=3,('COF'!M33-'COF'!P33)*(1+Assumptions!G18),"n.a.")</x:f>
        <x:v>6856</x:v>
      </x:c>
      <x:c r="M16" s="27" t="n">
        <x:f>IF(COUNT(G16,J16,L16)=3,G16-J16-L16,"n.a.")</x:f>
        <x:v>7057.1600000000035</x:v>
      </x:c>
      <x:c r="N16" s="25" t="n">
        <x:f>IF(COUNT(M16,Assumptions!H18)=2,M16*Assumptions!H18,"n.a.")</x:f>
        <x:v>1623.146800000001</x:v>
      </x:c>
      <x:c r="O16" s="27" t="n">
        <x:f>IF(COUNT(D16,G16)=2,D16+G16,"n.a.")</x:f>
        <x:v>62951.26</x:v>
      </x:c>
      <x:c r="P16" s="27" t="n">
        <x:f>IF(COUNT(H16,J16)=2,H16+J16,"n.a.")</x:f>
        <x:v>35464.1</x:v>
      </x:c>
      <x:c r="Q16" s="27" t="n">
        <x:f>IF(COUNT(K16,L16)=2,K16+L16,"n.a.")</x:f>
        <x:v>13913</x:v>
      </x:c>
      <x:c r="R16" s="25" t="n">
        <x:f>IF(COUNT('COF'!Q36,M16,N16,'COF'!Q55)=4,'COF'!Q36+M16-N16-'COF'!Q55,"n.a.")</x:f>
        <x:v>10272.013200000003</x:v>
      </x:c>
      <x:c r="S16" s="25" t="n">
        <x:f>IF(COUNT('COF'!Q39,'COF'!M39,'COF'!P39,Assumptions!I18)=4,('COF'!Q39+(2*'COF'!M39-'COF'!P39)*(1+Assumptions!I18))/2,"n.a.")</x:f>
        <x:v>626.9105</x:v>
      </x:c>
      <x:c r="T16" s="31" t="n">
        <x:f>IF(COUNT(R16:S16)=2,R16/S16,"n.a.")</x:f>
        <x:v>16.38513503921214</x:v>
      </x:c>
      <x:c r="U16" s="40" t="n">
        <x:f>IF(AND(ISNUMBER(T16),T16&gt;0),Multiples!D16/T16,"n.a.")</x:f>
        <x:v>12.169566709049978</x:v>
      </x:c>
      <x:c r="V16" s="2" t="str">
        <x:v>H1 actual + H2 estimate</x:v>
      </x:c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</x:row>
    <x:row r="23" ht="24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</x:row>
    <x:row r="24" ht="24" customHeight="1">
      <x:c r="C24" s="21" t="str">
        <x:v>Interpretation and calculation notes</x:v>
      </x:c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"/>
      <x:c r="T24" s="2"/>
      <x:c r="U24" s="2"/>
      <x:c r="V24" s="2"/>
    </x:row>
    <x:row r="25" ht="24" customHeight="1">
      <x:c r="C25" s="22" t="str">
        <x:v>The FY2026 estimate uses only financial disclosures available by 8 October 2026. No Q3 release after the cutoff is included.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"/>
      <x:c r="T25" s="2"/>
      <x:c r="U25" s="2"/>
      <x:c r="V25" s="2"/>
    </x:row>
    <x:row r="26" ht="24" customHeight="1">
      <x:c r="C26" s="22" t="str">
        <x:v>H2 2025 revenue, expenses and provision are reconstructed from the full year less H1 2025.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"/>
      <x:c r="T26" s="2"/>
      <x:c r="U26" s="2"/>
      <x:c r="V26" s="2"/>
    </x:row>
    <x:row r="27" ht="24" customHeight="1">
      <x:c r="C27" s="22" t="str">
        <x:v>Growth applies to matched H2 amounts. The tax rate and share-count change are explicit analyst assumptions.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"/>
      <x:c r="T27" s="2"/>
      <x:c r="U27" s="2"/>
      <x:c r="V27" s="2"/>
    </x:row>
    <x:row r="28" ht="24" customHeight="1">
      <x:c r="C28" s="22" t="str">
        <x:v>Other claims on common income use the H1 2026 run rate; no claim is invented when its source bridge is unavailable.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"/>
      <x:c r="T28" s="2"/>
      <x:c r="U28" s="2"/>
      <x:c r="V28" s="2"/>
    </x:row>
    <x:row r="29" ht="24" customHeight="1">
      <x:c r="C29" s="22" t="str">
        <x:v>The model forecasts earnings only. It does not invent a December 2026 balance sheet from June stocks.</x:v>
      </x:c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"/>
      <x:c r="T29" s="2"/>
      <x:c r="U29" s="2"/>
      <x:c r="V29" s="2"/>
    </x:row>
    <x:row r="30" ht="24" customHeight="1">
      <x:c r="C30" s="22" t="str">
        <x:v>Reported EPS and calculated common EPS can differ through participating securities, allocation rules and rounding.</x:v>
      </x:c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"/>
      <x:c r="T30" s="2"/>
      <x:c r="U30" s="2"/>
      <x:c r="V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</x:row>
    <x:row r="54" ht="24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</x:row>
  </x:sheetData>
  <x:mergeCells>
    <x:mergeCell ref="C25:R25"/>
    <x:mergeCell ref="C26:R26"/>
    <x:mergeCell ref="C27:R27"/>
    <x:mergeCell ref="C28:R28"/>
    <x:mergeCell ref="C29:R29"/>
    <x:mergeCell ref="C30:R30"/>
  </x:mergeCells>
  <x:pageMargins left="0.7" right="0.7" top="0.75" bottom="0.75" header="0.3" footer="0.3"/>
  <x:drawing xmlns:r="http://schemas.openxmlformats.org/officeDocument/2006/relationships" r:id="Re2a1d05ad6a24708"/>
  <x:legacyDrawing xmlns:r="http://schemas.openxmlformats.org/officeDocument/2006/relationships" r:id="Rbbeb3f1b4d2d43f5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Incremental annual credit cost stress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LTM common</x:v>
      </x:c>
      <x:c r="E6" s="10" t="str">
        <x:v>Gross loans</x:v>
      </x:c>
      <x:c r="F6" s="10" t="str">
        <x:v>Tax assumption</x:v>
      </x:c>
      <x:c r="G6" s="10" t="str">
        <x:v>Extra cost 50bp</x:v>
      </x:c>
      <x:c r="H6" s="10" t="str">
        <x:v>Income 50bp</x:v>
      </x:c>
      <x:c r="I6" s="10" t="str">
        <x:v>Income 100bp</x:v>
      </x:c>
      <x:c r="J6" s="10" t="str">
        <x:v>Income 200bp</x:v>
      </x:c>
      <x:c r="K6" s="10" t="str">
        <x:v>Selected TCE</x:v>
      </x:c>
      <x:c r="L6" s="10" t="str">
        <x:v>Return 100bp</x:v>
      </x:c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25" t="n">
        <x:f>'BAC'!R36</x:f>
        <x:v>32125</x:v>
      </x:c>
      <x:c r="E7" s="25" t="n">
        <x:f>'BAC'!Q21</x:f>
        <x:v>1217619</x:v>
      </x:c>
      <x:c r="F7" s="33" t="n">
        <x:f>Assumptions!H9</x:f>
        <x:v>0.23</x:v>
      </x:c>
      <x:c r="G7" s="27" t="n">
        <x:f>IF(ISNUMBER(E7),E7*0.005,"n.a.")</x:f>
        <x:v>6088.095</x:v>
      </x:c>
      <x:c r="H7" s="27" t="n">
        <x:f>IF(COUNT(D7,E7,F7)=3,D7-E7*0.005*(1-F7),"n.a.")</x:f>
        <x:v>27437.16685</x:v>
      </x:c>
      <x:c r="I7" s="27" t="n">
        <x:f>IF(COUNT(D7,E7,F7)=3,D7-E7*0.01*(1-F7),"n.a.")</x:f>
        <x:v>22749.3337</x:v>
      </x:c>
      <x:c r="J7" s="27" t="n">
        <x:f>IF(COUNT(D7,E7,F7)=3,D7-E7*0.02*(1-F7),"n.a.")</x:f>
        <x:v>13373.667399999998</x:v>
      </x:c>
      <x:c r="K7" s="25" t="n">
        <x:f>'BAC'!Q15</x:f>
        <x:v>206090</x:v>
      </x:c>
      <x:c r="L7" s="18" t="n">
        <x:f>IF(AND(ISNUMBER(I7),ISNUMBER(K7),K7&lt;&gt;0),I7/K7,"n.a.")</x:f>
        <x:v>0.110385432092775</x:v>
      </x:c>
      <x:c r="M7" s="2"/>
      <x:c r="N7" s="2"/>
      <x:c r="O7" s="2"/>
      <x:c r="P7" s="2"/>
      <x:c r="Q7" s="2"/>
      <x:c r="R7" s="2"/>
    </x:row>
    <x:row r="8" ht="24" customHeight="1">
      <x:c r="C8" s="2" t="str">
        <x:v>JPM</x:v>
      </x:c>
      <x:c r="D8" s="25" t="n">
        <x:f>'JPM'!R36</x:f>
        <x:v>63634</x:v>
      </x:c>
      <x:c r="E8" s="25" t="n">
        <x:f>'JPM'!Q21</x:f>
        <x:v>1463808</x:v>
      </x:c>
      <x:c r="F8" s="33" t="n">
        <x:f>Assumptions!H10</x:f>
        <x:v>0.23</x:v>
      </x:c>
      <x:c r="G8" s="27" t="n">
        <x:f>IF(ISNUMBER(E8),E8*0.005,"n.a.")</x:f>
        <x:v>7319.04</x:v>
      </x:c>
      <x:c r="H8" s="27" t="n">
        <x:f>IF(COUNT(D8,E8,F8)=3,D8-E8*0.005*(1-F8),"n.a.")</x:f>
        <x:v>57998.3392</x:v>
      </x:c>
      <x:c r="I8" s="27" t="n">
        <x:f>IF(COUNT(D8,E8,F8)=3,D8-E8*0.01*(1-F8),"n.a.")</x:f>
        <x:v>52362.678400000004</x:v>
      </x:c>
      <x:c r="J8" s="27" t="n">
        <x:f>IF(COUNT(D8,E8,F8)=3,D8-E8*0.02*(1-F8),"n.a.")</x:f>
        <x:v>41091.3568</x:v>
      </x:c>
      <x:c r="K8" s="25" t="n">
        <x:f>'JPM'!Q15</x:f>
        <x:v>301314</x:v>
      </x:c>
      <x:c r="L8" s="18" t="n">
        <x:f>IF(AND(ISNUMBER(I8),ISNUMBER(K8),K8&lt;&gt;0),I8/K8,"n.a.")</x:f>
        <x:v>0.1737811001148304</x:v>
      </x:c>
      <x:c r="M8" s="2"/>
      <x:c r="N8" s="2"/>
      <x:c r="O8" s="2"/>
      <x:c r="P8" s="2"/>
      <x:c r="Q8" s="2"/>
      <x:c r="R8" s="2"/>
    </x:row>
    <x:row r="9" ht="24" customHeight="1">
      <x:c r="C9" s="2" t="str">
        <x:v>C</x:v>
      </x:c>
      <x:c r="D9" s="25" t="n">
        <x:f>'C'!R36</x:f>
        <x:v>16457</x:v>
      </x:c>
      <x:c r="E9" s="25" t="n">
        <x:f>'C'!Q21</x:f>
        <x:v>793658</x:v>
      </x:c>
      <x:c r="F9" s="33" t="n">
        <x:f>Assumptions!H11</x:f>
        <x:v>0.23</x:v>
      </x:c>
      <x:c r="G9" s="27" t="n">
        <x:f>IF(ISNUMBER(E9),E9*0.005,"n.a.")</x:f>
        <x:v>3968.29</x:v>
      </x:c>
      <x:c r="H9" s="27" t="n">
        <x:f>IF(COUNT(D9,E9,F9)=3,D9-E9*0.005*(1-F9),"n.a.")</x:f>
        <x:v>13401.4167</x:v>
      </x:c>
      <x:c r="I9" s="27" t="n">
        <x:f>IF(COUNT(D9,E9,F9)=3,D9-E9*0.01*(1-F9),"n.a.")</x:f>
        <x:v>10345.8334</x:v>
      </x:c>
      <x:c r="J9" s="27" t="n">
        <x:f>IF(COUNT(D9,E9,F9)=3,D9-E9*0.02*(1-F9),"n.a.")</x:f>
        <x:v>4234.666799999999</x:v>
      </x:c>
      <x:c r="K9" s="25" t="n">
        <x:f>'C'!Q15</x:f>
        <x:v>169237</x:v>
      </x:c>
      <x:c r="L9" s="18" t="n">
        <x:f>IF(AND(ISNUMBER(I9),ISNUMBER(K9),K9&lt;&gt;0),I9/K9,"n.a.")</x:f>
        <x:v>0.06113221931374344</x:v>
      </x:c>
      <x:c r="M9" s="2"/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25" t="n">
        <x:f>'WFC'!R36</x:f>
        <x:v>21615</x:v>
      </x:c>
      <x:c r="E10" s="25" t="n">
        <x:f>'WFC'!Q21</x:f>
        <x:v>1031115</x:v>
      </x:c>
      <x:c r="F10" s="33" t="n">
        <x:f>Assumptions!H12</x:f>
        <x:v>0.23</x:v>
      </x:c>
      <x:c r="G10" s="27" t="n">
        <x:f>IF(ISNUMBER(E10),E10*0.005,"n.a.")</x:f>
        <x:v>5155.575</x:v>
      </x:c>
      <x:c r="H10" s="27" t="n">
        <x:f>IF(COUNT(D10,E10,F10)=3,D10-E10*0.005*(1-F10),"n.a.")</x:f>
        <x:v>17645.20725</x:v>
      </x:c>
      <x:c r="I10" s="27" t="n">
        <x:f>IF(COUNT(D10,E10,F10)=3,D10-E10*0.01*(1-F10),"n.a.")</x:f>
        <x:v>13675.414499999999</x:v>
      </x:c>
      <x:c r="J10" s="27" t="n">
        <x:f>IF(COUNT(D10,E10,F10)=3,D10-E10*0.02*(1-F10),"n.a.")</x:f>
        <x:v>5735.829</x:v>
      </x:c>
      <x:c r="K10" s="25" t="n">
        <x:f>'WFC'!Q15</x:f>
        <x:v>139703</x:v>
      </x:c>
      <x:c r="L10" s="18" t="n">
        <x:f>IF(AND(ISNUMBER(I10),ISNUMBER(K10),K10&lt;&gt;0),I10/K10,"n.a.")</x:f>
        <x:v>0.0978891970823819</x:v>
      </x:c>
      <x:c r="M10" s="2"/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25" t="n">
        <x:f>'GS'!R36</x:f>
        <x:v>20046</x:v>
      </x:c>
      <x:c r="E11" s="25" t="n">
        <x:f>'GS'!Q21</x:f>
        <x:v>263076</x:v>
      </x:c>
      <x:c r="F11" s="33" t="n">
        <x:f>Assumptions!H13</x:f>
        <x:v>0.23</x:v>
      </x:c>
      <x:c r="G11" s="27" t="n">
        <x:f>IF(ISNUMBER(E11),E11*0.005,"n.a.")</x:f>
        <x:v>1315.38</x:v>
      </x:c>
      <x:c r="H11" s="27" t="n">
        <x:f>IF(COUNT(D11,E11,F11)=3,D11-E11*0.005*(1-F11),"n.a.")</x:f>
        <x:v>19033.1574</x:v>
      </x:c>
      <x:c r="I11" s="27" t="n">
        <x:f>IF(COUNT(D11,E11,F11)=3,D11-E11*0.01*(1-F11),"n.a.")</x:f>
        <x:v>18020.3148</x:v>
      </x:c>
      <x:c r="J11" s="27" t="n">
        <x:f>IF(COUNT(D11,E11,F11)=3,D11-E11*0.02*(1-F11),"n.a.")</x:f>
        <x:v>15994.6296</x:v>
      </x:c>
      <x:c r="K11" s="25" t="n">
        <x:f>'GS'!Q15</x:f>
        <x:v>100443</x:v>
      </x:c>
      <x:c r="L11" s="18" t="n">
        <x:f>IF(AND(ISNUMBER(I11),ISNUMBER(K11),K11&lt;&gt;0),I11/K11,"n.a.")</x:f>
        <x:v>0.17940836892565934</x:v>
      </x:c>
      <x:c r="M11" s="2"/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25" t="n">
        <x:f>'MS'!R36</x:f>
        <x:v>19547</x:v>
      </x:c>
      <x:c r="E12" s="25" t="n">
        <x:f>'MS'!Q21</x:f>
        <x:v>316901</x:v>
      </x:c>
      <x:c r="F12" s="33" t="n">
        <x:f>Assumptions!H14</x:f>
        <x:v>0.23</x:v>
      </x:c>
      <x:c r="G12" s="27" t="n">
        <x:f>IF(ISNUMBER(E12),E12*0.005,"n.a.")</x:f>
        <x:v>1584.505</x:v>
      </x:c>
      <x:c r="H12" s="27" t="n">
        <x:f>IF(COUNT(D12,E12,F12)=3,D12-E12*0.005*(1-F12),"n.a.")</x:f>
        <x:v>18326.93115</x:v>
      </x:c>
      <x:c r="I12" s="27" t="n">
        <x:f>IF(COUNT(D12,E12,F12)=3,D12-E12*0.01*(1-F12),"n.a.")</x:f>
        <x:v>17106.8623</x:v>
      </x:c>
      <x:c r="J12" s="27" t="n">
        <x:f>IF(COUNT(D12,E12,F12)=3,D12-E12*0.02*(1-F12),"n.a.")</x:f>
        <x:v>14666.7246</x:v>
      </x:c>
      <x:c r="K12" s="25" t="n">
        <x:f>'MS'!Q15</x:f>
        <x:v>83602</x:v>
      </x:c>
      <x:c r="L12" s="18" t="n">
        <x:f>IF(AND(ISNUMBER(I12),ISNUMBER(K12),K12&lt;&gt;0),I12/K12,"n.a.")</x:f>
        <x:v>0.20462264419511494</x:v>
      </x:c>
      <x:c r="M12" s="2"/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25" t="n">
        <x:f>'USB'!R36</x:f>
        <x:v>7797</x:v>
      </x:c>
      <x:c r="E13" s="25" t="n">
        <x:f>'USB'!Q21</x:f>
        <x:v>410300</x:v>
      </x:c>
      <x:c r="F13" s="33" t="n">
        <x:f>Assumptions!H15</x:f>
        <x:v>0.23</x:v>
      </x:c>
      <x:c r="G13" s="27" t="n">
        <x:f>IF(ISNUMBER(E13),E13*0.005,"n.a.")</x:f>
        <x:v>2051.5</x:v>
      </x:c>
      <x:c r="H13" s="27" t="n">
        <x:f>IF(COUNT(D13,E13,F13)=3,D13-E13*0.005*(1-F13),"n.a.")</x:f>
        <x:v>6217.345</x:v>
      </x:c>
      <x:c r="I13" s="27" t="n">
        <x:f>IF(COUNT(D13,E13,F13)=3,D13-E13*0.01*(1-F13),"n.a.")</x:f>
        <x:v>4637.6900000000005</x:v>
      </x:c>
      <x:c r="J13" s="27" t="n">
        <x:f>IF(COUNT(D13,E13,F13)=3,D13-E13*0.02*(1-F13),"n.a.")</x:f>
        <x:v>1478.38</x:v>
      </x:c>
      <x:c r="K13" s="25" t="n">
        <x:f>'USB'!Q15</x:f>
        <x:v>46807</x:v>
      </x:c>
      <x:c r="L13" s="18" t="n">
        <x:f>IF(AND(ISNUMBER(I13),ISNUMBER(K13),K13&lt;&gt;0),I13/K13,"n.a.")</x:f>
        <x:v>0.09908112034524752</x:v>
      </x:c>
      <x:c r="M13" s="2"/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25" t="n">
        <x:f>'PNC'!R36</x:f>
        <x:v>7261</x:v>
      </x:c>
      <x:c r="E14" s="25" t="n">
        <x:f>'PNC'!Q21</x:f>
        <x:v>367953</x:v>
      </x:c>
      <x:c r="F14" s="33" t="n">
        <x:f>Assumptions!H16</x:f>
        <x:v>0.23</x:v>
      </x:c>
      <x:c r="G14" s="27" t="n">
        <x:f>IF(ISNUMBER(E14),E14*0.005,"n.a.")</x:f>
        <x:v>1839.765</x:v>
      </x:c>
      <x:c r="H14" s="27" t="n">
        <x:f>IF(COUNT(D14,E14,F14)=3,D14-E14*0.005*(1-F14),"n.a.")</x:f>
        <x:v>5844.38095</x:v>
      </x:c>
      <x:c r="I14" s="27" t="n">
        <x:f>IF(COUNT(D14,E14,F14)=3,D14-E14*0.01*(1-F14),"n.a.")</x:f>
        <x:v>4427.7618999999995</x:v>
      </x:c>
      <x:c r="J14" s="27" t="n">
        <x:f>IF(COUNT(D14,E14,F14)=3,D14-E14*0.02*(1-F14),"n.a.")</x:f>
        <x:v>1594.5238</x:v>
      </x:c>
      <x:c r="K14" s="25" t="n">
        <x:f>'PNC'!Q15</x:f>
        <x:v>44378</x:v>
      </x:c>
      <x:c r="L14" s="18" t="n">
        <x:f>IF(AND(ISNUMBER(I14),ISNUMBER(K14),K14&lt;&gt;0),I14/K14,"n.a.")</x:f>
        <x:v>0.09977380458785884</x:v>
      </x:c>
      <x:c r="M14" s="2"/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25" t="n">
        <x:f>'TFC'!R36</x:f>
        <x:v>5533</x:v>
      </x:c>
      <x:c r="E15" s="25" t="n">
        <x:f>'TFC'!Q21</x:f>
        <x:v>329796</x:v>
      </x:c>
      <x:c r="F15" s="33" t="n">
        <x:f>Assumptions!H17</x:f>
        <x:v>0.23</x:v>
      </x:c>
      <x:c r="G15" s="27" t="n">
        <x:f>IF(ISNUMBER(E15),E15*0.005,"n.a.")</x:f>
        <x:v>1648.98</x:v>
      </x:c>
      <x:c r="H15" s="27" t="n">
        <x:f>IF(COUNT(D15,E15,F15)=3,D15-E15*0.005*(1-F15),"n.a.")</x:f>
        <x:v>4263.2854</x:v>
      </x:c>
      <x:c r="I15" s="27" t="n">
        <x:f>IF(COUNT(D15,E15,F15)=3,D15-E15*0.01*(1-F15),"n.a.")</x:f>
        <x:v>2993.5708</x:v>
      </x:c>
      <x:c r="J15" s="27" t="n">
        <x:f>IF(COUNT(D15,E15,F15)=3,D15-E15*0.02*(1-F15),"n.a.")</x:f>
        <x:v>454.1415999999999</x:v>
      </x:c>
      <x:c r="K15" s="25" t="n">
        <x:f>'TFC'!Q15</x:f>
        <x:v>40429.00000000001</x:v>
      </x:c>
      <x:c r="L15" s="18" t="n">
        <x:f>IF(AND(ISNUMBER(I15),ISNUMBER(K15),K15&lt;&gt;0),I15/K15,"n.a.")</x:f>
        <x:v>0.07404513591728708</x:v>
      </x:c>
      <x:c r="M15" s="2"/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25" t="n">
        <x:f>'COF'!R36</x:f>
        <x:v>10195</x:v>
      </x:c>
      <x:c r="E16" s="25" t="n">
        <x:f>'COF'!Q21</x:f>
        <x:v>457168</x:v>
      </x:c>
      <x:c r="F16" s="33" t="n">
        <x:f>Assumptions!H18</x:f>
        <x:v>0.23</x:v>
      </x:c>
      <x:c r="G16" s="27" t="n">
        <x:f>IF(ISNUMBER(E16),E16*0.005,"n.a.")</x:f>
        <x:v>2285.84</x:v>
      </x:c>
      <x:c r="H16" s="27" t="n">
        <x:f>IF(COUNT(D16,E16,F16)=3,D16-E16*0.005*(1-F16),"n.a.")</x:f>
        <x:v>8434.9032</x:v>
      </x:c>
      <x:c r="I16" s="27" t="n">
        <x:f>IF(COUNT(D16,E16,F16)=3,D16-E16*0.01*(1-F16),"n.a.")</x:f>
        <x:v>6674.8063999999995</x:v>
      </x:c>
      <x:c r="J16" s="27" t="n">
        <x:f>IF(COUNT(D16,E16,F16)=3,D16-E16*0.02*(1-F16),"n.a.")</x:f>
        <x:v>3154.612799999999</x:v>
      </x:c>
      <x:c r="K16" s="25" t="n">
        <x:f>'COF'!Q15</x:f>
        <x:v>64544.73959555999</x:v>
      </x:c>
      <x:c r="L16" s="18" t="n">
        <x:f>IF(AND(ISNUMBER(I16),ISNUMBER(K16),K16&lt;&gt;0),I16/K16,"n.a.")</x:f>
        <x:v>0.10341363900179337</x:v>
      </x:c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The stress subtracts incremental annual credit costs from LTM common earnings after the selected tax assumption.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50, 100 and 200 basis points are analytical loan-loss shocks, not issuer guidance or a regulatory stress test.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Loans and tangible equity are held constant. RWA, capital distributions, demand and funding responses are not modeled.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A uniform basis-point shock has different economic severity for cards, commercial lending and markets exposures.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Compare earnings resilience with capital ratios and loan-allowance definitions before drawing a solvency conclusion.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</x:sheetData>
  <x:mergeCells>
    <x:mergeCell ref="C24:R24"/>
    <x:mergeCell ref="C25:R25"/>
    <x:mergeCell ref="C26:R26"/>
    <x:mergeCell ref="C27:R27"/>
    <x:mergeCell ref="C28:R28"/>
  </x:mergeCells>
  <x:pageMargins left="0.7" right="0.7" top="0.75" bottom="0.75" header="0.3" footer="0.3"/>
  <x:drawing xmlns:r="http://schemas.openxmlformats.org/officeDocument/2006/relationships" r:id="R2cddf03e224d4d2f"/>
  <x:legacyDrawing xmlns:r="http://schemas.openxmlformats.org/officeDocument/2006/relationships" r:id="R4c807f6e3f9f4517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Frozen historical bank price return risk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Observations</x:v>
      </x:c>
      <x:c r="E6" s="10" t="str">
        <x:v>Annual volatility</x:v>
      </x:c>
      <x:c r="F6" s="10" t="str">
        <x:v>One-year return</x:v>
      </x:c>
      <x:c r="G6" s="10" t="str">
        <x:v>Daily VaR95</x:v>
      </x:c>
      <x:c r="H6" s="10" t="str">
        <x:v>Daily CVaR95</x:v>
      </x:c>
      <x:c r="I6" s="10" t="str">
        <x:v>Max drawdown</x:v>
      </x:c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BAC</x:v>
      </x:c>
      <x:c r="D7" s="2" t="n">
        <x:v>252</x:v>
      </x:c>
      <x:c r="E7" s="18" t="n">
        <x:v>0.22258570182682913</x:v>
      </x:c>
      <x:c r="F7" s="18" t="n">
        <x:v>0.06601709354511298</x:v>
      </x:c>
      <x:c r="G7" s="18" t="n">
        <x:v>0.02534122897052646</x:v>
      </x:c>
      <x:c r="H7" s="18" t="n">
        <x:v>0.03314648388327201</x:v>
      </x:c>
      <x:c r="I7" s="18" t="n">
        <x:v>-0.18393010968204182</x:v>
      </x:c>
      <x:c r="J7" s="2"/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JPM</x:v>
      </x:c>
      <x:c r="D8" s="2" t="n">
        <x:v>252</x:v>
      </x:c>
      <x:c r="E8" s="18" t="n">
        <x:v>0.22410704086962713</x:v>
      </x:c>
      <x:c r="F8" s="18" t="n">
        <x:v>0.07712311351697632</x:v>
      </x:c>
      <x:c r="G8" s="18" t="n">
        <x:v>0.023835260165877312</x:v>
      </x:c>
      <x:c r="H8" s="18" t="n">
        <x:v>0.032599552150888673</x:v>
      </x:c>
      <x:c r="I8" s="18" t="n">
        <x:v>-0.15471740617447138</x:v>
      </x:c>
      <x:c r="J8" s="2"/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C</x:v>
      </x:c>
      <x:c r="D9" s="2" t="n">
        <x:v>252</x:v>
      </x:c>
      <x:c r="E9" s="18" t="n">
        <x:v>0.29348962847325794</x:v>
      </x:c>
      <x:c r="F9" s="18" t="n">
        <x:v>0.30961142979997947</x:v>
      </x:c>
      <x:c r="G9" s="18" t="n">
        <x:v>0.028691736292742107</x:v>
      </x:c>
      <x:c r="H9" s="18" t="n">
        <x:v>0.04140661586606182</x:v>
      </x:c>
      <x:c r="I9" s="18" t="n">
        <x:v>-0.14761248395080973</x:v>
      </x:c>
      <x:c r="J9" s="2"/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2" t="n">
        <x:v>252</x:v>
      </x:c>
      <x:c r="E10" s="18" t="n">
        <x:v>0.26785159851455886</x:v>
      </x:c>
      <x:c r="F10" s="18" t="n">
        <x:v>0.010968688641153301</x:v>
      </x:c>
      <x:c r="G10" s="18" t="n">
        <x:v>0.027765141933857585</x:v>
      </x:c>
      <x:c r="H10" s="18" t="n">
        <x:v>0.03805798720266366</x:v>
      </x:c>
      <x:c r="I10" s="18" t="n">
        <x:v>-0.2383027426719745</x:v>
      </x:c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2" t="n">
        <x:v>252</x:v>
      </x:c>
      <x:c r="E11" s="18" t="n">
        <x:v>0.321255229228865</x:v>
      </x:c>
      <x:c r="F11" s="18" t="n">
        <x:v>0.11769771362999792</x:v>
      </x:c>
      <x:c r="G11" s="18" t="n">
        <x:v>0.030976063786254306</x:v>
      </x:c>
      <x:c r="H11" s="18" t="n">
        <x:v>0.044528549695063875</x:v>
      </x:c>
      <x:c r="I11" s="18" t="n">
        <x:v>-0.2339093388397261</x:v>
      </x:c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2" t="n">
        <x:v>252</x:v>
      </x:c>
      <x:c r="E12" s="18" t="n">
        <x:v>0.28398648012725086</x:v>
      </x:c>
      <x:c r="F12" s="18" t="n">
        <x:v>0.2017695773187289</x:v>
      </x:c>
      <x:c r="G12" s="18" t="n">
        <x:v>0.02892098799032177</x:v>
      </x:c>
      <x:c r="H12" s="18" t="n">
        <x:v>0.03993957222804785</x:v>
      </x:c>
      <x:c r="I12" s="18" t="n">
        <x:v>-0.19275219073303262</x:v>
      </x:c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2" t="n">
        <x:v>252</x:v>
      </x:c>
      <x:c r="E13" s="18" t="n">
        <x:v>0.2254486781687992</x:v>
      </x:c>
      <x:c r="F13" s="18" t="n">
        <x:v>0.2006315532483549</x:v>
      </x:c>
      <x:c r="G13" s="18" t="n">
        <x:v>0.0225324490628642</x:v>
      </x:c>
      <x:c r="H13" s="18" t="n">
        <x:v>0.03307007629910974</x:v>
      </x:c>
      <x:c r="I13" s="18" t="n">
        <x:v>-0.16213544859527207</x:v>
      </x:c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2" t="n">
        <x:v>252</x:v>
      </x:c>
      <x:c r="E14" s="18" t="n">
        <x:v>0.21893749057933384</x:v>
      </x:c>
      <x:c r="F14" s="18" t="n">
        <x:v>0.13348122100546433</x:v>
      </x:c>
      <x:c r="G14" s="18" t="n">
        <x:v>0.023016832037905742</x:v>
      </x:c>
      <x:c r="H14" s="18" t="n">
        <x:v>0.03317441262296982</x:v>
      </x:c>
      <x:c r="I14" s="18" t="n">
        <x:v>-0.172096653178882</x:v>
      </x:c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2" t="n">
        <x:v>252</x:v>
      </x:c>
      <x:c r="E15" s="18" t="n">
        <x:v>0.24492011534415659</x:v>
      </x:c>
      <x:c r="F15" s="18" t="n">
        <x:v>0.0216814054357235</x:v>
      </x:c>
      <x:c r="G15" s="18" t="n">
        <x:v>0.027619385683300458</x:v>
      </x:c>
      <x:c r="H15" s="18" t="n">
        <x:v>0.03874096428958645</x:v>
      </x:c>
      <x:c r="I15" s="18" t="n">
        <x:v>-0.2146568580442576</x:v>
      </x:c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2" t="n">
        <x:v>252</x:v>
      </x:c>
      <x:c r="E16" s="18" t="n">
        <x:v>0.3209611036628706</x:v>
      </x:c>
      <x:c r="F16" s="18" t="n">
        <x:v>-0.06687261164143321</x:v>
      </x:c>
      <x:c r="G16" s="18" t="n">
        <x:v>0.03379728218308166</x:v>
      </x:c>
      <x:c r="H16" s="18" t="n">
        <x:v>0.05184378086600673</x:v>
      </x:c>
      <x:c r="I16" s="18" t="n">
        <x:v>-0.3172830718898717</x:v>
      </x:c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1" t="str">
        <x:v>BAC beta against nine-peer equal-weight bank prices</x:v>
      </x:c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</x:row>
    <x:row r="21" ht="24" customHeight="1">
      <x:c r="C21" s="2" t="str">
        <x:v>Beta</x:v>
      </x:c>
      <x:c r="D21" s="2"/>
      <x:c r="E21" s="41" t="n">
        <x:v>0.8559784177276829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 t="str">
        <x:v>HC3 beta SE</x:v>
      </x:c>
      <x:c r="D22" s="2"/>
      <x:c r="E22" s="41" t="n">
        <x:v>0.03242526340157686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" t="str">
        <x:v>Observations</x:v>
      </x:c>
      <x:c r="D23" s="2"/>
      <x:c r="E23" s="2" t="n">
        <x:v>252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4" customHeight="1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4" customHeight="1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4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4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4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4" customHeight="1">
      <x:c r="C29" s="21" t="str">
        <x:v>Interpretation and calculation notes</x:v>
      </x:c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</x:row>
    <x:row r="30" ht="24" customHeight="1">
      <x:c r="C30" s="22" t="str">
        <x:v>The market series are frozen Python outputs on 252 daily observations ending at the chosen cutoff.</x:v>
      </x:c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</x:row>
    <x:row r="31" ht="24" customHeight="1">
      <x:c r="C31" s="22" t="str">
        <x:v>Unadjusted price returns exclude dividend income and are not total shareholder returns. Original daily histories are retained.</x:v>
      </x:c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</x:row>
    <x:row r="32" ht="24" customHeight="1">
      <x:c r="C32" s="22" t="str">
        <x:v>Historical VaR and CVaR describe empirical daily losses. They do not guarantee a maximum loss.</x:v>
      </x:c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</x:row>
    <x:row r="33" ht="24" customHeight="1">
      <x:c r="C33" s="22" t="str">
        <x:v>The benchmark is the equal-weight mean of nine peer-bank returns excluding BAC; it is not the S&amp;P 500.</x:v>
      </x:c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</x:row>
    <x:row r="34" ht="24" customHeight="1">
      <x:c r="C34" s="22" t="str">
        <x:v>Rerun the copyable Python script to refresh statistical results after changing the saved datasets.</x:v>
      </x:c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</x:sheetData>
  <x:mergeCells>
    <x:mergeCell ref="C30:R30"/>
    <x:mergeCell ref="C31:R31"/>
    <x:mergeCell ref="C32:R32"/>
    <x:mergeCell ref="C33:R33"/>
    <x:mergeCell ref="C34:R34"/>
  </x:mergeCells>
  <x:pageMargins left="0.7" right="0.7" top="0.75" bottom="0.75" header="0.3" footer="0.3"/>
  <x:drawing xmlns:r="http://schemas.openxmlformats.org/officeDocument/2006/relationships" r:id="R3997e9cc7ed342a0"/>
  <x:legacyDrawing xmlns:r="http://schemas.openxmlformats.org/officeDocument/2006/relationships" r:id="R30980a5fb5484da7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Daily bank price return correlations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Ticker</x:v>
      </x:c>
      <x:c r="D6" s="10" t="str">
        <x:v>BAC</x:v>
      </x:c>
      <x:c r="E6" s="10" t="str">
        <x:v>JPM</x:v>
      </x:c>
      <x:c r="F6" s="10" t="str">
        <x:v>C</x:v>
      </x:c>
      <x:c r="G6" s="10" t="str">
        <x:v>WFC</x:v>
      </x:c>
      <x:c r="H6" s="10" t="str">
        <x:v>GS</x:v>
      </x:c>
      <x:c r="I6" s="10" t="str">
        <x:v>MS</x:v>
      </x:c>
      <x:c r="J6" s="10" t="str">
        <x:v>USB</x:v>
      </x:c>
      <x:c r="K6" s="10" t="str">
        <x:v>PNC</x:v>
      </x:c>
      <x:c r="L6" s="10" t="str">
        <x:v>TFC</x:v>
      </x:c>
      <x:c r="M6" s="10" t="str">
        <x:v>COF</x:v>
      </x:c>
      <x:c r="N6" s="2"/>
      <x:c r="O6" s="2"/>
      <x:c r="P6" s="2"/>
      <x:c r="Q6" s="2"/>
      <x:c r="R6" s="2"/>
    </x:row>
    <x:row r="7" ht="24" customHeight="1">
      <x:c r="C7" s="2" t="str">
        <x:v>BAC</x:v>
      </x:c>
      <x:c r="D7" s="43" t="n">
        <x:v>1</x:v>
      </x:c>
      <x:c r="E7" s="43" t="n">
        <x:v>0.7500016829437078</x:v>
      </x:c>
      <x:c r="F7" s="43" t="n">
        <x:v>0.7259092721498368</x:v>
      </x:c>
      <x:c r="G7" s="43" t="n">
        <x:v>0.7910708106386352</x:v>
      </x:c>
      <x:c r="H7" s="43" t="n">
        <x:v>0.5543114676934033</x:v>
      </x:c>
      <x:c r="I7" s="43" t="n">
        <x:v>0.6746796487654501</x:v>
      </x:c>
      <x:c r="J7" s="43" t="n">
        <x:v>0.7198492240369629</x:v>
      </x:c>
      <x:c r="K7" s="43" t="n">
        <x:v>0.659782920731361</x:v>
      </x:c>
      <x:c r="L7" s="43" t="n">
        <x:v>0.6885323091149465</x:v>
      </x:c>
      <x:c r="M7" s="43" t="n">
        <x:v>0.6198036352416917</x:v>
      </x:c>
      <x:c r="N7" s="2"/>
      <x:c r="O7" s="2"/>
      <x:c r="P7" s="2"/>
      <x:c r="Q7" s="2"/>
      <x:c r="R7" s="2"/>
    </x:row>
    <x:row r="8" ht="24" customHeight="1">
      <x:c r="C8" s="2" t="str">
        <x:v>JPM</x:v>
      </x:c>
      <x:c r="D8" s="43" t="n">
        <x:v>0.7500016829437077</x:v>
      </x:c>
      <x:c r="E8" s="43" t="n">
        <x:v>1</x:v>
      </x:c>
      <x:c r="F8" s="43" t="n">
        <x:v>0.6662959282560048</x:v>
      </x:c>
      <x:c r="G8" s="43" t="n">
        <x:v>0.6732021742077209</x:v>
      </x:c>
      <x:c r="H8" s="43" t="n">
        <x:v>0.630928882390343</x:v>
      </x:c>
      <x:c r="I8" s="43" t="n">
        <x:v>0.6433118023225208</x:v>
      </x:c>
      <x:c r="J8" s="43" t="n">
        <x:v>0.6266758376357631</x:v>
      </x:c>
      <x:c r="K8" s="43" t="n">
        <x:v>0.5994052583686849</x:v>
      </x:c>
      <x:c r="L8" s="43" t="n">
        <x:v>0.6095819212977776</x:v>
      </x:c>
      <x:c r="M8" s="43" t="n">
        <x:v>0.580107365480093</x:v>
      </x:c>
      <x:c r="N8" s="2"/>
      <x:c r="O8" s="2"/>
      <x:c r="P8" s="2"/>
      <x:c r="Q8" s="2"/>
      <x:c r="R8" s="2"/>
    </x:row>
    <x:row r="9" ht="24" customHeight="1">
      <x:c r="C9" s="2" t="str">
        <x:v>C</x:v>
      </x:c>
      <x:c r="D9" s="43" t="n">
        <x:v>0.7259092721498368</x:v>
      </x:c>
      <x:c r="E9" s="43" t="n">
        <x:v>0.6662959282560047</x:v>
      </x:c>
      <x:c r="F9" s="43" t="n">
        <x:v>1</x:v>
      </x:c>
      <x:c r="G9" s="43" t="n">
        <x:v>0.6826084219362458</x:v>
      </x:c>
      <x:c r="H9" s="43" t="n">
        <x:v>0.6623391322328966</x:v>
      </x:c>
      <x:c r="I9" s="43" t="n">
        <x:v>0.7435227809595485</x:v>
      </x:c>
      <x:c r="J9" s="43" t="n">
        <x:v>0.6530525140937568</x:v>
      </x:c>
      <x:c r="K9" s="43" t="n">
        <x:v>0.6306378245153451</x:v>
      </x:c>
      <x:c r="L9" s="43" t="n">
        <x:v>0.6016064138887267</x:v>
      </x:c>
      <x:c r="M9" s="43" t="n">
        <x:v>0.633270874699921</x:v>
      </x:c>
      <x:c r="N9" s="2"/>
      <x:c r="O9" s="2"/>
      <x:c r="P9" s="2"/>
      <x:c r="Q9" s="2"/>
      <x:c r="R9" s="2"/>
    </x:row>
    <x:row r="10" ht="24" customHeight="1">
      <x:c r="C10" s="2" t="str">
        <x:v>WFC</x:v>
      </x:c>
      <x:c r="D10" s="43" t="n">
        <x:v>0.7910708106386353</x:v>
      </x:c>
      <x:c r="E10" s="43" t="n">
        <x:v>0.6732021742077208</x:v>
      </x:c>
      <x:c r="F10" s="43" t="n">
        <x:v>0.6826084219362459</x:v>
      </x:c>
      <x:c r="G10" s="43" t="n">
        <x:v>1</x:v>
      </x:c>
      <x:c r="H10" s="43" t="n">
        <x:v>0.4290220331677089</x:v>
      </x:c>
      <x:c r="I10" s="43" t="n">
        <x:v>0.5443333034797944</x:v>
      </x:c>
      <x:c r="J10" s="43" t="n">
        <x:v>0.6884903124218408</x:v>
      </x:c>
      <x:c r="K10" s="43" t="n">
        <x:v>0.6481585963231982</x:v>
      </x:c>
      <x:c r="L10" s="43" t="n">
        <x:v>0.6641561108920407</x:v>
      </x:c>
      <x:c r="M10" s="43" t="n">
        <x:v>0.565530676508938</x:v>
      </x:c>
      <x:c r="N10" s="2"/>
      <x:c r="O10" s="2"/>
      <x:c r="P10" s="2"/>
      <x:c r="Q10" s="2"/>
      <x:c r="R10" s="2"/>
    </x:row>
    <x:row r="11" ht="24" customHeight="1">
      <x:c r="C11" s="2" t="str">
        <x:v>GS</x:v>
      </x:c>
      <x:c r="D11" s="43" t="n">
        <x:v>0.5543114676934033</x:v>
      </x:c>
      <x:c r="E11" s="43" t="n">
        <x:v>0.6309288823903428</x:v>
      </x:c>
      <x:c r="F11" s="43" t="n">
        <x:v>0.6623391322328966</x:v>
      </x:c>
      <x:c r="G11" s="43" t="n">
        <x:v>0.429022033167709</x:v>
      </x:c>
      <x:c r="H11" s="43" t="n">
        <x:v>0.9999999999999998</x:v>
      </x:c>
      <x:c r="I11" s="43" t="n">
        <x:v>0.8459770782461477</x:v>
      </x:c>
      <x:c r="J11" s="43" t="n">
        <x:v>0.49213052108591226</x:v>
      </x:c>
      <x:c r="K11" s="43" t="n">
        <x:v>0.4918260307632238</x:v>
      </x:c>
      <x:c r="L11" s="43" t="n">
        <x:v>0.45854924717329326</x:v>
      </x:c>
      <x:c r="M11" s="43" t="n">
        <x:v>0.5231716111341439</x:v>
      </x:c>
      <x:c r="N11" s="2"/>
      <x:c r="O11" s="2"/>
      <x:c r="P11" s="2"/>
      <x:c r="Q11" s="2"/>
      <x:c r="R11" s="2"/>
    </x:row>
    <x:row r="12" ht="24" customHeight="1">
      <x:c r="C12" s="2" t="str">
        <x:v>MS</x:v>
      </x:c>
      <x:c r="D12" s="43" t="n">
        <x:v>0.6746796487654501</x:v>
      </x:c>
      <x:c r="E12" s="43" t="n">
        <x:v>0.6433118023225208</x:v>
      </x:c>
      <x:c r="F12" s="43" t="n">
        <x:v>0.7435227809595486</x:v>
      </x:c>
      <x:c r="G12" s="43" t="n">
        <x:v>0.5443333034797944</x:v>
      </x:c>
      <x:c r="H12" s="43" t="n">
        <x:v>0.8459770782461477</x:v>
      </x:c>
      <x:c r="I12" s="43" t="n">
        <x:v>1</x:v>
      </x:c>
      <x:c r="J12" s="43" t="n">
        <x:v>0.5288252525416842</x:v>
      </x:c>
      <x:c r="K12" s="43" t="n">
        <x:v>0.4993909070026155</x:v>
      </x:c>
      <x:c r="L12" s="43" t="n">
        <x:v>0.478684023814823</x:v>
      </x:c>
      <x:c r="M12" s="43" t="n">
        <x:v>0.5874624478592295</x:v>
      </x:c>
      <x:c r="N12" s="2"/>
      <x:c r="O12" s="2"/>
      <x:c r="P12" s="2"/>
      <x:c r="Q12" s="2"/>
      <x:c r="R12" s="2"/>
    </x:row>
    <x:row r="13" ht="24" customHeight="1">
      <x:c r="C13" s="2" t="str">
        <x:v>USB</x:v>
      </x:c>
      <x:c r="D13" s="43" t="n">
        <x:v>0.7198492240369628</x:v>
      </x:c>
      <x:c r="E13" s="43" t="n">
        <x:v>0.626675837635763</x:v>
      </x:c>
      <x:c r="F13" s="43" t="n">
        <x:v>0.6530525140937568</x:v>
      </x:c>
      <x:c r="G13" s="43" t="n">
        <x:v>0.6884903124218408</x:v>
      </x:c>
      <x:c r="H13" s="43" t="n">
        <x:v>0.49213052108591226</x:v>
      </x:c>
      <x:c r="I13" s="43" t="n">
        <x:v>0.5288252525416842</x:v>
      </x:c>
      <x:c r="J13" s="43" t="n">
        <x:v>1</x:v>
      </x:c>
      <x:c r="K13" s="43" t="n">
        <x:v>0.8840065391797158</x:v>
      </x:c>
      <x:c r="L13" s="43" t="n">
        <x:v>0.860139097198725</x:v>
      </x:c>
      <x:c r="M13" s="43" t="n">
        <x:v>0.6627654714182679</x:v>
      </x:c>
      <x:c r="N13" s="2"/>
      <x:c r="O13" s="2"/>
      <x:c r="P13" s="2"/>
      <x:c r="Q13" s="2"/>
      <x:c r="R13" s="2"/>
    </x:row>
    <x:row r="14" ht="24" customHeight="1">
      <x:c r="C14" s="2" t="str">
        <x:v>PNC</x:v>
      </x:c>
      <x:c r="D14" s="43" t="n">
        <x:v>0.659782920731361</x:v>
      </x:c>
      <x:c r="E14" s="43" t="n">
        <x:v>0.5994052583686849</x:v>
      </x:c>
      <x:c r="F14" s="43" t="n">
        <x:v>0.6306378245153452</x:v>
      </x:c>
      <x:c r="G14" s="43" t="n">
        <x:v>0.6481585963231982</x:v>
      </x:c>
      <x:c r="H14" s="43" t="n">
        <x:v>0.4918260307632238</x:v>
      </x:c>
      <x:c r="I14" s="43" t="n">
        <x:v>0.49939090700261557</x:v>
      </x:c>
      <x:c r="J14" s="43" t="n">
        <x:v>0.8840065391797158</x:v>
      </x:c>
      <x:c r="K14" s="43" t="n">
        <x:v>1</x:v>
      </x:c>
      <x:c r="L14" s="43" t="n">
        <x:v>0.8468443878112513</x:v>
      </x:c>
      <x:c r="M14" s="43" t="n">
        <x:v>0.6204575268077582</x:v>
      </x:c>
      <x:c r="N14" s="2"/>
      <x:c r="O14" s="2"/>
      <x:c r="P14" s="2"/>
      <x:c r="Q14" s="2"/>
      <x:c r="R14" s="2"/>
    </x:row>
    <x:row r="15" ht="24" customHeight="1">
      <x:c r="C15" s="2" t="str">
        <x:v>TFC</x:v>
      </x:c>
      <x:c r="D15" s="43" t="n">
        <x:v>0.6885323091149465</x:v>
      </x:c>
      <x:c r="E15" s="43" t="n">
        <x:v>0.6095819212977776</x:v>
      </x:c>
      <x:c r="F15" s="43" t="n">
        <x:v>0.6016064138887267</x:v>
      </x:c>
      <x:c r="G15" s="43" t="n">
        <x:v>0.6641561108920409</x:v>
      </x:c>
      <x:c r="H15" s="43" t="n">
        <x:v>0.45854924717329326</x:v>
      </x:c>
      <x:c r="I15" s="43" t="n">
        <x:v>0.47868402381482306</x:v>
      </x:c>
      <x:c r="J15" s="43" t="n">
        <x:v>0.860139097198725</x:v>
      </x:c>
      <x:c r="K15" s="43" t="n">
        <x:v>0.8468443878112513</x:v>
      </x:c>
      <x:c r="L15" s="43" t="n">
        <x:v>1</x:v>
      </x:c>
      <x:c r="M15" s="43" t="n">
        <x:v>0.6328682825783726</x:v>
      </x:c>
      <x:c r="N15" s="2"/>
      <x:c r="O15" s="2"/>
      <x:c r="P15" s="2"/>
      <x:c r="Q15" s="2"/>
      <x:c r="R15" s="2"/>
    </x:row>
    <x:row r="16" ht="24" customHeight="1">
      <x:c r="C16" s="2" t="str">
        <x:v>COF</x:v>
      </x:c>
      <x:c r="D16" s="43" t="n">
        <x:v>0.6198036352416917</x:v>
      </x:c>
      <x:c r="E16" s="43" t="n">
        <x:v>0.5801073654800931</x:v>
      </x:c>
      <x:c r="F16" s="43" t="n">
        <x:v>0.633270874699921</x:v>
      </x:c>
      <x:c r="G16" s="43" t="n">
        <x:v>0.565530676508938</x:v>
      </x:c>
      <x:c r="H16" s="43" t="n">
        <x:v>0.5231716111341439</x:v>
      </x:c>
      <x:c r="I16" s="43" t="n">
        <x:v>0.5874624478592294</x:v>
      </x:c>
      <x:c r="J16" s="43" t="n">
        <x:v>0.6627654714182679</x:v>
      </x:c>
      <x:c r="K16" s="43" t="n">
        <x:v>0.6204575268077581</x:v>
      </x:c>
      <x:c r="L16" s="43" t="n">
        <x:v>0.6328682825783726</x:v>
      </x:c>
      <x:c r="M16" s="43" t="n">
        <x:v>1</x:v>
      </x:c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1" t="str">
        <x:v>Interpretation and calculation notes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</x:row>
    <x:row r="24" ht="24" customHeight="1">
      <x:c r="C24" s="22" t="str">
        <x:v>All correlations use the same 252 shared trading dates and the same unadjusted price-return convention.</x:v>
      </x:c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</x:row>
    <x:row r="25" ht="24" customHeight="1">
      <x:c r="C25" s="22" t="str">
        <x:v>A correlation near one indicates shared historical price variation, not identical credit portfolios or business models.</x:v>
      </x:c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</x:row>
    <x:row r="26" ht="24" customHeight="1">
      <x:c r="C26" s="22" t="str">
        <x:v>Correlations can change quickly during a liquidity or banking shock. This matrix is descriptive.</x:v>
      </x:c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</x:row>
    <x:row r="27" ht="24" customHeight="1">
      <x:c r="C27" s="22" t="str">
        <x:v>The frozen result is reproduced by src/analysis.py and is separate from the live native valuation formulas.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Dividend-excluded returns should not be compared directly with total-return portfolio statistics.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</x:sheetData>
  <x:mergeCells>
    <x:mergeCell ref="C24:R24"/>
    <x:mergeCell ref="C25:R25"/>
    <x:mergeCell ref="C26:R26"/>
    <x:mergeCell ref="C27:R27"/>
    <x:mergeCell ref="C28:R28"/>
  </x:mergeCells>
  <x:conditionalFormatting sqref="D7:M16">
    <x:cfRule type="colorScale" priority="1">
      <x:colorScale>
        <x:cfvo type="min"/>
        <x:cfvo type="percentile" val="50"/>
        <x:cfvo type="max"/>
        <x:color rgb="FFFFFFFF"/>
        <x:color rgb="FFD4DEE3"/>
        <x:color rgb="FF82949D"/>
      </x:colorScale>
    </x:cfRule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24" customHeight="1">
      <x:c r="C2" s="3" t="str">
        <x:v>Bank of America financial history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 ht="24" customHeight="1">
      <x:c r="C6" s="10" t="str">
        <x:v>Metric</x:v>
      </x:c>
      <x:c r="D6" s="10" t="str">
        <x:v>Unit</x:v>
      </x:c>
      <x:c r="E6" s="10" t="str">
        <x:v>FY2017A</x:v>
      </x:c>
      <x:c r="F6" s="10" t="str">
        <x:v>FY2018A</x:v>
      </x:c>
      <x:c r="G6" s="10" t="str">
        <x:v>FY2019A</x:v>
      </x:c>
      <x:c r="H6" s="10" t="str">
        <x:v>FY2020A</x:v>
      </x:c>
      <x:c r="I6" s="10" t="str">
        <x:v>FY2021A</x:v>
      </x:c>
      <x:c r="J6" s="10" t="str">
        <x:v>FY2022A</x:v>
      </x:c>
      <x:c r="K6" s="10" t="str">
        <x:v>FY2023A</x:v>
      </x:c>
      <x:c r="L6" s="10" t="str">
        <x:v>FY2024A</x:v>
      </x:c>
      <x:c r="M6" s="10" t="str">
        <x:v>FY2025A</x:v>
      </x:c>
      <x:c r="N6" s="10" t="str">
        <x:v>FY2026E</x:v>
      </x:c>
      <x:c r="O6" s="10" t="str"/>
      <x:c r="P6" s="10" t="str">
        <x:v>H1 2025A</x:v>
      </x:c>
      <x:c r="Q6" s="10" t="str">
        <x:v>H1 2026A</x:v>
      </x:c>
      <x:c r="R6" s="10" t="str">
        <x:v>LTM Jun26</x:v>
      </x:c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24" customHeight="1">
      <x:c r="C7" s="2" t="str">
        <x:v>Assets</x:v>
      </x:c>
      <x:c r="D7" s="2" t="str">
        <x:v>USDm</x:v>
      </x:c>
      <x:c r="E7" s="25" t="n">
        <x:f>'Historical Inputs'!F48</x:f>
        <x:v>2281234</x:v>
      </x:c>
      <x:c r="F7" s="25" t="n">
        <x:f>'Historical Inputs'!F89</x:f>
        <x:v>2354507</x:v>
      </x:c>
      <x:c r="G7" s="25" t="n">
        <x:f>'Historical Inputs'!F130</x:f>
        <x:v>2434079</x:v>
      </x:c>
      <x:c r="H7" s="25" t="n">
        <x:f>'Historical Inputs'!F171</x:f>
        <x:v>2819627</x:v>
      </x:c>
      <x:c r="I7" s="25" t="n">
        <x:f>'Historical Inputs'!F212</x:f>
        <x:v>3169495</x:v>
      </x:c>
      <x:c r="J7" s="25" t="n">
        <x:f>'Historical Inputs'!F253</x:f>
        <x:v>3051375</x:v>
      </x:c>
      <x:c r="K7" s="25" t="n">
        <x:f>'Historical Inputs'!F294</x:f>
        <x:v>3180151</x:v>
      </x:c>
      <x:c r="L7" s="25" t="n">
        <x:f>'Historical Inputs'!F335</x:f>
        <x:v>3261299</x:v>
      </x:c>
      <x:c r="M7" s="25" t="n">
        <x:f>'Historical Inputs'!F376</x:f>
        <x:v>3411738</x:v>
      </x:c>
      <x:c r="N7" s="26" t="str">
        <x:v>n.a.</x:v>
      </x:c>
      <x:c r="O7" s="27"/>
      <x:c r="P7" s="25" t="n">
        <x:f>'Historical Inputs'!F417</x:f>
        <x:v>3440798</x:v>
      </x:c>
      <x:c r="Q7" s="25" t="n">
        <x:f>'Historical Inputs'!F458</x:f>
        <x:v>3499191</x:v>
      </x:c>
      <x:c r="R7" s="27" t="n">
        <x:f>Q7</x:f>
        <x:v>3499191</x:v>
      </x:c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24" customHeight="1">
      <x:c r="C8" s="2" t="str">
        <x:v>Liabilities</x:v>
      </x:c>
      <x:c r="D8" s="2" t="str">
        <x:v>USDm</x:v>
      </x:c>
      <x:c r="E8" s="25" t="n">
        <x:f>'Historical Inputs'!F49</x:f>
        <x:v>2014088</x:v>
      </x:c>
      <x:c r="F8" s="25" t="n">
        <x:f>'Historical Inputs'!F90</x:f>
        <x:v>2089182</x:v>
      </x:c>
      <x:c r="G8" s="25" t="n">
        <x:f>'Historical Inputs'!F131</x:f>
        <x:v>2169269</x:v>
      </x:c>
      <x:c r="H8" s="25" t="n">
        <x:f>'Historical Inputs'!F172</x:f>
        <x:v>2546703</x:v>
      </x:c>
      <x:c r="I8" s="25" t="n">
        <x:f>'Historical Inputs'!F213</x:f>
        <x:v>2899429</x:v>
      </x:c>
      <x:c r="J8" s="25" t="n">
        <x:f>'Historical Inputs'!F254</x:f>
        <x:v>2778178</x:v>
      </x:c>
      <x:c r="K8" s="25" t="n">
        <x:f>'Historical Inputs'!F295</x:f>
        <x:v>2888505</x:v>
      </x:c>
      <x:c r="L8" s="25" t="n">
        <x:f>'Historical Inputs'!F336</x:f>
        <x:v>2967336</x:v>
      </x:c>
      <x:c r="M8" s="25" t="n">
        <x:f>'Historical Inputs'!F377</x:f>
        <x:v>3108495</x:v>
      </x:c>
      <x:c r="N8" s="26" t="str">
        <x:v>n.a.</x:v>
      </x:c>
      <x:c r="O8" s="27"/>
      <x:c r="P8" s="25" t="n">
        <x:f>'Historical Inputs'!F418</x:f>
        <x:v>3141543</x:v>
      </x:c>
      <x:c r="Q8" s="25" t="n">
        <x:f>'Historical Inputs'!F459</x:f>
        <x:v>3198097</x:v>
      </x:c>
      <x:c r="R8" s="27" t="n">
        <x:f>Q8</x:f>
        <x:v>3198097</x:v>
      </x:c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 ht="24" customHeight="1">
      <x:c r="C9" s="2" t="str">
        <x:v>Shareholders equity attributable to parent</x:v>
      </x:c>
      <x:c r="D9" s="2" t="str">
        <x:v>USDm</x:v>
      </x:c>
      <x:c r="E9" s="25" t="n">
        <x:f>'Historical Inputs'!F50</x:f>
        <x:v>267146</x:v>
      </x:c>
      <x:c r="F9" s="25" t="n">
        <x:f>'Historical Inputs'!F91</x:f>
        <x:v>265325</x:v>
      </x:c>
      <x:c r="G9" s="25" t="n">
        <x:f>'Historical Inputs'!F132</x:f>
        <x:v>264810</x:v>
      </x:c>
      <x:c r="H9" s="25" t="n">
        <x:f>'Historical Inputs'!F173</x:f>
        <x:v>272924</x:v>
      </x:c>
      <x:c r="I9" s="25" t="n">
        <x:f>'Historical Inputs'!F214</x:f>
        <x:v>270066</x:v>
      </x:c>
      <x:c r="J9" s="25" t="n">
        <x:f>'Historical Inputs'!F255</x:f>
        <x:v>273197</x:v>
      </x:c>
      <x:c r="K9" s="25" t="n">
        <x:f>'Historical Inputs'!F296</x:f>
        <x:v>290209</x:v>
      </x:c>
      <x:c r="L9" s="25" t="n">
        <x:f>'Historical Inputs'!F337</x:f>
        <x:v>293963</x:v>
      </x:c>
      <x:c r="M9" s="25" t="n">
        <x:f>'Historical Inputs'!F378</x:f>
        <x:v>303243</x:v>
      </x:c>
      <x:c r="N9" s="26" t="str">
        <x:v>n.a.</x:v>
      </x:c>
      <x:c r="O9" s="27"/>
      <x:c r="P9" s="25" t="n">
        <x:f>'Historical Inputs'!F419</x:f>
        <x:v>298021</x:v>
      </x:c>
      <x:c r="Q9" s="25" t="n">
        <x:f>'Historical Inputs'!F460</x:f>
        <x:v>301094</x:v>
      </x:c>
      <x:c r="R9" s="27" t="n">
        <x:f>Q9</x:f>
        <x:v>301094</x:v>
      </x:c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 ht="24" customHeight="1">
      <x:c r="C10" s="2" t="str">
        <x:v>Preferred equity carrying amount</x:v>
      </x:c>
      <x:c r="D10" s="2" t="str">
        <x:v>USDm</x:v>
      </x:c>
      <x:c r="E10" s="25" t="str">
        <x:f>IF(AND(ISNUMBER('Historical Inputs'!F51),'Historical Inputs'!F51&gt;=1),'Historical Inputs'!F51,IF(COUNT('Historical Inputs'!F50,'Historical Inputs'!F52)=2,'Historical Inputs'!F50-'Historical Inputs'!F52,"n.a."))</x:f>
        <x:v>n.a.</x:v>
      </x:c>
      <x:c r="F10" s="25" t="str">
        <x:f>IF(AND(ISNUMBER('Historical Inputs'!F92),'Historical Inputs'!F92&gt;=1),'Historical Inputs'!F92,IF(COUNT('Historical Inputs'!F91,'Historical Inputs'!F93)=2,'Historical Inputs'!F91-'Historical Inputs'!F93,"n.a."))</x:f>
        <x:v>n.a.</x:v>
      </x:c>
      <x:c r="G10" s="25" t="str">
        <x:f>IF(AND(ISNUMBER('Historical Inputs'!F133),'Historical Inputs'!F133&gt;=1),'Historical Inputs'!F133,IF(COUNT('Historical Inputs'!F132,'Historical Inputs'!F134)=2,'Historical Inputs'!F132-'Historical Inputs'!F134,"n.a."))</x:f>
        <x:v>n.a.</x:v>
      </x:c>
      <x:c r="H10" s="25" t="str">
        <x:f>IF(AND(ISNUMBER('Historical Inputs'!F174),'Historical Inputs'!F174&gt;=1),'Historical Inputs'!F174,IF(COUNT('Historical Inputs'!F173,'Historical Inputs'!F175)=2,'Historical Inputs'!F173-'Historical Inputs'!F175,"n.a."))</x:f>
        <x:v>n.a.</x:v>
      </x:c>
      <x:c r="I10" s="25" t="str">
        <x:f>IF(AND(ISNUMBER('Historical Inputs'!F215),'Historical Inputs'!F215&gt;=1),'Historical Inputs'!F215,IF(COUNT('Historical Inputs'!F214,'Historical Inputs'!F216)=2,'Historical Inputs'!F214-'Historical Inputs'!F216,"n.a."))</x:f>
        <x:v>n.a.</x:v>
      </x:c>
      <x:c r="J10" s="25" t="str">
        <x:f>IF(AND(ISNUMBER('Historical Inputs'!F256),'Historical Inputs'!F256&gt;=1),'Historical Inputs'!F256,IF(COUNT('Historical Inputs'!F255,'Historical Inputs'!F257)=2,'Historical Inputs'!F255-'Historical Inputs'!F257,"n.a."))</x:f>
        <x:v>n.a.</x:v>
      </x:c>
      <x:c r="K10" s="25" t="str">
        <x:f>IF(AND(ISNUMBER('Historical Inputs'!F297),'Historical Inputs'!F297&gt;=1),'Historical Inputs'!F297,IF(COUNT('Historical Inputs'!F296,'Historical Inputs'!F298)=2,'Historical Inputs'!F296-'Historical Inputs'!F298,"n.a."))</x:f>
        <x:v>n.a.</x:v>
      </x:c>
      <x:c r="L10" s="25" t="str">
        <x:f>IF(AND(ISNUMBER('Historical Inputs'!F338),'Historical Inputs'!F338&gt;=1),'Historical Inputs'!F338,IF(COUNT('Historical Inputs'!F337,'Historical Inputs'!F339)=2,'Historical Inputs'!F337-'Historical Inputs'!F339,"n.a."))</x:f>
        <x:v>n.a.</x:v>
      </x:c>
      <x:c r="M10" s="25" t="str">
        <x:f>IF(AND(ISNUMBER('Historical Inputs'!F379),'Historical Inputs'!F379&gt;=1),'Historical Inputs'!F379,IF(COUNT('Historical Inputs'!F378,'Historical Inputs'!F380)=2,'Historical Inputs'!F378-'Historical Inputs'!F380,"n.a."))</x:f>
        <x:v>n.a.</x:v>
      </x:c>
      <x:c r="N10" s="26" t="str">
        <x:v>n.a.</x:v>
      </x:c>
      <x:c r="O10" s="27"/>
      <x:c r="P10" s="25" t="str">
        <x:f>IF(AND(ISNUMBER('Historical Inputs'!F420),'Historical Inputs'!F420&gt;=1),'Historical Inputs'!F420,IF(COUNT('Historical Inputs'!F419,'Historical Inputs'!F421)=2,'Historical Inputs'!F419-'Historical Inputs'!F421,"n.a."))</x:f>
        <x:v>n.a.</x:v>
      </x:c>
      <x:c r="Q10" s="25" t="n">
        <x:f>IF(AND(ISNUMBER('Historical Inputs'!F461),'Historical Inputs'!F461&gt;=1),'Historical Inputs'!F461,IF(COUNT('Historical Inputs'!F460,'Historical Inputs'!F462)=2,'Historical Inputs'!F460-'Historical Inputs'!F462,"n.a."))</x:f>
        <x:v>24996</x:v>
      </x:c>
      <x:c r="R10" s="27" t="n">
        <x:f>Q10</x:f>
        <x:v>24996</x:v>
      </x:c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 ht="24" customHeight="1">
      <x:c r="C11" s="2" t="str">
        <x:v>Common shareholders equity</x:v>
      </x:c>
      <x:c r="D11" s="2" t="str">
        <x:v>USDm</x:v>
      </x:c>
      <x:c r="E11" s="25" t="str">
        <x:f>IF(ISNUMBER('Historical Inputs'!F52),'Historical Inputs'!F52,IF(AND(COUNT('Historical Inputs'!F50,'Historical Inputs'!F51)=2,'Historical Inputs'!F51&gt;=1),'Historical Inputs'!F50-'Historical Inputs'!F51,IF(COUNT('Historical Inputs'!F86,E16)=2,'Historical Inputs'!F86*E16,"n.a.")))</x:f>
        <x:v>n.a.</x:v>
      </x:c>
      <x:c r="F11" s="25" t="str">
        <x:f>IF(ISNUMBER('Historical Inputs'!F93),'Historical Inputs'!F93,IF(AND(COUNT('Historical Inputs'!F91,'Historical Inputs'!F92)=2,'Historical Inputs'!F92&gt;=1),'Historical Inputs'!F91-'Historical Inputs'!F92,IF(COUNT('Historical Inputs'!F127,F16)=2,'Historical Inputs'!F127*F16,"n.a.")))</x:f>
        <x:v>n.a.</x:v>
      </x:c>
      <x:c r="G11" s="25" t="str">
        <x:f>IF(ISNUMBER('Historical Inputs'!F134),'Historical Inputs'!F134,IF(AND(COUNT('Historical Inputs'!F132,'Historical Inputs'!F133)=2,'Historical Inputs'!F133&gt;=1),'Historical Inputs'!F132-'Historical Inputs'!F133,IF(COUNT('Historical Inputs'!F168,G16)=2,'Historical Inputs'!F168*G16,"n.a.")))</x:f>
        <x:v>n.a.</x:v>
      </x:c>
      <x:c r="H11" s="25" t="n">
        <x:f>IF(ISNUMBER('Historical Inputs'!F175),'Historical Inputs'!F175,IF(AND(COUNT('Historical Inputs'!F173,'Historical Inputs'!F174)=2,'Historical Inputs'!F174&gt;=1),'Historical Inputs'!F173-'Historical Inputs'!F174,IF(COUNT('Historical Inputs'!F209,H16)=2,'Historical Inputs'!F209*H16,"n.a.")))</x:f>
        <x:v>248451.38109559997</x:v>
      </x:c>
      <x:c r="I11" s="25" t="n">
        <x:f>IF(ISNUMBER('Historical Inputs'!F216),'Historical Inputs'!F216,IF(AND(COUNT('Historical Inputs'!F214,'Historical Inputs'!F215)=2,'Historical Inputs'!F215&gt;=1),'Historical Inputs'!F214-'Historical Inputs'!F215,IF(COUNT('Historical Inputs'!F250,I16)=2,'Historical Inputs'!F250*I16,"n.a.")))</x:f>
        <x:v>245323.74153131002</x:v>
      </x:c>
      <x:c r="J11" s="25" t="n">
        <x:f>IF(ISNUMBER('Historical Inputs'!F257),'Historical Inputs'!F257,IF(AND(COUNT('Historical Inputs'!F255,'Historical Inputs'!F256)=2,'Historical Inputs'!F256&gt;=1),'Historical Inputs'!F255-'Historical Inputs'!F256,IF(COUNT('Historical Inputs'!F291,J16)=2,'Historical Inputs'!F291*J16,"n.a.")))</x:f>
        <x:v>244781.37283523</x:v>
      </x:c>
      <x:c r="K11" s="25" t="n">
        <x:f>IF(ISNUMBER('Historical Inputs'!F298),'Historical Inputs'!F298,IF(AND(COUNT('Historical Inputs'!F296,'Historical Inputs'!F297)=2,'Historical Inputs'!F297&gt;=1),'Historical Inputs'!F296-'Historical Inputs'!F297,IF(COUNT('Historical Inputs'!F332,K16)=2,'Historical Inputs'!F332*K16,"n.a.")))</x:f>
        <x:v>263234.5585511</x:v>
      </x:c>
      <x:c r="L11" s="25" t="n">
        <x:f>IF(ISNUMBER('Historical Inputs'!F339),'Historical Inputs'!F339,IF(AND(COUNT('Historical Inputs'!F337,'Historical Inputs'!F338)=2,'Historical Inputs'!F338&gt;=1),'Historical Inputs'!F337-'Historical Inputs'!F338,IF(COUNT('Historical Inputs'!F373,L16)=2,'Historical Inputs'!F373*L16,"n.a.")))</x:f>
        <x:v>272392.76211069</x:v>
      </x:c>
      <x:c r="M11" s="25" t="n">
        <x:f>IF(ISNUMBER('Historical Inputs'!F380),'Historical Inputs'!F380,IF(AND(COUNT('Historical Inputs'!F378,'Historical Inputs'!F379)=2,'Historical Inputs'!F379&gt;=1),'Historical Inputs'!F378-'Historical Inputs'!F379,IF(COUNT('Historical Inputs'!F414,M16)=2,'Historical Inputs'!F414*M16,"n.a.")))</x:f>
        <x:v>277247.12942179997</x:v>
      </x:c>
      <x:c r="N11" s="26" t="str">
        <x:v>n.a.</x:v>
      </x:c>
      <x:c r="O11" s="27"/>
      <x:c r="P11" s="25" t="n">
        <x:f>IF(ISNUMBER('Historical Inputs'!F421),'Historical Inputs'!F421,IF(AND(COUNT('Historical Inputs'!F419,'Historical Inputs'!F420)=2,'Historical Inputs'!F420&gt;=1),'Historical Inputs'!F419-'Historical Inputs'!F420,IF(COUNT('Historical Inputs'!F455,P16)=2,'Historical Inputs'!F455*P16,"n.a.")))</x:f>
        <x:v>276123.90927805</x:v>
      </x:c>
      <x:c r="Q11" s="25" t="n">
        <x:f>IF(ISNUMBER('Historical Inputs'!F462),'Historical Inputs'!F462,IF(AND(COUNT('Historical Inputs'!F460,'Historical Inputs'!F461)=2,'Historical Inputs'!F461&gt;=1),'Historical Inputs'!F460-'Historical Inputs'!F461,IF(COUNT('Historical Inputs'!F496,Q16)=2,'Historical Inputs'!F496*Q16,"n.a.")))</x:f>
        <x:v>276098</x:v>
      </x:c>
      <x:c r="R11" s="27" t="n">
        <x:f>Q11</x:f>
        <x:v>276098</x:v>
      </x:c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 ht="24" customHeight="1">
      <x:c r="C12" s="2" t="str">
        <x:v>Goodwill</x:v>
      </x:c>
      <x:c r="D12" s="2" t="str">
        <x:v>USDm</x:v>
      </x:c>
      <x:c r="E12" s="25" t="n">
        <x:f>'Historical Inputs'!F53</x:f>
        <x:v>68951</x:v>
      </x:c>
      <x:c r="F12" s="25" t="n">
        <x:f>'Historical Inputs'!F94</x:f>
        <x:v>68951</x:v>
      </x:c>
      <x:c r="G12" s="25" t="n">
        <x:f>'Historical Inputs'!F135</x:f>
        <x:v>68951</x:v>
      </x:c>
      <x:c r="H12" s="25" t="n">
        <x:f>'Historical Inputs'!F176</x:f>
        <x:v>68951</x:v>
      </x:c>
      <x:c r="I12" s="25" t="n">
        <x:f>'Historical Inputs'!F217</x:f>
        <x:v>69022</x:v>
      </x:c>
      <x:c r="J12" s="25" t="n">
        <x:f>'Historical Inputs'!F258</x:f>
        <x:v>69022</x:v>
      </x:c>
      <x:c r="K12" s="25" t="n">
        <x:f>'Historical Inputs'!F299</x:f>
        <x:v>69021</x:v>
      </x:c>
      <x:c r="L12" s="25" t="n">
        <x:f>'Historical Inputs'!F340</x:f>
        <x:v>69021</x:v>
      </x:c>
      <x:c r="M12" s="25" t="n">
        <x:f>'Historical Inputs'!F381</x:f>
        <x:v>69021</x:v>
      </x:c>
      <x:c r="N12" s="26" t="str">
        <x:v>n.a.</x:v>
      </x:c>
      <x:c r="O12" s="27"/>
      <x:c r="P12" s="25" t="n">
        <x:f>'Historical Inputs'!F422</x:f>
        <x:v>69021</x:v>
      </x:c>
      <x:c r="Q12" s="25" t="n">
        <x:f>'Historical Inputs'!F463</x:f>
        <x:v>69021</x:v>
      </x:c>
      <x:c r="R12" s="27" t="n">
        <x:f>Q12</x:f>
        <x:v>69021</x:v>
      </x:c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 ht="24" customHeight="1">
      <x:c r="C13" s="2" t="str">
        <x:v>Other intangible assets excluding goodwill</x:v>
      </x:c>
      <x:c r="D13" s="2" t="str">
        <x:v>USDm</x:v>
      </x:c>
      <x:c r="E13" s="25" t="n">
        <x:f>IF(COUNT('Historical Inputs'!F55,E12)=2,'Historical Inputs'!F55-E12,'Historical Inputs'!F54)</x:f>
        <x:v>2312</x:v>
      </x:c>
      <x:c r="F13" s="25" t="n">
        <x:f>IF(COUNT('Historical Inputs'!F96,F12)=2,'Historical Inputs'!F96-F12,'Historical Inputs'!F95)</x:f>
        <x:v>1800</x:v>
      </x:c>
      <x:c r="G13" s="25" t="n">
        <x:f>IF(COUNT('Historical Inputs'!F137,G12)=2,'Historical Inputs'!F137-G12,'Historical Inputs'!F136)</x:f>
        <x:v>1700</x:v>
      </x:c>
      <x:c r="H13" s="25" t="n">
        <x:f>IF(COUNT('Historical Inputs'!F178,H12)=2,'Historical Inputs'!F178-H12,'Historical Inputs'!F177)</x:f>
        <x:v>2200</x:v>
      </x:c>
      <x:c r="I13" s="25" t="n">
        <x:f>IF(COUNT('Historical Inputs'!F219,I12)=2,'Historical Inputs'!F219-I12,'Historical Inputs'!F218)</x:f>
        <x:v>2200</x:v>
      </x:c>
      <x:c r="J13" s="25" t="n">
        <x:f>IF(COUNT('Historical Inputs'!F260,J12)=2,'Historical Inputs'!F260-J12,'Historical Inputs'!F259)</x:f>
        <x:v>2100</x:v>
      </x:c>
      <x:c r="K13" s="25" t="n">
        <x:f>IF(COUNT('Historical Inputs'!F301,K12)=2,'Historical Inputs'!F301-K12,'Historical Inputs'!F300)</x:f>
        <x:v>2000</x:v>
      </x:c>
      <x:c r="L13" s="25" t="n">
        <x:f>IF(COUNT('Historical Inputs'!F342,L12)=2,'Historical Inputs'!F342-L12,'Historical Inputs'!F341)</x:f>
        <x:v>2000</x:v>
      </x:c>
      <x:c r="M13" s="25" t="n">
        <x:f>IF(COUNT('Historical Inputs'!F383,M12)=2,'Historical Inputs'!F383-M12,'Historical Inputs'!F382)</x:f>
        <x:v>1800</x:v>
      </x:c>
      <x:c r="N13" s="26" t="str">
        <x:v>n.a.</x:v>
      </x:c>
      <x:c r="O13" s="27"/>
      <x:c r="P13" s="25" t="n">
        <x:f>IF(COUNT('Historical Inputs'!F424,P12)=2,'Historical Inputs'!F424-P12,'Historical Inputs'!F423)</x:f>
        <x:v>1900</x:v>
      </x:c>
      <x:c r="Q13" s="25" t="n">
        <x:f>IF(COUNT('Historical Inputs'!F465,Q12)=2,'Historical Inputs'!F465-Q12,'Historical Inputs'!F464)</x:f>
        <x:v>1800</x:v>
      </x:c>
      <x:c r="R13" s="27" t="n">
        <x:f>Q13</x:f>
        <x:v>1800</x:v>
      </x:c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 ht="24" customHeight="1">
      <x:c r="C14" s="2" t="str">
        <x:v>TCE straight subtraction</x:v>
      </x:c>
      <x:c r="D14" s="2" t="str">
        <x:v>USDm</x:v>
      </x:c>
      <x:c r="E14" s="27" t="str">
        <x:f>IF(COUNT(E11,E12,E13)=3,E11-E12-E13,"n.a.")</x:f>
        <x:v>n.a.</x:v>
      </x:c>
      <x:c r="F14" s="27" t="str">
        <x:f>IF(COUNT(F11,F12,F13)=3,F11-F12-F13,"n.a.")</x:f>
        <x:v>n.a.</x:v>
      </x:c>
      <x:c r="G14" s="27" t="str">
        <x:f>IF(COUNT(G11,G12,G13)=3,G11-G12-G13,"n.a.")</x:f>
        <x:v>n.a.</x:v>
      </x:c>
      <x:c r="H14" s="27" t="n">
        <x:f>IF(COUNT(H11,H12,H13)=3,H11-H12-H13,"n.a.")</x:f>
        <x:v>177300.38109559997</x:v>
      </x:c>
      <x:c r="I14" s="27" t="n">
        <x:f>IF(COUNT(I11,I12,I13)=3,I11-I12-I13,"n.a.")</x:f>
        <x:v>174101.74153131002</x:v>
      </x:c>
      <x:c r="J14" s="27" t="n">
        <x:f>IF(COUNT(J11,J12,J13)=3,J11-J12-J13,"n.a.")</x:f>
        <x:v>173659.37283523</x:v>
      </x:c>
      <x:c r="K14" s="27" t="n">
        <x:f>IF(COUNT(K11,K12,K13)=3,K11-K12-K13,"n.a.")</x:f>
        <x:v>192213.55855110002</x:v>
      </x:c>
      <x:c r="L14" s="27" t="n">
        <x:f>IF(COUNT(L11,L12,L13)=3,L11-L12-L13,"n.a.")</x:f>
        <x:v>201371.76211069</x:v>
      </x:c>
      <x:c r="M14" s="27" t="n">
        <x:f>IF(COUNT(M11,M12,M13)=3,M11-M12-M13,"n.a.")</x:f>
        <x:v>206426.12942179997</x:v>
      </x:c>
      <x:c r="N14" s="26" t="str">
        <x:v>n.a.</x:v>
      </x:c>
      <x:c r="O14" s="27"/>
      <x:c r="P14" s="27" t="n">
        <x:f>IF(COUNT(P11,P12,P13)=3,P11-P12-P13,"n.a.")</x:f>
        <x:v>205202.90927805</x:v>
      </x:c>
      <x:c r="Q14" s="27" t="n">
        <x:f>IF(COUNT(Q11,Q12,Q13)=3,Q11-Q12-Q13,"n.a.")</x:f>
        <x:v>205277</x:v>
      </x:c>
      <x:c r="R14" s="27" t="n">
        <x:f>Q14</x:f>
        <x:v>205277</x:v>
      </x:c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 ht="24" customHeight="1">
      <x:c r="C15" s="2" t="str">
        <x:v>Selected tangible common equity</x:v>
      </x:c>
      <x:c r="D15" s="2" t="str">
        <x:v>USDm</x:v>
      </x:c>
      <x:c r="E15" s="25" t="n">
        <x:f>IF(ISNUMBER('Historical Inputs'!F88),'Historical Inputs'!F88,IF(COUNT(E18,E16)=2,E18*E16,"n.a."))</x:f>
        <x:v>174472.64922976002</x:v>
      </x:c>
      <x:c r="F15" s="25" t="n">
        <x:f>IF(ISNUMBER('Historical Inputs'!F129),'Historical Inputs'!F129,IF(COUNT(F18,F16)=2,F18*F16,"n.a."))</x:f>
        <x:v>173176.9188867</x:v>
      </x:c>
      <x:c r="G15" s="25" t="n">
        <x:f>IF(ISNUMBER('Historical Inputs'!F170),'Historical Inputs'!F170,IF(COUNT(G18,G16)=2,G18*G16,"n.a."))</x:f>
        <x:v>171509.65119714002</x:v>
      </x:c>
      <x:c r="H15" s="25" t="n">
        <x:f>IF(ISNUMBER('Historical Inputs'!F211),'Historical Inputs'!F211,IF(COUNT(H18,H16)=2,H18*H16,"n.a."))</x:f>
        <x:v>178206.770563</x:v>
      </x:c>
      <x:c r="I15" s="25" t="n">
        <x:f>IF(ISNUMBER('Historical Inputs'!F252),'Historical Inputs'!F252,IF(COUNT(I18,I16)=2,I18*I16,"n.a."))</x:f>
        <x:v>175127.38611784</x:v>
      </x:c>
      <x:c r="J15" s="25" t="n">
        <x:f>IF(ISNUMBER('Historical Inputs'!F293),'Historical Inputs'!F293,IF(COUNT(J18,J16)=2,J18*J16,"n.a."))</x:f>
        <x:v>174569.66249569</x:v>
      </x:c>
      <x:c r="K15" s="25" t="n">
        <x:f>IF(ISNUMBER('Historical Inputs'!F334),'Historical Inputs'!F334,IF(COUNT(K18,K16)=2,K18*K16,"n.a."))</x:f>
        <x:v>193122.8944859</x:v>
      </x:c>
      <x:c r="L15" s="25" t="n">
        <x:f>IF(ISNUMBER('Historical Inputs'!F375),'Historical Inputs'!F375,IF(COUNT(L18,L16)=2,L18*L16,"n.a."))</x:f>
        <x:v>202296.72022637998</x:v>
      </x:c>
      <x:c r="M15" s="25" t="n">
        <x:f>IF(ISNUMBER('Historical Inputs'!F416),'Historical Inputs'!F416,IF(COUNT(M18,M16)=2,M18*M16,"n.a."))</x:f>
        <x:v>207214.10063185001</x:v>
      </x:c>
      <x:c r="N15" s="26" t="str">
        <x:v>n.a.</x:v>
      </x:c>
      <x:c r="O15" s="27"/>
      <x:c r="P15" s="25" t="n">
        <x:f>IF(ISNUMBER('Historical Inputs'!F457),'Historical Inputs'!F457,IF(COUNT(P18,P16)=2,P18*P16,"n.a."))</x:f>
        <x:v>206070.38852935</x:v>
      </x:c>
      <x:c r="Q15" s="25" t="n">
        <x:f>IF(ISNUMBER('Historical Inputs'!F498),'Historical Inputs'!F498,IF(COUNT(Q18,Q16)=2,Q18*Q16,"n.a."))</x:f>
        <x:v>206090</x:v>
      </x:c>
      <x:c r="R15" s="27" t="n">
        <x:f>Q15</x:f>
        <x:v>206090</x:v>
      </x:c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 ht="24" customHeight="1">
      <x:c r="C16" s="2" t="str">
        <x:v>Period-end common shares</x:v>
      </x:c>
      <x:c r="D16" s="2" t="str">
        <x:v>million</x:v>
      </x:c>
      <x:c r="E16" s="25" t="n">
        <x:f>IF(ISNUMBER('Historical Inputs'!F56),'Historical Inputs'!F56,IF(COUNT('Historical Inputs'!F57,'Historical Inputs'!F58)=2,'Historical Inputs'!F57-'Historical Inputs'!F58,"n.a."))</x:f>
        <x:v>10287.302431</x:v>
      </x:c>
      <x:c r="F16" s="25" t="n">
        <x:f>IF(ISNUMBER('Historical Inputs'!F97),'Historical Inputs'!F97,IF(COUNT('Historical Inputs'!F98,'Historical Inputs'!F99)=2,'Historical Inputs'!F98-'Historical Inputs'!F99,"n.a."))</x:f>
        <x:v>9669.28637</x:v>
      </x:c>
      <x:c r="G16" s="25" t="n">
        <x:f>IF(ISNUMBER('Historical Inputs'!F138),'Historical Inputs'!F138,IF(COUNT('Historical Inputs'!F139,'Historical Inputs'!F140)=2,'Historical Inputs'!F139-'Historical Inputs'!F140,"n.a."))</x:f>
        <x:v>8836.148954</x:v>
      </x:c>
      <x:c r="H16" s="25" t="n">
        <x:f>IF(ISNUMBER('Historical Inputs'!F179),'Historical Inputs'!F179,IF(COUNT('Historical Inputs'!F180,'Historical Inputs'!F181)=2,'Historical Inputs'!F180-'Historical Inputs'!F181,"n.a."))</x:f>
        <x:v>8650.814105</x:v>
      </x:c>
      <x:c r="I16" s="25" t="n">
        <x:f>IF(ISNUMBER('Historical Inputs'!F220),'Historical Inputs'!F220,IF(COUNT('Historical Inputs'!F221,'Historical Inputs'!F222)=2,'Historical Inputs'!F221-'Historical Inputs'!F222,"n.a."))</x:f>
        <x:v>8077.831463</x:v>
      </x:c>
      <x:c r="J16" s="25" t="n">
        <x:f>IF(ISNUMBER('Historical Inputs'!F261),'Historical Inputs'!F261,IF(COUNT('Historical Inputs'!F262,'Historical Inputs'!F263)=2,'Historical Inputs'!F262-'Historical Inputs'!F263,"n.a."))</x:f>
        <x:v>7996.777943</x:v>
      </x:c>
      <x:c r="K16" s="25" t="n">
        <x:f>IF(ISNUMBER('Historical Inputs'!F302),'Historical Inputs'!F302,IF(COUNT('Historical Inputs'!F303,'Historical Inputs'!F304)=2,'Historical Inputs'!F303-'Historical Inputs'!F304,"n.a."))</x:f>
        <x:v>7895.457665</x:v>
      </x:c>
      <x:c r="L16" s="25" t="n">
        <x:f>IF(ISNUMBER('Historical Inputs'!F343),'Historical Inputs'!F343,IF(COUNT('Historical Inputs'!F344,'Historical Inputs'!F345)=2,'Historical Inputs'!F344-'Historical Inputs'!F345,"n.a."))</x:f>
        <x:v>7610.862311</x:v>
      </x:c>
      <x:c r="M16" s="25" t="n">
        <x:f>IF(ISNUMBER('Historical Inputs'!F384),'Historical Inputs'!F384,IF(COUNT('Historical Inputs'!F385,'Historical Inputs'!F386)=2,'Historical Inputs'!F385-'Historical Inputs'!F386,"n.a."))</x:f>
        <x:v>7212.464345</x:v>
      </x:c>
      <x:c r="N16" s="26" t="str">
        <x:v>n.a.</x:v>
      </x:c>
      <x:c r="O16" s="27"/>
      <x:c r="P16" s="25" t="n">
        <x:f>IF(ISNUMBER('Historical Inputs'!F425),'Historical Inputs'!F425,IF(COUNT('Historical Inputs'!F426,'Historical Inputs'!F427)=2,'Historical Inputs'!F426-'Historical Inputs'!F427,"n.a."))</x:f>
        <x:v>7436.679485</x:v>
      </x:c>
      <x:c r="Q16" s="25" t="n">
        <x:f>IF(ISNUMBER('Historical Inputs'!F466),'Historical Inputs'!F466,IF(COUNT('Historical Inputs'!F467,'Historical Inputs'!F468)=2,'Historical Inputs'!F467-'Historical Inputs'!F468,"n.a."))</x:f>
        <x:v>7017.96746</x:v>
      </x:c>
      <x:c r="R16" s="27" t="n">
        <x:f>Q16</x:f>
        <x:v>7017.96746</x:v>
      </x:c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 ht="24" customHeight="1">
      <x:c r="C17" s="2" t="str">
        <x:v>Selected book value per share</x:v>
      </x:c>
      <x:c r="D17" s="2" t="str">
        <x:v>USD/share</x:v>
      </x:c>
      <x:c r="E17" s="29" t="str">
        <x:f>IF(ISNUMBER('Historical Inputs'!F86),'Historical Inputs'!F86,IF(COUNT(E11,E16)=2,E11/E16,"n.a."))</x:f>
        <x:v>n.a.</x:v>
      </x:c>
      <x:c r="F17" s="29" t="str">
        <x:f>IF(ISNUMBER('Historical Inputs'!F127),'Historical Inputs'!F127,IF(COUNT(F11,F16)=2,F11/F16,"n.a."))</x:f>
        <x:v>n.a.</x:v>
      </x:c>
      <x:c r="G17" s="29" t="str">
        <x:f>IF(ISNUMBER('Historical Inputs'!F168),'Historical Inputs'!F168,IF(COUNT(G11,G16)=2,G11/G16,"n.a."))</x:f>
        <x:v>n.a.</x:v>
      </x:c>
      <x:c r="H17" s="29" t="n">
        <x:f>IF(ISNUMBER('Historical Inputs'!F209),'Historical Inputs'!F209,IF(COUNT(H11,H16)=2,H11/H16,"n.a."))</x:f>
        <x:v>28.72</x:v>
      </x:c>
      <x:c r="I17" s="29" t="n">
        <x:f>IF(ISNUMBER('Historical Inputs'!F250),'Historical Inputs'!F250,IF(COUNT(I11,I16)=2,I11/I16,"n.a."))</x:f>
        <x:v>30.37</x:v>
      </x:c>
      <x:c r="J17" s="29" t="n">
        <x:f>IF(ISNUMBER('Historical Inputs'!F291),'Historical Inputs'!F291,IF(COUNT(J11,J16)=2,J11/J16,"n.a."))</x:f>
        <x:v>30.61</x:v>
      </x:c>
      <x:c r="K17" s="29" t="n">
        <x:f>IF(ISNUMBER('Historical Inputs'!F332),'Historical Inputs'!F332,IF(COUNT(K11,K16)=2,K11/K16,"n.a."))</x:f>
        <x:v>33.34</x:v>
      </x:c>
      <x:c r="L17" s="29" t="n">
        <x:f>IF(ISNUMBER('Historical Inputs'!F373),'Historical Inputs'!F373,IF(COUNT(L11,L16)=2,L11/L16,"n.a."))</x:f>
        <x:v>35.79</x:v>
      </x:c>
      <x:c r="M17" s="29" t="n">
        <x:f>IF(ISNUMBER('Historical Inputs'!F414),'Historical Inputs'!F414,IF(COUNT(M11,M16)=2,M11/M16,"n.a."))</x:f>
        <x:v>38.44</x:v>
      </x:c>
      <x:c r="N17" s="30" t="str">
        <x:v>n.a.</x:v>
      </x:c>
      <x:c r="O17" s="31"/>
      <x:c r="P17" s="29" t="n">
        <x:f>IF(ISNUMBER('Historical Inputs'!F455),'Historical Inputs'!F455,IF(COUNT(P11,P16)=2,P11/P16,"n.a."))</x:f>
        <x:v>37.13</x:v>
      </x:c>
      <x:c r="Q17" s="29" t="n">
        <x:f>IF(ISNUMBER('Historical Inputs'!F496),'Historical Inputs'!F496,IF(COUNT(Q11,Q16)=2,Q11/Q16,"n.a."))</x:f>
        <x:v>39.34</x:v>
      </x:c>
      <x:c r="R17" s="31" t="n">
        <x:f>Q17</x:f>
        <x:v>39.34</x:v>
      </x:c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 ht="24" customHeight="1">
      <x:c r="C18" s="2" t="str">
        <x:v>Selected tangible book per share</x:v>
      </x:c>
      <x:c r="D18" s="2" t="str">
        <x:v>USD/share</x:v>
      </x:c>
      <x:c r="E18" s="29" t="n">
        <x:f>IF(ISNUMBER('Historical Inputs'!F87),'Historical Inputs'!F87,IF(COUNT('Historical Inputs'!F88,E16)=2,'Historical Inputs'!F88/E16,IF(COUNT(E14,E16)=2,E14/E16,"n.a.")))</x:f>
        <x:v>16.96</x:v>
      </x:c>
      <x:c r="F18" s="29" t="n">
        <x:f>IF(ISNUMBER('Historical Inputs'!F128),'Historical Inputs'!F128,IF(COUNT('Historical Inputs'!F129,F16)=2,'Historical Inputs'!F129/F16,IF(COUNT(F14,F16)=2,F14/F16,"n.a.")))</x:f>
        <x:v>17.91</x:v>
      </x:c>
      <x:c r="G18" s="29" t="n">
        <x:f>IF(ISNUMBER('Historical Inputs'!F169),'Historical Inputs'!F169,IF(COUNT('Historical Inputs'!F170,G16)=2,'Historical Inputs'!F170/G16,IF(COUNT(G14,G16)=2,G14/G16,"n.a.")))</x:f>
        <x:v>19.41</x:v>
      </x:c>
      <x:c r="H18" s="29" t="n">
        <x:f>IF(ISNUMBER('Historical Inputs'!F210),'Historical Inputs'!F210,IF(COUNT('Historical Inputs'!F211,H16)=2,'Historical Inputs'!F211/H16,IF(COUNT(H14,H16)=2,H14/H16,"n.a.")))</x:f>
        <x:v>20.6</x:v>
      </x:c>
      <x:c r="I18" s="29" t="n">
        <x:f>IF(ISNUMBER('Historical Inputs'!F251),'Historical Inputs'!F251,IF(COUNT('Historical Inputs'!F252,I16)=2,'Historical Inputs'!F252/I16,IF(COUNT(I14,I16)=2,I14/I16,"n.a.")))</x:f>
        <x:v>21.68</x:v>
      </x:c>
      <x:c r="J18" s="29" t="n">
        <x:f>IF(ISNUMBER('Historical Inputs'!F292),'Historical Inputs'!F292,IF(COUNT('Historical Inputs'!F293,J16)=2,'Historical Inputs'!F293/J16,IF(COUNT(J14,J16)=2,J14/J16,"n.a.")))</x:f>
        <x:v>21.83</x:v>
      </x:c>
      <x:c r="K18" s="29" t="n">
        <x:f>IF(ISNUMBER('Historical Inputs'!F333),'Historical Inputs'!F333,IF(COUNT('Historical Inputs'!F334,K16)=2,'Historical Inputs'!F334/K16,IF(COUNT(K14,K16)=2,K14/K16,"n.a.")))</x:f>
        <x:v>24.46</x:v>
      </x:c>
      <x:c r="L18" s="29" t="n">
        <x:f>IF(ISNUMBER('Historical Inputs'!F374),'Historical Inputs'!F374,IF(COUNT('Historical Inputs'!F375,L16)=2,'Historical Inputs'!F375/L16,IF(COUNT(L14,L16)=2,L14/L16,"n.a.")))</x:f>
        <x:v>26.58</x:v>
      </x:c>
      <x:c r="M18" s="29" t="n">
        <x:f>IF(ISNUMBER('Historical Inputs'!F415),'Historical Inputs'!F415,IF(COUNT('Historical Inputs'!F416,M16)=2,'Historical Inputs'!F416/M16,IF(COUNT(M14,M16)=2,M14/M16,"n.a.")))</x:f>
        <x:v>28.73</x:v>
      </x:c>
      <x:c r="N18" s="30" t="str">
        <x:v>n.a.</x:v>
      </x:c>
      <x:c r="O18" s="31"/>
      <x:c r="P18" s="29" t="n">
        <x:f>IF(ISNUMBER('Historical Inputs'!F456),'Historical Inputs'!F456,IF(COUNT('Historical Inputs'!F457,P16)=2,'Historical Inputs'!F457/P16,IF(COUNT(P14,P16)=2,P14/P16,"n.a.")))</x:f>
        <x:v>27.71</x:v>
      </x:c>
      <x:c r="Q18" s="29" t="n">
        <x:f>IF(ISNUMBER('Historical Inputs'!F497),'Historical Inputs'!F497,IF(COUNT('Historical Inputs'!F498,Q16)=2,'Historical Inputs'!F498/Q16,IF(COUNT(Q14,Q16)=2,Q14/Q16,"n.a.")))</x:f>
        <x:v>29.37</x:v>
      </x:c>
      <x:c r="R18" s="31" t="n">
        <x:f>Q18</x:f>
        <x:v>29.37</x:v>
      </x:c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 ht="24" customHeight="1">
      <x:c r="C19" s="2" t="str">
        <x:v>Reported common book value per share</x:v>
      </x:c>
      <x:c r="D19" s="2" t="str">
        <x:v>USD/share</x:v>
      </x:c>
      <x:c r="E19" s="29" t="str">
        <x:f>'Historical Inputs'!F86</x:f>
        <x:v>n.a.</x:v>
      </x:c>
      <x:c r="F19" s="29" t="str">
        <x:f>'Historical Inputs'!F127</x:f>
        <x:v>n.a.</x:v>
      </x:c>
      <x:c r="G19" s="29" t="str">
        <x:f>'Historical Inputs'!F168</x:f>
        <x:v>n.a.</x:v>
      </x:c>
      <x:c r="H19" s="29" t="n">
        <x:f>'Historical Inputs'!F209</x:f>
        <x:v>28.72</x:v>
      </x:c>
      <x:c r="I19" s="29" t="n">
        <x:f>'Historical Inputs'!F250</x:f>
        <x:v>30.37</x:v>
      </x:c>
      <x:c r="J19" s="29" t="n">
        <x:f>'Historical Inputs'!F291</x:f>
        <x:v>30.61</x:v>
      </x:c>
      <x:c r="K19" s="29" t="n">
        <x:f>'Historical Inputs'!F332</x:f>
        <x:v>33.34</x:v>
      </x:c>
      <x:c r="L19" s="29" t="n">
        <x:f>'Historical Inputs'!F373</x:f>
        <x:v>35.79</x:v>
      </x:c>
      <x:c r="M19" s="29" t="n">
        <x:f>'Historical Inputs'!F414</x:f>
        <x:v>38.44</x:v>
      </x:c>
      <x:c r="N19" s="30" t="str">
        <x:v>n.a.</x:v>
      </x:c>
      <x:c r="O19" s="31"/>
      <x:c r="P19" s="29" t="n">
        <x:f>'Historical Inputs'!F455</x:f>
        <x:v>37.13</x:v>
      </x:c>
      <x:c r="Q19" s="29" t="n">
        <x:f>'Historical Inputs'!F496</x:f>
        <x:v>39.34</x:v>
      </x:c>
      <x:c r="R19" s="31" t="n">
        <x:f>Q19</x:f>
        <x:v>39.34</x:v>
      </x:c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 ht="24" customHeight="1">
      <x:c r="C20" s="2" t="str">
        <x:v>Reported tangible book value per share</x:v>
      </x:c>
      <x:c r="D20" s="2" t="str">
        <x:v>USD/share</x:v>
      </x:c>
      <x:c r="E20" s="29" t="n">
        <x:f>'Historical Inputs'!F87</x:f>
        <x:v>16.96</x:v>
      </x:c>
      <x:c r="F20" s="29" t="n">
        <x:f>'Historical Inputs'!F128</x:f>
        <x:v>17.91</x:v>
      </x:c>
      <x:c r="G20" s="29" t="n">
        <x:f>'Historical Inputs'!F169</x:f>
        <x:v>19.41</x:v>
      </x:c>
      <x:c r="H20" s="29" t="n">
        <x:f>'Historical Inputs'!F210</x:f>
        <x:v>20.6</x:v>
      </x:c>
      <x:c r="I20" s="29" t="n">
        <x:f>'Historical Inputs'!F251</x:f>
        <x:v>21.68</x:v>
      </x:c>
      <x:c r="J20" s="29" t="n">
        <x:f>'Historical Inputs'!F292</x:f>
        <x:v>21.83</x:v>
      </x:c>
      <x:c r="K20" s="29" t="n">
        <x:f>'Historical Inputs'!F333</x:f>
        <x:v>24.46</x:v>
      </x:c>
      <x:c r="L20" s="29" t="n">
        <x:f>'Historical Inputs'!F374</x:f>
        <x:v>26.58</x:v>
      </x:c>
      <x:c r="M20" s="29" t="n">
        <x:f>'Historical Inputs'!F415</x:f>
        <x:v>28.73</x:v>
      </x:c>
      <x:c r="N20" s="30" t="str">
        <x:v>n.a.</x:v>
      </x:c>
      <x:c r="O20" s="31"/>
      <x:c r="P20" s="29" t="n">
        <x:f>'Historical Inputs'!F456</x:f>
        <x:v>27.71</x:v>
      </x:c>
      <x:c r="Q20" s="29" t="n">
        <x:f>'Historical Inputs'!F497</x:f>
        <x:v>29.37</x:v>
      </x:c>
      <x:c r="R20" s="31" t="n">
        <x:f>Q20</x:f>
        <x:v>29.37</x:v>
      </x:c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 ht="24" customHeight="1">
      <x:c r="C21" s="2" t="str">
        <x:v>Gross loans and leases selected definition</x:v>
      </x:c>
      <x:c r="D21" s="2" t="str">
        <x:v>USDm</x:v>
      </x:c>
      <x:c r="E21" s="25" t="n">
        <x:f>'Historical Inputs'!F60</x:f>
        <x:v>936749</x:v>
      </x:c>
      <x:c r="F21" s="25" t="n">
        <x:f>'Historical Inputs'!F101</x:f>
        <x:v>946895</x:v>
      </x:c>
      <x:c r="G21" s="25" t="n">
        <x:f>'Historical Inputs'!F142</x:f>
        <x:v>983426</x:v>
      </x:c>
      <x:c r="H21" s="25" t="str">
        <x:f>'Historical Inputs'!F183</x:f>
        <x:v>n.a.</x:v>
      </x:c>
      <x:c r="I21" s="25" t="n">
        <x:f>'Historical Inputs'!F224</x:f>
        <x:v>979124</x:v>
      </x:c>
      <x:c r="J21" s="25" t="n">
        <x:f>'Historical Inputs'!F265</x:f>
        <x:v>1045747</x:v>
      </x:c>
      <x:c r="K21" s="25" t="n">
        <x:f>'Historical Inputs'!F306</x:f>
        <x:v>1053732</x:v>
      </x:c>
      <x:c r="L21" s="25" t="n">
        <x:f>'Historical Inputs'!F347</x:f>
        <x:v>1095835</x:v>
      </x:c>
      <x:c r="M21" s="25" t="n">
        <x:f>'Historical Inputs'!F388</x:f>
        <x:v>1185700</x:v>
      </x:c>
      <x:c r="N21" s="26" t="str">
        <x:v>n.a.</x:v>
      </x:c>
      <x:c r="O21" s="27"/>
      <x:c r="P21" s="25" t="n">
        <x:f>'Historical Inputs'!F429</x:f>
        <x:v>1147056</x:v>
      </x:c>
      <x:c r="Q21" s="25" t="n">
        <x:f>'Historical Inputs'!F470</x:f>
        <x:v>1217619</x:v>
      </x:c>
      <x:c r="R21" s="27" t="n">
        <x:f>Q21</x:f>
        <x:v>1217619</x:v>
      </x:c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 ht="24" customHeight="1">
      <x:c r="C22" s="2" t="str">
        <x:v>Net loans after allowance selected definition</x:v>
      </x:c>
      <x:c r="D22" s="2" t="str">
        <x:v>USDm</x:v>
      </x:c>
      <x:c r="E22" s="25" t="n">
        <x:f>'Historical Inputs'!F61</x:f>
        <x:v>926356</x:v>
      </x:c>
      <x:c r="F22" s="25" t="n">
        <x:f>'Historical Inputs'!F102</x:f>
        <x:v>937294</x:v>
      </x:c>
      <x:c r="G22" s="25" t="n">
        <x:f>'Historical Inputs'!F143</x:f>
        <x:v>974010</x:v>
      </x:c>
      <x:c r="H22" s="25" t="str">
        <x:f>'Historical Inputs'!F184</x:f>
        <x:v>n.a.</x:v>
      </x:c>
      <x:c r="I22" s="25" t="n">
        <x:f>'Historical Inputs'!F225</x:f>
        <x:v>966737</x:v>
      </x:c>
      <x:c r="J22" s="25" t="n">
        <x:f>'Historical Inputs'!F266</x:f>
        <x:v>1033065</x:v>
      </x:c>
      <x:c r="K22" s="25" t="n">
        <x:f>'Historical Inputs'!F307</x:f>
        <x:v>1040390</x:v>
      </x:c>
      <x:c r="L22" s="25" t="n">
        <x:f>'Historical Inputs'!F348</x:f>
        <x:v>1082595</x:v>
      </x:c>
      <x:c r="M22" s="25" t="n">
        <x:f>'Historical Inputs'!F389</x:f>
        <x:v>1172497</x:v>
      </x:c>
      <x:c r="N22" s="26" t="str">
        <x:v>n.a.</x:v>
      </x:c>
      <x:c r="O22" s="27"/>
      <x:c r="P22" s="25" t="n">
        <x:f>'Historical Inputs'!F430</x:f>
        <x:v>1133765</x:v>
      </x:c>
      <x:c r="Q22" s="25" t="n">
        <x:f>'Historical Inputs'!F471</x:f>
        <x:v>1204505</x:v>
      </x:c>
      <x:c r="R22" s="27" t="n">
        <x:f>Q22</x:f>
        <x:v>1204505</x:v>
      </x:c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 ht="24" customHeight="1">
      <x:c r="C23" s="2" t="str">
        <x:v>Loan allowance for credit losses</x:v>
      </x:c>
      <x:c r="D23" s="2" t="str">
        <x:v>USDm</x:v>
      </x:c>
      <x:c r="E23" s="25" t="n">
        <x:f>'Historical Inputs'!F62</x:f>
        <x:v>11170</x:v>
      </x:c>
      <x:c r="F23" s="25" t="n">
        <x:f>'Historical Inputs'!F103</x:f>
        <x:v>9601</x:v>
      </x:c>
      <x:c r="G23" s="25" t="n">
        <x:f>'Historical Inputs'!F144</x:f>
        <x:v>12358</x:v>
      </x:c>
      <x:c r="H23" s="25" t="n">
        <x:f>'Historical Inputs'!F185</x:f>
        <x:v>18802</x:v>
      </x:c>
      <x:c r="I23" s="25" t="n">
        <x:f>'Historical Inputs'!F226</x:f>
        <x:v>12387</x:v>
      </x:c>
      <x:c r="J23" s="25" t="n">
        <x:f>'Historical Inputs'!F267</x:f>
        <x:v>12682</x:v>
      </x:c>
      <x:c r="K23" s="25" t="n">
        <x:f>'Historical Inputs'!F308</x:f>
        <x:v>13342</x:v>
      </x:c>
      <x:c r="L23" s="25" t="n">
        <x:f>'Historical Inputs'!F349</x:f>
        <x:v>13240</x:v>
      </x:c>
      <x:c r="M23" s="25" t="n">
        <x:f>'Historical Inputs'!F390</x:f>
        <x:v>13203</x:v>
      </x:c>
      <x:c r="N23" s="26" t="str">
        <x:v>n.a.</x:v>
      </x:c>
      <x:c r="O23" s="27"/>
      <x:c r="P23" s="25" t="n">
        <x:f>'Historical Inputs'!F431</x:f>
        <x:v>13291</x:v>
      </x:c>
      <x:c r="Q23" s="25" t="n">
        <x:f>'Historical Inputs'!F472</x:f>
        <x:v>13114</x:v>
      </x:c>
      <x:c r="R23" s="27" t="n">
        <x:f>Q23</x:f>
        <x:v>13114</x:v>
      </x:c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 ht="24" customHeight="1">
      <x:c r="C24" s="2" t="str">
        <x:v>Deposits</x:v>
      </x:c>
      <x:c r="D24" s="2" t="str">
        <x:v>USDm</x:v>
      </x:c>
      <x:c r="E24" s="25" t="n">
        <x:f>'Historical Inputs'!F59</x:f>
        <x:v>1309545</x:v>
      </x:c>
      <x:c r="F24" s="25" t="n">
        <x:f>'Historical Inputs'!F100</x:f>
        <x:v>1381476</x:v>
      </x:c>
      <x:c r="G24" s="25" t="n">
        <x:f>'Historical Inputs'!F141</x:f>
        <x:v>1434803</x:v>
      </x:c>
      <x:c r="H24" s="25" t="n">
        <x:f>'Historical Inputs'!F182</x:f>
        <x:v>1795480</x:v>
      </x:c>
      <x:c r="I24" s="25" t="n">
        <x:f>'Historical Inputs'!F223</x:f>
        <x:v>2064446</x:v>
      </x:c>
      <x:c r="J24" s="25" t="n">
        <x:f>'Historical Inputs'!F264</x:f>
        <x:v>1930341</x:v>
      </x:c>
      <x:c r="K24" s="25" t="n">
        <x:f>'Historical Inputs'!F305</x:f>
        <x:v>1923827</x:v>
      </x:c>
      <x:c r="L24" s="25" t="n">
        <x:f>'Historical Inputs'!F346</x:f>
        <x:v>1965467</x:v>
      </x:c>
      <x:c r="M24" s="25" t="n">
        <x:f>'Historical Inputs'!F387</x:f>
        <x:v>2018729</x:v>
      </x:c>
      <x:c r="N24" s="26" t="str">
        <x:v>n.a.</x:v>
      </x:c>
      <x:c r="O24" s="27"/>
      <x:c r="P24" s="25" t="n">
        <x:f>'Historical Inputs'!F428</x:f>
        <x:v>2011613</x:v>
      </x:c>
      <x:c r="Q24" s="25" t="n">
        <x:f>'Historical Inputs'!F469</x:f>
        <x:v>2025124</x:v>
      </x:c>
      <x:c r="R24" s="27" t="n">
        <x:f>Q24</x:f>
        <x:v>2025124</x:v>
      </x:c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 ht="24" customHeight="1">
      <x:c r="C25" s="2" t="str">
        <x:v>Cash</x:v>
      </x:c>
      <x:c r="D25" s="2" t="str">
        <x:v>USDm</x:v>
      </x:c>
      <x:c r="E25" s="25" t="n">
        <x:f>'Historical Inputs'!F64</x:f>
        <x:v>157434</x:v>
      </x:c>
      <x:c r="F25" s="25" t="n">
        <x:f>'Historical Inputs'!F105</x:f>
        <x:v>177404</x:v>
      </x:c>
      <x:c r="G25" s="25" t="n">
        <x:f>'Historical Inputs'!F146</x:f>
        <x:v>161560</x:v>
      </x:c>
      <x:c r="H25" s="25" t="str">
        <x:f>'Historical Inputs'!F187</x:f>
        <x:v>n.a.</x:v>
      </x:c>
      <x:c r="I25" s="25" t="str">
        <x:f>'Historical Inputs'!F228</x:f>
        <x:v>n.a.</x:v>
      </x:c>
      <x:c r="J25" s="25" t="str">
        <x:f>'Historical Inputs'!F269</x:f>
        <x:v>n.a.</x:v>
      </x:c>
      <x:c r="K25" s="25" t="str">
        <x:f>'Historical Inputs'!F310</x:f>
        <x:v>n.a.</x:v>
      </x:c>
      <x:c r="L25" s="25" t="str">
        <x:f>'Historical Inputs'!F351</x:f>
        <x:v>n.a.</x:v>
      </x:c>
      <x:c r="M25" s="25" t="str">
        <x:f>'Historical Inputs'!F392</x:f>
        <x:v>n.a.</x:v>
      </x:c>
      <x:c r="N25" s="26" t="str">
        <x:v>n.a.</x:v>
      </x:c>
      <x:c r="O25" s="27"/>
      <x:c r="P25" s="25" t="str">
        <x:f>'Historical Inputs'!F433</x:f>
        <x:v>n.a.</x:v>
      </x:c>
      <x:c r="Q25" s="25" t="str">
        <x:f>'Historical Inputs'!F474</x:f>
        <x:v>n.a.</x:v>
      </x:c>
      <x:c r="R25" s="27" t="str">
        <x:f>Q25</x:f>
        <x:v>n.a.</x:v>
      </x:c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 ht="24" customHeight="1">
      <x:c r="C26" s="2" t="str">
        <x:v>Accumulated other comprehensive income</x:v>
      </x:c>
      <x:c r="D26" s="2" t="str">
        <x:v>USDm</x:v>
      </x:c>
      <x:c r="E26" s="25" t="n">
        <x:f>'Historical Inputs'!F65</x:f>
        <x:v>-7082</x:v>
      </x:c>
      <x:c r="F26" s="25" t="n">
        <x:f>'Historical Inputs'!F106</x:f>
        <x:v>-12211</x:v>
      </x:c>
      <x:c r="G26" s="25" t="n">
        <x:f>'Historical Inputs'!F147</x:f>
        <x:v>-6633</x:v>
      </x:c>
      <x:c r="H26" s="25" t="n">
        <x:f>'Historical Inputs'!F188</x:f>
        <x:v>-1656</x:v>
      </x:c>
      <x:c r="I26" s="25" t="n">
        <x:f>'Historical Inputs'!F229</x:f>
        <x:v>-5104</x:v>
      </x:c>
      <x:c r="J26" s="25" t="n">
        <x:f>'Historical Inputs'!F270</x:f>
        <x:v>-21156</x:v>
      </x:c>
      <x:c r="K26" s="25" t="n">
        <x:f>'Historical Inputs'!F311</x:f>
        <x:v>-17788</x:v>
      </x:c>
      <x:c r="L26" s="25" t="n">
        <x:f>'Historical Inputs'!F352</x:f>
        <x:v>-15285</x:v>
      </x:c>
      <x:c r="M26" s="25" t="n">
        <x:f>'Historical Inputs'!F393</x:f>
        <x:v>-10526</x:v>
      </x:c>
      <x:c r="N26" s="26" t="str">
        <x:v>n.a.</x:v>
      </x:c>
      <x:c r="O26" s="27"/>
      <x:c r="P26" s="25" t="n">
        <x:f>'Historical Inputs'!F434</x:f>
        <x:v>-12504</x:v>
      </x:c>
      <x:c r="Q26" s="25" t="n">
        <x:f>'Historical Inputs'!F475</x:f>
        <x:v>-12033</x:v>
      </x:c>
      <x:c r="R26" s="27" t="n">
        <x:f>Q26</x:f>
        <x:v>-12033</x:v>
      </x:c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 ht="24" customHeight="1">
      <x:c r="C27" s="2"/>
      <x:c r="D27" s="2"/>
      <x:c r="E27" s="27"/>
      <x:c r="F27" s="27"/>
      <x:c r="G27" s="27"/>
      <x:c r="H27" s="27"/>
      <x:c r="I27" s="27"/>
      <x:c r="J27" s="27"/>
      <x:c r="K27" s="27"/>
      <x:c r="L27" s="27"/>
      <x:c r="M27" s="27"/>
      <x:c r="N27" s="26"/>
      <x:c r="O27" s="27"/>
      <x:c r="P27" s="27"/>
      <x:c r="Q27" s="27"/>
      <x:c r="R27" s="27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 ht="24" customHeight="1">
      <x:c r="C28" s="2" t="str">
        <x:v>Net interest income</x:v>
      </x:c>
      <x:c r="D28" s="2" t="str">
        <x:v>USDm</x:v>
      </x:c>
      <x:c r="E28" s="25" t="n">
        <x:f>'Historical Inputs'!F66</x:f>
        <x:v>45239</x:v>
      </x:c>
      <x:c r="F28" s="25" t="n">
        <x:f>'Historical Inputs'!F107</x:f>
        <x:v>48162</x:v>
      </x:c>
      <x:c r="G28" s="25" t="n">
        <x:f>'Historical Inputs'!F148</x:f>
        <x:v>48891</x:v>
      </x:c>
      <x:c r="H28" s="25" t="n">
        <x:f>'Historical Inputs'!F189</x:f>
        <x:v>43360</x:v>
      </x:c>
      <x:c r="I28" s="25" t="n">
        <x:f>'Historical Inputs'!F230</x:f>
        <x:v>42934</x:v>
      </x:c>
      <x:c r="J28" s="25" t="n">
        <x:f>'Historical Inputs'!F271</x:f>
        <x:v>52462</x:v>
      </x:c>
      <x:c r="K28" s="25" t="n">
        <x:f>'Historical Inputs'!F312</x:f>
        <x:v>56931</x:v>
      </x:c>
      <x:c r="L28" s="25" t="n">
        <x:f>'Historical Inputs'!F353</x:f>
        <x:v>56060</x:v>
      </x:c>
      <x:c r="M28" s="25" t="n">
        <x:f>'Historical Inputs'!F394</x:f>
        <x:v>60096</x:v>
      </x:c>
      <x:c r="N28" s="26" t="str">
        <x:v>n.a.</x:v>
      </x:c>
      <x:c r="O28" s="27"/>
      <x:c r="P28" s="25" t="n">
        <x:f>'Historical Inputs'!F435</x:f>
        <x:v>29113</x:v>
      </x:c>
      <x:c r="Q28" s="25" t="n">
        <x:f>'Historical Inputs'!F476</x:f>
        <x:v>31742</x:v>
      </x:c>
      <x:c r="R28" s="27" t="n">
        <x:f>IF(COUNT(M28,Q28,P28)=3,M28+Q28-P28,"n.a.")</x:f>
        <x:v>62725</x:v>
      </x:c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 ht="24" customHeight="1">
      <x:c r="C29" s="2" t="str">
        <x:v>Noninterest Income</x:v>
      </x:c>
      <x:c r="D29" s="2" t="str">
        <x:v>USDm</x:v>
      </x:c>
      <x:c r="E29" s="25" t="n">
        <x:f>'Historical Inputs'!F67</x:f>
        <x:v>41887</x:v>
      </x:c>
      <x:c r="F29" s="25" t="n">
        <x:f>'Historical Inputs'!F108</x:f>
        <x:v>42858</x:v>
      </x:c>
      <x:c r="G29" s="25" t="n">
        <x:f>'Historical Inputs'!F149</x:f>
        <x:v>42353</x:v>
      </x:c>
      <x:c r="H29" s="25" t="n">
        <x:f>'Historical Inputs'!F190</x:f>
        <x:v>42168</x:v>
      </x:c>
      <x:c r="I29" s="25" t="n">
        <x:f>'Historical Inputs'!F231</x:f>
        <x:v>46179</x:v>
      </x:c>
      <x:c r="J29" s="25" t="n">
        <x:f>'Historical Inputs'!F272</x:f>
        <x:v>42488</x:v>
      </x:c>
      <x:c r="K29" s="25" t="n">
        <x:f>'Historical Inputs'!F313</x:f>
        <x:v>45838</x:v>
      </x:c>
      <x:c r="L29" s="25" t="n">
        <x:f>'Historical Inputs'!F354</x:f>
        <x:v>49796</x:v>
      </x:c>
      <x:c r="M29" s="25" t="n">
        <x:f>'Historical Inputs'!F395</x:f>
        <x:v>53001</x:v>
      </x:c>
      <x:c r="N29" s="26" t="str">
        <x:v>n.a.</x:v>
      </x:c>
      <x:c r="O29" s="27"/>
      <x:c r="P29" s="25" t="n">
        <x:f>'Historical Inputs'!F436</x:f>
        <x:v>26577</x:v>
      </x:c>
      <x:c r="Q29" s="25" t="n">
        <x:f>'Historical Inputs'!F477</x:f>
        <x:v>30088</x:v>
      </x:c>
      <x:c r="R29" s="27" t="n">
        <x:f>IF(COUNT(M29,Q29,P29)=3,M29+Q29-P29,"n.a.")</x:f>
        <x:v>56512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 ht="24" customHeight="1">
      <x:c r="C30" s="2" t="str">
        <x:v>Net revenue GAAP</x:v>
      </x:c>
      <x:c r="D30" s="2" t="str">
        <x:v>USDm</x:v>
      </x:c>
      <x:c r="E30" s="25" t="n">
        <x:f>IF(COUNT(E28:E29)=2,SUM(E28:E29),'Historical Inputs'!F68)</x:f>
        <x:v>87126</x:v>
      </x:c>
      <x:c r="F30" s="25" t="n">
        <x:f>IF(COUNT(F28:F29)=2,SUM(F28:F29),'Historical Inputs'!F109)</x:f>
        <x:v>91020</x:v>
      </x:c>
      <x:c r="G30" s="25" t="n">
        <x:f>IF(COUNT(G28:G29)=2,SUM(G28:G29),'Historical Inputs'!F150)</x:f>
        <x:v>91244</x:v>
      </x:c>
      <x:c r="H30" s="25" t="n">
        <x:f>IF(COUNT(H28:H29)=2,SUM(H28:H29),'Historical Inputs'!F191)</x:f>
        <x:v>85528</x:v>
      </x:c>
      <x:c r="I30" s="25" t="n">
        <x:f>IF(COUNT(I28:I29)=2,SUM(I28:I29),'Historical Inputs'!F232)</x:f>
        <x:v>89113</x:v>
      </x:c>
      <x:c r="J30" s="25" t="n">
        <x:f>IF(COUNT(J28:J29)=2,SUM(J28:J29),'Historical Inputs'!F273)</x:f>
        <x:v>94950</x:v>
      </x:c>
      <x:c r="K30" s="25" t="n">
        <x:f>IF(COUNT(K28:K29)=2,SUM(K28:K29),'Historical Inputs'!F314)</x:f>
        <x:v>102769</x:v>
      </x:c>
      <x:c r="L30" s="25" t="n">
        <x:f>IF(COUNT(L28:L29)=2,SUM(L28:L29),'Historical Inputs'!F355)</x:f>
        <x:v>105856</x:v>
      </x:c>
      <x:c r="M30" s="25" t="n">
        <x:f>IF(COUNT(M28:M29)=2,SUM(M28:M29),'Historical Inputs'!F396)</x:f>
        <x:v>113097</x:v>
      </x:c>
      <x:c r="N30" s="28" t="n">
        <x:f>'Forecast FY2026'!O7</x:f>
        <x:v>120959.20999999999</x:v>
      </x:c>
      <x:c r="O30" s="27"/>
      <x:c r="P30" s="25" t="n">
        <x:f>IF(COUNT(P28:P29)=2,SUM(P28:P29),'Historical Inputs'!F437)</x:f>
        <x:v>55690</x:v>
      </x:c>
      <x:c r="Q30" s="25" t="n">
        <x:f>IF(COUNT(Q28:Q29)=2,SUM(Q28:Q29),'Historical Inputs'!F478)</x:f>
        <x:v>61830</x:v>
      </x:c>
      <x:c r="R30" s="27" t="n">
        <x:f>IF(COUNT(M30,Q30,P30)=3,M30+Q30-P30,"n.a.")</x:f>
        <x:v>119237</x:v>
      </x:c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 ht="24" customHeight="1">
      <x:c r="C31" s="2" t="str">
        <x:v>Noninterest expense</x:v>
      </x:c>
      <x:c r="D31" s="2" t="str">
        <x:v>USDm</x:v>
      </x:c>
      <x:c r="E31" s="25" t="n">
        <x:f>'Historical Inputs'!F69</x:f>
        <x:v>54517</x:v>
      </x:c>
      <x:c r="F31" s="25" t="n">
        <x:f>'Historical Inputs'!F110</x:f>
        <x:v>53154</x:v>
      </x:c>
      <x:c r="G31" s="25" t="n">
        <x:f>'Historical Inputs'!F151</x:f>
        <x:v>54900</x:v>
      </x:c>
      <x:c r="H31" s="25" t="n">
        <x:f>'Historical Inputs'!F192</x:f>
        <x:v>55213</x:v>
      </x:c>
      <x:c r="I31" s="25" t="n">
        <x:f>'Historical Inputs'!F233</x:f>
        <x:v>59731</x:v>
      </x:c>
      <x:c r="J31" s="25" t="n">
        <x:f>'Historical Inputs'!F274</x:f>
        <x:v>61438</x:v>
      </x:c>
      <x:c r="K31" s="25" t="n">
        <x:f>'Historical Inputs'!F315</x:f>
        <x:v>65845</x:v>
      </x:c>
      <x:c r="L31" s="25" t="n">
        <x:f>'Historical Inputs'!F356</x:f>
        <x:v>66812</x:v>
      </x:c>
      <x:c r="M31" s="25" t="n">
        <x:f>'Historical Inputs'!F397</x:f>
        <x:v>69727</x:v>
      </x:c>
      <x:c r="N31" s="28" t="n">
        <x:f>'Forecast FY2026'!P7</x:f>
        <x:v>72627.48000000001</x:v>
      </x:c>
      <x:c r="O31" s="27"/>
      <x:c r="P31" s="25" t="n">
        <x:f>'Historical Inputs'!F438</x:f>
        <x:v>34953</x:v>
      </x:c>
      <x:c r="Q31" s="25" t="n">
        <x:f>'Historical Inputs'!F479</x:f>
        <x:v>37158</x:v>
      </x:c>
      <x:c r="R31" s="27" t="n">
        <x:f>IF(COUNT(M31,Q31,P31)=3,M31+Q31-P31,"n.a.")</x:f>
        <x:v>71932</x:v>
      </x:c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 ht="24" customHeight="1">
      <x:c r="C32" s="2" t="str">
        <x:v>Pre-provision net revenue</x:v>
      </x:c>
      <x:c r="D32" s="2" t="str">
        <x:v>USDm</x:v>
      </x:c>
      <x:c r="E32" s="27" t="n">
        <x:f>IF(COUNT(E30,E31)=2,E30-E31,"n.a.")</x:f>
        <x:v>32609</x:v>
      </x:c>
      <x:c r="F32" s="27" t="n">
        <x:f>IF(COUNT(F30,F31)=2,F30-F31,"n.a.")</x:f>
        <x:v>37866</x:v>
      </x:c>
      <x:c r="G32" s="27" t="n">
        <x:f>IF(COUNT(G30,G31)=2,G30-G31,"n.a.")</x:f>
        <x:v>36344</x:v>
      </x:c>
      <x:c r="H32" s="27" t="n">
        <x:f>IF(COUNT(H30,H31)=2,H30-H31,"n.a.")</x:f>
        <x:v>30315</x:v>
      </x:c>
      <x:c r="I32" s="27" t="n">
        <x:f>IF(COUNT(I30,I31)=2,I30-I31,"n.a.")</x:f>
        <x:v>29382</x:v>
      </x:c>
      <x:c r="J32" s="27" t="n">
        <x:f>IF(COUNT(J30,J31)=2,J30-J31,"n.a.")</x:f>
        <x:v>33512</x:v>
      </x:c>
      <x:c r="K32" s="27" t="n">
        <x:f>IF(COUNT(K30,K31)=2,K30-K31,"n.a.")</x:f>
        <x:v>36924</x:v>
      </x:c>
      <x:c r="L32" s="27" t="n">
        <x:f>IF(COUNT(L30,L31)=2,L30-L31,"n.a.")</x:f>
        <x:v>39044</x:v>
      </x:c>
      <x:c r="M32" s="27" t="n">
        <x:f>IF(COUNT(M30,M31)=2,M30-M31,"n.a.")</x:f>
        <x:v>43370</x:v>
      </x:c>
      <x:c r="N32" s="26" t="str">
        <x:v>n.a.</x:v>
      </x:c>
      <x:c r="O32" s="27"/>
      <x:c r="P32" s="27" t="n">
        <x:f>IF(COUNT(P30,P31)=2,P30-P31,"n.a.")</x:f>
        <x:v>20737</x:v>
      </x:c>
      <x:c r="Q32" s="27" t="n">
        <x:f>IF(COUNT(Q30,Q31)=2,Q30-Q31,"n.a.")</x:f>
        <x:v>24672</x:v>
      </x:c>
      <x:c r="R32" s="27" t="n">
        <x:f>IF(COUNT(M32,Q32,P32)=3,M32+Q32-P32,"n.a.")</x:f>
        <x:v>47305</x:v>
      </x:c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 ht="24" customHeight="1">
      <x:c r="C33" s="2" t="str">
        <x:v>Provision / pre-tax bridge residual</x:v>
      </x:c>
      <x:c r="D33" s="2" t="str">
        <x:v>USDm</x:v>
      </x:c>
      <x:c r="E33" s="25" t="n">
        <x:f>IF(ISNUMBER('Historical Inputs'!F70),'Historical Inputs'!F70,IF(COUNT(E30,E31,E34)=3,E30-E31-E34,"n.a."))</x:f>
        <x:v>3396</x:v>
      </x:c>
      <x:c r="F33" s="25" t="n">
        <x:f>IF(ISNUMBER('Historical Inputs'!F111),'Historical Inputs'!F111,IF(COUNT(F30,F31,F34)=3,F30-F31-F34,"n.a."))</x:f>
        <x:v>3282</x:v>
      </x:c>
      <x:c r="G33" s="25" t="n">
        <x:f>IF(ISNUMBER('Historical Inputs'!F152),'Historical Inputs'!F152,IF(COUNT(G30,G31,G34)=3,G30-G31-G34,"n.a."))</x:f>
        <x:v>3590</x:v>
      </x:c>
      <x:c r="H33" s="25" t="n">
        <x:f>IF(ISNUMBER('Historical Inputs'!F193),'Historical Inputs'!F193,IF(COUNT(H30,H31,H34)=3,H30-H31-H34,"n.a."))</x:f>
        <x:v>11320</x:v>
      </x:c>
      <x:c r="I33" s="25" t="n">
        <x:f>IF(ISNUMBER('Historical Inputs'!F234),'Historical Inputs'!F234,IF(COUNT(I30,I31,I34)=3,I30-I31-I34,"n.a."))</x:f>
        <x:v>-4594</x:v>
      </x:c>
      <x:c r="J33" s="25" t="n">
        <x:f>IF(ISNUMBER('Historical Inputs'!F275),'Historical Inputs'!F275,IF(COUNT(J30,J31,J34)=3,J30-J31-J34,"n.a."))</x:f>
        <x:v>2543</x:v>
      </x:c>
      <x:c r="K33" s="25" t="n">
        <x:f>IF(ISNUMBER('Historical Inputs'!F316),'Historical Inputs'!F316,IF(COUNT(K30,K31,K34)=3,K30-K31-K34,"n.a."))</x:f>
        <x:v>4394</x:v>
      </x:c>
      <x:c r="L33" s="25" t="n">
        <x:f>IF(ISNUMBER('Historical Inputs'!F357),'Historical Inputs'!F357,IF(COUNT(L30,L31,L34)=3,L30-L31-L34,"n.a."))</x:f>
        <x:v>5821</x:v>
      </x:c>
      <x:c r="M33" s="25" t="n">
        <x:f>IF(ISNUMBER('Historical Inputs'!F398),'Historical Inputs'!F398,IF(COUNT(M30,M31,M34)=3,M30-M31-M34,"n.a."))</x:f>
        <x:v>5675</x:v>
      </x:c>
      <x:c r="N33" s="28" t="n">
        <x:f>'Forecast FY2026'!Q7</x:f>
        <x:v>5306</x:v>
      </x:c>
      <x:c r="O33" s="27"/>
      <x:c r="P33" s="25" t="n">
        <x:f>IF(ISNUMBER('Historical Inputs'!F439),'Historical Inputs'!F439,IF(COUNT(P30,P31,P34)=3,P30-P31-P34,"n.a."))</x:f>
        <x:v>3072</x:v>
      </x:c>
      <x:c r="Q33" s="25" t="n">
        <x:f>IF(ISNUMBER('Historical Inputs'!F480),'Historical Inputs'!F480,IF(COUNT(Q30,Q31,Q34)=3,Q30-Q31-Q34,"n.a."))</x:f>
        <x:v>2703</x:v>
      </x:c>
      <x:c r="R33" s="27" t="n">
        <x:f>IF(COUNT(M33,Q33,P33)=3,M33+Q33-P33,"n.a.")</x:f>
        <x:v>5306</x:v>
      </x:c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 ht="24" customHeight="1">
      <x:c r="C34" s="2" t="str">
        <x:v>Income before income taxes</x:v>
      </x:c>
      <x:c r="D34" s="2" t="str">
        <x:v>USDm</x:v>
      </x:c>
      <x:c r="E34" s="25" t="n">
        <x:f>'Historical Inputs'!F71</x:f>
        <x:v>29213</x:v>
      </x:c>
      <x:c r="F34" s="25" t="n">
        <x:f>'Historical Inputs'!F112</x:f>
        <x:v>34584</x:v>
      </x:c>
      <x:c r="G34" s="25" t="n">
        <x:f>'Historical Inputs'!F153</x:f>
        <x:v>32754</x:v>
      </x:c>
      <x:c r="H34" s="25" t="n">
        <x:f>'Historical Inputs'!F194</x:f>
        <x:v>18995</x:v>
      </x:c>
      <x:c r="I34" s="25" t="n">
        <x:f>'Historical Inputs'!F235</x:f>
        <x:v>33976</x:v>
      </x:c>
      <x:c r="J34" s="25" t="n">
        <x:f>'Historical Inputs'!F276</x:f>
        <x:v>30969</x:v>
      </x:c>
      <x:c r="K34" s="25" t="n">
        <x:f>'Historical Inputs'!F317</x:f>
        <x:v>32530</x:v>
      </x:c>
      <x:c r="L34" s="25" t="n">
        <x:f>'Historical Inputs'!F358</x:f>
        <x:v>33223</x:v>
      </x:c>
      <x:c r="M34" s="25" t="n">
        <x:f>'Historical Inputs'!F399</x:f>
        <x:v>37695</x:v>
      </x:c>
      <x:c r="N34" s="26" t="str">
        <x:v>n.a.</x:v>
      </x:c>
      <x:c r="O34" s="27"/>
      <x:c r="P34" s="25" t="n">
        <x:f>'Historical Inputs'!F440</x:f>
        <x:v>17665</x:v>
      </x:c>
      <x:c r="Q34" s="25" t="n">
        <x:f>'Historical Inputs'!F481</x:f>
        <x:v>21969</x:v>
      </x:c>
      <x:c r="R34" s="27" t="n">
        <x:f>IF(COUNT(M34,Q34,P34)=3,M34+Q34-P34,"n.a.")</x:f>
        <x:v>41999</x:v>
      </x:c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 ht="24" customHeight="1">
      <x:c r="C35" s="2" t="str">
        <x:v>Tax</x:v>
      </x:c>
      <x:c r="D35" s="2" t="str">
        <x:v>USDm</x:v>
      </x:c>
      <x:c r="E35" s="25" t="n">
        <x:f>'Historical Inputs'!F72</x:f>
        <x:v>10981</x:v>
      </x:c>
      <x:c r="F35" s="25" t="n">
        <x:f>'Historical Inputs'!F113</x:f>
        <x:v>6437</x:v>
      </x:c>
      <x:c r="G35" s="25" t="n">
        <x:f>'Historical Inputs'!F154</x:f>
        <x:v>5324</x:v>
      </x:c>
      <x:c r="H35" s="25" t="n">
        <x:f>'Historical Inputs'!F195</x:f>
        <x:v>1101</x:v>
      </x:c>
      <x:c r="I35" s="25" t="n">
        <x:f>'Historical Inputs'!F236</x:f>
        <x:v>1998</x:v>
      </x:c>
      <x:c r="J35" s="25" t="n">
        <x:f>'Historical Inputs'!F277</x:f>
        <x:v>3441</x:v>
      </x:c>
      <x:c r="K35" s="25" t="n">
        <x:f>'Historical Inputs'!F318</x:f>
        <x:v>6225</x:v>
      </x:c>
      <x:c r="L35" s="25" t="n">
        <x:f>'Historical Inputs'!F359</x:f>
        <x:v>6250</x:v>
      </x:c>
      <x:c r="M35" s="25" t="n">
        <x:f>'Historical Inputs'!F400</x:f>
        <x:v>7186</x:v>
      </x:c>
      <x:c r="N35" s="26" t="str">
        <x:v>n.a.</x:v>
      </x:c>
      <x:c r="O35" s="27"/>
      <x:c r="P35" s="25" t="n">
        <x:f>'Historical Inputs'!F441</x:f>
        <x:v>3135</x:v>
      </x:c>
      <x:c r="Q35" s="25" t="n">
        <x:f>'Historical Inputs'!F482</x:f>
        <x:v>4311</x:v>
      </x:c>
      <x:c r="R35" s="27" t="n">
        <x:f>IF(COUNT(M35,Q35,P35)=3,M35+Q35-P35,"n.a.")</x:f>
        <x:v>8362</x:v>
      </x:c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 ht="24" customHeight="1">
      <x:c r="C36" s="2" t="str">
        <x:v>Income available to common shareholders</x:v>
      </x:c>
      <x:c r="D36" s="2" t="str">
        <x:v>USDm</x:v>
      </x:c>
      <x:c r="E36" s="25" t="n">
        <x:f>IF(ISNUMBER('Historical Inputs'!F74),'Historical Inputs'!F74,IF(COUNT('Historical Inputs'!F73,'Historical Inputs'!F75)=2,'Historical Inputs'!F73-'Historical Inputs'!F75,"n.a."))</x:f>
        <x:v>16618</x:v>
      </x:c>
      <x:c r="F36" s="25" t="n">
        <x:f>IF(ISNUMBER('Historical Inputs'!F115),'Historical Inputs'!F115,IF(COUNT('Historical Inputs'!F114,'Historical Inputs'!F116)=2,'Historical Inputs'!F114-'Historical Inputs'!F116,"n.a."))</x:f>
        <x:v>26696</x:v>
      </x:c>
      <x:c r="G36" s="25" t="n">
        <x:f>IF(ISNUMBER('Historical Inputs'!F156),'Historical Inputs'!F156,IF(COUNT('Historical Inputs'!F155,'Historical Inputs'!F157)=2,'Historical Inputs'!F155-'Historical Inputs'!F157,"n.a."))</x:f>
        <x:v>25998</x:v>
      </x:c>
      <x:c r="H36" s="25" t="n">
        <x:f>IF(ISNUMBER('Historical Inputs'!F197),'Historical Inputs'!F197,IF(COUNT('Historical Inputs'!F196,'Historical Inputs'!F198)=2,'Historical Inputs'!F196-'Historical Inputs'!F198,"n.a."))</x:f>
        <x:v>16473</x:v>
      </x:c>
      <x:c r="I36" s="25" t="n">
        <x:f>IF(ISNUMBER('Historical Inputs'!F238),'Historical Inputs'!F238,IF(COUNT('Historical Inputs'!F237,'Historical Inputs'!F239)=2,'Historical Inputs'!F237-'Historical Inputs'!F239,"n.a."))</x:f>
        <x:v>30557</x:v>
      </x:c>
      <x:c r="J36" s="25" t="n">
        <x:f>IF(ISNUMBER('Historical Inputs'!F279),'Historical Inputs'!F279,IF(COUNT('Historical Inputs'!F278,'Historical Inputs'!F280)=2,'Historical Inputs'!F278-'Historical Inputs'!F280,"n.a."))</x:f>
        <x:v>26015</x:v>
      </x:c>
      <x:c r="K36" s="25" t="n">
        <x:f>IF(ISNUMBER('Historical Inputs'!F320),'Historical Inputs'!F320,IF(COUNT('Historical Inputs'!F319,'Historical Inputs'!F321)=2,'Historical Inputs'!F319-'Historical Inputs'!F321,"n.a."))</x:f>
        <x:v>24656</x:v>
      </x:c>
      <x:c r="L36" s="25" t="n">
        <x:f>IF(ISNUMBER('Historical Inputs'!F361),'Historical Inputs'!F361,IF(COUNT('Historical Inputs'!F360,'Historical Inputs'!F362)=2,'Historical Inputs'!F360-'Historical Inputs'!F362,"n.a."))</x:f>
        <x:v>25344</x:v>
      </x:c>
      <x:c r="M36" s="25" t="n">
        <x:f>IF(ISNUMBER('Historical Inputs'!F402),'Historical Inputs'!F402,IF(COUNT('Historical Inputs'!F401,'Historical Inputs'!F403)=2,'Historical Inputs'!F401-'Historical Inputs'!F403,"n.a."))</x:f>
        <x:v>29055</x:v>
      </x:c>
      <x:c r="N36" s="28" t="n">
        <x:f>'Forecast FY2026'!R7</x:f>
        <x:v>32361.682099999998</x:v>
      </x:c>
      <x:c r="O36" s="27"/>
      <x:c r="P36" s="25" t="n">
        <x:f>IF(ISNUMBER('Historical Inputs'!F443),'Historical Inputs'!F443,IF(COUNT('Historical Inputs'!F442,'Historical Inputs'!F444)=2,'Historical Inputs'!F442-'Historical Inputs'!F444,"n.a."))</x:f>
        <x:v>13833</x:v>
      </x:c>
      <x:c r="Q36" s="25" t="n">
        <x:f>IF(ISNUMBER('Historical Inputs'!F484),'Historical Inputs'!F484,IF(COUNT('Historical Inputs'!F483,'Historical Inputs'!F485)=2,'Historical Inputs'!F483-'Historical Inputs'!F485,"n.a."))</x:f>
        <x:v>16903</x:v>
      </x:c>
      <x:c r="R36" s="27" t="n">
        <x:f>IF(COUNT(M36,Q36,P36)=3,M36+Q36-P36,"n.a.")</x:f>
        <x:v>32125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 ht="24" customHeight="1">
      <x:c r="C37" s="2" t="str">
        <x:v>Parent income / common-income bridge</x:v>
      </x:c>
      <x:c r="D37" s="2" t="str">
        <x:v>USDm</x:v>
      </x:c>
      <x:c r="E37" s="25" t="n">
        <x:f>IF(ISNUMBER('Historical Inputs'!F73),'Historical Inputs'!F73,IF(COUNT('Historical Inputs'!F74,'Historical Inputs'!F75)=2,'Historical Inputs'!F74+'Historical Inputs'!F75,"n.a."))</x:f>
        <x:v>18232</x:v>
      </x:c>
      <x:c r="F37" s="25" t="n">
        <x:f>IF(ISNUMBER('Historical Inputs'!F114),'Historical Inputs'!F114,IF(COUNT('Historical Inputs'!F115,'Historical Inputs'!F116)=2,'Historical Inputs'!F115+'Historical Inputs'!F116,"n.a."))</x:f>
        <x:v>28147</x:v>
      </x:c>
      <x:c r="G37" s="25" t="n">
        <x:f>IF(ISNUMBER('Historical Inputs'!F155),'Historical Inputs'!F155,IF(COUNT('Historical Inputs'!F156,'Historical Inputs'!F157)=2,'Historical Inputs'!F156+'Historical Inputs'!F157,"n.a."))</x:f>
        <x:v>27430</x:v>
      </x:c>
      <x:c r="H37" s="25" t="n">
        <x:f>IF(ISNUMBER('Historical Inputs'!F196),'Historical Inputs'!F196,IF(COUNT('Historical Inputs'!F197,'Historical Inputs'!F198)=2,'Historical Inputs'!F197+'Historical Inputs'!F198,"n.a."))</x:f>
        <x:v>17894</x:v>
      </x:c>
      <x:c r="I37" s="25" t="n">
        <x:f>IF(ISNUMBER('Historical Inputs'!F237),'Historical Inputs'!F237,IF(COUNT('Historical Inputs'!F238,'Historical Inputs'!F239)=2,'Historical Inputs'!F238+'Historical Inputs'!F239,"n.a."))</x:f>
        <x:v>31978</x:v>
      </x:c>
      <x:c r="J37" s="25" t="n">
        <x:f>IF(ISNUMBER('Historical Inputs'!F278),'Historical Inputs'!F278,IF(COUNT('Historical Inputs'!F279,'Historical Inputs'!F280)=2,'Historical Inputs'!F279+'Historical Inputs'!F280,"n.a."))</x:f>
        <x:v>27528</x:v>
      </x:c>
      <x:c r="K37" s="25" t="n">
        <x:f>IF(ISNUMBER('Historical Inputs'!F319),'Historical Inputs'!F319,IF(COUNT('Historical Inputs'!F320,'Historical Inputs'!F321)=2,'Historical Inputs'!F320+'Historical Inputs'!F321,"n.a."))</x:f>
        <x:v>26305</x:v>
      </x:c>
      <x:c r="L37" s="25" t="n">
        <x:f>IF(ISNUMBER('Historical Inputs'!F360),'Historical Inputs'!F360,IF(COUNT('Historical Inputs'!F361,'Historical Inputs'!F362)=2,'Historical Inputs'!F361+'Historical Inputs'!F362,"n.a."))</x:f>
        <x:v>26973</x:v>
      </x:c>
      <x:c r="M37" s="25" t="n">
        <x:f>IF(ISNUMBER('Historical Inputs'!F401),'Historical Inputs'!F401,IF(COUNT('Historical Inputs'!F402,'Historical Inputs'!F403)=2,'Historical Inputs'!F402+'Historical Inputs'!F403,"n.a."))</x:f>
        <x:v>30509</x:v>
      </x:c>
      <x:c r="N37" s="26" t="str">
        <x:v>n.a.</x:v>
      </x:c>
      <x:c r="O37" s="27"/>
      <x:c r="P37" s="25" t="n">
        <x:f>IF(ISNUMBER('Historical Inputs'!F442),'Historical Inputs'!F442,IF(COUNT('Historical Inputs'!F443,'Historical Inputs'!F444)=2,'Historical Inputs'!F443+'Historical Inputs'!F444,"n.a."))</x:f>
        <x:v>14530</x:v>
      </x:c>
      <x:c r="Q37" s="25" t="n">
        <x:f>IF(ISNUMBER('Historical Inputs'!F483),'Historical Inputs'!F483,IF(COUNT('Historical Inputs'!F484,'Historical Inputs'!F485)=2,'Historical Inputs'!F484+'Historical Inputs'!F485,"n.a."))</x:f>
        <x:v>17658</x:v>
      </x:c>
      <x:c r="R37" s="27" t="n">
        <x:f>IF(COUNT(M37,Q37,P37)=3,M37+Q37-P37,"n.a.")</x:f>
        <x:v>33637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 ht="24" customHeight="1">
      <x:c r="C38" s="2" t="str">
        <x:v>Reported diluted EPS</x:v>
      </x:c>
      <x:c r="D38" s="2" t="str">
        <x:v>USD/share</x:v>
      </x:c>
      <x:c r="E38" s="29" t="n">
        <x:f>'Historical Inputs'!F76</x:f>
        <x:v>1.56</x:v>
      </x:c>
      <x:c r="F38" s="29" t="n">
        <x:f>'Historical Inputs'!F117</x:f>
        <x:v>2.61</x:v>
      </x:c>
      <x:c r="G38" s="29" t="n">
        <x:f>'Historical Inputs'!F158</x:f>
        <x:v>2.75</x:v>
      </x:c>
      <x:c r="H38" s="29" t="n">
        <x:f>'Historical Inputs'!F199</x:f>
        <x:v>1.87</x:v>
      </x:c>
      <x:c r="I38" s="29" t="n">
        <x:f>'Historical Inputs'!F240</x:f>
        <x:v>3.57</x:v>
      </x:c>
      <x:c r="J38" s="29" t="n">
        <x:f>'Historical Inputs'!F281</x:f>
        <x:v>3.19</x:v>
      </x:c>
      <x:c r="K38" s="29" t="n">
        <x:f>'Historical Inputs'!F322</x:f>
        <x:v>3.05</x:v>
      </x:c>
      <x:c r="L38" s="29" t="n">
        <x:f>'Historical Inputs'!F363</x:f>
        <x:v>3.19</x:v>
      </x:c>
      <x:c r="M38" s="29" t="n">
        <x:f>'Historical Inputs'!F404</x:f>
        <x:v>3.81</x:v>
      </x:c>
      <x:c r="N38" s="30" t="str">
        <x:v>n.a.</x:v>
      </x:c>
      <x:c r="O38" s="31"/>
      <x:c r="P38" s="29" t="n">
        <x:f>'Historical Inputs'!F445</x:f>
        <x:v>1.79</x:v>
      </x:c>
      <x:c r="Q38" s="29" t="n">
        <x:f>'Historical Inputs'!F486</x:f>
        <x:v>2.31</x:v>
      </x:c>
      <x:c r="R38" s="31" t="str">
        <x:v>n.a.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 ht="24" customHeight="1">
      <x:c r="C39" s="2" t="str">
        <x:v>Weighted average diluted shares</x:v>
      </x:c>
      <x:c r="D39" s="2" t="str">
        <x:v>million</x:v>
      </x:c>
      <x:c r="E39" s="25" t="n">
        <x:f>'Historical Inputs'!F77</x:f>
        <x:v>10778.4</x:v>
      </x:c>
      <x:c r="F39" s="25" t="n">
        <x:f>'Historical Inputs'!F118</x:f>
        <x:v>10236.9</x:v>
      </x:c>
      <x:c r="G39" s="25" t="n">
        <x:f>'Historical Inputs'!F159</x:f>
        <x:v>9442.9</x:v>
      </x:c>
      <x:c r="H39" s="25" t="n">
        <x:f>'Historical Inputs'!F200</x:f>
        <x:v>8796.9</x:v>
      </x:c>
      <x:c r="I39" s="25" t="n">
        <x:f>'Historical Inputs'!F241</x:f>
        <x:v>8558.4</x:v>
      </x:c>
      <x:c r="J39" s="25" t="n">
        <x:f>'Historical Inputs'!F282</x:f>
        <x:v>8167.5</x:v>
      </x:c>
      <x:c r="K39" s="25" t="n">
        <x:f>'Historical Inputs'!F323</x:f>
        <x:v>8080.5</x:v>
      </x:c>
      <x:c r="L39" s="25" t="n">
        <x:f>'Historical Inputs'!F364</x:f>
        <x:v>7935.8</x:v>
      </x:c>
      <x:c r="M39" s="25" t="n">
        <x:f>'Historical Inputs'!F405</x:f>
        <x:v>7680.9</x:v>
      </x:c>
      <x:c r="N39" s="28" t="n">
        <x:f>'Forecast FY2026'!S7</x:f>
        <x:v>7465.146999999999</x:v>
      </x:c>
      <x:c r="O39" s="27"/>
      <x:c r="P39" s="25" t="n">
        <x:f>'Historical Inputs'!F446</x:f>
        <x:v>7711.2</x:v>
      </x:c>
      <x:c r="Q39" s="25" t="n">
        <x:f>'Historical Inputs'!F487</x:f>
        <x:v>7356.2</x:v>
      </x:c>
      <x:c r="R39" s="27" t="n">
        <x:f>IF(COUNT(M39,Q39,P39)=3,M39+Q39/2-P39/2,"n.a.")</x:f>
        <x:v>7503.4</x:v>
      </x:c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 ht="24" customHeight="1">
      <x:c r="C40" s="2" t="str">
        <x:v>Common income / diluted shares</x:v>
      </x:c>
      <x:c r="D40" s="2" t="str">
        <x:v>USD/share</x:v>
      </x:c>
      <x:c r="E40" s="31" t="n">
        <x:f>IF(AND(ISNUMBER(E36),ISNUMBER(E39),E39&lt;&gt;0),E36/E39,"n.a.")</x:f>
        <x:v>1.5417872782602242</x:v>
      </x:c>
      <x:c r="F40" s="31" t="n">
        <x:f>IF(AND(ISNUMBER(F36),ISNUMBER(F39),F39&lt;&gt;0),F36/F39,"n.a.")</x:f>
        <x:v>2.6078207269778937</x:v>
      </x:c>
      <x:c r="G40" s="31" t="n">
        <x:f>IF(AND(ISNUMBER(G36),ISNUMBER(G39),G39&lt;&gt;0),G36/G39,"n.a.")</x:f>
        <x:v>2.753179637611327</x:v>
      </x:c>
      <x:c r="H40" s="31" t="n">
        <x:f>IF(AND(ISNUMBER(H36),ISNUMBER(H39),H39&lt;&gt;0),H36/H39,"n.a.")</x:f>
        <x:v>1.8725914810899296</x:v>
      </x:c>
      <x:c r="I40" s="31" t="n">
        <x:f>IF(AND(ISNUMBER(I36),ISNUMBER(I39),I39&lt;&gt;0),I36/I39,"n.a.")</x:f>
        <x:v>3.570410357076089</x:v>
      </x:c>
      <x:c r="J40" s="31" t="n">
        <x:f>IF(AND(ISNUMBER(J36),ISNUMBER(J39),J39&lt;&gt;0),J36/J39,"n.a.")</x:f>
        <x:v>3.185185185185185</x:v>
      </x:c>
      <x:c r="K40" s="31" t="n">
        <x:f>IF(AND(ISNUMBER(K36),ISNUMBER(K39),K39&lt;&gt;0),K36/K39,"n.a.")</x:f>
        <x:v>3.051296330672607</x:v>
      </x:c>
      <x:c r="L40" s="31" t="n">
        <x:f>IF(AND(ISNUMBER(L36),ISNUMBER(L39),L39&lt;&gt;0),L36/L39,"n.a.")</x:f>
        <x:v>3.1936288716953554</x:v>
      </x:c>
      <x:c r="M40" s="31" t="n">
        <x:f>IF(AND(ISNUMBER(M36),ISNUMBER(M39),M39&lt;&gt;0),M36/M39,"n.a.")</x:f>
        <x:v>3.7827598328320904</x:v>
      </x:c>
      <x:c r="N40" s="32" t="n">
        <x:f>'Forecast FY2026'!T7</x:f>
        <x:v>4.335036148651862</x:v>
      </x:c>
      <x:c r="O40" s="31"/>
      <x:c r="P40" s="31" t="n">
        <x:f>IF(AND(ISNUMBER(P36),ISNUMBER(P39),P39&lt;&gt;0),P36/P39,"n.a.")</x:f>
        <x:v>1.7938842203548087</x:v>
      </x:c>
      <x:c r="Q40" s="31" t="n">
        <x:f>IF(AND(ISNUMBER(Q36),ISNUMBER(Q39),Q39&lt;&gt;0),Q36/Q39,"n.a.")</x:f>
        <x:v>2.297789619640575</x:v>
      </x:c>
      <x:c r="R40" s="31" t="n">
        <x:f>IF(AND(ISNUMBER(R36),ISNUMBER(R39),R39&lt;&gt;0),R36/R39,"n.a.")</x:f>
        <x:v>4.2813924354292725</x:v>
      </x:c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 ht="24" customHeight="1">
      <x:c r="C41" s="2" t="str">
        <x:v>Dividends per common share</x:v>
      </x:c>
      <x:c r="D41" s="2" t="str">
        <x:v>USD/share</x:v>
      </x:c>
      <x:c r="E41" s="29" t="n">
        <x:f>'Historical Inputs'!F78</x:f>
        <x:v>0.39</x:v>
      </x:c>
      <x:c r="F41" s="29" t="n">
        <x:f>'Historical Inputs'!F119</x:f>
        <x:v>0.54</x:v>
      </x:c>
      <x:c r="G41" s="29" t="n">
        <x:f>'Historical Inputs'!F160</x:f>
        <x:v>0.66</x:v>
      </x:c>
      <x:c r="H41" s="29" t="n">
        <x:f>'Historical Inputs'!F201</x:f>
        <x:v>0.72</x:v>
      </x:c>
      <x:c r="I41" s="29" t="n">
        <x:f>'Historical Inputs'!F242</x:f>
        <x:v>0.78</x:v>
      </x:c>
      <x:c r="J41" s="29" t="n">
        <x:f>'Historical Inputs'!F283</x:f>
        <x:v>0.86</x:v>
      </x:c>
      <x:c r="K41" s="29" t="n">
        <x:f>'Historical Inputs'!F324</x:f>
        <x:v>0.92</x:v>
      </x:c>
      <x:c r="L41" s="29" t="n">
        <x:f>'Historical Inputs'!F365</x:f>
        <x:v>1</x:v>
      </x:c>
      <x:c r="M41" s="29" t="n">
        <x:f>'Historical Inputs'!F406</x:f>
        <x:v>1.08</x:v>
      </x:c>
      <x:c r="N41" s="30" t="str">
        <x:v>n.a.</x:v>
      </x:c>
      <x:c r="O41" s="31"/>
      <x:c r="P41" s="29" t="str">
        <x:f>'Historical Inputs'!F447</x:f>
        <x:v>n.a.</x:v>
      </x:c>
      <x:c r="Q41" s="29" t="str">
        <x:f>'Historical Inputs'!F488</x:f>
        <x:v>n.a.</x:v>
      </x:c>
      <x:c r="R41" s="31" t="str">
        <x:f>IF(COUNT(M41,Q41,P41)=3,M41+Q41-P41,"n.a.")</x:f>
        <x:v>n.a.</x:v>
      </x:c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 ht="24" customHeight="1">
      <x:c r="C42" s="2" t="str">
        <x:v>Cash common dividends paid</x:v>
      </x:c>
      <x:c r="D42" s="2" t="str">
        <x:v>USDm</x:v>
      </x:c>
      <x:c r="E42" s="25" t="str">
        <x:f>'Historical Inputs'!F79</x:f>
        <x:v>n.a.</x:v>
      </x:c>
      <x:c r="F42" s="25" t="str">
        <x:f>'Historical Inputs'!F120</x:f>
        <x:v>n.a.</x:v>
      </x:c>
      <x:c r="G42" s="25" t="str">
        <x:f>'Historical Inputs'!F161</x:f>
        <x:v>n.a.</x:v>
      </x:c>
      <x:c r="H42" s="25" t="str">
        <x:f>'Historical Inputs'!F202</x:f>
        <x:v>n.a.</x:v>
      </x:c>
      <x:c r="I42" s="25" t="str">
        <x:f>'Historical Inputs'!F243</x:f>
        <x:v>n.a.</x:v>
      </x:c>
      <x:c r="J42" s="25" t="str">
        <x:f>'Historical Inputs'!F284</x:f>
        <x:v>n.a.</x:v>
      </x:c>
      <x:c r="K42" s="25" t="str">
        <x:f>'Historical Inputs'!F325</x:f>
        <x:v>n.a.</x:v>
      </x:c>
      <x:c r="L42" s="25" t="str">
        <x:f>'Historical Inputs'!F366</x:f>
        <x:v>n.a.</x:v>
      </x:c>
      <x:c r="M42" s="25" t="str">
        <x:f>'Historical Inputs'!F407</x:f>
        <x:v>n.a.</x:v>
      </x:c>
      <x:c r="N42" s="26" t="str">
        <x:v>n.a.</x:v>
      </x:c>
      <x:c r="O42" s="27"/>
      <x:c r="P42" s="25" t="str">
        <x:f>'Historical Inputs'!F448</x:f>
        <x:v>n.a.</x:v>
      </x:c>
      <x:c r="Q42" s="25" t="str">
        <x:f>'Historical Inputs'!F489</x:f>
        <x:v>n.a.</x:v>
      </x:c>
      <x:c r="R42" s="27" t="str">
        <x:f>IF(COUNT(M42,Q42,P42)=3,M42+Q42-P42,"n.a.")</x:f>
        <x:v>n.a.</x:v>
      </x:c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 ht="24" customHeight="1">
      <x:c r="C43" s="2" t="str">
        <x:v>Common share repurchases paid</x:v>
      </x:c>
      <x:c r="D43" s="2" t="str">
        <x:v>USDm</x:v>
      </x:c>
      <x:c r="E43" s="25" t="n">
        <x:f>'Historical Inputs'!F80</x:f>
        <x:v>12814</x:v>
      </x:c>
      <x:c r="F43" s="25" t="n">
        <x:f>'Historical Inputs'!F121</x:f>
        <x:v>20094</x:v>
      </x:c>
      <x:c r="G43" s="25" t="n">
        <x:f>'Historical Inputs'!F162</x:f>
        <x:v>28144</x:v>
      </x:c>
      <x:c r="H43" s="25" t="n">
        <x:f>'Historical Inputs'!F203</x:f>
        <x:v>7025</x:v>
      </x:c>
      <x:c r="I43" s="25" t="n">
        <x:f>'Historical Inputs'!F244</x:f>
        <x:v>25126</x:v>
      </x:c>
      <x:c r="J43" s="25" t="n">
        <x:f>'Historical Inputs'!F285</x:f>
        <x:v>5073</x:v>
      </x:c>
      <x:c r="K43" s="25" t="n">
        <x:f>'Historical Inputs'!F326</x:f>
        <x:v>4576</x:v>
      </x:c>
      <x:c r="L43" s="25" t="n">
        <x:f>'Historical Inputs'!F367</x:f>
        <x:v>13104</x:v>
      </x:c>
      <x:c r="M43" s="25" t="n">
        <x:f>'Historical Inputs'!F408</x:f>
        <x:v>21433</x:v>
      </x:c>
      <x:c r="N43" s="26" t="str">
        <x:v>n.a.</x:v>
      </x:c>
      <x:c r="O43" s="27"/>
      <x:c r="P43" s="25" t="n">
        <x:f>'Historical Inputs'!F449</x:f>
        <x:v>9823</x:v>
      </x:c>
      <x:c r="Q43" s="25" t="n">
        <x:f>'Historical Inputs'!F490</x:f>
        <x:v>13246</x:v>
      </x:c>
      <x:c r="R43" s="27" t="n">
        <x:f>IF(COUNT(M43,Q43,P43)=3,M43+Q43-P43,"n.a.")</x:f>
        <x:v>24856</x:v>
      </x:c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 ht="24" customHeight="1">
      <x:c r="C44" s="2" t="str">
        <x:v>Gross loan charge-offs</x:v>
      </x:c>
      <x:c r="D44" s="2" t="str">
        <x:v>USDm</x:v>
      </x:c>
      <x:c r="E44" s="25" t="str">
        <x:f>'Historical Inputs'!F81</x:f>
        <x:v>n.a.</x:v>
      </x:c>
      <x:c r="F44" s="25" t="str">
        <x:f>'Historical Inputs'!F122</x:f>
        <x:v>n.a.</x:v>
      </x:c>
      <x:c r="G44" s="25" t="str">
        <x:f>'Historical Inputs'!F163</x:f>
        <x:v>n.a.</x:v>
      </x:c>
      <x:c r="H44" s="25" t="str">
        <x:f>'Historical Inputs'!F204</x:f>
        <x:v>n.a.</x:v>
      </x:c>
      <x:c r="I44" s="25" t="str">
        <x:f>'Historical Inputs'!F245</x:f>
        <x:v>n.a.</x:v>
      </x:c>
      <x:c r="J44" s="25" t="str">
        <x:f>'Historical Inputs'!F286</x:f>
        <x:v>n.a.</x:v>
      </x:c>
      <x:c r="K44" s="25" t="str">
        <x:f>'Historical Inputs'!F327</x:f>
        <x:v>n.a.</x:v>
      </x:c>
      <x:c r="L44" s="25" t="str">
        <x:f>'Historical Inputs'!F368</x:f>
        <x:v>n.a.</x:v>
      </x:c>
      <x:c r="M44" s="25" t="str">
        <x:f>'Historical Inputs'!F409</x:f>
        <x:v>n.a.</x:v>
      </x:c>
      <x:c r="N44" s="26" t="str">
        <x:v>n.a.</x:v>
      </x:c>
      <x:c r="O44" s="27"/>
      <x:c r="P44" s="25" t="str">
        <x:f>'Historical Inputs'!F450</x:f>
        <x:v>n.a.</x:v>
      </x:c>
      <x:c r="Q44" s="25" t="str">
        <x:f>'Historical Inputs'!F491</x:f>
        <x:v>n.a.</x:v>
      </x:c>
      <x:c r="R44" s="27" t="str">
        <x:f>IF(COUNT(M44,Q44,P44)=3,M44+Q44-P44,"n.a.")</x:f>
        <x:v>n.a.</x:v>
      </x:c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 ht="24" customHeight="1">
      <x:c r="C45" s="2" t="str">
        <x:v>Loan recoveries</x:v>
      </x:c>
      <x:c r="D45" s="2" t="str">
        <x:v>USDm</x:v>
      </x:c>
      <x:c r="E45" s="25" t="str">
        <x:f>'Historical Inputs'!F82</x:f>
        <x:v>n.a.</x:v>
      </x:c>
      <x:c r="F45" s="25" t="str">
        <x:f>'Historical Inputs'!F123</x:f>
        <x:v>n.a.</x:v>
      </x:c>
      <x:c r="G45" s="25" t="str">
        <x:f>'Historical Inputs'!F164</x:f>
        <x:v>n.a.</x:v>
      </x:c>
      <x:c r="H45" s="25" t="str">
        <x:f>'Historical Inputs'!F205</x:f>
        <x:v>n.a.</x:v>
      </x:c>
      <x:c r="I45" s="25" t="str">
        <x:f>'Historical Inputs'!F246</x:f>
        <x:v>n.a.</x:v>
      </x:c>
      <x:c r="J45" s="25" t="str">
        <x:f>'Historical Inputs'!F287</x:f>
        <x:v>n.a.</x:v>
      </x:c>
      <x:c r="K45" s="25" t="str">
        <x:f>'Historical Inputs'!F328</x:f>
        <x:v>n.a.</x:v>
      </x:c>
      <x:c r="L45" s="25" t="str">
        <x:f>'Historical Inputs'!F369</x:f>
        <x:v>n.a.</x:v>
      </x:c>
      <x:c r="M45" s="25" t="str">
        <x:f>'Historical Inputs'!F410</x:f>
        <x:v>n.a.</x:v>
      </x:c>
      <x:c r="N45" s="26" t="str">
        <x:v>n.a.</x:v>
      </x:c>
      <x:c r="O45" s="27"/>
      <x:c r="P45" s="25" t="str">
        <x:f>'Historical Inputs'!F451</x:f>
        <x:v>n.a.</x:v>
      </x:c>
      <x:c r="Q45" s="25" t="str">
        <x:f>'Historical Inputs'!F492</x:f>
        <x:v>n.a.</x:v>
      </x:c>
      <x:c r="R45" s="27" t="str">
        <x:f>IF(COUNT(M45,Q45,P45)=3,M45+Q45-P45,"n.a.")</x:f>
        <x:v>n.a.</x:v>
      </x:c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 ht="24" customHeight="1">
      <x:c r="C46" s="2" t="str">
        <x:v>Net loan charge-offs</x:v>
      </x:c>
      <x:c r="D46" s="2" t="str">
        <x:v>USDm</x:v>
      </x:c>
      <x:c r="E46" s="27" t="str">
        <x:f>IF(COUNT(E44,E45)=2,E44-E45,"n.a.")</x:f>
        <x:v>n.a.</x:v>
      </x:c>
      <x:c r="F46" s="27" t="str">
        <x:f>IF(COUNT(F44,F45)=2,F44-F45,"n.a.")</x:f>
        <x:v>n.a.</x:v>
      </x:c>
      <x:c r="G46" s="27" t="str">
        <x:f>IF(COUNT(G44,G45)=2,G44-G45,"n.a.")</x:f>
        <x:v>n.a.</x:v>
      </x:c>
      <x:c r="H46" s="27" t="str">
        <x:f>IF(COUNT(H44,H45)=2,H44-H45,"n.a.")</x:f>
        <x:v>n.a.</x:v>
      </x:c>
      <x:c r="I46" s="27" t="str">
        <x:f>IF(COUNT(I44,I45)=2,I44-I45,"n.a.")</x:f>
        <x:v>n.a.</x:v>
      </x:c>
      <x:c r="J46" s="27" t="str">
        <x:f>IF(COUNT(J44,J45)=2,J44-J45,"n.a.")</x:f>
        <x:v>n.a.</x:v>
      </x:c>
      <x:c r="K46" s="27" t="str">
        <x:f>IF(COUNT(K44,K45)=2,K44-K45,"n.a.")</x:f>
        <x:v>n.a.</x:v>
      </x:c>
      <x:c r="L46" s="27" t="str">
        <x:f>IF(COUNT(L44,L45)=2,L44-L45,"n.a.")</x:f>
        <x:v>n.a.</x:v>
      </x:c>
      <x:c r="M46" s="27" t="str">
        <x:f>IF(COUNT(M44,M45)=2,M44-M45,"n.a.")</x:f>
        <x:v>n.a.</x:v>
      </x:c>
      <x:c r="N46" s="26" t="str">
        <x:v>n.a.</x:v>
      </x:c>
      <x:c r="O46" s="27"/>
      <x:c r="P46" s="27" t="str">
        <x:f>IF(COUNT(P44,P45)=2,P44-P45,"n.a.")</x:f>
        <x:v>n.a.</x:v>
      </x:c>
      <x:c r="Q46" s="27" t="str">
        <x:f>IF(COUNT(Q44,Q45)=2,Q44-Q45,"n.a.")</x:f>
        <x:v>n.a.</x:v>
      </x:c>
      <x:c r="R46" s="27" t="str">
        <x:f>IF(COUNT(M46,Q46,P46)=3,M46+Q46-P46,"n.a.")</x:f>
        <x:v>n.a.</x:v>
      </x:c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 ht="24" customHeight="1">
      <x:c r="C47" s="4" t="str">
        <x:v>Actual standardized CET1 ratio</x:v>
      </x:c>
      <x:c r="D47" s="4" t="str">
        <x:v>%</x:v>
      </x:c>
      <x:c r="E47" s="35" t="str">
        <x:f>'Historical Inputs'!F84</x:f>
        <x:v>n.a.</x:v>
      </x:c>
      <x:c r="F47" s="35" t="str">
        <x:f>'Historical Inputs'!F125</x:f>
        <x:v>n.a.</x:v>
      </x:c>
      <x:c r="G47" s="35" t="str">
        <x:f>'Historical Inputs'!F166</x:f>
        <x:v>n.a.</x:v>
      </x:c>
      <x:c r="H47" s="35" t="str">
        <x:f>'Historical Inputs'!F207</x:f>
        <x:v>n.a.</x:v>
      </x:c>
      <x:c r="I47" s="35" t="str">
        <x:f>'Historical Inputs'!F248</x:f>
        <x:v>n.a.</x:v>
      </x:c>
      <x:c r="J47" s="35" t="str">
        <x:f>'Historical Inputs'!F289</x:f>
        <x:v>n.a.</x:v>
      </x:c>
      <x:c r="K47" s="35" t="str">
        <x:f>'Historical Inputs'!F330</x:f>
        <x:v>n.a.</x:v>
      </x:c>
      <x:c r="L47" s="35" t="str">
        <x:f>'Historical Inputs'!F371</x:f>
        <x:v>n.a.</x:v>
      </x:c>
      <x:c r="M47" s="35" t="str">
        <x:f>'Historical Inputs'!F412</x:f>
        <x:v>n.a.</x:v>
      </x:c>
      <x:c r="N47" s="36" t="str">
        <x:v>n.a.</x:v>
      </x:c>
      <x:c r="O47" s="37"/>
      <x:c r="P47" s="35" t="str">
        <x:f>'Historical Inputs'!F453</x:f>
        <x:v>n.a.</x:v>
      </x:c>
      <x:c r="Q47" s="35" t="n">
        <x:f>'Historical Inputs'!F494</x:f>
        <x:v>0.11199999999999999</x:v>
      </x:c>
      <x:c r="R47" s="37" t="n">
        <x:f>Q47</x:f>
        <x:v>0.11199999999999999</x:v>
      </x:c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 ht="24" customHeight="1">
      <x:c r="C48" s="4" t="str">
        <x:v>Return on two-point common equity</x:v>
      </x:c>
      <x:c r="D48" s="4" t="str">
        <x:v>%</x:v>
      </x:c>
      <x:c r="E48" s="37" t="str">
        <x:f>IF(COUNT(E36,E11,$U$62)=3,E36/AVERAGE(E11,$U$62),"n.a.")</x:f>
        <x:v>n.a.</x:v>
      </x:c>
      <x:c r="F48" s="37" t="str">
        <x:f>IF(COUNT(F36,F11,E11)=3,F36/AVERAGE(F11,E11),"n.a.")</x:f>
        <x:v>n.a.</x:v>
      </x:c>
      <x:c r="G48" s="37" t="str">
        <x:f>IF(COUNT(G36,G11,F11)=3,G36/AVERAGE(G11,F11),"n.a.")</x:f>
        <x:v>n.a.</x:v>
      </x:c>
      <x:c r="H48" s="37" t="str">
        <x:f>IF(COUNT(H36,H11,G11)=3,H36/AVERAGE(H11,G11),"n.a.")</x:f>
        <x:v>n.a.</x:v>
      </x:c>
      <x:c r="I48" s="37" t="n">
        <x:f>IF(COUNT(I36,I11,H11)=3,I36/AVERAGE(I11,H11),"n.a.")</x:f>
        <x:v>0.12376889235502643</x:v>
      </x:c>
      <x:c r="J48" s="37" t="n">
        <x:f>IF(COUNT(J36,J11,I11)=3,J36/AVERAGE(J11,I11),"n.a.")</x:f>
        <x:v>0.10616089992704664</x:v>
      </x:c>
      <x:c r="K48" s="37" t="n">
        <x:f>IF(COUNT(K36,K11,J11)=3,K36/AVERAGE(K11,J11),"n.a.")</x:f>
        <x:v>0.0970678219980857</x:v>
      </x:c>
      <x:c r="L48" s="37" t="n">
        <x:f>IF(COUNT(L36,L11,K11)=3,L36/AVERAGE(L11,K11),"n.a.")</x:f>
        <x:v>0.09463296221965088</x:v>
      </x:c>
      <x:c r="M48" s="37" t="n">
        <x:f>IF(COUNT(M36,M11,L11)=3,M36/AVERAGE(M11,L11),"n.a.")</x:f>
        <x:v>0.10572376731605011</x:v>
      </x:c>
      <x:c r="N48" s="36" t="str">
        <x:v>n.a.</x:v>
      </x:c>
      <x:c r="O48" s="37"/>
      <x:c r="P48" s="37" t="str">
        <x:v>n.a.</x:v>
      </x:c>
      <x:c r="Q48" s="37" t="str">
        <x:v>n.a.</x:v>
      </x:c>
      <x:c r="R48" s="37" t="n">
        <x:f>IF(COUNT(R36,P11,Q11)=3,R36/AVERAGE(P11,Q11),"n.a.")</x:f>
        <x:v>0.1163481544656523</x:v>
      </x:c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 ht="24" customHeight="1">
      <x:c r="C49" s="4" t="str">
        <x:v>Return on two-point tangible equity</x:v>
      </x:c>
      <x:c r="D49" s="4" t="str">
        <x:v>%</x:v>
      </x:c>
      <x:c r="E49" s="37" t="n">
        <x:f>IF(COUNT(E36,E15,$U$63)=3,E36/AVERAGE(E15,$U$63),"n.a.")</x:f>
        <x:v>0.09637404033701552</x:v>
      </x:c>
      <x:c r="F49" s="37" t="n">
        <x:f>IF(COUNT(F36,F15,E15)=3,F36/AVERAGE(F15,E15),"n.a.")</x:f>
        <x:v>0.1535799405397624</x:v>
      </x:c>
      <x:c r="G49" s="37" t="n">
        <x:f>IF(COUNT(G36,G15,F15)=3,G36/AVERAGE(G15,F15),"n.a.")</x:f>
        <x:v>0.15085008965493701</x:v>
      </x:c>
      <x:c r="H49" s="37" t="n">
        <x:f>IF(COUNT(H36,H15,G15)=3,H36/AVERAGE(H15,G15),"n.a.")</x:f>
        <x:v>0.09420775791477323</x:v>
      </x:c>
      <x:c r="I49" s="37" t="n">
        <x:f>IF(COUNT(I36,I15,H15)=3,I36/AVERAGE(I15,H15),"n.a.")</x:f>
        <x:v>0.17296374789829083</x:v>
      </x:c>
      <x:c r="J49" s="37" t="n">
        <x:f>IF(COUNT(J36,J15,I15)=3,J36/AVERAGE(J15,I15),"n.a.")</x:f>
        <x:v>0.1487859282950406</x:v>
      </x:c>
      <x:c r="K49" s="37" t="n">
        <x:f>IF(COUNT(K36,K15,J15)=3,K36/AVERAGE(K15,J15),"n.a.")</x:f>
        <x:v>0.13411204296547402</x:v>
      </x:c>
      <x:c r="L49" s="37" t="n">
        <x:f>IF(COUNT(L36,L15,K15)=3,L36/AVERAGE(L15,K15),"n.a.")</x:f>
        <x:v>0.1281878746376358</x:v>
      </x:c>
      <x:c r="M49" s="37" t="n">
        <x:f>IF(COUNT(M36,M15,L15)=3,M36/AVERAGE(M15,L15),"n.a.")</x:f>
        <x:v>0.14190101223263477</x:v>
      </x:c>
      <x:c r="N49" s="36" t="str">
        <x:v>n.a.</x:v>
      </x:c>
      <x:c r="O49" s="37"/>
      <x:c r="P49" s="37" t="str">
        <x:v>n.a.</x:v>
      </x:c>
      <x:c r="Q49" s="37" t="str">
        <x:v>n.a.</x:v>
      </x:c>
      <x:c r="R49" s="37" t="n">
        <x:f>IF(COUNT(R36,P15,Q15)=3,R36/AVERAGE(P15,Q15),"n.a.")</x:f>
        <x:v>0.155885916716193</x:v>
      </x:c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 ht="24" customHeight="1">
      <x:c r="C50" s="4" t="str">
        <x:v>Return on two-point assets</x:v>
      </x:c>
      <x:c r="D50" s="4" t="str">
        <x:v>%</x:v>
      </x:c>
      <x:c r="E50" s="37" t="n">
        <x:f>IF(COUNT(E36,E7,$U$64)=3,E36/AVERAGE(E7,$U$64),"n.a.")</x:f>
        <x:v>0.007436509646586793</x:v>
      </x:c>
      <x:c r="F50" s="37" t="n">
        <x:f>IF(COUNT(F36,F7,E7)=3,F36/AVERAGE(F7,E7),"n.a.")</x:f>
        <x:v>0.011517468296869907</x:v>
      </x:c>
      <x:c r="G50" s="37" t="n">
        <x:f>IF(COUNT(G36,G7,F7)=3,G36/AVERAGE(G7,F7),"n.a.")</x:f>
        <x:v>0.010858320180529284</x:v>
      </x:c>
      <x:c r="H50" s="37" t="n">
        <x:f>IF(COUNT(H36,H7,G7)=3,H36/AVERAGE(H7,G7),"n.a.")</x:f>
        <x:v>0.006271001841366837</x:v>
      </x:c>
      <x:c r="I50" s="37" t="n">
        <x:f>IF(COUNT(I36,I7,H7)=3,I36/AVERAGE(I7,H7),"n.a.")</x:f>
        <x:v>0.010204166821113345</x:v>
      </x:c>
      <x:c r="J50" s="37" t="n">
        <x:f>IF(COUNT(J36,J7,I7)=3,J36/AVERAGE(J7,I7),"n.a.")</x:f>
        <x:v>0.008363781914748259</x:v>
      </x:c>
      <x:c r="K50" s="37" t="n">
        <x:f>IF(COUNT(K36,K7,J7)=3,K36/AVERAGE(K7,J7),"n.a.")</x:f>
        <x:v>0.007913310479648163</x:v>
      </x:c>
      <x:c r="L50" s="37" t="n">
        <x:f>IF(COUNT(L36,L7,K7)=3,L36/AVERAGE(L7,K7),"n.a.")</x:f>
        <x:v>0.007869035698484036</x:v>
      </x:c>
      <x:c r="M50" s="37" t="n">
        <x:f>IF(COUNT(M36,M7,L7)=3,M36/AVERAGE(M7,L7),"n.a.")</x:f>
        <x:v>0.008708178899652436</x:v>
      </x:c>
      <x:c r="N50" s="36" t="str">
        <x:v>n.a.</x:v>
      </x:c>
      <x:c r="O50" s="37"/>
      <x:c r="P50" s="37" t="str">
        <x:v>n.a.</x:v>
      </x:c>
      <x:c r="Q50" s="37" t="str">
        <x:v>n.a.</x:v>
      </x:c>
      <x:c r="R50" s="37" t="n">
        <x:f>IF(COUNT(R36,P7,Q7)=3,R36/AVERAGE(P7,Q7),"n.a.")</x:f>
        <x:v>0.009257939746014007</x:v>
      </x:c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 ht="24" customHeight="1">
      <x:c r="C51" s="4" t="str">
        <x:v>Noninterest expense / net revenue</x:v>
      </x:c>
      <x:c r="D51" s="4" t="str">
        <x:v>%</x:v>
      </x:c>
      <x:c r="E51" s="37" t="n">
        <x:f>IF(AND(ISNUMBER(E31),ISNUMBER(E30),E30&lt;&gt;0),E31/E30,"n.a.")</x:f>
        <x:v>0.6257259601037578</x:v>
      </x:c>
      <x:c r="F51" s="37" t="n">
        <x:f>IF(AND(ISNUMBER(F31),ISNUMBER(F30),F30&lt;&gt;0),F31/F30,"n.a.")</x:f>
        <x:v>0.5839815425181278</x:v>
      </x:c>
      <x:c r="G51" s="37" t="n">
        <x:f>IF(AND(ISNUMBER(G31),ISNUMBER(G30),G30&lt;&gt;0),G31/G30,"n.a.")</x:f>
        <x:v>0.6016833983604402</x:v>
      </x:c>
      <x:c r="H51" s="37" t="n">
        <x:f>IF(AND(ISNUMBER(H31),ISNUMBER(H30),H30&lt;&gt;0),H31/H30,"n.a.")</x:f>
        <x:v>0.6455546721541483</x:v>
      </x:c>
      <x:c r="I51" s="37" t="n">
        <x:f>IF(AND(ISNUMBER(I31),ISNUMBER(I30),I30&lt;&gt;0),I31/I30,"n.a.")</x:f>
        <x:v>0.670283796976872</x:v>
      </x:c>
      <x:c r="J51" s="37" t="n">
        <x:f>IF(AND(ISNUMBER(J31),ISNUMBER(J30),J30&lt;&gt;0),J31/J30,"n.a.")</x:f>
        <x:v>0.647056345444971</x:v>
      </x:c>
      <x:c r="K51" s="37" t="n">
        <x:f>IF(AND(ISNUMBER(K31),ISNUMBER(K30),K30&lt;&gt;0),K31/K30,"n.a.")</x:f>
        <x:v>0.6407087740466483</x:v>
      </x:c>
      <x:c r="L51" s="37" t="n">
        <x:f>IF(AND(ISNUMBER(L31),ISNUMBER(L30),L30&lt;&gt;0),L31/L30,"n.a.")</x:f>
        <x:v>0.6311593107617895</x:v>
      </x:c>
      <x:c r="M51" s="37" t="n">
        <x:f>IF(AND(ISNUMBER(M31),ISNUMBER(M30),M30&lt;&gt;0),M31/M30,"n.a.")</x:f>
        <x:v>0.6165238688913057</x:v>
      </x:c>
      <x:c r="N51" s="36" t="str">
        <x:v>n.a.</x:v>
      </x:c>
      <x:c r="O51" s="37"/>
      <x:c r="P51" s="37" t="n">
        <x:f>IF(AND(ISNUMBER(P31),ISNUMBER(P30),P30&lt;&gt;0),P31/P30,"n.a.")</x:f>
        <x:v>0.6276351230023344</x:v>
      </x:c>
      <x:c r="Q51" s="37" t="n">
        <x:f>IF(AND(ISNUMBER(Q31),ISNUMBER(Q30),Q30&lt;&gt;0),Q31/Q30,"n.a.")</x:f>
        <x:v>0.6009704027171276</x:v>
      </x:c>
      <x:c r="R51" s="37" t="n">
        <x:f>IF(AND(ISNUMBER(R31),ISNUMBER(R30),R30&lt;&gt;0),R31/R30,"n.a.")</x:f>
        <x:v>0.6032691194847237</x:v>
      </x:c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 ht="24" customHeight="1">
      <x:c r="C52" s="4" t="str">
        <x:v>Gross loans / deposits</x:v>
      </x:c>
      <x:c r="D52" s="4" t="str">
        <x:v>%</x:v>
      </x:c>
      <x:c r="E52" s="37" t="n">
        <x:f>IF(AND(ISNUMBER(E21),ISNUMBER(E24),E24&lt;&gt;0),E21/E24,"n.a.")</x:f>
        <x:v>0.7153240247566903</x:v>
      </x:c>
      <x:c r="F52" s="37" t="n">
        <x:f>IF(AND(ISNUMBER(F21),ISNUMBER(F24),F24&lt;&gt;0),F21/F24,"n.a.")</x:f>
        <x:v>0.6854226928299877</x:v>
      </x:c>
      <x:c r="G52" s="37" t="n">
        <x:f>IF(AND(ISNUMBER(G21),ISNUMBER(G24),G24&lt;&gt;0),G21/G24,"n.a.")</x:f>
        <x:v>0.6854083801051434</x:v>
      </x:c>
      <x:c r="H52" s="37" t="str">
        <x:f>IF(AND(ISNUMBER(H21),ISNUMBER(H24),H24&lt;&gt;0),H21/H24,"n.a.")</x:f>
        <x:v>n.a.</x:v>
      </x:c>
      <x:c r="I52" s="37" t="n">
        <x:f>IF(AND(ISNUMBER(I21),ISNUMBER(I24),I24&lt;&gt;0),I21/I24,"n.a.")</x:f>
        <x:v>0.4742792981749099</x:v>
      </x:c>
      <x:c r="J52" s="37" t="n">
        <x:f>IF(AND(ISNUMBER(J21),ISNUMBER(J24),J24&lt;&gt;0),J21/J24,"n.a.")</x:f>
        <x:v>0.5417421067054992</x:v>
      </x:c>
      <x:c r="K52" s="37" t="n">
        <x:f>IF(AND(ISNUMBER(K21),ISNUMBER(K24),K24&lt;&gt;0),K21/K24,"n.a.")</x:f>
        <x:v>0.5477270045591418</x:v>
      </x:c>
      <x:c r="L52" s="37" t="n">
        <x:f>IF(AND(ISNUMBER(L21),ISNUMBER(L24),L24&lt;&gt;0),L21/L24,"n.a.")</x:f>
        <x:v>0.55754433933513</x:v>
      </x:c>
      <x:c r="M52" s="37" t="n">
        <x:f>IF(AND(ISNUMBER(M21),ISNUMBER(M24),M24&lt;&gt;0),M21/M24,"n.a.")</x:f>
        <x:v>0.587349763143047</x:v>
      </x:c>
      <x:c r="N52" s="36" t="str">
        <x:v>n.a.</x:v>
      </x:c>
      <x:c r="O52" s="37"/>
      <x:c r="P52" s="37" t="n">
        <x:f>IF(AND(ISNUMBER(P21),ISNUMBER(P24),P24&lt;&gt;0),P21/P24,"n.a.")</x:f>
        <x:v>0.5702170347875063</x:v>
      </x:c>
      <x:c r="Q52" s="37" t="n">
        <x:f>IF(AND(ISNUMBER(Q21),ISNUMBER(Q24),Q24&lt;&gt;0),Q21/Q24,"n.a.")</x:f>
        <x:v>0.6012565156503997</x:v>
      </x:c>
      <x:c r="R52" s="37" t="n">
        <x:f>Q52</x:f>
        <x:v>0.6012565156503997</x:v>
      </x:c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 ht="24" customHeight="1">
      <x:c r="C53" s="4" t="str">
        <x:v>Loan allowance / gross loans</x:v>
      </x:c>
      <x:c r="D53" s="4" t="str">
        <x:v>%</x:v>
      </x:c>
      <x:c r="E53" s="37" t="n">
        <x:f>IF(AND(ISNUMBER(E23),ISNUMBER(E21),E21&lt;&gt;0),E23/E21,"n.a.")</x:f>
        <x:v>0.011924218760842018</x:v>
      </x:c>
      <x:c r="F53" s="37" t="n">
        <x:f>IF(AND(ISNUMBER(F23),ISNUMBER(F21),F21&lt;&gt;0),F23/F21,"n.a.")</x:f>
        <x:v>0.010139455800273525</x:v>
      </x:c>
      <x:c r="G53" s="37" t="n">
        <x:f>IF(AND(ISNUMBER(G23),ISNUMBER(G21),G21&lt;&gt;0),G23/G21,"n.a.")</x:f>
        <x:v>0.012566273415589989</x:v>
      </x:c>
      <x:c r="H53" s="37" t="str">
        <x:f>IF(AND(ISNUMBER(H23),ISNUMBER(H21),H21&lt;&gt;0),H23/H21,"n.a.")</x:f>
        <x:v>n.a.</x:v>
      </x:c>
      <x:c r="I53" s="37" t="n">
        <x:f>IF(AND(ISNUMBER(I23),ISNUMBER(I21),I21&lt;&gt;0),I23/I21,"n.a.")</x:f>
        <x:v>0.012651104456636749</x:v>
      </x:c>
      <x:c r="J53" s="37" t="n">
        <x:f>IF(AND(ISNUMBER(J23),ISNUMBER(J21),J21&lt;&gt;0),J23/J21,"n.a.")</x:f>
        <x:v>0.012127216238726958</x:v>
      </x:c>
      <x:c r="K53" s="37" t="n">
        <x:f>IF(AND(ISNUMBER(K23),ISNUMBER(K21),K21&lt;&gt;0),K23/K21,"n.a.")</x:f>
        <x:v>0.012661663496980257</x:v>
      </x:c>
      <x:c r="L53" s="37" t="n">
        <x:f>IF(AND(ISNUMBER(L23),ISNUMBER(L21),L21&lt;&gt;0),L23/L21,"n.a.")</x:f>
        <x:v>0.012082110901732468</x:v>
      </x:c>
      <x:c r="M53" s="37" t="n">
        <x:f>IF(AND(ISNUMBER(M23),ISNUMBER(M21),M21&lt;&gt;0),M23/M21,"n.a.")</x:f>
        <x:v>0.011135194399932529</x:v>
      </x:c>
      <x:c r="N53" s="36" t="str">
        <x:v>n.a.</x:v>
      </x:c>
      <x:c r="O53" s="37"/>
      <x:c r="P53" s="37" t="n">
        <x:f>IF(AND(ISNUMBER(P23),ISNUMBER(P21),P21&lt;&gt;0),P23/P21,"n.a.")</x:f>
        <x:v>0.01158705416300512</x:v>
      </x:c>
      <x:c r="Q53" s="37" t="n">
        <x:f>IF(AND(ISNUMBER(Q23),ISNUMBER(Q21),Q21&lt;&gt;0),Q23/Q21,"n.a.")</x:f>
        <x:v>0.010770199873687911</x:v>
      </x:c>
      <x:c r="R53" s="37" t="n">
        <x:f>Q53</x:f>
        <x:v>0.010770199873687911</x:v>
      </x:c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 ht="24" customHeight="1">
      <x:c r="C54" s="4" t="str">
        <x:v>Net charge-offs / period-end loans</x:v>
      </x:c>
      <x:c r="D54" s="4" t="str">
        <x:v>%</x:v>
      </x:c>
      <x:c r="E54" s="37" t="str">
        <x:f>IF(AND(ISNUMBER(E46),ISNUMBER(E21),E21&lt;&gt;0),E46/E21,"n.a.")</x:f>
        <x:v>n.a.</x:v>
      </x:c>
      <x:c r="F54" s="37" t="str">
        <x:f>IF(AND(ISNUMBER(F46),ISNUMBER(F21),F21&lt;&gt;0),F46/F21,"n.a.")</x:f>
        <x:v>n.a.</x:v>
      </x:c>
      <x:c r="G54" s="37" t="str">
        <x:f>IF(AND(ISNUMBER(G46),ISNUMBER(G21),G21&lt;&gt;0),G46/G21,"n.a.")</x:f>
        <x:v>n.a.</x:v>
      </x:c>
      <x:c r="H54" s="37" t="str">
        <x:f>IF(AND(ISNUMBER(H46),ISNUMBER(H21),H21&lt;&gt;0),H46/H21,"n.a.")</x:f>
        <x:v>n.a.</x:v>
      </x:c>
      <x:c r="I54" s="37" t="str">
        <x:f>IF(AND(ISNUMBER(I46),ISNUMBER(I21),I21&lt;&gt;0),I46/I21,"n.a.")</x:f>
        <x:v>n.a.</x:v>
      </x:c>
      <x:c r="J54" s="37" t="str">
        <x:f>IF(AND(ISNUMBER(J46),ISNUMBER(J21),J21&lt;&gt;0),J46/J21,"n.a.")</x:f>
        <x:v>n.a.</x:v>
      </x:c>
      <x:c r="K54" s="37" t="str">
        <x:f>IF(AND(ISNUMBER(K46),ISNUMBER(K21),K21&lt;&gt;0),K46/K21,"n.a.")</x:f>
        <x:v>n.a.</x:v>
      </x:c>
      <x:c r="L54" s="37" t="str">
        <x:f>IF(AND(ISNUMBER(L46),ISNUMBER(L21),L21&lt;&gt;0),L46/L21,"n.a.")</x:f>
        <x:v>n.a.</x:v>
      </x:c>
      <x:c r="M54" s="37" t="str">
        <x:f>IF(AND(ISNUMBER(M46),ISNUMBER(M21),M21&lt;&gt;0),M46/M21,"n.a.")</x:f>
        <x:v>n.a.</x:v>
      </x:c>
      <x:c r="N54" s="36" t="str">
        <x:v>n.a.</x:v>
      </x:c>
      <x:c r="O54" s="37"/>
      <x:c r="P54" s="37" t="str">
        <x:f>IF(AND(ISNUMBER(P46),ISNUMBER(P21),P21&lt;&gt;0),P46/P21,"n.a.")</x:f>
        <x:v>n.a.</x:v>
      </x:c>
      <x:c r="Q54" s="37" t="str">
        <x:f>IF(AND(ISNUMBER(Q46),ISNUMBER(Q21),Q21&lt;&gt;0),Q46/Q21,"n.a.")</x:f>
        <x:v>n.a.</x:v>
      </x:c>
      <x:c r="R54" s="37" t="str">
        <x:f>IF(AND(ISNUMBER(R46),ISNUMBER(Q21),Q21&lt;&gt;0),R46/Q21,"n.a.")</x:f>
        <x:v>n.a.</x:v>
      </x:c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 ht="24" customHeight="1">
      <x:c r="C55" s="2" t="str">
        <x:v>Parent less common income</x:v>
      </x:c>
      <x:c r="D55" s="2" t="str">
        <x:v>USDm</x:v>
      </x:c>
      <x:c r="E55" s="27" t="n">
        <x:f>IF(COUNT(E37,E36)=2,E37-E36,"n.a.")</x:f>
        <x:v>1614</x:v>
      </x:c>
      <x:c r="F55" s="27" t="n">
        <x:f>IF(COUNT(F37,F36)=2,F37-F36,"n.a.")</x:f>
        <x:v>1451</x:v>
      </x:c>
      <x:c r="G55" s="27" t="n">
        <x:f>IF(COUNT(G37,G36)=2,G37-G36,"n.a.")</x:f>
        <x:v>1432</x:v>
      </x:c>
      <x:c r="H55" s="27" t="n">
        <x:f>IF(COUNT(H37,H36)=2,H37-H36,"n.a.")</x:f>
        <x:v>1421</x:v>
      </x:c>
      <x:c r="I55" s="27" t="n">
        <x:f>IF(COUNT(I37,I36)=2,I37-I36,"n.a.")</x:f>
        <x:v>1421</x:v>
      </x:c>
      <x:c r="J55" s="27" t="n">
        <x:f>IF(COUNT(J37,J36)=2,J37-J36,"n.a.")</x:f>
        <x:v>1513</x:v>
      </x:c>
      <x:c r="K55" s="27" t="n">
        <x:f>IF(COUNT(K37,K36)=2,K37-K36,"n.a.")</x:f>
        <x:v>1649</x:v>
      </x:c>
      <x:c r="L55" s="27" t="n">
        <x:f>IF(COUNT(L37,L36)=2,L37-L36,"n.a.")</x:f>
        <x:v>1629</x:v>
      </x:c>
      <x:c r="M55" s="27" t="n">
        <x:f>IF(COUNT(M37,M36)=2,M37-M36,"n.a.")</x:f>
        <x:v>1454</x:v>
      </x:c>
      <x:c r="N55" s="26" t="str">
        <x:v>n.a.</x:v>
      </x:c>
      <x:c r="O55" s="27"/>
      <x:c r="P55" s="27" t="n">
        <x:f>IF(COUNT(P37,P36)=2,P37-P36,"n.a.")</x:f>
        <x:v>697</x:v>
      </x:c>
      <x:c r="Q55" s="27" t="n">
        <x:f>IF(COUNT(Q37,Q36)=2,Q37-Q36,"n.a.")</x:f>
        <x:v>755</x:v>
      </x:c>
      <x:c r="R55" s="27" t="n">
        <x:f>IF(COUNT(M55,Q55,P55)=3,M55+Q55-P55,"n.a.")</x:f>
        <x:v>1512</x:v>
      </x:c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10" t="str">
        <x:v>FY2016 opening reference</x:v>
      </x:c>
      <x:c r="U60" s="10" t="str">
        <x:v>Value</x:v>
      </x:c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 t="str">
        <x:v>Common equity</x:v>
      </x:c>
      <x:c r="U62" s="6" t="str">
        <x:f>IF(ISNUMBER('Historical Inputs'!F11),'Historical Inputs'!F11,IF(AND(COUNT('Historical Inputs'!F9,'Historical Inputs'!F10)=2,'Historical Inputs'!F10&gt;=1),'Historical Inputs'!F9-'Historical Inputs'!F10,IF(COUNT('Historical Inputs'!F45,'Historical Inputs'!F15)=2,'Historical Inputs'!F45*'Historical Inputs'!F15,"n.a.")))</x:f>
        <x:v>n.a.</x:v>
      </x:c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 t="str">
        <x:v>Selected TCE</x:v>
      </x:c>
      <x:c r="U63" s="6" t="n">
        <x:f>IF(ISNUMBER('Historical Inputs'!F47),'Historical Inputs'!F47,IF(COUNT('Historical Inputs'!F46,'Historical Inputs'!F15)=2,'Historical Inputs'!F46*'Historical Inputs'!F15,IF(COUNT(U62,'Historical Inputs'!F12,'Historical Inputs'!F13)=3,U62-'Historical Inputs'!F12-'Historical Inputs'!F13,"n.a.")))</x:f>
        <x:v>170392.0039878</x:v>
      </x:c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 t="str">
        <x:v>Assets</x:v>
      </x:c>
      <x:c r="U64" s="6" t="n">
        <x:f>'Historical Inputs'!F7</x:f>
        <x:v>2188067</x:v>
      </x:c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 ht="24" customHeight="1">
      <x:c r="C67" s="10" t="str">
        <x:v>Year</x:v>
      </x:c>
      <x:c r="D67" s="10" t="str">
        <x:v>Net revenue</x:v>
      </x:c>
      <x:c r="E67" s="10" t="str">
        <x:v>Common income</x:v>
      </x:c>
      <x:c r="F67" s="10" t="str">
        <x:v>TBV/share</x:v>
      </x:c>
      <x:c r="G67" s="10" t="str">
        <x:v>ROTE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 ht="24" customHeight="1">
      <x:c r="C68" s="2" t="str">
        <x:v>2017</x:v>
      </x:c>
      <x:c r="D68" s="2" t="n">
        <x:f>E30</x:f>
        <x:v>87126</x:v>
      </x:c>
      <x:c r="E68" s="2" t="n">
        <x:f>E36</x:f>
        <x:v>16618</x:v>
      </x:c>
      <x:c r="F68" s="31" t="n">
        <x:f>E18</x:f>
        <x:v>16.96</x:v>
      </x:c>
      <x:c r="G68" s="18" t="n">
        <x:f>E49</x:f>
        <x:v>0.09637404033701552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 ht="24" customHeight="1">
      <x:c r="C69" s="2" t="str">
        <x:v>2018</x:v>
      </x:c>
      <x:c r="D69" s="2" t="n">
        <x:f>F30</x:f>
        <x:v>91020</x:v>
      </x:c>
      <x:c r="E69" s="2" t="n">
        <x:f>F36</x:f>
        <x:v>26696</x:v>
      </x:c>
      <x:c r="F69" s="31" t="n">
        <x:f>F18</x:f>
        <x:v>17.91</x:v>
      </x:c>
      <x:c r="G69" s="18" t="n">
        <x:f>F49</x:f>
        <x:v>0.1535799405397624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 ht="24" customHeight="1">
      <x:c r="C70" s="2" t="str">
        <x:v>2019</x:v>
      </x:c>
      <x:c r="D70" s="2" t="n">
        <x:f>G30</x:f>
        <x:v>91244</x:v>
      </x:c>
      <x:c r="E70" s="2" t="n">
        <x:f>G36</x:f>
        <x:v>25998</x:v>
      </x:c>
      <x:c r="F70" s="31" t="n">
        <x:f>G18</x:f>
        <x:v>19.41</x:v>
      </x:c>
      <x:c r="G70" s="18" t="n">
        <x:f>G49</x:f>
        <x:v>0.15085008965493701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 ht="24" customHeight="1">
      <x:c r="C71" s="2" t="str">
        <x:v>2020</x:v>
      </x:c>
      <x:c r="D71" s="2" t="n">
        <x:f>H30</x:f>
        <x:v>85528</x:v>
      </x:c>
      <x:c r="E71" s="2" t="n">
        <x:f>H36</x:f>
        <x:v>16473</x:v>
      </x:c>
      <x:c r="F71" s="31" t="n">
        <x:f>H18</x:f>
        <x:v>20.6</x:v>
      </x:c>
      <x:c r="G71" s="18" t="n">
        <x:f>H49</x:f>
        <x:v>0.09420775791477323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 ht="24" customHeight="1">
      <x:c r="C72" s="2" t="str">
        <x:v>2021</x:v>
      </x:c>
      <x:c r="D72" s="2" t="n">
        <x:f>I30</x:f>
        <x:v>89113</x:v>
      </x:c>
      <x:c r="E72" s="2" t="n">
        <x:f>I36</x:f>
        <x:v>30557</x:v>
      </x:c>
      <x:c r="F72" s="31" t="n">
        <x:f>I18</x:f>
        <x:v>21.68</x:v>
      </x:c>
      <x:c r="G72" s="18" t="n">
        <x:f>I49</x:f>
        <x:v>0.17296374789829083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 ht="24" customHeight="1">
      <x:c r="C73" s="2" t="str">
        <x:v>2022</x:v>
      </x:c>
      <x:c r="D73" s="2" t="n">
        <x:f>J30</x:f>
        <x:v>94950</x:v>
      </x:c>
      <x:c r="E73" s="2" t="n">
        <x:f>J36</x:f>
        <x:v>26015</x:v>
      </x:c>
      <x:c r="F73" s="31" t="n">
        <x:f>J18</x:f>
        <x:v>21.83</x:v>
      </x:c>
      <x:c r="G73" s="18" t="n">
        <x:f>J49</x:f>
        <x:v>0.1487859282950406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 ht="24" customHeight="1">
      <x:c r="C74" s="2" t="str">
        <x:v>2023</x:v>
      </x:c>
      <x:c r="D74" s="2" t="n">
        <x:f>K30</x:f>
        <x:v>102769</x:v>
      </x:c>
      <x:c r="E74" s="2" t="n">
        <x:f>K36</x:f>
        <x:v>24656</x:v>
      </x:c>
      <x:c r="F74" s="31" t="n">
        <x:f>K18</x:f>
        <x:v>24.46</x:v>
      </x:c>
      <x:c r="G74" s="18" t="n">
        <x:f>K49</x:f>
        <x:v>0.13411204296547402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 ht="24" customHeight="1">
      <x:c r="C75" s="2" t="str">
        <x:v>2024</x:v>
      </x:c>
      <x:c r="D75" s="2" t="n">
        <x:f>L30</x:f>
        <x:v>105856</x:v>
      </x:c>
      <x:c r="E75" s="2" t="n">
        <x:f>L36</x:f>
        <x:v>25344</x:v>
      </x:c>
      <x:c r="F75" s="31" t="n">
        <x:f>L18</x:f>
        <x:v>26.58</x:v>
      </x:c>
      <x:c r="G75" s="18" t="n">
        <x:f>L49</x:f>
        <x:v>0.1281878746376358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 ht="24" customHeight="1">
      <x:c r="C76" s="2" t="str">
        <x:v>2025</x:v>
      </x:c>
      <x:c r="D76" s="2" t="n">
        <x:f>M30</x:f>
        <x:v>113097</x:v>
      </x:c>
      <x:c r="E76" s="2" t="n">
        <x:f>M36</x:f>
        <x:v>29055</x:v>
      </x:c>
      <x:c r="F76" s="31" t="n">
        <x:f>M18</x:f>
        <x:v>28.73</x:v>
      </x:c>
      <x:c r="G76" s="18" t="n">
        <x:f>M49</x:f>
        <x:v>0.14190101223263477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 ht="24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 ht="24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 ht="24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 ht="24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 ht="24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 ht="24" customHeight="1">
      <x:c r="C82" s="21" t="str">
        <x:v>Interpretation and calculation notes</x:v>
      </x:c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 ht="24" customHeight="1">
      <x:c r="C83" s="22" t="str">
        <x:v>Bank of America belongs to the universal bank group. Revenue and funding mix affect the interpretation of multiples.</x:v>
      </x:c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 ht="24" customHeight="1">
      <x:c r="C84" s="22" t="str">
        <x:v>Selected book basis: Issuer reported. Reported and straight-subtraction tangible equity remain separately visible.</x:v>
      </x:c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 ht="24" customHeight="1">
      <x:c r="C85" s="22" t="str">
        <x:v>The June 2026 balances and first-half disclosures are actuals. FY2026 full-year amounts in the shaded column are analyst estimates.</x:v>
      </x:c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 ht="24" customHeight="1">
      <x:c r="C86" s="22" t="str">
        <x:v>LTM income bridges FY2025 with matched first halves. Weighted average shares are reconstructed rather than summed across half years.</x:v>
      </x:c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 ht="24" customHeight="1">
      <x:c r="C87" s="22" t="str">
        <x:v>Return ratios use two-point equity averages and can differ from the issuer daily-average measures.</x:v>
      </x:c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 ht="24" customHeight="1">
      <x:c r="C88" s="22" t="str">
        <x:v>Provision fallback is a pretax residual and can include other reconciling items. Its hover Note identifies the calculation.</x:v>
      </x:c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 ht="24" customHeight="1">
      <x:c r="C89" s="22" t="str">
        <x:v>Acquisitions, capital distributions and asset mix can affect comparisons across periods.</x:v>
      </x:c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 ht="24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 ht="24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 ht="24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 ht="24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 ht="24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 ht="24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 ht="24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 ht="24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 ht="24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 ht="24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</x:sheetData>
  <x:mergeCells>
    <x:mergeCell ref="C83:R83"/>
    <x:mergeCell ref="C84:R84"/>
    <x:mergeCell ref="C85:R85"/>
    <x:mergeCell ref="C86:R86"/>
    <x:mergeCell ref="C87:R87"/>
    <x:mergeCell ref="C88:R88"/>
    <x:mergeCell ref="C89:R89"/>
  </x:mergeCells>
  <x:pageMargins left="0.7" right="0.7" top="0.75" bottom="0.75" header="0.3" footer="0.3"/>
  <x:drawing xmlns:r="http://schemas.openxmlformats.org/officeDocument/2006/relationships" r:id="R588c2db881674d11"/>
  <x:legacyDrawing xmlns:r="http://schemas.openxmlformats.org/officeDocument/2006/relationships" r:id="R02be385932374089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24" customHeight="1">
      <x:c r="C2" s="3" t="str">
        <x:v>JPMorgan Chase financial history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 ht="24" customHeight="1">
      <x:c r="C6" s="10" t="str">
        <x:v>Metric</x:v>
      </x:c>
      <x:c r="D6" s="10" t="str">
        <x:v>Unit</x:v>
      </x:c>
      <x:c r="E6" s="10" t="str">
        <x:v>FY2017A</x:v>
      </x:c>
      <x:c r="F6" s="10" t="str">
        <x:v>FY2018A</x:v>
      </x:c>
      <x:c r="G6" s="10" t="str">
        <x:v>FY2019A</x:v>
      </x:c>
      <x:c r="H6" s="10" t="str">
        <x:v>FY2020A</x:v>
      </x:c>
      <x:c r="I6" s="10" t="str">
        <x:v>FY2021A</x:v>
      </x:c>
      <x:c r="J6" s="10" t="str">
        <x:v>FY2022A</x:v>
      </x:c>
      <x:c r="K6" s="10" t="str">
        <x:v>FY2023A</x:v>
      </x:c>
      <x:c r="L6" s="10" t="str">
        <x:v>FY2024A</x:v>
      </x:c>
      <x:c r="M6" s="10" t="str">
        <x:v>FY2025A</x:v>
      </x:c>
      <x:c r="N6" s="10" t="str">
        <x:v>FY2026E</x:v>
      </x:c>
      <x:c r="O6" s="10" t="str"/>
      <x:c r="P6" s="10" t="str">
        <x:v>H1 2025A</x:v>
      </x:c>
      <x:c r="Q6" s="10" t="str">
        <x:v>H1 2026A</x:v>
      </x:c>
      <x:c r="R6" s="10" t="str">
        <x:v>LTM Jun26</x:v>
      </x:c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24" customHeight="1">
      <x:c r="C7" s="2" t="str">
        <x:v>Assets</x:v>
      </x:c>
      <x:c r="D7" s="2" t="str">
        <x:v>USDm</x:v>
      </x:c>
      <x:c r="E7" s="25" t="n">
        <x:f>'Historical Inputs'!F540</x:f>
        <x:v>2533600</x:v>
      </x:c>
      <x:c r="F7" s="25" t="n">
        <x:f>'Historical Inputs'!F581</x:f>
        <x:v>2622532</x:v>
      </x:c>
      <x:c r="G7" s="25" t="n">
        <x:f>'Historical Inputs'!F622</x:f>
        <x:v>2686477</x:v>
      </x:c>
      <x:c r="H7" s="25" t="n">
        <x:f>'Historical Inputs'!F663</x:f>
        <x:v>3384757</x:v>
      </x:c>
      <x:c r="I7" s="25" t="n">
        <x:f>'Historical Inputs'!F704</x:f>
        <x:v>3743567</x:v>
      </x:c>
      <x:c r="J7" s="25" t="n">
        <x:f>'Historical Inputs'!F745</x:f>
        <x:v>3665743</x:v>
      </x:c>
      <x:c r="K7" s="25" t="n">
        <x:f>'Historical Inputs'!F786</x:f>
        <x:v>3875393</x:v>
      </x:c>
      <x:c r="L7" s="25" t="n">
        <x:f>'Historical Inputs'!F827</x:f>
        <x:v>4002814</x:v>
      </x:c>
      <x:c r="M7" s="25" t="n">
        <x:f>'Historical Inputs'!F868</x:f>
        <x:v>4424900</x:v>
      </x:c>
      <x:c r="N7" s="26" t="str">
        <x:v>n.a.</x:v>
      </x:c>
      <x:c r="O7" s="27"/>
      <x:c r="P7" s="25" t="n">
        <x:f>'Historical Inputs'!F909</x:f>
        <x:v>4552482</x:v>
      </x:c>
      <x:c r="Q7" s="25" t="n">
        <x:f>'Historical Inputs'!F950</x:f>
        <x:v>5015069</x:v>
      </x:c>
      <x:c r="R7" s="27" t="n">
        <x:f>Q7</x:f>
        <x:v>5015069</x:v>
      </x:c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24" customHeight="1">
      <x:c r="C8" s="2" t="str">
        <x:v>Liabilities</x:v>
      </x:c>
      <x:c r="D8" s="2" t="str">
        <x:v>USDm</x:v>
      </x:c>
      <x:c r="E8" s="25" t="n">
        <x:f>'Historical Inputs'!F541</x:f>
        <x:v>2277907</x:v>
      </x:c>
      <x:c r="F8" s="25" t="n">
        <x:f>'Historical Inputs'!F582</x:f>
        <x:v>2366017</x:v>
      </x:c>
      <x:c r="G8" s="25" t="n">
        <x:f>'Historical Inputs'!F623</x:f>
        <x:v>2426049</x:v>
      </x:c>
      <x:c r="H8" s="25" t="n">
        <x:f>'Historical Inputs'!F664</x:f>
        <x:v>3105403</x:v>
      </x:c>
      <x:c r="I8" s="25" t="n">
        <x:f>'Historical Inputs'!F705</x:f>
        <x:v>3449440</x:v>
      </x:c>
      <x:c r="J8" s="25" t="n">
        <x:f>'Historical Inputs'!F746</x:f>
        <x:v>3373411</x:v>
      </x:c>
      <x:c r="K8" s="25" t="n">
        <x:f>'Historical Inputs'!F787</x:f>
        <x:v>3547515</x:v>
      </x:c>
      <x:c r="L8" s="25" t="n">
        <x:f>'Historical Inputs'!F828</x:f>
        <x:v>3658056</x:v>
      </x:c>
      <x:c r="M8" s="25" t="n">
        <x:f>'Historical Inputs'!F869</x:f>
        <x:v>4062462</x:v>
      </x:c>
      <x:c r="N8" s="26" t="str">
        <x:v>n.a.</x:v>
      </x:c>
      <x:c r="O8" s="27"/>
      <x:c r="P8" s="25" t="n">
        <x:f>'Historical Inputs'!F910</x:f>
        <x:v>4195558</x:v>
      </x:c>
      <x:c r="Q8" s="25" t="n">
        <x:f>'Historical Inputs'!F951</x:f>
        <x:v>4640471</x:v>
      </x:c>
      <x:c r="R8" s="27" t="n">
        <x:f>Q8</x:f>
        <x:v>4640471</x:v>
      </x:c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 ht="24" customHeight="1">
      <x:c r="C9" s="2" t="str">
        <x:v>Shareholders equity attributable to parent</x:v>
      </x:c>
      <x:c r="D9" s="2" t="str">
        <x:v>USDm</x:v>
      </x:c>
      <x:c r="E9" s="25" t="n">
        <x:f>'Historical Inputs'!F542</x:f>
        <x:v>255693</x:v>
      </x:c>
      <x:c r="F9" s="25" t="n">
        <x:f>'Historical Inputs'!F583</x:f>
        <x:v>256515</x:v>
      </x:c>
      <x:c r="G9" s="25" t="n">
        <x:f>'Historical Inputs'!F624</x:f>
        <x:v>261330</x:v>
      </x:c>
      <x:c r="H9" s="25" t="n">
        <x:f>'Historical Inputs'!F665</x:f>
        <x:v>279354</x:v>
      </x:c>
      <x:c r="I9" s="25" t="n">
        <x:f>'Historical Inputs'!F706</x:f>
        <x:v>294127</x:v>
      </x:c>
      <x:c r="J9" s="25" t="n">
        <x:f>'Historical Inputs'!F747</x:f>
        <x:v>292332</x:v>
      </x:c>
      <x:c r="K9" s="25" t="n">
        <x:f>'Historical Inputs'!F788</x:f>
        <x:v>327878</x:v>
      </x:c>
      <x:c r="L9" s="25" t="n">
        <x:f>'Historical Inputs'!F829</x:f>
        <x:v>344758</x:v>
      </x:c>
      <x:c r="M9" s="25" t="n">
        <x:f>'Historical Inputs'!F870</x:f>
        <x:v>362438</x:v>
      </x:c>
      <x:c r="N9" s="26" t="str">
        <x:v>n.a.</x:v>
      </x:c>
      <x:c r="O9" s="27"/>
      <x:c r="P9" s="25" t="n">
        <x:f>'Historical Inputs'!F911</x:f>
        <x:v>356924</x:v>
      </x:c>
      <x:c r="Q9" s="25" t="n">
        <x:f>'Historical Inputs'!F952</x:f>
        <x:v>374598</x:v>
      </x:c>
      <x:c r="R9" s="27" t="n">
        <x:f>Q9</x:f>
        <x:v>374598</x:v>
      </x:c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 ht="24" customHeight="1">
      <x:c r="C10" s="2" t="str">
        <x:v>Preferred equity carrying amount</x:v>
      </x:c>
      <x:c r="D10" s="2" t="str">
        <x:v>USDm</x:v>
      </x:c>
      <x:c r="E10" s="25" t="n">
        <x:f>IF(AND(ISNUMBER('Historical Inputs'!F543),'Historical Inputs'!F543&gt;=1),'Historical Inputs'!F543,IF(COUNT('Historical Inputs'!F542,'Historical Inputs'!F544)=2,'Historical Inputs'!F542-'Historical Inputs'!F544,"n.a."))</x:f>
        <x:v>26068</x:v>
      </x:c>
      <x:c r="F10" s="25" t="n">
        <x:f>IF(AND(ISNUMBER('Historical Inputs'!F584),'Historical Inputs'!F584&gt;=1),'Historical Inputs'!F584,IF(COUNT('Historical Inputs'!F583,'Historical Inputs'!F585)=2,'Historical Inputs'!F583-'Historical Inputs'!F585,"n.a."))</x:f>
        <x:v>26068</x:v>
      </x:c>
      <x:c r="G10" s="25" t="n">
        <x:f>IF(AND(ISNUMBER('Historical Inputs'!F625),'Historical Inputs'!F625&gt;=1),'Historical Inputs'!F625,IF(COUNT('Historical Inputs'!F624,'Historical Inputs'!F626)=2,'Historical Inputs'!F624-'Historical Inputs'!F626,"n.a."))</x:f>
        <x:v>26993</x:v>
      </x:c>
      <x:c r="H10" s="25" t="n">
        <x:f>IF(AND(ISNUMBER('Historical Inputs'!F666),'Historical Inputs'!F666&gt;=1),'Historical Inputs'!F666,IF(COUNT('Historical Inputs'!F665,'Historical Inputs'!F667)=2,'Historical Inputs'!F665-'Historical Inputs'!F667,"n.a."))</x:f>
        <x:v>30063</x:v>
      </x:c>
      <x:c r="I10" s="25" t="n">
        <x:f>IF(AND(ISNUMBER('Historical Inputs'!F707),'Historical Inputs'!F707&gt;=1),'Historical Inputs'!F707,IF(COUNT('Historical Inputs'!F706,'Historical Inputs'!F708)=2,'Historical Inputs'!F706-'Historical Inputs'!F708,"n.a."))</x:f>
        <x:v>34838</x:v>
      </x:c>
      <x:c r="J10" s="25" t="n">
        <x:f>IF(AND(ISNUMBER('Historical Inputs'!F748),'Historical Inputs'!F748&gt;=1),'Historical Inputs'!F748,IF(COUNT('Historical Inputs'!F747,'Historical Inputs'!F749)=2,'Historical Inputs'!F747-'Historical Inputs'!F749,"n.a."))</x:f>
        <x:v>27404</x:v>
      </x:c>
      <x:c r="K10" s="25" t="n">
        <x:f>IF(AND(ISNUMBER('Historical Inputs'!F789),'Historical Inputs'!F789&gt;=1),'Historical Inputs'!F789,IF(COUNT('Historical Inputs'!F788,'Historical Inputs'!F790)=2,'Historical Inputs'!F788-'Historical Inputs'!F790,"n.a."))</x:f>
        <x:v>27404</x:v>
      </x:c>
      <x:c r="L10" s="25" t="n">
        <x:f>IF(AND(ISNUMBER('Historical Inputs'!F830),'Historical Inputs'!F830&gt;=1),'Historical Inputs'!F830,IF(COUNT('Historical Inputs'!F829,'Historical Inputs'!F831)=2,'Historical Inputs'!F829-'Historical Inputs'!F831,"n.a."))</x:f>
        <x:v>20050</x:v>
      </x:c>
      <x:c r="M10" s="25" t="n">
        <x:f>IF(AND(ISNUMBER('Historical Inputs'!F871),'Historical Inputs'!F871&gt;=1),'Historical Inputs'!F871,IF(COUNT('Historical Inputs'!F870,'Historical Inputs'!F872)=2,'Historical Inputs'!F870-'Historical Inputs'!F872,"n.a."))</x:f>
        <x:v>20045</x:v>
      </x:c>
      <x:c r="N10" s="26" t="str">
        <x:v>n.a.</x:v>
      </x:c>
      <x:c r="O10" s="27"/>
      <x:c r="P10" s="25" t="n">
        <x:f>IF(AND(ISNUMBER('Historical Inputs'!F912),'Historical Inputs'!F912&gt;=1),'Historical Inputs'!F912,IF(COUNT('Historical Inputs'!F911,'Historical Inputs'!F913)=2,'Historical Inputs'!F911-'Historical Inputs'!F913,"n.a."))</x:f>
        <x:v>20045</x:v>
      </x:c>
      <x:c r="Q10" s="25" t="n">
        <x:f>IF(AND(ISNUMBER('Historical Inputs'!F953),'Historical Inputs'!F953&gt;=1),'Historical Inputs'!F953,IF(COUNT('Historical Inputs'!F952,'Historical Inputs'!F954)=2,'Historical Inputs'!F952-'Historical Inputs'!F954,"n.a."))</x:f>
        <x:v>21040</x:v>
      </x:c>
      <x:c r="R10" s="27" t="n">
        <x:f>Q10</x:f>
        <x:v>21040</x:v>
      </x:c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 ht="24" customHeight="1">
      <x:c r="C11" s="2" t="str">
        <x:v>Common shareholders equity</x:v>
      </x:c>
      <x:c r="D11" s="2" t="str">
        <x:v>USDm</x:v>
      </x:c>
      <x:c r="E11" s="25" t="n">
        <x:f>IF(ISNUMBER('Historical Inputs'!F544),'Historical Inputs'!F544,IF(AND(COUNT('Historical Inputs'!F542,'Historical Inputs'!F543)=2,'Historical Inputs'!F543&gt;=1),'Historical Inputs'!F542-'Historical Inputs'!F543,IF(COUNT('Historical Inputs'!F578,E16)=2,'Historical Inputs'!F578*E16,"n.a.")))</x:f>
        <x:v>229625</x:v>
      </x:c>
      <x:c r="F11" s="25" t="n">
        <x:f>IF(ISNUMBER('Historical Inputs'!F585),'Historical Inputs'!F585,IF(AND(COUNT('Historical Inputs'!F583,'Historical Inputs'!F584)=2,'Historical Inputs'!F584&gt;=1),'Historical Inputs'!F583-'Historical Inputs'!F584,IF(COUNT('Historical Inputs'!F619,F16)=2,'Historical Inputs'!F619*F16,"n.a.")))</x:f>
        <x:v>230447</x:v>
      </x:c>
      <x:c r="G11" s="25" t="n">
        <x:f>IF(ISNUMBER('Historical Inputs'!F626),'Historical Inputs'!F626,IF(AND(COUNT('Historical Inputs'!F624,'Historical Inputs'!F625)=2,'Historical Inputs'!F625&gt;=1),'Historical Inputs'!F624-'Historical Inputs'!F625,IF(COUNT('Historical Inputs'!F660,G16)=2,'Historical Inputs'!F660*G16,"n.a.")))</x:f>
        <x:v>234337</x:v>
      </x:c>
      <x:c r="H11" s="25" t="n">
        <x:f>IF(ISNUMBER('Historical Inputs'!F667),'Historical Inputs'!F667,IF(AND(COUNT('Historical Inputs'!F665,'Historical Inputs'!F666)=2,'Historical Inputs'!F666&gt;=1),'Historical Inputs'!F665-'Historical Inputs'!F666,IF(COUNT('Historical Inputs'!F701,H16)=2,'Historical Inputs'!F701*H16,"n.a.")))</x:f>
        <x:v>249291</x:v>
      </x:c>
      <x:c r="I11" s="25" t="n">
        <x:f>IF(ISNUMBER('Historical Inputs'!F708),'Historical Inputs'!F708,IF(AND(COUNT('Historical Inputs'!F706,'Historical Inputs'!F707)=2,'Historical Inputs'!F707&gt;=1),'Historical Inputs'!F706-'Historical Inputs'!F707,IF(COUNT('Historical Inputs'!F742,I16)=2,'Historical Inputs'!F742*I16,"n.a.")))</x:f>
        <x:v>259289</x:v>
      </x:c>
      <x:c r="J11" s="25" t="n">
        <x:f>IF(ISNUMBER('Historical Inputs'!F749),'Historical Inputs'!F749,IF(AND(COUNT('Historical Inputs'!F747,'Historical Inputs'!F748)=2,'Historical Inputs'!F748&gt;=1),'Historical Inputs'!F747-'Historical Inputs'!F748,IF(COUNT('Historical Inputs'!F783,J16)=2,'Historical Inputs'!F783*J16,"n.a.")))</x:f>
        <x:v>264928</x:v>
      </x:c>
      <x:c r="K11" s="25" t="n">
        <x:f>IF(ISNUMBER('Historical Inputs'!F790),'Historical Inputs'!F790,IF(AND(COUNT('Historical Inputs'!F788,'Historical Inputs'!F789)=2,'Historical Inputs'!F789&gt;=1),'Historical Inputs'!F788-'Historical Inputs'!F789,IF(COUNT('Historical Inputs'!F824,K16)=2,'Historical Inputs'!F824*K16,"n.a.")))</x:f>
        <x:v>300474</x:v>
      </x:c>
      <x:c r="L11" s="25" t="n">
        <x:f>IF(ISNUMBER('Historical Inputs'!F831),'Historical Inputs'!F831,IF(AND(COUNT('Historical Inputs'!F829,'Historical Inputs'!F830)=2,'Historical Inputs'!F830&gt;=1),'Historical Inputs'!F829-'Historical Inputs'!F830,IF(COUNT('Historical Inputs'!F865,L16)=2,'Historical Inputs'!F865*L16,"n.a.")))</x:f>
        <x:v>324708</x:v>
      </x:c>
      <x:c r="M11" s="25" t="n">
        <x:f>IF(ISNUMBER('Historical Inputs'!F872),'Historical Inputs'!F872,IF(AND(COUNT('Historical Inputs'!F870,'Historical Inputs'!F871)=2,'Historical Inputs'!F871&gt;=1),'Historical Inputs'!F870-'Historical Inputs'!F871,IF(COUNT('Historical Inputs'!F906,M16)=2,'Historical Inputs'!F906*M16,"n.a.")))</x:f>
        <x:v>342393</x:v>
      </x:c>
      <x:c r="N11" s="26" t="str">
        <x:v>n.a.</x:v>
      </x:c>
      <x:c r="O11" s="27"/>
      <x:c r="P11" s="25" t="n">
        <x:f>IF(ISNUMBER('Historical Inputs'!F913),'Historical Inputs'!F913,IF(AND(COUNT('Historical Inputs'!F911,'Historical Inputs'!F912)=2,'Historical Inputs'!F912&gt;=1),'Historical Inputs'!F911-'Historical Inputs'!F912,IF(COUNT('Historical Inputs'!F947,P16)=2,'Historical Inputs'!F947*P16,"n.a.")))</x:f>
        <x:v>336879</x:v>
      </x:c>
      <x:c r="Q11" s="25" t="n">
        <x:f>IF(ISNUMBER('Historical Inputs'!F954),'Historical Inputs'!F954,IF(AND(COUNT('Historical Inputs'!F952,'Historical Inputs'!F953)=2,'Historical Inputs'!F953&gt;=1),'Historical Inputs'!F952-'Historical Inputs'!F953,IF(COUNT('Historical Inputs'!F988,Q16)=2,'Historical Inputs'!F988*Q16,"n.a.")))</x:f>
        <x:v>353558</x:v>
      </x:c>
      <x:c r="R11" s="27" t="n">
        <x:f>Q11</x:f>
        <x:v>353558</x:v>
      </x:c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 ht="24" customHeight="1">
      <x:c r="C12" s="2" t="str">
        <x:v>Goodwill</x:v>
      </x:c>
      <x:c r="D12" s="2" t="str">
        <x:v>USDm</x:v>
      </x:c>
      <x:c r="E12" s="25" t="n">
        <x:f>'Historical Inputs'!F545</x:f>
        <x:v>47507</x:v>
      </x:c>
      <x:c r="F12" s="25" t="n">
        <x:f>'Historical Inputs'!F586</x:f>
        <x:v>47471</x:v>
      </x:c>
      <x:c r="G12" s="25" t="n">
        <x:f>'Historical Inputs'!F627</x:f>
        <x:v>47823</x:v>
      </x:c>
      <x:c r="H12" s="25" t="n">
        <x:f>'Historical Inputs'!F668</x:f>
        <x:v>49248</x:v>
      </x:c>
      <x:c r="I12" s="25" t="n">
        <x:f>'Historical Inputs'!F709</x:f>
        <x:v>50315</x:v>
      </x:c>
      <x:c r="J12" s="25" t="n">
        <x:f>'Historical Inputs'!F750</x:f>
        <x:v>51662</x:v>
      </x:c>
      <x:c r="K12" s="25" t="n">
        <x:f>'Historical Inputs'!F791</x:f>
        <x:v>52634</x:v>
      </x:c>
      <x:c r="L12" s="25" t="n">
        <x:f>'Historical Inputs'!F832</x:f>
        <x:v>52565</x:v>
      </x:c>
      <x:c r="M12" s="25" t="n">
        <x:f>'Historical Inputs'!F873</x:f>
        <x:v>52731</x:v>
      </x:c>
      <x:c r="N12" s="26" t="str">
        <x:v>n.a.</x:v>
      </x:c>
      <x:c r="O12" s="27"/>
      <x:c r="P12" s="25" t="n">
        <x:f>'Historical Inputs'!F914</x:f>
        <x:v>52747</x:v>
      </x:c>
      <x:c r="Q12" s="25" t="n">
        <x:f>'Historical Inputs'!F955</x:f>
        <x:v>52711</x:v>
      </x:c>
      <x:c r="R12" s="27" t="n">
        <x:f>Q12</x:f>
        <x:v>52711</x:v>
      </x:c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 ht="24" customHeight="1">
      <x:c r="C13" s="2" t="str">
        <x:v>Other intangible assets excluding goodwill</x:v>
      </x:c>
      <x:c r="D13" s="2" t="str">
        <x:v>USDm</x:v>
      </x:c>
      <x:c r="E13" s="25" t="str">
        <x:f>IF(COUNT('Historical Inputs'!F547,E12)=2,'Historical Inputs'!F547-E12,'Historical Inputs'!F546)</x:f>
        <x:v>n.a.</x:v>
      </x:c>
      <x:c r="F13" s="25" t="str">
        <x:f>IF(COUNT('Historical Inputs'!F588,F12)=2,'Historical Inputs'!F588-F12,'Historical Inputs'!F587)</x:f>
        <x:v>n.a.</x:v>
      </x:c>
      <x:c r="G13" s="25" t="str">
        <x:f>IF(COUNT('Historical Inputs'!F629,G12)=2,'Historical Inputs'!F629-G12,'Historical Inputs'!F628)</x:f>
        <x:v>n.a.</x:v>
      </x:c>
      <x:c r="H13" s="25" t="str">
        <x:f>IF(COUNT('Historical Inputs'!F670,H12)=2,'Historical Inputs'!F670-H12,'Historical Inputs'!F669)</x:f>
        <x:v>n.a.</x:v>
      </x:c>
      <x:c r="I13" s="25" t="str">
        <x:f>IF(COUNT('Historical Inputs'!F711,I12)=2,'Historical Inputs'!F711-I12,'Historical Inputs'!F710)</x:f>
        <x:v>n.a.</x:v>
      </x:c>
      <x:c r="J13" s="25" t="n">
        <x:f>IF(COUNT('Historical Inputs'!F752,J12)=2,'Historical Inputs'!F752-J12,'Historical Inputs'!F751)</x:f>
        <x:v>707</x:v>
      </x:c>
      <x:c r="K13" s="25" t="n">
        <x:f>IF(COUNT('Historical Inputs'!F793,K12)=2,'Historical Inputs'!F793-K12,'Historical Inputs'!F792)</x:f>
        <x:v>2000</x:v>
      </x:c>
      <x:c r="L13" s="25" t="n">
        <x:f>IF(COUNT('Historical Inputs'!F834,L12)=2,'Historical Inputs'!F834-L12,'Historical Inputs'!F833)</x:f>
        <x:v>1700</x:v>
      </x:c>
      <x:c r="M13" s="25" t="n">
        <x:f>IF(COUNT('Historical Inputs'!F875,M12)=2,'Historical Inputs'!F875-M12,'Historical Inputs'!F874)</x:f>
        <x:v>1300</x:v>
      </x:c>
      <x:c r="N13" s="26" t="str">
        <x:v>n.a.</x:v>
      </x:c>
      <x:c r="O13" s="27"/>
      <x:c r="P13" s="25" t="n">
        <x:f>IF(COUNT('Historical Inputs'!F916,P12)=2,'Historical Inputs'!F916-P12,'Historical Inputs'!F915)</x:f>
        <x:v>1500</x:v>
      </x:c>
      <x:c r="Q13" s="25" t="str">
        <x:f>IF(COUNT('Historical Inputs'!F957,Q12)=2,'Historical Inputs'!F957-Q12,'Historical Inputs'!F956)</x:f>
        <x:v>n.a.</x:v>
      </x:c>
      <x:c r="R13" s="27" t="str">
        <x:f>Q13</x:f>
        <x:v>n.a.</x:v>
      </x:c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 ht="24" customHeight="1">
      <x:c r="C14" s="2" t="str">
        <x:v>TCE straight subtraction</x:v>
      </x:c>
      <x:c r="D14" s="2" t="str">
        <x:v>USDm</x:v>
      </x:c>
      <x:c r="E14" s="27" t="str">
        <x:f>IF(COUNT(E11,E12,E13)=3,E11-E12-E13,"n.a.")</x:f>
        <x:v>n.a.</x:v>
      </x:c>
      <x:c r="F14" s="27" t="str">
        <x:f>IF(COUNT(F11,F12,F13)=3,F11-F12-F13,"n.a.")</x:f>
        <x:v>n.a.</x:v>
      </x:c>
      <x:c r="G14" s="27" t="str">
        <x:f>IF(COUNT(G11,G12,G13)=3,G11-G12-G13,"n.a.")</x:f>
        <x:v>n.a.</x:v>
      </x:c>
      <x:c r="H14" s="27" t="str">
        <x:f>IF(COUNT(H11,H12,H13)=3,H11-H12-H13,"n.a.")</x:f>
        <x:v>n.a.</x:v>
      </x:c>
      <x:c r="I14" s="27" t="str">
        <x:f>IF(COUNT(I11,I12,I13)=3,I11-I12-I13,"n.a.")</x:f>
        <x:v>n.a.</x:v>
      </x:c>
      <x:c r="J14" s="27" t="n">
        <x:f>IF(COUNT(J11,J12,J13)=3,J11-J12-J13,"n.a.")</x:f>
        <x:v>212559</x:v>
      </x:c>
      <x:c r="K14" s="27" t="n">
        <x:f>IF(COUNT(K11,K12,K13)=3,K11-K12-K13,"n.a.")</x:f>
        <x:v>245840</x:v>
      </x:c>
      <x:c r="L14" s="27" t="n">
        <x:f>IF(COUNT(L11,L12,L13)=3,L11-L12-L13,"n.a.")</x:f>
        <x:v>270443</x:v>
      </x:c>
      <x:c r="M14" s="27" t="n">
        <x:f>IF(COUNT(M11,M12,M13)=3,M11-M12-M13,"n.a.")</x:f>
        <x:v>288362</x:v>
      </x:c>
      <x:c r="N14" s="26" t="str">
        <x:v>n.a.</x:v>
      </x:c>
      <x:c r="O14" s="27"/>
      <x:c r="P14" s="27" t="n">
        <x:f>IF(COUNT(P11,P12,P13)=3,P11-P12-P13,"n.a.")</x:f>
        <x:v>282632</x:v>
      </x:c>
      <x:c r="Q14" s="27" t="str">
        <x:f>IF(COUNT(Q11,Q12,Q13)=3,Q11-Q12-Q13,"n.a.")</x:f>
        <x:v>n.a.</x:v>
      </x:c>
      <x:c r="R14" s="27" t="str">
        <x:f>Q14</x:f>
        <x:v>n.a.</x:v>
      </x:c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 ht="24" customHeight="1">
      <x:c r="C15" s="2" t="str">
        <x:v>Selected tangible common equity</x:v>
      </x:c>
      <x:c r="D15" s="2" t="str">
        <x:v>USDm</x:v>
      </x:c>
      <x:c r="E15" s="25" t="n">
        <x:f>IF(ISNUMBER('Historical Inputs'!F580),'Historical Inputs'!F580,IF(COUNT(E18,E16)=2,E18*E16,"n.a."))</x:f>
        <x:v>183459.06800000003</x:v>
      </x:c>
      <x:c r="F15" s="25" t="n">
        <x:f>IF(ISNUMBER('Historical Inputs'!F621),'Historical Inputs'!F621,IF(COUNT(F18,F16)=2,F18*F16,"n.a."))</x:f>
        <x:v>184525.814</x:v>
      </x:c>
      <x:c r="G15" s="25" t="n">
        <x:f>IF(ISNUMBER('Historical Inputs'!F662),'Historical Inputs'!F662,IF(COUNT(G18,G16)=2,G18*G16,"n.a."))</x:f>
        <x:v>188062.31999999998</x:v>
      </x:c>
      <x:c r="H15" s="25" t="n">
        <x:f>IF(ISNUMBER('Historical Inputs'!F703),'Historical Inputs'!F703,IF(COUNT(H18,H16)=2,H18*H16,"n.a."))</x:f>
        <x:v>201595.834</x:v>
      </x:c>
      <x:c r="I15" s="25" t="n">
        <x:f>IF(ISNUMBER('Historical Inputs'!F744),'Historical Inputs'!F744,IF(COUNT(I18,I16)=2,I18*I16,"n.a."))</x:f>
        <x:v>210591.473</x:v>
      </x:c>
      <x:c r="J15" s="25" t="n">
        <x:f>IF(ISNUMBER('Historical Inputs'!F785),'Historical Inputs'!F785,IF(COUNT(J18,J16)=2,J18*J16,"n.a."))</x:f>
        <x:v>214548.704</x:v>
      </x:c>
      <x:c r="K15" s="25" t="n">
        <x:f>IF(ISNUMBER('Historical Inputs'!F826),'Historical Inputs'!F826,IF(COUNT(K18,K16)=2,K18*K16,"n.a."))</x:f>
        <x:v>247617.72799999997</x:v>
      </x:c>
      <x:c r="L15" s="25" t="n">
        <x:f>IF(ISNUMBER('Historical Inputs'!F867),'Historical Inputs'!F867,IF(COUNT(L18,L16)=2,L18*L16,"n.a."))</x:f>
        <x:v>272206.48</x:v>
      </x:c>
      <x:c r="M15" s="25" t="n">
        <x:f>IF(ISNUMBER('Historical Inputs'!F908),'Historical Inputs'!F908,IF(COUNT(M18,M16)=2,M18*M16,"n.a."))</x:f>
        <x:v>290003.272</x:v>
      </x:c>
      <x:c r="N15" s="26" t="str">
        <x:v>n.a.</x:v>
      </x:c>
      <x:c r="O15" s="27"/>
      <x:c r="P15" s="25" t="n">
        <x:f>IF(ISNUMBER('Historical Inputs'!F949),'Historical Inputs'!F949,IF(COUNT(P18,P16)=2,P18*P16,"n.a."))</x:f>
        <x:v>284333</x:v>
      </x:c>
      <x:c r="Q15" s="25" t="n">
        <x:f>IF(ISNUMBER('Historical Inputs'!F990),'Historical Inputs'!F990,IF(COUNT(Q18,Q16)=2,Q18*Q16,"n.a."))</x:f>
        <x:v>301314</x:v>
      </x:c>
      <x:c r="R15" s="27" t="n">
        <x:f>Q15</x:f>
        <x:v>301314</x:v>
      </x:c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 ht="24" customHeight="1">
      <x:c r="C16" s="2" t="str">
        <x:v>Period-end common shares</x:v>
      </x:c>
      <x:c r="D16" s="2" t="str">
        <x:v>million</x:v>
      </x:c>
      <x:c r="E16" s="25" t="n">
        <x:f>IF(ISNUMBER('Historical Inputs'!F548),'Historical Inputs'!F548,IF(COUNT('Historical Inputs'!F549,'Historical Inputs'!F550)=2,'Historical Inputs'!F549-'Historical Inputs'!F550,"n.a."))</x:f>
        <x:v>3425.3</x:v>
      </x:c>
      <x:c r="F16" s="25" t="n">
        <x:f>IF(ISNUMBER('Historical Inputs'!F589),'Historical Inputs'!F589,IF(COUNT('Historical Inputs'!F590,'Historical Inputs'!F591)=2,'Historical Inputs'!F590-'Historical Inputs'!F591,"n.a."))</x:f>
        <x:v>3275.8</x:v>
      </x:c>
      <x:c r="G16" s="25" t="n">
        <x:f>IF(ISNUMBER('Historical Inputs'!F630),'Historical Inputs'!F630,IF(COUNT('Historical Inputs'!F631,'Historical Inputs'!F632)=2,'Historical Inputs'!F631-'Historical Inputs'!F632,"n.a."))</x:f>
        <x:v>3084</x:v>
      </x:c>
      <x:c r="H16" s="25" t="n">
        <x:f>IF(ISNUMBER('Historical Inputs'!F671),'Historical Inputs'!F671,IF(COUNT('Historical Inputs'!F672,'Historical Inputs'!F673)=2,'Historical Inputs'!F672-'Historical Inputs'!F673,"n.a."))</x:f>
        <x:v>3049.4</x:v>
      </x:c>
      <x:c r="I16" s="25" t="n">
        <x:f>IF(ISNUMBER('Historical Inputs'!F712),'Historical Inputs'!F712,IF(COUNT('Historical Inputs'!F713,'Historical Inputs'!F714)=2,'Historical Inputs'!F713-'Historical Inputs'!F714,"n.a."))</x:f>
        <x:v>2944.1</x:v>
      </x:c>
      <x:c r="J16" s="25" t="n">
        <x:f>IF(ISNUMBER('Historical Inputs'!F753),'Historical Inputs'!F753,IF(COUNT('Historical Inputs'!F754,'Historical Inputs'!F755)=2,'Historical Inputs'!F754-'Historical Inputs'!F755,"n.a."))</x:f>
        <x:v>2934.2</x:v>
      </x:c>
      <x:c r="K16" s="25" t="n">
        <x:f>IF(ISNUMBER('Historical Inputs'!F794),'Historical Inputs'!F794,IF(COUNT('Historical Inputs'!F795,'Historical Inputs'!F796)=2,'Historical Inputs'!F795-'Historical Inputs'!F796,"n.a."))</x:f>
        <x:v>2876.6</x:v>
      </x:c>
      <x:c r="L16" s="25" t="n">
        <x:f>IF(ISNUMBER('Historical Inputs'!F835),'Historical Inputs'!F835,IF(COUNT('Historical Inputs'!F836,'Historical Inputs'!F837)=2,'Historical Inputs'!F836-'Historical Inputs'!F837,"n.a."))</x:f>
        <x:v>2797.6</x:v>
      </x:c>
      <x:c r="M16" s="25" t="n">
        <x:f>IF(ISNUMBER('Historical Inputs'!F876),'Historical Inputs'!F876,IF(COUNT('Historical Inputs'!F877,'Historical Inputs'!F878)=2,'Historical Inputs'!F877-'Historical Inputs'!F878,"n.a."))</x:f>
        <x:v>2696.2</x:v>
      </x:c>
      <x:c r="N16" s="26" t="str">
        <x:v>n.a.</x:v>
      </x:c>
      <x:c r="O16" s="27"/>
      <x:c r="P16" s="25" t="n">
        <x:f>IF(ISNUMBER('Historical Inputs'!F917),'Historical Inputs'!F917,IF(COUNT('Historical Inputs'!F918,'Historical Inputs'!F919)=2,'Historical Inputs'!F918-'Historical Inputs'!F919,"n.a."))</x:f>
        <x:v>2749.753854</x:v>
      </x:c>
      <x:c r="Q16" s="25" t="n">
        <x:f>IF(ISNUMBER('Historical Inputs'!F958),'Historical Inputs'!F958,IF(COUNT('Historical Inputs'!F959,'Historical Inputs'!F960)=2,'Historical Inputs'!F959-'Historical Inputs'!F960,"n.a."))</x:f>
        <x:v>2658.186195</x:v>
      </x:c>
      <x:c r="R16" s="27" t="n">
        <x:f>Q16</x:f>
        <x:v>2658.186195</x:v>
      </x:c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 ht="24" customHeight="1">
      <x:c r="C17" s="2" t="str">
        <x:v>Selected book value per share</x:v>
      </x:c>
      <x:c r="D17" s="2" t="str">
        <x:v>USD/share</x:v>
      </x:c>
      <x:c r="E17" s="29" t="n">
        <x:f>IF(ISNUMBER('Historical Inputs'!F578),'Historical Inputs'!F578,IF(COUNT(E11,E16)=2,E11/E16,"n.a."))</x:f>
        <x:v>67.04</x:v>
      </x:c>
      <x:c r="F17" s="29" t="n">
        <x:f>IF(ISNUMBER('Historical Inputs'!F619),'Historical Inputs'!F619,IF(COUNT(F11,F16)=2,F11/F16,"n.a."))</x:f>
        <x:v>70.35</x:v>
      </x:c>
      <x:c r="G17" s="29" t="n">
        <x:f>IF(ISNUMBER('Historical Inputs'!F660),'Historical Inputs'!F660,IF(COUNT(G11,G16)=2,G11/G16,"n.a."))</x:f>
        <x:v>75.98</x:v>
      </x:c>
      <x:c r="H17" s="29" t="n">
        <x:f>IF(ISNUMBER('Historical Inputs'!F701),'Historical Inputs'!F701,IF(COUNT(H11,H16)=2,H11/H16,"n.a."))</x:f>
        <x:v>81.75</x:v>
      </x:c>
      <x:c r="I17" s="29" t="n">
        <x:f>IF(ISNUMBER('Historical Inputs'!F742),'Historical Inputs'!F742,IF(COUNT(I11,I16)=2,I11/I16,"n.a."))</x:f>
        <x:v>88.07</x:v>
      </x:c>
      <x:c r="J17" s="29" t="n">
        <x:f>IF(ISNUMBER('Historical Inputs'!F783),'Historical Inputs'!F783,IF(COUNT(J11,J16)=2,J11/J16,"n.a."))</x:f>
        <x:v>90.29</x:v>
      </x:c>
      <x:c r="K17" s="29" t="n">
        <x:f>IF(ISNUMBER('Historical Inputs'!F824),'Historical Inputs'!F824,IF(COUNT(K11,K16)=2,K11/K16,"n.a."))</x:f>
        <x:v>104.45</x:v>
      </x:c>
      <x:c r="L17" s="29" t="n">
        <x:f>IF(ISNUMBER('Historical Inputs'!F865),'Historical Inputs'!F865,IF(COUNT(L11,L16)=2,L11/L16,"n.a."))</x:f>
        <x:v>116.07</x:v>
      </x:c>
      <x:c r="M17" s="29" t="n">
        <x:f>IF(ISNUMBER('Historical Inputs'!F906),'Historical Inputs'!F906,IF(COUNT(M11,M16)=2,M11/M16,"n.a."))</x:f>
        <x:v>126.99</x:v>
      </x:c>
      <x:c r="N17" s="30" t="str">
        <x:v>n.a.</x:v>
      </x:c>
      <x:c r="O17" s="31"/>
      <x:c r="P17" s="29" t="n">
        <x:f>IF(ISNUMBER('Historical Inputs'!F947),'Historical Inputs'!F947,IF(COUNT(P11,P16)=2,P11/P16,"n.a."))</x:f>
        <x:v>122.51</x:v>
      </x:c>
      <x:c r="Q17" s="29" t="n">
        <x:f>IF(ISNUMBER('Historical Inputs'!F988),'Historical Inputs'!F988,IF(COUNT(Q11,Q16)=2,Q11/Q16,"n.a."))</x:f>
        <x:v>133.01</x:v>
      </x:c>
      <x:c r="R17" s="31" t="n">
        <x:f>Q17</x:f>
        <x:v>133.01</x:v>
      </x:c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 ht="24" customHeight="1">
      <x:c r="C18" s="2" t="str">
        <x:v>Selected tangible book per share</x:v>
      </x:c>
      <x:c r="D18" s="2" t="str">
        <x:v>USD/share</x:v>
      </x:c>
      <x:c r="E18" s="29" t="n">
        <x:f>IF(ISNUMBER('Historical Inputs'!F579),'Historical Inputs'!F579,IF(COUNT('Historical Inputs'!F580,E16)=2,'Historical Inputs'!F580/E16,IF(COUNT(E14,E16)=2,E14/E16,"n.a.")))</x:f>
        <x:v>53.56</x:v>
      </x:c>
      <x:c r="F18" s="29" t="n">
        <x:f>IF(ISNUMBER('Historical Inputs'!F620),'Historical Inputs'!F620,IF(COUNT('Historical Inputs'!F621,F16)=2,'Historical Inputs'!F621/F16,IF(COUNT(F14,F16)=2,F14/F16,"n.a.")))</x:f>
        <x:v>56.33</x:v>
      </x:c>
      <x:c r="G18" s="29" t="n">
        <x:f>IF(ISNUMBER('Historical Inputs'!F661),'Historical Inputs'!F661,IF(COUNT('Historical Inputs'!F662,G16)=2,'Historical Inputs'!F662/G16,IF(COUNT(G14,G16)=2,G14/G16,"n.a.")))</x:f>
        <x:v>60.98</x:v>
      </x:c>
      <x:c r="H18" s="29" t="n">
        <x:f>IF(ISNUMBER('Historical Inputs'!F702),'Historical Inputs'!F702,IF(COUNT('Historical Inputs'!F703,H16)=2,'Historical Inputs'!F703/H16,IF(COUNT(H14,H16)=2,H14/H16,"n.a.")))</x:f>
        <x:v>66.11</x:v>
      </x:c>
      <x:c r="I18" s="29" t="n">
        <x:f>IF(ISNUMBER('Historical Inputs'!F743),'Historical Inputs'!F743,IF(COUNT('Historical Inputs'!F744,I16)=2,'Historical Inputs'!F744/I16,IF(COUNT(I14,I16)=2,I14/I16,"n.a.")))</x:f>
        <x:v>71.53</x:v>
      </x:c>
      <x:c r="J18" s="29" t="n">
        <x:f>IF(ISNUMBER('Historical Inputs'!F784),'Historical Inputs'!F784,IF(COUNT('Historical Inputs'!F785,J16)=2,'Historical Inputs'!F785/J16,IF(COUNT(J14,J16)=2,J14/J16,"n.a.")))</x:f>
        <x:v>73.12</x:v>
      </x:c>
      <x:c r="K18" s="29" t="n">
        <x:f>IF(ISNUMBER('Historical Inputs'!F825),'Historical Inputs'!F825,IF(COUNT('Historical Inputs'!F826,K16)=2,'Historical Inputs'!F826/K16,IF(COUNT(K14,K16)=2,K14/K16,"n.a.")))</x:f>
        <x:v>86.08</x:v>
      </x:c>
      <x:c r="L18" s="29" t="n">
        <x:f>IF(ISNUMBER('Historical Inputs'!F866),'Historical Inputs'!F866,IF(COUNT('Historical Inputs'!F867,L16)=2,'Historical Inputs'!F867/L16,IF(COUNT(L14,L16)=2,L14/L16,"n.a.")))</x:f>
        <x:v>97.3</x:v>
      </x:c>
      <x:c r="M18" s="29" t="n">
        <x:f>IF(ISNUMBER('Historical Inputs'!F907),'Historical Inputs'!F907,IF(COUNT('Historical Inputs'!F908,M16)=2,'Historical Inputs'!F908/M16,IF(COUNT(M14,M16)=2,M14/M16,"n.a.")))</x:f>
        <x:v>107.56</x:v>
      </x:c>
      <x:c r="N18" s="30" t="str">
        <x:v>n.a.</x:v>
      </x:c>
      <x:c r="O18" s="31"/>
      <x:c r="P18" s="29" t="n">
        <x:f>IF(ISNUMBER('Historical Inputs'!F948),'Historical Inputs'!F948,IF(COUNT('Historical Inputs'!F949,P16)=2,'Historical Inputs'!F949/P16,IF(COUNT(P14,P16)=2,P14/P16,"n.a.")))</x:f>
        <x:v>103.4</x:v>
      </x:c>
      <x:c r="Q18" s="29" t="n">
        <x:f>IF(ISNUMBER('Historical Inputs'!F989),'Historical Inputs'!F989,IF(COUNT('Historical Inputs'!F990,Q16)=2,'Historical Inputs'!F990/Q16,IF(COUNT(Q14,Q16)=2,Q14/Q16,"n.a.")))</x:f>
        <x:v>113.35</x:v>
      </x:c>
      <x:c r="R18" s="31" t="n">
        <x:f>Q18</x:f>
        <x:v>113.35</x:v>
      </x:c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 ht="24" customHeight="1">
      <x:c r="C19" s="2" t="str">
        <x:v>Reported common book value per share</x:v>
      </x:c>
      <x:c r="D19" s="2" t="str">
        <x:v>USD/share</x:v>
      </x:c>
      <x:c r="E19" s="29" t="n">
        <x:f>'Historical Inputs'!F578</x:f>
        <x:v>67.04</x:v>
      </x:c>
      <x:c r="F19" s="29" t="n">
        <x:f>'Historical Inputs'!F619</x:f>
        <x:v>70.35</x:v>
      </x:c>
      <x:c r="G19" s="29" t="n">
        <x:f>'Historical Inputs'!F660</x:f>
        <x:v>75.98</x:v>
      </x:c>
      <x:c r="H19" s="29" t="n">
        <x:f>'Historical Inputs'!F701</x:f>
        <x:v>81.75</x:v>
      </x:c>
      <x:c r="I19" s="29" t="n">
        <x:f>'Historical Inputs'!F742</x:f>
        <x:v>88.07</x:v>
      </x:c>
      <x:c r="J19" s="29" t="n">
        <x:f>'Historical Inputs'!F783</x:f>
        <x:v>90.29</x:v>
      </x:c>
      <x:c r="K19" s="29" t="n">
        <x:f>'Historical Inputs'!F824</x:f>
        <x:v>104.45</x:v>
      </x:c>
      <x:c r="L19" s="29" t="n">
        <x:f>'Historical Inputs'!F865</x:f>
        <x:v>116.07</x:v>
      </x:c>
      <x:c r="M19" s="29" t="n">
        <x:f>'Historical Inputs'!F906</x:f>
        <x:v>126.99</x:v>
      </x:c>
      <x:c r="N19" s="30" t="str">
        <x:v>n.a.</x:v>
      </x:c>
      <x:c r="O19" s="31"/>
      <x:c r="P19" s="29" t="n">
        <x:f>'Historical Inputs'!F947</x:f>
        <x:v>122.51</x:v>
      </x:c>
      <x:c r="Q19" s="29" t="n">
        <x:f>'Historical Inputs'!F988</x:f>
        <x:v>133.01</x:v>
      </x:c>
      <x:c r="R19" s="31" t="n">
        <x:f>Q19</x:f>
        <x:v>133.01</x:v>
      </x:c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 ht="24" customHeight="1">
      <x:c r="C20" s="2" t="str">
        <x:v>Reported tangible book value per share</x:v>
      </x:c>
      <x:c r="D20" s="2" t="str">
        <x:v>USD/share</x:v>
      </x:c>
      <x:c r="E20" s="29" t="n">
        <x:f>'Historical Inputs'!F579</x:f>
        <x:v>53.56</x:v>
      </x:c>
      <x:c r="F20" s="29" t="n">
        <x:f>'Historical Inputs'!F620</x:f>
        <x:v>56.33</x:v>
      </x:c>
      <x:c r="G20" s="29" t="n">
        <x:f>'Historical Inputs'!F661</x:f>
        <x:v>60.98</x:v>
      </x:c>
      <x:c r="H20" s="29" t="n">
        <x:f>'Historical Inputs'!F702</x:f>
        <x:v>66.11</x:v>
      </x:c>
      <x:c r="I20" s="29" t="n">
        <x:f>'Historical Inputs'!F743</x:f>
        <x:v>71.53</x:v>
      </x:c>
      <x:c r="J20" s="29" t="n">
        <x:f>'Historical Inputs'!F784</x:f>
        <x:v>73.12</x:v>
      </x:c>
      <x:c r="K20" s="29" t="n">
        <x:f>'Historical Inputs'!F825</x:f>
        <x:v>86.08</x:v>
      </x:c>
      <x:c r="L20" s="29" t="n">
        <x:f>'Historical Inputs'!F866</x:f>
        <x:v>97.3</x:v>
      </x:c>
      <x:c r="M20" s="29" t="n">
        <x:f>'Historical Inputs'!F907</x:f>
        <x:v>107.56</x:v>
      </x:c>
      <x:c r="N20" s="30" t="str">
        <x:v>n.a.</x:v>
      </x:c>
      <x:c r="O20" s="31"/>
      <x:c r="P20" s="29" t="n">
        <x:f>'Historical Inputs'!F948</x:f>
        <x:v>103.4</x:v>
      </x:c>
      <x:c r="Q20" s="29" t="n">
        <x:f>'Historical Inputs'!F989</x:f>
        <x:v>113.35</x:v>
      </x:c>
      <x:c r="R20" s="31" t="n">
        <x:f>Q20</x:f>
        <x:v>113.35</x:v>
      </x:c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 ht="24" customHeight="1">
      <x:c r="C21" s="2" t="str">
        <x:v>Gross loans and leases selected definition</x:v>
      </x:c>
      <x:c r="D21" s="2" t="str">
        <x:v>USDm</x:v>
      </x:c>
      <x:c r="E21" s="25" t="str">
        <x:f>'Historical Inputs'!F552</x:f>
        <x:v>n.a.</x:v>
      </x:c>
      <x:c r="F21" s="25" t="str">
        <x:f>'Historical Inputs'!F593</x:f>
        <x:v>n.a.</x:v>
      </x:c>
      <x:c r="G21" s="25" t="n">
        <x:f>'Historical Inputs'!F634</x:f>
        <x:v>945601</x:v>
      </x:c>
      <x:c r="H21" s="25" t="n">
        <x:f>'Historical Inputs'!F675</x:f>
        <x:v>960506</x:v>
      </x:c>
      <x:c r="I21" s="25" t="n">
        <x:f>'Historical Inputs'!F716</x:f>
        <x:v>1010206</x:v>
      </x:c>
      <x:c r="J21" s="25" t="n">
        <x:f>'Historical Inputs'!F757</x:f>
        <x:v>1089598</x:v>
      </x:c>
      <x:c r="K21" s="25" t="n">
        <x:f>'Historical Inputs'!F798</x:f>
        <x:v>1280870</x:v>
      </x:c>
      <x:c r="L21" s="25" t="n">
        <x:f>'Historical Inputs'!F839</x:f>
        <x:v>1299590</x:v>
      </x:c>
      <x:c r="M21" s="25" t="n">
        <x:f>'Historical Inputs'!F880</x:f>
        <x:v>1408905</x:v>
      </x:c>
      <x:c r="N21" s="26" t="str">
        <x:v>n.a.</x:v>
      </x:c>
      <x:c r="O21" s="27"/>
      <x:c r="P21" s="25" t="n">
        <x:f>'Historical Inputs'!F921</x:f>
        <x:v>1345473</x:v>
      </x:c>
      <x:c r="Q21" s="25" t="n">
        <x:f>'Historical Inputs'!F962</x:f>
        <x:v>1463808</x:v>
      </x:c>
      <x:c r="R21" s="27" t="n">
        <x:f>Q21</x:f>
        <x:v>1463808</x:v>
      </x:c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 ht="24" customHeight="1">
      <x:c r="C22" s="2" t="str">
        <x:v>Net loans after allowance selected definition</x:v>
      </x:c>
      <x:c r="D22" s="2" t="str">
        <x:v>USDm</x:v>
      </x:c>
      <x:c r="E22" s="25" t="str">
        <x:f>'Historical Inputs'!F553</x:f>
        <x:v>n.a.</x:v>
      </x:c>
      <x:c r="F22" s="25" t="str">
        <x:f>'Historical Inputs'!F594</x:f>
        <x:v>n.a.</x:v>
      </x:c>
      <x:c r="G22" s="25" t="str">
        <x:f>'Historical Inputs'!F635</x:f>
        <x:v>n.a.</x:v>
      </x:c>
      <x:c r="H22" s="25" t="n">
        <x:f>'Historical Inputs'!F676</x:f>
        <x:v>984525</x:v>
      </x:c>
      <x:c r="I22" s="25" t="n">
        <x:f>'Historical Inputs'!F717</x:f>
        <x:v>1061328</x:v>
      </x:c>
      <x:c r="J22" s="25" t="n">
        <x:f>'Historical Inputs'!F758</x:f>
        <x:v>1115921</x:v>
      </x:c>
      <x:c r="K22" s="25" t="n">
        <x:f>'Historical Inputs'!F799</x:f>
        <x:v>1301286</x:v>
      </x:c>
      <x:c r="L22" s="25" t="n">
        <x:f>'Historical Inputs'!F840</x:f>
        <x:v>1323643</x:v>
      </x:c>
      <x:c r="M22" s="25" t="n">
        <x:f>'Historical Inputs'!F881</x:f>
        <x:v>1467664</x:v>
      </x:c>
      <x:c r="N22" s="26" t="str">
        <x:v>n.a.</x:v>
      </x:c>
      <x:c r="O22" s="27"/>
      <x:c r="P22" s="25" t="n">
        <x:f>'Historical Inputs'!F922</x:f>
        <x:v>1387039</x:v>
      </x:c>
      <x:c r="Q22" s="25" t="n">
        <x:f>'Historical Inputs'!F963</x:f>
        <x:v>1516310</x:v>
      </x:c>
      <x:c r="R22" s="27" t="n">
        <x:f>Q22</x:f>
        <x:v>1516310</x:v>
      </x:c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 ht="24" customHeight="1">
      <x:c r="C23" s="2" t="str">
        <x:v>Loan allowance for credit losses</x:v>
      </x:c>
      <x:c r="D23" s="2" t="str">
        <x:v>USDm</x:v>
      </x:c>
      <x:c r="E23" s="25" t="n">
        <x:f>'Historical Inputs'!F554</x:f>
        <x:v>13604</x:v>
      </x:c>
      <x:c r="F23" s="25" t="n">
        <x:f>'Historical Inputs'!F595</x:f>
        <x:v>13445</x:v>
      </x:c>
      <x:c r="G23" s="25" t="n">
        <x:f>'Historical Inputs'!F636</x:f>
        <x:v>13123</x:v>
      </x:c>
      <x:c r="H23" s="25" t="n">
        <x:f>'Historical Inputs'!F677</x:f>
        <x:v>28328</x:v>
      </x:c>
      <x:c r="I23" s="25" t="n">
        <x:f>'Historical Inputs'!F718</x:f>
        <x:v>16386</x:v>
      </x:c>
      <x:c r="J23" s="25" t="n">
        <x:f>'Historical Inputs'!F759</x:f>
        <x:v>19726</x:v>
      </x:c>
      <x:c r="K23" s="25" t="n">
        <x:f>'Historical Inputs'!F800</x:f>
        <x:v>22420</x:v>
      </x:c>
      <x:c r="L23" s="25" t="n">
        <x:f>'Historical Inputs'!F841</x:f>
        <x:v>24345</x:v>
      </x:c>
      <x:c r="M23" s="25" t="n">
        <x:f>'Historical Inputs'!F882</x:f>
        <x:v>25765</x:v>
      </x:c>
      <x:c r="N23" s="26" t="str">
        <x:v>n.a.</x:v>
      </x:c>
      <x:c r="O23" s="27"/>
      <x:c r="P23" s="25" t="n">
        <x:f>'Historical Inputs'!F923</x:f>
        <x:v>24953</x:v>
      </x:c>
      <x:c r="Q23" s="25" t="n">
        <x:f>'Historical Inputs'!F964</x:f>
        <x:v>26152</x:v>
      </x:c>
      <x:c r="R23" s="27" t="n">
        <x:f>Q23</x:f>
        <x:v>26152</x:v>
      </x:c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 ht="24" customHeight="1">
      <x:c r="C24" s="2" t="str">
        <x:v>Deposits</x:v>
      </x:c>
      <x:c r="D24" s="2" t="str">
        <x:v>USDm</x:v>
      </x:c>
      <x:c r="E24" s="25" t="n">
        <x:f>'Historical Inputs'!F551</x:f>
        <x:v>1443982</x:v>
      </x:c>
      <x:c r="F24" s="25" t="n">
        <x:f>'Historical Inputs'!F592</x:f>
        <x:v>1470666</x:v>
      </x:c>
      <x:c r="G24" s="25" t="n">
        <x:f>'Historical Inputs'!F633</x:f>
        <x:v>1562431</x:v>
      </x:c>
      <x:c r="H24" s="25" t="n">
        <x:f>'Historical Inputs'!F674</x:f>
        <x:v>2144257</x:v>
      </x:c>
      <x:c r="I24" s="25" t="n">
        <x:f>'Historical Inputs'!F715</x:f>
        <x:v>2462303</x:v>
      </x:c>
      <x:c r="J24" s="25" t="n">
        <x:f>'Historical Inputs'!F756</x:f>
        <x:v>2340179</x:v>
      </x:c>
      <x:c r="K24" s="25" t="n">
        <x:f>'Historical Inputs'!F797</x:f>
        <x:v>2400688</x:v>
      </x:c>
      <x:c r="L24" s="25" t="n">
        <x:f>'Historical Inputs'!F838</x:f>
        <x:v>2406032</x:v>
      </x:c>
      <x:c r="M24" s="25" t="n">
        <x:f>'Historical Inputs'!F879</x:f>
        <x:v>2559320</x:v>
      </x:c>
      <x:c r="N24" s="26" t="str">
        <x:v>n.a.</x:v>
      </x:c>
      <x:c r="O24" s="27"/>
      <x:c r="P24" s="25" t="n">
        <x:f>'Historical Inputs'!F920</x:f>
        <x:v>2562380</x:v>
      </x:c>
      <x:c r="Q24" s="25" t="n">
        <x:f>'Historical Inputs'!F961</x:f>
        <x:v>2713700</x:v>
      </x:c>
      <x:c r="R24" s="27" t="n">
        <x:f>Q24</x:f>
        <x:v>2713700</x:v>
      </x:c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 ht="24" customHeight="1">
      <x:c r="C25" s="2" t="str">
        <x:v>Cash</x:v>
      </x:c>
      <x:c r="D25" s="2" t="str">
        <x:v>USDm</x:v>
      </x:c>
      <x:c r="E25" s="25" t="n">
        <x:f>'Historical Inputs'!F556</x:f>
        <x:v>431304</x:v>
      </x:c>
      <x:c r="F25" s="25" t="n">
        <x:f>'Historical Inputs'!F597</x:f>
        <x:v>278793</x:v>
      </x:c>
      <x:c r="G25" s="25" t="str">
        <x:f>'Historical Inputs'!F638</x:f>
        <x:v>n.a.</x:v>
      </x:c>
      <x:c r="H25" s="25" t="str">
        <x:f>'Historical Inputs'!F679</x:f>
        <x:v>n.a.</x:v>
      </x:c>
      <x:c r="I25" s="25" t="str">
        <x:f>'Historical Inputs'!F720</x:f>
        <x:v>n.a.</x:v>
      </x:c>
      <x:c r="J25" s="25" t="str">
        <x:f>'Historical Inputs'!F761</x:f>
        <x:v>n.a.</x:v>
      </x:c>
      <x:c r="K25" s="25" t="str">
        <x:f>'Historical Inputs'!F802</x:f>
        <x:v>n.a.</x:v>
      </x:c>
      <x:c r="L25" s="25" t="str">
        <x:f>'Historical Inputs'!F843</x:f>
        <x:v>n.a.</x:v>
      </x:c>
      <x:c r="M25" s="25" t="str">
        <x:f>'Historical Inputs'!F884</x:f>
        <x:v>n.a.</x:v>
      </x:c>
      <x:c r="N25" s="26" t="str">
        <x:v>n.a.</x:v>
      </x:c>
      <x:c r="O25" s="27"/>
      <x:c r="P25" s="25" t="str">
        <x:f>'Historical Inputs'!F925</x:f>
        <x:v>n.a.</x:v>
      </x:c>
      <x:c r="Q25" s="25" t="str">
        <x:f>'Historical Inputs'!F966</x:f>
        <x:v>n.a.</x:v>
      </x:c>
      <x:c r="R25" s="27" t="str">
        <x:f>Q25</x:f>
        <x:v>n.a.</x:v>
      </x:c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 ht="24" customHeight="1">
      <x:c r="C26" s="2" t="str">
        <x:v>Accumulated other comprehensive income</x:v>
      </x:c>
      <x:c r="D26" s="2" t="str">
        <x:v>USDm</x:v>
      </x:c>
      <x:c r="E26" s="25" t="n">
        <x:f>'Historical Inputs'!F557</x:f>
        <x:v>-119</x:v>
      </x:c>
      <x:c r="F26" s="25" t="n">
        <x:f>'Historical Inputs'!F598</x:f>
        <x:v>-1507</x:v>
      </x:c>
      <x:c r="G26" s="25" t="n">
        <x:f>'Historical Inputs'!F639</x:f>
        <x:v>1569</x:v>
      </x:c>
      <x:c r="H26" s="25" t="n">
        <x:f>'Historical Inputs'!F680</x:f>
        <x:v>7986</x:v>
      </x:c>
      <x:c r="I26" s="25" t="n">
        <x:f>'Historical Inputs'!F721</x:f>
        <x:v>-84</x:v>
      </x:c>
      <x:c r="J26" s="25" t="n">
        <x:f>'Historical Inputs'!F762</x:f>
        <x:v>-17341</x:v>
      </x:c>
      <x:c r="K26" s="25" t="n">
        <x:f>'Historical Inputs'!F803</x:f>
        <x:v>-10443</x:v>
      </x:c>
      <x:c r="L26" s="25" t="n">
        <x:f>'Historical Inputs'!F844</x:f>
        <x:v>-12456</x:v>
      </x:c>
      <x:c r="M26" s="25" t="n">
        <x:f>'Historical Inputs'!F885</x:f>
        <x:v>-4290</x:v>
      </x:c>
      <x:c r="N26" s="26" t="str">
        <x:v>n.a.</x:v>
      </x:c>
      <x:c r="O26" s="27"/>
      <x:c r="P26" s="25" t="n">
        <x:f>'Historical Inputs'!F926</x:f>
        <x:v>-7243</x:v>
      </x:c>
      <x:c r="Q26" s="25" t="n">
        <x:f>'Historical Inputs'!F967</x:f>
        <x:v>-7693</x:v>
      </x:c>
      <x:c r="R26" s="27" t="n">
        <x:f>Q26</x:f>
        <x:v>-7693</x:v>
      </x:c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 ht="24" customHeight="1">
      <x:c r="C27" s="2"/>
      <x:c r="D27" s="2"/>
      <x:c r="E27" s="27"/>
      <x:c r="F27" s="27"/>
      <x:c r="G27" s="27"/>
      <x:c r="H27" s="27"/>
      <x:c r="I27" s="27"/>
      <x:c r="J27" s="27"/>
      <x:c r="K27" s="27"/>
      <x:c r="L27" s="27"/>
      <x:c r="M27" s="27"/>
      <x:c r="N27" s="26"/>
      <x:c r="O27" s="27"/>
      <x:c r="P27" s="27"/>
      <x:c r="Q27" s="27"/>
      <x:c r="R27" s="27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 ht="24" customHeight="1">
      <x:c r="C28" s="2" t="str">
        <x:v>Net interest income</x:v>
      </x:c>
      <x:c r="D28" s="2" t="str">
        <x:v>USDm</x:v>
      </x:c>
      <x:c r="E28" s="25" t="n">
        <x:f>'Historical Inputs'!F558</x:f>
        <x:v>50097</x:v>
      </x:c>
      <x:c r="F28" s="25" t="n">
        <x:f>'Historical Inputs'!F599</x:f>
        <x:v>55059</x:v>
      </x:c>
      <x:c r="G28" s="25" t="n">
        <x:f>'Historical Inputs'!F640</x:f>
        <x:v>57245</x:v>
      </x:c>
      <x:c r="H28" s="25" t="n">
        <x:f>'Historical Inputs'!F681</x:f>
        <x:v>54563</x:v>
      </x:c>
      <x:c r="I28" s="25" t="n">
        <x:f>'Historical Inputs'!F722</x:f>
        <x:v>52311</x:v>
      </x:c>
      <x:c r="J28" s="25" t="n">
        <x:f>'Historical Inputs'!F763</x:f>
        <x:v>66710</x:v>
      </x:c>
      <x:c r="K28" s="25" t="n">
        <x:f>'Historical Inputs'!F804</x:f>
        <x:v>89267</x:v>
      </x:c>
      <x:c r="L28" s="25" t="n">
        <x:f>'Historical Inputs'!F845</x:f>
        <x:v>92583</x:v>
      </x:c>
      <x:c r="M28" s="25" t="n">
        <x:f>'Historical Inputs'!F886</x:f>
        <x:v>95443</x:v>
      </x:c>
      <x:c r="N28" s="26" t="str">
        <x:v>n.a.</x:v>
      </x:c>
      <x:c r="O28" s="27"/>
      <x:c r="P28" s="25" t="n">
        <x:f>'Historical Inputs'!F927</x:f>
        <x:v>46482</x:v>
      </x:c>
      <x:c r="Q28" s="25" t="n">
        <x:f>'Historical Inputs'!F968</x:f>
        <x:v>50877</x:v>
      </x:c>
      <x:c r="R28" s="27" t="n">
        <x:f>IF(COUNT(M28,Q28,P28)=3,M28+Q28-P28,"n.a.")</x:f>
        <x:v>99838</x:v>
      </x:c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 ht="24" customHeight="1">
      <x:c r="C29" s="2" t="str">
        <x:v>Noninterest Income</x:v>
      </x:c>
      <x:c r="D29" s="2" t="str">
        <x:v>USDm</x:v>
      </x:c>
      <x:c r="E29" s="25" t="n">
        <x:f>'Historical Inputs'!F559</x:f>
        <x:v>50608</x:v>
      </x:c>
      <x:c r="F29" s="25" t="n">
        <x:f>'Historical Inputs'!F600</x:f>
        <x:v>53724</x:v>
      </x:c>
      <x:c r="G29" s="25" t="n">
        <x:f>'Historical Inputs'!F641</x:f>
        <x:v>58475</x:v>
      </x:c>
      <x:c r="H29" s="25" t="n">
        <x:f>'Historical Inputs'!F682</x:f>
        <x:v>65388</x:v>
      </x:c>
      <x:c r="I29" s="25" t="n">
        <x:f>'Historical Inputs'!F723</x:f>
        <x:v>69338</x:v>
      </x:c>
      <x:c r="J29" s="25" t="n">
        <x:f>'Historical Inputs'!F764</x:f>
        <x:v>61985</x:v>
      </x:c>
      <x:c r="K29" s="25" t="n">
        <x:f>'Historical Inputs'!F805</x:f>
        <x:v>68837</x:v>
      </x:c>
      <x:c r="L29" s="25" t="n">
        <x:f>'Historical Inputs'!F846</x:f>
        <x:v>84973</x:v>
      </x:c>
      <x:c r="M29" s="25" t="n">
        <x:f>'Historical Inputs'!F887</x:f>
        <x:v>87004</x:v>
      </x:c>
      <x:c r="N29" s="26" t="str">
        <x:v>n.a.</x:v>
      </x:c>
      <x:c r="O29" s="27"/>
      <x:c r="P29" s="25" t="n">
        <x:f>'Historical Inputs'!F928</x:f>
        <x:v>43740</x:v>
      </x:c>
      <x:c r="Q29" s="25" t="n">
        <x:f>'Historical Inputs'!F969</x:f>
        <x:v>56306</x:v>
      </x:c>
      <x:c r="R29" s="27" t="n">
        <x:f>IF(COUNT(M29,Q29,P29)=3,M29+Q29-P29,"n.a.")</x:f>
        <x:v>99570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 ht="24" customHeight="1">
      <x:c r="C30" s="2" t="str">
        <x:v>Net revenue GAAP</x:v>
      </x:c>
      <x:c r="D30" s="2" t="str">
        <x:v>USDm</x:v>
      </x:c>
      <x:c r="E30" s="25" t="n">
        <x:f>IF(COUNT(E28:E29)=2,SUM(E28:E29),'Historical Inputs'!F560)</x:f>
        <x:v>100705</x:v>
      </x:c>
      <x:c r="F30" s="25" t="n">
        <x:f>IF(COUNT(F28:F29)=2,SUM(F28:F29),'Historical Inputs'!F601)</x:f>
        <x:v>108783</x:v>
      </x:c>
      <x:c r="G30" s="25" t="n">
        <x:f>IF(COUNT(G28:G29)=2,SUM(G28:G29),'Historical Inputs'!F642)</x:f>
        <x:v>115720</x:v>
      </x:c>
      <x:c r="H30" s="25" t="n">
        <x:f>IF(COUNT(H28:H29)=2,SUM(H28:H29),'Historical Inputs'!F683)</x:f>
        <x:v>119951</x:v>
      </x:c>
      <x:c r="I30" s="25" t="n">
        <x:f>IF(COUNT(I28:I29)=2,SUM(I28:I29),'Historical Inputs'!F724)</x:f>
        <x:v>121649</x:v>
      </x:c>
      <x:c r="J30" s="25" t="n">
        <x:f>IF(COUNT(J28:J29)=2,SUM(J28:J29),'Historical Inputs'!F765)</x:f>
        <x:v>128695</x:v>
      </x:c>
      <x:c r="K30" s="25" t="n">
        <x:f>IF(COUNT(K28:K29)=2,SUM(K28:K29),'Historical Inputs'!F806)</x:f>
        <x:v>158104</x:v>
      </x:c>
      <x:c r="L30" s="25" t="n">
        <x:f>IF(COUNT(L28:L29)=2,SUM(L28:L29),'Historical Inputs'!F847)</x:f>
        <x:v>177556</x:v>
      </x:c>
      <x:c r="M30" s="25" t="n">
        <x:f>IF(COUNT(M28:M29)=2,SUM(M28:M29),'Historical Inputs'!F888)</x:f>
        <x:v>182447</x:v>
      </x:c>
      <x:c r="N30" s="28" t="n">
        <x:f>'Forecast FY2026'!O8</x:f>
        <x:v>202174.75</x:v>
      </x:c>
      <x:c r="O30" s="27"/>
      <x:c r="P30" s="25" t="n">
        <x:f>IF(COUNT(P28:P29)=2,SUM(P28:P29),'Historical Inputs'!F929)</x:f>
        <x:v>90222</x:v>
      </x:c>
      <x:c r="Q30" s="25" t="n">
        <x:f>IF(COUNT(Q28:Q29)=2,SUM(Q28:Q29),'Historical Inputs'!F970)</x:f>
        <x:v>107183</x:v>
      </x:c>
      <x:c r="R30" s="27" t="n">
        <x:f>IF(COUNT(M30,Q30,P30)=3,M30+Q30-P30,"n.a.")</x:f>
        <x:v>199408</x:v>
      </x:c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 ht="24" customHeight="1">
      <x:c r="C31" s="2" t="str">
        <x:v>Noninterest expense</x:v>
      </x:c>
      <x:c r="D31" s="2" t="str">
        <x:v>USDm</x:v>
      </x:c>
      <x:c r="E31" s="25" t="n">
        <x:f>'Historical Inputs'!F561</x:f>
        <x:v>59515</x:v>
      </x:c>
      <x:c r="F31" s="25" t="n">
        <x:f>'Historical Inputs'!F602</x:f>
        <x:v>63148</x:v>
      </x:c>
      <x:c r="G31" s="25" t="n">
        <x:f>'Historical Inputs'!F643</x:f>
        <x:v>65269</x:v>
      </x:c>
      <x:c r="H31" s="25" t="n">
        <x:f>'Historical Inputs'!F684</x:f>
        <x:v>66656</x:v>
      </x:c>
      <x:c r="I31" s="25" t="n">
        <x:f>'Historical Inputs'!F725</x:f>
        <x:v>71343</x:v>
      </x:c>
      <x:c r="J31" s="25" t="n">
        <x:f>'Historical Inputs'!F766</x:f>
        <x:v>76140</x:v>
      </x:c>
      <x:c r="K31" s="25" t="n">
        <x:f>'Historical Inputs'!F807</x:f>
        <x:v>87172</x:v>
      </x:c>
      <x:c r="L31" s="25" t="n">
        <x:f>'Historical Inputs'!F848</x:f>
        <x:v>91797</x:v>
      </x:c>
      <x:c r="M31" s="25" t="n">
        <x:f>'Historical Inputs'!F889</x:f>
        <x:v>95640</x:v>
      </x:c>
      <x:c r="N31" s="28" t="n">
        <x:f>'Forecast FY2026'!P8</x:f>
        <x:v>103395.28</x:v>
      </x:c>
      <x:c r="O31" s="27"/>
      <x:c r="P31" s="25" t="n">
        <x:f>'Historical Inputs'!F930</x:f>
        <x:v>47376</x:v>
      </x:c>
      <x:c r="Q31" s="25" t="n">
        <x:f>'Historical Inputs'!F971</x:f>
        <x:v>54166</x:v>
      </x:c>
      <x:c r="R31" s="27" t="n">
        <x:f>IF(COUNT(M31,Q31,P31)=3,M31+Q31-P31,"n.a.")</x:f>
        <x:v>102430</x:v>
      </x:c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 ht="24" customHeight="1">
      <x:c r="C32" s="2" t="str">
        <x:v>Pre-provision net revenue</x:v>
      </x:c>
      <x:c r="D32" s="2" t="str">
        <x:v>USDm</x:v>
      </x:c>
      <x:c r="E32" s="27" t="n">
        <x:f>IF(COUNT(E30,E31)=2,E30-E31,"n.a.")</x:f>
        <x:v>41190</x:v>
      </x:c>
      <x:c r="F32" s="27" t="n">
        <x:f>IF(COUNT(F30,F31)=2,F30-F31,"n.a.")</x:f>
        <x:v>45635</x:v>
      </x:c>
      <x:c r="G32" s="27" t="n">
        <x:f>IF(COUNT(G30,G31)=2,G30-G31,"n.a.")</x:f>
        <x:v>50451</x:v>
      </x:c>
      <x:c r="H32" s="27" t="n">
        <x:f>IF(COUNT(H30,H31)=2,H30-H31,"n.a.")</x:f>
        <x:v>53295</x:v>
      </x:c>
      <x:c r="I32" s="27" t="n">
        <x:f>IF(COUNT(I30,I31)=2,I30-I31,"n.a.")</x:f>
        <x:v>50306</x:v>
      </x:c>
      <x:c r="J32" s="27" t="n">
        <x:f>IF(COUNT(J30,J31)=2,J30-J31,"n.a.")</x:f>
        <x:v>52555</x:v>
      </x:c>
      <x:c r="K32" s="27" t="n">
        <x:f>IF(COUNT(K30,K31)=2,K30-K31,"n.a.")</x:f>
        <x:v>70932</x:v>
      </x:c>
      <x:c r="L32" s="27" t="n">
        <x:f>IF(COUNT(L30,L31)=2,L30-L31,"n.a.")</x:f>
        <x:v>85759</x:v>
      </x:c>
      <x:c r="M32" s="27" t="n">
        <x:f>IF(COUNT(M30,M31)=2,M30-M31,"n.a.")</x:f>
        <x:v>86807</x:v>
      </x:c>
      <x:c r="N32" s="26" t="str">
        <x:v>n.a.</x:v>
      </x:c>
      <x:c r="O32" s="27"/>
      <x:c r="P32" s="27" t="n">
        <x:f>IF(COUNT(P30,P31)=2,P30-P31,"n.a.")</x:f>
        <x:v>42846</x:v>
      </x:c>
      <x:c r="Q32" s="27" t="n">
        <x:f>IF(COUNT(Q30,Q31)=2,Q30-Q31,"n.a.")</x:f>
        <x:v>53017</x:v>
      </x:c>
      <x:c r="R32" s="27" t="n">
        <x:f>IF(COUNT(M32,Q32,P32)=3,M32+Q32-P32,"n.a.")</x:f>
        <x:v>96978</x:v>
      </x:c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 ht="24" customHeight="1">
      <x:c r="C33" s="2" t="str">
        <x:v>Provision / pre-tax bridge residual</x:v>
      </x:c>
      <x:c r="D33" s="2" t="str">
        <x:v>USDm</x:v>
      </x:c>
      <x:c r="E33" s="25" t="n">
        <x:f>IF(ISNUMBER('Historical Inputs'!F562),'Historical Inputs'!F562,IF(COUNT(E30,E31,E34)=3,E30-E31-E34,"n.a."))</x:f>
        <x:v>5290</x:v>
      </x:c>
      <x:c r="F33" s="25" t="n">
        <x:f>IF(ISNUMBER('Historical Inputs'!F603),'Historical Inputs'!F603,IF(COUNT(F30,F31,F34)=3,F30-F31-F34,"n.a."))</x:f>
        <x:v>4871</x:v>
      </x:c>
      <x:c r="G33" s="25" t="n">
        <x:f>IF(ISNUMBER('Historical Inputs'!F644),'Historical Inputs'!F644,IF(COUNT(G30,G31,G34)=3,G30-G31-G34,"n.a."))</x:f>
        <x:v>5585</x:v>
      </x:c>
      <x:c r="H33" s="25" t="n">
        <x:f>IF(ISNUMBER('Historical Inputs'!F685),'Historical Inputs'!F685,IF(COUNT(H30,H31,H34)=3,H30-H31-H34,"n.a."))</x:f>
        <x:v>17480</x:v>
      </x:c>
      <x:c r="I33" s="25" t="n">
        <x:f>IF(ISNUMBER('Historical Inputs'!F726),'Historical Inputs'!F726,IF(COUNT(I30,I31,I34)=3,I30-I31-I34,"n.a."))</x:f>
        <x:v>-9256</x:v>
      </x:c>
      <x:c r="J33" s="25" t="n">
        <x:f>IF(ISNUMBER('Historical Inputs'!F767),'Historical Inputs'!F767,IF(COUNT(J30,J31,J34)=3,J30-J31-J34,"n.a."))</x:f>
        <x:v>6389</x:v>
      </x:c>
      <x:c r="K33" s="25" t="n">
        <x:f>IF(ISNUMBER('Historical Inputs'!F808),'Historical Inputs'!F808,IF(COUNT(K30,K31,K34)=3,K30-K31-K34,"n.a."))</x:f>
        <x:v>9320</x:v>
      </x:c>
      <x:c r="L33" s="25" t="n">
        <x:f>IF(ISNUMBER('Historical Inputs'!F849),'Historical Inputs'!F849,IF(COUNT(L30,L31,L34)=3,L30-L31-L34,"n.a."))</x:f>
        <x:v>10678</x:v>
      </x:c>
      <x:c r="M33" s="25" t="n">
        <x:f>IF(ISNUMBER('Historical Inputs'!F890),'Historical Inputs'!F890,IF(COUNT(M30,M31,M34)=3,M30-M31-M34,"n.a."))</x:f>
        <x:v>14212</x:v>
      </x:c>
      <x:c r="N33" s="28" t="n">
        <x:f>'Forecast FY2026'!Q8</x:f>
        <x:v>13080</x:v>
      </x:c>
      <x:c r="O33" s="27"/>
      <x:c r="P33" s="25" t="n">
        <x:f>IF(ISNUMBER('Historical Inputs'!F931),'Historical Inputs'!F931,IF(COUNT(P30,P31,P34)=3,P30-P31-P34,"n.a."))</x:f>
        <x:v>6154</x:v>
      </x:c>
      <x:c r="Q33" s="25" t="n">
        <x:f>IF(ISNUMBER('Historical Inputs'!F972),'Historical Inputs'!F972,IF(COUNT(Q30,Q31,Q34)=3,Q30-Q31-Q34,"n.a."))</x:f>
        <x:v>5022</x:v>
      </x:c>
      <x:c r="R33" s="27" t="n">
        <x:f>IF(COUNT(M33,Q33,P33)=3,M33+Q33-P33,"n.a.")</x:f>
        <x:v>13080</x:v>
      </x:c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 ht="24" customHeight="1">
      <x:c r="C34" s="2" t="str">
        <x:v>Income before income taxes</x:v>
      </x:c>
      <x:c r="D34" s="2" t="str">
        <x:v>USDm</x:v>
      </x:c>
      <x:c r="E34" s="25" t="n">
        <x:f>'Historical Inputs'!F563</x:f>
        <x:v>35900</x:v>
      </x:c>
      <x:c r="F34" s="25" t="n">
        <x:f>'Historical Inputs'!F604</x:f>
        <x:v>40764</x:v>
      </x:c>
      <x:c r="G34" s="25" t="n">
        <x:f>'Historical Inputs'!F645</x:f>
        <x:v>44866</x:v>
      </x:c>
      <x:c r="H34" s="25" t="n">
        <x:f>'Historical Inputs'!F686</x:f>
        <x:v>35815</x:v>
      </x:c>
      <x:c r="I34" s="25" t="n">
        <x:f>'Historical Inputs'!F727</x:f>
        <x:v>59562</x:v>
      </x:c>
      <x:c r="J34" s="25" t="n">
        <x:f>'Historical Inputs'!F768</x:f>
        <x:v>46166</x:v>
      </x:c>
      <x:c r="K34" s="25" t="n">
        <x:f>'Historical Inputs'!F809</x:f>
        <x:v>61612</x:v>
      </x:c>
      <x:c r="L34" s="25" t="n">
        <x:f>'Historical Inputs'!F850</x:f>
        <x:v>75081</x:v>
      </x:c>
      <x:c r="M34" s="25" t="n">
        <x:f>'Historical Inputs'!F891</x:f>
        <x:v>72595</x:v>
      </x:c>
      <x:c r="N34" s="26" t="str">
        <x:v>n.a.</x:v>
      </x:c>
      <x:c r="O34" s="27"/>
      <x:c r="P34" s="25" t="n">
        <x:f>'Historical Inputs'!F932</x:f>
        <x:v>36692</x:v>
      </x:c>
      <x:c r="Q34" s="25" t="n">
        <x:f>'Historical Inputs'!F973</x:f>
        <x:v>47995</x:v>
      </x:c>
      <x:c r="R34" s="27" t="n">
        <x:f>IF(COUNT(M34,Q34,P34)=3,M34+Q34-P34,"n.a.")</x:f>
        <x:v>83898</x:v>
      </x:c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 ht="24" customHeight="1">
      <x:c r="C35" s="2" t="str">
        <x:v>Tax</x:v>
      </x:c>
      <x:c r="D35" s="2" t="str">
        <x:v>USDm</x:v>
      </x:c>
      <x:c r="E35" s="25" t="n">
        <x:f>'Historical Inputs'!F564</x:f>
        <x:v>11459</x:v>
      </x:c>
      <x:c r="F35" s="25" t="n">
        <x:f>'Historical Inputs'!F605</x:f>
        <x:v>8290</x:v>
      </x:c>
      <x:c r="G35" s="25" t="n">
        <x:f>'Historical Inputs'!F646</x:f>
        <x:v>8435</x:v>
      </x:c>
      <x:c r="H35" s="25" t="n">
        <x:f>'Historical Inputs'!F687</x:f>
        <x:v>6684</x:v>
      </x:c>
      <x:c r="I35" s="25" t="n">
        <x:f>'Historical Inputs'!F728</x:f>
        <x:v>11228</x:v>
      </x:c>
      <x:c r="J35" s="25" t="n">
        <x:f>'Historical Inputs'!F769</x:f>
        <x:v>8490</x:v>
      </x:c>
      <x:c r="K35" s="25" t="n">
        <x:f>'Historical Inputs'!F810</x:f>
        <x:v>12060</x:v>
      </x:c>
      <x:c r="L35" s="25" t="n">
        <x:f>'Historical Inputs'!F851</x:f>
        <x:v>16610</x:v>
      </x:c>
      <x:c r="M35" s="25" t="n">
        <x:f>'Historical Inputs'!F892</x:f>
        <x:v>15547</x:v>
      </x:c>
      <x:c r="N35" s="26" t="str">
        <x:v>n.a.</x:v>
      </x:c>
      <x:c r="O35" s="27"/>
      <x:c r="P35" s="25" t="n">
        <x:f>'Historical Inputs'!F933</x:f>
        <x:v>7062</x:v>
      </x:c>
      <x:c r="Q35" s="25" t="n">
        <x:f>'Historical Inputs'!F974</x:f>
        <x:v>10346</x:v>
      </x:c>
      <x:c r="R35" s="27" t="n">
        <x:f>IF(COUNT(M35,Q35,P35)=3,M35+Q35-P35,"n.a.")</x:f>
        <x:v>18831</x:v>
      </x:c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 ht="24" customHeight="1">
      <x:c r="C36" s="2" t="str">
        <x:v>Income available to common shareholders</x:v>
      </x:c>
      <x:c r="D36" s="2" t="str">
        <x:v>USDm</x:v>
      </x:c>
      <x:c r="E36" s="25" t="n">
        <x:f>IF(ISNUMBER('Historical Inputs'!F566),'Historical Inputs'!F566,IF(COUNT('Historical Inputs'!F565,'Historical Inputs'!F567)=2,'Historical Inputs'!F565-'Historical Inputs'!F567,"n.a."))</x:f>
        <x:v>22567</x:v>
      </x:c>
      <x:c r="F36" s="25" t="n">
        <x:f>IF(ISNUMBER('Historical Inputs'!F607),'Historical Inputs'!F607,IF(COUNT('Historical Inputs'!F606,'Historical Inputs'!F608)=2,'Historical Inputs'!F606-'Historical Inputs'!F608,"n.a."))</x:f>
        <x:v>30709</x:v>
      </x:c>
      <x:c r="G36" s="25" t="n">
        <x:f>IF(ISNUMBER('Historical Inputs'!F648),'Historical Inputs'!F648,IF(COUNT('Historical Inputs'!F647,'Historical Inputs'!F649)=2,'Historical Inputs'!F647-'Historical Inputs'!F649,"n.a."))</x:f>
        <x:v>34642</x:v>
      </x:c>
      <x:c r="H36" s="25" t="n">
        <x:f>IF(ISNUMBER('Historical Inputs'!F689),'Historical Inputs'!F689,IF(COUNT('Historical Inputs'!F688,'Historical Inputs'!F690)=2,'Historical Inputs'!F688-'Historical Inputs'!F690,"n.a."))</x:f>
        <x:v>27410</x:v>
      </x:c>
      <x:c r="I36" s="25" t="n">
        <x:f>IF(ISNUMBER('Historical Inputs'!F730),'Historical Inputs'!F730,IF(COUNT('Historical Inputs'!F729,'Historical Inputs'!F731)=2,'Historical Inputs'!F729-'Historical Inputs'!F731,"n.a."))</x:f>
        <x:v>46503</x:v>
      </x:c>
      <x:c r="J36" s="25" t="n">
        <x:f>IF(ISNUMBER('Historical Inputs'!F771),'Historical Inputs'!F771,IF(COUNT('Historical Inputs'!F770,'Historical Inputs'!F772)=2,'Historical Inputs'!F770-'Historical Inputs'!F772,"n.a."))</x:f>
        <x:v>35892</x:v>
      </x:c>
      <x:c r="K36" s="25" t="n">
        <x:f>IF(ISNUMBER('Historical Inputs'!F812),'Historical Inputs'!F812,IF(COUNT('Historical Inputs'!F811,'Historical Inputs'!F813)=2,'Historical Inputs'!F811-'Historical Inputs'!F813,"n.a."))</x:f>
        <x:v>47760</x:v>
      </x:c>
      <x:c r="L36" s="25" t="n">
        <x:f>IF(ISNUMBER('Historical Inputs'!F853),'Historical Inputs'!F853,IF(COUNT('Historical Inputs'!F852,'Historical Inputs'!F854)=2,'Historical Inputs'!F852-'Historical Inputs'!F854,"n.a."))</x:f>
        <x:v>56868</x:v>
      </x:c>
      <x:c r="M36" s="25" t="n">
        <x:f>IF(ISNUMBER('Historical Inputs'!F894),'Historical Inputs'!F894,IF(COUNT('Historical Inputs'!F893,'Historical Inputs'!F895)=2,'Historical Inputs'!F893-'Historical Inputs'!F895,"n.a."))</x:f>
        <x:v>55681</x:v>
      </x:c>
      <x:c r="N36" s="28" t="n">
        <x:f>'Forecast FY2026'!R8</x:f>
        <x:v>65185.441900000005</x:v>
      </x:c>
      <x:c r="O36" s="27"/>
      <x:c r="P36" s="25" t="n">
        <x:f>IF(ISNUMBER('Historical Inputs'!F935),'Historical Inputs'!F935,IF(COUNT('Historical Inputs'!F934,'Historical Inputs'!F936)=2,'Historical Inputs'!F934-'Historical Inputs'!F936,"n.a."))</x:f>
        <x:v>28948</x:v>
      </x:c>
      <x:c r="Q36" s="25" t="n">
        <x:f>IF(ISNUMBER('Historical Inputs'!F976),'Historical Inputs'!F976,IF(COUNT('Historical Inputs'!F975,'Historical Inputs'!F977)=2,'Historical Inputs'!F975-'Historical Inputs'!F977,"n.a."))</x:f>
        <x:v>36901</x:v>
      </x:c>
      <x:c r="R36" s="27" t="n">
        <x:f>IF(COUNT(M36,Q36,P36)=3,M36+Q36-P36,"n.a.")</x:f>
        <x:v>63634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 ht="24" customHeight="1">
      <x:c r="C37" s="2" t="str">
        <x:v>Parent income / common-income bridge</x:v>
      </x:c>
      <x:c r="D37" s="2" t="str">
        <x:v>USDm</x:v>
      </x:c>
      <x:c r="E37" s="25" t="n">
        <x:f>IF(ISNUMBER('Historical Inputs'!F565),'Historical Inputs'!F565,IF(COUNT('Historical Inputs'!F566,'Historical Inputs'!F567)=2,'Historical Inputs'!F566+'Historical Inputs'!F567,"n.a."))</x:f>
        <x:v>24441</x:v>
      </x:c>
      <x:c r="F37" s="25" t="n">
        <x:f>IF(ISNUMBER('Historical Inputs'!F606),'Historical Inputs'!F606,IF(COUNT('Historical Inputs'!F607,'Historical Inputs'!F608)=2,'Historical Inputs'!F607+'Historical Inputs'!F608,"n.a."))</x:f>
        <x:v>32474</x:v>
      </x:c>
      <x:c r="G37" s="25" t="n">
        <x:f>IF(ISNUMBER('Historical Inputs'!F647),'Historical Inputs'!F647,IF(COUNT('Historical Inputs'!F648,'Historical Inputs'!F649)=2,'Historical Inputs'!F648+'Historical Inputs'!F649,"n.a."))</x:f>
        <x:v>36431</x:v>
      </x:c>
      <x:c r="H37" s="25" t="n">
        <x:f>IF(ISNUMBER('Historical Inputs'!F688),'Historical Inputs'!F688,IF(COUNT('Historical Inputs'!F689,'Historical Inputs'!F690)=2,'Historical Inputs'!F689+'Historical Inputs'!F690,"n.a."))</x:f>
        <x:v>29131</x:v>
      </x:c>
      <x:c r="I37" s="25" t="n">
        <x:f>IF(ISNUMBER('Historical Inputs'!F729),'Historical Inputs'!F729,IF(COUNT('Historical Inputs'!F730,'Historical Inputs'!F731)=2,'Historical Inputs'!F730+'Historical Inputs'!F731,"n.a."))</x:f>
        <x:v>48334</x:v>
      </x:c>
      <x:c r="J37" s="25" t="n">
        <x:f>IF(ISNUMBER('Historical Inputs'!F770),'Historical Inputs'!F770,IF(COUNT('Historical Inputs'!F771,'Historical Inputs'!F772)=2,'Historical Inputs'!F771+'Historical Inputs'!F772,"n.a."))</x:f>
        <x:v>37676</x:v>
      </x:c>
      <x:c r="K37" s="25" t="n">
        <x:f>IF(ISNUMBER('Historical Inputs'!F811),'Historical Inputs'!F811,IF(COUNT('Historical Inputs'!F812,'Historical Inputs'!F813)=2,'Historical Inputs'!F812+'Historical Inputs'!F813,"n.a."))</x:f>
        <x:v>49552</x:v>
      </x:c>
      <x:c r="L37" s="25" t="n">
        <x:f>IF(ISNUMBER('Historical Inputs'!F852),'Historical Inputs'!F852,IF(COUNT('Historical Inputs'!F853,'Historical Inputs'!F854)=2,'Historical Inputs'!F853+'Historical Inputs'!F854,"n.a."))</x:f>
        <x:v>58471</x:v>
      </x:c>
      <x:c r="M37" s="25" t="n">
        <x:f>IF(ISNUMBER('Historical Inputs'!F893),'Historical Inputs'!F893,IF(COUNT('Historical Inputs'!F894,'Historical Inputs'!F895)=2,'Historical Inputs'!F894+'Historical Inputs'!F895,"n.a."))</x:f>
        <x:v>57048</x:v>
      </x:c>
      <x:c r="N37" s="26" t="str">
        <x:v>n.a.</x:v>
      </x:c>
      <x:c r="O37" s="27"/>
      <x:c r="P37" s="25" t="n">
        <x:f>IF(ISNUMBER('Historical Inputs'!F934),'Historical Inputs'!F934,IF(COUNT('Historical Inputs'!F935,'Historical Inputs'!F936)=2,'Historical Inputs'!F935+'Historical Inputs'!F936,"n.a."))</x:f>
        <x:v>29630</x:v>
      </x:c>
      <x:c r="Q37" s="25" t="n">
        <x:f>IF(ISNUMBER('Historical Inputs'!F975),'Historical Inputs'!F975,IF(COUNT('Historical Inputs'!F976,'Historical Inputs'!F977)=2,'Historical Inputs'!F976+'Historical Inputs'!F977,"n.a."))</x:f>
        <x:v>37649</x:v>
      </x:c>
      <x:c r="R37" s="27" t="n">
        <x:f>IF(COUNT(M37,Q37,P37)=3,M37+Q37-P37,"n.a.")</x:f>
        <x:v>65067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 ht="24" customHeight="1">
      <x:c r="C38" s="2" t="str">
        <x:v>Reported diluted EPS</x:v>
      </x:c>
      <x:c r="D38" s="2" t="str">
        <x:v>USD/share</x:v>
      </x:c>
      <x:c r="E38" s="29" t="n">
        <x:f>'Historical Inputs'!F568</x:f>
        <x:v>6.31</x:v>
      </x:c>
      <x:c r="F38" s="29" t="n">
        <x:f>'Historical Inputs'!F609</x:f>
        <x:v>9</x:v>
      </x:c>
      <x:c r="G38" s="29" t="n">
        <x:f>'Historical Inputs'!F650</x:f>
        <x:v>10.72</x:v>
      </x:c>
      <x:c r="H38" s="29" t="n">
        <x:f>'Historical Inputs'!F691</x:f>
        <x:v>8.88</x:v>
      </x:c>
      <x:c r="I38" s="29" t="n">
        <x:f>'Historical Inputs'!F732</x:f>
        <x:v>15.36</x:v>
      </x:c>
      <x:c r="J38" s="29" t="n">
        <x:f>'Historical Inputs'!F773</x:f>
        <x:v>12.09</x:v>
      </x:c>
      <x:c r="K38" s="29" t="n">
        <x:f>'Historical Inputs'!F814</x:f>
        <x:v>16.23</x:v>
      </x:c>
      <x:c r="L38" s="29" t="n">
        <x:f>'Historical Inputs'!F855</x:f>
        <x:v>19.75</x:v>
      </x:c>
      <x:c r="M38" s="29" t="n">
        <x:f>'Historical Inputs'!F896</x:f>
        <x:v>20.02</x:v>
      </x:c>
      <x:c r="N38" s="30" t="str">
        <x:v>n.a.</x:v>
      </x:c>
      <x:c r="O38" s="31"/>
      <x:c r="P38" s="29" t="n">
        <x:f>'Historical Inputs'!F937</x:f>
        <x:v>10.31</x:v>
      </x:c>
      <x:c r="Q38" s="29" t="n">
        <x:f>'Historical Inputs'!F978</x:f>
        <x:v>13.63</x:v>
      </x:c>
      <x:c r="R38" s="31" t="str">
        <x:v>n.a.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 ht="24" customHeight="1">
      <x:c r="C39" s="2" t="str">
        <x:v>Weighted average diluted shares</x:v>
      </x:c>
      <x:c r="D39" s="2" t="str">
        <x:v>million</x:v>
      </x:c>
      <x:c r="E39" s="25" t="n">
        <x:f>'Historical Inputs'!F569</x:f>
        <x:v>3576.8</x:v>
      </x:c>
      <x:c r="F39" s="25" t="n">
        <x:f>'Historical Inputs'!F610</x:f>
        <x:v>3414</x:v>
      </x:c>
      <x:c r="G39" s="25" t="n">
        <x:f>'Historical Inputs'!F651</x:f>
        <x:v>3230.4</x:v>
      </x:c>
      <x:c r="H39" s="25" t="n">
        <x:f>'Historical Inputs'!F692</x:f>
        <x:v>3087.4</x:v>
      </x:c>
      <x:c r="I39" s="25" t="n">
        <x:f>'Historical Inputs'!F733</x:f>
        <x:v>3026.6</x:v>
      </x:c>
      <x:c r="J39" s="25" t="n">
        <x:f>'Historical Inputs'!F774</x:f>
        <x:v>2970</x:v>
      </x:c>
      <x:c r="K39" s="25" t="n">
        <x:f>'Historical Inputs'!F815</x:f>
        <x:v>2943.1</x:v>
      </x:c>
      <x:c r="L39" s="25" t="n">
        <x:f>'Historical Inputs'!F856</x:f>
        <x:v>2879</x:v>
      </x:c>
      <x:c r="M39" s="25" t="n">
        <x:f>'Historical Inputs'!F897</x:f>
        <x:v>2781.5</x:v>
      </x:c>
      <x:c r="N39" s="28" t="n">
        <x:f>'Forecast FY2026'!S8</x:f>
        <x:v>2716.83</x:v>
      </x:c>
      <x:c r="O39" s="27"/>
      <x:c r="P39" s="25" t="n">
        <x:f>'Historical Inputs'!F938</x:f>
        <x:v>2809</x:v>
      </x:c>
      <x:c r="Q39" s="25" t="n">
        <x:f>'Historical Inputs'!F979</x:f>
        <x:v>2707.2</x:v>
      </x:c>
      <x:c r="R39" s="27" t="n">
        <x:f>IF(COUNT(M39,Q39,P39)=3,M39+Q39/2-P39/2,"n.a.")</x:f>
        <x:v>2730.6000000000004</x:v>
      </x:c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 ht="24" customHeight="1">
      <x:c r="C40" s="2" t="str">
        <x:v>Common income / diluted shares</x:v>
      </x:c>
      <x:c r="D40" s="2" t="str">
        <x:v>USD/share</x:v>
      </x:c>
      <x:c r="E40" s="31" t="n">
        <x:f>IF(AND(ISNUMBER(E36),ISNUMBER(E39),E39&lt;&gt;0),E36/E39,"n.a.")</x:f>
        <x:v>6.309270856631626</x:v>
      </x:c>
      <x:c r="F40" s="31" t="n">
        <x:f>IF(AND(ISNUMBER(F36),ISNUMBER(F39),F39&lt;&gt;0),F36/F39,"n.a.")</x:f>
        <x:v>8.99502050380785</x:v>
      </x:c>
      <x:c r="G40" s="31" t="n">
        <x:f>IF(AND(ISNUMBER(G36),ISNUMBER(G39),G39&lt;&gt;0),G36/G39,"n.a.")</x:f>
        <x:v>10.723749380881625</x:v>
      </x:c>
      <x:c r="H40" s="31" t="n">
        <x:f>IF(AND(ISNUMBER(H36),ISNUMBER(H39),H39&lt;&gt;0),H36/H39,"n.a.")</x:f>
        <x:v>8.87802034073978</x:v>
      </x:c>
      <x:c r="I40" s="31" t="n">
        <x:f>IF(AND(ISNUMBER(I36),ISNUMBER(I39),I39&lt;&gt;0),I36/I39,"n.a.")</x:f>
        <x:v>15.364765743738849</x:v>
      </x:c>
      <x:c r="J40" s="31" t="n">
        <x:f>IF(AND(ISNUMBER(J36),ISNUMBER(J39),J39&lt;&gt;0),J36/J39,"n.a.")</x:f>
        <x:v>12.084848484848484</x:v>
      </x:c>
      <x:c r="K40" s="31" t="n">
        <x:f>IF(AND(ISNUMBER(K36),ISNUMBER(K39),K39&lt;&gt;0),K36/K39,"n.a.")</x:f>
        <x:v>16.22778702728416</x:v>
      </x:c>
      <x:c r="L40" s="31" t="n">
        <x:f>IF(AND(ISNUMBER(L36),ISNUMBER(L39),L39&lt;&gt;0),L36/L39,"n.a.")</x:f>
        <x:v>19.752691906912123</x:v>
      </x:c>
      <x:c r="M40" s="31" t="n">
        <x:f>IF(AND(ISNUMBER(M36),ISNUMBER(M39),M39&lt;&gt;0),M36/M39,"n.a.")</x:f>
        <x:v>20.0183354305231</x:v>
      </x:c>
      <x:c r="N40" s="32" t="n">
        <x:f>'Forecast FY2026'!T8</x:f>
        <x:v>23.99319865431404</x:v>
      </x:c>
      <x:c r="O40" s="31"/>
      <x:c r="P40" s="31" t="n">
        <x:f>IF(AND(ISNUMBER(P36),ISNUMBER(P39),P39&lt;&gt;0),P36/P39,"n.a.")</x:f>
        <x:v>10.305446778212888</x:v>
      </x:c>
      <x:c r="Q40" s="31" t="n">
        <x:f>IF(AND(ISNUMBER(Q36),ISNUMBER(Q39),Q39&lt;&gt;0),Q36/Q39,"n.a.")</x:f>
        <x:v>13.63068853427896</x:v>
      </x:c>
      <x:c r="R40" s="31" t="n">
        <x:f>IF(AND(ISNUMBER(R36),ISNUMBER(R39),R39&lt;&gt;0),R36/R39,"n.a.")</x:f>
        <x:v>23.30403574306013</x:v>
      </x:c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 ht="24" customHeight="1">
      <x:c r="C41" s="2" t="str">
        <x:v>Dividends per common share</x:v>
      </x:c>
      <x:c r="D41" s="2" t="str">
        <x:v>USD/share</x:v>
      </x:c>
      <x:c r="E41" s="29" t="n">
        <x:f>'Historical Inputs'!F570</x:f>
        <x:v>2.12</x:v>
      </x:c>
      <x:c r="F41" s="29" t="n">
        <x:f>'Historical Inputs'!F611</x:f>
        <x:v>2.72</x:v>
      </x:c>
      <x:c r="G41" s="29" t="n">
        <x:f>'Historical Inputs'!F652</x:f>
        <x:v>3.4</x:v>
      </x:c>
      <x:c r="H41" s="29" t="n">
        <x:f>'Historical Inputs'!F693</x:f>
        <x:v>3.6</x:v>
      </x:c>
      <x:c r="I41" s="29" t="n">
        <x:f>'Historical Inputs'!F734</x:f>
        <x:v>3.8</x:v>
      </x:c>
      <x:c r="J41" s="29" t="n">
        <x:f>'Historical Inputs'!F775</x:f>
        <x:v>4</x:v>
      </x:c>
      <x:c r="K41" s="29" t="n">
        <x:f>'Historical Inputs'!F816</x:f>
        <x:v>4.1</x:v>
      </x:c>
      <x:c r="L41" s="29" t="n">
        <x:f>'Historical Inputs'!F857</x:f>
        <x:v>4.8</x:v>
      </x:c>
      <x:c r="M41" s="29" t="n">
        <x:f>'Historical Inputs'!F898</x:f>
        <x:v>5.8</x:v>
      </x:c>
      <x:c r="N41" s="30" t="str">
        <x:v>n.a.</x:v>
      </x:c>
      <x:c r="O41" s="31"/>
      <x:c r="P41" s="29" t="n">
        <x:f>'Historical Inputs'!F939</x:f>
        <x:v>2.8</x:v>
      </x:c>
      <x:c r="Q41" s="29" t="n">
        <x:f>'Historical Inputs'!F980</x:f>
        <x:v>3</x:v>
      </x:c>
      <x:c r="R41" s="31" t="n">
        <x:f>IF(COUNT(M41,Q41,P41)=3,M41+Q41-P41,"n.a.")</x:f>
        <x:v>6.000000000000001</x:v>
      </x:c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 ht="24" customHeight="1">
      <x:c r="C42" s="2" t="str">
        <x:v>Cash common dividends paid</x:v>
      </x:c>
      <x:c r="D42" s="2" t="str">
        <x:v>USDm</x:v>
      </x:c>
      <x:c r="E42" s="25" t="n">
        <x:f>'Historical Inputs'!F571</x:f>
        <x:v>8993</x:v>
      </x:c>
      <x:c r="F42" s="25" t="n">
        <x:f>'Historical Inputs'!F612</x:f>
        <x:v>10109</x:v>
      </x:c>
      <x:c r="G42" s="25" t="n">
        <x:f>'Historical Inputs'!F653</x:f>
        <x:v>12343</x:v>
      </x:c>
      <x:c r="H42" s="25" t="n">
        <x:f>'Historical Inputs'!F694</x:f>
        <x:v>12690</x:v>
      </x:c>
      <x:c r="I42" s="25" t="n">
        <x:f>'Historical Inputs'!F735</x:f>
        <x:v>12858</x:v>
      </x:c>
      <x:c r="J42" s="25" t="n">
        <x:f>'Historical Inputs'!F776</x:f>
        <x:v>13562</x:v>
      </x:c>
      <x:c r="K42" s="25" t="n">
        <x:f>'Historical Inputs'!F817</x:f>
        <x:v>13463</x:v>
      </x:c>
      <x:c r="L42" s="25" t="n">
        <x:f>'Historical Inputs'!F858</x:f>
        <x:v>14783</x:v>
      </x:c>
      <x:c r="M42" s="25" t="n">
        <x:f>'Historical Inputs'!F899</x:f>
        <x:v>16625</x:v>
      </x:c>
      <x:c r="N42" s="26" t="str">
        <x:v>n.a.</x:v>
      </x:c>
      <x:c r="O42" s="27"/>
      <x:c r="P42" s="25" t="n">
        <x:f>'Historical Inputs'!F940</x:f>
        <x:v>8028</x:v>
      </x:c>
      <x:c r="Q42" s="25" t="n">
        <x:f>'Historical Inputs'!F981</x:f>
        <x:v>8716</x:v>
      </x:c>
      <x:c r="R42" s="27" t="n">
        <x:f>IF(COUNT(M42,Q42,P42)=3,M42+Q42-P42,"n.a.")</x:f>
        <x:v>17313</x:v>
      </x:c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 ht="24" customHeight="1">
      <x:c r="C43" s="2" t="str">
        <x:v>Common share repurchases paid</x:v>
      </x:c>
      <x:c r="D43" s="2" t="str">
        <x:v>USDm</x:v>
      </x:c>
      <x:c r="E43" s="25" t="n">
        <x:f>'Historical Inputs'!F572</x:f>
        <x:v>15410</x:v>
      </x:c>
      <x:c r="F43" s="25" t="n">
        <x:f>'Historical Inputs'!F613</x:f>
        <x:v>19983</x:v>
      </x:c>
      <x:c r="G43" s="25" t="n">
        <x:f>'Historical Inputs'!F654</x:f>
        <x:v>24001</x:v>
      </x:c>
      <x:c r="H43" s="25" t="n">
        <x:f>'Historical Inputs'!F695</x:f>
        <x:v>6517</x:v>
      </x:c>
      <x:c r="I43" s="25" t="n">
        <x:f>'Historical Inputs'!F736</x:f>
        <x:v>18408</x:v>
      </x:c>
      <x:c r="J43" s="25" t="n">
        <x:f>'Historical Inputs'!F777</x:f>
        <x:v>3162</x:v>
      </x:c>
      <x:c r="K43" s="25" t="n">
        <x:f>'Historical Inputs'!F818</x:f>
        <x:v>9824</x:v>
      </x:c>
      <x:c r="L43" s="25" t="n">
        <x:f>'Historical Inputs'!F859</x:f>
        <x:v>18830</x:v>
      </x:c>
      <x:c r="M43" s="25" t="n">
        <x:f>'Historical Inputs'!F900</x:f>
        <x:v>31591</x:v>
      </x:c>
      <x:c r="N43" s="26" t="str">
        <x:v>n.a.</x:v>
      </x:c>
      <x:c r="O43" s="27"/>
      <x:c r="P43" s="25" t="n">
        <x:f>'Historical Inputs'!F941</x:f>
        <x:v>15034</x:v>
      </x:c>
      <x:c r="Q43" s="25" t="n">
        <x:f>'Historical Inputs'!F982</x:f>
        <x:v>15113</x:v>
      </x:c>
      <x:c r="R43" s="27" t="n">
        <x:f>IF(COUNT(M43,Q43,P43)=3,M43+Q43-P43,"n.a.")</x:f>
        <x:v>31670</x:v>
      </x:c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 ht="24" customHeight="1">
      <x:c r="C44" s="2" t="str">
        <x:v>Gross loan charge-offs</x:v>
      </x:c>
      <x:c r="D44" s="2" t="str">
        <x:v>USDm</x:v>
      </x:c>
      <x:c r="E44" s="25" t="str">
        <x:f>'Historical Inputs'!F573</x:f>
        <x:v>n.a.</x:v>
      </x:c>
      <x:c r="F44" s="25" t="str">
        <x:f>'Historical Inputs'!F614</x:f>
        <x:v>n.a.</x:v>
      </x:c>
      <x:c r="G44" s="25" t="str">
        <x:f>'Historical Inputs'!F655</x:f>
        <x:v>n.a.</x:v>
      </x:c>
      <x:c r="H44" s="25" t="str">
        <x:f>'Historical Inputs'!F696</x:f>
        <x:v>n.a.</x:v>
      </x:c>
      <x:c r="I44" s="25" t="str">
        <x:f>'Historical Inputs'!F737</x:f>
        <x:v>n.a.</x:v>
      </x:c>
      <x:c r="J44" s="25" t="str">
        <x:f>'Historical Inputs'!F778</x:f>
        <x:v>n.a.</x:v>
      </x:c>
      <x:c r="K44" s="25" t="str">
        <x:f>'Historical Inputs'!F819</x:f>
        <x:v>n.a.</x:v>
      </x:c>
      <x:c r="L44" s="25" t="str">
        <x:f>'Historical Inputs'!F860</x:f>
        <x:v>n.a.</x:v>
      </x:c>
      <x:c r="M44" s="25" t="str">
        <x:f>'Historical Inputs'!F901</x:f>
        <x:v>n.a.</x:v>
      </x:c>
      <x:c r="N44" s="26" t="str">
        <x:v>n.a.</x:v>
      </x:c>
      <x:c r="O44" s="27"/>
      <x:c r="P44" s="25" t="str">
        <x:f>'Historical Inputs'!F942</x:f>
        <x:v>n.a.</x:v>
      </x:c>
      <x:c r="Q44" s="25" t="str">
        <x:f>'Historical Inputs'!F983</x:f>
        <x:v>n.a.</x:v>
      </x:c>
      <x:c r="R44" s="27" t="str">
        <x:f>IF(COUNT(M44,Q44,P44)=3,M44+Q44-P44,"n.a.")</x:f>
        <x:v>n.a.</x:v>
      </x:c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 ht="24" customHeight="1">
      <x:c r="C45" s="2" t="str">
        <x:v>Loan recoveries</x:v>
      </x:c>
      <x:c r="D45" s="2" t="str">
        <x:v>USDm</x:v>
      </x:c>
      <x:c r="E45" s="25" t="str">
        <x:f>'Historical Inputs'!F574</x:f>
        <x:v>n.a.</x:v>
      </x:c>
      <x:c r="F45" s="25" t="str">
        <x:f>'Historical Inputs'!F615</x:f>
        <x:v>n.a.</x:v>
      </x:c>
      <x:c r="G45" s="25" t="str">
        <x:f>'Historical Inputs'!F656</x:f>
        <x:v>n.a.</x:v>
      </x:c>
      <x:c r="H45" s="25" t="str">
        <x:f>'Historical Inputs'!F697</x:f>
        <x:v>n.a.</x:v>
      </x:c>
      <x:c r="I45" s="25" t="str">
        <x:f>'Historical Inputs'!F738</x:f>
        <x:v>n.a.</x:v>
      </x:c>
      <x:c r="J45" s="25" t="str">
        <x:f>'Historical Inputs'!F779</x:f>
        <x:v>n.a.</x:v>
      </x:c>
      <x:c r="K45" s="25" t="str">
        <x:f>'Historical Inputs'!F820</x:f>
        <x:v>n.a.</x:v>
      </x:c>
      <x:c r="L45" s="25" t="str">
        <x:f>'Historical Inputs'!F861</x:f>
        <x:v>n.a.</x:v>
      </x:c>
      <x:c r="M45" s="25" t="str">
        <x:f>'Historical Inputs'!F902</x:f>
        <x:v>n.a.</x:v>
      </x:c>
      <x:c r="N45" s="26" t="str">
        <x:v>n.a.</x:v>
      </x:c>
      <x:c r="O45" s="27"/>
      <x:c r="P45" s="25" t="str">
        <x:f>'Historical Inputs'!F943</x:f>
        <x:v>n.a.</x:v>
      </x:c>
      <x:c r="Q45" s="25" t="str">
        <x:f>'Historical Inputs'!F984</x:f>
        <x:v>n.a.</x:v>
      </x:c>
      <x:c r="R45" s="27" t="str">
        <x:f>IF(COUNT(M45,Q45,P45)=3,M45+Q45-P45,"n.a.")</x:f>
        <x:v>n.a.</x:v>
      </x:c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 ht="24" customHeight="1">
      <x:c r="C46" s="2" t="str">
        <x:v>Net loan charge-offs</x:v>
      </x:c>
      <x:c r="D46" s="2" t="str">
        <x:v>USDm</x:v>
      </x:c>
      <x:c r="E46" s="27" t="str">
        <x:f>IF(COUNT(E44,E45)=2,E44-E45,"n.a.")</x:f>
        <x:v>n.a.</x:v>
      </x:c>
      <x:c r="F46" s="27" t="str">
        <x:f>IF(COUNT(F44,F45)=2,F44-F45,"n.a.")</x:f>
        <x:v>n.a.</x:v>
      </x:c>
      <x:c r="G46" s="27" t="str">
        <x:f>IF(COUNT(G44,G45)=2,G44-G45,"n.a.")</x:f>
        <x:v>n.a.</x:v>
      </x:c>
      <x:c r="H46" s="27" t="str">
        <x:f>IF(COUNT(H44,H45)=2,H44-H45,"n.a.")</x:f>
        <x:v>n.a.</x:v>
      </x:c>
      <x:c r="I46" s="27" t="str">
        <x:f>IF(COUNT(I44,I45)=2,I44-I45,"n.a.")</x:f>
        <x:v>n.a.</x:v>
      </x:c>
      <x:c r="J46" s="27" t="str">
        <x:f>IF(COUNT(J44,J45)=2,J44-J45,"n.a.")</x:f>
        <x:v>n.a.</x:v>
      </x:c>
      <x:c r="K46" s="27" t="str">
        <x:f>IF(COUNT(K44,K45)=2,K44-K45,"n.a.")</x:f>
        <x:v>n.a.</x:v>
      </x:c>
      <x:c r="L46" s="27" t="str">
        <x:f>IF(COUNT(L44,L45)=2,L44-L45,"n.a.")</x:f>
        <x:v>n.a.</x:v>
      </x:c>
      <x:c r="M46" s="27" t="str">
        <x:f>IF(COUNT(M44,M45)=2,M44-M45,"n.a.")</x:f>
        <x:v>n.a.</x:v>
      </x:c>
      <x:c r="N46" s="26" t="str">
        <x:v>n.a.</x:v>
      </x:c>
      <x:c r="O46" s="27"/>
      <x:c r="P46" s="27" t="str">
        <x:f>IF(COUNT(P44,P45)=2,P44-P45,"n.a.")</x:f>
        <x:v>n.a.</x:v>
      </x:c>
      <x:c r="Q46" s="27" t="str">
        <x:f>IF(COUNT(Q44,Q45)=2,Q44-Q45,"n.a.")</x:f>
        <x:v>n.a.</x:v>
      </x:c>
      <x:c r="R46" s="27" t="str">
        <x:f>IF(COUNT(M46,Q46,P46)=3,M46+Q46-P46,"n.a.")</x:f>
        <x:v>n.a.</x:v>
      </x:c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 ht="24" customHeight="1">
      <x:c r="C47" s="4" t="str">
        <x:v>Actual standardized CET1 ratio</x:v>
      </x:c>
      <x:c r="D47" s="4" t="str">
        <x:v>%</x:v>
      </x:c>
      <x:c r="E47" s="35" t="str">
        <x:f>'Historical Inputs'!F576</x:f>
        <x:v>n.a.</x:v>
      </x:c>
      <x:c r="F47" s="35" t="str">
        <x:f>'Historical Inputs'!F617</x:f>
        <x:v>n.a.</x:v>
      </x:c>
      <x:c r="G47" s="35" t="str">
        <x:f>'Historical Inputs'!F658</x:f>
        <x:v>n.a.</x:v>
      </x:c>
      <x:c r="H47" s="35" t="str">
        <x:f>'Historical Inputs'!F699</x:f>
        <x:v>n.a.</x:v>
      </x:c>
      <x:c r="I47" s="35" t="str">
        <x:f>'Historical Inputs'!F740</x:f>
        <x:v>n.a.</x:v>
      </x:c>
      <x:c r="J47" s="35" t="str">
        <x:f>'Historical Inputs'!F781</x:f>
        <x:v>n.a.</x:v>
      </x:c>
      <x:c r="K47" s="35" t="str">
        <x:f>'Historical Inputs'!F822</x:f>
        <x:v>n.a.</x:v>
      </x:c>
      <x:c r="L47" s="35" t="str">
        <x:f>'Historical Inputs'!F863</x:f>
        <x:v>n.a.</x:v>
      </x:c>
      <x:c r="M47" s="35" t="str">
        <x:f>'Historical Inputs'!F904</x:f>
        <x:v>n.a.</x:v>
      </x:c>
      <x:c r="N47" s="36" t="str">
        <x:v>n.a.</x:v>
      </x:c>
      <x:c r="O47" s="37"/>
      <x:c r="P47" s="35" t="str">
        <x:f>'Historical Inputs'!F945</x:f>
        <x:v>n.a.</x:v>
      </x:c>
      <x:c r="Q47" s="35" t="n">
        <x:f>'Historical Inputs'!F986</x:f>
        <x:v>0.142</x:v>
      </x:c>
      <x:c r="R47" s="37" t="n">
        <x:f>Q47</x:f>
        <x:v>0.142</x:v>
      </x:c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 ht="24" customHeight="1">
      <x:c r="C48" s="4" t="str">
        <x:v>Return on two-point common equity</x:v>
      </x:c>
      <x:c r="D48" s="4" t="str">
        <x:v>%</x:v>
      </x:c>
      <x:c r="E48" s="37" t="n">
        <x:f>IF(COUNT(E36,E11,$U$62)=3,E36/AVERAGE(E11,$U$62),"n.a.")</x:f>
        <x:v>0.09860031851656045</x:v>
      </x:c>
      <x:c r="F48" s="37" t="n">
        <x:f>IF(COUNT(F36,F11,E11)=3,F36/AVERAGE(F11,E11),"n.a.")</x:f>
        <x:v>0.1334964962005947</x:v>
      </x:c>
      <x:c r="G48" s="37" t="n">
        <x:f>IF(COUNT(G36,G11,F11)=3,G36/AVERAGE(G11,F11),"n.a.")</x:f>
        <x:v>0.14906709353161898</x:v>
      </x:c>
      <x:c r="H48" s="37" t="n">
        <x:f>IF(COUNT(H36,H11,G11)=3,H36/AVERAGE(H11,G11),"n.a.")</x:f>
        <x:v>0.11335158427551754</x:v>
      </x:c>
      <x:c r="I48" s="37" t="n">
        <x:f>IF(COUNT(I36,I11,H11)=3,I36/AVERAGE(I11,H11),"n.a.")</x:f>
        <x:v>0.18287388414801997</x:v>
      </x:c>
      <x:c r="J48" s="37" t="n">
        <x:f>IF(COUNT(J36,J11,I11)=3,J36/AVERAGE(J11,I11),"n.a.")</x:f>
        <x:v>0.13693565832470142</x:v>
      </x:c>
      <x:c r="K48" s="37" t="n">
        <x:f>IF(COUNT(K36,K11,J11)=3,K36/AVERAGE(K11,J11),"n.a.")</x:f>
        <x:v>0.16894174410419488</x:v>
      </x:c>
      <x:c r="L48" s="37" t="n">
        <x:f>IF(COUNT(L36,L11,K11)=3,L36/AVERAGE(L11,K11),"n.a.")</x:f>
        <x:v>0.18192462354962236</x:v>
      </x:c>
      <x:c r="M48" s="37" t="n">
        <x:f>IF(COUNT(M36,M11,L11)=3,M36/AVERAGE(M11,L11),"n.a.")</x:f>
        <x:v>0.16693424234111476</x:v>
      </x:c>
      <x:c r="N48" s="36" t="str">
        <x:v>n.a.</x:v>
      </x:c>
      <x:c r="O48" s="37"/>
      <x:c r="P48" s="37" t="str">
        <x:v>n.a.</x:v>
      </x:c>
      <x:c r="Q48" s="37" t="str">
        <x:v>n.a.</x:v>
      </x:c>
      <x:c r="R48" s="37" t="n">
        <x:f>IF(COUNT(R36,P11,Q11)=3,R36/AVERAGE(P11,Q11),"n.a.")</x:f>
        <x:v>0.18432963470961145</x:v>
      </x:c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 ht="24" customHeight="1">
      <x:c r="C49" s="4" t="str">
        <x:v>Return on two-point tangible equity</x:v>
      </x:c>
      <x:c r="D49" s="4" t="str">
        <x:v>%</x:v>
      </x:c>
      <x:c r="E49" s="37" t="n">
        <x:f>IF(COUNT(E36,E15,$U$63)=3,E36/AVERAGE(E15,$U$63),"n.a.")</x:f>
        <x:v>0.1230992640674661</x:v>
      </x:c>
      <x:c r="F49" s="37" t="n">
        <x:f>IF(COUNT(F36,F15,E15)=3,F36/AVERAGE(F15,E15),"n.a.")</x:f>
        <x:v>0.1669035957841333</x:v>
      </x:c>
      <x:c r="G49" s="37" t="n">
        <x:f>IF(COUNT(G36,G15,F15)=3,G36/AVERAGE(G15,F15),"n.a.")</x:f>
        <x:v>0.18595331863145165</x:v>
      </x:c>
      <x:c r="H49" s="37" t="n">
        <x:f>IF(COUNT(H36,H15,G15)=3,H36/AVERAGE(H15,G15),"n.a.")</x:f>
        <x:v>0.14068741905501098</x:v>
      </x:c>
      <x:c r="I49" s="37" t="n">
        <x:f>IF(COUNT(I36,I15,H15)=3,I36/AVERAGE(I15,H15),"n.a.")</x:f>
        <x:v>0.22564013597827745</x:v>
      </x:c>
      <x:c r="J49" s="37" t="n">
        <x:f>IF(COUNT(J36,J15,I15)=3,J36/AVERAGE(J15,I15),"n.a.")</x:f>
        <x:v>0.16884783862711708</x:v>
      </x:c>
      <x:c r="K49" s="37" t="n">
        <x:f>IF(COUNT(K36,K15,J15)=3,K36/AVERAGE(K15,J15),"n.a.")</x:f>
        <x:v>0.20667879228407485</x:v>
      </x:c>
      <x:c r="L49" s="37" t="n">
        <x:f>IF(COUNT(L36,L15,K15)=3,L36/AVERAGE(L15,K15),"n.a.")</x:f>
        <x:v>0.21879704378831083</x:v>
      </x:c>
      <x:c r="M49" s="37" t="n">
        <x:f>IF(COUNT(M36,M15,L15)=3,M36/AVERAGE(M15,L15),"n.a.")</x:f>
        <x:v>0.19807909699865897</x:v>
      </x:c>
      <x:c r="N49" s="36" t="str">
        <x:v>n.a.</x:v>
      </x:c>
      <x:c r="O49" s="37"/>
      <x:c r="P49" s="37" t="str">
        <x:v>n.a.</x:v>
      </x:c>
      <x:c r="Q49" s="37" t="str">
        <x:v>n.a.</x:v>
      </x:c>
      <x:c r="R49" s="37" t="n">
        <x:f>IF(COUNT(R36,P15,Q15)=3,R36/AVERAGE(P15,Q15),"n.a.")</x:f>
        <x:v>0.21731179362312109</x:v>
      </x:c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 ht="24" customHeight="1">
      <x:c r="C50" s="4" t="str">
        <x:v>Return on two-point assets</x:v>
      </x:c>
      <x:c r="D50" s="4" t="str">
        <x:v>%</x:v>
      </x:c>
      <x:c r="E50" s="37" t="n">
        <x:f>IF(COUNT(E36,E7,$U$64)=3,E36/AVERAGE(E7,$U$64),"n.a.")</x:f>
        <x:v>0.008982655637136855</x:v>
      </x:c>
      <x:c r="F50" s="37" t="n">
        <x:f>IF(COUNT(F36,F7,E7)=3,F36/AVERAGE(F7,E7),"n.a.")</x:f>
        <x:v>0.01191164229309878</x:v>
      </x:c>
      <x:c r="G50" s="37" t="n">
        <x:f>IF(COUNT(G36,G7,F7)=3,G36/AVERAGE(G7,F7),"n.a.")</x:f>
        <x:v>0.013050269833786305</x:v>
      </x:c>
      <x:c r="H50" s="37" t="n">
        <x:f>IF(COUNT(H36,H7,G7)=3,H36/AVERAGE(H7,G7),"n.a.")</x:f>
        <x:v>0.009029465838411103</x:v>
      </x:c>
      <x:c r="I50" s="37" t="n">
        <x:f>IF(COUNT(I36,I7,H7)=3,I36/AVERAGE(I7,H7),"n.a.")</x:f>
        <x:v>0.013047386734946391</x:v>
      </x:c>
      <x:c r="J50" s="37" t="n">
        <x:f>IF(COUNT(J36,J7,I7)=3,J36/AVERAGE(J7,I7),"n.a.")</x:f>
        <x:v>0.009688351546905177</x:v>
      </x:c>
      <x:c r="K50" s="37" t="n">
        <x:f>IF(COUNT(K36,K7,J7)=3,K36/AVERAGE(K7,J7),"n.a.")</x:f>
        <x:v>0.012666526634713921</x:v>
      </x:c>
      <x:c r="L50" s="37" t="n">
        <x:f>IF(COUNT(L36,L7,K7)=3,L36/AVERAGE(L7,K7),"n.a.")</x:f>
        <x:v>0.014436787456841385</x:v>
      </x:c>
      <x:c r="M50" s="37" t="n">
        <x:f>IF(COUNT(M36,M7,L7)=3,M36/AVERAGE(M7,L7),"n.a.")</x:f>
        <x:v>0.01321378490062667</x:v>
      </x:c>
      <x:c r="N50" s="36" t="str">
        <x:v>n.a.</x:v>
      </x:c>
      <x:c r="O50" s="37"/>
      <x:c r="P50" s="37" t="str">
        <x:v>n.a.</x:v>
      </x:c>
      <x:c r="Q50" s="37" t="str">
        <x:v>n.a.</x:v>
      </x:c>
      <x:c r="R50" s="37" t="n">
        <x:f>IF(COUNT(R36,P7,Q7)=3,R36/AVERAGE(P7,Q7),"n.a.")</x:f>
        <x:v>0.013302045633203315</x:v>
      </x:c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 ht="24" customHeight="1">
      <x:c r="C51" s="4" t="str">
        <x:v>Noninterest expense / net revenue</x:v>
      </x:c>
      <x:c r="D51" s="4" t="str">
        <x:v>%</x:v>
      </x:c>
      <x:c r="E51" s="37" t="n">
        <x:f>IF(AND(ISNUMBER(E31),ISNUMBER(E30),E30&lt;&gt;0),E31/E30,"n.a.")</x:f>
        <x:v>0.5909835658606822</x:v>
      </x:c>
      <x:c r="F51" s="37" t="n">
        <x:f>IF(AND(ISNUMBER(F31),ISNUMBER(F30),F30&lt;&gt;0),F31/F30,"n.a.")</x:f>
        <x:v>0.5804951141262881</x:v>
      </x:c>
      <x:c r="G51" s="37" t="n">
        <x:f>IF(AND(ISNUMBER(G31),ISNUMBER(G30),G30&lt;&gt;0),G31/G30,"n.a.")</x:f>
        <x:v>0.5640252333218113</x:v>
      </x:c>
      <x:c r="H51" s="37" t="n">
        <x:f>IF(AND(ISNUMBER(H31),ISNUMBER(H30),H30&lt;&gt;0),H31/H30,"n.a.")</x:f>
        <x:v>0.5556935748764079</x:v>
      </x:c>
      <x:c r="I51" s="37" t="n">
        <x:f>IF(AND(ISNUMBER(I31),ISNUMBER(I30),I30&lt;&gt;0),I31/I30,"n.a.")</x:f>
        <x:v>0.5864659799916152</x:v>
      </x:c>
      <x:c r="J51" s="37" t="n">
        <x:f>IF(AND(ISNUMBER(J31),ISNUMBER(J30),J30&lt;&gt;0),J31/J30,"n.a.")</x:f>
        <x:v>0.5916313765103539</x:v>
      </x:c>
      <x:c r="K51" s="37" t="n">
        <x:f>IF(AND(ISNUMBER(K31),ISNUMBER(K30),K30&lt;&gt;0),K31/K30,"n.a.")</x:f>
        <x:v>0.5513585994029246</x:v>
      </x:c>
      <x:c r="L51" s="37" t="n">
        <x:f>IF(AND(ISNUMBER(L31),ISNUMBER(L30),L30&lt;&gt;0),L31/L30,"n.a.")</x:f>
        <x:v>0.5170030863502219</x:v>
      </x:c>
      <x:c r="M51" s="37" t="n">
        <x:f>IF(AND(ISNUMBER(M31),ISNUMBER(M30),M30&lt;&gt;0),M31/M30,"n.a.")</x:f>
        <x:v>0.5242070299867907</x:v>
      </x:c>
      <x:c r="N51" s="36" t="str">
        <x:v>n.a.</x:v>
      </x:c>
      <x:c r="O51" s="37"/>
      <x:c r="P51" s="37" t="n">
        <x:f>IF(AND(ISNUMBER(P31),ISNUMBER(P30),P30&lt;&gt;0),P31/P30,"n.a.")</x:f>
        <x:v>0.5251047416372947</x:v>
      </x:c>
      <x:c r="Q51" s="37" t="n">
        <x:f>IF(AND(ISNUMBER(Q31),ISNUMBER(Q30),Q30&lt;&gt;0),Q31/Q30,"n.a.")</x:f>
        <x:v>0.5053599917897428</x:v>
      </x:c>
      <x:c r="R51" s="37" t="n">
        <x:f>IF(AND(ISNUMBER(R31),ISNUMBER(R30),R30&lt;&gt;0),R31/R30,"n.a.")</x:f>
        <x:v>0.5136704645751424</x:v>
      </x:c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 ht="24" customHeight="1">
      <x:c r="C52" s="4" t="str">
        <x:v>Gross loans / deposits</x:v>
      </x:c>
      <x:c r="D52" s="4" t="str">
        <x:v>%</x:v>
      </x:c>
      <x:c r="E52" s="37" t="str">
        <x:f>IF(AND(ISNUMBER(E21),ISNUMBER(E24),E24&lt;&gt;0),E21/E24,"n.a.")</x:f>
        <x:v>n.a.</x:v>
      </x:c>
      <x:c r="F52" s="37" t="str">
        <x:f>IF(AND(ISNUMBER(F21),ISNUMBER(F24),F24&lt;&gt;0),F21/F24,"n.a.")</x:f>
        <x:v>n.a.</x:v>
      </x:c>
      <x:c r="G52" s="37" t="n">
        <x:f>IF(AND(ISNUMBER(G21),ISNUMBER(G24),G24&lt;&gt;0),G21/G24,"n.a.")</x:f>
        <x:v>0.6052113661339285</x:v>
      </x:c>
      <x:c r="H52" s="37" t="n">
        <x:f>IF(AND(ISNUMBER(H21),ISNUMBER(H24),H24&lt;&gt;0),H21/H24,"n.a.")</x:f>
        <x:v>0.44794350677180955</x:v>
      </x:c>
      <x:c r="I52" s="37" t="n">
        <x:f>IF(AND(ISNUMBER(I21),ISNUMBER(I24),I24&lt;&gt;0),I21/I24,"n.a.")</x:f>
        <x:v>0.4102687605871414</x:v>
      </x:c>
      <x:c r="J52" s="37" t="n">
        <x:f>IF(AND(ISNUMBER(J21),ISNUMBER(J24),J24&lt;&gt;0),J21/J24,"n.a.")</x:f>
        <x:v>0.4656045541815391</x:v>
      </x:c>
      <x:c r="K52" s="37" t="n">
        <x:f>IF(AND(ISNUMBER(K21),ISNUMBER(K24),K24&lt;&gt;0),K21/K24,"n.a.")</x:f>
        <x:v>0.5335428843731463</x:v>
      </x:c>
      <x:c r="L52" s="37" t="n">
        <x:f>IF(AND(ISNUMBER(L21),ISNUMBER(L24),L24&lt;&gt;0),L21/L24,"n.a.")</x:f>
        <x:v>0.5401382857750853</x:v>
      </x:c>
      <x:c r="M52" s="37" t="n">
        <x:f>IF(AND(ISNUMBER(M21),ISNUMBER(M24),M24&lt;&gt;0),M21/M24,"n.a.")</x:f>
        <x:v>0.5504997421190003</x:v>
      </x:c>
      <x:c r="N52" s="36" t="str">
        <x:v>n.a.</x:v>
      </x:c>
      <x:c r="O52" s="37"/>
      <x:c r="P52" s="37" t="n">
        <x:f>IF(AND(ISNUMBER(P21),ISNUMBER(P24),P24&lt;&gt;0),P21/P24,"n.a.")</x:f>
        <x:v>0.5250872235968124</x:v>
      </x:c>
      <x:c r="Q52" s="37" t="n">
        <x:f>IF(AND(ISNUMBER(Q21),ISNUMBER(Q24),Q24&lt;&gt;0),Q21/Q24,"n.a.")</x:f>
        <x:v>0.5394140840918303</x:v>
      </x:c>
      <x:c r="R52" s="37" t="n">
        <x:f>Q52</x:f>
        <x:v>0.5394140840918303</x:v>
      </x:c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 ht="24" customHeight="1">
      <x:c r="C53" s="4" t="str">
        <x:v>Loan allowance / gross loans</x:v>
      </x:c>
      <x:c r="D53" s="4" t="str">
        <x:v>%</x:v>
      </x:c>
      <x:c r="E53" s="37" t="str">
        <x:f>IF(AND(ISNUMBER(E23),ISNUMBER(E21),E21&lt;&gt;0),E23/E21,"n.a.")</x:f>
        <x:v>n.a.</x:v>
      </x:c>
      <x:c r="F53" s="37" t="str">
        <x:f>IF(AND(ISNUMBER(F23),ISNUMBER(F21),F21&lt;&gt;0),F23/F21,"n.a.")</x:f>
        <x:v>n.a.</x:v>
      </x:c>
      <x:c r="G53" s="37" t="n">
        <x:f>IF(AND(ISNUMBER(G23),ISNUMBER(G21),G21&lt;&gt;0),G23/G21,"n.a.")</x:f>
        <x:v>0.013877946406571058</x:v>
      </x:c>
      <x:c r="H53" s="37" t="n">
        <x:f>IF(AND(ISNUMBER(H23),ISNUMBER(H21),H21&lt;&gt;0),H23/H21,"n.a.")</x:f>
        <x:v>0.02949278817623211</x:v>
      </x:c>
      <x:c r="I53" s="37" t="n">
        <x:f>IF(AND(ISNUMBER(I23),ISNUMBER(I21),I21&lt;&gt;0),I23/I21,"n.a.")</x:f>
        <x:v>0.016220454046006458</x:v>
      </x:c>
      <x:c r="J53" s="37" t="n">
        <x:f>IF(AND(ISNUMBER(J23),ISNUMBER(J21),J21&lt;&gt;0),J23/J21,"n.a.")</x:f>
        <x:v>0.018103924566675048</x:v>
      </x:c>
      <x:c r="K53" s="37" t="n">
        <x:f>IF(AND(ISNUMBER(K23),ISNUMBER(K21),K21&lt;&gt;0),K23/K21,"n.a.")</x:f>
        <x:v>0.017503727934919236</x:v>
      </x:c>
      <x:c r="L53" s="37" t="n">
        <x:f>IF(AND(ISNUMBER(L23),ISNUMBER(L21),L21&lt;&gt;0),L23/L21,"n.a.")</x:f>
        <x:v>0.01873283112366208</x:v>
      </x:c>
      <x:c r="M53" s="37" t="n">
        <x:f>IF(AND(ISNUMBER(M23),ISNUMBER(M21),M21&lt;&gt;0),M23/M21,"n.a.")</x:f>
        <x:v>0.018287251447045755</x:v>
      </x:c>
      <x:c r="N53" s="36" t="str">
        <x:v>n.a.</x:v>
      </x:c>
      <x:c r="O53" s="37"/>
      <x:c r="P53" s="37" t="n">
        <x:f>IF(AND(ISNUMBER(P23),ISNUMBER(P21),P21&lt;&gt;0),P23/P21,"n.a.")</x:f>
        <x:v>0.01854589426915293</x:v>
      </x:c>
      <x:c r="Q53" s="37" t="n">
        <x:f>IF(AND(ISNUMBER(Q23),ISNUMBER(Q21),Q21&lt;&gt;0),Q23/Q21,"n.a.")</x:f>
        <x:v>0.017865731024833856</x:v>
      </x:c>
      <x:c r="R53" s="37" t="n">
        <x:f>Q53</x:f>
        <x:v>0.017865731024833856</x:v>
      </x:c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 ht="24" customHeight="1">
      <x:c r="C54" s="4" t="str">
        <x:v>Net charge-offs / period-end loans</x:v>
      </x:c>
      <x:c r="D54" s="4" t="str">
        <x:v>%</x:v>
      </x:c>
      <x:c r="E54" s="37" t="str">
        <x:f>IF(AND(ISNUMBER(E46),ISNUMBER(E21),E21&lt;&gt;0),E46/E21,"n.a.")</x:f>
        <x:v>n.a.</x:v>
      </x:c>
      <x:c r="F54" s="37" t="str">
        <x:f>IF(AND(ISNUMBER(F46),ISNUMBER(F21),F21&lt;&gt;0),F46/F21,"n.a.")</x:f>
        <x:v>n.a.</x:v>
      </x:c>
      <x:c r="G54" s="37" t="str">
        <x:f>IF(AND(ISNUMBER(G46),ISNUMBER(G21),G21&lt;&gt;0),G46/G21,"n.a.")</x:f>
        <x:v>n.a.</x:v>
      </x:c>
      <x:c r="H54" s="37" t="str">
        <x:f>IF(AND(ISNUMBER(H46),ISNUMBER(H21),H21&lt;&gt;0),H46/H21,"n.a.")</x:f>
        <x:v>n.a.</x:v>
      </x:c>
      <x:c r="I54" s="37" t="str">
        <x:f>IF(AND(ISNUMBER(I46),ISNUMBER(I21),I21&lt;&gt;0),I46/I21,"n.a.")</x:f>
        <x:v>n.a.</x:v>
      </x:c>
      <x:c r="J54" s="37" t="str">
        <x:f>IF(AND(ISNUMBER(J46),ISNUMBER(J21),J21&lt;&gt;0),J46/J21,"n.a.")</x:f>
        <x:v>n.a.</x:v>
      </x:c>
      <x:c r="K54" s="37" t="str">
        <x:f>IF(AND(ISNUMBER(K46),ISNUMBER(K21),K21&lt;&gt;0),K46/K21,"n.a.")</x:f>
        <x:v>n.a.</x:v>
      </x:c>
      <x:c r="L54" s="37" t="str">
        <x:f>IF(AND(ISNUMBER(L46),ISNUMBER(L21),L21&lt;&gt;0),L46/L21,"n.a.")</x:f>
        <x:v>n.a.</x:v>
      </x:c>
      <x:c r="M54" s="37" t="str">
        <x:f>IF(AND(ISNUMBER(M46),ISNUMBER(M21),M21&lt;&gt;0),M46/M21,"n.a.")</x:f>
        <x:v>n.a.</x:v>
      </x:c>
      <x:c r="N54" s="36" t="str">
        <x:v>n.a.</x:v>
      </x:c>
      <x:c r="O54" s="37"/>
      <x:c r="P54" s="37" t="str">
        <x:f>IF(AND(ISNUMBER(P46),ISNUMBER(P21),P21&lt;&gt;0),P46/P21,"n.a.")</x:f>
        <x:v>n.a.</x:v>
      </x:c>
      <x:c r="Q54" s="37" t="str">
        <x:f>IF(AND(ISNUMBER(Q46),ISNUMBER(Q21),Q21&lt;&gt;0),Q46/Q21,"n.a.")</x:f>
        <x:v>n.a.</x:v>
      </x:c>
      <x:c r="R54" s="37" t="str">
        <x:f>IF(AND(ISNUMBER(R46),ISNUMBER(Q21),Q21&lt;&gt;0),R46/Q21,"n.a.")</x:f>
        <x:v>n.a.</x:v>
      </x:c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 ht="24" customHeight="1">
      <x:c r="C55" s="2" t="str">
        <x:v>Parent less common income</x:v>
      </x:c>
      <x:c r="D55" s="2" t="str">
        <x:v>USDm</x:v>
      </x:c>
      <x:c r="E55" s="27" t="n">
        <x:f>IF(COUNT(E37,E36)=2,E37-E36,"n.a.")</x:f>
        <x:v>1874</x:v>
      </x:c>
      <x:c r="F55" s="27" t="n">
        <x:f>IF(COUNT(F37,F36)=2,F37-F36,"n.a.")</x:f>
        <x:v>1765</x:v>
      </x:c>
      <x:c r="G55" s="27" t="n">
        <x:f>IF(COUNT(G37,G36)=2,G37-G36,"n.a.")</x:f>
        <x:v>1789</x:v>
      </x:c>
      <x:c r="H55" s="27" t="n">
        <x:f>IF(COUNT(H37,H36)=2,H37-H36,"n.a.")</x:f>
        <x:v>1721</x:v>
      </x:c>
      <x:c r="I55" s="27" t="n">
        <x:f>IF(COUNT(I37,I36)=2,I37-I36,"n.a.")</x:f>
        <x:v>1831</x:v>
      </x:c>
      <x:c r="J55" s="27" t="n">
        <x:f>IF(COUNT(J37,J36)=2,J37-J36,"n.a.")</x:f>
        <x:v>1784</x:v>
      </x:c>
      <x:c r="K55" s="27" t="n">
        <x:f>IF(COUNT(K37,K36)=2,K37-K36,"n.a.")</x:f>
        <x:v>1792</x:v>
      </x:c>
      <x:c r="L55" s="27" t="n">
        <x:f>IF(COUNT(L37,L36)=2,L37-L36,"n.a.")</x:f>
        <x:v>1603</x:v>
      </x:c>
      <x:c r="M55" s="27" t="n">
        <x:f>IF(COUNT(M37,M36)=2,M37-M36,"n.a.")</x:f>
        <x:v>1367</x:v>
      </x:c>
      <x:c r="N55" s="26" t="str">
        <x:v>n.a.</x:v>
      </x:c>
      <x:c r="O55" s="27"/>
      <x:c r="P55" s="27" t="n">
        <x:f>IF(COUNT(P37,P36)=2,P37-P36,"n.a.")</x:f>
        <x:v>682</x:v>
      </x:c>
      <x:c r="Q55" s="27" t="n">
        <x:f>IF(COUNT(Q37,Q36)=2,Q37-Q36,"n.a.")</x:f>
        <x:v>748</x:v>
      </x:c>
      <x:c r="R55" s="27" t="n">
        <x:f>IF(COUNT(M55,Q55,P55)=3,M55+Q55-P55,"n.a.")</x:f>
        <x:v>1433</x:v>
      </x:c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10" t="str">
        <x:v>FY2016 opening reference</x:v>
      </x:c>
      <x:c r="U60" s="10" t="str">
        <x:v>Value</x:v>
      </x:c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 t="str">
        <x:v>Common equity</x:v>
      </x:c>
      <x:c r="U62" s="6" t="n">
        <x:f>IF(ISNUMBER('Historical Inputs'!F503),'Historical Inputs'!F503,IF(AND(COUNT('Historical Inputs'!F501,'Historical Inputs'!F502)=2,'Historical Inputs'!F502&gt;=1),'Historical Inputs'!F501-'Historical Inputs'!F502,IF(COUNT('Historical Inputs'!F537,'Historical Inputs'!F507)=2,'Historical Inputs'!F537*'Historical Inputs'!F507,"n.a.")))</x:f>
        <x:v>228122</x:v>
      </x:c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 t="str">
        <x:v>Selected TCE</x:v>
      </x:c>
      <x:c r="U63" s="6" t="n">
        <x:f>IF(ISNUMBER('Historical Inputs'!F539),'Historical Inputs'!F539,IF(COUNT('Historical Inputs'!F538,'Historical Inputs'!F507)=2,'Historical Inputs'!F538*'Historical Inputs'!F507,IF(COUNT(U62,'Historical Inputs'!F504,'Historical Inputs'!F505)=3,U62-'Historical Inputs'!F504-'Historical Inputs'!F505,"n.a.")))</x:f>
        <x:v>183188.128</x:v>
      </x:c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 t="str">
        <x:v>Assets</x:v>
      </x:c>
      <x:c r="U64" s="6" t="n">
        <x:f>'Historical Inputs'!F499</x:f>
        <x:v>2490972</x:v>
      </x:c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 ht="24" customHeight="1">
      <x:c r="C67" s="10" t="str">
        <x:v>Year</x:v>
      </x:c>
      <x:c r="D67" s="10" t="str">
        <x:v>Net revenue</x:v>
      </x:c>
      <x:c r="E67" s="10" t="str">
        <x:v>Common income</x:v>
      </x:c>
      <x:c r="F67" s="10" t="str">
        <x:v>TBV/share</x:v>
      </x:c>
      <x:c r="G67" s="10" t="str">
        <x:v>ROTE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 ht="24" customHeight="1">
      <x:c r="C68" s="2" t="str">
        <x:v>2017</x:v>
      </x:c>
      <x:c r="D68" s="2" t="n">
        <x:f>E30</x:f>
        <x:v>100705</x:v>
      </x:c>
      <x:c r="E68" s="2" t="n">
        <x:f>E36</x:f>
        <x:v>22567</x:v>
      </x:c>
      <x:c r="F68" s="31" t="n">
        <x:f>E18</x:f>
        <x:v>53.56</x:v>
      </x:c>
      <x:c r="G68" s="18" t="n">
        <x:f>E49</x:f>
        <x:v>0.1230992640674661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 ht="24" customHeight="1">
      <x:c r="C69" s="2" t="str">
        <x:v>2018</x:v>
      </x:c>
      <x:c r="D69" s="2" t="n">
        <x:f>F30</x:f>
        <x:v>108783</x:v>
      </x:c>
      <x:c r="E69" s="2" t="n">
        <x:f>F36</x:f>
        <x:v>30709</x:v>
      </x:c>
      <x:c r="F69" s="31" t="n">
        <x:f>F18</x:f>
        <x:v>56.33</x:v>
      </x:c>
      <x:c r="G69" s="18" t="n">
        <x:f>F49</x:f>
        <x:v>0.1669035957841333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 ht="24" customHeight="1">
      <x:c r="C70" s="2" t="str">
        <x:v>2019</x:v>
      </x:c>
      <x:c r="D70" s="2" t="n">
        <x:f>G30</x:f>
        <x:v>115720</x:v>
      </x:c>
      <x:c r="E70" s="2" t="n">
        <x:f>G36</x:f>
        <x:v>34642</x:v>
      </x:c>
      <x:c r="F70" s="31" t="n">
        <x:f>G18</x:f>
        <x:v>60.98</x:v>
      </x:c>
      <x:c r="G70" s="18" t="n">
        <x:f>G49</x:f>
        <x:v>0.18595331863145165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 ht="24" customHeight="1">
      <x:c r="C71" s="2" t="str">
        <x:v>2020</x:v>
      </x:c>
      <x:c r="D71" s="2" t="n">
        <x:f>H30</x:f>
        <x:v>119951</x:v>
      </x:c>
      <x:c r="E71" s="2" t="n">
        <x:f>H36</x:f>
        <x:v>27410</x:v>
      </x:c>
      <x:c r="F71" s="31" t="n">
        <x:f>H18</x:f>
        <x:v>66.11</x:v>
      </x:c>
      <x:c r="G71" s="18" t="n">
        <x:f>H49</x:f>
        <x:v>0.14068741905501098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 ht="24" customHeight="1">
      <x:c r="C72" s="2" t="str">
        <x:v>2021</x:v>
      </x:c>
      <x:c r="D72" s="2" t="n">
        <x:f>I30</x:f>
        <x:v>121649</x:v>
      </x:c>
      <x:c r="E72" s="2" t="n">
        <x:f>I36</x:f>
        <x:v>46503</x:v>
      </x:c>
      <x:c r="F72" s="31" t="n">
        <x:f>I18</x:f>
        <x:v>71.53</x:v>
      </x:c>
      <x:c r="G72" s="18" t="n">
        <x:f>I49</x:f>
        <x:v>0.22564013597827745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 ht="24" customHeight="1">
      <x:c r="C73" s="2" t="str">
        <x:v>2022</x:v>
      </x:c>
      <x:c r="D73" s="2" t="n">
        <x:f>J30</x:f>
        <x:v>128695</x:v>
      </x:c>
      <x:c r="E73" s="2" t="n">
        <x:f>J36</x:f>
        <x:v>35892</x:v>
      </x:c>
      <x:c r="F73" s="31" t="n">
        <x:f>J18</x:f>
        <x:v>73.12</x:v>
      </x:c>
      <x:c r="G73" s="18" t="n">
        <x:f>J49</x:f>
        <x:v>0.16884783862711708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 ht="24" customHeight="1">
      <x:c r="C74" s="2" t="str">
        <x:v>2023</x:v>
      </x:c>
      <x:c r="D74" s="2" t="n">
        <x:f>K30</x:f>
        <x:v>158104</x:v>
      </x:c>
      <x:c r="E74" s="2" t="n">
        <x:f>K36</x:f>
        <x:v>47760</x:v>
      </x:c>
      <x:c r="F74" s="31" t="n">
        <x:f>K18</x:f>
        <x:v>86.08</x:v>
      </x:c>
      <x:c r="G74" s="18" t="n">
        <x:f>K49</x:f>
        <x:v>0.20667879228407485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 ht="24" customHeight="1">
      <x:c r="C75" s="2" t="str">
        <x:v>2024</x:v>
      </x:c>
      <x:c r="D75" s="2" t="n">
        <x:f>L30</x:f>
        <x:v>177556</x:v>
      </x:c>
      <x:c r="E75" s="2" t="n">
        <x:f>L36</x:f>
        <x:v>56868</x:v>
      </x:c>
      <x:c r="F75" s="31" t="n">
        <x:f>L18</x:f>
        <x:v>97.3</x:v>
      </x:c>
      <x:c r="G75" s="18" t="n">
        <x:f>L49</x:f>
        <x:v>0.21879704378831083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 ht="24" customHeight="1">
      <x:c r="C76" s="2" t="str">
        <x:v>2025</x:v>
      </x:c>
      <x:c r="D76" s="2" t="n">
        <x:f>M30</x:f>
        <x:v>182447</x:v>
      </x:c>
      <x:c r="E76" s="2" t="n">
        <x:f>M36</x:f>
        <x:v>55681</x:v>
      </x:c>
      <x:c r="F76" s="31" t="n">
        <x:f>M18</x:f>
        <x:v>107.56</x:v>
      </x:c>
      <x:c r="G76" s="18" t="n">
        <x:f>M49</x:f>
        <x:v>0.19807909699865897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 ht="24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 ht="24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 ht="24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 ht="24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 ht="24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 ht="24" customHeight="1">
      <x:c r="C82" s="21" t="str">
        <x:v>Interpretation and calculation notes</x:v>
      </x:c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 ht="24" customHeight="1">
      <x:c r="C83" s="22" t="str">
        <x:v>JPMorgan Chase belongs to the universal bank group. Revenue and funding mix affect the interpretation of multiples.</x:v>
      </x:c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 ht="24" customHeight="1">
      <x:c r="C84" s="22" t="str">
        <x:v>Selected book basis: Issuer reported. Reported and straight-subtraction tangible equity remain separately visible.</x:v>
      </x:c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 ht="24" customHeight="1">
      <x:c r="C85" s="22" t="str">
        <x:v>The June 2026 balances and first-half disclosures are actuals. FY2026 full-year amounts in the shaded column are analyst estimates.</x:v>
      </x:c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 ht="24" customHeight="1">
      <x:c r="C86" s="22" t="str">
        <x:v>LTM income bridges FY2025 with matched first halves. Weighted average shares are reconstructed rather than summed across half years.</x:v>
      </x:c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 ht="24" customHeight="1">
      <x:c r="C87" s="22" t="str">
        <x:v>Return ratios use two-point equity averages and can differ from the issuer daily-average measures.</x:v>
      </x:c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 ht="24" customHeight="1">
      <x:c r="C88" s="22" t="str">
        <x:v>Provision fallback is a pretax residual and can include other reconciling items. Its hover Note identifies the calculation.</x:v>
      </x:c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 ht="24" customHeight="1">
      <x:c r="C89" s="22" t="str">
        <x:v>Acquisitions, capital distributions and asset mix can affect comparisons across periods.</x:v>
      </x:c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 ht="24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 ht="24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 ht="24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 ht="24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 ht="24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 ht="24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 ht="24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 ht="24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 ht="24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 ht="24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</x:sheetData>
  <x:mergeCells>
    <x:mergeCell ref="C83:R83"/>
    <x:mergeCell ref="C84:R84"/>
    <x:mergeCell ref="C85:R85"/>
    <x:mergeCell ref="C86:R86"/>
    <x:mergeCell ref="C87:R87"/>
    <x:mergeCell ref="C88:R88"/>
    <x:mergeCell ref="C89:R89"/>
  </x:mergeCells>
  <x:pageMargins left="0.7" right="0.7" top="0.75" bottom="0.75" header="0.3" footer="0.3"/>
  <x:drawing xmlns:r="http://schemas.openxmlformats.org/officeDocument/2006/relationships" r:id="R0f9a662211344db4"/>
  <x:legacyDrawing xmlns:r="http://schemas.openxmlformats.org/officeDocument/2006/relationships" r:id="Rb14ec22df84a48b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24" customHeight="1">
      <x:c r="C2" s="3" t="str">
        <x:v>Citigroup financial history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 ht="24" customHeight="1">
      <x:c r="C6" s="10" t="str">
        <x:v>Metric</x:v>
      </x:c>
      <x:c r="D6" s="10" t="str">
        <x:v>Unit</x:v>
      </x:c>
      <x:c r="E6" s="10" t="str">
        <x:v>FY2017A</x:v>
      </x:c>
      <x:c r="F6" s="10" t="str">
        <x:v>FY2018A</x:v>
      </x:c>
      <x:c r="G6" s="10" t="str">
        <x:v>FY2019A</x:v>
      </x:c>
      <x:c r="H6" s="10" t="str">
        <x:v>FY2020A</x:v>
      </x:c>
      <x:c r="I6" s="10" t="str">
        <x:v>FY2021A</x:v>
      </x:c>
      <x:c r="J6" s="10" t="str">
        <x:v>FY2022A</x:v>
      </x:c>
      <x:c r="K6" s="10" t="str">
        <x:v>FY2023A</x:v>
      </x:c>
      <x:c r="L6" s="10" t="str">
        <x:v>FY2024A</x:v>
      </x:c>
      <x:c r="M6" s="10" t="str">
        <x:v>FY2025A</x:v>
      </x:c>
      <x:c r="N6" s="10" t="str">
        <x:v>FY2026E</x:v>
      </x:c>
      <x:c r="O6" s="10" t="str"/>
      <x:c r="P6" s="10" t="str">
        <x:v>H1 2025A</x:v>
      </x:c>
      <x:c r="Q6" s="10" t="str">
        <x:v>H1 2026A</x:v>
      </x:c>
      <x:c r="R6" s="10" t="str">
        <x:v>LTM Jun26</x:v>
      </x:c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24" customHeight="1">
      <x:c r="C7" s="2" t="str">
        <x:v>Assets</x:v>
      </x:c>
      <x:c r="D7" s="2" t="str">
        <x:v>USDm</x:v>
      </x:c>
      <x:c r="E7" s="25" t="n">
        <x:f>'Historical Inputs'!F1032</x:f>
        <x:v>1842465</x:v>
      </x:c>
      <x:c r="F7" s="25" t="n">
        <x:f>'Historical Inputs'!F1073</x:f>
        <x:v>1917383</x:v>
      </x:c>
      <x:c r="G7" s="25" t="n">
        <x:f>'Historical Inputs'!F1114</x:f>
        <x:v>1951158</x:v>
      </x:c>
      <x:c r="H7" s="25" t="n">
        <x:f>'Historical Inputs'!F1155</x:f>
        <x:v>2260000</x:v>
      </x:c>
      <x:c r="I7" s="25" t="n">
        <x:f>'Historical Inputs'!F1196</x:f>
        <x:v>2291000</x:v>
      </x:c>
      <x:c r="J7" s="25" t="n">
        <x:f>'Historical Inputs'!F1237</x:f>
        <x:v>2417000</x:v>
      </x:c>
      <x:c r="K7" s="25" t="n">
        <x:f>'Historical Inputs'!F1278</x:f>
        <x:v>2412000</x:v>
      </x:c>
      <x:c r="L7" s="25" t="n">
        <x:f>'Historical Inputs'!F1319</x:f>
        <x:v>2352945</x:v>
      </x:c>
      <x:c r="M7" s="25" t="n">
        <x:f>'Historical Inputs'!F1360</x:f>
        <x:v>2657202</x:v>
      </x:c>
      <x:c r="N7" s="26" t="str">
        <x:v>n.a.</x:v>
      </x:c>
      <x:c r="O7" s="27"/>
      <x:c r="P7" s="25" t="n">
        <x:f>'Historical Inputs'!F1401</x:f>
        <x:v>2622772</x:v>
      </x:c>
      <x:c r="Q7" s="25" t="n">
        <x:f>'Historical Inputs'!F1442</x:f>
        <x:v>2894654</x:v>
      </x:c>
      <x:c r="R7" s="27" t="n">
        <x:f>Q7</x:f>
        <x:v>2894654</x:v>
      </x:c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24" customHeight="1">
      <x:c r="C8" s="2" t="str">
        <x:v>Liabilities</x:v>
      </x:c>
      <x:c r="D8" s="2" t="str">
        <x:v>USDm</x:v>
      </x:c>
      <x:c r="E8" s="25" t="n">
        <x:f>'Historical Inputs'!F1033</x:f>
        <x:v>1640793</x:v>
      </x:c>
      <x:c r="F8" s="25" t="n">
        <x:f>'Historical Inputs'!F1074</x:f>
        <x:v>1720309</x:v>
      </x:c>
      <x:c r="G8" s="25" t="n">
        <x:f>'Historical Inputs'!F1115</x:f>
        <x:v>1757212</x:v>
      </x:c>
      <x:c r="H8" s="25" t="n">
        <x:f>'Historical Inputs'!F1156</x:f>
        <x:v>2059890</x:v>
      </x:c>
      <x:c r="I8" s="25" t="n">
        <x:f>'Historical Inputs'!F1197</x:f>
        <x:v>2088741</x:v>
      </x:c>
      <x:c r="J8" s="25" t="n">
        <x:f>'Historical Inputs'!F1238</x:f>
        <x:v>2214838</x:v>
      </x:c>
      <x:c r="K8" s="25" t="n">
        <x:f>'Historical Inputs'!F1279</x:f>
        <x:v>2205583</x:v>
      </x:c>
      <x:c r="L8" s="25" t="n">
        <x:f>'Historical Inputs'!F1320</x:f>
        <x:v>2143579</x:v>
      </x:c>
      <x:c r="M8" s="25" t="n">
        <x:f>'Historical Inputs'!F1361</x:f>
        <x:v>2443380</x:v>
      </x:c>
      <x:c r="N8" s="26" t="str">
        <x:v>n.a.</x:v>
      </x:c>
      <x:c r="O8" s="27"/>
      <x:c r="P8" s="25" t="n">
        <x:f>'Historical Inputs'!F1402</x:f>
        <x:v>2408642</x:v>
      </x:c>
      <x:c r="Q8" s="25" t="n">
        <x:f>'Historical Inputs'!F1443</x:f>
        <x:v>2680204</x:v>
      </x:c>
      <x:c r="R8" s="27" t="n">
        <x:f>Q8</x:f>
        <x:v>2680204</x:v>
      </x:c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 ht="24" customHeight="1">
      <x:c r="C9" s="2" t="str">
        <x:v>Shareholders equity attributable to parent</x:v>
      </x:c>
      <x:c r="D9" s="2" t="str">
        <x:v>USDm</x:v>
      </x:c>
      <x:c r="E9" s="25" t="n">
        <x:f>'Historical Inputs'!F1034</x:f>
        <x:v>200740</x:v>
      </x:c>
      <x:c r="F9" s="25" t="n">
        <x:f>'Historical Inputs'!F1075</x:f>
        <x:v>196220</x:v>
      </x:c>
      <x:c r="G9" s="25" t="n">
        <x:f>'Historical Inputs'!F1116</x:f>
        <x:v>193242</x:v>
      </x:c>
      <x:c r="H9" s="25" t="n">
        <x:f>'Historical Inputs'!F1157</x:f>
        <x:v>199442</x:v>
      </x:c>
      <x:c r="I9" s="25" t="n">
        <x:f>'Historical Inputs'!F1198</x:f>
        <x:v>201972</x:v>
      </x:c>
      <x:c r="J9" s="25" t="n">
        <x:f>'Historical Inputs'!F1239</x:f>
        <x:v>201189</x:v>
      </x:c>
      <x:c r="K9" s="25" t="n">
        <x:f>'Historical Inputs'!F1280</x:f>
        <x:v>205453</x:v>
      </x:c>
      <x:c r="L9" s="25" t="n">
        <x:f>'Historical Inputs'!F1321</x:f>
        <x:v>208598</x:v>
      </x:c>
      <x:c r="M9" s="25" t="n">
        <x:f>'Historical Inputs'!F1362</x:f>
        <x:v>212291</x:v>
      </x:c>
      <x:c r="N9" s="26" t="str">
        <x:v>n.a.</x:v>
      </x:c>
      <x:c r="O9" s="27"/>
      <x:c r="P9" s="25" t="n">
        <x:f>'Historical Inputs'!F1403</x:f>
        <x:v>213222</x:v>
      </x:c>
      <x:c r="Q9" s="25" t="n">
        <x:f>'Historical Inputs'!F1444</x:f>
        <x:v>212015</x:v>
      </x:c>
      <x:c r="R9" s="27" t="n">
        <x:f>Q9</x:f>
        <x:v>212015</x:v>
      </x:c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 ht="24" customHeight="1">
      <x:c r="C10" s="2" t="str">
        <x:v>Preferred equity carrying amount</x:v>
      </x:c>
      <x:c r="D10" s="2" t="str">
        <x:v>USDm</x:v>
      </x:c>
      <x:c r="E10" s="25" t="n">
        <x:f>IF(AND(ISNUMBER('Historical Inputs'!F1035),'Historical Inputs'!F1035&gt;=1),'Historical Inputs'!F1035,IF(COUNT('Historical Inputs'!F1034,'Historical Inputs'!F1036)=2,'Historical Inputs'!F1034-'Historical Inputs'!F1036,"n.a."))</x:f>
        <x:v>19253</x:v>
      </x:c>
      <x:c r="F10" s="25" t="n">
        <x:f>IF(AND(ISNUMBER('Historical Inputs'!F1076),'Historical Inputs'!F1076&gt;=1),'Historical Inputs'!F1076,IF(COUNT('Historical Inputs'!F1075,'Historical Inputs'!F1077)=2,'Historical Inputs'!F1075-'Historical Inputs'!F1077,"n.a."))</x:f>
        <x:v>18460</x:v>
      </x:c>
      <x:c r="G10" s="25" t="n">
        <x:f>IF(AND(ISNUMBER('Historical Inputs'!F1117),'Historical Inputs'!F1117&gt;=1),'Historical Inputs'!F1117,IF(COUNT('Historical Inputs'!F1116,'Historical Inputs'!F1118)=2,'Historical Inputs'!F1116-'Historical Inputs'!F1118,"n.a."))</x:f>
        <x:v>17980</x:v>
      </x:c>
      <x:c r="H10" s="25" t="n">
        <x:f>IF(AND(ISNUMBER('Historical Inputs'!F1158),'Historical Inputs'!F1158&gt;=1),'Historical Inputs'!F1158,IF(COUNT('Historical Inputs'!F1157,'Historical Inputs'!F1159)=2,'Historical Inputs'!F1157-'Historical Inputs'!F1159,"n.a."))</x:f>
        <x:v>19480</x:v>
      </x:c>
      <x:c r="I10" s="25" t="n">
        <x:f>IF(AND(ISNUMBER('Historical Inputs'!F1199),'Historical Inputs'!F1199&gt;=1),'Historical Inputs'!F1199,IF(COUNT('Historical Inputs'!F1198,'Historical Inputs'!F1200)=2,'Historical Inputs'!F1198-'Historical Inputs'!F1200,"n.a."))</x:f>
        <x:v>18995</x:v>
      </x:c>
      <x:c r="J10" s="25" t="n">
        <x:f>IF(AND(ISNUMBER('Historical Inputs'!F1240),'Historical Inputs'!F1240&gt;=1),'Historical Inputs'!F1240,IF(COUNT('Historical Inputs'!F1239,'Historical Inputs'!F1241)=2,'Historical Inputs'!F1239-'Historical Inputs'!F1241,"n.a."))</x:f>
        <x:v>18995</x:v>
      </x:c>
      <x:c r="K10" s="25" t="n">
        <x:f>IF(AND(ISNUMBER('Historical Inputs'!F1281),'Historical Inputs'!F1281&gt;=1),'Historical Inputs'!F1281,IF(COUNT('Historical Inputs'!F1280,'Historical Inputs'!F1282)=2,'Historical Inputs'!F1280-'Historical Inputs'!F1282,"n.a."))</x:f>
        <x:v>17600</x:v>
      </x:c>
      <x:c r="L10" s="25" t="n">
        <x:f>IF(AND(ISNUMBER('Historical Inputs'!F1322),'Historical Inputs'!F1322&gt;=1),'Historical Inputs'!F1322,IF(COUNT('Historical Inputs'!F1321,'Historical Inputs'!F1323)=2,'Historical Inputs'!F1321-'Historical Inputs'!F1323,"n.a."))</x:f>
        <x:v>17850</x:v>
      </x:c>
      <x:c r="M10" s="25" t="n">
        <x:f>IF(AND(ISNUMBER('Historical Inputs'!F1363),'Historical Inputs'!F1363&gt;=1),'Historical Inputs'!F1363,IF(COUNT('Historical Inputs'!F1362,'Historical Inputs'!F1364)=2,'Historical Inputs'!F1362-'Historical Inputs'!F1364,"n.a."))</x:f>
        <x:v>20050</x:v>
      </x:c>
      <x:c r="N10" s="26" t="str">
        <x:v>n.a.</x:v>
      </x:c>
      <x:c r="O10" s="27"/>
      <x:c r="P10" s="25" t="n">
        <x:f>IF(AND(ISNUMBER('Historical Inputs'!F1404),'Historical Inputs'!F1404&gt;=1),'Historical Inputs'!F1404,IF(COUNT('Historical Inputs'!F1403,'Historical Inputs'!F1405)=2,'Historical Inputs'!F1403-'Historical Inputs'!F1405,"n.a."))</x:f>
        <x:v>16350</x:v>
      </x:c>
      <x:c r="Q10" s="25" t="n">
        <x:f>IF(AND(ISNUMBER('Historical Inputs'!F1445),'Historical Inputs'!F1445&gt;=1),'Historical Inputs'!F1445,IF(COUNT('Historical Inputs'!F1444,'Historical Inputs'!F1446)=2,'Historical Inputs'!F1444-'Historical Inputs'!F1446,"n.a."))</x:f>
        <x:v>19550</x:v>
      </x:c>
      <x:c r="R10" s="27" t="n">
        <x:f>Q10</x:f>
        <x:v>19550</x:v>
      </x:c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 ht="24" customHeight="1">
      <x:c r="C11" s="2" t="str">
        <x:v>Common shareholders equity</x:v>
      </x:c>
      <x:c r="D11" s="2" t="str">
        <x:v>USDm</x:v>
      </x:c>
      <x:c r="E11" s="25" t="n">
        <x:f>IF(ISNUMBER('Historical Inputs'!F1036),'Historical Inputs'!F1036,IF(AND(COUNT('Historical Inputs'!F1034,'Historical Inputs'!F1035)=2,'Historical Inputs'!F1035&gt;=1),'Historical Inputs'!F1034-'Historical Inputs'!F1035,IF(COUNT('Historical Inputs'!F1070,E16)=2,'Historical Inputs'!F1070*E16,"n.a.")))</x:f>
        <x:v>181487</x:v>
      </x:c>
      <x:c r="F11" s="25" t="n">
        <x:f>IF(ISNUMBER('Historical Inputs'!F1077),'Historical Inputs'!F1077,IF(AND(COUNT('Historical Inputs'!F1075,'Historical Inputs'!F1076)=2,'Historical Inputs'!F1076&gt;=1),'Historical Inputs'!F1075-'Historical Inputs'!F1076,IF(COUNT('Historical Inputs'!F1111,F16)=2,'Historical Inputs'!F1111*F16,"n.a.")))</x:f>
        <x:v>177760</x:v>
      </x:c>
      <x:c r="G11" s="25" t="n">
        <x:f>IF(ISNUMBER('Historical Inputs'!F1118),'Historical Inputs'!F1118,IF(AND(COUNT('Historical Inputs'!F1116,'Historical Inputs'!F1117)=2,'Historical Inputs'!F1117&gt;=1),'Historical Inputs'!F1116-'Historical Inputs'!F1117,IF(COUNT('Historical Inputs'!F1152,G16)=2,'Historical Inputs'!F1152*G16,"n.a.")))</x:f>
        <x:v>175262</x:v>
      </x:c>
      <x:c r="H11" s="25" t="n">
        <x:f>IF(ISNUMBER('Historical Inputs'!F1159),'Historical Inputs'!F1159,IF(AND(COUNT('Historical Inputs'!F1157,'Historical Inputs'!F1158)=2,'Historical Inputs'!F1158&gt;=1),'Historical Inputs'!F1157-'Historical Inputs'!F1158,IF(COUNT('Historical Inputs'!F1193,H16)=2,'Historical Inputs'!F1193*H16,"n.a.")))</x:f>
        <x:v>179962</x:v>
      </x:c>
      <x:c r="I11" s="25" t="n">
        <x:f>IF(ISNUMBER('Historical Inputs'!F1200),'Historical Inputs'!F1200,IF(AND(COUNT('Historical Inputs'!F1198,'Historical Inputs'!F1199)=2,'Historical Inputs'!F1199&gt;=1),'Historical Inputs'!F1198-'Historical Inputs'!F1199,IF(COUNT('Historical Inputs'!F1234,I16)=2,'Historical Inputs'!F1234*I16,"n.a.")))</x:f>
        <x:v>182977</x:v>
      </x:c>
      <x:c r="J11" s="25" t="n">
        <x:f>IF(ISNUMBER('Historical Inputs'!F1241),'Historical Inputs'!F1241,IF(AND(COUNT('Historical Inputs'!F1239,'Historical Inputs'!F1240)=2,'Historical Inputs'!F1240&gt;=1),'Historical Inputs'!F1239-'Historical Inputs'!F1240,IF(COUNT('Historical Inputs'!F1275,J16)=2,'Historical Inputs'!F1275*J16,"n.a.")))</x:f>
        <x:v>182194</x:v>
      </x:c>
      <x:c r="K11" s="25" t="n">
        <x:f>IF(ISNUMBER('Historical Inputs'!F1282),'Historical Inputs'!F1282,IF(AND(COUNT('Historical Inputs'!F1280,'Historical Inputs'!F1281)=2,'Historical Inputs'!F1281&gt;=1),'Historical Inputs'!F1280-'Historical Inputs'!F1281,IF(COUNT('Historical Inputs'!F1316,K16)=2,'Historical Inputs'!F1316*K16,"n.a.")))</x:f>
        <x:v>187853</x:v>
      </x:c>
      <x:c r="L11" s="25" t="n">
        <x:f>IF(ISNUMBER('Historical Inputs'!F1323),'Historical Inputs'!F1323,IF(AND(COUNT('Historical Inputs'!F1321,'Historical Inputs'!F1322)=2,'Historical Inputs'!F1322&gt;=1),'Historical Inputs'!F1321-'Historical Inputs'!F1322,IF(COUNT('Historical Inputs'!F1357,L16)=2,'Historical Inputs'!F1357*L16,"n.a.")))</x:f>
        <x:v>190748</x:v>
      </x:c>
      <x:c r="M11" s="25" t="n">
        <x:f>IF(ISNUMBER('Historical Inputs'!F1364),'Historical Inputs'!F1364,IF(AND(COUNT('Historical Inputs'!F1362,'Historical Inputs'!F1363)=2,'Historical Inputs'!F1363&gt;=1),'Historical Inputs'!F1362-'Historical Inputs'!F1363,IF(COUNT('Historical Inputs'!F1398,M16)=2,'Historical Inputs'!F1398*M16,"n.a.")))</x:f>
        <x:v>192241</x:v>
      </x:c>
      <x:c r="N11" s="26" t="str">
        <x:v>n.a.</x:v>
      </x:c>
      <x:c r="O11" s="27"/>
      <x:c r="P11" s="25" t="n">
        <x:f>IF(ISNUMBER('Historical Inputs'!F1405),'Historical Inputs'!F1405,IF(AND(COUNT('Historical Inputs'!F1403,'Historical Inputs'!F1404)=2,'Historical Inputs'!F1404&gt;=1),'Historical Inputs'!F1403-'Historical Inputs'!F1404,IF(COUNT('Historical Inputs'!F1439,P16)=2,'Historical Inputs'!F1439*P16,"n.a.")))</x:f>
        <x:v>196872</x:v>
      </x:c>
      <x:c r="Q11" s="25" t="n">
        <x:f>IF(ISNUMBER('Historical Inputs'!F1446),'Historical Inputs'!F1446,IF(AND(COUNT('Historical Inputs'!F1444,'Historical Inputs'!F1445)=2,'Historical Inputs'!F1445&gt;=1),'Historical Inputs'!F1444-'Historical Inputs'!F1445,IF(COUNT('Historical Inputs'!F1480,Q16)=2,'Historical Inputs'!F1480*Q16,"n.a.")))</x:f>
        <x:v>192465</x:v>
      </x:c>
      <x:c r="R11" s="27" t="n">
        <x:f>Q11</x:f>
        <x:v>192465</x:v>
      </x:c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 ht="24" customHeight="1">
      <x:c r="C12" s="2" t="str">
        <x:v>Goodwill</x:v>
      </x:c>
      <x:c r="D12" s="2" t="str">
        <x:v>USDm</x:v>
      </x:c>
      <x:c r="E12" s="25" t="n">
        <x:f>'Historical Inputs'!F1037</x:f>
        <x:v>22256</x:v>
      </x:c>
      <x:c r="F12" s="25" t="n">
        <x:f>'Historical Inputs'!F1078</x:f>
        <x:v>22046</x:v>
      </x:c>
      <x:c r="G12" s="25" t="n">
        <x:f>'Historical Inputs'!F1119</x:f>
        <x:v>22126</x:v>
      </x:c>
      <x:c r="H12" s="25" t="n">
        <x:f>'Historical Inputs'!F1160</x:f>
        <x:v>22162</x:v>
      </x:c>
      <x:c r="I12" s="25" t="n">
        <x:f>'Historical Inputs'!F1201</x:f>
        <x:v>21299</x:v>
      </x:c>
      <x:c r="J12" s="25" t="n">
        <x:f>'Historical Inputs'!F1242</x:f>
        <x:v>19691</x:v>
      </x:c>
      <x:c r="K12" s="25" t="n">
        <x:f>'Historical Inputs'!F1283</x:f>
        <x:v>20098</x:v>
      </x:c>
      <x:c r="L12" s="25" t="n">
        <x:f>'Historical Inputs'!F1324</x:f>
        <x:v>19300</x:v>
      </x:c>
      <x:c r="M12" s="25" t="n">
        <x:f>'Historical Inputs'!F1365</x:f>
        <x:v>19098</x:v>
      </x:c>
      <x:c r="N12" s="26" t="str">
        <x:v>n.a.</x:v>
      </x:c>
      <x:c r="O12" s="27"/>
      <x:c r="P12" s="25" t="n">
        <x:f>'Historical Inputs'!F1406</x:f>
        <x:v>19878</x:v>
      </x:c>
      <x:c r="Q12" s="25" t="n">
        <x:f>'Historical Inputs'!F1447</x:f>
        <x:v>19012</x:v>
      </x:c>
      <x:c r="R12" s="27" t="n">
        <x:f>Q12</x:f>
        <x:v>19012</x:v>
      </x:c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 ht="24" customHeight="1">
      <x:c r="C13" s="2" t="str">
        <x:v>Other intangible assets excluding goodwill</x:v>
      </x:c>
      <x:c r="D13" s="2" t="str">
        <x:v>USDm</x:v>
      </x:c>
      <x:c r="E13" s="25" t="n">
        <x:f>IF(COUNT('Historical Inputs'!F1039,E12)=2,'Historical Inputs'!F1039-E12,'Historical Inputs'!F1038)</x:f>
        <x:v>5146</x:v>
      </x:c>
      <x:c r="F13" s="25" t="n">
        <x:f>IF(COUNT('Historical Inputs'!F1080,F12)=2,'Historical Inputs'!F1080-F12,'Historical Inputs'!F1079)</x:f>
        <x:v>5220</x:v>
      </x:c>
      <x:c r="G13" s="25" t="n">
        <x:f>IF(COUNT('Historical Inputs'!F1121,G12)=2,'Historical Inputs'!F1121-G12,'Historical Inputs'!F1120)</x:f>
        <x:v>4822</x:v>
      </x:c>
      <x:c r="H13" s="25" t="n">
        <x:f>IF(COUNT('Historical Inputs'!F1162,H12)=2,'Historical Inputs'!F1162-H12,'Historical Inputs'!F1161)</x:f>
        <x:v>4747</x:v>
      </x:c>
      <x:c r="I13" s="25" t="n">
        <x:f>IF(COUNT('Historical Inputs'!F1203,I12)=2,'Historical Inputs'!F1203-I12,'Historical Inputs'!F1202)</x:f>
        <x:v>4495</x:v>
      </x:c>
      <x:c r="J13" s="25" t="n">
        <x:f>IF(COUNT('Historical Inputs'!F1244,J12)=2,'Historical Inputs'!F1244-J12,'Historical Inputs'!F1243)</x:f>
        <x:v>4428</x:v>
      </x:c>
      <x:c r="K13" s="25" t="n">
        <x:f>IF(COUNT('Historical Inputs'!F1285,K12)=2,'Historical Inputs'!F1285-K12,'Historical Inputs'!F1284)</x:f>
        <x:v>4421</x:v>
      </x:c>
      <x:c r="L13" s="25" t="n">
        <x:f>IF(COUNT('Historical Inputs'!F1326,L12)=2,'Historical Inputs'!F1326-L12,'Historical Inputs'!F1325)</x:f>
        <x:v>4494</x:v>
      </x:c>
      <x:c r="M13" s="25" t="n">
        <x:f>IF(COUNT('Historical Inputs'!F1367,M12)=2,'Historical Inputs'!F1367-M12,'Historical Inputs'!F1366)</x:f>
        <x:v>4284</x:v>
      </x:c>
      <x:c r="N13" s="26" t="str">
        <x:v>n.a.</x:v>
      </x:c>
      <x:c r="O13" s="27"/>
      <x:c r="P13" s="25" t="n">
        <x:f>IF(COUNT('Historical Inputs'!F1408,P12)=2,'Historical Inputs'!F1408-P12,'Historical Inputs'!F1407)</x:f>
        <x:v>4409</x:v>
      </x:c>
      <x:c r="Q13" s="25" t="n">
        <x:f>IF(COUNT('Historical Inputs'!F1449,Q12)=2,'Historical Inputs'!F1449-Q12,'Historical Inputs'!F1448)</x:f>
        <x:v>5004</x:v>
      </x:c>
      <x:c r="R13" s="27" t="n">
        <x:f>Q13</x:f>
        <x:v>5004</x:v>
      </x:c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 ht="24" customHeight="1">
      <x:c r="C14" s="2" t="str">
        <x:v>TCE straight subtraction</x:v>
      </x:c>
      <x:c r="D14" s="2" t="str">
        <x:v>USDm</x:v>
      </x:c>
      <x:c r="E14" s="27" t="n">
        <x:f>IF(COUNT(E11,E12,E13)=3,E11-E12-E13,"n.a.")</x:f>
        <x:v>154085</x:v>
      </x:c>
      <x:c r="F14" s="27" t="n">
        <x:f>IF(COUNT(F11,F12,F13)=3,F11-F12-F13,"n.a.")</x:f>
        <x:v>150494</x:v>
      </x:c>
      <x:c r="G14" s="27" t="n">
        <x:f>IF(COUNT(G11,G12,G13)=3,G11-G12-G13,"n.a.")</x:f>
        <x:v>148314</x:v>
      </x:c>
      <x:c r="H14" s="27" t="n">
        <x:f>IF(COUNT(H11,H12,H13)=3,H11-H12-H13,"n.a.")</x:f>
        <x:v>153053</x:v>
      </x:c>
      <x:c r="I14" s="27" t="n">
        <x:f>IF(COUNT(I11,I12,I13)=3,I11-I12-I13,"n.a.")</x:f>
        <x:v>157183</x:v>
      </x:c>
      <x:c r="J14" s="27" t="n">
        <x:f>IF(COUNT(J11,J12,J13)=3,J11-J12-J13,"n.a.")</x:f>
        <x:v>158075</x:v>
      </x:c>
      <x:c r="K14" s="27" t="n">
        <x:f>IF(COUNT(K11,K12,K13)=3,K11-K12-K13,"n.a.")</x:f>
        <x:v>163334</x:v>
      </x:c>
      <x:c r="L14" s="27" t="n">
        <x:f>IF(COUNT(L11,L12,L13)=3,L11-L12-L13,"n.a.")</x:f>
        <x:v>166954</x:v>
      </x:c>
      <x:c r="M14" s="27" t="n">
        <x:f>IF(COUNT(M11,M12,M13)=3,M11-M12-M13,"n.a.")</x:f>
        <x:v>168859</x:v>
      </x:c>
      <x:c r="N14" s="26" t="str">
        <x:v>n.a.</x:v>
      </x:c>
      <x:c r="O14" s="27"/>
      <x:c r="P14" s="27" t="n">
        <x:f>IF(COUNT(P11,P12,P13)=3,P11-P12-P13,"n.a.")</x:f>
        <x:v>172585</x:v>
      </x:c>
      <x:c r="Q14" s="27" t="n">
        <x:f>IF(COUNT(Q11,Q12,Q13)=3,Q11-Q12-Q13,"n.a.")</x:f>
        <x:v>168449</x:v>
      </x:c>
      <x:c r="R14" s="27" t="n">
        <x:f>Q14</x:f>
        <x:v>168449</x:v>
      </x:c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 ht="24" customHeight="1">
      <x:c r="C15" s="2" t="str">
        <x:v>Selected tangible common equity</x:v>
      </x:c>
      <x:c r="D15" s="2" t="str">
        <x:v>USDm</x:v>
      </x:c>
      <x:c r="E15" s="25" t="n">
        <x:f>IF(ISNUMBER('Historical Inputs'!F1072),'Historical Inputs'!F1072,IF(COUNT(E18,E16)=2,E18*E16,"n.a."))</x:f>
        <x:v>154605.6980672</x:v>
      </x:c>
      <x:c r="F15" s="25" t="n">
        <x:f>IF(ISNUMBER('Historical Inputs'!F1113),'Historical Inputs'!F1113,IF(COUNT(F18,F16)=2,F18*F16,"n.a."))</x:f>
        <x:v>151084.53187376</x:v>
      </x:c>
      <x:c r="G15" s="25" t="n">
        <x:f>IF(ISNUMBER('Historical Inputs'!F1154),'Historical Inputs'!F1154,IF(COUNT(G18,G16)=2,G18*G16,"n.a."))</x:f>
        <x:v>148813.14295845</x:v>
      </x:c>
      <x:c r="H15" s="25" t="n">
        <x:f>IF(ISNUMBER('Historical Inputs'!F1195),'Historical Inputs'!F1195,IF(COUNT(H18,H16)=2,H18*H16,"n.a."))</x:f>
        <x:v>153387.51202703</x:v>
      </x:c>
      <x:c r="I15" s="25" t="n">
        <x:f>IF(ISNUMBER('Historical Inputs'!F1236),'Historical Inputs'!F1236,IF(COUNT(I18,I16)=2,I18*I16,"n.a."))</x:f>
        <x:v>157081.55715704002</x:v>
      </x:c>
      <x:c r="J15" s="25" t="n">
        <x:f>IF(ISNUMBER('Historical Inputs'!F1277),'Historical Inputs'!F1277,IF(COUNT(J18,J16)=2,J18*J16,"n.a."))</x:f>
        <x:v>158154.94160125003</x:v>
      </x:c>
      <x:c r="K15" s="25" t="n">
        <x:f>IF(ISNUMBER('Historical Inputs'!F1318),'Historical Inputs'!F1318,IF(COUNT(K18,K16)=2,K18*K16,"n.a."))</x:f>
        <x:v>164029.38178340998</x:v>
      </x:c>
      <x:c r="L15" s="25" t="n">
        <x:f>IF(ISNUMBER('Historical Inputs'!F1359),'Historical Inputs'!F1359,IF(COUNT(L18,L16)=2,L18*L16,"n.a."))</x:f>
        <x:v>167697.56477244</x:v>
      </x:c>
      <x:c r="M15" s="25" t="n">
        <x:f>IF(ISNUMBER('Historical Inputs'!F1400),'Historical Inputs'!F1400,IF(COUNT(M18,M16)=2,M18*M16,"n.a."))</x:f>
        <x:v>169616.91191706003</x:v>
      </x:c>
      <x:c r="N15" s="26" t="str">
        <x:v>n.a.</x:v>
      </x:c>
      <x:c r="O15" s="27"/>
      <x:c r="P15" s="25" t="n">
        <x:f>IF(ISNUMBER('Historical Inputs'!F1441),'Historical Inputs'!F1441,IF(COUNT(P18,P16)=2,P18*P16,"n.a."))</x:f>
        <x:v>173339</x:v>
      </x:c>
      <x:c r="Q15" s="25" t="n">
        <x:f>IF(ISNUMBER('Historical Inputs'!F1482),'Historical Inputs'!F1482,IF(COUNT(Q18,Q16)=2,Q18*Q16,"n.a."))</x:f>
        <x:v>169237</x:v>
      </x:c>
      <x:c r="R15" s="27" t="n">
        <x:f>Q15</x:f>
        <x:v>169237</x:v>
      </x:c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 ht="24" customHeight="1">
      <x:c r="C16" s="2" t="str">
        <x:v>Period-end common shares</x:v>
      </x:c>
      <x:c r="D16" s="2" t="str">
        <x:v>million</x:v>
      </x:c>
      <x:c r="E16" s="25" t="n">
        <x:f>IF(ISNUMBER('Historical Inputs'!F1040),'Historical Inputs'!F1040,IF(COUNT('Historical Inputs'!F1041,'Historical Inputs'!F1042)=2,'Historical Inputs'!F1041-'Historical Inputs'!F1042,"n.a."))</x:f>
        <x:v>2569.908545</x:v>
      </x:c>
      <x:c r="F16" s="25" t="n">
        <x:f>IF(ISNUMBER('Historical Inputs'!F1081),'Historical Inputs'!F1081,IF(COUNT('Historical Inputs'!F1082,'Historical Inputs'!F1083)=2,'Historical Inputs'!F1082-'Historical Inputs'!F1083,"n.a."))</x:f>
        <x:v>2368.4673439999997</x:v>
      </x:c>
      <x:c r="G16" s="25" t="n">
        <x:f>IF(ISNUMBER('Historical Inputs'!F1122),'Historical Inputs'!F1122,IF(COUNT('Historical Inputs'!F1123,'Historical Inputs'!F1124)=2,'Historical Inputs'!F1123-'Historical Inputs'!F1124,"n.a."))</x:f>
        <x:v>2114.1233549999997</x:v>
      </x:c>
      <x:c r="H16" s="25" t="n">
        <x:f>IF(ISNUMBER('Historical Inputs'!F1163),'Historical Inputs'!F1163,IF(COUNT('Historical Inputs'!F1164,'Historical Inputs'!F1165)=2,'Historical Inputs'!F1164-'Historical Inputs'!F1165,"n.a."))</x:f>
        <x:v>2082.0892089999998</x:v>
      </x:c>
      <x:c r="I16" s="25" t="n">
        <x:f>IF(ISNUMBER('Historical Inputs'!F1204),'Historical Inputs'!F1204,IF(COUNT('Historical Inputs'!F1205,'Historical Inputs'!F1206)=2,'Historical Inputs'!F1205-'Historical Inputs'!F1206,"n.a."))</x:f>
        <x:v>1984.3551940000002</x:v>
      </x:c>
      <x:c r="J16" s="25" t="n">
        <x:f>IF(ISNUMBER('Historical Inputs'!F1245),'Historical Inputs'!F1245,IF(COUNT('Historical Inputs'!F1246,'Historical Inputs'!F1247)=2,'Historical Inputs'!F1246-'Historical Inputs'!F1247,"n.a."))</x:f>
        <x:v>1936.986425</x:v>
      </x:c>
      <x:c r="K16" s="25" t="n">
        <x:f>IF(ISNUMBER('Historical Inputs'!F1286),'Historical Inputs'!F1286,IF(COUNT('Historical Inputs'!F1287,'Historical Inputs'!F1288)=2,'Historical Inputs'!F1287-'Historical Inputs'!F1288,"n.a."))</x:f>
        <x:v>1903.1138389999999</x:v>
      </x:c>
      <x:c r="L16" s="25" t="n">
        <x:f>IF(ISNUMBER('Historical Inputs'!F1327),'Historical Inputs'!F1327,IF(COUNT('Historical Inputs'!F1328,'Historical Inputs'!F1329)=2,'Historical Inputs'!F1328-'Historical Inputs'!F1329,"n.a."))</x:f>
        <x:v>1877.0714659999999</x:v>
      </x:c>
      <x:c r="M16" s="25" t="n">
        <x:f>IF(ISNUMBER('Historical Inputs'!F1368),'Historical Inputs'!F1368,IF(COUNT('Historical Inputs'!F1369,'Historical Inputs'!F1370)=2,'Historical Inputs'!F1369-'Historical Inputs'!F1370,"n.a."))</x:f>
        <x:v>1747.5470010000001</x:v>
      </x:c>
      <x:c r="N16" s="26" t="str">
        <x:v>n.a.</x:v>
      </x:c>
      <x:c r="O16" s="27"/>
      <x:c r="P16" s="25" t="n">
        <x:f>IF(ISNUMBER('Historical Inputs'!F1409),'Historical Inputs'!F1409,IF(COUNT('Historical Inputs'!F1410,'Historical Inputs'!F1411)=2,'Historical Inputs'!F1410-'Historical Inputs'!F1411,"n.a."))</x:f>
        <x:v>1840.8978980000002</x:v>
      </x:c>
      <x:c r="Q16" s="25" t="str">
        <x:f>IF(ISNUMBER('Historical Inputs'!F1450),'Historical Inputs'!F1450,IF(COUNT('Historical Inputs'!F1451,'Historical Inputs'!F1452)=2,'Historical Inputs'!F1451-'Historical Inputs'!F1452,"n.a."))</x:f>
        <x:v>n.a.</x:v>
      </x:c>
      <x:c r="R16" s="27" t="str">
        <x:f>Q16</x:f>
        <x:v>n.a.</x:v>
      </x:c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 ht="24" customHeight="1">
      <x:c r="C17" s="2" t="str">
        <x:v>Selected book value per share</x:v>
      </x:c>
      <x:c r="D17" s="2" t="str">
        <x:v>USD/share</x:v>
      </x:c>
      <x:c r="E17" s="29" t="n">
        <x:f>IF(ISNUMBER('Historical Inputs'!F1070),'Historical Inputs'!F1070,IF(COUNT(E11,E16)=2,E11/E16,"n.a."))</x:f>
        <x:v>70.62</x:v>
      </x:c>
      <x:c r="F17" s="29" t="n">
        <x:f>IF(ISNUMBER('Historical Inputs'!F1111),'Historical Inputs'!F1111,IF(COUNT(F11,F16)=2,F11/F16,"n.a."))</x:f>
        <x:v>75.05</x:v>
      </x:c>
      <x:c r="G17" s="29" t="n">
        <x:f>IF(ISNUMBER('Historical Inputs'!F1152),'Historical Inputs'!F1152,IF(COUNT(G11,G16)=2,G11/G16,"n.a."))</x:f>
        <x:v>82.9</x:v>
      </x:c>
      <x:c r="H17" s="29" t="n">
        <x:f>IF(ISNUMBER('Historical Inputs'!F1193),'Historical Inputs'!F1193,IF(COUNT(H11,H16)=2,H11/H16,"n.a."))</x:f>
        <x:v>86.43</x:v>
      </x:c>
      <x:c r="I17" s="29" t="n">
        <x:f>IF(ISNUMBER('Historical Inputs'!F1234),'Historical Inputs'!F1234,IF(COUNT(I11,I16)=2,I11/I16,"n.a."))</x:f>
        <x:v>92.21</x:v>
      </x:c>
      <x:c r="J17" s="29" t="n">
        <x:f>IF(ISNUMBER('Historical Inputs'!F1275),'Historical Inputs'!F1275,IF(COUNT(J11,J16)=2,J11/J16,"n.a."))</x:f>
        <x:v>94.06</x:v>
      </x:c>
      <x:c r="K17" s="29" t="n">
        <x:f>IF(ISNUMBER('Historical Inputs'!F1316),'Historical Inputs'!F1316,IF(COUNT(K11,K16)=2,K11/K16,"n.a."))</x:f>
        <x:v>98.71</x:v>
      </x:c>
      <x:c r="L17" s="29" t="n">
        <x:f>IF(ISNUMBER('Historical Inputs'!F1357),'Historical Inputs'!F1357,IF(COUNT(L11,L16)=2,L11/L16,"n.a."))</x:f>
        <x:v>101.62</x:v>
      </x:c>
      <x:c r="M17" s="29" t="n">
        <x:f>IF(ISNUMBER('Historical Inputs'!F1398),'Historical Inputs'!F1398,IF(COUNT(M11,M16)=2,M11/M16,"n.a."))</x:f>
        <x:v>110.01</x:v>
      </x:c>
      <x:c r="N17" s="30" t="str">
        <x:v>n.a.</x:v>
      </x:c>
      <x:c r="O17" s="31"/>
      <x:c r="P17" s="29" t="n">
        <x:f>IF(ISNUMBER('Historical Inputs'!F1439),'Historical Inputs'!F1439,IF(COUNT(P11,P16)=2,P11/P16,"n.a."))</x:f>
        <x:v>106.94</x:v>
      </x:c>
      <x:c r="Q17" s="29" t="n">
        <x:f>IF(ISNUMBER('Historical Inputs'!F1480),'Historical Inputs'!F1480,IF(COUNT(Q11,Q16)=2,Q11/Q16,"n.a."))</x:f>
        <x:v>114.74</x:v>
      </x:c>
      <x:c r="R17" s="31" t="n">
        <x:f>Q17</x:f>
        <x:v>114.74</x:v>
      </x:c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 ht="24" customHeight="1">
      <x:c r="C18" s="2" t="str">
        <x:v>Selected tangible book per share</x:v>
      </x:c>
      <x:c r="D18" s="2" t="str">
        <x:v>USD/share</x:v>
      </x:c>
      <x:c r="E18" s="29" t="n">
        <x:f>IF(ISNUMBER('Historical Inputs'!F1071),'Historical Inputs'!F1071,IF(COUNT('Historical Inputs'!F1072,E16)=2,'Historical Inputs'!F1072/E16,IF(COUNT(E14,E16)=2,E14/E16,"n.a.")))</x:f>
        <x:v>60.16</x:v>
      </x:c>
      <x:c r="F18" s="29" t="n">
        <x:f>IF(ISNUMBER('Historical Inputs'!F1112),'Historical Inputs'!F1112,IF(COUNT('Historical Inputs'!F1113,F16)=2,'Historical Inputs'!F1113/F16,IF(COUNT(F14,F16)=2,F14/F16,"n.a.")))</x:f>
        <x:v>63.79</x:v>
      </x:c>
      <x:c r="G18" s="29" t="n">
        <x:f>IF(ISNUMBER('Historical Inputs'!F1153),'Historical Inputs'!F1153,IF(COUNT('Historical Inputs'!F1154,G16)=2,'Historical Inputs'!F1154/G16,IF(COUNT(G14,G16)=2,G14/G16,"n.a.")))</x:f>
        <x:v>70.39</x:v>
      </x:c>
      <x:c r="H18" s="29" t="n">
        <x:f>IF(ISNUMBER('Historical Inputs'!F1194),'Historical Inputs'!F1194,IF(COUNT('Historical Inputs'!F1195,H16)=2,'Historical Inputs'!F1195/H16,IF(COUNT(H14,H16)=2,H14/H16,"n.a.")))</x:f>
        <x:v>73.67</x:v>
      </x:c>
      <x:c r="I18" s="29" t="n">
        <x:f>IF(ISNUMBER('Historical Inputs'!F1235),'Historical Inputs'!F1235,IF(COUNT('Historical Inputs'!F1236,I16)=2,'Historical Inputs'!F1236/I16,IF(COUNT(I14,I16)=2,I14/I16,"n.a.")))</x:f>
        <x:v>79.16</x:v>
      </x:c>
      <x:c r="J18" s="29" t="n">
        <x:f>IF(ISNUMBER('Historical Inputs'!F1276),'Historical Inputs'!F1276,IF(COUNT('Historical Inputs'!F1277,J16)=2,'Historical Inputs'!F1277/J16,IF(COUNT(J14,J16)=2,J14/J16,"n.a.")))</x:f>
        <x:v>81.65</x:v>
      </x:c>
      <x:c r="K18" s="29" t="n">
        <x:f>IF(ISNUMBER('Historical Inputs'!F1317),'Historical Inputs'!F1317,IF(COUNT('Historical Inputs'!F1318,K16)=2,'Historical Inputs'!F1318/K16,IF(COUNT(K14,K16)=2,K14/K16,"n.a.")))</x:f>
        <x:v>86.19</x:v>
      </x:c>
      <x:c r="L18" s="29" t="n">
        <x:f>IF(ISNUMBER('Historical Inputs'!F1358),'Historical Inputs'!F1358,IF(COUNT('Historical Inputs'!F1359,L16)=2,'Historical Inputs'!F1359/L16,IF(COUNT(L14,L16)=2,L14/L16,"n.a.")))</x:f>
        <x:v>89.34</x:v>
      </x:c>
      <x:c r="M18" s="29" t="n">
        <x:f>IF(ISNUMBER('Historical Inputs'!F1399),'Historical Inputs'!F1399,IF(COUNT('Historical Inputs'!F1400,M16)=2,'Historical Inputs'!F1400/M16,IF(COUNT(M14,M16)=2,M14/M16,"n.a.")))</x:f>
        <x:v>97.06</x:v>
      </x:c>
      <x:c r="N18" s="30" t="str">
        <x:v>n.a.</x:v>
      </x:c>
      <x:c r="O18" s="31"/>
      <x:c r="P18" s="29" t="n">
        <x:f>IF(ISNUMBER('Historical Inputs'!F1440),'Historical Inputs'!F1440,IF(COUNT('Historical Inputs'!F1441,P16)=2,'Historical Inputs'!F1441/P16,IF(COUNT(P14,P16)=2,P14/P16,"n.a.")))</x:f>
        <x:v>94.16</x:v>
      </x:c>
      <x:c r="Q18" s="29" t="n">
        <x:f>IF(ISNUMBER('Historical Inputs'!F1481),'Historical Inputs'!F1481,IF(COUNT('Historical Inputs'!F1482,Q16)=2,'Historical Inputs'!F1482/Q16,IF(COUNT(Q14,Q16)=2,Q14/Q16,"n.a.")))</x:f>
        <x:v>100.89</x:v>
      </x:c>
      <x:c r="R18" s="31" t="n">
        <x:f>Q18</x:f>
        <x:v>100.89</x:v>
      </x:c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 ht="24" customHeight="1">
      <x:c r="C19" s="2" t="str">
        <x:v>Reported common book value per share</x:v>
      </x:c>
      <x:c r="D19" s="2" t="str">
        <x:v>USD/share</x:v>
      </x:c>
      <x:c r="E19" s="29" t="n">
        <x:f>'Historical Inputs'!F1070</x:f>
        <x:v>70.62</x:v>
      </x:c>
      <x:c r="F19" s="29" t="n">
        <x:f>'Historical Inputs'!F1111</x:f>
        <x:v>75.05</x:v>
      </x:c>
      <x:c r="G19" s="29" t="n">
        <x:f>'Historical Inputs'!F1152</x:f>
        <x:v>82.9</x:v>
      </x:c>
      <x:c r="H19" s="29" t="n">
        <x:f>'Historical Inputs'!F1193</x:f>
        <x:v>86.43</x:v>
      </x:c>
      <x:c r="I19" s="29" t="n">
        <x:f>'Historical Inputs'!F1234</x:f>
        <x:v>92.21</x:v>
      </x:c>
      <x:c r="J19" s="29" t="n">
        <x:f>'Historical Inputs'!F1275</x:f>
        <x:v>94.06</x:v>
      </x:c>
      <x:c r="K19" s="29" t="n">
        <x:f>'Historical Inputs'!F1316</x:f>
        <x:v>98.71</x:v>
      </x:c>
      <x:c r="L19" s="29" t="n">
        <x:f>'Historical Inputs'!F1357</x:f>
        <x:v>101.62</x:v>
      </x:c>
      <x:c r="M19" s="29" t="n">
        <x:f>'Historical Inputs'!F1398</x:f>
        <x:v>110.01</x:v>
      </x:c>
      <x:c r="N19" s="30" t="str">
        <x:v>n.a.</x:v>
      </x:c>
      <x:c r="O19" s="31"/>
      <x:c r="P19" s="29" t="n">
        <x:f>'Historical Inputs'!F1439</x:f>
        <x:v>106.94</x:v>
      </x:c>
      <x:c r="Q19" s="29" t="n">
        <x:f>'Historical Inputs'!F1480</x:f>
        <x:v>114.74</x:v>
      </x:c>
      <x:c r="R19" s="31" t="n">
        <x:f>Q19</x:f>
        <x:v>114.74</x:v>
      </x:c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 ht="24" customHeight="1">
      <x:c r="C20" s="2" t="str">
        <x:v>Reported tangible book value per share</x:v>
      </x:c>
      <x:c r="D20" s="2" t="str">
        <x:v>USD/share</x:v>
      </x:c>
      <x:c r="E20" s="29" t="n">
        <x:f>'Historical Inputs'!F1071</x:f>
        <x:v>60.16</x:v>
      </x:c>
      <x:c r="F20" s="29" t="n">
        <x:f>'Historical Inputs'!F1112</x:f>
        <x:v>63.79</x:v>
      </x:c>
      <x:c r="G20" s="29" t="n">
        <x:f>'Historical Inputs'!F1153</x:f>
        <x:v>70.39</x:v>
      </x:c>
      <x:c r="H20" s="29" t="n">
        <x:f>'Historical Inputs'!F1194</x:f>
        <x:v>73.67</x:v>
      </x:c>
      <x:c r="I20" s="29" t="n">
        <x:f>'Historical Inputs'!F1235</x:f>
        <x:v>79.16</x:v>
      </x:c>
      <x:c r="J20" s="29" t="n">
        <x:f>'Historical Inputs'!F1276</x:f>
        <x:v>81.65</x:v>
      </x:c>
      <x:c r="K20" s="29" t="n">
        <x:f>'Historical Inputs'!F1317</x:f>
        <x:v>86.19</x:v>
      </x:c>
      <x:c r="L20" s="29" t="n">
        <x:f>'Historical Inputs'!F1358</x:f>
        <x:v>89.34</x:v>
      </x:c>
      <x:c r="M20" s="29" t="n">
        <x:f>'Historical Inputs'!F1399</x:f>
        <x:v>97.06</x:v>
      </x:c>
      <x:c r="N20" s="30" t="str">
        <x:v>n.a.</x:v>
      </x:c>
      <x:c r="O20" s="31"/>
      <x:c r="P20" s="29" t="n">
        <x:f>'Historical Inputs'!F1440</x:f>
        <x:v>94.16</x:v>
      </x:c>
      <x:c r="Q20" s="29" t="n">
        <x:f>'Historical Inputs'!F1481</x:f>
        <x:v>100.89</x:v>
      </x:c>
      <x:c r="R20" s="31" t="n">
        <x:f>Q20</x:f>
        <x:v>100.89</x:v>
      </x:c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 ht="24" customHeight="1">
      <x:c r="C21" s="2" t="str">
        <x:v>Gross loans and leases selected definition</x:v>
      </x:c>
      <x:c r="D21" s="2" t="str">
        <x:v>USDm</x:v>
      </x:c>
      <x:c r="E21" s="25" t="n">
        <x:f>'Historical Inputs'!F1044</x:f>
        <x:v>667034</x:v>
      </x:c>
      <x:c r="F21" s="25" t="n">
        <x:f>'Historical Inputs'!F1085</x:f>
        <x:v>684196</x:v>
      </x:c>
      <x:c r="G21" s="25" t="n">
        <x:f>'Historical Inputs'!F1126</x:f>
        <x:v>699483</x:v>
      </x:c>
      <x:c r="H21" s="25" t="str">
        <x:f>'Historical Inputs'!F1167</x:f>
        <x:v>n.a.</x:v>
      </x:c>
      <x:c r="I21" s="25" t="str">
        <x:f>'Historical Inputs'!F1208</x:f>
        <x:v>n.a.</x:v>
      </x:c>
      <x:c r="J21" s="25" t="n">
        <x:f>'Historical Inputs'!F1249</x:f>
        <x:v>657221</x:v>
      </x:c>
      <x:c r="K21" s="25" t="n">
        <x:f>'Historical Inputs'!F1290</x:f>
        <x:v>689362</x:v>
      </x:c>
      <x:c r="L21" s="25" t="n">
        <x:f>'Historical Inputs'!F1331</x:f>
        <x:v>694488</x:v>
      </x:c>
      <x:c r="M21" s="25" t="n">
        <x:f>'Historical Inputs'!F1372</x:f>
        <x:v>752230</x:v>
      </x:c>
      <x:c r="N21" s="26" t="str">
        <x:v>n.a.</x:v>
      </x:c>
      <x:c r="O21" s="27"/>
      <x:c r="P21" s="25" t="n">
        <x:f>'Historical Inputs'!F1413</x:f>
        <x:v>725345</x:v>
      </x:c>
      <x:c r="Q21" s="25" t="n">
        <x:f>'Historical Inputs'!F1454</x:f>
        <x:v>793658</x:v>
      </x:c>
      <x:c r="R21" s="27" t="n">
        <x:f>Q21</x:f>
        <x:v>793658</x:v>
      </x:c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 ht="24" customHeight="1">
      <x:c r="C22" s="2" t="str">
        <x:v>Net loans after allowance selected definition</x:v>
      </x:c>
      <x:c r="D22" s="2" t="str">
        <x:v>USDm</x:v>
      </x:c>
      <x:c r="E22" s="25" t="n">
        <x:f>'Historical Inputs'!F1045</x:f>
        <x:v>654679</x:v>
      </x:c>
      <x:c r="F22" s="25" t="n">
        <x:f>'Historical Inputs'!F1086</x:f>
        <x:v>671881</x:v>
      </x:c>
      <x:c r="G22" s="25" t="n">
        <x:f>'Historical Inputs'!F1127</x:f>
        <x:v>686700</x:v>
      </x:c>
      <x:c r="H22" s="25" t="str">
        <x:f>'Historical Inputs'!F1168</x:f>
        <x:v>n.a.</x:v>
      </x:c>
      <x:c r="I22" s="25" t="str">
        <x:f>'Historical Inputs'!F1209</x:f>
        <x:v>n.a.</x:v>
      </x:c>
      <x:c r="J22" s="25" t="n">
        <x:f>'Historical Inputs'!F1250</x:f>
        <x:v>640247</x:v>
      </x:c>
      <x:c r="K22" s="25" t="n">
        <x:f>'Historical Inputs'!F1291</x:f>
        <x:v>671217</x:v>
      </x:c>
      <x:c r="L22" s="25" t="n">
        <x:f>'Historical Inputs'!F1332</x:f>
        <x:v>675914</x:v>
      </x:c>
      <x:c r="M22" s="25" t="n">
        <x:f>'Historical Inputs'!F1373</x:f>
        <x:v>732983</x:v>
      </x:c>
      <x:c r="N22" s="26" t="str">
        <x:v>n.a.</x:v>
      </x:c>
      <x:c r="O22" s="27"/>
      <x:c r="P22" s="25" t="n">
        <x:f>'Historical Inputs'!F1414</x:f>
        <x:v>706222</x:v>
      </x:c>
      <x:c r="Q22" s="25" t="n">
        <x:f>'Historical Inputs'!F1455</x:f>
        <x:v>773697</x:v>
      </x:c>
      <x:c r="R22" s="27" t="n">
        <x:f>Q22</x:f>
        <x:v>773697</x:v>
      </x:c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 ht="24" customHeight="1">
      <x:c r="C23" s="2" t="str">
        <x:v>Loan allowance for credit losses</x:v>
      </x:c>
      <x:c r="D23" s="2" t="str">
        <x:v>USDm</x:v>
      </x:c>
      <x:c r="E23" s="25" t="n">
        <x:f>'Historical Inputs'!F1046</x:f>
        <x:v>12355</x:v>
      </x:c>
      <x:c r="F23" s="25" t="n">
        <x:f>'Historical Inputs'!F1087</x:f>
        <x:v>12315</x:v>
      </x:c>
      <x:c r="G23" s="25" t="n">
        <x:f>'Historical Inputs'!F1128</x:f>
        <x:v>16541</x:v>
      </x:c>
      <x:c r="H23" s="25" t="n">
        <x:f>'Historical Inputs'!F1169</x:f>
        <x:v>24956</x:v>
      </x:c>
      <x:c r="I23" s="25" t="n">
        <x:f>'Historical Inputs'!F1210</x:f>
        <x:v>16455</x:v>
      </x:c>
      <x:c r="J23" s="25" t="n">
        <x:f>'Historical Inputs'!F1251</x:f>
        <x:v>16974</x:v>
      </x:c>
      <x:c r="K23" s="25" t="n">
        <x:f>'Historical Inputs'!F1292</x:f>
        <x:v>18145</x:v>
      </x:c>
      <x:c r="L23" s="25" t="n">
        <x:f>'Historical Inputs'!F1333</x:f>
        <x:v>18574</x:v>
      </x:c>
      <x:c r="M23" s="25" t="n">
        <x:f>'Historical Inputs'!F1374</x:f>
        <x:v>19247</x:v>
      </x:c>
      <x:c r="N23" s="26" t="str">
        <x:v>n.a.</x:v>
      </x:c>
      <x:c r="O23" s="27"/>
      <x:c r="P23" s="25" t="n">
        <x:f>'Historical Inputs'!F1415</x:f>
        <x:v>19123</x:v>
      </x:c>
      <x:c r="Q23" s="25" t="n">
        <x:f>'Historical Inputs'!F1456</x:f>
        <x:v>19961</x:v>
      </x:c>
      <x:c r="R23" s="27" t="n">
        <x:f>Q23</x:f>
        <x:v>19961</x:v>
      </x:c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 ht="24" customHeight="1">
      <x:c r="C24" s="2" t="str">
        <x:v>Deposits</x:v>
      </x:c>
      <x:c r="D24" s="2" t="str">
        <x:v>USDm</x:v>
      </x:c>
      <x:c r="E24" s="25" t="n">
        <x:f>'Historical Inputs'!F1043</x:f>
        <x:v>959822</x:v>
      </x:c>
      <x:c r="F24" s="25" t="n">
        <x:f>'Historical Inputs'!F1084</x:f>
        <x:v>1013170</x:v>
      </x:c>
      <x:c r="G24" s="25" t="n">
        <x:f>'Historical Inputs'!F1125</x:f>
        <x:v>1070590</x:v>
      </x:c>
      <x:c r="H24" s="25" t="n">
        <x:f>'Historical Inputs'!F1166</x:f>
        <x:v>1280671</x:v>
      </x:c>
      <x:c r="I24" s="25" t="n">
        <x:f>'Historical Inputs'!F1207</x:f>
        <x:v>1317230</x:v>
      </x:c>
      <x:c r="J24" s="25" t="n">
        <x:f>'Historical Inputs'!F1248</x:f>
        <x:v>1365954</x:v>
      </x:c>
      <x:c r="K24" s="25" t="n">
        <x:f>'Historical Inputs'!F1289</x:f>
        <x:v>1308681</x:v>
      </x:c>
      <x:c r="L24" s="25" t="n">
        <x:f>'Historical Inputs'!F1330</x:f>
        <x:v>1284458</x:v>
      </x:c>
      <x:c r="M24" s="25" t="n">
        <x:f>'Historical Inputs'!F1371</x:f>
        <x:v>1403573</x:v>
      </x:c>
      <x:c r="N24" s="26" t="str">
        <x:v>n.a.</x:v>
      </x:c>
      <x:c r="O24" s="27"/>
      <x:c r="P24" s="25" t="n">
        <x:f>'Historical Inputs'!F1412</x:f>
        <x:v>1357733</x:v>
      </x:c>
      <x:c r="Q24" s="25" t="n">
        <x:f>'Historical Inputs'!F1453</x:f>
        <x:v>1492607</x:v>
      </x:c>
      <x:c r="R24" s="27" t="n">
        <x:f>Q24</x:f>
        <x:v>1492607</x:v>
      </x:c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 ht="24" customHeight="1">
      <x:c r="C25" s="2" t="str">
        <x:v>Cash</x:v>
      </x:c>
      <x:c r="D25" s="2" t="str">
        <x:v>USDm</x:v>
      </x:c>
      <x:c r="E25" s="25" t="n">
        <x:f>'Historical Inputs'!F1048</x:f>
        <x:v>180516</x:v>
      </x:c>
      <x:c r="F25" s="25" t="n">
        <x:f>'Historical Inputs'!F1089</x:f>
        <x:v>188105</x:v>
      </x:c>
      <x:c r="G25" s="25" t="str">
        <x:f>'Historical Inputs'!F1130</x:f>
        <x:v>n.a.</x:v>
      </x:c>
      <x:c r="H25" s="25" t="str">
        <x:f>'Historical Inputs'!F1171</x:f>
        <x:v>n.a.</x:v>
      </x:c>
      <x:c r="I25" s="25" t="str">
        <x:f>'Historical Inputs'!F1212</x:f>
        <x:v>n.a.</x:v>
      </x:c>
      <x:c r="J25" s="25" t="str">
        <x:f>'Historical Inputs'!F1253</x:f>
        <x:v>n.a.</x:v>
      </x:c>
      <x:c r="K25" s="25" t="str">
        <x:f>'Historical Inputs'!F1294</x:f>
        <x:v>n.a.</x:v>
      </x:c>
      <x:c r="L25" s="25" t="str">
        <x:f>'Historical Inputs'!F1335</x:f>
        <x:v>n.a.</x:v>
      </x:c>
      <x:c r="M25" s="25" t="str">
        <x:f>'Historical Inputs'!F1376</x:f>
        <x:v>n.a.</x:v>
      </x:c>
      <x:c r="N25" s="26" t="str">
        <x:v>n.a.</x:v>
      </x:c>
      <x:c r="O25" s="27"/>
      <x:c r="P25" s="25" t="str">
        <x:f>'Historical Inputs'!F1417</x:f>
        <x:v>n.a.</x:v>
      </x:c>
      <x:c r="Q25" s="25" t="str">
        <x:f>'Historical Inputs'!F1458</x:f>
        <x:v>n.a.</x:v>
      </x:c>
      <x:c r="R25" s="27" t="str">
        <x:f>Q25</x:f>
        <x:v>n.a.</x:v>
      </x:c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 ht="24" customHeight="1">
      <x:c r="C26" s="2" t="str">
        <x:v>Accumulated other comprehensive income</x:v>
      </x:c>
      <x:c r="D26" s="2" t="str">
        <x:v>USDm</x:v>
      </x:c>
      <x:c r="E26" s="25" t="n">
        <x:f>'Historical Inputs'!F1049</x:f>
        <x:v>-34668</x:v>
      </x:c>
      <x:c r="F26" s="25" t="n">
        <x:f>'Historical Inputs'!F1090</x:f>
        <x:v>-37170</x:v>
      </x:c>
      <x:c r="G26" s="25" t="n">
        <x:f>'Historical Inputs'!F1131</x:f>
        <x:v>-36318</x:v>
      </x:c>
      <x:c r="H26" s="25" t="n">
        <x:f>'Historical Inputs'!F1172</x:f>
        <x:v>-32058</x:v>
      </x:c>
      <x:c r="I26" s="25" t="n">
        <x:f>'Historical Inputs'!F1213</x:f>
        <x:v>-38765</x:v>
      </x:c>
      <x:c r="J26" s="25" t="n">
        <x:f>'Historical Inputs'!F1254</x:f>
        <x:v>-47062</x:v>
      </x:c>
      <x:c r="K26" s="25" t="n">
        <x:f>'Historical Inputs'!F1295</x:f>
        <x:v>-44800</x:v>
      </x:c>
      <x:c r="L26" s="25" t="n">
        <x:f>'Historical Inputs'!F1336</x:f>
        <x:v>-47852</x:v>
      </x:c>
      <x:c r="M26" s="25" t="n">
        <x:f>'Historical Inputs'!F1377</x:f>
        <x:v>-41897</x:v>
      </x:c>
      <x:c r="N26" s="26" t="str">
        <x:v>n.a.</x:v>
      </x:c>
      <x:c r="O26" s="27"/>
      <x:c r="P26" s="25" t="n">
        <x:f>'Historical Inputs'!F1418</x:f>
        <x:v>-43786</x:v>
      </x:c>
      <x:c r="Q26" s="25" t="n">
        <x:f>'Historical Inputs'!F1459</x:f>
        <x:v>-39500</x:v>
      </x:c>
      <x:c r="R26" s="27" t="n">
        <x:f>Q26</x:f>
        <x:v>-39500</x:v>
      </x:c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 ht="24" customHeight="1">
      <x:c r="C27" s="2"/>
      <x:c r="D27" s="2"/>
      <x:c r="E27" s="27"/>
      <x:c r="F27" s="27"/>
      <x:c r="G27" s="27"/>
      <x:c r="H27" s="27"/>
      <x:c r="I27" s="27"/>
      <x:c r="J27" s="27"/>
      <x:c r="K27" s="27"/>
      <x:c r="L27" s="27"/>
      <x:c r="M27" s="27"/>
      <x:c r="N27" s="26"/>
      <x:c r="O27" s="27"/>
      <x:c r="P27" s="27"/>
      <x:c r="Q27" s="27"/>
      <x:c r="R27" s="27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 ht="24" customHeight="1">
      <x:c r="C28" s="2" t="str">
        <x:v>Net interest income</x:v>
      </x:c>
      <x:c r="D28" s="2" t="str">
        <x:v>USDm</x:v>
      </x:c>
      <x:c r="E28" s="25" t="n">
        <x:f>'Historical Inputs'!F1050</x:f>
        <x:v>45061</x:v>
      </x:c>
      <x:c r="F28" s="25" t="n">
        <x:f>'Historical Inputs'!F1091</x:f>
        <x:v>46562</x:v>
      </x:c>
      <x:c r="G28" s="25" t="n">
        <x:f>'Historical Inputs'!F1132</x:f>
        <x:v>48128</x:v>
      </x:c>
      <x:c r="H28" s="25" t="n">
        <x:f>'Historical Inputs'!F1173</x:f>
        <x:v>44751</x:v>
      </x:c>
      <x:c r="I28" s="25" t="n">
        <x:f>'Historical Inputs'!F1214</x:f>
        <x:v>42494</x:v>
      </x:c>
      <x:c r="J28" s="25" t="n">
        <x:f>'Historical Inputs'!F1255</x:f>
        <x:v>48668</x:v>
      </x:c>
      <x:c r="K28" s="25" t="n">
        <x:f>'Historical Inputs'!F1296</x:f>
        <x:v>54900</x:v>
      </x:c>
      <x:c r="L28" s="25" t="n">
        <x:f>'Historical Inputs'!F1337</x:f>
        <x:v>54095</x:v>
      </x:c>
      <x:c r="M28" s="25" t="n">
        <x:f>'Historical Inputs'!F1378</x:f>
        <x:v>59792</x:v>
      </x:c>
      <x:c r="N28" s="26" t="str">
        <x:v>n.a.</x:v>
      </x:c>
      <x:c r="O28" s="27"/>
      <x:c r="P28" s="25" t="n">
        <x:f>'Historical Inputs'!F1419</x:f>
        <x:v>29187</x:v>
      </x:c>
      <x:c r="Q28" s="25" t="n">
        <x:f>'Historical Inputs'!F1460</x:f>
        <x:v>32866</x:v>
      </x:c>
      <x:c r="R28" s="27" t="n">
        <x:f>IF(COUNT(M28,Q28,P28)=3,M28+Q28-P28,"n.a.")</x:f>
        <x:v>63471</x:v>
      </x:c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 ht="24" customHeight="1">
      <x:c r="C29" s="2" t="str">
        <x:v>Noninterest Income</x:v>
      </x:c>
      <x:c r="D29" s="2" t="str">
        <x:v>USDm</x:v>
      </x:c>
      <x:c r="E29" s="25" t="n">
        <x:f>'Historical Inputs'!F1051</x:f>
        <x:v>27383</x:v>
      </x:c>
      <x:c r="F29" s="25" t="n">
        <x:f>'Historical Inputs'!F1092</x:f>
        <x:v>26292</x:v>
      </x:c>
      <x:c r="G29" s="25" t="n">
        <x:f>'Historical Inputs'!F1133</x:f>
        <x:v>26939</x:v>
      </x:c>
      <x:c r="H29" s="25" t="n">
        <x:f>'Historical Inputs'!F1174</x:f>
        <x:v>30750</x:v>
      </x:c>
      <x:c r="I29" s="25" t="n">
        <x:f>'Historical Inputs'!F1215</x:f>
        <x:v>29390</x:v>
      </x:c>
      <x:c r="J29" s="25" t="n">
        <x:f>'Historical Inputs'!F1256</x:f>
        <x:v>26670</x:v>
      </x:c>
      <x:c r="K29" s="25" t="n">
        <x:f>'Historical Inputs'!F1297</x:f>
        <x:v>23166</x:v>
      </x:c>
      <x:c r="L29" s="25" t="n">
        <x:f>'Historical Inputs'!F1338</x:f>
        <x:v>26627</x:v>
      </x:c>
      <x:c r="M29" s="25" t="n">
        <x:f>'Historical Inputs'!F1379</x:f>
        <x:v>25433</x:v>
      </x:c>
      <x:c r="N29" s="26" t="str">
        <x:v>n.a.</x:v>
      </x:c>
      <x:c r="O29" s="27"/>
      <x:c r="P29" s="25" t="n">
        <x:f>'Historical Inputs'!F1420</x:f>
        <x:v>14077</x:v>
      </x:c>
      <x:c r="Q29" s="25" t="n">
        <x:f>'Historical Inputs'!F1461</x:f>
        <x:v>16533</x:v>
      </x:c>
      <x:c r="R29" s="27" t="n">
        <x:f>IF(COUNT(M29,Q29,P29)=3,M29+Q29-P29,"n.a.")</x:f>
        <x:v>27889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 ht="24" customHeight="1">
      <x:c r="C30" s="2" t="str">
        <x:v>Net revenue GAAP</x:v>
      </x:c>
      <x:c r="D30" s="2" t="str">
        <x:v>USDm</x:v>
      </x:c>
      <x:c r="E30" s="25" t="n">
        <x:f>IF(COUNT(E28:E29)=2,SUM(E28:E29),'Historical Inputs'!F1052)</x:f>
        <x:v>72444</x:v>
      </x:c>
      <x:c r="F30" s="25" t="n">
        <x:f>IF(COUNT(F28:F29)=2,SUM(F28:F29),'Historical Inputs'!F1093)</x:f>
        <x:v>72854</x:v>
      </x:c>
      <x:c r="G30" s="25" t="n">
        <x:f>IF(COUNT(G28:G29)=2,SUM(G28:G29),'Historical Inputs'!F1134)</x:f>
        <x:v>75067</x:v>
      </x:c>
      <x:c r="H30" s="25" t="n">
        <x:f>IF(COUNT(H28:H29)=2,SUM(H28:H29),'Historical Inputs'!F1175)</x:f>
        <x:v>75501</x:v>
      </x:c>
      <x:c r="I30" s="25" t="n">
        <x:f>IF(COUNT(I28:I29)=2,SUM(I28:I29),'Historical Inputs'!F1216)</x:f>
        <x:v>71884</x:v>
      </x:c>
      <x:c r="J30" s="25" t="n">
        <x:f>IF(COUNT(J28:J29)=2,SUM(J28:J29),'Historical Inputs'!F1257)</x:f>
        <x:v>75338</x:v>
      </x:c>
      <x:c r="K30" s="25" t="n">
        <x:f>IF(COUNT(K28:K29)=2,SUM(K28:K29),'Historical Inputs'!F1298)</x:f>
        <x:v>78066</x:v>
      </x:c>
      <x:c r="L30" s="25" t="n">
        <x:f>IF(COUNT(L28:L29)=2,SUM(L28:L29),'Historical Inputs'!F1339)</x:f>
        <x:v>80722</x:v>
      </x:c>
      <x:c r="M30" s="25" t="n">
        <x:f>IF(COUNT(M28:M29)=2,SUM(M28:M29),'Historical Inputs'!F1380)</x:f>
        <x:v>85225</x:v>
      </x:c>
      <x:c r="N30" s="28" t="n">
        <x:f>'Forecast FY2026'!O9</x:f>
        <x:v>92618.83</x:v>
      </x:c>
      <x:c r="O30" s="27"/>
      <x:c r="P30" s="25" t="n">
        <x:f>IF(COUNT(P28:P29)=2,SUM(P28:P29),'Historical Inputs'!F1421)</x:f>
        <x:v>43264</x:v>
      </x:c>
      <x:c r="Q30" s="25" t="n">
        <x:f>IF(COUNT(Q28:Q29)=2,SUM(Q28:Q29),'Historical Inputs'!F1462)</x:f>
        <x:v>49399</x:v>
      </x:c>
      <x:c r="R30" s="27" t="n">
        <x:f>IF(COUNT(M30,Q30,P30)=3,M30+Q30-P30,"n.a.")</x:f>
        <x:v>91360</x:v>
      </x:c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 ht="24" customHeight="1">
      <x:c r="C31" s="2" t="str">
        <x:v>Noninterest expense</x:v>
      </x:c>
      <x:c r="D31" s="2" t="str">
        <x:v>USDm</x:v>
      </x:c>
      <x:c r="E31" s="25" t="n">
        <x:f>'Historical Inputs'!F1053</x:f>
        <x:v>42232</x:v>
      </x:c>
      <x:c r="F31" s="25" t="n">
        <x:f>'Historical Inputs'!F1094</x:f>
        <x:v>41841</x:v>
      </x:c>
      <x:c r="G31" s="25" t="n">
        <x:f>'Historical Inputs'!F1135</x:f>
        <x:v>42783</x:v>
      </x:c>
      <x:c r="H31" s="25" t="n">
        <x:f>'Historical Inputs'!F1176</x:f>
        <x:v>44374</x:v>
      </x:c>
      <x:c r="I31" s="25" t="n">
        <x:f>'Historical Inputs'!F1217</x:f>
        <x:v>48193</x:v>
      </x:c>
      <x:c r="J31" s="25" t="n">
        <x:f>'Historical Inputs'!F1258</x:f>
        <x:v>51292</x:v>
      </x:c>
      <x:c r="K31" s="25" t="n">
        <x:f>'Historical Inputs'!F1299</x:f>
        <x:v>55970</x:v>
      </x:c>
      <x:c r="L31" s="25" t="n">
        <x:f>'Historical Inputs'!F1340</x:f>
        <x:v>53567</x:v>
      </x:c>
      <x:c r="M31" s="25" t="n">
        <x:f>'Historical Inputs'!F1381</x:f>
        <x:v>55132</x:v>
      </x:c>
      <x:c r="N31" s="28" t="n">
        <x:f>'Forecast FY2026'!P9</x:f>
        <x:v>57218.600000000006</x:v>
      </x:c>
      <x:c r="O31" s="27"/>
      <x:c r="P31" s="25" t="n">
        <x:f>'Historical Inputs'!F1422</x:f>
        <x:v>27002</x:v>
      </x:c>
      <x:c r="Q31" s="25" t="n">
        <x:f>'Historical Inputs'!F1463</x:f>
        <x:v>28526</x:v>
      </x:c>
      <x:c r="R31" s="27" t="n">
        <x:f>IF(COUNT(M31,Q31,P31)=3,M31+Q31-P31,"n.a.")</x:f>
        <x:v>56656</x:v>
      </x:c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 ht="24" customHeight="1">
      <x:c r="C32" s="2" t="str">
        <x:v>Pre-provision net revenue</x:v>
      </x:c>
      <x:c r="D32" s="2" t="str">
        <x:v>USDm</x:v>
      </x:c>
      <x:c r="E32" s="27" t="n">
        <x:f>IF(COUNT(E30,E31)=2,E30-E31,"n.a.")</x:f>
        <x:v>30212</x:v>
      </x:c>
      <x:c r="F32" s="27" t="n">
        <x:f>IF(COUNT(F30,F31)=2,F30-F31,"n.a.")</x:f>
        <x:v>31013</x:v>
      </x:c>
      <x:c r="G32" s="27" t="n">
        <x:f>IF(COUNT(G30,G31)=2,G30-G31,"n.a.")</x:f>
        <x:v>32284</x:v>
      </x:c>
      <x:c r="H32" s="27" t="n">
        <x:f>IF(COUNT(H30,H31)=2,H30-H31,"n.a.")</x:f>
        <x:v>31127</x:v>
      </x:c>
      <x:c r="I32" s="27" t="n">
        <x:f>IF(COUNT(I30,I31)=2,I30-I31,"n.a.")</x:f>
        <x:v>23691</x:v>
      </x:c>
      <x:c r="J32" s="27" t="n">
        <x:f>IF(COUNT(J30,J31)=2,J30-J31,"n.a.")</x:f>
        <x:v>24046</x:v>
      </x:c>
      <x:c r="K32" s="27" t="n">
        <x:f>IF(COUNT(K30,K31)=2,K30-K31,"n.a.")</x:f>
        <x:v>22096</x:v>
      </x:c>
      <x:c r="L32" s="27" t="n">
        <x:f>IF(COUNT(L30,L31)=2,L30-L31,"n.a.")</x:f>
        <x:v>27155</x:v>
      </x:c>
      <x:c r="M32" s="27" t="n">
        <x:f>IF(COUNT(M30,M31)=2,M30-M31,"n.a.")</x:f>
        <x:v>30093</x:v>
      </x:c>
      <x:c r="N32" s="26" t="str">
        <x:v>n.a.</x:v>
      </x:c>
      <x:c r="O32" s="27"/>
      <x:c r="P32" s="27" t="n">
        <x:f>IF(COUNT(P30,P31)=2,P30-P31,"n.a.")</x:f>
        <x:v>16262</x:v>
      </x:c>
      <x:c r="Q32" s="27" t="n">
        <x:f>IF(COUNT(Q30,Q31)=2,Q30-Q31,"n.a.")</x:f>
        <x:v>20873</x:v>
      </x:c>
      <x:c r="R32" s="27" t="n">
        <x:f>IF(COUNT(M32,Q32,P32)=3,M32+Q32-P32,"n.a.")</x:f>
        <x:v>34704</x:v>
      </x:c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 ht="24" customHeight="1">
      <x:c r="C33" s="2" t="str">
        <x:v>Provision / pre-tax bridge residual</x:v>
      </x:c>
      <x:c r="D33" s="2" t="str">
        <x:v>USDm</x:v>
      </x:c>
      <x:c r="E33" s="25" t="n">
        <x:f>IF(ISNUMBER('Historical Inputs'!F1054),'Historical Inputs'!F1054,IF(COUNT(E30,E31,E34)=3,E30-E31-E34,"n.a."))</x:f>
        <x:v>7451</x:v>
      </x:c>
      <x:c r="F33" s="25" t="n">
        <x:f>IF(ISNUMBER('Historical Inputs'!F1095),'Historical Inputs'!F1095,IF(COUNT(F30,F31,F34)=3,F30-F31-F34,"n.a."))</x:f>
        <x:v>7568</x:v>
      </x:c>
      <x:c r="G33" s="25" t="n">
        <x:f>IF(ISNUMBER('Historical Inputs'!F1136),'Historical Inputs'!F1136,IF(COUNT(G30,G31,G34)=3,G30-G31-G34,"n.a."))</x:f>
        <x:v>8383</x:v>
      </x:c>
      <x:c r="H33" s="25" t="n">
        <x:f>IF(ISNUMBER('Historical Inputs'!F1177),'Historical Inputs'!F1177,IF(COUNT(H30,H31,H34)=3,H30-H31-H34,"n.a."))</x:f>
        <x:v>17495</x:v>
      </x:c>
      <x:c r="I33" s="25" t="n">
        <x:f>IF(ISNUMBER('Historical Inputs'!F1218),'Historical Inputs'!F1218,IF(COUNT(I30,I31,I34)=3,I30-I31-I34,"n.a."))</x:f>
        <x:v>-3778</x:v>
      </x:c>
      <x:c r="J33" s="25" t="n">
        <x:f>IF(ISNUMBER('Historical Inputs'!F1259),'Historical Inputs'!F1259,IF(COUNT(J30,J31,J34)=3,J30-J31-J34,"n.a."))</x:f>
        <x:v>5239</x:v>
      </x:c>
      <x:c r="K33" s="25" t="n">
        <x:f>IF(ISNUMBER('Historical Inputs'!F1300),'Historical Inputs'!F1300,IF(COUNT(K30,K31,K34)=3,K30-K31-K34,"n.a."))</x:f>
        <x:v>9186</x:v>
      </x:c>
      <x:c r="L33" s="25" t="n">
        <x:f>IF(ISNUMBER('Historical Inputs'!F1341),'Historical Inputs'!F1341,IF(COUNT(L30,L31,L34)=3,L30-L31-L34,"n.a."))</x:f>
        <x:v>10109</x:v>
      </x:c>
      <x:c r="M33" s="25" t="n">
        <x:f>IF(ISNUMBER('Historical Inputs'!F1382),'Historical Inputs'!F1382,IF(COUNT(M30,M31,M34)=3,M30-M31-M34,"n.a."))</x:f>
        <x:v>10265</x:v>
      </x:c>
      <x:c r="N33" s="28" t="n">
        <x:f>'Forecast FY2026'!Q9</x:f>
        <x:v>9997</x:v>
      </x:c>
      <x:c r="O33" s="27"/>
      <x:c r="P33" s="25" t="n">
        <x:f>IF(ISNUMBER('Historical Inputs'!F1423),'Historical Inputs'!F1423,IF(COUNT(P30,P31,P34)=3,P30-P31-P34,"n.a."))</x:f>
        <x:v>5595</x:v>
      </x:c>
      <x:c r="Q33" s="25" t="n">
        <x:f>IF(ISNUMBER('Historical Inputs'!F1464),'Historical Inputs'!F1464,IF(COUNT(Q30,Q31,Q34)=3,Q30-Q31-Q34,"n.a."))</x:f>
        <x:v>5327</x:v>
      </x:c>
      <x:c r="R33" s="27" t="n">
        <x:f>IF(COUNT(M33,Q33,P33)=3,M33+Q33-P33,"n.a.")</x:f>
        <x:v>9997</x:v>
      </x:c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 ht="24" customHeight="1">
      <x:c r="C34" s="2" t="str">
        <x:v>Income before income taxes</x:v>
      </x:c>
      <x:c r="D34" s="2" t="str">
        <x:v>USDm</x:v>
      </x:c>
      <x:c r="E34" s="25" t="n">
        <x:f>'Historical Inputs'!F1055</x:f>
        <x:v>22761</x:v>
      </x:c>
      <x:c r="F34" s="25" t="n">
        <x:f>'Historical Inputs'!F1096</x:f>
        <x:v>23445</x:v>
      </x:c>
      <x:c r="G34" s="25" t="n">
        <x:f>'Historical Inputs'!F1137</x:f>
        <x:v>23901</x:v>
      </x:c>
      <x:c r="H34" s="25" t="n">
        <x:f>'Historical Inputs'!F1178</x:f>
        <x:v>13632</x:v>
      </x:c>
      <x:c r="I34" s="25" t="n">
        <x:f>'Historical Inputs'!F1219</x:f>
        <x:v>27469</x:v>
      </x:c>
      <x:c r="J34" s="25" t="n">
        <x:f>'Historical Inputs'!F1260</x:f>
        <x:v>18807</x:v>
      </x:c>
      <x:c r="K34" s="25" t="n">
        <x:f>'Historical Inputs'!F1301</x:f>
        <x:v>12910</x:v>
      </x:c>
      <x:c r="L34" s="25" t="n">
        <x:f>'Historical Inputs'!F1342</x:f>
        <x:v>17046</x:v>
      </x:c>
      <x:c r="M34" s="25" t="n">
        <x:f>'Historical Inputs'!F1383</x:f>
        <x:v>19828</x:v>
      </x:c>
      <x:c r="N34" s="26" t="str">
        <x:v>n.a.</x:v>
      </x:c>
      <x:c r="O34" s="27"/>
      <x:c r="P34" s="25" t="n">
        <x:f>'Historical Inputs'!F1424</x:f>
        <x:v>10667</x:v>
      </x:c>
      <x:c r="Q34" s="25" t="n">
        <x:f>'Historical Inputs'!F1465</x:f>
        <x:v>15546</x:v>
      </x:c>
      <x:c r="R34" s="27" t="n">
        <x:f>IF(COUNT(M34,Q34,P34)=3,M34+Q34-P34,"n.a.")</x:f>
        <x:v>24707</x:v>
      </x:c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 ht="24" customHeight="1">
      <x:c r="C35" s="2" t="str">
        <x:v>Tax</x:v>
      </x:c>
      <x:c r="D35" s="2" t="str">
        <x:v>USDm</x:v>
      </x:c>
      <x:c r="E35" s="25" t="n">
        <x:f>'Historical Inputs'!F1056</x:f>
        <x:v>29388</x:v>
      </x:c>
      <x:c r="F35" s="25" t="n">
        <x:f>'Historical Inputs'!F1097</x:f>
        <x:v>5357</x:v>
      </x:c>
      <x:c r="G35" s="25" t="n">
        <x:f>'Historical Inputs'!F1138</x:f>
        <x:v>4430</x:v>
      </x:c>
      <x:c r="H35" s="25" t="n">
        <x:f>'Historical Inputs'!F1179</x:f>
        <x:v>2525</x:v>
      </x:c>
      <x:c r="I35" s="25" t="n">
        <x:f>'Historical Inputs'!F1220</x:f>
        <x:v>5451</x:v>
      </x:c>
      <x:c r="J35" s="25" t="n">
        <x:f>'Historical Inputs'!F1261</x:f>
        <x:v>3642</x:v>
      </x:c>
      <x:c r="K35" s="25" t="n">
        <x:f>'Historical Inputs'!F1302</x:f>
        <x:v>3528</x:v>
      </x:c>
      <x:c r="L35" s="25" t="n">
        <x:f>'Historical Inputs'!F1343</x:f>
        <x:v>4211</x:v>
      </x:c>
      <x:c r="M35" s="25" t="n">
        <x:f>'Historical Inputs'!F1384</x:f>
        <x:v>5373</x:v>
      </x:c>
      <x:c r="N35" s="26" t="str">
        <x:v>n.a.</x:v>
      </x:c>
      <x:c r="O35" s="27"/>
      <x:c r="P35" s="25" t="n">
        <x:f>'Historical Inputs'!F1425</x:f>
        <x:v>2526</x:v>
      </x:c>
      <x:c r="Q35" s="25" t="n">
        <x:f>'Historical Inputs'!F1466</x:f>
        <x:v>3583</x:v>
      </x:c>
      <x:c r="R35" s="27" t="n">
        <x:f>IF(COUNT(M35,Q35,P35)=3,M35+Q35-P35,"n.a.")</x:f>
        <x:v>6430</x:v>
      </x:c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 ht="24" customHeight="1">
      <x:c r="C36" s="2" t="str">
        <x:v>Income available to common shareholders</x:v>
      </x:c>
      <x:c r="D36" s="2" t="str">
        <x:v>USDm</x:v>
      </x:c>
      <x:c r="E36" s="25" t="n">
        <x:f>IF(ISNUMBER('Historical Inputs'!F1058),'Historical Inputs'!F1058,IF(COUNT('Historical Inputs'!F1057,'Historical Inputs'!F1059)=2,'Historical Inputs'!F1057-'Historical Inputs'!F1059,"n.a."))</x:f>
        <x:v>-8048</x:v>
      </x:c>
      <x:c r="F36" s="25" t="n">
        <x:f>IF(ISNUMBER('Historical Inputs'!F1099),'Historical Inputs'!F1099,IF(COUNT('Historical Inputs'!F1098,'Historical Inputs'!F1100)=2,'Historical Inputs'!F1098-'Historical Inputs'!F1100,"n.a."))</x:f>
        <x:v>16671</x:v>
      </x:c>
      <x:c r="G36" s="25" t="n">
        <x:f>IF(ISNUMBER('Historical Inputs'!F1140),'Historical Inputs'!F1140,IF(COUNT('Historical Inputs'!F1139,'Historical Inputs'!F1141)=2,'Historical Inputs'!F1139-'Historical Inputs'!F1141,"n.a."))</x:f>
        <x:v>18171</x:v>
      </x:c>
      <x:c r="H36" s="25" t="n">
        <x:f>IF(ISNUMBER('Historical Inputs'!F1181),'Historical Inputs'!F1181,IF(COUNT('Historical Inputs'!F1180,'Historical Inputs'!F1182)=2,'Historical Inputs'!F1180-'Historical Inputs'!F1182,"n.a."))</x:f>
        <x:v>9879</x:v>
      </x:c>
      <x:c r="I36" s="25" t="n">
        <x:f>IF(ISNUMBER('Historical Inputs'!F1222),'Historical Inputs'!F1222,IF(COUNT('Historical Inputs'!F1221,'Historical Inputs'!F1223)=2,'Historical Inputs'!F1221-'Historical Inputs'!F1223,"n.a."))</x:f>
        <x:v>20758</x:v>
      </x:c>
      <x:c r="J36" s="25" t="n">
        <x:f>IF(ISNUMBER('Historical Inputs'!F1263),'Historical Inputs'!F1263,IF(COUNT('Historical Inputs'!F1262,'Historical Inputs'!F1264)=2,'Historical Inputs'!F1262-'Historical Inputs'!F1264,"n.a."))</x:f>
        <x:v>13700</x:v>
      </x:c>
      <x:c r="K36" s="25" t="n">
        <x:f>IF(ISNUMBER('Historical Inputs'!F1304),'Historical Inputs'!F1304,IF(COUNT('Historical Inputs'!F1303,'Historical Inputs'!F1305)=2,'Historical Inputs'!F1303-'Historical Inputs'!F1305,"n.a."))</x:f>
        <x:v>7850</x:v>
      </x:c>
      <x:c r="L36" s="25" t="n">
        <x:f>IF(ISNUMBER('Historical Inputs'!F1345),'Historical Inputs'!F1345,IF(COUNT('Historical Inputs'!F1344,'Historical Inputs'!F1346)=2,'Historical Inputs'!F1344-'Historical Inputs'!F1346,"n.a."))</x:f>
        <x:v>11458</x:v>
      </x:c>
      <x:c r="M36" s="25" t="n">
        <x:f>IF(ISNUMBER('Historical Inputs'!F1386),'Historical Inputs'!F1386,IF(COUNT('Historical Inputs'!F1385,'Historical Inputs'!F1387)=2,'Historical Inputs'!F1385-'Historical Inputs'!F1387,"n.a."))</x:f>
        <x:v>13021</x:v>
      </x:c>
      <x:c r="N36" s="28" t="n">
        <x:f>'Forecast FY2026'!R9</x:f>
        <x:v>17714.0671</x:v>
      </x:c>
      <x:c r="O36" s="27"/>
      <x:c r="P36" s="25" t="n">
        <x:f>IF(ISNUMBER('Historical Inputs'!F1427),'Historical Inputs'!F1427,IF(COUNT('Historical Inputs'!F1426,'Historical Inputs'!F1428)=2,'Historical Inputs'!F1426-'Historical Inputs'!F1428,"n.a."))</x:f>
        <x:v>7434</x:v>
      </x:c>
      <x:c r="Q36" s="25" t="n">
        <x:f>IF(ISNUMBER('Historical Inputs'!F1468),'Historical Inputs'!F1468,IF(COUNT('Historical Inputs'!F1467,'Historical Inputs'!F1469)=2,'Historical Inputs'!F1467-'Historical Inputs'!F1469,"n.a."))</x:f>
        <x:v>10870</x:v>
      </x:c>
      <x:c r="R36" s="27" t="n">
        <x:f>IF(COUNT(M36,Q36,P36)=3,M36+Q36-P36,"n.a.")</x:f>
        <x:v>16457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 ht="24" customHeight="1">
      <x:c r="C37" s="2" t="str">
        <x:v>Parent income / common-income bridge</x:v>
      </x:c>
      <x:c r="D37" s="2" t="str">
        <x:v>USDm</x:v>
      </x:c>
      <x:c r="E37" s="25" t="n">
        <x:f>IF(ISNUMBER('Historical Inputs'!F1057),'Historical Inputs'!F1057,IF(COUNT('Historical Inputs'!F1058,'Historical Inputs'!F1059)=2,'Historical Inputs'!F1058+'Historical Inputs'!F1059,"n.a."))</x:f>
        <x:v>-6798</x:v>
      </x:c>
      <x:c r="F37" s="25" t="n">
        <x:f>IF(ISNUMBER('Historical Inputs'!F1098),'Historical Inputs'!F1098,IF(COUNT('Historical Inputs'!F1099,'Historical Inputs'!F1100)=2,'Historical Inputs'!F1099+'Historical Inputs'!F1100,"n.a."))</x:f>
        <x:v>18045</x:v>
      </x:c>
      <x:c r="G37" s="25" t="n">
        <x:f>IF(ISNUMBER('Historical Inputs'!F1139),'Historical Inputs'!F1139,IF(COUNT('Historical Inputs'!F1140,'Historical Inputs'!F1141)=2,'Historical Inputs'!F1140+'Historical Inputs'!F1141,"n.a."))</x:f>
        <x:v>19401</x:v>
      </x:c>
      <x:c r="H37" s="25" t="n">
        <x:f>IF(ISNUMBER('Historical Inputs'!F1180),'Historical Inputs'!F1180,IF(COUNT('Historical Inputs'!F1181,'Historical Inputs'!F1182)=2,'Historical Inputs'!F1181+'Historical Inputs'!F1182,"n.a."))</x:f>
        <x:v>11047</x:v>
      </x:c>
      <x:c r="I37" s="25" t="n">
        <x:f>IF(ISNUMBER('Historical Inputs'!F1221),'Historical Inputs'!F1221,IF(COUNT('Historical Inputs'!F1222,'Historical Inputs'!F1223)=2,'Historical Inputs'!F1222+'Historical Inputs'!F1223,"n.a."))</x:f>
        <x:v>21952</x:v>
      </x:c>
      <x:c r="J37" s="25" t="n">
        <x:f>IF(ISNUMBER('Historical Inputs'!F1262),'Historical Inputs'!F1262,IF(COUNT('Historical Inputs'!F1263,'Historical Inputs'!F1264)=2,'Historical Inputs'!F1263+'Historical Inputs'!F1264,"n.a."))</x:f>
        <x:v>14845</x:v>
      </x:c>
      <x:c r="K37" s="25" t="n">
        <x:f>IF(ISNUMBER('Historical Inputs'!F1303),'Historical Inputs'!F1303,IF(COUNT('Historical Inputs'!F1304,'Historical Inputs'!F1305)=2,'Historical Inputs'!F1304+'Historical Inputs'!F1305,"n.a."))</x:f>
        <x:v>9228</x:v>
      </x:c>
      <x:c r="L37" s="25" t="n">
        <x:f>IF(ISNUMBER('Historical Inputs'!F1344),'Historical Inputs'!F1344,IF(COUNT('Historical Inputs'!F1345,'Historical Inputs'!F1346)=2,'Historical Inputs'!F1345+'Historical Inputs'!F1346,"n.a."))</x:f>
        <x:v>12682</x:v>
      </x:c>
      <x:c r="M37" s="25" t="n">
        <x:f>IF(ISNUMBER('Historical Inputs'!F1385),'Historical Inputs'!F1385,IF(COUNT('Historical Inputs'!F1386,'Historical Inputs'!F1387)=2,'Historical Inputs'!F1386+'Historical Inputs'!F1387,"n.a."))</x:f>
        <x:v>14306</x:v>
      </x:c>
      <x:c r="N37" s="26" t="str">
        <x:v>n.a.</x:v>
      </x:c>
      <x:c r="O37" s="27"/>
      <x:c r="P37" s="25" t="n">
        <x:f>IF(ISNUMBER('Historical Inputs'!F1426),'Historical Inputs'!F1426,IF(COUNT('Historical Inputs'!F1427,'Historical Inputs'!F1428)=2,'Historical Inputs'!F1427+'Historical Inputs'!F1428,"n.a."))</x:f>
        <x:v>8083</x:v>
      </x:c>
      <x:c r="Q37" s="25" t="n">
        <x:f>IF(ISNUMBER('Historical Inputs'!F1467),'Historical Inputs'!F1467,IF(COUNT('Historical Inputs'!F1468,'Historical Inputs'!F1469)=2,'Historical Inputs'!F1468+'Historical Inputs'!F1469,"n.a."))</x:f>
        <x:v>11616</x:v>
      </x:c>
      <x:c r="R37" s="27" t="n">
        <x:f>IF(COUNT(M37,Q37,P37)=3,M37+Q37-P37,"n.a.")</x:f>
        <x:v>17839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 ht="24" customHeight="1">
      <x:c r="C38" s="2" t="str">
        <x:v>Reported diluted EPS</x:v>
      </x:c>
      <x:c r="D38" s="2" t="str">
        <x:v>USD/share</x:v>
      </x:c>
      <x:c r="E38" s="29" t="n">
        <x:f>'Historical Inputs'!F1060</x:f>
        <x:v>-2.98</x:v>
      </x:c>
      <x:c r="F38" s="29" t="n">
        <x:f>'Historical Inputs'!F1101</x:f>
        <x:v>6.68</x:v>
      </x:c>
      <x:c r="G38" s="29" t="n">
        <x:f>'Historical Inputs'!F1142</x:f>
        <x:v>8.04</x:v>
      </x:c>
      <x:c r="H38" s="29" t="n">
        <x:f>'Historical Inputs'!F1183</x:f>
        <x:v>4.72</x:v>
      </x:c>
      <x:c r="I38" s="29" t="n">
        <x:f>'Historical Inputs'!F1224</x:f>
        <x:v>10.14</x:v>
      </x:c>
      <x:c r="J38" s="29" t="n">
        <x:f>'Historical Inputs'!F1265</x:f>
        <x:v>7</x:v>
      </x:c>
      <x:c r="K38" s="29" t="n">
        <x:f>'Historical Inputs'!F1306</x:f>
        <x:v>4.04</x:v>
      </x:c>
      <x:c r="L38" s="29" t="n">
        <x:f>'Historical Inputs'!F1347</x:f>
        <x:v>5.94</x:v>
      </x:c>
      <x:c r="M38" s="29" t="n">
        <x:f>'Historical Inputs'!F1388</x:f>
        <x:v>6.99</x:v>
      </x:c>
      <x:c r="N38" s="30" t="str">
        <x:v>n.a.</x:v>
      </x:c>
      <x:c r="O38" s="31"/>
      <x:c r="P38" s="29" t="n">
        <x:f>'Historical Inputs'!F1429</x:f>
        <x:v>3.92</x:v>
      </x:c>
      <x:c r="Q38" s="29" t="n">
        <x:f>'Historical Inputs'!F1470</x:f>
        <x:v>6.21</x:v>
      </x:c>
      <x:c r="R38" s="31" t="str">
        <x:v>n.a.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 ht="24" customHeight="1">
      <x:c r="C39" s="2" t="str">
        <x:v>Weighted average diluted shares</x:v>
      </x:c>
      <x:c r="D39" s="2" t="str">
        <x:v>million</x:v>
      </x:c>
      <x:c r="E39" s="25" t="n">
        <x:f>'Historical Inputs'!F1061</x:f>
        <x:v>2698.5</x:v>
      </x:c>
      <x:c r="F39" s="25" t="n">
        <x:f>'Historical Inputs'!F1102</x:f>
        <x:v>2494.8</x:v>
      </x:c>
      <x:c r="G39" s="25" t="n">
        <x:f>'Historical Inputs'!F1143</x:f>
        <x:v>2265.3</x:v>
      </x:c>
      <x:c r="H39" s="25" t="n">
        <x:f>'Historical Inputs'!F1184</x:f>
        <x:v>2099</x:v>
      </x:c>
      <x:c r="I39" s="25" t="n">
        <x:f>'Historical Inputs'!F1225</x:f>
        <x:v>2049.4</x:v>
      </x:c>
      <x:c r="J39" s="25" t="n">
        <x:f>'Historical Inputs'!F1266</x:f>
        <x:v>1964.3</x:v>
      </x:c>
      <x:c r="K39" s="25" t="n">
        <x:f>'Historical Inputs'!F1307</x:f>
        <x:v>1955.8</x:v>
      </x:c>
      <x:c r="L39" s="25" t="n">
        <x:f>'Historical Inputs'!F1348</x:f>
        <x:v>1940.1</x:v>
      </x:c>
      <x:c r="M39" s="25" t="n">
        <x:f>'Historical Inputs'!F1389</x:f>
        <x:v>1873.1</x:v>
      </x:c>
      <x:c r="N39" s="28" t="n">
        <x:f>'Forecast FY2026'!S9</x:f>
        <x:v>1788.6009999999999</x:v>
      </x:c>
      <x:c r="O39" s="27"/>
      <x:c r="P39" s="25" t="n">
        <x:f>'Historical Inputs'!F1430</x:f>
        <x:v>1906.4</x:v>
      </x:c>
      <x:c r="Q39" s="25" t="n">
        <x:f>'Historical Inputs'!F1471</x:f>
        <x:v>1755.8</x:v>
      </x:c>
      <x:c r="R39" s="27" t="n">
        <x:f>IF(COUNT(M39,Q39,P39)=3,M39+Q39/2-P39/2,"n.a.")</x:f>
        <x:v>1797.8</x:v>
      </x:c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 ht="24" customHeight="1">
      <x:c r="C40" s="2" t="str">
        <x:v>Common income / diluted shares</x:v>
      </x:c>
      <x:c r="D40" s="2" t="str">
        <x:v>USD/share</x:v>
      </x:c>
      <x:c r="E40" s="31" t="n">
        <x:f>IF(AND(ISNUMBER(E36),ISNUMBER(E39),E39&lt;&gt;0),E36/E39,"n.a.")</x:f>
        <x:v>-2.9823976283120253</x:v>
      </x:c>
      <x:c r="F40" s="31" t="n">
        <x:f>IF(AND(ISNUMBER(F36),ISNUMBER(F39),F39&lt;&gt;0),F36/F39,"n.a.")</x:f>
        <x:v>6.6822991822991815</x:v>
      </x:c>
      <x:c r="G40" s="31" t="n">
        <x:f>IF(AND(ISNUMBER(G36),ISNUMBER(G39),G39&lt;&gt;0),G36/G39,"n.a.")</x:f>
        <x:v>8.02145411203814</x:v>
      </x:c>
      <x:c r="H40" s="31" t="n">
        <x:f>IF(AND(ISNUMBER(H36),ISNUMBER(H39),H39&lt;&gt;0),H36/H39,"n.a.")</x:f>
        <x:v>4.7065269175798</x:v>
      </x:c>
      <x:c r="I40" s="31" t="n">
        <x:f>IF(AND(ISNUMBER(I36),ISNUMBER(I39),I39&lt;&gt;0),I36/I39,"n.a.")</x:f>
        <x:v>10.128818190689957</x:v>
      </x:c>
      <x:c r="J40" s="31" t="n">
        <x:f>IF(AND(ISNUMBER(J36),ISNUMBER(J39),J39&lt;&gt;0),J36/J39,"n.a.")</x:f>
        <x:v>6.974494730947411</x:v>
      </x:c>
      <x:c r="K40" s="31" t="n">
        <x:f>IF(AND(ISNUMBER(K36),ISNUMBER(K39),K39&lt;&gt;0),K36/K39,"n.a.")</x:f>
        <x:v>4.013702832600471</x:v>
      </x:c>
      <x:c r="L40" s="31" t="n">
        <x:f>IF(AND(ISNUMBER(L36),ISNUMBER(L39),L39&lt;&gt;0),L36/L39,"n.a.")</x:f>
        <x:v>5.905881140147415</x:v>
      </x:c>
      <x:c r="M40" s="31" t="n">
        <x:f>IF(AND(ISNUMBER(M36),ISNUMBER(M39),M39&lt;&gt;0),M36/M39,"n.a.")</x:f>
        <x:v>6.951577598633282</x:v>
      </x:c>
      <x:c r="N40" s="32" t="n">
        <x:f>'Forecast FY2026'!T9</x:f>
        <x:v>9.903867380147949</x:v>
      </x:c>
      <x:c r="O40" s="31"/>
      <x:c r="P40" s="31" t="n">
        <x:f>IF(AND(ISNUMBER(P36),ISNUMBER(P39),P39&lt;&gt;0),P36/P39,"n.a.")</x:f>
        <x:v>3.899496433067562</x:v>
      </x:c>
      <x:c r="Q40" s="31" t="n">
        <x:f>IF(AND(ISNUMBER(Q36),ISNUMBER(Q39),Q39&lt;&gt;0),Q36/Q39,"n.a.")</x:f>
        <x:v>6.190910126438091</x:v>
      </x:c>
      <x:c r="R40" s="31" t="n">
        <x:f>IF(AND(ISNUMBER(R36),ISNUMBER(R39),R39&lt;&gt;0),R36/R39,"n.a.")</x:f>
        <x:v>9.153965958393593</x:v>
      </x:c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 ht="24" customHeight="1">
      <x:c r="C41" s="2" t="str">
        <x:v>Dividends per common share</x:v>
      </x:c>
      <x:c r="D41" s="2" t="str">
        <x:v>USD/share</x:v>
      </x:c>
      <x:c r="E41" s="29" t="str">
        <x:f>'Historical Inputs'!F1062</x:f>
        <x:v>n.a.</x:v>
      </x:c>
      <x:c r="F41" s="29" t="str">
        <x:f>'Historical Inputs'!F1103</x:f>
        <x:v>n.a.</x:v>
      </x:c>
      <x:c r="G41" s="29" t="str">
        <x:f>'Historical Inputs'!F1144</x:f>
        <x:v>n.a.</x:v>
      </x:c>
      <x:c r="H41" s="29" t="str">
        <x:f>'Historical Inputs'!F1185</x:f>
        <x:v>n.a.</x:v>
      </x:c>
      <x:c r="I41" s="29" t="str">
        <x:f>'Historical Inputs'!F1226</x:f>
        <x:v>n.a.</x:v>
      </x:c>
      <x:c r="J41" s="29" t="str">
        <x:f>'Historical Inputs'!F1267</x:f>
        <x:v>n.a.</x:v>
      </x:c>
      <x:c r="K41" s="29" t="str">
        <x:f>'Historical Inputs'!F1308</x:f>
        <x:v>n.a.</x:v>
      </x:c>
      <x:c r="L41" s="29" t="str">
        <x:f>'Historical Inputs'!F1349</x:f>
        <x:v>n.a.</x:v>
      </x:c>
      <x:c r="M41" s="29" t="str">
        <x:f>'Historical Inputs'!F1390</x:f>
        <x:v>n.a.</x:v>
      </x:c>
      <x:c r="N41" s="30" t="str">
        <x:v>n.a.</x:v>
      </x:c>
      <x:c r="O41" s="31"/>
      <x:c r="P41" s="29" t="str">
        <x:f>'Historical Inputs'!F1431</x:f>
        <x:v>n.a.</x:v>
      </x:c>
      <x:c r="Q41" s="29" t="str">
        <x:f>'Historical Inputs'!F1472</x:f>
        <x:v>n.a.</x:v>
      </x:c>
      <x:c r="R41" s="31" t="str">
        <x:f>IF(COUNT(M41,Q41,P41)=3,M41+Q41-P41,"n.a.")</x:f>
        <x:v>n.a.</x:v>
      </x:c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 ht="24" customHeight="1">
      <x:c r="C42" s="2" t="str">
        <x:v>Cash common dividends paid</x:v>
      </x:c>
      <x:c r="D42" s="2" t="str">
        <x:v>USDm</x:v>
      </x:c>
      <x:c r="E42" s="25" t="n">
        <x:f>'Historical Inputs'!F1063</x:f>
        <x:v>3797</x:v>
      </x:c>
      <x:c r="F42" s="25" t="n">
        <x:f>'Historical Inputs'!F1104</x:f>
        <x:v>5020</x:v>
      </x:c>
      <x:c r="G42" s="25" t="n">
        <x:f>'Historical Inputs'!F1145</x:f>
        <x:v>5447</x:v>
      </x:c>
      <x:c r="H42" s="25" t="n">
        <x:f>'Historical Inputs'!F1186</x:f>
        <x:v>5352</x:v>
      </x:c>
      <x:c r="I42" s="25" t="n">
        <x:f>'Historical Inputs'!F1227</x:f>
        <x:v>5198</x:v>
      </x:c>
      <x:c r="J42" s="25" t="n">
        <x:f>'Historical Inputs'!F1268</x:f>
        <x:v>5003</x:v>
      </x:c>
      <x:c r="K42" s="25" t="n">
        <x:f>'Historical Inputs'!F1309</x:f>
        <x:v>5212</x:v>
      </x:c>
      <x:c r="L42" s="25" t="n">
        <x:f>'Historical Inputs'!F1350</x:f>
        <x:v>5199</x:v>
      </x:c>
      <x:c r="M42" s="25" t="n">
        <x:f>'Historical Inputs'!F1391</x:f>
        <x:v>5372</x:v>
      </x:c>
      <x:c r="N42" s="26" t="str">
        <x:v>n.a.</x:v>
      </x:c>
      <x:c r="O42" s="27"/>
      <x:c r="P42" s="25" t="n">
        <x:f>'Historical Inputs'!F1432</x:f>
        <x:v>2651</x:v>
      </x:c>
      <x:c r="Q42" s="25" t="n">
        <x:f>'Historical Inputs'!F1473</x:f>
        <x:v>2714</x:v>
      </x:c>
      <x:c r="R42" s="27" t="n">
        <x:f>IF(COUNT(M42,Q42,P42)=3,M42+Q42-P42,"n.a.")</x:f>
        <x:v>5435</x:v>
      </x:c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 ht="24" customHeight="1">
      <x:c r="C43" s="2" t="str">
        <x:v>Common share repurchases paid</x:v>
      </x:c>
      <x:c r="D43" s="2" t="str">
        <x:v>USDm</x:v>
      </x:c>
      <x:c r="E43" s="25" t="n">
        <x:f>'Historical Inputs'!F1064</x:f>
        <x:v>14541</x:v>
      </x:c>
      <x:c r="F43" s="25" t="n">
        <x:f>'Historical Inputs'!F1105</x:f>
        <x:v>14433</x:v>
      </x:c>
      <x:c r="G43" s="25" t="n">
        <x:f>'Historical Inputs'!F1146</x:f>
        <x:v>17571</x:v>
      </x:c>
      <x:c r="H43" s="25" t="n">
        <x:f>'Historical Inputs'!F1187</x:f>
        <x:v>2925</x:v>
      </x:c>
      <x:c r="I43" s="25" t="n">
        <x:f>'Historical Inputs'!F1228</x:f>
        <x:v>7601</x:v>
      </x:c>
      <x:c r="J43" s="25" t="n">
        <x:f>'Historical Inputs'!F1269</x:f>
        <x:v>3250</x:v>
      </x:c>
      <x:c r="K43" s="25" t="n">
        <x:f>'Historical Inputs'!F1310</x:f>
        <x:v>1977</x:v>
      </x:c>
      <x:c r="L43" s="25" t="n">
        <x:f>'Historical Inputs'!F1351</x:f>
        <x:v>2474</x:v>
      </x:c>
      <x:c r="M43" s="25" t="n">
        <x:f>'Historical Inputs'!F1392</x:f>
        <x:v>13250</x:v>
      </x:c>
      <x:c r="N43" s="26" t="str">
        <x:v>n.a.</x:v>
      </x:c>
      <x:c r="O43" s="27"/>
      <x:c r="P43" s="25" t="n">
        <x:f>'Historical Inputs'!F1433</x:f>
        <x:v>3750</x:v>
      </x:c>
      <x:c r="Q43" s="25" t="n">
        <x:f>'Historical Inputs'!F1474</x:f>
        <x:v>10300</x:v>
      </x:c>
      <x:c r="R43" s="27" t="n">
        <x:f>IF(COUNT(M43,Q43,P43)=3,M43+Q43-P43,"n.a.")</x:f>
        <x:v>19800</x:v>
      </x:c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 ht="24" customHeight="1">
      <x:c r="C44" s="2" t="str">
        <x:v>Gross loan charge-offs</x:v>
      </x:c>
      <x:c r="D44" s="2" t="str">
        <x:v>USDm</x:v>
      </x:c>
      <x:c r="E44" s="25" t="str">
        <x:f>'Historical Inputs'!F1065</x:f>
        <x:v>n.a.</x:v>
      </x:c>
      <x:c r="F44" s="25" t="str">
        <x:f>'Historical Inputs'!F1106</x:f>
        <x:v>n.a.</x:v>
      </x:c>
      <x:c r="G44" s="25" t="str">
        <x:f>'Historical Inputs'!F1147</x:f>
        <x:v>n.a.</x:v>
      </x:c>
      <x:c r="H44" s="25" t="str">
        <x:f>'Historical Inputs'!F1188</x:f>
        <x:v>n.a.</x:v>
      </x:c>
      <x:c r="I44" s="25" t="str">
        <x:f>'Historical Inputs'!F1229</x:f>
        <x:v>n.a.</x:v>
      </x:c>
      <x:c r="J44" s="25" t="str">
        <x:f>'Historical Inputs'!F1270</x:f>
        <x:v>n.a.</x:v>
      </x:c>
      <x:c r="K44" s="25" t="str">
        <x:f>'Historical Inputs'!F1311</x:f>
        <x:v>n.a.</x:v>
      </x:c>
      <x:c r="L44" s="25" t="str">
        <x:f>'Historical Inputs'!F1352</x:f>
        <x:v>n.a.</x:v>
      </x:c>
      <x:c r="M44" s="25" t="str">
        <x:f>'Historical Inputs'!F1393</x:f>
        <x:v>n.a.</x:v>
      </x:c>
      <x:c r="N44" s="26" t="str">
        <x:v>n.a.</x:v>
      </x:c>
      <x:c r="O44" s="27"/>
      <x:c r="P44" s="25" t="str">
        <x:f>'Historical Inputs'!F1434</x:f>
        <x:v>n.a.</x:v>
      </x:c>
      <x:c r="Q44" s="25" t="str">
        <x:f>'Historical Inputs'!F1475</x:f>
        <x:v>n.a.</x:v>
      </x:c>
      <x:c r="R44" s="27" t="str">
        <x:f>IF(COUNT(M44,Q44,P44)=3,M44+Q44-P44,"n.a.")</x:f>
        <x:v>n.a.</x:v>
      </x:c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 ht="24" customHeight="1">
      <x:c r="C45" s="2" t="str">
        <x:v>Loan recoveries</x:v>
      </x:c>
      <x:c r="D45" s="2" t="str">
        <x:v>USDm</x:v>
      </x:c>
      <x:c r="E45" s="25" t="str">
        <x:f>'Historical Inputs'!F1066</x:f>
        <x:v>n.a.</x:v>
      </x:c>
      <x:c r="F45" s="25" t="str">
        <x:f>'Historical Inputs'!F1107</x:f>
        <x:v>n.a.</x:v>
      </x:c>
      <x:c r="G45" s="25" t="str">
        <x:f>'Historical Inputs'!F1148</x:f>
        <x:v>n.a.</x:v>
      </x:c>
      <x:c r="H45" s="25" t="str">
        <x:f>'Historical Inputs'!F1189</x:f>
        <x:v>n.a.</x:v>
      </x:c>
      <x:c r="I45" s="25" t="str">
        <x:f>'Historical Inputs'!F1230</x:f>
        <x:v>n.a.</x:v>
      </x:c>
      <x:c r="J45" s="25" t="str">
        <x:f>'Historical Inputs'!F1271</x:f>
        <x:v>n.a.</x:v>
      </x:c>
      <x:c r="K45" s="25" t="str">
        <x:f>'Historical Inputs'!F1312</x:f>
        <x:v>n.a.</x:v>
      </x:c>
      <x:c r="L45" s="25" t="str">
        <x:f>'Historical Inputs'!F1353</x:f>
        <x:v>n.a.</x:v>
      </x:c>
      <x:c r="M45" s="25" t="str">
        <x:f>'Historical Inputs'!F1394</x:f>
        <x:v>n.a.</x:v>
      </x:c>
      <x:c r="N45" s="26" t="str">
        <x:v>n.a.</x:v>
      </x:c>
      <x:c r="O45" s="27"/>
      <x:c r="P45" s="25" t="str">
        <x:f>'Historical Inputs'!F1435</x:f>
        <x:v>n.a.</x:v>
      </x:c>
      <x:c r="Q45" s="25" t="str">
        <x:f>'Historical Inputs'!F1476</x:f>
        <x:v>n.a.</x:v>
      </x:c>
      <x:c r="R45" s="27" t="str">
        <x:f>IF(COUNT(M45,Q45,P45)=3,M45+Q45-P45,"n.a.")</x:f>
        <x:v>n.a.</x:v>
      </x:c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 ht="24" customHeight="1">
      <x:c r="C46" s="2" t="str">
        <x:v>Net loan charge-offs</x:v>
      </x:c>
      <x:c r="D46" s="2" t="str">
        <x:v>USDm</x:v>
      </x:c>
      <x:c r="E46" s="27" t="str">
        <x:f>IF(COUNT(E44,E45)=2,E44-E45,"n.a.")</x:f>
        <x:v>n.a.</x:v>
      </x:c>
      <x:c r="F46" s="27" t="str">
        <x:f>IF(COUNT(F44,F45)=2,F44-F45,"n.a.")</x:f>
        <x:v>n.a.</x:v>
      </x:c>
      <x:c r="G46" s="27" t="str">
        <x:f>IF(COUNT(G44,G45)=2,G44-G45,"n.a.")</x:f>
        <x:v>n.a.</x:v>
      </x:c>
      <x:c r="H46" s="27" t="str">
        <x:f>IF(COUNT(H44,H45)=2,H44-H45,"n.a.")</x:f>
        <x:v>n.a.</x:v>
      </x:c>
      <x:c r="I46" s="27" t="str">
        <x:f>IF(COUNT(I44,I45)=2,I44-I45,"n.a.")</x:f>
        <x:v>n.a.</x:v>
      </x:c>
      <x:c r="J46" s="27" t="str">
        <x:f>IF(COUNT(J44,J45)=2,J44-J45,"n.a.")</x:f>
        <x:v>n.a.</x:v>
      </x:c>
      <x:c r="K46" s="27" t="str">
        <x:f>IF(COUNT(K44,K45)=2,K44-K45,"n.a.")</x:f>
        <x:v>n.a.</x:v>
      </x:c>
      <x:c r="L46" s="27" t="str">
        <x:f>IF(COUNT(L44,L45)=2,L44-L45,"n.a.")</x:f>
        <x:v>n.a.</x:v>
      </x:c>
      <x:c r="M46" s="27" t="str">
        <x:f>IF(COUNT(M44,M45)=2,M44-M45,"n.a.")</x:f>
        <x:v>n.a.</x:v>
      </x:c>
      <x:c r="N46" s="26" t="str">
        <x:v>n.a.</x:v>
      </x:c>
      <x:c r="O46" s="27"/>
      <x:c r="P46" s="27" t="str">
        <x:f>IF(COUNT(P44,P45)=2,P44-P45,"n.a.")</x:f>
        <x:v>n.a.</x:v>
      </x:c>
      <x:c r="Q46" s="27" t="str">
        <x:f>IF(COUNT(Q44,Q45)=2,Q44-Q45,"n.a.")</x:f>
        <x:v>n.a.</x:v>
      </x:c>
      <x:c r="R46" s="27" t="str">
        <x:f>IF(COUNT(M46,Q46,P46)=3,M46+Q46-P46,"n.a.")</x:f>
        <x:v>n.a.</x:v>
      </x:c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 ht="24" customHeight="1">
      <x:c r="C47" s="4" t="str">
        <x:v>Actual standardized CET1 ratio</x:v>
      </x:c>
      <x:c r="D47" s="4" t="str">
        <x:v>%</x:v>
      </x:c>
      <x:c r="E47" s="35" t="str">
        <x:f>'Historical Inputs'!F1068</x:f>
        <x:v>n.a.</x:v>
      </x:c>
      <x:c r="F47" s="35" t="str">
        <x:f>'Historical Inputs'!F1109</x:f>
        <x:v>n.a.</x:v>
      </x:c>
      <x:c r="G47" s="35" t="str">
        <x:f>'Historical Inputs'!F1150</x:f>
        <x:v>n.a.</x:v>
      </x:c>
      <x:c r="H47" s="35" t="str">
        <x:f>'Historical Inputs'!F1191</x:f>
        <x:v>n.a.</x:v>
      </x:c>
      <x:c r="I47" s="35" t="str">
        <x:f>'Historical Inputs'!F1232</x:f>
        <x:v>n.a.</x:v>
      </x:c>
      <x:c r="J47" s="35" t="str">
        <x:f>'Historical Inputs'!F1273</x:f>
        <x:v>n.a.</x:v>
      </x:c>
      <x:c r="K47" s="35" t="str">
        <x:f>'Historical Inputs'!F1314</x:f>
        <x:v>n.a.</x:v>
      </x:c>
      <x:c r="L47" s="35" t="str">
        <x:f>'Historical Inputs'!F1355</x:f>
        <x:v>n.a.</x:v>
      </x:c>
      <x:c r="M47" s="35" t="str">
        <x:f>'Historical Inputs'!F1396</x:f>
        <x:v>n.a.</x:v>
      </x:c>
      <x:c r="N47" s="36" t="str">
        <x:v>n.a.</x:v>
      </x:c>
      <x:c r="O47" s="37"/>
      <x:c r="P47" s="35" t="str">
        <x:f>'Historical Inputs'!F1437</x:f>
        <x:v>n.a.</x:v>
      </x:c>
      <x:c r="Q47" s="35" t="n">
        <x:f>'Historical Inputs'!F1478</x:f>
        <x:v>0.1278</x:v>
      </x:c>
      <x:c r="R47" s="37" t="n">
        <x:f>Q47</x:f>
        <x:v>0.1278</x:v>
      </x:c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 ht="24" customHeight="1">
      <x:c r="C48" s="4" t="str">
        <x:v>Return on two-point common equity</x:v>
      </x:c>
      <x:c r="D48" s="4" t="str">
        <x:v>%</x:v>
      </x:c>
      <x:c r="E48" s="37" t="n">
        <x:f>IF(COUNT(E36,E11,$U$62)=3,E36/AVERAGE(E11,$U$62),"n.a.")</x:f>
        <x:v>-0.04155372088580472</x:v>
      </x:c>
      <x:c r="F48" s="37" t="n">
        <x:f>IF(COUNT(F36,F11,E11)=3,F36/AVERAGE(F11,E11),"n.a.")</x:f>
        <x:v>0.09281079591478843</x:v>
      </x:c>
      <x:c r="G48" s="37" t="n">
        <x:f>IF(COUNT(G36,G11,F11)=3,G36/AVERAGE(G11,F11),"n.a.")</x:f>
        <x:v>0.10294542549756105</x:v>
      </x:c>
      <x:c r="H48" s="37" t="n">
        <x:f>IF(COUNT(H36,H11,G11)=3,H36/AVERAGE(H11,G11),"n.a.")</x:f>
        <x:v>0.055621241807985944</x:v>
      </x:c>
      <x:c r="I48" s="37" t="n">
        <x:f>IF(COUNT(I36,I11,H11)=3,I36/AVERAGE(I11,H11),"n.a.")</x:f>
        <x:v>0.11438836829329446</x:v>
      </x:c>
      <x:c r="J48" s="37" t="n">
        <x:f>IF(COUNT(J36,J11,I11)=3,J36/AVERAGE(J11,I11),"n.a.")</x:f>
        <x:v>0.0750333405445668</x:v>
      </x:c>
      <x:c r="K48" s="37" t="n">
        <x:f>IF(COUNT(K36,K11,J11)=3,K36/AVERAGE(K11,J11),"n.a.")</x:f>
        <x:v>0.04242704305128808</x:v>
      </x:c>
      <x:c r="L48" s="37" t="n">
        <x:f>IF(COUNT(L36,L11,K11)=3,L36/AVERAGE(L11,K11),"n.a.")</x:f>
        <x:v>0.060528102144473996</x:v>
      </x:c>
      <x:c r="M48" s="37" t="n">
        <x:f>IF(COUNT(M36,M11,L11)=3,M36/AVERAGE(M11,L11),"n.a.")</x:f>
        <x:v>0.06799673097660769</x:v>
      </x:c>
      <x:c r="N48" s="36" t="str">
        <x:v>n.a.</x:v>
      </x:c>
      <x:c r="O48" s="37"/>
      <x:c r="P48" s="37" t="str">
        <x:v>n.a.</x:v>
      </x:c>
      <x:c r="Q48" s="37" t="str">
        <x:v>n.a.</x:v>
      </x:c>
      <x:c r="R48" s="37" t="n">
        <x:f>IF(COUNT(R36,P11,Q11)=3,R36/AVERAGE(P11,Q11),"n.a.")</x:f>
        <x:v>0.08453858739344064</x:v>
      </x:c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 ht="24" customHeight="1">
      <x:c r="C49" s="4" t="str">
        <x:v>Return on two-point tangible equity</x:v>
      </x:c>
      <x:c r="D49" s="4" t="str">
        <x:v>%</x:v>
      </x:c>
      <x:c r="E49" s="37" t="n">
        <x:f>IF(COUNT(E36,E15,$U$63)=3,E36/AVERAGE(E15,$U$63),"n.a.")</x:f>
        <x:v>-0.048234985207444236</x:v>
      </x:c>
      <x:c r="F49" s="37" t="n">
        <x:f>IF(COUNT(F36,F15,E15)=3,F36/AVERAGE(F15,E15),"n.a.")</x:f>
        <x:v>0.10907119931978058</x:v>
      </x:c>
      <x:c r="G49" s="37" t="n">
        <x:f>IF(COUNT(G36,G15,F15)=3,G36/AVERAGE(G15,F15),"n.a.")</x:f>
        <x:v>0.12118133300077442</x:v>
      </x:c>
      <x:c r="H49" s="37" t="n">
        <x:f>IF(COUNT(H36,H15,G15)=3,H36/AVERAGE(H15,G15),"n.a.")</x:f>
        <x:v>0.06538040098208696</x:v>
      </x:c>
      <x:c r="I49" s="37" t="n">
        <x:f>IF(COUNT(I36,I15,H15)=3,I36/AVERAGE(I15,H15),"n.a.")</x:f>
        <x:v>0.13372024501218868</x:v>
      </x:c>
      <x:c r="J49" s="37" t="n">
        <x:f>IF(COUNT(J36,J15,I15)=3,J36/AVERAGE(J15,I15),"n.a.")</x:f>
        <x:v>0.08691886919163239</x:v>
      </x:c>
      <x:c r="K49" s="37" t="n">
        <x:f>IF(COUNT(K36,K15,J15)=3,K36/AVERAGE(K15,J15),"n.a.")</x:f>
        <x:v>0.04872986939608346</x:v>
      </x:c>
      <x:c r="L49" s="37" t="n">
        <x:f>IF(COUNT(L36,L15,K15)=3,L36/AVERAGE(L15,K15),"n.a.")</x:f>
        <x:v>0.06908091199079551</x:v>
      </x:c>
      <x:c r="M49" s="37" t="n">
        <x:f>IF(COUNT(M36,M15,L15)=3,M36/AVERAGE(M15,L15),"n.a.")</x:f>
        <x:v>0.07720392037597548</x:v>
      </x:c>
      <x:c r="N49" s="36" t="str">
        <x:v>n.a.</x:v>
      </x:c>
      <x:c r="O49" s="37"/>
      <x:c r="P49" s="37" t="str">
        <x:v>n.a.</x:v>
      </x:c>
      <x:c r="Q49" s="37" t="str">
        <x:v>n.a.</x:v>
      </x:c>
      <x:c r="R49" s="37" t="n">
        <x:f>IF(COUNT(R36,P15,Q15)=3,R36/AVERAGE(P15,Q15),"n.a.")</x:f>
        <x:v>0.0960779505861473</x:v>
      </x:c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 ht="24" customHeight="1">
      <x:c r="C50" s="4" t="str">
        <x:v>Return on two-point assets</x:v>
      </x:c>
      <x:c r="D50" s="4" t="str">
        <x:v>%</x:v>
      </x:c>
      <x:c r="E50" s="37" t="n">
        <x:f>IF(COUNT(E36,E7,$U$64)=3,E36/AVERAGE(E7,$U$64),"n.a.")</x:f>
        <x:v>-0.004428618516445814</x:v>
      </x:c>
      <x:c r="F50" s="37" t="n">
        <x:f>IF(COUNT(F36,F7,E7)=3,F36/AVERAGE(F7,E7),"n.a.")</x:f>
        <x:v>0.008867911681536063</x:v>
      </x:c>
      <x:c r="G50" s="37" t="n">
        <x:f>IF(COUNT(G36,G7,F7)=3,G36/AVERAGE(G7,F7),"n.a.")</x:f>
        <x:v>0.009394239326919374</x:v>
      </x:c>
      <x:c r="H50" s="37" t="n">
        <x:f>IF(COUNT(H36,H7,G7)=3,H36/AVERAGE(H7,G7),"n.a.")</x:f>
        <x:v>0.0046918211095380415</x:v>
      </x:c>
      <x:c r="I50" s="37" t="n">
        <x:f>IF(COUNT(I36,I7,H7)=3,I36/AVERAGE(I7,H7),"n.a.")</x:f>
        <x:v>0.009122390683366293</x:v>
      </x:c>
      <x:c r="J50" s="37" t="n">
        <x:f>IF(COUNT(J36,J7,I7)=3,J36/AVERAGE(J7,I7),"n.a.")</x:f>
        <x:v>0.005819881053525914</x:v>
      </x:c>
      <x:c r="K50" s="37" t="n">
        <x:f>IF(COUNT(K36,K7,J7)=3,K36/AVERAGE(K7,J7),"n.a.")</x:f>
        <x:v>0.0032511907227169186</x:v>
      </x:c>
      <x:c r="L50" s="37" t="n">
        <x:f>IF(COUNT(L36,L7,K7)=3,L36/AVERAGE(L7,K7),"n.a.")</x:f>
        <x:v>0.004809289509112907</x:v>
      </x:c>
      <x:c r="M50" s="37" t="n">
        <x:f>IF(COUNT(M36,M7,L7)=3,M36/AVERAGE(M7,L7),"n.a.")</x:f>
        <x:v>0.00519785148020607</x:v>
      </x:c>
      <x:c r="N50" s="36" t="str">
        <x:v>n.a.</x:v>
      </x:c>
      <x:c r="O50" s="37"/>
      <x:c r="P50" s="37" t="str">
        <x:v>n.a.</x:v>
      </x:c>
      <x:c r="Q50" s="37" t="str">
        <x:v>n.a.</x:v>
      </x:c>
      <x:c r="R50" s="37" t="n">
        <x:f>IF(COUNT(R36,P7,Q7)=3,R36/AVERAGE(P7,Q7),"n.a.")</x:f>
        <x:v>0.005965462880698355</x:v>
      </x:c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 ht="24" customHeight="1">
      <x:c r="C51" s="4" t="str">
        <x:v>Noninterest expense / net revenue</x:v>
      </x:c>
      <x:c r="D51" s="4" t="str">
        <x:v>%</x:v>
      </x:c>
      <x:c r="E51" s="37" t="n">
        <x:f>IF(AND(ISNUMBER(E31),ISNUMBER(E30),E30&lt;&gt;0),E31/E30,"n.a.")</x:f>
        <x:v>0.582960631660317</x:v>
      </x:c>
      <x:c r="F51" s="37" t="n">
        <x:f>IF(AND(ISNUMBER(F31),ISNUMBER(F30),F30&lt;&gt;0),F31/F30,"n.a.")</x:f>
        <x:v>0.5743130095808054</x:v>
      </x:c>
      <x:c r="G51" s="37" t="n">
        <x:f>IF(AND(ISNUMBER(G31),ISNUMBER(G30),G30&lt;&gt;0),G31/G30,"n.a.")</x:f>
        <x:v>0.5699308617634913</x:v>
      </x:c>
      <x:c r="H51" s="37" t="n">
        <x:f>IF(AND(ISNUMBER(H31),ISNUMBER(H30),H30&lt;&gt;0),H31/H30,"n.a.")</x:f>
        <x:v>0.5877273148700017</x:v>
      </x:c>
      <x:c r="I51" s="37" t="n">
        <x:f>IF(AND(ISNUMBER(I31),ISNUMBER(I30),I30&lt;&gt;0),I31/I30,"n.a.")</x:f>
        <x:v>0.670427355183351</x:v>
      </x:c>
      <x:c r="J51" s="37" t="n">
        <x:f>IF(AND(ISNUMBER(J31),ISNUMBER(J30),J30&lt;&gt;0),J31/J30,"n.a.")</x:f>
        <x:v>0.6808250816321113</x:v>
      </x:c>
      <x:c r="K51" s="37" t="n">
        <x:f>IF(AND(ISNUMBER(K31),ISNUMBER(K30),K30&lt;&gt;0),K31/K30,"n.a.")</x:f>
        <x:v>0.7169574462634182</x:v>
      </x:c>
      <x:c r="L51" s="37" t="n">
        <x:f>IF(AND(ISNUMBER(L31),ISNUMBER(L30),L30&lt;&gt;0),L31/L30,"n.a.")</x:f>
        <x:v>0.6635985233269741</x:v>
      </x:c>
      <x:c r="M51" s="37" t="n">
        <x:f>IF(AND(ISNUMBER(M31),ISNUMBER(M30),M30&lt;&gt;0),M31/M30,"n.a.")</x:f>
        <x:v>0.6468993839835729</x:v>
      </x:c>
      <x:c r="N51" s="36" t="str">
        <x:v>n.a.</x:v>
      </x:c>
      <x:c r="O51" s="37"/>
      <x:c r="P51" s="37" t="n">
        <x:f>IF(AND(ISNUMBER(P31),ISNUMBER(P30),P30&lt;&gt;0),P31/P30,"n.a.")</x:f>
        <x:v>0.6241216715976331</x:v>
      </x:c>
      <x:c r="Q51" s="37" t="n">
        <x:f>IF(AND(ISNUMBER(Q31),ISNUMBER(Q30),Q30&lt;&gt;0),Q31/Q30,"n.a.")</x:f>
        <x:v>0.5774610822081419</x:v>
      </x:c>
      <x:c r="R51" s="37" t="n">
        <x:f>IF(AND(ISNUMBER(R31),ISNUMBER(R30),R30&lt;&gt;0),R31/R30,"n.a.")</x:f>
        <x:v>0.6201401050788091</x:v>
      </x:c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 ht="24" customHeight="1">
      <x:c r="C52" s="4" t="str">
        <x:v>Gross loans / deposits</x:v>
      </x:c>
      <x:c r="D52" s="4" t="str">
        <x:v>%</x:v>
      </x:c>
      <x:c r="E52" s="37" t="n">
        <x:f>IF(AND(ISNUMBER(E21),ISNUMBER(E24),E24&lt;&gt;0),E21/E24,"n.a.")</x:f>
        <x:v>0.6949559397471614</x:v>
      </x:c>
      <x:c r="F52" s="37" t="n">
        <x:f>IF(AND(ISNUMBER(F21),ISNUMBER(F24),F24&lt;&gt;0),F21/F24,"n.a.")</x:f>
        <x:v>0.6753022691157456</x:v>
      </x:c>
      <x:c r="G52" s="37" t="n">
        <x:f>IF(AND(ISNUMBER(G21),ISNUMBER(G24),G24&lt;&gt;0),G21/G24,"n.a.")</x:f>
        <x:v>0.6533621647876404</x:v>
      </x:c>
      <x:c r="H52" s="37" t="str">
        <x:f>IF(AND(ISNUMBER(H21),ISNUMBER(H24),H24&lt;&gt;0),H21/H24,"n.a.")</x:f>
        <x:v>n.a.</x:v>
      </x:c>
      <x:c r="I52" s="37" t="str">
        <x:f>IF(AND(ISNUMBER(I21),ISNUMBER(I24),I24&lt;&gt;0),I21/I24,"n.a.")</x:f>
        <x:v>n.a.</x:v>
      </x:c>
      <x:c r="J52" s="37" t="n">
        <x:f>IF(AND(ISNUMBER(J21),ISNUMBER(J24),J24&lt;&gt;0),J21/J24,"n.a.")</x:f>
        <x:v>0.4811443137909476</x:v>
      </x:c>
      <x:c r="K52" s="37" t="n">
        <x:f>IF(AND(ISNUMBER(K21),ISNUMBER(K24),K24&lt;&gt;0),K21/K24,"n.a.")</x:f>
        <x:v>0.5267609142334916</x:v>
      </x:c>
      <x:c r="L52" s="37" t="n">
        <x:f>IF(AND(ISNUMBER(L21),ISNUMBER(L24),L24&lt;&gt;0),L21/L24,"n.a.")</x:f>
        <x:v>0.5406856432830034</x:v>
      </x:c>
      <x:c r="M52" s="37" t="n">
        <x:f>IF(AND(ISNUMBER(M21),ISNUMBER(M24),M24&lt;&gt;0),M21/M24,"n.a.")</x:f>
        <x:v>0.535939349075538</x:v>
      </x:c>
      <x:c r="N52" s="36" t="str">
        <x:v>n.a.</x:v>
      </x:c>
      <x:c r="O52" s="37"/>
      <x:c r="P52" s="37" t="n">
        <x:f>IF(AND(ISNUMBER(P21),ISNUMBER(P24),P24&lt;&gt;0),P21/P24,"n.a.")</x:f>
        <x:v>0.5342324300875062</x:v>
      </x:c>
      <x:c r="Q52" s="37" t="n">
        <x:f>IF(AND(ISNUMBER(Q21),ISNUMBER(Q24),Q24&lt;&gt;0),Q21/Q24,"n.a.")</x:f>
        <x:v>0.531726033711486</x:v>
      </x:c>
      <x:c r="R52" s="37" t="n">
        <x:f>Q52</x:f>
        <x:v>0.531726033711486</x:v>
      </x:c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 ht="24" customHeight="1">
      <x:c r="C53" s="4" t="str">
        <x:v>Loan allowance / gross loans</x:v>
      </x:c>
      <x:c r="D53" s="4" t="str">
        <x:v>%</x:v>
      </x:c>
      <x:c r="E53" s="37" t="n">
        <x:f>IF(AND(ISNUMBER(E23),ISNUMBER(E21),E21&lt;&gt;0),E23/E21,"n.a.")</x:f>
        <x:v>0.018522294215887046</x:v>
      </x:c>
      <x:c r="F53" s="37" t="n">
        <x:f>IF(AND(ISNUMBER(F23),ISNUMBER(F21),F21&lt;&gt;0),F23/F21,"n.a.")</x:f>
        <x:v>0.017999228291308338</x:v>
      </x:c>
      <x:c r="G53" s="37" t="n">
        <x:f>IF(AND(ISNUMBER(G23),ISNUMBER(G21),G21&lt;&gt;0),G23/G21,"n.a.")</x:f>
        <x:v>0.023647465342259925</x:v>
      </x:c>
      <x:c r="H53" s="37" t="str">
        <x:f>IF(AND(ISNUMBER(H23),ISNUMBER(H21),H21&lt;&gt;0),H23/H21,"n.a.")</x:f>
        <x:v>n.a.</x:v>
      </x:c>
      <x:c r="I53" s="37" t="str">
        <x:f>IF(AND(ISNUMBER(I23),ISNUMBER(I21),I21&lt;&gt;0),I23/I21,"n.a.")</x:f>
        <x:v>n.a.</x:v>
      </x:c>
      <x:c r="J53" s="37" t="n">
        <x:f>IF(AND(ISNUMBER(J23),ISNUMBER(J21),J21&lt;&gt;0),J23/J21,"n.a.")</x:f>
        <x:v>0.025826928841287785</x:v>
      </x:c>
      <x:c r="K53" s="37" t="n">
        <x:f>IF(AND(ISNUMBER(K23),ISNUMBER(K21),K21&lt;&gt;0),K23/K21,"n.a.")</x:f>
        <x:v>0.026321439243822548</x:v>
      </x:c>
      <x:c r="L53" s="37" t="n">
        <x:f>IF(AND(ISNUMBER(L23),ISNUMBER(L21),L21&lt;&gt;0),L23/L21,"n.a.")</x:f>
        <x:v>0.026744882560965775</x:v>
      </x:c>
      <x:c r="M53" s="37" t="n">
        <x:f>IF(AND(ISNUMBER(M23),ISNUMBER(M21),M21&lt;&gt;0),M23/M21,"n.a.")</x:f>
        <x:v>0.025586589208087953</x:v>
      </x:c>
      <x:c r="N53" s="36" t="str">
        <x:v>n.a.</x:v>
      </x:c>
      <x:c r="O53" s="37"/>
      <x:c r="P53" s="37" t="n">
        <x:f>IF(AND(ISNUMBER(P23),ISNUMBER(P21),P21&lt;&gt;0),P23/P21,"n.a.")</x:f>
        <x:v>0.026364006093651988</x:v>
      </x:c>
      <x:c r="Q53" s="37" t="n">
        <x:f>IF(AND(ISNUMBER(Q23),ISNUMBER(Q21),Q21&lt;&gt;0),Q23/Q21,"n.a.")</x:f>
        <x:v>0.02515063163226478</x:v>
      </x:c>
      <x:c r="R53" s="37" t="n">
        <x:f>Q53</x:f>
        <x:v>0.02515063163226478</x:v>
      </x:c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 ht="24" customHeight="1">
      <x:c r="C54" s="4" t="str">
        <x:v>Net charge-offs / period-end loans</x:v>
      </x:c>
      <x:c r="D54" s="4" t="str">
        <x:v>%</x:v>
      </x:c>
      <x:c r="E54" s="37" t="str">
        <x:f>IF(AND(ISNUMBER(E46),ISNUMBER(E21),E21&lt;&gt;0),E46/E21,"n.a.")</x:f>
        <x:v>n.a.</x:v>
      </x:c>
      <x:c r="F54" s="37" t="str">
        <x:f>IF(AND(ISNUMBER(F46),ISNUMBER(F21),F21&lt;&gt;0),F46/F21,"n.a.")</x:f>
        <x:v>n.a.</x:v>
      </x:c>
      <x:c r="G54" s="37" t="str">
        <x:f>IF(AND(ISNUMBER(G46),ISNUMBER(G21),G21&lt;&gt;0),G46/G21,"n.a.")</x:f>
        <x:v>n.a.</x:v>
      </x:c>
      <x:c r="H54" s="37" t="str">
        <x:f>IF(AND(ISNUMBER(H46),ISNUMBER(H21),H21&lt;&gt;0),H46/H21,"n.a.")</x:f>
        <x:v>n.a.</x:v>
      </x:c>
      <x:c r="I54" s="37" t="str">
        <x:f>IF(AND(ISNUMBER(I46),ISNUMBER(I21),I21&lt;&gt;0),I46/I21,"n.a.")</x:f>
        <x:v>n.a.</x:v>
      </x:c>
      <x:c r="J54" s="37" t="str">
        <x:f>IF(AND(ISNUMBER(J46),ISNUMBER(J21),J21&lt;&gt;0),J46/J21,"n.a.")</x:f>
        <x:v>n.a.</x:v>
      </x:c>
      <x:c r="K54" s="37" t="str">
        <x:f>IF(AND(ISNUMBER(K46),ISNUMBER(K21),K21&lt;&gt;0),K46/K21,"n.a.")</x:f>
        <x:v>n.a.</x:v>
      </x:c>
      <x:c r="L54" s="37" t="str">
        <x:f>IF(AND(ISNUMBER(L46),ISNUMBER(L21),L21&lt;&gt;0),L46/L21,"n.a.")</x:f>
        <x:v>n.a.</x:v>
      </x:c>
      <x:c r="M54" s="37" t="str">
        <x:f>IF(AND(ISNUMBER(M46),ISNUMBER(M21),M21&lt;&gt;0),M46/M21,"n.a.")</x:f>
        <x:v>n.a.</x:v>
      </x:c>
      <x:c r="N54" s="36" t="str">
        <x:v>n.a.</x:v>
      </x:c>
      <x:c r="O54" s="37"/>
      <x:c r="P54" s="37" t="str">
        <x:f>IF(AND(ISNUMBER(P46),ISNUMBER(P21),P21&lt;&gt;0),P46/P21,"n.a.")</x:f>
        <x:v>n.a.</x:v>
      </x:c>
      <x:c r="Q54" s="37" t="str">
        <x:f>IF(AND(ISNUMBER(Q46),ISNUMBER(Q21),Q21&lt;&gt;0),Q46/Q21,"n.a.")</x:f>
        <x:v>n.a.</x:v>
      </x:c>
      <x:c r="R54" s="37" t="str">
        <x:f>IF(AND(ISNUMBER(R46),ISNUMBER(Q21),Q21&lt;&gt;0),R46/Q21,"n.a.")</x:f>
        <x:v>n.a.</x:v>
      </x:c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 ht="24" customHeight="1">
      <x:c r="C55" s="2" t="str">
        <x:v>Parent less common income</x:v>
      </x:c>
      <x:c r="D55" s="2" t="str">
        <x:v>USDm</x:v>
      </x:c>
      <x:c r="E55" s="27" t="n">
        <x:f>IF(COUNT(E37,E36)=2,E37-E36,"n.a.")</x:f>
        <x:v>1250</x:v>
      </x:c>
      <x:c r="F55" s="27" t="n">
        <x:f>IF(COUNT(F37,F36)=2,F37-F36,"n.a.")</x:f>
        <x:v>1374</x:v>
      </x:c>
      <x:c r="G55" s="27" t="n">
        <x:f>IF(COUNT(G37,G36)=2,G37-G36,"n.a.")</x:f>
        <x:v>1230</x:v>
      </x:c>
      <x:c r="H55" s="27" t="n">
        <x:f>IF(COUNT(H37,H36)=2,H37-H36,"n.a.")</x:f>
        <x:v>1168</x:v>
      </x:c>
      <x:c r="I55" s="27" t="n">
        <x:f>IF(COUNT(I37,I36)=2,I37-I36,"n.a.")</x:f>
        <x:v>1194</x:v>
      </x:c>
      <x:c r="J55" s="27" t="n">
        <x:f>IF(COUNT(J37,J36)=2,J37-J36,"n.a.")</x:f>
        <x:v>1145</x:v>
      </x:c>
      <x:c r="K55" s="27" t="n">
        <x:f>IF(COUNT(K37,K36)=2,K37-K36,"n.a.")</x:f>
        <x:v>1378</x:v>
      </x:c>
      <x:c r="L55" s="27" t="n">
        <x:f>IF(COUNT(L37,L36)=2,L37-L36,"n.a.")</x:f>
        <x:v>1224</x:v>
      </x:c>
      <x:c r="M55" s="27" t="n">
        <x:f>IF(COUNT(M37,M36)=2,M37-M36,"n.a.")</x:f>
        <x:v>1285</x:v>
      </x:c>
      <x:c r="N55" s="26" t="str">
        <x:v>n.a.</x:v>
      </x:c>
      <x:c r="O55" s="27"/>
      <x:c r="P55" s="27" t="n">
        <x:f>IF(COUNT(P37,P36)=2,P37-P36,"n.a.")</x:f>
        <x:v>649</x:v>
      </x:c>
      <x:c r="Q55" s="27" t="n">
        <x:f>IF(COUNT(Q37,Q36)=2,Q37-Q36,"n.a.")</x:f>
        <x:v>746</x:v>
      </x:c>
      <x:c r="R55" s="27" t="n">
        <x:f>IF(COUNT(M55,Q55,P55)=3,M55+Q55-P55,"n.a.")</x:f>
        <x:v>1382</x:v>
      </x:c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10" t="str">
        <x:v>FY2016 opening reference</x:v>
      </x:c>
      <x:c r="U60" s="10" t="str">
        <x:v>Value</x:v>
      </x:c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 t="str">
        <x:v>Common equity</x:v>
      </x:c>
      <x:c r="U62" s="6" t="n">
        <x:f>IF(ISNUMBER('Historical Inputs'!F995),'Historical Inputs'!F995,IF(AND(COUNT('Historical Inputs'!F993,'Historical Inputs'!F994)=2,'Historical Inputs'!F994&gt;=1),'Historical Inputs'!F993-'Historical Inputs'!F994,IF(COUNT('Historical Inputs'!F1029,'Historical Inputs'!F999)=2,'Historical Inputs'!F1029*'Historical Inputs'!F999,"n.a.")))</x:f>
        <x:v>205867</x:v>
      </x:c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 t="str">
        <x:v>Selected TCE</x:v>
      </x:c>
      <x:c r="U63" s="6" t="n">
        <x:f>IF(ISNUMBER('Historical Inputs'!F1031),'Historical Inputs'!F1031,IF(COUNT('Historical Inputs'!F1030,'Historical Inputs'!F999)=2,'Historical Inputs'!F1030*'Historical Inputs'!F999,IF(COUNT(U62,'Historical Inputs'!F996,'Historical Inputs'!F997)=3,U62-'Historical Inputs'!F996-'Historical Inputs'!F997,"n.a.")))</x:f>
        <x:v>179094</x:v>
      </x:c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 t="str">
        <x:v>Assets</x:v>
      </x:c>
      <x:c r="U64" s="6" t="n">
        <x:f>'Historical Inputs'!F991</x:f>
        <x:v>1792077</x:v>
      </x:c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 ht="24" customHeight="1">
      <x:c r="C67" s="10" t="str">
        <x:v>Year</x:v>
      </x:c>
      <x:c r="D67" s="10" t="str">
        <x:v>Net revenue</x:v>
      </x:c>
      <x:c r="E67" s="10" t="str">
        <x:v>Common income</x:v>
      </x:c>
      <x:c r="F67" s="10" t="str">
        <x:v>TBV/share</x:v>
      </x:c>
      <x:c r="G67" s="10" t="str">
        <x:v>ROTE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 ht="24" customHeight="1">
      <x:c r="C68" s="2" t="str">
        <x:v>2017</x:v>
      </x:c>
      <x:c r="D68" s="2" t="n">
        <x:f>E30</x:f>
        <x:v>72444</x:v>
      </x:c>
      <x:c r="E68" s="2" t="n">
        <x:f>E36</x:f>
        <x:v>-8048</x:v>
      </x:c>
      <x:c r="F68" s="31" t="n">
        <x:f>E18</x:f>
        <x:v>60.16</x:v>
      </x:c>
      <x:c r="G68" s="18" t="n">
        <x:f>E49</x:f>
        <x:v>-0.048234985207444236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 ht="24" customHeight="1">
      <x:c r="C69" s="2" t="str">
        <x:v>2018</x:v>
      </x:c>
      <x:c r="D69" s="2" t="n">
        <x:f>F30</x:f>
        <x:v>72854</x:v>
      </x:c>
      <x:c r="E69" s="2" t="n">
        <x:f>F36</x:f>
        <x:v>16671</x:v>
      </x:c>
      <x:c r="F69" s="31" t="n">
        <x:f>F18</x:f>
        <x:v>63.79</x:v>
      </x:c>
      <x:c r="G69" s="18" t="n">
        <x:f>F49</x:f>
        <x:v>0.10907119931978058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 ht="24" customHeight="1">
      <x:c r="C70" s="2" t="str">
        <x:v>2019</x:v>
      </x:c>
      <x:c r="D70" s="2" t="n">
        <x:f>G30</x:f>
        <x:v>75067</x:v>
      </x:c>
      <x:c r="E70" s="2" t="n">
        <x:f>G36</x:f>
        <x:v>18171</x:v>
      </x:c>
      <x:c r="F70" s="31" t="n">
        <x:f>G18</x:f>
        <x:v>70.39</x:v>
      </x:c>
      <x:c r="G70" s="18" t="n">
        <x:f>G49</x:f>
        <x:v>0.12118133300077442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 ht="24" customHeight="1">
      <x:c r="C71" s="2" t="str">
        <x:v>2020</x:v>
      </x:c>
      <x:c r="D71" s="2" t="n">
        <x:f>H30</x:f>
        <x:v>75501</x:v>
      </x:c>
      <x:c r="E71" s="2" t="n">
        <x:f>H36</x:f>
        <x:v>9879</x:v>
      </x:c>
      <x:c r="F71" s="31" t="n">
        <x:f>H18</x:f>
        <x:v>73.67</x:v>
      </x:c>
      <x:c r="G71" s="18" t="n">
        <x:f>H49</x:f>
        <x:v>0.06538040098208696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 ht="24" customHeight="1">
      <x:c r="C72" s="2" t="str">
        <x:v>2021</x:v>
      </x:c>
      <x:c r="D72" s="2" t="n">
        <x:f>I30</x:f>
        <x:v>71884</x:v>
      </x:c>
      <x:c r="E72" s="2" t="n">
        <x:f>I36</x:f>
        <x:v>20758</x:v>
      </x:c>
      <x:c r="F72" s="31" t="n">
        <x:f>I18</x:f>
        <x:v>79.16</x:v>
      </x:c>
      <x:c r="G72" s="18" t="n">
        <x:f>I49</x:f>
        <x:v>0.13372024501218868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 ht="24" customHeight="1">
      <x:c r="C73" s="2" t="str">
        <x:v>2022</x:v>
      </x:c>
      <x:c r="D73" s="2" t="n">
        <x:f>J30</x:f>
        <x:v>75338</x:v>
      </x:c>
      <x:c r="E73" s="2" t="n">
        <x:f>J36</x:f>
        <x:v>13700</x:v>
      </x:c>
      <x:c r="F73" s="31" t="n">
        <x:f>J18</x:f>
        <x:v>81.65</x:v>
      </x:c>
      <x:c r="G73" s="18" t="n">
        <x:f>J49</x:f>
        <x:v>0.08691886919163239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 ht="24" customHeight="1">
      <x:c r="C74" s="2" t="str">
        <x:v>2023</x:v>
      </x:c>
      <x:c r="D74" s="2" t="n">
        <x:f>K30</x:f>
        <x:v>78066</x:v>
      </x:c>
      <x:c r="E74" s="2" t="n">
        <x:f>K36</x:f>
        <x:v>7850</x:v>
      </x:c>
      <x:c r="F74" s="31" t="n">
        <x:f>K18</x:f>
        <x:v>86.19</x:v>
      </x:c>
      <x:c r="G74" s="18" t="n">
        <x:f>K49</x:f>
        <x:v>0.04872986939608346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 ht="24" customHeight="1">
      <x:c r="C75" s="2" t="str">
        <x:v>2024</x:v>
      </x:c>
      <x:c r="D75" s="2" t="n">
        <x:f>L30</x:f>
        <x:v>80722</x:v>
      </x:c>
      <x:c r="E75" s="2" t="n">
        <x:f>L36</x:f>
        <x:v>11458</x:v>
      </x:c>
      <x:c r="F75" s="31" t="n">
        <x:f>L18</x:f>
        <x:v>89.34</x:v>
      </x:c>
      <x:c r="G75" s="18" t="n">
        <x:f>L49</x:f>
        <x:v>0.06908091199079551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 ht="24" customHeight="1">
      <x:c r="C76" s="2" t="str">
        <x:v>2025</x:v>
      </x:c>
      <x:c r="D76" s="2" t="n">
        <x:f>M30</x:f>
        <x:v>85225</x:v>
      </x:c>
      <x:c r="E76" s="2" t="n">
        <x:f>M36</x:f>
        <x:v>13021</x:v>
      </x:c>
      <x:c r="F76" s="31" t="n">
        <x:f>M18</x:f>
        <x:v>97.06</x:v>
      </x:c>
      <x:c r="G76" s="18" t="n">
        <x:f>M49</x:f>
        <x:v>0.07720392037597548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 ht="24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 ht="24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 ht="24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 ht="24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 ht="24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 ht="24" customHeight="1">
      <x:c r="C82" s="21" t="str">
        <x:v>Interpretation and calculation notes</x:v>
      </x:c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 ht="24" customHeight="1">
      <x:c r="C83" s="22" t="str">
        <x:v>Citigroup belongs to the universal bank group. Revenue and funding mix affect the interpretation of multiples.</x:v>
      </x:c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 ht="24" customHeight="1">
      <x:c r="C84" s="22" t="str">
        <x:v>Selected book basis: Issuer reported. Reported and straight-subtraction tangible equity remain separately visible.</x:v>
      </x:c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 ht="24" customHeight="1">
      <x:c r="C85" s="22" t="str">
        <x:v>The June 2026 balances and first-half disclosures are actuals. FY2026 full-year amounts in the shaded column are analyst estimates.</x:v>
      </x:c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 ht="24" customHeight="1">
      <x:c r="C86" s="22" t="str">
        <x:v>LTM income bridges FY2025 with matched first halves. Weighted average shares are reconstructed rather than summed across half years.</x:v>
      </x:c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 ht="24" customHeight="1">
      <x:c r="C87" s="22" t="str">
        <x:v>Return ratios use two-point equity averages and can differ from the issuer daily-average measures.</x:v>
      </x:c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 ht="24" customHeight="1">
      <x:c r="C88" s="22" t="str">
        <x:v>Provision fallback is a pretax residual and can include other reconciling items. Its hover Note identifies the calculation.</x:v>
      </x:c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 ht="24" customHeight="1">
      <x:c r="C89" s="22" t="str">
        <x:v>Acquisitions, capital distributions and asset mix can affect comparisons across periods.</x:v>
      </x:c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 ht="24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 ht="24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 ht="24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 ht="24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 ht="24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 ht="24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 ht="24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 ht="24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 ht="24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 ht="24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</x:sheetData>
  <x:mergeCells>
    <x:mergeCell ref="C83:R83"/>
    <x:mergeCell ref="C84:R84"/>
    <x:mergeCell ref="C85:R85"/>
    <x:mergeCell ref="C86:R86"/>
    <x:mergeCell ref="C87:R87"/>
    <x:mergeCell ref="C88:R88"/>
    <x:mergeCell ref="C89:R89"/>
  </x:mergeCells>
  <x:pageMargins left="0.7" right="0.7" top="0.75" bottom="0.75" header="0.3" footer="0.3"/>
  <x:drawing xmlns:r="http://schemas.openxmlformats.org/officeDocument/2006/relationships" r:id="Rd97a2da145d54e5c"/>
  <x:legacyDrawing xmlns:r="http://schemas.openxmlformats.org/officeDocument/2006/relationships" r:id="R795ca9c178964b74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24" customHeight="1">
      <x:c r="C2" s="3" t="str">
        <x:v>Wells Fargo financial history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 ht="24" customHeight="1">
      <x:c r="C6" s="10" t="str">
        <x:v>Metric</x:v>
      </x:c>
      <x:c r="D6" s="10" t="str">
        <x:v>Unit</x:v>
      </x:c>
      <x:c r="E6" s="10" t="str">
        <x:v>FY2017A</x:v>
      </x:c>
      <x:c r="F6" s="10" t="str">
        <x:v>FY2018A</x:v>
      </x:c>
      <x:c r="G6" s="10" t="str">
        <x:v>FY2019A</x:v>
      </x:c>
      <x:c r="H6" s="10" t="str">
        <x:v>FY2020A</x:v>
      </x:c>
      <x:c r="I6" s="10" t="str">
        <x:v>FY2021A</x:v>
      </x:c>
      <x:c r="J6" s="10" t="str">
        <x:v>FY2022A</x:v>
      </x:c>
      <x:c r="K6" s="10" t="str">
        <x:v>FY2023A</x:v>
      </x:c>
      <x:c r="L6" s="10" t="str">
        <x:v>FY2024A</x:v>
      </x:c>
      <x:c r="M6" s="10" t="str">
        <x:v>FY2025A</x:v>
      </x:c>
      <x:c r="N6" s="10" t="str">
        <x:v>FY2026E</x:v>
      </x:c>
      <x:c r="O6" s="10" t="str"/>
      <x:c r="P6" s="10" t="str">
        <x:v>H1 2025A</x:v>
      </x:c>
      <x:c r="Q6" s="10" t="str">
        <x:v>H1 2026A</x:v>
      </x:c>
      <x:c r="R6" s="10" t="str">
        <x:v>LTM Jun26</x:v>
      </x:c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24" customHeight="1">
      <x:c r="C7" s="2" t="str">
        <x:v>Assets</x:v>
      </x:c>
      <x:c r="D7" s="2" t="str">
        <x:v>USDm</x:v>
      </x:c>
      <x:c r="E7" s="25" t="n">
        <x:f>'Historical Inputs'!F1524</x:f>
        <x:v>1951757</x:v>
      </x:c>
      <x:c r="F7" s="25" t="n">
        <x:f>'Historical Inputs'!F1565</x:f>
        <x:v>1895883</x:v>
      </x:c>
      <x:c r="G7" s="25" t="n">
        <x:f>'Historical Inputs'!F1606</x:f>
        <x:v>1927555</x:v>
      </x:c>
      <x:c r="H7" s="25" t="n">
        <x:f>'Historical Inputs'!F1647</x:f>
        <x:v>1952911</x:v>
      </x:c>
      <x:c r="I7" s="25" t="n">
        <x:f>'Historical Inputs'!F1688</x:f>
        <x:v>1948068</x:v>
      </x:c>
      <x:c r="J7" s="25" t="n">
        <x:f>'Historical Inputs'!F1729</x:f>
        <x:v>1881020</x:v>
      </x:c>
      <x:c r="K7" s="25" t="n">
        <x:f>'Historical Inputs'!F1770</x:f>
        <x:v>1932468</x:v>
      </x:c>
      <x:c r="L7" s="25" t="n">
        <x:f>'Historical Inputs'!F1811</x:f>
        <x:v>1929845</x:v>
      </x:c>
      <x:c r="M7" s="25" t="n">
        <x:f>'Historical Inputs'!F1852</x:f>
        <x:v>2148631</x:v>
      </x:c>
      <x:c r="N7" s="26" t="str">
        <x:v>n.a.</x:v>
      </x:c>
      <x:c r="O7" s="27"/>
      <x:c r="P7" s="25" t="n">
        <x:f>'Historical Inputs'!F1893</x:f>
        <x:v>1981269</x:v>
      </x:c>
      <x:c r="Q7" s="25" t="n">
        <x:f>'Historical Inputs'!F1934</x:f>
        <x:v>2282201</x:v>
      </x:c>
      <x:c r="R7" s="27" t="n">
        <x:f>Q7</x:f>
        <x:v>2282201</x:v>
      </x:c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24" customHeight="1">
      <x:c r="C8" s="2" t="str">
        <x:v>Liabilities</x:v>
      </x:c>
      <x:c r="D8" s="2" t="str">
        <x:v>USDm</x:v>
      </x:c>
      <x:c r="E8" s="25" t="n">
        <x:f>'Historical Inputs'!F1525</x:f>
        <x:v>1743678</x:v>
      </x:c>
      <x:c r="F8" s="25" t="n">
        <x:f>'Historical Inputs'!F1566</x:f>
        <x:v>1698817</x:v>
      </x:c>
      <x:c r="G8" s="25" t="n">
        <x:f>'Historical Inputs'!F1607</x:f>
        <x:v>1739571</x:v>
      </x:c>
      <x:c r="H8" s="25" t="n">
        <x:f>'Historical Inputs'!F1648</x:f>
        <x:v>1767199</x:v>
      </x:c>
      <x:c r="I8" s="25" t="n">
        <x:f>'Historical Inputs'!F1689</x:f>
        <x:v>1757958</x:v>
      </x:c>
      <x:c r="J8" s="25" t="n">
        <x:f>'Historical Inputs'!F1730</x:f>
        <x:v>1698807</x:v>
      </x:c>
      <x:c r="K8" s="25" t="n">
        <x:f>'Historical Inputs'!F1771</x:f>
        <x:v>1745025</x:v>
      </x:c>
      <x:c r="L8" s="25" t="n">
        <x:f>'Historical Inputs'!F1812</x:f>
        <x:v>1748779</x:v>
      </x:c>
      <x:c r="M8" s="25" t="n">
        <x:f>'Historical Inputs'!F1853</x:f>
        <x:v>1965593</x:v>
      </x:c>
      <x:c r="N8" s="26" t="str">
        <x:v>n.a.</x:v>
      </x:c>
      <x:c r="O8" s="27"/>
      <x:c r="P8" s="25" t="n">
        <x:f>'Historical Inputs'!F1894</x:f>
        <x:v>1798315</x:v>
      </x:c>
      <x:c r="Q8" s="25" t="n">
        <x:f>'Historical Inputs'!F1935</x:f>
        <x:v>2099878</x:v>
      </x:c>
      <x:c r="R8" s="27" t="n">
        <x:f>Q8</x:f>
        <x:v>2099878</x:v>
      </x:c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 ht="24" customHeight="1">
      <x:c r="C9" s="2" t="str">
        <x:v>Shareholders equity attributable to parent</x:v>
      </x:c>
      <x:c r="D9" s="2" t="str">
        <x:v>USDm</x:v>
      </x:c>
      <x:c r="E9" s="25" t="n">
        <x:f>'Historical Inputs'!F1526</x:f>
        <x:v>206936</x:v>
      </x:c>
      <x:c r="F9" s="25" t="n">
        <x:f>'Historical Inputs'!F1567</x:f>
        <x:v>196166</x:v>
      </x:c>
      <x:c r="G9" s="25" t="n">
        <x:f>'Historical Inputs'!F1608</x:f>
        <x:v>187146</x:v>
      </x:c>
      <x:c r="H9" s="25" t="n">
        <x:f>'Historical Inputs'!F1649</x:f>
        <x:v>184680</x:v>
      </x:c>
      <x:c r="I9" s="25" t="n">
        <x:f>'Historical Inputs'!F1690</x:f>
        <x:v>187606</x:v>
      </x:c>
      <x:c r="J9" s="25" t="n">
        <x:f>'Historical Inputs'!F1731</x:f>
        <x:v>180227</x:v>
      </x:c>
      <x:c r="K9" s="25" t="n">
        <x:f>'Historical Inputs'!F1772</x:f>
        <x:v>185735</x:v>
      </x:c>
      <x:c r="L9" s="25" t="n">
        <x:f>'Historical Inputs'!F1813</x:f>
        <x:v>179120</x:v>
      </x:c>
      <x:c r="M9" s="25" t="n">
        <x:f>'Historical Inputs'!F1854</x:f>
        <x:v>181117</x:v>
      </x:c>
      <x:c r="N9" s="26" t="str">
        <x:v>n.a.</x:v>
      </x:c>
      <x:c r="O9" s="27"/>
      <x:c r="P9" s="25" t="n">
        <x:f>'Historical Inputs'!F1895</x:f>
        <x:v>181111</x:v>
      </x:c>
      <x:c r="Q9" s="25" t="n">
        <x:f>'Historical Inputs'!F1936</x:f>
        <x:v>180190</x:v>
      </x:c>
      <x:c r="R9" s="27" t="n">
        <x:f>Q9</x:f>
        <x:v>180190</x:v>
      </x:c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 ht="24" customHeight="1">
      <x:c r="C10" s="2" t="str">
        <x:v>Preferred equity carrying amount</x:v>
      </x:c>
      <x:c r="D10" s="2" t="str">
        <x:v>USDm</x:v>
      </x:c>
      <x:c r="E10" s="25" t="n">
        <x:f>IF(AND(ISNUMBER('Historical Inputs'!F1527),'Historical Inputs'!F1527&gt;=1),'Historical Inputs'!F1527,IF(COUNT('Historical Inputs'!F1526,'Historical Inputs'!F1528)=2,'Historical Inputs'!F1526-'Historical Inputs'!F1528,"n.a."))</x:f>
        <x:v>25358</x:v>
      </x:c>
      <x:c r="F10" s="25" t="n">
        <x:f>IF(AND(ISNUMBER('Historical Inputs'!F1568),'Historical Inputs'!F1568&gt;=1),'Historical Inputs'!F1568,IF(COUNT('Historical Inputs'!F1567,'Historical Inputs'!F1569)=2,'Historical Inputs'!F1567-'Historical Inputs'!F1569,"n.a."))</x:f>
        <x:v>23214</x:v>
      </x:c>
      <x:c r="G10" s="25" t="n">
        <x:f>IF(AND(ISNUMBER('Historical Inputs'!F1609),'Historical Inputs'!F1609&gt;=1),'Historical Inputs'!F1609,IF(COUNT('Historical Inputs'!F1608,'Historical Inputs'!F1610)=2,'Historical Inputs'!F1608-'Historical Inputs'!F1610,"n.a."))</x:f>
        <x:v>21549</x:v>
      </x:c>
      <x:c r="H10" s="25" t="n">
        <x:f>IF(AND(ISNUMBER('Historical Inputs'!F1650),'Historical Inputs'!F1650&gt;=1),'Historical Inputs'!F1650,IF(COUNT('Historical Inputs'!F1649,'Historical Inputs'!F1651)=2,'Historical Inputs'!F1649-'Historical Inputs'!F1651,"n.a."))</x:f>
        <x:v>21136</x:v>
      </x:c>
      <x:c r="I10" s="25" t="n">
        <x:f>IF(AND(ISNUMBER('Historical Inputs'!F1691),'Historical Inputs'!F1691&gt;=1),'Historical Inputs'!F1691,IF(COUNT('Historical Inputs'!F1690,'Historical Inputs'!F1692)=2,'Historical Inputs'!F1690-'Historical Inputs'!F1692,"n.a."))</x:f>
        <x:v>20057</x:v>
      </x:c>
      <x:c r="J10" s="25" t="n">
        <x:f>IF(AND(ISNUMBER('Historical Inputs'!F1732),'Historical Inputs'!F1732&gt;=1),'Historical Inputs'!F1732,IF(COUNT('Historical Inputs'!F1731,'Historical Inputs'!F1733)=2,'Historical Inputs'!F1731-'Historical Inputs'!F1733,"n.a."))</x:f>
        <x:v>19448</x:v>
      </x:c>
      <x:c r="K10" s="25" t="n">
        <x:f>IF(AND(ISNUMBER('Historical Inputs'!F1773),'Historical Inputs'!F1773&gt;=1),'Historical Inputs'!F1773,IF(COUNT('Historical Inputs'!F1772,'Historical Inputs'!F1774)=2,'Historical Inputs'!F1772-'Historical Inputs'!F1774,"n.a."))</x:f>
        <x:v>19448</x:v>
      </x:c>
      <x:c r="L10" s="25" t="n">
        <x:f>IF(AND(ISNUMBER('Historical Inputs'!F1814),'Historical Inputs'!F1814&gt;=1),'Historical Inputs'!F1814,IF(COUNT('Historical Inputs'!F1813,'Historical Inputs'!F1815)=2,'Historical Inputs'!F1813-'Historical Inputs'!F1815,"n.a."))</x:f>
        <x:v>18608</x:v>
      </x:c>
      <x:c r="M10" s="25" t="n">
        <x:f>IF(AND(ISNUMBER('Historical Inputs'!F1855),'Historical Inputs'!F1855&gt;=1),'Historical Inputs'!F1855,IF(COUNT('Historical Inputs'!F1854,'Historical Inputs'!F1856)=2,'Historical Inputs'!F1854-'Historical Inputs'!F1856,"n.a."))</x:f>
        <x:v>16608</x:v>
      </x:c>
      <x:c r="N10" s="26" t="str">
        <x:v>n.a.</x:v>
      </x:c>
      <x:c r="O10" s="27"/>
      <x:c r="P10" s="25" t="n">
        <x:f>IF(AND(ISNUMBER('Historical Inputs'!F1896),'Historical Inputs'!F1896&gt;=1),'Historical Inputs'!F1896,IF(COUNT('Historical Inputs'!F1895,'Historical Inputs'!F1897)=2,'Historical Inputs'!F1895-'Historical Inputs'!F1897,"n.a."))</x:f>
        <x:v>16608</x:v>
      </x:c>
      <x:c r="Q10" s="25" t="n">
        <x:f>IF(AND(ISNUMBER('Historical Inputs'!F1937),'Historical Inputs'!F1937&gt;=1),'Historical Inputs'!F1937,IF(COUNT('Historical Inputs'!F1936,'Historical Inputs'!F1938)=2,'Historical Inputs'!F1936-'Historical Inputs'!F1938,"n.a."))</x:f>
        <x:v>15348</x:v>
      </x:c>
      <x:c r="R10" s="27" t="n">
        <x:f>Q10</x:f>
        <x:v>15348</x:v>
      </x:c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 ht="24" customHeight="1">
      <x:c r="C11" s="2" t="str">
        <x:v>Common shareholders equity</x:v>
      </x:c>
      <x:c r="D11" s="2" t="str">
        <x:v>USDm</x:v>
      </x:c>
      <x:c r="E11" s="25" t="n">
        <x:f>IF(ISNUMBER('Historical Inputs'!F1528),'Historical Inputs'!F1528,IF(AND(COUNT('Historical Inputs'!F1526,'Historical Inputs'!F1527)=2,'Historical Inputs'!F1527&gt;=1),'Historical Inputs'!F1526-'Historical Inputs'!F1527,IF(COUNT('Historical Inputs'!F1562,E16)=2,'Historical Inputs'!F1562*E16,"n.a.")))</x:f>
        <x:v>181578</x:v>
      </x:c>
      <x:c r="F11" s="25" t="n">
        <x:f>IF(ISNUMBER('Historical Inputs'!F1569),'Historical Inputs'!F1569,IF(AND(COUNT('Historical Inputs'!F1567,'Historical Inputs'!F1568)=2,'Historical Inputs'!F1568&gt;=1),'Historical Inputs'!F1567-'Historical Inputs'!F1568,IF(COUNT('Historical Inputs'!F1603,F16)=2,'Historical Inputs'!F1603*F16,"n.a.")))</x:f>
        <x:v>172952</x:v>
      </x:c>
      <x:c r="G11" s="25" t="n">
        <x:f>IF(ISNUMBER('Historical Inputs'!F1610),'Historical Inputs'!F1610,IF(AND(COUNT('Historical Inputs'!F1608,'Historical Inputs'!F1609)=2,'Historical Inputs'!F1609&gt;=1),'Historical Inputs'!F1608-'Historical Inputs'!F1609,IF(COUNT('Historical Inputs'!F1644,G16)=2,'Historical Inputs'!F1644*G16,"n.a.")))</x:f>
        <x:v>165597</x:v>
      </x:c>
      <x:c r="H11" s="25" t="n">
        <x:f>IF(ISNUMBER('Historical Inputs'!F1651),'Historical Inputs'!F1651,IF(AND(COUNT('Historical Inputs'!F1649,'Historical Inputs'!F1650)=2,'Historical Inputs'!F1650&gt;=1),'Historical Inputs'!F1649-'Historical Inputs'!F1650,IF(COUNT('Historical Inputs'!F1685,H16)=2,'Historical Inputs'!F1685*H16,"n.a.")))</x:f>
        <x:v>163544</x:v>
      </x:c>
      <x:c r="I11" s="25" t="n">
        <x:f>IF(ISNUMBER('Historical Inputs'!F1692),'Historical Inputs'!F1692,IF(AND(COUNT('Historical Inputs'!F1690,'Historical Inputs'!F1691)=2,'Historical Inputs'!F1691&gt;=1),'Historical Inputs'!F1690-'Historical Inputs'!F1691,IF(COUNT('Historical Inputs'!F1726,I16)=2,'Historical Inputs'!F1726*I16,"n.a.")))</x:f>
        <x:v>167549</x:v>
      </x:c>
      <x:c r="J11" s="25" t="n">
        <x:f>IF(ISNUMBER('Historical Inputs'!F1733),'Historical Inputs'!F1733,IF(AND(COUNT('Historical Inputs'!F1731,'Historical Inputs'!F1732)=2,'Historical Inputs'!F1732&gt;=1),'Historical Inputs'!F1731-'Historical Inputs'!F1732,IF(COUNT('Historical Inputs'!F1767,J16)=2,'Historical Inputs'!F1767*J16,"n.a.")))</x:f>
        <x:v>160779</x:v>
      </x:c>
      <x:c r="K11" s="25" t="n">
        <x:f>IF(ISNUMBER('Historical Inputs'!F1774),'Historical Inputs'!F1774,IF(AND(COUNT('Historical Inputs'!F1772,'Historical Inputs'!F1773)=2,'Historical Inputs'!F1773&gt;=1),'Historical Inputs'!F1772-'Historical Inputs'!F1773,IF(COUNT('Historical Inputs'!F1808,K16)=2,'Historical Inputs'!F1808*K16,"n.a.")))</x:f>
        <x:v>166287</x:v>
      </x:c>
      <x:c r="L11" s="25" t="n">
        <x:f>IF(ISNUMBER('Historical Inputs'!F1815),'Historical Inputs'!F1815,IF(AND(COUNT('Historical Inputs'!F1813,'Historical Inputs'!F1814)=2,'Historical Inputs'!F1814&gt;=1),'Historical Inputs'!F1813-'Historical Inputs'!F1814,IF(COUNT('Historical Inputs'!F1849,L16)=2,'Historical Inputs'!F1849*L16,"n.a.")))</x:f>
        <x:v>160512</x:v>
      </x:c>
      <x:c r="M11" s="25" t="n">
        <x:f>IF(ISNUMBER('Historical Inputs'!F1856),'Historical Inputs'!F1856,IF(AND(COUNT('Historical Inputs'!F1854,'Historical Inputs'!F1855)=2,'Historical Inputs'!F1855&gt;=1),'Historical Inputs'!F1854-'Historical Inputs'!F1855,IF(COUNT('Historical Inputs'!F1890,M16)=2,'Historical Inputs'!F1890*M16,"n.a.")))</x:f>
        <x:v>164509</x:v>
      </x:c>
      <x:c r="N11" s="26" t="str">
        <x:v>n.a.</x:v>
      </x:c>
      <x:c r="O11" s="27"/>
      <x:c r="P11" s="25" t="n">
        <x:f>IF(ISNUMBER('Historical Inputs'!F1897),'Historical Inputs'!F1897,IF(AND(COUNT('Historical Inputs'!F1895,'Historical Inputs'!F1896)=2,'Historical Inputs'!F1896&gt;=1),'Historical Inputs'!F1895-'Historical Inputs'!F1896,IF(COUNT('Historical Inputs'!F1931,P16)=2,'Historical Inputs'!F1931*P16,"n.a.")))</x:f>
        <x:v>164503</x:v>
      </x:c>
      <x:c r="Q11" s="25" t="n">
        <x:f>IF(ISNUMBER('Historical Inputs'!F1938),'Historical Inputs'!F1938,IF(AND(COUNT('Historical Inputs'!F1936,'Historical Inputs'!F1937)=2,'Historical Inputs'!F1937&gt;=1),'Historical Inputs'!F1936-'Historical Inputs'!F1937,IF(COUNT('Historical Inputs'!F1972,Q16)=2,'Historical Inputs'!F1972*Q16,"n.a.")))</x:f>
        <x:v>164981</x:v>
      </x:c>
      <x:c r="R11" s="27" t="n">
        <x:f>Q11</x:f>
        <x:v>164981</x:v>
      </x:c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 ht="24" customHeight="1">
      <x:c r="C12" s="2" t="str">
        <x:v>Goodwill</x:v>
      </x:c>
      <x:c r="D12" s="2" t="str">
        <x:v>USDm</x:v>
      </x:c>
      <x:c r="E12" s="25" t="n">
        <x:f>'Historical Inputs'!F1529</x:f>
        <x:v>26587</x:v>
      </x:c>
      <x:c r="F12" s="25" t="n">
        <x:f>'Historical Inputs'!F1570</x:f>
        <x:v>26418</x:v>
      </x:c>
      <x:c r="G12" s="25" t="n">
        <x:f>'Historical Inputs'!F1611</x:f>
        <x:v>26390</x:v>
      </x:c>
      <x:c r="H12" s="25" t="n">
        <x:f>'Historical Inputs'!F1652</x:f>
        <x:v>26392</x:v>
      </x:c>
      <x:c r="I12" s="25" t="n">
        <x:f>'Historical Inputs'!F1693</x:f>
        <x:v>25180</x:v>
      </x:c>
      <x:c r="J12" s="25" t="n">
        <x:f>'Historical Inputs'!F1734</x:f>
        <x:v>25173</x:v>
      </x:c>
      <x:c r="K12" s="25" t="n">
        <x:f>'Historical Inputs'!F1775</x:f>
        <x:v>25175</x:v>
      </x:c>
      <x:c r="L12" s="25" t="n">
        <x:f>'Historical Inputs'!F1816</x:f>
        <x:v>25167</x:v>
      </x:c>
      <x:c r="M12" s="25" t="n">
        <x:f>'Historical Inputs'!F1857</x:f>
        <x:v>24967</x:v>
      </x:c>
      <x:c r="N12" s="26" t="str">
        <x:v>n.a.</x:v>
      </x:c>
      <x:c r="O12" s="27"/>
      <x:c r="P12" s="25" t="n">
        <x:f>'Historical Inputs'!F1898</x:f>
        <x:v>25071</x:v>
      </x:c>
      <x:c r="Q12" s="25" t="n">
        <x:f>'Historical Inputs'!F1939</x:f>
        <x:v>24963</x:v>
      </x:c>
      <x:c r="R12" s="27" t="n">
        <x:f>Q12</x:f>
        <x:v>24963</x:v>
      </x:c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 ht="24" customHeight="1">
      <x:c r="C13" s="2" t="str">
        <x:v>Other intangible assets excluding goodwill</x:v>
      </x:c>
      <x:c r="D13" s="2" t="str">
        <x:v>USDm</x:v>
      </x:c>
      <x:c r="E13" s="25" t="n">
        <x:f>IF(COUNT('Historical Inputs'!F1531,E12)=2,'Historical Inputs'!F1531-E12,'Historical Inputs'!F1530)</x:f>
        <x:v>3034</x:v>
      </x:c>
      <x:c r="F13" s="25" t="n">
        <x:f>IF(COUNT('Historical Inputs'!F1572,F12)=2,'Historical Inputs'!F1572-F12,'Historical Inputs'!F1571)</x:f>
        <x:v>1988</x:v>
      </x:c>
      <x:c r="G13" s="25" t="n">
        <x:f>IF(COUNT('Historical Inputs'!F1613,G12)=2,'Historical Inputs'!F1613-G12,'Historical Inputs'!F1612)</x:f>
        <x:v>1853</x:v>
      </x:c>
      <x:c r="H13" s="25" t="n">
        <x:f>IF(COUNT('Historical Inputs'!F1654,H12)=2,'Historical Inputs'!F1654-H12,'Historical Inputs'!F1653)</x:f>
        <x:v>1640</x:v>
      </x:c>
      <x:c r="I13" s="25" t="n">
        <x:f>IF(COUNT('Historical Inputs'!F1695,I12)=2,'Historical Inputs'!F1695-I12,'Historical Inputs'!F1694)</x:f>
        <x:v>1480</x:v>
      </x:c>
      <x:c r="J13" s="25" t="n">
        <x:f>IF(COUNT('Historical Inputs'!F1736,J12)=2,'Historical Inputs'!F1736-J12,'Historical Inputs'!F1735)</x:f>
        <x:v>1322</x:v>
      </x:c>
      <x:c r="K13" s="25" t="str">
        <x:f>IF(COUNT('Historical Inputs'!F1777,K12)=2,'Historical Inputs'!F1777-K12,'Historical Inputs'!F1776)</x:f>
        <x:v>n.a.</x:v>
      </x:c>
      <x:c r="L13" s="25" t="str">
        <x:f>IF(COUNT('Historical Inputs'!F1818,L12)=2,'Historical Inputs'!F1818-L12,'Historical Inputs'!F1817)</x:f>
        <x:v>n.a.</x:v>
      </x:c>
      <x:c r="M13" s="25" t="str">
        <x:f>IF(COUNT('Historical Inputs'!F1859,M12)=2,'Historical Inputs'!F1859-M12,'Historical Inputs'!F1858)</x:f>
        <x:v>n.a.</x:v>
      </x:c>
      <x:c r="N13" s="26" t="str">
        <x:v>n.a.</x:v>
      </x:c>
      <x:c r="O13" s="27"/>
      <x:c r="P13" s="25" t="str">
        <x:f>IF(COUNT('Historical Inputs'!F1900,P12)=2,'Historical Inputs'!F1900-P12,'Historical Inputs'!F1899)</x:f>
        <x:v>n.a.</x:v>
      </x:c>
      <x:c r="Q13" s="25" t="str">
        <x:f>IF(COUNT('Historical Inputs'!F1941,Q12)=2,'Historical Inputs'!F1941-Q12,'Historical Inputs'!F1940)</x:f>
        <x:v>n.a.</x:v>
      </x:c>
      <x:c r="R13" s="27" t="str">
        <x:f>Q13</x:f>
        <x:v>n.a.</x:v>
      </x:c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 ht="24" customHeight="1">
      <x:c r="C14" s="2" t="str">
        <x:v>TCE straight subtraction</x:v>
      </x:c>
      <x:c r="D14" s="2" t="str">
        <x:v>USDm</x:v>
      </x:c>
      <x:c r="E14" s="27" t="n">
        <x:f>IF(COUNT(E11,E12,E13)=3,E11-E12-E13,"n.a.")</x:f>
        <x:v>151957</x:v>
      </x:c>
      <x:c r="F14" s="27" t="n">
        <x:f>IF(COUNT(F11,F12,F13)=3,F11-F12-F13,"n.a.")</x:f>
        <x:v>144546</x:v>
      </x:c>
      <x:c r="G14" s="27" t="n">
        <x:f>IF(COUNT(G11,G12,G13)=3,G11-G12-G13,"n.a.")</x:f>
        <x:v>137354</x:v>
      </x:c>
      <x:c r="H14" s="27" t="n">
        <x:f>IF(COUNT(H11,H12,H13)=3,H11-H12-H13,"n.a.")</x:f>
        <x:v>135512</x:v>
      </x:c>
      <x:c r="I14" s="27" t="n">
        <x:f>IF(COUNT(I11,I12,I13)=3,I11-I12-I13,"n.a.")</x:f>
        <x:v>140889</x:v>
      </x:c>
      <x:c r="J14" s="27" t="n">
        <x:f>IF(COUNT(J11,J12,J13)=3,J11-J12-J13,"n.a.")</x:f>
        <x:v>134284</x:v>
      </x:c>
      <x:c r="K14" s="27" t="str">
        <x:f>IF(COUNT(K11,K12,K13)=3,K11-K12-K13,"n.a.")</x:f>
        <x:v>n.a.</x:v>
      </x:c>
      <x:c r="L14" s="27" t="str">
        <x:f>IF(COUNT(L11,L12,L13)=3,L11-L12-L13,"n.a.")</x:f>
        <x:v>n.a.</x:v>
      </x:c>
      <x:c r="M14" s="27" t="str">
        <x:f>IF(COUNT(M11,M12,M13)=3,M11-M12-M13,"n.a.")</x:f>
        <x:v>n.a.</x:v>
      </x:c>
      <x:c r="N14" s="26" t="str">
        <x:v>n.a.</x:v>
      </x:c>
      <x:c r="O14" s="27"/>
      <x:c r="P14" s="27" t="str">
        <x:f>IF(COUNT(P11,P12,P13)=3,P11-P12-P13,"n.a.")</x:f>
        <x:v>n.a.</x:v>
      </x:c>
      <x:c r="Q14" s="27" t="str">
        <x:f>IF(COUNT(Q11,Q12,Q13)=3,Q11-Q12-Q13,"n.a.")</x:f>
        <x:v>n.a.</x:v>
      </x:c>
      <x:c r="R14" s="27" t="str">
        <x:f>Q14</x:f>
        <x:v>n.a.</x:v>
      </x:c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 ht="24" customHeight="1">
      <x:c r="C15" s="2" t="str">
        <x:v>Selected tangible common equity</x:v>
      </x:c>
      <x:c r="D15" s="2" t="str">
        <x:v>USDm</x:v>
      </x:c>
      <x:c r="E15" s="25" t="n">
        <x:f>IF(ISNUMBER('Historical Inputs'!F1564),'Historical Inputs'!F1564,IF(COUNT(E18,E16)=2,E18*E16,"n.a."))</x:f>
        <x:v>151957</x:v>
      </x:c>
      <x:c r="F15" s="25" t="n">
        <x:f>IF(ISNUMBER('Historical Inputs'!F1605),'Historical Inputs'!F1605,IF(COUNT(F18,F16)=2,F18*F16,"n.a."))</x:f>
        <x:v>144546</x:v>
      </x:c>
      <x:c r="G15" s="25" t="n">
        <x:f>IF(ISNUMBER('Historical Inputs'!F1646),'Historical Inputs'!F1646,IF(COUNT(G18,G16)=2,G18*G16,"n.a."))</x:f>
        <x:v>137354</x:v>
      </x:c>
      <x:c r="H15" s="25" t="n">
        <x:f>IF(ISNUMBER('Historical Inputs'!F1687),'Historical Inputs'!F1687,IF(COUNT(H18,H16)=2,H18*H16,"n.a."))</x:f>
        <x:v>135512</x:v>
      </x:c>
      <x:c r="I15" s="25" t="n">
        <x:f>IF(ISNUMBER('Historical Inputs'!F1728),'Historical Inputs'!F1728,IF(COUNT(I18,I16)=2,I18*I16,"n.a."))</x:f>
        <x:v>140889</x:v>
      </x:c>
      <x:c r="J15" s="25" t="n">
        <x:f>IF(ISNUMBER('Historical Inputs'!F1769),'Historical Inputs'!F1769,IF(COUNT(J18,J16)=2,J18*J16,"n.a."))</x:f>
        <x:v>134284</x:v>
      </x:c>
      <x:c r="K15" s="25" t="str">
        <x:f>IF(ISNUMBER('Historical Inputs'!F1810),'Historical Inputs'!F1810,IF(COUNT(K18,K16)=2,K18*K16,"n.a."))</x:f>
        <x:v>n.a.</x:v>
      </x:c>
      <x:c r="L15" s="25" t="str">
        <x:f>IF(ISNUMBER('Historical Inputs'!F1851),'Historical Inputs'!F1851,IF(COUNT(L18,L16)=2,L18*L16,"n.a."))</x:f>
        <x:v>n.a.</x:v>
      </x:c>
      <x:c r="M15" s="25" t="str">
        <x:f>IF(ISNUMBER('Historical Inputs'!F1892),'Historical Inputs'!F1892,IF(COUNT(M18,M16)=2,M18*M16,"n.a."))</x:f>
        <x:v>n.a.</x:v>
      </x:c>
      <x:c r="N15" s="26" t="str">
        <x:v>n.a.</x:v>
      </x:c>
      <x:c r="O15" s="27"/>
      <x:c r="P15" s="25" t="n">
        <x:f>IF(ISNUMBER('Historical Inputs'!F1933),'Historical Inputs'!F1933,IF(COUNT(P18,P16)=2,P18*P16,"n.a."))</x:f>
        <x:v>139056.872</x:v>
      </x:c>
      <x:c r="Q15" s="25" t="n">
        <x:f>IF(ISNUMBER('Historical Inputs'!F1974),'Historical Inputs'!F1974,IF(COUNT(Q18,Q16)=2,Q18*Q16,"n.a."))</x:f>
        <x:v>139703</x:v>
      </x:c>
      <x:c r="R15" s="27" t="n">
        <x:f>Q15</x:f>
        <x:v>139703</x:v>
      </x:c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 ht="24" customHeight="1">
      <x:c r="C16" s="2" t="str">
        <x:v>Period-end common shares</x:v>
      </x:c>
      <x:c r="D16" s="2" t="str">
        <x:v>million</x:v>
      </x:c>
      <x:c r="E16" s="25" t="n">
        <x:f>IF(ISNUMBER('Historical Inputs'!F1532),'Historical Inputs'!F1532,IF(COUNT('Historical Inputs'!F1533,'Historical Inputs'!F1534)=2,'Historical Inputs'!F1533-'Historical Inputs'!F1534,"n.a."))</x:f>
        <x:v>4891.616628</x:v>
      </x:c>
      <x:c r="F16" s="25" t="n">
        <x:f>IF(ISNUMBER('Historical Inputs'!F1573),'Historical Inputs'!F1573,IF(COUNT('Historical Inputs'!F1574,'Historical Inputs'!F1575)=2,'Historical Inputs'!F1574-'Historical Inputs'!F1575,"n.a."))</x:f>
        <x:v>4581.253608</x:v>
      </x:c>
      <x:c r="G16" s="25" t="n">
        <x:f>IF(ISNUMBER('Historical Inputs'!F1614),'Historical Inputs'!F1614,IF(COUNT('Historical Inputs'!F1615,'Historical Inputs'!F1616)=2,'Historical Inputs'!F1615-'Historical Inputs'!F1616,"n.a."))</x:f>
        <x:v>4134.425937</x:v>
      </x:c>
      <x:c r="H16" s="25" t="n">
        <x:f>IF(ISNUMBER('Historical Inputs'!F1655),'Historical Inputs'!F1655,IF(COUNT('Historical Inputs'!F1656,'Historical Inputs'!F1657)=2,'Historical Inputs'!F1656-'Historical Inputs'!F1657,"n.a."))</x:f>
        <x:v>4144.0115430000005</x:v>
      </x:c>
      <x:c r="I16" s="25" t="n">
        <x:f>IF(ISNUMBER('Historical Inputs'!F1696),'Historical Inputs'!F1696,IF(COUNT('Historical Inputs'!F1697,'Historical Inputs'!F1698)=2,'Historical Inputs'!F1697-'Historical Inputs'!F1698,"n.a."))</x:f>
        <x:v>3885.8014970000004</x:v>
      </x:c>
      <x:c r="J16" s="25" t="n">
        <x:f>IF(ISNUMBER('Historical Inputs'!F1737),'Historical Inputs'!F1737,IF(COUNT('Historical Inputs'!F1738,'Historical Inputs'!F1739)=2,'Historical Inputs'!F1738-'Historical Inputs'!F1739,"n.a."))</x:f>
        <x:v>3833.8</x:v>
      </x:c>
      <x:c r="K16" s="25" t="n">
        <x:f>IF(ISNUMBER('Historical Inputs'!F1778),'Historical Inputs'!F1778,IF(COUNT('Historical Inputs'!F1779,'Historical Inputs'!F1780)=2,'Historical Inputs'!F1779-'Historical Inputs'!F1780,"n.a."))</x:f>
        <x:v>3598.9</x:v>
      </x:c>
      <x:c r="L16" s="25" t="n">
        <x:f>IF(ISNUMBER('Historical Inputs'!F1819),'Historical Inputs'!F1819,IF(COUNT('Historical Inputs'!F1820,'Historical Inputs'!F1821)=2,'Historical Inputs'!F1820-'Historical Inputs'!F1821,"n.a."))</x:f>
        <x:v>3288.9</x:v>
      </x:c>
      <x:c r="M16" s="25" t="n">
        <x:f>IF(ISNUMBER('Historical Inputs'!F1860),'Historical Inputs'!F1860,IF(COUNT('Historical Inputs'!F1861,'Historical Inputs'!F1862)=2,'Historical Inputs'!F1861-'Historical Inputs'!F1862,"n.a."))</x:f>
        <x:v>3092.6</x:v>
      </x:c>
      <x:c r="N16" s="26" t="str">
        <x:v>n.a.</x:v>
      </x:c>
      <x:c r="O16" s="27"/>
      <x:c r="P16" s="25" t="n">
        <x:f>IF(ISNUMBER('Historical Inputs'!F1901),'Historical Inputs'!F1901,IF(COUNT('Historical Inputs'!F1902,'Historical Inputs'!F1903)=2,'Historical Inputs'!F1902-'Historical Inputs'!F1903,"n.a."))</x:f>
        <x:v>3220.4</x:v>
      </x:c>
      <x:c r="Q16" s="25" t="n">
        <x:f>IF(ISNUMBER('Historical Inputs'!F1942),'Historical Inputs'!F1942,IF(COUNT('Historical Inputs'!F1943,'Historical Inputs'!F1944)=2,'Historical Inputs'!F1943-'Historical Inputs'!F1944,"n.a."))</x:f>
        <x:v>3028.5</x:v>
      </x:c>
      <x:c r="R16" s="27" t="n">
        <x:f>Q16</x:f>
        <x:v>3028.5</x:v>
      </x:c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 ht="24" customHeight="1">
      <x:c r="C17" s="2" t="str">
        <x:v>Selected book value per share</x:v>
      </x:c>
      <x:c r="D17" s="2" t="str">
        <x:v>USD/share</x:v>
      </x:c>
      <x:c r="E17" s="29" t="n">
        <x:f>IF(ISNUMBER('Historical Inputs'!F1562),'Historical Inputs'!F1562,IF(COUNT(E11,E16)=2,E11/E16,"n.a."))</x:f>
        <x:v>37.120243430491506</x:v>
      </x:c>
      <x:c r="F17" s="29" t="n">
        <x:f>IF(ISNUMBER('Historical Inputs'!F1603),'Historical Inputs'!F1603,IF(COUNT(F11,F16)=2,F11/F16,"n.a."))</x:f>
        <x:v>37.752112150696725</x:v>
      </x:c>
      <x:c r="G17" s="29" t="n">
        <x:f>IF(ISNUMBER('Historical Inputs'!F1644),'Historical Inputs'!F1644,IF(COUNT(G11,G16)=2,G11/G16,"n.a."))</x:f>
        <x:v>40.053202675135985</x:v>
      </x:c>
      <x:c r="H17" s="29" t="n">
        <x:f>IF(ISNUMBER('Historical Inputs'!F1685),'Historical Inputs'!F1685,IF(COUNT(H11,H16)=2,H11/H16,"n.a."))</x:f>
        <x:v>39.46514103616723</x:v>
      </x:c>
      <x:c r="I17" s="29" t="n">
        <x:f>IF(ISNUMBER('Historical Inputs'!F1726),'Historical Inputs'!F1726,IF(COUNT(I11,I16)=2,I11/I16,"n.a."))</x:f>
        <x:v>43.118260191457225</x:v>
      </x:c>
      <x:c r="J17" s="29" t="n">
        <x:f>IF(ISNUMBER('Historical Inputs'!F1767),'Historical Inputs'!F1767,IF(COUNT(J11,J16)=2,J11/J16,"n.a."))</x:f>
        <x:v>41.93724242266159</x:v>
      </x:c>
      <x:c r="K17" s="29" t="n">
        <x:f>IF(ISNUMBER('Historical Inputs'!F1808),'Historical Inputs'!F1808,IF(COUNT(K11,K16)=2,K11/K16,"n.a."))</x:f>
        <x:v>46.204951512962296</x:v>
      </x:c>
      <x:c r="L17" s="29" t="n">
        <x:f>IF(ISNUMBER('Historical Inputs'!F1849),'Historical Inputs'!F1849,IF(COUNT(L11,L16)=2,L11/L16,"n.a."))</x:f>
        <x:v>48.80415944540728</x:v>
      </x:c>
      <x:c r="M17" s="29" t="n">
        <x:f>IF(ISNUMBER('Historical Inputs'!F1890),'Historical Inputs'!F1890,IF(COUNT(M11,M16)=2,M11/M16,"n.a."))</x:f>
        <x:v>53.19439953437237</x:v>
      </x:c>
      <x:c r="N17" s="30" t="str">
        <x:v>n.a.</x:v>
      </x:c>
      <x:c r="O17" s="31"/>
      <x:c r="P17" s="29" t="n">
        <x:f>IF(ISNUMBER('Historical Inputs'!F1931),'Historical Inputs'!F1931,IF(COUNT(P11,P16)=2,P11/P16,"n.a."))</x:f>
        <x:v>51.13</x:v>
      </x:c>
      <x:c r="Q17" s="29" t="n">
        <x:f>IF(ISNUMBER('Historical Inputs'!F1972),'Historical Inputs'!F1972,IF(COUNT(Q11,Q16)=2,Q11/Q16,"n.a."))</x:f>
        <x:v>54.48</x:v>
      </x:c>
      <x:c r="R17" s="31" t="n">
        <x:f>Q17</x:f>
        <x:v>54.48</x:v>
      </x:c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 ht="24" customHeight="1">
      <x:c r="C18" s="2" t="str">
        <x:v>Selected tangible book per share</x:v>
      </x:c>
      <x:c r="D18" s="2" t="str">
        <x:v>USD/share</x:v>
      </x:c>
      <x:c r="E18" s="29" t="n">
        <x:f>IF(ISNUMBER('Historical Inputs'!F1563),'Historical Inputs'!F1563,IF(COUNT('Historical Inputs'!F1564,E16)=2,'Historical Inputs'!F1564/E16,IF(COUNT(E14,E16)=2,E14/E16,"n.a.")))</x:f>
        <x:v>31.064781146213736</x:v>
      </x:c>
      <x:c r="F18" s="29" t="n">
        <x:f>IF(ISNUMBER('Historical Inputs'!F1604),'Historical Inputs'!F1604,IF(COUNT('Historical Inputs'!F1605,F16)=2,'Historical Inputs'!F1605/F16,IF(COUNT(F14,F16)=2,F14/F16,"n.a.")))</x:f>
        <x:v>31.551625901606275</x:v>
      </x:c>
      <x:c r="G18" s="29" t="n">
        <x:f>IF(ISNUMBER('Historical Inputs'!F1645),'Historical Inputs'!F1645,IF(COUNT('Historical Inputs'!F1646,G16)=2,'Historical Inputs'!F1646/G16,IF(COUNT(G14,G16)=2,G14/G16,"n.a.")))</x:f>
        <x:v>33.222024555038004</x:v>
      </x:c>
      <x:c r="H18" s="29" t="n">
        <x:f>IF(ISNUMBER('Historical Inputs'!F1686),'Historical Inputs'!F1686,IF(COUNT('Historical Inputs'!F1687,H16)=2,'Historical Inputs'!F1687/H16,IF(COUNT(H14,H16)=2,H14/H16,"n.a.")))</x:f>
        <x:v>32.70068111390876</x:v>
      </x:c>
      <x:c r="I18" s="29" t="n">
        <x:f>IF(ISNUMBER('Historical Inputs'!F1727),'Historical Inputs'!F1727,IF(COUNT('Historical Inputs'!F1728,I16)=2,'Historical Inputs'!F1728/I16,IF(COUNT(I14,I16)=2,I14/I16,"n.a.")))</x:f>
        <x:v>36.257384765735495</x:v>
      </x:c>
      <x:c r="J18" s="29" t="n">
        <x:f>IF(ISNUMBER('Historical Inputs'!F1768),'Historical Inputs'!F1768,IF(COUNT('Historical Inputs'!F1769,J16)=2,'Historical Inputs'!F1769/J16,IF(COUNT(J14,J16)=2,J14/J16,"n.a.")))</x:f>
        <x:v>35.02634461891596</x:v>
      </x:c>
      <x:c r="K18" s="29" t="str">
        <x:f>IF(ISNUMBER('Historical Inputs'!F1809),'Historical Inputs'!F1809,IF(COUNT('Historical Inputs'!F1810,K16)=2,'Historical Inputs'!F1810/K16,IF(COUNT(K14,K16)=2,K14/K16,"n.a.")))</x:f>
        <x:v>n.a.</x:v>
      </x:c>
      <x:c r="L18" s="29" t="str">
        <x:f>IF(ISNUMBER('Historical Inputs'!F1850),'Historical Inputs'!F1850,IF(COUNT('Historical Inputs'!F1851,L16)=2,'Historical Inputs'!F1851/L16,IF(COUNT(L14,L16)=2,L14/L16,"n.a.")))</x:f>
        <x:v>n.a.</x:v>
      </x:c>
      <x:c r="M18" s="29" t="str">
        <x:f>IF(ISNUMBER('Historical Inputs'!F1891),'Historical Inputs'!F1891,IF(COUNT('Historical Inputs'!F1892,M16)=2,'Historical Inputs'!F1892/M16,IF(COUNT(M14,M16)=2,M14/M16,"n.a.")))</x:f>
        <x:v>n.a.</x:v>
      </x:c>
      <x:c r="N18" s="30" t="str">
        <x:v>n.a.</x:v>
      </x:c>
      <x:c r="O18" s="31"/>
      <x:c r="P18" s="29" t="n">
        <x:f>IF(ISNUMBER('Historical Inputs'!F1932),'Historical Inputs'!F1932,IF(COUNT('Historical Inputs'!F1933,P16)=2,'Historical Inputs'!F1933/P16,IF(COUNT(P14,P16)=2,P14/P16,"n.a.")))</x:f>
        <x:v>43.18</x:v>
      </x:c>
      <x:c r="Q18" s="29" t="n">
        <x:f>IF(ISNUMBER('Historical Inputs'!F1973),'Historical Inputs'!F1973,IF(COUNT('Historical Inputs'!F1974,Q16)=2,'Historical Inputs'!F1974/Q16,IF(COUNT(Q14,Q16)=2,Q14/Q16,"n.a.")))</x:f>
        <x:v>46.13</x:v>
      </x:c>
      <x:c r="R18" s="31" t="n">
        <x:f>Q18</x:f>
        <x:v>46.13</x:v>
      </x:c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 ht="24" customHeight="1">
      <x:c r="C19" s="2" t="str">
        <x:v>Reported common book value per share</x:v>
      </x:c>
      <x:c r="D19" s="2" t="str">
        <x:v>USD/share</x:v>
      </x:c>
      <x:c r="E19" s="29" t="str">
        <x:f>'Historical Inputs'!F1562</x:f>
        <x:v>n.a.</x:v>
      </x:c>
      <x:c r="F19" s="29" t="str">
        <x:f>'Historical Inputs'!F1603</x:f>
        <x:v>n.a.</x:v>
      </x:c>
      <x:c r="G19" s="29" t="str">
        <x:f>'Historical Inputs'!F1644</x:f>
        <x:v>n.a.</x:v>
      </x:c>
      <x:c r="H19" s="29" t="str">
        <x:f>'Historical Inputs'!F1685</x:f>
        <x:v>n.a.</x:v>
      </x:c>
      <x:c r="I19" s="29" t="str">
        <x:f>'Historical Inputs'!F1726</x:f>
        <x:v>n.a.</x:v>
      </x:c>
      <x:c r="J19" s="29" t="str">
        <x:f>'Historical Inputs'!F1767</x:f>
        <x:v>n.a.</x:v>
      </x:c>
      <x:c r="K19" s="29" t="str">
        <x:f>'Historical Inputs'!F1808</x:f>
        <x:v>n.a.</x:v>
      </x:c>
      <x:c r="L19" s="29" t="str">
        <x:f>'Historical Inputs'!F1849</x:f>
        <x:v>n.a.</x:v>
      </x:c>
      <x:c r="M19" s="29" t="str">
        <x:f>'Historical Inputs'!F1890</x:f>
        <x:v>n.a.</x:v>
      </x:c>
      <x:c r="N19" s="30" t="str">
        <x:v>n.a.</x:v>
      </x:c>
      <x:c r="O19" s="31"/>
      <x:c r="P19" s="29" t="n">
        <x:f>'Historical Inputs'!F1931</x:f>
        <x:v>51.13</x:v>
      </x:c>
      <x:c r="Q19" s="29" t="n">
        <x:f>'Historical Inputs'!F1972</x:f>
        <x:v>54.48</x:v>
      </x:c>
      <x:c r="R19" s="31" t="n">
        <x:f>Q19</x:f>
        <x:v>54.48</x:v>
      </x:c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 ht="24" customHeight="1">
      <x:c r="C20" s="2" t="str">
        <x:v>Reported tangible book value per share</x:v>
      </x:c>
      <x:c r="D20" s="2" t="str">
        <x:v>USD/share</x:v>
      </x:c>
      <x:c r="E20" s="29" t="str">
        <x:f>'Historical Inputs'!F1563</x:f>
        <x:v>n.a.</x:v>
      </x:c>
      <x:c r="F20" s="29" t="str">
        <x:f>'Historical Inputs'!F1604</x:f>
        <x:v>n.a.</x:v>
      </x:c>
      <x:c r="G20" s="29" t="str">
        <x:f>'Historical Inputs'!F1645</x:f>
        <x:v>n.a.</x:v>
      </x:c>
      <x:c r="H20" s="29" t="str">
        <x:f>'Historical Inputs'!F1686</x:f>
        <x:v>n.a.</x:v>
      </x:c>
      <x:c r="I20" s="29" t="str">
        <x:f>'Historical Inputs'!F1727</x:f>
        <x:v>n.a.</x:v>
      </x:c>
      <x:c r="J20" s="29" t="str">
        <x:f>'Historical Inputs'!F1768</x:f>
        <x:v>n.a.</x:v>
      </x:c>
      <x:c r="K20" s="29" t="str">
        <x:f>'Historical Inputs'!F1809</x:f>
        <x:v>n.a.</x:v>
      </x:c>
      <x:c r="L20" s="29" t="str">
        <x:f>'Historical Inputs'!F1850</x:f>
        <x:v>n.a.</x:v>
      </x:c>
      <x:c r="M20" s="29" t="str">
        <x:f>'Historical Inputs'!F1891</x:f>
        <x:v>n.a.</x:v>
      </x:c>
      <x:c r="N20" s="30" t="str">
        <x:v>n.a.</x:v>
      </x:c>
      <x:c r="O20" s="31"/>
      <x:c r="P20" s="29" t="n">
        <x:f>'Historical Inputs'!F1932</x:f>
        <x:v>43.18</x:v>
      </x:c>
      <x:c r="Q20" s="29" t="n">
        <x:f>'Historical Inputs'!F1973</x:f>
        <x:v>46.13</x:v>
      </x:c>
      <x:c r="R20" s="31" t="n">
        <x:f>Q20</x:f>
        <x:v>46.13</x:v>
      </x:c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 ht="24" customHeight="1">
      <x:c r="C21" s="2" t="str">
        <x:v>Gross loans and leases selected definition</x:v>
      </x:c>
      <x:c r="D21" s="2" t="str">
        <x:v>USDm</x:v>
      </x:c>
      <x:c r="E21" s="25" t="n">
        <x:f>'Historical Inputs'!F1536</x:f>
        <x:v>956770</x:v>
      </x:c>
      <x:c r="F21" s="25" t="n">
        <x:f>'Historical Inputs'!F1577</x:f>
        <x:v>953110</x:v>
      </x:c>
      <x:c r="G21" s="25" t="n">
        <x:f>'Historical Inputs'!F1618</x:f>
        <x:v>962265</x:v>
      </x:c>
      <x:c r="H21" s="25" t="str">
        <x:f>'Historical Inputs'!F1659</x:f>
        <x:v>n.a.</x:v>
      </x:c>
      <x:c r="I21" s="25" t="str">
        <x:f>'Historical Inputs'!F1700</x:f>
        <x:v>n.a.</x:v>
      </x:c>
      <x:c r="J21" s="25" t="str">
        <x:f>'Historical Inputs'!F1741</x:f>
        <x:v>n.a.</x:v>
      </x:c>
      <x:c r="K21" s="25" t="str">
        <x:f>'Historical Inputs'!F1782</x:f>
        <x:v>n.a.</x:v>
      </x:c>
      <x:c r="L21" s="25" t="str">
        <x:f>'Historical Inputs'!F1823</x:f>
        <x:v>n.a.</x:v>
      </x:c>
      <x:c r="M21" s="25" t="str">
        <x:f>'Historical Inputs'!F1864</x:f>
        <x:v>n.a.</x:v>
      </x:c>
      <x:c r="N21" s="26" t="str">
        <x:v>n.a.</x:v>
      </x:c>
      <x:c r="O21" s="27"/>
      <x:c r="P21" s="25" t="str">
        <x:f>'Historical Inputs'!F1905</x:f>
        <x:v>n.a.</x:v>
      </x:c>
      <x:c r="Q21" s="25" t="n">
        <x:f>'Historical Inputs'!F1946</x:f>
        <x:v>1031115</x:v>
      </x:c>
      <x:c r="R21" s="27" t="n">
        <x:f>Q21</x:f>
        <x:v>1031115</x:v>
      </x:c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 ht="24" customHeight="1">
      <x:c r="C22" s="2" t="str">
        <x:v>Net loans after allowance selected definition</x:v>
      </x:c>
      <x:c r="D22" s="2" t="str">
        <x:v>USDm</x:v>
      </x:c>
      <x:c r="E22" s="25" t="n">
        <x:f>'Historical Inputs'!F1537</x:f>
        <x:v>945766</x:v>
      </x:c>
      <x:c r="F22" s="25" t="n">
        <x:f>'Historical Inputs'!F1578</x:f>
        <x:v>943335</x:v>
      </x:c>
      <x:c r="G22" s="25" t="n">
        <x:f>'Historical Inputs'!F1619</x:f>
        <x:v>952714</x:v>
      </x:c>
      <x:c r="H22" s="25" t="n">
        <x:f>'Historical Inputs'!F1660</x:f>
        <x:v>869121</x:v>
      </x:c>
      <x:c r="I22" s="25" t="n">
        <x:f>'Historical Inputs'!F1701</x:f>
        <x:v>882904</x:v>
      </x:c>
      <x:c r="J22" s="25" t="str">
        <x:f>'Historical Inputs'!F1742</x:f>
        <x:v>n.a.</x:v>
      </x:c>
      <x:c r="K22" s="25" t="str">
        <x:f>'Historical Inputs'!F1783</x:f>
        <x:v>n.a.</x:v>
      </x:c>
      <x:c r="L22" s="25" t="str">
        <x:f>'Historical Inputs'!F1824</x:f>
        <x:v>n.a.</x:v>
      </x:c>
      <x:c r="M22" s="25" t="str">
        <x:f>'Historical Inputs'!F1865</x:f>
        <x:v>n.a.</x:v>
      </x:c>
      <x:c r="N22" s="26" t="str">
        <x:v>n.a.</x:v>
      </x:c>
      <x:c r="O22" s="27"/>
      <x:c r="P22" s="25" t="str">
        <x:f>'Historical Inputs'!F1906</x:f>
        <x:v>n.a.</x:v>
      </x:c>
      <x:c r="Q22" s="25" t="str">
        <x:f>'Historical Inputs'!F1947</x:f>
        <x:v>n.a.</x:v>
      </x:c>
      <x:c r="R22" s="27" t="str">
        <x:f>Q22</x:f>
        <x:v>n.a.</x:v>
      </x:c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 ht="24" customHeight="1">
      <x:c r="C23" s="2" t="str">
        <x:v>Loan allowance for credit losses</x:v>
      </x:c>
      <x:c r="D23" s="2" t="str">
        <x:v>USDm</x:v>
      </x:c>
      <x:c r="E23" s="25" t="n">
        <x:f>'Historical Inputs'!F1538</x:f>
        <x:v>11960</x:v>
      </x:c>
      <x:c r="F23" s="25" t="n">
        <x:f>'Historical Inputs'!F1579</x:f>
        <x:v>10707</x:v>
      </x:c>
      <x:c r="G23" s="25" t="n">
        <x:f>'Historical Inputs'!F1620</x:f>
        <x:v>10456</x:v>
      </x:c>
      <x:c r="H23" s="25" t="n">
        <x:f>'Historical Inputs'!F1661</x:f>
        <x:v>19713</x:v>
      </x:c>
      <x:c r="I23" s="25" t="n">
        <x:f>'Historical Inputs'!F1702</x:f>
        <x:v>13788</x:v>
      </x:c>
      <x:c r="J23" s="25" t="str">
        <x:f>'Historical Inputs'!F1743</x:f>
        <x:v>n.a.</x:v>
      </x:c>
      <x:c r="K23" s="25" t="str">
        <x:f>'Historical Inputs'!F1784</x:f>
        <x:v>n.a.</x:v>
      </x:c>
      <x:c r="L23" s="25" t="str">
        <x:f>'Historical Inputs'!F1825</x:f>
        <x:v>n.a.</x:v>
      </x:c>
      <x:c r="M23" s="25" t="str">
        <x:f>'Historical Inputs'!F1866</x:f>
        <x:v>n.a.</x:v>
      </x:c>
      <x:c r="N23" s="26" t="str">
        <x:v>n.a.</x:v>
      </x:c>
      <x:c r="O23" s="27"/>
      <x:c r="P23" s="25" t="str">
        <x:f>'Historical Inputs'!F1907</x:f>
        <x:v>n.a.</x:v>
      </x:c>
      <x:c r="Q23" s="25" t="str">
        <x:f>'Historical Inputs'!F1948</x:f>
        <x:v>n.a.</x:v>
      </x:c>
      <x:c r="R23" s="27" t="str">
        <x:f>Q23</x:f>
        <x:v>n.a.</x:v>
      </x:c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 ht="24" customHeight="1">
      <x:c r="C24" s="2" t="str">
        <x:v>Deposits</x:v>
      </x:c>
      <x:c r="D24" s="2" t="str">
        <x:v>USDm</x:v>
      </x:c>
      <x:c r="E24" s="25" t="n">
        <x:f>'Historical Inputs'!F1535</x:f>
        <x:v>1335991</x:v>
      </x:c>
      <x:c r="F24" s="25" t="n">
        <x:f>'Historical Inputs'!F1576</x:f>
        <x:v>1286170</x:v>
      </x:c>
      <x:c r="G24" s="25" t="n">
        <x:f>'Historical Inputs'!F1617</x:f>
        <x:v>1322626</x:v>
      </x:c>
      <x:c r="H24" s="25" t="n">
        <x:f>'Historical Inputs'!F1658</x:f>
        <x:v>1404381</x:v>
      </x:c>
      <x:c r="I24" s="25" t="n">
        <x:f>'Historical Inputs'!F1699</x:f>
        <x:v>1482479</x:v>
      </x:c>
      <x:c r="J24" s="25" t="n">
        <x:f>'Historical Inputs'!F1740</x:f>
        <x:v>1383985</x:v>
      </x:c>
      <x:c r="K24" s="25" t="n">
        <x:f>'Historical Inputs'!F1781</x:f>
        <x:v>1358173</x:v>
      </x:c>
      <x:c r="L24" s="25" t="n">
        <x:f>'Historical Inputs'!F1822</x:f>
        <x:v>1371804</x:v>
      </x:c>
      <x:c r="M24" s="25" t="n">
        <x:f>'Historical Inputs'!F1863</x:f>
        <x:v>1426207</x:v>
      </x:c>
      <x:c r="N24" s="26" t="str">
        <x:v>n.a.</x:v>
      </x:c>
      <x:c r="O24" s="27"/>
      <x:c r="P24" s="25" t="n">
        <x:f>'Historical Inputs'!F1904</x:f>
        <x:v>1340703</x:v>
      </x:c>
      <x:c r="Q24" s="25" t="n">
        <x:f>'Historical Inputs'!F1945</x:f>
        <x:v>1501405</x:v>
      </x:c>
      <x:c r="R24" s="27" t="n">
        <x:f>Q24</x:f>
        <x:v>1501405</x:v>
      </x:c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 ht="24" customHeight="1">
      <x:c r="C25" s="2" t="str">
        <x:v>Cash</x:v>
      </x:c>
      <x:c r="D25" s="2" t="str">
        <x:v>USDm</x:v>
      </x:c>
      <x:c r="E25" s="25" t="str">
        <x:f>'Historical Inputs'!F1540</x:f>
        <x:v>n.a.</x:v>
      </x:c>
      <x:c r="F25" s="25" t="str">
        <x:f>'Historical Inputs'!F1581</x:f>
        <x:v>n.a.</x:v>
      </x:c>
      <x:c r="G25" s="25" t="str">
        <x:f>'Historical Inputs'!F1622</x:f>
        <x:v>n.a.</x:v>
      </x:c>
      <x:c r="H25" s="25" t="str">
        <x:f>'Historical Inputs'!F1663</x:f>
        <x:v>n.a.</x:v>
      </x:c>
      <x:c r="I25" s="25" t="str">
        <x:f>'Historical Inputs'!F1704</x:f>
        <x:v>n.a.</x:v>
      </x:c>
      <x:c r="J25" s="25" t="str">
        <x:f>'Historical Inputs'!F1745</x:f>
        <x:v>n.a.</x:v>
      </x:c>
      <x:c r="K25" s="25" t="str">
        <x:f>'Historical Inputs'!F1786</x:f>
        <x:v>n.a.</x:v>
      </x:c>
      <x:c r="L25" s="25" t="str">
        <x:f>'Historical Inputs'!F1827</x:f>
        <x:v>n.a.</x:v>
      </x:c>
      <x:c r="M25" s="25" t="str">
        <x:f>'Historical Inputs'!F1868</x:f>
        <x:v>n.a.</x:v>
      </x:c>
      <x:c r="N25" s="26" t="str">
        <x:v>n.a.</x:v>
      </x:c>
      <x:c r="O25" s="27"/>
      <x:c r="P25" s="25" t="str">
        <x:f>'Historical Inputs'!F1909</x:f>
        <x:v>n.a.</x:v>
      </x:c>
      <x:c r="Q25" s="25" t="str">
        <x:f>'Historical Inputs'!F1950</x:f>
        <x:v>n.a.</x:v>
      </x:c>
      <x:c r="R25" s="27" t="str">
        <x:f>Q25</x:f>
        <x:v>n.a.</x:v>
      </x:c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 ht="24" customHeight="1">
      <x:c r="C26" s="2" t="str">
        <x:v>Accumulated other comprehensive income</x:v>
      </x:c>
      <x:c r="D26" s="2" t="str">
        <x:v>USDm</x:v>
      </x:c>
      <x:c r="E26" s="25" t="n">
        <x:f>'Historical Inputs'!F1541</x:f>
        <x:v>-2144</x:v>
      </x:c>
      <x:c r="F26" s="25" t="n">
        <x:f>'Historical Inputs'!F1582</x:f>
        <x:v>-6336</x:v>
      </x:c>
      <x:c r="G26" s="25" t="n">
        <x:f>'Historical Inputs'!F1623</x:f>
        <x:v>-1311</x:v>
      </x:c>
      <x:c r="H26" s="25" t="n">
        <x:f>'Historical Inputs'!F1664</x:f>
        <x:v>214</x:v>
      </x:c>
      <x:c r="I26" s="25" t="n">
        <x:f>'Historical Inputs'!F1705</x:f>
        <x:v>-1702</x:v>
      </x:c>
      <x:c r="J26" s="25" t="n">
        <x:f>'Historical Inputs'!F1746</x:f>
        <x:v>-13362</x:v>
      </x:c>
      <x:c r="K26" s="25" t="n">
        <x:f>'Historical Inputs'!F1787</x:f>
        <x:v>-11580</x:v>
      </x:c>
      <x:c r="L26" s="25" t="n">
        <x:f>'Historical Inputs'!F1828</x:f>
        <x:v>-12176</x:v>
      </x:c>
      <x:c r="M26" s="25" t="n">
        <x:f>'Historical Inputs'!F1869</x:f>
        <x:v>-6673</x:v>
      </x:c>
      <x:c r="N26" s="26" t="str">
        <x:v>n.a.</x:v>
      </x:c>
      <x:c r="O26" s="27"/>
      <x:c r="P26" s="25" t="n">
        <x:f>'Historical Inputs'!F1910</x:f>
        <x:v>-9366</x:v>
      </x:c>
      <x:c r="Q26" s="25" t="n">
        <x:f>'Historical Inputs'!F1951</x:f>
        <x:v>-8277</x:v>
      </x:c>
      <x:c r="R26" s="27" t="n">
        <x:f>Q26</x:f>
        <x:v>-8277</x:v>
      </x:c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 ht="24" customHeight="1">
      <x:c r="C27" s="2"/>
      <x:c r="D27" s="2"/>
      <x:c r="E27" s="27"/>
      <x:c r="F27" s="27"/>
      <x:c r="G27" s="27"/>
      <x:c r="H27" s="27"/>
      <x:c r="I27" s="27"/>
      <x:c r="J27" s="27"/>
      <x:c r="K27" s="27"/>
      <x:c r="L27" s="27"/>
      <x:c r="M27" s="27"/>
      <x:c r="N27" s="26"/>
      <x:c r="O27" s="27"/>
      <x:c r="P27" s="27"/>
      <x:c r="Q27" s="27"/>
      <x:c r="R27" s="27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 ht="24" customHeight="1">
      <x:c r="C28" s="2" t="str">
        <x:v>Net interest income</x:v>
      </x:c>
      <x:c r="D28" s="2" t="str">
        <x:v>USDm</x:v>
      </x:c>
      <x:c r="E28" s="25" t="n">
        <x:f>'Historical Inputs'!F1542</x:f>
        <x:v>49557</x:v>
      </x:c>
      <x:c r="F28" s="25" t="n">
        <x:f>'Historical Inputs'!F1583</x:f>
        <x:v>49995</x:v>
      </x:c>
      <x:c r="G28" s="25" t="n">
        <x:f>'Historical Inputs'!F1624</x:f>
        <x:v>47303</x:v>
      </x:c>
      <x:c r="H28" s="25" t="n">
        <x:f>'Historical Inputs'!F1665</x:f>
        <x:v>39956</x:v>
      </x:c>
      <x:c r="I28" s="25" t="n">
        <x:f>'Historical Inputs'!F1706</x:f>
        <x:v>35779</x:v>
      </x:c>
      <x:c r="J28" s="25" t="n">
        <x:f>'Historical Inputs'!F1747</x:f>
        <x:v>44950</x:v>
      </x:c>
      <x:c r="K28" s="25" t="n">
        <x:f>'Historical Inputs'!F1788</x:f>
        <x:v>52375</x:v>
      </x:c>
      <x:c r="L28" s="25" t="n">
        <x:f>'Historical Inputs'!F1829</x:f>
        <x:v>47676</x:v>
      </x:c>
      <x:c r="M28" s="25" t="n">
        <x:f>'Historical Inputs'!F1870</x:f>
        <x:v>47484</x:v>
      </x:c>
      <x:c r="N28" s="26" t="str">
        <x:v>n.a.</x:v>
      </x:c>
      <x:c r="O28" s="27"/>
      <x:c r="P28" s="25" t="n">
        <x:f>'Historical Inputs'!F1911</x:f>
        <x:v>23203</x:v>
      </x:c>
      <x:c r="Q28" s="25" t="n">
        <x:f>'Historical Inputs'!F1952</x:f>
        <x:v>24413</x:v>
      </x:c>
      <x:c r="R28" s="27" t="n">
        <x:f>IF(COUNT(M28,Q28,P28)=3,M28+Q28-P28,"n.a.")</x:f>
        <x:v>48694</x:v>
      </x:c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 ht="24" customHeight="1">
      <x:c r="C29" s="2" t="str">
        <x:v>Noninterest Income</x:v>
      </x:c>
      <x:c r="D29" s="2" t="str">
        <x:v>USDm</x:v>
      </x:c>
      <x:c r="E29" s="25" t="n">
        <x:f>'Historical Inputs'!F1543</x:f>
        <x:v>38832</x:v>
      </x:c>
      <x:c r="F29" s="25" t="n">
        <x:f>'Historical Inputs'!F1584</x:f>
        <x:v>36413</x:v>
      </x:c>
      <x:c r="G29" s="25" t="n">
        <x:f>'Historical Inputs'!F1625</x:f>
        <x:v>39529</x:v>
      </x:c>
      <x:c r="H29" s="25" t="n">
        <x:f>'Historical Inputs'!F1666</x:f>
        <x:v>34308</x:v>
      </x:c>
      <x:c r="I29" s="25" t="n">
        <x:f>'Historical Inputs'!F1707</x:f>
        <x:v>43387</x:v>
      </x:c>
      <x:c r="J29" s="25" t="n">
        <x:f>'Historical Inputs'!F1748</x:f>
        <x:v>29418</x:v>
      </x:c>
      <x:c r="K29" s="25" t="n">
        <x:f>'Historical Inputs'!F1789</x:f>
        <x:v>30222</x:v>
      </x:c>
      <x:c r="L29" s="25" t="n">
        <x:f>'Historical Inputs'!F1830</x:f>
        <x:v>34620</x:v>
      </x:c>
      <x:c r="M29" s="25" t="n">
        <x:f>'Historical Inputs'!F1871</x:f>
        <x:v>36215</x:v>
      </x:c>
      <x:c r="N29" s="26" t="str">
        <x:v>n.a.</x:v>
      </x:c>
      <x:c r="O29" s="27"/>
      <x:c r="P29" s="25" t="n">
        <x:f>'Historical Inputs'!F1912</x:f>
        <x:v>17768</x:v>
      </x:c>
      <x:c r="Q29" s="25" t="n">
        <x:f>'Historical Inputs'!F1953</x:f>
        <x:v>19655</x:v>
      </x:c>
      <x:c r="R29" s="27" t="n">
        <x:f>IF(COUNT(M29,Q29,P29)=3,M29+Q29-P29,"n.a.")</x:f>
        <x:v>38102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 ht="24" customHeight="1">
      <x:c r="C30" s="2" t="str">
        <x:v>Net revenue GAAP</x:v>
      </x:c>
      <x:c r="D30" s="2" t="str">
        <x:v>USDm</x:v>
      </x:c>
      <x:c r="E30" s="25" t="n">
        <x:f>IF(COUNT(E28:E29)=2,SUM(E28:E29),'Historical Inputs'!F1544)</x:f>
        <x:v>88389</x:v>
      </x:c>
      <x:c r="F30" s="25" t="n">
        <x:f>IF(COUNT(F28:F29)=2,SUM(F28:F29),'Historical Inputs'!F1585)</x:f>
        <x:v>86408</x:v>
      </x:c>
      <x:c r="G30" s="25" t="n">
        <x:f>IF(COUNT(G28:G29)=2,SUM(G28:G29),'Historical Inputs'!F1626)</x:f>
        <x:v>86832</x:v>
      </x:c>
      <x:c r="H30" s="25" t="n">
        <x:f>IF(COUNT(H28:H29)=2,SUM(H28:H29),'Historical Inputs'!F1667)</x:f>
        <x:v>74264</x:v>
      </x:c>
      <x:c r="I30" s="25" t="n">
        <x:f>IF(COUNT(I28:I29)=2,SUM(I28:I29),'Historical Inputs'!F1708)</x:f>
        <x:v>79166</x:v>
      </x:c>
      <x:c r="J30" s="25" t="n">
        <x:f>IF(COUNT(J28:J29)=2,SUM(J28:J29),'Historical Inputs'!F1749)</x:f>
        <x:v>74368</x:v>
      </x:c>
      <x:c r="K30" s="25" t="n">
        <x:f>IF(COUNT(K28:K29)=2,SUM(K28:K29),'Historical Inputs'!F1790)</x:f>
        <x:v>82597</x:v>
      </x:c>
      <x:c r="L30" s="25" t="n">
        <x:f>IF(COUNT(L28:L29)=2,SUM(L28:L29),'Historical Inputs'!F1831)</x:f>
        <x:v>82296</x:v>
      </x:c>
      <x:c r="M30" s="25" t="n">
        <x:f>IF(COUNT(M28:M29)=2,SUM(M28:M29),'Historical Inputs'!F1872)</x:f>
        <x:v>83699</x:v>
      </x:c>
      <x:c r="N30" s="28" t="n">
        <x:f>'Forecast FY2026'!O10</x:f>
        <x:v>88077.84</x:v>
      </x:c>
      <x:c r="O30" s="27"/>
      <x:c r="P30" s="25" t="n">
        <x:f>IF(COUNT(P28:P29)=2,SUM(P28:P29),'Historical Inputs'!F1913)</x:f>
        <x:v>40971</x:v>
      </x:c>
      <x:c r="Q30" s="25" t="n">
        <x:f>IF(COUNT(Q28:Q29)=2,SUM(Q28:Q29),'Historical Inputs'!F1954)</x:f>
        <x:v>44068</x:v>
      </x:c>
      <x:c r="R30" s="27" t="n">
        <x:f>IF(COUNT(M30,Q30,P30)=3,M30+Q30-P30,"n.a.")</x:f>
        <x:v>86796</x:v>
      </x:c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 ht="24" customHeight="1">
      <x:c r="C31" s="2" t="str">
        <x:v>Noninterest expense</x:v>
      </x:c>
      <x:c r="D31" s="2" t="str">
        <x:v>USDm</x:v>
      </x:c>
      <x:c r="E31" s="25" t="n">
        <x:f>'Historical Inputs'!F1545</x:f>
        <x:v>58484</x:v>
      </x:c>
      <x:c r="F31" s="25" t="n">
        <x:f>'Historical Inputs'!F1586</x:f>
        <x:v>56126</x:v>
      </x:c>
      <x:c r="G31" s="25" t="n">
        <x:f>'Historical Inputs'!F1627</x:f>
        <x:v>58178</x:v>
      </x:c>
      <x:c r="H31" s="25" t="n">
        <x:f>'Historical Inputs'!F1668</x:f>
        <x:v>57630</x:v>
      </x:c>
      <x:c r="I31" s="25" t="n">
        <x:f>'Historical Inputs'!F1709</x:f>
        <x:v>53758</x:v>
      </x:c>
      <x:c r="J31" s="25" t="n">
        <x:f>'Historical Inputs'!F1750</x:f>
        <x:v>57205</x:v>
      </x:c>
      <x:c r="K31" s="25" t="n">
        <x:f>'Historical Inputs'!F1791</x:f>
        <x:v>55562</x:v>
      </x:c>
      <x:c r="L31" s="25" t="n">
        <x:f>'Historical Inputs'!F1832</x:f>
        <x:v>54598</x:v>
      </x:c>
      <x:c r="M31" s="25" t="n">
        <x:f>'Historical Inputs'!F1873</x:f>
        <x:v>54842</x:v>
      </x:c>
      <x:c r="N31" s="28" t="n">
        <x:f>'Forecast FY2026'!P10</x:f>
        <x:v>56114.44</x:v>
      </x:c>
      <x:c r="O31" s="27"/>
      <x:c r="P31" s="25" t="n">
        <x:f>'Historical Inputs'!F1914</x:f>
        <x:v>27270</x:v>
      </x:c>
      <x:c r="Q31" s="25" t="n">
        <x:f>'Historical Inputs'!F1955</x:f>
        <x:v>27991</x:v>
      </x:c>
      <x:c r="R31" s="27" t="n">
        <x:f>IF(COUNT(M31,Q31,P31)=3,M31+Q31-P31,"n.a.")</x:f>
        <x:v>55563</x:v>
      </x:c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 ht="24" customHeight="1">
      <x:c r="C32" s="2" t="str">
        <x:v>Pre-provision net revenue</x:v>
      </x:c>
      <x:c r="D32" s="2" t="str">
        <x:v>USDm</x:v>
      </x:c>
      <x:c r="E32" s="27" t="n">
        <x:f>IF(COUNT(E30,E31)=2,E30-E31,"n.a.")</x:f>
        <x:v>29905</x:v>
      </x:c>
      <x:c r="F32" s="27" t="n">
        <x:f>IF(COUNT(F30,F31)=2,F30-F31,"n.a.")</x:f>
        <x:v>30282</x:v>
      </x:c>
      <x:c r="G32" s="27" t="n">
        <x:f>IF(COUNT(G30,G31)=2,G30-G31,"n.a.")</x:f>
        <x:v>28654</x:v>
      </x:c>
      <x:c r="H32" s="27" t="n">
        <x:f>IF(COUNT(H30,H31)=2,H30-H31,"n.a.")</x:f>
        <x:v>16634</x:v>
      </x:c>
      <x:c r="I32" s="27" t="n">
        <x:f>IF(COUNT(I30,I31)=2,I30-I31,"n.a.")</x:f>
        <x:v>25408</x:v>
      </x:c>
      <x:c r="J32" s="27" t="n">
        <x:f>IF(COUNT(J30,J31)=2,J30-J31,"n.a.")</x:f>
        <x:v>17163</x:v>
      </x:c>
      <x:c r="K32" s="27" t="n">
        <x:f>IF(COUNT(K30,K31)=2,K30-K31,"n.a.")</x:f>
        <x:v>27035</x:v>
      </x:c>
      <x:c r="L32" s="27" t="n">
        <x:f>IF(COUNT(L30,L31)=2,L30-L31,"n.a.")</x:f>
        <x:v>27698</x:v>
      </x:c>
      <x:c r="M32" s="27" t="n">
        <x:f>IF(COUNT(M30,M31)=2,M30-M31,"n.a.")</x:f>
        <x:v>28857</x:v>
      </x:c>
      <x:c r="N32" s="26" t="str">
        <x:v>n.a.</x:v>
      </x:c>
      <x:c r="O32" s="27"/>
      <x:c r="P32" s="27" t="n">
        <x:f>IF(COUNT(P30,P31)=2,P30-P31,"n.a.")</x:f>
        <x:v>13701</x:v>
      </x:c>
      <x:c r="Q32" s="27" t="n">
        <x:f>IF(COUNT(Q30,Q31)=2,Q30-Q31,"n.a.")</x:f>
        <x:v>16077</x:v>
      </x:c>
      <x:c r="R32" s="27" t="n">
        <x:f>IF(COUNT(M32,Q32,P32)=3,M32+Q32-P32,"n.a.")</x:f>
        <x:v>31233</x:v>
      </x:c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 ht="24" customHeight="1">
      <x:c r="C33" s="2" t="str">
        <x:v>Provision / pre-tax bridge residual</x:v>
      </x:c>
      <x:c r="D33" s="2" t="str">
        <x:v>USDm</x:v>
      </x:c>
      <x:c r="E33" s="25" t="n">
        <x:f>IF(ISNUMBER('Historical Inputs'!F1546),'Historical Inputs'!F1546,IF(COUNT(E30,E31,E34)=3,E30-E31-E34,"n.a."))</x:f>
        <x:v>2528</x:v>
      </x:c>
      <x:c r="F33" s="25" t="n">
        <x:f>IF(ISNUMBER('Historical Inputs'!F1587),'Historical Inputs'!F1587,IF(COUNT(F30,F31,F34)=3,F30-F31-F34,"n.a."))</x:f>
        <x:v>1744</x:v>
      </x:c>
      <x:c r="G33" s="25" t="n">
        <x:f>IF(ISNUMBER('Historical Inputs'!F1628),'Historical Inputs'!F1628,IF(COUNT(G30,G31,G34)=3,G30-G31-G34,"n.a."))</x:f>
        <x:v>2687</x:v>
      </x:c>
      <x:c r="H33" s="25" t="n">
        <x:f>IF(ISNUMBER('Historical Inputs'!F1669),'Historical Inputs'!F1669,IF(COUNT(H30,H31,H34)=3,H30-H31-H34,"n.a."))</x:f>
        <x:v>14129</x:v>
      </x:c>
      <x:c r="I33" s="25" t="n">
        <x:f>IF(ISNUMBER('Historical Inputs'!F1710),'Historical Inputs'!F1710,IF(COUNT(I30,I31,I34)=3,I30-I31-I34,"n.a."))</x:f>
        <x:v>-4155</x:v>
      </x:c>
      <x:c r="J33" s="25" t="n">
        <x:f>IF(ISNUMBER('Historical Inputs'!F1751),'Historical Inputs'!F1751,IF(COUNT(J30,J31,J34)=3,J30-J31-J34,"n.a."))</x:f>
        <x:v>1534</x:v>
      </x:c>
      <x:c r="K33" s="25" t="n">
        <x:f>IF(ISNUMBER('Historical Inputs'!F1792),'Historical Inputs'!F1792,IF(COUNT(K30,K31,K34)=3,K30-K31-K34,"n.a."))</x:f>
        <x:v>5399</x:v>
      </x:c>
      <x:c r="L33" s="25" t="n">
        <x:f>IF(ISNUMBER('Historical Inputs'!F1833),'Historical Inputs'!F1833,IF(COUNT(L30,L31,L34)=3,L30-L31-L34,"n.a."))</x:f>
        <x:v>4334</x:v>
      </x:c>
      <x:c r="M33" s="25" t="n">
        <x:f>IF(ISNUMBER('Historical Inputs'!F1874),'Historical Inputs'!F1874,IF(COUNT(M30,M31,M34)=3,M30-M31-M34,"n.a."))</x:f>
        <x:v>3658</x:v>
      </x:c>
      <x:c r="N33" s="28" t="n">
        <x:f>'Forecast FY2026'!Q10</x:f>
        <x:v>3770</x:v>
      </x:c>
      <x:c r="O33" s="27"/>
      <x:c r="P33" s="25" t="n">
        <x:f>IF(ISNUMBER('Historical Inputs'!F1915),'Historical Inputs'!F1915,IF(COUNT(P30,P31,P34)=3,P30-P31-P34,"n.a."))</x:f>
        <x:v>1937</x:v>
      </x:c>
      <x:c r="Q33" s="25" t="n">
        <x:f>IF(ISNUMBER('Historical Inputs'!F1956),'Historical Inputs'!F1956,IF(COUNT(Q30,Q31,Q34)=3,Q30-Q31-Q34,"n.a."))</x:f>
        <x:v>2049</x:v>
      </x:c>
      <x:c r="R33" s="27" t="n">
        <x:f>IF(COUNT(M33,Q33,P33)=3,M33+Q33-P33,"n.a.")</x:f>
        <x:v>3770</x:v>
      </x:c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 ht="24" customHeight="1">
      <x:c r="C34" s="2" t="str">
        <x:v>Income before income taxes</x:v>
      </x:c>
      <x:c r="D34" s="2" t="str">
        <x:v>USDm</x:v>
      </x:c>
      <x:c r="E34" s="25" t="n">
        <x:f>'Historical Inputs'!F1547</x:f>
        <x:v>27377</x:v>
      </x:c>
      <x:c r="F34" s="25" t="n">
        <x:f>'Historical Inputs'!F1588</x:f>
        <x:v>28538</x:v>
      </x:c>
      <x:c r="G34" s="25" t="n">
        <x:f>'Historical Inputs'!F1629</x:f>
        <x:v>25967</x:v>
      </x:c>
      <x:c r="H34" s="25" t="n">
        <x:f>'Historical Inputs'!F1670</x:f>
        <x:v>2505</x:v>
      </x:c>
      <x:c r="I34" s="25" t="n">
        <x:f>'Historical Inputs'!F1711</x:f>
        <x:v>29563</x:v>
      </x:c>
      <x:c r="J34" s="25" t="n">
        <x:f>'Historical Inputs'!F1752</x:f>
        <x:v>15629</x:v>
      </x:c>
      <x:c r="K34" s="25" t="n">
        <x:f>'Historical Inputs'!F1793</x:f>
        <x:v>21636</x:v>
      </x:c>
      <x:c r="L34" s="25" t="n">
        <x:f>'Historical Inputs'!F1834</x:f>
        <x:v>23364</x:v>
      </x:c>
      <x:c r="M34" s="25" t="n">
        <x:f>'Historical Inputs'!F1875</x:f>
        <x:v>25199</x:v>
      </x:c>
      <x:c r="N34" s="26" t="str">
        <x:v>n.a.</x:v>
      </x:c>
      <x:c r="O34" s="27"/>
      <x:c r="P34" s="25" t="n">
        <x:f>'Historical Inputs'!F1916</x:f>
        <x:v>11764</x:v>
      </x:c>
      <x:c r="Q34" s="25" t="n">
        <x:f>'Historical Inputs'!F1957</x:f>
        <x:v>14028</x:v>
      </x:c>
      <x:c r="R34" s="27" t="n">
        <x:f>IF(COUNT(M34,Q34,P34)=3,M34+Q34-P34,"n.a.")</x:f>
        <x:v>27463</x:v>
      </x:c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 ht="24" customHeight="1">
      <x:c r="C35" s="2" t="str">
        <x:v>Tax</x:v>
      </x:c>
      <x:c r="D35" s="2" t="str">
        <x:v>USDm</x:v>
      </x:c>
      <x:c r="E35" s="25" t="n">
        <x:f>'Historical Inputs'!F1548</x:f>
        <x:v>4917</x:v>
      </x:c>
      <x:c r="F35" s="25" t="n">
        <x:f>'Historical Inputs'!F1589</x:f>
        <x:v>5662</x:v>
      </x:c>
      <x:c r="G35" s="25" t="n">
        <x:f>'Historical Inputs'!F1630</x:f>
        <x:v>5761</x:v>
      </x:c>
      <x:c r="H35" s="25" t="n">
        <x:f>'Historical Inputs'!F1671</x:f>
        <x:v>-1157</x:v>
      </x:c>
      <x:c r="I35" s="25" t="n">
        <x:f>'Historical Inputs'!F1712</x:f>
        <x:v>5764</x:v>
      </x:c>
      <x:c r="J35" s="25" t="n">
        <x:f>'Historical Inputs'!F1753</x:f>
        <x:v>2251</x:v>
      </x:c>
      <x:c r="K35" s="25" t="n">
        <x:f>'Historical Inputs'!F1794</x:f>
        <x:v>2607</x:v>
      </x:c>
      <x:c r="L35" s="25" t="n">
        <x:f>'Historical Inputs'!F1835</x:f>
        <x:v>3399</x:v>
      </x:c>
      <x:c r="M35" s="25" t="n">
        <x:f>'Historical Inputs'!F1876</x:f>
        <x:v>3841</x:v>
      </x:c>
      <x:c r="N35" s="26" t="str">
        <x:v>n.a.</x:v>
      </x:c>
      <x:c r="O35" s="27"/>
      <x:c r="P35" s="25" t="n">
        <x:f>'Historical Inputs'!F1917</x:f>
        <x:v>1438</x:v>
      </x:c>
      <x:c r="Q35" s="25" t="n">
        <x:f>'Historical Inputs'!F1958</x:f>
        <x:v>2093</x:v>
      </x:c>
      <x:c r="R35" s="27" t="n">
        <x:f>IF(COUNT(M35,Q35,P35)=3,M35+Q35-P35,"n.a.")</x:f>
        <x:v>4496</x:v>
      </x:c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 ht="24" customHeight="1">
      <x:c r="C36" s="2" t="str">
        <x:v>Income available to common shareholders</x:v>
      </x:c>
      <x:c r="D36" s="2" t="str">
        <x:v>USDm</x:v>
      </x:c>
      <x:c r="E36" s="25" t="n">
        <x:f>IF(ISNUMBER('Historical Inputs'!F1550),'Historical Inputs'!F1550,IF(COUNT('Historical Inputs'!F1549,'Historical Inputs'!F1551)=2,'Historical Inputs'!F1549-'Historical Inputs'!F1551,"n.a."))</x:f>
        <x:v>20554</x:v>
      </x:c>
      <x:c r="F36" s="25" t="n">
        <x:f>IF(ISNUMBER('Historical Inputs'!F1591),'Historical Inputs'!F1591,IF(COUNT('Historical Inputs'!F1590,'Historical Inputs'!F1592)=2,'Historical Inputs'!F1590-'Historical Inputs'!F1592,"n.a."))</x:f>
        <x:v>20689</x:v>
      </x:c>
      <x:c r="G36" s="25" t="n">
        <x:f>IF(ISNUMBER('Historical Inputs'!F1632),'Historical Inputs'!F1632,IF(COUNT('Historical Inputs'!F1631,'Historical Inputs'!F1633)=2,'Historical Inputs'!F1631-'Historical Inputs'!F1633,"n.a."))</x:f>
        <x:v>18103</x:v>
      </x:c>
      <x:c r="H36" s="25" t="n">
        <x:f>IF(ISNUMBER('Historical Inputs'!F1673),'Historical Inputs'!F1673,IF(COUNT('Historical Inputs'!F1672,'Historical Inputs'!F1674)=2,'Historical Inputs'!F1672-'Historical Inputs'!F1674,"n.a."))</x:f>
        <x:v>1786</x:v>
      </x:c>
      <x:c r="I36" s="25" t="n">
        <x:f>IF(ISNUMBER('Historical Inputs'!F1714),'Historical Inputs'!F1714,IF(COUNT('Historical Inputs'!F1713,'Historical Inputs'!F1715)=2,'Historical Inputs'!F1713-'Historical Inputs'!F1715,"n.a."))</x:f>
        <x:v>20818</x:v>
      </x:c>
      <x:c r="J36" s="25" t="n">
        <x:f>IF(ISNUMBER('Historical Inputs'!F1755),'Historical Inputs'!F1755,IF(COUNT('Historical Inputs'!F1754,'Historical Inputs'!F1756)=2,'Historical Inputs'!F1754-'Historical Inputs'!F1756,"n.a."))</x:f>
        <x:v>12562</x:v>
      </x:c>
      <x:c r="K36" s="25" t="n">
        <x:f>IF(ISNUMBER('Historical Inputs'!F1796),'Historical Inputs'!F1796,IF(COUNT('Historical Inputs'!F1795,'Historical Inputs'!F1797)=2,'Historical Inputs'!F1795-'Historical Inputs'!F1797,"n.a."))</x:f>
        <x:v>17982</x:v>
      </x:c>
      <x:c r="L36" s="25" t="n">
        <x:f>IF(ISNUMBER('Historical Inputs'!F1837),'Historical Inputs'!F1837,IF(COUNT('Historical Inputs'!F1836,'Historical Inputs'!F1838)=2,'Historical Inputs'!F1836-'Historical Inputs'!F1838,"n.a."))</x:f>
        <x:v>18606</x:v>
      </x:c>
      <x:c r="M36" s="25" t="n">
        <x:f>IF(ISNUMBER('Historical Inputs'!F1878),'Historical Inputs'!F1878,IF(COUNT('Historical Inputs'!F1877,'Historical Inputs'!F1879)=2,'Historical Inputs'!F1877-'Historical Inputs'!F1879,"n.a."))</x:f>
        <x:v>20285</x:v>
      </x:c>
      <x:c r="N36" s="28" t="n">
        <x:f>'Forecast FY2026'!R10</x:f>
        <x:v>21567.358000000004</x:v>
      </x:c>
      <x:c r="O36" s="27"/>
      <x:c r="P36" s="25" t="n">
        <x:f>IF(ISNUMBER('Historical Inputs'!F1919),'Historical Inputs'!F1919,IF(COUNT('Historical Inputs'!F1918,'Historical Inputs'!F1920)=2,'Historical Inputs'!F1918-'Historical Inputs'!F1920,"n.a."))</x:f>
        <x:v>9830</x:v>
      </x:c>
      <x:c r="Q36" s="25" t="n">
        <x:f>IF(ISNUMBER('Historical Inputs'!F1960),'Historical Inputs'!F1960,IF(COUNT('Historical Inputs'!F1959,'Historical Inputs'!F1961)=2,'Historical Inputs'!F1959-'Historical Inputs'!F1961,"n.a."))</x:f>
        <x:v>11160</x:v>
      </x:c>
      <x:c r="R36" s="27" t="n">
        <x:f>IF(COUNT(M36,Q36,P36)=3,M36+Q36-P36,"n.a.")</x:f>
        <x:v>21615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 ht="24" customHeight="1">
      <x:c r="C37" s="2" t="str">
        <x:v>Parent income / common-income bridge</x:v>
      </x:c>
      <x:c r="D37" s="2" t="str">
        <x:v>USDm</x:v>
      </x:c>
      <x:c r="E37" s="25" t="n">
        <x:f>IF(ISNUMBER('Historical Inputs'!F1549),'Historical Inputs'!F1549,IF(COUNT('Historical Inputs'!F1550,'Historical Inputs'!F1551)=2,'Historical Inputs'!F1550+'Historical Inputs'!F1551,"n.a."))</x:f>
        <x:v>22183</x:v>
      </x:c>
      <x:c r="F37" s="25" t="n">
        <x:f>IF(ISNUMBER('Historical Inputs'!F1590),'Historical Inputs'!F1590,IF(COUNT('Historical Inputs'!F1591,'Historical Inputs'!F1592)=2,'Historical Inputs'!F1591+'Historical Inputs'!F1592,"n.a."))</x:f>
        <x:v>22393</x:v>
      </x:c>
      <x:c r="G37" s="25" t="n">
        <x:f>IF(ISNUMBER('Historical Inputs'!F1631),'Historical Inputs'!F1631,IF(COUNT('Historical Inputs'!F1632,'Historical Inputs'!F1633)=2,'Historical Inputs'!F1632+'Historical Inputs'!F1633,"n.a."))</x:f>
        <x:v>19715</x:v>
      </x:c>
      <x:c r="H37" s="25" t="n">
        <x:f>IF(ISNUMBER('Historical Inputs'!F1672),'Historical Inputs'!F1672,IF(COUNT('Historical Inputs'!F1673,'Historical Inputs'!F1674)=2,'Historical Inputs'!F1673+'Historical Inputs'!F1674,"n.a."))</x:f>
        <x:v>3377</x:v>
      </x:c>
      <x:c r="I37" s="25" t="n">
        <x:f>IF(ISNUMBER('Historical Inputs'!F1713),'Historical Inputs'!F1713,IF(COUNT('Historical Inputs'!F1714,'Historical Inputs'!F1715)=2,'Historical Inputs'!F1714+'Historical Inputs'!F1715,"n.a."))</x:f>
        <x:v>22109</x:v>
      </x:c>
      <x:c r="J37" s="25" t="n">
        <x:f>IF(ISNUMBER('Historical Inputs'!F1754),'Historical Inputs'!F1754,IF(COUNT('Historical Inputs'!F1755,'Historical Inputs'!F1756)=2,'Historical Inputs'!F1755+'Historical Inputs'!F1756,"n.a."))</x:f>
        <x:v>13677</x:v>
      </x:c>
      <x:c r="K37" s="25" t="n">
        <x:f>IF(ISNUMBER('Historical Inputs'!F1795),'Historical Inputs'!F1795,IF(COUNT('Historical Inputs'!F1796,'Historical Inputs'!F1797)=2,'Historical Inputs'!F1796+'Historical Inputs'!F1797,"n.a."))</x:f>
        <x:v>19142</x:v>
      </x:c>
      <x:c r="L37" s="25" t="n">
        <x:f>IF(ISNUMBER('Historical Inputs'!F1836),'Historical Inputs'!F1836,IF(COUNT('Historical Inputs'!F1837,'Historical Inputs'!F1838)=2,'Historical Inputs'!F1837+'Historical Inputs'!F1838,"n.a."))</x:f>
        <x:v>19722</x:v>
      </x:c>
      <x:c r="M37" s="25" t="n">
        <x:f>IF(ISNUMBER('Historical Inputs'!F1877),'Historical Inputs'!F1877,IF(COUNT('Historical Inputs'!F1878,'Historical Inputs'!F1879)=2,'Historical Inputs'!F1878+'Historical Inputs'!F1879,"n.a."))</x:f>
        <x:v>21338</x:v>
      </x:c>
      <x:c r="N37" s="26" t="str">
        <x:v>n.a.</x:v>
      </x:c>
      <x:c r="O37" s="27"/>
      <x:c r="P37" s="25" t="n">
        <x:f>IF(ISNUMBER('Historical Inputs'!F1918),'Historical Inputs'!F1918,IF(COUNT('Historical Inputs'!F1919,'Historical Inputs'!F1920)=2,'Historical Inputs'!F1919+'Historical Inputs'!F1920,"n.a."))</x:f>
        <x:v>10388</x:v>
      </x:c>
      <x:c r="Q37" s="25" t="n">
        <x:f>IF(ISNUMBER('Historical Inputs'!F1959),'Historical Inputs'!F1959,IF(COUNT('Historical Inputs'!F1960,'Historical Inputs'!F1961)=2,'Historical Inputs'!F1960+'Historical Inputs'!F1961,"n.a."))</x:f>
        <x:v>11660</x:v>
      </x:c>
      <x:c r="R37" s="27" t="n">
        <x:f>IF(COUNT(M37,Q37,P37)=3,M37+Q37-P37,"n.a.")</x:f>
        <x:v>22610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 ht="24" customHeight="1">
      <x:c r="C38" s="2" t="str">
        <x:v>Reported diluted EPS</x:v>
      </x:c>
      <x:c r="D38" s="2" t="str">
        <x:v>USD/share</x:v>
      </x:c>
      <x:c r="E38" s="29" t="n">
        <x:f>'Historical Inputs'!F1552</x:f>
        <x:v>4.1</x:v>
      </x:c>
      <x:c r="F38" s="29" t="n">
        <x:f>'Historical Inputs'!F1593</x:f>
        <x:v>4.28</x:v>
      </x:c>
      <x:c r="G38" s="29" t="n">
        <x:f>'Historical Inputs'!F1634</x:f>
        <x:v>4.09</x:v>
      </x:c>
      <x:c r="H38" s="29" t="n">
        <x:f>'Historical Inputs'!F1675</x:f>
        <x:v>0.43</x:v>
      </x:c>
      <x:c r="I38" s="29" t="n">
        <x:f>'Historical Inputs'!F1716</x:f>
        <x:v>5.08</x:v>
      </x:c>
      <x:c r="J38" s="29" t="n">
        <x:f>'Historical Inputs'!F1757</x:f>
        <x:v>3.27</x:v>
      </x:c>
      <x:c r="K38" s="29" t="n">
        <x:f>'Historical Inputs'!F1798</x:f>
        <x:v>4.83</x:v>
      </x:c>
      <x:c r="L38" s="29" t="n">
        <x:f>'Historical Inputs'!F1839</x:f>
        <x:v>5.37</x:v>
      </x:c>
      <x:c r="M38" s="29" t="n">
        <x:f>'Historical Inputs'!F1880</x:f>
        <x:v>6.26</x:v>
      </x:c>
      <x:c r="N38" s="30" t="str">
        <x:v>n.a.</x:v>
      </x:c>
      <x:c r="O38" s="31"/>
      <x:c r="P38" s="29" t="n">
        <x:f>'Historical Inputs'!F1921</x:f>
        <x:v>2.98</x:v>
      </x:c>
      <x:c r="Q38" s="29" t="n">
        <x:f>'Historical Inputs'!F1962</x:f>
        <x:v>3.6</x:v>
      </x:c>
      <x:c r="R38" s="31" t="str">
        <x:v>n.a.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 ht="24" customHeight="1">
      <x:c r="C39" s="2" t="str">
        <x:v>Weighted average diluted shares</x:v>
      </x:c>
      <x:c r="D39" s="2" t="str">
        <x:v>million</x:v>
      </x:c>
      <x:c r="E39" s="25" t="n">
        <x:f>'Historical Inputs'!F1553</x:f>
        <x:v>5017.3</x:v>
      </x:c>
      <x:c r="F39" s="25" t="n">
        <x:f>'Historical Inputs'!F1594</x:f>
        <x:v>4838.4</x:v>
      </x:c>
      <x:c r="G39" s="25" t="n">
        <x:f>'Historical Inputs'!F1635</x:f>
        <x:v>4425.4</x:v>
      </x:c>
      <x:c r="H39" s="25" t="n">
        <x:f>'Historical Inputs'!F1676</x:f>
        <x:v>4134.2</x:v>
      </x:c>
      <x:c r="I39" s="25" t="n">
        <x:f>'Historical Inputs'!F1717</x:f>
        <x:v>4096.2</x:v>
      </x:c>
      <x:c r="J39" s="25" t="n">
        <x:f>'Historical Inputs'!F1758</x:f>
        <x:v>3837</x:v>
      </x:c>
      <x:c r="K39" s="25" t="n">
        <x:f>'Historical Inputs'!F1799</x:f>
        <x:v>3720.4</x:v>
      </x:c>
      <x:c r="L39" s="25" t="n">
        <x:f>'Historical Inputs'!F1840</x:f>
        <x:v>3467.6</x:v>
      </x:c>
      <x:c r="M39" s="25" t="n">
        <x:f>'Historical Inputs'!F1881</x:f>
        <x:v>3242.3</x:v>
      </x:c>
      <x:c r="N39" s="28" t="n">
        <x:f>'Forecast FY2026'!S10</x:f>
        <x:v>3127.2480000000005</x:v>
      </x:c>
      <x:c r="O39" s="27"/>
      <x:c r="P39" s="25" t="n">
        <x:f>'Historical Inputs'!F1922</x:f>
        <x:v>3294.2</x:v>
      </x:c>
      <x:c r="Q39" s="25" t="n">
        <x:f>'Historical Inputs'!F1963</x:f>
        <x:v>3096</x:v>
      </x:c>
      <x:c r="R39" s="27" t="n">
        <x:f>IF(COUNT(M39,Q39,P39)=3,M39+Q39/2-P39/2,"n.a.")</x:f>
        <x:v>3143.2000000000003</x:v>
      </x:c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 ht="24" customHeight="1">
      <x:c r="C40" s="2" t="str">
        <x:v>Common income / diluted shares</x:v>
      </x:c>
      <x:c r="D40" s="2" t="str">
        <x:v>USD/share</x:v>
      </x:c>
      <x:c r="E40" s="31" t="n">
        <x:f>IF(AND(ISNUMBER(E36),ISNUMBER(E39),E39&lt;&gt;0),E36/E39,"n.a.")</x:f>
        <x:v>4.096625675163932</x:v>
      </x:c>
      <x:c r="F40" s="31" t="n">
        <x:f>IF(AND(ISNUMBER(F36),ISNUMBER(F39),F39&lt;&gt;0),F36/F39,"n.a.")</x:f>
        <x:v>4.276000330687831</x:v>
      </x:c>
      <x:c r="G40" s="31" t="n">
        <x:f>IF(AND(ISNUMBER(G36),ISNUMBER(G39),G39&lt;&gt;0),G36/G39,"n.a.")</x:f>
        <x:v>4.090703665205406</x:v>
      </x:c>
      <x:c r="H40" s="31" t="n">
        <x:f>IF(AND(ISNUMBER(H36),ISNUMBER(H39),H39&lt;&gt;0),H36/H39,"n.a.")</x:f>
        <x:v>0.43200619225001213</x:v>
      </x:c>
      <x:c r="I40" s="31" t="n">
        <x:f>IF(AND(ISNUMBER(I36),ISNUMBER(I39),I39&lt;&gt;0),I36/I39,"n.a.")</x:f>
        <x:v>5.082271373468092</x:v>
      </x:c>
      <x:c r="J40" s="31" t="n">
        <x:f>IF(AND(ISNUMBER(J36),ISNUMBER(J39),J39&lt;&gt;0),J36/J39,"n.a.")</x:f>
        <x:v>3.2739119103466248</x:v>
      </x:c>
      <x:c r="K40" s="31" t="n">
        <x:f>IF(AND(ISNUMBER(K36),ISNUMBER(K39),K39&lt;&gt;0),K36/K39,"n.a.")</x:f>
        <x:v>4.833351252553489</x:v>
      </x:c>
      <x:c r="L40" s="31" t="n">
        <x:f>IF(AND(ISNUMBER(L36),ISNUMBER(L39),L39&lt;&gt;0),L36/L39,"n.a.")</x:f>
        <x:v>5.365670780943592</x:v>
      </x:c>
      <x:c r="M40" s="31" t="n">
        <x:f>IF(AND(ISNUMBER(M36),ISNUMBER(M39),M39&lt;&gt;0),M36/M39,"n.a.")</x:f>
        <x:v>6.256361225056287</x:v>
      </x:c>
      <x:c r="N40" s="32" t="n">
        <x:f>'Forecast FY2026'!T10</x:f>
        <x:v>6.896593426552675</x:v>
      </x:c>
      <x:c r="O40" s="31"/>
      <x:c r="P40" s="31" t="n">
        <x:f>IF(AND(ISNUMBER(P36),ISNUMBER(P39),P39&lt;&gt;0),P36/P39,"n.a.")</x:f>
        <x:v>2.984032542043592</x:v>
      </x:c>
      <x:c r="Q40" s="31" t="n">
        <x:f>IF(AND(ISNUMBER(Q36),ISNUMBER(Q39),Q39&lt;&gt;0),Q36/Q39,"n.a.")</x:f>
        <x:v>3.604651162790698</x:v>
      </x:c>
      <x:c r="R40" s="31" t="n">
        <x:f>IF(AND(ISNUMBER(R36),ISNUMBER(R39),R39&lt;&gt;0),R36/R39,"n.a.")</x:f>
        <x:v>6.8767498091117325</x:v>
      </x:c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 ht="24" customHeight="1">
      <x:c r="C41" s="2" t="str">
        <x:v>Dividends per common share</x:v>
      </x:c>
      <x:c r="D41" s="2" t="str">
        <x:v>USD/share</x:v>
      </x:c>
      <x:c r="E41" s="29" t="n">
        <x:f>'Historical Inputs'!F1554</x:f>
        <x:v>1.54</x:v>
      </x:c>
      <x:c r="F41" s="29" t="n">
        <x:f>'Historical Inputs'!F1595</x:f>
        <x:v>1.64</x:v>
      </x:c>
      <x:c r="G41" s="29" t="n">
        <x:f>'Historical Inputs'!F1636</x:f>
        <x:v>1.92</x:v>
      </x:c>
      <x:c r="H41" s="29" t="n">
        <x:f>'Historical Inputs'!F1677</x:f>
        <x:v>1.22</x:v>
      </x:c>
      <x:c r="I41" s="29" t="n">
        <x:f>'Historical Inputs'!F1718</x:f>
        <x:v>0.6</x:v>
      </x:c>
      <x:c r="J41" s="29" t="n">
        <x:f>'Historical Inputs'!F1759</x:f>
        <x:v>1.1</x:v>
      </x:c>
      <x:c r="K41" s="29" t="n">
        <x:f>'Historical Inputs'!F1800</x:f>
        <x:v>1.3</x:v>
      </x:c>
      <x:c r="L41" s="29" t="n">
        <x:f>'Historical Inputs'!F1841</x:f>
        <x:v>1.5</x:v>
      </x:c>
      <x:c r="M41" s="29" t="n">
        <x:f>'Historical Inputs'!F1882</x:f>
        <x:v>1.7</x:v>
      </x:c>
      <x:c r="N41" s="30" t="str">
        <x:v>n.a.</x:v>
      </x:c>
      <x:c r="O41" s="31"/>
      <x:c r="P41" s="29" t="n">
        <x:f>'Historical Inputs'!F1923</x:f>
        <x:v>0.8</x:v>
      </x:c>
      <x:c r="Q41" s="29" t="n">
        <x:f>'Historical Inputs'!F1964</x:f>
        <x:v>0.9</x:v>
      </x:c>
      <x:c r="R41" s="31" t="n">
        <x:f>IF(COUNT(M41,Q41,P41)=3,M41+Q41-P41,"n.a.")</x:f>
        <x:v>1.8</x:v>
      </x:c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 ht="24" customHeight="1">
      <x:c r="C42" s="2" t="str">
        <x:v>Cash common dividends paid</x:v>
      </x:c>
      <x:c r="D42" s="2" t="str">
        <x:v>USDm</x:v>
      </x:c>
      <x:c r="E42" s="25" t="n">
        <x:f>'Historical Inputs'!F1555</x:f>
        <x:v>7480</x:v>
      </x:c>
      <x:c r="F42" s="25" t="n">
        <x:f>'Historical Inputs'!F1596</x:f>
        <x:v>7692</x:v>
      </x:c>
      <x:c r="G42" s="25" t="n">
        <x:f>'Historical Inputs'!F1637</x:f>
        <x:v>8198</x:v>
      </x:c>
      <x:c r="H42" s="25" t="n">
        <x:f>'Historical Inputs'!F1678</x:f>
        <x:v>4852</x:v>
      </x:c>
      <x:c r="I42" s="25" t="n">
        <x:f>'Historical Inputs'!F1719</x:f>
        <x:v>2422</x:v>
      </x:c>
      <x:c r="J42" s="25" t="n">
        <x:f>'Historical Inputs'!F1760</x:f>
        <x:v>4178</x:v>
      </x:c>
      <x:c r="K42" s="25" t="n">
        <x:f>'Historical Inputs'!F1801</x:f>
        <x:v>4789</x:v>
      </x:c>
      <x:c r="L42" s="25" t="n">
        <x:f>'Historical Inputs'!F1842</x:f>
        <x:v>5133</x:v>
      </x:c>
      <x:c r="M42" s="25" t="n">
        <x:f>'Historical Inputs'!F1883</x:f>
        <x:v>5434</x:v>
      </x:c>
      <x:c r="N42" s="26" t="str">
        <x:v>n.a.</x:v>
      </x:c>
      <x:c r="O42" s="27"/>
      <x:c r="P42" s="25" t="n">
        <x:f>'Historical Inputs'!F1924</x:f>
        <x:v>2605</x:v>
      </x:c>
      <x:c r="Q42" s="25" t="n">
        <x:f>'Historical Inputs'!F1965</x:f>
        <x:v>2753</x:v>
      </x:c>
      <x:c r="R42" s="27" t="n">
        <x:f>IF(COUNT(M42,Q42,P42)=3,M42+Q42-P42,"n.a.")</x:f>
        <x:v>5582</x:v>
      </x:c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 ht="24" customHeight="1">
      <x:c r="C43" s="2" t="str">
        <x:v>Common share repurchases paid</x:v>
      </x:c>
      <x:c r="D43" s="2" t="str">
        <x:v>USDm</x:v>
      </x:c>
      <x:c r="E43" s="25" t="n">
        <x:f>'Historical Inputs'!F1556</x:f>
        <x:v>9908</x:v>
      </x:c>
      <x:c r="F43" s="25" t="n">
        <x:f>'Historical Inputs'!F1597</x:f>
        <x:v>20633</x:v>
      </x:c>
      <x:c r="G43" s="25" t="n">
        <x:f>'Historical Inputs'!F1638</x:f>
        <x:v>24533</x:v>
      </x:c>
      <x:c r="H43" s="25" t="n">
        <x:f>'Historical Inputs'!F1679</x:f>
        <x:v>3415</x:v>
      </x:c>
      <x:c r="I43" s="25" t="n">
        <x:f>'Historical Inputs'!F1720</x:f>
        <x:v>14464</x:v>
      </x:c>
      <x:c r="J43" s="25" t="n">
        <x:f>'Historical Inputs'!F1761</x:f>
        <x:v>6033</x:v>
      </x:c>
      <x:c r="K43" s="25" t="n">
        <x:f>'Historical Inputs'!F1802</x:f>
        <x:v>11851</x:v>
      </x:c>
      <x:c r="L43" s="25" t="n">
        <x:f>'Historical Inputs'!F1843</x:f>
        <x:v>19448</x:v>
      </x:c>
      <x:c r="M43" s="25" t="n">
        <x:f>'Historical Inputs'!F1884</x:f>
        <x:v>17516</x:v>
      </x:c>
      <x:c r="N43" s="26" t="str">
        <x:v>n.a.</x:v>
      </x:c>
      <x:c r="O43" s="27"/>
      <x:c r="P43" s="25" t="n">
        <x:f>'Historical Inputs'!F1925</x:f>
        <x:v>6516</x:v>
      </x:c>
      <x:c r="Q43" s="25" t="n">
        <x:f>'Historical Inputs'!F1966</x:f>
        <x:v>7015</x:v>
      </x:c>
      <x:c r="R43" s="27" t="n">
        <x:f>IF(COUNT(M43,Q43,P43)=3,M43+Q43-P43,"n.a.")</x:f>
        <x:v>18015</x:v>
      </x:c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 ht="24" customHeight="1">
      <x:c r="C44" s="2" t="str">
        <x:v>Gross loan charge-offs</x:v>
      </x:c>
      <x:c r="D44" s="2" t="str">
        <x:v>USDm</x:v>
      </x:c>
      <x:c r="E44" s="25" t="str">
        <x:f>'Historical Inputs'!F1557</x:f>
        <x:v>n.a.</x:v>
      </x:c>
      <x:c r="F44" s="25" t="str">
        <x:f>'Historical Inputs'!F1598</x:f>
        <x:v>n.a.</x:v>
      </x:c>
      <x:c r="G44" s="25" t="str">
        <x:f>'Historical Inputs'!F1639</x:f>
        <x:v>n.a.</x:v>
      </x:c>
      <x:c r="H44" s="25" t="str">
        <x:f>'Historical Inputs'!F1680</x:f>
        <x:v>n.a.</x:v>
      </x:c>
      <x:c r="I44" s="25" t="str">
        <x:f>'Historical Inputs'!F1721</x:f>
        <x:v>n.a.</x:v>
      </x:c>
      <x:c r="J44" s="25" t="str">
        <x:f>'Historical Inputs'!F1762</x:f>
        <x:v>n.a.</x:v>
      </x:c>
      <x:c r="K44" s="25" t="str">
        <x:f>'Historical Inputs'!F1803</x:f>
        <x:v>n.a.</x:v>
      </x:c>
      <x:c r="L44" s="25" t="str">
        <x:f>'Historical Inputs'!F1844</x:f>
        <x:v>n.a.</x:v>
      </x:c>
      <x:c r="M44" s="25" t="str">
        <x:f>'Historical Inputs'!F1885</x:f>
        <x:v>n.a.</x:v>
      </x:c>
      <x:c r="N44" s="26" t="str">
        <x:v>n.a.</x:v>
      </x:c>
      <x:c r="O44" s="27"/>
      <x:c r="P44" s="25" t="str">
        <x:f>'Historical Inputs'!F1926</x:f>
        <x:v>n.a.</x:v>
      </x:c>
      <x:c r="Q44" s="25" t="str">
        <x:f>'Historical Inputs'!F1967</x:f>
        <x:v>n.a.</x:v>
      </x:c>
      <x:c r="R44" s="27" t="str">
        <x:f>IF(COUNT(M44,Q44,P44)=3,M44+Q44-P44,"n.a.")</x:f>
        <x:v>n.a.</x:v>
      </x:c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 ht="24" customHeight="1">
      <x:c r="C45" s="2" t="str">
        <x:v>Loan recoveries</x:v>
      </x:c>
      <x:c r="D45" s="2" t="str">
        <x:v>USDm</x:v>
      </x:c>
      <x:c r="E45" s="25" t="str">
        <x:f>'Historical Inputs'!F1558</x:f>
        <x:v>n.a.</x:v>
      </x:c>
      <x:c r="F45" s="25" t="str">
        <x:f>'Historical Inputs'!F1599</x:f>
        <x:v>n.a.</x:v>
      </x:c>
      <x:c r="G45" s="25" t="str">
        <x:f>'Historical Inputs'!F1640</x:f>
        <x:v>n.a.</x:v>
      </x:c>
      <x:c r="H45" s="25" t="str">
        <x:f>'Historical Inputs'!F1681</x:f>
        <x:v>n.a.</x:v>
      </x:c>
      <x:c r="I45" s="25" t="str">
        <x:f>'Historical Inputs'!F1722</x:f>
        <x:v>n.a.</x:v>
      </x:c>
      <x:c r="J45" s="25" t="str">
        <x:f>'Historical Inputs'!F1763</x:f>
        <x:v>n.a.</x:v>
      </x:c>
      <x:c r="K45" s="25" t="str">
        <x:f>'Historical Inputs'!F1804</x:f>
        <x:v>n.a.</x:v>
      </x:c>
      <x:c r="L45" s="25" t="str">
        <x:f>'Historical Inputs'!F1845</x:f>
        <x:v>n.a.</x:v>
      </x:c>
      <x:c r="M45" s="25" t="str">
        <x:f>'Historical Inputs'!F1886</x:f>
        <x:v>n.a.</x:v>
      </x:c>
      <x:c r="N45" s="26" t="str">
        <x:v>n.a.</x:v>
      </x:c>
      <x:c r="O45" s="27"/>
      <x:c r="P45" s="25" t="str">
        <x:f>'Historical Inputs'!F1927</x:f>
        <x:v>n.a.</x:v>
      </x:c>
      <x:c r="Q45" s="25" t="str">
        <x:f>'Historical Inputs'!F1968</x:f>
        <x:v>n.a.</x:v>
      </x:c>
      <x:c r="R45" s="27" t="str">
        <x:f>IF(COUNT(M45,Q45,P45)=3,M45+Q45-P45,"n.a.")</x:f>
        <x:v>n.a.</x:v>
      </x:c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 ht="24" customHeight="1">
      <x:c r="C46" s="2" t="str">
        <x:v>Net loan charge-offs</x:v>
      </x:c>
      <x:c r="D46" s="2" t="str">
        <x:v>USDm</x:v>
      </x:c>
      <x:c r="E46" s="27" t="str">
        <x:f>IF(COUNT(E44,E45)=2,E44-E45,"n.a.")</x:f>
        <x:v>n.a.</x:v>
      </x:c>
      <x:c r="F46" s="27" t="str">
        <x:f>IF(COUNT(F44,F45)=2,F44-F45,"n.a.")</x:f>
        <x:v>n.a.</x:v>
      </x:c>
      <x:c r="G46" s="27" t="str">
        <x:f>IF(COUNT(G44,G45)=2,G44-G45,"n.a.")</x:f>
        <x:v>n.a.</x:v>
      </x:c>
      <x:c r="H46" s="27" t="str">
        <x:f>IF(COUNT(H44,H45)=2,H44-H45,"n.a.")</x:f>
        <x:v>n.a.</x:v>
      </x:c>
      <x:c r="I46" s="27" t="str">
        <x:f>IF(COUNT(I44,I45)=2,I44-I45,"n.a.")</x:f>
        <x:v>n.a.</x:v>
      </x:c>
      <x:c r="J46" s="27" t="str">
        <x:f>IF(COUNT(J44,J45)=2,J44-J45,"n.a.")</x:f>
        <x:v>n.a.</x:v>
      </x:c>
      <x:c r="K46" s="27" t="str">
        <x:f>IF(COUNT(K44,K45)=2,K44-K45,"n.a.")</x:f>
        <x:v>n.a.</x:v>
      </x:c>
      <x:c r="L46" s="27" t="str">
        <x:f>IF(COUNT(L44,L45)=2,L44-L45,"n.a.")</x:f>
        <x:v>n.a.</x:v>
      </x:c>
      <x:c r="M46" s="27" t="str">
        <x:f>IF(COUNT(M44,M45)=2,M44-M45,"n.a.")</x:f>
        <x:v>n.a.</x:v>
      </x:c>
      <x:c r="N46" s="26" t="str">
        <x:v>n.a.</x:v>
      </x:c>
      <x:c r="O46" s="27"/>
      <x:c r="P46" s="27" t="str">
        <x:f>IF(COUNT(P44,P45)=2,P44-P45,"n.a.")</x:f>
        <x:v>n.a.</x:v>
      </x:c>
      <x:c r="Q46" s="27" t="str">
        <x:f>IF(COUNT(Q44,Q45)=2,Q44-Q45,"n.a.")</x:f>
        <x:v>n.a.</x:v>
      </x:c>
      <x:c r="R46" s="27" t="str">
        <x:f>IF(COUNT(M46,Q46,P46)=3,M46+Q46-P46,"n.a.")</x:f>
        <x:v>n.a.</x:v>
      </x:c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 ht="24" customHeight="1">
      <x:c r="C47" s="4" t="str">
        <x:v>Actual standardized CET1 ratio</x:v>
      </x:c>
      <x:c r="D47" s="4" t="str">
        <x:v>%</x:v>
      </x:c>
      <x:c r="E47" s="35" t="str">
        <x:f>'Historical Inputs'!F1560</x:f>
        <x:v>n.a.</x:v>
      </x:c>
      <x:c r="F47" s="35" t="str">
        <x:f>'Historical Inputs'!F1601</x:f>
        <x:v>n.a.</x:v>
      </x:c>
      <x:c r="G47" s="35" t="str">
        <x:f>'Historical Inputs'!F1642</x:f>
        <x:v>n.a.</x:v>
      </x:c>
      <x:c r="H47" s="35" t="str">
        <x:f>'Historical Inputs'!F1683</x:f>
        <x:v>n.a.</x:v>
      </x:c>
      <x:c r="I47" s="35" t="str">
        <x:f>'Historical Inputs'!F1724</x:f>
        <x:v>n.a.</x:v>
      </x:c>
      <x:c r="J47" s="35" t="str">
        <x:f>'Historical Inputs'!F1765</x:f>
        <x:v>n.a.</x:v>
      </x:c>
      <x:c r="K47" s="35" t="str">
        <x:f>'Historical Inputs'!F1806</x:f>
        <x:v>n.a.</x:v>
      </x:c>
      <x:c r="L47" s="35" t="str">
        <x:f>'Historical Inputs'!F1847</x:f>
        <x:v>n.a.</x:v>
      </x:c>
      <x:c r="M47" s="35" t="str">
        <x:f>'Historical Inputs'!F1888</x:f>
        <x:v>n.a.</x:v>
      </x:c>
      <x:c r="N47" s="36" t="str">
        <x:v>n.a.</x:v>
      </x:c>
      <x:c r="O47" s="37"/>
      <x:c r="P47" s="35" t="str">
        <x:f>'Historical Inputs'!F1929</x:f>
        <x:v>n.a.</x:v>
      </x:c>
      <x:c r="Q47" s="35" t="n">
        <x:f>'Historical Inputs'!F1970</x:f>
        <x:v>0.1026</x:v>
      </x:c>
      <x:c r="R47" s="37" t="n">
        <x:f>Q47</x:f>
        <x:v>0.1026</x:v>
      </x:c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 ht="24" customHeight="1">
      <x:c r="C48" s="4" t="str">
        <x:v>Return on two-point common equity</x:v>
      </x:c>
      <x:c r="D48" s="4" t="str">
        <x:v>%</x:v>
      </x:c>
      <x:c r="E48" s="37" t="n">
        <x:f>IF(COUNT(E36,E11,$U$62)=3,E36/AVERAGE(E11,$U$62),"n.a.")</x:f>
        <x:v>0.11527503589375449</x:v>
      </x:c>
      <x:c r="F48" s="37" t="n">
        <x:f>IF(COUNT(F36,F11,E11)=3,F36/AVERAGE(F11,E11),"n.a.")</x:f>
        <x:v>0.11671226694496939</x:v>
      </x:c>
      <x:c r="G48" s="37" t="n">
        <x:f>IF(COUNT(G36,G11,F11)=3,G36/AVERAGE(G11,F11),"n.a.")</x:f>
        <x:v>0.10694463726078057</x:v>
      </x:c>
      <x:c r="H48" s="37" t="n">
        <x:f>IF(COUNT(H36,H11,G11)=3,H36/AVERAGE(H11,G11),"n.a.")</x:f>
        <x:v>0.010852491789233186</x:v>
      </x:c>
      <x:c r="I48" s="37" t="n">
        <x:f>IF(COUNT(I36,I11,H11)=3,I36/AVERAGE(I11,H11),"n.a.")</x:f>
        <x:v>0.12575318717097614</x:v>
      </x:c>
      <x:c r="J48" s="37" t="n">
        <x:f>IF(COUNT(J36,J11,I11)=3,J36/AVERAGE(J11,I11),"n.a.")</x:f>
        <x:v>0.07652103993567408</x:v>
      </x:c>
      <x:c r="K48" s="37" t="n">
        <x:f>IF(COUNT(K36,K11,J11)=3,K36/AVERAGE(K11,J11),"n.a.")</x:f>
        <x:v>0.10995945772412907</x:v>
      </x:c>
      <x:c r="L48" s="37" t="n">
        <x:f>IF(COUNT(L36,L11,K11)=3,L36/AVERAGE(L11,K11),"n.a.")</x:f>
        <x:v>0.113868157491302</x:v>
      </x:c>
      <x:c r="M48" s="37" t="n">
        <x:f>IF(COUNT(M36,M11,L11)=3,M36/AVERAGE(M11,L11),"n.a.")</x:f>
        <x:v>0.1248227037637568</x:v>
      </x:c>
      <x:c r="N48" s="36" t="str">
        <x:v>n.a.</x:v>
      </x:c>
      <x:c r="O48" s="37"/>
      <x:c r="P48" s="37" t="str">
        <x:v>n.a.</x:v>
      </x:c>
      <x:c r="Q48" s="37" t="str">
        <x:v>n.a.</x:v>
      </x:c>
      <x:c r="R48" s="37" t="n">
        <x:f>IF(COUNT(R36,P11,Q11)=3,R36/AVERAGE(P11,Q11),"n.a.")</x:f>
        <x:v>0.1312051571548239</x:v>
      </x:c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 ht="24" customHeight="1">
      <x:c r="C49" s="4" t="str">
        <x:v>Return on two-point tangible equity</x:v>
      </x:c>
      <x:c r="D49" s="4" t="str">
        <x:v>%</x:v>
      </x:c>
      <x:c r="E49" s="37" t="n">
        <x:f>IF(COUNT(E36,E15,$U$63)=3,E36/AVERAGE(E15,$U$63),"n.a.")</x:f>
        <x:v>0.13879444525101375</x:v>
      </x:c>
      <x:c r="F49" s="37" t="n">
        <x:f>IF(COUNT(F36,F15,E15)=3,F36/AVERAGE(F15,E15),"n.a.")</x:f>
        <x:v>0.13955339406346648</x:v>
      </x:c>
      <x:c r="G49" s="37" t="n">
        <x:f>IF(COUNT(G36,G15,F15)=3,G36/AVERAGE(G15,F15),"n.a.")</x:f>
        <x:v>0.12843561546647747</x:v>
      </x:c>
      <x:c r="H49" s="37" t="n">
        <x:f>IF(COUNT(H36,H15,G15)=3,H36/AVERAGE(H15,G15),"n.a.")</x:f>
        <x:v>0.013090674543548848</x:v>
      </x:c>
      <x:c r="I49" s="37" t="n">
        <x:f>IF(COUNT(I36,I15,H15)=3,I36/AVERAGE(I15,H15),"n.a.")</x:f>
        <x:v>0.1506362133277376</x:v>
      </x:c>
      <x:c r="J49" s="37" t="n">
        <x:f>IF(COUNT(J36,J15,I15)=3,J36/AVERAGE(J15,I15),"n.a.")</x:f>
        <x:v>0.09130256238802499</x:v>
      </x:c>
      <x:c r="K49" s="37" t="str">
        <x:f>IF(COUNT(K36,K15,J15)=3,K36/AVERAGE(K15,J15),"n.a.")</x:f>
        <x:v>n.a.</x:v>
      </x:c>
      <x:c r="L49" s="37" t="str">
        <x:f>IF(COUNT(L36,L15,K15)=3,L36/AVERAGE(L15,K15),"n.a.")</x:f>
        <x:v>n.a.</x:v>
      </x:c>
      <x:c r="M49" s="37" t="str">
        <x:f>IF(COUNT(M36,M15,L15)=3,M36/AVERAGE(M15,L15),"n.a.")</x:f>
        <x:v>n.a.</x:v>
      </x:c>
      <x:c r="N49" s="36" t="str">
        <x:v>n.a.</x:v>
      </x:c>
      <x:c r="O49" s="37"/>
      <x:c r="P49" s="37" t="str">
        <x:v>n.a.</x:v>
      </x:c>
      <x:c r="Q49" s="37" t="str">
        <x:v>n.a.</x:v>
      </x:c>
      <x:c r="R49" s="37" t="n">
        <x:f>IF(COUNT(R36,P15,Q15)=3,R36/AVERAGE(P15,Q15),"n.a.")</x:f>
        <x:v>0.15507970960755788</x:v>
      </x:c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 ht="24" customHeight="1">
      <x:c r="C50" s="4" t="str">
        <x:v>Return on two-point assets</x:v>
      </x:c>
      <x:c r="D50" s="4" t="str">
        <x:v>%</x:v>
      </x:c>
      <x:c r="E50" s="37" t="n">
        <x:f>IF(COUNT(E36,E7,$U$64)=3,E36/AVERAGE(E7,$U$64),"n.a.")</x:f>
        <x:v>0.010589736086094544</x:v>
      </x:c>
      <x:c r="F50" s="37" t="n">
        <x:f>IF(COUNT(F36,F7,E7)=3,F36/AVERAGE(F7,E7),"n.a.")</x:f>
        <x:v>0.010754124606252144</x:v>
      </x:c>
      <x:c r="G50" s="37" t="n">
        <x:f>IF(COUNT(G36,G7,F7)=3,G36/AVERAGE(G7,F7),"n.a.")</x:f>
        <x:v>0.00946948793206533</x:v>
      </x:c>
      <x:c r="H50" s="37" t="n">
        <x:f>IF(COUNT(H36,H7,G7)=3,H36/AVERAGE(H7,G7),"n.a.")</x:f>
        <x:v>0.0009205080008431977</x:v>
      </x:c>
      <x:c r="I50" s="37" t="n">
        <x:f>IF(COUNT(I36,I7,H7)=3,I36/AVERAGE(I7,H7),"n.a.")</x:f>
        <x:v>0.010673218184460875</x:v>
      </x:c>
      <x:c r="J50" s="37" t="n">
        <x:f>IF(COUNT(J36,J7,I7)=3,J36/AVERAGE(J7,I7),"n.a.")</x:f>
        <x:v>0.006561353512899155</x:v>
      </x:c>
      <x:c r="K50" s="37" t="n">
        <x:f>IF(COUNT(K36,K7,J7)=3,K36/AVERAGE(K7,J7),"n.a.")</x:f>
        <x:v>0.009430736375727418</x:v>
      </x:c>
      <x:c r="L50" s="37" t="n">
        <x:f>IF(COUNT(L36,L7,K7)=3,L36/AVERAGE(L7,K7),"n.a.")</x:f>
        <x:v>0.009634641211108474</x:v>
      </x:c>
      <x:c r="M50" s="37" t="n">
        <x:f>IF(COUNT(M36,M7,L7)=3,M36/AVERAGE(M7,L7),"n.a.")</x:f>
        <x:v>0.009947343076188263</x:v>
      </x:c>
      <x:c r="N50" s="36" t="str">
        <x:v>n.a.</x:v>
      </x:c>
      <x:c r="O50" s="37"/>
      <x:c r="P50" s="37" t="str">
        <x:v>n.a.</x:v>
      </x:c>
      <x:c r="Q50" s="37" t="str">
        <x:v>n.a.</x:v>
      </x:c>
      <x:c r="R50" s="37" t="n">
        <x:f>IF(COUNT(R36,P7,Q7)=3,R36/AVERAGE(P7,Q7),"n.a.")</x:f>
        <x:v>0.010139628049452676</x:v>
      </x:c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 ht="24" customHeight="1">
      <x:c r="C51" s="4" t="str">
        <x:v>Noninterest expense / net revenue</x:v>
      </x:c>
      <x:c r="D51" s="4" t="str">
        <x:v>%</x:v>
      </x:c>
      <x:c r="E51" s="37" t="n">
        <x:f>IF(AND(ISNUMBER(E31),ISNUMBER(E30),E30&lt;&gt;0),E31/E30,"n.a.")</x:f>
        <x:v>0.6616660444172917</x:v>
      </x:c>
      <x:c r="F51" s="37" t="n">
        <x:f>IF(AND(ISNUMBER(F31),ISNUMBER(F30),F30&lt;&gt;0),F31/F30,"n.a.")</x:f>
        <x:v>0.649546338302009</x:v>
      </x:c>
      <x:c r="G51" s="37" t="n">
        <x:f>IF(AND(ISNUMBER(G31),ISNUMBER(G30),G30&lt;&gt;0),G31/G30,"n.a.")</x:f>
        <x:v>0.670006449235305</x:v>
      </x:c>
      <x:c r="H51" s="37" t="n">
        <x:f>IF(AND(ISNUMBER(H31),ISNUMBER(H30),H30&lt;&gt;0),H31/H30,"n.a.")</x:f>
        <x:v>0.7760152967790584</x:v>
      </x:c>
      <x:c r="I51" s="37" t="n">
        <x:f>IF(AND(ISNUMBER(I31),ISNUMBER(I30),I30&lt;&gt;0),I31/I30,"n.a.")</x:f>
        <x:v>0.6790541394032792</x:v>
      </x:c>
      <x:c r="J51" s="37" t="n">
        <x:f>IF(AND(ISNUMBER(J31),ISNUMBER(J30),J30&lt;&gt;0),J31/J30,"n.a.")</x:f>
        <x:v>0.7692152538726333</x:v>
      </x:c>
      <x:c r="K51" s="37" t="n">
        <x:f>IF(AND(ISNUMBER(K31),ISNUMBER(K30),K30&lt;&gt;0),K31/K30,"n.a.")</x:f>
        <x:v>0.6726878700194923</x:v>
      </x:c>
      <x:c r="L51" s="37" t="n">
        <x:f>IF(AND(ISNUMBER(L31),ISNUMBER(L30),L30&lt;&gt;0),L31/L30,"n.a.")</x:f>
        <x:v>0.6634344318071352</x:v>
      </x:c>
      <x:c r="M51" s="37" t="n">
        <x:f>IF(AND(ISNUMBER(M31),ISNUMBER(M30),M30&lt;&gt;0),M31/M30,"n.a.")</x:f>
        <x:v>0.6552288557808337</x:v>
      </x:c>
      <x:c r="N51" s="36" t="str">
        <x:v>n.a.</x:v>
      </x:c>
      <x:c r="O51" s="37"/>
      <x:c r="P51" s="37" t="n">
        <x:f>IF(AND(ISNUMBER(P31),ISNUMBER(P30),P30&lt;&gt;0),P31/P30,"n.a.")</x:f>
        <x:v>0.6655927363256938</x:v>
      </x:c>
      <x:c r="Q51" s="37" t="n">
        <x:f>IF(AND(ISNUMBER(Q31),ISNUMBER(Q30),Q30&lt;&gt;0),Q31/Q30,"n.a.")</x:f>
        <x:v>0.6351774530271399</x:v>
      </x:c>
      <x:c r="R51" s="37" t="n">
        <x:f>IF(AND(ISNUMBER(R31),ISNUMBER(R30),R30&lt;&gt;0),R31/R30,"n.a.")</x:f>
        <x:v>0.640156228397622</x:v>
      </x:c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 ht="24" customHeight="1">
      <x:c r="C52" s="4" t="str">
        <x:v>Gross loans / deposits</x:v>
      </x:c>
      <x:c r="D52" s="4" t="str">
        <x:v>%</x:v>
      </x:c>
      <x:c r="E52" s="37" t="n">
        <x:f>IF(AND(ISNUMBER(E21),ISNUMBER(E24),E24&lt;&gt;0),E21/E24,"n.a.")</x:f>
        <x:v>0.7161500339448394</x:v>
      </x:c>
      <x:c r="F52" s="37" t="n">
        <x:f>IF(AND(ISNUMBER(F21),ISNUMBER(F24),F24&lt;&gt;0),F21/F24,"n.a.")</x:f>
        <x:v>0.7410451184524597</x:v>
      </x:c>
      <x:c r="G52" s="37" t="n">
        <x:f>IF(AND(ISNUMBER(G21),ISNUMBER(G24),G24&lt;&gt;0),G21/G24,"n.a.")</x:f>
        <x:v>0.727541270170101</x:v>
      </x:c>
      <x:c r="H52" s="37" t="str">
        <x:f>IF(AND(ISNUMBER(H21),ISNUMBER(H24),H24&lt;&gt;0),H21/H24,"n.a.")</x:f>
        <x:v>n.a.</x:v>
      </x:c>
      <x:c r="I52" s="37" t="str">
        <x:f>IF(AND(ISNUMBER(I21),ISNUMBER(I24),I24&lt;&gt;0),I21/I24,"n.a.")</x:f>
        <x:v>n.a.</x:v>
      </x:c>
      <x:c r="J52" s="37" t="str">
        <x:f>IF(AND(ISNUMBER(J21),ISNUMBER(J24),J24&lt;&gt;0),J21/J24,"n.a.")</x:f>
        <x:v>n.a.</x:v>
      </x:c>
      <x:c r="K52" s="37" t="str">
        <x:f>IF(AND(ISNUMBER(K21),ISNUMBER(K24),K24&lt;&gt;0),K21/K24,"n.a.")</x:f>
        <x:v>n.a.</x:v>
      </x:c>
      <x:c r="L52" s="37" t="str">
        <x:f>IF(AND(ISNUMBER(L21),ISNUMBER(L24),L24&lt;&gt;0),L21/L24,"n.a.")</x:f>
        <x:v>n.a.</x:v>
      </x:c>
      <x:c r="M52" s="37" t="str">
        <x:f>IF(AND(ISNUMBER(M21),ISNUMBER(M24),M24&lt;&gt;0),M21/M24,"n.a.")</x:f>
        <x:v>n.a.</x:v>
      </x:c>
      <x:c r="N52" s="36" t="str">
        <x:v>n.a.</x:v>
      </x:c>
      <x:c r="O52" s="37"/>
      <x:c r="P52" s="37" t="str">
        <x:f>IF(AND(ISNUMBER(P21),ISNUMBER(P24),P24&lt;&gt;0),P21/P24,"n.a.")</x:f>
        <x:v>n.a.</x:v>
      </x:c>
      <x:c r="Q52" s="37" t="n">
        <x:f>IF(AND(ISNUMBER(Q21),ISNUMBER(Q24),Q24&lt;&gt;0),Q21/Q24,"n.a.")</x:f>
        <x:v>0.6867667284976405</x:v>
      </x:c>
      <x:c r="R52" s="37" t="n">
        <x:f>Q52</x:f>
        <x:v>0.6867667284976405</x:v>
      </x:c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 ht="24" customHeight="1">
      <x:c r="C53" s="4" t="str">
        <x:v>Loan allowance / gross loans</x:v>
      </x:c>
      <x:c r="D53" s="4" t="str">
        <x:v>%</x:v>
      </x:c>
      <x:c r="E53" s="37" t="n">
        <x:f>IF(AND(ISNUMBER(E23),ISNUMBER(E21),E21&lt;&gt;0),E23/E21,"n.a.")</x:f>
        <x:v>0.012500391943727332</x:v>
      </x:c>
      <x:c r="F53" s="37" t="n">
        <x:f>IF(AND(ISNUMBER(F23),ISNUMBER(F21),F21&lt;&gt;0),F23/F21,"n.a.")</x:f>
        <x:v>0.0112337505639433</x:v>
      </x:c>
      <x:c r="G53" s="37" t="n">
        <x:f>IF(AND(ISNUMBER(G23),ISNUMBER(G21),G21&lt;&gt;0),G23/G21,"n.a.")</x:f>
        <x:v>0.010866029628013073</x:v>
      </x:c>
      <x:c r="H53" s="37" t="str">
        <x:f>IF(AND(ISNUMBER(H23),ISNUMBER(H21),H21&lt;&gt;0),H23/H21,"n.a.")</x:f>
        <x:v>n.a.</x:v>
      </x:c>
      <x:c r="I53" s="37" t="str">
        <x:f>IF(AND(ISNUMBER(I23),ISNUMBER(I21),I21&lt;&gt;0),I23/I21,"n.a.")</x:f>
        <x:v>n.a.</x:v>
      </x:c>
      <x:c r="J53" s="37" t="str">
        <x:f>IF(AND(ISNUMBER(J23),ISNUMBER(J21),J21&lt;&gt;0),J23/J21,"n.a.")</x:f>
        <x:v>n.a.</x:v>
      </x:c>
      <x:c r="K53" s="37" t="str">
        <x:f>IF(AND(ISNUMBER(K23),ISNUMBER(K21),K21&lt;&gt;0),K23/K21,"n.a.")</x:f>
        <x:v>n.a.</x:v>
      </x:c>
      <x:c r="L53" s="37" t="str">
        <x:f>IF(AND(ISNUMBER(L23),ISNUMBER(L21),L21&lt;&gt;0),L23/L21,"n.a.")</x:f>
        <x:v>n.a.</x:v>
      </x:c>
      <x:c r="M53" s="37" t="str">
        <x:f>IF(AND(ISNUMBER(M23),ISNUMBER(M21),M21&lt;&gt;0),M23/M21,"n.a.")</x:f>
        <x:v>n.a.</x:v>
      </x:c>
      <x:c r="N53" s="36" t="str">
        <x:v>n.a.</x:v>
      </x:c>
      <x:c r="O53" s="37"/>
      <x:c r="P53" s="37" t="str">
        <x:f>IF(AND(ISNUMBER(P23),ISNUMBER(P21),P21&lt;&gt;0),P23/P21,"n.a.")</x:f>
        <x:v>n.a.</x:v>
      </x:c>
      <x:c r="Q53" s="37" t="str">
        <x:f>IF(AND(ISNUMBER(Q23),ISNUMBER(Q21),Q21&lt;&gt;0),Q23/Q21,"n.a.")</x:f>
        <x:v>n.a.</x:v>
      </x:c>
      <x:c r="R53" s="37" t="str">
        <x:f>Q53</x:f>
        <x:v>n.a.</x:v>
      </x:c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 ht="24" customHeight="1">
      <x:c r="C54" s="4" t="str">
        <x:v>Net charge-offs / period-end loans</x:v>
      </x:c>
      <x:c r="D54" s="4" t="str">
        <x:v>%</x:v>
      </x:c>
      <x:c r="E54" s="37" t="str">
        <x:f>IF(AND(ISNUMBER(E46),ISNUMBER(E21),E21&lt;&gt;0),E46/E21,"n.a.")</x:f>
        <x:v>n.a.</x:v>
      </x:c>
      <x:c r="F54" s="37" t="str">
        <x:f>IF(AND(ISNUMBER(F46),ISNUMBER(F21),F21&lt;&gt;0),F46/F21,"n.a.")</x:f>
        <x:v>n.a.</x:v>
      </x:c>
      <x:c r="G54" s="37" t="str">
        <x:f>IF(AND(ISNUMBER(G46),ISNUMBER(G21),G21&lt;&gt;0),G46/G21,"n.a.")</x:f>
        <x:v>n.a.</x:v>
      </x:c>
      <x:c r="H54" s="37" t="str">
        <x:f>IF(AND(ISNUMBER(H46),ISNUMBER(H21),H21&lt;&gt;0),H46/H21,"n.a.")</x:f>
        <x:v>n.a.</x:v>
      </x:c>
      <x:c r="I54" s="37" t="str">
        <x:f>IF(AND(ISNUMBER(I46),ISNUMBER(I21),I21&lt;&gt;0),I46/I21,"n.a.")</x:f>
        <x:v>n.a.</x:v>
      </x:c>
      <x:c r="J54" s="37" t="str">
        <x:f>IF(AND(ISNUMBER(J46),ISNUMBER(J21),J21&lt;&gt;0),J46/J21,"n.a.")</x:f>
        <x:v>n.a.</x:v>
      </x:c>
      <x:c r="K54" s="37" t="str">
        <x:f>IF(AND(ISNUMBER(K46),ISNUMBER(K21),K21&lt;&gt;0),K46/K21,"n.a.")</x:f>
        <x:v>n.a.</x:v>
      </x:c>
      <x:c r="L54" s="37" t="str">
        <x:f>IF(AND(ISNUMBER(L46),ISNUMBER(L21),L21&lt;&gt;0),L46/L21,"n.a.")</x:f>
        <x:v>n.a.</x:v>
      </x:c>
      <x:c r="M54" s="37" t="str">
        <x:f>IF(AND(ISNUMBER(M46),ISNUMBER(M21),M21&lt;&gt;0),M46/M21,"n.a.")</x:f>
        <x:v>n.a.</x:v>
      </x:c>
      <x:c r="N54" s="36" t="str">
        <x:v>n.a.</x:v>
      </x:c>
      <x:c r="O54" s="37"/>
      <x:c r="P54" s="37" t="str">
        <x:f>IF(AND(ISNUMBER(P46),ISNUMBER(P21),P21&lt;&gt;0),P46/P21,"n.a.")</x:f>
        <x:v>n.a.</x:v>
      </x:c>
      <x:c r="Q54" s="37" t="str">
        <x:f>IF(AND(ISNUMBER(Q46),ISNUMBER(Q21),Q21&lt;&gt;0),Q46/Q21,"n.a.")</x:f>
        <x:v>n.a.</x:v>
      </x:c>
      <x:c r="R54" s="37" t="str">
        <x:f>IF(AND(ISNUMBER(R46),ISNUMBER(Q21),Q21&lt;&gt;0),R46/Q21,"n.a.")</x:f>
        <x:v>n.a.</x:v>
      </x:c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 ht="24" customHeight="1">
      <x:c r="C55" s="2" t="str">
        <x:v>Parent less common income</x:v>
      </x:c>
      <x:c r="D55" s="2" t="str">
        <x:v>USDm</x:v>
      </x:c>
      <x:c r="E55" s="27" t="n">
        <x:f>IF(COUNT(E37,E36)=2,E37-E36,"n.a.")</x:f>
        <x:v>1629</x:v>
      </x:c>
      <x:c r="F55" s="27" t="n">
        <x:f>IF(COUNT(F37,F36)=2,F37-F36,"n.a.")</x:f>
        <x:v>1704</x:v>
      </x:c>
      <x:c r="G55" s="27" t="n">
        <x:f>IF(COUNT(G37,G36)=2,G37-G36,"n.a.")</x:f>
        <x:v>1612</x:v>
      </x:c>
      <x:c r="H55" s="27" t="n">
        <x:f>IF(COUNT(H37,H36)=2,H37-H36,"n.a.")</x:f>
        <x:v>1591</x:v>
      </x:c>
      <x:c r="I55" s="27" t="n">
        <x:f>IF(COUNT(I37,I36)=2,I37-I36,"n.a.")</x:f>
        <x:v>1291</x:v>
      </x:c>
      <x:c r="J55" s="27" t="n">
        <x:f>IF(COUNT(J37,J36)=2,J37-J36,"n.a.")</x:f>
        <x:v>1115</x:v>
      </x:c>
      <x:c r="K55" s="27" t="n">
        <x:f>IF(COUNT(K37,K36)=2,K37-K36,"n.a.")</x:f>
        <x:v>1160</x:v>
      </x:c>
      <x:c r="L55" s="27" t="n">
        <x:f>IF(COUNT(L37,L36)=2,L37-L36,"n.a.")</x:f>
        <x:v>1116</x:v>
      </x:c>
      <x:c r="M55" s="27" t="n">
        <x:f>IF(COUNT(M37,M36)=2,M37-M36,"n.a.")</x:f>
        <x:v>1053</x:v>
      </x:c>
      <x:c r="N55" s="26" t="str">
        <x:v>n.a.</x:v>
      </x:c>
      <x:c r="O55" s="27"/>
      <x:c r="P55" s="27" t="n">
        <x:f>IF(COUNT(P37,P36)=2,P37-P36,"n.a.")</x:f>
        <x:v>558</x:v>
      </x:c>
      <x:c r="Q55" s="27" t="n">
        <x:f>IF(COUNT(Q37,Q36)=2,Q37-Q36,"n.a.")</x:f>
        <x:v>500</x:v>
      </x:c>
      <x:c r="R55" s="27" t="n">
        <x:f>IF(COUNT(M55,Q55,P55)=3,M55+Q55-P55,"n.a.")</x:f>
        <x:v>995</x:v>
      </x:c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10" t="str">
        <x:v>FY2016 opening reference</x:v>
      </x:c>
      <x:c r="U60" s="10" t="str">
        <x:v>Value</x:v>
      </x:c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 t="str">
        <x:v>Common equity</x:v>
      </x:c>
      <x:c r="U62" s="6" t="n">
        <x:f>IF(ISNUMBER('Historical Inputs'!F1487),'Historical Inputs'!F1487,IF(AND(COUNT('Historical Inputs'!F1485,'Historical Inputs'!F1486)=2,'Historical Inputs'!F1486&gt;=1),'Historical Inputs'!F1485-'Historical Inputs'!F1486,IF(COUNT('Historical Inputs'!F1521,'Historical Inputs'!F1491)=2,'Historical Inputs'!F1521*'Historical Inputs'!F1491,"n.a.")))</x:f>
        <x:v>175030</x:v>
      </x:c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 t="str">
        <x:v>Selected TCE</x:v>
      </x:c>
      <x:c r="U63" s="6" t="n">
        <x:f>IF(ISNUMBER('Historical Inputs'!F1523),'Historical Inputs'!F1523,IF(COUNT('Historical Inputs'!F1522,'Historical Inputs'!F1491)=2,'Historical Inputs'!F1522*'Historical Inputs'!F1491,IF(COUNT(U62,'Historical Inputs'!F1488,'Historical Inputs'!F1489)=3,U62-'Historical Inputs'!F1488-'Historical Inputs'!F1489,"n.a.")))</x:f>
        <x:v>144222</x:v>
      </x:c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 t="str">
        <x:v>Assets</x:v>
      </x:c>
      <x:c r="U64" s="6" t="n">
        <x:f>'Historical Inputs'!F1483</x:f>
        <x:v>1930115</x:v>
      </x:c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 ht="24" customHeight="1">
      <x:c r="C67" s="10" t="str">
        <x:v>Year</x:v>
      </x:c>
      <x:c r="D67" s="10" t="str">
        <x:v>Net revenue</x:v>
      </x:c>
      <x:c r="E67" s="10" t="str">
        <x:v>Common income</x:v>
      </x:c>
      <x:c r="F67" s="10" t="str">
        <x:v>TBV/share</x:v>
      </x:c>
      <x:c r="G67" s="10" t="str">
        <x:v>ROTE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 ht="24" customHeight="1">
      <x:c r="C68" s="2" t="str">
        <x:v>2017</x:v>
      </x:c>
      <x:c r="D68" s="2" t="n">
        <x:f>E30</x:f>
        <x:v>88389</x:v>
      </x:c>
      <x:c r="E68" s="2" t="n">
        <x:f>E36</x:f>
        <x:v>20554</x:v>
      </x:c>
      <x:c r="F68" s="31" t="n">
        <x:f>E18</x:f>
        <x:v>31.064781146213736</x:v>
      </x:c>
      <x:c r="G68" s="18" t="n">
        <x:f>E49</x:f>
        <x:v>0.13879444525101375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 ht="24" customHeight="1">
      <x:c r="C69" s="2" t="str">
        <x:v>2018</x:v>
      </x:c>
      <x:c r="D69" s="2" t="n">
        <x:f>F30</x:f>
        <x:v>86408</x:v>
      </x:c>
      <x:c r="E69" s="2" t="n">
        <x:f>F36</x:f>
        <x:v>20689</x:v>
      </x:c>
      <x:c r="F69" s="31" t="n">
        <x:f>F18</x:f>
        <x:v>31.551625901606275</x:v>
      </x:c>
      <x:c r="G69" s="18" t="n">
        <x:f>F49</x:f>
        <x:v>0.13955339406346648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 ht="24" customHeight="1">
      <x:c r="C70" s="2" t="str">
        <x:v>2019</x:v>
      </x:c>
      <x:c r="D70" s="2" t="n">
        <x:f>G30</x:f>
        <x:v>86832</x:v>
      </x:c>
      <x:c r="E70" s="2" t="n">
        <x:f>G36</x:f>
        <x:v>18103</x:v>
      </x:c>
      <x:c r="F70" s="31" t="n">
        <x:f>G18</x:f>
        <x:v>33.222024555038004</x:v>
      </x:c>
      <x:c r="G70" s="18" t="n">
        <x:f>G49</x:f>
        <x:v>0.12843561546647747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 ht="24" customHeight="1">
      <x:c r="C71" s="2" t="str">
        <x:v>2020</x:v>
      </x:c>
      <x:c r="D71" s="2" t="n">
        <x:f>H30</x:f>
        <x:v>74264</x:v>
      </x:c>
      <x:c r="E71" s="2" t="n">
        <x:f>H36</x:f>
        <x:v>1786</x:v>
      </x:c>
      <x:c r="F71" s="31" t="n">
        <x:f>H18</x:f>
        <x:v>32.70068111390876</x:v>
      </x:c>
      <x:c r="G71" s="18" t="n">
        <x:f>H49</x:f>
        <x:v>0.013090674543548848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 ht="24" customHeight="1">
      <x:c r="C72" s="2" t="str">
        <x:v>2021</x:v>
      </x:c>
      <x:c r="D72" s="2" t="n">
        <x:f>I30</x:f>
        <x:v>79166</x:v>
      </x:c>
      <x:c r="E72" s="2" t="n">
        <x:f>I36</x:f>
        <x:v>20818</x:v>
      </x:c>
      <x:c r="F72" s="31" t="n">
        <x:f>I18</x:f>
        <x:v>36.257384765735495</x:v>
      </x:c>
      <x:c r="G72" s="18" t="n">
        <x:f>I49</x:f>
        <x:v>0.1506362133277376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 ht="24" customHeight="1">
      <x:c r="C73" s="2" t="str">
        <x:v>2022</x:v>
      </x:c>
      <x:c r="D73" s="2" t="n">
        <x:f>J30</x:f>
        <x:v>74368</x:v>
      </x:c>
      <x:c r="E73" s="2" t="n">
        <x:f>J36</x:f>
        <x:v>12562</x:v>
      </x:c>
      <x:c r="F73" s="31" t="n">
        <x:f>J18</x:f>
        <x:v>35.02634461891596</x:v>
      </x:c>
      <x:c r="G73" s="18" t="n">
        <x:f>J49</x:f>
        <x:v>0.09130256238802499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 ht="24" customHeight="1">
      <x:c r="C74" s="2" t="str">
        <x:v>2023</x:v>
      </x:c>
      <x:c r="D74" s="2" t="n">
        <x:f>K30</x:f>
        <x:v>82597</x:v>
      </x:c>
      <x:c r="E74" s="2" t="n">
        <x:f>K36</x:f>
        <x:v>17982</x:v>
      </x:c>
      <x:c r="F74" s="31" t="str">
        <x:f>K18</x:f>
        <x:v>n.a.</x:v>
      </x:c>
      <x:c r="G74" s="18" t="str">
        <x:f>K49</x:f>
        <x:v>n.a.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 ht="24" customHeight="1">
      <x:c r="C75" s="2" t="str">
        <x:v>2024</x:v>
      </x:c>
      <x:c r="D75" s="2" t="n">
        <x:f>L30</x:f>
        <x:v>82296</x:v>
      </x:c>
      <x:c r="E75" s="2" t="n">
        <x:f>L36</x:f>
        <x:v>18606</x:v>
      </x:c>
      <x:c r="F75" s="31" t="str">
        <x:f>L18</x:f>
        <x:v>n.a.</x:v>
      </x:c>
      <x:c r="G75" s="18" t="str">
        <x:f>L49</x:f>
        <x:v>n.a.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 ht="24" customHeight="1">
      <x:c r="C76" s="2" t="str">
        <x:v>2025</x:v>
      </x:c>
      <x:c r="D76" s="2" t="n">
        <x:f>M30</x:f>
        <x:v>83699</x:v>
      </x:c>
      <x:c r="E76" s="2" t="n">
        <x:f>M36</x:f>
        <x:v>20285</x:v>
      </x:c>
      <x:c r="F76" s="31" t="str">
        <x:f>M18</x:f>
        <x:v>n.a.</x:v>
      </x:c>
      <x:c r="G76" s="18" t="str">
        <x:f>M49</x:f>
        <x:v>n.a.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 ht="24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 ht="24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 ht="24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 ht="24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 ht="24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 ht="24" customHeight="1">
      <x:c r="C82" s="21" t="str">
        <x:v>Interpretation and calculation notes</x:v>
      </x:c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 ht="24" customHeight="1">
      <x:c r="C83" s="22" t="str">
        <x:v>Wells Fargo belongs to the commercial bank group. Revenue and funding mix affect the interpretation of multiples.</x:v>
      </x:c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 ht="24" customHeight="1">
      <x:c r="C84" s="22" t="str">
        <x:v>Selected book basis: Issuer reported. Reported and straight-subtraction tangible equity remain separately visible.</x:v>
      </x:c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 ht="24" customHeight="1">
      <x:c r="C85" s="22" t="str">
        <x:v>The June 2026 balances and first-half disclosures are actuals. FY2026 full-year amounts in the shaded column are analyst estimates.</x:v>
      </x:c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 ht="24" customHeight="1">
      <x:c r="C86" s="22" t="str">
        <x:v>LTM income bridges FY2025 with matched first halves. Weighted average shares are reconstructed rather than summed across half years.</x:v>
      </x:c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 ht="24" customHeight="1">
      <x:c r="C87" s="22" t="str">
        <x:v>Return ratios use two-point equity averages and can differ from the issuer daily-average measures.</x:v>
      </x:c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 ht="24" customHeight="1">
      <x:c r="C88" s="22" t="str">
        <x:v>Provision fallback is a pretax residual and can include other reconciling items. Its hover Note identifies the calculation.</x:v>
      </x:c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 ht="24" customHeight="1">
      <x:c r="C89" s="22" t="str">
        <x:v>Acquisitions, capital distributions and asset mix can affect comparisons across periods.</x:v>
      </x:c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 ht="24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 ht="24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 ht="24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 ht="24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 ht="24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 ht="24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 ht="24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 ht="24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 ht="24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 ht="24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</x:sheetData>
  <x:mergeCells>
    <x:mergeCell ref="C83:R83"/>
    <x:mergeCell ref="C84:R84"/>
    <x:mergeCell ref="C85:R85"/>
    <x:mergeCell ref="C86:R86"/>
    <x:mergeCell ref="C87:R87"/>
    <x:mergeCell ref="C88:R88"/>
    <x:mergeCell ref="C89:R89"/>
  </x:mergeCells>
  <x:pageMargins left="0.7" right="0.7" top="0.75" bottom="0.75" header="0.3" footer="0.3"/>
  <x:drawing xmlns:r="http://schemas.openxmlformats.org/officeDocument/2006/relationships" r:id="R02fb76e4507b481c"/>
  <x:legacyDrawing xmlns:r="http://schemas.openxmlformats.org/officeDocument/2006/relationships" r:id="R15a079eb2afd4605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24" customHeight="1">
      <x:c r="C2" s="3" t="str">
        <x:v>Goldman Sachs financial history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 ht="24" customHeight="1">
      <x:c r="C6" s="10" t="str">
        <x:v>Metric</x:v>
      </x:c>
      <x:c r="D6" s="10" t="str">
        <x:v>Unit</x:v>
      </x:c>
      <x:c r="E6" s="10" t="str">
        <x:v>FY2017A</x:v>
      </x:c>
      <x:c r="F6" s="10" t="str">
        <x:v>FY2018A</x:v>
      </x:c>
      <x:c r="G6" s="10" t="str">
        <x:v>FY2019A</x:v>
      </x:c>
      <x:c r="H6" s="10" t="str">
        <x:v>FY2020A</x:v>
      </x:c>
      <x:c r="I6" s="10" t="str">
        <x:v>FY2021A</x:v>
      </x:c>
      <x:c r="J6" s="10" t="str">
        <x:v>FY2022A</x:v>
      </x:c>
      <x:c r="K6" s="10" t="str">
        <x:v>FY2023A</x:v>
      </x:c>
      <x:c r="L6" s="10" t="str">
        <x:v>FY2024A</x:v>
      </x:c>
      <x:c r="M6" s="10" t="str">
        <x:v>FY2025A</x:v>
      </x:c>
      <x:c r="N6" s="10" t="str">
        <x:v>FY2026E</x:v>
      </x:c>
      <x:c r="O6" s="10" t="str"/>
      <x:c r="P6" s="10" t="str">
        <x:v>H1 2025A</x:v>
      </x:c>
      <x:c r="Q6" s="10" t="str">
        <x:v>H1 2026A</x:v>
      </x:c>
      <x:c r="R6" s="10" t="str">
        <x:v>LTM Jun26</x:v>
      </x:c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24" customHeight="1">
      <x:c r="C7" s="2" t="str">
        <x:v>Assets</x:v>
      </x:c>
      <x:c r="D7" s="2" t="str">
        <x:v>USDm</x:v>
      </x:c>
      <x:c r="E7" s="25" t="n">
        <x:f>'Historical Inputs'!F2016</x:f>
        <x:v>916776</x:v>
      </x:c>
      <x:c r="F7" s="25" t="n">
        <x:f>'Historical Inputs'!F2057</x:f>
        <x:v>931796</x:v>
      </x:c>
      <x:c r="G7" s="25" t="n">
        <x:f>'Historical Inputs'!F2098</x:f>
        <x:v>992968</x:v>
      </x:c>
      <x:c r="H7" s="25" t="n">
        <x:f>'Historical Inputs'!F2139</x:f>
        <x:v>1163028</x:v>
      </x:c>
      <x:c r="I7" s="25" t="n">
        <x:f>'Historical Inputs'!F2180</x:f>
        <x:v>1463988</x:v>
      </x:c>
      <x:c r="J7" s="25" t="n">
        <x:f>'Historical Inputs'!F2221</x:f>
        <x:v>1441799</x:v>
      </x:c>
      <x:c r="K7" s="25" t="n">
        <x:f>'Historical Inputs'!F2262</x:f>
        <x:v>1641594</x:v>
      </x:c>
      <x:c r="L7" s="25" t="n">
        <x:f>'Historical Inputs'!F2303</x:f>
        <x:v>1675972</x:v>
      </x:c>
      <x:c r="M7" s="25" t="n">
        <x:f>'Historical Inputs'!F2344</x:f>
        <x:v>1809320</x:v>
      </x:c>
      <x:c r="N7" s="26" t="str">
        <x:v>n.a.</x:v>
      </x:c>
      <x:c r="O7" s="27"/>
      <x:c r="P7" s="25" t="n">
        <x:f>'Historical Inputs'!F2385</x:f>
        <x:v>1785009</x:v>
      </x:c>
      <x:c r="Q7" s="25" t="n">
        <x:f>'Historical Inputs'!F2426</x:f>
        <x:v>2127711</x:v>
      </x:c>
      <x:c r="R7" s="27" t="n">
        <x:f>Q7</x:f>
        <x:v>2127711</x:v>
      </x:c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24" customHeight="1">
      <x:c r="C8" s="2" t="str">
        <x:v>Liabilities</x:v>
      </x:c>
      <x:c r="D8" s="2" t="str">
        <x:v>USDm</x:v>
      </x:c>
      <x:c r="E8" s="25" t="n">
        <x:f>'Historical Inputs'!F2017</x:f>
        <x:v>834533</x:v>
      </x:c>
      <x:c r="F8" s="25" t="n">
        <x:f>'Historical Inputs'!F2058</x:f>
        <x:v>841611</x:v>
      </x:c>
      <x:c r="G8" s="25" t="n">
        <x:f>'Historical Inputs'!F2099</x:f>
        <x:v>902703</x:v>
      </x:c>
      <x:c r="H8" s="25" t="n">
        <x:f>'Historical Inputs'!F2140</x:f>
        <x:v>1067096</x:v>
      </x:c>
      <x:c r="I8" s="25" t="n">
        <x:f>'Historical Inputs'!F2181</x:f>
        <x:v>1354062</x:v>
      </x:c>
      <x:c r="J8" s="25" t="n">
        <x:f>'Historical Inputs'!F2222</x:f>
        <x:v>1324610</x:v>
      </x:c>
      <x:c r="K8" s="25" t="n">
        <x:f>'Historical Inputs'!F2263</x:f>
        <x:v>1524689</x:v>
      </x:c>
      <x:c r="L8" s="25" t="n">
        <x:f>'Historical Inputs'!F2304</x:f>
        <x:v>1553976</x:v>
      </x:c>
      <x:c r="M8" s="25" t="n">
        <x:f>'Historical Inputs'!F2345</x:f>
        <x:v>1684348</x:v>
      </x:c>
      <x:c r="N8" s="26" t="str">
        <x:v>n.a.</x:v>
      </x:c>
      <x:c r="O8" s="27"/>
      <x:c r="P8" s="25" t="n">
        <x:f>'Historical Inputs'!F2386</x:f>
        <x:v>1660913</x:v>
      </x:c>
      <x:c r="Q8" s="25" t="n">
        <x:f>'Historical Inputs'!F2427</x:f>
        <x:v>2004969</x:v>
      </x:c>
      <x:c r="R8" s="27" t="n">
        <x:f>Q8</x:f>
        <x:v>2004969</x:v>
      </x:c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 ht="24" customHeight="1">
      <x:c r="C9" s="2" t="str">
        <x:v>Shareholders equity attributable to parent</x:v>
      </x:c>
      <x:c r="D9" s="2" t="str">
        <x:v>USDm</x:v>
      </x:c>
      <x:c r="E9" s="25" t="n">
        <x:f>'Historical Inputs'!F2018</x:f>
        <x:v>82243</x:v>
      </x:c>
      <x:c r="F9" s="25" t="n">
        <x:f>'Historical Inputs'!F2059</x:f>
        <x:v>90185</x:v>
      </x:c>
      <x:c r="G9" s="25" t="n">
        <x:f>'Historical Inputs'!F2100</x:f>
        <x:v>90265</x:v>
      </x:c>
      <x:c r="H9" s="25" t="n">
        <x:f>'Historical Inputs'!F2141</x:f>
        <x:v>95932</x:v>
      </x:c>
      <x:c r="I9" s="25" t="n">
        <x:f>'Historical Inputs'!F2182</x:f>
        <x:v>109926</x:v>
      </x:c>
      <x:c r="J9" s="25" t="n">
        <x:f>'Historical Inputs'!F2223</x:f>
        <x:v>117189</x:v>
      </x:c>
      <x:c r="K9" s="25" t="n">
        <x:f>'Historical Inputs'!F2264</x:f>
        <x:v>116905</x:v>
      </x:c>
      <x:c r="L9" s="25" t="n">
        <x:f>'Historical Inputs'!F2305</x:f>
        <x:v>121996</x:v>
      </x:c>
      <x:c r="M9" s="25" t="n">
        <x:f>'Historical Inputs'!F2346</x:f>
        <x:v>124972</x:v>
      </x:c>
      <x:c r="N9" s="26" t="str">
        <x:v>n.a.</x:v>
      </x:c>
      <x:c r="O9" s="27"/>
      <x:c r="P9" s="25" t="n">
        <x:f>'Historical Inputs'!F2387</x:f>
        <x:v>124096</x:v>
      </x:c>
      <x:c r="Q9" s="25" t="n">
        <x:f>'Historical Inputs'!F2428</x:f>
        <x:v>122742</x:v>
      </x:c>
      <x:c r="R9" s="27" t="n">
        <x:f>Q9</x:f>
        <x:v>122742</x:v>
      </x:c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 ht="24" customHeight="1">
      <x:c r="C10" s="2" t="str">
        <x:v>Preferred equity carrying amount</x:v>
      </x:c>
      <x:c r="D10" s="2" t="str">
        <x:v>USDm</x:v>
      </x:c>
      <x:c r="E10" s="25" t="n">
        <x:f>IF(AND(ISNUMBER('Historical Inputs'!F2019),'Historical Inputs'!F2019&gt;=1),'Historical Inputs'!F2019,IF(COUNT('Historical Inputs'!F2018,'Historical Inputs'!F2020)=2,'Historical Inputs'!F2018-'Historical Inputs'!F2020,"n.a."))</x:f>
        <x:v>11853</x:v>
      </x:c>
      <x:c r="F10" s="25" t="n">
        <x:f>IF(AND(ISNUMBER('Historical Inputs'!F2060),'Historical Inputs'!F2060&gt;=1),'Historical Inputs'!F2060,IF(COUNT('Historical Inputs'!F2059,'Historical Inputs'!F2061)=2,'Historical Inputs'!F2059-'Historical Inputs'!F2061,"n.a."))</x:f>
        <x:v>11203</x:v>
      </x:c>
      <x:c r="G10" s="25" t="n">
        <x:f>IF(AND(ISNUMBER('Historical Inputs'!F2101),'Historical Inputs'!F2101&gt;=1),'Historical Inputs'!F2101,IF(COUNT('Historical Inputs'!F2100,'Historical Inputs'!F2102)=2,'Historical Inputs'!F2100-'Historical Inputs'!F2102,"n.a."))</x:f>
        <x:v>11203</x:v>
      </x:c>
      <x:c r="H10" s="25" t="n">
        <x:f>IF(AND(ISNUMBER('Historical Inputs'!F2142),'Historical Inputs'!F2142&gt;=1),'Historical Inputs'!F2142,IF(COUNT('Historical Inputs'!F2141,'Historical Inputs'!F2143)=2,'Historical Inputs'!F2141-'Historical Inputs'!F2143,"n.a."))</x:f>
        <x:v>11203</x:v>
      </x:c>
      <x:c r="I10" s="25" t="n">
        <x:f>IF(AND(ISNUMBER('Historical Inputs'!F2183),'Historical Inputs'!F2183&gt;=1),'Historical Inputs'!F2183,IF(COUNT('Historical Inputs'!F2182,'Historical Inputs'!F2184)=2,'Historical Inputs'!F2182-'Historical Inputs'!F2184,"n.a."))</x:f>
        <x:v>10703</x:v>
      </x:c>
      <x:c r="J10" s="25" t="n">
        <x:f>IF(AND(ISNUMBER('Historical Inputs'!F2224),'Historical Inputs'!F2224&gt;=1),'Historical Inputs'!F2224,IF(COUNT('Historical Inputs'!F2223,'Historical Inputs'!F2225)=2,'Historical Inputs'!F2223-'Historical Inputs'!F2225,"n.a."))</x:f>
        <x:v>10703</x:v>
      </x:c>
      <x:c r="K10" s="25" t="n">
        <x:f>IF(AND(ISNUMBER('Historical Inputs'!F2265),'Historical Inputs'!F2265&gt;=1),'Historical Inputs'!F2265,IF(COUNT('Historical Inputs'!F2264,'Historical Inputs'!F2266)=2,'Historical Inputs'!F2264-'Historical Inputs'!F2266,"n.a."))</x:f>
        <x:v>11203</x:v>
      </x:c>
      <x:c r="L10" s="25" t="n">
        <x:f>IF(AND(ISNUMBER('Historical Inputs'!F2306),'Historical Inputs'!F2306&gt;=1),'Historical Inputs'!F2306,IF(COUNT('Historical Inputs'!F2305,'Historical Inputs'!F2307)=2,'Historical Inputs'!F2305-'Historical Inputs'!F2307,"n.a."))</x:f>
        <x:v>13253</x:v>
      </x:c>
      <x:c r="M10" s="25" t="n">
        <x:f>IF(AND(ISNUMBER('Historical Inputs'!F2347),'Historical Inputs'!F2347&gt;=1),'Historical Inputs'!F2347,IF(COUNT('Historical Inputs'!F2346,'Historical Inputs'!F2348)=2,'Historical Inputs'!F2346-'Historical Inputs'!F2348,"n.a."))</x:f>
        <x:v>15153</x:v>
      </x:c>
      <x:c r="N10" s="26" t="str">
        <x:v>n.a.</x:v>
      </x:c>
      <x:c r="O10" s="27"/>
      <x:c r="P10" s="25" t="n">
        <x:f>IF(AND(ISNUMBER('Historical Inputs'!F2388),'Historical Inputs'!F2388&gt;=1),'Historical Inputs'!F2388,IF(COUNT('Historical Inputs'!F2387,'Historical Inputs'!F2389)=2,'Historical Inputs'!F2387-'Historical Inputs'!F2389,"n.a."))</x:f>
        <x:v>15153</x:v>
      </x:c>
      <x:c r="Q10" s="25" t="n">
        <x:f>IF(AND(ISNUMBER('Historical Inputs'!F2429),'Historical Inputs'!F2429&gt;=1),'Historical Inputs'!F2429,IF(COUNT('Historical Inputs'!F2428,'Historical Inputs'!F2430)=2,'Historical Inputs'!F2428-'Historical Inputs'!F2430,"n.a."))</x:f>
        <x:v>13028</x:v>
      </x:c>
      <x:c r="R10" s="27" t="n">
        <x:f>Q10</x:f>
        <x:v>13028</x:v>
      </x:c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 ht="24" customHeight="1">
      <x:c r="C11" s="2" t="str">
        <x:v>Common shareholders equity</x:v>
      </x:c>
      <x:c r="D11" s="2" t="str">
        <x:v>USDm</x:v>
      </x:c>
      <x:c r="E11" s="25" t="n">
        <x:f>IF(ISNUMBER('Historical Inputs'!F2020),'Historical Inputs'!F2020,IF(AND(COUNT('Historical Inputs'!F2018,'Historical Inputs'!F2019)=2,'Historical Inputs'!F2019&gt;=1),'Historical Inputs'!F2018-'Historical Inputs'!F2019,IF(COUNT('Historical Inputs'!F2054,E16)=2,'Historical Inputs'!F2054*E16,"n.a.")))</x:f>
        <x:v>70390</x:v>
      </x:c>
      <x:c r="F11" s="25" t="n">
        <x:f>IF(ISNUMBER('Historical Inputs'!F2061),'Historical Inputs'!F2061,IF(AND(COUNT('Historical Inputs'!F2059,'Historical Inputs'!F2060)=2,'Historical Inputs'!F2060&gt;=1),'Historical Inputs'!F2059-'Historical Inputs'!F2060,IF(COUNT('Historical Inputs'!F2095,F16)=2,'Historical Inputs'!F2095*F16,"n.a.")))</x:f>
        <x:v>78982</x:v>
      </x:c>
      <x:c r="G11" s="25" t="n">
        <x:f>IF(ISNUMBER('Historical Inputs'!F2102),'Historical Inputs'!F2102,IF(AND(COUNT('Historical Inputs'!F2100,'Historical Inputs'!F2101)=2,'Historical Inputs'!F2101&gt;=1),'Historical Inputs'!F2100-'Historical Inputs'!F2101,IF(COUNT('Historical Inputs'!F2136,G16)=2,'Historical Inputs'!F2136*G16,"n.a.")))</x:f>
        <x:v>79062</x:v>
      </x:c>
      <x:c r="H11" s="25" t="n">
        <x:f>IF(ISNUMBER('Historical Inputs'!F2143),'Historical Inputs'!F2143,IF(AND(COUNT('Historical Inputs'!F2141,'Historical Inputs'!F2142)=2,'Historical Inputs'!F2142&gt;=1),'Historical Inputs'!F2141-'Historical Inputs'!F2142,IF(COUNT('Historical Inputs'!F2177,H16)=2,'Historical Inputs'!F2177*H16,"n.a.")))</x:f>
        <x:v>84729</x:v>
      </x:c>
      <x:c r="I11" s="25" t="n">
        <x:f>IF(ISNUMBER('Historical Inputs'!F2184),'Historical Inputs'!F2184,IF(AND(COUNT('Historical Inputs'!F2182,'Historical Inputs'!F2183)=2,'Historical Inputs'!F2183&gt;=1),'Historical Inputs'!F2182-'Historical Inputs'!F2183,IF(COUNT('Historical Inputs'!F2218,I16)=2,'Historical Inputs'!F2218*I16,"n.a.")))</x:f>
        <x:v>99223</x:v>
      </x:c>
      <x:c r="J11" s="25" t="n">
        <x:f>IF(ISNUMBER('Historical Inputs'!F2225),'Historical Inputs'!F2225,IF(AND(COUNT('Historical Inputs'!F2223,'Historical Inputs'!F2224)=2,'Historical Inputs'!F2224&gt;=1),'Historical Inputs'!F2223-'Historical Inputs'!F2224,IF(COUNT('Historical Inputs'!F2259,J16)=2,'Historical Inputs'!F2259*J16,"n.a.")))</x:f>
        <x:v>106486</x:v>
      </x:c>
      <x:c r="K11" s="25" t="n">
        <x:f>IF(ISNUMBER('Historical Inputs'!F2266),'Historical Inputs'!F2266,IF(AND(COUNT('Historical Inputs'!F2264,'Historical Inputs'!F2265)=2,'Historical Inputs'!F2265&gt;=1),'Historical Inputs'!F2264-'Historical Inputs'!F2265,IF(COUNT('Historical Inputs'!F2300,K16)=2,'Historical Inputs'!F2300*K16,"n.a.")))</x:f>
        <x:v>105702</x:v>
      </x:c>
      <x:c r="L11" s="25" t="n">
        <x:f>IF(ISNUMBER('Historical Inputs'!F2307),'Historical Inputs'!F2307,IF(AND(COUNT('Historical Inputs'!F2305,'Historical Inputs'!F2306)=2,'Historical Inputs'!F2306&gt;=1),'Historical Inputs'!F2305-'Historical Inputs'!F2306,IF(COUNT('Historical Inputs'!F2341,L16)=2,'Historical Inputs'!F2341*L16,"n.a.")))</x:f>
        <x:v>108743</x:v>
      </x:c>
      <x:c r="M11" s="25" t="n">
        <x:f>IF(ISNUMBER('Historical Inputs'!F2348),'Historical Inputs'!F2348,IF(AND(COUNT('Historical Inputs'!F2346,'Historical Inputs'!F2347)=2,'Historical Inputs'!F2347&gt;=1),'Historical Inputs'!F2346-'Historical Inputs'!F2347,IF(COUNT('Historical Inputs'!F2382,M16)=2,'Historical Inputs'!F2382*M16,"n.a.")))</x:f>
        <x:v>109819</x:v>
      </x:c>
      <x:c r="N11" s="26" t="str">
        <x:v>n.a.</x:v>
      </x:c>
      <x:c r="O11" s="27"/>
      <x:c r="P11" s="25" t="n">
        <x:f>IF(ISNUMBER('Historical Inputs'!F2389),'Historical Inputs'!F2389,IF(AND(COUNT('Historical Inputs'!F2387,'Historical Inputs'!F2388)=2,'Historical Inputs'!F2388&gt;=1),'Historical Inputs'!F2387-'Historical Inputs'!F2388,IF(COUNT('Historical Inputs'!F2423,P16)=2,'Historical Inputs'!F2423*P16,"n.a.")))</x:f>
        <x:v>108943</x:v>
      </x:c>
      <x:c r="Q11" s="25" t="n">
        <x:f>IF(ISNUMBER('Historical Inputs'!F2430),'Historical Inputs'!F2430,IF(AND(COUNT('Historical Inputs'!F2428,'Historical Inputs'!F2429)=2,'Historical Inputs'!F2429&gt;=1),'Historical Inputs'!F2428-'Historical Inputs'!F2429,IF(COUNT('Historical Inputs'!F2464,Q16)=2,'Historical Inputs'!F2464*Q16,"n.a.")))</x:f>
        <x:v>109714</x:v>
      </x:c>
      <x:c r="R11" s="27" t="n">
        <x:f>Q11</x:f>
        <x:v>109714</x:v>
      </x:c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 ht="24" customHeight="1">
      <x:c r="C12" s="2" t="str">
        <x:v>Goodwill</x:v>
      </x:c>
      <x:c r="D12" s="2" t="str">
        <x:v>USDm</x:v>
      </x:c>
      <x:c r="E12" s="25" t="n">
        <x:f>'Historical Inputs'!F2021</x:f>
        <x:v>3665</x:v>
      </x:c>
      <x:c r="F12" s="25" t="n">
        <x:f>'Historical Inputs'!F2062</x:f>
        <x:v>3758</x:v>
      </x:c>
      <x:c r="G12" s="25" t="n">
        <x:f>'Historical Inputs'!F2103</x:f>
        <x:v>4196</x:v>
      </x:c>
      <x:c r="H12" s="25" t="n">
        <x:f>'Historical Inputs'!F2144</x:f>
        <x:v>4332</x:v>
      </x:c>
      <x:c r="I12" s="25" t="n">
        <x:f>'Historical Inputs'!F2185</x:f>
        <x:v>4285</x:v>
      </x:c>
      <x:c r="J12" s="25" t="n">
        <x:f>'Historical Inputs'!F2226</x:f>
        <x:v>6374</x:v>
      </x:c>
      <x:c r="K12" s="25" t="n">
        <x:f>'Historical Inputs'!F2267</x:f>
        <x:v>5916</x:v>
      </x:c>
      <x:c r="L12" s="25" t="n">
        <x:f>'Historical Inputs'!F2308</x:f>
        <x:v>5853</x:v>
      </x:c>
      <x:c r="M12" s="25" t="n">
        <x:f>'Historical Inputs'!F2349</x:f>
        <x:v>5949</x:v>
      </x:c>
      <x:c r="N12" s="26" t="str">
        <x:v>n.a.</x:v>
      </x:c>
      <x:c r="O12" s="27"/>
      <x:c r="P12" s="25" t="n">
        <x:f>'Historical Inputs'!F2390</x:f>
        <x:v>5952</x:v>
      </x:c>
      <x:c r="Q12" s="25" t="n">
        <x:f>'Historical Inputs'!F2431</x:f>
        <x:v>7342</x:v>
      </x:c>
      <x:c r="R12" s="27" t="n">
        <x:f>Q12</x:f>
        <x:v>7342</x:v>
      </x:c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 ht="24" customHeight="1">
      <x:c r="C13" s="2" t="str">
        <x:v>Other intangible assets excluding goodwill</x:v>
      </x:c>
      <x:c r="D13" s="2" t="str">
        <x:v>USDm</x:v>
      </x:c>
      <x:c r="E13" s="25" t="n">
        <x:f>IF(COUNT('Historical Inputs'!F2023,E12)=2,'Historical Inputs'!F2023-E12,'Historical Inputs'!F2022)</x:f>
        <x:v>373</x:v>
      </x:c>
      <x:c r="F13" s="25" t="n">
        <x:f>IF(COUNT('Historical Inputs'!F2064,F12)=2,'Historical Inputs'!F2064-F12,'Historical Inputs'!F2063)</x:f>
        <x:v>324</x:v>
      </x:c>
      <x:c r="G13" s="25" t="n">
        <x:f>IF(COUNT('Historical Inputs'!F2105,G12)=2,'Historical Inputs'!F2105-G12,'Historical Inputs'!F2104)</x:f>
        <x:v>641</x:v>
      </x:c>
      <x:c r="H13" s="25" t="n">
        <x:f>IF(COUNT('Historical Inputs'!F2146,H12)=2,'Historical Inputs'!F2146-H12,'Historical Inputs'!F2145)</x:f>
        <x:v>630</x:v>
      </x:c>
      <x:c r="I13" s="25" t="n">
        <x:f>IF(COUNT('Historical Inputs'!F2187,I12)=2,'Historical Inputs'!F2187-I12,'Historical Inputs'!F2186)</x:f>
        <x:v>418</x:v>
      </x:c>
      <x:c r="J13" s="25" t="n">
        <x:f>IF(COUNT('Historical Inputs'!F2228,J12)=2,'Historical Inputs'!F2228-J12,'Historical Inputs'!F2227)</x:f>
        <x:v>2009</x:v>
      </x:c>
      <x:c r="K13" s="25" t="n">
        <x:f>IF(COUNT('Historical Inputs'!F2269,K12)=2,'Historical Inputs'!F2269-K12,'Historical Inputs'!F2268)</x:f>
        <x:v>1177</x:v>
      </x:c>
      <x:c r="L13" s="25" t="n">
        <x:f>IF(COUNT('Historical Inputs'!F2310,L12)=2,'Historical Inputs'!F2310-L12,'Historical Inputs'!F2309)</x:f>
        <x:v>847</x:v>
      </x:c>
      <x:c r="M13" s="25" t="n">
        <x:f>IF(COUNT('Historical Inputs'!F2351,M12)=2,'Historical Inputs'!F2351-M12,'Historical Inputs'!F2350)</x:f>
        <x:v>842</x:v>
      </x:c>
      <x:c r="N13" s="26" t="str">
        <x:v>n.a.</x:v>
      </x:c>
      <x:c r="O13" s="27"/>
      <x:c r="P13" s="25" t="n">
        <x:f>IF(COUNT('Historical Inputs'!F2392,P12)=2,'Historical Inputs'!F2392-P12,'Historical Inputs'!F2391)</x:f>
        <x:v>888</x:v>
      </x:c>
      <x:c r="Q13" s="25" t="n">
        <x:f>IF(COUNT('Historical Inputs'!F2433,Q12)=2,'Historical Inputs'!F2433-Q12,'Historical Inputs'!F2432)</x:f>
        <x:v>1929</x:v>
      </x:c>
      <x:c r="R13" s="27" t="n">
        <x:f>Q13</x:f>
        <x:v>1929</x:v>
      </x:c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 ht="24" customHeight="1">
      <x:c r="C14" s="2" t="str">
        <x:v>TCE straight subtraction</x:v>
      </x:c>
      <x:c r="D14" s="2" t="str">
        <x:v>USDm</x:v>
      </x:c>
      <x:c r="E14" s="27" t="n">
        <x:f>IF(COUNT(E11,E12,E13)=3,E11-E12-E13,"n.a.")</x:f>
        <x:v>66352</x:v>
      </x:c>
      <x:c r="F14" s="27" t="n">
        <x:f>IF(COUNT(F11,F12,F13)=3,F11-F12-F13,"n.a.")</x:f>
        <x:v>74900</x:v>
      </x:c>
      <x:c r="G14" s="27" t="n">
        <x:f>IF(COUNT(G11,G12,G13)=3,G11-G12-G13,"n.a.")</x:f>
        <x:v>74225</x:v>
      </x:c>
      <x:c r="H14" s="27" t="n">
        <x:f>IF(COUNT(H11,H12,H13)=3,H11-H12-H13,"n.a.")</x:f>
        <x:v>79767</x:v>
      </x:c>
      <x:c r="I14" s="27" t="n">
        <x:f>IF(COUNT(I11,I12,I13)=3,I11-I12-I13,"n.a.")</x:f>
        <x:v>94520</x:v>
      </x:c>
      <x:c r="J14" s="27" t="n">
        <x:f>IF(COUNT(J11,J12,J13)=3,J11-J12-J13,"n.a.")</x:f>
        <x:v>98103</x:v>
      </x:c>
      <x:c r="K14" s="27" t="n">
        <x:f>IF(COUNT(K11,K12,K13)=3,K11-K12-K13,"n.a.")</x:f>
        <x:v>98609</x:v>
      </x:c>
      <x:c r="L14" s="27" t="n">
        <x:f>IF(COUNT(L11,L12,L13)=3,L11-L12-L13,"n.a.")</x:f>
        <x:v>102043</x:v>
      </x:c>
      <x:c r="M14" s="27" t="n">
        <x:f>IF(COUNT(M11,M12,M13)=3,M11-M12-M13,"n.a.")</x:f>
        <x:v>103028</x:v>
      </x:c>
      <x:c r="N14" s="26" t="str">
        <x:v>n.a.</x:v>
      </x:c>
      <x:c r="O14" s="27"/>
      <x:c r="P14" s="27" t="n">
        <x:f>IF(COUNT(P11,P12,P13)=3,P11-P12-P13,"n.a.")</x:f>
        <x:v>102103</x:v>
      </x:c>
      <x:c r="Q14" s="27" t="n">
        <x:f>IF(COUNT(Q11,Q12,Q13)=3,Q11-Q12-Q13,"n.a.")</x:f>
        <x:v>100443</x:v>
      </x:c>
      <x:c r="R14" s="27" t="n">
        <x:f>Q14</x:f>
        <x:v>100443</x:v>
      </x:c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 ht="24" customHeight="1">
      <x:c r="C15" s="2" t="str">
        <x:v>Selected tangible common equity</x:v>
      </x:c>
      <x:c r="D15" s="2" t="str">
        <x:v>USDm</x:v>
      </x:c>
      <x:c r="E15" s="25" t="n">
        <x:f>IF(ISNUMBER('Historical Inputs'!F2056),'Historical Inputs'!F2056,IF(COUNT(E18,E16)=2,E18*E16,"n.a."))</x:f>
        <x:v>63946.13022105001</x:v>
      </x:c>
      <x:c r="F15" s="25" t="n">
        <x:f>IF(ISNUMBER('Historical Inputs'!F2097),'Historical Inputs'!F2097,IF(COUNT(F18,F16)=2,F18*F16,"n.a."))</x:f>
        <x:v>72312.78157071999</x:v>
      </x:c>
      <x:c r="G15" s="25" t="n">
        <x:f>IF(ISNUMBER('Historical Inputs'!F2138),'Historical Inputs'!F2138,IF(COUNT(G18,G16)=2,G18*G16,"n.a."))</x:f>
        <x:v>71257.4541976</x:v>
      </x:c>
      <x:c r="H15" s="25" t="n">
        <x:f>IF(ISNUMBER('Historical Inputs'!F2179),'Historical Inputs'!F2179,IF(COUNT(H18,H16)=2,H18*H16,"n.a."))</x:f>
        <x:v>76497.805342</x:v>
      </x:c>
      <x:c r="I15" s="25" t="n">
        <x:f>IF(ISNUMBER('Historical Inputs'!F2220),'Historical Inputs'!F2220,IF(COUNT(I18,I16)=2,I18*I16,"n.a."))</x:f>
        <x:v>90368.33024114</x:v>
      </x:c>
      <x:c r="J15" s="25" t="n">
        <x:f>IF(ISNUMBER('Historical Inputs'!F2261),'Historical Inputs'!F2261,IF(COUNT(J18,J16)=2,J18*J16,"n.a."))</x:f>
        <x:v>93663.34658274</x:v>
      </x:c>
      <x:c r="K15" s="25" t="n">
        <x:f>IF(ISNUMBER('Historical Inputs'!F2302),'Historical Inputs'!F2302,IF(COUNT(K18,K16)=2,K18*K16,"n.a."))</x:f>
        <x:v>94594.05107208</x:v>
      </x:c>
      <x:c r="L15" s="25" t="n">
        <x:f>IF(ISNUMBER('Historical Inputs'!F2343),'Historical Inputs'!F2343,IF(COUNT(L18,L16)=2,L18*L16,"n.a."))</x:f>
        <x:v>98172.78480216</x:v>
      </x:c>
      <x:c r="M15" s="25" t="n">
        <x:f>IF(ISNUMBER('Historical Inputs'!F2384),'Historical Inputs'!F2384,IF(COUNT(M18,M16)=2,M18*M16,"n.a."))</x:f>
        <x:v>99464.98217358</x:v>
      </x:c>
      <x:c r="N15" s="26" t="str">
        <x:v>n.a.</x:v>
      </x:c>
      <x:c r="O15" s="27"/>
      <x:c r="P15" s="25" t="n">
        <x:f>IF(ISNUMBER('Historical Inputs'!F2425),'Historical Inputs'!F2425,IF(COUNT(P18,P16)=2,P18*P16,"n.a."))</x:f>
        <x:v>99268.43784623998</x:v>
      </x:c>
      <x:c r="Q15" s="25" t="n">
        <x:f>IF(ISNUMBER('Historical Inputs'!F2466),'Historical Inputs'!F2466,IF(COUNT(Q18,Q16)=2,Q18*Q16,"n.a."))</x:f>
        <x:v>100443</x:v>
      </x:c>
      <x:c r="R15" s="27" t="n">
        <x:f>Q15</x:f>
        <x:v>100443</x:v>
      </x:c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 ht="24" customHeight="1">
      <x:c r="C16" s="2" t="str">
        <x:v>Period-end common shares</x:v>
      </x:c>
      <x:c r="D16" s="2" t="str">
        <x:v>million</x:v>
      </x:c>
      <x:c r="E16" s="25" t="n">
        <x:f>IF(ISNUMBER('Historical Inputs'!F2024),'Historical Inputs'!F2024,IF(COUNT('Historical Inputs'!F2025,'Historical Inputs'!F2026)=2,'Historical Inputs'!F2025-'Historical Inputs'!F2026,"n.a."))</x:f>
        <x:v>374.808805</x:v>
      </x:c>
      <x:c r="F16" s="25" t="n">
        <x:f>IF(ISNUMBER('Historical Inputs'!F2065),'Historical Inputs'!F2065,IF(COUNT('Historical Inputs'!F2066,'Historical Inputs'!F2067)=2,'Historical Inputs'!F2066-'Historical Inputs'!F2067,"n.a."))</x:f>
        <x:v>367.741973</x:v>
      </x:c>
      <x:c r="G16" s="25" t="n">
        <x:f>IF(ISNUMBER('Historical Inputs'!F2106),'Historical Inputs'!F2106,IF(COUNT('Historical Inputs'!F2107,'Historical Inputs'!F2108)=2,'Historical Inputs'!F2107-'Historical Inputs'!F2108,"n.a."))</x:f>
        <x:v>347.343184</x:v>
      </x:c>
      <x:c r="H16" s="25" t="n">
        <x:f>IF(ISNUMBER('Historical Inputs'!F2147),'Historical Inputs'!F2147,IF(COUNT('Historical Inputs'!F2148,'Historical Inputs'!F2149)=2,'Historical Inputs'!F2148-'Historical Inputs'!F2149,"n.a."))</x:f>
        <x:v>344.088725</x:v>
      </x:c>
      <x:c r="I16" s="25" t="n">
        <x:f>IF(ISNUMBER('Historical Inputs'!F2188),'Historical Inputs'!F2188,IF(COUNT('Historical Inputs'!F2189,'Historical Inputs'!F2190)=2,'Historical Inputs'!F2189-'Historical Inputs'!F2190,"n.a."))</x:f>
        <x:v>333.573254</x:v>
      </x:c>
      <x:c r="J16" s="25" t="n">
        <x:f>IF(ISNUMBER('Historical Inputs'!F2229),'Historical Inputs'!F2229,IF(COUNT('Historical Inputs'!F2230,'Historical Inputs'!F2231)=2,'Historical Inputs'!F2230-'Historical Inputs'!F2231,"n.a."))</x:f>
        <x:v>334.918639</x:v>
      </x:c>
      <x:c r="K16" s="25" t="n">
        <x:f>IF(ISNUMBER('Historical Inputs'!F2270),'Historical Inputs'!F2270,IF(COUNT('Historical Inputs'!F2271,'Historical Inputs'!F2272)=2,'Historical Inputs'!F2271-'Historical Inputs'!F2272,"n.a."))</x:f>
        <x:v>323.376354</x:v>
      </x:c>
      <x:c r="L16" s="25" t="n">
        <x:f>IF(ISNUMBER('Historical Inputs'!F2311),'Historical Inputs'!F2311,IF(COUNT('Historical Inputs'!F2312,'Historical Inputs'!F2313)=2,'Historical Inputs'!F2312-'Historical Inputs'!F2313,"n.a."))</x:f>
        <x:v>310.653708</x:v>
      </x:c>
      <x:c r="M16" s="25" t="n">
        <x:f>IF(ISNUMBER('Historical Inputs'!F2352),'Historical Inputs'!F2352,IF(COUNT('Historical Inputs'!F2353,'Historical Inputs'!F2354)=2,'Historical Inputs'!F2353-'Historical Inputs'!F2354,"n.a."))</x:f>
        <x:v>296.476742</x:v>
      </x:c>
      <x:c r="N16" s="26" t="str">
        <x:v>n.a.</x:v>
      </x:c>
      <x:c r="O16" s="27"/>
      <x:c r="P16" s="25" t="n">
        <x:f>IF(ISNUMBER('Historical Inputs'!F2393),'Historical Inputs'!F2393,IF(COUNT('Historical Inputs'!F2394,'Historical Inputs'!F2395)=2,'Historical Inputs'!F2394-'Historical Inputs'!F2395,"n.a."))</x:f>
        <x:v>302.850808</x:v>
      </x:c>
      <x:c r="Q16" s="25" t="n">
        <x:f>IF(ISNUMBER('Historical Inputs'!F2434),'Historical Inputs'!F2434,IF(COUNT('Historical Inputs'!F2435,'Historical Inputs'!F2436)=2,'Historical Inputs'!F2435-'Historical Inputs'!F2436,"n.a."))</x:f>
        <x:v>291.442355</x:v>
      </x:c>
      <x:c r="R16" s="27" t="n">
        <x:f>Q16</x:f>
        <x:v>291.442355</x:v>
      </x:c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 ht="24" customHeight="1">
      <x:c r="C17" s="2" t="str">
        <x:v>Selected book value per share</x:v>
      </x:c>
      <x:c r="D17" s="2" t="str">
        <x:v>USD/share</x:v>
      </x:c>
      <x:c r="E17" s="29" t="n">
        <x:f>IF(ISNUMBER('Historical Inputs'!F2054),'Historical Inputs'!F2054,IF(COUNT(E11,E16)=2,E11/E16,"n.a."))</x:f>
        <x:v>181</x:v>
      </x:c>
      <x:c r="F17" s="29" t="n">
        <x:f>IF(ISNUMBER('Historical Inputs'!F2095),'Historical Inputs'!F2095,IF(COUNT(F11,F16)=2,F11/F16,"n.a."))</x:f>
        <x:v>207.36</x:v>
      </x:c>
      <x:c r="G17" s="29" t="n">
        <x:f>IF(ISNUMBER('Historical Inputs'!F2136),'Historical Inputs'!F2136,IF(COUNT(G11,G16)=2,G11/G16,"n.a."))</x:f>
        <x:v>218.52</x:v>
      </x:c>
      <x:c r="H17" s="29" t="n">
        <x:f>IF(ISNUMBER('Historical Inputs'!F2177),'Historical Inputs'!F2177,IF(COUNT(H11,H16)=2,H11/H16,"n.a."))</x:f>
        <x:v>236.15</x:v>
      </x:c>
      <x:c r="I17" s="29" t="n">
        <x:f>IF(ISNUMBER('Historical Inputs'!F2218),'Historical Inputs'!F2218,IF(COUNT(I11,I16)=2,I11/I16,"n.a."))</x:f>
        <x:v>284.39</x:v>
      </x:c>
      <x:c r="J17" s="29" t="n">
        <x:f>IF(ISNUMBER('Historical Inputs'!F2259),'Historical Inputs'!F2259,IF(COUNT(J11,J16)=2,J11/J16,"n.a."))</x:f>
        <x:v>303.55</x:v>
      </x:c>
      <x:c r="K17" s="29" t="n">
        <x:f>IF(ISNUMBER('Historical Inputs'!F2300),'Historical Inputs'!F2300,IF(COUNT(K11,K16)=2,K11/K16,"n.a."))</x:f>
        <x:v>313.56</x:v>
      </x:c>
      <x:c r="L17" s="29" t="n">
        <x:f>IF(ISNUMBER('Historical Inputs'!F2341),'Historical Inputs'!F2341,IF(COUNT(L11,L16)=2,L11/L16,"n.a."))</x:f>
        <x:v>336.77</x:v>
      </x:c>
      <x:c r="M17" s="29" t="n">
        <x:f>IF(ISNUMBER('Historical Inputs'!F2382),'Historical Inputs'!F2382,IF(COUNT(M11,M16)=2,M11/M16,"n.a."))</x:f>
        <x:v>357.6</x:v>
      </x:c>
      <x:c r="N17" s="30" t="str">
        <x:v>n.a.</x:v>
      </x:c>
      <x:c r="O17" s="31"/>
      <x:c r="P17" s="29" t="n">
        <x:f>IF(ISNUMBER('Historical Inputs'!F2423),'Historical Inputs'!F2423,IF(COUNT(P11,P16)=2,P11/P16,"n.a."))</x:f>
        <x:v>349.74</x:v>
      </x:c>
      <x:c r="Q17" s="29" t="n">
        <x:f>IF(ISNUMBER('Historical Inputs'!F2464),'Historical Inputs'!F2464,IF(COUNT(Q11,Q16)=2,Q11/Q16,"n.a."))</x:f>
        <x:v>367.67</x:v>
      </x:c>
      <x:c r="R17" s="31" t="n">
        <x:f>Q17</x:f>
        <x:v>367.67</x:v>
      </x:c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 ht="24" customHeight="1">
      <x:c r="C18" s="2" t="str">
        <x:v>Selected tangible book per share</x:v>
      </x:c>
      <x:c r="D18" s="2" t="str">
        <x:v>USD/share</x:v>
      </x:c>
      <x:c r="E18" s="29" t="n">
        <x:f>IF(ISNUMBER('Historical Inputs'!F2055),'Historical Inputs'!F2055,IF(COUNT('Historical Inputs'!F2056,E16)=2,'Historical Inputs'!F2056/E16,IF(COUNT(E14,E16)=2,E14/E16,"n.a.")))</x:f>
        <x:v>170.61</x:v>
      </x:c>
      <x:c r="F18" s="29" t="n">
        <x:f>IF(ISNUMBER('Historical Inputs'!F2096),'Historical Inputs'!F2096,IF(COUNT('Historical Inputs'!F2097,F16)=2,'Historical Inputs'!F2097/F16,IF(COUNT(F14,F16)=2,F14/F16,"n.a.")))</x:f>
        <x:v>196.64</x:v>
      </x:c>
      <x:c r="G18" s="29" t="n">
        <x:f>IF(ISNUMBER('Historical Inputs'!F2137),'Historical Inputs'!F2137,IF(COUNT('Historical Inputs'!F2138,G16)=2,'Historical Inputs'!F2138/G16,IF(COUNT(G14,G16)=2,G14/G16,"n.a.")))</x:f>
        <x:v>205.15</x:v>
      </x:c>
      <x:c r="H18" s="29" t="n">
        <x:f>IF(ISNUMBER('Historical Inputs'!F2178),'Historical Inputs'!F2178,IF(COUNT('Historical Inputs'!F2179,H16)=2,'Historical Inputs'!F2179/H16,IF(COUNT(H14,H16)=2,H14/H16,"n.a.")))</x:f>
        <x:v>222.32</x:v>
      </x:c>
      <x:c r="I18" s="29" t="n">
        <x:f>IF(ISNUMBER('Historical Inputs'!F2219),'Historical Inputs'!F2219,IF(COUNT('Historical Inputs'!F2220,I16)=2,'Historical Inputs'!F2220/I16,IF(COUNT(I14,I16)=2,I14/I16,"n.a.")))</x:f>
        <x:v>270.91</x:v>
      </x:c>
      <x:c r="J18" s="29" t="n">
        <x:f>IF(ISNUMBER('Historical Inputs'!F2260),'Historical Inputs'!F2260,IF(COUNT('Historical Inputs'!F2261,J16)=2,'Historical Inputs'!F2261/J16,IF(COUNT(J14,J16)=2,J14/J16,"n.a.")))</x:f>
        <x:v>279.66</x:v>
      </x:c>
      <x:c r="K18" s="29" t="n">
        <x:f>IF(ISNUMBER('Historical Inputs'!F2301),'Historical Inputs'!F2301,IF(COUNT('Historical Inputs'!F2302,K16)=2,'Historical Inputs'!F2302/K16,IF(COUNT(K14,K16)=2,K14/K16,"n.a.")))</x:f>
        <x:v>292.52</x:v>
      </x:c>
      <x:c r="L18" s="29" t="n">
        <x:f>IF(ISNUMBER('Historical Inputs'!F2342),'Historical Inputs'!F2342,IF(COUNT('Historical Inputs'!F2343,L16)=2,'Historical Inputs'!F2343/L16,IF(COUNT(L14,L16)=2,L14/L16,"n.a.")))</x:f>
        <x:v>316.02</x:v>
      </x:c>
      <x:c r="M18" s="29" t="n">
        <x:f>IF(ISNUMBER('Historical Inputs'!F2383),'Historical Inputs'!F2383,IF(COUNT('Historical Inputs'!F2384,M16)=2,'Historical Inputs'!F2384/M16,IF(COUNT(M14,M16)=2,M14/M16,"n.a.")))</x:f>
        <x:v>335.49</x:v>
      </x:c>
      <x:c r="N18" s="30" t="str">
        <x:v>n.a.</x:v>
      </x:c>
      <x:c r="O18" s="31"/>
      <x:c r="P18" s="29" t="n">
        <x:f>IF(ISNUMBER('Historical Inputs'!F2424),'Historical Inputs'!F2424,IF(COUNT('Historical Inputs'!F2425,P16)=2,'Historical Inputs'!F2425/P16,IF(COUNT(P14,P16)=2,P14/P16,"n.a.")))</x:f>
        <x:v>327.78</x:v>
      </x:c>
      <x:c r="Q18" s="29" t="n">
        <x:f>IF(ISNUMBER('Historical Inputs'!F2465),'Historical Inputs'!F2465,IF(COUNT('Historical Inputs'!F2466,Q16)=2,'Historical Inputs'!F2466/Q16,IF(COUNT(Q14,Q16)=2,Q14/Q16,"n.a.")))</x:f>
        <x:v>336.61</x:v>
      </x:c>
      <x:c r="R18" s="31" t="n">
        <x:f>Q18</x:f>
        <x:v>336.61</x:v>
      </x:c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 ht="24" customHeight="1">
      <x:c r="C19" s="2" t="str">
        <x:v>Reported common book value per share</x:v>
      </x:c>
      <x:c r="D19" s="2" t="str">
        <x:v>USD/share</x:v>
      </x:c>
      <x:c r="E19" s="29" t="n">
        <x:f>'Historical Inputs'!F2054</x:f>
        <x:v>181</x:v>
      </x:c>
      <x:c r="F19" s="29" t="n">
        <x:f>'Historical Inputs'!F2095</x:f>
        <x:v>207.36</x:v>
      </x:c>
      <x:c r="G19" s="29" t="n">
        <x:f>'Historical Inputs'!F2136</x:f>
        <x:v>218.52</x:v>
      </x:c>
      <x:c r="H19" s="29" t="n">
        <x:f>'Historical Inputs'!F2177</x:f>
        <x:v>236.15</x:v>
      </x:c>
      <x:c r="I19" s="29" t="n">
        <x:f>'Historical Inputs'!F2218</x:f>
        <x:v>284.39</x:v>
      </x:c>
      <x:c r="J19" s="29" t="n">
        <x:f>'Historical Inputs'!F2259</x:f>
        <x:v>303.55</x:v>
      </x:c>
      <x:c r="K19" s="29" t="n">
        <x:f>'Historical Inputs'!F2300</x:f>
        <x:v>313.56</x:v>
      </x:c>
      <x:c r="L19" s="29" t="n">
        <x:f>'Historical Inputs'!F2341</x:f>
        <x:v>336.77</x:v>
      </x:c>
      <x:c r="M19" s="29" t="n">
        <x:f>'Historical Inputs'!F2382</x:f>
        <x:v>357.6</x:v>
      </x:c>
      <x:c r="N19" s="30" t="str">
        <x:v>n.a.</x:v>
      </x:c>
      <x:c r="O19" s="31"/>
      <x:c r="P19" s="29" t="n">
        <x:f>'Historical Inputs'!F2423</x:f>
        <x:v>349.74</x:v>
      </x:c>
      <x:c r="Q19" s="29" t="n">
        <x:f>'Historical Inputs'!F2464</x:f>
        <x:v>367.67</x:v>
      </x:c>
      <x:c r="R19" s="31" t="n">
        <x:f>Q19</x:f>
        <x:v>367.67</x:v>
      </x:c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 ht="24" customHeight="1">
      <x:c r="C20" s="2" t="str">
        <x:v>Reported tangible book value per share</x:v>
      </x:c>
      <x:c r="D20" s="2" t="str">
        <x:v>USD/share</x:v>
      </x:c>
      <x:c r="E20" s="29" t="n">
        <x:f>'Historical Inputs'!F2055</x:f>
        <x:v>170.61</x:v>
      </x:c>
      <x:c r="F20" s="29" t="n">
        <x:f>'Historical Inputs'!F2096</x:f>
        <x:v>196.64</x:v>
      </x:c>
      <x:c r="G20" s="29" t="n">
        <x:f>'Historical Inputs'!F2137</x:f>
        <x:v>205.15</x:v>
      </x:c>
      <x:c r="H20" s="29" t="n">
        <x:f>'Historical Inputs'!F2178</x:f>
        <x:v>222.32</x:v>
      </x:c>
      <x:c r="I20" s="29" t="n">
        <x:f>'Historical Inputs'!F2219</x:f>
        <x:v>270.91</x:v>
      </x:c>
      <x:c r="J20" s="29" t="n">
        <x:f>'Historical Inputs'!F2260</x:f>
        <x:v>279.66</x:v>
      </x:c>
      <x:c r="K20" s="29" t="n">
        <x:f>'Historical Inputs'!F2301</x:f>
        <x:v>292.52</x:v>
      </x:c>
      <x:c r="L20" s="29" t="n">
        <x:f>'Historical Inputs'!F2342</x:f>
        <x:v>316.02</x:v>
      </x:c>
      <x:c r="M20" s="29" t="n">
        <x:f>'Historical Inputs'!F2383</x:f>
        <x:v>335.49</x:v>
      </x:c>
      <x:c r="N20" s="30" t="str">
        <x:v>n.a.</x:v>
      </x:c>
      <x:c r="O20" s="31"/>
      <x:c r="P20" s="29" t="n">
        <x:f>'Historical Inputs'!F2424</x:f>
        <x:v>327.78</x:v>
      </x:c>
      <x:c r="Q20" s="29" t="n">
        <x:f>'Historical Inputs'!F2465</x:f>
        <x:v>336.61</x:v>
      </x:c>
      <x:c r="R20" s="31" t="n">
        <x:f>Q20</x:f>
        <x:v>336.61</x:v>
      </x:c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 ht="24" customHeight="1">
      <x:c r="C21" s="2" t="str">
        <x:v>Gross loans and leases selected definition</x:v>
      </x:c>
      <x:c r="D21" s="2" t="str">
        <x:v>USDm</x:v>
      </x:c>
      <x:c r="E21" s="25" t="str">
        <x:f>'Historical Inputs'!F2028</x:f>
        <x:v>n.a.</x:v>
      </x:c>
      <x:c r="F21" s="25" t="str">
        <x:f>'Historical Inputs'!F2069</x:f>
        <x:v>n.a.</x:v>
      </x:c>
      <x:c r="G21" s="25" t="str">
        <x:f>'Historical Inputs'!F2110</x:f>
        <x:v>n.a.</x:v>
      </x:c>
      <x:c r="H21" s="25" t="str">
        <x:f>'Historical Inputs'!F2151</x:f>
        <x:v>n.a.</x:v>
      </x:c>
      <x:c r="I21" s="25" t="str">
        <x:f>'Historical Inputs'!F2192</x:f>
        <x:v>n.a.</x:v>
      </x:c>
      <x:c r="J21" s="25" t="str">
        <x:f>'Historical Inputs'!F2233</x:f>
        <x:v>n.a.</x:v>
      </x:c>
      <x:c r="K21" s="25" t="str">
        <x:f>'Historical Inputs'!F2274</x:f>
        <x:v>n.a.</x:v>
      </x:c>
      <x:c r="L21" s="25" t="str">
        <x:f>'Historical Inputs'!F2315</x:f>
        <x:v>n.a.</x:v>
      </x:c>
      <x:c r="M21" s="25" t="str">
        <x:f>'Historical Inputs'!F2356</x:f>
        <x:v>n.a.</x:v>
      </x:c>
      <x:c r="N21" s="26" t="str">
        <x:v>n.a.</x:v>
      </x:c>
      <x:c r="O21" s="27"/>
      <x:c r="P21" s="25" t="str">
        <x:f>'Historical Inputs'!F2397</x:f>
        <x:v>n.a.</x:v>
      </x:c>
      <x:c r="Q21" s="25" t="n">
        <x:f>'Historical Inputs'!F2438</x:f>
        <x:v>263076</x:v>
      </x:c>
      <x:c r="R21" s="27" t="n">
        <x:f>Q21</x:f>
        <x:v>263076</x:v>
      </x:c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 ht="24" customHeight="1">
      <x:c r="C22" s="2" t="str">
        <x:v>Net loans after allowance selected definition</x:v>
      </x:c>
      <x:c r="D22" s="2" t="str">
        <x:v>USDm</x:v>
      </x:c>
      <x:c r="E22" s="25" t="n">
        <x:f>'Historical Inputs'!F2029</x:f>
        <x:v>65933</x:v>
      </x:c>
      <x:c r="F22" s="25" t="n">
        <x:f>'Historical Inputs'!F2070</x:f>
        <x:v>97837</x:v>
      </x:c>
      <x:c r="G22" s="25" t="n">
        <x:f>'Historical Inputs'!F2111</x:f>
        <x:v>108904</x:v>
      </x:c>
      <x:c r="H22" s="25" t="n">
        <x:f>'Historical Inputs'!F2152</x:f>
        <x:v>116115</x:v>
      </x:c>
      <x:c r="I22" s="25" t="n">
        <x:f>'Historical Inputs'!F2193</x:f>
        <x:v>158562</x:v>
      </x:c>
      <x:c r="J22" s="25" t="str">
        <x:f>'Historical Inputs'!F2234</x:f>
        <x:v>n.a.</x:v>
      </x:c>
      <x:c r="K22" s="25" t="str">
        <x:f>'Historical Inputs'!F2275</x:f>
        <x:v>n.a.</x:v>
      </x:c>
      <x:c r="L22" s="25" t="str">
        <x:f>'Historical Inputs'!F2316</x:f>
        <x:v>n.a.</x:v>
      </x:c>
      <x:c r="M22" s="25" t="str">
        <x:f>'Historical Inputs'!F2357</x:f>
        <x:v>n.a.</x:v>
      </x:c>
      <x:c r="N22" s="26" t="str">
        <x:v>n.a.</x:v>
      </x:c>
      <x:c r="O22" s="27"/>
      <x:c r="P22" s="25" t="str">
        <x:f>'Historical Inputs'!F2398</x:f>
        <x:v>n.a.</x:v>
      </x:c>
      <x:c r="Q22" s="25" t="str">
        <x:f>'Historical Inputs'!F2439</x:f>
        <x:v>n.a.</x:v>
      </x:c>
      <x:c r="R22" s="27" t="str">
        <x:f>Q22</x:f>
        <x:v>n.a.</x:v>
      </x:c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 ht="24" customHeight="1">
      <x:c r="C23" s="2" t="str">
        <x:v>Loan allowance for credit losses</x:v>
      </x:c>
      <x:c r="D23" s="2" t="str">
        <x:v>USDm</x:v>
      </x:c>
      <x:c r="E23" s="25" t="str">
        <x:f>'Historical Inputs'!F2030</x:f>
        <x:v>n.a.</x:v>
      </x:c>
      <x:c r="F23" s="25" t="str">
        <x:f>'Historical Inputs'!F2071</x:f>
        <x:v>n.a.</x:v>
      </x:c>
      <x:c r="G23" s="25" t="str">
        <x:f>'Historical Inputs'!F2112</x:f>
        <x:v>n.a.</x:v>
      </x:c>
      <x:c r="H23" s="25" t="n">
        <x:f>'Historical Inputs'!F2153</x:f>
        <x:v>3874</x:v>
      </x:c>
      <x:c r="I23" s="25" t="n">
        <x:f>'Historical Inputs'!F2194</x:f>
        <x:v>3573</x:v>
      </x:c>
      <x:c r="J23" s="25" t="n">
        <x:f>'Historical Inputs'!F2235</x:f>
        <x:v>5543</x:v>
      </x:c>
      <x:c r="K23" s="25" t="n">
        <x:f>'Historical Inputs'!F2276</x:f>
        <x:v>5050</x:v>
      </x:c>
      <x:c r="L23" s="25" t="n">
        <x:f>'Historical Inputs'!F2317</x:f>
        <x:v>4666</x:v>
      </x:c>
      <x:c r="M23" s="25" t="n">
        <x:f>'Historical Inputs'!F2358</x:f>
        <x:v>2148</x:v>
      </x:c>
      <x:c r="N23" s="26" t="str">
        <x:v>n.a.</x:v>
      </x:c>
      <x:c r="O23" s="27"/>
      <x:c r="P23" s="25" t="n">
        <x:f>'Historical Inputs'!F2399</x:f>
        <x:v>4537</x:v>
      </x:c>
      <x:c r="Q23" s="25" t="n">
        <x:f>'Historical Inputs'!F2440</x:f>
        <x:v>2188</x:v>
      </x:c>
      <x:c r="R23" s="27" t="n">
        <x:f>Q23</x:f>
        <x:v>2188</x:v>
      </x:c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 ht="24" customHeight="1">
      <x:c r="C24" s="2" t="str">
        <x:v>Deposits</x:v>
      </x:c>
      <x:c r="D24" s="2" t="str">
        <x:v>USDm</x:v>
      </x:c>
      <x:c r="E24" s="25" t="n">
        <x:f>'Historical Inputs'!F2027</x:f>
        <x:v>138604</x:v>
      </x:c>
      <x:c r="F24" s="25" t="n">
        <x:f>'Historical Inputs'!F2068</x:f>
        <x:v>158257</x:v>
      </x:c>
      <x:c r="G24" s="25" t="n">
        <x:f>'Historical Inputs'!F2109</x:f>
        <x:v>190019</x:v>
      </x:c>
      <x:c r="H24" s="25" t="n">
        <x:f>'Historical Inputs'!F2150</x:f>
        <x:v>259962</x:v>
      </x:c>
      <x:c r="I24" s="25" t="n">
        <x:f>'Historical Inputs'!F2191</x:f>
        <x:v>364227</x:v>
      </x:c>
      <x:c r="J24" s="25" t="n">
        <x:f>'Historical Inputs'!F2232</x:f>
        <x:v>386665</x:v>
      </x:c>
      <x:c r="K24" s="25" t="n">
        <x:f>'Historical Inputs'!F2273</x:f>
        <x:v>428417</x:v>
      </x:c>
      <x:c r="L24" s="25" t="n">
        <x:f>'Historical Inputs'!F2314</x:f>
        <x:v>433013</x:v>
      </x:c>
      <x:c r="M24" s="25" t="n">
        <x:f>'Historical Inputs'!F2355</x:f>
        <x:v>501422</x:v>
      </x:c>
      <x:c r="N24" s="26" t="str">
        <x:v>n.a.</x:v>
      </x:c>
      <x:c r="O24" s="27"/>
      <x:c r="P24" s="25" t="n">
        <x:f>'Historical Inputs'!F2396</x:f>
        <x:v>466143</x:v>
      </x:c>
      <x:c r="Q24" s="25" t="n">
        <x:f>'Historical Inputs'!F2437</x:f>
        <x:v>557955</x:v>
      </x:c>
      <x:c r="R24" s="27" t="n">
        <x:f>Q24</x:f>
        <x:v>557955</x:v>
      </x:c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 ht="24" customHeight="1">
      <x:c r="C25" s="2" t="str">
        <x:v>Cash</x:v>
      </x:c>
      <x:c r="D25" s="2" t="str">
        <x:v>USDm</x:v>
      </x:c>
      <x:c r="E25" s="25" t="n">
        <x:f>'Historical Inputs'!F2032</x:f>
        <x:v>110051</x:v>
      </x:c>
      <x:c r="F25" s="25" t="n">
        <x:f>'Historical Inputs'!F2073</x:f>
        <x:v>130547</x:v>
      </x:c>
      <x:c r="G25" s="25" t="n">
        <x:f>'Historical Inputs'!F2114</x:f>
        <x:v>133546</x:v>
      </x:c>
      <x:c r="H25" s="25" t="n">
        <x:f>'Historical Inputs'!F2155</x:f>
        <x:v>155842</x:v>
      </x:c>
      <x:c r="I25" s="25" t="n">
        <x:f>'Historical Inputs'!F2196</x:f>
        <x:v>261036</x:v>
      </x:c>
      <x:c r="J25" s="25" t="n">
        <x:f>'Historical Inputs'!F2237</x:f>
        <x:v>241825</x:v>
      </x:c>
      <x:c r="K25" s="25" t="n">
        <x:f>'Historical Inputs'!F2278</x:f>
        <x:v>241577</x:v>
      </x:c>
      <x:c r="L25" s="25" t="n">
        <x:f>'Historical Inputs'!F2319</x:f>
        <x:v>182092</x:v>
      </x:c>
      <x:c r="M25" s="25" t="n">
        <x:f>'Historical Inputs'!F2360</x:f>
        <x:v>164259</x:v>
      </x:c>
      <x:c r="N25" s="26" t="str">
        <x:v>n.a.</x:v>
      </x:c>
      <x:c r="O25" s="27"/>
      <x:c r="P25" s="25" t="n">
        <x:f>'Historical Inputs'!F2401</x:f>
        <x:v>152967</x:v>
      </x:c>
      <x:c r="Q25" s="25" t="n">
        <x:f>'Historical Inputs'!F2442</x:f>
        <x:v>187266</x:v>
      </x:c>
      <x:c r="R25" s="27" t="n">
        <x:f>Q25</x:f>
        <x:v>187266</x:v>
      </x:c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 ht="24" customHeight="1">
      <x:c r="C26" s="2" t="str">
        <x:v>Accumulated other comprehensive income</x:v>
      </x:c>
      <x:c r="D26" s="2" t="str">
        <x:v>USDm</x:v>
      </x:c>
      <x:c r="E26" s="25" t="n">
        <x:f>'Historical Inputs'!F2033</x:f>
        <x:v>-1880</x:v>
      </x:c>
      <x:c r="F26" s="25" t="n">
        <x:f>'Historical Inputs'!F2074</x:f>
        <x:v>693</x:v>
      </x:c>
      <x:c r="G26" s="25" t="n">
        <x:f>'Historical Inputs'!F2115</x:f>
        <x:v>-1484</x:v>
      </x:c>
      <x:c r="H26" s="25" t="n">
        <x:f>'Historical Inputs'!F2156</x:f>
        <x:v>-1434</x:v>
      </x:c>
      <x:c r="I26" s="25" t="n">
        <x:f>'Historical Inputs'!F2197</x:f>
        <x:v>-2068</x:v>
      </x:c>
      <x:c r="J26" s="25" t="n">
        <x:f>'Historical Inputs'!F2238</x:f>
        <x:v>-3010</x:v>
      </x:c>
      <x:c r="K26" s="25" t="n">
        <x:f>'Historical Inputs'!F2279</x:f>
        <x:v>-2918</x:v>
      </x:c>
      <x:c r="L26" s="25" t="n">
        <x:f>'Historical Inputs'!F2320</x:f>
        <x:v>-2702</x:v>
      </x:c>
      <x:c r="M26" s="25" t="n">
        <x:f>'Historical Inputs'!F2361</x:f>
        <x:v>-2260</x:v>
      </x:c>
      <x:c r="N26" s="26" t="str">
        <x:v>n.a.</x:v>
      </x:c>
      <x:c r="O26" s="27"/>
      <x:c r="P26" s="25" t="n">
        <x:f>'Historical Inputs'!F2402</x:f>
        <x:v>-1985</x:v>
      </x:c>
      <x:c r="Q26" s="25" t="n">
        <x:f>'Historical Inputs'!F2443</x:f>
        <x:v>-2856</x:v>
      </x:c>
      <x:c r="R26" s="27" t="n">
        <x:f>Q26</x:f>
        <x:v>-2856</x:v>
      </x:c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 ht="24" customHeight="1">
      <x:c r="C27" s="2"/>
      <x:c r="D27" s="2"/>
      <x:c r="E27" s="27"/>
      <x:c r="F27" s="27"/>
      <x:c r="G27" s="27"/>
      <x:c r="H27" s="27"/>
      <x:c r="I27" s="27"/>
      <x:c r="J27" s="27"/>
      <x:c r="K27" s="27"/>
      <x:c r="L27" s="27"/>
      <x:c r="M27" s="27"/>
      <x:c r="N27" s="26"/>
      <x:c r="O27" s="27"/>
      <x:c r="P27" s="27"/>
      <x:c r="Q27" s="27"/>
      <x:c r="R27" s="27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 ht="24" customHeight="1">
      <x:c r="C28" s="2" t="str">
        <x:v>Net interest income</x:v>
      </x:c>
      <x:c r="D28" s="2" t="str">
        <x:v>USDm</x:v>
      </x:c>
      <x:c r="E28" s="25" t="n">
        <x:f>'Historical Inputs'!F2034</x:f>
        <x:v>2932</x:v>
      </x:c>
      <x:c r="F28" s="25" t="n">
        <x:f>'Historical Inputs'!F2075</x:f>
        <x:v>3767</x:v>
      </x:c>
      <x:c r="G28" s="25" t="n">
        <x:f>'Historical Inputs'!F2116</x:f>
        <x:v>4362</x:v>
      </x:c>
      <x:c r="H28" s="25" t="n">
        <x:f>'Historical Inputs'!F2157</x:f>
        <x:v>4751</x:v>
      </x:c>
      <x:c r="I28" s="25" t="n">
        <x:f>'Historical Inputs'!F2198</x:f>
        <x:v>6470</x:v>
      </x:c>
      <x:c r="J28" s="25" t="n">
        <x:f>'Historical Inputs'!F2239</x:f>
        <x:v>7678</x:v>
      </x:c>
      <x:c r="K28" s="25" t="n">
        <x:f>'Historical Inputs'!F2280</x:f>
        <x:v>6351</x:v>
      </x:c>
      <x:c r="L28" s="25" t="n">
        <x:f>'Historical Inputs'!F2321</x:f>
        <x:v>8056</x:v>
      </x:c>
      <x:c r="M28" s="25" t="n">
        <x:f>'Historical Inputs'!F2362</x:f>
        <x:v>13559</x:v>
      </x:c>
      <x:c r="N28" s="26" t="str">
        <x:v>n.a.</x:v>
      </x:c>
      <x:c r="O28" s="27"/>
      <x:c r="P28" s="25" t="n">
        <x:f>'Historical Inputs'!F2403</x:f>
        <x:v>5999</x:v>
      </x:c>
      <x:c r="Q28" s="25" t="n">
        <x:f>'Historical Inputs'!F2444</x:f>
        <x:v>7509</x:v>
      </x:c>
      <x:c r="R28" s="27" t="n">
        <x:f>IF(COUNT(M28,Q28,P28)=3,M28+Q28-P28,"n.a.")</x:f>
        <x:v>15069</x:v>
      </x:c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 ht="24" customHeight="1">
      <x:c r="C29" s="2" t="str">
        <x:v>Noninterest Income</x:v>
      </x:c>
      <x:c r="D29" s="2" t="str">
        <x:v>USDm</x:v>
      </x:c>
      <x:c r="E29" s="25" t="n">
        <x:f>'Historical Inputs'!F2035</x:f>
        <x:v>29798</x:v>
      </x:c>
      <x:c r="F29" s="25" t="n">
        <x:f>'Historical Inputs'!F2076</x:f>
        <x:v>32849</x:v>
      </x:c>
      <x:c r="G29" s="25" t="n">
        <x:f>'Historical Inputs'!F2117</x:f>
        <x:v>32184</x:v>
      </x:c>
      <x:c r="H29" s="25" t="n">
        <x:f>'Historical Inputs'!F2158</x:f>
        <x:v>39809</x:v>
      </x:c>
      <x:c r="I29" s="25" t="n">
        <x:f>'Historical Inputs'!F2199</x:f>
        <x:v>52869</x:v>
      </x:c>
      <x:c r="J29" s="25" t="n">
        <x:f>'Historical Inputs'!F2240</x:f>
        <x:v>39687</x:v>
      </x:c>
      <x:c r="K29" s="25" t="n">
        <x:f>'Historical Inputs'!F2281</x:f>
        <x:v>39903</x:v>
      </x:c>
      <x:c r="L29" s="25" t="n">
        <x:f>'Historical Inputs'!F2322</x:f>
        <x:v>45456</x:v>
      </x:c>
      <x:c r="M29" s="25" t="n">
        <x:f>'Historical Inputs'!F2363</x:f>
        <x:v>44724</x:v>
      </x:c>
      <x:c r="N29" s="26" t="str">
        <x:v>n.a.</x:v>
      </x:c>
      <x:c r="O29" s="27"/>
      <x:c r="P29" s="25" t="n">
        <x:f>'Historical Inputs'!F2404</x:f>
        <x:v>23646</x:v>
      </x:c>
      <x:c r="Q29" s="25" t="n">
        <x:f>'Historical Inputs'!F2445</x:f>
        <x:v>30056</x:v>
      </x:c>
      <x:c r="R29" s="27" t="n">
        <x:f>IF(COUNT(M29,Q29,P29)=3,M29+Q29-P29,"n.a.")</x:f>
        <x:v>51134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 ht="24" customHeight="1">
      <x:c r="C30" s="2" t="str">
        <x:v>Net revenue GAAP</x:v>
      </x:c>
      <x:c r="D30" s="2" t="str">
        <x:v>USDm</x:v>
      </x:c>
      <x:c r="E30" s="25" t="n">
        <x:f>IF(COUNT(E28:E29)=2,SUM(E28:E29),'Historical Inputs'!F2036)</x:f>
        <x:v>32730</x:v>
      </x:c>
      <x:c r="F30" s="25" t="n">
        <x:f>IF(COUNT(F28:F29)=2,SUM(F28:F29),'Historical Inputs'!F2077)</x:f>
        <x:v>36616</x:v>
      </x:c>
      <x:c r="G30" s="25" t="n">
        <x:f>IF(COUNT(G28:G29)=2,SUM(G28:G29),'Historical Inputs'!F2118)</x:f>
        <x:v>36546</x:v>
      </x:c>
      <x:c r="H30" s="25" t="n">
        <x:f>IF(COUNT(H28:H29)=2,SUM(H28:H29),'Historical Inputs'!F2159)</x:f>
        <x:v>44560</x:v>
      </x:c>
      <x:c r="I30" s="25" t="n">
        <x:f>IF(COUNT(I28:I29)=2,SUM(I28:I29),'Historical Inputs'!F2200)</x:f>
        <x:v>59339</x:v>
      </x:c>
      <x:c r="J30" s="25" t="n">
        <x:f>IF(COUNT(J28:J29)=2,SUM(J28:J29),'Historical Inputs'!F2241)</x:f>
        <x:v>47365</x:v>
      </x:c>
      <x:c r="K30" s="25" t="n">
        <x:f>IF(COUNT(K28:K29)=2,SUM(K28:K29),'Historical Inputs'!F2282)</x:f>
        <x:v>46254</x:v>
      </x:c>
      <x:c r="L30" s="25" t="n">
        <x:f>IF(COUNT(L28:L29)=2,SUM(L28:L29),'Historical Inputs'!F2323)</x:f>
        <x:v>53512</x:v>
      </x:c>
      <x:c r="M30" s="25" t="n">
        <x:f>IF(COUNT(M28:M29)=2,SUM(M28:M29),'Historical Inputs'!F2364)</x:f>
        <x:v>58283</x:v>
      </x:c>
      <x:c r="N30" s="28" t="n">
        <x:f>'Forecast FY2026'!O11</x:f>
        <x:v>67062.14</x:v>
      </x:c>
      <x:c r="O30" s="27"/>
      <x:c r="P30" s="25" t="n">
        <x:f>IF(COUNT(P28:P29)=2,SUM(P28:P29),'Historical Inputs'!F2405)</x:f>
        <x:v>29645</x:v>
      </x:c>
      <x:c r="Q30" s="25" t="n">
        <x:f>IF(COUNT(Q28:Q29)=2,SUM(Q28:Q29),'Historical Inputs'!F2446)</x:f>
        <x:v>37565</x:v>
      </x:c>
      <x:c r="R30" s="27" t="n">
        <x:f>IF(COUNT(M30,Q30,P30)=3,M30+Q30-P30,"n.a.")</x:f>
        <x:v>66203</x:v>
      </x:c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 ht="24" customHeight="1">
      <x:c r="C31" s="2" t="str">
        <x:v>Noninterest expense</x:v>
      </x:c>
      <x:c r="D31" s="2" t="str">
        <x:v>USDm</x:v>
      </x:c>
      <x:c r="E31" s="25" t="n">
        <x:f>'Historical Inputs'!F2037</x:f>
        <x:v>20941</x:v>
      </x:c>
      <x:c r="F31" s="25" t="n">
        <x:f>'Historical Inputs'!F2078</x:f>
        <x:v>23461</x:v>
      </x:c>
      <x:c r="G31" s="25" t="n">
        <x:f>'Historical Inputs'!F2119</x:f>
        <x:v>24898</x:v>
      </x:c>
      <x:c r="H31" s="25" t="n">
        <x:f>'Historical Inputs'!F2160</x:f>
        <x:v>28983</x:v>
      </x:c>
      <x:c r="I31" s="25" t="n">
        <x:f>'Historical Inputs'!F2201</x:f>
        <x:v>31938</x:v>
      </x:c>
      <x:c r="J31" s="25" t="n">
        <x:f>'Historical Inputs'!F2242</x:f>
        <x:v>31164</x:v>
      </x:c>
      <x:c r="K31" s="25" t="n">
        <x:f>'Historical Inputs'!F2283</x:f>
        <x:v>34487</x:v>
      </x:c>
      <x:c r="L31" s="25" t="n">
        <x:f>'Historical Inputs'!F2324</x:f>
        <x:v>33767</x:v>
      </x:c>
      <x:c r="M31" s="25" t="n">
        <x:f>'Historical Inputs'!F2365</x:f>
        <x:v>37544</x:v>
      </x:c>
      <x:c r="N31" s="28" t="n">
        <x:f>'Forecast FY2026'!P11</x:f>
        <x:v>41657.5</x:v>
      </x:c>
      <x:c r="O31" s="27"/>
      <x:c r="P31" s="25" t="n">
        <x:f>'Historical Inputs'!F2406</x:f>
        <x:v>18369</x:v>
      </x:c>
      <x:c r="Q31" s="25" t="n">
        <x:f>'Historical Inputs'!F2447</x:f>
        <x:v>22099</x:v>
      </x:c>
      <x:c r="R31" s="27" t="n">
        <x:f>IF(COUNT(M31,Q31,P31)=3,M31+Q31-P31,"n.a.")</x:f>
        <x:v>41274</x:v>
      </x:c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 ht="24" customHeight="1">
      <x:c r="C32" s="2" t="str">
        <x:v>Pre-provision net revenue</x:v>
      </x:c>
      <x:c r="D32" s="2" t="str">
        <x:v>USDm</x:v>
      </x:c>
      <x:c r="E32" s="27" t="n">
        <x:f>IF(COUNT(E30,E31)=2,E30-E31,"n.a.")</x:f>
        <x:v>11789</x:v>
      </x:c>
      <x:c r="F32" s="27" t="n">
        <x:f>IF(COUNT(F30,F31)=2,F30-F31,"n.a.")</x:f>
        <x:v>13155</x:v>
      </x:c>
      <x:c r="G32" s="27" t="n">
        <x:f>IF(COUNT(G30,G31)=2,G30-G31,"n.a.")</x:f>
        <x:v>11648</x:v>
      </x:c>
      <x:c r="H32" s="27" t="n">
        <x:f>IF(COUNT(H30,H31)=2,H30-H31,"n.a.")</x:f>
        <x:v>15577</x:v>
      </x:c>
      <x:c r="I32" s="27" t="n">
        <x:f>IF(COUNT(I30,I31)=2,I30-I31,"n.a.")</x:f>
        <x:v>27401</x:v>
      </x:c>
      <x:c r="J32" s="27" t="n">
        <x:f>IF(COUNT(J30,J31)=2,J30-J31,"n.a.")</x:f>
        <x:v>16201</x:v>
      </x:c>
      <x:c r="K32" s="27" t="n">
        <x:f>IF(COUNT(K30,K31)=2,K30-K31,"n.a.")</x:f>
        <x:v>11767</x:v>
      </x:c>
      <x:c r="L32" s="27" t="n">
        <x:f>IF(COUNT(L30,L31)=2,L30-L31,"n.a.")</x:f>
        <x:v>19745</x:v>
      </x:c>
      <x:c r="M32" s="27" t="n">
        <x:f>IF(COUNT(M30,M31)=2,M30-M31,"n.a.")</x:f>
        <x:v>20739</x:v>
      </x:c>
      <x:c r="N32" s="26" t="str">
        <x:v>n.a.</x:v>
      </x:c>
      <x:c r="O32" s="27"/>
      <x:c r="P32" s="27" t="n">
        <x:f>IF(COUNT(P30,P31)=2,P30-P31,"n.a.")</x:f>
        <x:v>11276</x:v>
      </x:c>
      <x:c r="Q32" s="27" t="n">
        <x:f>IF(COUNT(Q30,Q31)=2,Q30-Q31,"n.a.")</x:f>
        <x:v>15466</x:v>
      </x:c>
      <x:c r="R32" s="27" t="n">
        <x:f>IF(COUNT(M32,Q32,P32)=3,M32+Q32-P32,"n.a.")</x:f>
        <x:v>24929</x:v>
      </x:c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 ht="24" customHeight="1">
      <x:c r="C33" s="2" t="str">
        <x:v>Provision / pre-tax bridge residual</x:v>
      </x:c>
      <x:c r="D33" s="2" t="str">
        <x:v>USDm</x:v>
      </x:c>
      <x:c r="E33" s="25" t="n">
        <x:f>IF(ISNUMBER('Historical Inputs'!F2038),'Historical Inputs'!F2038,IF(COUNT(E30,E31,E34)=3,E30-E31-E34,"n.a."))</x:f>
        <x:v>657</x:v>
      </x:c>
      <x:c r="F33" s="25" t="n">
        <x:f>IF(ISNUMBER('Historical Inputs'!F2079),'Historical Inputs'!F2079,IF(COUNT(F30,F31,F34)=3,F30-F31-F34,"n.a."))</x:f>
        <x:v>674</x:v>
      </x:c>
      <x:c r="G33" s="25" t="n">
        <x:f>IF(ISNUMBER('Historical Inputs'!F2120),'Historical Inputs'!F2120,IF(COUNT(G30,G31,G34)=3,G30-G31-G34,"n.a."))</x:f>
        <x:v>1065</x:v>
      </x:c>
      <x:c r="H33" s="25" t="n">
        <x:f>IF(ISNUMBER('Historical Inputs'!F2161),'Historical Inputs'!F2161,IF(COUNT(H30,H31,H34)=3,H30-H31-H34,"n.a."))</x:f>
        <x:v>3098</x:v>
      </x:c>
      <x:c r="I33" s="25" t="n">
        <x:f>IF(ISNUMBER('Historical Inputs'!F2202),'Historical Inputs'!F2202,IF(COUNT(I30,I31,I34)=3,I30-I31-I34,"n.a."))</x:f>
        <x:v>357</x:v>
      </x:c>
      <x:c r="J33" s="25" t="n">
        <x:f>IF(ISNUMBER('Historical Inputs'!F2243),'Historical Inputs'!F2243,IF(COUNT(J30,J31,J34)=3,J30-J31-J34,"n.a."))</x:f>
        <x:v>2715</x:v>
      </x:c>
      <x:c r="K33" s="25" t="n">
        <x:f>IF(ISNUMBER('Historical Inputs'!F2284),'Historical Inputs'!F2284,IF(COUNT(K30,K31,K34)=3,K30-K31-K34,"n.a."))</x:f>
        <x:v>1028</x:v>
      </x:c>
      <x:c r="L33" s="25" t="n">
        <x:f>IF(ISNUMBER('Historical Inputs'!F2325),'Historical Inputs'!F2325,IF(COUNT(L30,L31,L34)=3,L30-L31-L34,"n.a."))</x:f>
        <x:v>1348</x:v>
      </x:c>
      <x:c r="M33" s="25" t="n">
        <x:f>IF(ISNUMBER('Historical Inputs'!F2366),'Historical Inputs'!F2366,IF(COUNT(M30,M31,M34)=3,M30-M31-M34,"n.a."))</x:f>
        <x:v>-1113</x:v>
      </x:c>
      <x:c r="N33" s="28" t="n">
        <x:f>'Forecast FY2026'!Q11</x:f>
        <x:v>-1367</x:v>
      </x:c>
      <x:c r="O33" s="27"/>
      <x:c r="P33" s="25" t="n">
        <x:f>IF(ISNUMBER('Historical Inputs'!F2407),'Historical Inputs'!F2407,IF(COUNT(P30,P31,P34)=3,P30-P31-P34,"n.a."))</x:f>
        <x:v>671</x:v>
      </x:c>
      <x:c r="Q33" s="25" t="n">
        <x:f>IF(ISNUMBER('Historical Inputs'!F2448),'Historical Inputs'!F2448,IF(COUNT(Q30,Q31,Q34)=3,Q30-Q31-Q34,"n.a."))</x:f>
        <x:v>417</x:v>
      </x:c>
      <x:c r="R33" s="27" t="n">
        <x:f>IF(COUNT(M33,Q33,P33)=3,M33+Q33-P33,"n.a.")</x:f>
        <x:v>-1367</x:v>
      </x:c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 ht="24" customHeight="1">
      <x:c r="C34" s="2" t="str">
        <x:v>Income before income taxes</x:v>
      </x:c>
      <x:c r="D34" s="2" t="str">
        <x:v>USDm</x:v>
      </x:c>
      <x:c r="E34" s="25" t="n">
        <x:f>'Historical Inputs'!F2039</x:f>
        <x:v>11132</x:v>
      </x:c>
      <x:c r="F34" s="25" t="n">
        <x:f>'Historical Inputs'!F2080</x:f>
        <x:v>12481</x:v>
      </x:c>
      <x:c r="G34" s="25" t="n">
        <x:f>'Historical Inputs'!F2121</x:f>
        <x:v>10583</x:v>
      </x:c>
      <x:c r="H34" s="25" t="n">
        <x:f>'Historical Inputs'!F2162</x:f>
        <x:v>12479</x:v>
      </x:c>
      <x:c r="I34" s="25" t="n">
        <x:f>'Historical Inputs'!F2203</x:f>
        <x:v>27044</x:v>
      </x:c>
      <x:c r="J34" s="25" t="n">
        <x:f>'Historical Inputs'!F2244</x:f>
        <x:v>13486</x:v>
      </x:c>
      <x:c r="K34" s="25" t="n">
        <x:f>'Historical Inputs'!F2285</x:f>
        <x:v>10739</x:v>
      </x:c>
      <x:c r="L34" s="25" t="n">
        <x:f>'Historical Inputs'!F2326</x:f>
        <x:v>18397</x:v>
      </x:c>
      <x:c r="M34" s="25" t="n">
        <x:f>'Historical Inputs'!F2367</x:f>
        <x:v>21852</x:v>
      </x:c>
      <x:c r="N34" s="26" t="str">
        <x:v>n.a.</x:v>
      </x:c>
      <x:c r="O34" s="27"/>
      <x:c r="P34" s="25" t="n">
        <x:f>'Historical Inputs'!F2408</x:f>
        <x:v>10605</x:v>
      </x:c>
      <x:c r="Q34" s="25" t="n">
        <x:f>'Historical Inputs'!F2449</x:f>
        <x:v>15049</x:v>
      </x:c>
      <x:c r="R34" s="27" t="n">
        <x:f>IF(COUNT(M34,Q34,P34)=3,M34+Q34-P34,"n.a.")</x:f>
        <x:v>26296</x:v>
      </x:c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 ht="24" customHeight="1">
      <x:c r="C35" s="2" t="str">
        <x:v>Tax</x:v>
      </x:c>
      <x:c r="D35" s="2" t="str">
        <x:v>USDm</x:v>
      </x:c>
      <x:c r="E35" s="25" t="n">
        <x:f>'Historical Inputs'!F2040</x:f>
        <x:v>6846</x:v>
      </x:c>
      <x:c r="F35" s="25" t="n">
        <x:f>'Historical Inputs'!F2081</x:f>
        <x:v>2022</x:v>
      </x:c>
      <x:c r="G35" s="25" t="n">
        <x:f>'Historical Inputs'!F2122</x:f>
        <x:v>2117</x:v>
      </x:c>
      <x:c r="H35" s="25" t="n">
        <x:f>'Historical Inputs'!F2163</x:f>
        <x:v>3020</x:v>
      </x:c>
      <x:c r="I35" s="25" t="n">
        <x:f>'Historical Inputs'!F2204</x:f>
        <x:v>5409</x:v>
      </x:c>
      <x:c r="J35" s="25" t="n">
        <x:f>'Historical Inputs'!F2245</x:f>
        <x:v>2225</x:v>
      </x:c>
      <x:c r="K35" s="25" t="n">
        <x:f>'Historical Inputs'!F2286</x:f>
        <x:v>2223</x:v>
      </x:c>
      <x:c r="L35" s="25" t="n">
        <x:f>'Historical Inputs'!F2327</x:f>
        <x:v>4121</x:v>
      </x:c>
      <x:c r="M35" s="25" t="n">
        <x:f>'Historical Inputs'!F2368</x:f>
        <x:v>4676</x:v>
      </x:c>
      <x:c r="N35" s="26" t="str">
        <x:v>n.a.</x:v>
      </x:c>
      <x:c r="O35" s="27"/>
      <x:c r="P35" s="25" t="n">
        <x:f>'Historical Inputs'!F2409</x:f>
        <x:v>2144</x:v>
      </x:c>
      <x:c r="Q35" s="25" t="n">
        <x:f>'Historical Inputs'!F2450</x:f>
        <x:v>2791</x:v>
      </x:c>
      <x:c r="R35" s="27" t="n">
        <x:f>IF(COUNT(M35,Q35,P35)=3,M35+Q35-P35,"n.a.")</x:f>
        <x:v>5323</x:v>
      </x:c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 ht="24" customHeight="1">
      <x:c r="C36" s="2" t="str">
        <x:v>Income available to common shareholders</x:v>
      </x:c>
      <x:c r="D36" s="2" t="str">
        <x:v>USDm</x:v>
      </x:c>
      <x:c r="E36" s="25" t="n">
        <x:f>IF(ISNUMBER('Historical Inputs'!F2042),'Historical Inputs'!F2042,IF(COUNT('Historical Inputs'!F2041,'Historical Inputs'!F2043)=2,'Historical Inputs'!F2041-'Historical Inputs'!F2043,"n.a."))</x:f>
        <x:v>3685</x:v>
      </x:c>
      <x:c r="F36" s="25" t="n">
        <x:f>IF(ISNUMBER('Historical Inputs'!F2083),'Historical Inputs'!F2083,IF(COUNT('Historical Inputs'!F2082,'Historical Inputs'!F2084)=2,'Historical Inputs'!F2082-'Historical Inputs'!F2084,"n.a."))</x:f>
        <x:v>9860</x:v>
      </x:c>
      <x:c r="G36" s="25" t="n">
        <x:f>IF(ISNUMBER('Historical Inputs'!F2124),'Historical Inputs'!F2124,IF(COUNT('Historical Inputs'!F2123,'Historical Inputs'!F2125)=2,'Historical Inputs'!F2123-'Historical Inputs'!F2125,"n.a."))</x:f>
        <x:v>7897</x:v>
      </x:c>
      <x:c r="H36" s="25" t="n">
        <x:f>IF(ISNUMBER('Historical Inputs'!F2165),'Historical Inputs'!F2165,IF(COUNT('Historical Inputs'!F2164,'Historical Inputs'!F2166)=2,'Historical Inputs'!F2164-'Historical Inputs'!F2166,"n.a."))</x:f>
        <x:v>8915</x:v>
      </x:c>
      <x:c r="I36" s="25" t="n">
        <x:f>IF(ISNUMBER('Historical Inputs'!F2206),'Historical Inputs'!F2206,IF(COUNT('Historical Inputs'!F2205,'Historical Inputs'!F2207)=2,'Historical Inputs'!F2205-'Historical Inputs'!F2207,"n.a."))</x:f>
        <x:v>21151</x:v>
      </x:c>
      <x:c r="J36" s="25" t="n">
        <x:f>IF(ISNUMBER('Historical Inputs'!F2247),'Historical Inputs'!F2247,IF(COUNT('Historical Inputs'!F2246,'Historical Inputs'!F2248)=2,'Historical Inputs'!F2246-'Historical Inputs'!F2248,"n.a."))</x:f>
        <x:v>10764</x:v>
      </x:c>
      <x:c r="K36" s="25" t="n">
        <x:f>IF(ISNUMBER('Historical Inputs'!F2288),'Historical Inputs'!F2288,IF(COUNT('Historical Inputs'!F2287,'Historical Inputs'!F2289)=2,'Historical Inputs'!F2287-'Historical Inputs'!F2289,"n.a."))</x:f>
        <x:v>7907</x:v>
      </x:c>
      <x:c r="L36" s="25" t="n">
        <x:f>IF(ISNUMBER('Historical Inputs'!F2329),'Historical Inputs'!F2329,IF(COUNT('Historical Inputs'!F2328,'Historical Inputs'!F2330)=2,'Historical Inputs'!F2328-'Historical Inputs'!F2330,"n.a."))</x:f>
        <x:v>13525</x:v>
      </x:c>
      <x:c r="M36" s="25" t="n">
        <x:f>IF(ISNUMBER('Historical Inputs'!F2370),'Historical Inputs'!F2370,IF(COUNT('Historical Inputs'!F2369,'Historical Inputs'!F2371)=2,'Historical Inputs'!F2369-'Historical Inputs'!F2371,"n.a."))</x:f>
        <x:v>16300</x:v>
      </x:c>
      <x:c r="N36" s="28" t="n">
        <x:f>'Forecast FY2026'!R11</x:f>
        <x:v>20372.4328</x:v>
      </x:c>
      <x:c r="O36" s="27"/>
      <x:c r="P36" s="25" t="n">
        <x:f>IF(ISNUMBER('Historical Inputs'!F2411),'Historical Inputs'!F2411,IF(COUNT('Historical Inputs'!F2410,'Historical Inputs'!F2412)=2,'Historical Inputs'!F2410-'Historical Inputs'!F2412,"n.a."))</x:f>
        <x:v>8056</x:v>
      </x:c>
      <x:c r="Q36" s="25" t="n">
        <x:f>IF(ISNUMBER('Historical Inputs'!F2452),'Historical Inputs'!F2452,IF(COUNT('Historical Inputs'!F2451,'Historical Inputs'!F2453)=2,'Historical Inputs'!F2451-'Historical Inputs'!F2453,"n.a."))</x:f>
        <x:v>11802</x:v>
      </x:c>
      <x:c r="R36" s="27" t="n">
        <x:f>IF(COUNT(M36,Q36,P36)=3,M36+Q36-P36,"n.a.")</x:f>
        <x:v>20046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 ht="24" customHeight="1">
      <x:c r="C37" s="2" t="str">
        <x:v>Parent income / common-income bridge</x:v>
      </x:c>
      <x:c r="D37" s="2" t="str">
        <x:v>USDm</x:v>
      </x:c>
      <x:c r="E37" s="25" t="n">
        <x:f>IF(ISNUMBER('Historical Inputs'!F2041),'Historical Inputs'!F2041,IF(COUNT('Historical Inputs'!F2042,'Historical Inputs'!F2043)=2,'Historical Inputs'!F2042+'Historical Inputs'!F2043,"n.a."))</x:f>
        <x:v>4286</x:v>
      </x:c>
      <x:c r="F37" s="25" t="n">
        <x:f>IF(ISNUMBER('Historical Inputs'!F2082),'Historical Inputs'!F2082,IF(COUNT('Historical Inputs'!F2083,'Historical Inputs'!F2084)=2,'Historical Inputs'!F2083+'Historical Inputs'!F2084,"n.a."))</x:f>
        <x:v>10459</x:v>
      </x:c>
      <x:c r="G37" s="25" t="n">
        <x:f>IF(ISNUMBER('Historical Inputs'!F2123),'Historical Inputs'!F2123,IF(COUNT('Historical Inputs'!F2124,'Historical Inputs'!F2125)=2,'Historical Inputs'!F2124+'Historical Inputs'!F2125,"n.a."))</x:f>
        <x:v>8466</x:v>
      </x:c>
      <x:c r="H37" s="25" t="n">
        <x:f>IF(ISNUMBER('Historical Inputs'!F2164),'Historical Inputs'!F2164,IF(COUNT('Historical Inputs'!F2165,'Historical Inputs'!F2166)=2,'Historical Inputs'!F2165+'Historical Inputs'!F2166,"n.a."))</x:f>
        <x:v>9459</x:v>
      </x:c>
      <x:c r="I37" s="25" t="n">
        <x:f>IF(ISNUMBER('Historical Inputs'!F2205),'Historical Inputs'!F2205,IF(COUNT('Historical Inputs'!F2206,'Historical Inputs'!F2207)=2,'Historical Inputs'!F2206+'Historical Inputs'!F2207,"n.a."))</x:f>
        <x:v>21635</x:v>
      </x:c>
      <x:c r="J37" s="25" t="n">
        <x:f>IF(ISNUMBER('Historical Inputs'!F2246),'Historical Inputs'!F2246,IF(COUNT('Historical Inputs'!F2247,'Historical Inputs'!F2248)=2,'Historical Inputs'!F2247+'Historical Inputs'!F2248,"n.a."))</x:f>
        <x:v>11261</x:v>
      </x:c>
      <x:c r="K37" s="25" t="n">
        <x:f>IF(ISNUMBER('Historical Inputs'!F2287),'Historical Inputs'!F2287,IF(COUNT('Historical Inputs'!F2288,'Historical Inputs'!F2289)=2,'Historical Inputs'!F2288+'Historical Inputs'!F2289,"n.a."))</x:f>
        <x:v>8516</x:v>
      </x:c>
      <x:c r="L37" s="25" t="n">
        <x:f>IF(ISNUMBER('Historical Inputs'!F2328),'Historical Inputs'!F2328,IF(COUNT('Historical Inputs'!F2329,'Historical Inputs'!F2330)=2,'Historical Inputs'!F2329+'Historical Inputs'!F2330,"n.a."))</x:f>
        <x:v>14276</x:v>
      </x:c>
      <x:c r="M37" s="25" t="n">
        <x:f>IF(ISNUMBER('Historical Inputs'!F2369),'Historical Inputs'!F2369,IF(COUNT('Historical Inputs'!F2370,'Historical Inputs'!F2371)=2,'Historical Inputs'!F2370+'Historical Inputs'!F2371,"n.a."))</x:f>
        <x:v>17176</x:v>
      </x:c>
      <x:c r="N37" s="26" t="str">
        <x:v>n.a.</x:v>
      </x:c>
      <x:c r="O37" s="27"/>
      <x:c r="P37" s="25" t="n">
        <x:f>IF(ISNUMBER('Historical Inputs'!F2410),'Historical Inputs'!F2410,IF(COUNT('Historical Inputs'!F2411,'Historical Inputs'!F2412)=2,'Historical Inputs'!F2411+'Historical Inputs'!F2412,"n.a."))</x:f>
        <x:v>8461</x:v>
      </x:c>
      <x:c r="Q37" s="25" t="n">
        <x:f>IF(ISNUMBER('Historical Inputs'!F2451),'Historical Inputs'!F2451,IF(COUNT('Historical Inputs'!F2452,'Historical Inputs'!F2453)=2,'Historical Inputs'!F2452+'Historical Inputs'!F2453,"n.a."))</x:f>
        <x:v>12258</x:v>
      </x:c>
      <x:c r="R37" s="27" t="n">
        <x:f>IF(COUNT(M37,Q37,P37)=3,M37+Q37-P37,"n.a.")</x:f>
        <x:v>20973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 ht="24" customHeight="1">
      <x:c r="C38" s="2" t="str">
        <x:v>Reported diluted EPS</x:v>
      </x:c>
      <x:c r="D38" s="2" t="str">
        <x:v>USD/share</x:v>
      </x:c>
      <x:c r="E38" s="29" t="n">
        <x:f>'Historical Inputs'!F2044</x:f>
        <x:v>9.01</x:v>
      </x:c>
      <x:c r="F38" s="29" t="n">
        <x:f>'Historical Inputs'!F2085</x:f>
        <x:v>25.27</x:v>
      </x:c>
      <x:c r="G38" s="29" t="n">
        <x:f>'Historical Inputs'!F2126</x:f>
        <x:v>21.03</x:v>
      </x:c>
      <x:c r="H38" s="29" t="n">
        <x:f>'Historical Inputs'!F2167</x:f>
        <x:v>24.74</x:v>
      </x:c>
      <x:c r="I38" s="29" t="n">
        <x:f>'Historical Inputs'!F2208</x:f>
        <x:v>59.45</x:v>
      </x:c>
      <x:c r="J38" s="29" t="n">
        <x:f>'Historical Inputs'!F2249</x:f>
        <x:v>30.06</x:v>
      </x:c>
      <x:c r="K38" s="29" t="n">
        <x:f>'Historical Inputs'!F2290</x:f>
        <x:v>22.87</x:v>
      </x:c>
      <x:c r="L38" s="29" t="n">
        <x:f>'Historical Inputs'!F2331</x:f>
        <x:v>40.54</x:v>
      </x:c>
      <x:c r="M38" s="29" t="n">
        <x:f>'Historical Inputs'!F2372</x:f>
        <x:v>51.32</x:v>
      </x:c>
      <x:c r="N38" s="30" t="str">
        <x:v>n.a.</x:v>
      </x:c>
      <x:c r="O38" s="31"/>
      <x:c r="P38" s="29" t="n">
        <x:f>'Historical Inputs'!F2413</x:f>
        <x:v>25.07</x:v>
      </x:c>
      <x:c r="Q38" s="29" t="n">
        <x:f>'Historical Inputs'!F2454</x:f>
        <x:v>38.51</x:v>
      </x:c>
      <x:c r="R38" s="31" t="str">
        <x:v>n.a.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 ht="24" customHeight="1">
      <x:c r="C39" s="2" t="str">
        <x:v>Weighted average diluted shares</x:v>
      </x:c>
      <x:c r="D39" s="2" t="str">
        <x:v>million</x:v>
      </x:c>
      <x:c r="E39" s="25" t="n">
        <x:f>'Historical Inputs'!F2045</x:f>
        <x:v>409.1</x:v>
      </x:c>
      <x:c r="F39" s="25" t="n">
        <x:f>'Historical Inputs'!F2086</x:f>
        <x:v>390.2</x:v>
      </x:c>
      <x:c r="G39" s="25" t="n">
        <x:f>'Historical Inputs'!F2127</x:f>
        <x:v>375.5</x:v>
      </x:c>
      <x:c r="H39" s="25" t="n">
        <x:f>'Historical Inputs'!F2168</x:f>
        <x:v>360.3</x:v>
      </x:c>
      <x:c r="I39" s="25" t="n">
        <x:f>'Historical Inputs'!F2209</x:f>
        <x:v>355.8</x:v>
      </x:c>
      <x:c r="J39" s="25" t="n">
        <x:f>'Historical Inputs'!F2250</x:f>
        <x:v>358.1</x:v>
      </x:c>
      <x:c r="K39" s="25" t="n">
        <x:f>'Historical Inputs'!F2291</x:f>
        <x:v>345.8</x:v>
      </x:c>
      <x:c r="L39" s="25" t="n">
        <x:f>'Historical Inputs'!F2332</x:f>
        <x:v>333.6</x:v>
      </x:c>
      <x:c r="M39" s="25" t="n">
        <x:f>'Historical Inputs'!F2373</x:f>
        <x:v>317.6</x:v>
      </x:c>
      <x:c r="N39" s="28" t="n">
        <x:f>'Forecast FY2026'!S11</x:f>
        <x:v>308.581</x:v>
      </x:c>
      <x:c r="O39" s="27"/>
      <x:c r="P39" s="25" t="n">
        <x:f>'Historical Inputs'!F2414</x:f>
        <x:v>321.4</x:v>
      </x:c>
      <x:c r="Q39" s="25" t="n">
        <x:f>'Historical Inputs'!F2455</x:f>
        <x:v>306.5</x:v>
      </x:c>
      <x:c r="R39" s="27" t="n">
        <x:f>IF(COUNT(M39,Q39,P39)=3,M39+Q39/2-P39/2,"n.a.")</x:f>
        <x:v>310.15000000000003</x:v>
      </x:c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 ht="24" customHeight="1">
      <x:c r="C40" s="2" t="str">
        <x:v>Common income / diluted shares</x:v>
      </x:c>
      <x:c r="D40" s="2" t="str">
        <x:v>USD/share</x:v>
      </x:c>
      <x:c r="E40" s="31" t="n">
        <x:f>IF(AND(ISNUMBER(E36),ISNUMBER(E39),E39&lt;&gt;0),E36/E39,"n.a.")</x:f>
        <x:v>9.007577609386457</x:v>
      </x:c>
      <x:c r="F40" s="31" t="n">
        <x:f>IF(AND(ISNUMBER(F36),ISNUMBER(F39),F39&lt;&gt;0),F36/F39,"n.a.")</x:f>
        <x:v>25.269092772936958</x:v>
      </x:c>
      <x:c r="G40" s="31" t="n">
        <x:f>IF(AND(ISNUMBER(G36),ISNUMBER(G39),G39&lt;&gt;0),G36/G39,"n.a.")</x:f>
        <x:v>21.030625832223702</x:v>
      </x:c>
      <x:c r="H40" s="31" t="n">
        <x:f>IF(AND(ISNUMBER(H36),ISNUMBER(H39),H39&lt;&gt;0),H36/H39,"n.a.")</x:f>
        <x:v>24.743269497640853</x:v>
      </x:c>
      <x:c r="I40" s="31" t="n">
        <x:f>IF(AND(ISNUMBER(I36),ISNUMBER(I39),I39&lt;&gt;0),I36/I39,"n.a.")</x:f>
        <x:v>59.446318156267566</x:v>
      </x:c>
      <x:c r="J40" s="31" t="n">
        <x:f>IF(AND(ISNUMBER(J36),ISNUMBER(J39),J39&lt;&gt;0),J36/J39,"n.a.")</x:f>
        <x:v>30.058642837196313</x:v>
      </x:c>
      <x:c r="K40" s="31" t="n">
        <x:f>IF(AND(ISNUMBER(K36),ISNUMBER(K39),K39&lt;&gt;0),K36/K39,"n.a.")</x:f>
        <x:v>22.86581839213418</x:v>
      </x:c>
      <x:c r="L40" s="31" t="n">
        <x:f>IF(AND(ISNUMBER(L36),ISNUMBER(L39),L39&lt;&gt;0),L36/L39,"n.a.")</x:f>
        <x:v>40.5425659472422</x:v>
      </x:c>
      <x:c r="M40" s="31" t="n">
        <x:f>IF(AND(ISNUMBER(M36),ISNUMBER(M39),M39&lt;&gt;0),M36/M39,"n.a.")</x:f>
        <x:v>51.32241813602015</x:v>
      </x:c>
      <x:c r="N40" s="32" t="n">
        <x:f>'Forecast FY2026'!T11</x:f>
        <x:v>66.01972512889645</x:v>
      </x:c>
      <x:c r="O40" s="31"/>
      <x:c r="P40" s="31" t="n">
        <x:f>IF(AND(ISNUMBER(P36),ISNUMBER(P39),P39&lt;&gt;0),P36/P39,"n.a.")</x:f>
        <x:v>25.065339141257002</x:v>
      </x:c>
      <x:c r="Q40" s="31" t="n">
        <x:f>IF(AND(ISNUMBER(Q36),ISNUMBER(Q39),Q39&lt;&gt;0),Q36/Q39,"n.a.")</x:f>
        <x:v>38.50570962479608</x:v>
      </x:c>
      <x:c r="R40" s="31" t="n">
        <x:f>IF(AND(ISNUMBER(R36),ISNUMBER(R39),R39&lt;&gt;0),R36/R39,"n.a.")</x:f>
        <x:v>64.63324197968724</x:v>
      </x:c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 ht="24" customHeight="1">
      <x:c r="C41" s="2" t="str">
        <x:v>Dividends per common share</x:v>
      </x:c>
      <x:c r="D41" s="2" t="str">
        <x:v>USD/share</x:v>
      </x:c>
      <x:c r="E41" s="29" t="n">
        <x:f>'Historical Inputs'!F2046</x:f>
        <x:v>2.9</x:v>
      </x:c>
      <x:c r="F41" s="29" t="n">
        <x:f>'Historical Inputs'!F2087</x:f>
        <x:v>3.15</x:v>
      </x:c>
      <x:c r="G41" s="29" t="n">
        <x:f>'Historical Inputs'!F2128</x:f>
        <x:v>4.15</x:v>
      </x:c>
      <x:c r="H41" s="29" t="n">
        <x:f>'Historical Inputs'!F2169</x:f>
        <x:v>5</x:v>
      </x:c>
      <x:c r="I41" s="29" t="n">
        <x:f>'Historical Inputs'!F2210</x:f>
        <x:v>6.5</x:v>
      </x:c>
      <x:c r="J41" s="29" t="n">
        <x:f>'Historical Inputs'!F2251</x:f>
        <x:v>9</x:v>
      </x:c>
      <x:c r="K41" s="29" t="n">
        <x:f>'Historical Inputs'!F2292</x:f>
        <x:v>10.5</x:v>
      </x:c>
      <x:c r="L41" s="29" t="n">
        <x:f>'Historical Inputs'!F2333</x:f>
        <x:v>11.5</x:v>
      </x:c>
      <x:c r="M41" s="29" t="n">
        <x:f>'Historical Inputs'!F2374</x:f>
        <x:v>14</x:v>
      </x:c>
      <x:c r="N41" s="30" t="str">
        <x:v>n.a.</x:v>
      </x:c>
      <x:c r="O41" s="31"/>
      <x:c r="P41" s="29" t="n">
        <x:f>'Historical Inputs'!F2415</x:f>
        <x:v>6</x:v>
      </x:c>
      <x:c r="Q41" s="29" t="n">
        <x:f>'Historical Inputs'!F2456</x:f>
        <x:v>9</x:v>
      </x:c>
      <x:c r="R41" s="31" t="n">
        <x:f>IF(COUNT(M41,Q41,P41)=3,M41+Q41-P41,"n.a.")</x:f>
        <x:v>17</x:v>
      </x:c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 ht="24" customHeight="1">
      <x:c r="C42" s="2" t="str">
        <x:v>Cash common dividends paid</x:v>
      </x:c>
      <x:c r="D42" s="2" t="str">
        <x:v>USDm</x:v>
      </x:c>
      <x:c r="E42" s="25" t="n">
        <x:f>'Historical Inputs'!F2047</x:f>
        <x:v>1769</x:v>
      </x:c>
      <x:c r="F42" s="25" t="n">
        <x:f>'Historical Inputs'!F2088</x:f>
        <x:v>1810</x:v>
      </x:c>
      <x:c r="G42" s="25" t="n">
        <x:f>'Historical Inputs'!F2129</x:f>
        <x:v>2104</x:v>
      </x:c>
      <x:c r="H42" s="25" t="n">
        <x:f>'Historical Inputs'!F2170</x:f>
        <x:v>2336</x:v>
      </x:c>
      <x:c r="I42" s="25" t="n">
        <x:f>'Historical Inputs'!F2211</x:f>
        <x:v>2725</x:v>
      </x:c>
      <x:c r="J42" s="25" t="n">
        <x:f>'Historical Inputs'!F2252</x:f>
        <x:v>3682</x:v>
      </x:c>
      <x:c r="K42" s="25" t="n">
        <x:f>'Historical Inputs'!F2293</x:f>
        <x:v>4189</x:v>
      </x:c>
      <x:c r="L42" s="25" t="n">
        <x:f>'Historical Inputs'!F2334</x:f>
        <x:v>4497</x:v>
      </x:c>
      <x:c r="M42" s="25" t="n">
        <x:f>'Historical Inputs'!F2375</x:f>
        <x:v>5277</x:v>
      </x:c>
      <x:c r="N42" s="26" t="str">
        <x:v>n.a.</x:v>
      </x:c>
      <x:c r="O42" s="27"/>
      <x:c r="P42" s="25" t="n">
        <x:f>'Historical Inputs'!F2416</x:f>
        <x:v>2338</x:v>
      </x:c>
      <x:c r="Q42" s="25" t="n">
        <x:f>'Historical Inputs'!F2457</x:f>
        <x:v>3191</x:v>
      </x:c>
      <x:c r="R42" s="27" t="n">
        <x:f>IF(COUNT(M42,Q42,P42)=3,M42+Q42-P42,"n.a.")</x:f>
        <x:v>6130</x:v>
      </x:c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 ht="24" customHeight="1">
      <x:c r="C43" s="2" t="str">
        <x:v>Common share repurchases paid</x:v>
      </x:c>
      <x:c r="D43" s="2" t="str">
        <x:v>USDm</x:v>
      </x:c>
      <x:c r="E43" s="25" t="n">
        <x:f>'Historical Inputs'!F2048</x:f>
        <x:v>6772</x:v>
      </x:c>
      <x:c r="F43" s="25" t="n">
        <x:f>'Historical Inputs'!F2089</x:f>
        <x:v>3294</x:v>
      </x:c>
      <x:c r="G43" s="25" t="n">
        <x:f>'Historical Inputs'!F2130</x:f>
        <x:v>5335</x:v>
      </x:c>
      <x:c r="H43" s="25" t="n">
        <x:f>'Historical Inputs'!F2171</x:f>
        <x:v>1928</x:v>
      </x:c>
      <x:c r="I43" s="25" t="n">
        <x:f>'Historical Inputs'!F2212</x:f>
        <x:v>5200</x:v>
      </x:c>
      <x:c r="J43" s="25" t="n">
        <x:f>'Historical Inputs'!F2253</x:f>
        <x:v>3500</x:v>
      </x:c>
      <x:c r="K43" s="25" t="n">
        <x:f>'Historical Inputs'!F2294</x:f>
        <x:v>5796</x:v>
      </x:c>
      <x:c r="L43" s="25" t="n">
        <x:f>'Historical Inputs'!F2335</x:f>
        <x:v>8000</x:v>
      </x:c>
      <x:c r="M43" s="25" t="n">
        <x:f>'Historical Inputs'!F2376</x:f>
        <x:v>12360</x:v>
      </x:c>
      <x:c r="N43" s="26" t="str">
        <x:v>n.a.</x:v>
      </x:c>
      <x:c r="O43" s="27"/>
      <x:c r="P43" s="25" t="n">
        <x:f>'Historical Inputs'!F2417</x:f>
        <x:v>7360</x:v>
      </x:c>
      <x:c r="Q43" s="25" t="n">
        <x:f>'Historical Inputs'!F2458</x:f>
        <x:v>9000</x:v>
      </x:c>
      <x:c r="R43" s="27" t="n">
        <x:f>IF(COUNT(M43,Q43,P43)=3,M43+Q43-P43,"n.a.")</x:f>
        <x:v>14000</x:v>
      </x:c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 ht="24" customHeight="1">
      <x:c r="C44" s="2" t="str">
        <x:v>Gross loan charge-offs</x:v>
      </x:c>
      <x:c r="D44" s="2" t="str">
        <x:v>USDm</x:v>
      </x:c>
      <x:c r="E44" s="25" t="str">
        <x:f>'Historical Inputs'!F2049</x:f>
        <x:v>n.a.</x:v>
      </x:c>
      <x:c r="F44" s="25" t="str">
        <x:f>'Historical Inputs'!F2090</x:f>
        <x:v>n.a.</x:v>
      </x:c>
      <x:c r="G44" s="25" t="str">
        <x:f>'Historical Inputs'!F2131</x:f>
        <x:v>n.a.</x:v>
      </x:c>
      <x:c r="H44" s="25" t="str">
        <x:f>'Historical Inputs'!F2172</x:f>
        <x:v>n.a.</x:v>
      </x:c>
      <x:c r="I44" s="25" t="str">
        <x:f>'Historical Inputs'!F2213</x:f>
        <x:v>n.a.</x:v>
      </x:c>
      <x:c r="J44" s="25" t="str">
        <x:f>'Historical Inputs'!F2254</x:f>
        <x:v>n.a.</x:v>
      </x:c>
      <x:c r="K44" s="25" t="str">
        <x:f>'Historical Inputs'!F2295</x:f>
        <x:v>n.a.</x:v>
      </x:c>
      <x:c r="L44" s="25" t="str">
        <x:f>'Historical Inputs'!F2336</x:f>
        <x:v>n.a.</x:v>
      </x:c>
      <x:c r="M44" s="25" t="str">
        <x:f>'Historical Inputs'!F2377</x:f>
        <x:v>n.a.</x:v>
      </x:c>
      <x:c r="N44" s="26" t="str">
        <x:v>n.a.</x:v>
      </x:c>
      <x:c r="O44" s="27"/>
      <x:c r="P44" s="25" t="str">
        <x:f>'Historical Inputs'!F2418</x:f>
        <x:v>n.a.</x:v>
      </x:c>
      <x:c r="Q44" s="25" t="str">
        <x:f>'Historical Inputs'!F2459</x:f>
        <x:v>n.a.</x:v>
      </x:c>
      <x:c r="R44" s="27" t="str">
        <x:f>IF(COUNT(M44,Q44,P44)=3,M44+Q44-P44,"n.a.")</x:f>
        <x:v>n.a.</x:v>
      </x:c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 ht="24" customHeight="1">
      <x:c r="C45" s="2" t="str">
        <x:v>Loan recoveries</x:v>
      </x:c>
      <x:c r="D45" s="2" t="str">
        <x:v>USDm</x:v>
      </x:c>
      <x:c r="E45" s="25" t="str">
        <x:f>'Historical Inputs'!F2050</x:f>
        <x:v>n.a.</x:v>
      </x:c>
      <x:c r="F45" s="25" t="str">
        <x:f>'Historical Inputs'!F2091</x:f>
        <x:v>n.a.</x:v>
      </x:c>
      <x:c r="G45" s="25" t="str">
        <x:f>'Historical Inputs'!F2132</x:f>
        <x:v>n.a.</x:v>
      </x:c>
      <x:c r="H45" s="25" t="str">
        <x:f>'Historical Inputs'!F2173</x:f>
        <x:v>n.a.</x:v>
      </x:c>
      <x:c r="I45" s="25" t="str">
        <x:f>'Historical Inputs'!F2214</x:f>
        <x:v>n.a.</x:v>
      </x:c>
      <x:c r="J45" s="25" t="str">
        <x:f>'Historical Inputs'!F2255</x:f>
        <x:v>n.a.</x:v>
      </x:c>
      <x:c r="K45" s="25" t="str">
        <x:f>'Historical Inputs'!F2296</x:f>
        <x:v>n.a.</x:v>
      </x:c>
      <x:c r="L45" s="25" t="str">
        <x:f>'Historical Inputs'!F2337</x:f>
        <x:v>n.a.</x:v>
      </x:c>
      <x:c r="M45" s="25" t="str">
        <x:f>'Historical Inputs'!F2378</x:f>
        <x:v>n.a.</x:v>
      </x:c>
      <x:c r="N45" s="26" t="str">
        <x:v>n.a.</x:v>
      </x:c>
      <x:c r="O45" s="27"/>
      <x:c r="P45" s="25" t="str">
        <x:f>'Historical Inputs'!F2419</x:f>
        <x:v>n.a.</x:v>
      </x:c>
      <x:c r="Q45" s="25" t="str">
        <x:f>'Historical Inputs'!F2460</x:f>
        <x:v>n.a.</x:v>
      </x:c>
      <x:c r="R45" s="27" t="str">
        <x:f>IF(COUNT(M45,Q45,P45)=3,M45+Q45-P45,"n.a.")</x:f>
        <x:v>n.a.</x:v>
      </x:c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 ht="24" customHeight="1">
      <x:c r="C46" s="2" t="str">
        <x:v>Net loan charge-offs</x:v>
      </x:c>
      <x:c r="D46" s="2" t="str">
        <x:v>USDm</x:v>
      </x:c>
      <x:c r="E46" s="27" t="str">
        <x:f>IF(COUNT(E44,E45)=2,E44-E45,"n.a.")</x:f>
        <x:v>n.a.</x:v>
      </x:c>
      <x:c r="F46" s="27" t="str">
        <x:f>IF(COUNT(F44,F45)=2,F44-F45,"n.a.")</x:f>
        <x:v>n.a.</x:v>
      </x:c>
      <x:c r="G46" s="27" t="str">
        <x:f>IF(COUNT(G44,G45)=2,G44-G45,"n.a.")</x:f>
        <x:v>n.a.</x:v>
      </x:c>
      <x:c r="H46" s="27" t="str">
        <x:f>IF(COUNT(H44,H45)=2,H44-H45,"n.a.")</x:f>
        <x:v>n.a.</x:v>
      </x:c>
      <x:c r="I46" s="27" t="str">
        <x:f>IF(COUNT(I44,I45)=2,I44-I45,"n.a.")</x:f>
        <x:v>n.a.</x:v>
      </x:c>
      <x:c r="J46" s="27" t="str">
        <x:f>IF(COUNT(J44,J45)=2,J44-J45,"n.a.")</x:f>
        <x:v>n.a.</x:v>
      </x:c>
      <x:c r="K46" s="27" t="str">
        <x:f>IF(COUNT(K44,K45)=2,K44-K45,"n.a.")</x:f>
        <x:v>n.a.</x:v>
      </x:c>
      <x:c r="L46" s="27" t="str">
        <x:f>IF(COUNT(L44,L45)=2,L44-L45,"n.a.")</x:f>
        <x:v>n.a.</x:v>
      </x:c>
      <x:c r="M46" s="27" t="str">
        <x:f>IF(COUNT(M44,M45)=2,M44-M45,"n.a.")</x:f>
        <x:v>n.a.</x:v>
      </x:c>
      <x:c r="N46" s="26" t="str">
        <x:v>n.a.</x:v>
      </x:c>
      <x:c r="O46" s="27"/>
      <x:c r="P46" s="27" t="str">
        <x:f>IF(COUNT(P44,P45)=2,P44-P45,"n.a.")</x:f>
        <x:v>n.a.</x:v>
      </x:c>
      <x:c r="Q46" s="27" t="str">
        <x:f>IF(COUNT(Q44,Q45)=2,Q44-Q45,"n.a.")</x:f>
        <x:v>n.a.</x:v>
      </x:c>
      <x:c r="R46" s="27" t="str">
        <x:f>IF(COUNT(M46,Q46,P46)=3,M46+Q46-P46,"n.a.")</x:f>
        <x:v>n.a.</x:v>
      </x:c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 ht="24" customHeight="1">
      <x:c r="C47" s="4" t="str">
        <x:v>Actual standardized CET1 ratio</x:v>
      </x:c>
      <x:c r="D47" s="4" t="str">
        <x:v>%</x:v>
      </x:c>
      <x:c r="E47" s="35" t="str">
        <x:f>'Historical Inputs'!F2052</x:f>
        <x:v>n.a.</x:v>
      </x:c>
      <x:c r="F47" s="35" t="str">
        <x:f>'Historical Inputs'!F2093</x:f>
        <x:v>n.a.</x:v>
      </x:c>
      <x:c r="G47" s="35" t="str">
        <x:f>'Historical Inputs'!F2134</x:f>
        <x:v>n.a.</x:v>
      </x:c>
      <x:c r="H47" s="35" t="str">
        <x:f>'Historical Inputs'!F2175</x:f>
        <x:v>n.a.</x:v>
      </x:c>
      <x:c r="I47" s="35" t="str">
        <x:f>'Historical Inputs'!F2216</x:f>
        <x:v>n.a.</x:v>
      </x:c>
      <x:c r="J47" s="35" t="str">
        <x:f>'Historical Inputs'!F2257</x:f>
        <x:v>n.a.</x:v>
      </x:c>
      <x:c r="K47" s="35" t="str">
        <x:f>'Historical Inputs'!F2298</x:f>
        <x:v>n.a.</x:v>
      </x:c>
      <x:c r="L47" s="35" t="str">
        <x:f>'Historical Inputs'!F2339</x:f>
        <x:v>n.a.</x:v>
      </x:c>
      <x:c r="M47" s="35" t="str">
        <x:f>'Historical Inputs'!F2380</x:f>
        <x:v>n.a.</x:v>
      </x:c>
      <x:c r="N47" s="36" t="str">
        <x:v>n.a.</x:v>
      </x:c>
      <x:c r="O47" s="37"/>
      <x:c r="P47" s="35" t="str">
        <x:f>'Historical Inputs'!F2421</x:f>
        <x:v>n.a.</x:v>
      </x:c>
      <x:c r="Q47" s="35" t="n">
        <x:f>'Historical Inputs'!F2462</x:f>
        <x:v>0.129</x:v>
      </x:c>
      <x:c r="R47" s="37" t="n">
        <x:f>Q47</x:f>
        <x:v>0.129</x:v>
      </x:c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 ht="24" customHeight="1">
      <x:c r="C48" s="4" t="str">
        <x:v>Return on two-point common equity</x:v>
      </x:c>
      <x:c r="D48" s="4" t="str">
        <x:v>%</x:v>
      </x:c>
      <x:c r="E48" s="37" t="n">
        <x:f>IF(COUNT(E36,E11,$U$62)=3,E36/AVERAGE(E11,$U$62),"n.a.")</x:f>
        <x:v>0.050451807228915665</x:v>
      </x:c>
      <x:c r="F48" s="37" t="n">
        <x:f>IF(COUNT(F36,F11,E11)=3,F36/AVERAGE(F11,E11),"n.a.")</x:f>
        <x:v>0.1320193878370779</x:v>
      </x:c>
      <x:c r="G48" s="37" t="n">
        <x:f>IF(COUNT(G36,G11,F11)=3,G36/AVERAGE(G11,F11),"n.a.")</x:f>
        <x:v>0.0999341955404824</x:v>
      </x:c>
      <x:c r="H48" s="37" t="n">
        <x:f>IF(COUNT(H36,H11,G11)=3,H36/AVERAGE(H11,G11),"n.a.")</x:f>
        <x:v>0.10885824007424096</x:v>
      </x:c>
      <x:c r="I48" s="37" t="n">
        <x:f>IF(COUNT(I36,I11,H11)=3,I36/AVERAGE(I11,H11),"n.a.")</x:f>
        <x:v>0.22996216404279377</x:v>
      </x:c>
      <x:c r="J48" s="37" t="n">
        <x:f>IF(COUNT(J36,J11,I11)=3,J36/AVERAGE(J11,I11),"n.a.")</x:f>
        <x:v>0.10465268899270329</x:v>
      </x:c>
      <x:c r="K48" s="37" t="n">
        <x:f>IF(COUNT(K36,K11,J11)=3,K36/AVERAGE(K11,J11),"n.a.")</x:f>
        <x:v>0.07452824853431862</x:v>
      </x:c>
      <x:c r="L48" s="37" t="n">
        <x:f>IF(COUNT(L36,L11,K11)=3,L36/AVERAGE(L11,K11),"n.a.")</x:f>
        <x:v>0.1261395695866073</x:v>
      </x:c>
      <x:c r="M48" s="37" t="n">
        <x:f>IF(COUNT(M36,M11,L11)=3,M36/AVERAGE(M11,L11),"n.a.")</x:f>
        <x:v>0.14915676101060568</x:v>
      </x:c>
      <x:c r="N48" s="36" t="str">
        <x:v>n.a.</x:v>
      </x:c>
      <x:c r="O48" s="37"/>
      <x:c r="P48" s="37" t="str">
        <x:v>n.a.</x:v>
      </x:c>
      <x:c r="Q48" s="37" t="str">
        <x:v>n.a.</x:v>
      </x:c>
      <x:c r="R48" s="37" t="n">
        <x:f>IF(COUNT(R36,P11,Q11)=3,R36/AVERAGE(P11,Q11),"n.a.")</x:f>
        <x:v>0.18335566663770198</x:v>
      </x:c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 ht="24" customHeight="1">
      <x:c r="C49" s="4" t="str">
        <x:v>Return on two-point tangible equity</x:v>
      </x:c>
      <x:c r="D49" s="4" t="str">
        <x:v>%</x:v>
      </x:c>
      <x:c r="E49" s="37" t="n">
        <x:f>IF(COUNT(E36,E15,$U$63)=3,E36/AVERAGE(E15,$U$63),"n.a.")</x:f>
        <x:v>0.05595437573839092</x:v>
      </x:c>
      <x:c r="F49" s="37" t="n">
        <x:f>IF(COUNT(F36,F15,E15)=3,F36/AVERAGE(F15,E15),"n.a.")</x:f>
        <x:v>0.14472447886664455</x:v>
      </x:c>
      <x:c r="G49" s="37" t="n">
        <x:f>IF(COUNT(G36,G15,F15)=3,G36/AVERAGE(G15,F15),"n.a.")</x:f>
        <x:v>0.1100088741616811</x:v>
      </x:c>
      <x:c r="H49" s="37" t="n">
        <x:f>IF(COUNT(H36,H15,G15)=3,H36/AVERAGE(H15,G15),"n.a.")</x:f>
        <x:v>0.12067252330345214</x:v>
      </x:c>
      <x:c r="I49" s="37" t="n">
        <x:f>IF(COUNT(I36,I15,H15)=3,I36/AVERAGE(I15,H15),"n.a.")</x:f>
        <x:v>0.2535085974884538</x:v>
      </x:c>
      <x:c r="J49" s="37" t="n">
        <x:f>IF(COUNT(J36,J15,I15)=3,J36/AVERAGE(J15,I15),"n.a.")</x:f>
        <x:v>0.11697986113881087</x:v>
      </x:c>
      <x:c r="K49" s="37" t="n">
        <x:f>IF(COUNT(K36,K15,J15)=3,K36/AVERAGE(K15,J15),"n.a.")</x:f>
        <x:v>0.08400201106038772</x:v>
      </x:c>
      <x:c r="L49" s="37" t="n">
        <x:f>IF(COUNT(L36,L15,K15)=3,L36/AVERAGE(L15,K15),"n.a.")</x:f>
        <x:v>0.1403249676082626</x:v>
      </x:c>
      <x:c r="M49" s="37" t="n">
        <x:f>IF(COUNT(M36,M15,L15)=3,M36/AVERAGE(M15,L15),"n.a.")</x:f>
        <x:v>0.16494823079033089</x:v>
      </x:c>
      <x:c r="N49" s="36" t="str">
        <x:v>n.a.</x:v>
      </x:c>
      <x:c r="O49" s="37"/>
      <x:c r="P49" s="37" t="str">
        <x:v>n.a.</x:v>
      </x:c>
      <x:c r="Q49" s="37" t="str">
        <x:v>n.a.</x:v>
      </x:c>
      <x:c r="R49" s="37" t="n">
        <x:f>IF(COUNT(R36,P15,Q15)=3,R36/AVERAGE(P15,Q15),"n.a.")</x:f>
        <x:v>0.20074964374783216</x:v>
      </x:c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 ht="24" customHeight="1">
      <x:c r="C50" s="4" t="str">
        <x:v>Return on two-point assets</x:v>
      </x:c>
      <x:c r="D50" s="4" t="str">
        <x:v>%</x:v>
      </x:c>
      <x:c r="E50" s="37" t="n">
        <x:f>IF(COUNT(E36,E7,$U$64)=3,E36/AVERAGE(E7,$U$64),"n.a.")</x:f>
        <x:v>0.004147577212749326</x:v>
      </x:c>
      <x:c r="F50" s="37" t="n">
        <x:f>IF(COUNT(F36,F7,E7)=3,F36/AVERAGE(F7,E7),"n.a.")</x:f>
        <x:v>0.010667693765782452</x:v>
      </x:c>
      <x:c r="G50" s="37" t="n">
        <x:f>IF(COUNT(G36,G7,F7)=3,G36/AVERAGE(G7,F7),"n.a.")</x:f>
        <x:v>0.008205681319891685</x:v>
      </x:c>
      <x:c r="H50" s="37" t="n">
        <x:f>IF(COUNT(H36,H7,G7)=3,H36/AVERAGE(H7,G7),"n.a.")</x:f>
        <x:v>0.008269959684526316</x:v>
      </x:c>
      <x:c r="I50" s="37" t="n">
        <x:f>IF(COUNT(I36,I7,H7)=3,I36/AVERAGE(I7,H7),"n.a.")</x:f>
        <x:v>0.016102680760223767</x:v>
      </x:c>
      <x:c r="J50" s="37" t="n">
        <x:f>IF(COUNT(J36,J7,I7)=3,J36/AVERAGE(J7,I7),"n.a.")</x:f>
        <x:v>0.0074086641587976</x:v>
      </x:c>
      <x:c r="K50" s="37" t="n">
        <x:f>IF(COUNT(K36,K7,J7)=3,K36/AVERAGE(K7,J7),"n.a.")</x:f>
        <x:v>0.005128765616319425</x:v>
      </x:c>
      <x:c r="L50" s="37" t="n">
        <x:f>IF(COUNT(L36,L7,K7)=3,L36/AVERAGE(L7,K7),"n.a.")</x:f>
        <x:v>0.00815356800738855</x:v>
      </x:c>
      <x:c r="M50" s="37" t="n">
        <x:f>IF(COUNT(M36,M7,L7)=3,M36/AVERAGE(M7,L7),"n.a.")</x:f>
        <x:v>0.009353592181085545</x:v>
      </x:c>
      <x:c r="N50" s="36" t="str">
        <x:v>n.a.</x:v>
      </x:c>
      <x:c r="O50" s="37"/>
      <x:c r="P50" s="37" t="str">
        <x:v>n.a.</x:v>
      </x:c>
      <x:c r="Q50" s="37" t="str">
        <x:v>n.a.</x:v>
      </x:c>
      <x:c r="R50" s="37" t="n">
        <x:f>IF(COUNT(R36,P7,Q7)=3,R36/AVERAGE(P7,Q7),"n.a.")</x:f>
        <x:v>0.010246580383978408</x:v>
      </x:c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 ht="24" customHeight="1">
      <x:c r="C51" s="4" t="str">
        <x:v>Noninterest expense / net revenue</x:v>
      </x:c>
      <x:c r="D51" s="4" t="str">
        <x:v>%</x:v>
      </x:c>
      <x:c r="E51" s="37" t="n">
        <x:f>IF(AND(ISNUMBER(E31),ISNUMBER(E30),E30&lt;&gt;0),E31/E30,"n.a.")</x:f>
        <x:v>0.6398105713412772</x:v>
      </x:c>
      <x:c r="F51" s="37" t="n">
        <x:f>IF(AND(ISNUMBER(F31),ISNUMBER(F30),F30&lt;&gt;0),F31/F30,"n.a.")</x:f>
        <x:v>0.64073082805331</x:v>
      </x:c>
      <x:c r="G51" s="37" t="n">
        <x:f>IF(AND(ISNUMBER(G31),ISNUMBER(G30),G30&lt;&gt;0),G31/G30,"n.a.")</x:f>
        <x:v>0.681278388879768</x:v>
      </x:c>
      <x:c r="H51" s="37" t="n">
        <x:f>IF(AND(ISNUMBER(H31),ISNUMBER(H30),H30&lt;&gt;0),H31/H30,"n.a.")</x:f>
        <x:v>0.6504263913824058</x:v>
      </x:c>
      <x:c r="I51" s="37" t="n">
        <x:f>IF(AND(ISNUMBER(I31),ISNUMBER(I30),I30&lt;&gt;0),I31/I30,"n.a.")</x:f>
        <x:v>0.5382294949358769</x:v>
      </x:c>
      <x:c r="J51" s="37" t="n">
        <x:f>IF(AND(ISNUMBER(J31),ISNUMBER(J30),J30&lt;&gt;0),J31/J30,"n.a.")</x:f>
        <x:v>0.6579541855800697</x:v>
      </x:c>
      <x:c r="K51" s="37" t="n">
        <x:f>IF(AND(ISNUMBER(K31),ISNUMBER(K30),K30&lt;&gt;0),K31/K30,"n.a.")</x:f>
        <x:v>0.7456003805076318</x:v>
      </x:c>
      <x:c r="L51" s="37" t="n">
        <x:f>IF(AND(ISNUMBER(L31),ISNUMBER(L30),L30&lt;&gt;0),L31/L30,"n.a.")</x:f>
        <x:v>0.6310173419046196</x:v>
      </x:c>
      <x:c r="M51" s="37" t="n">
        <x:f>IF(AND(ISNUMBER(M31),ISNUMBER(M30),M30&lt;&gt;0),M31/M30,"n.a.")</x:f>
        <x:v>0.6441672528867766</x:v>
      </x:c>
      <x:c r="N51" s="36" t="str">
        <x:v>n.a.</x:v>
      </x:c>
      <x:c r="O51" s="37"/>
      <x:c r="P51" s="37" t="n">
        <x:f>IF(AND(ISNUMBER(P31),ISNUMBER(P30),P30&lt;&gt;0),P31/P30,"n.a.")</x:f>
        <x:v>0.6196323157362118</x:v>
      </x:c>
      <x:c r="Q51" s="37" t="n">
        <x:f>IF(AND(ISNUMBER(Q31),ISNUMBER(Q30),Q30&lt;&gt;0),Q31/Q30,"n.a.")</x:f>
        <x:v>0.5882869692532943</x:v>
      </x:c>
      <x:c r="R51" s="37" t="n">
        <x:f>IF(AND(ISNUMBER(R31),ISNUMBER(R30),R30&lt;&gt;0),R31/R30,"n.a.")</x:f>
        <x:v>0.6234460673987584</x:v>
      </x:c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 ht="24" customHeight="1">
      <x:c r="C52" s="4" t="str">
        <x:v>Gross loans / deposits</x:v>
      </x:c>
      <x:c r="D52" s="4" t="str">
        <x:v>%</x:v>
      </x:c>
      <x:c r="E52" s="37" t="str">
        <x:f>IF(AND(ISNUMBER(E21),ISNUMBER(E24),E24&lt;&gt;0),E21/E24,"n.a.")</x:f>
        <x:v>n.a.</x:v>
      </x:c>
      <x:c r="F52" s="37" t="str">
        <x:f>IF(AND(ISNUMBER(F21),ISNUMBER(F24),F24&lt;&gt;0),F21/F24,"n.a.")</x:f>
        <x:v>n.a.</x:v>
      </x:c>
      <x:c r="G52" s="37" t="str">
        <x:f>IF(AND(ISNUMBER(G21),ISNUMBER(G24),G24&lt;&gt;0),G21/G24,"n.a.")</x:f>
        <x:v>n.a.</x:v>
      </x:c>
      <x:c r="H52" s="37" t="str">
        <x:f>IF(AND(ISNUMBER(H21),ISNUMBER(H24),H24&lt;&gt;0),H21/H24,"n.a.")</x:f>
        <x:v>n.a.</x:v>
      </x:c>
      <x:c r="I52" s="37" t="str">
        <x:f>IF(AND(ISNUMBER(I21),ISNUMBER(I24),I24&lt;&gt;0),I21/I24,"n.a.")</x:f>
        <x:v>n.a.</x:v>
      </x:c>
      <x:c r="J52" s="37" t="str">
        <x:f>IF(AND(ISNUMBER(J21),ISNUMBER(J24),J24&lt;&gt;0),J21/J24,"n.a.")</x:f>
        <x:v>n.a.</x:v>
      </x:c>
      <x:c r="K52" s="37" t="str">
        <x:f>IF(AND(ISNUMBER(K21),ISNUMBER(K24),K24&lt;&gt;0),K21/K24,"n.a.")</x:f>
        <x:v>n.a.</x:v>
      </x:c>
      <x:c r="L52" s="37" t="str">
        <x:f>IF(AND(ISNUMBER(L21),ISNUMBER(L24),L24&lt;&gt;0),L21/L24,"n.a.")</x:f>
        <x:v>n.a.</x:v>
      </x:c>
      <x:c r="M52" s="37" t="str">
        <x:f>IF(AND(ISNUMBER(M21),ISNUMBER(M24),M24&lt;&gt;0),M21/M24,"n.a.")</x:f>
        <x:v>n.a.</x:v>
      </x:c>
      <x:c r="N52" s="36" t="str">
        <x:v>n.a.</x:v>
      </x:c>
      <x:c r="O52" s="37"/>
      <x:c r="P52" s="37" t="str">
        <x:f>IF(AND(ISNUMBER(P21),ISNUMBER(P24),P24&lt;&gt;0),P21/P24,"n.a.")</x:f>
        <x:v>n.a.</x:v>
      </x:c>
      <x:c r="Q52" s="37" t="n">
        <x:f>IF(AND(ISNUMBER(Q21),ISNUMBER(Q24),Q24&lt;&gt;0),Q21/Q24,"n.a.")</x:f>
        <x:v>0.47150038981638304</x:v>
      </x:c>
      <x:c r="R52" s="37" t="n">
        <x:f>Q52</x:f>
        <x:v>0.47150038981638304</x:v>
      </x:c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 ht="24" customHeight="1">
      <x:c r="C53" s="4" t="str">
        <x:v>Loan allowance / gross loans</x:v>
      </x:c>
      <x:c r="D53" s="4" t="str">
        <x:v>%</x:v>
      </x:c>
      <x:c r="E53" s="37" t="str">
        <x:f>IF(AND(ISNUMBER(E23),ISNUMBER(E21),E21&lt;&gt;0),E23/E21,"n.a.")</x:f>
        <x:v>n.a.</x:v>
      </x:c>
      <x:c r="F53" s="37" t="str">
        <x:f>IF(AND(ISNUMBER(F23),ISNUMBER(F21),F21&lt;&gt;0),F23/F21,"n.a.")</x:f>
        <x:v>n.a.</x:v>
      </x:c>
      <x:c r="G53" s="37" t="str">
        <x:f>IF(AND(ISNUMBER(G23),ISNUMBER(G21),G21&lt;&gt;0),G23/G21,"n.a.")</x:f>
        <x:v>n.a.</x:v>
      </x:c>
      <x:c r="H53" s="37" t="str">
        <x:f>IF(AND(ISNUMBER(H23),ISNUMBER(H21),H21&lt;&gt;0),H23/H21,"n.a.")</x:f>
        <x:v>n.a.</x:v>
      </x:c>
      <x:c r="I53" s="37" t="str">
        <x:f>IF(AND(ISNUMBER(I23),ISNUMBER(I21),I21&lt;&gt;0),I23/I21,"n.a.")</x:f>
        <x:v>n.a.</x:v>
      </x:c>
      <x:c r="J53" s="37" t="str">
        <x:f>IF(AND(ISNUMBER(J23),ISNUMBER(J21),J21&lt;&gt;0),J23/J21,"n.a.")</x:f>
        <x:v>n.a.</x:v>
      </x:c>
      <x:c r="K53" s="37" t="str">
        <x:f>IF(AND(ISNUMBER(K23),ISNUMBER(K21),K21&lt;&gt;0),K23/K21,"n.a.")</x:f>
        <x:v>n.a.</x:v>
      </x:c>
      <x:c r="L53" s="37" t="str">
        <x:f>IF(AND(ISNUMBER(L23),ISNUMBER(L21),L21&lt;&gt;0),L23/L21,"n.a.")</x:f>
        <x:v>n.a.</x:v>
      </x:c>
      <x:c r="M53" s="37" t="str">
        <x:f>IF(AND(ISNUMBER(M23),ISNUMBER(M21),M21&lt;&gt;0),M23/M21,"n.a.")</x:f>
        <x:v>n.a.</x:v>
      </x:c>
      <x:c r="N53" s="36" t="str">
        <x:v>n.a.</x:v>
      </x:c>
      <x:c r="O53" s="37"/>
      <x:c r="P53" s="37" t="str">
        <x:f>IF(AND(ISNUMBER(P23),ISNUMBER(P21),P21&lt;&gt;0),P23/P21,"n.a.")</x:f>
        <x:v>n.a.</x:v>
      </x:c>
      <x:c r="Q53" s="37" t="n">
        <x:f>IF(AND(ISNUMBER(Q23),ISNUMBER(Q21),Q21&lt;&gt;0),Q23/Q21,"n.a.")</x:f>
        <x:v>0.008316988246742386</x:v>
      </x:c>
      <x:c r="R53" s="37" t="n">
        <x:f>Q53</x:f>
        <x:v>0.008316988246742386</x:v>
      </x:c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 ht="24" customHeight="1">
      <x:c r="C54" s="4" t="str">
        <x:v>Net charge-offs / period-end loans</x:v>
      </x:c>
      <x:c r="D54" s="4" t="str">
        <x:v>%</x:v>
      </x:c>
      <x:c r="E54" s="37" t="str">
        <x:f>IF(AND(ISNUMBER(E46),ISNUMBER(E21),E21&lt;&gt;0),E46/E21,"n.a.")</x:f>
        <x:v>n.a.</x:v>
      </x:c>
      <x:c r="F54" s="37" t="str">
        <x:f>IF(AND(ISNUMBER(F46),ISNUMBER(F21),F21&lt;&gt;0),F46/F21,"n.a.")</x:f>
        <x:v>n.a.</x:v>
      </x:c>
      <x:c r="G54" s="37" t="str">
        <x:f>IF(AND(ISNUMBER(G46),ISNUMBER(G21),G21&lt;&gt;0),G46/G21,"n.a.")</x:f>
        <x:v>n.a.</x:v>
      </x:c>
      <x:c r="H54" s="37" t="str">
        <x:f>IF(AND(ISNUMBER(H46),ISNUMBER(H21),H21&lt;&gt;0),H46/H21,"n.a.")</x:f>
        <x:v>n.a.</x:v>
      </x:c>
      <x:c r="I54" s="37" t="str">
        <x:f>IF(AND(ISNUMBER(I46),ISNUMBER(I21),I21&lt;&gt;0),I46/I21,"n.a.")</x:f>
        <x:v>n.a.</x:v>
      </x:c>
      <x:c r="J54" s="37" t="str">
        <x:f>IF(AND(ISNUMBER(J46),ISNUMBER(J21),J21&lt;&gt;0),J46/J21,"n.a.")</x:f>
        <x:v>n.a.</x:v>
      </x:c>
      <x:c r="K54" s="37" t="str">
        <x:f>IF(AND(ISNUMBER(K46),ISNUMBER(K21),K21&lt;&gt;0),K46/K21,"n.a.")</x:f>
        <x:v>n.a.</x:v>
      </x:c>
      <x:c r="L54" s="37" t="str">
        <x:f>IF(AND(ISNUMBER(L46),ISNUMBER(L21),L21&lt;&gt;0),L46/L21,"n.a.")</x:f>
        <x:v>n.a.</x:v>
      </x:c>
      <x:c r="M54" s="37" t="str">
        <x:f>IF(AND(ISNUMBER(M46),ISNUMBER(M21),M21&lt;&gt;0),M46/M21,"n.a.")</x:f>
        <x:v>n.a.</x:v>
      </x:c>
      <x:c r="N54" s="36" t="str">
        <x:v>n.a.</x:v>
      </x:c>
      <x:c r="O54" s="37"/>
      <x:c r="P54" s="37" t="str">
        <x:f>IF(AND(ISNUMBER(P46),ISNUMBER(P21),P21&lt;&gt;0),P46/P21,"n.a.")</x:f>
        <x:v>n.a.</x:v>
      </x:c>
      <x:c r="Q54" s="37" t="str">
        <x:f>IF(AND(ISNUMBER(Q46),ISNUMBER(Q21),Q21&lt;&gt;0),Q46/Q21,"n.a.")</x:f>
        <x:v>n.a.</x:v>
      </x:c>
      <x:c r="R54" s="37" t="str">
        <x:f>IF(AND(ISNUMBER(R46),ISNUMBER(Q21),Q21&lt;&gt;0),R46/Q21,"n.a.")</x:f>
        <x:v>n.a.</x:v>
      </x:c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 ht="24" customHeight="1">
      <x:c r="C55" s="2" t="str">
        <x:v>Parent less common income</x:v>
      </x:c>
      <x:c r="D55" s="2" t="str">
        <x:v>USDm</x:v>
      </x:c>
      <x:c r="E55" s="27" t="n">
        <x:f>IF(COUNT(E37,E36)=2,E37-E36,"n.a.")</x:f>
        <x:v>601</x:v>
      </x:c>
      <x:c r="F55" s="27" t="n">
        <x:f>IF(COUNT(F37,F36)=2,F37-F36,"n.a.")</x:f>
        <x:v>599</x:v>
      </x:c>
      <x:c r="G55" s="27" t="n">
        <x:f>IF(COUNT(G37,G36)=2,G37-G36,"n.a.")</x:f>
        <x:v>569</x:v>
      </x:c>
      <x:c r="H55" s="27" t="n">
        <x:f>IF(COUNT(H37,H36)=2,H37-H36,"n.a.")</x:f>
        <x:v>544</x:v>
      </x:c>
      <x:c r="I55" s="27" t="n">
        <x:f>IF(COUNT(I37,I36)=2,I37-I36,"n.a.")</x:f>
        <x:v>484</x:v>
      </x:c>
      <x:c r="J55" s="27" t="n">
        <x:f>IF(COUNT(J37,J36)=2,J37-J36,"n.a.")</x:f>
        <x:v>497</x:v>
      </x:c>
      <x:c r="K55" s="27" t="n">
        <x:f>IF(COUNT(K37,K36)=2,K37-K36,"n.a.")</x:f>
        <x:v>609</x:v>
      </x:c>
      <x:c r="L55" s="27" t="n">
        <x:f>IF(COUNT(L37,L36)=2,L37-L36,"n.a.")</x:f>
        <x:v>751</x:v>
      </x:c>
      <x:c r="M55" s="27" t="n">
        <x:f>IF(COUNT(M37,M36)=2,M37-M36,"n.a.")</x:f>
        <x:v>876</x:v>
      </x:c>
      <x:c r="N55" s="26" t="str">
        <x:v>n.a.</x:v>
      </x:c>
      <x:c r="O55" s="27"/>
      <x:c r="P55" s="27" t="n">
        <x:f>IF(COUNT(P37,P36)=2,P37-P36,"n.a.")</x:f>
        <x:v>405</x:v>
      </x:c>
      <x:c r="Q55" s="27" t="n">
        <x:f>IF(COUNT(Q37,Q36)=2,Q37-Q36,"n.a.")</x:f>
        <x:v>456</x:v>
      </x:c>
      <x:c r="R55" s="27" t="n">
        <x:f>IF(COUNT(M55,Q55,P55)=3,M55+Q55-P55,"n.a.")</x:f>
        <x:v>927</x:v>
      </x:c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10" t="str">
        <x:v>FY2016 opening reference</x:v>
      </x:c>
      <x:c r="U60" s="10" t="str">
        <x:v>Value</x:v>
      </x:c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 t="str">
        <x:v>Common equity</x:v>
      </x:c>
      <x:c r="U62" s="6" t="n">
        <x:f>IF(ISNUMBER('Historical Inputs'!F1979),'Historical Inputs'!F1979,IF(AND(COUNT('Historical Inputs'!F1977,'Historical Inputs'!F1978)=2,'Historical Inputs'!F1978&gt;=1),'Historical Inputs'!F1977-'Historical Inputs'!F1978,IF(COUNT('Historical Inputs'!F2013,'Historical Inputs'!F1983)=2,'Historical Inputs'!F2013*'Historical Inputs'!F1983,"n.a.")))</x:f>
        <x:v>75690</x:v>
      </x:c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 t="str">
        <x:v>Selected TCE</x:v>
      </x:c>
      <x:c r="U63" s="6" t="n">
        <x:f>IF(ISNUMBER('Historical Inputs'!F2015),'Historical Inputs'!F2015,IF(COUNT('Historical Inputs'!F2014,'Historical Inputs'!F1983)=2,'Historical Inputs'!F2014*'Historical Inputs'!F1983,IF(COUNT(U62,'Historical Inputs'!F1980,'Historical Inputs'!F1981)=3,U62-'Historical Inputs'!F1980-'Historical Inputs'!F1981,"n.a.")))</x:f>
        <x:v>67768.322898</x:v>
      </x:c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 t="str">
        <x:v>Assets</x:v>
      </x:c>
      <x:c r="U64" s="6" t="n">
        <x:f>'Historical Inputs'!F1975</x:f>
        <x:v>860165</x:v>
      </x:c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 ht="24" customHeight="1">
      <x:c r="C67" s="10" t="str">
        <x:v>Year</x:v>
      </x:c>
      <x:c r="D67" s="10" t="str">
        <x:v>Net revenue</x:v>
      </x:c>
      <x:c r="E67" s="10" t="str">
        <x:v>Common income</x:v>
      </x:c>
      <x:c r="F67" s="10" t="str">
        <x:v>TBV/share</x:v>
      </x:c>
      <x:c r="G67" s="10" t="str">
        <x:v>ROTE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 ht="24" customHeight="1">
      <x:c r="C68" s="2" t="str">
        <x:v>2017</x:v>
      </x:c>
      <x:c r="D68" s="2" t="n">
        <x:f>E30</x:f>
        <x:v>32730</x:v>
      </x:c>
      <x:c r="E68" s="2" t="n">
        <x:f>E36</x:f>
        <x:v>3685</x:v>
      </x:c>
      <x:c r="F68" s="31" t="n">
        <x:f>E18</x:f>
        <x:v>170.61</x:v>
      </x:c>
      <x:c r="G68" s="18" t="n">
        <x:f>E49</x:f>
        <x:v>0.05595437573839092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 ht="24" customHeight="1">
      <x:c r="C69" s="2" t="str">
        <x:v>2018</x:v>
      </x:c>
      <x:c r="D69" s="2" t="n">
        <x:f>F30</x:f>
        <x:v>36616</x:v>
      </x:c>
      <x:c r="E69" s="2" t="n">
        <x:f>F36</x:f>
        <x:v>9860</x:v>
      </x:c>
      <x:c r="F69" s="31" t="n">
        <x:f>F18</x:f>
        <x:v>196.64</x:v>
      </x:c>
      <x:c r="G69" s="18" t="n">
        <x:f>F49</x:f>
        <x:v>0.14472447886664455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 ht="24" customHeight="1">
      <x:c r="C70" s="2" t="str">
        <x:v>2019</x:v>
      </x:c>
      <x:c r="D70" s="2" t="n">
        <x:f>G30</x:f>
        <x:v>36546</x:v>
      </x:c>
      <x:c r="E70" s="2" t="n">
        <x:f>G36</x:f>
        <x:v>7897</x:v>
      </x:c>
      <x:c r="F70" s="31" t="n">
        <x:f>G18</x:f>
        <x:v>205.15</x:v>
      </x:c>
      <x:c r="G70" s="18" t="n">
        <x:f>G49</x:f>
        <x:v>0.1100088741616811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 ht="24" customHeight="1">
      <x:c r="C71" s="2" t="str">
        <x:v>2020</x:v>
      </x:c>
      <x:c r="D71" s="2" t="n">
        <x:f>H30</x:f>
        <x:v>44560</x:v>
      </x:c>
      <x:c r="E71" s="2" t="n">
        <x:f>H36</x:f>
        <x:v>8915</x:v>
      </x:c>
      <x:c r="F71" s="31" t="n">
        <x:f>H18</x:f>
        <x:v>222.32</x:v>
      </x:c>
      <x:c r="G71" s="18" t="n">
        <x:f>H49</x:f>
        <x:v>0.12067252330345214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 ht="24" customHeight="1">
      <x:c r="C72" s="2" t="str">
        <x:v>2021</x:v>
      </x:c>
      <x:c r="D72" s="2" t="n">
        <x:f>I30</x:f>
        <x:v>59339</x:v>
      </x:c>
      <x:c r="E72" s="2" t="n">
        <x:f>I36</x:f>
        <x:v>21151</x:v>
      </x:c>
      <x:c r="F72" s="31" t="n">
        <x:f>I18</x:f>
        <x:v>270.91</x:v>
      </x:c>
      <x:c r="G72" s="18" t="n">
        <x:f>I49</x:f>
        <x:v>0.2535085974884538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 ht="24" customHeight="1">
      <x:c r="C73" s="2" t="str">
        <x:v>2022</x:v>
      </x:c>
      <x:c r="D73" s="2" t="n">
        <x:f>J30</x:f>
        <x:v>47365</x:v>
      </x:c>
      <x:c r="E73" s="2" t="n">
        <x:f>J36</x:f>
        <x:v>10764</x:v>
      </x:c>
      <x:c r="F73" s="31" t="n">
        <x:f>J18</x:f>
        <x:v>279.66</x:v>
      </x:c>
      <x:c r="G73" s="18" t="n">
        <x:f>J49</x:f>
        <x:v>0.11697986113881087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 ht="24" customHeight="1">
      <x:c r="C74" s="2" t="str">
        <x:v>2023</x:v>
      </x:c>
      <x:c r="D74" s="2" t="n">
        <x:f>K30</x:f>
        <x:v>46254</x:v>
      </x:c>
      <x:c r="E74" s="2" t="n">
        <x:f>K36</x:f>
        <x:v>7907</x:v>
      </x:c>
      <x:c r="F74" s="31" t="n">
        <x:f>K18</x:f>
        <x:v>292.52</x:v>
      </x:c>
      <x:c r="G74" s="18" t="n">
        <x:f>K49</x:f>
        <x:v>0.08400201106038772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 ht="24" customHeight="1">
      <x:c r="C75" s="2" t="str">
        <x:v>2024</x:v>
      </x:c>
      <x:c r="D75" s="2" t="n">
        <x:f>L30</x:f>
        <x:v>53512</x:v>
      </x:c>
      <x:c r="E75" s="2" t="n">
        <x:f>L36</x:f>
        <x:v>13525</x:v>
      </x:c>
      <x:c r="F75" s="31" t="n">
        <x:f>L18</x:f>
        <x:v>316.02</x:v>
      </x:c>
      <x:c r="G75" s="18" t="n">
        <x:f>L49</x:f>
        <x:v>0.1403249676082626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 ht="24" customHeight="1">
      <x:c r="C76" s="2" t="str">
        <x:v>2025</x:v>
      </x:c>
      <x:c r="D76" s="2" t="n">
        <x:f>M30</x:f>
        <x:v>58283</x:v>
      </x:c>
      <x:c r="E76" s="2" t="n">
        <x:f>M36</x:f>
        <x:v>16300</x:v>
      </x:c>
      <x:c r="F76" s="31" t="n">
        <x:f>M18</x:f>
        <x:v>335.49</x:v>
      </x:c>
      <x:c r="G76" s="18" t="n">
        <x:f>M49</x:f>
        <x:v>0.16494823079033089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 ht="24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 ht="24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 ht="24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 ht="24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 ht="24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 ht="24" customHeight="1">
      <x:c r="C82" s="21" t="str">
        <x:v>Interpretation and calculation notes</x:v>
      </x:c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 ht="24" customHeight="1">
      <x:c r="C83" s="22" t="str">
        <x:v>Goldman Sachs belongs to the markets and investment banking bank group. Revenue and funding mix affect the interpretation of multiples.</x:v>
      </x:c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 ht="24" customHeight="1">
      <x:c r="C84" s="22" t="str">
        <x:v>Selected book basis: Issuer reported. Reported and straight-subtraction tangible equity remain separately visible.</x:v>
      </x:c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 ht="24" customHeight="1">
      <x:c r="C85" s="22" t="str">
        <x:v>The June 2026 balances and first-half disclosures are actuals. FY2026 full-year amounts in the shaded column are analyst estimates.</x:v>
      </x:c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 ht="24" customHeight="1">
      <x:c r="C86" s="22" t="str">
        <x:v>LTM income bridges FY2025 with matched first halves. Weighted average shares are reconstructed rather than summed across half years.</x:v>
      </x:c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 ht="24" customHeight="1">
      <x:c r="C87" s="22" t="str">
        <x:v>Return ratios use two-point equity averages and can differ from the issuer daily-average measures.</x:v>
      </x:c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 ht="24" customHeight="1">
      <x:c r="C88" s="22" t="str">
        <x:v>Provision fallback is a pretax residual and can include other reconciling items. Its hover Note identifies the calculation.</x:v>
      </x:c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 ht="24" customHeight="1">
      <x:c r="C89" s="22" t="str">
        <x:v>Acquisitions, capital distributions and asset mix can affect comparisons across periods.</x:v>
      </x:c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 ht="24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 ht="24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 ht="24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 ht="24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 ht="24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 ht="24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 ht="24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 ht="24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 ht="24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 ht="24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</x:sheetData>
  <x:mergeCells>
    <x:mergeCell ref="C83:R83"/>
    <x:mergeCell ref="C84:R84"/>
    <x:mergeCell ref="C85:R85"/>
    <x:mergeCell ref="C86:R86"/>
    <x:mergeCell ref="C87:R87"/>
    <x:mergeCell ref="C88:R88"/>
    <x:mergeCell ref="C89:R89"/>
  </x:mergeCells>
  <x:pageMargins left="0.7" right="0.7" top="0.75" bottom="0.75" header="0.3" footer="0.3"/>
  <x:drawing xmlns:r="http://schemas.openxmlformats.org/officeDocument/2006/relationships" r:id="R8bc706065d24419a"/>
  <x:legacyDrawing xmlns:r="http://schemas.openxmlformats.org/officeDocument/2006/relationships" r:id="R94421d06b79048d4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24" customHeight="1">
      <x:c r="C2" s="3" t="str">
        <x:v>Morgan Stanley financial history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 ht="24" customHeight="1">
      <x:c r="C6" s="10" t="str">
        <x:v>Metric</x:v>
      </x:c>
      <x:c r="D6" s="10" t="str">
        <x:v>Unit</x:v>
      </x:c>
      <x:c r="E6" s="10" t="str">
        <x:v>FY2017A</x:v>
      </x:c>
      <x:c r="F6" s="10" t="str">
        <x:v>FY2018A</x:v>
      </x:c>
      <x:c r="G6" s="10" t="str">
        <x:v>FY2019A</x:v>
      </x:c>
      <x:c r="H6" s="10" t="str">
        <x:v>FY2020A</x:v>
      </x:c>
      <x:c r="I6" s="10" t="str">
        <x:v>FY2021A</x:v>
      </x:c>
      <x:c r="J6" s="10" t="str">
        <x:v>FY2022A</x:v>
      </x:c>
      <x:c r="K6" s="10" t="str">
        <x:v>FY2023A</x:v>
      </x:c>
      <x:c r="L6" s="10" t="str">
        <x:v>FY2024A</x:v>
      </x:c>
      <x:c r="M6" s="10" t="str">
        <x:v>FY2025A</x:v>
      </x:c>
      <x:c r="N6" s="10" t="str">
        <x:v>FY2026E</x:v>
      </x:c>
      <x:c r="O6" s="10" t="str"/>
      <x:c r="P6" s="10" t="str">
        <x:v>H1 2025A</x:v>
      </x:c>
      <x:c r="Q6" s="10" t="str">
        <x:v>H1 2026A</x:v>
      </x:c>
      <x:c r="R6" s="10" t="str">
        <x:v>LTM Jun26</x:v>
      </x:c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24" customHeight="1">
      <x:c r="C7" s="2" t="str">
        <x:v>Assets</x:v>
      </x:c>
      <x:c r="D7" s="2" t="str">
        <x:v>USDm</x:v>
      </x:c>
      <x:c r="E7" s="25" t="n">
        <x:f>'Historical Inputs'!F2508</x:f>
        <x:v>851733</x:v>
      </x:c>
      <x:c r="F7" s="25" t="n">
        <x:f>'Historical Inputs'!F2549</x:f>
        <x:v>853531</x:v>
      </x:c>
      <x:c r="G7" s="25" t="n">
        <x:f>'Historical Inputs'!F2590</x:f>
        <x:v>895429</x:v>
      </x:c>
      <x:c r="H7" s="25" t="n">
        <x:f>'Historical Inputs'!F2631</x:f>
        <x:v>1115862</x:v>
      </x:c>
      <x:c r="I7" s="25" t="n">
        <x:f>'Historical Inputs'!F2672</x:f>
        <x:v>1188140</x:v>
      </x:c>
      <x:c r="J7" s="25" t="n">
        <x:f>'Historical Inputs'!F2713</x:f>
        <x:v>1180231</x:v>
      </x:c>
      <x:c r="K7" s="25" t="n">
        <x:f>'Historical Inputs'!F2754</x:f>
        <x:v>1193693</x:v>
      </x:c>
      <x:c r="L7" s="25" t="n">
        <x:f>'Historical Inputs'!F2795</x:f>
        <x:v>1215071</x:v>
      </x:c>
      <x:c r="M7" s="25" t="n">
        <x:f>'Historical Inputs'!F2836</x:f>
        <x:v>1420270</x:v>
      </x:c>
      <x:c r="N7" s="26" t="str">
        <x:v>n.a.</x:v>
      </x:c>
      <x:c r="O7" s="27"/>
      <x:c r="P7" s="25" t="n">
        <x:f>'Historical Inputs'!F2877</x:f>
        <x:v>1353870</x:v>
      </x:c>
      <x:c r="Q7" s="25" t="n">
        <x:f>'Historical Inputs'!F2918</x:f>
        <x:v>1675057</x:v>
      </x:c>
      <x:c r="R7" s="27" t="n">
        <x:f>Q7</x:f>
        <x:v>1675057</x:v>
      </x:c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24" customHeight="1">
      <x:c r="C8" s="2" t="str">
        <x:v>Liabilities</x:v>
      </x:c>
      <x:c r="D8" s="2" t="str">
        <x:v>USDm</x:v>
      </x:c>
      <x:c r="E8" s="25" t="n">
        <x:f>'Historical Inputs'!F2509</x:f>
        <x:v>773267</x:v>
      </x:c>
      <x:c r="F8" s="25" t="n">
        <x:f>'Historical Inputs'!F2550</x:f>
        <x:v>772125</x:v>
      </x:c>
      <x:c r="G8" s="25" t="n">
        <x:f>'Historical Inputs'!F2591</x:f>
        <x:v>812732</x:v>
      </x:c>
      <x:c r="H8" s="25" t="n">
        <x:f>'Historical Inputs'!F2632</x:f>
        <x:v>1012713</x:v>
      </x:c>
      <x:c r="I8" s="25" t="n">
        <x:f>'Historical Inputs'!F2673</x:f>
        <x:v>1081542</x:v>
      </x:c>
      <x:c r="J8" s="25" t="n">
        <x:f>'Historical Inputs'!F2714</x:f>
        <x:v>1079000</x:v>
      </x:c>
      <x:c r="K8" s="25" t="n">
        <x:f>'Historical Inputs'!F2755</x:f>
        <x:v>1093711</x:v>
      </x:c>
      <x:c r="L8" s="25" t="n">
        <x:f>'Historical Inputs'!F2796</x:f>
        <x:v>1109643</x:v>
      </x:c>
      <x:c r="M8" s="25" t="n">
        <x:f>'Historical Inputs'!F2837</x:f>
        <x:v>1307618</x:v>
      </x:c>
      <x:c r="N8" s="26" t="str">
        <x:v>n.a.</x:v>
      </x:c>
      <x:c r="O8" s="27"/>
      <x:c r="P8" s="25" t="n">
        <x:f>'Historical Inputs'!F2878</x:f>
        <x:v>1244600</x:v>
      </x:c>
      <x:c r="Q8" s="25" t="n">
        <x:f>'Historical Inputs'!F2919</x:f>
        <x:v>1557617</x:v>
      </x:c>
      <x:c r="R8" s="27" t="n">
        <x:f>Q8</x:f>
        <x:v>1557617</x:v>
      </x:c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 ht="24" customHeight="1">
      <x:c r="C9" s="2" t="str">
        <x:v>Shareholders equity attributable to parent</x:v>
      </x:c>
      <x:c r="D9" s="2" t="str">
        <x:v>USDm</x:v>
      </x:c>
      <x:c r="E9" s="25" t="n">
        <x:f>'Historical Inputs'!F2510</x:f>
        <x:v>77391</x:v>
      </x:c>
      <x:c r="F9" s="25" t="n">
        <x:f>'Historical Inputs'!F2551</x:f>
        <x:v>80246</x:v>
      </x:c>
      <x:c r="G9" s="25" t="n">
        <x:f>'Historical Inputs'!F2592</x:f>
        <x:v>81549</x:v>
      </x:c>
      <x:c r="H9" s="25" t="n">
        <x:f>'Historical Inputs'!F2633</x:f>
        <x:v>101781</x:v>
      </x:c>
      <x:c r="I9" s="25" t="n">
        <x:f>'Historical Inputs'!F2674</x:f>
        <x:v>105441</x:v>
      </x:c>
      <x:c r="J9" s="25" t="n">
        <x:f>'Historical Inputs'!F2715</x:f>
        <x:v>100141</x:v>
      </x:c>
      <x:c r="K9" s="25" t="n">
        <x:f>'Historical Inputs'!F2756</x:f>
        <x:v>99038</x:v>
      </x:c>
      <x:c r="L9" s="25" t="n">
        <x:f>'Historical Inputs'!F2797</x:f>
        <x:v>104511</x:v>
      </x:c>
      <x:c r="M9" s="25" t="n">
        <x:f>'Historical Inputs'!F2838</x:f>
        <x:v>111632</x:v>
      </x:c>
      <x:c r="N9" s="26" t="str">
        <x:v>n.a.</x:v>
      </x:c>
      <x:c r="O9" s="27"/>
      <x:c r="P9" s="25" t="n">
        <x:f>'Historical Inputs'!F2879</x:f>
        <x:v>108184</x:v>
      </x:c>
      <x:c r="Q9" s="25" t="n">
        <x:f>'Historical Inputs'!F2920</x:f>
        <x:v>116329</x:v>
      </x:c>
      <x:c r="R9" s="27" t="n">
        <x:f>Q9</x:f>
        <x:v>116329</x:v>
      </x:c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 ht="24" customHeight="1">
      <x:c r="C10" s="2" t="str">
        <x:v>Preferred equity carrying amount</x:v>
      </x:c>
      <x:c r="D10" s="2" t="str">
        <x:v>USDm</x:v>
      </x:c>
      <x:c r="E10" s="25" t="str">
        <x:f>IF(AND(ISNUMBER('Historical Inputs'!F2511),'Historical Inputs'!F2511&gt;=1),'Historical Inputs'!F2511,IF(COUNT('Historical Inputs'!F2510,'Historical Inputs'!F2512)=2,'Historical Inputs'!F2510-'Historical Inputs'!F2512,"n.a."))</x:f>
        <x:v>n.a.</x:v>
      </x:c>
      <x:c r="F10" s="25" t="n">
        <x:f>IF(AND(ISNUMBER('Historical Inputs'!F2552),'Historical Inputs'!F2552&gt;=1),'Historical Inputs'!F2552,IF(COUNT('Historical Inputs'!F2551,'Historical Inputs'!F2553)=2,'Historical Inputs'!F2551-'Historical Inputs'!F2553,"n.a."))</x:f>
        <x:v>8520</x:v>
      </x:c>
      <x:c r="G10" s="25" t="n">
        <x:f>IF(AND(ISNUMBER('Historical Inputs'!F2593),'Historical Inputs'!F2593&gt;=1),'Historical Inputs'!F2593,IF(COUNT('Historical Inputs'!F2592,'Historical Inputs'!F2594)=2,'Historical Inputs'!F2592-'Historical Inputs'!F2594,"n.a."))</x:f>
        <x:v>8520</x:v>
      </x:c>
      <x:c r="H10" s="25" t="n">
        <x:f>IF(AND(ISNUMBER('Historical Inputs'!F2634),'Historical Inputs'!F2634&gt;=1),'Historical Inputs'!F2634,IF(COUNT('Historical Inputs'!F2633,'Historical Inputs'!F2635)=2,'Historical Inputs'!F2633-'Historical Inputs'!F2635,"n.a."))</x:f>
        <x:v>9250</x:v>
      </x:c>
      <x:c r="I10" s="25" t="n">
        <x:f>IF(AND(ISNUMBER('Historical Inputs'!F2675),'Historical Inputs'!F2675&gt;=1),'Historical Inputs'!F2675,IF(COUNT('Historical Inputs'!F2674,'Historical Inputs'!F2676)=2,'Historical Inputs'!F2674-'Historical Inputs'!F2676,"n.a."))</x:f>
        <x:v>7750</x:v>
      </x:c>
      <x:c r="J10" s="25" t="n">
        <x:f>IF(AND(ISNUMBER('Historical Inputs'!F2716),'Historical Inputs'!F2716&gt;=1),'Historical Inputs'!F2716,IF(COUNT('Historical Inputs'!F2715,'Historical Inputs'!F2717)=2,'Historical Inputs'!F2715-'Historical Inputs'!F2717,"n.a."))</x:f>
        <x:v>8750</x:v>
      </x:c>
      <x:c r="K10" s="25" t="n">
        <x:f>IF(AND(ISNUMBER('Historical Inputs'!F2757),'Historical Inputs'!F2757&gt;=1),'Historical Inputs'!F2757,IF(COUNT('Historical Inputs'!F2756,'Historical Inputs'!F2758)=2,'Historical Inputs'!F2756-'Historical Inputs'!F2758,"n.a."))</x:f>
        <x:v>8750</x:v>
      </x:c>
      <x:c r="L10" s="25" t="n">
        <x:f>IF(AND(ISNUMBER('Historical Inputs'!F2798),'Historical Inputs'!F2798&gt;=1),'Historical Inputs'!F2798,IF(COUNT('Historical Inputs'!F2797,'Historical Inputs'!F2799)=2,'Historical Inputs'!F2797-'Historical Inputs'!F2799,"n.a."))</x:f>
        <x:v>9750</x:v>
      </x:c>
      <x:c r="M10" s="25" t="n">
        <x:f>IF(AND(ISNUMBER('Historical Inputs'!F2839),'Historical Inputs'!F2839&gt;=1),'Historical Inputs'!F2839,IF(COUNT('Historical Inputs'!F2838,'Historical Inputs'!F2840)=2,'Historical Inputs'!F2838-'Historical Inputs'!F2840,"n.a."))</x:f>
        <x:v>9750</x:v>
      </x:c>
      <x:c r="N10" s="26" t="str">
        <x:v>n.a.</x:v>
      </x:c>
      <x:c r="O10" s="27"/>
      <x:c r="P10" s="25" t="n">
        <x:f>IF(AND(ISNUMBER('Historical Inputs'!F2880),'Historical Inputs'!F2880&gt;=1),'Historical Inputs'!F2880,IF(COUNT('Historical Inputs'!F2879,'Historical Inputs'!F2881)=2,'Historical Inputs'!F2879-'Historical Inputs'!F2881,"n.a."))</x:f>
        <x:v>9750</x:v>
      </x:c>
      <x:c r="Q10" s="25" t="n">
        <x:f>IF(AND(ISNUMBER('Historical Inputs'!F2921),'Historical Inputs'!F2921&gt;=1),'Historical Inputs'!F2921,IF(COUNT('Historical Inputs'!F2920,'Historical Inputs'!F2922)=2,'Historical Inputs'!F2920-'Historical Inputs'!F2922,"n.a."))</x:f>
        <x:v>9750</x:v>
      </x:c>
      <x:c r="R10" s="27" t="n">
        <x:f>Q10</x:f>
        <x:v>9750</x:v>
      </x:c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 ht="24" customHeight="1">
      <x:c r="C11" s="2" t="str">
        <x:v>Common shareholders equity</x:v>
      </x:c>
      <x:c r="D11" s="2" t="str">
        <x:v>USDm</x:v>
      </x:c>
      <x:c r="E11" s="25" t="n">
        <x:f>IF(ISNUMBER('Historical Inputs'!F2512),'Historical Inputs'!F2512,IF(AND(COUNT('Historical Inputs'!F2510,'Historical Inputs'!F2511)=2,'Historical Inputs'!F2511&gt;=1),'Historical Inputs'!F2510-'Historical Inputs'!F2511,IF(COUNT('Historical Inputs'!F2546,E16)=2,'Historical Inputs'!F2546*E16,"n.a.")))</x:f>
        <x:v>68873.76000000001</x:v>
      </x:c>
      <x:c r="F11" s="25" t="n">
        <x:f>IF(ISNUMBER('Historical Inputs'!F2553),'Historical Inputs'!F2553,IF(AND(COUNT('Historical Inputs'!F2551,'Historical Inputs'!F2552)=2,'Historical Inputs'!F2552&gt;=1),'Historical Inputs'!F2551-'Historical Inputs'!F2552,IF(COUNT('Historical Inputs'!F2587,F16)=2,'Historical Inputs'!F2587*F16,"n.a.")))</x:f>
        <x:v>71726</x:v>
      </x:c>
      <x:c r="G11" s="25" t="n">
        <x:f>IF(ISNUMBER('Historical Inputs'!F2594),'Historical Inputs'!F2594,IF(AND(COUNT('Historical Inputs'!F2592,'Historical Inputs'!F2593)=2,'Historical Inputs'!F2593&gt;=1),'Historical Inputs'!F2592-'Historical Inputs'!F2593,IF(COUNT('Historical Inputs'!F2628,G16)=2,'Historical Inputs'!F2628*G16,"n.a.")))</x:f>
        <x:v>73029</x:v>
      </x:c>
      <x:c r="H11" s="25" t="n">
        <x:f>IF(ISNUMBER('Historical Inputs'!F2635),'Historical Inputs'!F2635,IF(AND(COUNT('Historical Inputs'!F2633,'Historical Inputs'!F2634)=2,'Historical Inputs'!F2634&gt;=1),'Historical Inputs'!F2633-'Historical Inputs'!F2634,IF(COUNT('Historical Inputs'!F2669,H16)=2,'Historical Inputs'!F2669*H16,"n.a.")))</x:f>
        <x:v>92531</x:v>
      </x:c>
      <x:c r="I11" s="25" t="n">
        <x:f>IF(ISNUMBER('Historical Inputs'!F2676),'Historical Inputs'!F2676,IF(AND(COUNT('Historical Inputs'!F2674,'Historical Inputs'!F2675)=2,'Historical Inputs'!F2675&gt;=1),'Historical Inputs'!F2674-'Historical Inputs'!F2675,IF(COUNT('Historical Inputs'!F2710,I16)=2,'Historical Inputs'!F2710*I16,"n.a.")))</x:f>
        <x:v>97691</x:v>
      </x:c>
      <x:c r="J11" s="25" t="n">
        <x:f>IF(ISNUMBER('Historical Inputs'!F2717),'Historical Inputs'!F2717,IF(AND(COUNT('Historical Inputs'!F2715,'Historical Inputs'!F2716)=2,'Historical Inputs'!F2716&gt;=1),'Historical Inputs'!F2715-'Historical Inputs'!F2716,IF(COUNT('Historical Inputs'!F2751,J16)=2,'Historical Inputs'!F2751*J16,"n.a.")))</x:f>
        <x:v>91391</x:v>
      </x:c>
      <x:c r="K11" s="25" t="n">
        <x:f>IF(ISNUMBER('Historical Inputs'!F2758),'Historical Inputs'!F2758,IF(AND(COUNT('Historical Inputs'!F2756,'Historical Inputs'!F2757)=2,'Historical Inputs'!F2757&gt;=1),'Historical Inputs'!F2756-'Historical Inputs'!F2757,IF(COUNT('Historical Inputs'!F2792,K16)=2,'Historical Inputs'!F2792*K16,"n.a.")))</x:f>
        <x:v>90288</x:v>
      </x:c>
      <x:c r="L11" s="25" t="n">
        <x:f>IF(ISNUMBER('Historical Inputs'!F2799),'Historical Inputs'!F2799,IF(AND(COUNT('Historical Inputs'!F2797,'Historical Inputs'!F2798)=2,'Historical Inputs'!F2798&gt;=1),'Historical Inputs'!F2797-'Historical Inputs'!F2798,IF(COUNT('Historical Inputs'!F2833,L16)=2,'Historical Inputs'!F2833*L16,"n.a.")))</x:f>
        <x:v>94761</x:v>
      </x:c>
      <x:c r="M11" s="25" t="n">
        <x:f>IF(ISNUMBER('Historical Inputs'!F2840),'Historical Inputs'!F2840,IF(AND(COUNT('Historical Inputs'!F2838,'Historical Inputs'!F2839)=2,'Historical Inputs'!F2839&gt;=1),'Historical Inputs'!F2838-'Historical Inputs'!F2839,IF(COUNT('Historical Inputs'!F2874,M16)=2,'Historical Inputs'!F2874*M16,"n.a.")))</x:f>
        <x:v>101882</x:v>
      </x:c>
      <x:c r="N11" s="26" t="str">
        <x:v>n.a.</x:v>
      </x:c>
      <x:c r="O11" s="27"/>
      <x:c r="P11" s="25" t="n">
        <x:f>IF(ISNUMBER('Historical Inputs'!F2881),'Historical Inputs'!F2881,IF(AND(COUNT('Historical Inputs'!F2879,'Historical Inputs'!F2880)=2,'Historical Inputs'!F2880&gt;=1),'Historical Inputs'!F2879-'Historical Inputs'!F2880,IF(COUNT('Historical Inputs'!F2915,P16)=2,'Historical Inputs'!F2915*P16,"n.a.")))</x:f>
        <x:v>98434</x:v>
      </x:c>
      <x:c r="Q11" s="25" t="n">
        <x:f>IF(ISNUMBER('Historical Inputs'!F2922),'Historical Inputs'!F2922,IF(AND(COUNT('Historical Inputs'!F2920,'Historical Inputs'!F2921)=2,'Historical Inputs'!F2921&gt;=1),'Historical Inputs'!F2920-'Historical Inputs'!F2921,IF(COUNT('Historical Inputs'!F2956,Q16)=2,'Historical Inputs'!F2956*Q16,"n.a.")))</x:f>
        <x:v>106579</x:v>
      </x:c>
      <x:c r="R11" s="27" t="n">
        <x:f>Q11</x:f>
        <x:v>106579</x:v>
      </x:c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 ht="24" customHeight="1">
      <x:c r="C12" s="2" t="str">
        <x:v>Goodwill</x:v>
      </x:c>
      <x:c r="D12" s="2" t="str">
        <x:v>USDm</x:v>
      </x:c>
      <x:c r="E12" s="25" t="n">
        <x:f>'Historical Inputs'!F2513</x:f>
        <x:v>6597</x:v>
      </x:c>
      <x:c r="F12" s="25" t="n">
        <x:f>'Historical Inputs'!F2554</x:f>
        <x:v>6688</x:v>
      </x:c>
      <x:c r="G12" s="25" t="n">
        <x:f>'Historical Inputs'!F2595</x:f>
        <x:v>7143</x:v>
      </x:c>
      <x:c r="H12" s="25" t="n">
        <x:f>'Historical Inputs'!F2636</x:f>
        <x:v>11635</x:v>
      </x:c>
      <x:c r="I12" s="25" t="n">
        <x:f>'Historical Inputs'!F2677</x:f>
        <x:v>16833</x:v>
      </x:c>
      <x:c r="J12" s="25" t="n">
        <x:f>'Historical Inputs'!F2718</x:f>
        <x:v>16652</x:v>
      </x:c>
      <x:c r="K12" s="25" t="n">
        <x:f>'Historical Inputs'!F2759</x:f>
        <x:v>16707</x:v>
      </x:c>
      <x:c r="L12" s="25" t="n">
        <x:f>'Historical Inputs'!F2800</x:f>
        <x:v>16706</x:v>
      </x:c>
      <x:c r="M12" s="25" t="n">
        <x:f>'Historical Inputs'!F2841</x:f>
        <x:v>16726</x:v>
      </x:c>
      <x:c r="N12" s="26" t="str">
        <x:v>n.a.</x:v>
      </x:c>
      <x:c r="O12" s="27"/>
      <x:c r="P12" s="25" t="n">
        <x:f>'Historical Inputs'!F2882</x:f>
        <x:v>16734</x:v>
      </x:c>
      <x:c r="Q12" s="25" t="n">
        <x:f>'Historical Inputs'!F2923</x:f>
        <x:v>17105</x:v>
      </x:c>
      <x:c r="R12" s="27" t="n">
        <x:f>Q12</x:f>
        <x:v>17105</x:v>
      </x:c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 ht="24" customHeight="1">
      <x:c r="C13" s="2" t="str">
        <x:v>Other intangible assets excluding goodwill</x:v>
      </x:c>
      <x:c r="D13" s="2" t="str">
        <x:v>USDm</x:v>
      </x:c>
      <x:c r="E13" s="25" t="n">
        <x:f>IF(COUNT('Historical Inputs'!F2515,E12)=2,'Historical Inputs'!F2515-E12,'Historical Inputs'!F2514)</x:f>
        <x:v>2445</x:v>
      </x:c>
      <x:c r="F13" s="25" t="n">
        <x:f>IF(COUNT('Historical Inputs'!F2556,F12)=2,'Historical Inputs'!F2556-F12,'Historical Inputs'!F2555)</x:f>
        <x:v>2158</x:v>
      </x:c>
      <x:c r="G13" s="25" t="n">
        <x:f>IF(COUNT('Historical Inputs'!F2597,G12)=2,'Historical Inputs'!F2597-G12,'Historical Inputs'!F2596)</x:f>
        <x:v>2107</x:v>
      </x:c>
      <x:c r="H13" s="25" t="n">
        <x:f>IF(COUNT('Historical Inputs'!F2638,H12)=2,'Historical Inputs'!F2638-H12,'Historical Inputs'!F2637)</x:f>
        <x:v>4980</x:v>
      </x:c>
      <x:c r="I13" s="25" t="n">
        <x:f>IF(COUNT('Historical Inputs'!F2679,I12)=2,'Historical Inputs'!F2679-I12,'Historical Inputs'!F2678)</x:f>
        <x:v>8360</x:v>
      </x:c>
      <x:c r="J13" s="25" t="n">
        <x:f>IF(COUNT('Historical Inputs'!F2720,J12)=2,'Historical Inputs'!F2720-J12,'Historical Inputs'!F2719)</x:f>
        <x:v>7618</x:v>
      </x:c>
      <x:c r="K13" s="25" t="n">
        <x:f>IF(COUNT('Historical Inputs'!F2761,K12)=2,'Historical Inputs'!F2761-K12,'Historical Inputs'!F2760)</x:f>
        <x:v>7055</x:v>
      </x:c>
      <x:c r="L13" s="25" t="n">
        <x:f>IF(COUNT('Historical Inputs'!F2802,L12)=2,'Historical Inputs'!F2802-L12,'Historical Inputs'!F2801)</x:f>
        <x:v>6453</x:v>
      </x:c>
      <x:c r="M13" s="25" t="n">
        <x:f>IF(COUNT('Historical Inputs'!F2843,M12)=2,'Historical Inputs'!F2843-M12,'Historical Inputs'!F2842)</x:f>
        <x:v>6010</x:v>
      </x:c>
      <x:c r="N13" s="26" t="str">
        <x:v>n.a.</x:v>
      </x:c>
      <x:c r="O13" s="27"/>
      <x:c r="P13" s="25" t="n">
        <x:f>IF(COUNT('Historical Inputs'!F2884,P12)=2,'Historical Inputs'!F2884-P12,'Historical Inputs'!F2883)</x:f>
        <x:v>6185</x:v>
      </x:c>
      <x:c r="Q13" s="25" t="n">
        <x:f>IF(COUNT('Historical Inputs'!F2925,Q12)=2,'Historical Inputs'!F2925-Q12,'Historical Inputs'!F2924)</x:f>
        <x:v>5873</x:v>
      </x:c>
      <x:c r="R13" s="27" t="n">
        <x:f>Q13</x:f>
        <x:v>5873</x:v>
      </x:c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 ht="24" customHeight="1">
      <x:c r="C14" s="2" t="str">
        <x:v>TCE straight subtraction</x:v>
      </x:c>
      <x:c r="D14" s="2" t="str">
        <x:v>USDm</x:v>
      </x:c>
      <x:c r="E14" s="27" t="n">
        <x:f>IF(COUNT(E11,E12,E13)=3,E11-E12-E13,"n.a.")</x:f>
        <x:v>59831.76000000001</x:v>
      </x:c>
      <x:c r="F14" s="27" t="n">
        <x:f>IF(COUNT(F11,F12,F13)=3,F11-F12-F13,"n.a.")</x:f>
        <x:v>62880</x:v>
      </x:c>
      <x:c r="G14" s="27" t="n">
        <x:f>IF(COUNT(G11,G12,G13)=3,G11-G12-G13,"n.a.")</x:f>
        <x:v>63779</x:v>
      </x:c>
      <x:c r="H14" s="27" t="n">
        <x:f>IF(COUNT(H11,H12,H13)=3,H11-H12-H13,"n.a.")</x:f>
        <x:v>75916</x:v>
      </x:c>
      <x:c r="I14" s="27" t="n">
        <x:f>IF(COUNT(I11,I12,I13)=3,I11-I12-I13,"n.a.")</x:f>
        <x:v>72498</x:v>
      </x:c>
      <x:c r="J14" s="27" t="n">
        <x:f>IF(COUNT(J11,J12,J13)=3,J11-J12-J13,"n.a.")</x:f>
        <x:v>67121</x:v>
      </x:c>
      <x:c r="K14" s="27" t="n">
        <x:f>IF(COUNT(K11,K12,K13)=3,K11-K12-K13,"n.a.")</x:f>
        <x:v>66526</x:v>
      </x:c>
      <x:c r="L14" s="27" t="n">
        <x:f>IF(COUNT(L11,L12,L13)=3,L11-L12-L13,"n.a.")</x:f>
        <x:v>71602</x:v>
      </x:c>
      <x:c r="M14" s="27" t="n">
        <x:f>IF(COUNT(M11,M12,M13)=3,M11-M12-M13,"n.a.")</x:f>
        <x:v>79146</x:v>
      </x:c>
      <x:c r="N14" s="26" t="str">
        <x:v>n.a.</x:v>
      </x:c>
      <x:c r="O14" s="27"/>
      <x:c r="P14" s="27" t="n">
        <x:f>IF(COUNT(P11,P12,P13)=3,P11-P12-P13,"n.a.")</x:f>
        <x:v>75515</x:v>
      </x:c>
      <x:c r="Q14" s="27" t="n">
        <x:f>IF(COUNT(Q11,Q12,Q13)=3,Q11-Q12-Q13,"n.a.")</x:f>
        <x:v>83601</x:v>
      </x:c>
      <x:c r="R14" s="27" t="n">
        <x:f>Q14</x:f>
        <x:v>83601</x:v>
      </x:c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 ht="24" customHeight="1">
      <x:c r="C15" s="2" t="str">
        <x:v>Selected tangible common equity</x:v>
      </x:c>
      <x:c r="D15" s="2" t="str">
        <x:v>USDm</x:v>
      </x:c>
      <x:c r="E15" s="25" t="n">
        <x:f>IF(ISNUMBER('Historical Inputs'!F2548),'Historical Inputs'!F2548,IF(COUNT(E18,E16)=2,E18*E16,"n.a."))</x:f>
        <x:v>59826.48</x:v>
      </x:c>
      <x:c r="F15" s="25" t="n">
        <x:f>IF(ISNUMBER('Historical Inputs'!F2589),'Historical Inputs'!F2589,IF(COUNT(F18,F16)=2,F18*F16,"n.a."))</x:f>
        <x:v>62879.99999999999</x:v>
      </x:c>
      <x:c r="G15" s="25" t="n">
        <x:f>IF(ISNUMBER('Historical Inputs'!F2630),'Historical Inputs'!F2630,IF(COUNT(G18,G16)=2,G18*G16,"n.a."))</x:f>
        <x:v>63778.99999999999</x:v>
      </x:c>
      <x:c r="H15" s="25" t="n">
        <x:f>IF(ISNUMBER('Historical Inputs'!F2671),'Historical Inputs'!F2671,IF(COUNT(H18,H16)=2,H18*H16,"n.a."))</x:f>
        <x:v>75929.5</x:v>
      </x:c>
      <x:c r="I15" s="25" t="n">
        <x:f>IF(ISNUMBER('Historical Inputs'!F2712),'Historical Inputs'!F2712,IF(COUNT(I18,I16)=2,I18*I16,"n.a."))</x:f>
        <x:v>72492.51999999999</x:v>
      </x:c>
      <x:c r="J15" s="25" t="n">
        <x:f>IF(ISNUMBER('Historical Inputs'!F2753),'Historical Inputs'!F2753,IF(COUNT(J18,J16)=2,J18*J16,"n.a."))</x:f>
        <x:v>67100.5</x:v>
      </x:c>
      <x:c r="K15" s="25" t="n">
        <x:f>IF(ISNUMBER('Historical Inputs'!F2794),'Historical Inputs'!F2794,IF(COUNT(K18,K16)=2,K18*K16,"n.a."))</x:f>
        <x:v>66528.03</x:v>
      </x:c>
      <x:c r="L15" s="25" t="n">
        <x:f>IF(ISNUMBER('Historical Inputs'!F2835),'Historical Inputs'!F2835,IF(COUNT(L18,L16)=2,L18*L16,"n.a."))</x:f>
        <x:v>71608.55567642</x:v>
      </x:c>
      <x:c r="M15" s="25" t="n">
        <x:f>IF(ISNUMBER('Historical Inputs'!F2876),'Historical Inputs'!F2876,IF(COUNT(M18,M16)=2,M18*M16,"n.a."))</x:f>
        <x:v>79141.70685</x:v>
      </x:c>
      <x:c r="N15" s="26" t="str">
        <x:v>n.a.</x:v>
      </x:c>
      <x:c r="O15" s="27"/>
      <x:c r="P15" s="25" t="n">
        <x:f>IF(ISNUMBER('Historical Inputs'!F2917),'Historical Inputs'!F2917,IF(COUNT(P18,P16)=2,P18*P16,"n.a."))</x:f>
        <x:v>75519.64811475</x:v>
      </x:c>
      <x:c r="Q15" s="25" t="n">
        <x:f>IF(ISNUMBER('Historical Inputs'!F2958),'Historical Inputs'!F2958,IF(COUNT(Q18,Q16)=2,Q18*Q16,"n.a."))</x:f>
        <x:v>83602</x:v>
      </x:c>
      <x:c r="R15" s="27" t="n">
        <x:f>Q15</x:f>
        <x:v>83602</x:v>
      </x:c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 ht="24" customHeight="1">
      <x:c r="C16" s="2" t="str">
        <x:v>Period-end common shares</x:v>
      </x:c>
      <x:c r="D16" s="2" t="str">
        <x:v>million</x:v>
      </x:c>
      <x:c r="E16" s="25" t="n">
        <x:f>IF(ISNUMBER('Historical Inputs'!F2516),'Historical Inputs'!F2516,IF(COUNT('Historical Inputs'!F2517,'Historical Inputs'!F2518)=2,'Historical Inputs'!F2517-'Historical Inputs'!F2518,"n.a."))</x:f>
        <x:v>1788</x:v>
      </x:c>
      <x:c r="F16" s="25" t="n">
        <x:f>IF(ISNUMBER('Historical Inputs'!F2557),'Historical Inputs'!F2557,IF(COUNT('Historical Inputs'!F2558,'Historical Inputs'!F2559)=2,'Historical Inputs'!F2558-'Historical Inputs'!F2559,"n.a."))</x:f>
        <x:v>1700</x:v>
      </x:c>
      <x:c r="G16" s="25" t="n">
        <x:f>IF(ISNUMBER('Historical Inputs'!F2598),'Historical Inputs'!F2598,IF(COUNT('Historical Inputs'!F2599,'Historical Inputs'!F2600)=2,'Historical Inputs'!F2599-'Historical Inputs'!F2600,"n.a."))</x:f>
        <x:v>1594</x:v>
      </x:c>
      <x:c r="H16" s="25" t="n">
        <x:f>IF(ISNUMBER('Historical Inputs'!F2639),'Historical Inputs'!F2639,IF(COUNT('Historical Inputs'!F2640,'Historical Inputs'!F2641)=2,'Historical Inputs'!F2640-'Historical Inputs'!F2641,"n.a."))</x:f>
        <x:v>1810</x:v>
      </x:c>
      <x:c r="I16" s="25" t="n">
        <x:f>IF(ISNUMBER('Historical Inputs'!F2680),'Historical Inputs'!F2680,IF(COUNT('Historical Inputs'!F2681,'Historical Inputs'!F2682)=2,'Historical Inputs'!F2681-'Historical Inputs'!F2682,"n.a."))</x:f>
        <x:v>1772</x:v>
      </x:c>
      <x:c r="J16" s="25" t="n">
        <x:f>IF(ISNUMBER('Historical Inputs'!F2721),'Historical Inputs'!F2721,IF(COUNT('Historical Inputs'!F2722,'Historical Inputs'!F2723)=2,'Historical Inputs'!F2722-'Historical Inputs'!F2723,"n.a."))</x:f>
        <x:v>1675</x:v>
      </x:c>
      <x:c r="K16" s="25" t="n">
        <x:f>IF(ISNUMBER('Historical Inputs'!F2762),'Historical Inputs'!F2762,IF(COUNT('Historical Inputs'!F2763,'Historical Inputs'!F2764)=2,'Historical Inputs'!F2763-'Historical Inputs'!F2764,"n.a."))</x:f>
        <x:v>1627</x:v>
      </x:c>
      <x:c r="L16" s="25" t="n">
        <x:f>IF(ISNUMBER('Historical Inputs'!F2803),'Historical Inputs'!F2803,IF(COUNT('Historical Inputs'!F2804,'Historical Inputs'!F2805)=2,'Historical Inputs'!F2804-'Historical Inputs'!F2805,"n.a."))</x:f>
        <x:v>1606.653706</x:v>
      </x:c>
      <x:c r="M16" s="25" t="n">
        <x:f>IF(ISNUMBER('Historical Inputs'!F2844),'Historical Inputs'!F2844,IF(COUNT('Historical Inputs'!F2845,'Historical Inputs'!F2846)=2,'Historical Inputs'!F2845-'Historical Inputs'!F2846,"n.a."))</x:f>
        <x:v>1582.834137</x:v>
      </x:c>
      <x:c r="N16" s="26" t="str">
        <x:v>n.a.</x:v>
      </x:c>
      <x:c r="O16" s="27"/>
      <x:c r="P16" s="25" t="n">
        <x:f>IF(ISNUMBER('Historical Inputs'!F2885),'Historical Inputs'!F2885,IF(COUNT('Historical Inputs'!F2886,'Historical Inputs'!F2887)=2,'Historical Inputs'!F2886-'Historical Inputs'!F2887,"n.a."))</x:f>
        <x:v>1598.299431</x:v>
      </x:c>
      <x:c r="Q16" s="25" t="n">
        <x:f>IF(ISNUMBER('Historical Inputs'!F2926),'Historical Inputs'!F2926,IF(COUNT('Historical Inputs'!F2927,'Historical Inputs'!F2928)=2,'Historical Inputs'!F2927-'Historical Inputs'!F2928,"n.a."))</x:f>
        <x:v>1571.931108</x:v>
      </x:c>
      <x:c r="R16" s="27" t="n">
        <x:f>Q16</x:f>
        <x:v>1571.931108</x:v>
      </x:c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 ht="24" customHeight="1">
      <x:c r="C17" s="2" t="str">
        <x:v>Selected book value per share</x:v>
      </x:c>
      <x:c r="D17" s="2" t="str">
        <x:v>USD/share</x:v>
      </x:c>
      <x:c r="E17" s="29" t="n">
        <x:f>IF(ISNUMBER('Historical Inputs'!F2546),'Historical Inputs'!F2546,IF(COUNT(E11,E16)=2,E11/E16,"n.a."))</x:f>
        <x:v>38.52</x:v>
      </x:c>
      <x:c r="F17" s="29" t="n">
        <x:f>IF(ISNUMBER('Historical Inputs'!F2587),'Historical Inputs'!F2587,IF(COUNT(F11,F16)=2,F11/F16,"n.a."))</x:f>
        <x:v>42.2</x:v>
      </x:c>
      <x:c r="G17" s="29" t="n">
        <x:f>IF(ISNUMBER('Historical Inputs'!F2628),'Historical Inputs'!F2628,IF(COUNT(G11,G16)=2,G11/G16,"n.a."))</x:f>
        <x:v>45.82</x:v>
      </x:c>
      <x:c r="H17" s="29" t="n">
        <x:f>IF(ISNUMBER('Historical Inputs'!F2669),'Historical Inputs'!F2669,IF(COUNT(H11,H16)=2,H11/H16,"n.a."))</x:f>
        <x:v>51.13</x:v>
      </x:c>
      <x:c r="I17" s="29" t="n">
        <x:f>IF(ISNUMBER('Historical Inputs'!F2710),'Historical Inputs'!F2710,IF(COUNT(I11,I16)=2,I11/I16,"n.a."))</x:f>
        <x:v>55.12</x:v>
      </x:c>
      <x:c r="J17" s="29" t="n">
        <x:f>IF(ISNUMBER('Historical Inputs'!F2751),'Historical Inputs'!F2751,IF(COUNT(J11,J16)=2,J11/J16,"n.a."))</x:f>
        <x:v>54.55</x:v>
      </x:c>
      <x:c r="K17" s="29" t="n">
        <x:f>IF(ISNUMBER('Historical Inputs'!F2792),'Historical Inputs'!F2792,IF(COUNT(K11,K16)=2,K11/K16,"n.a."))</x:f>
        <x:v>55.5</x:v>
      </x:c>
      <x:c r="L17" s="29" t="n">
        <x:f>IF(ISNUMBER('Historical Inputs'!F2833),'Historical Inputs'!F2833,IF(COUNT(L11,L16)=2,L11/L16,"n.a."))</x:f>
        <x:v>58.98</x:v>
      </x:c>
      <x:c r="M17" s="29" t="n">
        <x:f>IF(ISNUMBER('Historical Inputs'!F2874),'Historical Inputs'!F2874,IF(COUNT(M11,M16)=2,M11/M16,"n.a."))</x:f>
        <x:v>64.37</x:v>
      </x:c>
      <x:c r="N17" s="30" t="str">
        <x:v>n.a.</x:v>
      </x:c>
      <x:c r="O17" s="31"/>
      <x:c r="P17" s="29" t="n">
        <x:f>IF(ISNUMBER('Historical Inputs'!F2915),'Historical Inputs'!F2915,IF(COUNT(P11,P16)=2,P11/P16,"n.a."))</x:f>
        <x:v>61.59</x:v>
      </x:c>
      <x:c r="Q17" s="29" t="n">
        <x:f>IF(ISNUMBER('Historical Inputs'!F2956),'Historical Inputs'!F2956,IF(COUNT(Q11,Q16)=2,Q11/Q16,"n.a."))</x:f>
        <x:v>67.8</x:v>
      </x:c>
      <x:c r="R17" s="31" t="n">
        <x:f>Q17</x:f>
        <x:v>67.8</x:v>
      </x:c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 ht="24" customHeight="1">
      <x:c r="C18" s="2" t="str">
        <x:v>Selected tangible book per share</x:v>
      </x:c>
      <x:c r="D18" s="2" t="str">
        <x:v>USD/share</x:v>
      </x:c>
      <x:c r="E18" s="29" t="n">
        <x:f>IF(ISNUMBER('Historical Inputs'!F2547),'Historical Inputs'!F2547,IF(COUNT('Historical Inputs'!F2548,E16)=2,'Historical Inputs'!F2548/E16,IF(COUNT(E14,E16)=2,E14/E16,"n.a.")))</x:f>
        <x:v>33.46</x:v>
      </x:c>
      <x:c r="F18" s="29" t="n">
        <x:f>IF(ISNUMBER('Historical Inputs'!F2588),'Historical Inputs'!F2588,IF(COUNT('Historical Inputs'!F2589,F16)=2,'Historical Inputs'!F2589/F16,IF(COUNT(F14,F16)=2,F14/F16,"n.a.")))</x:f>
        <x:v>36.98823529411764</x:v>
      </x:c>
      <x:c r="G18" s="29" t="n">
        <x:f>IF(ISNUMBER('Historical Inputs'!F2629),'Historical Inputs'!F2629,IF(COUNT('Historical Inputs'!F2630,G16)=2,'Historical Inputs'!F2630/G16,IF(COUNT(G14,G16)=2,G14/G16,"n.a.")))</x:f>
        <x:v>40.01191969887076</x:v>
      </x:c>
      <x:c r="H18" s="29" t="n">
        <x:f>IF(ISNUMBER('Historical Inputs'!F2670),'Historical Inputs'!F2670,IF(COUNT('Historical Inputs'!F2671,H16)=2,'Historical Inputs'!F2671/H16,IF(COUNT(H14,H16)=2,H14/H16,"n.a.")))</x:f>
        <x:v>41.95</x:v>
      </x:c>
      <x:c r="I18" s="29" t="n">
        <x:f>IF(ISNUMBER('Historical Inputs'!F2711),'Historical Inputs'!F2711,IF(COUNT('Historical Inputs'!F2712,I16)=2,'Historical Inputs'!F2712/I16,IF(COUNT(I14,I16)=2,I14/I16,"n.a.")))</x:f>
        <x:v>40.91</x:v>
      </x:c>
      <x:c r="J18" s="29" t="n">
        <x:f>IF(ISNUMBER('Historical Inputs'!F2752),'Historical Inputs'!F2752,IF(COUNT('Historical Inputs'!F2753,J16)=2,'Historical Inputs'!F2753/J16,IF(COUNT(J14,J16)=2,J14/J16,"n.a.")))</x:f>
        <x:v>40.06</x:v>
      </x:c>
      <x:c r="K18" s="29" t="n">
        <x:f>IF(ISNUMBER('Historical Inputs'!F2793),'Historical Inputs'!F2793,IF(COUNT('Historical Inputs'!F2794,K16)=2,'Historical Inputs'!F2794/K16,IF(COUNT(K14,K16)=2,K14/K16,"n.a.")))</x:f>
        <x:v>40.89</x:v>
      </x:c>
      <x:c r="L18" s="29" t="n">
        <x:f>IF(ISNUMBER('Historical Inputs'!F2834),'Historical Inputs'!F2834,IF(COUNT('Historical Inputs'!F2835,L16)=2,'Historical Inputs'!F2835/L16,IF(COUNT(L14,L16)=2,L14/L16,"n.a.")))</x:f>
        <x:v>44.57</x:v>
      </x:c>
      <x:c r="M18" s="29" t="n">
        <x:f>IF(ISNUMBER('Historical Inputs'!F2875),'Historical Inputs'!F2875,IF(COUNT('Historical Inputs'!F2876,M16)=2,'Historical Inputs'!F2876/M16,IF(COUNT(M14,M16)=2,M14/M16,"n.a.")))</x:f>
        <x:v>50</x:v>
      </x:c>
      <x:c r="N18" s="30" t="str">
        <x:v>n.a.</x:v>
      </x:c>
      <x:c r="O18" s="31"/>
      <x:c r="P18" s="29" t="n">
        <x:f>IF(ISNUMBER('Historical Inputs'!F2916),'Historical Inputs'!F2916,IF(COUNT('Historical Inputs'!F2917,P16)=2,'Historical Inputs'!F2917/P16,IF(COUNT(P14,P16)=2,P14/P16,"n.a.")))</x:f>
        <x:v>47.25</x:v>
      </x:c>
      <x:c r="Q18" s="29" t="n">
        <x:f>IF(ISNUMBER('Historical Inputs'!F2957),'Historical Inputs'!F2957,IF(COUNT('Historical Inputs'!F2958,Q16)=2,'Historical Inputs'!F2958/Q16,IF(COUNT(Q14,Q16)=2,Q14/Q16,"n.a.")))</x:f>
        <x:v>53.18</x:v>
      </x:c>
      <x:c r="R18" s="31" t="n">
        <x:f>Q18</x:f>
        <x:v>53.18</x:v>
      </x:c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 ht="24" customHeight="1">
      <x:c r="C19" s="2" t="str">
        <x:v>Reported common book value per share</x:v>
      </x:c>
      <x:c r="D19" s="2" t="str">
        <x:v>USD/share</x:v>
      </x:c>
      <x:c r="E19" s="29" t="n">
        <x:f>'Historical Inputs'!F2546</x:f>
        <x:v>38.52</x:v>
      </x:c>
      <x:c r="F19" s="29" t="n">
        <x:f>'Historical Inputs'!F2587</x:f>
        <x:v>42.2</x:v>
      </x:c>
      <x:c r="G19" s="29" t="n">
        <x:f>'Historical Inputs'!F2628</x:f>
        <x:v>45.82</x:v>
      </x:c>
      <x:c r="H19" s="29" t="n">
        <x:f>'Historical Inputs'!F2669</x:f>
        <x:v>51.13</x:v>
      </x:c>
      <x:c r="I19" s="29" t="n">
        <x:f>'Historical Inputs'!F2710</x:f>
        <x:v>55.12</x:v>
      </x:c>
      <x:c r="J19" s="29" t="n">
        <x:f>'Historical Inputs'!F2751</x:f>
        <x:v>54.55</x:v>
      </x:c>
      <x:c r="K19" s="29" t="n">
        <x:f>'Historical Inputs'!F2792</x:f>
        <x:v>55.5</x:v>
      </x:c>
      <x:c r="L19" s="29" t="n">
        <x:f>'Historical Inputs'!F2833</x:f>
        <x:v>58.98</x:v>
      </x:c>
      <x:c r="M19" s="29" t="n">
        <x:f>'Historical Inputs'!F2874</x:f>
        <x:v>64.37</x:v>
      </x:c>
      <x:c r="N19" s="30" t="str">
        <x:v>n.a.</x:v>
      </x:c>
      <x:c r="O19" s="31"/>
      <x:c r="P19" s="29" t="n">
        <x:f>'Historical Inputs'!F2915</x:f>
        <x:v>61.59</x:v>
      </x:c>
      <x:c r="Q19" s="29" t="n">
        <x:f>'Historical Inputs'!F2956</x:f>
        <x:v>67.8</x:v>
      </x:c>
      <x:c r="R19" s="31" t="n">
        <x:f>Q19</x:f>
        <x:v>67.8</x:v>
      </x:c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 ht="24" customHeight="1">
      <x:c r="C20" s="2" t="str">
        <x:v>Reported tangible book value per share</x:v>
      </x:c>
      <x:c r="D20" s="2" t="str">
        <x:v>USD/share</x:v>
      </x:c>
      <x:c r="E20" s="29" t="n">
        <x:f>'Historical Inputs'!F2547</x:f>
        <x:v>33.46</x:v>
      </x:c>
      <x:c r="F20" s="29" t="str">
        <x:f>'Historical Inputs'!F2588</x:f>
        <x:v>n.a.</x:v>
      </x:c>
      <x:c r="G20" s="29" t="str">
        <x:f>'Historical Inputs'!F2629</x:f>
        <x:v>n.a.</x:v>
      </x:c>
      <x:c r="H20" s="29" t="n">
        <x:f>'Historical Inputs'!F2670</x:f>
        <x:v>41.95</x:v>
      </x:c>
      <x:c r="I20" s="29" t="n">
        <x:f>'Historical Inputs'!F2711</x:f>
        <x:v>40.91</x:v>
      </x:c>
      <x:c r="J20" s="29" t="n">
        <x:f>'Historical Inputs'!F2752</x:f>
        <x:v>40.06</x:v>
      </x:c>
      <x:c r="K20" s="29" t="n">
        <x:f>'Historical Inputs'!F2793</x:f>
        <x:v>40.89</x:v>
      </x:c>
      <x:c r="L20" s="29" t="n">
        <x:f>'Historical Inputs'!F2834</x:f>
        <x:v>44.57</x:v>
      </x:c>
      <x:c r="M20" s="29" t="n">
        <x:f>'Historical Inputs'!F2875</x:f>
        <x:v>50</x:v>
      </x:c>
      <x:c r="N20" s="30" t="str">
        <x:v>n.a.</x:v>
      </x:c>
      <x:c r="O20" s="31"/>
      <x:c r="P20" s="29" t="n">
        <x:f>'Historical Inputs'!F2916</x:f>
        <x:v>47.25</x:v>
      </x:c>
      <x:c r="Q20" s="29" t="n">
        <x:f>'Historical Inputs'!F2957</x:f>
        <x:v>53.18</x:v>
      </x:c>
      <x:c r="R20" s="31" t="n">
        <x:f>Q20</x:f>
        <x:v>53.18</x:v>
      </x:c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 ht="24" customHeight="1">
      <x:c r="C21" s="2" t="str">
        <x:v>Gross loans and leases selected definition</x:v>
      </x:c>
      <x:c r="D21" s="2" t="str">
        <x:v>USDm</x:v>
      </x:c>
      <x:c r="E21" s="25" t="str">
        <x:f>'Historical Inputs'!F2520</x:f>
        <x:v>n.a.</x:v>
      </x:c>
      <x:c r="F21" s="25" t="str">
        <x:f>'Historical Inputs'!F2561</x:f>
        <x:v>n.a.</x:v>
      </x:c>
      <x:c r="G21" s="25" t="str">
        <x:f>'Historical Inputs'!F2602</x:f>
        <x:v>n.a.</x:v>
      </x:c>
      <x:c r="H21" s="25" t="str">
        <x:f>'Historical Inputs'!F2643</x:f>
        <x:v>n.a.</x:v>
      </x:c>
      <x:c r="I21" s="25" t="n">
        <x:f>'Historical Inputs'!F2684</x:f>
        <x:v>174956</x:v>
      </x:c>
      <x:c r="J21" s="25" t="n">
        <x:f>'Historical Inputs'!F2725</x:f>
        <x:v>199836</x:v>
      </x:c>
      <x:c r="K21" s="25" t="n">
        <x:f>'Historical Inputs'!F2766</x:f>
        <x:v>204554</x:v>
      </x:c>
      <x:c r="L21" s="25" t="n">
        <x:f>'Historical Inputs'!F2807</x:f>
        <x:v>226900</x:v>
      </x:c>
      <x:c r="M21" s="25" t="n">
        <x:f>'Historical Inputs'!F2848</x:f>
        <x:v>269852</x:v>
      </x:c>
      <x:c r="N21" s="26" t="str">
        <x:v>n.a.</x:v>
      </x:c>
      <x:c r="O21" s="27"/>
      <x:c r="P21" s="25" t="n">
        <x:f>'Historical Inputs'!F2889</x:f>
        <x:v>246925</x:v>
      </x:c>
      <x:c r="Q21" s="25" t="n">
        <x:f>'Historical Inputs'!F2930</x:f>
        <x:v>316901</x:v>
      </x:c>
      <x:c r="R21" s="27" t="n">
        <x:f>Q21</x:f>
        <x:v>316901</x:v>
      </x:c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 ht="24" customHeight="1">
      <x:c r="C22" s="2" t="str">
        <x:v>Net loans after allowance selected definition</x:v>
      </x:c>
      <x:c r="D22" s="2" t="str">
        <x:v>USDm</x:v>
      </x:c>
      <x:c r="E22" s="25" t="n">
        <x:f>'Historical Inputs'!F2521</x:f>
        <x:v>104126</x:v>
      </x:c>
      <x:c r="F22" s="25" t="n">
        <x:f>'Historical Inputs'!F2562</x:f>
        <x:v>115579</x:v>
      </x:c>
      <x:c r="G22" s="25" t="n">
        <x:f>'Historical Inputs'!F2603</x:f>
        <x:v>130637</x:v>
      </x:c>
      <x:c r="H22" s="25" t="str">
        <x:f>'Historical Inputs'!F2644</x:f>
        <x:v>n.a.</x:v>
      </x:c>
      <x:c r="I22" s="25" t="n">
        <x:f>'Historical Inputs'!F2685</x:f>
        <x:v>174302</x:v>
      </x:c>
      <x:c r="J22" s="25" t="n">
        <x:f>'Historical Inputs'!F2726</x:f>
        <x:v>198997</x:v>
      </x:c>
      <x:c r="K22" s="25" t="n">
        <x:f>'Historical Inputs'!F2767</x:f>
        <x:v>203385</x:v>
      </x:c>
      <x:c r="L22" s="25" t="n">
        <x:f>'Historical Inputs'!F2808</x:f>
        <x:v>225834</x:v>
      </x:c>
      <x:c r="M22" s="25" t="n">
        <x:f>'Historical Inputs'!F2849</x:f>
        <x:v>268720</x:v>
      </x:c>
      <x:c r="N22" s="26" t="str">
        <x:v>n.a.</x:v>
      </x:c>
      <x:c r="O22" s="27"/>
      <x:c r="P22" s="25" t="n">
        <x:f>'Historical Inputs'!F2890</x:f>
        <x:v>245654</x:v>
      </x:c>
      <x:c r="Q22" s="25" t="n">
        <x:f>'Historical Inputs'!F2931</x:f>
        <x:v>289318</x:v>
      </x:c>
      <x:c r="R22" s="27" t="n">
        <x:f>Q22</x:f>
        <x:v>289318</x:v>
      </x:c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 ht="24" customHeight="1">
      <x:c r="C23" s="2" t="str">
        <x:v>Loan allowance for credit losses</x:v>
      </x:c>
      <x:c r="D23" s="2" t="str">
        <x:v>USDm</x:v>
      </x:c>
      <x:c r="E23" s="25" t="n">
        <x:f>'Historical Inputs'!F2522</x:f>
        <x:v>224</x:v>
      </x:c>
      <x:c r="F23" s="25" t="n">
        <x:f>'Historical Inputs'!F2563</x:f>
        <x:v>238</x:v>
      </x:c>
      <x:c r="G23" s="25" t="n">
        <x:f>'Historical Inputs'!F2604</x:f>
        <x:v>349</x:v>
      </x:c>
      <x:c r="H23" s="25" t="n">
        <x:f>'Historical Inputs'!F2645</x:f>
        <x:v>835</x:v>
      </x:c>
      <x:c r="I23" s="25" t="n">
        <x:f>'Historical Inputs'!F2686</x:f>
        <x:v>654</x:v>
      </x:c>
      <x:c r="J23" s="25" t="n">
        <x:f>'Historical Inputs'!F2727</x:f>
        <x:v>839</x:v>
      </x:c>
      <x:c r="K23" s="25" t="n">
        <x:f>'Historical Inputs'!F2768</x:f>
        <x:v>1169</x:v>
      </x:c>
      <x:c r="L23" s="25" t="n">
        <x:f>'Historical Inputs'!F2809</x:f>
        <x:v>1066</x:v>
      </x:c>
      <x:c r="M23" s="25" t="n">
        <x:f>'Historical Inputs'!F2850</x:f>
        <x:v>1132</x:v>
      </x:c>
      <x:c r="N23" s="26" t="str">
        <x:v>n.a.</x:v>
      </x:c>
      <x:c r="O23" s="27"/>
      <x:c r="P23" s="25" t="n">
        <x:f>'Historical Inputs'!F2891</x:f>
        <x:v>1271</x:v>
      </x:c>
      <x:c r="Q23" s="25" t="n">
        <x:f>'Historical Inputs'!F2932</x:f>
        <x:v>1248</x:v>
      </x:c>
      <x:c r="R23" s="27" t="n">
        <x:f>Q23</x:f>
        <x:v>1248</x:v>
      </x:c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 ht="24" customHeight="1">
      <x:c r="C24" s="2" t="str">
        <x:v>Deposits</x:v>
      </x:c>
      <x:c r="D24" s="2" t="str">
        <x:v>USDm</x:v>
      </x:c>
      <x:c r="E24" s="25" t="n">
        <x:f>'Historical Inputs'!F2519</x:f>
        <x:v>159436</x:v>
      </x:c>
      <x:c r="F24" s="25" t="n">
        <x:f>'Historical Inputs'!F2560</x:f>
        <x:v>187820</x:v>
      </x:c>
      <x:c r="G24" s="25" t="n">
        <x:f>'Historical Inputs'!F2601</x:f>
        <x:v>190356</x:v>
      </x:c>
      <x:c r="H24" s="25" t="n">
        <x:f>'Historical Inputs'!F2642</x:f>
        <x:v>310782</x:v>
      </x:c>
      <x:c r="I24" s="25" t="n">
        <x:f>'Historical Inputs'!F2683</x:f>
        <x:v>347574</x:v>
      </x:c>
      <x:c r="J24" s="25" t="n">
        <x:f>'Historical Inputs'!F2724</x:f>
        <x:v>356646</x:v>
      </x:c>
      <x:c r="K24" s="25" t="n">
        <x:f>'Historical Inputs'!F2765</x:f>
        <x:v>351804</x:v>
      </x:c>
      <x:c r="L24" s="25" t="n">
        <x:f>'Historical Inputs'!F2806</x:f>
        <x:v>376007</x:v>
      </x:c>
      <x:c r="M24" s="25" t="n">
        <x:f>'Historical Inputs'!F2847</x:f>
        <x:v>415523</x:v>
      </x:c>
      <x:c r="N24" s="26" t="str">
        <x:v>n.a.</x:v>
      </x:c>
      <x:c r="O24" s="27"/>
      <x:c r="P24" s="25" t="n">
        <x:f>'Historical Inputs'!F2888</x:f>
        <x:v>389377</x:v>
      </x:c>
      <x:c r="Q24" s="25" t="n">
        <x:f>'Historical Inputs'!F2929</x:f>
        <x:v>446068</x:v>
      </x:c>
      <x:c r="R24" s="27" t="n">
        <x:f>Q24</x:f>
        <x:v>446068</x:v>
      </x:c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 ht="24" customHeight="1">
      <x:c r="C25" s="2" t="str">
        <x:v>Cash</x:v>
      </x:c>
      <x:c r="D25" s="2" t="str">
        <x:v>USDm</x:v>
      </x:c>
      <x:c r="E25" s="25" t="n">
        <x:f>'Historical Inputs'!F2524</x:f>
        <x:v>80395</x:v>
      </x:c>
      <x:c r="F25" s="25" t="n">
        <x:f>'Historical Inputs'!F2565</x:f>
        <x:v>87196</x:v>
      </x:c>
      <x:c r="G25" s="25" t="n">
        <x:f>'Historical Inputs'!F2606</x:f>
        <x:v>82171</x:v>
      </x:c>
      <x:c r="H25" s="25" t="n">
        <x:f>'Historical Inputs'!F2647</x:f>
        <x:v>105654</x:v>
      </x:c>
      <x:c r="I25" s="25" t="n">
        <x:f>'Historical Inputs'!F2688</x:f>
        <x:v>127725</x:v>
      </x:c>
      <x:c r="J25" s="25" t="n">
        <x:f>'Historical Inputs'!F2729</x:f>
        <x:v>128127</x:v>
      </x:c>
      <x:c r="K25" s="25" t="n">
        <x:f>'Historical Inputs'!F2770</x:f>
        <x:v>89232</x:v>
      </x:c>
      <x:c r="L25" s="25" t="n">
        <x:f>'Historical Inputs'!F2811</x:f>
        <x:v>105386</x:v>
      </x:c>
      <x:c r="M25" s="25" t="n">
        <x:f>'Historical Inputs'!F2852</x:f>
        <x:v>111695</x:v>
      </x:c>
      <x:c r="N25" s="26" t="str">
        <x:v>n.a.</x:v>
      </x:c>
      <x:c r="O25" s="27"/>
      <x:c r="P25" s="25" t="n">
        <x:f>'Historical Inputs'!F2893</x:f>
        <x:v>109130</x:v>
      </x:c>
      <x:c r="Q25" s="25" t="n">
        <x:f>'Historical Inputs'!F2934</x:f>
        <x:v>160135</x:v>
      </x:c>
      <x:c r="R25" s="27" t="n">
        <x:f>Q25</x:f>
        <x:v>160135</x:v>
      </x:c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 ht="24" customHeight="1">
      <x:c r="C26" s="2" t="str">
        <x:v>Accumulated other comprehensive income</x:v>
      </x:c>
      <x:c r="D26" s="2" t="str">
        <x:v>USDm</x:v>
      </x:c>
      <x:c r="E26" s="25" t="n">
        <x:f>'Historical Inputs'!F2525</x:f>
        <x:v>-3060</x:v>
      </x:c>
      <x:c r="F26" s="25" t="n">
        <x:f>'Historical Inputs'!F2566</x:f>
        <x:v>-2292</x:v>
      </x:c>
      <x:c r="G26" s="25" t="n">
        <x:f>'Historical Inputs'!F2607</x:f>
        <x:v>-2788</x:v>
      </x:c>
      <x:c r="H26" s="25" t="n">
        <x:f>'Historical Inputs'!F2648</x:f>
        <x:v>-1962</x:v>
      </x:c>
      <x:c r="I26" s="25" t="n">
        <x:f>'Historical Inputs'!F2689</x:f>
        <x:v>-3102</x:v>
      </x:c>
      <x:c r="J26" s="25" t="n">
        <x:f>'Historical Inputs'!F2730</x:f>
        <x:v>-6253</x:v>
      </x:c>
      <x:c r="K26" s="25" t="n">
        <x:f>'Historical Inputs'!F2771</x:f>
        <x:v>-6421</x:v>
      </x:c>
      <x:c r="L26" s="25" t="n">
        <x:f>'Historical Inputs'!F2812</x:f>
        <x:v>-6814</x:v>
      </x:c>
      <x:c r="M26" s="25" t="n">
        <x:f>'Historical Inputs'!F2853</x:f>
        <x:v>-6285</x:v>
      </x:c>
      <x:c r="N26" s="26" t="str">
        <x:v>n.a.</x:v>
      </x:c>
      <x:c r="O26" s="27"/>
      <x:c r="P26" s="25" t="n">
        <x:f>'Historical Inputs'!F2894</x:f>
        <x:v>-5913</x:v>
      </x:c>
      <x:c r="Q26" s="25" t="n">
        <x:f>'Historical Inputs'!F2935</x:f>
        <x:v>-6329</x:v>
      </x:c>
      <x:c r="R26" s="27" t="n">
        <x:f>Q26</x:f>
        <x:v>-6329</x:v>
      </x:c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 ht="24" customHeight="1">
      <x:c r="C27" s="2"/>
      <x:c r="D27" s="2"/>
      <x:c r="E27" s="27"/>
      <x:c r="F27" s="27"/>
      <x:c r="G27" s="27"/>
      <x:c r="H27" s="27"/>
      <x:c r="I27" s="27"/>
      <x:c r="J27" s="27"/>
      <x:c r="K27" s="27"/>
      <x:c r="L27" s="27"/>
      <x:c r="M27" s="27"/>
      <x:c r="N27" s="26"/>
      <x:c r="O27" s="27"/>
      <x:c r="P27" s="27"/>
      <x:c r="Q27" s="27"/>
      <x:c r="R27" s="27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 ht="24" customHeight="1">
      <x:c r="C28" s="2" t="str">
        <x:v>Net interest income</x:v>
      </x:c>
      <x:c r="D28" s="2" t="str">
        <x:v>USDm</x:v>
      </x:c>
      <x:c r="E28" s="25" t="n">
        <x:f>'Historical Inputs'!F2526</x:f>
        <x:v>3300</x:v>
      </x:c>
      <x:c r="F28" s="25" t="n">
        <x:f>'Historical Inputs'!F2567</x:f>
        <x:v>3806</x:v>
      </x:c>
      <x:c r="G28" s="25" t="n">
        <x:f>'Historical Inputs'!F2608</x:f>
        <x:v>4694</x:v>
      </x:c>
      <x:c r="H28" s="25" t="n">
        <x:f>'Historical Inputs'!F2649</x:f>
        <x:v>6313</x:v>
      </x:c>
      <x:c r="I28" s="25" t="n">
        <x:f>'Historical Inputs'!F2690</x:f>
        <x:v>8045</x:v>
      </x:c>
      <x:c r="J28" s="25" t="n">
        <x:f>'Historical Inputs'!F2731</x:f>
        <x:v>9327</x:v>
      </x:c>
      <x:c r="K28" s="25" t="n">
        <x:f>'Historical Inputs'!F2772</x:f>
        <x:v>8230</x:v>
      </x:c>
      <x:c r="L28" s="25" t="n">
        <x:f>'Historical Inputs'!F2813</x:f>
        <x:v>8611</x:v>
      </x:c>
      <x:c r="M28" s="25" t="n">
        <x:f>'Historical Inputs'!F2854</x:f>
        <x:v>10046</x:v>
      </x:c>
      <x:c r="N28" s="26" t="str">
        <x:v>n.a.</x:v>
      </x:c>
      <x:c r="O28" s="27"/>
      <x:c r="P28" s="25" t="n">
        <x:f>'Historical Inputs'!F2895</x:f>
        <x:v>4700</x:v>
      </x:c>
      <x:c r="Q28" s="25" t="n">
        <x:f>'Historical Inputs'!F2936</x:f>
        <x:v>5483</x:v>
      </x:c>
      <x:c r="R28" s="27" t="n">
        <x:f>IF(COUNT(M28,Q28,P28)=3,M28+Q28-P28,"n.a.")</x:f>
        <x:v>10829</x:v>
      </x:c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 ht="24" customHeight="1">
      <x:c r="C29" s="2" t="str">
        <x:v>Noninterest Income</x:v>
      </x:c>
      <x:c r="D29" s="2" t="str">
        <x:v>USDm</x:v>
      </x:c>
      <x:c r="E29" s="25" t="n">
        <x:f>'Historical Inputs'!F2527</x:f>
        <x:v>34645</x:v>
      </x:c>
      <x:c r="F29" s="25" t="n">
        <x:f>'Historical Inputs'!F2568</x:f>
        <x:v>36301</x:v>
      </x:c>
      <x:c r="G29" s="25" t="n">
        <x:f>'Historical Inputs'!F2609</x:f>
        <x:v>36844</x:v>
      </x:c>
      <x:c r="H29" s="25" t="n">
        <x:f>'Historical Inputs'!F2650</x:f>
        <x:v>42444</x:v>
      </x:c>
      <x:c r="I29" s="25" t="n">
        <x:f>'Historical Inputs'!F2691</x:f>
        <x:v>51710</x:v>
      </x:c>
      <x:c r="J29" s="25" t="n">
        <x:f>'Historical Inputs'!F2732</x:f>
        <x:v>44341</x:v>
      </x:c>
      <x:c r="K29" s="25" t="n">
        <x:f>'Historical Inputs'!F2773</x:f>
        <x:v>45913</x:v>
      </x:c>
      <x:c r="L29" s="25" t="n">
        <x:f>'Historical Inputs'!F2814</x:f>
        <x:v>53150</x:v>
      </x:c>
      <x:c r="M29" s="25" t="n">
        <x:f>'Historical Inputs'!F2855</x:f>
        <x:v>60599</x:v>
      </x:c>
      <x:c r="N29" s="26" t="str">
        <x:v>n.a.</x:v>
      </x:c>
      <x:c r="O29" s="27"/>
      <x:c r="P29" s="25" t="n">
        <x:f>'Historical Inputs'!F2896</x:f>
        <x:v>29831</x:v>
      </x:c>
      <x:c r="Q29" s="25" t="n">
        <x:f>'Historical Inputs'!F2937</x:f>
        <x:v>36445</x:v>
      </x:c>
      <x:c r="R29" s="27" t="n">
        <x:f>IF(COUNT(M29,Q29,P29)=3,M29+Q29-P29,"n.a.")</x:f>
        <x:v>67213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 ht="24" customHeight="1">
      <x:c r="C30" s="2" t="str">
        <x:v>Net revenue GAAP</x:v>
      </x:c>
      <x:c r="D30" s="2" t="str">
        <x:v>USDm</x:v>
      </x:c>
      <x:c r="E30" s="25" t="n">
        <x:f>IF(COUNT(E28:E29)=2,SUM(E28:E29),'Historical Inputs'!F2528)</x:f>
        <x:v>37945</x:v>
      </x:c>
      <x:c r="F30" s="25" t="n">
        <x:f>IF(COUNT(F28:F29)=2,SUM(F28:F29),'Historical Inputs'!F2569)</x:f>
        <x:v>40107</x:v>
      </x:c>
      <x:c r="G30" s="25" t="n">
        <x:f>IF(COUNT(G28:G29)=2,SUM(G28:G29),'Historical Inputs'!F2610)</x:f>
        <x:v>41538</x:v>
      </x:c>
      <x:c r="H30" s="25" t="n">
        <x:f>IF(COUNT(H28:H29)=2,SUM(H28:H29),'Historical Inputs'!F2651)</x:f>
        <x:v>48757</x:v>
      </x:c>
      <x:c r="I30" s="25" t="n">
        <x:f>IF(COUNT(I28:I29)=2,SUM(I28:I29),'Historical Inputs'!F2692)</x:f>
        <x:v>59755</x:v>
      </x:c>
      <x:c r="J30" s="25" t="n">
        <x:f>IF(COUNT(J28:J29)=2,SUM(J28:J29),'Historical Inputs'!F2733)</x:f>
        <x:v>53668</x:v>
      </x:c>
      <x:c r="K30" s="25" t="n">
        <x:f>IF(COUNT(K28:K29)=2,SUM(K28:K29),'Historical Inputs'!F2774)</x:f>
        <x:v>54143</x:v>
      </x:c>
      <x:c r="L30" s="25" t="n">
        <x:f>IF(COUNT(L28:L29)=2,SUM(L28:L29),'Historical Inputs'!F2815)</x:f>
        <x:v>61761</x:v>
      </x:c>
      <x:c r="M30" s="25" t="n">
        <x:f>IF(COUNT(M28:M29)=2,SUM(M28:M29),'Historical Inputs'!F2856)</x:f>
        <x:v>70645</x:v>
      </x:c>
      <x:c r="N30" s="28" t="n">
        <x:f>'Forecast FY2026'!O12</x:f>
        <x:v>79125.42</x:v>
      </x:c>
      <x:c r="O30" s="27"/>
      <x:c r="P30" s="25" t="n">
        <x:f>IF(COUNT(P28:P29)=2,SUM(P28:P29),'Historical Inputs'!F2897)</x:f>
        <x:v>34531</x:v>
      </x:c>
      <x:c r="Q30" s="25" t="n">
        <x:f>IF(COUNT(Q28:Q29)=2,SUM(Q28:Q29),'Historical Inputs'!F2938)</x:f>
        <x:v>41928</x:v>
      </x:c>
      <x:c r="R30" s="27" t="n">
        <x:f>IF(COUNT(M30,Q30,P30)=3,M30+Q30-P30,"n.a.")</x:f>
        <x:v>78042</x:v>
      </x:c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 ht="24" customHeight="1">
      <x:c r="C31" s="2" t="str">
        <x:v>Noninterest expense</x:v>
      </x:c>
      <x:c r="D31" s="2" t="str">
        <x:v>USDm</x:v>
      </x:c>
      <x:c r="E31" s="25" t="n">
        <x:f>'Historical Inputs'!F2529</x:f>
        <x:v>27542</x:v>
      </x:c>
      <x:c r="F31" s="25" t="n">
        <x:f>'Historical Inputs'!F2570</x:f>
        <x:v>28870</x:v>
      </x:c>
      <x:c r="G31" s="25" t="n">
        <x:f>'Historical Inputs'!F2611</x:f>
        <x:v>30076</x:v>
      </x:c>
      <x:c r="H31" s="25" t="n">
        <x:f>'Historical Inputs'!F2652</x:f>
        <x:v>33578</x:v>
      </x:c>
      <x:c r="I31" s="25" t="n">
        <x:f>'Historical Inputs'!F2693</x:f>
        <x:v>40083</x:v>
      </x:c>
      <x:c r="J31" s="25" t="n">
        <x:f>'Historical Inputs'!F2734</x:f>
        <x:v>39299</x:v>
      </x:c>
      <x:c r="K31" s="25" t="n">
        <x:f>'Historical Inputs'!F2775</x:f>
        <x:v>41798</x:v>
      </x:c>
      <x:c r="L31" s="25" t="n">
        <x:f>'Historical Inputs'!F2816</x:f>
        <x:v>43901</x:v>
      </x:c>
      <x:c r="M31" s="25" t="n">
        <x:f>'Historical Inputs'!F2857</x:f>
        <x:v>48342</x:v>
      </x:c>
      <x:c r="N31" s="28" t="n">
        <x:f>'Forecast FY2026'!P12</x:f>
        <x:v>52167.16</x:v>
      </x:c>
      <x:c r="O31" s="27"/>
      <x:c r="P31" s="25" t="n">
        <x:f>'Historical Inputs'!F2898</x:f>
        <x:v>24034</x:v>
      </x:c>
      <x:c r="Q31" s="25" t="n">
        <x:f>'Historical Inputs'!F2939</x:f>
        <x:v>27373</x:v>
      </x:c>
      <x:c r="R31" s="27" t="n">
        <x:f>IF(COUNT(M31,Q31,P31)=3,M31+Q31-P31,"n.a.")</x:f>
        <x:v>51681</x:v>
      </x:c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 ht="24" customHeight="1">
      <x:c r="C32" s="2" t="str">
        <x:v>Pre-provision net revenue</x:v>
      </x:c>
      <x:c r="D32" s="2" t="str">
        <x:v>USDm</x:v>
      </x:c>
      <x:c r="E32" s="27" t="n">
        <x:f>IF(COUNT(E30,E31)=2,E30-E31,"n.a.")</x:f>
        <x:v>10403</x:v>
      </x:c>
      <x:c r="F32" s="27" t="n">
        <x:f>IF(COUNT(F30,F31)=2,F30-F31,"n.a.")</x:f>
        <x:v>11237</x:v>
      </x:c>
      <x:c r="G32" s="27" t="n">
        <x:f>IF(COUNT(G30,G31)=2,G30-G31,"n.a.")</x:f>
        <x:v>11462</x:v>
      </x:c>
      <x:c r="H32" s="27" t="n">
        <x:f>IF(COUNT(H30,H31)=2,H30-H31,"n.a.")</x:f>
        <x:v>15179</x:v>
      </x:c>
      <x:c r="I32" s="27" t="n">
        <x:f>IF(COUNT(I30,I31)=2,I30-I31,"n.a.")</x:f>
        <x:v>19672</x:v>
      </x:c>
      <x:c r="J32" s="27" t="n">
        <x:f>IF(COUNT(J30,J31)=2,J30-J31,"n.a.")</x:f>
        <x:v>14369</x:v>
      </x:c>
      <x:c r="K32" s="27" t="n">
        <x:f>IF(COUNT(K30,K31)=2,K30-K31,"n.a.")</x:f>
        <x:v>12345</x:v>
      </x:c>
      <x:c r="L32" s="27" t="n">
        <x:f>IF(COUNT(L30,L31)=2,L30-L31,"n.a.")</x:f>
        <x:v>17860</x:v>
      </x:c>
      <x:c r="M32" s="27" t="n">
        <x:f>IF(COUNT(M30,M31)=2,M30-M31,"n.a.")</x:f>
        <x:v>22303</x:v>
      </x:c>
      <x:c r="N32" s="26" t="str">
        <x:v>n.a.</x:v>
      </x:c>
      <x:c r="O32" s="27"/>
      <x:c r="P32" s="27" t="n">
        <x:f>IF(COUNT(P30,P31)=2,P30-P31,"n.a.")</x:f>
        <x:v>10497</x:v>
      </x:c>
      <x:c r="Q32" s="27" t="n">
        <x:f>IF(COUNT(Q30,Q31)=2,Q30-Q31,"n.a.")</x:f>
        <x:v>14555</x:v>
      </x:c>
      <x:c r="R32" s="27" t="n">
        <x:f>IF(COUNT(M32,Q32,P32)=3,M32+Q32-P32,"n.a.")</x:f>
        <x:v>26361</x:v>
      </x:c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 ht="24" customHeight="1">
      <x:c r="C33" s="2" t="str">
        <x:v>Provision / pre-tax bridge residual</x:v>
      </x:c>
      <x:c r="D33" s="2" t="str">
        <x:v>USDm</x:v>
      </x:c>
      <x:c r="E33" s="25" t="n">
        <x:f>IF(ISNUMBER('Historical Inputs'!F2530),'Historical Inputs'!F2530,IF(COUNT(E30,E31,E34)=3,E30-E31-E34,"n.a."))</x:f>
        <x:v>22</x:v>
      </x:c>
      <x:c r="F33" s="25" t="n">
        <x:f>IF(ISNUMBER('Historical Inputs'!F2571),'Historical Inputs'!F2571,IF(COUNT(F30,F31,F34)=3,F30-F31-F34,"n.a."))</x:f>
        <x:v>-24</x:v>
      </x:c>
      <x:c r="G33" s="25" t="n">
        <x:f>IF(ISNUMBER('Historical Inputs'!F2612),'Historical Inputs'!F2612,IF(COUNT(G30,G31,G34)=3,G30-G31-G34,"n.a."))</x:f>
        <x:v>119</x:v>
      </x:c>
      <x:c r="H33" s="25" t="n">
        <x:f>IF(ISNUMBER('Historical Inputs'!F2653),'Historical Inputs'!F2653,IF(COUNT(H30,H31,H34)=3,H30-H31-H34,"n.a."))</x:f>
        <x:v>558</x:v>
      </x:c>
      <x:c r="I33" s="25" t="n">
        <x:f>IF(ISNUMBER('Historical Inputs'!F2694),'Historical Inputs'!F2694,IF(COUNT(I30,I31,I34)=3,I30-I31-I34,"n.a."))</x:f>
        <x:v>-48</x:v>
      </x:c>
      <x:c r="J33" s="25" t="n">
        <x:f>IF(ISNUMBER('Historical Inputs'!F2735),'Historical Inputs'!F2735,IF(COUNT(J30,J31,J34)=3,J30-J31-J34,"n.a."))</x:f>
        <x:v>280</x:v>
      </x:c>
      <x:c r="K33" s="25" t="n">
        <x:f>IF(ISNUMBER('Historical Inputs'!F2776),'Historical Inputs'!F2776,IF(COUNT(K30,K31,K34)=3,K30-K31-K34,"n.a."))</x:f>
        <x:v>532</x:v>
      </x:c>
      <x:c r="L33" s="25" t="n">
        <x:f>IF(ISNUMBER('Historical Inputs'!F2817),'Historical Inputs'!F2817,IF(COUNT(L30,L31,L34)=3,L30-L31-L34,"n.a."))</x:f>
        <x:v>264</x:v>
      </x:c>
      <x:c r="M33" s="25" t="n">
        <x:f>IF(ISNUMBER('Historical Inputs'!F2858),'Historical Inputs'!F2858,IF(COUNT(M30,M31,M34)=3,M30-M31-M34,"n.a."))</x:f>
        <x:v>349</x:v>
      </x:c>
      <x:c r="N33" s="28" t="n">
        <x:f>'Forecast FY2026'!Q12</x:f>
        <x:v>214</x:v>
      </x:c>
      <x:c r="O33" s="27"/>
      <x:c r="P33" s="25" t="n">
        <x:f>IF(ISNUMBER('Historical Inputs'!F2899),'Historical Inputs'!F2899,IF(COUNT(P30,P31,P34)=3,P30-P31-P34,"n.a."))</x:f>
        <x:v>331</x:v>
      </x:c>
      <x:c r="Q33" s="25" t="n">
        <x:f>IF(ISNUMBER('Historical Inputs'!F2940),'Historical Inputs'!F2940,IF(COUNT(Q30,Q31,Q34)=3,Q30-Q31-Q34,"n.a."))</x:f>
        <x:v>196</x:v>
      </x:c>
      <x:c r="R33" s="27" t="n">
        <x:f>IF(COUNT(M33,Q33,P33)=3,M33+Q33-P33,"n.a.")</x:f>
        <x:v>214</x:v>
      </x:c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 ht="24" customHeight="1">
      <x:c r="C34" s="2" t="str">
        <x:v>Income before income taxes</x:v>
      </x:c>
      <x:c r="D34" s="2" t="str">
        <x:v>USDm</x:v>
      </x:c>
      <x:c r="E34" s="25" t="n">
        <x:f>'Historical Inputs'!F2531</x:f>
        <x:v>10403</x:v>
      </x:c>
      <x:c r="F34" s="25" t="n">
        <x:f>'Historical Inputs'!F2572</x:f>
        <x:v>11237</x:v>
      </x:c>
      <x:c r="G34" s="25" t="n">
        <x:f>'Historical Inputs'!F2613</x:f>
        <x:v>11301</x:v>
      </x:c>
      <x:c r="H34" s="25" t="n">
        <x:f>'Historical Inputs'!F2654</x:f>
        <x:v>14418</x:v>
      </x:c>
      <x:c r="I34" s="25" t="n">
        <x:f>'Historical Inputs'!F2695</x:f>
        <x:v>19668</x:v>
      </x:c>
      <x:c r="J34" s="25" t="n">
        <x:f>'Historical Inputs'!F2736</x:f>
        <x:v>14089</x:v>
      </x:c>
      <x:c r="K34" s="25" t="n">
        <x:f>'Historical Inputs'!F2777</x:f>
        <x:v>11813</x:v>
      </x:c>
      <x:c r="L34" s="25" t="n">
        <x:f>'Historical Inputs'!F2818</x:f>
        <x:v>17596</x:v>
      </x:c>
      <x:c r="M34" s="25" t="n">
        <x:f>'Historical Inputs'!F2859</x:f>
        <x:v>21954</x:v>
      </x:c>
      <x:c r="N34" s="26" t="str">
        <x:v>n.a.</x:v>
      </x:c>
      <x:c r="O34" s="27"/>
      <x:c r="P34" s="25" t="n">
        <x:f>'Historical Inputs'!F2900</x:f>
        <x:v>10166</x:v>
      </x:c>
      <x:c r="Q34" s="25" t="n">
        <x:f>'Historical Inputs'!F2941</x:f>
        <x:v>14359</x:v>
      </x:c>
      <x:c r="R34" s="27" t="n">
        <x:f>IF(COUNT(M34,Q34,P34)=3,M34+Q34-P34,"n.a.")</x:f>
        <x:v>26147</x:v>
      </x:c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 ht="24" customHeight="1">
      <x:c r="C35" s="2" t="str">
        <x:v>Tax</x:v>
      </x:c>
      <x:c r="D35" s="2" t="str">
        <x:v>USDm</x:v>
      </x:c>
      <x:c r="E35" s="25" t="n">
        <x:f>'Historical Inputs'!F2532</x:f>
        <x:v>4168</x:v>
      </x:c>
      <x:c r="F35" s="25" t="n">
        <x:f>'Historical Inputs'!F2573</x:f>
        <x:v>2350</x:v>
      </x:c>
      <x:c r="G35" s="25" t="n">
        <x:f>'Historical Inputs'!F2614</x:f>
        <x:v>2064</x:v>
      </x:c>
      <x:c r="H35" s="25" t="n">
        <x:f>'Historical Inputs'!F2655</x:f>
        <x:v>3239</x:v>
      </x:c>
      <x:c r="I35" s="25" t="n">
        <x:f>'Historical Inputs'!F2696</x:f>
        <x:v>4548</x:v>
      </x:c>
      <x:c r="J35" s="25" t="n">
        <x:f>'Historical Inputs'!F2737</x:f>
        <x:v>2910</x:v>
      </x:c>
      <x:c r="K35" s="25" t="n">
        <x:f>'Historical Inputs'!F2778</x:f>
        <x:v>2583</x:v>
      </x:c>
      <x:c r="L35" s="25" t="n">
        <x:f>'Historical Inputs'!F2819</x:f>
        <x:v>4067</x:v>
      </x:c>
      <x:c r="M35" s="25" t="n">
        <x:f>'Historical Inputs'!F2860</x:f>
        <x:v>4929</x:v>
      </x:c>
      <x:c r="N35" s="26" t="str">
        <x:v>n.a.</x:v>
      </x:c>
      <x:c r="O35" s="27"/>
      <x:c r="P35" s="25" t="n">
        <x:f>'Historical Inputs'!F2901</x:f>
        <x:v>2220</x:v>
      </x:c>
      <x:c r="Q35" s="25" t="n">
        <x:f>'Historical Inputs'!F2942</x:f>
        <x:v>3068</x:v>
      </x:c>
      <x:c r="R35" s="27" t="n">
        <x:f>IF(COUNT(M35,Q35,P35)=3,M35+Q35-P35,"n.a.")</x:f>
        <x:v>5777</x:v>
      </x:c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 ht="24" customHeight="1">
      <x:c r="C36" s="2" t="str">
        <x:v>Income available to common shareholders</x:v>
      </x:c>
      <x:c r="D36" s="2" t="str">
        <x:v>USDm</x:v>
      </x:c>
      <x:c r="E36" s="25" t="n">
        <x:f>IF(ISNUMBER('Historical Inputs'!F2534),'Historical Inputs'!F2534,IF(COUNT('Historical Inputs'!F2533,'Historical Inputs'!F2535)=2,'Historical Inputs'!F2533-'Historical Inputs'!F2535,"n.a."))</x:f>
        <x:v>5588</x:v>
      </x:c>
      <x:c r="F36" s="25" t="n">
        <x:f>IF(ISNUMBER('Historical Inputs'!F2575),'Historical Inputs'!F2575,IF(COUNT('Historical Inputs'!F2574,'Historical Inputs'!F2576)=2,'Historical Inputs'!F2574-'Historical Inputs'!F2576,"n.a."))</x:f>
        <x:v>8222</x:v>
      </x:c>
      <x:c r="G36" s="25" t="n">
        <x:f>IF(ISNUMBER('Historical Inputs'!F2616),'Historical Inputs'!F2616,IF(COUNT('Historical Inputs'!F2615,'Historical Inputs'!F2617)=2,'Historical Inputs'!F2615-'Historical Inputs'!F2617,"n.a."))</x:f>
        <x:v>8512</x:v>
      </x:c>
      <x:c r="H36" s="25" t="n">
        <x:f>IF(ISNUMBER('Historical Inputs'!F2657),'Historical Inputs'!F2657,IF(COUNT('Historical Inputs'!F2656,'Historical Inputs'!F2658)=2,'Historical Inputs'!F2656-'Historical Inputs'!F2658,"n.a."))</x:f>
        <x:v>10500</x:v>
      </x:c>
      <x:c r="I36" s="25" t="n">
        <x:f>IF(ISNUMBER('Historical Inputs'!F2698),'Historical Inputs'!F2698,IF(COUNT('Historical Inputs'!F2697,'Historical Inputs'!F2699)=2,'Historical Inputs'!F2697-'Historical Inputs'!F2699,"n.a."))</x:f>
        <x:v>14566</x:v>
      </x:c>
      <x:c r="J36" s="25" t="n">
        <x:f>IF(ISNUMBER('Historical Inputs'!F2739),'Historical Inputs'!F2739,IF(COUNT('Historical Inputs'!F2738,'Historical Inputs'!F2740)=2,'Historical Inputs'!F2738-'Historical Inputs'!F2740,"n.a."))</x:f>
        <x:v>10540</x:v>
      </x:c>
      <x:c r="K36" s="25" t="n">
        <x:f>IF(ISNUMBER('Historical Inputs'!F2780),'Historical Inputs'!F2780,IF(COUNT('Historical Inputs'!F2779,'Historical Inputs'!F2781)=2,'Historical Inputs'!F2779-'Historical Inputs'!F2781,"n.a."))</x:f>
        <x:v>8530</x:v>
      </x:c>
      <x:c r="L36" s="25" t="n">
        <x:f>IF(ISNUMBER('Historical Inputs'!F2821),'Historical Inputs'!F2821,IF(COUNT('Historical Inputs'!F2820,'Historical Inputs'!F2822)=2,'Historical Inputs'!F2820-'Historical Inputs'!F2822,"n.a."))</x:f>
        <x:v>12800</x:v>
      </x:c>
      <x:c r="M36" s="25" t="n">
        <x:f>IF(ISNUMBER('Historical Inputs'!F2862),'Historical Inputs'!F2862,IF(COUNT('Historical Inputs'!F2861,'Historical Inputs'!F2863)=2,'Historical Inputs'!F2861-'Historical Inputs'!F2863,"n.a."))</x:f>
        <x:v>16249</x:v>
      </x:c>
      <x:c r="N36" s="28" t="n">
        <x:f>'Forecast FY2026'!R12</x:f>
        <x:v>20082.6502</x:v>
      </x:c>
      <x:c r="O36" s="27"/>
      <x:c r="P36" s="25" t="n">
        <x:f>IF(ISNUMBER('Historical Inputs'!F2903),'Historical Inputs'!F2903,IF(COUNT('Historical Inputs'!F2902,'Historical Inputs'!F2904)=2,'Historical Inputs'!F2902-'Historical Inputs'!F2904,"n.a."))</x:f>
        <x:v>7549</x:v>
      </x:c>
      <x:c r="Q36" s="25" t="n">
        <x:f>IF(ISNUMBER('Historical Inputs'!F2944),'Historical Inputs'!F2944,IF(COUNT('Historical Inputs'!F2943,'Historical Inputs'!F2945)=2,'Historical Inputs'!F2943-'Historical Inputs'!F2945,"n.a."))</x:f>
        <x:v>10847</x:v>
      </x:c>
      <x:c r="R36" s="27" t="n">
        <x:f>IF(COUNT(M36,Q36,P36)=3,M36+Q36-P36,"n.a.")</x:f>
        <x:v>19547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 ht="24" customHeight="1">
      <x:c r="C37" s="2" t="str">
        <x:v>Parent income / common-income bridge</x:v>
      </x:c>
      <x:c r="D37" s="2" t="str">
        <x:v>USDm</x:v>
      </x:c>
      <x:c r="E37" s="25" t="n">
        <x:f>IF(ISNUMBER('Historical Inputs'!F2533),'Historical Inputs'!F2533,IF(COUNT('Historical Inputs'!F2534,'Historical Inputs'!F2535)=2,'Historical Inputs'!F2534+'Historical Inputs'!F2535,"n.a."))</x:f>
        <x:v>6111</x:v>
      </x:c>
      <x:c r="F37" s="25" t="n">
        <x:f>IF(ISNUMBER('Historical Inputs'!F2574),'Historical Inputs'!F2574,IF(COUNT('Historical Inputs'!F2575,'Historical Inputs'!F2576)=2,'Historical Inputs'!F2575+'Historical Inputs'!F2576,"n.a."))</x:f>
        <x:v>8748</x:v>
      </x:c>
      <x:c r="G37" s="25" t="n">
        <x:f>IF(ISNUMBER('Historical Inputs'!F2615),'Historical Inputs'!F2615,IF(COUNT('Historical Inputs'!F2616,'Historical Inputs'!F2617)=2,'Historical Inputs'!F2616+'Historical Inputs'!F2617,"n.a."))</x:f>
        <x:v>9042</x:v>
      </x:c>
      <x:c r="H37" s="25" t="n">
        <x:f>IF(ISNUMBER('Historical Inputs'!F2656),'Historical Inputs'!F2656,IF(COUNT('Historical Inputs'!F2657,'Historical Inputs'!F2658)=2,'Historical Inputs'!F2657+'Historical Inputs'!F2658,"n.a."))</x:f>
        <x:v>10996</x:v>
      </x:c>
      <x:c r="I37" s="25" t="n">
        <x:f>IF(ISNUMBER('Historical Inputs'!F2697),'Historical Inputs'!F2697,IF(COUNT('Historical Inputs'!F2698,'Historical Inputs'!F2699)=2,'Historical Inputs'!F2698+'Historical Inputs'!F2699,"n.a."))</x:f>
        <x:v>15034</x:v>
      </x:c>
      <x:c r="J37" s="25" t="n">
        <x:f>IF(ISNUMBER('Historical Inputs'!F2738),'Historical Inputs'!F2738,IF(COUNT('Historical Inputs'!F2739,'Historical Inputs'!F2740)=2,'Historical Inputs'!F2739+'Historical Inputs'!F2740,"n.a."))</x:f>
        <x:v>11029</x:v>
      </x:c>
      <x:c r="K37" s="25" t="n">
        <x:f>IF(ISNUMBER('Historical Inputs'!F2779),'Historical Inputs'!F2779,IF(COUNT('Historical Inputs'!F2780,'Historical Inputs'!F2781)=2,'Historical Inputs'!F2780+'Historical Inputs'!F2781,"n.a."))</x:f>
        <x:v>9087</x:v>
      </x:c>
      <x:c r="L37" s="25" t="n">
        <x:f>IF(ISNUMBER('Historical Inputs'!F2820),'Historical Inputs'!F2820,IF(COUNT('Historical Inputs'!F2821,'Historical Inputs'!F2822)=2,'Historical Inputs'!F2821+'Historical Inputs'!F2822,"n.a."))</x:f>
        <x:v>13390</x:v>
      </x:c>
      <x:c r="M37" s="25" t="n">
        <x:f>IF(ISNUMBER('Historical Inputs'!F2861),'Historical Inputs'!F2861,IF(COUNT('Historical Inputs'!F2862,'Historical Inputs'!F2863)=2,'Historical Inputs'!F2862+'Historical Inputs'!F2863,"n.a."))</x:f>
        <x:v>16861</x:v>
      </x:c>
      <x:c r="N37" s="26" t="str">
        <x:v>n.a.</x:v>
      </x:c>
      <x:c r="O37" s="27"/>
      <x:c r="P37" s="25" t="n">
        <x:f>IF(ISNUMBER('Historical Inputs'!F2902),'Historical Inputs'!F2902,IF(COUNT('Historical Inputs'!F2903,'Historical Inputs'!F2904)=2,'Historical Inputs'!F2903+'Historical Inputs'!F2904,"n.a."))</x:f>
        <x:v>7854</x:v>
      </x:c>
      <x:c r="Q37" s="25" t="n">
        <x:f>IF(ISNUMBER('Historical Inputs'!F2943),'Historical Inputs'!F2943,IF(COUNT('Historical Inputs'!F2944,'Historical Inputs'!F2945)=2,'Historical Inputs'!F2944+'Historical Inputs'!F2945,"n.a."))</x:f>
        <x:v>11148</x:v>
      </x:c>
      <x:c r="R37" s="27" t="n">
        <x:f>IF(COUNT(M37,Q37,P37)=3,M37+Q37-P37,"n.a.")</x:f>
        <x:v>20155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 ht="24" customHeight="1">
      <x:c r="C38" s="2" t="str">
        <x:v>Reported diluted EPS</x:v>
      </x:c>
      <x:c r="D38" s="2" t="str">
        <x:v>USD/share</x:v>
      </x:c>
      <x:c r="E38" s="29" t="n">
        <x:f>'Historical Inputs'!F2536</x:f>
        <x:v>3.07</x:v>
      </x:c>
      <x:c r="F38" s="29" t="n">
        <x:f>'Historical Inputs'!F2577</x:f>
        <x:v>4.73</x:v>
      </x:c>
      <x:c r="G38" s="29" t="n">
        <x:f>'Historical Inputs'!F2618</x:f>
        <x:v>5.19</x:v>
      </x:c>
      <x:c r="H38" s="29" t="n">
        <x:f>'Historical Inputs'!F2659</x:f>
        <x:v>6.46</x:v>
      </x:c>
      <x:c r="I38" s="29" t="n">
        <x:f>'Historical Inputs'!F2700</x:f>
        <x:v>8.03</x:v>
      </x:c>
      <x:c r="J38" s="29" t="n">
        <x:f>'Historical Inputs'!F2741</x:f>
        <x:v>6.15</x:v>
      </x:c>
      <x:c r="K38" s="29" t="n">
        <x:f>'Historical Inputs'!F2782</x:f>
        <x:v>5.18</x:v>
      </x:c>
      <x:c r="L38" s="29" t="n">
        <x:f>'Historical Inputs'!F2823</x:f>
        <x:v>7.95</x:v>
      </x:c>
      <x:c r="M38" s="29" t="n">
        <x:f>'Historical Inputs'!F2864</x:f>
        <x:v>10.21</x:v>
      </x:c>
      <x:c r="N38" s="30" t="str">
        <x:v>n.a.</x:v>
      </x:c>
      <x:c r="O38" s="31"/>
      <x:c r="P38" s="29" t="n">
        <x:f>'Historical Inputs'!F2905</x:f>
        <x:v>4.73</x:v>
      </x:c>
      <x:c r="Q38" s="29" t="n">
        <x:f>'Historical Inputs'!F2946</x:f>
        <x:v>6.9</x:v>
      </x:c>
      <x:c r="R38" s="31" t="str">
        <x:v>n.a.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 ht="24" customHeight="1">
      <x:c r="C39" s="2" t="str">
        <x:v>Weighted average diluted shares</x:v>
      </x:c>
      <x:c r="D39" s="2" t="str">
        <x:v>million</x:v>
      </x:c>
      <x:c r="E39" s="25" t="n">
        <x:f>'Historical Inputs'!F2537</x:f>
        <x:v>1821</x:v>
      </x:c>
      <x:c r="F39" s="25" t="n">
        <x:f>'Historical Inputs'!F2578</x:f>
        <x:v>1738</x:v>
      </x:c>
      <x:c r="G39" s="25" t="n">
        <x:f>'Historical Inputs'!F2619</x:f>
        <x:v>1640</x:v>
      </x:c>
      <x:c r="H39" s="25" t="n">
        <x:f>'Historical Inputs'!F2660</x:f>
        <x:v>1624</x:v>
      </x:c>
      <x:c r="I39" s="25" t="n">
        <x:f>'Historical Inputs'!F2701</x:f>
        <x:v>1814</x:v>
      </x:c>
      <x:c r="J39" s="25" t="n">
        <x:f>'Historical Inputs'!F2742</x:f>
        <x:v>1713</x:v>
      </x:c>
      <x:c r="K39" s="25" t="n">
        <x:f>'Historical Inputs'!F2783</x:f>
        <x:v>1646</x:v>
      </x:c>
      <x:c r="L39" s="25" t="n">
        <x:f>'Historical Inputs'!F2824</x:f>
        <x:v>1611</x:v>
      </x:c>
      <x:c r="M39" s="25" t="n">
        <x:f>'Historical Inputs'!F2865</x:f>
        <x:v>1592</x:v>
      </x:c>
      <x:c r="N39" s="28" t="n">
        <x:f>'Forecast FY2026'!S12</x:f>
        <x:v>1572.56</x:v>
      </x:c>
      <x:c r="O39" s="27"/>
      <x:c r="P39" s="25" t="n">
        <x:f>'Historical Inputs'!F2906</x:f>
        <x:v>1596</x:v>
      </x:c>
      <x:c r="Q39" s="25" t="n">
        <x:f>'Historical Inputs'!F2947</x:f>
        <x:v>1573</x:v>
      </x:c>
      <x:c r="R39" s="27" t="n">
        <x:f>IF(COUNT(M39,Q39,P39)=3,M39+Q39/2-P39/2,"n.a.")</x:f>
        <x:v>1580.5</x:v>
      </x:c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 ht="24" customHeight="1">
      <x:c r="C40" s="2" t="str">
        <x:v>Common income / diluted shares</x:v>
      </x:c>
      <x:c r="D40" s="2" t="str">
        <x:v>USD/share</x:v>
      </x:c>
      <x:c r="E40" s="31" t="n">
        <x:f>IF(AND(ISNUMBER(E36),ISNUMBER(E39),E39&lt;&gt;0),E36/E39,"n.a.")</x:f>
        <x:v>3.068643602416255</x:v>
      </x:c>
      <x:c r="F40" s="31" t="n">
        <x:f>IF(AND(ISNUMBER(F36),ISNUMBER(F39),F39&lt;&gt;0),F36/F39,"n.a.")</x:f>
        <x:v>4.7307249712313</x:v>
      </x:c>
      <x:c r="G40" s="31" t="n">
        <x:f>IF(AND(ISNUMBER(G36),ISNUMBER(G39),G39&lt;&gt;0),G36/G39,"n.a.")</x:f>
        <x:v>5.190243902439025</x:v>
      </x:c>
      <x:c r="H40" s="31" t="n">
        <x:f>IF(AND(ISNUMBER(H36),ISNUMBER(H39),H39&lt;&gt;0),H36/H39,"n.a.")</x:f>
        <x:v>6.4655172413793105</x:v>
      </x:c>
      <x:c r="I40" s="31" t="n">
        <x:f>IF(AND(ISNUMBER(I36),ISNUMBER(I39),I39&lt;&gt;0),I36/I39,"n.a.")</x:f>
        <x:v>8.029768467475193</x:v>
      </x:c>
      <x:c r="J40" s="31" t="n">
        <x:f>IF(AND(ISNUMBER(J36),ISNUMBER(J39),J39&lt;&gt;0),J36/J39,"n.a.")</x:f>
        <x:v>6.1529480443666085</x:v>
      </x:c>
      <x:c r="K40" s="31" t="n">
        <x:f>IF(AND(ISNUMBER(K36),ISNUMBER(K39),K39&lt;&gt;0),K36/K39,"n.a.")</x:f>
        <x:v>5.182260024301336</x:v>
      </x:c>
      <x:c r="L40" s="31" t="n">
        <x:f>IF(AND(ISNUMBER(L36),ISNUMBER(L39),L39&lt;&gt;0),L36/L39,"n.a.")</x:f>
        <x:v>7.945375543140906</x:v>
      </x:c>
      <x:c r="M40" s="31" t="n">
        <x:f>IF(AND(ISNUMBER(M36),ISNUMBER(M39),M39&lt;&gt;0),M36/M39,"n.a.")</x:f>
        <x:v>10.206658291457286</x:v>
      </x:c>
      <x:c r="N40" s="32" t="n">
        <x:f>'Forecast FY2026'!T12</x:f>
        <x:v>12.770673424225468</x:v>
      </x:c>
      <x:c r="O40" s="31"/>
      <x:c r="P40" s="31" t="n">
        <x:f>IF(AND(ISNUMBER(P36),ISNUMBER(P39),P39&lt;&gt;0),P36/P39,"n.a.")</x:f>
        <x:v>4.729949874686716</x:v>
      </x:c>
      <x:c r="Q40" s="31" t="n">
        <x:f>IF(AND(ISNUMBER(Q36),ISNUMBER(Q39),Q39&lt;&gt;0),Q36/Q39,"n.a.")</x:f>
        <x:v>6.89574062301335</x:v>
      </x:c>
      <x:c r="R40" s="31" t="n">
        <x:f>IF(AND(ISNUMBER(R36),ISNUMBER(R39),R39&lt;&gt;0),R36/R39,"n.a.")</x:f>
        <x:v>12.367605188231572</x:v>
      </x:c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 ht="24" customHeight="1">
      <x:c r="C41" s="2" t="str">
        <x:v>Dividends per common share</x:v>
      </x:c>
      <x:c r="D41" s="2" t="str">
        <x:v>USD/share</x:v>
      </x:c>
      <x:c r="E41" s="29" t="n">
        <x:f>'Historical Inputs'!F2538</x:f>
        <x:v>0.9</x:v>
      </x:c>
      <x:c r="F41" s="29" t="n">
        <x:f>'Historical Inputs'!F2579</x:f>
        <x:v>1.1</x:v>
      </x:c>
      <x:c r="G41" s="29" t="n">
        <x:f>'Historical Inputs'!F2620</x:f>
        <x:v>1.3</x:v>
      </x:c>
      <x:c r="H41" s="29" t="n">
        <x:f>'Historical Inputs'!F2661</x:f>
        <x:v>1.4</x:v>
      </x:c>
      <x:c r="I41" s="29" t="n">
        <x:f>'Historical Inputs'!F2702</x:f>
        <x:v>2.1</x:v>
      </x:c>
      <x:c r="J41" s="29" t="n">
        <x:f>'Historical Inputs'!F2743</x:f>
        <x:v>2.95</x:v>
      </x:c>
      <x:c r="K41" s="29" t="n">
        <x:f>'Historical Inputs'!F2784</x:f>
        <x:v>3.25</x:v>
      </x:c>
      <x:c r="L41" s="29" t="n">
        <x:f>'Historical Inputs'!F2825</x:f>
        <x:v>3.55</x:v>
      </x:c>
      <x:c r="M41" s="29" t="n">
        <x:f>'Historical Inputs'!F2866</x:f>
        <x:v>3.85</x:v>
      </x:c>
      <x:c r="N41" s="30" t="str">
        <x:v>n.a.</x:v>
      </x:c>
      <x:c r="O41" s="31"/>
      <x:c r="P41" s="29" t="n">
        <x:f>'Historical Inputs'!F2907</x:f>
        <x:v>1.85</x:v>
      </x:c>
      <x:c r="Q41" s="29" t="n">
        <x:f>'Historical Inputs'!F2948</x:f>
        <x:v>2</x:v>
      </x:c>
      <x:c r="R41" s="31" t="n">
        <x:f>IF(COUNT(M41,Q41,P41)=3,M41+Q41-P41,"n.a.")</x:f>
        <x:v>3.9999999999999996</x:v>
      </x:c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 ht="24" customHeight="1">
      <x:c r="C42" s="2" t="str">
        <x:v>Cash common dividends paid</x:v>
      </x:c>
      <x:c r="D42" s="2" t="str">
        <x:v>USDm</x:v>
      </x:c>
      <x:c r="E42" s="25" t="n">
        <x:f>'Historical Inputs'!F2539</x:f>
        <x:v>2085</x:v>
      </x:c>
      <x:c r="F42" s="25" t="n">
        <x:f>'Historical Inputs'!F2580</x:f>
        <x:v>2375</x:v>
      </x:c>
      <x:c r="G42" s="25" t="n">
        <x:f>'Historical Inputs'!F2621</x:f>
        <x:v>2627</x:v>
      </x:c>
      <x:c r="H42" s="25" t="n">
        <x:f>'Historical Inputs'!F2662</x:f>
        <x:v>2739</x:v>
      </x:c>
      <x:c r="I42" s="25" t="n">
        <x:f>'Historical Inputs'!F2703</x:f>
        <x:v>4171</x:v>
      </x:c>
      <x:c r="J42" s="25" t="n">
        <x:f>'Historical Inputs'!F2744</x:f>
        <x:v>5401</x:v>
      </x:c>
      <x:c r="K42" s="25" t="n">
        <x:f>'Historical Inputs'!F2785</x:f>
        <x:v>5763</x:v>
      </x:c>
      <x:c r="L42" s="25" t="n">
        <x:f>'Historical Inputs'!F2826</x:f>
        <x:v>6138</x:v>
      </x:c>
      <x:c r="M42" s="25" t="n">
        <x:f>'Historical Inputs'!F2867</x:f>
        <x:v>6593</x:v>
      </x:c>
      <x:c r="N42" s="26" t="str">
        <x:v>n.a.</x:v>
      </x:c>
      <x:c r="O42" s="27"/>
      <x:c r="P42" s="25" t="n">
        <x:f>'Historical Inputs'!F2908</x:f>
        <x:v>3200</x:v>
      </x:c>
      <x:c r="Q42" s="25" t="n">
        <x:f>'Historical Inputs'!F2949</x:f>
        <x:v>3385</x:v>
      </x:c>
      <x:c r="R42" s="27" t="n">
        <x:f>IF(COUNT(M42,Q42,P42)=3,M42+Q42-P42,"n.a.")</x:f>
        <x:v>6778</x:v>
      </x:c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 ht="24" customHeight="1">
      <x:c r="C43" s="2" t="str">
        <x:v>Common share repurchases paid</x:v>
      </x:c>
      <x:c r="D43" s="2" t="str">
        <x:v>USDm</x:v>
      </x:c>
      <x:c r="E43" s="25" t="str">
        <x:f>'Historical Inputs'!F2540</x:f>
        <x:v>n.a.</x:v>
      </x:c>
      <x:c r="F43" s="25" t="str">
        <x:f>'Historical Inputs'!F2581</x:f>
        <x:v>n.a.</x:v>
      </x:c>
      <x:c r="G43" s="25" t="str">
        <x:f>'Historical Inputs'!F2622</x:f>
        <x:v>n.a.</x:v>
      </x:c>
      <x:c r="H43" s="25" t="str">
        <x:f>'Historical Inputs'!F2663</x:f>
        <x:v>n.a.</x:v>
      </x:c>
      <x:c r="I43" s="25" t="str">
        <x:f>'Historical Inputs'!F2704</x:f>
        <x:v>n.a.</x:v>
      </x:c>
      <x:c r="J43" s="25" t="str">
        <x:f>'Historical Inputs'!F2745</x:f>
        <x:v>n.a.</x:v>
      </x:c>
      <x:c r="K43" s="25" t="str">
        <x:f>'Historical Inputs'!F2786</x:f>
        <x:v>n.a.</x:v>
      </x:c>
      <x:c r="L43" s="25" t="str">
        <x:f>'Historical Inputs'!F2827</x:f>
        <x:v>n.a.</x:v>
      </x:c>
      <x:c r="M43" s="25" t="str">
        <x:f>'Historical Inputs'!F2868</x:f>
        <x:v>n.a.</x:v>
      </x:c>
      <x:c r="N43" s="26" t="str">
        <x:v>n.a.</x:v>
      </x:c>
      <x:c r="O43" s="27"/>
      <x:c r="P43" s="25" t="str">
        <x:f>'Historical Inputs'!F2909</x:f>
        <x:v>n.a.</x:v>
      </x:c>
      <x:c r="Q43" s="25" t="str">
        <x:f>'Historical Inputs'!F2950</x:f>
        <x:v>n.a.</x:v>
      </x:c>
      <x:c r="R43" s="27" t="str">
        <x:f>IF(COUNT(M43,Q43,P43)=3,M43+Q43-P43,"n.a.")</x:f>
        <x:v>n.a.</x:v>
      </x:c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 ht="24" customHeight="1">
      <x:c r="C44" s="2" t="str">
        <x:v>Gross loan charge-offs</x:v>
      </x:c>
      <x:c r="D44" s="2" t="str">
        <x:v>USDm</x:v>
      </x:c>
      <x:c r="E44" s="25" t="str">
        <x:f>'Historical Inputs'!F2541</x:f>
        <x:v>n.a.</x:v>
      </x:c>
      <x:c r="F44" s="25" t="str">
        <x:f>'Historical Inputs'!F2582</x:f>
        <x:v>n.a.</x:v>
      </x:c>
      <x:c r="G44" s="25" t="str">
        <x:f>'Historical Inputs'!F2623</x:f>
        <x:v>n.a.</x:v>
      </x:c>
      <x:c r="H44" s="25" t="str">
        <x:f>'Historical Inputs'!F2664</x:f>
        <x:v>n.a.</x:v>
      </x:c>
      <x:c r="I44" s="25" t="str">
        <x:f>'Historical Inputs'!F2705</x:f>
        <x:v>n.a.</x:v>
      </x:c>
      <x:c r="J44" s="25" t="str">
        <x:f>'Historical Inputs'!F2746</x:f>
        <x:v>n.a.</x:v>
      </x:c>
      <x:c r="K44" s="25" t="str">
        <x:f>'Historical Inputs'!F2787</x:f>
        <x:v>n.a.</x:v>
      </x:c>
      <x:c r="L44" s="25" t="str">
        <x:f>'Historical Inputs'!F2828</x:f>
        <x:v>n.a.</x:v>
      </x:c>
      <x:c r="M44" s="25" t="str">
        <x:f>'Historical Inputs'!F2869</x:f>
        <x:v>n.a.</x:v>
      </x:c>
      <x:c r="N44" s="26" t="str">
        <x:v>n.a.</x:v>
      </x:c>
      <x:c r="O44" s="27"/>
      <x:c r="P44" s="25" t="str">
        <x:f>'Historical Inputs'!F2910</x:f>
        <x:v>n.a.</x:v>
      </x:c>
      <x:c r="Q44" s="25" t="str">
        <x:f>'Historical Inputs'!F2951</x:f>
        <x:v>n.a.</x:v>
      </x:c>
      <x:c r="R44" s="27" t="str">
        <x:f>IF(COUNT(M44,Q44,P44)=3,M44+Q44-P44,"n.a.")</x:f>
        <x:v>n.a.</x:v>
      </x:c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 ht="24" customHeight="1">
      <x:c r="C45" s="2" t="str">
        <x:v>Loan recoveries</x:v>
      </x:c>
      <x:c r="D45" s="2" t="str">
        <x:v>USDm</x:v>
      </x:c>
      <x:c r="E45" s="25" t="str">
        <x:f>'Historical Inputs'!F2542</x:f>
        <x:v>n.a.</x:v>
      </x:c>
      <x:c r="F45" s="25" t="str">
        <x:f>'Historical Inputs'!F2583</x:f>
        <x:v>n.a.</x:v>
      </x:c>
      <x:c r="G45" s="25" t="str">
        <x:f>'Historical Inputs'!F2624</x:f>
        <x:v>n.a.</x:v>
      </x:c>
      <x:c r="H45" s="25" t="str">
        <x:f>'Historical Inputs'!F2665</x:f>
        <x:v>n.a.</x:v>
      </x:c>
      <x:c r="I45" s="25" t="str">
        <x:f>'Historical Inputs'!F2706</x:f>
        <x:v>n.a.</x:v>
      </x:c>
      <x:c r="J45" s="25" t="str">
        <x:f>'Historical Inputs'!F2747</x:f>
        <x:v>n.a.</x:v>
      </x:c>
      <x:c r="K45" s="25" t="str">
        <x:f>'Historical Inputs'!F2788</x:f>
        <x:v>n.a.</x:v>
      </x:c>
      <x:c r="L45" s="25" t="str">
        <x:f>'Historical Inputs'!F2829</x:f>
        <x:v>n.a.</x:v>
      </x:c>
      <x:c r="M45" s="25" t="str">
        <x:f>'Historical Inputs'!F2870</x:f>
        <x:v>n.a.</x:v>
      </x:c>
      <x:c r="N45" s="26" t="str">
        <x:v>n.a.</x:v>
      </x:c>
      <x:c r="O45" s="27"/>
      <x:c r="P45" s="25" t="str">
        <x:f>'Historical Inputs'!F2911</x:f>
        <x:v>n.a.</x:v>
      </x:c>
      <x:c r="Q45" s="25" t="str">
        <x:f>'Historical Inputs'!F2952</x:f>
        <x:v>n.a.</x:v>
      </x:c>
      <x:c r="R45" s="27" t="str">
        <x:f>IF(COUNT(M45,Q45,P45)=3,M45+Q45-P45,"n.a.")</x:f>
        <x:v>n.a.</x:v>
      </x:c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 ht="24" customHeight="1">
      <x:c r="C46" s="2" t="str">
        <x:v>Net loan charge-offs</x:v>
      </x:c>
      <x:c r="D46" s="2" t="str">
        <x:v>USDm</x:v>
      </x:c>
      <x:c r="E46" s="27" t="str">
        <x:f>IF(COUNT(E44,E45)=2,E44-E45,"n.a.")</x:f>
        <x:v>n.a.</x:v>
      </x:c>
      <x:c r="F46" s="27" t="str">
        <x:f>IF(COUNT(F44,F45)=2,F44-F45,"n.a.")</x:f>
        <x:v>n.a.</x:v>
      </x:c>
      <x:c r="G46" s="27" t="str">
        <x:f>IF(COUNT(G44,G45)=2,G44-G45,"n.a.")</x:f>
        <x:v>n.a.</x:v>
      </x:c>
      <x:c r="H46" s="27" t="str">
        <x:f>IF(COUNT(H44,H45)=2,H44-H45,"n.a.")</x:f>
        <x:v>n.a.</x:v>
      </x:c>
      <x:c r="I46" s="27" t="str">
        <x:f>IF(COUNT(I44,I45)=2,I44-I45,"n.a.")</x:f>
        <x:v>n.a.</x:v>
      </x:c>
      <x:c r="J46" s="27" t="str">
        <x:f>IF(COUNT(J44,J45)=2,J44-J45,"n.a.")</x:f>
        <x:v>n.a.</x:v>
      </x:c>
      <x:c r="K46" s="27" t="str">
        <x:f>IF(COUNT(K44,K45)=2,K44-K45,"n.a.")</x:f>
        <x:v>n.a.</x:v>
      </x:c>
      <x:c r="L46" s="27" t="str">
        <x:f>IF(COUNT(L44,L45)=2,L44-L45,"n.a.")</x:f>
        <x:v>n.a.</x:v>
      </x:c>
      <x:c r="M46" s="27" t="str">
        <x:f>IF(COUNT(M44,M45)=2,M44-M45,"n.a.")</x:f>
        <x:v>n.a.</x:v>
      </x:c>
      <x:c r="N46" s="26" t="str">
        <x:v>n.a.</x:v>
      </x:c>
      <x:c r="O46" s="27"/>
      <x:c r="P46" s="27" t="str">
        <x:f>IF(COUNT(P44,P45)=2,P44-P45,"n.a.")</x:f>
        <x:v>n.a.</x:v>
      </x:c>
      <x:c r="Q46" s="27" t="str">
        <x:f>IF(COUNT(Q44,Q45)=2,Q44-Q45,"n.a.")</x:f>
        <x:v>n.a.</x:v>
      </x:c>
      <x:c r="R46" s="27" t="str">
        <x:f>IF(COUNT(M46,Q46,P46)=3,M46+Q46-P46,"n.a.")</x:f>
        <x:v>n.a.</x:v>
      </x:c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 ht="24" customHeight="1">
      <x:c r="C47" s="4" t="str">
        <x:v>Actual standardized CET1 ratio</x:v>
      </x:c>
      <x:c r="D47" s="4" t="str">
        <x:v>%</x:v>
      </x:c>
      <x:c r="E47" s="35" t="n">
        <x:f>'Historical Inputs'!F2544</x:f>
        <x:v>0.165</x:v>
      </x:c>
      <x:c r="F47" s="35" t="n">
        <x:f>'Historical Inputs'!F2585</x:f>
        <x:v>0.169</x:v>
      </x:c>
      <x:c r="G47" s="35" t="n">
        <x:f>'Historical Inputs'!F2626</x:f>
        <x:v>0.164</x:v>
      </x:c>
      <x:c r="H47" s="35" t="n">
        <x:f>'Historical Inputs'!F2667</x:f>
        <x:v>0.174</x:v>
      </x:c>
      <x:c r="I47" s="35" t="n">
        <x:f>'Historical Inputs'!F2708</x:f>
        <x:v>0.16</x:v>
      </x:c>
      <x:c r="J47" s="35" t="n">
        <x:f>'Historical Inputs'!F2749</x:f>
        <x:v>0.153</x:v>
      </x:c>
      <x:c r="K47" s="35" t="n">
        <x:f>'Historical Inputs'!F2790</x:f>
        <x:v>0.152</x:v>
      </x:c>
      <x:c r="L47" s="35" t="n">
        <x:f>'Historical Inputs'!F2831</x:f>
        <x:v>0.159</x:v>
      </x:c>
      <x:c r="M47" s="35" t="n">
        <x:f>'Historical Inputs'!F2872</x:f>
        <x:v>0.15</x:v>
      </x:c>
      <x:c r="N47" s="36" t="str">
        <x:v>n.a.</x:v>
      </x:c>
      <x:c r="O47" s="37"/>
      <x:c r="P47" s="35" t="n">
        <x:f>'Historical Inputs'!F2913</x:f>
        <x:v>0.15</x:v>
      </x:c>
      <x:c r="Q47" s="35" t="n">
        <x:f>'Historical Inputs'!F2954</x:f>
        <x:v>0.149</x:v>
      </x:c>
      <x:c r="R47" s="37" t="n">
        <x:f>Q47</x:f>
        <x:v>0.149</x:v>
      </x:c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 ht="24" customHeight="1">
      <x:c r="C48" s="4" t="str">
        <x:v>Return on two-point common equity</x:v>
      </x:c>
      <x:c r="D48" s="4" t="str">
        <x:v>%</x:v>
      </x:c>
      <x:c r="E48" s="37" t="n">
        <x:f>IF(COUNT(E36,E11,$U$62)=3,E36/AVERAGE(E11,$U$62),"n.a.")</x:f>
        <x:v>0.0813514472783515</x:v>
      </x:c>
      <x:c r="F48" s="37" t="n">
        <x:f>IF(COUNT(F36,F11,E11)=3,F36/AVERAGE(F11,E11),"n.a.")</x:f>
        <x:v>0.1169561029122667</x:v>
      </x:c>
      <x:c r="G48" s="37" t="n">
        <x:f>IF(COUNT(G36,G11,F11)=3,G36/AVERAGE(G11,F11),"n.a.")</x:f>
        <x:v>0.11760560947808366</x:v>
      </x:c>
      <x:c r="H48" s="37" t="n">
        <x:f>IF(COUNT(H36,H11,G11)=3,H36/AVERAGE(H11,G11),"n.a.")</x:f>
        <x:v>0.12684223242329065</x:v>
      </x:c>
      <x:c r="I48" s="37" t="n">
        <x:f>IF(COUNT(I36,I11,H11)=3,I36/AVERAGE(I11,H11),"n.a.")</x:f>
        <x:v>0.15314737517216725</x:v>
      </x:c>
      <x:c r="J48" s="37" t="n">
        <x:f>IF(COUNT(J36,J11,I11)=3,J36/AVERAGE(J11,I11),"n.a.")</x:f>
        <x:v>0.11148602193757205</x:v>
      </x:c>
      <x:c r="K48" s="37" t="n">
        <x:f>IF(COUNT(K36,K11,J11)=3,K36/AVERAGE(K11,J11),"n.a.")</x:f>
        <x:v>0.09390188189058725</x:v>
      </x:c>
      <x:c r="L48" s="37" t="n">
        <x:f>IF(COUNT(L36,L11,K11)=3,L36/AVERAGE(L11,K11),"n.a.")</x:f>
        <x:v>0.1383417365130317</x:v>
      </x:c>
      <x:c r="M48" s="37" t="n">
        <x:f>IF(COUNT(M36,M11,L11)=3,M36/AVERAGE(M11,L11),"n.a.")</x:f>
        <x:v>0.16526395549294914</x:v>
      </x:c>
      <x:c r="N48" s="36" t="str">
        <x:v>n.a.</x:v>
      </x:c>
      <x:c r="O48" s="37"/>
      <x:c r="P48" s="37" t="str">
        <x:v>n.a.</x:v>
      </x:c>
      <x:c r="Q48" s="37" t="str">
        <x:v>n.a.</x:v>
      </x:c>
      <x:c r="R48" s="37" t="n">
        <x:f>IF(COUNT(R36,P11,Q11)=3,R36/AVERAGE(P11,Q11),"n.a.")</x:f>
        <x:v>0.19069034646583388</x:v>
      </x:c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 ht="24" customHeight="1">
      <x:c r="C49" s="4" t="str">
        <x:v>Return on two-point tangible equity</x:v>
      </x:c>
      <x:c r="D49" s="4" t="str">
        <x:v>%</x:v>
      </x:c>
      <x:c r="E49" s="37" t="n">
        <x:f>IF(COUNT(E36,E15,$U$63)=3,E36/AVERAGE(E15,$U$63),"n.a.")</x:f>
        <x:v>0.09387380994618887</x:v>
      </x:c>
      <x:c r="F49" s="37" t="n">
        <x:f>IF(COUNT(F36,F15,E15)=3,F36/AVERAGE(F15,E15),"n.a.")</x:f>
        <x:v>0.13401085256459155</x:v>
      </x:c>
      <x:c r="G49" s="37" t="n">
        <x:f>IF(COUNT(G36,G15,F15)=3,G36/AVERAGE(G15,F15),"n.a.")</x:f>
        <x:v>0.13440813522923759</x:v>
      </x:c>
      <x:c r="H49" s="37" t="n">
        <x:f>IF(COUNT(H36,H15,G15)=3,H36/AVERAGE(H15,G15),"n.a.")</x:f>
        <x:v>0.15031297308324118</x:v>
      </x:c>
      <x:c r="I49" s="37" t="n">
        <x:f>IF(COUNT(I36,I15,H15)=3,I36/AVERAGE(I15,H15),"n.a.")</x:f>
        <x:v>0.1962781533360077</x:v>
      </x:c>
      <x:c r="J49" s="37" t="n">
        <x:f>IF(COUNT(J36,J15,I15)=3,J36/AVERAGE(J15,I15),"n.a.")</x:f>
        <x:v>0.15101041585030542</x:v>
      </x:c>
      <x:c r="K49" s="37" t="n">
        <x:f>IF(COUNT(K36,K15,J15)=3,K36/AVERAGE(K15,J15),"n.a.")</x:f>
        <x:v>0.12766734768391153</x:v>
      </x:c>
      <x:c r="L49" s="37" t="n">
        <x:f>IF(COUNT(L36,L15,K15)=3,L36/AVERAGE(L15,K15),"n.a.")</x:f>
        <x:v>0.1853238218871797</x:v>
      </x:c>
      <x:c r="M49" s="37" t="n">
        <x:f>IF(COUNT(M36,M15,L15)=3,M36/AVERAGE(M15,L15),"n.a.")</x:f>
        <x:v>0.21557508063579328</x:v>
      </x:c>
      <x:c r="N49" s="36" t="str">
        <x:v>n.a.</x:v>
      </x:c>
      <x:c r="O49" s="37"/>
      <x:c r="P49" s="37" t="str">
        <x:v>n.a.</x:v>
      </x:c>
      <x:c r="Q49" s="37" t="str">
        <x:v>n.a.</x:v>
      </x:c>
      <x:c r="R49" s="37" t="n">
        <x:f>IF(COUNT(R36,P15,Q15)=3,R36/AVERAGE(P15,Q15),"n.a.")</x:f>
        <x:v>0.24568624359526184</x:v>
      </x:c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 ht="24" customHeight="1">
      <x:c r="C50" s="4" t="str">
        <x:v>Return on two-point assets</x:v>
      </x:c>
      <x:c r="D50" s="4" t="str">
        <x:v>%</x:v>
      </x:c>
      <x:c r="E50" s="37" t="n">
        <x:f>IF(COUNT(E36,E7,$U$64)=3,E36/AVERAGE(E7,$U$64),"n.a.")</x:f>
        <x:v>0.006705538309047557</x:v>
      </x:c>
      <x:c r="F50" s="37" t="n">
        <x:f>IF(COUNT(F36,F7,E7)=3,F36/AVERAGE(F7,E7),"n.a.")</x:f>
        <x:v>0.009643081657737453</x:v>
      </x:c>
      <x:c r="G50" s="37" t="n">
        <x:f>IF(COUNT(G36,G7,F7)=3,G36/AVERAGE(G7,F7),"n.a.")</x:f>
        <x:v>0.00973378464916293</x:v>
      </x:c>
      <x:c r="H50" s="37" t="n">
        <x:f>IF(COUNT(H36,H7,G7)=3,H36/AVERAGE(H7,G7),"n.a.")</x:f>
        <x:v>0.010441055023862783</x:v>
      </x:c>
      <x:c r="I50" s="37" t="n">
        <x:f>IF(COUNT(I36,I7,H7)=3,I36/AVERAGE(I7,H7),"n.a.")</x:f>
        <x:v>0.01264408624645291</x:v>
      </x:c>
      <x:c r="J50" s="37" t="n">
        <x:f>IF(COUNT(J36,J7,I7)=3,J36/AVERAGE(J7,I7),"n.a.")</x:f>
        <x:v>0.008900632544478884</x:v>
      </x:c>
      <x:c r="K50" s="37" t="n">
        <x:f>IF(COUNT(K36,K7,J7)=3,K36/AVERAGE(K7,J7),"n.a.")</x:f>
        <x:v>0.0071864137183835705</x:v>
      </x:c>
      <x:c r="L50" s="37" t="n">
        <x:f>IF(COUNT(L36,L7,K7)=3,L36/AVERAGE(L7,K7),"n.a.")</x:f>
        <x:v>0.010627857274519214</x:v>
      </x:c>
      <x:c r="M50" s="37" t="n">
        <x:f>IF(COUNT(M36,M7,L7)=3,M36/AVERAGE(M7,L7),"n.a.")</x:f>
        <x:v>0.012331610975581529</x:v>
      </x:c>
      <x:c r="N50" s="36" t="str">
        <x:v>n.a.</x:v>
      </x:c>
      <x:c r="O50" s="37"/>
      <x:c r="P50" s="37" t="str">
        <x:v>n.a.</x:v>
      </x:c>
      <x:c r="Q50" s="37" t="str">
        <x:v>n.a.</x:v>
      </x:c>
      <x:c r="R50" s="37" t="n">
        <x:f>IF(COUNT(R36,P7,Q7)=3,R36/AVERAGE(P7,Q7),"n.a.")</x:f>
        <x:v>0.012906880885541315</x:v>
      </x:c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 ht="24" customHeight="1">
      <x:c r="C51" s="4" t="str">
        <x:v>Noninterest expense / net revenue</x:v>
      </x:c>
      <x:c r="D51" s="4" t="str">
        <x:v>%</x:v>
      </x:c>
      <x:c r="E51" s="37" t="n">
        <x:f>IF(AND(ISNUMBER(E31),ISNUMBER(E30),E30&lt;&gt;0),E31/E30,"n.a.")</x:f>
        <x:v>0.72584003162472</x:v>
      </x:c>
      <x:c r="F51" s="37" t="n">
        <x:f>IF(AND(ISNUMBER(F31),ISNUMBER(F30),F30&lt;&gt;0),F31/F30,"n.a.")</x:f>
        <x:v>0.7198244695439698</x:v>
      </x:c>
      <x:c r="G51" s="37" t="n">
        <x:f>IF(AND(ISNUMBER(G31),ISNUMBER(G30),G30&lt;&gt;0),G31/G30,"n.a.")</x:f>
        <x:v>0.724059896961818</x:v>
      </x:c>
      <x:c r="H51" s="37" t="n">
        <x:f>IF(AND(ISNUMBER(H31),ISNUMBER(H30),H30&lt;&gt;0),H31/H30,"n.a.")</x:f>
        <x:v>0.6886805997087597</x:v>
      </x:c>
      <x:c r="I51" s="37" t="n">
        <x:f>IF(AND(ISNUMBER(I31),ISNUMBER(I30),I30&lt;&gt;0),I31/I30,"n.a.")</x:f>
        <x:v>0.6707890553091791</x:v>
      </x:c>
      <x:c r="J51" s="37" t="n">
        <x:f>IF(AND(ISNUMBER(J31),ISNUMBER(J30),J30&lt;&gt;0),J31/J30,"n.a.")</x:f>
        <x:v>0.7322613102780056</x:v>
      </x:c>
      <x:c r="K51" s="37" t="n">
        <x:f>IF(AND(ISNUMBER(K31),ISNUMBER(K30),K30&lt;&gt;0),K31/K30,"n.a.")</x:f>
        <x:v>0.7719926860351292</x:v>
      </x:c>
      <x:c r="L51" s="37" t="n">
        <x:f>IF(AND(ISNUMBER(L31),ISNUMBER(L30),L30&lt;&gt;0),L31/L30,"n.a.")</x:f>
        <x:v>0.7108207444827642</x:v>
      </x:c>
      <x:c r="M51" s="37" t="n">
        <x:f>IF(AND(ISNUMBER(M31),ISNUMBER(M30),M30&lt;&gt;0),M31/M30,"n.a.")</x:f>
        <x:v>0.6842947130016278</x:v>
      </x:c>
      <x:c r="N51" s="36" t="str">
        <x:v>n.a.</x:v>
      </x:c>
      <x:c r="O51" s="37"/>
      <x:c r="P51" s="37" t="n">
        <x:f>IF(AND(ISNUMBER(P31),ISNUMBER(P30),P30&lt;&gt;0),P31/P30,"n.a.")</x:f>
        <x:v>0.6960122788219282</x:v>
      </x:c>
      <x:c r="Q51" s="37" t="n">
        <x:f>IF(AND(ISNUMBER(Q31),ISNUMBER(Q30),Q30&lt;&gt;0),Q31/Q30,"n.a.")</x:f>
        <x:v>0.6528572791452013</x:v>
      </x:c>
      <x:c r="R51" s="37" t="n">
        <x:f>IF(AND(ISNUMBER(R31),ISNUMBER(R30),R30&lt;&gt;0),R31/R30,"n.a.")</x:f>
        <x:v>0.6622203428922888</x:v>
      </x:c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 ht="24" customHeight="1">
      <x:c r="C52" s="4" t="str">
        <x:v>Gross loans / deposits</x:v>
      </x:c>
      <x:c r="D52" s="4" t="str">
        <x:v>%</x:v>
      </x:c>
      <x:c r="E52" s="37" t="str">
        <x:f>IF(AND(ISNUMBER(E21),ISNUMBER(E24),E24&lt;&gt;0),E21/E24,"n.a.")</x:f>
        <x:v>n.a.</x:v>
      </x:c>
      <x:c r="F52" s="37" t="str">
        <x:f>IF(AND(ISNUMBER(F21),ISNUMBER(F24),F24&lt;&gt;0),F21/F24,"n.a.")</x:f>
        <x:v>n.a.</x:v>
      </x:c>
      <x:c r="G52" s="37" t="str">
        <x:f>IF(AND(ISNUMBER(G21),ISNUMBER(G24),G24&lt;&gt;0),G21/G24,"n.a.")</x:f>
        <x:v>n.a.</x:v>
      </x:c>
      <x:c r="H52" s="37" t="str">
        <x:f>IF(AND(ISNUMBER(H21),ISNUMBER(H24),H24&lt;&gt;0),H21/H24,"n.a.")</x:f>
        <x:v>n.a.</x:v>
      </x:c>
      <x:c r="I52" s="37" t="n">
        <x:f>IF(AND(ISNUMBER(I21),ISNUMBER(I24),I24&lt;&gt;0),I21/I24,"n.a.")</x:f>
        <x:v>0.5033633125607784</x:v>
      </x:c>
      <x:c r="J52" s="37" t="n">
        <x:f>IF(AND(ISNUMBER(J21),ISNUMBER(J24),J24&lt;&gt;0),J21/J24,"n.a.")</x:f>
        <x:v>0.5603203176258811</x:v>
      </x:c>
      <x:c r="K52" s="37" t="n">
        <x:f>IF(AND(ISNUMBER(K21),ISNUMBER(K24),K24&lt;&gt;0),K21/K24,"n.a.")</x:f>
        <x:v>0.5814430762583711</x:v>
      </x:c>
      <x:c r="L52" s="37" t="n">
        <x:f>IF(AND(ISNUMBER(L21),ISNUMBER(L24),L24&lt;&gt;0),L21/L24,"n.a.")</x:f>
        <x:v>0.6034462124375344</x:v>
      </x:c>
      <x:c r="M52" s="37" t="n">
        <x:f>IF(AND(ISNUMBER(M21),ISNUMBER(M24),M24&lt;&gt;0),M21/M24,"n.a.")</x:f>
        <x:v>0.649427348185299</x:v>
      </x:c>
      <x:c r="N52" s="36" t="str">
        <x:v>n.a.</x:v>
      </x:c>
      <x:c r="O52" s="37"/>
      <x:c r="P52" s="37" t="n">
        <x:f>IF(AND(ISNUMBER(P21),ISNUMBER(P24),P24&lt;&gt;0),P21/P24,"n.a.")</x:f>
        <x:v>0.634154046078736</x:v>
      </x:c>
      <x:c r="Q52" s="37" t="n">
        <x:f>IF(AND(ISNUMBER(Q21),ISNUMBER(Q24),Q24&lt;&gt;0),Q21/Q24,"n.a.")</x:f>
        <x:v>0.7104320417514819</x:v>
      </x:c>
      <x:c r="R52" s="37" t="n">
        <x:f>Q52</x:f>
        <x:v>0.7104320417514819</x:v>
      </x:c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 ht="24" customHeight="1">
      <x:c r="C53" s="4" t="str">
        <x:v>Loan allowance / gross loans</x:v>
      </x:c>
      <x:c r="D53" s="4" t="str">
        <x:v>%</x:v>
      </x:c>
      <x:c r="E53" s="37" t="str">
        <x:f>IF(AND(ISNUMBER(E23),ISNUMBER(E21),E21&lt;&gt;0),E23/E21,"n.a.")</x:f>
        <x:v>n.a.</x:v>
      </x:c>
      <x:c r="F53" s="37" t="str">
        <x:f>IF(AND(ISNUMBER(F23),ISNUMBER(F21),F21&lt;&gt;0),F23/F21,"n.a.")</x:f>
        <x:v>n.a.</x:v>
      </x:c>
      <x:c r="G53" s="37" t="str">
        <x:f>IF(AND(ISNUMBER(G23),ISNUMBER(G21),G21&lt;&gt;0),G23/G21,"n.a.")</x:f>
        <x:v>n.a.</x:v>
      </x:c>
      <x:c r="H53" s="37" t="str">
        <x:f>IF(AND(ISNUMBER(H23),ISNUMBER(H21),H21&lt;&gt;0),H23/H21,"n.a.")</x:f>
        <x:v>n.a.</x:v>
      </x:c>
      <x:c r="I53" s="37" t="n">
        <x:f>IF(AND(ISNUMBER(I23),ISNUMBER(I21),I21&lt;&gt;0),I23/I21,"n.a.")</x:f>
        <x:v>0.0037380827179405106</x:v>
      </x:c>
      <x:c r="J53" s="37" t="n">
        <x:f>IF(AND(ISNUMBER(J23),ISNUMBER(J21),J21&lt;&gt;0),J23/J21,"n.a.")</x:f>
        <x:v>0.004198442723032887</x:v>
      </x:c>
      <x:c r="K53" s="37" t="n">
        <x:f>IF(AND(ISNUMBER(K23),ISNUMBER(K21),K21&lt;&gt;0),K23/K21,"n.a.")</x:f>
        <x:v>0.005714872356443775</x:v>
      </x:c>
      <x:c r="L53" s="37" t="n">
        <x:f>IF(AND(ISNUMBER(L23),ISNUMBER(L21),L21&lt;&gt;0),L23/L21,"n.a.")</x:f>
        <x:v>0.004698104892022917</x:v>
      </x:c>
      <x:c r="M53" s="37" t="n">
        <x:f>IF(AND(ISNUMBER(M23),ISNUMBER(M21),M21&lt;&gt;0),M23/M21,"n.a.")</x:f>
        <x:v>0.004194892014882232</x:v>
      </x:c>
      <x:c r="N53" s="36" t="str">
        <x:v>n.a.</x:v>
      </x:c>
      <x:c r="O53" s="37"/>
      <x:c r="P53" s="37" t="n">
        <x:f>IF(AND(ISNUMBER(P23),ISNUMBER(P21),P21&lt;&gt;0),P23/P21,"n.a.")</x:f>
        <x:v>0.005147311936822922</x:v>
      </x:c>
      <x:c r="Q53" s="37" t="n">
        <x:f>IF(AND(ISNUMBER(Q23),ISNUMBER(Q21),Q21&lt;&gt;0),Q23/Q21,"n.a.")</x:f>
        <x:v>0.0039381384091561715</x:v>
      </x:c>
      <x:c r="R53" s="37" t="n">
        <x:f>Q53</x:f>
        <x:v>0.0039381384091561715</x:v>
      </x:c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 ht="24" customHeight="1">
      <x:c r="C54" s="4" t="str">
        <x:v>Net charge-offs / period-end loans</x:v>
      </x:c>
      <x:c r="D54" s="4" t="str">
        <x:v>%</x:v>
      </x:c>
      <x:c r="E54" s="37" t="str">
        <x:f>IF(AND(ISNUMBER(E46),ISNUMBER(E21),E21&lt;&gt;0),E46/E21,"n.a.")</x:f>
        <x:v>n.a.</x:v>
      </x:c>
      <x:c r="F54" s="37" t="str">
        <x:f>IF(AND(ISNUMBER(F46),ISNUMBER(F21),F21&lt;&gt;0),F46/F21,"n.a.")</x:f>
        <x:v>n.a.</x:v>
      </x:c>
      <x:c r="G54" s="37" t="str">
        <x:f>IF(AND(ISNUMBER(G46),ISNUMBER(G21),G21&lt;&gt;0),G46/G21,"n.a.")</x:f>
        <x:v>n.a.</x:v>
      </x:c>
      <x:c r="H54" s="37" t="str">
        <x:f>IF(AND(ISNUMBER(H46),ISNUMBER(H21),H21&lt;&gt;0),H46/H21,"n.a.")</x:f>
        <x:v>n.a.</x:v>
      </x:c>
      <x:c r="I54" s="37" t="str">
        <x:f>IF(AND(ISNUMBER(I46),ISNUMBER(I21),I21&lt;&gt;0),I46/I21,"n.a.")</x:f>
        <x:v>n.a.</x:v>
      </x:c>
      <x:c r="J54" s="37" t="str">
        <x:f>IF(AND(ISNUMBER(J46),ISNUMBER(J21),J21&lt;&gt;0),J46/J21,"n.a.")</x:f>
        <x:v>n.a.</x:v>
      </x:c>
      <x:c r="K54" s="37" t="str">
        <x:f>IF(AND(ISNUMBER(K46),ISNUMBER(K21),K21&lt;&gt;0),K46/K21,"n.a.")</x:f>
        <x:v>n.a.</x:v>
      </x:c>
      <x:c r="L54" s="37" t="str">
        <x:f>IF(AND(ISNUMBER(L46),ISNUMBER(L21),L21&lt;&gt;0),L46/L21,"n.a.")</x:f>
        <x:v>n.a.</x:v>
      </x:c>
      <x:c r="M54" s="37" t="str">
        <x:f>IF(AND(ISNUMBER(M46),ISNUMBER(M21),M21&lt;&gt;0),M46/M21,"n.a.")</x:f>
        <x:v>n.a.</x:v>
      </x:c>
      <x:c r="N54" s="36" t="str">
        <x:v>n.a.</x:v>
      </x:c>
      <x:c r="O54" s="37"/>
      <x:c r="P54" s="37" t="str">
        <x:f>IF(AND(ISNUMBER(P46),ISNUMBER(P21),P21&lt;&gt;0),P46/P21,"n.a.")</x:f>
        <x:v>n.a.</x:v>
      </x:c>
      <x:c r="Q54" s="37" t="str">
        <x:f>IF(AND(ISNUMBER(Q46),ISNUMBER(Q21),Q21&lt;&gt;0),Q46/Q21,"n.a.")</x:f>
        <x:v>n.a.</x:v>
      </x:c>
      <x:c r="R54" s="37" t="str">
        <x:f>IF(AND(ISNUMBER(R46),ISNUMBER(Q21),Q21&lt;&gt;0),R46/Q21,"n.a.")</x:f>
        <x:v>n.a.</x:v>
      </x:c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 ht="24" customHeight="1">
      <x:c r="C55" s="2" t="str">
        <x:v>Parent less common income</x:v>
      </x:c>
      <x:c r="D55" s="2" t="str">
        <x:v>USDm</x:v>
      </x:c>
      <x:c r="E55" s="27" t="n">
        <x:f>IF(COUNT(E37,E36)=2,E37-E36,"n.a.")</x:f>
        <x:v>523</x:v>
      </x:c>
      <x:c r="F55" s="27" t="n">
        <x:f>IF(COUNT(F37,F36)=2,F37-F36,"n.a.")</x:f>
        <x:v>526</x:v>
      </x:c>
      <x:c r="G55" s="27" t="n">
        <x:f>IF(COUNT(G37,G36)=2,G37-G36,"n.a.")</x:f>
        <x:v>530</x:v>
      </x:c>
      <x:c r="H55" s="27" t="n">
        <x:f>IF(COUNT(H37,H36)=2,H37-H36,"n.a.")</x:f>
        <x:v>496</x:v>
      </x:c>
      <x:c r="I55" s="27" t="n">
        <x:f>IF(COUNT(I37,I36)=2,I37-I36,"n.a.")</x:f>
        <x:v>468</x:v>
      </x:c>
      <x:c r="J55" s="27" t="n">
        <x:f>IF(COUNT(J37,J36)=2,J37-J36,"n.a.")</x:f>
        <x:v>489</x:v>
      </x:c>
      <x:c r="K55" s="27" t="n">
        <x:f>IF(COUNT(K37,K36)=2,K37-K36,"n.a.")</x:f>
        <x:v>557</x:v>
      </x:c>
      <x:c r="L55" s="27" t="n">
        <x:f>IF(COUNT(L37,L36)=2,L37-L36,"n.a.")</x:f>
        <x:v>590</x:v>
      </x:c>
      <x:c r="M55" s="27" t="n">
        <x:f>IF(COUNT(M37,M36)=2,M37-M36,"n.a.")</x:f>
        <x:v>612</x:v>
      </x:c>
      <x:c r="N55" s="26" t="str">
        <x:v>n.a.</x:v>
      </x:c>
      <x:c r="O55" s="27"/>
      <x:c r="P55" s="27" t="n">
        <x:f>IF(COUNT(P37,P36)=2,P37-P36,"n.a.")</x:f>
        <x:v>305</x:v>
      </x:c>
      <x:c r="Q55" s="27" t="n">
        <x:f>IF(COUNT(Q37,Q36)=2,Q37-Q36,"n.a.")</x:f>
        <x:v>301</x:v>
      </x:c>
      <x:c r="R55" s="27" t="n">
        <x:f>IF(COUNT(M55,Q55,P55)=3,M55+Q55-P55,"n.a.")</x:f>
        <x:v>608</x:v>
      </x:c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10" t="str">
        <x:v>FY2016 opening reference</x:v>
      </x:c>
      <x:c r="U60" s="10" t="str">
        <x:v>Value</x:v>
      </x:c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 t="str">
        <x:v>Common equity</x:v>
      </x:c>
      <x:c r="U62" s="6" t="n">
        <x:f>IF(ISNUMBER('Historical Inputs'!F2471),'Historical Inputs'!F2471,IF(AND(COUNT('Historical Inputs'!F2469,'Historical Inputs'!F2470)=2,'Historical Inputs'!F2470&gt;=1),'Historical Inputs'!F2469-'Historical Inputs'!F2470,IF(COUNT('Historical Inputs'!F2505,'Historical Inputs'!F2475)=2,'Historical Inputs'!F2505*'Historical Inputs'!F2475,"n.a.")))</x:f>
        <x:v>68505.48000000001</x:v>
      </x:c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 t="str">
        <x:v>Selected TCE</x:v>
      </x:c>
      <x:c r="U63" s="6" t="n">
        <x:f>IF(ISNUMBER('Historical Inputs'!F2507),'Historical Inputs'!F2507,IF(COUNT('Historical Inputs'!F2506,'Historical Inputs'!F2475)=2,'Historical Inputs'!F2506*'Historical Inputs'!F2475,IF(COUNT(U62,'Historical Inputs'!F2472,'Historical Inputs'!F2473)=3,U62-'Historical Inputs'!F2472-'Historical Inputs'!F2473,"n.a.")))</x:f>
        <x:v>59226.96</x:v>
      </x:c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 t="str">
        <x:v>Assets</x:v>
      </x:c>
      <x:c r="U64" s="6" t="n">
        <x:f>'Historical Inputs'!F2467</x:f>
        <x:v>814949</x:v>
      </x:c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 ht="24" customHeight="1">
      <x:c r="C67" s="10" t="str">
        <x:v>Year</x:v>
      </x:c>
      <x:c r="D67" s="10" t="str">
        <x:v>Net revenue</x:v>
      </x:c>
      <x:c r="E67" s="10" t="str">
        <x:v>Common income</x:v>
      </x:c>
      <x:c r="F67" s="10" t="str">
        <x:v>TBV/share</x:v>
      </x:c>
      <x:c r="G67" s="10" t="str">
        <x:v>ROTE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 ht="24" customHeight="1">
      <x:c r="C68" s="2" t="str">
        <x:v>2017</x:v>
      </x:c>
      <x:c r="D68" s="2" t="n">
        <x:f>E30</x:f>
        <x:v>37945</x:v>
      </x:c>
      <x:c r="E68" s="2" t="n">
        <x:f>E36</x:f>
        <x:v>5588</x:v>
      </x:c>
      <x:c r="F68" s="31" t="n">
        <x:f>E18</x:f>
        <x:v>33.46</x:v>
      </x:c>
      <x:c r="G68" s="18" t="n">
        <x:f>E49</x:f>
        <x:v>0.09387380994618887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 ht="24" customHeight="1">
      <x:c r="C69" s="2" t="str">
        <x:v>2018</x:v>
      </x:c>
      <x:c r="D69" s="2" t="n">
        <x:f>F30</x:f>
        <x:v>40107</x:v>
      </x:c>
      <x:c r="E69" s="2" t="n">
        <x:f>F36</x:f>
        <x:v>8222</x:v>
      </x:c>
      <x:c r="F69" s="31" t="n">
        <x:f>F18</x:f>
        <x:v>36.98823529411764</x:v>
      </x:c>
      <x:c r="G69" s="18" t="n">
        <x:f>F49</x:f>
        <x:v>0.13401085256459155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 ht="24" customHeight="1">
      <x:c r="C70" s="2" t="str">
        <x:v>2019</x:v>
      </x:c>
      <x:c r="D70" s="2" t="n">
        <x:f>G30</x:f>
        <x:v>41538</x:v>
      </x:c>
      <x:c r="E70" s="2" t="n">
        <x:f>G36</x:f>
        <x:v>8512</x:v>
      </x:c>
      <x:c r="F70" s="31" t="n">
        <x:f>G18</x:f>
        <x:v>40.01191969887076</x:v>
      </x:c>
      <x:c r="G70" s="18" t="n">
        <x:f>G49</x:f>
        <x:v>0.13440813522923759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 ht="24" customHeight="1">
      <x:c r="C71" s="2" t="str">
        <x:v>2020</x:v>
      </x:c>
      <x:c r="D71" s="2" t="n">
        <x:f>H30</x:f>
        <x:v>48757</x:v>
      </x:c>
      <x:c r="E71" s="2" t="n">
        <x:f>H36</x:f>
        <x:v>10500</x:v>
      </x:c>
      <x:c r="F71" s="31" t="n">
        <x:f>H18</x:f>
        <x:v>41.95</x:v>
      </x:c>
      <x:c r="G71" s="18" t="n">
        <x:f>H49</x:f>
        <x:v>0.15031297308324118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 ht="24" customHeight="1">
      <x:c r="C72" s="2" t="str">
        <x:v>2021</x:v>
      </x:c>
      <x:c r="D72" s="2" t="n">
        <x:f>I30</x:f>
        <x:v>59755</x:v>
      </x:c>
      <x:c r="E72" s="2" t="n">
        <x:f>I36</x:f>
        <x:v>14566</x:v>
      </x:c>
      <x:c r="F72" s="31" t="n">
        <x:f>I18</x:f>
        <x:v>40.91</x:v>
      </x:c>
      <x:c r="G72" s="18" t="n">
        <x:f>I49</x:f>
        <x:v>0.1962781533360077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 ht="24" customHeight="1">
      <x:c r="C73" s="2" t="str">
        <x:v>2022</x:v>
      </x:c>
      <x:c r="D73" s="2" t="n">
        <x:f>J30</x:f>
        <x:v>53668</x:v>
      </x:c>
      <x:c r="E73" s="2" t="n">
        <x:f>J36</x:f>
        <x:v>10540</x:v>
      </x:c>
      <x:c r="F73" s="31" t="n">
        <x:f>J18</x:f>
        <x:v>40.06</x:v>
      </x:c>
      <x:c r="G73" s="18" t="n">
        <x:f>J49</x:f>
        <x:v>0.15101041585030542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 ht="24" customHeight="1">
      <x:c r="C74" s="2" t="str">
        <x:v>2023</x:v>
      </x:c>
      <x:c r="D74" s="2" t="n">
        <x:f>K30</x:f>
        <x:v>54143</x:v>
      </x:c>
      <x:c r="E74" s="2" t="n">
        <x:f>K36</x:f>
        <x:v>8530</x:v>
      </x:c>
      <x:c r="F74" s="31" t="n">
        <x:f>K18</x:f>
        <x:v>40.89</x:v>
      </x:c>
      <x:c r="G74" s="18" t="n">
        <x:f>K49</x:f>
        <x:v>0.12766734768391153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 ht="24" customHeight="1">
      <x:c r="C75" s="2" t="str">
        <x:v>2024</x:v>
      </x:c>
      <x:c r="D75" s="2" t="n">
        <x:f>L30</x:f>
        <x:v>61761</x:v>
      </x:c>
      <x:c r="E75" s="2" t="n">
        <x:f>L36</x:f>
        <x:v>12800</x:v>
      </x:c>
      <x:c r="F75" s="31" t="n">
        <x:f>L18</x:f>
        <x:v>44.57</x:v>
      </x:c>
      <x:c r="G75" s="18" t="n">
        <x:f>L49</x:f>
        <x:v>0.1853238218871797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 ht="24" customHeight="1">
      <x:c r="C76" s="2" t="str">
        <x:v>2025</x:v>
      </x:c>
      <x:c r="D76" s="2" t="n">
        <x:f>M30</x:f>
        <x:v>70645</x:v>
      </x:c>
      <x:c r="E76" s="2" t="n">
        <x:f>M36</x:f>
        <x:v>16249</x:v>
      </x:c>
      <x:c r="F76" s="31" t="n">
        <x:f>M18</x:f>
        <x:v>50</x:v>
      </x:c>
      <x:c r="G76" s="18" t="n">
        <x:f>M49</x:f>
        <x:v>0.21557508063579328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 ht="24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 ht="24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 ht="24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 ht="24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 ht="24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 ht="24" customHeight="1">
      <x:c r="C82" s="21" t="str">
        <x:v>Interpretation and calculation notes</x:v>
      </x:c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 ht="24" customHeight="1">
      <x:c r="C83" s="22" t="str">
        <x:v>Morgan Stanley belongs to the markets and wealth management bank group. Revenue and funding mix affect the interpretation of multiples.</x:v>
      </x:c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 ht="24" customHeight="1">
      <x:c r="C84" s="22" t="str">
        <x:v>Selected book basis: Issuer reported. Reported and straight-subtraction tangible equity remain separately visible.</x:v>
      </x:c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 ht="24" customHeight="1">
      <x:c r="C85" s="22" t="str">
        <x:v>The June 2026 balances and first-half disclosures are actuals. FY2026 full-year amounts in the shaded column are analyst estimates.</x:v>
      </x:c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 ht="24" customHeight="1">
      <x:c r="C86" s="22" t="str">
        <x:v>LTM income bridges FY2025 with matched first halves. Weighted average shares are reconstructed rather than summed across half years.</x:v>
      </x:c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 ht="24" customHeight="1">
      <x:c r="C87" s="22" t="str">
        <x:v>Return ratios use two-point equity averages and can differ from the issuer daily-average measures.</x:v>
      </x:c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 ht="24" customHeight="1">
      <x:c r="C88" s="22" t="str">
        <x:v>Provision fallback is a pretax residual and can include other reconciling items. Its hover Note identifies the calculation.</x:v>
      </x:c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 ht="24" customHeight="1">
      <x:c r="C89" s="22" t="str">
        <x:v>Acquisitions, capital distributions and asset mix can affect comparisons across periods.</x:v>
      </x:c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 ht="24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 ht="24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 ht="24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 ht="24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 ht="24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 ht="24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 ht="24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 ht="24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 ht="24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 ht="24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</x:sheetData>
  <x:mergeCells>
    <x:mergeCell ref="C83:R83"/>
    <x:mergeCell ref="C84:R84"/>
    <x:mergeCell ref="C85:R85"/>
    <x:mergeCell ref="C86:R86"/>
    <x:mergeCell ref="C87:R87"/>
    <x:mergeCell ref="C88:R88"/>
    <x:mergeCell ref="C89:R89"/>
  </x:mergeCells>
  <x:pageMargins left="0.7" right="0.7" top="0.75" bottom="0.75" header="0.3" footer="0.3"/>
  <x:drawing xmlns:r="http://schemas.openxmlformats.org/officeDocument/2006/relationships" r:id="Rfafd33a5a33f471b"/>
  <x:legacyDrawing xmlns:r="http://schemas.openxmlformats.org/officeDocument/2006/relationships" r:id="Rfc6b3b6ed01d4af5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24" customHeight="1">
      <x:c r="C2" s="3" t="str">
        <x:v>U.S. Bancorp financial history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 ht="24" customHeight="1">
      <x:c r="C6" s="10" t="str">
        <x:v>Metric</x:v>
      </x:c>
      <x:c r="D6" s="10" t="str">
        <x:v>Unit</x:v>
      </x:c>
      <x:c r="E6" s="10" t="str">
        <x:v>FY2017A</x:v>
      </x:c>
      <x:c r="F6" s="10" t="str">
        <x:v>FY2018A</x:v>
      </x:c>
      <x:c r="G6" s="10" t="str">
        <x:v>FY2019A</x:v>
      </x:c>
      <x:c r="H6" s="10" t="str">
        <x:v>FY2020A</x:v>
      </x:c>
      <x:c r="I6" s="10" t="str">
        <x:v>FY2021A</x:v>
      </x:c>
      <x:c r="J6" s="10" t="str">
        <x:v>FY2022A</x:v>
      </x:c>
      <x:c r="K6" s="10" t="str">
        <x:v>FY2023A</x:v>
      </x:c>
      <x:c r="L6" s="10" t="str">
        <x:v>FY2024A</x:v>
      </x:c>
      <x:c r="M6" s="10" t="str">
        <x:v>FY2025A</x:v>
      </x:c>
      <x:c r="N6" s="10" t="str">
        <x:v>FY2026E</x:v>
      </x:c>
      <x:c r="O6" s="10" t="str"/>
      <x:c r="P6" s="10" t="str">
        <x:v>H1 2025A</x:v>
      </x:c>
      <x:c r="Q6" s="10" t="str">
        <x:v>H1 2026A</x:v>
      </x:c>
      <x:c r="R6" s="10" t="str">
        <x:v>LTM Jun26</x:v>
      </x:c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24" customHeight="1">
      <x:c r="C7" s="2" t="str">
        <x:v>Assets</x:v>
      </x:c>
      <x:c r="D7" s="2" t="str">
        <x:v>USDm</x:v>
      </x:c>
      <x:c r="E7" s="25" t="n">
        <x:f>'Historical Inputs'!F3000</x:f>
        <x:v>462040</x:v>
      </x:c>
      <x:c r="F7" s="25" t="n">
        <x:f>'Historical Inputs'!F3041</x:f>
        <x:v>467374</x:v>
      </x:c>
      <x:c r="G7" s="25" t="n">
        <x:f>'Historical Inputs'!F3082</x:f>
        <x:v>495426</x:v>
      </x:c>
      <x:c r="H7" s="25" t="n">
        <x:f>'Historical Inputs'!F3123</x:f>
        <x:v>553905</x:v>
      </x:c>
      <x:c r="I7" s="25" t="n">
        <x:f>'Historical Inputs'!F3164</x:f>
        <x:v>573284</x:v>
      </x:c>
      <x:c r="J7" s="25" t="n">
        <x:f>'Historical Inputs'!F3205</x:f>
        <x:v>674805</x:v>
      </x:c>
      <x:c r="K7" s="25" t="n">
        <x:f>'Historical Inputs'!F3246</x:f>
        <x:v>663491</x:v>
      </x:c>
      <x:c r="L7" s="25" t="n">
        <x:f>'Historical Inputs'!F3287</x:f>
        <x:v>678318</x:v>
      </x:c>
      <x:c r="M7" s="25" t="n">
        <x:f>'Historical Inputs'!F3328</x:f>
        <x:v>692345</x:v>
      </x:c>
      <x:c r="N7" s="26" t="str">
        <x:v>n.a.</x:v>
      </x:c>
      <x:c r="O7" s="27"/>
      <x:c r="P7" s="25" t="n">
        <x:f>'Historical Inputs'!F3369</x:f>
        <x:v>686370</x:v>
      </x:c>
      <x:c r="Q7" s="25" t="n">
        <x:f>'Historical Inputs'!F3410</x:f>
        <x:v>725918</x:v>
      </x:c>
      <x:c r="R7" s="27" t="n">
        <x:f>Q7</x:f>
        <x:v>725918</x:v>
      </x:c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24" customHeight="1">
      <x:c r="C8" s="2" t="str">
        <x:v>Liabilities</x:v>
      </x:c>
      <x:c r="D8" s="2" t="str">
        <x:v>USDm</x:v>
      </x:c>
      <x:c r="E8" s="25" t="n">
        <x:f>'Historical Inputs'!F3001</x:f>
        <x:v>412374</x:v>
      </x:c>
      <x:c r="F8" s="25" t="n">
        <x:f>'Historical Inputs'!F3042</x:f>
        <x:v>415717</x:v>
      </x:c>
      <x:c r="G8" s="25" t="n">
        <x:f>'Historical Inputs'!F3083</x:f>
        <x:v>442943</x:v>
      </x:c>
      <x:c r="H8" s="25" t="n">
        <x:f>'Historical Inputs'!F3124</x:f>
        <x:v>500180</x:v>
      </x:c>
      <x:c r="I8" s="25" t="n">
        <x:f>'Historical Inputs'!F3165</x:f>
        <x:v>517897</x:v>
      </x:c>
      <x:c r="J8" s="25" t="n">
        <x:f>'Historical Inputs'!F3206</x:f>
        <x:v>623573</x:v>
      </x:c>
      <x:c r="K8" s="25" t="n">
        <x:f>'Historical Inputs'!F3247</x:f>
        <x:v>607720</x:v>
      </x:c>
      <x:c r="L8" s="25" t="n">
        <x:f>'Historical Inputs'!F3288</x:f>
        <x:v>619278</x:v>
      </x:c>
      <x:c r="M8" s="25" t="n">
        <x:f>'Historical Inputs'!F3329</x:f>
        <x:v>626694</x:v>
      </x:c>
      <x:c r="N8" s="26" t="str">
        <x:v>n.a.</x:v>
      </x:c>
      <x:c r="O8" s="27"/>
      <x:c r="P8" s="25" t="n">
        <x:f>'Historical Inputs'!F3370</x:f>
        <x:v>624474</x:v>
      </x:c>
      <x:c r="Q8" s="25" t="n">
        <x:f>'Historical Inputs'!F3411</x:f>
        <x:v>658023</x:v>
      </x:c>
      <x:c r="R8" s="27" t="n">
        <x:f>Q8</x:f>
        <x:v>658023</x:v>
      </x:c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 ht="24" customHeight="1">
      <x:c r="C9" s="2" t="str">
        <x:v>Shareholders equity attributable to parent</x:v>
      </x:c>
      <x:c r="D9" s="2" t="str">
        <x:v>USDm</x:v>
      </x:c>
      <x:c r="E9" s="25" t="n">
        <x:f>'Historical Inputs'!F3002</x:f>
        <x:v>49040</x:v>
      </x:c>
      <x:c r="F9" s="25" t="n">
        <x:f>'Historical Inputs'!F3043</x:f>
        <x:v>51029</x:v>
      </x:c>
      <x:c r="G9" s="25" t="n">
        <x:f>'Historical Inputs'!F3084</x:f>
        <x:v>51853</x:v>
      </x:c>
      <x:c r="H9" s="25" t="n">
        <x:f>'Historical Inputs'!F3125</x:f>
        <x:v>53095</x:v>
      </x:c>
      <x:c r="I9" s="25" t="n">
        <x:f>'Historical Inputs'!F3166</x:f>
        <x:v>54918</x:v>
      </x:c>
      <x:c r="J9" s="25" t="n">
        <x:f>'Historical Inputs'!F3207</x:f>
        <x:v>50766</x:v>
      </x:c>
      <x:c r="K9" s="25" t="n">
        <x:f>'Historical Inputs'!F3248</x:f>
        <x:v>55306</x:v>
      </x:c>
      <x:c r="L9" s="25" t="n">
        <x:f>'Historical Inputs'!F3289</x:f>
        <x:v>58578</x:v>
      </x:c>
      <x:c r="M9" s="25" t="n">
        <x:f>'Historical Inputs'!F3330</x:f>
        <x:v>65193</x:v>
      </x:c>
      <x:c r="N9" s="26" t="str">
        <x:v>n.a.</x:v>
      </x:c>
      <x:c r="O9" s="27"/>
      <x:c r="P9" s="25" t="n">
        <x:f>'Historical Inputs'!F3371</x:f>
        <x:v>61438</x:v>
      </x:c>
      <x:c r="Q9" s="25" t="n">
        <x:f>'Historical Inputs'!F3412</x:f>
        <x:v>67432</x:v>
      </x:c>
      <x:c r="R9" s="27" t="n">
        <x:f>Q9</x:f>
        <x:v>67432</x:v>
      </x:c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 ht="24" customHeight="1">
      <x:c r="C10" s="2" t="str">
        <x:v>Preferred equity carrying amount</x:v>
      </x:c>
      <x:c r="D10" s="2" t="str">
        <x:v>USDm</x:v>
      </x:c>
      <x:c r="E10" s="25" t="n">
        <x:f>IF(AND(ISNUMBER('Historical Inputs'!F3003),'Historical Inputs'!F3003&gt;=1),'Historical Inputs'!F3003,IF(COUNT('Historical Inputs'!F3002,'Historical Inputs'!F3004)=2,'Historical Inputs'!F3002-'Historical Inputs'!F3004,"n.a."))</x:f>
        <x:v>5419</x:v>
      </x:c>
      <x:c r="F10" s="25" t="n">
        <x:f>IF(AND(ISNUMBER('Historical Inputs'!F3044),'Historical Inputs'!F3044&gt;=1),'Historical Inputs'!F3044,IF(COUNT('Historical Inputs'!F3043,'Historical Inputs'!F3045)=2,'Historical Inputs'!F3043-'Historical Inputs'!F3045,"n.a."))</x:f>
        <x:v>5984</x:v>
      </x:c>
      <x:c r="G10" s="25" t="n">
        <x:f>IF(AND(ISNUMBER('Historical Inputs'!F3085),'Historical Inputs'!F3085&gt;=1),'Historical Inputs'!F3085,IF(COUNT('Historical Inputs'!F3084,'Historical Inputs'!F3086)=2,'Historical Inputs'!F3084-'Historical Inputs'!F3086,"n.a."))</x:f>
        <x:v>5984</x:v>
      </x:c>
      <x:c r="H10" s="25" t="n">
        <x:f>IF(AND(ISNUMBER('Historical Inputs'!F3126),'Historical Inputs'!F3126&gt;=1),'Historical Inputs'!F3126,IF(COUNT('Historical Inputs'!F3125,'Historical Inputs'!F3127)=2,'Historical Inputs'!F3125-'Historical Inputs'!F3127,"n.a."))</x:f>
        <x:v>5983</x:v>
      </x:c>
      <x:c r="I10" s="25" t="n">
        <x:f>IF(AND(ISNUMBER('Historical Inputs'!F3167),'Historical Inputs'!F3167&gt;=1),'Historical Inputs'!F3167,IF(COUNT('Historical Inputs'!F3166,'Historical Inputs'!F3168)=2,'Historical Inputs'!F3166-'Historical Inputs'!F3168,"n.a."))</x:f>
        <x:v>6371</x:v>
      </x:c>
      <x:c r="J10" s="25" t="n">
        <x:f>IF(AND(ISNUMBER('Historical Inputs'!F3208),'Historical Inputs'!F3208&gt;=1),'Historical Inputs'!F3208,IF(COUNT('Historical Inputs'!F3207,'Historical Inputs'!F3209)=2,'Historical Inputs'!F3207-'Historical Inputs'!F3209,"n.a."))</x:f>
        <x:v>6808</x:v>
      </x:c>
      <x:c r="K10" s="25" t="n">
        <x:f>IF(AND(ISNUMBER('Historical Inputs'!F3249),'Historical Inputs'!F3249&gt;=1),'Historical Inputs'!F3249,IF(COUNT('Historical Inputs'!F3248,'Historical Inputs'!F3250)=2,'Historical Inputs'!F3248-'Historical Inputs'!F3250,"n.a."))</x:f>
        <x:v>6808</x:v>
      </x:c>
      <x:c r="L10" s="25" t="n">
        <x:f>IF(AND(ISNUMBER('Historical Inputs'!F3290),'Historical Inputs'!F3290&gt;=1),'Historical Inputs'!F3290,IF(COUNT('Historical Inputs'!F3289,'Historical Inputs'!F3291)=2,'Historical Inputs'!F3289-'Historical Inputs'!F3291,"n.a."))</x:f>
        <x:v>6808</x:v>
      </x:c>
      <x:c r="M10" s="25" t="n">
        <x:f>IF(AND(ISNUMBER('Historical Inputs'!F3331),'Historical Inputs'!F3331&gt;=1),'Historical Inputs'!F3331,IF(COUNT('Historical Inputs'!F3330,'Historical Inputs'!F3332)=2,'Historical Inputs'!F3330-'Historical Inputs'!F3332,"n.a."))</x:f>
        <x:v>6808</x:v>
      </x:c>
      <x:c r="N10" s="26" t="str">
        <x:v>n.a.</x:v>
      </x:c>
      <x:c r="O10" s="27"/>
      <x:c r="P10" s="25" t="n">
        <x:f>IF(AND(ISNUMBER('Historical Inputs'!F3372),'Historical Inputs'!F3372&gt;=1),'Historical Inputs'!F3372,IF(COUNT('Historical Inputs'!F3371,'Historical Inputs'!F3373)=2,'Historical Inputs'!F3371-'Historical Inputs'!F3373,"n.a."))</x:f>
        <x:v>6808</x:v>
      </x:c>
      <x:c r="Q10" s="25" t="n">
        <x:f>IF(AND(ISNUMBER('Historical Inputs'!F3413),'Historical Inputs'!F3413&gt;=1),'Historical Inputs'!F3413,IF(COUNT('Historical Inputs'!F3412,'Historical Inputs'!F3414)=2,'Historical Inputs'!F3412-'Historical Inputs'!F3414,"n.a."))</x:f>
        <x:v>6808</x:v>
      </x:c>
      <x:c r="R10" s="27" t="n">
        <x:f>Q10</x:f>
        <x:v>6808</x:v>
      </x:c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 ht="24" customHeight="1">
      <x:c r="C11" s="2" t="str">
        <x:v>Common shareholders equity</x:v>
      </x:c>
      <x:c r="D11" s="2" t="str">
        <x:v>USDm</x:v>
      </x:c>
      <x:c r="E11" s="25" t="n">
        <x:f>IF(ISNUMBER('Historical Inputs'!F3004),'Historical Inputs'!F3004,IF(AND(COUNT('Historical Inputs'!F3002,'Historical Inputs'!F3003)=2,'Historical Inputs'!F3003&gt;=1),'Historical Inputs'!F3002-'Historical Inputs'!F3003,IF(COUNT('Historical Inputs'!F3038,E16)=2,'Historical Inputs'!F3038*E16,"n.a.")))</x:f>
        <x:v>43621</x:v>
      </x:c>
      <x:c r="F11" s="25" t="n">
        <x:f>IF(ISNUMBER('Historical Inputs'!F3045),'Historical Inputs'!F3045,IF(AND(COUNT('Historical Inputs'!F3043,'Historical Inputs'!F3044)=2,'Historical Inputs'!F3044&gt;=1),'Historical Inputs'!F3043-'Historical Inputs'!F3044,IF(COUNT('Historical Inputs'!F3079,F16)=2,'Historical Inputs'!F3079*F16,"n.a.")))</x:f>
        <x:v>45045</x:v>
      </x:c>
      <x:c r="G11" s="25" t="n">
        <x:f>IF(ISNUMBER('Historical Inputs'!F3086),'Historical Inputs'!F3086,IF(AND(COUNT('Historical Inputs'!F3084,'Historical Inputs'!F3085)=2,'Historical Inputs'!F3085&gt;=1),'Historical Inputs'!F3084-'Historical Inputs'!F3085,IF(COUNT('Historical Inputs'!F3120,G16)=2,'Historical Inputs'!F3120*G16,"n.a.")))</x:f>
        <x:v>45869</x:v>
      </x:c>
      <x:c r="H11" s="25" t="n">
        <x:f>IF(ISNUMBER('Historical Inputs'!F3127),'Historical Inputs'!F3127,IF(AND(COUNT('Historical Inputs'!F3125,'Historical Inputs'!F3126)=2,'Historical Inputs'!F3126&gt;=1),'Historical Inputs'!F3125-'Historical Inputs'!F3126,IF(COUNT('Historical Inputs'!F3161,H16)=2,'Historical Inputs'!F3161*H16,"n.a.")))</x:f>
        <x:v>47112</x:v>
      </x:c>
      <x:c r="I11" s="25" t="n">
        <x:f>IF(ISNUMBER('Historical Inputs'!F3168),'Historical Inputs'!F3168,IF(AND(COUNT('Historical Inputs'!F3166,'Historical Inputs'!F3167)=2,'Historical Inputs'!F3167&gt;=1),'Historical Inputs'!F3166-'Historical Inputs'!F3167,IF(COUNT('Historical Inputs'!F3202,I16)=2,'Historical Inputs'!F3202*I16,"n.a.")))</x:f>
        <x:v>48547</x:v>
      </x:c>
      <x:c r="J11" s="25" t="n">
        <x:f>IF(ISNUMBER('Historical Inputs'!F3209),'Historical Inputs'!F3209,IF(AND(COUNT('Historical Inputs'!F3207,'Historical Inputs'!F3208)=2,'Historical Inputs'!F3208&gt;=1),'Historical Inputs'!F3207-'Historical Inputs'!F3208,IF(COUNT('Historical Inputs'!F3243,J16)=2,'Historical Inputs'!F3243*J16,"n.a.")))</x:f>
        <x:v>43958</x:v>
      </x:c>
      <x:c r="K11" s="25" t="n">
        <x:f>IF(ISNUMBER('Historical Inputs'!F3250),'Historical Inputs'!F3250,IF(AND(COUNT('Historical Inputs'!F3248,'Historical Inputs'!F3249)=2,'Historical Inputs'!F3249&gt;=1),'Historical Inputs'!F3248-'Historical Inputs'!F3249,IF(COUNT('Historical Inputs'!F3284,K16)=2,'Historical Inputs'!F3284*K16,"n.a.")))</x:f>
        <x:v>48498</x:v>
      </x:c>
      <x:c r="L11" s="25" t="n">
        <x:f>IF(ISNUMBER('Historical Inputs'!F3291),'Historical Inputs'!F3291,IF(AND(COUNT('Historical Inputs'!F3289,'Historical Inputs'!F3290)=2,'Historical Inputs'!F3290&gt;=1),'Historical Inputs'!F3289-'Historical Inputs'!F3290,IF(COUNT('Historical Inputs'!F3325,L16)=2,'Historical Inputs'!F3325*L16,"n.a.")))</x:f>
        <x:v>51770</x:v>
      </x:c>
      <x:c r="M11" s="25" t="n">
        <x:f>IF(ISNUMBER('Historical Inputs'!F3332),'Historical Inputs'!F3332,IF(AND(COUNT('Historical Inputs'!F3330,'Historical Inputs'!F3331)=2,'Historical Inputs'!F3331&gt;=1),'Historical Inputs'!F3330-'Historical Inputs'!F3331,IF(COUNT('Historical Inputs'!F3366,M16)=2,'Historical Inputs'!F3366*M16,"n.a.")))</x:f>
        <x:v>58385</x:v>
      </x:c>
      <x:c r="N11" s="26" t="str">
        <x:v>n.a.</x:v>
      </x:c>
      <x:c r="O11" s="27"/>
      <x:c r="P11" s="25" t="n">
        <x:f>IF(ISNUMBER('Historical Inputs'!F3373),'Historical Inputs'!F3373,IF(AND(COUNT('Historical Inputs'!F3371,'Historical Inputs'!F3372)=2,'Historical Inputs'!F3372&gt;=1),'Historical Inputs'!F3371-'Historical Inputs'!F3372,IF(COUNT('Historical Inputs'!F3407,P16)=2,'Historical Inputs'!F3407*P16,"n.a.")))</x:f>
        <x:v>54630</x:v>
      </x:c>
      <x:c r="Q11" s="25" t="n">
        <x:f>IF(ISNUMBER('Historical Inputs'!F3414),'Historical Inputs'!F3414,IF(AND(COUNT('Historical Inputs'!F3412,'Historical Inputs'!F3413)=2,'Historical Inputs'!F3413&gt;=1),'Historical Inputs'!F3412-'Historical Inputs'!F3413,IF(COUNT('Historical Inputs'!F3448,Q16)=2,'Historical Inputs'!F3448*Q16,"n.a.")))</x:f>
        <x:v>60624</x:v>
      </x:c>
      <x:c r="R11" s="27" t="n">
        <x:f>Q11</x:f>
        <x:v>60624</x:v>
      </x:c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 ht="24" customHeight="1">
      <x:c r="C12" s="2" t="str">
        <x:v>Goodwill</x:v>
      </x:c>
      <x:c r="D12" s="2" t="str">
        <x:v>USDm</x:v>
      </x:c>
      <x:c r="E12" s="25" t="n">
        <x:f>'Historical Inputs'!F3005</x:f>
        <x:v>9434</x:v>
      </x:c>
      <x:c r="F12" s="25" t="n">
        <x:f>'Historical Inputs'!F3046</x:f>
        <x:v>9369</x:v>
      </x:c>
      <x:c r="G12" s="25" t="n">
        <x:f>'Historical Inputs'!F3087</x:f>
        <x:v>9655</x:v>
      </x:c>
      <x:c r="H12" s="25" t="n">
        <x:f>'Historical Inputs'!F3128</x:f>
        <x:v>9918</x:v>
      </x:c>
      <x:c r="I12" s="25" t="n">
        <x:f>'Historical Inputs'!F3169</x:f>
        <x:v>10262</x:v>
      </x:c>
      <x:c r="J12" s="25" t="n">
        <x:f>'Historical Inputs'!F3210</x:f>
        <x:v>12373</x:v>
      </x:c>
      <x:c r="K12" s="25" t="n">
        <x:f>'Historical Inputs'!F3251</x:f>
        <x:v>12489</x:v>
      </x:c>
      <x:c r="L12" s="25" t="n">
        <x:f>'Historical Inputs'!F3292</x:f>
        <x:v>12536</x:v>
      </x:c>
      <x:c r="M12" s="25" t="n">
        <x:f>'Historical Inputs'!F3333</x:f>
        <x:v>12635</x:v>
      </x:c>
      <x:c r="N12" s="26" t="str">
        <x:v>n.a.</x:v>
      </x:c>
      <x:c r="O12" s="27"/>
      <x:c r="P12" s="25" t="n">
        <x:f>'Historical Inputs'!F3374</x:f>
        <x:v>12637</x:v>
      </x:c>
      <x:c r="Q12" s="25" t="n">
        <x:f>'Historical Inputs'!F3415</x:f>
        <x:v>13234</x:v>
      </x:c>
      <x:c r="R12" s="27" t="n">
        <x:f>Q12</x:f>
        <x:v>13234</x:v>
      </x:c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 ht="24" customHeight="1">
      <x:c r="C13" s="2" t="str">
        <x:v>Other intangible assets excluding goodwill</x:v>
      </x:c>
      <x:c r="D13" s="2" t="str">
        <x:v>USDm</x:v>
      </x:c>
      <x:c r="E13" s="25" t="n">
        <x:f>IF(COUNT('Historical Inputs'!F3007,E12)=2,'Historical Inputs'!F3007-E12,'Historical Inputs'!F3006)</x:f>
        <x:v>3228</x:v>
      </x:c>
      <x:c r="F13" s="25" t="n">
        <x:f>IF(COUNT('Historical Inputs'!F3048,F12)=2,'Historical Inputs'!F3048-F12,'Historical Inputs'!F3047)</x:f>
        <x:v>3392</x:v>
      </x:c>
      <x:c r="G13" s="25" t="n">
        <x:f>IF(COUNT('Historical Inputs'!F3089,G12)=2,'Historical Inputs'!F3089-G12,'Historical Inputs'!F3088)</x:f>
        <x:v>3223</x:v>
      </x:c>
      <x:c r="H13" s="25" t="n">
        <x:f>IF(COUNT('Historical Inputs'!F3130,H12)=2,'Historical Inputs'!F3130-H12,'Historical Inputs'!F3129)</x:f>
        <x:v>2864</x:v>
      </x:c>
      <x:c r="I13" s="25" t="n">
        <x:f>IF(COUNT('Historical Inputs'!F3171,I12)=2,'Historical Inputs'!F3171-I12,'Historical Inputs'!F3170)</x:f>
        <x:v>3738</x:v>
      </x:c>
      <x:c r="J13" s="25" t="n">
        <x:f>IF(COUNT('Historical Inputs'!F3212,J12)=2,'Historical Inputs'!F3212-J12,'Historical Inputs'!F3211)</x:f>
        <x:v>7155</x:v>
      </x:c>
      <x:c r="K13" s="25" t="n">
        <x:f>IF(COUNT('Historical Inputs'!F3253,K12)=2,'Historical Inputs'!F3253-K12,'Historical Inputs'!F3252)</x:f>
        <x:v>6084</x:v>
      </x:c>
      <x:c r="L13" s="25" t="n">
        <x:f>IF(COUNT('Historical Inputs'!F3294,L12)=2,'Historical Inputs'!F3294-L12,'Historical Inputs'!F3293)</x:f>
        <x:v>5547</x:v>
      </x:c>
      <x:c r="M13" s="25" t="n">
        <x:f>IF(COUNT('Historical Inputs'!F3335,M12)=2,'Historical Inputs'!F3335-M12,'Historical Inputs'!F3334)</x:f>
        <x:v>4904</x:v>
      </x:c>
      <x:c r="N13" s="26" t="str">
        <x:v>n.a.</x:v>
      </x:c>
      <x:c r="O13" s="27"/>
      <x:c r="P13" s="25" t="n">
        <x:f>IF(COUNT('Historical Inputs'!F3376,P12)=2,'Historical Inputs'!F3376-P12,'Historical Inputs'!F3375)</x:f>
        <x:v>5285</x:v>
      </x:c>
      <x:c r="Q13" s="25" t="n">
        <x:f>IF(COUNT('Historical Inputs'!F3417,Q12)=2,'Historical Inputs'!F3417-Q12,'Historical Inputs'!F3416)</x:f>
        <x:v>4999</x:v>
      </x:c>
      <x:c r="R13" s="27" t="n">
        <x:f>Q13</x:f>
        <x:v>4999</x:v>
      </x:c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 ht="24" customHeight="1">
      <x:c r="C14" s="2" t="str">
        <x:v>TCE straight subtraction</x:v>
      </x:c>
      <x:c r="D14" s="2" t="str">
        <x:v>USDm</x:v>
      </x:c>
      <x:c r="E14" s="27" t="n">
        <x:f>IF(COUNT(E11,E12,E13)=3,E11-E12-E13,"n.a.")</x:f>
        <x:v>30959</x:v>
      </x:c>
      <x:c r="F14" s="27" t="n">
        <x:f>IF(COUNT(F11,F12,F13)=3,F11-F12-F13,"n.a.")</x:f>
        <x:v>32284</x:v>
      </x:c>
      <x:c r="G14" s="27" t="n">
        <x:f>IF(COUNT(G11,G12,G13)=3,G11-G12-G13,"n.a.")</x:f>
        <x:v>32991</x:v>
      </x:c>
      <x:c r="H14" s="27" t="n">
        <x:f>IF(COUNT(H11,H12,H13)=3,H11-H12-H13,"n.a.")</x:f>
        <x:v>34330</x:v>
      </x:c>
      <x:c r="I14" s="27" t="n">
        <x:f>IF(COUNT(I11,I12,I13)=3,I11-I12-I13,"n.a.")</x:f>
        <x:v>34547</x:v>
      </x:c>
      <x:c r="J14" s="27" t="n">
        <x:f>IF(COUNT(J11,J12,J13)=3,J11-J12-J13,"n.a.")</x:f>
        <x:v>24430</x:v>
      </x:c>
      <x:c r="K14" s="27" t="n">
        <x:f>IF(COUNT(K11,K12,K13)=3,K11-K12-K13,"n.a.")</x:f>
        <x:v>29925</x:v>
      </x:c>
      <x:c r="L14" s="27" t="n">
        <x:f>IF(COUNT(L11,L12,L13)=3,L11-L12-L13,"n.a.")</x:f>
        <x:v>33687</x:v>
      </x:c>
      <x:c r="M14" s="27" t="n">
        <x:f>IF(COUNT(M11,M12,M13)=3,M11-M12-M13,"n.a.")</x:f>
        <x:v>40846</x:v>
      </x:c>
      <x:c r="N14" s="26" t="str">
        <x:v>n.a.</x:v>
      </x:c>
      <x:c r="O14" s="27"/>
      <x:c r="P14" s="27" t="n">
        <x:f>IF(COUNT(P11,P12,P13)=3,P11-P12-P13,"n.a.")</x:f>
        <x:v>36708</x:v>
      </x:c>
      <x:c r="Q14" s="27" t="n">
        <x:f>IF(COUNT(Q11,Q12,Q13)=3,Q11-Q12-Q13,"n.a.")</x:f>
        <x:v>42391</x:v>
      </x:c>
      <x:c r="R14" s="27" t="n">
        <x:f>Q14</x:f>
        <x:v>42391</x:v>
      </x:c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 ht="24" customHeight="1">
      <x:c r="C15" s="2" t="str">
        <x:v>Selected tangible common equity</x:v>
      </x:c>
      <x:c r="D15" s="2" t="str">
        <x:v>USDm</x:v>
      </x:c>
      <x:c r="E15" s="25" t="n">
        <x:f>IF(ISNUMBER('Historical Inputs'!F3040),'Historical Inputs'!F3040,IF(COUNT(E18,E16)=2,E18*E16,"n.a."))</x:f>
        <x:v>30959</x:v>
      </x:c>
      <x:c r="F15" s="25" t="n">
        <x:f>IF(ISNUMBER('Historical Inputs'!F3081),'Historical Inputs'!F3081,IF(COUNT(F18,F16)=2,F18*F16,"n.a."))</x:f>
        <x:v>32283.999999999996</x:v>
      </x:c>
      <x:c r="G15" s="25" t="n">
        <x:f>IF(ISNUMBER('Historical Inputs'!F3122),'Historical Inputs'!F3122,IF(COUNT(G18,G16)=2,G18*G16,"n.a."))</x:f>
        <x:v>32991</x:v>
      </x:c>
      <x:c r="H15" s="25" t="n">
        <x:f>IF(ISNUMBER('Historical Inputs'!F3163),'Historical Inputs'!F3163,IF(COUNT(H18,H16)=2,H18*H16,"n.a."))</x:f>
        <x:v>34330</x:v>
      </x:c>
      <x:c r="I15" s="25" t="n">
        <x:f>IF(ISNUMBER('Historical Inputs'!F3204),'Historical Inputs'!F3204,IF(COUNT(I18,I16)=2,I18*I16,"n.a."))</x:f>
        <x:v>34547</x:v>
      </x:c>
      <x:c r="J15" s="25" t="n">
        <x:f>IF(ISNUMBER('Historical Inputs'!F3245),'Historical Inputs'!F3245,IF(COUNT(J18,J16)=2,J18*J16,"n.a."))</x:f>
        <x:v>24429.999999999996</x:v>
      </x:c>
      <x:c r="K15" s="25" t="n">
        <x:f>IF(ISNUMBER('Historical Inputs'!F3286),'Historical Inputs'!F3286,IF(COUNT(K18,K16)=2,K18*K16,"n.a."))</x:f>
        <x:v>29925</x:v>
      </x:c>
      <x:c r="L15" s="25" t="n">
        <x:f>IF(ISNUMBER('Historical Inputs'!F3327),'Historical Inputs'!F3327,IF(COUNT(L18,L16)=2,L18*L16,"n.a."))</x:f>
        <x:v>33687</x:v>
      </x:c>
      <x:c r="M15" s="25" t="n">
        <x:f>IF(ISNUMBER('Historical Inputs'!F3368),'Historical Inputs'!F3368,IF(COUNT(M18,M16)=2,M18*M16,"n.a."))</x:f>
        <x:v>40846</x:v>
      </x:c>
      <x:c r="N15" s="26" t="str">
        <x:v>n.a.</x:v>
      </x:c>
      <x:c r="O15" s="27"/>
      <x:c r="P15" s="25" t="n">
        <x:f>IF(ISNUMBER('Historical Inputs'!F3409),'Historical Inputs'!F3409,IF(COUNT(P18,P16)=2,P18*P16,"n.a."))</x:f>
        <x:v>41318</x:v>
      </x:c>
      <x:c r="Q15" s="25" t="n">
        <x:f>IF(ISNUMBER('Historical Inputs'!F3450),'Historical Inputs'!F3450,IF(COUNT(Q18,Q16)=2,Q18*Q16,"n.a."))</x:f>
        <x:v>46807</x:v>
      </x:c>
      <x:c r="R15" s="27" t="n">
        <x:f>Q15</x:f>
        <x:v>46807</x:v>
      </x:c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 ht="24" customHeight="1">
      <x:c r="C16" s="2" t="str">
        <x:v>Period-end common shares</x:v>
      </x:c>
      <x:c r="D16" s="2" t="str">
        <x:v>million</x:v>
      </x:c>
      <x:c r="E16" s="25" t="n">
        <x:f>IF(ISNUMBER('Historical Inputs'!F3008),'Historical Inputs'!F3008,IF(COUNT('Historical Inputs'!F3009,'Historical Inputs'!F3010)=2,'Historical Inputs'!F3009-'Historical Inputs'!F3010,"n.a."))</x:f>
        <x:v>1700</x:v>
      </x:c>
      <x:c r="F16" s="25" t="n">
        <x:f>IF(ISNUMBER('Historical Inputs'!F3049),'Historical Inputs'!F3049,IF(COUNT('Historical Inputs'!F3050,'Historical Inputs'!F3051)=2,'Historical Inputs'!F3050-'Historical Inputs'!F3051,"n.a."))</x:f>
        <x:v>1600</x:v>
      </x:c>
      <x:c r="G16" s="25" t="n">
        <x:f>IF(ISNUMBER('Historical Inputs'!F3090),'Historical Inputs'!F3090,IF(COUNT('Historical Inputs'!F3091,'Historical Inputs'!F3092)=2,'Historical Inputs'!F3091-'Historical Inputs'!F3092,"n.a."))</x:f>
        <x:v>1500</x:v>
      </x:c>
      <x:c r="H16" s="25" t="n">
        <x:f>IF(ISNUMBER('Historical Inputs'!F3131),'Historical Inputs'!F3131,IF(COUNT('Historical Inputs'!F3132,'Historical Inputs'!F3133)=2,'Historical Inputs'!F3132-'Historical Inputs'!F3133,"n.a."))</x:f>
        <x:v>1500</x:v>
      </x:c>
      <x:c r="I16" s="25" t="n">
        <x:f>IF(ISNUMBER('Historical Inputs'!F3172),'Historical Inputs'!F3172,IF(COUNT('Historical Inputs'!F3173,'Historical Inputs'!F3174)=2,'Historical Inputs'!F3173-'Historical Inputs'!F3174,"n.a."))</x:f>
        <x:v>1500</x:v>
      </x:c>
      <x:c r="J16" s="25" t="n">
        <x:f>IF(ISNUMBER('Historical Inputs'!F3213),'Historical Inputs'!F3213,IF(COUNT('Historical Inputs'!F3214,'Historical Inputs'!F3215)=2,'Historical Inputs'!F3214-'Historical Inputs'!F3215,"n.a."))</x:f>
        <x:v>1500</x:v>
      </x:c>
      <x:c r="K16" s="25" t="n">
        <x:f>IF(ISNUMBER('Historical Inputs'!F3254),'Historical Inputs'!F3254,IF(COUNT('Historical Inputs'!F3255,'Historical Inputs'!F3256)=2,'Historical Inputs'!F3255-'Historical Inputs'!F3256,"n.a."))</x:f>
        <x:v>1600</x:v>
      </x:c>
      <x:c r="L16" s="25" t="n">
        <x:f>IF(ISNUMBER('Historical Inputs'!F3295),'Historical Inputs'!F3295,IF(COUNT('Historical Inputs'!F3296,'Historical Inputs'!F3297)=2,'Historical Inputs'!F3296-'Historical Inputs'!F3297,"n.a."))</x:f>
        <x:v>1600</x:v>
      </x:c>
      <x:c r="M16" s="25" t="n">
        <x:f>IF(ISNUMBER('Historical Inputs'!F3336),'Historical Inputs'!F3336,IF(COUNT('Historical Inputs'!F3337,'Historical Inputs'!F3338)=2,'Historical Inputs'!F3337-'Historical Inputs'!F3338,"n.a."))</x:f>
        <x:v>1600</x:v>
      </x:c>
      <x:c r="N16" s="26" t="str">
        <x:v>n.a.</x:v>
      </x:c>
      <x:c r="O16" s="27"/>
      <x:c r="P16" s="25" t="n">
        <x:f>IF(ISNUMBER('Historical Inputs'!F3377),'Historical Inputs'!F3377,IF(COUNT('Historical Inputs'!F3378,'Historical Inputs'!F3379)=2,'Historical Inputs'!F3378-'Historical Inputs'!F3379,"n.a."))</x:f>
        <x:v>1558.215756</x:v>
      </x:c>
      <x:c r="Q16" s="25" t="n">
        <x:f>IF(ISNUMBER('Historical Inputs'!F3418),'Historical Inputs'!F3418,IF(COUNT('Historical Inputs'!F3419,'Historical Inputs'!F3420)=2,'Historical Inputs'!F3419-'Historical Inputs'!F3420,"n.a."))</x:f>
        <x:v>1557.809551</x:v>
      </x:c>
      <x:c r="R16" s="27" t="n">
        <x:f>Q16</x:f>
        <x:v>1557.809551</x:v>
      </x:c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 ht="24" customHeight="1">
      <x:c r="C17" s="2" t="str">
        <x:v>Selected book value per share</x:v>
      </x:c>
      <x:c r="D17" s="2" t="str">
        <x:v>USD/share</x:v>
      </x:c>
      <x:c r="E17" s="29" t="n">
        <x:f>IF(ISNUMBER('Historical Inputs'!F3038),'Historical Inputs'!F3038,IF(COUNT(E11,E16)=2,E11/E16,"n.a."))</x:f>
        <x:v>25.659411764705883</x:v>
      </x:c>
      <x:c r="F17" s="29" t="n">
        <x:f>IF(ISNUMBER('Historical Inputs'!F3079),'Historical Inputs'!F3079,IF(COUNT(F11,F16)=2,F11/F16,"n.a."))</x:f>
        <x:v>28.153125</x:v>
      </x:c>
      <x:c r="G17" s="29" t="n">
        <x:f>IF(ISNUMBER('Historical Inputs'!F3120),'Historical Inputs'!F3120,IF(COUNT(G11,G16)=2,G11/G16,"n.a."))</x:f>
        <x:v>30.579333333333334</x:v>
      </x:c>
      <x:c r="H17" s="29" t="n">
        <x:f>IF(ISNUMBER('Historical Inputs'!F3161),'Historical Inputs'!F3161,IF(COUNT(H11,H16)=2,H11/H16,"n.a."))</x:f>
        <x:v>31.408</x:v>
      </x:c>
      <x:c r="I17" s="29" t="n">
        <x:f>IF(ISNUMBER('Historical Inputs'!F3202),'Historical Inputs'!F3202,IF(COUNT(I11,I16)=2,I11/I16,"n.a."))</x:f>
        <x:v>32.364666666666665</x:v>
      </x:c>
      <x:c r="J17" s="29" t="n">
        <x:f>IF(ISNUMBER('Historical Inputs'!F3243),'Historical Inputs'!F3243,IF(COUNT(J11,J16)=2,J11/J16,"n.a."))</x:f>
        <x:v>29.305333333333333</x:v>
      </x:c>
      <x:c r="K17" s="29" t="n">
        <x:f>IF(ISNUMBER('Historical Inputs'!F3284),'Historical Inputs'!F3284,IF(COUNT(K11,K16)=2,K11/K16,"n.a."))</x:f>
        <x:v>30.31125</x:v>
      </x:c>
      <x:c r="L17" s="29" t="n">
        <x:f>IF(ISNUMBER('Historical Inputs'!F3325),'Historical Inputs'!F3325,IF(COUNT(L11,L16)=2,L11/L16,"n.a."))</x:f>
        <x:v>32.35625</x:v>
      </x:c>
      <x:c r="M17" s="29" t="n">
        <x:f>IF(ISNUMBER('Historical Inputs'!F3366),'Historical Inputs'!F3366,IF(COUNT(M11,M16)=2,M11/M16,"n.a."))</x:f>
        <x:v>36.490625</x:v>
      </x:c>
      <x:c r="N17" s="30" t="str">
        <x:v>n.a.</x:v>
      </x:c>
      <x:c r="O17" s="31"/>
      <x:c r="P17" s="29" t="n">
        <x:f>IF(ISNUMBER('Historical Inputs'!F3407),'Historical Inputs'!F3407,IF(COUNT(P11,P16)=2,P11/P16,"n.a."))</x:f>
        <x:v>35.06</x:v>
      </x:c>
      <x:c r="Q17" s="29" t="n">
        <x:f>IF(ISNUMBER('Historical Inputs'!F3448),'Historical Inputs'!F3448,IF(COUNT(Q11,Q16)=2,Q11/Q16,"n.a."))</x:f>
        <x:v>38.91</x:v>
      </x:c>
      <x:c r="R17" s="31" t="n">
        <x:f>Q17</x:f>
        <x:v>38.91</x:v>
      </x:c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 ht="24" customHeight="1">
      <x:c r="C18" s="2" t="str">
        <x:v>Selected tangible book per share</x:v>
      </x:c>
      <x:c r="D18" s="2" t="str">
        <x:v>USD/share</x:v>
      </x:c>
      <x:c r="E18" s="29" t="n">
        <x:f>IF(ISNUMBER('Historical Inputs'!F3039),'Historical Inputs'!F3039,IF(COUNT('Historical Inputs'!F3040,E16)=2,'Historical Inputs'!F3040/E16,IF(COUNT(E14,E16)=2,E14/E16,"n.a.")))</x:f>
        <x:v>18.211176470588235</x:v>
      </x:c>
      <x:c r="F18" s="29" t="n">
        <x:f>IF(ISNUMBER('Historical Inputs'!F3080),'Historical Inputs'!F3080,IF(COUNT('Historical Inputs'!F3081,F16)=2,'Historical Inputs'!F3081/F16,IF(COUNT(F14,F16)=2,F14/F16,"n.a.")))</x:f>
        <x:v>20.1775</x:v>
      </x:c>
      <x:c r="G18" s="29" t="n">
        <x:f>IF(ISNUMBER('Historical Inputs'!F3121),'Historical Inputs'!F3121,IF(COUNT('Historical Inputs'!F3122,G16)=2,'Historical Inputs'!F3122/G16,IF(COUNT(G14,G16)=2,G14/G16,"n.a.")))</x:f>
        <x:v>21.994</x:v>
      </x:c>
      <x:c r="H18" s="29" t="n">
        <x:f>IF(ISNUMBER('Historical Inputs'!F3162),'Historical Inputs'!F3162,IF(COUNT('Historical Inputs'!F3163,H16)=2,'Historical Inputs'!F3163/H16,IF(COUNT(H14,H16)=2,H14/H16,"n.a.")))</x:f>
        <x:v>22.886666666666667</x:v>
      </x:c>
      <x:c r="I18" s="29" t="n">
        <x:f>IF(ISNUMBER('Historical Inputs'!F3203),'Historical Inputs'!F3203,IF(COUNT('Historical Inputs'!F3204,I16)=2,'Historical Inputs'!F3204/I16,IF(COUNT(I14,I16)=2,I14/I16,"n.a.")))</x:f>
        <x:v>23.031333333333333</x:v>
      </x:c>
      <x:c r="J18" s="29" t="n">
        <x:f>IF(ISNUMBER('Historical Inputs'!F3244),'Historical Inputs'!F3244,IF(COUNT('Historical Inputs'!F3245,J16)=2,'Historical Inputs'!F3245/J16,IF(COUNT(J14,J16)=2,J14/J16,"n.a.")))</x:f>
        <x:v>16.286666666666665</x:v>
      </x:c>
      <x:c r="K18" s="29" t="n">
        <x:f>IF(ISNUMBER('Historical Inputs'!F3285),'Historical Inputs'!F3285,IF(COUNT('Historical Inputs'!F3286,K16)=2,'Historical Inputs'!F3286/K16,IF(COUNT(K14,K16)=2,K14/K16,"n.a.")))</x:f>
        <x:v>18.703125</x:v>
      </x:c>
      <x:c r="L18" s="29" t="n">
        <x:f>IF(ISNUMBER('Historical Inputs'!F3326),'Historical Inputs'!F3326,IF(COUNT('Historical Inputs'!F3327,L16)=2,'Historical Inputs'!F3327/L16,IF(COUNT(L14,L16)=2,L14/L16,"n.a.")))</x:f>
        <x:v>21.054375</x:v>
      </x:c>
      <x:c r="M18" s="29" t="n">
        <x:f>IF(ISNUMBER('Historical Inputs'!F3367),'Historical Inputs'!F3367,IF(COUNT('Historical Inputs'!F3368,M16)=2,'Historical Inputs'!F3368/M16,IF(COUNT(M14,M16)=2,M14/M16,"n.a.")))</x:f>
        <x:v>25.52875</x:v>
      </x:c>
      <x:c r="N18" s="30" t="str">
        <x:v>n.a.</x:v>
      </x:c>
      <x:c r="O18" s="31"/>
      <x:c r="P18" s="29" t="n">
        <x:f>IF(ISNUMBER('Historical Inputs'!F3408),'Historical Inputs'!F3408,IF(COUNT('Historical Inputs'!F3409,P16)=2,'Historical Inputs'!F3409/P16,IF(COUNT(P14,P16)=2,P14/P16,"n.a.")))</x:f>
        <x:v>26.516225266560582</x:v>
      </x:c>
      <x:c r="Q18" s="29" t="n">
        <x:f>IF(ISNUMBER('Historical Inputs'!F3449),'Historical Inputs'!F3449,IF(COUNT('Historical Inputs'!F3450,Q16)=2,'Historical Inputs'!F3450/Q16,IF(COUNT(Q14,Q16)=2,Q14/Q16,"n.a.")))</x:f>
        <x:v>30.04</x:v>
      </x:c>
      <x:c r="R18" s="31" t="n">
        <x:f>Q18</x:f>
        <x:v>30.04</x:v>
      </x:c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 ht="24" customHeight="1">
      <x:c r="C19" s="2" t="str">
        <x:v>Reported common book value per share</x:v>
      </x:c>
      <x:c r="D19" s="2" t="str">
        <x:v>USD/share</x:v>
      </x:c>
      <x:c r="E19" s="29" t="str">
        <x:f>'Historical Inputs'!F3038</x:f>
        <x:v>n.a.</x:v>
      </x:c>
      <x:c r="F19" s="29" t="str">
        <x:f>'Historical Inputs'!F3079</x:f>
        <x:v>n.a.</x:v>
      </x:c>
      <x:c r="G19" s="29" t="str">
        <x:f>'Historical Inputs'!F3120</x:f>
        <x:v>n.a.</x:v>
      </x:c>
      <x:c r="H19" s="29" t="str">
        <x:f>'Historical Inputs'!F3161</x:f>
        <x:v>n.a.</x:v>
      </x:c>
      <x:c r="I19" s="29" t="str">
        <x:f>'Historical Inputs'!F3202</x:f>
        <x:v>n.a.</x:v>
      </x:c>
      <x:c r="J19" s="29" t="str">
        <x:f>'Historical Inputs'!F3243</x:f>
        <x:v>n.a.</x:v>
      </x:c>
      <x:c r="K19" s="29" t="str">
        <x:f>'Historical Inputs'!F3284</x:f>
        <x:v>n.a.</x:v>
      </x:c>
      <x:c r="L19" s="29" t="str">
        <x:f>'Historical Inputs'!F3325</x:f>
        <x:v>n.a.</x:v>
      </x:c>
      <x:c r="M19" s="29" t="str">
        <x:f>'Historical Inputs'!F3366</x:f>
        <x:v>n.a.</x:v>
      </x:c>
      <x:c r="N19" s="30" t="str">
        <x:v>n.a.</x:v>
      </x:c>
      <x:c r="O19" s="31"/>
      <x:c r="P19" s="29" t="n">
        <x:f>'Historical Inputs'!F3407</x:f>
        <x:v>35.06</x:v>
      </x:c>
      <x:c r="Q19" s="29" t="n">
        <x:f>'Historical Inputs'!F3448</x:f>
        <x:v>38.91</x:v>
      </x:c>
      <x:c r="R19" s="31" t="n">
        <x:f>Q19</x:f>
        <x:v>38.91</x:v>
      </x:c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 ht="24" customHeight="1">
      <x:c r="C20" s="2" t="str">
        <x:v>Reported tangible book value per share</x:v>
      </x:c>
      <x:c r="D20" s="2" t="str">
        <x:v>USD/share</x:v>
      </x:c>
      <x:c r="E20" s="29" t="str">
        <x:f>'Historical Inputs'!F3039</x:f>
        <x:v>n.a.</x:v>
      </x:c>
      <x:c r="F20" s="29" t="str">
        <x:f>'Historical Inputs'!F3080</x:f>
        <x:v>n.a.</x:v>
      </x:c>
      <x:c r="G20" s="29" t="str">
        <x:f>'Historical Inputs'!F3121</x:f>
        <x:v>n.a.</x:v>
      </x:c>
      <x:c r="H20" s="29" t="str">
        <x:f>'Historical Inputs'!F3162</x:f>
        <x:v>n.a.</x:v>
      </x:c>
      <x:c r="I20" s="29" t="str">
        <x:f>'Historical Inputs'!F3203</x:f>
        <x:v>n.a.</x:v>
      </x:c>
      <x:c r="J20" s="29" t="str">
        <x:f>'Historical Inputs'!F3244</x:f>
        <x:v>n.a.</x:v>
      </x:c>
      <x:c r="K20" s="29" t="str">
        <x:f>'Historical Inputs'!F3285</x:f>
        <x:v>n.a.</x:v>
      </x:c>
      <x:c r="L20" s="29" t="str">
        <x:f>'Historical Inputs'!F3326</x:f>
        <x:v>n.a.</x:v>
      </x:c>
      <x:c r="M20" s="29" t="str">
        <x:f>'Historical Inputs'!F3367</x:f>
        <x:v>n.a.</x:v>
      </x:c>
      <x:c r="N20" s="30" t="str">
        <x:v>n.a.</x:v>
      </x:c>
      <x:c r="O20" s="31"/>
      <x:c r="P20" s="29" t="str">
        <x:f>'Historical Inputs'!F3408</x:f>
        <x:v>n.a.</x:v>
      </x:c>
      <x:c r="Q20" s="29" t="n">
        <x:f>'Historical Inputs'!F3449</x:f>
        <x:v>30.04</x:v>
      </x:c>
      <x:c r="R20" s="31" t="n">
        <x:f>Q20</x:f>
        <x:v>30.04</x:v>
      </x:c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 ht="24" customHeight="1">
      <x:c r="C21" s="2" t="str">
        <x:v>Gross loans and leases selected definition</x:v>
      </x:c>
      <x:c r="D21" s="2" t="str">
        <x:v>USDm</x:v>
      </x:c>
      <x:c r="E21" s="25" t="str">
        <x:f>'Historical Inputs'!F3012</x:f>
        <x:v>n.a.</x:v>
      </x:c>
      <x:c r="F21" s="25" t="n">
        <x:f>'Historical Inputs'!F3053</x:f>
        <x:v>286810</x:v>
      </x:c>
      <x:c r="G21" s="25" t="n">
        <x:f>'Historical Inputs'!F3094</x:f>
        <x:v>296102</x:v>
      </x:c>
      <x:c r="H21" s="25" t="str">
        <x:f>'Historical Inputs'!F3135</x:f>
        <x:v>n.a.</x:v>
      </x:c>
      <x:c r="I21" s="25" t="str">
        <x:f>'Historical Inputs'!F3176</x:f>
        <x:v>n.a.</x:v>
      </x:c>
      <x:c r="J21" s="25" t="n">
        <x:f>'Historical Inputs'!F3217</x:f>
        <x:v>388213</x:v>
      </x:c>
      <x:c r="K21" s="25" t="n">
        <x:f>'Historical Inputs'!F3258</x:f>
        <x:v>373835</x:v>
      </x:c>
      <x:c r="L21" s="25" t="n">
        <x:f>'Historical Inputs'!F3299</x:f>
        <x:v>379832</x:v>
      </x:c>
      <x:c r="M21" s="25" t="n">
        <x:f>'Historical Inputs'!F3340</x:f>
        <x:v>391335</x:v>
      </x:c>
      <x:c r="N21" s="26" t="str">
        <x:v>n.a.</x:v>
      </x:c>
      <x:c r="O21" s="27"/>
      <x:c r="P21" s="25" t="n">
        <x:f>'Historical Inputs'!F3381</x:f>
        <x:v>380243</x:v>
      </x:c>
      <x:c r="Q21" s="25" t="n">
        <x:f>'Historical Inputs'!F3422</x:f>
        <x:v>410300</x:v>
      </x:c>
      <x:c r="R21" s="27" t="n">
        <x:f>Q21</x:f>
        <x:v>410300</x:v>
      </x:c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 ht="24" customHeight="1">
      <x:c r="C22" s="2" t="str">
        <x:v>Net loans after allowance selected definition</x:v>
      </x:c>
      <x:c r="D22" s="2" t="str">
        <x:v>USDm</x:v>
      </x:c>
      <x:c r="E22" s="25" t="str">
        <x:f>'Historical Inputs'!F3013</x:f>
        <x:v>n.a.</x:v>
      </x:c>
      <x:c r="F22" s="25" t="n">
        <x:f>'Historical Inputs'!F3054</x:f>
        <x:v>282837</x:v>
      </x:c>
      <x:c r="G22" s="25" t="n">
        <x:f>'Historical Inputs'!F3095</x:f>
        <x:v>292082</x:v>
      </x:c>
      <x:c r="H22" s="25" t="n">
        <x:f>'Historical Inputs'!F3136</x:f>
        <x:v>290393</x:v>
      </x:c>
      <x:c r="I22" s="25" t="n">
        <x:f>'Historical Inputs'!F3177</x:f>
        <x:v>306304</x:v>
      </x:c>
      <x:c r="J22" s="25" t="n">
        <x:f>'Historical Inputs'!F3218</x:f>
        <x:v>381277</x:v>
      </x:c>
      <x:c r="K22" s="25" t="n">
        <x:f>'Historical Inputs'!F3259</x:f>
        <x:v>366456</x:v>
      </x:c>
      <x:c r="L22" s="25" t="n">
        <x:f>'Historical Inputs'!F3300</x:f>
        <x:v>372249</x:v>
      </x:c>
      <x:c r="M22" s="25" t="n">
        <x:f>'Historical Inputs'!F3341</x:f>
        <x:v>383730</x:v>
      </x:c>
      <x:c r="N22" s="26" t="str">
        <x:v>n.a.</x:v>
      </x:c>
      <x:c r="O22" s="27"/>
      <x:c r="P22" s="25" t="n">
        <x:f>'Historical Inputs'!F3382</x:f>
        <x:v>372706</x:v>
      </x:c>
      <x:c r="Q22" s="25" t="n">
        <x:f>'Historical Inputs'!F3423</x:f>
        <x:v>402655</x:v>
      </x:c>
      <x:c r="R22" s="27" t="n">
        <x:f>Q22</x:f>
        <x:v>402655</x:v>
      </x:c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 ht="24" customHeight="1">
      <x:c r="C23" s="2" t="str">
        <x:v>Loan allowance for credit losses</x:v>
      </x:c>
      <x:c r="D23" s="2" t="str">
        <x:v>USDm</x:v>
      </x:c>
      <x:c r="E23" s="25" t="n">
        <x:f>'Historical Inputs'!F3014</x:f>
        <x:v>4417</x:v>
      </x:c>
      <x:c r="F23" s="25" t="n">
        <x:f>'Historical Inputs'!F3055</x:f>
        <x:v>4441</x:v>
      </x:c>
      <x:c r="G23" s="25" t="n">
        <x:f>'Historical Inputs'!F3096</x:f>
        <x:v>4491</x:v>
      </x:c>
      <x:c r="H23" s="25" t="n">
        <x:f>'Historical Inputs'!F3137</x:f>
        <x:v>8010</x:v>
      </x:c>
      <x:c r="I23" s="25" t="n">
        <x:f>'Historical Inputs'!F3178</x:f>
        <x:v>6155</x:v>
      </x:c>
      <x:c r="J23" s="25" t="n">
        <x:f>'Historical Inputs'!F3219</x:f>
        <x:v>6936</x:v>
      </x:c>
      <x:c r="K23" s="25" t="n">
        <x:f>'Historical Inputs'!F3260</x:f>
        <x:v>7379</x:v>
      </x:c>
      <x:c r="L23" s="25" t="n">
        <x:f>'Historical Inputs'!F3301</x:f>
        <x:v>7583</x:v>
      </x:c>
      <x:c r="M23" s="25" t="n">
        <x:f>'Historical Inputs'!F3342</x:f>
        <x:v>7605</x:v>
      </x:c>
      <x:c r="N23" s="26" t="str">
        <x:v>n.a.</x:v>
      </x:c>
      <x:c r="O23" s="27"/>
      <x:c r="P23" s="25" t="n">
        <x:f>'Historical Inputs'!F3383</x:f>
        <x:v>7537</x:v>
      </x:c>
      <x:c r="Q23" s="25" t="n">
        <x:f>'Historical Inputs'!F3424</x:f>
        <x:v>7645</x:v>
      </x:c>
      <x:c r="R23" s="27" t="n">
        <x:f>Q23</x:f>
        <x:v>7645</x:v>
      </x:c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 ht="24" customHeight="1">
      <x:c r="C24" s="2" t="str">
        <x:v>Deposits</x:v>
      </x:c>
      <x:c r="D24" s="2" t="str">
        <x:v>USDm</x:v>
      </x:c>
      <x:c r="E24" s="25" t="n">
        <x:f>'Historical Inputs'!F3011</x:f>
        <x:v>347215</x:v>
      </x:c>
      <x:c r="F24" s="25" t="n">
        <x:f>'Historical Inputs'!F3052</x:f>
        <x:v>345475</x:v>
      </x:c>
      <x:c r="G24" s="25" t="n">
        <x:f>'Historical Inputs'!F3093</x:f>
        <x:v>361916</x:v>
      </x:c>
      <x:c r="H24" s="25" t="n">
        <x:f>'Historical Inputs'!F3134</x:f>
        <x:v>429770</x:v>
      </x:c>
      <x:c r="I24" s="25" t="n">
        <x:f>'Historical Inputs'!F3175</x:f>
        <x:v>456083</x:v>
      </x:c>
      <x:c r="J24" s="25" t="n">
        <x:f>'Historical Inputs'!F3216</x:f>
        <x:v>524976</x:v>
      </x:c>
      <x:c r="K24" s="25" t="n">
        <x:f>'Historical Inputs'!F3257</x:f>
        <x:v>512312</x:v>
      </x:c>
      <x:c r="L24" s="25" t="n">
        <x:f>'Historical Inputs'!F3298</x:f>
        <x:v>518309</x:v>
      </x:c>
      <x:c r="M24" s="25" t="n">
        <x:f>'Historical Inputs'!F3339</x:f>
        <x:v>522216</x:v>
      </x:c>
      <x:c r="N24" s="26" t="str">
        <x:v>n.a.</x:v>
      </x:c>
      <x:c r="O24" s="27"/>
      <x:c r="P24" s="25" t="n">
        <x:f>'Historical Inputs'!F3380</x:f>
        <x:v>518717</x:v>
      </x:c>
      <x:c r="Q24" s="25" t="n">
        <x:f>'Historical Inputs'!F3421</x:f>
        <x:v>532066</x:v>
      </x:c>
      <x:c r="R24" s="27" t="n">
        <x:f>Q24</x:f>
        <x:v>532066</x:v>
      </x:c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 ht="24" customHeight="1">
      <x:c r="C25" s="2" t="str">
        <x:v>Cash</x:v>
      </x:c>
      <x:c r="D25" s="2" t="str">
        <x:v>USDm</x:v>
      </x:c>
      <x:c r="E25" s="25" t="str">
        <x:f>'Historical Inputs'!F3016</x:f>
        <x:v>n.a.</x:v>
      </x:c>
      <x:c r="F25" s="25" t="str">
        <x:f>'Historical Inputs'!F3057</x:f>
        <x:v>n.a.</x:v>
      </x:c>
      <x:c r="G25" s="25" t="str">
        <x:f>'Historical Inputs'!F3098</x:f>
        <x:v>n.a.</x:v>
      </x:c>
      <x:c r="H25" s="25" t="str">
        <x:f>'Historical Inputs'!F3139</x:f>
        <x:v>n.a.</x:v>
      </x:c>
      <x:c r="I25" s="25" t="str">
        <x:f>'Historical Inputs'!F3180</x:f>
        <x:v>n.a.</x:v>
      </x:c>
      <x:c r="J25" s="25" t="str">
        <x:f>'Historical Inputs'!F3221</x:f>
        <x:v>n.a.</x:v>
      </x:c>
      <x:c r="K25" s="25" t="str">
        <x:f>'Historical Inputs'!F3262</x:f>
        <x:v>n.a.</x:v>
      </x:c>
      <x:c r="L25" s="25" t="str">
        <x:f>'Historical Inputs'!F3303</x:f>
        <x:v>n.a.</x:v>
      </x:c>
      <x:c r="M25" s="25" t="str">
        <x:f>'Historical Inputs'!F3344</x:f>
        <x:v>n.a.</x:v>
      </x:c>
      <x:c r="N25" s="26" t="str">
        <x:v>n.a.</x:v>
      </x:c>
      <x:c r="O25" s="27"/>
      <x:c r="P25" s="25" t="str">
        <x:f>'Historical Inputs'!F3385</x:f>
        <x:v>n.a.</x:v>
      </x:c>
      <x:c r="Q25" s="25" t="str">
        <x:f>'Historical Inputs'!F3426</x:f>
        <x:v>n.a.</x:v>
      </x:c>
      <x:c r="R25" s="27" t="str">
        <x:f>Q25</x:f>
        <x:v>n.a.</x:v>
      </x:c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 ht="24" customHeight="1">
      <x:c r="C26" s="2" t="str">
        <x:v>Accumulated other comprehensive income</x:v>
      </x:c>
      <x:c r="D26" s="2" t="str">
        <x:v>USDm</x:v>
      </x:c>
      <x:c r="E26" s="25" t="n">
        <x:f>'Historical Inputs'!F3017</x:f>
        <x:v>-1404</x:v>
      </x:c>
      <x:c r="F26" s="25" t="n">
        <x:f>'Historical Inputs'!F3058</x:f>
        <x:v>-2322</x:v>
      </x:c>
      <x:c r="G26" s="25" t="n">
        <x:f>'Historical Inputs'!F3099</x:f>
        <x:v>-1373</x:v>
      </x:c>
      <x:c r="H26" s="25" t="n">
        <x:f>'Historical Inputs'!F3140</x:f>
        <x:v>322</x:v>
      </x:c>
      <x:c r="I26" s="25" t="n">
        <x:f>'Historical Inputs'!F3181</x:f>
        <x:v>-1943</x:v>
      </x:c>
      <x:c r="J26" s="25" t="n">
        <x:f>'Historical Inputs'!F3222</x:f>
        <x:v>-11407</x:v>
      </x:c>
      <x:c r="K26" s="25" t="n">
        <x:f>'Historical Inputs'!F3263</x:f>
        <x:v>-10096</x:v>
      </x:c>
      <x:c r="L26" s="25" t="n">
        <x:f>'Historical Inputs'!F3304</x:f>
        <x:v>-9764</x:v>
      </x:c>
      <x:c r="M26" s="25" t="n">
        <x:f>'Historical Inputs'!F3345</x:f>
        <x:v>-6987</x:v>
      </x:c>
      <x:c r="N26" s="26" t="str">
        <x:v>n.a.</x:v>
      </x:c>
      <x:c r="O26" s="27"/>
      <x:c r="P26" s="25" t="n">
        <x:f>'Historical Inputs'!F3386</x:f>
        <x:v>-8609</x:v>
      </x:c>
      <x:c r="Q26" s="25" t="n">
        <x:f>'Historical Inputs'!F3427</x:f>
        <x:v>-7111</x:v>
      </x:c>
      <x:c r="R26" s="27" t="n">
        <x:f>Q26</x:f>
        <x:v>-7111</x:v>
      </x:c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 ht="24" customHeight="1">
      <x:c r="C27" s="2"/>
      <x:c r="D27" s="2"/>
      <x:c r="E27" s="27"/>
      <x:c r="F27" s="27"/>
      <x:c r="G27" s="27"/>
      <x:c r="H27" s="27"/>
      <x:c r="I27" s="27"/>
      <x:c r="J27" s="27"/>
      <x:c r="K27" s="27"/>
      <x:c r="L27" s="27"/>
      <x:c r="M27" s="27"/>
      <x:c r="N27" s="26"/>
      <x:c r="O27" s="27"/>
      <x:c r="P27" s="27"/>
      <x:c r="Q27" s="27"/>
      <x:c r="R27" s="27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 ht="24" customHeight="1">
      <x:c r="C28" s="2" t="str">
        <x:v>Net interest income</x:v>
      </x:c>
      <x:c r="D28" s="2" t="str">
        <x:v>USDm</x:v>
      </x:c>
      <x:c r="E28" s="25" t="n">
        <x:f>'Historical Inputs'!F3018</x:f>
        <x:v>12380</x:v>
      </x:c>
      <x:c r="F28" s="25" t="n">
        <x:f>'Historical Inputs'!F3059</x:f>
        <x:v>12919</x:v>
      </x:c>
      <x:c r="G28" s="25" t="n">
        <x:f>'Historical Inputs'!F3100</x:f>
        <x:v>13052</x:v>
      </x:c>
      <x:c r="H28" s="25" t="n">
        <x:f>'Historical Inputs'!F3141</x:f>
        <x:v>12825</x:v>
      </x:c>
      <x:c r="I28" s="25" t="n">
        <x:f>'Historical Inputs'!F3182</x:f>
        <x:v>12494</x:v>
      </x:c>
      <x:c r="J28" s="25" t="n">
        <x:f>'Historical Inputs'!F3223</x:f>
        <x:v>14728</x:v>
      </x:c>
      <x:c r="K28" s="25" t="n">
        <x:f>'Historical Inputs'!F3264</x:f>
        <x:v>17396</x:v>
      </x:c>
      <x:c r="L28" s="25" t="n">
        <x:f>'Historical Inputs'!F3305</x:f>
        <x:v>16289</x:v>
      </x:c>
      <x:c r="M28" s="25" t="n">
        <x:f>'Historical Inputs'!F3346</x:f>
        <x:v>16649</x:v>
      </x:c>
      <x:c r="N28" s="26" t="str">
        <x:v>n.a.</x:v>
      </x:c>
      <x:c r="O28" s="27"/>
      <x:c r="P28" s="25" t="n">
        <x:f>'Historical Inputs'!F3387</x:f>
        <x:v>8143</x:v>
      </x:c>
      <x:c r="Q28" s="25" t="n">
        <x:f>'Historical Inputs'!F3428</x:f>
        <x:v>8624</x:v>
      </x:c>
      <x:c r="R28" s="27" t="n">
        <x:f>IF(COUNT(M28,Q28,P28)=3,M28+Q28-P28,"n.a.")</x:f>
        <x:v>17130</x:v>
      </x:c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 ht="24" customHeight="1">
      <x:c r="C29" s="2" t="str">
        <x:v>Noninterest Income</x:v>
      </x:c>
      <x:c r="D29" s="2" t="str">
        <x:v>USDm</x:v>
      </x:c>
      <x:c r="E29" s="25" t="n">
        <x:f>'Historical Inputs'!F3019</x:f>
        <x:v>9317</x:v>
      </x:c>
      <x:c r="F29" s="25" t="n">
        <x:f>'Historical Inputs'!F3060</x:f>
        <x:v>9602</x:v>
      </x:c>
      <x:c r="G29" s="25" t="n">
        <x:f>'Historical Inputs'!F3101</x:f>
        <x:v>9831</x:v>
      </x:c>
      <x:c r="H29" s="25" t="n">
        <x:f>'Historical Inputs'!F3142</x:f>
        <x:v>10401</x:v>
      </x:c>
      <x:c r="I29" s="25" t="n">
        <x:f>'Historical Inputs'!F3183</x:f>
        <x:v>10227</x:v>
      </x:c>
      <x:c r="J29" s="25" t="n">
        <x:f>'Historical Inputs'!F3224</x:f>
        <x:v>9456</x:v>
      </x:c>
      <x:c r="K29" s="25" t="n">
        <x:f>'Historical Inputs'!F3265</x:f>
        <x:v>10617</x:v>
      </x:c>
      <x:c r="L29" s="25" t="n">
        <x:f>'Historical Inputs'!F3306</x:f>
        <x:v>11046</x:v>
      </x:c>
      <x:c r="M29" s="25" t="n">
        <x:f>'Historical Inputs'!F3347</x:f>
        <x:v>11891</x:v>
      </x:c>
      <x:c r="N29" s="26" t="str">
        <x:v>n.a.</x:v>
      </x:c>
      <x:c r="O29" s="27"/>
      <x:c r="P29" s="25" t="n">
        <x:f>'Historical Inputs'!F3388</x:f>
        <x:v>5760</x:v>
      </x:c>
      <x:c r="Q29" s="25" t="n">
        <x:f>'Historical Inputs'!F3429</x:f>
        <x:v>6322</x:v>
      </x:c>
      <x:c r="R29" s="27" t="n">
        <x:f>IF(COUNT(M29,Q29,P29)=3,M29+Q29-P29,"n.a.")</x:f>
        <x:v>12453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 ht="24" customHeight="1">
      <x:c r="C30" s="2" t="str">
        <x:v>Net revenue GAAP</x:v>
      </x:c>
      <x:c r="D30" s="2" t="str">
        <x:v>USDm</x:v>
      </x:c>
      <x:c r="E30" s="25" t="n">
        <x:f>IF(COUNT(E28:E29)=2,SUM(E28:E29),'Historical Inputs'!F3020)</x:f>
        <x:v>21697</x:v>
      </x:c>
      <x:c r="F30" s="25" t="n">
        <x:f>IF(COUNT(F28:F29)=2,SUM(F28:F29),'Historical Inputs'!F3061)</x:f>
        <x:v>22521</x:v>
      </x:c>
      <x:c r="G30" s="25" t="n">
        <x:f>IF(COUNT(G28:G29)=2,SUM(G28:G29),'Historical Inputs'!F3102)</x:f>
        <x:v>22883</x:v>
      </x:c>
      <x:c r="H30" s="25" t="n">
        <x:f>IF(COUNT(H28:H29)=2,SUM(H28:H29),'Historical Inputs'!F3143)</x:f>
        <x:v>23226</x:v>
      </x:c>
      <x:c r="I30" s="25" t="n">
        <x:f>IF(COUNT(I28:I29)=2,SUM(I28:I29),'Historical Inputs'!F3184)</x:f>
        <x:v>22721</x:v>
      </x:c>
      <x:c r="J30" s="25" t="n">
        <x:f>IF(COUNT(J28:J29)=2,SUM(J28:J29),'Historical Inputs'!F3225)</x:f>
        <x:v>24184</x:v>
      </x:c>
      <x:c r="K30" s="25" t="n">
        <x:f>IF(COUNT(K28:K29)=2,SUM(K28:K29),'Historical Inputs'!F3266)</x:f>
        <x:v>28013</x:v>
      </x:c>
      <x:c r="L30" s="25" t="n">
        <x:f>IF(COUNT(L28:L29)=2,SUM(L28:L29),'Historical Inputs'!F3307)</x:f>
        <x:v>27335</x:v>
      </x:c>
      <x:c r="M30" s="25" t="n">
        <x:f>IF(COUNT(M28:M29)=2,SUM(M28:M29),'Historical Inputs'!F3348)</x:f>
        <x:v>28540</x:v>
      </x:c>
      <x:c r="N30" s="28" t="n">
        <x:f>'Forecast FY2026'!O13</x:f>
        <x:v>30022.11</x:v>
      </x:c>
      <x:c r="O30" s="27"/>
      <x:c r="P30" s="25" t="n">
        <x:f>IF(COUNT(P28:P29)=2,SUM(P28:P29),'Historical Inputs'!F3389)</x:f>
        <x:v>13903</x:v>
      </x:c>
      <x:c r="Q30" s="25" t="n">
        <x:f>IF(COUNT(Q28:Q29)=2,SUM(Q28:Q29),'Historical Inputs'!F3430)</x:f>
        <x:v>14946</x:v>
      </x:c>
      <x:c r="R30" s="27" t="n">
        <x:f>IF(COUNT(M30,Q30,P30)=3,M30+Q30-P30,"n.a.")</x:f>
        <x:v>29583</x:v>
      </x:c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 ht="24" customHeight="1">
      <x:c r="C31" s="2" t="str">
        <x:v>Noninterest expense</x:v>
      </x:c>
      <x:c r="D31" s="2" t="str">
        <x:v>USDm</x:v>
      </x:c>
      <x:c r="E31" s="25" t="n">
        <x:f>'Historical Inputs'!F3021</x:f>
        <x:v>12790</x:v>
      </x:c>
      <x:c r="F31" s="25" t="n">
        <x:f>'Historical Inputs'!F3062</x:f>
        <x:v>12464</x:v>
      </x:c>
      <x:c r="G31" s="25" t="n">
        <x:f>'Historical Inputs'!F3103</x:f>
        <x:v>12785</x:v>
      </x:c>
      <x:c r="H31" s="25" t="n">
        <x:f>'Historical Inputs'!F3144</x:f>
        <x:v>13369</x:v>
      </x:c>
      <x:c r="I31" s="25" t="n">
        <x:f>'Historical Inputs'!F3185</x:f>
        <x:v>13728</x:v>
      </x:c>
      <x:c r="J31" s="25" t="n">
        <x:f>'Historical Inputs'!F3226</x:f>
        <x:v>14906</x:v>
      </x:c>
      <x:c r="K31" s="25" t="n">
        <x:f>'Historical Inputs'!F3267</x:f>
        <x:v>18873</x:v>
      </x:c>
      <x:c r="L31" s="25" t="n">
        <x:f>'Historical Inputs'!F3308</x:f>
        <x:v>17188</x:v>
      </x:c>
      <x:c r="M31" s="25" t="n">
        <x:f>'Historical Inputs'!F3349</x:f>
        <x:v>16837</x:v>
      </x:c>
      <x:c r="N31" s="28" t="n">
        <x:f>'Forecast FY2026'!P13</x:f>
        <x:v>17285.48</x:v>
      </x:c>
      <x:c r="O31" s="27"/>
      <x:c r="P31" s="25" t="n">
        <x:f>'Historical Inputs'!F3390</x:f>
        <x:v>8413</x:v>
      </x:c>
      <x:c r="Q31" s="25" t="n">
        <x:f>'Historical Inputs'!F3431</x:f>
        <x:v>8693</x:v>
      </x:c>
      <x:c r="R31" s="27" t="n">
        <x:f>IF(COUNT(M31,Q31,P31)=3,M31+Q31-P31,"n.a.")</x:f>
        <x:v>17117</x:v>
      </x:c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 ht="24" customHeight="1">
      <x:c r="C32" s="2" t="str">
        <x:v>Pre-provision net revenue</x:v>
      </x:c>
      <x:c r="D32" s="2" t="str">
        <x:v>USDm</x:v>
      </x:c>
      <x:c r="E32" s="27" t="n">
        <x:f>IF(COUNT(E30,E31)=2,E30-E31,"n.a.")</x:f>
        <x:v>8907</x:v>
      </x:c>
      <x:c r="F32" s="27" t="n">
        <x:f>IF(COUNT(F30,F31)=2,F30-F31,"n.a.")</x:f>
        <x:v>10057</x:v>
      </x:c>
      <x:c r="G32" s="27" t="n">
        <x:f>IF(COUNT(G30,G31)=2,G30-G31,"n.a.")</x:f>
        <x:v>10098</x:v>
      </x:c>
      <x:c r="H32" s="27" t="n">
        <x:f>IF(COUNT(H30,H31)=2,H30-H31,"n.a.")</x:f>
        <x:v>9857</x:v>
      </x:c>
      <x:c r="I32" s="27" t="n">
        <x:f>IF(COUNT(I30,I31)=2,I30-I31,"n.a.")</x:f>
        <x:v>8993</x:v>
      </x:c>
      <x:c r="J32" s="27" t="n">
        <x:f>IF(COUNT(J30,J31)=2,J30-J31,"n.a.")</x:f>
        <x:v>9278</x:v>
      </x:c>
      <x:c r="K32" s="27" t="n">
        <x:f>IF(COUNT(K30,K31)=2,K30-K31,"n.a.")</x:f>
        <x:v>9140</x:v>
      </x:c>
      <x:c r="L32" s="27" t="n">
        <x:f>IF(COUNT(L30,L31)=2,L30-L31,"n.a.")</x:f>
        <x:v>10147</x:v>
      </x:c>
      <x:c r="M32" s="27" t="n">
        <x:f>IF(COUNT(M30,M31)=2,M30-M31,"n.a.")</x:f>
        <x:v>11703</x:v>
      </x:c>
      <x:c r="N32" s="26" t="str">
        <x:v>n.a.</x:v>
      </x:c>
      <x:c r="O32" s="27"/>
      <x:c r="P32" s="27" t="n">
        <x:f>IF(COUNT(P30,P31)=2,P30-P31,"n.a.")</x:f>
        <x:v>5490</x:v>
      </x:c>
      <x:c r="Q32" s="27" t="n">
        <x:f>IF(COUNT(Q30,Q31)=2,Q30-Q31,"n.a.")</x:f>
        <x:v>6253</x:v>
      </x:c>
      <x:c r="R32" s="27" t="n">
        <x:f>IF(COUNT(M32,Q32,P32)=3,M32+Q32-P32,"n.a.")</x:f>
        <x:v>12466</x:v>
      </x:c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 ht="24" customHeight="1">
      <x:c r="C33" s="2" t="str">
        <x:v>Provision / pre-tax bridge residual</x:v>
      </x:c>
      <x:c r="D33" s="2" t="str">
        <x:v>USDm</x:v>
      </x:c>
      <x:c r="E33" s="25" t="n">
        <x:f>IF(ISNUMBER('Historical Inputs'!F3022),'Historical Inputs'!F3022,IF(COUNT(E30,E31,E34)=3,E30-E31-E34,"n.a."))</x:f>
        <x:v>1390</x:v>
      </x:c>
      <x:c r="F33" s="25" t="n">
        <x:f>IF(ISNUMBER('Historical Inputs'!F3063),'Historical Inputs'!F3063,IF(COUNT(F30,F31,F34)=3,F30-F31-F34,"n.a."))</x:f>
        <x:v>1379</x:v>
      </x:c>
      <x:c r="G33" s="25" t="n">
        <x:f>IF(ISNUMBER('Historical Inputs'!F3104),'Historical Inputs'!F3104,IF(COUNT(G30,G31,G34)=3,G30-G31-G34,"n.a."))</x:f>
        <x:v>1504</x:v>
      </x:c>
      <x:c r="H33" s="25" t="n">
        <x:f>IF(ISNUMBER('Historical Inputs'!F3145),'Historical Inputs'!F3145,IF(COUNT(H30,H31,H34)=3,H30-H31-H34,"n.a."))</x:f>
        <x:v>3806</x:v>
      </x:c>
      <x:c r="I33" s="25" t="n">
        <x:f>IF(ISNUMBER('Historical Inputs'!F3186),'Historical Inputs'!F3186,IF(COUNT(I30,I31,I34)=3,I30-I31-I34,"n.a."))</x:f>
        <x:v>-1173</x:v>
      </x:c>
      <x:c r="J33" s="25" t="n">
        <x:f>IF(ISNUMBER('Historical Inputs'!F3227),'Historical Inputs'!F3227,IF(COUNT(J30,J31,J34)=3,J30-J31-J34,"n.a."))</x:f>
        <x:v>1977</x:v>
      </x:c>
      <x:c r="K33" s="25" t="n">
        <x:f>IF(ISNUMBER('Historical Inputs'!F3268),'Historical Inputs'!F3268,IF(COUNT(K30,K31,K34)=3,K30-K31-K34,"n.a."))</x:f>
        <x:v>2275</x:v>
      </x:c>
      <x:c r="L33" s="25" t="n">
        <x:f>IF(ISNUMBER('Historical Inputs'!F3309),'Historical Inputs'!F3309,IF(COUNT(L30,L31,L34)=3,L30-L31-L34,"n.a."))</x:f>
        <x:v>2238</x:v>
      </x:c>
      <x:c r="M33" s="25" t="n">
        <x:f>IF(ISNUMBER('Historical Inputs'!F3350),'Historical Inputs'!F3350,IF(COUNT(M30,M31,M34)=3,M30-M31-M34,"n.a."))</x:f>
        <x:v>2186</x:v>
      </x:c>
      <x:c r="N33" s="28" t="n">
        <x:f>'Forecast FY2026'!Q13</x:f>
        <x:v>2262</x:v>
      </x:c>
      <x:c r="O33" s="27"/>
      <x:c r="P33" s="25" t="n">
        <x:f>IF(ISNUMBER('Historical Inputs'!F3391),'Historical Inputs'!F3391,IF(COUNT(P30,P31,P34)=3,P30-P31-P34,"n.a."))</x:f>
        <x:v>1038</x:v>
      </x:c>
      <x:c r="Q33" s="25" t="n">
        <x:f>IF(ISNUMBER('Historical Inputs'!F3432),'Historical Inputs'!F3432,IF(COUNT(Q30,Q31,Q34)=3,Q30-Q31-Q34,"n.a."))</x:f>
        <x:v>1114</x:v>
      </x:c>
      <x:c r="R33" s="27" t="n">
        <x:f>IF(COUNT(M33,Q33,P33)=3,M33+Q33-P33,"n.a.")</x:f>
        <x:v>2262</x:v>
      </x:c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 ht="24" customHeight="1">
      <x:c r="C34" s="2" t="str">
        <x:v>Income before income taxes</x:v>
      </x:c>
      <x:c r="D34" s="2" t="str">
        <x:v>USDm</x:v>
      </x:c>
      <x:c r="E34" s="25" t="n">
        <x:f>'Historical Inputs'!F3023</x:f>
        <x:v>7517</x:v>
      </x:c>
      <x:c r="F34" s="25" t="n">
        <x:f>'Historical Inputs'!F3064</x:f>
        <x:v>8678</x:v>
      </x:c>
      <x:c r="G34" s="25" t="n">
        <x:f>'Historical Inputs'!F3105</x:f>
        <x:v>8594</x:v>
      </x:c>
      <x:c r="H34" s="25" t="n">
        <x:f>'Historical Inputs'!F3146</x:f>
        <x:v>6051</x:v>
      </x:c>
      <x:c r="I34" s="25" t="n">
        <x:f>'Historical Inputs'!F3187</x:f>
        <x:v>10166</x:v>
      </x:c>
      <x:c r="J34" s="25" t="n">
        <x:f>'Historical Inputs'!F3228</x:f>
        <x:v>7301</x:v>
      </x:c>
      <x:c r="K34" s="25" t="n">
        <x:f>'Historical Inputs'!F3269</x:f>
        <x:v>6865</x:v>
      </x:c>
      <x:c r="L34" s="25" t="n">
        <x:f>'Historical Inputs'!F3310</x:f>
        <x:v>7909</x:v>
      </x:c>
      <x:c r="M34" s="25" t="n">
        <x:f>'Historical Inputs'!F3351</x:f>
        <x:v>9517</x:v>
      </x:c>
      <x:c r="N34" s="26" t="str">
        <x:v>n.a.</x:v>
      </x:c>
      <x:c r="O34" s="27"/>
      <x:c r="P34" s="25" t="n">
        <x:f>'Historical Inputs'!F3392</x:f>
        <x:v>4452</x:v>
      </x:c>
      <x:c r="Q34" s="25" t="n">
        <x:f>'Historical Inputs'!F3433</x:f>
        <x:v>5139</x:v>
      </x:c>
      <x:c r="R34" s="27" t="n">
        <x:f>IF(COUNT(M34,Q34,P34)=3,M34+Q34-P34,"n.a.")</x:f>
        <x:v>10204</x:v>
      </x:c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 ht="24" customHeight="1">
      <x:c r="C35" s="2" t="str">
        <x:v>Tax</x:v>
      </x:c>
      <x:c r="D35" s="2" t="str">
        <x:v>USDm</x:v>
      </x:c>
      <x:c r="E35" s="25" t="n">
        <x:f>'Historical Inputs'!F3024</x:f>
        <x:v>1264</x:v>
      </x:c>
      <x:c r="F35" s="25" t="n">
        <x:f>'Historical Inputs'!F3065</x:f>
        <x:v>1554</x:v>
      </x:c>
      <x:c r="G35" s="25" t="n">
        <x:f>'Historical Inputs'!F3106</x:f>
        <x:v>1648</x:v>
      </x:c>
      <x:c r="H35" s="25" t="n">
        <x:f>'Historical Inputs'!F3147</x:f>
        <x:v>1066</x:v>
      </x:c>
      <x:c r="I35" s="25" t="n">
        <x:f>'Historical Inputs'!F3188</x:f>
        <x:v>2181</x:v>
      </x:c>
      <x:c r="J35" s="25" t="n">
        <x:f>'Historical Inputs'!F3229</x:f>
        <x:v>1463</x:v>
      </x:c>
      <x:c r="K35" s="25" t="n">
        <x:f>'Historical Inputs'!F3270</x:f>
        <x:v>1407</x:v>
      </x:c>
      <x:c r="L35" s="25" t="n">
        <x:f>'Historical Inputs'!F3311</x:f>
        <x:v>1580</x:v>
      </x:c>
      <x:c r="M35" s="25" t="n">
        <x:f>'Historical Inputs'!F3352</x:f>
        <x:v>1921</x:v>
      </x:c>
      <x:c r="N35" s="26" t="str">
        <x:v>n.a.</x:v>
      </x:c>
      <x:c r="O35" s="27"/>
      <x:c r="P35" s="25" t="n">
        <x:f>'Historical Inputs'!F3393</x:f>
        <x:v>915</x:v>
      </x:c>
      <x:c r="Q35" s="25" t="n">
        <x:f>'Historical Inputs'!F3434</x:f>
        <x:v>1006</x:v>
      </x:c>
      <x:c r="R35" s="27" t="n">
        <x:f>IF(COUNT(M35,Q35,P35)=3,M35+Q35-P35,"n.a.")</x:f>
        <x:v>2012</x:v>
      </x:c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 ht="24" customHeight="1">
      <x:c r="C36" s="2" t="str">
        <x:v>Income available to common shareholders</x:v>
      </x:c>
      <x:c r="D36" s="2" t="str">
        <x:v>USDm</x:v>
      </x:c>
      <x:c r="E36" s="25" t="n">
        <x:f>IF(ISNUMBER('Historical Inputs'!F3026),'Historical Inputs'!F3026,IF(COUNT('Historical Inputs'!F3025,'Historical Inputs'!F3027)=2,'Historical Inputs'!F3025-'Historical Inputs'!F3027,"n.a."))</x:f>
        <x:v>5913</x:v>
      </x:c>
      <x:c r="F36" s="25" t="n">
        <x:f>IF(ISNUMBER('Historical Inputs'!F3067),'Historical Inputs'!F3067,IF(COUNT('Historical Inputs'!F3066,'Historical Inputs'!F3068)=2,'Historical Inputs'!F3066-'Historical Inputs'!F3068,"n.a."))</x:f>
        <x:v>6784</x:v>
      </x:c>
      <x:c r="G36" s="25" t="n">
        <x:f>IF(ISNUMBER('Historical Inputs'!F3108),'Historical Inputs'!F3108,IF(COUNT('Historical Inputs'!F3107,'Historical Inputs'!F3109)=2,'Historical Inputs'!F3107-'Historical Inputs'!F3109,"n.a."))</x:f>
        <x:v>6583</x:v>
      </x:c>
      <x:c r="H36" s="25" t="n">
        <x:f>IF(ISNUMBER('Historical Inputs'!F3149),'Historical Inputs'!F3149,IF(COUNT('Historical Inputs'!F3148,'Historical Inputs'!F3150)=2,'Historical Inputs'!F3148-'Historical Inputs'!F3150,"n.a."))</x:f>
        <x:v>4621</x:v>
      </x:c>
      <x:c r="I36" s="25" t="n">
        <x:f>IF(ISNUMBER('Historical Inputs'!F3190),'Historical Inputs'!F3190,IF(COUNT('Historical Inputs'!F3189,'Historical Inputs'!F3191)=2,'Historical Inputs'!F3189-'Historical Inputs'!F3191,"n.a."))</x:f>
        <x:v>7605</x:v>
      </x:c>
      <x:c r="J36" s="25" t="n">
        <x:f>IF(ISNUMBER('Historical Inputs'!F3231),'Historical Inputs'!F3231,IF(COUNT('Historical Inputs'!F3230,'Historical Inputs'!F3232)=2,'Historical Inputs'!F3230-'Historical Inputs'!F3232,"n.a."))</x:f>
        <x:v>5501</x:v>
      </x:c>
      <x:c r="K36" s="25" t="n">
        <x:f>IF(ISNUMBER('Historical Inputs'!F3272),'Historical Inputs'!F3272,IF(COUNT('Historical Inputs'!F3271,'Historical Inputs'!F3273)=2,'Historical Inputs'!F3271-'Historical Inputs'!F3273,"n.a."))</x:f>
        <x:v>5051</x:v>
      </x:c>
      <x:c r="L36" s="25" t="n">
        <x:f>IF(ISNUMBER('Historical Inputs'!F3313),'Historical Inputs'!F3313,IF(COUNT('Historical Inputs'!F3312,'Historical Inputs'!F3314)=2,'Historical Inputs'!F3312-'Historical Inputs'!F3314,"n.a."))</x:f>
        <x:v>5909</x:v>
      </x:c>
      <x:c r="M36" s="25" t="n">
        <x:f>IF(ISNUMBER('Historical Inputs'!F3354),'Historical Inputs'!F3354,IF(COUNT('Historical Inputs'!F3353,'Historical Inputs'!F3355)=2,'Historical Inputs'!F3353-'Historical Inputs'!F3355,"n.a."))</x:f>
        <x:v>7194</x:v>
      </x:c>
      <x:c r="N36" s="28" t="n">
        <x:f>'Forecast FY2026'!R13</x:f>
        <x:v>7864.435100000001</x:v>
      </x:c>
      <x:c r="O36" s="27"/>
      <x:c r="P36" s="25" t="n">
        <x:f>IF(ISNUMBER('Historical Inputs'!F3395),'Historical Inputs'!F3395,IF(COUNT('Historical Inputs'!F3394,'Historical Inputs'!F3396)=2,'Historical Inputs'!F3394-'Historical Inputs'!F3396,"n.a."))</x:f>
        <x:v>3336</x:v>
      </x:c>
      <x:c r="Q36" s="25" t="n">
        <x:f>IF(ISNUMBER('Historical Inputs'!F3436),'Historical Inputs'!F3436,IF(COUNT('Historical Inputs'!F3435,'Historical Inputs'!F3437)=2,'Historical Inputs'!F3435-'Historical Inputs'!F3437,"n.a."))</x:f>
        <x:v>3939</x:v>
      </x:c>
      <x:c r="R36" s="27" t="n">
        <x:f>IF(COUNT(M36,Q36,P36)=3,M36+Q36-P36,"n.a.")</x:f>
        <x:v>7797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 ht="24" customHeight="1">
      <x:c r="C37" s="2" t="str">
        <x:v>Parent income / common-income bridge</x:v>
      </x:c>
      <x:c r="D37" s="2" t="str">
        <x:v>USDm</x:v>
      </x:c>
      <x:c r="E37" s="25" t="n">
        <x:f>IF(ISNUMBER('Historical Inputs'!F3025),'Historical Inputs'!F3025,IF(COUNT('Historical Inputs'!F3026,'Historical Inputs'!F3027)=2,'Historical Inputs'!F3026+'Historical Inputs'!F3027,"n.a."))</x:f>
        <x:v>6218</x:v>
      </x:c>
      <x:c r="F37" s="25" t="n">
        <x:f>IF(ISNUMBER('Historical Inputs'!F3066),'Historical Inputs'!F3066,IF(COUNT('Historical Inputs'!F3067,'Historical Inputs'!F3068)=2,'Historical Inputs'!F3067+'Historical Inputs'!F3068,"n.a."))</x:f>
        <x:v>7096</x:v>
      </x:c>
      <x:c r="G37" s="25" t="n">
        <x:f>IF(ISNUMBER('Historical Inputs'!F3107),'Historical Inputs'!F3107,IF(COUNT('Historical Inputs'!F3108,'Historical Inputs'!F3109)=2,'Historical Inputs'!F3108+'Historical Inputs'!F3109,"n.a."))</x:f>
        <x:v>6914</x:v>
      </x:c>
      <x:c r="H37" s="25" t="n">
        <x:f>IF(ISNUMBER('Historical Inputs'!F3148),'Historical Inputs'!F3148,IF(COUNT('Historical Inputs'!F3149,'Historical Inputs'!F3150)=2,'Historical Inputs'!F3149+'Historical Inputs'!F3150,"n.a."))</x:f>
        <x:v>4959</x:v>
      </x:c>
      <x:c r="I37" s="25" t="n">
        <x:f>IF(ISNUMBER('Historical Inputs'!F3189),'Historical Inputs'!F3189,IF(COUNT('Historical Inputs'!F3190,'Historical Inputs'!F3191)=2,'Historical Inputs'!F3190+'Historical Inputs'!F3191,"n.a."))</x:f>
        <x:v>7963</x:v>
      </x:c>
      <x:c r="J37" s="25" t="n">
        <x:f>IF(ISNUMBER('Historical Inputs'!F3230),'Historical Inputs'!F3230,IF(COUNT('Historical Inputs'!F3231,'Historical Inputs'!F3232)=2,'Historical Inputs'!F3231+'Historical Inputs'!F3232,"n.a."))</x:f>
        <x:v>5825</x:v>
      </x:c>
      <x:c r="K37" s="25" t="n">
        <x:f>IF(ISNUMBER('Historical Inputs'!F3271),'Historical Inputs'!F3271,IF(COUNT('Historical Inputs'!F3272,'Historical Inputs'!F3273)=2,'Historical Inputs'!F3272+'Historical Inputs'!F3273,"n.a."))</x:f>
        <x:v>5429</x:v>
      </x:c>
      <x:c r="L37" s="25" t="n">
        <x:f>IF(ISNUMBER('Historical Inputs'!F3312),'Historical Inputs'!F3312,IF(COUNT('Historical Inputs'!F3313,'Historical Inputs'!F3314)=2,'Historical Inputs'!F3313+'Historical Inputs'!F3314,"n.a."))</x:f>
        <x:v>6299</x:v>
      </x:c>
      <x:c r="M37" s="25" t="n">
        <x:f>IF(ISNUMBER('Historical Inputs'!F3353),'Historical Inputs'!F3353,IF(COUNT('Historical Inputs'!F3354,'Historical Inputs'!F3355)=2,'Historical Inputs'!F3354+'Historical Inputs'!F3355,"n.a."))</x:f>
        <x:v>7570</x:v>
      </x:c>
      <x:c r="N37" s="26" t="str">
        <x:v>n.a.</x:v>
      </x:c>
      <x:c r="O37" s="27"/>
      <x:c r="P37" s="25" t="n">
        <x:f>IF(ISNUMBER('Historical Inputs'!F3394),'Historical Inputs'!F3394,IF(COUNT('Historical Inputs'!F3395,'Historical Inputs'!F3396)=2,'Historical Inputs'!F3395+'Historical Inputs'!F3396,"n.a."))</x:f>
        <x:v>3524</x:v>
      </x:c>
      <x:c r="Q37" s="25" t="n">
        <x:f>IF(ISNUMBER('Historical Inputs'!F3435),'Historical Inputs'!F3435,IF(COUNT('Historical Inputs'!F3436,'Historical Inputs'!F3437)=2,'Historical Inputs'!F3436+'Historical Inputs'!F3437,"n.a."))</x:f>
        <x:v>4122</x:v>
      </x:c>
      <x:c r="R37" s="27" t="n">
        <x:f>IF(COUNT(M37,Q37,P37)=3,M37+Q37-P37,"n.a.")</x:f>
        <x:v>8168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 ht="24" customHeight="1">
      <x:c r="C38" s="2" t="str">
        <x:v>Reported diluted EPS</x:v>
      </x:c>
      <x:c r="D38" s="2" t="str">
        <x:v>USD/share</x:v>
      </x:c>
      <x:c r="E38" s="29" t="n">
        <x:f>'Historical Inputs'!F3028</x:f>
        <x:v>3.51</x:v>
      </x:c>
      <x:c r="F38" s="29" t="n">
        <x:f>'Historical Inputs'!F3069</x:f>
        <x:v>4.14</x:v>
      </x:c>
      <x:c r="G38" s="29" t="n">
        <x:f>'Historical Inputs'!F3110</x:f>
        <x:v>4.16</x:v>
      </x:c>
      <x:c r="H38" s="29" t="n">
        <x:f>'Historical Inputs'!F3151</x:f>
        <x:v>3.06</x:v>
      </x:c>
      <x:c r="I38" s="29" t="n">
        <x:f>'Historical Inputs'!F3192</x:f>
        <x:v>5.1</x:v>
      </x:c>
      <x:c r="J38" s="29" t="n">
        <x:f>'Historical Inputs'!F3233</x:f>
        <x:v>3.69</x:v>
      </x:c>
      <x:c r="K38" s="29" t="n">
        <x:f>'Historical Inputs'!F3274</x:f>
        <x:v>3.27</x:v>
      </x:c>
      <x:c r="L38" s="29" t="n">
        <x:f>'Historical Inputs'!F3315</x:f>
        <x:v>3.79</x:v>
      </x:c>
      <x:c r="M38" s="29" t="n">
        <x:f>'Historical Inputs'!F3356</x:f>
        <x:v>4.62</x:v>
      </x:c>
      <x:c r="N38" s="30" t="str">
        <x:v>n.a.</x:v>
      </x:c>
      <x:c r="O38" s="31"/>
      <x:c r="P38" s="29" t="n">
        <x:f>'Historical Inputs'!F3397</x:f>
        <x:v>2.14</x:v>
      </x:c>
      <x:c r="Q38" s="29" t="n">
        <x:f>'Historical Inputs'!F3438</x:f>
        <x:v>2.53</x:v>
      </x:c>
      <x:c r="R38" s="31" t="str">
        <x:v>n.a.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 ht="24" customHeight="1">
      <x:c r="C39" s="2" t="str">
        <x:v>Weighted average diluted shares</x:v>
      </x:c>
      <x:c r="D39" s="2" t="str">
        <x:v>million</x:v>
      </x:c>
      <x:c r="E39" s="25" t="n">
        <x:f>'Historical Inputs'!F3029</x:f>
        <x:v>1683</x:v>
      </x:c>
      <x:c r="F39" s="25" t="n">
        <x:f>'Historical Inputs'!F3070</x:f>
        <x:v>1638</x:v>
      </x:c>
      <x:c r="G39" s="25" t="n">
        <x:f>'Historical Inputs'!F3111</x:f>
        <x:v>1583</x:v>
      </x:c>
      <x:c r="H39" s="25" t="n">
        <x:f>'Historical Inputs'!F3152</x:f>
        <x:v>1510</x:v>
      </x:c>
      <x:c r="I39" s="25" t="n">
        <x:f>'Historical Inputs'!F3193</x:f>
        <x:v>1490</x:v>
      </x:c>
      <x:c r="J39" s="25" t="n">
        <x:f>'Historical Inputs'!F3234</x:f>
        <x:v>1490</x:v>
      </x:c>
      <x:c r="K39" s="25" t="n">
        <x:f>'Historical Inputs'!F3275</x:f>
        <x:v>1543</x:v>
      </x:c>
      <x:c r="L39" s="25" t="n">
        <x:f>'Historical Inputs'!F3316</x:f>
        <x:v>1561</x:v>
      </x:c>
      <x:c r="M39" s="25" t="n">
        <x:f>'Historical Inputs'!F3357</x:f>
        <x:v>1558</x:v>
      </x:c>
      <x:c r="N39" s="28" t="n">
        <x:f>'Forecast FY2026'!S13</x:f>
        <x:v>1547.72</x:v>
      </x:c>
      <x:c r="O39" s="27"/>
      <x:c r="P39" s="25" t="n">
        <x:f>'Historical Inputs'!F3398</x:f>
        <x:v>1560</x:v>
      </x:c>
      <x:c r="Q39" s="25" t="n">
        <x:f>'Historical Inputs'!F3439</x:f>
        <x:v>1555</x:v>
      </x:c>
      <x:c r="R39" s="27" t="n">
        <x:f>IF(COUNT(M39,Q39,P39)=3,M39+Q39/2-P39/2,"n.a.")</x:f>
        <x:v>1555.5</x:v>
      </x:c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 ht="24" customHeight="1">
      <x:c r="C40" s="2" t="str">
        <x:v>Common income / diluted shares</x:v>
      </x:c>
      <x:c r="D40" s="2" t="str">
        <x:v>USD/share</x:v>
      </x:c>
      <x:c r="E40" s="31" t="n">
        <x:f>IF(AND(ISNUMBER(E36),ISNUMBER(E39),E39&lt;&gt;0),E36/E39,"n.a.")</x:f>
        <x:v>3.513368983957219</x:v>
      </x:c>
      <x:c r="F40" s="31" t="n">
        <x:f>IF(AND(ISNUMBER(F36),ISNUMBER(F39),F39&lt;&gt;0),F36/F39,"n.a.")</x:f>
        <x:v>4.141636141636142</x:v>
      </x:c>
      <x:c r="G40" s="31" t="n">
        <x:f>IF(AND(ISNUMBER(G36),ISNUMBER(G39),G39&lt;&gt;0),G36/G39,"n.a.")</x:f>
        <x:v>4.158559696778269</x:v>
      </x:c>
      <x:c r="H40" s="31" t="n">
        <x:f>IF(AND(ISNUMBER(H36),ISNUMBER(H39),H39&lt;&gt;0),H36/H39,"n.a.")</x:f>
        <x:v>3.0602649006622515</x:v>
      </x:c>
      <x:c r="I40" s="31" t="n">
        <x:f>IF(AND(ISNUMBER(I36),ISNUMBER(I39),I39&lt;&gt;0),I36/I39,"n.a.")</x:f>
        <x:v>5.104026845637584</x:v>
      </x:c>
      <x:c r="J40" s="31" t="n">
        <x:f>IF(AND(ISNUMBER(J36),ISNUMBER(J39),J39&lt;&gt;0),J36/J39,"n.a.")</x:f>
        <x:v>3.691946308724832</x:v>
      </x:c>
      <x:c r="K40" s="31" t="n">
        <x:f>IF(AND(ISNUMBER(K36),ISNUMBER(K39),K39&lt;&gt;0),K36/K39,"n.a.")</x:f>
        <x:v>3.27349319507453</x:v>
      </x:c>
      <x:c r="L40" s="31" t="n">
        <x:f>IF(AND(ISNUMBER(L36),ISNUMBER(L39),L39&lt;&gt;0),L36/L39,"n.a.")</x:f>
        <x:v>3.78539397821909</x:v>
      </x:c>
      <x:c r="M40" s="31" t="n">
        <x:f>IF(AND(ISNUMBER(M36),ISNUMBER(M39),M39&lt;&gt;0),M36/M39,"n.a.")</x:f>
        <x:v>4.617458279845956</x:v>
      </x:c>
      <x:c r="N40" s="32" t="n">
        <x:f>'Forecast FY2026'!T13</x:f>
        <x:v>5.081303530354328</x:v>
      </x:c>
      <x:c r="O40" s="31"/>
      <x:c r="P40" s="31" t="n">
        <x:f>IF(AND(ISNUMBER(P36),ISNUMBER(P39),P39&lt;&gt;0),P36/P39,"n.a.")</x:f>
        <x:v>2.1384615384615384</x:v>
      </x:c>
      <x:c r="Q40" s="31" t="n">
        <x:f>IF(AND(ISNUMBER(Q36),ISNUMBER(Q39),Q39&lt;&gt;0),Q36/Q39,"n.a.")</x:f>
        <x:v>2.5331189710610933</x:v>
      </x:c>
      <x:c r="R40" s="31" t="n">
        <x:f>IF(AND(ISNUMBER(R36),ISNUMBER(R39),R39&lt;&gt;0),R36/R39,"n.a.")</x:f>
        <x:v>5.012536162005786</x:v>
      </x:c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 ht="24" customHeight="1">
      <x:c r="C41" s="2" t="str">
        <x:v>Dividends per common share</x:v>
      </x:c>
      <x:c r="D41" s="2" t="str">
        <x:v>USD/share</x:v>
      </x:c>
      <x:c r="E41" s="29" t="n">
        <x:f>'Historical Inputs'!F3030</x:f>
        <x:v>1.16</x:v>
      </x:c>
      <x:c r="F41" s="29" t="n">
        <x:f>'Historical Inputs'!F3071</x:f>
        <x:v>1.34</x:v>
      </x:c>
      <x:c r="G41" s="29" t="n">
        <x:f>'Historical Inputs'!F3112</x:f>
        <x:v>1.58</x:v>
      </x:c>
      <x:c r="H41" s="29" t="n">
        <x:f>'Historical Inputs'!F3153</x:f>
        <x:v>1.68</x:v>
      </x:c>
      <x:c r="I41" s="29" t="n">
        <x:f>'Historical Inputs'!F3194</x:f>
        <x:v>1.76</x:v>
      </x:c>
      <x:c r="J41" s="29" t="n">
        <x:f>'Historical Inputs'!F3235</x:f>
        <x:v>1.88</x:v>
      </x:c>
      <x:c r="K41" s="29" t="n">
        <x:f>'Historical Inputs'!F3276</x:f>
        <x:v>1.93</x:v>
      </x:c>
      <x:c r="L41" s="29" t="n">
        <x:f>'Historical Inputs'!F3317</x:f>
        <x:v>1.98</x:v>
      </x:c>
      <x:c r="M41" s="29" t="n">
        <x:f>'Historical Inputs'!F3358</x:f>
        <x:v>2.04</x:v>
      </x:c>
      <x:c r="N41" s="30" t="str">
        <x:v>n.a.</x:v>
      </x:c>
      <x:c r="O41" s="31"/>
      <x:c r="P41" s="29" t="n">
        <x:f>'Historical Inputs'!F3399</x:f>
        <x:v>1</x:v>
      </x:c>
      <x:c r="Q41" s="29" t="n">
        <x:f>'Historical Inputs'!F3440</x:f>
        <x:v>1.04</x:v>
      </x:c>
      <x:c r="R41" s="31" t="n">
        <x:f>IF(COUNT(M41,Q41,P41)=3,M41+Q41-P41,"n.a.")</x:f>
        <x:v>2.08</x:v>
      </x:c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 ht="24" customHeight="1">
      <x:c r="C42" s="2" t="str">
        <x:v>Cash common dividends paid</x:v>
      </x:c>
      <x:c r="D42" s="2" t="str">
        <x:v>USDm</x:v>
      </x:c>
      <x:c r="E42" s="25" t="n">
        <x:f>'Historical Inputs'!F3031</x:f>
        <x:v>1928</x:v>
      </x:c>
      <x:c r="F42" s="25" t="n">
        <x:f>'Historical Inputs'!F3072</x:f>
        <x:v>2092</x:v>
      </x:c>
      <x:c r="G42" s="25" t="n">
        <x:f>'Historical Inputs'!F3113</x:f>
        <x:v>2443</x:v>
      </x:c>
      <x:c r="H42" s="25" t="n">
        <x:f>'Historical Inputs'!F3154</x:f>
        <x:v>2552</x:v>
      </x:c>
      <x:c r="I42" s="25" t="n">
        <x:f>'Historical Inputs'!F3195</x:f>
        <x:v>2579</x:v>
      </x:c>
      <x:c r="J42" s="25" t="n">
        <x:f>'Historical Inputs'!F3236</x:f>
        <x:v>2776</x:v>
      </x:c>
      <x:c r="K42" s="25" t="n">
        <x:f>'Historical Inputs'!F3277</x:f>
        <x:v>2970</x:v>
      </x:c>
      <x:c r="L42" s="25" t="n">
        <x:f>'Historical Inputs'!F3318</x:f>
        <x:v>3092</x:v>
      </x:c>
      <x:c r="M42" s="25" t="n">
        <x:f>'Historical Inputs'!F3359</x:f>
        <x:v>3168</x:v>
      </x:c>
      <x:c r="N42" s="26" t="str">
        <x:v>n.a.</x:v>
      </x:c>
      <x:c r="O42" s="27"/>
      <x:c r="P42" s="25" t="n">
        <x:f>'Historical Inputs'!F3400</x:f>
        <x:v>1571</x:v>
      </x:c>
      <x:c r="Q42" s="25" t="n">
        <x:f>'Historical Inputs'!F3441</x:f>
        <x:v>1628</x:v>
      </x:c>
      <x:c r="R42" s="27" t="n">
        <x:f>IF(COUNT(M42,Q42,P42)=3,M42+Q42-P42,"n.a.")</x:f>
        <x:v>3225</x:v>
      </x:c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 ht="24" customHeight="1">
      <x:c r="C43" s="2" t="str">
        <x:v>Common share repurchases paid</x:v>
      </x:c>
      <x:c r="D43" s="2" t="str">
        <x:v>USDm</x:v>
      </x:c>
      <x:c r="E43" s="25" t="n">
        <x:f>'Historical Inputs'!F3032</x:f>
        <x:v>2631</x:v>
      </x:c>
      <x:c r="F43" s="25" t="n">
        <x:f>'Historical Inputs'!F3073</x:f>
        <x:v>2822</x:v>
      </x:c>
      <x:c r="G43" s="25" t="n">
        <x:f>'Historical Inputs'!F3114</x:f>
        <x:v>4525</x:v>
      </x:c>
      <x:c r="H43" s="25" t="n">
        <x:f>'Historical Inputs'!F3155</x:f>
        <x:v>1672</x:v>
      </x:c>
      <x:c r="I43" s="25" t="n">
        <x:f>'Historical Inputs'!F3196</x:f>
        <x:v>1555</x:v>
      </x:c>
      <x:c r="J43" s="25" t="n">
        <x:f>'Historical Inputs'!F3237</x:f>
        <x:v>69</x:v>
      </x:c>
      <x:c r="K43" s="25" t="n">
        <x:f>'Historical Inputs'!F3278</x:f>
        <x:v>62</x:v>
      </x:c>
      <x:c r="L43" s="25" t="n">
        <x:f>'Historical Inputs'!F3319</x:f>
        <x:v>173</x:v>
      </x:c>
      <x:c r="M43" s="25" t="n">
        <x:f>'Historical Inputs'!F3360</x:f>
        <x:v>489</x:v>
      </x:c>
      <x:c r="N43" s="26" t="str">
        <x:v>n.a.</x:v>
      </x:c>
      <x:c r="O43" s="27"/>
      <x:c r="P43" s="25" t="n">
        <x:f>'Historical Inputs'!F3401</x:f>
        <x:v>266</x:v>
      </x:c>
      <x:c r="Q43" s="25" t="n">
        <x:f>'Historical Inputs'!F3442</x:f>
        <x:v>477</x:v>
      </x:c>
      <x:c r="R43" s="27" t="n">
        <x:f>IF(COUNT(M43,Q43,P43)=3,M43+Q43-P43,"n.a.")</x:f>
        <x:v>700</x:v>
      </x:c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 ht="24" customHeight="1">
      <x:c r="C44" s="2" t="str">
        <x:v>Gross loan charge-offs</x:v>
      </x:c>
      <x:c r="D44" s="2" t="str">
        <x:v>USDm</x:v>
      </x:c>
      <x:c r="E44" s="25" t="str">
        <x:f>'Historical Inputs'!F3033</x:f>
        <x:v>n.a.</x:v>
      </x:c>
      <x:c r="F44" s="25" t="str">
        <x:f>'Historical Inputs'!F3074</x:f>
        <x:v>n.a.</x:v>
      </x:c>
      <x:c r="G44" s="25" t="str">
        <x:f>'Historical Inputs'!F3115</x:f>
        <x:v>n.a.</x:v>
      </x:c>
      <x:c r="H44" s="25" t="str">
        <x:f>'Historical Inputs'!F3156</x:f>
        <x:v>n.a.</x:v>
      </x:c>
      <x:c r="I44" s="25" t="str">
        <x:f>'Historical Inputs'!F3197</x:f>
        <x:v>n.a.</x:v>
      </x:c>
      <x:c r="J44" s="25" t="str">
        <x:f>'Historical Inputs'!F3238</x:f>
        <x:v>n.a.</x:v>
      </x:c>
      <x:c r="K44" s="25" t="str">
        <x:f>'Historical Inputs'!F3279</x:f>
        <x:v>n.a.</x:v>
      </x:c>
      <x:c r="L44" s="25" t="str">
        <x:f>'Historical Inputs'!F3320</x:f>
        <x:v>n.a.</x:v>
      </x:c>
      <x:c r="M44" s="25" t="str">
        <x:f>'Historical Inputs'!F3361</x:f>
        <x:v>n.a.</x:v>
      </x:c>
      <x:c r="N44" s="26" t="str">
        <x:v>n.a.</x:v>
      </x:c>
      <x:c r="O44" s="27"/>
      <x:c r="P44" s="25" t="str">
        <x:f>'Historical Inputs'!F3402</x:f>
        <x:v>n.a.</x:v>
      </x:c>
      <x:c r="Q44" s="25" t="str">
        <x:f>'Historical Inputs'!F3443</x:f>
        <x:v>n.a.</x:v>
      </x:c>
      <x:c r="R44" s="27" t="str">
        <x:f>IF(COUNT(M44,Q44,P44)=3,M44+Q44-P44,"n.a.")</x:f>
        <x:v>n.a.</x:v>
      </x:c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 ht="24" customHeight="1">
      <x:c r="C45" s="2" t="str">
        <x:v>Loan recoveries</x:v>
      </x:c>
      <x:c r="D45" s="2" t="str">
        <x:v>USDm</x:v>
      </x:c>
      <x:c r="E45" s="25" t="str">
        <x:f>'Historical Inputs'!F3034</x:f>
        <x:v>n.a.</x:v>
      </x:c>
      <x:c r="F45" s="25" t="str">
        <x:f>'Historical Inputs'!F3075</x:f>
        <x:v>n.a.</x:v>
      </x:c>
      <x:c r="G45" s="25" t="str">
        <x:f>'Historical Inputs'!F3116</x:f>
        <x:v>n.a.</x:v>
      </x:c>
      <x:c r="H45" s="25" t="str">
        <x:f>'Historical Inputs'!F3157</x:f>
        <x:v>n.a.</x:v>
      </x:c>
      <x:c r="I45" s="25" t="str">
        <x:f>'Historical Inputs'!F3198</x:f>
        <x:v>n.a.</x:v>
      </x:c>
      <x:c r="J45" s="25" t="str">
        <x:f>'Historical Inputs'!F3239</x:f>
        <x:v>n.a.</x:v>
      </x:c>
      <x:c r="K45" s="25" t="str">
        <x:f>'Historical Inputs'!F3280</x:f>
        <x:v>n.a.</x:v>
      </x:c>
      <x:c r="L45" s="25" t="str">
        <x:f>'Historical Inputs'!F3321</x:f>
        <x:v>n.a.</x:v>
      </x:c>
      <x:c r="M45" s="25" t="str">
        <x:f>'Historical Inputs'!F3362</x:f>
        <x:v>n.a.</x:v>
      </x:c>
      <x:c r="N45" s="26" t="str">
        <x:v>n.a.</x:v>
      </x:c>
      <x:c r="O45" s="27"/>
      <x:c r="P45" s="25" t="str">
        <x:f>'Historical Inputs'!F3403</x:f>
        <x:v>n.a.</x:v>
      </x:c>
      <x:c r="Q45" s="25" t="str">
        <x:f>'Historical Inputs'!F3444</x:f>
        <x:v>n.a.</x:v>
      </x:c>
      <x:c r="R45" s="27" t="str">
        <x:f>IF(COUNT(M45,Q45,P45)=3,M45+Q45-P45,"n.a.")</x:f>
        <x:v>n.a.</x:v>
      </x:c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 ht="24" customHeight="1">
      <x:c r="C46" s="2" t="str">
        <x:v>Net loan charge-offs</x:v>
      </x:c>
      <x:c r="D46" s="2" t="str">
        <x:v>USDm</x:v>
      </x:c>
      <x:c r="E46" s="27" t="str">
        <x:f>IF(COUNT(E44,E45)=2,E44-E45,"n.a.")</x:f>
        <x:v>n.a.</x:v>
      </x:c>
      <x:c r="F46" s="27" t="str">
        <x:f>IF(COUNT(F44,F45)=2,F44-F45,"n.a.")</x:f>
        <x:v>n.a.</x:v>
      </x:c>
      <x:c r="G46" s="27" t="str">
        <x:f>IF(COUNT(G44,G45)=2,G44-G45,"n.a.")</x:f>
        <x:v>n.a.</x:v>
      </x:c>
      <x:c r="H46" s="27" t="str">
        <x:f>IF(COUNT(H44,H45)=2,H44-H45,"n.a.")</x:f>
        <x:v>n.a.</x:v>
      </x:c>
      <x:c r="I46" s="27" t="str">
        <x:f>IF(COUNT(I44,I45)=2,I44-I45,"n.a.")</x:f>
        <x:v>n.a.</x:v>
      </x:c>
      <x:c r="J46" s="27" t="str">
        <x:f>IF(COUNT(J44,J45)=2,J44-J45,"n.a.")</x:f>
        <x:v>n.a.</x:v>
      </x:c>
      <x:c r="K46" s="27" t="str">
        <x:f>IF(COUNT(K44,K45)=2,K44-K45,"n.a.")</x:f>
        <x:v>n.a.</x:v>
      </x:c>
      <x:c r="L46" s="27" t="str">
        <x:f>IF(COUNT(L44,L45)=2,L44-L45,"n.a.")</x:f>
        <x:v>n.a.</x:v>
      </x:c>
      <x:c r="M46" s="27" t="str">
        <x:f>IF(COUNT(M44,M45)=2,M44-M45,"n.a.")</x:f>
        <x:v>n.a.</x:v>
      </x:c>
      <x:c r="N46" s="26" t="str">
        <x:v>n.a.</x:v>
      </x:c>
      <x:c r="O46" s="27"/>
      <x:c r="P46" s="27" t="str">
        <x:f>IF(COUNT(P44,P45)=2,P44-P45,"n.a.")</x:f>
        <x:v>n.a.</x:v>
      </x:c>
      <x:c r="Q46" s="27" t="str">
        <x:f>IF(COUNT(Q44,Q45)=2,Q44-Q45,"n.a.")</x:f>
        <x:v>n.a.</x:v>
      </x:c>
      <x:c r="R46" s="27" t="str">
        <x:f>IF(COUNT(M46,Q46,P46)=3,M46+Q46-P46,"n.a.")</x:f>
        <x:v>n.a.</x:v>
      </x:c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 ht="24" customHeight="1">
      <x:c r="C47" s="4" t="str">
        <x:v>Actual standardized CET1 ratio</x:v>
      </x:c>
      <x:c r="D47" s="4" t="str">
        <x:v>%</x:v>
      </x:c>
      <x:c r="E47" s="35" t="str">
        <x:f>'Historical Inputs'!F3036</x:f>
        <x:v>n.a.</x:v>
      </x:c>
      <x:c r="F47" s="35" t="str">
        <x:f>'Historical Inputs'!F3077</x:f>
        <x:v>n.a.</x:v>
      </x:c>
      <x:c r="G47" s="35" t="str">
        <x:f>'Historical Inputs'!F3118</x:f>
        <x:v>n.a.</x:v>
      </x:c>
      <x:c r="H47" s="35" t="str">
        <x:f>'Historical Inputs'!F3159</x:f>
        <x:v>n.a.</x:v>
      </x:c>
      <x:c r="I47" s="35" t="str">
        <x:f>'Historical Inputs'!F3200</x:f>
        <x:v>n.a.</x:v>
      </x:c>
      <x:c r="J47" s="35" t="str">
        <x:f>'Historical Inputs'!F3241</x:f>
        <x:v>n.a.</x:v>
      </x:c>
      <x:c r="K47" s="35" t="str">
        <x:f>'Historical Inputs'!F3282</x:f>
        <x:v>n.a.</x:v>
      </x:c>
      <x:c r="L47" s="35" t="str">
        <x:f>'Historical Inputs'!F3323</x:f>
        <x:v>n.a.</x:v>
      </x:c>
      <x:c r="M47" s="35" t="str">
        <x:f>'Historical Inputs'!F3364</x:f>
        <x:v>n.a.</x:v>
      </x:c>
      <x:c r="N47" s="36" t="str">
        <x:v>n.a.</x:v>
      </x:c>
      <x:c r="O47" s="37"/>
      <x:c r="P47" s="35" t="str">
        <x:f>'Historical Inputs'!F3405</x:f>
        <x:v>n.a.</x:v>
      </x:c>
      <x:c r="Q47" s="35" t="n">
        <x:f>'Historical Inputs'!F3446</x:f>
        <x:v>0.10800000000000001</x:v>
      </x:c>
      <x:c r="R47" s="37" t="n">
        <x:f>Q47</x:f>
        <x:v>0.10800000000000001</x:v>
      </x:c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 ht="24" customHeight="1">
      <x:c r="C48" s="4" t="str">
        <x:v>Return on two-point common equity</x:v>
      </x:c>
      <x:c r="D48" s="4" t="str">
        <x:v>%</x:v>
      </x:c>
      <x:c r="E48" s="37" t="n">
        <x:f>IF(COUNT(E36,E11,$U$62)=3,E36/AVERAGE(E11,$U$62),"n.a.")</x:f>
        <x:v>0.1384485705588986</x:v>
      </x:c>
      <x:c r="F48" s="37" t="n">
        <x:f>IF(COUNT(F36,F11,E11)=3,F36/AVERAGE(F11,E11),"n.a.")</x:f>
        <x:v>0.153023706945165</x:v>
      </x:c>
      <x:c r="G48" s="37" t="n">
        <x:f>IF(COUNT(G36,G11,F11)=3,G36/AVERAGE(G11,F11),"n.a.")</x:f>
        <x:v>0.14481817981828982</x:v>
      </x:c>
      <x:c r="H48" s="37" t="n">
        <x:f>IF(COUNT(H36,H11,G11)=3,H36/AVERAGE(H11,G11),"n.a.")</x:f>
        <x:v>0.09939665092868435</x:v>
      </x:c>
      <x:c r="I48" s="37" t="n">
        <x:f>IF(COUNT(I36,I11,H11)=3,I36/AVERAGE(I11,H11),"n.a.")</x:f>
        <x:v>0.15900228938207592</x:v>
      </x:c>
      <x:c r="J48" s="37" t="n">
        <x:f>IF(COUNT(J36,J11,I11)=3,J36/AVERAGE(J11,I11),"n.a.")</x:f>
        <x:v>0.11893411166963948</x:v>
      </x:c>
      <x:c r="K48" s="37" t="n">
        <x:f>IF(COUNT(K36,K11,J11)=3,K36/AVERAGE(K11,J11),"n.a.")</x:f>
        <x:v>0.10926278445963486</x:v>
      </x:c>
      <x:c r="L48" s="37" t="n">
        <x:f>IF(COUNT(L36,L11,K11)=3,L36/AVERAGE(L11,K11),"n.a.")</x:f>
        <x:v>0.11786412414728528</x:v>
      </x:c>
      <x:c r="M48" s="37" t="n">
        <x:f>IF(COUNT(M36,M11,L11)=3,M36/AVERAGE(M11,L11),"n.a.")</x:f>
        <x:v>0.13061595025191775</x:v>
      </x:c>
      <x:c r="N48" s="36" t="str">
        <x:v>n.a.</x:v>
      </x:c>
      <x:c r="O48" s="37"/>
      <x:c r="P48" s="37" t="str">
        <x:v>n.a.</x:v>
      </x:c>
      <x:c r="Q48" s="37" t="str">
        <x:v>n.a.</x:v>
      </x:c>
      <x:c r="R48" s="37" t="n">
        <x:f>IF(COUNT(R36,P11,Q11)=3,R36/AVERAGE(P11,Q11),"n.a.")</x:f>
        <x:v>0.1353011609141548</x:v>
      </x:c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 ht="24" customHeight="1">
      <x:c r="C49" s="4" t="str">
        <x:v>Return on two-point tangible equity</x:v>
      </x:c>
      <x:c r="D49" s="4" t="str">
        <x:v>%</x:v>
      </x:c>
      <x:c r="E49" s="37" t="n">
        <x:f>IF(COUNT(E36,E15,$U$63)=3,E36/AVERAGE(E15,$U$63),"n.a.")</x:f>
        <x:v>0.19674258430517894</x:v>
      </x:c>
      <x:c r="F49" s="37" t="n">
        <x:f>IF(COUNT(F36,F15,E15)=3,F36/AVERAGE(F15,E15),"n.a.")</x:f>
        <x:v>0.21453757728128015</x:v>
      </x:c>
      <x:c r="G49" s="37" t="n">
        <x:f>IF(COUNT(G36,G15,F15)=3,G36/AVERAGE(G15,F15),"n.a.")</x:f>
        <x:v>0.2017004978935274</x:v>
      </x:c>
      <x:c r="H49" s="37" t="n">
        <x:f>IF(COUNT(H36,H15,G15)=3,H36/AVERAGE(H15,G15),"n.a.")</x:f>
        <x:v>0.13728257156013726</x:v>
      </x:c>
      <x:c r="I49" s="37" t="n">
        <x:f>IF(COUNT(I36,I15,H15)=3,I36/AVERAGE(I15,H15),"n.a.")</x:f>
        <x:v>0.22082843329413301</x:v>
      </x:c>
      <x:c r="J49" s="37" t="n">
        <x:f>IF(COUNT(J36,J15,I15)=3,J36/AVERAGE(J15,I15),"n.a.")</x:f>
        <x:v>0.18654729809925905</x:v>
      </x:c>
      <x:c r="K49" s="37" t="n">
        <x:f>IF(COUNT(K36,K15,J15)=3,K36/AVERAGE(K15,J15),"n.a.")</x:f>
        <x:v>0.18585226750068992</x:v>
      </x:c>
      <x:c r="L49" s="37" t="n">
        <x:f>IF(COUNT(L36,L15,K15)=3,L36/AVERAGE(L15,K15),"n.a.")</x:f>
        <x:v>0.1857825567502987</x:v>
      </x:c>
      <x:c r="M49" s="37" t="n">
        <x:f>IF(COUNT(M36,M15,L15)=3,M36/AVERAGE(M15,L15),"n.a.")</x:f>
        <x:v>0.19304200823796172</x:v>
      </x:c>
      <x:c r="N49" s="36" t="str">
        <x:v>n.a.</x:v>
      </x:c>
      <x:c r="O49" s="37"/>
      <x:c r="P49" s="37" t="str">
        <x:v>n.a.</x:v>
      </x:c>
      <x:c r="Q49" s="37" t="str">
        <x:v>n.a.</x:v>
      </x:c>
      <x:c r="R49" s="37" t="n">
        <x:f>IF(COUNT(R36,P15,Q15)=3,R36/AVERAGE(P15,Q15),"n.a.")</x:f>
        <x:v>0.1769531914893617</x:v>
      </x:c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 ht="24" customHeight="1">
      <x:c r="C50" s="4" t="str">
        <x:v>Return on two-point assets</x:v>
      </x:c>
      <x:c r="D50" s="4" t="str">
        <x:v>%</x:v>
      </x:c>
      <x:c r="E50" s="37" t="n">
        <x:f>IF(COUNT(E36,E7,$U$64)=3,E36/AVERAGE(E7,$U$64),"n.a.")</x:f>
        <x:v>0.013024171699684142</x:v>
      </x:c>
      <x:c r="F50" s="37" t="n">
        <x:f>IF(COUNT(F36,F7,E7)=3,F36/AVERAGE(F7,E7),"n.a.")</x:f>
        <x:v>0.01459844590247188</x:v>
      </x:c>
      <x:c r="G50" s="37" t="n">
        <x:f>IF(COUNT(G36,G7,F7)=3,G36/AVERAGE(G7,F7),"n.a.")</x:f>
        <x:v>0.013674698795180722</x:v>
      </x:c>
      <x:c r="H50" s="37" t="n">
        <x:f>IF(COUNT(H36,H7,G7)=3,H36/AVERAGE(H7,G7),"n.a.")</x:f>
        <x:v>0.008807516408073335</x:v>
      </x:c>
      <x:c r="I50" s="37" t="n">
        <x:f>IF(COUNT(I36,I7,H7)=3,I36/AVERAGE(I7,H7),"n.a.")</x:f>
        <x:v>0.013493744172450228</x:v>
      </x:c>
      <x:c r="J50" s="37" t="n">
        <x:f>IF(COUNT(J36,J7,I7)=3,J36/AVERAGE(J7,I7),"n.a.")</x:f>
        <x:v>0.008815076488936285</x:v>
      </x:c>
      <x:c r="K50" s="37" t="n">
        <x:f>IF(COUNT(K36,K7,J7)=3,K36/AVERAGE(K7,J7),"n.a.")</x:f>
        <x:v>0.0075484048371959565</x:v>
      </x:c>
      <x:c r="L50" s="37" t="n">
        <x:f>IF(COUNT(L36,L7,K7)=3,L36/AVERAGE(L7,K7),"n.a.")</x:f>
        <x:v>0.008807512842736932</x:v>
      </x:c>
      <x:c r="M50" s="37" t="n">
        <x:f>IF(COUNT(M36,M7,L7)=3,M36/AVERAGE(M7,L7),"n.a.")</x:f>
        <x:v>0.010497109792852073</x:v>
      </x:c>
      <x:c r="N50" s="36" t="str">
        <x:v>n.a.</x:v>
      </x:c>
      <x:c r="O50" s="37"/>
      <x:c r="P50" s="37" t="str">
        <x:v>n.a.</x:v>
      </x:c>
      <x:c r="Q50" s="37" t="str">
        <x:v>n.a.</x:v>
      </x:c>
      <x:c r="R50" s="37" t="n">
        <x:f>IF(COUNT(R36,P7,Q7)=3,R36/AVERAGE(P7,Q7),"n.a.")</x:f>
        <x:v>0.011041657225721665</x:v>
      </x:c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 ht="24" customHeight="1">
      <x:c r="C51" s="4" t="str">
        <x:v>Noninterest expense / net revenue</x:v>
      </x:c>
      <x:c r="D51" s="4" t="str">
        <x:v>%</x:v>
      </x:c>
      <x:c r="E51" s="37" t="n">
        <x:f>IF(AND(ISNUMBER(E31),ISNUMBER(E30),E30&lt;&gt;0),E31/E30,"n.a.")</x:f>
        <x:v>0.5894824169239987</x:v>
      </x:c>
      <x:c r="F51" s="37" t="n">
        <x:f>IF(AND(ISNUMBER(F31),ISNUMBER(F30),F30&lt;&gt;0),F31/F30,"n.a.")</x:f>
        <x:v>0.5534390124772435</x:v>
      </x:c>
      <x:c r="G51" s="37" t="n">
        <x:f>IF(AND(ISNUMBER(G31),ISNUMBER(G30),G30&lt;&gt;0),G31/G30,"n.a.")</x:f>
        <x:v>0.5587117073810253</x:v>
      </x:c>
      <x:c r="H51" s="37" t="n">
        <x:f>IF(AND(ISNUMBER(H31),ISNUMBER(H30),H30&lt;&gt;0),H31/H30,"n.a.")</x:f>
        <x:v>0.5756049255145096</x:v>
      </x:c>
      <x:c r="I51" s="37" t="n">
        <x:f>IF(AND(ISNUMBER(I31),ISNUMBER(I30),I30&lt;&gt;0),I31/I30,"n.a.")</x:f>
        <x:v>0.6041987588574447</x:v>
      </x:c>
      <x:c r="J51" s="37" t="n">
        <x:f>IF(AND(ISNUMBER(J31),ISNUMBER(J30),J30&lt;&gt;0),J31/J30,"n.a.")</x:f>
        <x:v>0.6163579225934502</x:v>
      </x:c>
      <x:c r="K51" s="37" t="n">
        <x:f>IF(AND(ISNUMBER(K31),ISNUMBER(K30),K30&lt;&gt;0),K31/K30,"n.a.")</x:f>
        <x:v>0.6737229143611895</x:v>
      </x:c>
      <x:c r="L51" s="37" t="n">
        <x:f>IF(AND(ISNUMBER(L31),ISNUMBER(L30),L30&lt;&gt;0),L31/L30,"n.a.")</x:f>
        <x:v>0.6287909273824767</x:v>
      </x:c>
      <x:c r="M51" s="37" t="n">
        <x:f>IF(AND(ISNUMBER(M31),ISNUMBER(M30),M30&lt;&gt;0),M31/M30,"n.a.")</x:f>
        <x:v>0.5899439383321654</x:v>
      </x:c>
      <x:c r="N51" s="36" t="str">
        <x:v>n.a.</x:v>
      </x:c>
      <x:c r="O51" s="37"/>
      <x:c r="P51" s="37" t="n">
        <x:f>IF(AND(ISNUMBER(P31),ISNUMBER(P30),P30&lt;&gt;0),P31/P30,"n.a.")</x:f>
        <x:v>0.6051211968639862</x:v>
      </x:c>
      <x:c r="Q51" s="37" t="n">
        <x:f>IF(AND(ISNUMBER(Q31),ISNUMBER(Q30),Q30&lt;&gt;0),Q31/Q30,"n.a.")</x:f>
        <x:v>0.5816271912217316</x:v>
      </x:c>
      <x:c r="R51" s="37" t="n">
        <x:f>IF(AND(ISNUMBER(R31),ISNUMBER(R30),R30&lt;&gt;0),R31/R30,"n.a.")</x:f>
        <x:v>0.5786093364432275</x:v>
      </x:c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 ht="24" customHeight="1">
      <x:c r="C52" s="4" t="str">
        <x:v>Gross loans / deposits</x:v>
      </x:c>
      <x:c r="D52" s="4" t="str">
        <x:v>%</x:v>
      </x:c>
      <x:c r="E52" s="37" t="str">
        <x:f>IF(AND(ISNUMBER(E21),ISNUMBER(E24),E24&lt;&gt;0),E21/E24,"n.a.")</x:f>
        <x:v>n.a.</x:v>
      </x:c>
      <x:c r="F52" s="37" t="n">
        <x:f>IF(AND(ISNUMBER(F21),ISNUMBER(F24),F24&lt;&gt;0),F21/F24,"n.a.")</x:f>
        <x:v>0.8301903176785586</x:v>
      </x:c>
      <x:c r="G52" s="37" t="n">
        <x:f>IF(AND(ISNUMBER(G21),ISNUMBER(G24),G24&lt;&gt;0),G21/G24,"n.a.")</x:f>
        <x:v>0.8181511732004112</x:v>
      </x:c>
      <x:c r="H52" s="37" t="str">
        <x:f>IF(AND(ISNUMBER(H21),ISNUMBER(H24),H24&lt;&gt;0),H21/H24,"n.a.")</x:f>
        <x:v>n.a.</x:v>
      </x:c>
      <x:c r="I52" s="37" t="str">
        <x:f>IF(AND(ISNUMBER(I21),ISNUMBER(I24),I24&lt;&gt;0),I21/I24,"n.a.")</x:f>
        <x:v>n.a.</x:v>
      </x:c>
      <x:c r="J52" s="37" t="n">
        <x:f>IF(AND(ISNUMBER(J21),ISNUMBER(J24),J24&lt;&gt;0),J21/J24,"n.a.")</x:f>
        <x:v>0.739487138459663</x:v>
      </x:c>
      <x:c r="K52" s="37" t="n">
        <x:f>IF(AND(ISNUMBER(K21),ISNUMBER(K24),K24&lt;&gt;0),K21/K24,"n.a.")</x:f>
        <x:v>0.7297018223270195</x:v>
      </x:c>
      <x:c r="L52" s="37" t="n">
        <x:f>IF(AND(ISNUMBER(L21),ISNUMBER(L24),L24&lt;&gt;0),L21/L24,"n.a.")</x:f>
        <x:v>0.7328292582224117</x:v>
      </x:c>
      <x:c r="M52" s="37" t="n">
        <x:f>IF(AND(ISNUMBER(M21),ISNUMBER(M24),M24&lt;&gt;0),M21/M24,"n.a.")</x:f>
        <x:v>0.7493738223263937</x:v>
      </x:c>
      <x:c r="N52" s="36" t="str">
        <x:v>n.a.</x:v>
      </x:c>
      <x:c r="O52" s="37"/>
      <x:c r="P52" s="37" t="n">
        <x:f>IF(AND(ISNUMBER(P21),ISNUMBER(P24),P24&lt;&gt;0),P21/P24,"n.a.")</x:f>
        <x:v>0.7330451864889719</x:v>
      </x:c>
      <x:c r="Q52" s="37" t="n">
        <x:f>IF(AND(ISNUMBER(Q21),ISNUMBER(Q24),Q24&lt;&gt;0),Q21/Q24,"n.a.")</x:f>
        <x:v>0.7711449331473915</x:v>
      </x:c>
      <x:c r="R52" s="37" t="n">
        <x:f>Q52</x:f>
        <x:v>0.7711449331473915</x:v>
      </x:c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 ht="24" customHeight="1">
      <x:c r="C53" s="4" t="str">
        <x:v>Loan allowance / gross loans</x:v>
      </x:c>
      <x:c r="D53" s="4" t="str">
        <x:v>%</x:v>
      </x:c>
      <x:c r="E53" s="37" t="str">
        <x:f>IF(AND(ISNUMBER(E23),ISNUMBER(E21),E21&lt;&gt;0),E23/E21,"n.a.")</x:f>
        <x:v>n.a.</x:v>
      </x:c>
      <x:c r="F53" s="37" t="n">
        <x:f>IF(AND(ISNUMBER(F23),ISNUMBER(F21),F21&lt;&gt;0),F23/F21,"n.a.")</x:f>
        <x:v>0.015484118405913322</x:v>
      </x:c>
      <x:c r="G53" s="37" t="n">
        <x:f>IF(AND(ISNUMBER(G23),ISNUMBER(G21),G21&lt;&gt;0),G23/G21,"n.a.")</x:f>
        <x:v>0.015167070806681482</x:v>
      </x:c>
      <x:c r="H53" s="37" t="str">
        <x:f>IF(AND(ISNUMBER(H23),ISNUMBER(H21),H21&lt;&gt;0),H23/H21,"n.a.")</x:f>
        <x:v>n.a.</x:v>
      </x:c>
      <x:c r="I53" s="37" t="str">
        <x:f>IF(AND(ISNUMBER(I23),ISNUMBER(I21),I21&lt;&gt;0),I23/I21,"n.a.")</x:f>
        <x:v>n.a.</x:v>
      </x:c>
      <x:c r="J53" s="37" t="n">
        <x:f>IF(AND(ISNUMBER(J23),ISNUMBER(J21),J21&lt;&gt;0),J23/J21,"n.a.")</x:f>
        <x:v>0.017866480514562882</x:v>
      </x:c>
      <x:c r="K53" s="37" t="n">
        <x:f>IF(AND(ISNUMBER(K23),ISNUMBER(K21),K21&lt;&gt;0),K23/K21,"n.a.")</x:f>
        <x:v>0.019738654754102747</x:v>
      </x:c>
      <x:c r="L53" s="37" t="n">
        <x:f>IF(AND(ISNUMBER(L23),ISNUMBER(L21),L21&lt;&gt;0),L23/L21,"n.a.")</x:f>
        <x:v>0.019964089386886836</x:v>
      </x:c>
      <x:c r="M53" s="37" t="n">
        <x:f>IF(AND(ISNUMBER(M23),ISNUMBER(M21),M21&lt;&gt;0),M23/M21,"n.a.")</x:f>
        <x:v>0.019433477710912646</x:v>
      </x:c>
      <x:c r="N53" s="36" t="str">
        <x:v>n.a.</x:v>
      </x:c>
      <x:c r="O53" s="37"/>
      <x:c r="P53" s="37" t="n">
        <x:f>IF(AND(ISNUMBER(P23),ISNUMBER(P21),P21&lt;&gt;0),P23/P21,"n.a.")</x:f>
        <x:v>0.019821535176189963</x:v>
      </x:c>
      <x:c r="Q53" s="37" t="n">
        <x:f>IF(AND(ISNUMBER(Q23),ISNUMBER(Q21),Q21&lt;&gt;0),Q23/Q21,"n.a.")</x:f>
        <x:v>0.018632707774798928</x:v>
      </x:c>
      <x:c r="R53" s="37" t="n">
        <x:f>Q53</x:f>
        <x:v>0.018632707774798928</x:v>
      </x:c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 ht="24" customHeight="1">
      <x:c r="C54" s="4" t="str">
        <x:v>Net charge-offs / period-end loans</x:v>
      </x:c>
      <x:c r="D54" s="4" t="str">
        <x:v>%</x:v>
      </x:c>
      <x:c r="E54" s="37" t="str">
        <x:f>IF(AND(ISNUMBER(E46),ISNUMBER(E21),E21&lt;&gt;0),E46/E21,"n.a.")</x:f>
        <x:v>n.a.</x:v>
      </x:c>
      <x:c r="F54" s="37" t="str">
        <x:f>IF(AND(ISNUMBER(F46),ISNUMBER(F21),F21&lt;&gt;0),F46/F21,"n.a.")</x:f>
        <x:v>n.a.</x:v>
      </x:c>
      <x:c r="G54" s="37" t="str">
        <x:f>IF(AND(ISNUMBER(G46),ISNUMBER(G21),G21&lt;&gt;0),G46/G21,"n.a.")</x:f>
        <x:v>n.a.</x:v>
      </x:c>
      <x:c r="H54" s="37" t="str">
        <x:f>IF(AND(ISNUMBER(H46),ISNUMBER(H21),H21&lt;&gt;0),H46/H21,"n.a.")</x:f>
        <x:v>n.a.</x:v>
      </x:c>
      <x:c r="I54" s="37" t="str">
        <x:f>IF(AND(ISNUMBER(I46),ISNUMBER(I21),I21&lt;&gt;0),I46/I21,"n.a.")</x:f>
        <x:v>n.a.</x:v>
      </x:c>
      <x:c r="J54" s="37" t="str">
        <x:f>IF(AND(ISNUMBER(J46),ISNUMBER(J21),J21&lt;&gt;0),J46/J21,"n.a.")</x:f>
        <x:v>n.a.</x:v>
      </x:c>
      <x:c r="K54" s="37" t="str">
        <x:f>IF(AND(ISNUMBER(K46),ISNUMBER(K21),K21&lt;&gt;0),K46/K21,"n.a.")</x:f>
        <x:v>n.a.</x:v>
      </x:c>
      <x:c r="L54" s="37" t="str">
        <x:f>IF(AND(ISNUMBER(L46),ISNUMBER(L21),L21&lt;&gt;0),L46/L21,"n.a.")</x:f>
        <x:v>n.a.</x:v>
      </x:c>
      <x:c r="M54" s="37" t="str">
        <x:f>IF(AND(ISNUMBER(M46),ISNUMBER(M21),M21&lt;&gt;0),M46/M21,"n.a.")</x:f>
        <x:v>n.a.</x:v>
      </x:c>
      <x:c r="N54" s="36" t="str">
        <x:v>n.a.</x:v>
      </x:c>
      <x:c r="O54" s="37"/>
      <x:c r="P54" s="37" t="str">
        <x:f>IF(AND(ISNUMBER(P46),ISNUMBER(P21),P21&lt;&gt;0),P46/P21,"n.a.")</x:f>
        <x:v>n.a.</x:v>
      </x:c>
      <x:c r="Q54" s="37" t="str">
        <x:f>IF(AND(ISNUMBER(Q46),ISNUMBER(Q21),Q21&lt;&gt;0),Q46/Q21,"n.a.")</x:f>
        <x:v>n.a.</x:v>
      </x:c>
      <x:c r="R54" s="37" t="str">
        <x:f>IF(AND(ISNUMBER(R46),ISNUMBER(Q21),Q21&lt;&gt;0),R46/Q21,"n.a.")</x:f>
        <x:v>n.a.</x:v>
      </x:c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 ht="24" customHeight="1">
      <x:c r="C55" s="2" t="str">
        <x:v>Parent less common income</x:v>
      </x:c>
      <x:c r="D55" s="2" t="str">
        <x:v>USDm</x:v>
      </x:c>
      <x:c r="E55" s="27" t="n">
        <x:f>IF(COUNT(E37,E36)=2,E37-E36,"n.a.")</x:f>
        <x:v>305</x:v>
      </x:c>
      <x:c r="F55" s="27" t="n">
        <x:f>IF(COUNT(F37,F36)=2,F37-F36,"n.a.")</x:f>
        <x:v>312</x:v>
      </x:c>
      <x:c r="G55" s="27" t="n">
        <x:f>IF(COUNT(G37,G36)=2,G37-G36,"n.a.")</x:f>
        <x:v>331</x:v>
      </x:c>
      <x:c r="H55" s="27" t="n">
        <x:f>IF(COUNT(H37,H36)=2,H37-H36,"n.a.")</x:f>
        <x:v>338</x:v>
      </x:c>
      <x:c r="I55" s="27" t="n">
        <x:f>IF(COUNT(I37,I36)=2,I37-I36,"n.a.")</x:f>
        <x:v>358</x:v>
      </x:c>
      <x:c r="J55" s="27" t="n">
        <x:f>IF(COUNT(J37,J36)=2,J37-J36,"n.a.")</x:f>
        <x:v>324</x:v>
      </x:c>
      <x:c r="K55" s="27" t="n">
        <x:f>IF(COUNT(K37,K36)=2,K37-K36,"n.a.")</x:f>
        <x:v>378</x:v>
      </x:c>
      <x:c r="L55" s="27" t="n">
        <x:f>IF(COUNT(L37,L36)=2,L37-L36,"n.a.")</x:f>
        <x:v>390</x:v>
      </x:c>
      <x:c r="M55" s="27" t="n">
        <x:f>IF(COUNT(M37,M36)=2,M37-M36,"n.a.")</x:f>
        <x:v>376</x:v>
      </x:c>
      <x:c r="N55" s="26" t="str">
        <x:v>n.a.</x:v>
      </x:c>
      <x:c r="O55" s="27"/>
      <x:c r="P55" s="27" t="n">
        <x:f>IF(COUNT(P37,P36)=2,P37-P36,"n.a.")</x:f>
        <x:v>188</x:v>
      </x:c>
      <x:c r="Q55" s="27" t="n">
        <x:f>IF(COUNT(Q37,Q36)=2,Q37-Q36,"n.a.")</x:f>
        <x:v>183</x:v>
      </x:c>
      <x:c r="R55" s="27" t="n">
        <x:f>IF(COUNT(M55,Q55,P55)=3,M55+Q55-P55,"n.a.")</x:f>
        <x:v>371</x:v>
      </x:c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10" t="str">
        <x:v>FY2016 opening reference</x:v>
      </x:c>
      <x:c r="U60" s="10" t="str">
        <x:v>Value</x:v>
      </x:c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 t="str">
        <x:v>Common equity</x:v>
      </x:c>
      <x:c r="U62" s="6" t="n">
        <x:f>IF(ISNUMBER('Historical Inputs'!F2963),'Historical Inputs'!F2963,IF(AND(COUNT('Historical Inputs'!F2961,'Historical Inputs'!F2962)=2,'Historical Inputs'!F2962&gt;=1),'Historical Inputs'!F2961-'Historical Inputs'!F2962,IF(COUNT('Historical Inputs'!F2997,'Historical Inputs'!F2967)=2,'Historical Inputs'!F2997*'Historical Inputs'!F2967,"n.a.")))</x:f>
        <x:v>41797</x:v>
      </x:c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 t="str">
        <x:v>Selected TCE</x:v>
      </x:c>
      <x:c r="U63" s="6" t="n">
        <x:f>IF(ISNUMBER('Historical Inputs'!F2999),'Historical Inputs'!F2999,IF(COUNT('Historical Inputs'!F2998,'Historical Inputs'!F2967)=2,'Historical Inputs'!F2998*'Historical Inputs'!F2967,IF(COUNT(U62,'Historical Inputs'!F2964,'Historical Inputs'!F2965)=3,U62-'Historical Inputs'!F2964-'Historical Inputs'!F2965,"n.a.")))</x:f>
        <x:v>29150</x:v>
      </x:c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 t="str">
        <x:v>Assets</x:v>
      </x:c>
      <x:c r="U64" s="6" t="n">
        <x:f>'Historical Inputs'!F2959</x:f>
        <x:v>445964</x:v>
      </x:c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 ht="24" customHeight="1">
      <x:c r="C67" s="10" t="str">
        <x:v>Year</x:v>
      </x:c>
      <x:c r="D67" s="10" t="str">
        <x:v>Net revenue</x:v>
      </x:c>
      <x:c r="E67" s="10" t="str">
        <x:v>Common income</x:v>
      </x:c>
      <x:c r="F67" s="10" t="str">
        <x:v>TBV/share</x:v>
      </x:c>
      <x:c r="G67" s="10" t="str">
        <x:v>ROTE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 ht="24" customHeight="1">
      <x:c r="C68" s="2" t="str">
        <x:v>2017</x:v>
      </x:c>
      <x:c r="D68" s="2" t="n">
        <x:f>E30</x:f>
        <x:v>21697</x:v>
      </x:c>
      <x:c r="E68" s="2" t="n">
        <x:f>E36</x:f>
        <x:v>5913</x:v>
      </x:c>
      <x:c r="F68" s="31" t="n">
        <x:f>E18</x:f>
        <x:v>18.211176470588235</x:v>
      </x:c>
      <x:c r="G68" s="18" t="n">
        <x:f>E49</x:f>
        <x:v>0.19674258430517894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 ht="24" customHeight="1">
      <x:c r="C69" s="2" t="str">
        <x:v>2018</x:v>
      </x:c>
      <x:c r="D69" s="2" t="n">
        <x:f>F30</x:f>
        <x:v>22521</x:v>
      </x:c>
      <x:c r="E69" s="2" t="n">
        <x:f>F36</x:f>
        <x:v>6784</x:v>
      </x:c>
      <x:c r="F69" s="31" t="n">
        <x:f>F18</x:f>
        <x:v>20.1775</x:v>
      </x:c>
      <x:c r="G69" s="18" t="n">
        <x:f>F49</x:f>
        <x:v>0.21453757728128015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 ht="24" customHeight="1">
      <x:c r="C70" s="2" t="str">
        <x:v>2019</x:v>
      </x:c>
      <x:c r="D70" s="2" t="n">
        <x:f>G30</x:f>
        <x:v>22883</x:v>
      </x:c>
      <x:c r="E70" s="2" t="n">
        <x:f>G36</x:f>
        <x:v>6583</x:v>
      </x:c>
      <x:c r="F70" s="31" t="n">
        <x:f>G18</x:f>
        <x:v>21.994</x:v>
      </x:c>
      <x:c r="G70" s="18" t="n">
        <x:f>G49</x:f>
        <x:v>0.2017004978935274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 ht="24" customHeight="1">
      <x:c r="C71" s="2" t="str">
        <x:v>2020</x:v>
      </x:c>
      <x:c r="D71" s="2" t="n">
        <x:f>H30</x:f>
        <x:v>23226</x:v>
      </x:c>
      <x:c r="E71" s="2" t="n">
        <x:f>H36</x:f>
        <x:v>4621</x:v>
      </x:c>
      <x:c r="F71" s="31" t="n">
        <x:f>H18</x:f>
        <x:v>22.886666666666667</x:v>
      </x:c>
      <x:c r="G71" s="18" t="n">
        <x:f>H49</x:f>
        <x:v>0.13728257156013726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 ht="24" customHeight="1">
      <x:c r="C72" s="2" t="str">
        <x:v>2021</x:v>
      </x:c>
      <x:c r="D72" s="2" t="n">
        <x:f>I30</x:f>
        <x:v>22721</x:v>
      </x:c>
      <x:c r="E72" s="2" t="n">
        <x:f>I36</x:f>
        <x:v>7605</x:v>
      </x:c>
      <x:c r="F72" s="31" t="n">
        <x:f>I18</x:f>
        <x:v>23.031333333333333</x:v>
      </x:c>
      <x:c r="G72" s="18" t="n">
        <x:f>I49</x:f>
        <x:v>0.22082843329413301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 ht="24" customHeight="1">
      <x:c r="C73" s="2" t="str">
        <x:v>2022</x:v>
      </x:c>
      <x:c r="D73" s="2" t="n">
        <x:f>J30</x:f>
        <x:v>24184</x:v>
      </x:c>
      <x:c r="E73" s="2" t="n">
        <x:f>J36</x:f>
        <x:v>5501</x:v>
      </x:c>
      <x:c r="F73" s="31" t="n">
        <x:f>J18</x:f>
        <x:v>16.286666666666665</x:v>
      </x:c>
      <x:c r="G73" s="18" t="n">
        <x:f>J49</x:f>
        <x:v>0.18654729809925905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 ht="24" customHeight="1">
      <x:c r="C74" s="2" t="str">
        <x:v>2023</x:v>
      </x:c>
      <x:c r="D74" s="2" t="n">
        <x:f>K30</x:f>
        <x:v>28013</x:v>
      </x:c>
      <x:c r="E74" s="2" t="n">
        <x:f>K36</x:f>
        <x:v>5051</x:v>
      </x:c>
      <x:c r="F74" s="31" t="n">
        <x:f>K18</x:f>
        <x:v>18.703125</x:v>
      </x:c>
      <x:c r="G74" s="18" t="n">
        <x:f>K49</x:f>
        <x:v>0.18585226750068992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 ht="24" customHeight="1">
      <x:c r="C75" s="2" t="str">
        <x:v>2024</x:v>
      </x:c>
      <x:c r="D75" s="2" t="n">
        <x:f>L30</x:f>
        <x:v>27335</x:v>
      </x:c>
      <x:c r="E75" s="2" t="n">
        <x:f>L36</x:f>
        <x:v>5909</x:v>
      </x:c>
      <x:c r="F75" s="31" t="n">
        <x:f>L18</x:f>
        <x:v>21.054375</x:v>
      </x:c>
      <x:c r="G75" s="18" t="n">
        <x:f>L49</x:f>
        <x:v>0.1857825567502987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 ht="24" customHeight="1">
      <x:c r="C76" s="2" t="str">
        <x:v>2025</x:v>
      </x:c>
      <x:c r="D76" s="2" t="n">
        <x:f>M30</x:f>
        <x:v>28540</x:v>
      </x:c>
      <x:c r="E76" s="2" t="n">
        <x:f>M36</x:f>
        <x:v>7194</x:v>
      </x:c>
      <x:c r="F76" s="31" t="n">
        <x:f>M18</x:f>
        <x:v>25.52875</x:v>
      </x:c>
      <x:c r="G76" s="18" t="n">
        <x:f>M49</x:f>
        <x:v>0.19304200823796172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 ht="24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 ht="24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 ht="24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 ht="24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 ht="24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 ht="24" customHeight="1">
      <x:c r="C82" s="21" t="str">
        <x:v>Interpretation and calculation notes</x:v>
      </x:c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 ht="24" customHeight="1">
      <x:c r="C83" s="22" t="str">
        <x:v>U.S. Bancorp belongs to the commercial bank group. Revenue and funding mix affect the interpretation of multiples.</x:v>
      </x:c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 ht="24" customHeight="1">
      <x:c r="C84" s="22" t="str">
        <x:v>Selected book basis: Issuer reported. Reported and straight-subtraction tangible equity remain separately visible.</x:v>
      </x:c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 ht="24" customHeight="1">
      <x:c r="C85" s="22" t="str">
        <x:v>The June 2026 balances and first-half disclosures are actuals. FY2026 full-year amounts in the shaded column are analyst estimates.</x:v>
      </x:c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 ht="24" customHeight="1">
      <x:c r="C86" s="22" t="str">
        <x:v>LTM income bridges FY2025 with matched first halves. Weighted average shares are reconstructed rather than summed across half years.</x:v>
      </x:c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 ht="24" customHeight="1">
      <x:c r="C87" s="22" t="str">
        <x:v>Return ratios use two-point equity averages and can differ from the issuer daily-average measures.</x:v>
      </x:c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 ht="24" customHeight="1">
      <x:c r="C88" s="22" t="str">
        <x:v>Provision fallback is a pretax residual and can include other reconciling items. Its hover Note identifies the calculation.</x:v>
      </x:c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 ht="24" customHeight="1">
      <x:c r="C89" s="22" t="str">
        <x:v>Acquisitions, capital distributions and asset mix can affect comparisons across periods.</x:v>
      </x:c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 ht="24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 ht="24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 ht="24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 ht="24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 ht="24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 ht="24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 ht="24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 ht="24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 ht="24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 ht="24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</x:sheetData>
  <x:mergeCells>
    <x:mergeCell ref="C83:R83"/>
    <x:mergeCell ref="C84:R84"/>
    <x:mergeCell ref="C85:R85"/>
    <x:mergeCell ref="C86:R86"/>
    <x:mergeCell ref="C87:R87"/>
    <x:mergeCell ref="C88:R88"/>
    <x:mergeCell ref="C89:R89"/>
  </x:mergeCells>
  <x:pageMargins left="0.7" right="0.7" top="0.75" bottom="0.75" header="0.3" footer="0.3"/>
  <x:drawing xmlns:r="http://schemas.openxmlformats.org/officeDocument/2006/relationships" r:id="Rab5e74d06ff942a8"/>
  <x:legacyDrawing xmlns:r="http://schemas.openxmlformats.org/officeDocument/2006/relationships" r:id="R4b6f81ca918e405e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24" customHeight="1">
      <x:c r="C2" s="3" t="str">
        <x:v>PNC Financial Services financial history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 ht="24" customHeight="1">
      <x:c r="C6" s="10" t="str">
        <x:v>Metric</x:v>
      </x:c>
      <x:c r="D6" s="10" t="str">
        <x:v>Unit</x:v>
      </x:c>
      <x:c r="E6" s="10" t="str">
        <x:v>FY2017A</x:v>
      </x:c>
      <x:c r="F6" s="10" t="str">
        <x:v>FY2018A</x:v>
      </x:c>
      <x:c r="G6" s="10" t="str">
        <x:v>FY2019A</x:v>
      </x:c>
      <x:c r="H6" s="10" t="str">
        <x:v>FY2020A</x:v>
      </x:c>
      <x:c r="I6" s="10" t="str">
        <x:v>FY2021A</x:v>
      </x:c>
      <x:c r="J6" s="10" t="str">
        <x:v>FY2022A</x:v>
      </x:c>
      <x:c r="K6" s="10" t="str">
        <x:v>FY2023A</x:v>
      </x:c>
      <x:c r="L6" s="10" t="str">
        <x:v>FY2024A</x:v>
      </x:c>
      <x:c r="M6" s="10" t="str">
        <x:v>FY2025A</x:v>
      </x:c>
      <x:c r="N6" s="10" t="str">
        <x:v>FY2026E</x:v>
      </x:c>
      <x:c r="O6" s="10" t="str"/>
      <x:c r="P6" s="10" t="str">
        <x:v>H1 2025A</x:v>
      </x:c>
      <x:c r="Q6" s="10" t="str">
        <x:v>H1 2026A</x:v>
      </x:c>
      <x:c r="R6" s="10" t="str">
        <x:v>LTM Jun26</x:v>
      </x:c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24" customHeight="1">
      <x:c r="C7" s="2" t="str">
        <x:v>Assets</x:v>
      </x:c>
      <x:c r="D7" s="2" t="str">
        <x:v>USDm</x:v>
      </x:c>
      <x:c r="E7" s="25" t="n">
        <x:f>'Historical Inputs'!F3492</x:f>
        <x:v>380768</x:v>
      </x:c>
      <x:c r="F7" s="25" t="n">
        <x:f>'Historical Inputs'!F3533</x:f>
        <x:v>382315</x:v>
      </x:c>
      <x:c r="G7" s="25" t="n">
        <x:f>'Historical Inputs'!F3574</x:f>
        <x:v>410295</x:v>
      </x:c>
      <x:c r="H7" s="25" t="n">
        <x:f>'Historical Inputs'!F3615</x:f>
        <x:v>466679</x:v>
      </x:c>
      <x:c r="I7" s="25" t="n">
        <x:f>'Historical Inputs'!F3656</x:f>
        <x:v>557191</x:v>
      </x:c>
      <x:c r="J7" s="25" t="n">
        <x:f>'Historical Inputs'!F3697</x:f>
        <x:v>557263</x:v>
      </x:c>
      <x:c r="K7" s="25" t="n">
        <x:f>'Historical Inputs'!F3738</x:f>
        <x:v>561580</x:v>
      </x:c>
      <x:c r="L7" s="25" t="n">
        <x:f>'Historical Inputs'!F3779</x:f>
        <x:v>560038</x:v>
      </x:c>
      <x:c r="M7" s="25" t="n">
        <x:f>'Historical Inputs'!F3820</x:f>
        <x:v>573572</x:v>
      </x:c>
      <x:c r="N7" s="26" t="str">
        <x:v>n.a.</x:v>
      </x:c>
      <x:c r="O7" s="27"/>
      <x:c r="P7" s="25" t="n">
        <x:f>'Historical Inputs'!F3861</x:f>
        <x:v>559107</x:v>
      </x:c>
      <x:c r="Q7" s="25" t="n">
        <x:f>'Historical Inputs'!F3902</x:f>
        <x:v>616034</x:v>
      </x:c>
      <x:c r="R7" s="27" t="n">
        <x:f>Q7</x:f>
        <x:v>616034</x:v>
      </x:c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24" customHeight="1">
      <x:c r="C8" s="2" t="str">
        <x:v>Liabilities</x:v>
      </x:c>
      <x:c r="D8" s="2" t="str">
        <x:v>USDm</x:v>
      </x:c>
      <x:c r="E8" s="25" t="n">
        <x:f>'Historical Inputs'!F3493</x:f>
        <x:v>333183</x:v>
      </x:c>
      <x:c r="F8" s="25" t="n">
        <x:f>'Historical Inputs'!F3534</x:f>
        <x:v>334545</x:v>
      </x:c>
      <x:c r="G8" s="25" t="n">
        <x:f>'Historical Inputs'!F3575</x:f>
        <x:v>360952</x:v>
      </x:c>
      <x:c r="H8" s="25" t="n">
        <x:f>'Historical Inputs'!F3616</x:f>
        <x:v>412638</x:v>
      </x:c>
      <x:c r="I8" s="25" t="n">
        <x:f>'Historical Inputs'!F3657</x:f>
        <x:v>501465</x:v>
      </x:c>
      <x:c r="J8" s="25" t="n">
        <x:f>'Historical Inputs'!F3698</x:f>
        <x:v>511451</x:v>
      </x:c>
      <x:c r="K8" s="25" t="n">
        <x:f>'Historical Inputs'!F3739</x:f>
        <x:v>510439</x:v>
      </x:c>
      <x:c r="L8" s="25" t="n">
        <x:f>'Historical Inputs'!F3780</x:f>
        <x:v>505569</x:v>
      </x:c>
      <x:c r="M8" s="25" t="n">
        <x:f>'Historical Inputs'!F3821</x:f>
        <x:v>512936</x:v>
      </x:c>
      <x:c r="N8" s="26" t="str">
        <x:v>n.a.</x:v>
      </x:c>
      <x:c r="O8" s="27"/>
      <x:c r="P8" s="25" t="n">
        <x:f>'Historical Inputs'!F3862</x:f>
        <x:v>501452</x:v>
      </x:c>
      <x:c r="Q8" s="25" t="n">
        <x:f>'Historical Inputs'!F3903</x:f>
        <x:v>551973</x:v>
      </x:c>
      <x:c r="R8" s="27" t="n">
        <x:f>Q8</x:f>
        <x:v>551973</x:v>
      </x:c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 ht="24" customHeight="1">
      <x:c r="C9" s="2" t="str">
        <x:v>Shareholders equity attributable to parent</x:v>
      </x:c>
      <x:c r="D9" s="2" t="str">
        <x:v>USDm</x:v>
      </x:c>
      <x:c r="E9" s="25" t="n">
        <x:f>'Historical Inputs'!F3494</x:f>
        <x:v>47513</x:v>
      </x:c>
      <x:c r="F9" s="25" t="n">
        <x:f>'Historical Inputs'!F3535</x:f>
        <x:v>47728</x:v>
      </x:c>
      <x:c r="G9" s="25" t="n">
        <x:f>'Historical Inputs'!F3576</x:f>
        <x:v>49314</x:v>
      </x:c>
      <x:c r="H9" s="25" t="n">
        <x:f>'Historical Inputs'!F3617</x:f>
        <x:v>54010</x:v>
      </x:c>
      <x:c r="I9" s="25" t="n">
        <x:f>'Historical Inputs'!F3658</x:f>
        <x:v>55695</x:v>
      </x:c>
      <x:c r="J9" s="25" t="n">
        <x:f>'Historical Inputs'!F3699</x:f>
        <x:v>45774</x:v>
      </x:c>
      <x:c r="K9" s="25" t="n">
        <x:f>'Historical Inputs'!F3740</x:f>
        <x:v>51105</x:v>
      </x:c>
      <x:c r="L9" s="25" t="n">
        <x:f>'Historical Inputs'!F3781</x:f>
        <x:v>54425</x:v>
      </x:c>
      <x:c r="M9" s="25" t="n">
        <x:f>'Historical Inputs'!F3822</x:f>
        <x:v>60585</x:v>
      </x:c>
      <x:c r="N9" s="26" t="str">
        <x:v>n.a.</x:v>
      </x:c>
      <x:c r="O9" s="27"/>
      <x:c r="P9" s="25" t="n">
        <x:f>'Historical Inputs'!F3863</x:f>
        <x:v>57607</x:v>
      </x:c>
      <x:c r="Q9" s="25" t="n">
        <x:f>'Historical Inputs'!F3904</x:f>
        <x:v>64008</x:v>
      </x:c>
      <x:c r="R9" s="27" t="n">
        <x:f>Q9</x:f>
        <x:v>64008</x:v>
      </x:c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 ht="24" customHeight="1">
      <x:c r="C10" s="2" t="str">
        <x:v>Preferred equity carrying amount</x:v>
      </x:c>
      <x:c r="D10" s="2" t="str">
        <x:v>USDm</x:v>
      </x:c>
      <x:c r="E10" s="25" t="str">
        <x:f>IF(AND(ISNUMBER('Historical Inputs'!F3495),'Historical Inputs'!F3495&gt;=1),'Historical Inputs'!F3495,IF(COUNT('Historical Inputs'!F3494,'Historical Inputs'!F3496)=2,'Historical Inputs'!F3494-'Historical Inputs'!F3496,"n.a."))</x:f>
        <x:v>n.a.</x:v>
      </x:c>
      <x:c r="F10" s="25" t="str">
        <x:f>IF(AND(ISNUMBER('Historical Inputs'!F3536),'Historical Inputs'!F3536&gt;=1),'Historical Inputs'!F3536,IF(COUNT('Historical Inputs'!F3535,'Historical Inputs'!F3537)=2,'Historical Inputs'!F3535-'Historical Inputs'!F3537,"n.a."))</x:f>
        <x:v>n.a.</x:v>
      </x:c>
      <x:c r="G10" s="25" t="str">
        <x:f>IF(AND(ISNUMBER('Historical Inputs'!F3577),'Historical Inputs'!F3577&gt;=1),'Historical Inputs'!F3577,IF(COUNT('Historical Inputs'!F3576,'Historical Inputs'!F3578)=2,'Historical Inputs'!F3576-'Historical Inputs'!F3578,"n.a."))</x:f>
        <x:v>n.a.</x:v>
      </x:c>
      <x:c r="H10" s="25" t="str">
        <x:f>IF(AND(ISNUMBER('Historical Inputs'!F3618),'Historical Inputs'!F3618&gt;=1),'Historical Inputs'!F3618,IF(COUNT('Historical Inputs'!F3617,'Historical Inputs'!F3619)=2,'Historical Inputs'!F3617-'Historical Inputs'!F3619,"n.a."))</x:f>
        <x:v>n.a.</x:v>
      </x:c>
      <x:c r="I10" s="25" t="str">
        <x:f>IF(AND(ISNUMBER('Historical Inputs'!F3659),'Historical Inputs'!F3659&gt;=1),'Historical Inputs'!F3659,IF(COUNT('Historical Inputs'!F3658,'Historical Inputs'!F3660)=2,'Historical Inputs'!F3658-'Historical Inputs'!F3660,"n.a."))</x:f>
        <x:v>n.a.</x:v>
      </x:c>
      <x:c r="J10" s="25" t="str">
        <x:f>IF(AND(ISNUMBER('Historical Inputs'!F3700),'Historical Inputs'!F3700&gt;=1),'Historical Inputs'!F3700,IF(COUNT('Historical Inputs'!F3699,'Historical Inputs'!F3701)=2,'Historical Inputs'!F3699-'Historical Inputs'!F3701,"n.a."))</x:f>
        <x:v>n.a.</x:v>
      </x:c>
      <x:c r="K10" s="25" t="str">
        <x:f>IF(AND(ISNUMBER('Historical Inputs'!F3741),'Historical Inputs'!F3741&gt;=1),'Historical Inputs'!F3741,IF(COUNT('Historical Inputs'!F3740,'Historical Inputs'!F3742)=2,'Historical Inputs'!F3740-'Historical Inputs'!F3742,"n.a."))</x:f>
        <x:v>n.a.</x:v>
      </x:c>
      <x:c r="L10" s="25" t="str">
        <x:f>IF(AND(ISNUMBER('Historical Inputs'!F3782),'Historical Inputs'!F3782&gt;=1),'Historical Inputs'!F3782,IF(COUNT('Historical Inputs'!F3781,'Historical Inputs'!F3783)=2,'Historical Inputs'!F3781-'Historical Inputs'!F3783,"n.a."))</x:f>
        <x:v>n.a.</x:v>
      </x:c>
      <x:c r="M10" s="25" t="str">
        <x:f>IF(AND(ISNUMBER('Historical Inputs'!F3823),'Historical Inputs'!F3823&gt;=1),'Historical Inputs'!F3823,IF(COUNT('Historical Inputs'!F3822,'Historical Inputs'!F3824)=2,'Historical Inputs'!F3822-'Historical Inputs'!F3824,"n.a."))</x:f>
        <x:v>n.a.</x:v>
      </x:c>
      <x:c r="N10" s="26" t="str">
        <x:v>n.a.</x:v>
      </x:c>
      <x:c r="O10" s="27"/>
      <x:c r="P10" s="25" t="str">
        <x:f>IF(AND(ISNUMBER('Historical Inputs'!F3864),'Historical Inputs'!F3864&gt;=1),'Historical Inputs'!F3864,IF(COUNT('Historical Inputs'!F3863,'Historical Inputs'!F3865)=2,'Historical Inputs'!F3863-'Historical Inputs'!F3865,"n.a."))</x:f>
        <x:v>n.a.</x:v>
      </x:c>
      <x:c r="Q10" s="25" t="n">
        <x:f>IF(AND(ISNUMBER('Historical Inputs'!F3905),'Historical Inputs'!F3905&gt;=1),'Historical Inputs'!F3905,IF(COUNT('Historical Inputs'!F3904,'Historical Inputs'!F3906)=2,'Historical Inputs'!F3904-'Historical Inputs'!F3906,"n.a."))</x:f>
        <x:v>5877</x:v>
      </x:c>
      <x:c r="R10" s="27" t="n">
        <x:f>Q10</x:f>
        <x:v>5877</x:v>
      </x:c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 ht="24" customHeight="1">
      <x:c r="C11" s="2" t="str">
        <x:v>Common shareholders equity</x:v>
      </x:c>
      <x:c r="D11" s="2" t="str">
        <x:v>USDm</x:v>
      </x:c>
      <x:c r="E11" s="25" t="n">
        <x:f>IF(ISNUMBER('Historical Inputs'!F3496),'Historical Inputs'!F3496,IF(AND(COUNT('Historical Inputs'!F3494,'Historical Inputs'!F3495)=2,'Historical Inputs'!F3495&gt;=1),'Historical Inputs'!F3494-'Historical Inputs'!F3495,IF(COUNT('Historical Inputs'!F3530,E16)=2,'Historical Inputs'!F3530*E16,"n.a.")))</x:f>
        <x:v>43487.619999999995</x:v>
      </x:c>
      <x:c r="F11" s="25" t="n">
        <x:f>IF(ISNUMBER('Historical Inputs'!F3537),'Historical Inputs'!F3537,IF(AND(COUNT('Historical Inputs'!F3535,'Historical Inputs'!F3536)=2,'Historical Inputs'!F3536&gt;=1),'Historical Inputs'!F3535-'Historical Inputs'!F3536,IF(COUNT('Historical Inputs'!F3571,F16)=2,'Historical Inputs'!F3571*F16,"n.a.")))</x:f>
        <x:v>43744.04</x:v>
      </x:c>
      <x:c r="G11" s="25" t="n">
        <x:f>IF(ISNUMBER('Historical Inputs'!F3578),'Historical Inputs'!F3578,IF(AND(COUNT('Historical Inputs'!F3576,'Historical Inputs'!F3577)=2,'Historical Inputs'!F3577&gt;=1),'Historical Inputs'!F3576-'Historical Inputs'!F3577,IF(COUNT('Historical Inputs'!F3612,G16)=2,'Historical Inputs'!F3612*G16,"n.a.")))</x:f>
        <x:v>45392.060000000005</x:v>
      </x:c>
      <x:c r="H11" s="25" t="n">
        <x:f>IF(ISNUMBER('Historical Inputs'!F3619),'Historical Inputs'!F3619,IF(AND(COUNT('Historical Inputs'!F3617,'Historical Inputs'!F3618)=2,'Historical Inputs'!F3618&gt;=1),'Historical Inputs'!F3617-'Historical Inputs'!F3618,IF(COUNT('Historical Inputs'!F3653,H16)=2,'Historical Inputs'!F3653*H16,"n.a.")))</x:f>
        <x:v>50502.64</x:v>
      </x:c>
      <x:c r="I11" s="25" t="n">
        <x:f>IF(ISNUMBER('Historical Inputs'!F3660),'Historical Inputs'!F3660,IF(AND(COUNT('Historical Inputs'!F3658,'Historical Inputs'!F3659)=2,'Historical Inputs'!F3659&gt;=1),'Historical Inputs'!F3658-'Historical Inputs'!F3659,IF(COUNT('Historical Inputs'!F3694,I16)=2,'Historical Inputs'!F3694*I16,"n.a.")))</x:f>
        <x:v>50656.2</x:v>
      </x:c>
      <x:c r="J11" s="25" t="n">
        <x:f>IF(ISNUMBER('Historical Inputs'!F3701),'Historical Inputs'!F3701,IF(AND(COUNT('Historical Inputs'!F3699,'Historical Inputs'!F3700)=2,'Historical Inputs'!F3700&gt;=1),'Historical Inputs'!F3699-'Historical Inputs'!F3700,IF(COUNT('Historical Inputs'!F3735,J16)=2,'Historical Inputs'!F3735*J16,"n.a.")))</x:f>
        <x:v>40059.42166197</x:v>
      </x:c>
      <x:c r="K11" s="25" t="n">
        <x:f>IF(ISNUMBER('Historical Inputs'!F3742),'Historical Inputs'!F3742,IF(AND(COUNT('Historical Inputs'!F3740,'Historical Inputs'!F3741)=2,'Historical Inputs'!F3741&gt;=1),'Historical Inputs'!F3740-'Historical Inputs'!F3741,IF(COUNT('Historical Inputs'!F3776,K16)=2,'Historical Inputs'!F3776*K16,"n.a.")))</x:f>
        <x:v>44865.85334024</x:v>
      </x:c>
      <x:c r="L11" s="25" t="n">
        <x:f>IF(ISNUMBER('Historical Inputs'!F3783),'Historical Inputs'!F3783,IF(AND(COUNT('Historical Inputs'!F3781,'Historical Inputs'!F3782)=2,'Historical Inputs'!F3782&gt;=1),'Historical Inputs'!F3781-'Historical Inputs'!F3782,IF(COUNT('Historical Inputs'!F3817,L16)=2,'Historical Inputs'!F3817*L16,"n.a.")))</x:f>
        <x:v>48676.49637822</x:v>
      </x:c>
      <x:c r="M11" s="25" t="n">
        <x:f>IF(ISNUMBER('Historical Inputs'!F3824),'Historical Inputs'!F3824,IF(AND(COUNT('Historical Inputs'!F3822,'Historical Inputs'!F3823)=2,'Historical Inputs'!F3823&gt;=1),'Historical Inputs'!F3822-'Historical Inputs'!F3823,IF(COUNT('Historical Inputs'!F3858,M16)=2,'Historical Inputs'!F3858*M16,"n.a.")))</x:f>
        <x:v>54829.724605</x:v>
      </x:c>
      <x:c r="N11" s="26" t="str">
        <x:v>n.a.</x:v>
      </x:c>
      <x:c r="O11" s="27"/>
      <x:c r="P11" s="25" t="n">
        <x:f>IF(ISNUMBER('Historical Inputs'!F3865),'Historical Inputs'!F3865,IF(AND(COUNT('Historical Inputs'!F3863,'Historical Inputs'!F3864)=2,'Historical Inputs'!F3864&gt;=1),'Historical Inputs'!F3863-'Historical Inputs'!F3864,IF(COUNT('Historical Inputs'!F3899,P16)=2,'Historical Inputs'!F3899*P16,"n.a.")))</x:f>
        <x:v>51852.467847750006</x:v>
      </x:c>
      <x:c r="Q11" s="25" t="n">
        <x:f>IF(ISNUMBER('Historical Inputs'!F3906),'Historical Inputs'!F3906,IF(AND(COUNT('Historical Inputs'!F3904,'Historical Inputs'!F3905)=2,'Historical Inputs'!F3905&gt;=1),'Historical Inputs'!F3904-'Historical Inputs'!F3905,IF(COUNT('Historical Inputs'!F3940,Q16)=2,'Historical Inputs'!F3940*Q16,"n.a.")))</x:f>
        <x:v>58131</x:v>
      </x:c>
      <x:c r="R11" s="27" t="n">
        <x:f>Q11</x:f>
        <x:v>58131</x:v>
      </x:c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 ht="24" customHeight="1">
      <x:c r="C12" s="2" t="str">
        <x:v>Goodwill</x:v>
      </x:c>
      <x:c r="D12" s="2" t="str">
        <x:v>USDm</x:v>
      </x:c>
      <x:c r="E12" s="25" t="n">
        <x:f>'Historical Inputs'!F3497</x:f>
        <x:v>9173</x:v>
      </x:c>
      <x:c r="F12" s="25" t="n">
        <x:f>'Historical Inputs'!F3538</x:f>
        <x:v>9218</x:v>
      </x:c>
      <x:c r="G12" s="25" t="n">
        <x:f>'Historical Inputs'!F3579</x:f>
        <x:v>9233</x:v>
      </x:c>
      <x:c r="H12" s="25" t="n">
        <x:f>'Historical Inputs'!F3620</x:f>
        <x:v>9233</x:v>
      </x:c>
      <x:c r="I12" s="25" t="n">
        <x:f>'Historical Inputs'!F3661</x:f>
        <x:v>10916</x:v>
      </x:c>
      <x:c r="J12" s="25" t="n">
        <x:f>'Historical Inputs'!F3702</x:f>
        <x:v>10987</x:v>
      </x:c>
      <x:c r="K12" s="25" t="n">
        <x:f>'Historical Inputs'!F3743</x:f>
        <x:v>10932</x:v>
      </x:c>
      <x:c r="L12" s="25" t="n">
        <x:f>'Historical Inputs'!F3784</x:f>
        <x:v>10932</x:v>
      </x:c>
      <x:c r="M12" s="25" t="n">
        <x:f>'Historical Inputs'!F3825</x:f>
        <x:v>10959</x:v>
      </x:c>
      <x:c r="N12" s="26" t="str">
        <x:v>n.a.</x:v>
      </x:c>
      <x:c r="O12" s="27"/>
      <x:c r="P12" s="25" t="n">
        <x:f>'Historical Inputs'!F3866</x:f>
        <x:v>10932</x:v>
      </x:c>
      <x:c r="Q12" s="25" t="n">
        <x:f>'Historical Inputs'!F3907</x:f>
        <x:v>13317</x:v>
      </x:c>
      <x:c r="R12" s="27" t="n">
        <x:f>Q12</x:f>
        <x:v>13317</x:v>
      </x:c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 ht="24" customHeight="1">
      <x:c r="C13" s="2" t="str">
        <x:v>Other intangible assets excluding goodwill</x:v>
      </x:c>
      <x:c r="D13" s="2" t="str">
        <x:v>USDm</x:v>
      </x:c>
      <x:c r="E13" s="25" t="str">
        <x:f>IF(COUNT('Historical Inputs'!F3499,E12)=2,'Historical Inputs'!F3499-E12,'Historical Inputs'!F3498)</x:f>
        <x:v>n.a.</x:v>
      </x:c>
      <x:c r="F13" s="25" t="str">
        <x:f>IF(COUNT('Historical Inputs'!F3540,F12)=2,'Historical Inputs'!F3540-F12,'Historical Inputs'!F3539)</x:f>
        <x:v>n.a.</x:v>
      </x:c>
      <x:c r="G13" s="25" t="str">
        <x:f>IF(COUNT('Historical Inputs'!F3581,G12)=2,'Historical Inputs'!F3581-G12,'Historical Inputs'!F3580)</x:f>
        <x:v>n.a.</x:v>
      </x:c>
      <x:c r="H13" s="25" t="str">
        <x:f>IF(COUNT('Historical Inputs'!F3622,H12)=2,'Historical Inputs'!F3622-H12,'Historical Inputs'!F3621)</x:f>
        <x:v>n.a.</x:v>
      </x:c>
      <x:c r="I13" s="25" t="str">
        <x:f>IF(COUNT('Historical Inputs'!F3663,I12)=2,'Historical Inputs'!F3663-I12,'Historical Inputs'!F3662)</x:f>
        <x:v>n.a.</x:v>
      </x:c>
      <x:c r="J13" s="25" t="str">
        <x:f>IF(COUNT('Historical Inputs'!F3704,J12)=2,'Historical Inputs'!F3704-J12,'Historical Inputs'!F3703)</x:f>
        <x:v>n.a.</x:v>
      </x:c>
      <x:c r="K13" s="25" t="str">
        <x:f>IF(COUNT('Historical Inputs'!F3745,K12)=2,'Historical Inputs'!F3745-K12,'Historical Inputs'!F3744)</x:f>
        <x:v>n.a.</x:v>
      </x:c>
      <x:c r="L13" s="25" t="str">
        <x:f>IF(COUNT('Historical Inputs'!F3786,L12)=2,'Historical Inputs'!F3786-L12,'Historical Inputs'!F3785)</x:f>
        <x:v>n.a.</x:v>
      </x:c>
      <x:c r="M13" s="25" t="str">
        <x:f>IF(COUNT('Historical Inputs'!F3827,M12)=2,'Historical Inputs'!F3827-M12,'Historical Inputs'!F3826)</x:f>
        <x:v>n.a.</x:v>
      </x:c>
      <x:c r="N13" s="26" t="str">
        <x:v>n.a.</x:v>
      </x:c>
      <x:c r="O13" s="27"/>
      <x:c r="P13" s="25" t="str">
        <x:f>IF(COUNT('Historical Inputs'!F3868,P12)=2,'Historical Inputs'!F3868-P12,'Historical Inputs'!F3867)</x:f>
        <x:v>n.a.</x:v>
      </x:c>
      <x:c r="Q13" s="25" t="n">
        <x:f>IF(COUNT('Historical Inputs'!F3909,Q12)=2,'Historical Inputs'!F3909-Q12,'Historical Inputs'!F3908)</x:f>
        <x:v>844</x:v>
      </x:c>
      <x:c r="R13" s="27" t="n">
        <x:f>Q13</x:f>
        <x:v>844</x:v>
      </x:c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 ht="24" customHeight="1">
      <x:c r="C14" s="2" t="str">
        <x:v>TCE straight subtraction</x:v>
      </x:c>
      <x:c r="D14" s="2" t="str">
        <x:v>USDm</x:v>
      </x:c>
      <x:c r="E14" s="27" t="str">
        <x:f>IF(COUNT(E11,E12,E13)=3,E11-E12-E13,"n.a.")</x:f>
        <x:v>n.a.</x:v>
      </x:c>
      <x:c r="F14" s="27" t="str">
        <x:f>IF(COUNT(F11,F12,F13)=3,F11-F12-F13,"n.a.")</x:f>
        <x:v>n.a.</x:v>
      </x:c>
      <x:c r="G14" s="27" t="str">
        <x:f>IF(COUNT(G11,G12,G13)=3,G11-G12-G13,"n.a.")</x:f>
        <x:v>n.a.</x:v>
      </x:c>
      <x:c r="H14" s="27" t="str">
        <x:f>IF(COUNT(H11,H12,H13)=3,H11-H12-H13,"n.a.")</x:f>
        <x:v>n.a.</x:v>
      </x:c>
      <x:c r="I14" s="27" t="str">
        <x:f>IF(COUNT(I11,I12,I13)=3,I11-I12-I13,"n.a.")</x:f>
        <x:v>n.a.</x:v>
      </x:c>
      <x:c r="J14" s="27" t="str">
        <x:f>IF(COUNT(J11,J12,J13)=3,J11-J12-J13,"n.a.")</x:f>
        <x:v>n.a.</x:v>
      </x:c>
      <x:c r="K14" s="27" t="str">
        <x:f>IF(COUNT(K11,K12,K13)=3,K11-K12-K13,"n.a.")</x:f>
        <x:v>n.a.</x:v>
      </x:c>
      <x:c r="L14" s="27" t="str">
        <x:f>IF(COUNT(L11,L12,L13)=3,L11-L12-L13,"n.a.")</x:f>
        <x:v>n.a.</x:v>
      </x:c>
      <x:c r="M14" s="27" t="str">
        <x:f>IF(COUNT(M11,M12,M13)=3,M11-M12-M13,"n.a.")</x:f>
        <x:v>n.a.</x:v>
      </x:c>
      <x:c r="N14" s="26" t="str">
        <x:v>n.a.</x:v>
      </x:c>
      <x:c r="O14" s="27"/>
      <x:c r="P14" s="27" t="str">
        <x:f>IF(COUNT(P11,P12,P13)=3,P11-P12-P13,"n.a.")</x:f>
        <x:v>n.a.</x:v>
      </x:c>
      <x:c r="Q14" s="27" t="n">
        <x:f>IF(COUNT(Q11,Q12,Q13)=3,Q11-Q12-Q13,"n.a.")</x:f>
        <x:v>43970</x:v>
      </x:c>
      <x:c r="R14" s="27" t="n">
        <x:f>Q14</x:f>
        <x:v>43970</x:v>
      </x:c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 ht="24" customHeight="1">
      <x:c r="C15" s="2" t="str">
        <x:v>Selected tangible common equity</x:v>
      </x:c>
      <x:c r="D15" s="2" t="str">
        <x:v>USDm</x:v>
      </x:c>
      <x:c r="E15" s="25" t="n">
        <x:f>IF(ISNUMBER('Historical Inputs'!F3532),'Historical Inputs'!F3532,IF(COUNT(E18,E16)=2,E18*E16,"n.a."))</x:f>
        <x:v>34188.44</x:v>
      </x:c>
      <x:c r="F15" s="25" t="n">
        <x:f>IF(ISNUMBER('Historical Inputs'!F3573),'Historical Inputs'!F3573,IF(COUNT(F18,F16)=2,F18*F16,"n.a."))</x:f>
        <x:v>34466.94</x:v>
      </x:c>
      <x:c r="G15" s="25" t="n">
        <x:f>IF(ISNUMBER('Historical Inputs'!F3614),'Historical Inputs'!F3614,IF(COUNT(G18,G16)=2,G18*G16,"n.a."))</x:f>
        <x:v>36152.2</x:v>
      </x:c>
      <x:c r="H15" s="25" t="n">
        <x:f>IF(ISNUMBER('Historical Inputs'!F3655),'Historical Inputs'!F3655,IF(COUNT(H18,H16)=2,H18*H16,"n.a."))</x:f>
        <x:v>41310.32</x:v>
      </x:c>
      <x:c r="I15" s="25" t="n">
        <x:f>IF(ISNUMBER('Historical Inputs'!F3696),'Historical Inputs'!F3696,IF(COUNT(I18,I16)=2,I18*I16,"n.a."))</x:f>
        <x:v>39526.2</x:v>
      </x:c>
      <x:c r="J15" s="25" t="n">
        <x:f>IF(ISNUMBER('Historical Inputs'!F3737),'Historical Inputs'!F3737,IF(COUNT(J18,J16)=2,J18*J16,"n.a."))</x:f>
        <x:v>28911.09266748</x:v>
      </x:c>
      <x:c r="K15" s="25" t="n">
        <x:f>IF(ISNUMBER('Historical Inputs'!F3778),'Historical Inputs'!F3778,IF(COUNT(K18,K16)=2,K18*K16,"n.a."))</x:f>
        <x:v>33864.32578236</x:v>
      </x:c>
      <x:c r="L15" s="25" t="n">
        <x:f>IF(ISNUMBER('Historical Inputs'!F3819),'Historical Inputs'!F3819,IF(COUNT(L18,L16)=2,L18*L16,"n.a."))</x:f>
        <x:v>37744.67544929</x:v>
      </x:c>
      <x:c r="M15" s="25" t="n">
        <x:f>IF(ISNUMBER('Historical Inputs'!F3860),'Historical Inputs'!F3860,IF(COUNT(M18,M16)=2,M18*M16,"n.a."))</x:f>
        <x:v>43925.46507625</x:v>
      </x:c>
      <x:c r="N15" s="26" t="str">
        <x:v>n.a.</x:v>
      </x:c>
      <x:c r="O15" s="27"/>
      <x:c r="P15" s="25" t="n">
        <x:f>IF(ISNUMBER('Historical Inputs'!F3901),'Historical Inputs'!F3901,IF(COUNT(P18,P16)=2,P18*P16,"n.a."))</x:f>
        <x:v>40959</x:v>
      </x:c>
      <x:c r="Q15" s="25" t="n">
        <x:f>IF(ISNUMBER('Historical Inputs'!F3942),'Historical Inputs'!F3942,IF(COUNT(Q18,Q16)=2,Q18*Q16,"n.a."))</x:f>
        <x:v>44378</x:v>
      </x:c>
      <x:c r="R15" s="27" t="n">
        <x:f>Q15</x:f>
        <x:v>44378</x:v>
      </x:c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 ht="24" customHeight="1">
      <x:c r="C16" s="2" t="str">
        <x:v>Period-end common shares</x:v>
      </x:c>
      <x:c r="D16" s="2" t="str">
        <x:v>million</x:v>
      </x:c>
      <x:c r="E16" s="25" t="n">
        <x:f>IF(ISNUMBER('Historical Inputs'!F3500),'Historical Inputs'!F3500,IF(COUNT('Historical Inputs'!F3501,'Historical Inputs'!F3502)=2,'Historical Inputs'!F3501-'Historical Inputs'!F3502,"n.a."))</x:f>
        <x:v>473</x:v>
      </x:c>
      <x:c r="F16" s="25" t="n">
        <x:f>IF(ISNUMBER('Historical Inputs'!F3541),'Historical Inputs'!F3541,IF(COUNT('Historical Inputs'!F3542,'Historical Inputs'!F3543)=2,'Historical Inputs'!F3542-'Historical Inputs'!F3543,"n.a."))</x:f>
        <x:v>457</x:v>
      </x:c>
      <x:c r="G16" s="25" t="n">
        <x:f>IF(ISNUMBER('Historical Inputs'!F3582),'Historical Inputs'!F3582,IF(COUNT('Historical Inputs'!F3583,'Historical Inputs'!F3584)=2,'Historical Inputs'!F3583-'Historical Inputs'!F3584,"n.a."))</x:f>
        <x:v>434</x:v>
      </x:c>
      <x:c r="H16" s="25" t="n">
        <x:f>IF(ISNUMBER('Historical Inputs'!F3623),'Historical Inputs'!F3623,IF(COUNT('Historical Inputs'!F3624,'Historical Inputs'!F3625)=2,'Historical Inputs'!F3624-'Historical Inputs'!F3625,"n.a."))</x:f>
        <x:v>424</x:v>
      </x:c>
      <x:c r="I16" s="25" t="n">
        <x:f>IF(ISNUMBER('Historical Inputs'!F3664),'Historical Inputs'!F3664,IF(COUNT('Historical Inputs'!F3665,'Historical Inputs'!F3666)=2,'Historical Inputs'!F3665-'Historical Inputs'!F3666,"n.a."))</x:f>
        <x:v>420</x:v>
      </x:c>
      <x:c r="J16" s="25" t="n">
        <x:f>IF(ISNUMBER('Historical Inputs'!F3705),'Historical Inputs'!F3705,IF(COUNT('Historical Inputs'!F3706,'Historical Inputs'!F3707)=2,'Historical Inputs'!F3706-'Historical Inputs'!F3707,"n.a."))</x:f>
        <x:v>400.874829</x:v>
      </x:c>
      <x:c r="K16" s="25" t="n">
        <x:f>IF(ISNUMBER('Historical Inputs'!F3746),'Historical Inputs'!F3746,IF(COUNT('Historical Inputs'!F3747,'Historical Inputs'!F3748)=2,'Historical Inputs'!F3747-'Historical Inputs'!F3748,"n.a."))</x:f>
        <x:v>398.029217</x:v>
      </x:c>
      <x:c r="L16" s="25" t="n">
        <x:f>IF(ISNUMBER('Historical Inputs'!F3787),'Historical Inputs'!F3787,IF(COUNT('Historical Inputs'!F3788,'Historical Inputs'!F3789)=2,'Historical Inputs'!F3788-'Historical Inputs'!F3789,"n.a."))</x:f>
        <x:v>395.937013</x:v>
      </x:c>
      <x:c r="M16" s="25" t="n">
        <x:f>IF(ISNUMBER('Historical Inputs'!F3828),'Historical Inputs'!F3828,IF(COUNT('Historical Inputs'!F3829,'Historical Inputs'!F3830)=2,'Historical Inputs'!F3829-'Historical Inputs'!F3830,"n.a."))</x:f>
        <x:v>390.413875</x:v>
      </x:c>
      <x:c r="N16" s="26" t="str">
        <x:v>n.a.</x:v>
      </x:c>
      <x:c r="O16" s="27"/>
      <x:c r="P16" s="25" t="n">
        <x:f>IF(ISNUMBER('Historical Inputs'!F3869),'Historical Inputs'!F3869,IF(COUNT('Historical Inputs'!F3870,'Historical Inputs'!F3871)=2,'Historical Inputs'!F3870-'Historical Inputs'!F3871,"n.a."))</x:f>
        <x:v>393.985775</x:v>
      </x:c>
      <x:c r="Q16" s="25" t="n">
        <x:f>IF(ISNUMBER('Historical Inputs'!F3910),'Historical Inputs'!F3910,IF(COUNT('Historical Inputs'!F3911,'Historical Inputs'!F3912)=2,'Historical Inputs'!F3911-'Historical Inputs'!F3912,"n.a."))</x:f>
        <x:v>399.465725</x:v>
      </x:c>
      <x:c r="R16" s="27" t="n">
        <x:f>Q16</x:f>
        <x:v>399.465725</x:v>
      </x:c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 ht="24" customHeight="1">
      <x:c r="C17" s="2" t="str">
        <x:v>Selected book value per share</x:v>
      </x:c>
      <x:c r="D17" s="2" t="str">
        <x:v>USD/share</x:v>
      </x:c>
      <x:c r="E17" s="29" t="n">
        <x:f>IF(ISNUMBER('Historical Inputs'!F3530),'Historical Inputs'!F3530,IF(COUNT(E11,E16)=2,E11/E16,"n.a."))</x:f>
        <x:v>91.94</x:v>
      </x:c>
      <x:c r="F17" s="29" t="n">
        <x:f>IF(ISNUMBER('Historical Inputs'!F3571),'Historical Inputs'!F3571,IF(COUNT(F11,F16)=2,F11/F16,"n.a."))</x:f>
        <x:v>95.72</x:v>
      </x:c>
      <x:c r="G17" s="29" t="n">
        <x:f>IF(ISNUMBER('Historical Inputs'!F3612),'Historical Inputs'!F3612,IF(COUNT(G11,G16)=2,G11/G16,"n.a."))</x:f>
        <x:v>104.59</x:v>
      </x:c>
      <x:c r="H17" s="29" t="n">
        <x:f>IF(ISNUMBER('Historical Inputs'!F3653),'Historical Inputs'!F3653,IF(COUNT(H11,H16)=2,H11/H16,"n.a."))</x:f>
        <x:v>119.11</x:v>
      </x:c>
      <x:c r="I17" s="29" t="n">
        <x:f>IF(ISNUMBER('Historical Inputs'!F3694),'Historical Inputs'!F3694,IF(COUNT(I11,I16)=2,I11/I16,"n.a."))</x:f>
        <x:v>120.61</x:v>
      </x:c>
      <x:c r="J17" s="29" t="n">
        <x:f>IF(ISNUMBER('Historical Inputs'!F3735),'Historical Inputs'!F3735,IF(COUNT(J11,J16)=2,J11/J16,"n.a."))</x:f>
        <x:v>99.93</x:v>
      </x:c>
      <x:c r="K17" s="29" t="n">
        <x:f>IF(ISNUMBER('Historical Inputs'!F3776),'Historical Inputs'!F3776,IF(COUNT(K11,K16)=2,K11/K16,"n.a."))</x:f>
        <x:v>112.72</x:v>
      </x:c>
      <x:c r="L17" s="29" t="n">
        <x:f>IF(ISNUMBER('Historical Inputs'!F3817),'Historical Inputs'!F3817,IF(COUNT(L11,L16)=2,L11/L16,"n.a."))</x:f>
        <x:v>122.94</x:v>
      </x:c>
      <x:c r="M17" s="29" t="n">
        <x:f>IF(ISNUMBER('Historical Inputs'!F3858),'Historical Inputs'!F3858,IF(COUNT(M11,M16)=2,M11/M16,"n.a."))</x:f>
        <x:v>140.44</x:v>
      </x:c>
      <x:c r="N17" s="30" t="str">
        <x:v>n.a.</x:v>
      </x:c>
      <x:c r="O17" s="31"/>
      <x:c r="P17" s="29" t="n">
        <x:f>IF(ISNUMBER('Historical Inputs'!F3899),'Historical Inputs'!F3899,IF(COUNT(P11,P16)=2,P11/P16,"n.a."))</x:f>
        <x:v>131.61</x:v>
      </x:c>
      <x:c r="Q17" s="29" t="n">
        <x:f>IF(ISNUMBER('Historical Inputs'!F3940),'Historical Inputs'!F3940,IF(COUNT(Q11,Q16)=2,Q11/Q16,"n.a."))</x:f>
        <x:v>145.52</x:v>
      </x:c>
      <x:c r="R17" s="31" t="n">
        <x:f>Q17</x:f>
        <x:v>145.52</x:v>
      </x:c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 ht="24" customHeight="1">
      <x:c r="C18" s="2" t="str">
        <x:v>Selected tangible book per share</x:v>
      </x:c>
      <x:c r="D18" s="2" t="str">
        <x:v>USD/share</x:v>
      </x:c>
      <x:c r="E18" s="29" t="n">
        <x:f>IF(ISNUMBER('Historical Inputs'!F3531),'Historical Inputs'!F3531,IF(COUNT('Historical Inputs'!F3532,E16)=2,'Historical Inputs'!F3532/E16,IF(COUNT(E14,E16)=2,E14/E16,"n.a.")))</x:f>
        <x:v>72.28</x:v>
      </x:c>
      <x:c r="F18" s="29" t="n">
        <x:f>IF(ISNUMBER('Historical Inputs'!F3572),'Historical Inputs'!F3572,IF(COUNT('Historical Inputs'!F3573,F16)=2,'Historical Inputs'!F3573/F16,IF(COUNT(F14,F16)=2,F14/F16,"n.a.")))</x:f>
        <x:v>75.42</x:v>
      </x:c>
      <x:c r="G18" s="29" t="n">
        <x:f>IF(ISNUMBER('Historical Inputs'!F3613),'Historical Inputs'!F3613,IF(COUNT('Historical Inputs'!F3614,G16)=2,'Historical Inputs'!F3614/G16,IF(COUNT(G14,G16)=2,G14/G16,"n.a.")))</x:f>
        <x:v>83.3</x:v>
      </x:c>
      <x:c r="H18" s="29" t="n">
        <x:f>IF(ISNUMBER('Historical Inputs'!F3654),'Historical Inputs'!F3654,IF(COUNT('Historical Inputs'!F3655,H16)=2,'Historical Inputs'!F3655/H16,IF(COUNT(H14,H16)=2,H14/H16,"n.a.")))</x:f>
        <x:v>97.43</x:v>
      </x:c>
      <x:c r="I18" s="29" t="n">
        <x:f>IF(ISNUMBER('Historical Inputs'!F3695),'Historical Inputs'!F3695,IF(COUNT('Historical Inputs'!F3696,I16)=2,'Historical Inputs'!F3696/I16,IF(COUNT(I14,I16)=2,I14/I16,"n.a.")))</x:f>
        <x:v>94.11</x:v>
      </x:c>
      <x:c r="J18" s="29" t="n">
        <x:f>IF(ISNUMBER('Historical Inputs'!F3736),'Historical Inputs'!F3736,IF(COUNT('Historical Inputs'!F3737,J16)=2,'Historical Inputs'!F3737/J16,IF(COUNT(J14,J16)=2,J14/J16,"n.a.")))</x:f>
        <x:v>72.12</x:v>
      </x:c>
      <x:c r="K18" s="29" t="n">
        <x:f>IF(ISNUMBER('Historical Inputs'!F3777),'Historical Inputs'!F3777,IF(COUNT('Historical Inputs'!F3778,K16)=2,'Historical Inputs'!F3778/K16,IF(COUNT(K14,K16)=2,K14/K16,"n.a.")))</x:f>
        <x:v>85.08</x:v>
      </x:c>
      <x:c r="L18" s="29" t="n">
        <x:f>IF(ISNUMBER('Historical Inputs'!F3818),'Historical Inputs'!F3818,IF(COUNT('Historical Inputs'!F3819,L16)=2,'Historical Inputs'!F3819/L16,IF(COUNT(L14,L16)=2,L14/L16,"n.a.")))</x:f>
        <x:v>95.33</x:v>
      </x:c>
      <x:c r="M18" s="29" t="n">
        <x:f>IF(ISNUMBER('Historical Inputs'!F3859),'Historical Inputs'!F3859,IF(COUNT('Historical Inputs'!F3860,M16)=2,'Historical Inputs'!F3860/M16,IF(COUNT(M14,M16)=2,M14/M16,"n.a.")))</x:f>
        <x:v>112.51</x:v>
      </x:c>
      <x:c r="N18" s="30" t="str">
        <x:v>n.a.</x:v>
      </x:c>
      <x:c r="O18" s="31"/>
      <x:c r="P18" s="29" t="n">
        <x:f>IF(ISNUMBER('Historical Inputs'!F3900),'Historical Inputs'!F3900,IF(COUNT('Historical Inputs'!F3901,P16)=2,'Historical Inputs'!F3901/P16,IF(COUNT(P14,P16)=2,P14/P16,"n.a.")))</x:f>
        <x:v>103.96</x:v>
      </x:c>
      <x:c r="Q18" s="29" t="n">
        <x:f>IF(ISNUMBER('Historical Inputs'!F3941),'Historical Inputs'!F3941,IF(COUNT('Historical Inputs'!F3942,Q16)=2,'Historical Inputs'!F3942/Q16,IF(COUNT(Q14,Q16)=2,Q14/Q16,"n.a.")))</x:f>
        <x:v>111.09</x:v>
      </x:c>
      <x:c r="R18" s="31" t="n">
        <x:f>Q18</x:f>
        <x:v>111.09</x:v>
      </x:c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 ht="24" customHeight="1">
      <x:c r="C19" s="2" t="str">
        <x:v>Reported common book value per share</x:v>
      </x:c>
      <x:c r="D19" s="2" t="str">
        <x:v>USD/share</x:v>
      </x:c>
      <x:c r="E19" s="29" t="n">
        <x:f>'Historical Inputs'!F3530</x:f>
        <x:v>91.94</x:v>
      </x:c>
      <x:c r="F19" s="29" t="n">
        <x:f>'Historical Inputs'!F3571</x:f>
        <x:v>95.72</x:v>
      </x:c>
      <x:c r="G19" s="29" t="n">
        <x:f>'Historical Inputs'!F3612</x:f>
        <x:v>104.59</x:v>
      </x:c>
      <x:c r="H19" s="29" t="n">
        <x:f>'Historical Inputs'!F3653</x:f>
        <x:v>119.11</x:v>
      </x:c>
      <x:c r="I19" s="29" t="n">
        <x:f>'Historical Inputs'!F3694</x:f>
        <x:v>120.61</x:v>
      </x:c>
      <x:c r="J19" s="29" t="n">
        <x:f>'Historical Inputs'!F3735</x:f>
        <x:v>99.93</x:v>
      </x:c>
      <x:c r="K19" s="29" t="n">
        <x:f>'Historical Inputs'!F3776</x:f>
        <x:v>112.72</x:v>
      </x:c>
      <x:c r="L19" s="29" t="n">
        <x:f>'Historical Inputs'!F3817</x:f>
        <x:v>122.94</x:v>
      </x:c>
      <x:c r="M19" s="29" t="n">
        <x:f>'Historical Inputs'!F3858</x:f>
        <x:v>140.44</x:v>
      </x:c>
      <x:c r="N19" s="30" t="str">
        <x:v>n.a.</x:v>
      </x:c>
      <x:c r="O19" s="31"/>
      <x:c r="P19" s="29" t="n">
        <x:f>'Historical Inputs'!F3899</x:f>
        <x:v>131.61</x:v>
      </x:c>
      <x:c r="Q19" s="29" t="n">
        <x:f>'Historical Inputs'!F3940</x:f>
        <x:v>145.52</x:v>
      </x:c>
      <x:c r="R19" s="31" t="n">
        <x:f>Q19</x:f>
        <x:v>145.52</x:v>
      </x:c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 ht="24" customHeight="1">
      <x:c r="C20" s="2" t="str">
        <x:v>Reported tangible book value per share</x:v>
      </x:c>
      <x:c r="D20" s="2" t="str">
        <x:v>USD/share</x:v>
      </x:c>
      <x:c r="E20" s="29" t="n">
        <x:f>'Historical Inputs'!F3531</x:f>
        <x:v>72.28</x:v>
      </x:c>
      <x:c r="F20" s="29" t="n">
        <x:f>'Historical Inputs'!F3572</x:f>
        <x:v>75.42</x:v>
      </x:c>
      <x:c r="G20" s="29" t="n">
        <x:f>'Historical Inputs'!F3613</x:f>
        <x:v>83.3</x:v>
      </x:c>
      <x:c r="H20" s="29" t="n">
        <x:f>'Historical Inputs'!F3654</x:f>
        <x:v>97.43</x:v>
      </x:c>
      <x:c r="I20" s="29" t="n">
        <x:f>'Historical Inputs'!F3695</x:f>
        <x:v>94.11</x:v>
      </x:c>
      <x:c r="J20" s="29" t="n">
        <x:f>'Historical Inputs'!F3736</x:f>
        <x:v>72.12</x:v>
      </x:c>
      <x:c r="K20" s="29" t="n">
        <x:f>'Historical Inputs'!F3777</x:f>
        <x:v>85.08</x:v>
      </x:c>
      <x:c r="L20" s="29" t="n">
        <x:f>'Historical Inputs'!F3818</x:f>
        <x:v>95.33</x:v>
      </x:c>
      <x:c r="M20" s="29" t="n">
        <x:f>'Historical Inputs'!F3859</x:f>
        <x:v>112.51</x:v>
      </x:c>
      <x:c r="N20" s="30" t="str">
        <x:v>n.a.</x:v>
      </x:c>
      <x:c r="O20" s="31"/>
      <x:c r="P20" s="29" t="n">
        <x:f>'Historical Inputs'!F3900</x:f>
        <x:v>103.96</x:v>
      </x:c>
      <x:c r="Q20" s="29" t="n">
        <x:f>'Historical Inputs'!F3941</x:f>
        <x:v>111.09</x:v>
      </x:c>
      <x:c r="R20" s="31" t="n">
        <x:f>Q20</x:f>
        <x:v>111.09</x:v>
      </x:c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 ht="24" customHeight="1">
      <x:c r="C21" s="2" t="str">
        <x:v>Gross loans and leases selected definition</x:v>
      </x:c>
      <x:c r="D21" s="2" t="str">
        <x:v>USDm</x:v>
      </x:c>
      <x:c r="E21" s="25" t="n">
        <x:f>'Historical Inputs'!F3504</x:f>
        <x:v>220458</x:v>
      </x:c>
      <x:c r="F21" s="25" t="n">
        <x:f>'Historical Inputs'!F3545</x:f>
        <x:v>226245</x:v>
      </x:c>
      <x:c r="G21" s="25" t="n">
        <x:f>'Historical Inputs'!F3586</x:f>
        <x:v>239843</x:v>
      </x:c>
      <x:c r="H21" s="25" t="n">
        <x:f>'Historical Inputs'!F3627</x:f>
        <x:v>241928</x:v>
      </x:c>
      <x:c r="I21" s="25" t="n">
        <x:f>'Historical Inputs'!F3668</x:f>
        <x:v>288372</x:v>
      </x:c>
      <x:c r="J21" s="25" t="n">
        <x:f>'Historical Inputs'!F3709</x:f>
        <x:v>326025</x:v>
      </x:c>
      <x:c r="K21" s="25" t="n">
        <x:f>'Historical Inputs'!F3750</x:f>
        <x:v>321508</x:v>
      </x:c>
      <x:c r="L21" s="25" t="n">
        <x:f>'Historical Inputs'!F3791</x:f>
        <x:v>316467</x:v>
      </x:c>
      <x:c r="M21" s="25" t="n">
        <x:f>'Historical Inputs'!F3832</x:f>
        <x:v>331481</x:v>
      </x:c>
      <x:c r="N21" s="26" t="str">
        <x:v>n.a.</x:v>
      </x:c>
      <x:c r="O21" s="27"/>
      <x:c r="P21" s="25" t="n">
        <x:f>'Historical Inputs'!F3873</x:f>
        <x:v>326340</x:v>
      </x:c>
      <x:c r="Q21" s="25" t="n">
        <x:f>'Historical Inputs'!F3914</x:f>
        <x:v>367953</x:v>
      </x:c>
      <x:c r="R21" s="27" t="n">
        <x:f>Q21</x:f>
        <x:v>367953</x:v>
      </x:c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 ht="24" customHeight="1">
      <x:c r="C22" s="2" t="str">
        <x:v>Net loans after allowance selected definition</x:v>
      </x:c>
      <x:c r="D22" s="2" t="str">
        <x:v>USDm</x:v>
      </x:c>
      <x:c r="E22" s="25" t="n">
        <x:f>'Historical Inputs'!F3505</x:f>
        <x:v>217847</x:v>
      </x:c>
      <x:c r="F22" s="25" t="n">
        <x:f>'Historical Inputs'!F3546</x:f>
        <x:v>223616</x:v>
      </x:c>
      <x:c r="G22" s="25" t="n">
        <x:f>'Historical Inputs'!F3587</x:f>
        <x:v>237101</x:v>
      </x:c>
      <x:c r="H22" s="25" t="n">
        <x:f>'Historical Inputs'!F3628</x:f>
        <x:v>236567</x:v>
      </x:c>
      <x:c r="I22" s="25" t="n">
        <x:f>'Historical Inputs'!F3669</x:f>
        <x:v>283504</x:v>
      </x:c>
      <x:c r="J22" s="25" t="n">
        <x:f>'Historical Inputs'!F3710</x:f>
        <x:v>321284</x:v>
      </x:c>
      <x:c r="K22" s="25" t="n">
        <x:f>'Historical Inputs'!F3751</x:f>
        <x:v>316717</x:v>
      </x:c>
      <x:c r="L22" s="25" t="n">
        <x:f>'Historical Inputs'!F3792</x:f>
        <x:v>311981</x:v>
      </x:c>
      <x:c r="M22" s="25" t="n">
        <x:f>'Historical Inputs'!F3833</x:f>
        <x:v>327071</x:v>
      </x:c>
      <x:c r="N22" s="26" t="str">
        <x:v>n.a.</x:v>
      </x:c>
      <x:c r="O22" s="27"/>
      <x:c r="P22" s="25" t="n">
        <x:f>'Historical Inputs'!F3874</x:f>
        <x:v>321817</x:v>
      </x:c>
      <x:c r="Q22" s="25" t="n">
        <x:f>'Historical Inputs'!F3915</x:f>
        <x:v>363301</x:v>
      </x:c>
      <x:c r="R22" s="27" t="n">
        <x:f>Q22</x:f>
        <x:v>363301</x:v>
      </x:c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 ht="24" customHeight="1">
      <x:c r="C23" s="2" t="str">
        <x:v>Loan allowance for credit losses</x:v>
      </x:c>
      <x:c r="D23" s="2" t="str">
        <x:v>USDm</x:v>
      </x:c>
      <x:c r="E23" s="25" t="n">
        <x:f>'Historical Inputs'!F3506</x:f>
        <x:v>2611</x:v>
      </x:c>
      <x:c r="F23" s="25" t="n">
        <x:f>'Historical Inputs'!F3547</x:f>
        <x:v>2629</x:v>
      </x:c>
      <x:c r="G23" s="25" t="n">
        <x:f>'Historical Inputs'!F3588</x:f>
        <x:v>2742</x:v>
      </x:c>
      <x:c r="H23" s="25" t="n">
        <x:f>'Historical Inputs'!F3629</x:f>
        <x:v>5361</x:v>
      </x:c>
      <x:c r="I23" s="25" t="n">
        <x:f>'Historical Inputs'!F3670</x:f>
        <x:v>4868</x:v>
      </x:c>
      <x:c r="J23" s="25" t="n">
        <x:f>'Historical Inputs'!F3711</x:f>
        <x:v>4741</x:v>
      </x:c>
      <x:c r="K23" s="25" t="n">
        <x:f>'Historical Inputs'!F3752</x:f>
        <x:v>4791</x:v>
      </x:c>
      <x:c r="L23" s="25" t="n">
        <x:f>'Historical Inputs'!F3793</x:f>
        <x:v>4486</x:v>
      </x:c>
      <x:c r="M23" s="25" t="n">
        <x:f>'Historical Inputs'!F3834</x:f>
        <x:v>4410</x:v>
      </x:c>
      <x:c r="N23" s="26" t="str">
        <x:v>n.a.</x:v>
      </x:c>
      <x:c r="O23" s="27"/>
      <x:c r="P23" s="25" t="n">
        <x:f>'Historical Inputs'!F3875</x:f>
        <x:v>4523</x:v>
      </x:c>
      <x:c r="Q23" s="25" t="n">
        <x:f>'Historical Inputs'!F3916</x:f>
        <x:v>4652</x:v>
      </x:c>
      <x:c r="R23" s="27" t="n">
        <x:f>Q23</x:f>
        <x:v>4652</x:v>
      </x:c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 ht="24" customHeight="1">
      <x:c r="C24" s="2" t="str">
        <x:v>Deposits</x:v>
      </x:c>
      <x:c r="D24" s="2" t="str">
        <x:v>USDm</x:v>
      </x:c>
      <x:c r="E24" s="25" t="n">
        <x:f>'Historical Inputs'!F3503</x:f>
        <x:v>265053</x:v>
      </x:c>
      <x:c r="F24" s="25" t="n">
        <x:f>'Historical Inputs'!F3544</x:f>
        <x:v>267839</x:v>
      </x:c>
      <x:c r="G24" s="25" t="n">
        <x:f>'Historical Inputs'!F3585</x:f>
        <x:v>288540</x:v>
      </x:c>
      <x:c r="H24" s="25" t="n">
        <x:f>'Historical Inputs'!F3626</x:f>
        <x:v>365345</x:v>
      </x:c>
      <x:c r="I24" s="25" t="n">
        <x:f>'Historical Inputs'!F3667</x:f>
        <x:v>457278</x:v>
      </x:c>
      <x:c r="J24" s="25" t="n">
        <x:f>'Historical Inputs'!F3708</x:f>
        <x:v>436282</x:v>
      </x:c>
      <x:c r="K24" s="25" t="n">
        <x:f>'Historical Inputs'!F3749</x:f>
        <x:v>421418</x:v>
      </x:c>
      <x:c r="L24" s="25" t="n">
        <x:f>'Historical Inputs'!F3790</x:f>
        <x:v>426738</x:v>
      </x:c>
      <x:c r="M24" s="25" t="n">
        <x:f>'Historical Inputs'!F3831</x:f>
        <x:v>440866</x:v>
      </x:c>
      <x:c r="N24" s="26" t="str">
        <x:v>n.a.</x:v>
      </x:c>
      <x:c r="O24" s="27"/>
      <x:c r="P24" s="25" t="n">
        <x:f>'Historical Inputs'!F3872</x:f>
        <x:v>426696</x:v>
      </x:c>
      <x:c r="Q24" s="25" t="n">
        <x:f>'Historical Inputs'!F3913</x:f>
        <x:v>449792</x:v>
      </x:c>
      <x:c r="R24" s="27" t="n">
        <x:f>Q24</x:f>
        <x:v>449792</x:v>
      </x:c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 ht="24" customHeight="1">
      <x:c r="C25" s="2" t="str">
        <x:v>Cash</x:v>
      </x:c>
      <x:c r="D25" s="2" t="str">
        <x:v>USDm</x:v>
      </x:c>
      <x:c r="E25" s="25" t="str">
        <x:f>'Historical Inputs'!F3508</x:f>
        <x:v>n.a.</x:v>
      </x:c>
      <x:c r="F25" s="25" t="str">
        <x:f>'Historical Inputs'!F3549</x:f>
        <x:v>n.a.</x:v>
      </x:c>
      <x:c r="G25" s="25" t="str">
        <x:f>'Historical Inputs'!F3590</x:f>
        <x:v>n.a.</x:v>
      </x:c>
      <x:c r="H25" s="25" t="str">
        <x:f>'Historical Inputs'!F3631</x:f>
        <x:v>n.a.</x:v>
      </x:c>
      <x:c r="I25" s="25" t="str">
        <x:f>'Historical Inputs'!F3672</x:f>
        <x:v>n.a.</x:v>
      </x:c>
      <x:c r="J25" s="25" t="str">
        <x:f>'Historical Inputs'!F3713</x:f>
        <x:v>n.a.</x:v>
      </x:c>
      <x:c r="K25" s="25" t="str">
        <x:f>'Historical Inputs'!F3754</x:f>
        <x:v>n.a.</x:v>
      </x:c>
      <x:c r="L25" s="25" t="str">
        <x:f>'Historical Inputs'!F3795</x:f>
        <x:v>n.a.</x:v>
      </x:c>
      <x:c r="M25" s="25" t="str">
        <x:f>'Historical Inputs'!F3836</x:f>
        <x:v>n.a.</x:v>
      </x:c>
      <x:c r="N25" s="26" t="str">
        <x:v>n.a.</x:v>
      </x:c>
      <x:c r="O25" s="27"/>
      <x:c r="P25" s="25" t="str">
        <x:f>'Historical Inputs'!F3877</x:f>
        <x:v>n.a.</x:v>
      </x:c>
      <x:c r="Q25" s="25" t="str">
        <x:f>'Historical Inputs'!F3918</x:f>
        <x:v>n.a.</x:v>
      </x:c>
      <x:c r="R25" s="27" t="str">
        <x:f>Q25</x:f>
        <x:v>n.a.</x:v>
      </x:c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 ht="24" customHeight="1">
      <x:c r="C26" s="2" t="str">
        <x:v>Accumulated other comprehensive income</x:v>
      </x:c>
      <x:c r="D26" s="2" t="str">
        <x:v>USDm</x:v>
      </x:c>
      <x:c r="E26" s="25" t="n">
        <x:f>'Historical Inputs'!F3509</x:f>
        <x:v>-148</x:v>
      </x:c>
      <x:c r="F26" s="25" t="n">
        <x:f>'Historical Inputs'!F3550</x:f>
        <x:v>-725</x:v>
      </x:c>
      <x:c r="G26" s="25" t="n">
        <x:f>'Historical Inputs'!F3591</x:f>
        <x:v>799</x:v>
      </x:c>
      <x:c r="H26" s="25" t="n">
        <x:f>'Historical Inputs'!F3632</x:f>
        <x:v>2770</x:v>
      </x:c>
      <x:c r="I26" s="25" t="n">
        <x:f>'Historical Inputs'!F3673</x:f>
        <x:v>409</x:v>
      </x:c>
      <x:c r="J26" s="25" t="n">
        <x:f>'Historical Inputs'!F3714</x:f>
        <x:v>-10172</x:v>
      </x:c>
      <x:c r="K26" s="25" t="n">
        <x:f>'Historical Inputs'!F3755</x:f>
        <x:v>-7712</x:v>
      </x:c>
      <x:c r="L26" s="25" t="n">
        <x:f>'Historical Inputs'!F3796</x:f>
        <x:v>-6565</x:v>
      </x:c>
      <x:c r="M26" s="25" t="n">
        <x:f>'Historical Inputs'!F3837</x:f>
        <x:v>-3408</x:v>
      </x:c>
      <x:c r="N26" s="26" t="str">
        <x:v>n.a.</x:v>
      </x:c>
      <x:c r="O26" s="27"/>
      <x:c r="P26" s="25" t="n">
        <x:f>'Historical Inputs'!F3878</x:f>
        <x:v>-4682</x:v>
      </x:c>
      <x:c r="Q26" s="25" t="n">
        <x:f>'Historical Inputs'!F3919</x:f>
        <x:v>-4120</x:v>
      </x:c>
      <x:c r="R26" s="27" t="n">
        <x:f>Q26</x:f>
        <x:v>-4120</x:v>
      </x:c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 ht="24" customHeight="1">
      <x:c r="C27" s="2"/>
      <x:c r="D27" s="2"/>
      <x:c r="E27" s="27"/>
      <x:c r="F27" s="27"/>
      <x:c r="G27" s="27"/>
      <x:c r="H27" s="27"/>
      <x:c r="I27" s="27"/>
      <x:c r="J27" s="27"/>
      <x:c r="K27" s="27"/>
      <x:c r="L27" s="27"/>
      <x:c r="M27" s="27"/>
      <x:c r="N27" s="26"/>
      <x:c r="O27" s="27"/>
      <x:c r="P27" s="27"/>
      <x:c r="Q27" s="27"/>
      <x:c r="R27" s="27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 ht="24" customHeight="1">
      <x:c r="C28" s="2" t="str">
        <x:v>Net interest income</x:v>
      </x:c>
      <x:c r="D28" s="2" t="str">
        <x:v>USDm</x:v>
      </x:c>
      <x:c r="E28" s="25" t="n">
        <x:f>'Historical Inputs'!F3510</x:f>
        <x:v>9108</x:v>
      </x:c>
      <x:c r="F28" s="25" t="n">
        <x:f>'Historical Inputs'!F3551</x:f>
        <x:v>9721</x:v>
      </x:c>
      <x:c r="G28" s="25" t="n">
        <x:f>'Historical Inputs'!F3592</x:f>
        <x:v>9965</x:v>
      </x:c>
      <x:c r="H28" s="25" t="n">
        <x:f>'Historical Inputs'!F3633</x:f>
        <x:v>9946</x:v>
      </x:c>
      <x:c r="I28" s="25" t="n">
        <x:f>'Historical Inputs'!F3674</x:f>
        <x:v>10647</x:v>
      </x:c>
      <x:c r="J28" s="25" t="n">
        <x:f>'Historical Inputs'!F3715</x:f>
        <x:v>13014</x:v>
      </x:c>
      <x:c r="K28" s="25" t="n">
        <x:f>'Historical Inputs'!F3756</x:f>
        <x:v>13916</x:v>
      </x:c>
      <x:c r="L28" s="25" t="n">
        <x:f>'Historical Inputs'!F3797</x:f>
        <x:v>13499</x:v>
      </x:c>
      <x:c r="M28" s="25" t="n">
        <x:f>'Historical Inputs'!F3838</x:f>
        <x:v>14410</x:v>
      </x:c>
      <x:c r="N28" s="26" t="str">
        <x:v>n.a.</x:v>
      </x:c>
      <x:c r="O28" s="27"/>
      <x:c r="P28" s="25" t="n">
        <x:f>'Historical Inputs'!F3879</x:f>
        <x:v>7031</x:v>
      </x:c>
      <x:c r="Q28" s="25" t="n">
        <x:f>'Historical Inputs'!F3920</x:f>
        <x:v>8068</x:v>
      </x:c>
      <x:c r="R28" s="27" t="n">
        <x:f>IF(COUNT(M28,Q28,P28)=3,M28+Q28-P28,"n.a.")</x:f>
        <x:v>15447</x:v>
      </x:c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 ht="24" customHeight="1">
      <x:c r="C29" s="2" t="str">
        <x:v>Noninterest Income</x:v>
      </x:c>
      <x:c r="D29" s="2" t="str">
        <x:v>USDm</x:v>
      </x:c>
      <x:c r="E29" s="25" t="n">
        <x:f>'Historical Inputs'!F3511</x:f>
        <x:v>6144</x:v>
      </x:c>
      <x:c r="F29" s="25" t="n">
        <x:f>'Historical Inputs'!F3552</x:f>
        <x:v>6469</x:v>
      </x:c>
      <x:c r="G29" s="25" t="n">
        <x:f>'Historical Inputs'!F3593</x:f>
        <x:v>6874</x:v>
      </x:c>
      <x:c r="H29" s="25" t="n">
        <x:f>'Historical Inputs'!F3634</x:f>
        <x:v>6955</x:v>
      </x:c>
      <x:c r="I29" s="25" t="n">
        <x:f>'Historical Inputs'!F3675</x:f>
        <x:v>8564</x:v>
      </x:c>
      <x:c r="J29" s="25" t="n">
        <x:f>'Historical Inputs'!F3716</x:f>
        <x:v>8106</x:v>
      </x:c>
      <x:c r="K29" s="25" t="n">
        <x:f>'Historical Inputs'!F3757</x:f>
        <x:v>7574</x:v>
      </x:c>
      <x:c r="L29" s="25" t="n">
        <x:f>'Historical Inputs'!F3798</x:f>
        <x:v>8056</x:v>
      </x:c>
      <x:c r="M29" s="25" t="n">
        <x:f>'Historical Inputs'!F3839</x:f>
        <x:v>8689</x:v>
      </x:c>
      <x:c r="N29" s="26" t="str">
        <x:v>n.a.</x:v>
      </x:c>
      <x:c r="O29" s="27"/>
      <x:c r="P29" s="25" t="n">
        <x:f>'Historical Inputs'!F3880</x:f>
        <x:v>4082</x:v>
      </x:c>
      <x:c r="Q29" s="25" t="n">
        <x:f>'Historical Inputs'!F3921</x:f>
        <x:v>4972</x:v>
      </x:c>
      <x:c r="R29" s="27" t="n">
        <x:f>IF(COUNT(M29,Q29,P29)=3,M29+Q29-P29,"n.a.")</x:f>
        <x:v>9579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 ht="24" customHeight="1">
      <x:c r="C30" s="2" t="str">
        <x:v>Net revenue GAAP</x:v>
      </x:c>
      <x:c r="D30" s="2" t="str">
        <x:v>USDm</x:v>
      </x:c>
      <x:c r="E30" s="25" t="n">
        <x:f>IF(COUNT(E28:E29)=2,SUM(E28:E29),'Historical Inputs'!F3512)</x:f>
        <x:v>15252</x:v>
      </x:c>
      <x:c r="F30" s="25" t="n">
        <x:f>IF(COUNT(F28:F29)=2,SUM(F28:F29),'Historical Inputs'!F3553)</x:f>
        <x:v>16190</x:v>
      </x:c>
      <x:c r="G30" s="25" t="n">
        <x:f>IF(COUNT(G28:G29)=2,SUM(G28:G29),'Historical Inputs'!F3594)</x:f>
        <x:v>16839</x:v>
      </x:c>
      <x:c r="H30" s="25" t="n">
        <x:f>IF(COUNT(H28:H29)=2,SUM(H28:H29),'Historical Inputs'!F3635)</x:f>
        <x:v>16901</x:v>
      </x:c>
      <x:c r="I30" s="25" t="n">
        <x:f>IF(COUNT(I28:I29)=2,SUM(I28:I29),'Historical Inputs'!F3676)</x:f>
        <x:v>19211</x:v>
      </x:c>
      <x:c r="J30" s="25" t="n">
        <x:f>IF(COUNT(J28:J29)=2,SUM(J28:J29),'Historical Inputs'!F3717)</x:f>
        <x:v>21120</x:v>
      </x:c>
      <x:c r="K30" s="25" t="n">
        <x:f>IF(COUNT(K28:K29)=2,SUM(K28:K29),'Historical Inputs'!F3758)</x:f>
        <x:v>21490</x:v>
      </x:c>
      <x:c r="L30" s="25" t="n">
        <x:f>IF(COUNT(L28:L29)=2,SUM(L28:L29),'Historical Inputs'!F3799)</x:f>
        <x:v>21555</x:v>
      </x:c>
      <x:c r="M30" s="25" t="n">
        <x:f>IF(COUNT(M28:M29)=2,SUM(M28:M29),'Historical Inputs'!F3840)</x:f>
        <x:v>23099</x:v>
      </x:c>
      <x:c r="N30" s="28" t="n">
        <x:f>'Forecast FY2026'!O14</x:f>
        <x:v>25385.58</x:v>
      </x:c>
      <x:c r="O30" s="27"/>
      <x:c r="P30" s="25" t="n">
        <x:f>IF(COUNT(P28:P29)=2,SUM(P28:P29),'Historical Inputs'!F3881)</x:f>
        <x:v>11113</x:v>
      </x:c>
      <x:c r="Q30" s="25" t="n">
        <x:f>IF(COUNT(Q28:Q29)=2,SUM(Q28:Q29),'Historical Inputs'!F3922)</x:f>
        <x:v>13040</x:v>
      </x:c>
      <x:c r="R30" s="27" t="n">
        <x:f>IF(COUNT(M30,Q30,P30)=3,M30+Q30-P30,"n.a.")</x:f>
        <x:v>25026</x:v>
      </x:c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 ht="24" customHeight="1">
      <x:c r="C31" s="2" t="str">
        <x:v>Noninterest expense</x:v>
      </x:c>
      <x:c r="D31" s="2" t="str">
        <x:v>USDm</x:v>
      </x:c>
      <x:c r="E31" s="25" t="n">
        <x:f>'Historical Inputs'!F3513</x:f>
        <x:v>10398</x:v>
      </x:c>
      <x:c r="F31" s="25" t="n">
        <x:f>'Historical Inputs'!F3554</x:f>
        <x:v>10296</x:v>
      </x:c>
      <x:c r="G31" s="25" t="n">
        <x:f>'Historical Inputs'!F3595</x:f>
        <x:v>10574</x:v>
      </x:c>
      <x:c r="H31" s="25" t="n">
        <x:f>'Historical Inputs'!F3636</x:f>
        <x:v>10297</x:v>
      </x:c>
      <x:c r="I31" s="25" t="n">
        <x:f>'Historical Inputs'!F3677</x:f>
        <x:v>13002</x:v>
      </x:c>
      <x:c r="J31" s="25" t="n">
        <x:f>'Historical Inputs'!F3718</x:f>
        <x:v>13170</x:v>
      </x:c>
      <x:c r="K31" s="25" t="n">
        <x:f>'Historical Inputs'!F3759</x:f>
        <x:v>14012</x:v>
      </x:c>
      <x:c r="L31" s="25" t="n">
        <x:f>'Historical Inputs'!F3800</x:f>
        <x:v>13524</x:v>
      </x:c>
      <x:c r="M31" s="25" t="n">
        <x:f>'Historical Inputs'!F3841</x:f>
        <x:v>13834</x:v>
      </x:c>
      <x:c r="N31" s="28" t="n">
        <x:f>'Forecast FY2026'!P14</x:f>
        <x:v>15071.279999999999</x:v>
      </x:c>
      <x:c r="O31" s="27"/>
      <x:c r="P31" s="25" t="n">
        <x:f>'Historical Inputs'!F3882</x:f>
        <x:v>6770</x:v>
      </x:c>
      <x:c r="Q31" s="25" t="n">
        <x:f>'Historical Inputs'!F3923</x:f>
        <x:v>7866</x:v>
      </x:c>
      <x:c r="R31" s="27" t="n">
        <x:f>IF(COUNT(M31,Q31,P31)=3,M31+Q31-P31,"n.a.")</x:f>
        <x:v>14930</x:v>
      </x:c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 ht="24" customHeight="1">
      <x:c r="C32" s="2" t="str">
        <x:v>Pre-provision net revenue</x:v>
      </x:c>
      <x:c r="D32" s="2" t="str">
        <x:v>USDm</x:v>
      </x:c>
      <x:c r="E32" s="27" t="n">
        <x:f>IF(COUNT(E30,E31)=2,E30-E31,"n.a.")</x:f>
        <x:v>4854</x:v>
      </x:c>
      <x:c r="F32" s="27" t="n">
        <x:f>IF(COUNT(F30,F31)=2,F30-F31,"n.a.")</x:f>
        <x:v>5894</x:v>
      </x:c>
      <x:c r="G32" s="27" t="n">
        <x:f>IF(COUNT(G30,G31)=2,G30-G31,"n.a.")</x:f>
        <x:v>6265</x:v>
      </x:c>
      <x:c r="H32" s="27" t="n">
        <x:f>IF(COUNT(H30,H31)=2,H30-H31,"n.a.")</x:f>
        <x:v>6604</x:v>
      </x:c>
      <x:c r="I32" s="27" t="n">
        <x:f>IF(COUNT(I30,I31)=2,I30-I31,"n.a.")</x:f>
        <x:v>6209</x:v>
      </x:c>
      <x:c r="J32" s="27" t="n">
        <x:f>IF(COUNT(J30,J31)=2,J30-J31,"n.a.")</x:f>
        <x:v>7950</x:v>
      </x:c>
      <x:c r="K32" s="27" t="n">
        <x:f>IF(COUNT(K30,K31)=2,K30-K31,"n.a.")</x:f>
        <x:v>7478</x:v>
      </x:c>
      <x:c r="L32" s="27" t="n">
        <x:f>IF(COUNT(L30,L31)=2,L30-L31,"n.a.")</x:f>
        <x:v>8031</x:v>
      </x:c>
      <x:c r="M32" s="27" t="n">
        <x:f>IF(COUNT(M30,M31)=2,M30-M31,"n.a.")</x:f>
        <x:v>9265</x:v>
      </x:c>
      <x:c r="N32" s="26" t="str">
        <x:v>n.a.</x:v>
      </x:c>
      <x:c r="O32" s="27"/>
      <x:c r="P32" s="27" t="n">
        <x:f>IF(COUNT(P30,P31)=2,P30-P31,"n.a.")</x:f>
        <x:v>4343</x:v>
      </x:c>
      <x:c r="Q32" s="27" t="n">
        <x:f>IF(COUNT(Q30,Q31)=2,Q30-Q31,"n.a.")</x:f>
        <x:v>5174</x:v>
      </x:c>
      <x:c r="R32" s="27" t="n">
        <x:f>IF(COUNT(M32,Q32,P32)=3,M32+Q32-P32,"n.a.")</x:f>
        <x:v>10096</x:v>
      </x:c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 ht="24" customHeight="1">
      <x:c r="C33" s="2" t="str">
        <x:v>Provision / pre-tax bridge residual</x:v>
      </x:c>
      <x:c r="D33" s="2" t="str">
        <x:v>USDm</x:v>
      </x:c>
      <x:c r="E33" s="25" t="n">
        <x:f>IF(ISNUMBER('Historical Inputs'!F3514),'Historical Inputs'!F3514,IF(COUNT(E30,E31,E34)=3,E30-E31-E34,"n.a."))</x:f>
        <x:v>441</x:v>
      </x:c>
      <x:c r="F33" s="25" t="n">
        <x:f>IF(ISNUMBER('Historical Inputs'!F3555),'Historical Inputs'!F3555,IF(COUNT(F30,F31,F34)=3,F30-F31-F34,"n.a."))</x:f>
        <x:v>408</x:v>
      </x:c>
      <x:c r="G33" s="25" t="n">
        <x:f>IF(ISNUMBER('Historical Inputs'!F3596),'Historical Inputs'!F3596,IF(COUNT(G30,G31,G34)=3,G30-G31-G34,"n.a."))</x:f>
        <x:v>773</x:v>
      </x:c>
      <x:c r="H33" s="25" t="n">
        <x:f>IF(ISNUMBER('Historical Inputs'!F3637),'Historical Inputs'!F3637,IF(COUNT(H30,H31,H34)=3,H30-H31-H34,"n.a."))</x:f>
        <x:v>3175</x:v>
      </x:c>
      <x:c r="I33" s="25" t="n">
        <x:f>IF(ISNUMBER('Historical Inputs'!F3678),'Historical Inputs'!F3678,IF(COUNT(I30,I31,I34)=3,I30-I31-I34,"n.a."))</x:f>
        <x:v>-779</x:v>
      </x:c>
      <x:c r="J33" s="25" t="n">
        <x:f>IF(ISNUMBER('Historical Inputs'!F3719),'Historical Inputs'!F3719,IF(COUNT(J30,J31,J34)=3,J30-J31-J34,"n.a."))</x:f>
        <x:v>477</x:v>
      </x:c>
      <x:c r="K33" s="25" t="n">
        <x:f>IF(ISNUMBER('Historical Inputs'!F3760),'Historical Inputs'!F3760,IF(COUNT(K30,K31,K34)=3,K30-K31-K34,"n.a."))</x:f>
        <x:v>742</x:v>
      </x:c>
      <x:c r="L33" s="25" t="n">
        <x:f>IF(ISNUMBER('Historical Inputs'!F3801),'Historical Inputs'!F3801,IF(COUNT(L30,L31,L34)=3,L30-L31-L34,"n.a."))</x:f>
        <x:v>789</x:v>
      </x:c>
      <x:c r="M33" s="25" t="n">
        <x:f>IF(ISNUMBER('Historical Inputs'!F3842),'Historical Inputs'!F3842,IF(COUNT(M30,M31,M34)=3,M30-M31-M34,"n.a."))</x:f>
        <x:v>779</x:v>
      </x:c>
      <x:c r="N33" s="28" t="n">
        <x:f>'Forecast FY2026'!Q14</x:f>
        <x:v>707</x:v>
      </x:c>
      <x:c r="O33" s="27"/>
      <x:c r="P33" s="25" t="n">
        <x:f>IF(ISNUMBER('Historical Inputs'!F3883),'Historical Inputs'!F3883,IF(COUNT(P30,P31,P34)=3,P30-P31-P34,"n.a."))</x:f>
        <x:v>473</x:v>
      </x:c>
      <x:c r="Q33" s="25" t="n">
        <x:f>IF(ISNUMBER('Historical Inputs'!F3924),'Historical Inputs'!F3924,IF(COUNT(Q30,Q31,Q34)=3,Q30-Q31-Q34,"n.a."))</x:f>
        <x:v>401</x:v>
      </x:c>
      <x:c r="R33" s="27" t="n">
        <x:f>IF(COUNT(M33,Q33,P33)=3,M33+Q33-P33,"n.a.")</x:f>
        <x:v>707</x:v>
      </x:c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 ht="24" customHeight="1">
      <x:c r="C34" s="2" t="str">
        <x:v>Income before income taxes</x:v>
      </x:c>
      <x:c r="D34" s="2" t="str">
        <x:v>USDm</x:v>
      </x:c>
      <x:c r="E34" s="25" t="n">
        <x:f>'Historical Inputs'!F3515</x:f>
        <x:v>4413</x:v>
      </x:c>
      <x:c r="F34" s="25" t="n">
        <x:f>'Historical Inputs'!F3556</x:f>
        <x:v>5486</x:v>
      </x:c>
      <x:c r="G34" s="25" t="n">
        <x:f>'Historical Inputs'!F3597</x:f>
        <x:v>5492</x:v>
      </x:c>
      <x:c r="H34" s="25" t="n">
        <x:f>'Historical Inputs'!F3638</x:f>
        <x:v>3429</x:v>
      </x:c>
      <x:c r="I34" s="25" t="n">
        <x:f>'Historical Inputs'!F3679</x:f>
        <x:v>6988</x:v>
      </x:c>
      <x:c r="J34" s="25" t="n">
        <x:f>'Historical Inputs'!F3720</x:f>
        <x:v>7473</x:v>
      </x:c>
      <x:c r="K34" s="25" t="n">
        <x:f>'Historical Inputs'!F3761</x:f>
        <x:v>6736</x:v>
      </x:c>
      <x:c r="L34" s="25" t="n">
        <x:f>'Historical Inputs'!F3802</x:f>
        <x:v>7242</x:v>
      </x:c>
      <x:c r="M34" s="25" t="n">
        <x:f>'Historical Inputs'!F3843</x:f>
        <x:v>8486</x:v>
      </x:c>
      <x:c r="N34" s="26" t="str">
        <x:v>n.a.</x:v>
      </x:c>
      <x:c r="O34" s="27"/>
      <x:c r="P34" s="25" t="n">
        <x:f>'Historical Inputs'!F3884</x:f>
        <x:v>3870</x:v>
      </x:c>
      <x:c r="Q34" s="25" t="n">
        <x:f>'Historical Inputs'!F3925</x:f>
        <x:v>4773</x:v>
      </x:c>
      <x:c r="R34" s="27" t="n">
        <x:f>IF(COUNT(M34,Q34,P34)=3,M34+Q34-P34,"n.a.")</x:f>
        <x:v>9389</x:v>
      </x:c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 ht="24" customHeight="1">
      <x:c r="C35" s="2" t="str">
        <x:v>Tax</x:v>
      </x:c>
      <x:c r="D35" s="2" t="str">
        <x:v>USDm</x:v>
      </x:c>
      <x:c r="E35" s="25" t="n">
        <x:f>'Historical Inputs'!F3516</x:f>
        <x:v>-185</x:v>
      </x:c>
      <x:c r="F35" s="25" t="n">
        <x:f>'Historical Inputs'!F3557</x:f>
        <x:v>928</x:v>
      </x:c>
      <x:c r="G35" s="25" t="n">
        <x:f>'Historical Inputs'!F3598</x:f>
        <x:v>901</x:v>
      </x:c>
      <x:c r="H35" s="25" t="n">
        <x:f>'Historical Inputs'!F3639</x:f>
        <x:v>426</x:v>
      </x:c>
      <x:c r="I35" s="25" t="n">
        <x:f>'Historical Inputs'!F3680</x:f>
        <x:v>1263</x:v>
      </x:c>
      <x:c r="J35" s="25" t="n">
        <x:f>'Historical Inputs'!F3721</x:f>
        <x:v>1360</x:v>
      </x:c>
      <x:c r="K35" s="25" t="n">
        <x:f>'Historical Inputs'!F3762</x:f>
        <x:v>1089</x:v>
      </x:c>
      <x:c r="L35" s="25" t="n">
        <x:f>'Historical Inputs'!F3803</x:f>
        <x:v>1289</x:v>
      </x:c>
      <x:c r="M35" s="25" t="n">
        <x:f>'Historical Inputs'!F3844</x:f>
        <x:v>1489</x:v>
      </x:c>
      <x:c r="N35" s="26" t="str">
        <x:v>n.a.</x:v>
      </x:c>
      <x:c r="O35" s="27"/>
      <x:c r="P35" s="25" t="n">
        <x:f>'Historical Inputs'!F3885</x:f>
        <x:v>728</x:v>
      </x:c>
      <x:c r="Q35" s="25" t="n">
        <x:f>'Historical Inputs'!F3926</x:f>
        <x:v>946</x:v>
      </x:c>
      <x:c r="R35" s="27" t="n">
        <x:f>IF(COUNT(M35,Q35,P35)=3,M35+Q35-P35,"n.a.")</x:f>
        <x:v>1707</x:v>
      </x:c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 ht="24" customHeight="1">
      <x:c r="C36" s="2" t="str">
        <x:v>Income available to common shareholders</x:v>
      </x:c>
      <x:c r="D36" s="2" t="str">
        <x:v>USDm</x:v>
      </x:c>
      <x:c r="E36" s="25" t="n">
        <x:f>IF(ISNUMBER('Historical Inputs'!F3518),'Historical Inputs'!F3518,IF(COUNT('Historical Inputs'!F3517,'Historical Inputs'!F3519)=2,'Historical Inputs'!F3517-'Historical Inputs'!F3519,"n.a."))</x:f>
        <x:v>4271</x:v>
      </x:c>
      <x:c r="F36" s="25" t="n">
        <x:f>IF(ISNUMBER('Historical Inputs'!F3559),'Historical Inputs'!F3559,IF(COUNT('Historical Inputs'!F3558,'Historical Inputs'!F3560)=2,'Historical Inputs'!F3558-'Historical Inputs'!F3560,"n.a."))</x:f>
        <x:v>4255</x:v>
      </x:c>
      <x:c r="G36" s="25" t="n">
        <x:f>IF(ISNUMBER('Historical Inputs'!F3600),'Historical Inputs'!F3600,IF(COUNT('Historical Inputs'!F3599,'Historical Inputs'!F3601)=2,'Historical Inputs'!F3599-'Historical Inputs'!F3601,"n.a."))</x:f>
        <x:v>4284</x:v>
      </x:c>
      <x:c r="H36" s="25" t="n">
        <x:f>IF(ISNUMBER('Historical Inputs'!F3641),'Historical Inputs'!F3641,IF(COUNT('Historical Inputs'!F3640,'Historical Inputs'!F3642)=2,'Historical Inputs'!F3640-'Historical Inputs'!F3642,"n.a."))</x:f>
        <x:v>2716</x:v>
      </x:c>
      <x:c r="I36" s="25" t="n">
        <x:f>IF(ISNUMBER('Historical Inputs'!F3682),'Historical Inputs'!F3682,IF(COUNT('Historical Inputs'!F3681,'Historical Inputs'!F3683)=2,'Historical Inputs'!F3681-'Historical Inputs'!F3683,"n.a."))</x:f>
        <x:v>5409</x:v>
      </x:c>
      <x:c r="J36" s="25" t="n">
        <x:f>IF(ISNUMBER('Historical Inputs'!F3723),'Historical Inputs'!F3723,IF(COUNT('Historical Inputs'!F3722,'Historical Inputs'!F3724)=2,'Historical Inputs'!F3722-'Historical Inputs'!F3724,"n.a."))</x:f>
        <x:v>5708</x:v>
      </x:c>
      <x:c r="K36" s="25" t="n">
        <x:f>IF(ISNUMBER('Historical Inputs'!F3764),'Historical Inputs'!F3764,IF(COUNT('Historical Inputs'!F3763,'Historical Inputs'!F3765)=2,'Historical Inputs'!F3763-'Historical Inputs'!F3765,"n.a."))</x:f>
        <x:v>5126</x:v>
      </x:c>
      <x:c r="L36" s="25" t="n">
        <x:f>IF(ISNUMBER('Historical Inputs'!F3805),'Historical Inputs'!F3805,IF(COUNT('Historical Inputs'!F3804,'Historical Inputs'!F3806)=2,'Historical Inputs'!F3804-'Historical Inputs'!F3806,"n.a."))</x:f>
        <x:v>5496</x:v>
      </x:c>
      <x:c r="M36" s="25" t="n">
        <x:f>IF(ISNUMBER('Historical Inputs'!F3846),'Historical Inputs'!F3846,IF(COUNT('Historical Inputs'!F3845,'Historical Inputs'!F3847)=2,'Historical Inputs'!F3845-'Historical Inputs'!F3847,"n.a."))</x:f>
        <x:v>6576</x:v>
      </x:c>
      <x:c r="N36" s="28" t="n">
        <x:f>'Forecast FY2026'!R14</x:f>
        <x:v>7154.410999999999</x:v>
      </x:c>
      <x:c r="O36" s="27"/>
      <x:c r="P36" s="25" t="n">
        <x:f>IF(ISNUMBER('Historical Inputs'!F3887),'Historical Inputs'!F3887,IF(COUNT('Historical Inputs'!F3886,'Historical Inputs'!F3888)=2,'Historical Inputs'!F3886-'Historical Inputs'!F3888,"n.a."))</x:f>
        <x:v>2931</x:v>
      </x:c>
      <x:c r="Q36" s="25" t="n">
        <x:f>IF(ISNUMBER('Historical Inputs'!F3928),'Historical Inputs'!F3928,IF(COUNT('Historical Inputs'!F3927,'Historical Inputs'!F3929)=2,'Historical Inputs'!F3927-'Historical Inputs'!F3929,"n.a."))</x:f>
        <x:v>3616</x:v>
      </x:c>
      <x:c r="R36" s="27" t="n">
        <x:f>IF(COUNT(M36,Q36,P36)=3,M36+Q36-P36,"n.a.")</x:f>
        <x:v>7261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 ht="24" customHeight="1">
      <x:c r="C37" s="2" t="str">
        <x:v>Parent income / common-income bridge</x:v>
      </x:c>
      <x:c r="D37" s="2" t="str">
        <x:v>USDm</x:v>
      </x:c>
      <x:c r="E37" s="25" t="n">
        <x:f>IF(ISNUMBER('Historical Inputs'!F3517),'Historical Inputs'!F3517,IF(COUNT('Historical Inputs'!F3518,'Historical Inputs'!F3519)=2,'Historical Inputs'!F3518+'Historical Inputs'!F3519,"n.a."))</x:f>
        <x:v>4297</x:v>
      </x:c>
      <x:c r="F37" s="25" t="n">
        <x:f>IF(ISNUMBER('Historical Inputs'!F3558),'Historical Inputs'!F3558,IF(COUNT('Historical Inputs'!F3559,'Historical Inputs'!F3560)=2,'Historical Inputs'!F3559+'Historical Inputs'!F3560,"n.a."))</x:f>
        <x:v>4259</x:v>
      </x:c>
      <x:c r="G37" s="25" t="n">
        <x:f>IF(ISNUMBER('Historical Inputs'!F3599),'Historical Inputs'!F3599,IF(COUNT('Historical Inputs'!F3600,'Historical Inputs'!F3601)=2,'Historical Inputs'!F3600+'Historical Inputs'!F3601,"n.a."))</x:f>
        <x:v>4288</x:v>
      </x:c>
      <x:c r="H37" s="25" t="n">
        <x:f>IF(ISNUMBER('Historical Inputs'!F3640),'Historical Inputs'!F3640,IF(COUNT('Historical Inputs'!F3641,'Historical Inputs'!F3642)=2,'Historical Inputs'!F3641+'Historical Inputs'!F3642,"n.a."))</x:f>
        <x:v>2720</x:v>
      </x:c>
      <x:c r="I37" s="25" t="n">
        <x:f>IF(ISNUMBER('Historical Inputs'!F3681),'Historical Inputs'!F3681,IF(COUNT('Historical Inputs'!F3682,'Historical Inputs'!F3683)=2,'Historical Inputs'!F3682+'Historical Inputs'!F3683,"n.a."))</x:f>
        <x:v>5414</x:v>
      </x:c>
      <x:c r="J37" s="25" t="n">
        <x:f>IF(ISNUMBER('Historical Inputs'!F3722),'Historical Inputs'!F3722,IF(COUNT('Historical Inputs'!F3723,'Historical Inputs'!F3724)=2,'Historical Inputs'!F3723+'Historical Inputs'!F3724,"n.a."))</x:f>
        <x:v>5713</x:v>
      </x:c>
      <x:c r="K37" s="25" t="n">
        <x:f>IF(ISNUMBER('Historical Inputs'!F3763),'Historical Inputs'!F3763,IF(COUNT('Historical Inputs'!F3764,'Historical Inputs'!F3765)=2,'Historical Inputs'!F3764+'Historical Inputs'!F3765,"n.a."))</x:f>
        <x:v>5134</x:v>
      </x:c>
      <x:c r="L37" s="25" t="str">
        <x:f>IF(ISNUMBER('Historical Inputs'!F3804),'Historical Inputs'!F3804,IF(COUNT('Historical Inputs'!F3805,'Historical Inputs'!F3806)=2,'Historical Inputs'!F3805+'Historical Inputs'!F3806,"n.a."))</x:f>
        <x:v>n.a.</x:v>
      </x:c>
      <x:c r="M37" s="25" t="str">
        <x:f>IF(ISNUMBER('Historical Inputs'!F3845),'Historical Inputs'!F3845,IF(COUNT('Historical Inputs'!F3846,'Historical Inputs'!F3847)=2,'Historical Inputs'!F3846+'Historical Inputs'!F3847,"n.a."))</x:f>
        <x:v>n.a.</x:v>
      </x:c>
      <x:c r="N37" s="26" t="str">
        <x:v>n.a.</x:v>
      </x:c>
      <x:c r="O37" s="27"/>
      <x:c r="P37" s="25" t="n">
        <x:f>IF(ISNUMBER('Historical Inputs'!F3886),'Historical Inputs'!F3886,IF(COUNT('Historical Inputs'!F3887,'Historical Inputs'!F3888)=2,'Historical Inputs'!F3887+'Historical Inputs'!F3888,"n.a."))</x:f>
        <x:v>3108</x:v>
      </x:c>
      <x:c r="Q37" s="25" t="n">
        <x:f>IF(ISNUMBER('Historical Inputs'!F3927),'Historical Inputs'!F3927,IF(COUNT('Historical Inputs'!F3928,'Historical Inputs'!F3929)=2,'Historical Inputs'!F3928+'Historical Inputs'!F3929,"n.a."))</x:f>
        <x:v>3800</x:v>
      </x:c>
      <x:c r="R37" s="27" t="str">
        <x:f>IF(COUNT(M37,Q37,P37)=3,M37+Q37-P37,"n.a.")</x:f>
        <x:v>n.a.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 ht="24" customHeight="1">
      <x:c r="C38" s="2" t="str">
        <x:v>Reported diluted EPS</x:v>
      </x:c>
      <x:c r="D38" s="2" t="str">
        <x:v>USD/share</x:v>
      </x:c>
      <x:c r="E38" s="29" t="n">
        <x:f>'Historical Inputs'!F3520</x:f>
        <x:v>10.36</x:v>
      </x:c>
      <x:c r="F38" s="29" t="n">
        <x:f>'Historical Inputs'!F3561</x:f>
        <x:v>10.71</x:v>
      </x:c>
      <x:c r="G38" s="29" t="n">
        <x:f>'Historical Inputs'!F3602</x:f>
        <x:v>11.39</x:v>
      </x:c>
      <x:c r="H38" s="29" t="n">
        <x:f>'Historical Inputs'!F3643</x:f>
        <x:v>16.96</x:v>
      </x:c>
      <x:c r="I38" s="29" t="n">
        <x:f>'Historical Inputs'!F3684</x:f>
        <x:v>12.7</x:v>
      </x:c>
      <x:c r="J38" s="29" t="n">
        <x:f>'Historical Inputs'!F3725</x:f>
        <x:v>13.85</x:v>
      </x:c>
      <x:c r="K38" s="29" t="n">
        <x:f>'Historical Inputs'!F3766</x:f>
        <x:v>12.79</x:v>
      </x:c>
      <x:c r="L38" s="29" t="n">
        <x:f>'Historical Inputs'!F3807</x:f>
        <x:v>13.74</x:v>
      </x:c>
      <x:c r="M38" s="29" t="n">
        <x:f>'Historical Inputs'!F3848</x:f>
        <x:v>16.59</x:v>
      </x:c>
      <x:c r="N38" s="30" t="str">
        <x:v>n.a.</x:v>
      </x:c>
      <x:c r="O38" s="31"/>
      <x:c r="P38" s="29" t="n">
        <x:f>'Historical Inputs'!F3889</x:f>
        <x:v>7.37</x:v>
      </x:c>
      <x:c r="Q38" s="29" t="n">
        <x:f>'Historical Inputs'!F3930</x:f>
        <x:v>8.94</x:v>
      </x:c>
      <x:c r="R38" s="31" t="str">
        <x:v>n.a.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 ht="24" customHeight="1">
      <x:c r="C39" s="2" t="str">
        <x:v>Weighted average diluted shares</x:v>
      </x:c>
      <x:c r="D39" s="2" t="str">
        <x:v>million</x:v>
      </x:c>
      <x:c r="E39" s="25" t="n">
        <x:f>'Historical Inputs'!F3521</x:f>
        <x:v>486</x:v>
      </x:c>
      <x:c r="F39" s="25" t="n">
        <x:f>'Historical Inputs'!F3562</x:f>
        <x:v>470</x:v>
      </x:c>
      <x:c r="G39" s="25" t="n">
        <x:f>'Historical Inputs'!F3603</x:f>
        <x:v>448</x:v>
      </x:c>
      <x:c r="H39" s="25" t="n">
        <x:f>'Historical Inputs'!F3644</x:f>
        <x:v>427</x:v>
      </x:c>
      <x:c r="I39" s="25" t="n">
        <x:f>'Historical Inputs'!F3685</x:f>
        <x:v>426</x:v>
      </x:c>
      <x:c r="J39" s="25" t="n">
        <x:f>'Historical Inputs'!F3726</x:f>
        <x:v>412</x:v>
      </x:c>
      <x:c r="K39" s="25" t="n">
        <x:f>'Historical Inputs'!F3767</x:f>
        <x:v>401</x:v>
      </x:c>
      <x:c r="L39" s="25" t="n">
        <x:f>'Historical Inputs'!F3808</x:f>
        <x:v>400</x:v>
      </x:c>
      <x:c r="M39" s="25" t="n">
        <x:f>'Historical Inputs'!F3849</x:f>
        <x:v>396</x:v>
      </x:c>
      <x:c r="N39" s="28" t="n">
        <x:f>'Forecast FY2026'!S14</x:f>
        <x:v>397.03</x:v>
      </x:c>
      <x:c r="O39" s="27"/>
      <x:c r="P39" s="25" t="n">
        <x:f>'Historical Inputs'!F3890</x:f>
        <x:v>398</x:v>
      </x:c>
      <x:c r="Q39" s="25" t="n">
        <x:f>'Historical Inputs'!F3931</x:f>
        <x:v>404</x:v>
      </x:c>
      <x:c r="R39" s="27" t="n">
        <x:f>IF(COUNT(M39,Q39,P39)=3,M39+Q39/2-P39/2,"n.a.")</x:f>
        <x:v>399</x:v>
      </x:c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 ht="24" customHeight="1">
      <x:c r="C40" s="2" t="str">
        <x:v>Common income / diluted shares</x:v>
      </x:c>
      <x:c r="D40" s="2" t="str">
        <x:v>USD/share</x:v>
      </x:c>
      <x:c r="E40" s="31" t="n">
        <x:f>IF(AND(ISNUMBER(E36),ISNUMBER(E39),E39&lt;&gt;0),E36/E39,"n.a.")</x:f>
        <x:v>8.7880658436214</x:v>
      </x:c>
      <x:c r="F40" s="31" t="n">
        <x:f>IF(AND(ISNUMBER(F36),ISNUMBER(F39),F39&lt;&gt;0),F36/F39,"n.a.")</x:f>
        <x:v>9.053191489361701</x:v>
      </x:c>
      <x:c r="G40" s="31" t="n">
        <x:f>IF(AND(ISNUMBER(G36),ISNUMBER(G39),G39&lt;&gt;0),G36/G39,"n.a.")</x:f>
        <x:v>9.5625</x:v>
      </x:c>
      <x:c r="H40" s="31" t="n">
        <x:f>IF(AND(ISNUMBER(H36),ISNUMBER(H39),H39&lt;&gt;0),H36/H39,"n.a.")</x:f>
        <x:v>6.360655737704918</x:v>
      </x:c>
      <x:c r="I40" s="31" t="n">
        <x:f>IF(AND(ISNUMBER(I36),ISNUMBER(I39),I39&lt;&gt;0),I36/I39,"n.a.")</x:f>
        <x:v>12.69718309859155</x:v>
      </x:c>
      <x:c r="J40" s="31" t="n">
        <x:f>IF(AND(ISNUMBER(J36),ISNUMBER(J39),J39&lt;&gt;0),J36/J39,"n.a.")</x:f>
        <x:v>13.854368932038835</x:v>
      </x:c>
      <x:c r="K40" s="31" t="n">
        <x:f>IF(AND(ISNUMBER(K36),ISNUMBER(K39),K39&lt;&gt;0),K36/K39,"n.a.")</x:f>
        <x:v>12.783042394014963</x:v>
      </x:c>
      <x:c r="L40" s="31" t="n">
        <x:f>IF(AND(ISNUMBER(L36),ISNUMBER(L39),L39&lt;&gt;0),L36/L39,"n.a.")</x:f>
        <x:v>13.74</x:v>
      </x:c>
      <x:c r="M40" s="31" t="n">
        <x:f>IF(AND(ISNUMBER(M36),ISNUMBER(M39),M39&lt;&gt;0),M36/M39,"n.a.")</x:f>
        <x:v>16.606060606060606</x:v>
      </x:c>
      <x:c r="N40" s="32" t="n">
        <x:f>'Forecast FY2026'!T14</x:f>
        <x:v>18.019824698385513</x:v>
      </x:c>
      <x:c r="O40" s="31"/>
      <x:c r="P40" s="31" t="n">
        <x:f>IF(AND(ISNUMBER(P36),ISNUMBER(P39),P39&lt;&gt;0),P36/P39,"n.a.")</x:f>
        <x:v>7.364321608040201</x:v>
      </x:c>
      <x:c r="Q40" s="31" t="n">
        <x:f>IF(AND(ISNUMBER(Q36),ISNUMBER(Q39),Q39&lt;&gt;0),Q36/Q39,"n.a.")</x:f>
        <x:v>8.950495049504951</x:v>
      </x:c>
      <x:c r="R40" s="31" t="n">
        <x:f>IF(AND(ISNUMBER(R36),ISNUMBER(R39),R39&lt;&gt;0),R36/R39,"n.a.")</x:f>
        <x:v>18.19799498746867</x:v>
      </x:c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 ht="24" customHeight="1">
      <x:c r="C41" s="2" t="str">
        <x:v>Dividends per common share</x:v>
      </x:c>
      <x:c r="D41" s="2" t="str">
        <x:v>USD/share</x:v>
      </x:c>
      <x:c r="E41" s="29" t="n">
        <x:f>'Historical Inputs'!F3522</x:f>
        <x:v>2.6</x:v>
      </x:c>
      <x:c r="F41" s="29" t="str">
        <x:f>'Historical Inputs'!F3563</x:f>
        <x:v>n.a.</x:v>
      </x:c>
      <x:c r="G41" s="29" t="str">
        <x:f>'Historical Inputs'!F3604</x:f>
        <x:v>n.a.</x:v>
      </x:c>
      <x:c r="H41" s="29" t="str">
        <x:f>'Historical Inputs'!F3645</x:f>
        <x:v>n.a.</x:v>
      </x:c>
      <x:c r="I41" s="29" t="n">
        <x:f>'Historical Inputs'!F3686</x:f>
        <x:v>4.8</x:v>
      </x:c>
      <x:c r="J41" s="29" t="n">
        <x:f>'Historical Inputs'!F3727</x:f>
        <x:v>5.75</x:v>
      </x:c>
      <x:c r="K41" s="29" t="n">
        <x:f>'Historical Inputs'!F3768</x:f>
        <x:v>6.1</x:v>
      </x:c>
      <x:c r="L41" s="29" t="n">
        <x:f>'Historical Inputs'!F3809</x:f>
        <x:v>6.3</x:v>
      </x:c>
      <x:c r="M41" s="29" t="n">
        <x:f>'Historical Inputs'!F3850</x:f>
        <x:v>6.6</x:v>
      </x:c>
      <x:c r="N41" s="30" t="str">
        <x:v>n.a.</x:v>
      </x:c>
      <x:c r="O41" s="31"/>
      <x:c r="P41" s="29" t="n">
        <x:f>'Historical Inputs'!F3891</x:f>
        <x:v>3.2</x:v>
      </x:c>
      <x:c r="Q41" s="29" t="n">
        <x:f>'Historical Inputs'!F3932</x:f>
        <x:v>3.4</x:v>
      </x:c>
      <x:c r="R41" s="31" t="n">
        <x:f>IF(COUNT(M41,Q41,P41)=3,M41+Q41-P41,"n.a.")</x:f>
        <x:v>6.8</x:v>
      </x:c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 ht="24" customHeight="1">
      <x:c r="C42" s="2" t="str">
        <x:v>Cash common dividends paid</x:v>
      </x:c>
      <x:c r="D42" s="2" t="str">
        <x:v>USDm</x:v>
      </x:c>
      <x:c r="E42" s="25" t="n">
        <x:f>'Historical Inputs'!F3523</x:f>
        <x:v>1266</x:v>
      </x:c>
      <x:c r="F42" s="25" t="n">
        <x:f>'Historical Inputs'!F3564</x:f>
        <x:v>1601</x:v>
      </x:c>
      <x:c r="G42" s="25" t="n">
        <x:f>'Historical Inputs'!F3605</x:f>
        <x:v>1895</x:v>
      </x:c>
      <x:c r="H42" s="25" t="n">
        <x:f>'Historical Inputs'!F3646</x:f>
        <x:v>1980</x:v>
      </x:c>
      <x:c r="I42" s="25" t="n">
        <x:f>'Historical Inputs'!F3687</x:f>
        <x:v>2056</x:v>
      </x:c>
      <x:c r="J42" s="25" t="n">
        <x:f>'Historical Inputs'!F3728</x:f>
        <x:v>2391</x:v>
      </x:c>
      <x:c r="K42" s="25" t="n">
        <x:f>'Historical Inputs'!F3769</x:f>
        <x:v>2461</x:v>
      </x:c>
      <x:c r="L42" s="25" t="n">
        <x:f>'Historical Inputs'!F3810</x:f>
        <x:v>2537</x:v>
      </x:c>
      <x:c r="M42" s="25" t="n">
        <x:f>'Historical Inputs'!F3851</x:f>
        <x:v>2635</x:v>
      </x:c>
      <x:c r="N42" s="26" t="str">
        <x:v>n.a.</x:v>
      </x:c>
      <x:c r="O42" s="27"/>
      <x:c r="P42" s="25" t="n">
        <x:f>'Historical Inputs'!F3892</x:f>
        <x:v>1281</x:v>
      </x:c>
      <x:c r="Q42" s="25" t="n">
        <x:f>'Historical Inputs'!F3933</x:f>
        <x:v>1387</x:v>
      </x:c>
      <x:c r="R42" s="27" t="n">
        <x:f>IF(COUNT(M42,Q42,P42)=3,M42+Q42-P42,"n.a.")</x:f>
        <x:v>2741</x:v>
      </x:c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 ht="24" customHeight="1">
      <x:c r="C43" s="2" t="str">
        <x:v>Common share repurchases paid</x:v>
      </x:c>
      <x:c r="D43" s="2" t="str">
        <x:v>USDm</x:v>
      </x:c>
      <x:c r="E43" s="25" t="n">
        <x:f>'Historical Inputs'!F3524</x:f>
        <x:v>2447</x:v>
      </x:c>
      <x:c r="F43" s="25" t="n">
        <x:f>'Historical Inputs'!F3565</x:f>
        <x:v>2877</x:v>
      </x:c>
      <x:c r="G43" s="25" t="n">
        <x:f>'Historical Inputs'!F3606</x:f>
        <x:v>3578</x:v>
      </x:c>
      <x:c r="H43" s="25" t="n">
        <x:f>'Historical Inputs'!F3647</x:f>
        <x:v>1624</x:v>
      </x:c>
      <x:c r="I43" s="25" t="n">
        <x:f>'Historical Inputs'!F3688</x:f>
        <x:v>1079</x:v>
      </x:c>
      <x:c r="J43" s="25" t="n">
        <x:f>'Historical Inputs'!F3729</x:f>
        <x:v>3731</x:v>
      </x:c>
      <x:c r="K43" s="25" t="n">
        <x:f>'Historical Inputs'!F3770</x:f>
        <x:v>651</x:v>
      </x:c>
      <x:c r="L43" s="25" t="n">
        <x:f>'Historical Inputs'!F3811</x:f>
        <x:v>687</x:v>
      </x:c>
      <x:c r="M43" s="25" t="n">
        <x:f>'Historical Inputs'!F3852</x:f>
        <x:v>1338</x:v>
      </x:c>
      <x:c r="N43" s="26" t="str">
        <x:v>n.a.</x:v>
      </x:c>
      <x:c r="O43" s="27"/>
      <x:c r="P43" s="25" t="n">
        <x:f>'Historical Inputs'!F3893</x:f>
        <x:v>598</x:v>
      </x:c>
      <x:c r="Q43" s="25" t="n">
        <x:f>'Historical Inputs'!F3934</x:f>
        <x:v>1418</x:v>
      </x:c>
      <x:c r="R43" s="27" t="n">
        <x:f>IF(COUNT(M43,Q43,P43)=3,M43+Q43-P43,"n.a.")</x:f>
        <x:v>2158</x:v>
      </x:c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 ht="24" customHeight="1">
      <x:c r="C44" s="2" t="str">
        <x:v>Gross loan charge-offs</x:v>
      </x:c>
      <x:c r="D44" s="2" t="str">
        <x:v>USDm</x:v>
      </x:c>
      <x:c r="E44" s="25" t="str">
        <x:f>'Historical Inputs'!F3525</x:f>
        <x:v>n.a.</x:v>
      </x:c>
      <x:c r="F44" s="25" t="str">
        <x:f>'Historical Inputs'!F3566</x:f>
        <x:v>n.a.</x:v>
      </x:c>
      <x:c r="G44" s="25" t="str">
        <x:f>'Historical Inputs'!F3607</x:f>
        <x:v>n.a.</x:v>
      </x:c>
      <x:c r="H44" s="25" t="str">
        <x:f>'Historical Inputs'!F3648</x:f>
        <x:v>n.a.</x:v>
      </x:c>
      <x:c r="I44" s="25" t="str">
        <x:f>'Historical Inputs'!F3689</x:f>
        <x:v>n.a.</x:v>
      </x:c>
      <x:c r="J44" s="25" t="str">
        <x:f>'Historical Inputs'!F3730</x:f>
        <x:v>n.a.</x:v>
      </x:c>
      <x:c r="K44" s="25" t="str">
        <x:f>'Historical Inputs'!F3771</x:f>
        <x:v>n.a.</x:v>
      </x:c>
      <x:c r="L44" s="25" t="str">
        <x:f>'Historical Inputs'!F3812</x:f>
        <x:v>n.a.</x:v>
      </x:c>
      <x:c r="M44" s="25" t="str">
        <x:f>'Historical Inputs'!F3853</x:f>
        <x:v>n.a.</x:v>
      </x:c>
      <x:c r="N44" s="26" t="str">
        <x:v>n.a.</x:v>
      </x:c>
      <x:c r="O44" s="27"/>
      <x:c r="P44" s="25" t="str">
        <x:f>'Historical Inputs'!F3894</x:f>
        <x:v>n.a.</x:v>
      </x:c>
      <x:c r="Q44" s="25" t="str">
        <x:f>'Historical Inputs'!F3935</x:f>
        <x:v>n.a.</x:v>
      </x:c>
      <x:c r="R44" s="27" t="str">
        <x:f>IF(COUNT(M44,Q44,P44)=3,M44+Q44-P44,"n.a.")</x:f>
        <x:v>n.a.</x:v>
      </x:c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 ht="24" customHeight="1">
      <x:c r="C45" s="2" t="str">
        <x:v>Loan recoveries</x:v>
      </x:c>
      <x:c r="D45" s="2" t="str">
        <x:v>USDm</x:v>
      </x:c>
      <x:c r="E45" s="25" t="str">
        <x:f>'Historical Inputs'!F3526</x:f>
        <x:v>n.a.</x:v>
      </x:c>
      <x:c r="F45" s="25" t="str">
        <x:f>'Historical Inputs'!F3567</x:f>
        <x:v>n.a.</x:v>
      </x:c>
      <x:c r="G45" s="25" t="str">
        <x:f>'Historical Inputs'!F3608</x:f>
        <x:v>n.a.</x:v>
      </x:c>
      <x:c r="H45" s="25" t="str">
        <x:f>'Historical Inputs'!F3649</x:f>
        <x:v>n.a.</x:v>
      </x:c>
      <x:c r="I45" s="25" t="str">
        <x:f>'Historical Inputs'!F3690</x:f>
        <x:v>n.a.</x:v>
      </x:c>
      <x:c r="J45" s="25" t="str">
        <x:f>'Historical Inputs'!F3731</x:f>
        <x:v>n.a.</x:v>
      </x:c>
      <x:c r="K45" s="25" t="str">
        <x:f>'Historical Inputs'!F3772</x:f>
        <x:v>n.a.</x:v>
      </x:c>
      <x:c r="L45" s="25" t="str">
        <x:f>'Historical Inputs'!F3813</x:f>
        <x:v>n.a.</x:v>
      </x:c>
      <x:c r="M45" s="25" t="str">
        <x:f>'Historical Inputs'!F3854</x:f>
        <x:v>n.a.</x:v>
      </x:c>
      <x:c r="N45" s="26" t="str">
        <x:v>n.a.</x:v>
      </x:c>
      <x:c r="O45" s="27"/>
      <x:c r="P45" s="25" t="str">
        <x:f>'Historical Inputs'!F3895</x:f>
        <x:v>n.a.</x:v>
      </x:c>
      <x:c r="Q45" s="25" t="str">
        <x:f>'Historical Inputs'!F3936</x:f>
        <x:v>n.a.</x:v>
      </x:c>
      <x:c r="R45" s="27" t="str">
        <x:f>IF(COUNT(M45,Q45,P45)=3,M45+Q45-P45,"n.a.")</x:f>
        <x:v>n.a.</x:v>
      </x:c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 ht="24" customHeight="1">
      <x:c r="C46" s="2" t="str">
        <x:v>Net loan charge-offs</x:v>
      </x:c>
      <x:c r="D46" s="2" t="str">
        <x:v>USDm</x:v>
      </x:c>
      <x:c r="E46" s="27" t="str">
        <x:f>IF(COUNT(E44,E45)=2,E44-E45,"n.a.")</x:f>
        <x:v>n.a.</x:v>
      </x:c>
      <x:c r="F46" s="27" t="str">
        <x:f>IF(COUNT(F44,F45)=2,F44-F45,"n.a.")</x:f>
        <x:v>n.a.</x:v>
      </x:c>
      <x:c r="G46" s="27" t="str">
        <x:f>IF(COUNT(G44,G45)=2,G44-G45,"n.a.")</x:f>
        <x:v>n.a.</x:v>
      </x:c>
      <x:c r="H46" s="27" t="str">
        <x:f>IF(COUNT(H44,H45)=2,H44-H45,"n.a.")</x:f>
        <x:v>n.a.</x:v>
      </x:c>
      <x:c r="I46" s="27" t="str">
        <x:f>IF(COUNT(I44,I45)=2,I44-I45,"n.a.")</x:f>
        <x:v>n.a.</x:v>
      </x:c>
      <x:c r="J46" s="27" t="str">
        <x:f>IF(COUNT(J44,J45)=2,J44-J45,"n.a.")</x:f>
        <x:v>n.a.</x:v>
      </x:c>
      <x:c r="K46" s="27" t="str">
        <x:f>IF(COUNT(K44,K45)=2,K44-K45,"n.a.")</x:f>
        <x:v>n.a.</x:v>
      </x:c>
      <x:c r="L46" s="27" t="str">
        <x:f>IF(COUNT(L44,L45)=2,L44-L45,"n.a.")</x:f>
        <x:v>n.a.</x:v>
      </x:c>
      <x:c r="M46" s="27" t="str">
        <x:f>IF(COUNT(M44,M45)=2,M44-M45,"n.a.")</x:f>
        <x:v>n.a.</x:v>
      </x:c>
      <x:c r="N46" s="26" t="str">
        <x:v>n.a.</x:v>
      </x:c>
      <x:c r="O46" s="27"/>
      <x:c r="P46" s="27" t="str">
        <x:f>IF(COUNT(P44,P45)=2,P44-P45,"n.a.")</x:f>
        <x:v>n.a.</x:v>
      </x:c>
      <x:c r="Q46" s="27" t="str">
        <x:f>IF(COUNT(Q44,Q45)=2,Q44-Q45,"n.a.")</x:f>
        <x:v>n.a.</x:v>
      </x:c>
      <x:c r="R46" s="27" t="str">
        <x:f>IF(COUNT(M46,Q46,P46)=3,M46+Q46-P46,"n.a.")</x:f>
        <x:v>n.a.</x:v>
      </x:c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 ht="24" customHeight="1">
      <x:c r="C47" s="4" t="str">
        <x:v>Actual standardized CET1 ratio</x:v>
      </x:c>
      <x:c r="D47" s="4" t="str">
        <x:v>%</x:v>
      </x:c>
      <x:c r="E47" s="35" t="str">
        <x:f>'Historical Inputs'!F3528</x:f>
        <x:v>n.a.</x:v>
      </x:c>
      <x:c r="F47" s="35" t="str">
        <x:f>'Historical Inputs'!F3569</x:f>
        <x:v>n.a.</x:v>
      </x:c>
      <x:c r="G47" s="35" t="str">
        <x:f>'Historical Inputs'!F3610</x:f>
        <x:v>n.a.</x:v>
      </x:c>
      <x:c r="H47" s="35" t="str">
        <x:f>'Historical Inputs'!F3651</x:f>
        <x:v>n.a.</x:v>
      </x:c>
      <x:c r="I47" s="35" t="str">
        <x:f>'Historical Inputs'!F3692</x:f>
        <x:v>n.a.</x:v>
      </x:c>
      <x:c r="J47" s="35" t="str">
        <x:f>'Historical Inputs'!F3733</x:f>
        <x:v>n.a.</x:v>
      </x:c>
      <x:c r="K47" s="35" t="str">
        <x:f>'Historical Inputs'!F3774</x:f>
        <x:v>n.a.</x:v>
      </x:c>
      <x:c r="L47" s="35" t="str">
        <x:f>'Historical Inputs'!F3815</x:f>
        <x:v>n.a.</x:v>
      </x:c>
      <x:c r="M47" s="35" t="str">
        <x:f>'Historical Inputs'!F3856</x:f>
        <x:v>n.a.</x:v>
      </x:c>
      <x:c r="N47" s="36" t="str">
        <x:v>n.a.</x:v>
      </x:c>
      <x:c r="O47" s="37"/>
      <x:c r="P47" s="35" t="str">
        <x:f>'Historical Inputs'!F3897</x:f>
        <x:v>n.a.</x:v>
      </x:c>
      <x:c r="Q47" s="35" t="n">
        <x:f>'Historical Inputs'!F3938</x:f>
        <x:v>0.099</x:v>
      </x:c>
      <x:c r="R47" s="37" t="n">
        <x:f>Q47</x:f>
        <x:v>0.099</x:v>
      </x:c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 ht="24" customHeight="1">
      <x:c r="C48" s="4" t="str">
        <x:v>Return on two-point common equity</x:v>
      </x:c>
      <x:c r="D48" s="4" t="str">
        <x:v>%</x:v>
      </x:c>
      <x:c r="E48" s="37" t="str">
        <x:f>IF(COUNT(E36,E11,$U$62)=3,E36/AVERAGE(E11,$U$62),"n.a.")</x:f>
        <x:v>n.a.</x:v>
      </x:c>
      <x:c r="F48" s="37" t="n">
        <x:f>IF(COUNT(F36,F11,E11)=3,F36/AVERAGE(F11,E11),"n.a.")</x:f>
        <x:v>0.0975563230139149</x:v>
      </x:c>
      <x:c r="G48" s="37" t="n">
        <x:f>IF(COUNT(G36,G11,F11)=3,G36/AVERAGE(G11,F11),"n.a.")</x:f>
        <x:v>0.09612267083706826</x:v>
      </x:c>
      <x:c r="H48" s="37" t="n">
        <x:f>IF(COUNT(H36,H11,G11)=3,H36/AVERAGE(H11,G11),"n.a.")</x:f>
        <x:v>0.05664546632921318</x:v>
      </x:c>
      <x:c r="I48" s="37" t="n">
        <x:f>IF(COUNT(I36,I11,H11)=3,I36/AVERAGE(I11,H11),"n.a.")</x:f>
        <x:v>0.10694072806686988</x:v>
      </x:c>
      <x:c r="J48" s="37" t="n">
        <x:f>IF(COUNT(J36,J11,I11)=3,J36/AVERAGE(J11,I11),"n.a.")</x:f>
        <x:v>0.12584381599168207</x:v>
      </x:c>
      <x:c r="K48" s="37" t="n">
        <x:f>IF(COUNT(K36,K11,J11)=3,K36/AVERAGE(K11,J11),"n.a.")</x:f>
        <x:v>0.12071788993009695</x:v>
      </x:c>
      <x:c r="L48" s="37" t="n">
        <x:f>IF(COUNT(L36,L11,K11)=3,L36/AVERAGE(L11,K11),"n.a.")</x:f>
        <x:v>0.1175082733444614</x:v>
      </x:c>
      <x:c r="M48" s="37" t="n">
        <x:f>IF(COUNT(M36,M11,L11)=3,M36/AVERAGE(M11,L11),"n.a.")</x:f>
        <x:v>0.1270648263946584</x:v>
      </x:c>
      <x:c r="N48" s="36" t="str">
        <x:v>n.a.</x:v>
      </x:c>
      <x:c r="O48" s="37"/>
      <x:c r="P48" s="37" t="str">
        <x:v>n.a.</x:v>
      </x:c>
      <x:c r="Q48" s="37" t="str">
        <x:v>n.a.</x:v>
      </x:c>
      <x:c r="R48" s="37" t="n">
        <x:f>IF(COUNT(R36,P11,Q11)=3,R36/AVERAGE(P11,Q11),"n.a.")</x:f>
        <x:v>0.13203802611591398</x:v>
      </x:c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 ht="24" customHeight="1">
      <x:c r="C49" s="4" t="str">
        <x:v>Return on two-point tangible equity</x:v>
      </x:c>
      <x:c r="D49" s="4" t="str">
        <x:v>%</x:v>
      </x:c>
      <x:c r="E49" s="37" t="str">
        <x:f>IF(COUNT(E36,E15,$U$63)=3,E36/AVERAGE(E15,$U$63),"n.a.")</x:f>
        <x:v>n.a.</x:v>
      </x:c>
      <x:c r="F49" s="37" t="n">
        <x:f>IF(COUNT(F36,F15,E15)=3,F36/AVERAGE(F15,E15),"n.a.")</x:f>
        <x:v>0.12395241276066056</x:v>
      </x:c>
      <x:c r="G49" s="37" t="n">
        <x:f>IF(COUNT(G36,G15,F15)=3,G36/AVERAGE(G15,F15),"n.a.")</x:f>
        <x:v>0.12132688106935316</x:v>
      </x:c>
      <x:c r="H49" s="37" t="n">
        <x:f>IF(COUNT(H36,H15,G15)=3,H36/AVERAGE(H15,G15),"n.a.")</x:f>
        <x:v>0.07012423556579364</x:v>
      </x:c>
      <x:c r="I49" s="37" t="n">
        <x:f>IF(COUNT(I36,I15,H15)=3,I36/AVERAGE(I15,H15),"n.a.")</x:f>
        <x:v>0.13382565206913907</x:v>
      </x:c>
      <x:c r="J49" s="37" t="n">
        <x:f>IF(COUNT(J36,J15,I15)=3,J36/AVERAGE(J15,I15),"n.a.")</x:f>
        <x:v>0.16680963777260363</x:v>
      </x:c>
      <x:c r="K49" s="37" t="n">
        <x:f>IF(COUNT(K36,K15,J15)=3,K36/AVERAGE(K15,J15),"n.a.")</x:f>
        <x:v>0.16331233232944112</x:v>
      </x:c>
      <x:c r="L49" s="37" t="n">
        <x:f>IF(COUNT(L36,L15,K15)=3,L36/AVERAGE(L15,K15),"n.a.")</x:f>
        <x:v>0.15350025570726317</x:v>
      </x:c>
      <x:c r="M49" s="37" t="n">
        <x:f>IF(COUNT(M36,M15,L15)=3,M36/AVERAGE(M15,L15),"n.a.")</x:f>
        <x:v>0.16103804787610335</x:v>
      </x:c>
      <x:c r="N49" s="36" t="str">
        <x:v>n.a.</x:v>
      </x:c>
      <x:c r="O49" s="37"/>
      <x:c r="P49" s="37" t="str">
        <x:v>n.a.</x:v>
      </x:c>
      <x:c r="Q49" s="37" t="str">
        <x:v>n.a.</x:v>
      </x:c>
      <x:c r="R49" s="37" t="n">
        <x:f>IF(COUNT(R36,P15,Q15)=3,R36/AVERAGE(P15,Q15),"n.a.")</x:f>
        <x:v>0.17017237540574429</x:v>
      </x:c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 ht="24" customHeight="1">
      <x:c r="C50" s="4" t="str">
        <x:v>Return on two-point assets</x:v>
      </x:c>
      <x:c r="D50" s="4" t="str">
        <x:v>%</x:v>
      </x:c>
      <x:c r="E50" s="37" t="n">
        <x:f>IF(COUNT(E36,E7,$U$64)=3,E36/AVERAGE(E7,$U$64),"n.a.")</x:f>
        <x:v>0.011432808493096415</x:v>
      </x:c>
      <x:c r="F50" s="37" t="n">
        <x:f>IF(COUNT(F36,F7,E7)=3,F36/AVERAGE(F7,E7),"n.a.")</x:f>
        <x:v>0.011152128929618404</x:v>
      </x:c>
      <x:c r="G50" s="37" t="n">
        <x:f>IF(COUNT(G36,G7,F7)=3,G36/AVERAGE(G7,F7),"n.a.")</x:f>
        <x:v>0.010809856045217699</x:v>
      </x:c>
      <x:c r="H50" s="37" t="n">
        <x:f>IF(COUNT(H36,H7,G7)=3,H36/AVERAGE(H7,G7),"n.a.")</x:f>
        <x:v>0.00619402627671972</x:v>
      </x:c>
      <x:c r="I50" s="37" t="n">
        <x:f>IF(COUNT(I36,I7,H7)=3,I36/AVERAGE(I7,H7),"n.a.")</x:f>
        <x:v>0.010565794485628058</x:v>
      </x:c>
      <x:c r="J50" s="37" t="n">
        <x:f>IF(COUNT(J36,J7,I7)=3,J36/AVERAGE(J7,I7),"n.a.")</x:f>
        <x:v>0.010243581161716859</x:v>
      </x:c>
      <x:c r="K50" s="37" t="n">
        <x:f>IF(COUNT(K36,K7,J7)=3,K36/AVERAGE(K7,J7),"n.a.")</x:f>
        <x:v>0.009163037173222695</x:v>
      </x:c>
      <x:c r="L50" s="37" t="n">
        <x:f>IF(COUNT(L36,L7,K7)=3,L36/AVERAGE(L7,K7),"n.a.")</x:f>
        <x:v>0.009800128029329058</x:v>
      </x:c>
      <x:c r="M50" s="37" t="n">
        <x:f>IF(COUNT(M36,M7,L7)=3,M36/AVERAGE(M7,L7),"n.a.")</x:f>
        <x:v>0.011601873660253526</x:v>
      </x:c>
      <x:c r="N50" s="36" t="str">
        <x:v>n.a.</x:v>
      </x:c>
      <x:c r="O50" s="37"/>
      <x:c r="P50" s="37" t="str">
        <x:v>n.a.</x:v>
      </x:c>
      <x:c r="Q50" s="37" t="str">
        <x:v>n.a.</x:v>
      </x:c>
      <x:c r="R50" s="37" t="n">
        <x:f>IF(COUNT(R36,P7,Q7)=3,R36/AVERAGE(P7,Q7),"n.a.")</x:f>
        <x:v>0.012357666016248263</x:v>
      </x:c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 ht="24" customHeight="1">
      <x:c r="C51" s="4" t="str">
        <x:v>Noninterest expense / net revenue</x:v>
      </x:c>
      <x:c r="D51" s="4" t="str">
        <x:v>%</x:v>
      </x:c>
      <x:c r="E51" s="37" t="n">
        <x:f>IF(AND(ISNUMBER(E31),ISNUMBER(E30),E30&lt;&gt;0),E31/E30,"n.a.")</x:f>
        <x:v>0.6817466561762392</x:v>
      </x:c>
      <x:c r="F51" s="37" t="n">
        <x:f>IF(AND(ISNUMBER(F31),ISNUMBER(F30),F30&lt;&gt;0),F31/F30,"n.a.")</x:f>
        <x:v>0.6359481161210624</x:v>
      </x:c>
      <x:c r="G51" s="37" t="n">
        <x:f>IF(AND(ISNUMBER(G31),ISNUMBER(G30),G30&lt;&gt;0),G31/G30,"n.a.")</x:f>
        <x:v>0.6279470277332383</x:v>
      </x:c>
      <x:c r="H51" s="37" t="n">
        <x:f>IF(AND(ISNUMBER(H31),ISNUMBER(H30),H30&lt;&gt;0),H31/H30,"n.a.")</x:f>
        <x:v>0.609253890302349</x:v>
      </x:c>
      <x:c r="I51" s="37" t="n">
        <x:f>IF(AND(ISNUMBER(I31),ISNUMBER(I30),I30&lt;&gt;0),I31/I30,"n.a.")</x:f>
        <x:v>0.6767997501431472</x:v>
      </x:c>
      <x:c r="J51" s="37" t="n">
        <x:f>IF(AND(ISNUMBER(J31),ISNUMBER(J30),J30&lt;&gt;0),J31/J30,"n.a.")</x:f>
        <x:v>0.6235795454545454</x:v>
      </x:c>
      <x:c r="K51" s="37" t="n">
        <x:f>IF(AND(ISNUMBER(K31),ISNUMBER(K30),K30&lt;&gt;0),K31/K30,"n.a.")</x:f>
        <x:v>0.6520241973010703</x:v>
      </x:c>
      <x:c r="L51" s="37" t="n">
        <x:f>IF(AND(ISNUMBER(L31),ISNUMBER(L30),L30&lt;&gt;0),L31/L30,"n.a.")</x:f>
        <x:v>0.6274182324286709</x:v>
      </x:c>
      <x:c r="M51" s="37" t="n">
        <x:f>IF(AND(ISNUMBER(M31),ISNUMBER(M30),M30&lt;&gt;0),M31/M30,"n.a.")</x:f>
        <x:v>0.5989003852980649</x:v>
      </x:c>
      <x:c r="N51" s="36" t="str">
        <x:v>n.a.</x:v>
      </x:c>
      <x:c r="O51" s="37"/>
      <x:c r="P51" s="37" t="n">
        <x:f>IF(AND(ISNUMBER(P31),ISNUMBER(P30),P30&lt;&gt;0),P31/P30,"n.a.")</x:f>
        <x:v>0.609196436605777</x:v>
      </x:c>
      <x:c r="Q51" s="37" t="n">
        <x:f>IF(AND(ISNUMBER(Q31),ISNUMBER(Q30),Q30&lt;&gt;0),Q31/Q30,"n.a.")</x:f>
        <x:v>0.6032208588957055</x:v>
      </x:c>
      <x:c r="R51" s="37" t="n">
        <x:f>IF(AND(ISNUMBER(R31),ISNUMBER(R30),R30&lt;&gt;0),R31/R30,"n.a.")</x:f>
        <x:v>0.5965795572604491</x:v>
      </x:c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 ht="24" customHeight="1">
      <x:c r="C52" s="4" t="str">
        <x:v>Gross loans / deposits</x:v>
      </x:c>
      <x:c r="D52" s="4" t="str">
        <x:v>%</x:v>
      </x:c>
      <x:c r="E52" s="37" t="n">
        <x:f>IF(AND(ISNUMBER(E21),ISNUMBER(E24),E24&lt;&gt;0),E21/E24,"n.a.")</x:f>
        <x:v>0.8317506310058743</x:v>
      </x:c>
      <x:c r="F52" s="37" t="n">
        <x:f>IF(AND(ISNUMBER(F21),ISNUMBER(F24),F24&lt;&gt;0),F21/F24,"n.a.")</x:f>
        <x:v>0.8447052146998757</x:v>
      </x:c>
      <x:c r="G52" s="37" t="n">
        <x:f>IF(AND(ISNUMBER(G21),ISNUMBER(G24),G24&lt;&gt;0),G21/G24,"n.a.")</x:f>
        <x:v>0.8312296388715603</x:v>
      </x:c>
      <x:c r="H52" s="37" t="n">
        <x:f>IF(AND(ISNUMBER(H21),ISNUMBER(H24),H24&lt;&gt;0),H21/H24,"n.a.")</x:f>
        <x:v>0.662190532236653</x:v>
      </x:c>
      <x:c r="I52" s="37" t="n">
        <x:f>IF(AND(ISNUMBER(I21),ISNUMBER(I24),I24&lt;&gt;0),I21/I24,"n.a.")</x:f>
        <x:v>0.630627320798289</x:v>
      </x:c>
      <x:c r="J52" s="37" t="n">
        <x:f>IF(AND(ISNUMBER(J21),ISNUMBER(J24),J24&lt;&gt;0),J21/J24,"n.a.")</x:f>
        <x:v>0.7472804287135385</x:v>
      </x:c>
      <x:c r="K52" s="37" t="n">
        <x:f>IF(AND(ISNUMBER(K21),ISNUMBER(K24),K24&lt;&gt;0),K21/K24,"n.a.")</x:f>
        <x:v>0.7629194766241594</x:v>
      </x:c>
      <x:c r="L52" s="37" t="n">
        <x:f>IF(AND(ISNUMBER(L21),ISNUMBER(L24),L24&lt;&gt;0),L21/L24,"n.a.")</x:f>
        <x:v>0.7415955457446958</x:v>
      </x:c>
      <x:c r="M52" s="37" t="n">
        <x:f>IF(AND(ISNUMBER(M21),ISNUMBER(M24),M24&lt;&gt;0),M21/M24,"n.a.")</x:f>
        <x:v>0.7518860606170582</x:v>
      </x:c>
      <x:c r="N52" s="36" t="str">
        <x:v>n.a.</x:v>
      </x:c>
      <x:c r="O52" s="37"/>
      <x:c r="P52" s="37" t="n">
        <x:f>IF(AND(ISNUMBER(P21),ISNUMBER(P24),P24&lt;&gt;0),P21/P24,"n.a.")</x:f>
        <x:v>0.7648067945328758</x:v>
      </x:c>
      <x:c r="Q52" s="37" t="n">
        <x:f>IF(AND(ISNUMBER(Q21),ISNUMBER(Q24),Q24&lt;&gt;0),Q21/Q24,"n.a.")</x:f>
        <x:v>0.8180514548947069</x:v>
      </x:c>
      <x:c r="R52" s="37" t="n">
        <x:f>Q52</x:f>
        <x:v>0.8180514548947069</x:v>
      </x:c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 ht="24" customHeight="1">
      <x:c r="C53" s="4" t="str">
        <x:v>Loan allowance / gross loans</x:v>
      </x:c>
      <x:c r="D53" s="4" t="str">
        <x:v>%</x:v>
      </x:c>
      <x:c r="E53" s="37" t="n">
        <x:f>IF(AND(ISNUMBER(E23),ISNUMBER(E21),E21&lt;&gt;0),E23/E21,"n.a.")</x:f>
        <x:v>0.011843525750936687</x:v>
      </x:c>
      <x:c r="F53" s="37" t="n">
        <x:f>IF(AND(ISNUMBER(F23),ISNUMBER(F21),F21&lt;&gt;0),F23/F21,"n.a.")</x:f>
        <x:v>0.011620146301575726</x:v>
      </x:c>
      <x:c r="G53" s="37" t="n">
        <x:f>IF(AND(ISNUMBER(G23),ISNUMBER(G21),G21&lt;&gt;0),G23/G21,"n.a.")</x:f>
        <x:v>0.011432478746513344</x:v>
      </x:c>
      <x:c r="H53" s="37" t="n">
        <x:f>IF(AND(ISNUMBER(H23),ISNUMBER(H21),H21&lt;&gt;0),H23/H21,"n.a.")</x:f>
        <x:v>0.022159485466750437</x:v>
      </x:c>
      <x:c r="I53" s="37" t="n">
        <x:f>IF(AND(ISNUMBER(I23),ISNUMBER(I21),I21&lt;&gt;0),I23/I21,"n.a.")</x:f>
        <x:v>0.016880973187410706</x:v>
      </x:c>
      <x:c r="J53" s="37" t="n">
        <x:f>IF(AND(ISNUMBER(J23),ISNUMBER(J21),J21&lt;&gt;0),J23/J21,"n.a.")</x:f>
        <x:v>0.014541829614293383</x:v>
      </x:c>
      <x:c r="K53" s="37" t="n">
        <x:f>IF(AND(ISNUMBER(K23),ISNUMBER(K21),K21&lt;&gt;0),K23/K21,"n.a.")</x:f>
        <x:v>0.014901650969804794</x:v>
      </x:c>
      <x:c r="L53" s="37" t="n">
        <x:f>IF(AND(ISNUMBER(L23),ISNUMBER(L21),L21&lt;&gt;0),L23/L21,"n.a.")</x:f>
        <x:v>0.014175253659939267</x:v>
      </x:c>
      <x:c r="M53" s="37" t="n">
        <x:f>IF(AND(ISNUMBER(M23),ISNUMBER(M21),M21&lt;&gt;0),M23/M21,"n.a.")</x:f>
        <x:v>0.013303929938669185</x:v>
      </x:c>
      <x:c r="N53" s="36" t="str">
        <x:v>n.a.</x:v>
      </x:c>
      <x:c r="O53" s="37"/>
      <x:c r="P53" s="37" t="n">
        <x:f>IF(AND(ISNUMBER(P23),ISNUMBER(P21),P21&lt;&gt;0),P23/P21,"n.a.")</x:f>
        <x:v>0.013859778145492432</x:v>
      </x:c>
      <x:c r="Q53" s="37" t="n">
        <x:f>IF(AND(ISNUMBER(Q23),ISNUMBER(Q21),Q21&lt;&gt;0),Q23/Q21,"n.a.")</x:f>
        <x:v>0.012642919068467984</x:v>
      </x:c>
      <x:c r="R53" s="37" t="n">
        <x:f>Q53</x:f>
        <x:v>0.012642919068467984</x:v>
      </x:c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 ht="24" customHeight="1">
      <x:c r="C54" s="4" t="str">
        <x:v>Net charge-offs / period-end loans</x:v>
      </x:c>
      <x:c r="D54" s="4" t="str">
        <x:v>%</x:v>
      </x:c>
      <x:c r="E54" s="37" t="str">
        <x:f>IF(AND(ISNUMBER(E46),ISNUMBER(E21),E21&lt;&gt;0),E46/E21,"n.a.")</x:f>
        <x:v>n.a.</x:v>
      </x:c>
      <x:c r="F54" s="37" t="str">
        <x:f>IF(AND(ISNUMBER(F46),ISNUMBER(F21),F21&lt;&gt;0),F46/F21,"n.a.")</x:f>
        <x:v>n.a.</x:v>
      </x:c>
      <x:c r="G54" s="37" t="str">
        <x:f>IF(AND(ISNUMBER(G46),ISNUMBER(G21),G21&lt;&gt;0),G46/G21,"n.a.")</x:f>
        <x:v>n.a.</x:v>
      </x:c>
      <x:c r="H54" s="37" t="str">
        <x:f>IF(AND(ISNUMBER(H46),ISNUMBER(H21),H21&lt;&gt;0),H46/H21,"n.a.")</x:f>
        <x:v>n.a.</x:v>
      </x:c>
      <x:c r="I54" s="37" t="str">
        <x:f>IF(AND(ISNUMBER(I46),ISNUMBER(I21),I21&lt;&gt;0),I46/I21,"n.a.")</x:f>
        <x:v>n.a.</x:v>
      </x:c>
      <x:c r="J54" s="37" t="str">
        <x:f>IF(AND(ISNUMBER(J46),ISNUMBER(J21),J21&lt;&gt;0),J46/J21,"n.a.")</x:f>
        <x:v>n.a.</x:v>
      </x:c>
      <x:c r="K54" s="37" t="str">
        <x:f>IF(AND(ISNUMBER(K46),ISNUMBER(K21),K21&lt;&gt;0),K46/K21,"n.a.")</x:f>
        <x:v>n.a.</x:v>
      </x:c>
      <x:c r="L54" s="37" t="str">
        <x:f>IF(AND(ISNUMBER(L46),ISNUMBER(L21),L21&lt;&gt;0),L46/L21,"n.a.")</x:f>
        <x:v>n.a.</x:v>
      </x:c>
      <x:c r="M54" s="37" t="str">
        <x:f>IF(AND(ISNUMBER(M46),ISNUMBER(M21),M21&lt;&gt;0),M46/M21,"n.a.")</x:f>
        <x:v>n.a.</x:v>
      </x:c>
      <x:c r="N54" s="36" t="str">
        <x:v>n.a.</x:v>
      </x:c>
      <x:c r="O54" s="37"/>
      <x:c r="P54" s="37" t="str">
        <x:f>IF(AND(ISNUMBER(P46),ISNUMBER(P21),P21&lt;&gt;0),P46/P21,"n.a.")</x:f>
        <x:v>n.a.</x:v>
      </x:c>
      <x:c r="Q54" s="37" t="str">
        <x:f>IF(AND(ISNUMBER(Q46),ISNUMBER(Q21),Q21&lt;&gt;0),Q46/Q21,"n.a.")</x:f>
        <x:v>n.a.</x:v>
      </x:c>
      <x:c r="R54" s="37" t="str">
        <x:f>IF(AND(ISNUMBER(R46),ISNUMBER(Q21),Q21&lt;&gt;0),R46/Q21,"n.a.")</x:f>
        <x:v>n.a.</x:v>
      </x:c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 ht="24" customHeight="1">
      <x:c r="C55" s="2" t="str">
        <x:v>Parent less common income</x:v>
      </x:c>
      <x:c r="D55" s="2" t="str">
        <x:v>USDm</x:v>
      </x:c>
      <x:c r="E55" s="27" t="n">
        <x:f>IF(COUNT(E37,E36)=2,E37-E36,"n.a.")</x:f>
        <x:v>26</x:v>
      </x:c>
      <x:c r="F55" s="27" t="n">
        <x:f>IF(COUNT(F37,F36)=2,F37-F36,"n.a.")</x:f>
        <x:v>4</x:v>
      </x:c>
      <x:c r="G55" s="27" t="n">
        <x:f>IF(COUNT(G37,G36)=2,G37-G36,"n.a.")</x:f>
        <x:v>4</x:v>
      </x:c>
      <x:c r="H55" s="27" t="n">
        <x:f>IF(COUNT(H37,H36)=2,H37-H36,"n.a.")</x:f>
        <x:v>4</x:v>
      </x:c>
      <x:c r="I55" s="27" t="n">
        <x:f>IF(COUNT(I37,I36)=2,I37-I36,"n.a.")</x:f>
        <x:v>5</x:v>
      </x:c>
      <x:c r="J55" s="27" t="n">
        <x:f>IF(COUNT(J37,J36)=2,J37-J36,"n.a.")</x:f>
        <x:v>5</x:v>
      </x:c>
      <x:c r="K55" s="27" t="n">
        <x:f>IF(COUNT(K37,K36)=2,K37-K36,"n.a.")</x:f>
        <x:v>8</x:v>
      </x:c>
      <x:c r="L55" s="27" t="str">
        <x:f>IF(COUNT(L37,L36)=2,L37-L36,"n.a.")</x:f>
        <x:v>n.a.</x:v>
      </x:c>
      <x:c r="M55" s="27" t="str">
        <x:f>IF(COUNT(M37,M36)=2,M37-M36,"n.a.")</x:f>
        <x:v>n.a.</x:v>
      </x:c>
      <x:c r="N55" s="26" t="str">
        <x:v>n.a.</x:v>
      </x:c>
      <x:c r="O55" s="27"/>
      <x:c r="P55" s="27" t="n">
        <x:f>IF(COUNT(P37,P36)=2,P37-P36,"n.a.")</x:f>
        <x:v>177</x:v>
      </x:c>
      <x:c r="Q55" s="27" t="n">
        <x:f>IF(COUNT(Q37,Q36)=2,Q37-Q36,"n.a.")</x:f>
        <x:v>184</x:v>
      </x:c>
      <x:c r="R55" s="27" t="str">
        <x:f>IF(COUNT(M55,Q55,P55)=3,M55+Q55-P55,"n.a.")</x:f>
        <x:v>n.a.</x:v>
      </x:c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10" t="str">
        <x:v>FY2016 opening reference</x:v>
      </x:c>
      <x:c r="U60" s="10" t="str">
        <x:v>Value</x:v>
      </x:c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 t="str">
        <x:v>Common equity</x:v>
      </x:c>
      <x:c r="U62" s="6" t="str">
        <x:f>IF(ISNUMBER('Historical Inputs'!F3455),'Historical Inputs'!F3455,IF(AND(COUNT('Historical Inputs'!F3453,'Historical Inputs'!F3454)=2,'Historical Inputs'!F3454&gt;=1),'Historical Inputs'!F3453-'Historical Inputs'!F3454,IF(COUNT('Historical Inputs'!F3489,'Historical Inputs'!F3459)=2,'Historical Inputs'!F3489*'Historical Inputs'!F3459,"n.a.")))</x:f>
        <x:v>n.a.</x:v>
      </x:c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 t="str">
        <x:v>Selected TCE</x:v>
      </x:c>
      <x:c r="U63" s="6" t="str">
        <x:f>IF(ISNUMBER('Historical Inputs'!F3491),'Historical Inputs'!F3491,IF(COUNT('Historical Inputs'!F3490,'Historical Inputs'!F3459)=2,'Historical Inputs'!F3490*'Historical Inputs'!F3459,IF(COUNT(U62,'Historical Inputs'!F3456,'Historical Inputs'!F3457)=3,U62-'Historical Inputs'!F3456-'Historical Inputs'!F3457,"n.a.")))</x:f>
        <x:v>n.a.</x:v>
      </x:c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 t="str">
        <x:v>Assets</x:v>
      </x:c>
      <x:c r="U64" s="6" t="n">
        <x:f>'Historical Inputs'!F3451</x:f>
        <x:v>366380</x:v>
      </x:c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 ht="24" customHeight="1">
      <x:c r="C67" s="10" t="str">
        <x:v>Year</x:v>
      </x:c>
      <x:c r="D67" s="10" t="str">
        <x:v>Net revenue</x:v>
      </x:c>
      <x:c r="E67" s="10" t="str">
        <x:v>Common income</x:v>
      </x:c>
      <x:c r="F67" s="10" t="str">
        <x:v>TBV/share</x:v>
      </x:c>
      <x:c r="G67" s="10" t="str">
        <x:v>ROTE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 ht="24" customHeight="1">
      <x:c r="C68" s="2" t="str">
        <x:v>2017</x:v>
      </x:c>
      <x:c r="D68" s="2" t="n">
        <x:f>E30</x:f>
        <x:v>15252</x:v>
      </x:c>
      <x:c r="E68" s="2" t="n">
        <x:f>E36</x:f>
        <x:v>4271</x:v>
      </x:c>
      <x:c r="F68" s="31" t="n">
        <x:f>E18</x:f>
        <x:v>72.28</x:v>
      </x:c>
      <x:c r="G68" s="18" t="str">
        <x:f>E49</x:f>
        <x:v>n.a.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 ht="24" customHeight="1">
      <x:c r="C69" s="2" t="str">
        <x:v>2018</x:v>
      </x:c>
      <x:c r="D69" s="2" t="n">
        <x:f>F30</x:f>
        <x:v>16190</x:v>
      </x:c>
      <x:c r="E69" s="2" t="n">
        <x:f>F36</x:f>
        <x:v>4255</x:v>
      </x:c>
      <x:c r="F69" s="31" t="n">
        <x:f>F18</x:f>
        <x:v>75.42</x:v>
      </x:c>
      <x:c r="G69" s="18" t="n">
        <x:f>F49</x:f>
        <x:v>0.12395241276066056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 ht="24" customHeight="1">
      <x:c r="C70" s="2" t="str">
        <x:v>2019</x:v>
      </x:c>
      <x:c r="D70" s="2" t="n">
        <x:f>G30</x:f>
        <x:v>16839</x:v>
      </x:c>
      <x:c r="E70" s="2" t="n">
        <x:f>G36</x:f>
        <x:v>4284</x:v>
      </x:c>
      <x:c r="F70" s="31" t="n">
        <x:f>G18</x:f>
        <x:v>83.3</x:v>
      </x:c>
      <x:c r="G70" s="18" t="n">
        <x:f>G49</x:f>
        <x:v>0.12132688106935316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 ht="24" customHeight="1">
      <x:c r="C71" s="2" t="str">
        <x:v>2020</x:v>
      </x:c>
      <x:c r="D71" s="2" t="n">
        <x:f>H30</x:f>
        <x:v>16901</x:v>
      </x:c>
      <x:c r="E71" s="2" t="n">
        <x:f>H36</x:f>
        <x:v>2716</x:v>
      </x:c>
      <x:c r="F71" s="31" t="n">
        <x:f>H18</x:f>
        <x:v>97.43</x:v>
      </x:c>
      <x:c r="G71" s="18" t="n">
        <x:f>H49</x:f>
        <x:v>0.07012423556579364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 ht="24" customHeight="1">
      <x:c r="C72" s="2" t="str">
        <x:v>2021</x:v>
      </x:c>
      <x:c r="D72" s="2" t="n">
        <x:f>I30</x:f>
        <x:v>19211</x:v>
      </x:c>
      <x:c r="E72" s="2" t="n">
        <x:f>I36</x:f>
        <x:v>5409</x:v>
      </x:c>
      <x:c r="F72" s="31" t="n">
        <x:f>I18</x:f>
        <x:v>94.11</x:v>
      </x:c>
      <x:c r="G72" s="18" t="n">
        <x:f>I49</x:f>
        <x:v>0.13382565206913907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 ht="24" customHeight="1">
      <x:c r="C73" s="2" t="str">
        <x:v>2022</x:v>
      </x:c>
      <x:c r="D73" s="2" t="n">
        <x:f>J30</x:f>
        <x:v>21120</x:v>
      </x:c>
      <x:c r="E73" s="2" t="n">
        <x:f>J36</x:f>
        <x:v>5708</x:v>
      </x:c>
      <x:c r="F73" s="31" t="n">
        <x:f>J18</x:f>
        <x:v>72.12</x:v>
      </x:c>
      <x:c r="G73" s="18" t="n">
        <x:f>J49</x:f>
        <x:v>0.16680963777260363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 ht="24" customHeight="1">
      <x:c r="C74" s="2" t="str">
        <x:v>2023</x:v>
      </x:c>
      <x:c r="D74" s="2" t="n">
        <x:f>K30</x:f>
        <x:v>21490</x:v>
      </x:c>
      <x:c r="E74" s="2" t="n">
        <x:f>K36</x:f>
        <x:v>5126</x:v>
      </x:c>
      <x:c r="F74" s="31" t="n">
        <x:f>K18</x:f>
        <x:v>85.08</x:v>
      </x:c>
      <x:c r="G74" s="18" t="n">
        <x:f>K49</x:f>
        <x:v>0.16331233232944112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 ht="24" customHeight="1">
      <x:c r="C75" s="2" t="str">
        <x:v>2024</x:v>
      </x:c>
      <x:c r="D75" s="2" t="n">
        <x:f>L30</x:f>
        <x:v>21555</x:v>
      </x:c>
      <x:c r="E75" s="2" t="n">
        <x:f>L36</x:f>
        <x:v>5496</x:v>
      </x:c>
      <x:c r="F75" s="31" t="n">
        <x:f>L18</x:f>
        <x:v>95.33</x:v>
      </x:c>
      <x:c r="G75" s="18" t="n">
        <x:f>L49</x:f>
        <x:v>0.15350025570726317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 ht="24" customHeight="1">
      <x:c r="C76" s="2" t="str">
        <x:v>2025</x:v>
      </x:c>
      <x:c r="D76" s="2" t="n">
        <x:f>M30</x:f>
        <x:v>23099</x:v>
      </x:c>
      <x:c r="E76" s="2" t="n">
        <x:f>M36</x:f>
        <x:v>6576</x:v>
      </x:c>
      <x:c r="F76" s="31" t="n">
        <x:f>M18</x:f>
        <x:v>112.51</x:v>
      </x:c>
      <x:c r="G76" s="18" t="n">
        <x:f>M49</x:f>
        <x:v>0.16103804787610335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 ht="24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 ht="24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 ht="24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 ht="24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 ht="24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 ht="24" customHeight="1">
      <x:c r="C82" s="21" t="str">
        <x:v>Interpretation and calculation notes</x:v>
      </x:c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 ht="24" customHeight="1">
      <x:c r="C83" s="22" t="str">
        <x:v>PNC Financial Services belongs to the commercial bank group. Revenue and funding mix affect the interpretation of multiples.</x:v>
      </x:c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 ht="24" customHeight="1">
      <x:c r="C84" s="22" t="str">
        <x:v>Selected book basis: Issuer reported. Reported and straight-subtraction tangible equity remain separately visible.</x:v>
      </x:c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 ht="24" customHeight="1">
      <x:c r="C85" s="22" t="str">
        <x:v>The June 2026 balances and first-half disclosures are actuals. FY2026 full-year amounts in the shaded column are analyst estimates.</x:v>
      </x:c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 ht="24" customHeight="1">
      <x:c r="C86" s="22" t="str">
        <x:v>LTM income bridges FY2025 with matched first halves. Weighted average shares are reconstructed rather than summed across half years.</x:v>
      </x:c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 ht="24" customHeight="1">
      <x:c r="C87" s="22" t="str">
        <x:v>Return ratios use two-point equity averages and can differ from the issuer daily-average measures.</x:v>
      </x:c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 ht="24" customHeight="1">
      <x:c r="C88" s="22" t="str">
        <x:v>Provision fallback is a pretax residual and can include other reconciling items. Its hover Note identifies the calculation.</x:v>
      </x:c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 ht="24" customHeight="1">
      <x:c r="C89" s="22" t="str">
        <x:v>FirstBank acquisition affects June 2026 balances, intangibles and growth comparisons.</x:v>
      </x:c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 ht="24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 ht="24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 ht="24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 ht="24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 ht="24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 ht="24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 ht="24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 ht="24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 ht="24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 ht="24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</x:sheetData>
  <x:mergeCells>
    <x:mergeCell ref="C83:R83"/>
    <x:mergeCell ref="C84:R84"/>
    <x:mergeCell ref="C85:R85"/>
    <x:mergeCell ref="C86:R86"/>
    <x:mergeCell ref="C87:R87"/>
    <x:mergeCell ref="C88:R88"/>
    <x:mergeCell ref="C89:R89"/>
  </x:mergeCells>
  <x:pageMargins left="0.7" right="0.7" top="0.75" bottom="0.75" header="0.3" footer="0.3"/>
  <x:drawing xmlns:r="http://schemas.openxmlformats.org/officeDocument/2006/relationships" r:id="R6d0ae7dca4e84e7d"/>
  <x:legacyDrawing xmlns:r="http://schemas.openxmlformats.org/officeDocument/2006/relationships" r:id="R9dffe94bcbcd490a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24" customHeight="1">
      <x:c r="C2" s="3" t="str">
        <x:v>Truist Financial financial history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 ht="24" customHeight="1">
      <x:c r="C6" s="10" t="str">
        <x:v>Metric</x:v>
      </x:c>
      <x:c r="D6" s="10" t="str">
        <x:v>Unit</x:v>
      </x:c>
      <x:c r="E6" s="10" t="str">
        <x:v>FY2017A</x:v>
      </x:c>
      <x:c r="F6" s="10" t="str">
        <x:v>FY2018A</x:v>
      </x:c>
      <x:c r="G6" s="10" t="str">
        <x:v>FY2019A</x:v>
      </x:c>
      <x:c r="H6" s="10" t="str">
        <x:v>FY2020A</x:v>
      </x:c>
      <x:c r="I6" s="10" t="str">
        <x:v>FY2021A</x:v>
      </x:c>
      <x:c r="J6" s="10" t="str">
        <x:v>FY2022A</x:v>
      </x:c>
      <x:c r="K6" s="10" t="str">
        <x:v>FY2023A</x:v>
      </x:c>
      <x:c r="L6" s="10" t="str">
        <x:v>FY2024A</x:v>
      </x:c>
      <x:c r="M6" s="10" t="str">
        <x:v>FY2025A</x:v>
      </x:c>
      <x:c r="N6" s="10" t="str">
        <x:v>FY2026E</x:v>
      </x:c>
      <x:c r="O6" s="10" t="str"/>
      <x:c r="P6" s="10" t="str">
        <x:v>H1 2025A</x:v>
      </x:c>
      <x:c r="Q6" s="10" t="str">
        <x:v>H1 2026A</x:v>
      </x:c>
      <x:c r="R6" s="10" t="str">
        <x:v>LTM Jun26</x:v>
      </x:c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24" customHeight="1">
      <x:c r="C7" s="2" t="str">
        <x:v>Assets</x:v>
      </x:c>
      <x:c r="D7" s="2" t="str">
        <x:v>USDm</x:v>
      </x:c>
      <x:c r="E7" s="25" t="n">
        <x:f>'Historical Inputs'!F3984</x:f>
        <x:v>221642</x:v>
      </x:c>
      <x:c r="F7" s="25" t="n">
        <x:f>'Historical Inputs'!F4025</x:f>
        <x:v>225697</x:v>
      </x:c>
      <x:c r="G7" s="25" t="n">
        <x:f>'Historical Inputs'!F4066</x:f>
        <x:v>473078</x:v>
      </x:c>
      <x:c r="H7" s="25" t="n">
        <x:f>'Historical Inputs'!F4107</x:f>
        <x:v>509228</x:v>
      </x:c>
      <x:c r="I7" s="25" t="n">
        <x:f>'Historical Inputs'!F4148</x:f>
        <x:v>541241</x:v>
      </x:c>
      <x:c r="J7" s="25" t="n">
        <x:f>'Historical Inputs'!F4189</x:f>
        <x:v>555255</x:v>
      </x:c>
      <x:c r="K7" s="25" t="n">
        <x:f>'Historical Inputs'!F4230</x:f>
        <x:v>535349</x:v>
      </x:c>
      <x:c r="L7" s="25" t="n">
        <x:f>'Historical Inputs'!F4271</x:f>
        <x:v>531176</x:v>
      </x:c>
      <x:c r="M7" s="25" t="n">
        <x:f>'Historical Inputs'!F4312</x:f>
        <x:v>547538</x:v>
      </x:c>
      <x:c r="N7" s="26" t="str">
        <x:v>n.a.</x:v>
      </x:c>
      <x:c r="O7" s="27"/>
      <x:c r="P7" s="25" t="n">
        <x:f>'Historical Inputs'!F4353</x:f>
        <x:v>543833</x:v>
      </x:c>
      <x:c r="Q7" s="25" t="n">
        <x:f>'Historical Inputs'!F4394</x:f>
        <x:v>556023</x:v>
      </x:c>
      <x:c r="R7" s="27" t="n">
        <x:f>Q7</x:f>
        <x:v>556023</x:v>
      </x:c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24" customHeight="1">
      <x:c r="C8" s="2" t="str">
        <x:v>Liabilities</x:v>
      </x:c>
      <x:c r="D8" s="2" t="str">
        <x:v>USDm</x:v>
      </x:c>
      <x:c r="E8" s="25" t="n">
        <x:f>'Historical Inputs'!F3985</x:f>
        <x:v>191947</x:v>
      </x:c>
      <x:c r="F8" s="25" t="n">
        <x:f>'Historical Inputs'!F4026</x:f>
        <x:v>195519</x:v>
      </x:c>
      <x:c r="G8" s="25" t="n">
        <x:f>'Historical Inputs'!F4067</x:f>
        <x:v>406520</x:v>
      </x:c>
      <x:c r="H8" s="25" t="n">
        <x:f>'Historical Inputs'!F4108</x:f>
        <x:v>438316</x:v>
      </x:c>
      <x:c r="I8" s="25" t="n">
        <x:f>'Historical Inputs'!F4149</x:f>
        <x:v>471970</x:v>
      </x:c>
      <x:c r="J8" s="25" t="n">
        <x:f>'Historical Inputs'!F4190</x:f>
        <x:v>494718</x:v>
      </x:c>
      <x:c r="K8" s="25" t="n">
        <x:f>'Historical Inputs'!F4231</x:f>
        <x:v>476096</x:v>
      </x:c>
      <x:c r="L8" s="25" t="n">
        <x:f>'Historical Inputs'!F4272</x:f>
        <x:v>467497</x:v>
      </x:c>
      <x:c r="M8" s="25" t="n">
        <x:f>'Historical Inputs'!F4313</x:f>
        <x:v>482349</x:v>
      </x:c>
      <x:c r="N8" s="26" t="str">
        <x:v>n.a.</x:v>
      </x:c>
      <x:c r="O8" s="27"/>
      <x:c r="P8" s="25" t="n">
        <x:f>'Historical Inputs'!F4354</x:f>
        <x:v>478993</x:v>
      </x:c>
      <x:c r="Q8" s="25" t="n">
        <x:f>'Historical Inputs'!F4395</x:f>
        <x:v>491928</x:v>
      </x:c>
      <x:c r="R8" s="27" t="n">
        <x:f>Q8</x:f>
        <x:v>491928</x:v>
      </x:c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 ht="24" customHeight="1">
      <x:c r="C9" s="2" t="str">
        <x:v>Shareholders equity attributable to parent</x:v>
      </x:c>
      <x:c r="D9" s="2" t="str">
        <x:v>USDm</x:v>
      </x:c>
      <x:c r="E9" s="25" t="str">
        <x:f>'Historical Inputs'!F3986</x:f>
        <x:v>n.a.</x:v>
      </x:c>
      <x:c r="F9" s="25" t="str">
        <x:f>'Historical Inputs'!F4027</x:f>
        <x:v>n.a.</x:v>
      </x:c>
      <x:c r="G9" s="25" t="str">
        <x:f>'Historical Inputs'!F4068</x:f>
        <x:v>n.a.</x:v>
      </x:c>
      <x:c r="H9" s="25" t="str">
        <x:f>'Historical Inputs'!F4109</x:f>
        <x:v>n.a.</x:v>
      </x:c>
      <x:c r="I9" s="25" t="str">
        <x:f>'Historical Inputs'!F4150</x:f>
        <x:v>n.a.</x:v>
      </x:c>
      <x:c r="J9" s="25" t="str">
        <x:f>'Historical Inputs'!F4191</x:f>
        <x:v>n.a.</x:v>
      </x:c>
      <x:c r="K9" s="25" t="str">
        <x:f>'Historical Inputs'!F4232</x:f>
        <x:v>n.a.</x:v>
      </x:c>
      <x:c r="L9" s="25" t="n">
        <x:f>'Historical Inputs'!F4273</x:f>
        <x:v>63679</x:v>
      </x:c>
      <x:c r="M9" s="25" t="n">
        <x:f>'Historical Inputs'!F4314</x:f>
        <x:v>65189</x:v>
      </x:c>
      <x:c r="N9" s="26" t="str">
        <x:v>n.a.</x:v>
      </x:c>
      <x:c r="O9" s="27"/>
      <x:c r="P9" s="25" t="n">
        <x:f>'Historical Inputs'!F4355</x:f>
        <x:v>64840</x:v>
      </x:c>
      <x:c r="Q9" s="25" t="n">
        <x:f>'Historical Inputs'!F4396</x:f>
        <x:v>64095</x:v>
      </x:c>
      <x:c r="R9" s="27" t="n">
        <x:f>Q9</x:f>
        <x:v>64095</x:v>
      </x:c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 ht="24" customHeight="1">
      <x:c r="C10" s="2" t="str">
        <x:v>Preferred equity carrying amount</x:v>
      </x:c>
      <x:c r="D10" s="2" t="str">
        <x:v>USDm</x:v>
      </x:c>
      <x:c r="E10" s="25" t="n">
        <x:f>IF(AND(ISNUMBER('Historical Inputs'!F3987),'Historical Inputs'!F3987&gt;=1),'Historical Inputs'!F3987,IF(COUNT('Historical Inputs'!F3986,'Historical Inputs'!F3988)=2,'Historical Inputs'!F3986-'Historical Inputs'!F3988,"n.a."))</x:f>
        <x:v>3053</x:v>
      </x:c>
      <x:c r="F10" s="25" t="n">
        <x:f>IF(AND(ISNUMBER('Historical Inputs'!F4028),'Historical Inputs'!F4028&gt;=1),'Historical Inputs'!F4028,IF(COUNT('Historical Inputs'!F4027,'Historical Inputs'!F4029)=2,'Historical Inputs'!F4027-'Historical Inputs'!F4029,"n.a."))</x:f>
        <x:v>3053</x:v>
      </x:c>
      <x:c r="G10" s="25" t="n">
        <x:f>IF(AND(ISNUMBER('Historical Inputs'!F4069),'Historical Inputs'!F4069&gt;=1),'Historical Inputs'!F4069,IF(COUNT('Historical Inputs'!F4068,'Historical Inputs'!F4070)=2,'Historical Inputs'!F4068-'Historical Inputs'!F4070,"n.a."))</x:f>
        <x:v>5102</x:v>
      </x:c>
      <x:c r="H10" s="25" t="n">
        <x:f>IF(AND(ISNUMBER('Historical Inputs'!F4110),'Historical Inputs'!F4110&gt;=1),'Historical Inputs'!F4110,IF(COUNT('Historical Inputs'!F4109,'Historical Inputs'!F4111)=2,'Historical Inputs'!F4109-'Historical Inputs'!F4111,"n.a."))</x:f>
        <x:v>8048</x:v>
      </x:c>
      <x:c r="I10" s="25" t="n">
        <x:f>IF(AND(ISNUMBER('Historical Inputs'!F4151),'Historical Inputs'!F4151&gt;=1),'Historical Inputs'!F4151,IF(COUNT('Historical Inputs'!F4150,'Historical Inputs'!F4152)=2,'Historical Inputs'!F4150-'Historical Inputs'!F4152,"n.a."))</x:f>
        <x:v>6673</x:v>
      </x:c>
      <x:c r="J10" s="25" t="n">
        <x:f>IF(AND(ISNUMBER('Historical Inputs'!F4192),'Historical Inputs'!F4192&gt;=1),'Historical Inputs'!F4192,IF(COUNT('Historical Inputs'!F4191,'Historical Inputs'!F4193)=2,'Historical Inputs'!F4191-'Historical Inputs'!F4193,"n.a."))</x:f>
        <x:v>6673</x:v>
      </x:c>
      <x:c r="K10" s="25" t="n">
        <x:f>IF(AND(ISNUMBER('Historical Inputs'!F4233),'Historical Inputs'!F4233&gt;=1),'Historical Inputs'!F4233,IF(COUNT('Historical Inputs'!F4232,'Historical Inputs'!F4234)=2,'Historical Inputs'!F4232-'Historical Inputs'!F4234,"n.a."))</x:f>
        <x:v>6673</x:v>
      </x:c>
      <x:c r="L10" s="25" t="n">
        <x:f>IF(AND(ISNUMBER('Historical Inputs'!F4274),'Historical Inputs'!F4274&gt;=1),'Historical Inputs'!F4274,IF(COUNT('Historical Inputs'!F4273,'Historical Inputs'!F4275)=2,'Historical Inputs'!F4273-'Historical Inputs'!F4275,"n.a."))</x:f>
        <x:v>5907</x:v>
      </x:c>
      <x:c r="M10" s="25" t="n">
        <x:f>IF(AND(ISNUMBER('Historical Inputs'!F4315),'Historical Inputs'!F4315&gt;=1),'Historical Inputs'!F4315,IF(COUNT('Historical Inputs'!F4314,'Historical Inputs'!F4316)=2,'Historical Inputs'!F4314-'Historical Inputs'!F4316,"n.a."))</x:f>
        <x:v>4916</x:v>
      </x:c>
      <x:c r="N10" s="26" t="str">
        <x:v>n.a.</x:v>
      </x:c>
      <x:c r="O10" s="27"/>
      <x:c r="P10" s="25" t="n">
        <x:f>IF(AND(ISNUMBER('Historical Inputs'!F4356),'Historical Inputs'!F4356&gt;=1),'Historical Inputs'!F4356,IF(COUNT('Historical Inputs'!F4355,'Historical Inputs'!F4357)=2,'Historical Inputs'!F4355-'Historical Inputs'!F4357,"n.a."))</x:f>
        <x:v>5907</x:v>
      </x:c>
      <x:c r="Q10" s="25" t="n">
        <x:f>IF(AND(ISNUMBER('Historical Inputs'!F4397),'Historical Inputs'!F4397&gt;=1),'Historical Inputs'!F4397,IF(COUNT('Historical Inputs'!F4396,'Historical Inputs'!F4398)=2,'Historical Inputs'!F4396-'Historical Inputs'!F4398,"n.a."))</x:f>
        <x:v>5411</x:v>
      </x:c>
      <x:c r="R10" s="27" t="n">
        <x:f>Q10</x:f>
        <x:v>5411</x:v>
      </x:c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 ht="24" customHeight="1">
      <x:c r="C11" s="2" t="str">
        <x:v>Common shareholders equity</x:v>
      </x:c>
      <x:c r="D11" s="2" t="str">
        <x:v>USDm</x:v>
      </x:c>
      <x:c r="E11" s="25" t="str">
        <x:f>IF(ISNUMBER('Historical Inputs'!F3988),'Historical Inputs'!F3988,IF(AND(COUNT('Historical Inputs'!F3986,'Historical Inputs'!F3987)=2,'Historical Inputs'!F3987&gt;=1),'Historical Inputs'!F3986-'Historical Inputs'!F3987,IF(COUNT('Historical Inputs'!F4022,E16)=2,'Historical Inputs'!F4022*E16,"n.a.")))</x:f>
        <x:v>n.a.</x:v>
      </x:c>
      <x:c r="F11" s="25" t="str">
        <x:f>IF(ISNUMBER('Historical Inputs'!F4029),'Historical Inputs'!F4029,IF(AND(COUNT('Historical Inputs'!F4027,'Historical Inputs'!F4028)=2,'Historical Inputs'!F4028&gt;=1),'Historical Inputs'!F4027-'Historical Inputs'!F4028,IF(COUNT('Historical Inputs'!F4063,F16)=2,'Historical Inputs'!F4063*F16,"n.a.")))</x:f>
        <x:v>n.a.</x:v>
      </x:c>
      <x:c r="G11" s="25" t="str">
        <x:f>IF(ISNUMBER('Historical Inputs'!F4070),'Historical Inputs'!F4070,IF(AND(COUNT('Historical Inputs'!F4068,'Historical Inputs'!F4069)=2,'Historical Inputs'!F4069&gt;=1),'Historical Inputs'!F4068-'Historical Inputs'!F4069,IF(COUNT('Historical Inputs'!F4104,G16)=2,'Historical Inputs'!F4104*G16,"n.a.")))</x:f>
        <x:v>n.a.</x:v>
      </x:c>
      <x:c r="H11" s="25" t="str">
        <x:f>IF(ISNUMBER('Historical Inputs'!F4111),'Historical Inputs'!F4111,IF(AND(COUNT('Historical Inputs'!F4109,'Historical Inputs'!F4110)=2,'Historical Inputs'!F4110&gt;=1),'Historical Inputs'!F4109-'Historical Inputs'!F4110,IF(COUNT('Historical Inputs'!F4145,H16)=2,'Historical Inputs'!F4145*H16,"n.a.")))</x:f>
        <x:v>n.a.</x:v>
      </x:c>
      <x:c r="I11" s="25" t="str">
        <x:f>IF(ISNUMBER('Historical Inputs'!F4152),'Historical Inputs'!F4152,IF(AND(COUNT('Historical Inputs'!F4150,'Historical Inputs'!F4151)=2,'Historical Inputs'!F4151&gt;=1),'Historical Inputs'!F4150-'Historical Inputs'!F4151,IF(COUNT('Historical Inputs'!F4186,I16)=2,'Historical Inputs'!F4186*I16,"n.a.")))</x:f>
        <x:v>n.a.</x:v>
      </x:c>
      <x:c r="J11" s="25" t="str">
        <x:f>IF(ISNUMBER('Historical Inputs'!F4193),'Historical Inputs'!F4193,IF(AND(COUNT('Historical Inputs'!F4191,'Historical Inputs'!F4192)=2,'Historical Inputs'!F4192&gt;=1),'Historical Inputs'!F4191-'Historical Inputs'!F4192,IF(COUNT('Historical Inputs'!F4227,J16)=2,'Historical Inputs'!F4227*J16,"n.a.")))</x:f>
        <x:v>n.a.</x:v>
      </x:c>
      <x:c r="K11" s="25" t="str">
        <x:f>IF(ISNUMBER('Historical Inputs'!F4234),'Historical Inputs'!F4234,IF(AND(COUNT('Historical Inputs'!F4232,'Historical Inputs'!F4233)=2,'Historical Inputs'!F4233&gt;=1),'Historical Inputs'!F4232-'Historical Inputs'!F4233,IF(COUNT('Historical Inputs'!F4268,K16)=2,'Historical Inputs'!F4268*K16,"n.a.")))</x:f>
        <x:v>n.a.</x:v>
      </x:c>
      <x:c r="L11" s="25" t="n">
        <x:f>IF(ISNUMBER('Historical Inputs'!F4275),'Historical Inputs'!F4275,IF(AND(COUNT('Historical Inputs'!F4273,'Historical Inputs'!F4274)=2,'Historical Inputs'!F4274&gt;=1),'Historical Inputs'!F4273-'Historical Inputs'!F4274,IF(COUNT('Historical Inputs'!F4309,L16)=2,'Historical Inputs'!F4309*L16,"n.a.")))</x:f>
        <x:v>57772</x:v>
      </x:c>
      <x:c r="M11" s="25" t="n">
        <x:f>IF(ISNUMBER('Historical Inputs'!F4316),'Historical Inputs'!F4316,IF(AND(COUNT('Historical Inputs'!F4314,'Historical Inputs'!F4315)=2,'Historical Inputs'!F4315&gt;=1),'Historical Inputs'!F4314-'Historical Inputs'!F4315,IF(COUNT('Historical Inputs'!F4350,M16)=2,'Historical Inputs'!F4350*M16,"n.a.")))</x:f>
        <x:v>60273</x:v>
      </x:c>
      <x:c r="N11" s="26" t="str">
        <x:v>n.a.</x:v>
      </x:c>
      <x:c r="O11" s="27"/>
      <x:c r="P11" s="25" t="n">
        <x:f>IF(ISNUMBER('Historical Inputs'!F4357),'Historical Inputs'!F4357,IF(AND(COUNT('Historical Inputs'!F4355,'Historical Inputs'!F4356)=2,'Historical Inputs'!F4356&gt;=1),'Historical Inputs'!F4355-'Historical Inputs'!F4356,IF(COUNT('Historical Inputs'!F4391,P16)=2,'Historical Inputs'!F4391*P16,"n.a.")))</x:f>
        <x:v>58933</x:v>
      </x:c>
      <x:c r="Q11" s="25" t="n">
        <x:f>IF(ISNUMBER('Historical Inputs'!F4398),'Historical Inputs'!F4398,IF(AND(COUNT('Historical Inputs'!F4396,'Historical Inputs'!F4397)=2,'Historical Inputs'!F4397&gt;=1),'Historical Inputs'!F4396-'Historical Inputs'!F4397,IF(COUNT('Historical Inputs'!F4432,Q16)=2,'Historical Inputs'!F4432*Q16,"n.a.")))</x:f>
        <x:v>58684</x:v>
      </x:c>
      <x:c r="R11" s="27" t="n">
        <x:f>Q11</x:f>
        <x:v>58684</x:v>
      </x:c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 ht="24" customHeight="1">
      <x:c r="C12" s="2" t="str">
        <x:v>Goodwill</x:v>
      </x:c>
      <x:c r="D12" s="2" t="str">
        <x:v>USDm</x:v>
      </x:c>
      <x:c r="E12" s="25" t="n">
        <x:f>'Historical Inputs'!F3989</x:f>
        <x:v>9618</x:v>
      </x:c>
      <x:c r="F12" s="25" t="n">
        <x:f>'Historical Inputs'!F4030</x:f>
        <x:v>9818</x:v>
      </x:c>
      <x:c r="G12" s="25" t="n">
        <x:f>'Historical Inputs'!F4071</x:f>
        <x:v>24154</x:v>
      </x:c>
      <x:c r="H12" s="25" t="n">
        <x:f>'Historical Inputs'!F4112</x:f>
        <x:v>24447</x:v>
      </x:c>
      <x:c r="I12" s="25" t="n">
        <x:f>'Historical Inputs'!F4153</x:f>
        <x:v>23045</x:v>
      </x:c>
      <x:c r="J12" s="25" t="n">
        <x:f>'Historical Inputs'!F4194</x:f>
        <x:v>23233</x:v>
      </x:c>
      <x:c r="K12" s="25" t="n">
        <x:f>'Historical Inputs'!F4235</x:f>
        <x:v>17156</x:v>
      </x:c>
      <x:c r="L12" s="25" t="n">
        <x:f>'Historical Inputs'!F4276</x:f>
        <x:v>17125</x:v>
      </x:c>
      <x:c r="M12" s="25" t="n">
        <x:f>'Historical Inputs'!F4317</x:f>
        <x:v>17125</x:v>
      </x:c>
      <x:c r="N12" s="26" t="str">
        <x:v>n.a.</x:v>
      </x:c>
      <x:c r="O12" s="27"/>
      <x:c r="P12" s="25" t="n">
        <x:f>'Historical Inputs'!F4358</x:f>
        <x:v>17125</x:v>
      </x:c>
      <x:c r="Q12" s="25" t="n">
        <x:f>'Historical Inputs'!F4399</x:f>
        <x:v>17125</x:v>
      </x:c>
      <x:c r="R12" s="27" t="n">
        <x:f>Q12</x:f>
        <x:v>17125</x:v>
      </x:c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 ht="24" customHeight="1">
      <x:c r="C13" s="2" t="str">
        <x:v>Other intangible assets excluding goodwill</x:v>
      </x:c>
      <x:c r="D13" s="2" t="str">
        <x:v>USDm</x:v>
      </x:c>
      <x:c r="E13" s="25" t="n">
        <x:f>IF(COUNT('Historical Inputs'!F3991,E12)=2,'Historical Inputs'!F3991-E12,'Historical Inputs'!F3990)</x:f>
        <x:v>711</x:v>
      </x:c>
      <x:c r="F13" s="25" t="n">
        <x:f>IF(COUNT('Historical Inputs'!F4032,F12)=2,'Historical Inputs'!F4032-F12,'Historical Inputs'!F4031)</x:f>
        <x:v>758</x:v>
      </x:c>
      <x:c r="G13" s="25" t="n">
        <x:f>IF(COUNT('Historical Inputs'!F4073,G12)=2,'Historical Inputs'!F4073-G12,'Historical Inputs'!F4072)</x:f>
        <x:v>3142</x:v>
      </x:c>
      <x:c r="H13" s="25" t="n">
        <x:f>IF(COUNT('Historical Inputs'!F4114,H12)=2,'Historical Inputs'!F4114-H12,'Historical Inputs'!F4113)</x:f>
        <x:v>2984</x:v>
      </x:c>
      <x:c r="I13" s="25" t="n">
        <x:f>IF(COUNT('Historical Inputs'!F4155,I12)=2,'Historical Inputs'!F4155-I12,'Historical Inputs'!F4154)</x:f>
        <x:v>3408</x:v>
      </x:c>
      <x:c r="J13" s="25" t="n">
        <x:f>IF(COUNT('Historical Inputs'!F4196,J12)=2,'Historical Inputs'!F4196-J12,'Historical Inputs'!F4195)</x:f>
        <x:v>2313</x:v>
      </x:c>
      <x:c r="K13" s="25" t="n">
        <x:f>IF(COUNT('Historical Inputs'!F4237,K12)=2,'Historical Inputs'!F4237-K12,'Historical Inputs'!F4236)</x:f>
        <x:v>1909</x:v>
      </x:c>
      <x:c r="L13" s="25" t="n">
        <x:f>IF(COUNT('Historical Inputs'!F4278,L12)=2,'Historical Inputs'!F4278-L12,'Historical Inputs'!F4277)</x:f>
        <x:v>1550</x:v>
      </x:c>
      <x:c r="M13" s="25" t="n">
        <x:f>IF(COUNT('Historical Inputs'!F4319,M12)=2,'Historical Inputs'!F4319-M12,'Historical Inputs'!F4318)</x:f>
        <x:v>1256</x:v>
      </x:c>
      <x:c r="N13" s="26" t="str">
        <x:v>n.a.</x:v>
      </x:c>
      <x:c r="O13" s="27"/>
      <x:c r="P13" s="25" t="n">
        <x:f>IF(COUNT('Historical Inputs'!F4360,P12)=2,'Historical Inputs'!F4360-P12,'Historical Inputs'!F4359)</x:f>
        <x:v>1399</x:v>
      </x:c>
      <x:c r="Q13" s="25" t="n">
        <x:f>IF(COUNT('Historical Inputs'!F4401,Q12)=2,'Historical Inputs'!F4401-Q12,'Historical Inputs'!F4400)</x:f>
        <x:v>1130</x:v>
      </x:c>
      <x:c r="R13" s="27" t="n">
        <x:f>Q13</x:f>
        <x:v>1130</x:v>
      </x:c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 ht="24" customHeight="1">
      <x:c r="C14" s="2" t="str">
        <x:v>TCE straight subtraction</x:v>
      </x:c>
      <x:c r="D14" s="2" t="str">
        <x:v>USDm</x:v>
      </x:c>
      <x:c r="E14" s="27" t="str">
        <x:f>IF(COUNT(E11,E12,E13)=3,E11-E12-E13,"n.a.")</x:f>
        <x:v>n.a.</x:v>
      </x:c>
      <x:c r="F14" s="27" t="str">
        <x:f>IF(COUNT(F11,F12,F13)=3,F11-F12-F13,"n.a.")</x:f>
        <x:v>n.a.</x:v>
      </x:c>
      <x:c r="G14" s="27" t="str">
        <x:f>IF(COUNT(G11,G12,G13)=3,G11-G12-G13,"n.a.")</x:f>
        <x:v>n.a.</x:v>
      </x:c>
      <x:c r="H14" s="27" t="str">
        <x:f>IF(COUNT(H11,H12,H13)=3,H11-H12-H13,"n.a.")</x:f>
        <x:v>n.a.</x:v>
      </x:c>
      <x:c r="I14" s="27" t="str">
        <x:f>IF(COUNT(I11,I12,I13)=3,I11-I12-I13,"n.a.")</x:f>
        <x:v>n.a.</x:v>
      </x:c>
      <x:c r="J14" s="27" t="str">
        <x:f>IF(COUNT(J11,J12,J13)=3,J11-J12-J13,"n.a.")</x:f>
        <x:v>n.a.</x:v>
      </x:c>
      <x:c r="K14" s="27" t="str">
        <x:f>IF(COUNT(K11,K12,K13)=3,K11-K12-K13,"n.a.")</x:f>
        <x:v>n.a.</x:v>
      </x:c>
      <x:c r="L14" s="27" t="n">
        <x:f>IF(COUNT(L11,L12,L13)=3,L11-L12-L13,"n.a.")</x:f>
        <x:v>39097</x:v>
      </x:c>
      <x:c r="M14" s="27" t="n">
        <x:f>IF(COUNT(M11,M12,M13)=3,M11-M12-M13,"n.a.")</x:f>
        <x:v>41892</x:v>
      </x:c>
      <x:c r="N14" s="26" t="str">
        <x:v>n.a.</x:v>
      </x:c>
      <x:c r="O14" s="27"/>
      <x:c r="P14" s="27" t="n">
        <x:f>IF(COUNT(P11,P12,P13)=3,P11-P12-P13,"n.a.")</x:f>
        <x:v>40409</x:v>
      </x:c>
      <x:c r="Q14" s="27" t="n">
        <x:f>IF(COUNT(Q11,Q12,Q13)=3,Q11-Q12-Q13,"n.a.")</x:f>
        <x:v>40429</x:v>
      </x:c>
      <x:c r="R14" s="27" t="n">
        <x:f>Q14</x:f>
        <x:v>40429</x:v>
      </x:c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 ht="24" customHeight="1">
      <x:c r="C15" s="2" t="str">
        <x:v>Selected tangible common equity</x:v>
      </x:c>
      <x:c r="D15" s="2" t="str">
        <x:v>USDm</x:v>
      </x:c>
      <x:c r="E15" s="25" t="str">
        <x:f>IF(ISNUMBER('Historical Inputs'!F4024),'Historical Inputs'!F4024,IF(COUNT(E18,E16)=2,E18*E16,"n.a."))</x:f>
        <x:v>n.a.</x:v>
      </x:c>
      <x:c r="F15" s="25" t="str">
        <x:f>IF(ISNUMBER('Historical Inputs'!F4065),'Historical Inputs'!F4065,IF(COUNT(F18,F16)=2,F18*F16,"n.a."))</x:f>
        <x:v>n.a.</x:v>
      </x:c>
      <x:c r="G15" s="25" t="str">
        <x:f>IF(ISNUMBER('Historical Inputs'!F4106),'Historical Inputs'!F4106,IF(COUNT(G18,G16)=2,G18*G16,"n.a."))</x:f>
        <x:v>n.a.</x:v>
      </x:c>
      <x:c r="H15" s="25" t="str">
        <x:f>IF(ISNUMBER('Historical Inputs'!F4147),'Historical Inputs'!F4147,IF(COUNT(H18,H16)=2,H18*H16,"n.a."))</x:f>
        <x:v>n.a.</x:v>
      </x:c>
      <x:c r="I15" s="25" t="str">
        <x:f>IF(ISNUMBER('Historical Inputs'!F4188),'Historical Inputs'!F4188,IF(COUNT(I18,I16)=2,I18*I16,"n.a."))</x:f>
        <x:v>n.a.</x:v>
      </x:c>
      <x:c r="J15" s="25" t="str">
        <x:f>IF(ISNUMBER('Historical Inputs'!F4229),'Historical Inputs'!F4229,IF(COUNT(J18,J16)=2,J18*J16,"n.a."))</x:f>
        <x:v>n.a.</x:v>
      </x:c>
      <x:c r="K15" s="25" t="str">
        <x:f>IF(ISNUMBER('Historical Inputs'!F4270),'Historical Inputs'!F4270,IF(COUNT(K18,K16)=2,K18*K16,"n.a."))</x:f>
        <x:v>n.a.</x:v>
      </x:c>
      <x:c r="L15" s="25" t="n">
        <x:f>IF(ISNUMBER('Historical Inputs'!F4311),'Historical Inputs'!F4311,IF(COUNT(L18,L16)=2,L18*L16,"n.a."))</x:f>
        <x:v>39097</x:v>
      </x:c>
      <x:c r="M15" s="25" t="n">
        <x:f>IF(ISNUMBER('Historical Inputs'!F4352),'Historical Inputs'!F4352,IF(COUNT(M18,M16)=2,M18*M16,"n.a."))</x:f>
        <x:v>41892</x:v>
      </x:c>
      <x:c r="N15" s="26" t="str">
        <x:v>n.a.</x:v>
      </x:c>
      <x:c r="O15" s="27"/>
      <x:c r="P15" s="25" t="n">
        <x:f>IF(ISNUMBER('Historical Inputs'!F4393),'Historical Inputs'!F4393,IF(COUNT(P18,P16)=2,P18*P16,"n.a."))</x:f>
        <x:v>40409</x:v>
      </x:c>
      <x:c r="Q15" s="25" t="n">
        <x:f>IF(ISNUMBER('Historical Inputs'!F4434),'Historical Inputs'!F4434,IF(COUNT(Q18,Q16)=2,Q18*Q16,"n.a."))</x:f>
        <x:v>40429.00000000001</x:v>
      </x:c>
      <x:c r="R15" s="27" t="n">
        <x:f>Q15</x:f>
        <x:v>40429.00000000001</x:v>
      </x:c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 ht="24" customHeight="1">
      <x:c r="C16" s="2" t="str">
        <x:v>Period-end common shares</x:v>
      </x:c>
      <x:c r="D16" s="2" t="str">
        <x:v>million</x:v>
      </x:c>
      <x:c r="E16" s="25" t="n">
        <x:f>IF(ISNUMBER('Historical Inputs'!F3992),'Historical Inputs'!F3992,IF(COUNT('Historical Inputs'!F3993,'Historical Inputs'!F3994)=2,'Historical Inputs'!F3993-'Historical Inputs'!F3994,"n.a."))</x:f>
        <x:v>782.006</x:v>
      </x:c>
      <x:c r="F16" s="25" t="n">
        <x:f>IF(ISNUMBER('Historical Inputs'!F4033),'Historical Inputs'!F4033,IF(COUNT('Historical Inputs'!F4034,'Historical Inputs'!F4035)=2,'Historical Inputs'!F4034-'Historical Inputs'!F4035,"n.a."))</x:f>
        <x:v>763.326</x:v>
      </x:c>
      <x:c r="G16" s="25" t="n">
        <x:f>IF(ISNUMBER('Historical Inputs'!F4074),'Historical Inputs'!F4074,IF(COUNT('Historical Inputs'!F4075,'Historical Inputs'!F4076)=2,'Historical Inputs'!F4075-'Historical Inputs'!F4076,"n.a."))</x:f>
        <x:v>1342.166</x:v>
      </x:c>
      <x:c r="H16" s="25" t="n">
        <x:f>IF(ISNUMBER('Historical Inputs'!F4115),'Historical Inputs'!F4115,IF(COUNT('Historical Inputs'!F4116,'Historical Inputs'!F4117)=2,'Historical Inputs'!F4116-'Historical Inputs'!F4117,"n.a."))</x:f>
        <x:v>1348.961</x:v>
      </x:c>
      <x:c r="I16" s="25" t="n">
        <x:f>IF(ISNUMBER('Historical Inputs'!F4156),'Historical Inputs'!F4156,IF(COUNT('Historical Inputs'!F4157,'Historical Inputs'!F4158)=2,'Historical Inputs'!F4157-'Historical Inputs'!F4158,"n.a."))</x:f>
        <x:v>1327.818</x:v>
      </x:c>
      <x:c r="J16" s="25" t="n">
        <x:f>IF(ISNUMBER('Historical Inputs'!F4197),'Historical Inputs'!F4197,IF(COUNT('Historical Inputs'!F4198,'Historical Inputs'!F4199)=2,'Historical Inputs'!F4198-'Historical Inputs'!F4199,"n.a."))</x:f>
        <x:v>1326.829</x:v>
      </x:c>
      <x:c r="K16" s="25" t="n">
        <x:f>IF(ISNUMBER('Historical Inputs'!F4238),'Historical Inputs'!F4238,IF(COUNT('Historical Inputs'!F4239,'Historical Inputs'!F4240)=2,'Historical Inputs'!F4239-'Historical Inputs'!F4240,"n.a."))</x:f>
        <x:v>1333.743</x:v>
      </x:c>
      <x:c r="L16" s="25" t="n">
        <x:f>IF(ISNUMBER('Historical Inputs'!F4279),'Historical Inputs'!F4279,IF(COUNT('Historical Inputs'!F4280,'Historical Inputs'!F4281)=2,'Historical Inputs'!F4280-'Historical Inputs'!F4281,"n.a."))</x:f>
        <x:v>1315.936</x:v>
      </x:c>
      <x:c r="M16" s="25" t="n">
        <x:f>IF(ISNUMBER('Historical Inputs'!F4320),'Historical Inputs'!F4320,IF(COUNT('Historical Inputs'!F4321,'Historical Inputs'!F4322)=2,'Historical Inputs'!F4321-'Historical Inputs'!F4322,"n.a."))</x:f>
        <x:v>1262.47</x:v>
      </x:c>
      <x:c r="N16" s="26" t="str">
        <x:v>n.a.</x:v>
      </x:c>
      <x:c r="O16" s="27"/>
      <x:c r="P16" s="25" t="n">
        <x:f>IF(ISNUMBER('Historical Inputs'!F4361),'Historical Inputs'!F4361,IF(COUNT('Historical Inputs'!F4362,'Historical Inputs'!F4363)=2,'Historical Inputs'!F4362-'Historical Inputs'!F4363,"n.a."))</x:f>
        <x:v>1289.435</x:v>
      </x:c>
      <x:c r="Q16" s="25" t="n">
        <x:f>IF(ISNUMBER('Historical Inputs'!F4402),'Historical Inputs'!F4402,IF(COUNT('Historical Inputs'!F4403,'Historical Inputs'!F4404)=2,'Historical Inputs'!F4403-'Historical Inputs'!F4404,"n.a."))</x:f>
        <x:v>1221.626</x:v>
      </x:c>
      <x:c r="R16" s="27" t="n">
        <x:f>Q16</x:f>
        <x:v>1221.626</x:v>
      </x:c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 ht="24" customHeight="1">
      <x:c r="C17" s="2" t="str">
        <x:v>Selected book value per share</x:v>
      </x:c>
      <x:c r="D17" s="2" t="str">
        <x:v>USD/share</x:v>
      </x:c>
      <x:c r="E17" s="29" t="str">
        <x:f>IF(ISNUMBER('Historical Inputs'!F4022),'Historical Inputs'!F4022,IF(COUNT(E11,E16)=2,E11/E16,"n.a."))</x:f>
        <x:v>n.a.</x:v>
      </x:c>
      <x:c r="F17" s="29" t="str">
        <x:f>IF(ISNUMBER('Historical Inputs'!F4063),'Historical Inputs'!F4063,IF(COUNT(F11,F16)=2,F11/F16,"n.a."))</x:f>
        <x:v>n.a.</x:v>
      </x:c>
      <x:c r="G17" s="29" t="str">
        <x:f>IF(ISNUMBER('Historical Inputs'!F4104),'Historical Inputs'!F4104,IF(COUNT(G11,G16)=2,G11/G16,"n.a."))</x:f>
        <x:v>n.a.</x:v>
      </x:c>
      <x:c r="H17" s="29" t="str">
        <x:f>IF(ISNUMBER('Historical Inputs'!F4145),'Historical Inputs'!F4145,IF(COUNT(H11,H16)=2,H11/H16,"n.a."))</x:f>
        <x:v>n.a.</x:v>
      </x:c>
      <x:c r="I17" s="29" t="str">
        <x:f>IF(ISNUMBER('Historical Inputs'!F4186),'Historical Inputs'!F4186,IF(COUNT(I11,I16)=2,I11/I16,"n.a."))</x:f>
        <x:v>n.a.</x:v>
      </x:c>
      <x:c r="J17" s="29" t="str">
        <x:f>IF(ISNUMBER('Historical Inputs'!F4227),'Historical Inputs'!F4227,IF(COUNT(J11,J16)=2,J11/J16,"n.a."))</x:f>
        <x:v>n.a.</x:v>
      </x:c>
      <x:c r="K17" s="29" t="str">
        <x:f>IF(ISNUMBER('Historical Inputs'!F4268),'Historical Inputs'!F4268,IF(COUNT(K11,K16)=2,K11/K16,"n.a."))</x:f>
        <x:v>n.a.</x:v>
      </x:c>
      <x:c r="L17" s="29" t="n">
        <x:f>IF(ISNUMBER('Historical Inputs'!F4309),'Historical Inputs'!F4309,IF(COUNT(L11,L16)=2,L11/L16,"n.a."))</x:f>
        <x:v>43.90183109208959</x:v>
      </x:c>
      <x:c r="M17" s="29" t="n">
        <x:f>IF(ISNUMBER('Historical Inputs'!F4350),'Historical Inputs'!F4350,IF(COUNT(M11,M16)=2,M11/M16,"n.a."))</x:f>
        <x:v>47.742124565336205</x:v>
      </x:c>
      <x:c r="N17" s="30" t="str">
        <x:v>n.a.</x:v>
      </x:c>
      <x:c r="O17" s="31"/>
      <x:c r="P17" s="29" t="n">
        <x:f>IF(ISNUMBER('Historical Inputs'!F4391),'Historical Inputs'!F4391,IF(COUNT(P11,P16)=2,P11/P16,"n.a."))</x:f>
        <x:v>45.70451399256264</x:v>
      </x:c>
      <x:c r="Q17" s="29" t="n">
        <x:f>IF(ISNUMBER('Historical Inputs'!F4432),'Historical Inputs'!F4432,IF(COUNT(Q11,Q16)=2,Q11/Q16,"n.a."))</x:f>
        <x:v>48.037615440404835</x:v>
      </x:c>
      <x:c r="R17" s="31" t="n">
        <x:f>Q17</x:f>
        <x:v>48.037615440404835</x:v>
      </x:c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 ht="24" customHeight="1">
      <x:c r="C18" s="2" t="str">
        <x:v>Selected tangible book per share</x:v>
      </x:c>
      <x:c r="D18" s="2" t="str">
        <x:v>USD/share</x:v>
      </x:c>
      <x:c r="E18" s="29" t="str">
        <x:f>IF(ISNUMBER('Historical Inputs'!F4023),'Historical Inputs'!F4023,IF(COUNT('Historical Inputs'!F4024,E16)=2,'Historical Inputs'!F4024/E16,IF(COUNT(E14,E16)=2,E14/E16,"n.a.")))</x:f>
        <x:v>n.a.</x:v>
      </x:c>
      <x:c r="F18" s="29" t="str">
        <x:f>IF(ISNUMBER('Historical Inputs'!F4064),'Historical Inputs'!F4064,IF(COUNT('Historical Inputs'!F4065,F16)=2,'Historical Inputs'!F4065/F16,IF(COUNT(F14,F16)=2,F14/F16,"n.a.")))</x:f>
        <x:v>n.a.</x:v>
      </x:c>
      <x:c r="G18" s="29" t="str">
        <x:f>IF(ISNUMBER('Historical Inputs'!F4105),'Historical Inputs'!F4105,IF(COUNT('Historical Inputs'!F4106,G16)=2,'Historical Inputs'!F4106/G16,IF(COUNT(G14,G16)=2,G14/G16,"n.a.")))</x:f>
        <x:v>n.a.</x:v>
      </x:c>
      <x:c r="H18" s="29" t="str">
        <x:f>IF(ISNUMBER('Historical Inputs'!F4146),'Historical Inputs'!F4146,IF(COUNT('Historical Inputs'!F4147,H16)=2,'Historical Inputs'!F4147/H16,IF(COUNT(H14,H16)=2,H14/H16,"n.a.")))</x:f>
        <x:v>n.a.</x:v>
      </x:c>
      <x:c r="I18" s="29" t="str">
        <x:f>IF(ISNUMBER('Historical Inputs'!F4187),'Historical Inputs'!F4187,IF(COUNT('Historical Inputs'!F4188,I16)=2,'Historical Inputs'!F4188/I16,IF(COUNT(I14,I16)=2,I14/I16,"n.a.")))</x:f>
        <x:v>n.a.</x:v>
      </x:c>
      <x:c r="J18" s="29" t="str">
        <x:f>IF(ISNUMBER('Historical Inputs'!F4228),'Historical Inputs'!F4228,IF(COUNT('Historical Inputs'!F4229,J16)=2,'Historical Inputs'!F4229/J16,IF(COUNT(J14,J16)=2,J14/J16,"n.a.")))</x:f>
        <x:v>n.a.</x:v>
      </x:c>
      <x:c r="K18" s="29" t="str">
        <x:f>IF(ISNUMBER('Historical Inputs'!F4269),'Historical Inputs'!F4269,IF(COUNT('Historical Inputs'!F4270,K16)=2,'Historical Inputs'!F4270/K16,IF(COUNT(K14,K16)=2,K14/K16,"n.a.")))</x:f>
        <x:v>n.a.</x:v>
      </x:c>
      <x:c r="L18" s="29" t="n">
        <x:f>IF(ISNUMBER('Historical Inputs'!F4310),'Historical Inputs'!F4310,IF(COUNT('Historical Inputs'!F4311,L16)=2,'Historical Inputs'!F4311/L16,IF(COUNT(L14,L16)=2,L14/L16,"n.a.")))</x:f>
        <x:v>29.710411448581088</x:v>
      </x:c>
      <x:c r="M18" s="29" t="n">
        <x:f>IF(ISNUMBER('Historical Inputs'!F4351),'Historical Inputs'!F4351,IF(COUNT('Historical Inputs'!F4352,M16)=2,'Historical Inputs'!F4352/M16,IF(COUNT(M14,M16)=2,M14/M16,"n.a.")))</x:f>
        <x:v>33.18257067494673</x:v>
      </x:c>
      <x:c r="N18" s="30" t="str">
        <x:v>n.a.</x:v>
      </x:c>
      <x:c r="O18" s="31"/>
      <x:c r="P18" s="29" t="n">
        <x:f>IF(ISNUMBER('Historical Inputs'!F4392),'Historical Inputs'!F4392,IF(COUNT('Historical Inputs'!F4393,P16)=2,'Historical Inputs'!F4393/P16,IF(COUNT(P14,P16)=2,P14/P16,"n.a.")))</x:f>
        <x:v>31.338531992694477</x:v>
      </x:c>
      <x:c r="Q18" s="29" t="n">
        <x:f>IF(ISNUMBER('Historical Inputs'!F4433),'Historical Inputs'!F4433,IF(COUNT('Historical Inputs'!F4434,Q16)=2,'Historical Inputs'!F4434/Q16,IF(COUNT(Q14,Q16)=2,Q14/Q16,"n.a.")))</x:f>
        <x:v>33.094416785497366</x:v>
      </x:c>
      <x:c r="R18" s="31" t="n">
        <x:f>Q18</x:f>
        <x:v>33.094416785497366</x:v>
      </x:c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 ht="24" customHeight="1">
      <x:c r="C19" s="2" t="str">
        <x:v>Reported common book value per share</x:v>
      </x:c>
      <x:c r="D19" s="2" t="str">
        <x:v>USD/share</x:v>
      </x:c>
      <x:c r="E19" s="29" t="str">
        <x:f>'Historical Inputs'!F4022</x:f>
        <x:v>n.a.</x:v>
      </x:c>
      <x:c r="F19" s="29" t="str">
        <x:f>'Historical Inputs'!F4063</x:f>
        <x:v>n.a.</x:v>
      </x:c>
      <x:c r="G19" s="29" t="str">
        <x:f>'Historical Inputs'!F4104</x:f>
        <x:v>n.a.</x:v>
      </x:c>
      <x:c r="H19" s="29" t="str">
        <x:f>'Historical Inputs'!F4145</x:f>
        <x:v>n.a.</x:v>
      </x:c>
      <x:c r="I19" s="29" t="str">
        <x:f>'Historical Inputs'!F4186</x:f>
        <x:v>n.a.</x:v>
      </x:c>
      <x:c r="J19" s="29" t="str">
        <x:f>'Historical Inputs'!F4227</x:f>
        <x:v>n.a.</x:v>
      </x:c>
      <x:c r="K19" s="29" t="str">
        <x:f>'Historical Inputs'!F4268</x:f>
        <x:v>n.a.</x:v>
      </x:c>
      <x:c r="L19" s="29" t="str">
        <x:f>'Historical Inputs'!F4309</x:f>
        <x:v>n.a.</x:v>
      </x:c>
      <x:c r="M19" s="29" t="str">
        <x:f>'Historical Inputs'!F4350</x:f>
        <x:v>n.a.</x:v>
      </x:c>
      <x:c r="N19" s="30" t="str">
        <x:v>n.a.</x:v>
      </x:c>
      <x:c r="O19" s="31"/>
      <x:c r="P19" s="29" t="str">
        <x:f>'Historical Inputs'!F4391</x:f>
        <x:v>n.a.</x:v>
      </x:c>
      <x:c r="Q19" s="29" t="str">
        <x:f>'Historical Inputs'!F4432</x:f>
        <x:v>n.a.</x:v>
      </x:c>
      <x:c r="R19" s="31" t="str">
        <x:f>Q19</x:f>
        <x:v>n.a.</x:v>
      </x:c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 ht="24" customHeight="1">
      <x:c r="C20" s="2" t="str">
        <x:v>Reported tangible book value per share</x:v>
      </x:c>
      <x:c r="D20" s="2" t="str">
        <x:v>USD/share</x:v>
      </x:c>
      <x:c r="E20" s="29" t="str">
        <x:f>'Historical Inputs'!F4023</x:f>
        <x:v>n.a.</x:v>
      </x:c>
      <x:c r="F20" s="29" t="str">
        <x:f>'Historical Inputs'!F4064</x:f>
        <x:v>n.a.</x:v>
      </x:c>
      <x:c r="G20" s="29" t="str">
        <x:f>'Historical Inputs'!F4105</x:f>
        <x:v>n.a.</x:v>
      </x:c>
      <x:c r="H20" s="29" t="str">
        <x:f>'Historical Inputs'!F4146</x:f>
        <x:v>n.a.</x:v>
      </x:c>
      <x:c r="I20" s="29" t="str">
        <x:f>'Historical Inputs'!F4187</x:f>
        <x:v>n.a.</x:v>
      </x:c>
      <x:c r="J20" s="29" t="str">
        <x:f>'Historical Inputs'!F4228</x:f>
        <x:v>n.a.</x:v>
      </x:c>
      <x:c r="K20" s="29" t="str">
        <x:f>'Historical Inputs'!F4269</x:f>
        <x:v>n.a.</x:v>
      </x:c>
      <x:c r="L20" s="29" t="str">
        <x:f>'Historical Inputs'!F4310</x:f>
        <x:v>n.a.</x:v>
      </x:c>
      <x:c r="M20" s="29" t="str">
        <x:f>'Historical Inputs'!F4351</x:f>
        <x:v>n.a.</x:v>
      </x:c>
      <x:c r="N20" s="30" t="str">
        <x:v>n.a.</x:v>
      </x:c>
      <x:c r="O20" s="31"/>
      <x:c r="P20" s="29" t="str">
        <x:f>'Historical Inputs'!F4392</x:f>
        <x:v>n.a.</x:v>
      </x:c>
      <x:c r="Q20" s="29" t="str">
        <x:f>'Historical Inputs'!F4433</x:f>
        <x:v>n.a.</x:v>
      </x:c>
      <x:c r="R20" s="31" t="str">
        <x:f>Q20</x:f>
        <x:v>n.a.</x:v>
      </x:c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 ht="24" customHeight="1">
      <x:c r="C21" s="2" t="str">
        <x:v>Gross loans and leases selected definition</x:v>
      </x:c>
      <x:c r="D21" s="2" t="str">
        <x:v>USDm</x:v>
      </x:c>
      <x:c r="E21" s="25" t="n">
        <x:f>'Historical Inputs'!F3996</x:f>
        <x:v>143701</x:v>
      </x:c>
      <x:c r="F21" s="25" t="n">
        <x:f>'Historical Inputs'!F4037</x:f>
        <x:v>149013</x:v>
      </x:c>
      <x:c r="G21" s="25" t="n">
        <x:f>'Historical Inputs'!F4078</x:f>
        <x:v>299842</x:v>
      </x:c>
      <x:c r="H21" s="25" t="n">
        <x:f>'Historical Inputs'!F4119</x:f>
        <x:v>299734</x:v>
      </x:c>
      <x:c r="I21" s="25" t="n">
        <x:f>'Historical Inputs'!F4160</x:f>
        <x:v>289513</x:v>
      </x:c>
      <x:c r="J21" s="25" t="n">
        <x:f>'Historical Inputs'!F4201</x:f>
        <x:v>325991</x:v>
      </x:c>
      <x:c r="K21" s="25" t="n">
        <x:f>'Historical Inputs'!F4242</x:f>
        <x:v>312061</x:v>
      </x:c>
      <x:c r="L21" s="25" t="n">
        <x:f>'Historical Inputs'!F4283</x:f>
        <x:v>306383</x:v>
      </x:c>
      <x:c r="M21" s="25" t="n">
        <x:f>'Historical Inputs'!F4324</x:f>
        <x:v>328595</x:v>
      </x:c>
      <x:c r="N21" s="26" t="str">
        <x:v>n.a.</x:v>
      </x:c>
      <x:c r="O21" s="27"/>
      <x:c r="P21" s="25" t="n">
        <x:f>'Historical Inputs'!F4365</x:f>
        <x:v>318796</x:v>
      </x:c>
      <x:c r="Q21" s="25" t="n">
        <x:f>'Historical Inputs'!F4406</x:f>
        <x:v>329796</x:v>
      </x:c>
      <x:c r="R21" s="27" t="n">
        <x:f>Q21</x:f>
        <x:v>329796</x:v>
      </x:c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 ht="24" customHeight="1">
      <x:c r="C22" s="2" t="str">
        <x:v>Net loans after allowance selected definition</x:v>
      </x:c>
      <x:c r="D22" s="2" t="str">
        <x:v>USDm</x:v>
      </x:c>
      <x:c r="E22" s="25" t="n">
        <x:f>'Historical Inputs'!F3997</x:f>
        <x:v>142211</x:v>
      </x:c>
      <x:c r="F22" s="25" t="n">
        <x:f>'Historical Inputs'!F4038</x:f>
        <x:v>147455</x:v>
      </x:c>
      <x:c r="G22" s="25" t="n">
        <x:f>'Historical Inputs'!F4079</x:f>
        <x:v>298293</x:v>
      </x:c>
      <x:c r="H22" s="25" t="n">
        <x:f>'Historical Inputs'!F4120</x:f>
        <x:v>293899</x:v>
      </x:c>
      <x:c r="I22" s="25" t="n">
        <x:f>'Historical Inputs'!F4161</x:f>
        <x:v>285078</x:v>
      </x:c>
      <x:c r="J22" s="25" t="n">
        <x:f>'Historical Inputs'!F4202</x:f>
        <x:v>321614</x:v>
      </x:c>
      <x:c r="K22" s="25" t="n">
        <x:f>'Historical Inputs'!F4243</x:f>
        <x:v>307263</x:v>
      </x:c>
      <x:c r="L22" s="25" t="n">
        <x:f>'Historical Inputs'!F4284</x:f>
        <x:v>301526</x:v>
      </x:c>
      <x:c r="M22" s="25" t="n">
        <x:f>'Historical Inputs'!F4325</x:f>
        <x:v>323565</x:v>
      </x:c>
      <x:c r="N22" s="26" t="str">
        <x:v>n.a.</x:v>
      </x:c>
      <x:c r="O22" s="27"/>
      <x:c r="P22" s="25" t="n">
        <x:f>'Historical Inputs'!F4366</x:f>
        <x:v>313897</x:v>
      </x:c>
      <x:c r="Q22" s="25" t="n">
        <x:f>'Historical Inputs'!F4407</x:f>
        <x:v>324813</x:v>
      </x:c>
      <x:c r="R22" s="27" t="n">
        <x:f>Q22</x:f>
        <x:v>324813</x:v>
      </x:c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 ht="24" customHeight="1">
      <x:c r="C23" s="2" t="str">
        <x:v>Loan allowance for credit losses</x:v>
      </x:c>
      <x:c r="D23" s="2" t="str">
        <x:v>USDm</x:v>
      </x:c>
      <x:c r="E23" s="25" t="str">
        <x:f>'Historical Inputs'!F3998</x:f>
        <x:v>n.a.</x:v>
      </x:c>
      <x:c r="F23" s="25" t="str">
        <x:f>'Historical Inputs'!F4039</x:f>
        <x:v>n.a.</x:v>
      </x:c>
      <x:c r="G23" s="25" t="str">
        <x:f>'Historical Inputs'!F4080</x:f>
        <x:v>n.a.</x:v>
      </x:c>
      <x:c r="H23" s="25" t="str">
        <x:f>'Historical Inputs'!F4121</x:f>
        <x:v>n.a.</x:v>
      </x:c>
      <x:c r="I23" s="25" t="str">
        <x:f>'Historical Inputs'!F4162</x:f>
        <x:v>n.a.</x:v>
      </x:c>
      <x:c r="J23" s="25" t="str">
        <x:f>'Historical Inputs'!F4203</x:f>
        <x:v>n.a.</x:v>
      </x:c>
      <x:c r="K23" s="25" t="n">
        <x:f>'Historical Inputs'!F4244</x:f>
        <x:v>4798</x:v>
      </x:c>
      <x:c r="L23" s="25" t="n">
        <x:f>'Historical Inputs'!F4285</x:f>
        <x:v>4857</x:v>
      </x:c>
      <x:c r="M23" s="25" t="n">
        <x:f>'Historical Inputs'!F4326</x:f>
        <x:v>5030</x:v>
      </x:c>
      <x:c r="N23" s="26" t="str">
        <x:v>n.a.</x:v>
      </x:c>
      <x:c r="O23" s="27"/>
      <x:c r="P23" s="25" t="n">
        <x:f>'Historical Inputs'!F4367</x:f>
        <x:v>4899</x:v>
      </x:c>
      <x:c r="Q23" s="25" t="n">
        <x:f>'Historical Inputs'!F4408</x:f>
        <x:v>4983</x:v>
      </x:c>
      <x:c r="R23" s="27" t="n">
        <x:f>Q23</x:f>
        <x:v>4983</x:v>
      </x:c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 ht="24" customHeight="1">
      <x:c r="C24" s="2" t="str">
        <x:v>Deposits</x:v>
      </x:c>
      <x:c r="D24" s="2" t="str">
        <x:v>USDm</x:v>
      </x:c>
      <x:c r="E24" s="25" t="n">
        <x:f>IF(ISNUMBER('Historical Inputs'!F3995),'Historical Inputs'!F3995,IF(COUNT('Historical Inputs'!T3995:U3995)=2,SUM('Historical Inputs'!T3995:U3995),"n.a."))</x:f>
        <x:v>157371</x:v>
      </x:c>
      <x:c r="F24" s="25" t="n">
        <x:f>IF(ISNUMBER('Historical Inputs'!F4036),'Historical Inputs'!F4036,IF(COUNT('Historical Inputs'!T4036:U4036)=2,SUM('Historical Inputs'!T4036:U4036),"n.a."))</x:f>
        <x:v>161199</x:v>
      </x:c>
      <x:c r="G24" s="25" t="n">
        <x:f>IF(ISNUMBER('Historical Inputs'!F4077),'Historical Inputs'!F4077,IF(COUNT('Historical Inputs'!T4077:U4077)=2,SUM('Historical Inputs'!T4077:U4077),"n.a."))</x:f>
        <x:v>334727</x:v>
      </x:c>
      <x:c r="H24" s="25" t="n">
        <x:f>IF(ISNUMBER('Historical Inputs'!F4118),'Historical Inputs'!F4118,IF(COUNT('Historical Inputs'!T4118:U4118)=2,SUM('Historical Inputs'!T4118:U4118),"n.a."))</x:f>
        <x:v>381077</x:v>
      </x:c>
      <x:c r="I24" s="25" t="n">
        <x:f>IF(ISNUMBER('Historical Inputs'!F4159),'Historical Inputs'!F4159,IF(COUNT('Historical Inputs'!T4159:U4159)=2,SUM('Historical Inputs'!T4159:U4159),"n.a."))</x:f>
        <x:v>416488</x:v>
      </x:c>
      <x:c r="J24" s="25" t="n">
        <x:f>IF(ISNUMBER('Historical Inputs'!F4200),'Historical Inputs'!F4200,IF(COUNT('Historical Inputs'!T4200:U4200)=2,SUM('Historical Inputs'!T4200:U4200),"n.a."))</x:f>
        <x:v>413495</x:v>
      </x:c>
      <x:c r="K24" s="25" t="n">
        <x:f>IF(ISNUMBER('Historical Inputs'!F4241),'Historical Inputs'!F4241,IF(COUNT('Historical Inputs'!T4241:U4241)=2,SUM('Historical Inputs'!T4241:U4241),"n.a."))</x:f>
        <x:v>395865</x:v>
      </x:c>
      <x:c r="L24" s="25" t="n">
        <x:f>IF(ISNUMBER('Historical Inputs'!F4282),'Historical Inputs'!F4282,IF(COUNT('Historical Inputs'!T4282:U4282)=2,SUM('Historical Inputs'!T4282:U4282),"n.a."))</x:f>
        <x:v>390524</x:v>
      </x:c>
      <x:c r="M24" s="25" t="n">
        <x:f>IF(ISNUMBER('Historical Inputs'!F4323),'Historical Inputs'!F4323,IF(COUNT('Historical Inputs'!T4323:U4323)=2,SUM('Historical Inputs'!T4323:U4323),"n.a."))</x:f>
        <x:v>400398</x:v>
      </x:c>
      <x:c r="N24" s="26" t="str">
        <x:v>n.a.</x:v>
      </x:c>
      <x:c r="O24" s="27"/>
      <x:c r="P24" s="25" t="n">
        <x:f>IF(ISNUMBER('Historical Inputs'!F4364),'Historical Inputs'!F4364,IF(COUNT('Historical Inputs'!T4364:U4364)=2,SUM('Historical Inputs'!T4364:U4364),"n.a."))</x:f>
        <x:v>406122</x:v>
      </x:c>
      <x:c r="Q24" s="25" t="n">
        <x:f>IF(ISNUMBER('Historical Inputs'!F4405),'Historical Inputs'!F4405,IF(COUNT('Historical Inputs'!T4405:U4405)=2,SUM('Historical Inputs'!T4405:U4405),"n.a."))</x:f>
        <x:v>409379</x:v>
      </x:c>
      <x:c r="R24" s="27" t="n">
        <x:f>Q24</x:f>
        <x:v>409379</x:v>
      </x:c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 ht="24" customHeight="1">
      <x:c r="C25" s="2" t="str">
        <x:v>Cash</x:v>
      </x:c>
      <x:c r="D25" s="2" t="str">
        <x:v>USDm</x:v>
      </x:c>
      <x:c r="E25" s="25" t="n">
        <x:f>'Historical Inputs'!F4000</x:f>
        <x:v>2956</x:v>
      </x:c>
      <x:c r="F25" s="25" t="n">
        <x:f>'Historical Inputs'!F4041</x:f>
        <x:v>3844</x:v>
      </x:c>
      <x:c r="G25" s="25" t="n">
        <x:f>'Historical Inputs'!F4082</x:f>
        <x:v>19065</x:v>
      </x:c>
      <x:c r="H25" s="25" t="n">
        <x:f>'Historical Inputs'!F4123</x:f>
        <x:v>18868</x:v>
      </x:c>
      <x:c r="I25" s="25" t="n">
        <x:f>'Historical Inputs'!F4164</x:f>
        <x:v>20295</x:v>
      </x:c>
      <x:c r="J25" s="25" t="str">
        <x:f>'Historical Inputs'!F4205</x:f>
        <x:v>n.a.</x:v>
      </x:c>
      <x:c r="K25" s="25" t="str">
        <x:f>'Historical Inputs'!F4246</x:f>
        <x:v>n.a.</x:v>
      </x:c>
      <x:c r="L25" s="25" t="str">
        <x:f>'Historical Inputs'!F4287</x:f>
        <x:v>n.a.</x:v>
      </x:c>
      <x:c r="M25" s="25" t="str">
        <x:f>'Historical Inputs'!F4328</x:f>
        <x:v>n.a.</x:v>
      </x:c>
      <x:c r="N25" s="26" t="str">
        <x:v>n.a.</x:v>
      </x:c>
      <x:c r="O25" s="27"/>
      <x:c r="P25" s="25" t="str">
        <x:f>'Historical Inputs'!F4369</x:f>
        <x:v>n.a.</x:v>
      </x:c>
      <x:c r="Q25" s="25" t="str">
        <x:f>'Historical Inputs'!F4410</x:f>
        <x:v>n.a.</x:v>
      </x:c>
      <x:c r="R25" s="27" t="str">
        <x:f>Q25</x:f>
        <x:v>n.a.</x:v>
      </x:c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 ht="24" customHeight="1">
      <x:c r="C26" s="2" t="str">
        <x:v>Accumulated other comprehensive income</x:v>
      </x:c>
      <x:c r="D26" s="2" t="str">
        <x:v>USDm</x:v>
      </x:c>
      <x:c r="E26" s="25" t="n">
        <x:f>'Historical Inputs'!F4001</x:f>
        <x:v>-1467</x:v>
      </x:c>
      <x:c r="F26" s="25" t="n">
        <x:f>'Historical Inputs'!F4042</x:f>
        <x:v>-1715</x:v>
      </x:c>
      <x:c r="G26" s="25" t="n">
        <x:f>'Historical Inputs'!F4083</x:f>
        <x:v>-844</x:v>
      </x:c>
      <x:c r="H26" s="25" t="n">
        <x:f>'Historical Inputs'!F4124</x:f>
        <x:v>716</x:v>
      </x:c>
      <x:c r="I26" s="25" t="n">
        <x:f>'Historical Inputs'!F4165</x:f>
        <x:v>-1604</x:v>
      </x:c>
      <x:c r="J26" s="25" t="n">
        <x:f>'Historical Inputs'!F4206</x:f>
        <x:v>-13601</x:v>
      </x:c>
      <x:c r="K26" s="25" t="n">
        <x:f>'Historical Inputs'!F4247</x:f>
        <x:v>-12506</x:v>
      </x:c>
      <x:c r="L26" s="25" t="n">
        <x:f>'Historical Inputs'!F4288</x:f>
        <x:v>-8213</x:v>
      </x:c>
      <x:c r="M26" s="25" t="n">
        <x:f>'Historical Inputs'!F4329</x:f>
        <x:v>-5769</x:v>
      </x:c>
      <x:c r="N26" s="26" t="str">
        <x:v>n.a.</x:v>
      </x:c>
      <x:c r="O26" s="27"/>
      <x:c r="P26" s="25" t="n">
        <x:f>'Historical Inputs'!F4370</x:f>
        <x:v>-6893</x:v>
      </x:c>
      <x:c r="Q26" s="25" t="n">
        <x:f>'Historical Inputs'!F4411</x:f>
        <x:v>-6716</x:v>
      </x:c>
      <x:c r="R26" s="27" t="n">
        <x:f>Q26</x:f>
        <x:v>-6716</x:v>
      </x:c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 ht="24" customHeight="1">
      <x:c r="C27" s="2"/>
      <x:c r="D27" s="2"/>
      <x:c r="E27" s="27"/>
      <x:c r="F27" s="27"/>
      <x:c r="G27" s="27"/>
      <x:c r="H27" s="27"/>
      <x:c r="I27" s="27"/>
      <x:c r="J27" s="27"/>
      <x:c r="K27" s="27"/>
      <x:c r="L27" s="27"/>
      <x:c r="M27" s="27"/>
      <x:c r="N27" s="26"/>
      <x:c r="O27" s="27"/>
      <x:c r="P27" s="27"/>
      <x:c r="Q27" s="27"/>
      <x:c r="R27" s="27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 ht="24" customHeight="1">
      <x:c r="C28" s="2" t="str">
        <x:v>Net interest income</x:v>
      </x:c>
      <x:c r="D28" s="2" t="str">
        <x:v>USDm</x:v>
      </x:c>
      <x:c r="E28" s="25" t="n">
        <x:f>'Historical Inputs'!F4002</x:f>
        <x:v>6535</x:v>
      </x:c>
      <x:c r="F28" s="25" t="n">
        <x:f>'Historical Inputs'!F4043</x:f>
        <x:v>6682</x:v>
      </x:c>
      <x:c r="G28" s="25" t="n">
        <x:f>'Historical Inputs'!F4084</x:f>
        <x:v>7313</x:v>
      </x:c>
      <x:c r="H28" s="25" t="n">
        <x:f>'Historical Inputs'!F4125</x:f>
        <x:v>13826</x:v>
      </x:c>
      <x:c r="I28" s="25" t="n">
        <x:f>'Historical Inputs'!F4166</x:f>
        <x:v>13002</x:v>
      </x:c>
      <x:c r="J28" s="25" t="n">
        <x:f>'Historical Inputs'!F4207</x:f>
        <x:v>14313</x:v>
      </x:c>
      <x:c r="K28" s="25" t="n">
        <x:f>'Historical Inputs'!F4248</x:f>
        <x:v>14524</x:v>
      </x:c>
      <x:c r="L28" s="25" t="n">
        <x:f>'Historical Inputs'!F4289</x:f>
        <x:v>14091</x:v>
      </x:c>
      <x:c r="M28" s="25" t="n">
        <x:f>'Historical Inputs'!F4330</x:f>
        <x:v>14423</x:v>
      </x:c>
      <x:c r="N28" s="26" t="str">
        <x:v>n.a.</x:v>
      </x:c>
      <x:c r="O28" s="27"/>
      <x:c r="P28" s="25" t="n">
        <x:f>'Historical Inputs'!F4371</x:f>
        <x:v>7094</x:v>
      </x:c>
      <x:c r="Q28" s="25" t="n">
        <x:f>'Historical Inputs'!F4412</x:f>
        <x:v>7220</x:v>
      </x:c>
      <x:c r="R28" s="27" t="n">
        <x:f>IF(COUNT(M28,Q28,P28)=3,M28+Q28-P28,"n.a.")</x:f>
        <x:v>14549</x:v>
      </x:c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 ht="24" customHeight="1">
      <x:c r="C29" s="2" t="str">
        <x:v>Noninterest Income</x:v>
      </x:c>
      <x:c r="D29" s="2" t="str">
        <x:v>USDm</x:v>
      </x:c>
      <x:c r="E29" s="25" t="n">
        <x:f>'Historical Inputs'!F4003</x:f>
        <x:v>4782</x:v>
      </x:c>
      <x:c r="F29" s="25" t="n">
        <x:f>'Historical Inputs'!F4044</x:f>
        <x:v>4876</x:v>
      </x:c>
      <x:c r="G29" s="25" t="n">
        <x:f>'Historical Inputs'!F4085</x:f>
        <x:v>5255</x:v>
      </x:c>
      <x:c r="H29" s="25" t="n">
        <x:f>'Historical Inputs'!F4126</x:f>
        <x:v>8879</x:v>
      </x:c>
      <x:c r="I29" s="25" t="n">
        <x:f>'Historical Inputs'!F4167</x:f>
        <x:v>6668</x:v>
      </x:c>
      <x:c r="J29" s="25" t="n">
        <x:f>'Historical Inputs'!F4208</x:f>
        <x:v>5660</x:v>
      </x:c>
      <x:c r="K29" s="25" t="n">
        <x:f>'Historical Inputs'!F4249</x:f>
        <x:v>5498</x:v>
      </x:c>
      <x:c r="L29" s="25" t="n">
        <x:f>'Historical Inputs'!F4290</x:f>
        <x:v>-813</x:v>
      </x:c>
      <x:c r="M29" s="25" t="n">
        <x:f>'Historical Inputs'!F4331</x:f>
        <x:v>5896</x:v>
      </x:c>
      <x:c r="N29" s="26" t="str">
        <x:v>n.a.</x:v>
      </x:c>
      <x:c r="O29" s="27"/>
      <x:c r="P29" s="25" t="n">
        <x:f>'Historical Inputs'!F4372</x:f>
        <x:v>2792</x:v>
      </x:c>
      <x:c r="Q29" s="25" t="n">
        <x:f>'Historical Inputs'!F4413</x:f>
        <x:v>3197</x:v>
      </x:c>
      <x:c r="R29" s="27" t="n">
        <x:f>IF(COUNT(M29,Q29,P29)=3,M29+Q29-P29,"n.a.")</x:f>
        <x:v>6301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 ht="24" customHeight="1">
      <x:c r="C30" s="2" t="str">
        <x:v>Net revenue GAAP</x:v>
      </x:c>
      <x:c r="D30" s="2" t="str">
        <x:v>USDm</x:v>
      </x:c>
      <x:c r="E30" s="25" t="n">
        <x:f>IF(COUNT(E28:E29)=2,SUM(E28:E29),'Historical Inputs'!F4004)</x:f>
        <x:v>11317</x:v>
      </x:c>
      <x:c r="F30" s="25" t="n">
        <x:f>IF(COUNT(F28:F29)=2,SUM(F28:F29),'Historical Inputs'!F4045)</x:f>
        <x:v>11558</x:v>
      </x:c>
      <x:c r="G30" s="25" t="n">
        <x:f>IF(COUNT(G28:G29)=2,SUM(G28:G29),'Historical Inputs'!F4086)</x:f>
        <x:v>12568</x:v>
      </x:c>
      <x:c r="H30" s="25" t="n">
        <x:f>IF(COUNT(H28:H29)=2,SUM(H28:H29),'Historical Inputs'!F4127)</x:f>
        <x:v>22705</x:v>
      </x:c>
      <x:c r="I30" s="25" t="n">
        <x:f>IF(COUNT(I28:I29)=2,SUM(I28:I29),'Historical Inputs'!F4168)</x:f>
        <x:v>19670</x:v>
      </x:c>
      <x:c r="J30" s="25" t="n">
        <x:f>IF(COUNT(J28:J29)=2,SUM(J28:J29),'Historical Inputs'!F4209)</x:f>
        <x:v>19973</x:v>
      </x:c>
      <x:c r="K30" s="25" t="n">
        <x:f>IF(COUNT(K28:K29)=2,SUM(K28:K29),'Historical Inputs'!F4250)</x:f>
        <x:v>20022</x:v>
      </x:c>
      <x:c r="L30" s="25" t="n">
        <x:f>IF(COUNT(L28:L29)=2,SUM(L28:L29),'Historical Inputs'!F4291)</x:f>
        <x:v>13278</x:v>
      </x:c>
      <x:c r="M30" s="25" t="n">
        <x:f>IF(COUNT(M28:M29)=2,SUM(M28:M29),'Historical Inputs'!F4332)</x:f>
        <x:v>20319</x:v>
      </x:c>
      <x:c r="N30" s="28" t="n">
        <x:f>'Forecast FY2026'!O15</x:f>
        <x:v>21162.989999999998</x:v>
      </x:c>
      <x:c r="O30" s="27"/>
      <x:c r="P30" s="25" t="n">
        <x:f>IF(COUNT(P28:P29)=2,SUM(P28:P29),'Historical Inputs'!F4373)</x:f>
        <x:v>9886</x:v>
      </x:c>
      <x:c r="Q30" s="25" t="n">
        <x:f>IF(COUNT(Q28:Q29)=2,SUM(Q28:Q29),'Historical Inputs'!F4414)</x:f>
        <x:v>10417</x:v>
      </x:c>
      <x:c r="R30" s="27" t="n">
        <x:f>IF(COUNT(M30,Q30,P30)=3,M30+Q30-P30,"n.a.")</x:f>
        <x:v>20850</x:v>
      </x:c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 ht="24" customHeight="1">
      <x:c r="C31" s="2" t="str">
        <x:v>Noninterest expense</x:v>
      </x:c>
      <x:c r="D31" s="2" t="str">
        <x:v>USDm</x:v>
      </x:c>
      <x:c r="E31" s="25" t="n">
        <x:f>'Historical Inputs'!F4005</x:f>
        <x:v>7444</x:v>
      </x:c>
      <x:c r="F31" s="25" t="n">
        <x:f>'Historical Inputs'!F4046</x:f>
        <x:v>6932</x:v>
      </x:c>
      <x:c r="G31" s="25" t="n">
        <x:f>'Historical Inputs'!F4087</x:f>
        <x:v>7934</x:v>
      </x:c>
      <x:c r="H31" s="25" t="n">
        <x:f>'Historical Inputs'!F4128</x:f>
        <x:v>14897</x:v>
      </x:c>
      <x:c r="I31" s="25" t="n">
        <x:f>'Historical Inputs'!F4169</x:f>
        <x:v>13102</x:v>
      </x:c>
      <x:c r="J31" s="25" t="n">
        <x:f>'Historical Inputs'!F4210</x:f>
        <x:v>12167</x:v>
      </x:c>
      <x:c r="K31" s="25" t="n">
        <x:f>'Historical Inputs'!F4251</x:f>
        <x:v>18678</x:v>
      </x:c>
      <x:c r="L31" s="25" t="n">
        <x:f>'Historical Inputs'!F4292</x:f>
        <x:v>12009</x:v>
      </x:c>
      <x:c r="M31" s="25" t="n">
        <x:f>'Historical Inputs'!F4333</x:f>
        <x:v>12076</x:v>
      </x:c>
      <x:c r="N31" s="28" t="n">
        <x:f>'Forecast FY2026'!P15</x:f>
        <x:v>12345.68</x:v>
      </x:c>
      <x:c r="O31" s="27"/>
      <x:c r="P31" s="25" t="n">
        <x:f>'Historical Inputs'!F4374</x:f>
        <x:v>5892</x:v>
      </x:c>
      <x:c r="Q31" s="25" t="n">
        <x:f>'Historical Inputs'!F4415</x:f>
        <x:v>6038</x:v>
      </x:c>
      <x:c r="R31" s="27" t="n">
        <x:f>IF(COUNT(M31,Q31,P31)=3,M31+Q31-P31,"n.a.")</x:f>
        <x:v>12222</x:v>
      </x:c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 ht="24" customHeight="1">
      <x:c r="C32" s="2" t="str">
        <x:v>Pre-provision net revenue</x:v>
      </x:c>
      <x:c r="D32" s="2" t="str">
        <x:v>USDm</x:v>
      </x:c>
      <x:c r="E32" s="27" t="n">
        <x:f>IF(COUNT(E30,E31)=2,E30-E31,"n.a.")</x:f>
        <x:v>3873</x:v>
      </x:c>
      <x:c r="F32" s="27" t="n">
        <x:f>IF(COUNT(F30,F31)=2,F30-F31,"n.a.")</x:f>
        <x:v>4626</x:v>
      </x:c>
      <x:c r="G32" s="27" t="n">
        <x:f>IF(COUNT(G30,G31)=2,G30-G31,"n.a.")</x:f>
        <x:v>4634</x:v>
      </x:c>
      <x:c r="H32" s="27" t="n">
        <x:f>IF(COUNT(H30,H31)=2,H30-H31,"n.a.")</x:f>
        <x:v>7808</x:v>
      </x:c>
      <x:c r="I32" s="27" t="n">
        <x:f>IF(COUNT(I30,I31)=2,I30-I31,"n.a.")</x:f>
        <x:v>6568</x:v>
      </x:c>
      <x:c r="J32" s="27" t="n">
        <x:f>IF(COUNT(J30,J31)=2,J30-J31,"n.a.")</x:f>
        <x:v>7806</x:v>
      </x:c>
      <x:c r="K32" s="27" t="n">
        <x:f>IF(COUNT(K30,K31)=2,K30-K31,"n.a.")</x:f>
        <x:v>1344</x:v>
      </x:c>
      <x:c r="L32" s="27" t="n">
        <x:f>IF(COUNT(L30,L31)=2,L30-L31,"n.a.")</x:f>
        <x:v>1269</x:v>
      </x:c>
      <x:c r="M32" s="27" t="n">
        <x:f>IF(COUNT(M30,M31)=2,M30-M31,"n.a.")</x:f>
        <x:v>8243</x:v>
      </x:c>
      <x:c r="N32" s="26" t="str">
        <x:v>n.a.</x:v>
      </x:c>
      <x:c r="O32" s="27"/>
      <x:c r="P32" s="27" t="n">
        <x:f>IF(COUNT(P30,P31)=2,P30-P31,"n.a.")</x:f>
        <x:v>3994</x:v>
      </x:c>
      <x:c r="Q32" s="27" t="n">
        <x:f>IF(COUNT(Q30,Q31)=2,Q30-Q31,"n.a.")</x:f>
        <x:v>4379</x:v>
      </x:c>
      <x:c r="R32" s="27" t="n">
        <x:f>IF(COUNT(M32,Q32,P32)=3,M32+Q32-P32,"n.a.")</x:f>
        <x:v>8628</x:v>
      </x:c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 ht="24" customHeight="1">
      <x:c r="C33" s="2" t="str">
        <x:v>Provision / pre-tax bridge residual</x:v>
      </x:c>
      <x:c r="D33" s="2" t="str">
        <x:v>USDm</x:v>
      </x:c>
      <x:c r="E33" s="25" t="n">
        <x:f>IF(ISNUMBER('Historical Inputs'!F4006),'Historical Inputs'!F4006,IF(COUNT(E30,E31,E34)=3,E30-E31-E34,"n.a."))</x:f>
        <x:v>547</x:v>
      </x:c>
      <x:c r="F33" s="25" t="n">
        <x:f>IF(ISNUMBER('Historical Inputs'!F4047),'Historical Inputs'!F4047,IF(COUNT(F30,F31,F34)=3,F30-F31-F34,"n.a."))</x:f>
        <x:v>566</x:v>
      </x:c>
      <x:c r="G33" s="25" t="n">
        <x:f>IF(ISNUMBER('Historical Inputs'!F4088),'Historical Inputs'!F4088,IF(COUNT(G30,G31,G34)=3,G30-G31-G34,"n.a."))</x:f>
        <x:v>615</x:v>
      </x:c>
      <x:c r="H33" s="25" t="n">
        <x:f>IF(ISNUMBER('Historical Inputs'!F4129),'Historical Inputs'!F4129,IF(COUNT(H30,H31,H34)=3,H30-H31-H34,"n.a."))</x:f>
        <x:v>2335</x:v>
      </x:c>
      <x:c r="I33" s="25" t="n">
        <x:f>IF(ISNUMBER('Historical Inputs'!F4170),'Historical Inputs'!F4170,IF(COUNT(I30,I31,I34)=3,I30-I31-I34,"n.a."))</x:f>
        <x:v>-813</x:v>
      </x:c>
      <x:c r="J33" s="25" t="n">
        <x:f>IF(ISNUMBER('Historical Inputs'!F4211),'Historical Inputs'!F4211,IF(COUNT(J30,J31,J34)=3,J30-J31-J34,"n.a."))</x:f>
        <x:v>777</x:v>
      </x:c>
      <x:c r="K33" s="25" t="n">
        <x:f>IF(ISNUMBER('Historical Inputs'!F4252),'Historical Inputs'!F4252,IF(COUNT(K30,K31,K34)=3,K30-K31-K34,"n.a."))</x:f>
        <x:v>2109</x:v>
      </x:c>
      <x:c r="L33" s="25" t="n">
        <x:f>IF(ISNUMBER('Historical Inputs'!F4293),'Historical Inputs'!F4293,IF(COUNT(L30,L31,L34)=3,L30-L31-L34,"n.a."))</x:f>
        <x:v>1870</x:v>
      </x:c>
      <x:c r="M33" s="25" t="n">
        <x:f>IF(ISNUMBER('Historical Inputs'!F4334),'Historical Inputs'!F4334,IF(COUNT(M30,M31,M34)=3,M30-M31-M34,"n.a."))</x:f>
        <x:v>1894</x:v>
      </x:c>
      <x:c r="N33" s="28" t="n">
        <x:f>'Forecast FY2026'!Q15</x:f>
        <x:v>1822</x:v>
      </x:c>
      <x:c r="O33" s="27"/>
      <x:c r="P33" s="25" t="n">
        <x:f>IF(ISNUMBER('Historical Inputs'!F4375),'Historical Inputs'!F4375,IF(COUNT(P30,P31,P34)=3,P30-P31-P34,"n.a."))</x:f>
        <x:v>946</x:v>
      </x:c>
      <x:c r="Q33" s="25" t="n">
        <x:f>IF(ISNUMBER('Historical Inputs'!F4416),'Historical Inputs'!F4416,IF(COUNT(Q30,Q31,Q34)=3,Q30-Q31-Q34,"n.a."))</x:f>
        <x:v>874</x:v>
      </x:c>
      <x:c r="R33" s="27" t="n">
        <x:f>IF(COUNT(M33,Q33,P33)=3,M33+Q33-P33,"n.a.")</x:f>
        <x:v>1822</x:v>
      </x:c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 ht="24" customHeight="1">
      <x:c r="C34" s="2" t="str">
        <x:v>Income before income taxes</x:v>
      </x:c>
      <x:c r="D34" s="2" t="str">
        <x:v>USDm</x:v>
      </x:c>
      <x:c r="E34" s="25" t="n">
        <x:f>'Historical Inputs'!F4007</x:f>
        <x:v>3326</x:v>
      </x:c>
      <x:c r="F34" s="25" t="n">
        <x:f>'Historical Inputs'!F4048</x:f>
        <x:v>4060</x:v>
      </x:c>
      <x:c r="G34" s="25" t="n">
        <x:f>'Historical Inputs'!F4089</x:f>
        <x:v>4019</x:v>
      </x:c>
      <x:c r="H34" s="25" t="n">
        <x:f>'Historical Inputs'!F4130</x:f>
        <x:v>5473</x:v>
      </x:c>
      <x:c r="I34" s="25" t="n">
        <x:f>'Historical Inputs'!F4171</x:f>
        <x:v>7381</x:v>
      </x:c>
      <x:c r="J34" s="25" t="n">
        <x:f>'Historical Inputs'!F4212</x:f>
        <x:v>7029</x:v>
      </x:c>
      <x:c r="K34" s="25" t="n">
        <x:f>'Historical Inputs'!F4253</x:f>
        <x:v>-765</x:v>
      </x:c>
      <x:c r="L34" s="25" t="n">
        <x:f>'Historical Inputs'!F4294</x:f>
        <x:v>-601</x:v>
      </x:c>
      <x:c r="M34" s="25" t="n">
        <x:f>'Historical Inputs'!F4335</x:f>
        <x:v>6349</x:v>
      </x:c>
      <x:c r="N34" s="26" t="str">
        <x:v>n.a.</x:v>
      </x:c>
      <x:c r="O34" s="27"/>
      <x:c r="P34" s="25" t="n">
        <x:f>'Historical Inputs'!F4376</x:f>
        <x:v>3048</x:v>
      </x:c>
      <x:c r="Q34" s="25" t="n">
        <x:f>'Historical Inputs'!F4417</x:f>
        <x:v>3505</x:v>
      </x:c>
      <x:c r="R34" s="27" t="n">
        <x:f>IF(COUNT(M34,Q34,P34)=3,M34+Q34-P34,"n.a.")</x:f>
        <x:v>6806</x:v>
      </x:c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 ht="24" customHeight="1">
      <x:c r="C35" s="2" t="str">
        <x:v>Tax</x:v>
      </x:c>
      <x:c r="D35" s="2" t="str">
        <x:v>USDm</x:v>
      </x:c>
      <x:c r="E35" s="25" t="n">
        <x:f>'Historical Inputs'!F4008</x:f>
        <x:v>911</x:v>
      </x:c>
      <x:c r="F35" s="25" t="n">
        <x:f>'Historical Inputs'!F4049</x:f>
        <x:v>803</x:v>
      </x:c>
      <x:c r="G35" s="25" t="n">
        <x:f>'Historical Inputs'!F4090</x:f>
        <x:v>782</x:v>
      </x:c>
      <x:c r="H35" s="25" t="n">
        <x:f>'Historical Inputs'!F4131</x:f>
        <x:v>981</x:v>
      </x:c>
      <x:c r="I35" s="25" t="n">
        <x:f>'Historical Inputs'!F4172</x:f>
        <x:v>1408</x:v>
      </x:c>
      <x:c r="J35" s="25" t="n">
        <x:f>'Historical Inputs'!F4213</x:f>
        <x:v>1250</x:v>
      </x:c>
      <x:c r="K35" s="25" t="n">
        <x:f>'Historical Inputs'!F4254</x:f>
        <x:v>738</x:v>
      </x:c>
      <x:c r="L35" s="25" t="n">
        <x:f>'Historical Inputs'!F4295</x:f>
        <x:v>-556</x:v>
      </x:c>
      <x:c r="M35" s="25" t="n">
        <x:f>'Historical Inputs'!F4336</x:f>
        <x:v>1042</x:v>
      </x:c>
      <x:c r="N35" s="26" t="str">
        <x:v>n.a.</x:v>
      </x:c>
      <x:c r="O35" s="27"/>
      <x:c r="P35" s="25" t="n">
        <x:f>'Historical Inputs'!F4377</x:f>
        <x:v>547</x:v>
      </x:c>
      <x:c r="Q35" s="25" t="n">
        <x:f>'Historical Inputs'!F4418</x:f>
        <x:v>471</x:v>
      </x:c>
      <x:c r="R35" s="27" t="n">
        <x:f>IF(COUNT(M35,Q35,P35)=3,M35+Q35-P35,"n.a.")</x:f>
        <x:v>966</x:v>
      </x:c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 ht="24" customHeight="1">
      <x:c r="C36" s="2" t="str">
        <x:v>Income available to common shareholders</x:v>
      </x:c>
      <x:c r="D36" s="2" t="str">
        <x:v>USDm</x:v>
      </x:c>
      <x:c r="E36" s="25" t="n">
        <x:f>IF(ISNUMBER('Historical Inputs'!F4010),'Historical Inputs'!F4010,IF(COUNT('Historical Inputs'!F4009,'Historical Inputs'!F4011)=2,'Historical Inputs'!F4009-'Historical Inputs'!F4011,"n.a."))</x:f>
        <x:v>2220</x:v>
      </x:c>
      <x:c r="F36" s="25" t="n">
        <x:f>IF(ISNUMBER('Historical Inputs'!F4051),'Historical Inputs'!F4051,IF(COUNT('Historical Inputs'!F4050,'Historical Inputs'!F4052)=2,'Historical Inputs'!F4050-'Historical Inputs'!F4052,"n.a."))</x:f>
        <x:v>3063</x:v>
      </x:c>
      <x:c r="G36" s="25" t="n">
        <x:f>IF(ISNUMBER('Historical Inputs'!F4092),'Historical Inputs'!F4092,IF(COUNT('Historical Inputs'!F4091,'Historical Inputs'!F4093)=2,'Historical Inputs'!F4091-'Historical Inputs'!F4093,"n.a."))</x:f>
        <x:v>3028</x:v>
      </x:c>
      <x:c r="H36" s="25" t="n">
        <x:f>IF(ISNUMBER('Historical Inputs'!F4133),'Historical Inputs'!F4133,IF(COUNT('Historical Inputs'!F4132,'Historical Inputs'!F4134)=2,'Historical Inputs'!F4132-'Historical Inputs'!F4134,"n.a."))</x:f>
        <x:v>4184</x:v>
      </x:c>
      <x:c r="I36" s="25" t="n">
        <x:f>IF(ISNUMBER('Historical Inputs'!F4174),'Historical Inputs'!F4174,IF(COUNT('Historical Inputs'!F4173,'Historical Inputs'!F4175)=2,'Historical Inputs'!F4173-'Historical Inputs'!F4175,"n.a."))</x:f>
        <x:v>6033</x:v>
      </x:c>
      <x:c r="J36" s="25" t="n">
        <x:f>IF(ISNUMBER('Historical Inputs'!F4215),'Historical Inputs'!F4215,IF(COUNT('Historical Inputs'!F4214,'Historical Inputs'!F4216)=2,'Historical Inputs'!F4214-'Historical Inputs'!F4216,"n.a."))</x:f>
        <x:v>5927</x:v>
      </x:c>
      <x:c r="K36" s="25" t="n">
        <x:f>IF(ISNUMBER('Historical Inputs'!F4256),'Historical Inputs'!F4256,IF(COUNT('Historical Inputs'!F4255,'Historical Inputs'!F4257)=2,'Historical Inputs'!F4255-'Historical Inputs'!F4257,"n.a."))</x:f>
        <x:v>-1452</x:v>
      </x:c>
      <x:c r="L36" s="25" t="n">
        <x:f>IF(ISNUMBER('Historical Inputs'!F4297),'Historical Inputs'!F4297,IF(COUNT('Historical Inputs'!F4296,'Historical Inputs'!F4298)=2,'Historical Inputs'!F4296-'Historical Inputs'!F4298,"n.a."))</x:f>
        <x:v>4469</x:v>
      </x:c>
      <x:c r="M36" s="25" t="n">
        <x:f>IF(ISNUMBER('Historical Inputs'!F4338),'Historical Inputs'!F4338,IF(COUNT('Historical Inputs'!F4337,'Historical Inputs'!F4339)=2,'Historical Inputs'!F4337-'Historical Inputs'!F4339,"n.a."))</x:f>
        <x:v>4974</x:v>
      </x:c>
      <x:c r="N36" s="28" t="n">
        <x:f>'Forecast FY2026'!R15</x:f>
        <x:v>5445.538699999999</x:v>
      </x:c>
      <x:c r="O36" s="27"/>
      <x:c r="P36" s="25" t="n">
        <x:f>IF(ISNUMBER('Historical Inputs'!F4379),'Historical Inputs'!F4379,IF(COUNT('Historical Inputs'!F4378,'Historical Inputs'!F4380)=2,'Historical Inputs'!F4378-'Historical Inputs'!F4380,"n.a."))</x:f>
        <x:v>2337</x:v>
      </x:c>
      <x:c r="Q36" s="25" t="n">
        <x:f>IF(ISNUMBER('Historical Inputs'!F4420),'Historical Inputs'!F4420,IF(COUNT('Historical Inputs'!F4419,'Historical Inputs'!F4421)=2,'Historical Inputs'!F4419-'Historical Inputs'!F4421,"n.a."))</x:f>
        <x:v>2896</x:v>
      </x:c>
      <x:c r="R36" s="27" t="n">
        <x:f>IF(COUNT(M36,Q36,P36)=3,M36+Q36-P36,"n.a.")</x:f>
        <x:v>5533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 ht="24" customHeight="1">
      <x:c r="C37" s="2" t="str">
        <x:v>Parent income / common-income bridge</x:v>
      </x:c>
      <x:c r="D37" s="2" t="str">
        <x:v>USDm</x:v>
      </x:c>
      <x:c r="E37" s="25" t="n">
        <x:f>IF(ISNUMBER('Historical Inputs'!F4009),'Historical Inputs'!F4009,IF(COUNT('Historical Inputs'!F4010,'Historical Inputs'!F4011)=2,'Historical Inputs'!F4010+'Historical Inputs'!F4011,"n.a."))</x:f>
        <x:v>2394</x:v>
      </x:c>
      <x:c r="F37" s="25" t="n">
        <x:f>IF(ISNUMBER('Historical Inputs'!F4050),'Historical Inputs'!F4050,IF(COUNT('Historical Inputs'!F4051,'Historical Inputs'!F4052)=2,'Historical Inputs'!F4051+'Historical Inputs'!F4052,"n.a."))</x:f>
        <x:v>3237</x:v>
      </x:c>
      <x:c r="G37" s="25" t="n">
        <x:f>IF(ISNUMBER('Historical Inputs'!F4091),'Historical Inputs'!F4091,IF(COUNT('Historical Inputs'!F4092,'Historical Inputs'!F4093)=2,'Historical Inputs'!F4092+'Historical Inputs'!F4093,"n.a."))</x:f>
        <x:v>3224</x:v>
      </x:c>
      <x:c r="H37" s="25" t="n">
        <x:f>IF(ISNUMBER('Historical Inputs'!F4132),'Historical Inputs'!F4132,IF(COUNT('Historical Inputs'!F4133,'Historical Inputs'!F4134)=2,'Historical Inputs'!F4133+'Historical Inputs'!F4134,"n.a."))</x:f>
        <x:v>4482</x:v>
      </x:c>
      <x:c r="I37" s="25" t="n">
        <x:f>IF(ISNUMBER('Historical Inputs'!F4173),'Historical Inputs'!F4173,IF(COUNT('Historical Inputs'!F4174,'Historical Inputs'!F4175)=2,'Historical Inputs'!F4174+'Historical Inputs'!F4175,"n.a."))</x:f>
        <x:v>6440</x:v>
      </x:c>
      <x:c r="J37" s="25" t="n">
        <x:f>IF(ISNUMBER('Historical Inputs'!F4214),'Historical Inputs'!F4214,IF(COUNT('Historical Inputs'!F4215,'Historical Inputs'!F4216)=2,'Historical Inputs'!F4215+'Historical Inputs'!F4216,"n.a."))</x:f>
        <x:v>6260</x:v>
      </x:c>
      <x:c r="K37" s="25" t="n">
        <x:f>IF(ISNUMBER('Historical Inputs'!F4255),'Historical Inputs'!F4255,IF(COUNT('Historical Inputs'!F4256,'Historical Inputs'!F4257)=2,'Historical Inputs'!F4256+'Historical Inputs'!F4257,"n.a."))</x:f>
        <x:v>-1091</x:v>
      </x:c>
      <x:c r="L37" s="25" t="n">
        <x:f>IF(ISNUMBER('Historical Inputs'!F4296),'Historical Inputs'!F4296,IF(COUNT('Historical Inputs'!F4297,'Historical Inputs'!F4298)=2,'Historical Inputs'!F4297+'Historical Inputs'!F4298,"n.a."))</x:f>
        <x:v>4818</x:v>
      </x:c>
      <x:c r="M37" s="25" t="n">
        <x:f>IF(ISNUMBER('Historical Inputs'!F4337),'Historical Inputs'!F4337,IF(COUNT('Historical Inputs'!F4338,'Historical Inputs'!F4339)=2,'Historical Inputs'!F4338+'Historical Inputs'!F4339,"n.a."))</x:f>
        <x:v>5307</x:v>
      </x:c>
      <x:c r="N37" s="26" t="str">
        <x:v>n.a.</x:v>
      </x:c>
      <x:c r="O37" s="27"/>
      <x:c r="P37" s="25" t="n">
        <x:f>IF(ISNUMBER('Historical Inputs'!F4378),'Historical Inputs'!F4378,IF(COUNT('Historical Inputs'!F4379,'Historical Inputs'!F4380)=2,'Historical Inputs'!F4379+'Historical Inputs'!F4380,"n.a."))</x:f>
        <x:v>2501</x:v>
      </x:c>
      <x:c r="Q37" s="25" t="n">
        <x:f>IF(ISNUMBER('Historical Inputs'!F4419),'Historical Inputs'!F4419,IF(COUNT('Historical Inputs'!F4420,'Historical Inputs'!F4421)=2,'Historical Inputs'!F4420+'Historical Inputs'!F4421,"n.a."))</x:f>
        <x:v>3034</x:v>
      </x:c>
      <x:c r="R37" s="27" t="n">
        <x:f>IF(COUNT(M37,Q37,P37)=3,M37+Q37-P37,"n.a.")</x:f>
        <x:v>5840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 ht="24" customHeight="1">
      <x:c r="C38" s="2" t="str">
        <x:v>Reported diluted EPS</x:v>
      </x:c>
      <x:c r="D38" s="2" t="str">
        <x:v>USD/share</x:v>
      </x:c>
      <x:c r="E38" s="29" t="n">
        <x:f>'Historical Inputs'!F4012</x:f>
        <x:v>2.74</x:v>
      </x:c>
      <x:c r="F38" s="29" t="n">
        <x:f>'Historical Inputs'!F4053</x:f>
        <x:v>3.91</x:v>
      </x:c>
      <x:c r="G38" s="29" t="n">
        <x:f>'Historical Inputs'!F4094</x:f>
        <x:v>3.71</x:v>
      </x:c>
      <x:c r="H38" s="29" t="n">
        <x:f>'Historical Inputs'!F4135</x:f>
        <x:v>3.08</x:v>
      </x:c>
      <x:c r="I38" s="29" t="n">
        <x:f>'Historical Inputs'!F4176</x:f>
        <x:v>4.47</x:v>
      </x:c>
      <x:c r="J38" s="29" t="n">
        <x:f>'Historical Inputs'!F4217</x:f>
        <x:v>4.43</x:v>
      </x:c>
      <x:c r="K38" s="29" t="n">
        <x:f>'Historical Inputs'!F4258</x:f>
        <x:v>-1.09</x:v>
      </x:c>
      <x:c r="L38" s="29" t="n">
        <x:f>'Historical Inputs'!F4299</x:f>
        <x:v>3.36</x:v>
      </x:c>
      <x:c r="M38" s="29" t="n">
        <x:f>'Historical Inputs'!F4340</x:f>
        <x:v>3.82</x:v>
      </x:c>
      <x:c r="N38" s="30" t="str">
        <x:v>n.a.</x:v>
      </x:c>
      <x:c r="O38" s="31"/>
      <x:c r="P38" s="29" t="n">
        <x:f>'Historical Inputs'!F4381</x:f>
        <x:v>1.78</x:v>
      </x:c>
      <x:c r="Q38" s="29" t="n">
        <x:f>'Historical Inputs'!F4422</x:f>
        <x:v>2.31</x:v>
      </x:c>
      <x:c r="R38" s="31" t="str">
        <x:v>n.a.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 ht="24" customHeight="1">
      <x:c r="C39" s="2" t="str">
        <x:v>Weighted average diluted shares</x:v>
      </x:c>
      <x:c r="D39" s="2" t="str">
        <x:v>million</x:v>
      </x:c>
      <x:c r="E39" s="25" t="n">
        <x:f>'Historical Inputs'!F4013</x:f>
        <x:v>810.977</x:v>
      </x:c>
      <x:c r="F39" s="25" t="n">
        <x:f>'Historical Inputs'!F4054</x:f>
        <x:v>783.484</x:v>
      </x:c>
      <x:c r="G39" s="25" t="n">
        <x:f>'Historical Inputs'!F4095</x:f>
        <x:v>815.204</x:v>
      </x:c>
      <x:c r="H39" s="25" t="n">
        <x:f>'Historical Inputs'!F4136</x:f>
        <x:v>1358.289</x:v>
      </x:c>
      <x:c r="I39" s="25" t="n">
        <x:f>'Historical Inputs'!F4177</x:f>
        <x:v>1349.378</x:v>
      </x:c>
      <x:c r="J39" s="25" t="n">
        <x:f>'Historical Inputs'!F4218</x:f>
        <x:v>1338.462</x:v>
      </x:c>
      <x:c r="K39" s="25" t="n">
        <x:f>'Historical Inputs'!F4259</x:f>
        <x:v>1331.963</x:v>
      </x:c>
      <x:c r="L39" s="25" t="n">
        <x:f>'Historical Inputs'!F4300</x:f>
        <x:v>1331.087</x:v>
      </x:c>
      <x:c r="M39" s="25" t="n">
        <x:f>'Historical Inputs'!F4341</x:f>
        <x:v>1302.7</x:v>
      </x:c>
      <x:c r="N39" s="28" t="n">
        <x:f>'Forecast FY2026'!S15</x:f>
        <x:v>1265.240395</x:v>
      </x:c>
      <x:c r="O39" s="27"/>
      <x:c r="P39" s="25" t="n">
        <x:f>'Historical Inputs'!F4382</x:f>
        <x:v>1314.779</x:v>
      </x:c>
      <x:c r="Q39" s="25" t="n">
        <x:f>'Historical Inputs'!F4423</x:f>
        <x:v>1252.766</x:v>
      </x:c>
      <x:c r="R39" s="27" t="n">
        <x:f>IF(COUNT(M39,Q39,P39)=3,M39+Q39/2-P39/2,"n.a.")</x:f>
        <x:v>1271.6935</x:v>
      </x:c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 ht="24" customHeight="1">
      <x:c r="C40" s="2" t="str">
        <x:v>Common income / diluted shares</x:v>
      </x:c>
      <x:c r="D40" s="2" t="str">
        <x:v>USD/share</x:v>
      </x:c>
      <x:c r="E40" s="31" t="n">
        <x:f>IF(AND(ISNUMBER(E36),ISNUMBER(E39),E39&lt;&gt;0),E36/E39,"n.a.")</x:f>
        <x:v>2.7374389162701287</x:v>
      </x:c>
      <x:c r="F40" s="31" t="n">
        <x:f>IF(AND(ISNUMBER(F36),ISNUMBER(F39),F39&lt;&gt;0),F36/F39,"n.a.")</x:f>
        <x:v>3.909460818599997</x:v>
      </x:c>
      <x:c r="G40" s="31" t="n">
        <x:f>IF(AND(ISNUMBER(G36),ISNUMBER(G39),G39&lt;&gt;0),G36/G39,"n.a.")</x:f>
        <x:v>3.7144076820035234</x:v>
      </x:c>
      <x:c r="H40" s="31" t="n">
        <x:f>IF(AND(ISNUMBER(H36),ISNUMBER(H39),H39&lt;&gt;0),H36/H39,"n.a.")</x:f>
        <x:v>3.080345935217027</x:v>
      </x:c>
      <x:c r="I40" s="31" t="n">
        <x:f>IF(AND(ISNUMBER(I36),ISNUMBER(I39),I39&lt;&gt;0),I36/I39,"n.a.")</x:f>
        <x:v>4.47094883716794</x:v>
      </x:c>
      <x:c r="J40" s="31" t="n">
        <x:f>IF(AND(ISNUMBER(J36),ISNUMBER(J39),J39&lt;&gt;0),J36/J39,"n.a.")</x:f>
        <x:v>4.428216863833265</x:v>
      </x:c>
      <x:c r="K40" s="31" t="n">
        <x:f>IF(AND(ISNUMBER(K36),ISNUMBER(K39),K39&lt;&gt;0),K36/K39,"n.a.")</x:f>
        <x:v>-1.0901203712115126</x:v>
      </x:c>
      <x:c r="L40" s="31" t="n">
        <x:f>IF(AND(ISNUMBER(L36),ISNUMBER(L39),L39&lt;&gt;0),L36/L39,"n.a.")</x:f>
        <x:v>3.3574063904162537</x:v>
      </x:c>
      <x:c r="M40" s="31" t="n">
        <x:f>IF(AND(ISNUMBER(M36),ISNUMBER(M39),M39&lt;&gt;0),M36/M39,"n.a.")</x:f>
        <x:v>3.818223689260766</x:v>
      </x:c>
      <x:c r="N40" s="32" t="n">
        <x:f>'Forecast FY2026'!T15</x:f>
        <x:v>4.303955771187655</x:v>
      </x:c>
      <x:c r="O40" s="31"/>
      <x:c r="P40" s="31" t="n">
        <x:f>IF(AND(ISNUMBER(P36),ISNUMBER(P39),P39&lt;&gt;0),P36/P39,"n.a.")</x:f>
        <x:v>1.777485037409329</x:v>
      </x:c>
      <x:c r="Q40" s="31" t="n">
        <x:f>IF(AND(ISNUMBER(Q36),ISNUMBER(Q39),Q39&lt;&gt;0),Q36/Q39,"n.a.")</x:f>
        <x:v>2.3116847040867965</x:v>
      </x:c>
      <x:c r="R40" s="31" t="n">
        <x:f>IF(AND(ISNUMBER(R36),ISNUMBER(R39),R39&lt;&gt;0),R36/R39,"n.a.")</x:f>
        <x:v>4.350891154197139</x:v>
      </x:c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 ht="24" customHeight="1">
      <x:c r="C41" s="2" t="str">
        <x:v>Dividends per common share</x:v>
      </x:c>
      <x:c r="D41" s="2" t="str">
        <x:v>USD/share</x:v>
      </x:c>
      <x:c r="E41" s="29" t="n">
        <x:f>'Historical Inputs'!F4014</x:f>
        <x:v>1.26</x:v>
      </x:c>
      <x:c r="F41" s="29" t="n">
        <x:f>'Historical Inputs'!F4055</x:f>
        <x:v>1.56</x:v>
      </x:c>
      <x:c r="G41" s="29" t="n">
        <x:f>'Historical Inputs'!F4096</x:f>
        <x:v>1.71</x:v>
      </x:c>
      <x:c r="H41" s="29" t="n">
        <x:f>'Historical Inputs'!F4137</x:f>
        <x:v>1.8</x:v>
      </x:c>
      <x:c r="I41" s="29" t="n">
        <x:f>'Historical Inputs'!F4178</x:f>
        <x:v>1.86</x:v>
      </x:c>
      <x:c r="J41" s="29" t="n">
        <x:f>'Historical Inputs'!F4219</x:f>
        <x:v>2</x:v>
      </x:c>
      <x:c r="K41" s="29" t="n">
        <x:f>'Historical Inputs'!F4260</x:f>
        <x:v>2.08</x:v>
      </x:c>
      <x:c r="L41" s="29" t="n">
        <x:f>'Historical Inputs'!F4301</x:f>
        <x:v>2.08</x:v>
      </x:c>
      <x:c r="M41" s="29" t="n">
        <x:f>'Historical Inputs'!F4342</x:f>
        <x:v>2.08</x:v>
      </x:c>
      <x:c r="N41" s="30" t="str">
        <x:v>n.a.</x:v>
      </x:c>
      <x:c r="O41" s="31"/>
      <x:c r="P41" s="29" t="n">
        <x:f>'Historical Inputs'!F4383</x:f>
        <x:v>1.04</x:v>
      </x:c>
      <x:c r="Q41" s="29" t="n">
        <x:f>'Historical Inputs'!F4424</x:f>
        <x:v>1.04</x:v>
      </x:c>
      <x:c r="R41" s="31" t="n">
        <x:f>IF(COUNT(M41,Q41,P41)=3,M41+Q41-P41,"n.a.")</x:f>
        <x:v>2.08</x:v>
      </x:c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 ht="24" customHeight="1">
      <x:c r="C42" s="2" t="str">
        <x:v>Cash common dividends paid</x:v>
      </x:c>
      <x:c r="D42" s="2" t="str">
        <x:v>USDm</x:v>
      </x:c>
      <x:c r="E42" s="25" t="n">
        <x:f>'Historical Inputs'!F4015</x:f>
        <x:v>1005</x:v>
      </x:c>
      <x:c r="F42" s="25" t="n">
        <x:f>'Historical Inputs'!F4056</x:f>
        <x:v>1204</x:v>
      </x:c>
      <x:c r="G42" s="25" t="n">
        <x:f>'Historical Inputs'!F4097</x:f>
        <x:v>1309</x:v>
      </x:c>
      <x:c r="H42" s="25" t="n">
        <x:f>'Historical Inputs'!F4138</x:f>
        <x:v>2424</x:v>
      </x:c>
      <x:c r="I42" s="25" t="n">
        <x:f>'Historical Inputs'!F4179</x:f>
        <x:v>2485</x:v>
      </x:c>
      <x:c r="J42" s="25" t="n">
        <x:f>'Historical Inputs'!F4220</x:f>
        <x:v>2656</x:v>
      </x:c>
      <x:c r="K42" s="25" t="n">
        <x:f>'Historical Inputs'!F4261</x:f>
        <x:v>2770</x:v>
      </x:c>
      <x:c r="L42" s="25" t="n">
        <x:f>'Historical Inputs'!F4302</x:f>
        <x:v>2770</x:v>
      </x:c>
      <x:c r="M42" s="25" t="n">
        <x:f>'Historical Inputs'!F4343</x:f>
        <x:v>2672</x:v>
      </x:c>
      <x:c r="N42" s="26" t="str">
        <x:v>n.a.</x:v>
      </x:c>
      <x:c r="O42" s="27"/>
      <x:c r="P42" s="25" t="n">
        <x:f>'Historical Inputs'!F4384</x:f>
        <x:v>1349</x:v>
      </x:c>
      <x:c r="Q42" s="25" t="n">
        <x:f>'Historical Inputs'!F4425</x:f>
        <x:v>1281</x:v>
      </x:c>
      <x:c r="R42" s="27" t="n">
        <x:f>IF(COUNT(M42,Q42,P42)=3,M42+Q42-P42,"n.a.")</x:f>
        <x:v>2604</x:v>
      </x:c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 ht="24" customHeight="1">
      <x:c r="C43" s="2" t="str">
        <x:v>Common share repurchases paid</x:v>
      </x:c>
      <x:c r="D43" s="2" t="str">
        <x:v>USDm</x:v>
      </x:c>
      <x:c r="E43" s="25" t="n">
        <x:f>'Historical Inputs'!F4016</x:f>
        <x:v>1613</x:v>
      </x:c>
      <x:c r="F43" s="25" t="n">
        <x:f>'Historical Inputs'!F4057</x:f>
        <x:v>1205</x:v>
      </x:c>
      <x:c r="G43" s="25" t="n">
        <x:f>'Historical Inputs'!F4098</x:f>
        <x:v>0</x:v>
      </x:c>
      <x:c r="H43" s="25" t="n">
        <x:f>'Historical Inputs'!F4139</x:f>
        <x:v>0</x:v>
      </x:c>
      <x:c r="I43" s="25" t="n">
        <x:f>'Historical Inputs'!F4180</x:f>
        <x:v>1616</x:v>
      </x:c>
      <x:c r="J43" s="25" t="n">
        <x:f>'Historical Inputs'!F4221</x:f>
        <x:v>250</x:v>
      </x:c>
      <x:c r="K43" s="25" t="n">
        <x:f>'Historical Inputs'!F4262</x:f>
        <x:v>0</x:v>
      </x:c>
      <x:c r="L43" s="25" t="n">
        <x:f>'Historical Inputs'!F4303</x:f>
        <x:v>1000</x:v>
      </x:c>
      <x:c r="M43" s="25" t="n">
        <x:f>'Historical Inputs'!F4344</x:f>
        <x:v>2500</x:v>
      </x:c>
      <x:c r="N43" s="26" t="str">
        <x:v>n.a.</x:v>
      </x:c>
      <x:c r="O43" s="27"/>
      <x:c r="P43" s="25" t="n">
        <x:f>'Historical Inputs'!F4385</x:f>
        <x:v>1250</x:v>
      </x:c>
      <x:c r="Q43" s="25" t="n">
        <x:f>'Historical Inputs'!F4426</x:f>
        <x:v>2334</x:v>
      </x:c>
      <x:c r="R43" s="27" t="n">
        <x:f>IF(COUNT(M43,Q43,P43)=3,M43+Q43-P43,"n.a.")</x:f>
        <x:v>3584</x:v>
      </x:c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 ht="24" customHeight="1">
      <x:c r="C44" s="2" t="str">
        <x:v>Gross loan charge-offs</x:v>
      </x:c>
      <x:c r="D44" s="2" t="str">
        <x:v>USDm</x:v>
      </x:c>
      <x:c r="E44" s="25" t="str">
        <x:f>'Historical Inputs'!F4017</x:f>
        <x:v>n.a.</x:v>
      </x:c>
      <x:c r="F44" s="25" t="str">
        <x:f>'Historical Inputs'!F4058</x:f>
        <x:v>n.a.</x:v>
      </x:c>
      <x:c r="G44" s="25" t="str">
        <x:f>'Historical Inputs'!F4099</x:f>
        <x:v>n.a.</x:v>
      </x:c>
      <x:c r="H44" s="25" t="str">
        <x:f>'Historical Inputs'!F4140</x:f>
        <x:v>n.a.</x:v>
      </x:c>
      <x:c r="I44" s="25" t="str">
        <x:f>'Historical Inputs'!F4181</x:f>
        <x:v>n.a.</x:v>
      </x:c>
      <x:c r="J44" s="25" t="str">
        <x:f>'Historical Inputs'!F4222</x:f>
        <x:v>n.a.</x:v>
      </x:c>
      <x:c r="K44" s="25" t="str">
        <x:f>'Historical Inputs'!F4263</x:f>
        <x:v>n.a.</x:v>
      </x:c>
      <x:c r="L44" s="25" t="str">
        <x:f>'Historical Inputs'!F4304</x:f>
        <x:v>n.a.</x:v>
      </x:c>
      <x:c r="M44" s="25" t="str">
        <x:f>'Historical Inputs'!F4345</x:f>
        <x:v>n.a.</x:v>
      </x:c>
      <x:c r="N44" s="26" t="str">
        <x:v>n.a.</x:v>
      </x:c>
      <x:c r="O44" s="27"/>
      <x:c r="P44" s="25" t="str">
        <x:f>'Historical Inputs'!F4386</x:f>
        <x:v>n.a.</x:v>
      </x:c>
      <x:c r="Q44" s="25" t="str">
        <x:f>'Historical Inputs'!F4427</x:f>
        <x:v>n.a.</x:v>
      </x:c>
      <x:c r="R44" s="27" t="str">
        <x:f>IF(COUNT(M44,Q44,P44)=3,M44+Q44-P44,"n.a.")</x:f>
        <x:v>n.a.</x:v>
      </x:c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 ht="24" customHeight="1">
      <x:c r="C45" s="2" t="str">
        <x:v>Loan recoveries</x:v>
      </x:c>
      <x:c r="D45" s="2" t="str">
        <x:v>USDm</x:v>
      </x:c>
      <x:c r="E45" s="25" t="str">
        <x:f>'Historical Inputs'!F4018</x:f>
        <x:v>n.a.</x:v>
      </x:c>
      <x:c r="F45" s="25" t="str">
        <x:f>'Historical Inputs'!F4059</x:f>
        <x:v>n.a.</x:v>
      </x:c>
      <x:c r="G45" s="25" t="str">
        <x:f>'Historical Inputs'!F4100</x:f>
        <x:v>n.a.</x:v>
      </x:c>
      <x:c r="H45" s="25" t="str">
        <x:f>'Historical Inputs'!F4141</x:f>
        <x:v>n.a.</x:v>
      </x:c>
      <x:c r="I45" s="25" t="str">
        <x:f>'Historical Inputs'!F4182</x:f>
        <x:v>n.a.</x:v>
      </x:c>
      <x:c r="J45" s="25" t="str">
        <x:f>'Historical Inputs'!F4223</x:f>
        <x:v>n.a.</x:v>
      </x:c>
      <x:c r="K45" s="25" t="str">
        <x:f>'Historical Inputs'!F4264</x:f>
        <x:v>n.a.</x:v>
      </x:c>
      <x:c r="L45" s="25" t="str">
        <x:f>'Historical Inputs'!F4305</x:f>
        <x:v>n.a.</x:v>
      </x:c>
      <x:c r="M45" s="25" t="str">
        <x:f>'Historical Inputs'!F4346</x:f>
        <x:v>n.a.</x:v>
      </x:c>
      <x:c r="N45" s="26" t="str">
        <x:v>n.a.</x:v>
      </x:c>
      <x:c r="O45" s="27"/>
      <x:c r="P45" s="25" t="str">
        <x:f>'Historical Inputs'!F4387</x:f>
        <x:v>n.a.</x:v>
      </x:c>
      <x:c r="Q45" s="25" t="str">
        <x:f>'Historical Inputs'!F4428</x:f>
        <x:v>n.a.</x:v>
      </x:c>
      <x:c r="R45" s="27" t="str">
        <x:f>IF(COUNT(M45,Q45,P45)=3,M45+Q45-P45,"n.a.")</x:f>
        <x:v>n.a.</x:v>
      </x:c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 ht="24" customHeight="1">
      <x:c r="C46" s="2" t="str">
        <x:v>Net loan charge-offs</x:v>
      </x:c>
      <x:c r="D46" s="2" t="str">
        <x:v>USDm</x:v>
      </x:c>
      <x:c r="E46" s="27" t="str">
        <x:f>IF(COUNT(E44,E45)=2,E44-E45,"n.a.")</x:f>
        <x:v>n.a.</x:v>
      </x:c>
      <x:c r="F46" s="27" t="str">
        <x:f>IF(COUNT(F44,F45)=2,F44-F45,"n.a.")</x:f>
        <x:v>n.a.</x:v>
      </x:c>
      <x:c r="G46" s="27" t="str">
        <x:f>IF(COUNT(G44,G45)=2,G44-G45,"n.a.")</x:f>
        <x:v>n.a.</x:v>
      </x:c>
      <x:c r="H46" s="27" t="str">
        <x:f>IF(COUNT(H44,H45)=2,H44-H45,"n.a.")</x:f>
        <x:v>n.a.</x:v>
      </x:c>
      <x:c r="I46" s="27" t="str">
        <x:f>IF(COUNT(I44,I45)=2,I44-I45,"n.a.")</x:f>
        <x:v>n.a.</x:v>
      </x:c>
      <x:c r="J46" s="27" t="str">
        <x:f>IF(COUNT(J44,J45)=2,J44-J45,"n.a.")</x:f>
        <x:v>n.a.</x:v>
      </x:c>
      <x:c r="K46" s="27" t="str">
        <x:f>IF(COUNT(K44,K45)=2,K44-K45,"n.a.")</x:f>
        <x:v>n.a.</x:v>
      </x:c>
      <x:c r="L46" s="27" t="str">
        <x:f>IF(COUNT(L44,L45)=2,L44-L45,"n.a.")</x:f>
        <x:v>n.a.</x:v>
      </x:c>
      <x:c r="M46" s="27" t="str">
        <x:f>IF(COUNT(M44,M45)=2,M44-M45,"n.a.")</x:f>
        <x:v>n.a.</x:v>
      </x:c>
      <x:c r="N46" s="26" t="str">
        <x:v>n.a.</x:v>
      </x:c>
      <x:c r="O46" s="27"/>
      <x:c r="P46" s="27" t="str">
        <x:f>IF(COUNT(P44,P45)=2,P44-P45,"n.a.")</x:f>
        <x:v>n.a.</x:v>
      </x:c>
      <x:c r="Q46" s="27" t="str">
        <x:f>IF(COUNT(Q44,Q45)=2,Q44-Q45,"n.a.")</x:f>
        <x:v>n.a.</x:v>
      </x:c>
      <x:c r="R46" s="27" t="str">
        <x:f>IF(COUNT(M46,Q46,P46)=3,M46+Q46-P46,"n.a.")</x:f>
        <x:v>n.a.</x:v>
      </x:c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 ht="24" customHeight="1">
      <x:c r="C47" s="4" t="str">
        <x:v>Actual standardized CET1 ratio</x:v>
      </x:c>
      <x:c r="D47" s="4" t="str">
        <x:v>%</x:v>
      </x:c>
      <x:c r="E47" s="35" t="str">
        <x:f>'Historical Inputs'!F4020</x:f>
        <x:v>n.a.</x:v>
      </x:c>
      <x:c r="F47" s="35" t="str">
        <x:f>'Historical Inputs'!F4061</x:f>
        <x:v>n.a.</x:v>
      </x:c>
      <x:c r="G47" s="35" t="str">
        <x:f>'Historical Inputs'!F4102</x:f>
        <x:v>n.a.</x:v>
      </x:c>
      <x:c r="H47" s="35" t="str">
        <x:f>'Historical Inputs'!F4143</x:f>
        <x:v>n.a.</x:v>
      </x:c>
      <x:c r="I47" s="35" t="str">
        <x:f>'Historical Inputs'!F4184</x:f>
        <x:v>n.a.</x:v>
      </x:c>
      <x:c r="J47" s="35" t="str">
        <x:f>'Historical Inputs'!F4225</x:f>
        <x:v>n.a.</x:v>
      </x:c>
      <x:c r="K47" s="35" t="str">
        <x:f>'Historical Inputs'!F4266</x:f>
        <x:v>n.a.</x:v>
      </x:c>
      <x:c r="L47" s="35" t="str">
        <x:f>'Historical Inputs'!F4307</x:f>
        <x:v>n.a.</x:v>
      </x:c>
      <x:c r="M47" s="35" t="str">
        <x:f>'Historical Inputs'!F4348</x:f>
        <x:v>n.a.</x:v>
      </x:c>
      <x:c r="N47" s="36" t="str">
        <x:v>n.a.</x:v>
      </x:c>
      <x:c r="O47" s="37"/>
      <x:c r="P47" s="35" t="str">
        <x:f>'Historical Inputs'!F4389</x:f>
        <x:v>n.a.</x:v>
      </x:c>
      <x:c r="Q47" s="35" t="n">
        <x:f>'Historical Inputs'!F4430</x:f>
        <x:v>0.109</x:v>
      </x:c>
      <x:c r="R47" s="37" t="n">
        <x:f>Q47</x:f>
        <x:v>0.109</x:v>
      </x:c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 ht="24" customHeight="1">
      <x:c r="C48" s="4" t="str">
        <x:v>Return on two-point common equity</x:v>
      </x:c>
      <x:c r="D48" s="4" t="str">
        <x:v>%</x:v>
      </x:c>
      <x:c r="E48" s="37" t="str">
        <x:f>IF(COUNT(E36,E11,$U$62)=3,E36/AVERAGE(E11,$U$62),"n.a.")</x:f>
        <x:v>n.a.</x:v>
      </x:c>
      <x:c r="F48" s="37" t="str">
        <x:f>IF(COUNT(F36,F11,E11)=3,F36/AVERAGE(F11,E11),"n.a.")</x:f>
        <x:v>n.a.</x:v>
      </x:c>
      <x:c r="G48" s="37" t="str">
        <x:f>IF(COUNT(G36,G11,F11)=3,G36/AVERAGE(G11,F11),"n.a.")</x:f>
        <x:v>n.a.</x:v>
      </x:c>
      <x:c r="H48" s="37" t="str">
        <x:f>IF(COUNT(H36,H11,G11)=3,H36/AVERAGE(H11,G11),"n.a.")</x:f>
        <x:v>n.a.</x:v>
      </x:c>
      <x:c r="I48" s="37" t="str">
        <x:f>IF(COUNT(I36,I11,H11)=3,I36/AVERAGE(I11,H11),"n.a.")</x:f>
        <x:v>n.a.</x:v>
      </x:c>
      <x:c r="J48" s="37" t="str">
        <x:f>IF(COUNT(J36,J11,I11)=3,J36/AVERAGE(J11,I11),"n.a.")</x:f>
        <x:v>n.a.</x:v>
      </x:c>
      <x:c r="K48" s="37" t="str">
        <x:f>IF(COUNT(K36,K11,J11)=3,K36/AVERAGE(K11,J11),"n.a.")</x:f>
        <x:v>n.a.</x:v>
      </x:c>
      <x:c r="L48" s="37" t="str">
        <x:f>IF(COUNT(L36,L11,K11)=3,L36/AVERAGE(L11,K11),"n.a.")</x:f>
        <x:v>n.a.</x:v>
      </x:c>
      <x:c r="M48" s="37" t="n">
        <x:f>IF(COUNT(M36,M11,L11)=3,M36/AVERAGE(M11,L11),"n.a.")</x:f>
        <x:v>0.08427294675759245</x:v>
      </x:c>
      <x:c r="N48" s="36" t="str">
        <x:v>n.a.</x:v>
      </x:c>
      <x:c r="O48" s="37"/>
      <x:c r="P48" s="37" t="str">
        <x:v>n.a.</x:v>
      </x:c>
      <x:c r="Q48" s="37" t="str">
        <x:v>n.a.</x:v>
      </x:c>
      <x:c r="R48" s="37" t="n">
        <x:f>IF(COUNT(R36,P11,Q11)=3,R36/AVERAGE(P11,Q11),"n.a.")</x:f>
        <x:v>0.09408503872739485</x:v>
      </x:c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 ht="24" customHeight="1">
      <x:c r="C49" s="4" t="str">
        <x:v>Return on two-point tangible equity</x:v>
      </x:c>
      <x:c r="D49" s="4" t="str">
        <x:v>%</x:v>
      </x:c>
      <x:c r="E49" s="37" t="str">
        <x:f>IF(COUNT(E36,E15,$U$63)=3,E36/AVERAGE(E15,$U$63),"n.a.")</x:f>
        <x:v>n.a.</x:v>
      </x:c>
      <x:c r="F49" s="37" t="str">
        <x:f>IF(COUNT(F36,F15,E15)=3,F36/AVERAGE(F15,E15),"n.a.")</x:f>
        <x:v>n.a.</x:v>
      </x:c>
      <x:c r="G49" s="37" t="str">
        <x:f>IF(COUNT(G36,G15,F15)=3,G36/AVERAGE(G15,F15),"n.a.")</x:f>
        <x:v>n.a.</x:v>
      </x:c>
      <x:c r="H49" s="37" t="str">
        <x:f>IF(COUNT(H36,H15,G15)=3,H36/AVERAGE(H15,G15),"n.a.")</x:f>
        <x:v>n.a.</x:v>
      </x:c>
      <x:c r="I49" s="37" t="str">
        <x:f>IF(COUNT(I36,I15,H15)=3,I36/AVERAGE(I15,H15),"n.a.")</x:f>
        <x:v>n.a.</x:v>
      </x:c>
      <x:c r="J49" s="37" t="str">
        <x:f>IF(COUNT(J36,J15,I15)=3,J36/AVERAGE(J15,I15),"n.a.")</x:f>
        <x:v>n.a.</x:v>
      </x:c>
      <x:c r="K49" s="37" t="str">
        <x:f>IF(COUNT(K36,K15,J15)=3,K36/AVERAGE(K15,J15),"n.a.")</x:f>
        <x:v>n.a.</x:v>
      </x:c>
      <x:c r="L49" s="37" t="str">
        <x:f>IF(COUNT(L36,L15,K15)=3,L36/AVERAGE(L15,K15),"n.a.")</x:f>
        <x:v>n.a.</x:v>
      </x:c>
      <x:c r="M49" s="37" t="n">
        <x:f>IF(COUNT(M36,M15,L15)=3,M36/AVERAGE(M15,L15),"n.a.")</x:f>
        <x:v>0.12283149563520972</x:v>
      </x:c>
      <x:c r="N49" s="36" t="str">
        <x:v>n.a.</x:v>
      </x:c>
      <x:c r="O49" s="37"/>
      <x:c r="P49" s="37" t="str">
        <x:v>n.a.</x:v>
      </x:c>
      <x:c r="Q49" s="37" t="str">
        <x:v>n.a.</x:v>
      </x:c>
      <x:c r="R49" s="37" t="n">
        <x:f>IF(COUNT(R36,P15,Q15)=3,R36/AVERAGE(P15,Q15),"n.a.")</x:f>
        <x:v>0.13689106608278284</x:v>
      </x:c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 ht="24" customHeight="1">
      <x:c r="C50" s="4" t="str">
        <x:v>Return on two-point assets</x:v>
      </x:c>
      <x:c r="D50" s="4" t="str">
        <x:v>%</x:v>
      </x:c>
      <x:c r="E50" s="37" t="n">
        <x:f>IF(COUNT(E36,E7,$U$64)=3,E36/AVERAGE(E7,$U$64),"n.a.")</x:f>
        <x:v>0.010069899618523172</x:v>
      </x:c>
      <x:c r="F50" s="37" t="n">
        <x:f>IF(COUNT(F36,F7,E7)=3,F36/AVERAGE(F7,E7),"n.a.")</x:f>
        <x:v>0.013694312367130968</x:v>
      </x:c>
      <x:c r="G50" s="37" t="n">
        <x:f>IF(COUNT(G36,G7,F7)=3,G36/AVERAGE(G7,F7),"n.a.")</x:f>
        <x:v>0.008666595112876105</x:v>
      </x:c>
      <x:c r="H50" s="37" t="n">
        <x:f>IF(COUNT(H36,H7,G7)=3,H36/AVERAGE(H7,G7),"n.a.")</x:f>
        <x:v>0.008518730415980356</x:v>
      </x:c>
      <x:c r="I50" s="37" t="n">
        <x:f>IF(COUNT(I36,I7,H7)=3,I36/AVERAGE(I7,H7),"n.a.")</x:f>
        <x:v>0.011486298024977415</x:v>
      </x:c>
      <x:c r="J50" s="37" t="n">
        <x:f>IF(COUNT(J36,J7,I7)=3,J36/AVERAGE(J7,I7),"n.a.")</x:f>
        <x:v>0.010810800951394259</x:v>
      </x:c>
      <x:c r="K50" s="37" t="n">
        <x:f>IF(COUNT(K36,K7,J7)=3,K36/AVERAGE(K7,J7),"n.a.")</x:f>
        <x:v>-0.0026627446809291</x:v>
      </x:c>
      <x:c r="L50" s="37" t="n">
        <x:f>IF(COUNT(L36,L7,K7)=3,L36/AVERAGE(L7,K7),"n.a.")</x:f>
        <x:v>0.008380488033566958</x:v>
      </x:c>
      <x:c r="M50" s="37" t="n">
        <x:f>IF(COUNT(M36,M7,L7)=3,M36/AVERAGE(M7,L7),"n.a.")</x:f>
        <x:v>0.009222092232046678</x:v>
      </x:c>
      <x:c r="N50" s="36" t="str">
        <x:v>n.a.</x:v>
      </x:c>
      <x:c r="O50" s="37"/>
      <x:c r="P50" s="37" t="str">
        <x:v>n.a.</x:v>
      </x:c>
      <x:c r="Q50" s="37" t="str">
        <x:v>n.a.</x:v>
      </x:c>
      <x:c r="R50" s="37" t="n">
        <x:f>IF(COUNT(R36,P7,Q7)=3,R36/AVERAGE(P7,Q7),"n.a.")</x:f>
        <x:v>0.01006131711787725</x:v>
      </x:c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 ht="24" customHeight="1">
      <x:c r="C51" s="4" t="str">
        <x:v>Noninterest expense / net revenue</x:v>
      </x:c>
      <x:c r="D51" s="4" t="str">
        <x:v>%</x:v>
      </x:c>
      <x:c r="E51" s="37" t="n">
        <x:f>IF(AND(ISNUMBER(E31),ISNUMBER(E30),E30&lt;&gt;0),E31/E30,"n.a.")</x:f>
        <x:v>0.657771494212247</x:v>
      </x:c>
      <x:c r="F51" s="37" t="n">
        <x:f>IF(AND(ISNUMBER(F31),ISNUMBER(F30),F30&lt;&gt;0),F31/F30,"n.a.")</x:f>
        <x:v>0.5997577435542482</x:v>
      </x:c>
      <x:c r="G51" s="37" t="n">
        <x:f>IF(AND(ISNUMBER(G31),ISNUMBER(G30),G30&lt;&gt;0),G31/G30,"n.a.")</x:f>
        <x:v>0.6312858052196053</x:v>
      </x:c>
      <x:c r="H51" s="37" t="n">
        <x:f>IF(AND(ISNUMBER(H31),ISNUMBER(H30),H30&lt;&gt;0),H31/H30,"n.a.")</x:f>
        <x:v>0.6561109887689937</x:v>
      </x:c>
      <x:c r="I51" s="37" t="n">
        <x:f>IF(AND(ISNUMBER(I31),ISNUMBER(I30),I30&lt;&gt;0),I31/I30,"n.a.")</x:f>
        <x:v>0.6660904931367565</x:v>
      </x:c>
      <x:c r="J51" s="37" t="n">
        <x:f>IF(AND(ISNUMBER(J31),ISNUMBER(J30),J30&lt;&gt;0),J31/J30,"n.a.")</x:f>
        <x:v>0.6091723827166675</x:v>
      </x:c>
      <x:c r="K51" s="37" t="n">
        <x:f>IF(AND(ISNUMBER(K31),ISNUMBER(K30),K30&lt;&gt;0),K31/K30,"n.a.")</x:f>
        <x:v>0.9328738387773449</x:v>
      </x:c>
      <x:c r="L51" s="37" t="n">
        <x:f>IF(AND(ISNUMBER(L31),ISNUMBER(L30),L30&lt;&gt;0),L31/L30,"n.a.")</x:f>
        <x:v>0.9044283777677361</x:v>
      </x:c>
      <x:c r="M51" s="37" t="n">
        <x:f>IF(AND(ISNUMBER(M31),ISNUMBER(M30),M30&lt;&gt;0),M31/M30,"n.a.")</x:f>
        <x:v>0.5943205866430434</x:v>
      </x:c>
      <x:c r="N51" s="36" t="str">
        <x:v>n.a.</x:v>
      </x:c>
      <x:c r="O51" s="37"/>
      <x:c r="P51" s="37" t="n">
        <x:f>IF(AND(ISNUMBER(P31),ISNUMBER(P30),P30&lt;&gt;0),P31/P30,"n.a.")</x:f>
        <x:v>0.5959943354238317</x:v>
      </x:c>
      <x:c r="Q51" s="37" t="n">
        <x:f>IF(AND(ISNUMBER(Q31),ISNUMBER(Q30),Q30&lt;&gt;0),Q31/Q30,"n.a.")</x:f>
        <x:v>0.5796294518575406</x:v>
      </x:c>
      <x:c r="R51" s="37" t="n">
        <x:f>IF(AND(ISNUMBER(R31),ISNUMBER(R30),R30&lt;&gt;0),R31/R30,"n.a.")</x:f>
        <x:v>0.5861870503597122</x:v>
      </x:c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 ht="24" customHeight="1">
      <x:c r="C52" s="4" t="str">
        <x:v>Gross loans / deposits</x:v>
      </x:c>
      <x:c r="D52" s="4" t="str">
        <x:v>%</x:v>
      </x:c>
      <x:c r="E52" s="37" t="n">
        <x:f>IF(AND(ISNUMBER(E21),ISNUMBER(E24),E24&lt;&gt;0),E21/E24,"n.a.")</x:f>
        <x:v>0.9131352028010243</x:v>
      </x:c>
      <x:c r="F52" s="37" t="n">
        <x:f>IF(AND(ISNUMBER(F21),ISNUMBER(F24),F24&lt;&gt;0),F21/F24,"n.a.")</x:f>
        <x:v>0.9244039975434091</x:v>
      </x:c>
      <x:c r="G52" s="37" t="n">
        <x:f>IF(AND(ISNUMBER(G21),ISNUMBER(G24),G24&lt;&gt;0),G21/G24,"n.a.")</x:f>
        <x:v>0.8957807407230369</x:v>
      </x:c>
      <x:c r="H52" s="37" t="n">
        <x:f>IF(AND(ISNUMBER(H21),ISNUMBER(H24),H24&lt;&gt;0),H21/H24,"n.a.")</x:f>
        <x:v>0.7865444516462552</x:v>
      </x:c>
      <x:c r="I52" s="37" t="n">
        <x:f>IF(AND(ISNUMBER(I21),ISNUMBER(I24),I24&lt;&gt;0),I21/I24,"n.a.")</x:f>
        <x:v>0.6951292714315899</x:v>
      </x:c>
      <x:c r="J52" s="37" t="n">
        <x:f>IF(AND(ISNUMBER(J21),ISNUMBER(J24),J24&lt;&gt;0),J21/J24,"n.a.")</x:f>
        <x:v>0.7883795450972805</x:v>
      </x:c>
      <x:c r="K52" s="37" t="n">
        <x:f>IF(AND(ISNUMBER(K21),ISNUMBER(K24),K24&lt;&gt;0),K21/K24,"n.a.")</x:f>
        <x:v>0.7883015674535511</x:v>
      </x:c>
      <x:c r="L52" s="37" t="n">
        <x:f>IF(AND(ISNUMBER(L21),ISNUMBER(L24),L24&lt;&gt;0),L21/L24,"n.a.")</x:f>
        <x:v>0.7845433315237988</x:v>
      </x:c>
      <x:c r="M52" s="37" t="n">
        <x:f>IF(AND(ISNUMBER(M21),ISNUMBER(M24),M24&lt;&gt;0),M21/M24,"n.a.")</x:f>
        <x:v>0.8206709324222399</x:v>
      </x:c>
      <x:c r="N52" s="36" t="str">
        <x:v>n.a.</x:v>
      </x:c>
      <x:c r="O52" s="37"/>
      <x:c r="P52" s="37" t="n">
        <x:f>IF(AND(ISNUMBER(P21),ISNUMBER(P24),P24&lt;&gt;0),P21/P24,"n.a.")</x:f>
        <x:v>0.7849759431894849</x:v>
      </x:c>
      <x:c r="Q52" s="37" t="n">
        <x:f>IF(AND(ISNUMBER(Q21),ISNUMBER(Q24),Q24&lt;&gt;0),Q21/Q24,"n.a.")</x:f>
        <x:v>0.8056006781002445</x:v>
      </x:c>
      <x:c r="R52" s="37" t="n">
        <x:f>Q52</x:f>
        <x:v>0.8056006781002445</x:v>
      </x:c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 ht="24" customHeight="1">
      <x:c r="C53" s="4" t="str">
        <x:v>Loan allowance / gross loans</x:v>
      </x:c>
      <x:c r="D53" s="4" t="str">
        <x:v>%</x:v>
      </x:c>
      <x:c r="E53" s="37" t="str">
        <x:f>IF(AND(ISNUMBER(E23),ISNUMBER(E21),E21&lt;&gt;0),E23/E21,"n.a.")</x:f>
        <x:v>n.a.</x:v>
      </x:c>
      <x:c r="F53" s="37" t="str">
        <x:f>IF(AND(ISNUMBER(F23),ISNUMBER(F21),F21&lt;&gt;0),F23/F21,"n.a.")</x:f>
        <x:v>n.a.</x:v>
      </x:c>
      <x:c r="G53" s="37" t="str">
        <x:f>IF(AND(ISNUMBER(G23),ISNUMBER(G21),G21&lt;&gt;0),G23/G21,"n.a.")</x:f>
        <x:v>n.a.</x:v>
      </x:c>
      <x:c r="H53" s="37" t="str">
        <x:f>IF(AND(ISNUMBER(H23),ISNUMBER(H21),H21&lt;&gt;0),H23/H21,"n.a.")</x:f>
        <x:v>n.a.</x:v>
      </x:c>
      <x:c r="I53" s="37" t="str">
        <x:f>IF(AND(ISNUMBER(I23),ISNUMBER(I21),I21&lt;&gt;0),I23/I21,"n.a.")</x:f>
        <x:v>n.a.</x:v>
      </x:c>
      <x:c r="J53" s="37" t="str">
        <x:f>IF(AND(ISNUMBER(J23),ISNUMBER(J21),J21&lt;&gt;0),J23/J21,"n.a.")</x:f>
        <x:v>n.a.</x:v>
      </x:c>
      <x:c r="K53" s="37" t="n">
        <x:f>IF(AND(ISNUMBER(K23),ISNUMBER(K21),K21&lt;&gt;0),K23/K21,"n.a.")</x:f>
        <x:v>0.015375199079667116</x:v>
      </x:c>
      <x:c r="L53" s="37" t="n">
        <x:f>IF(AND(ISNUMBER(L23),ISNUMBER(L21),L21&lt;&gt;0),L23/L21,"n.a.")</x:f>
        <x:v>0.015852707232450886</x:v>
      </x:c>
      <x:c r="M53" s="37" t="n">
        <x:f>IF(AND(ISNUMBER(M23),ISNUMBER(M21),M21&lt;&gt;0),M23/M21,"n.a.")</x:f>
        <x:v>0.01530759749844033</x:v>
      </x:c>
      <x:c r="N53" s="36" t="str">
        <x:v>n.a.</x:v>
      </x:c>
      <x:c r="O53" s="37"/>
      <x:c r="P53" s="37" t="n">
        <x:f>IF(AND(ISNUMBER(P23),ISNUMBER(P21),P21&lt;&gt;0),P23/P21,"n.a.")</x:f>
        <x:v>0.015367194067679644</x:v>
      </x:c>
      <x:c r="Q53" s="37" t="n">
        <x:f>IF(AND(ISNUMBER(Q23),ISNUMBER(Q21),Q21&lt;&gt;0),Q23/Q21,"n.a.")</x:f>
        <x:v>0.015109340319470218</x:v>
      </x:c>
      <x:c r="R53" s="37" t="n">
        <x:f>Q53</x:f>
        <x:v>0.015109340319470218</x:v>
      </x:c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 ht="24" customHeight="1">
      <x:c r="C54" s="4" t="str">
        <x:v>Net charge-offs / period-end loans</x:v>
      </x:c>
      <x:c r="D54" s="4" t="str">
        <x:v>%</x:v>
      </x:c>
      <x:c r="E54" s="37" t="str">
        <x:f>IF(AND(ISNUMBER(E46),ISNUMBER(E21),E21&lt;&gt;0),E46/E21,"n.a.")</x:f>
        <x:v>n.a.</x:v>
      </x:c>
      <x:c r="F54" s="37" t="str">
        <x:f>IF(AND(ISNUMBER(F46),ISNUMBER(F21),F21&lt;&gt;0),F46/F21,"n.a.")</x:f>
        <x:v>n.a.</x:v>
      </x:c>
      <x:c r="G54" s="37" t="str">
        <x:f>IF(AND(ISNUMBER(G46),ISNUMBER(G21),G21&lt;&gt;0),G46/G21,"n.a.")</x:f>
        <x:v>n.a.</x:v>
      </x:c>
      <x:c r="H54" s="37" t="str">
        <x:f>IF(AND(ISNUMBER(H46),ISNUMBER(H21),H21&lt;&gt;0),H46/H21,"n.a.")</x:f>
        <x:v>n.a.</x:v>
      </x:c>
      <x:c r="I54" s="37" t="str">
        <x:f>IF(AND(ISNUMBER(I46),ISNUMBER(I21),I21&lt;&gt;0),I46/I21,"n.a.")</x:f>
        <x:v>n.a.</x:v>
      </x:c>
      <x:c r="J54" s="37" t="str">
        <x:f>IF(AND(ISNUMBER(J46),ISNUMBER(J21),J21&lt;&gt;0),J46/J21,"n.a.")</x:f>
        <x:v>n.a.</x:v>
      </x:c>
      <x:c r="K54" s="37" t="str">
        <x:f>IF(AND(ISNUMBER(K46),ISNUMBER(K21),K21&lt;&gt;0),K46/K21,"n.a.")</x:f>
        <x:v>n.a.</x:v>
      </x:c>
      <x:c r="L54" s="37" t="str">
        <x:f>IF(AND(ISNUMBER(L46),ISNUMBER(L21),L21&lt;&gt;0),L46/L21,"n.a.")</x:f>
        <x:v>n.a.</x:v>
      </x:c>
      <x:c r="M54" s="37" t="str">
        <x:f>IF(AND(ISNUMBER(M46),ISNUMBER(M21),M21&lt;&gt;0),M46/M21,"n.a.")</x:f>
        <x:v>n.a.</x:v>
      </x:c>
      <x:c r="N54" s="36" t="str">
        <x:v>n.a.</x:v>
      </x:c>
      <x:c r="O54" s="37"/>
      <x:c r="P54" s="37" t="str">
        <x:f>IF(AND(ISNUMBER(P46),ISNUMBER(P21),P21&lt;&gt;0),P46/P21,"n.a.")</x:f>
        <x:v>n.a.</x:v>
      </x:c>
      <x:c r="Q54" s="37" t="str">
        <x:f>IF(AND(ISNUMBER(Q46),ISNUMBER(Q21),Q21&lt;&gt;0),Q46/Q21,"n.a.")</x:f>
        <x:v>n.a.</x:v>
      </x:c>
      <x:c r="R54" s="37" t="str">
        <x:f>IF(AND(ISNUMBER(R46),ISNUMBER(Q21),Q21&lt;&gt;0),R46/Q21,"n.a.")</x:f>
        <x:v>n.a.</x:v>
      </x:c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 ht="24" customHeight="1">
      <x:c r="C55" s="2" t="str">
        <x:v>Parent less common income</x:v>
      </x:c>
      <x:c r="D55" s="2" t="str">
        <x:v>USDm</x:v>
      </x:c>
      <x:c r="E55" s="27" t="n">
        <x:f>IF(COUNT(E37,E36)=2,E37-E36,"n.a.")</x:f>
        <x:v>174</x:v>
      </x:c>
      <x:c r="F55" s="27" t="n">
        <x:f>IF(COUNT(F37,F36)=2,F37-F36,"n.a.")</x:f>
        <x:v>174</x:v>
      </x:c>
      <x:c r="G55" s="27" t="n">
        <x:f>IF(COUNT(G37,G36)=2,G37-G36,"n.a.")</x:f>
        <x:v>196</x:v>
      </x:c>
      <x:c r="H55" s="27" t="n">
        <x:f>IF(COUNT(H37,H36)=2,H37-H36,"n.a.")</x:f>
        <x:v>298</x:v>
      </x:c>
      <x:c r="I55" s="27" t="n">
        <x:f>IF(COUNT(I37,I36)=2,I37-I36,"n.a.")</x:f>
        <x:v>407</x:v>
      </x:c>
      <x:c r="J55" s="27" t="n">
        <x:f>IF(COUNT(J37,J36)=2,J37-J36,"n.a.")</x:f>
        <x:v>333</x:v>
      </x:c>
      <x:c r="K55" s="27" t="n">
        <x:f>IF(COUNT(K37,K36)=2,K37-K36,"n.a.")</x:f>
        <x:v>361</x:v>
      </x:c>
      <x:c r="L55" s="27" t="n">
        <x:f>IF(COUNT(L37,L36)=2,L37-L36,"n.a.")</x:f>
        <x:v>349</x:v>
      </x:c>
      <x:c r="M55" s="27" t="n">
        <x:f>IF(COUNT(M37,M36)=2,M37-M36,"n.a.")</x:f>
        <x:v>333</x:v>
      </x:c>
      <x:c r="N55" s="26" t="str">
        <x:v>n.a.</x:v>
      </x:c>
      <x:c r="O55" s="27"/>
      <x:c r="P55" s="27" t="n">
        <x:f>IF(COUNT(P37,P36)=2,P37-P36,"n.a.")</x:f>
        <x:v>164</x:v>
      </x:c>
      <x:c r="Q55" s="27" t="n">
        <x:f>IF(COUNT(Q37,Q36)=2,Q37-Q36,"n.a.")</x:f>
        <x:v>138</x:v>
      </x:c>
      <x:c r="R55" s="27" t="n">
        <x:f>IF(COUNT(M55,Q55,P55)=3,M55+Q55-P55,"n.a.")</x:f>
        <x:v>307</x:v>
      </x:c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10" t="str">
        <x:v>FY2016 opening reference</x:v>
      </x:c>
      <x:c r="U60" s="10" t="str">
        <x:v>Value</x:v>
      </x:c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 t="str">
        <x:v>Common equity</x:v>
      </x:c>
      <x:c r="U62" s="6" t="str">
        <x:f>IF(ISNUMBER('Historical Inputs'!F3947),'Historical Inputs'!F3947,IF(AND(COUNT('Historical Inputs'!F3945,'Historical Inputs'!F3946)=2,'Historical Inputs'!F3946&gt;=1),'Historical Inputs'!F3945-'Historical Inputs'!F3946,IF(COUNT('Historical Inputs'!F3981,'Historical Inputs'!F3951)=2,'Historical Inputs'!F3981*'Historical Inputs'!F3951,"n.a.")))</x:f>
        <x:v>n.a.</x:v>
      </x:c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 t="str">
        <x:v>Selected TCE</x:v>
      </x:c>
      <x:c r="U63" s="6" t="str">
        <x:f>IF(ISNUMBER('Historical Inputs'!F3983),'Historical Inputs'!F3983,IF(COUNT('Historical Inputs'!F3982,'Historical Inputs'!F3951)=2,'Historical Inputs'!F3982*'Historical Inputs'!F3951,IF(COUNT(U62,'Historical Inputs'!F3948,'Historical Inputs'!F3949)=3,U62-'Historical Inputs'!F3948-'Historical Inputs'!F3949,"n.a.")))</x:f>
        <x:v>n.a.</x:v>
      </x:c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 t="str">
        <x:v>Assets</x:v>
      </x:c>
      <x:c r="U64" s="6" t="n">
        <x:f>'Historical Inputs'!F3943</x:f>
        <x:v>219276</x:v>
      </x:c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 ht="24" customHeight="1">
      <x:c r="C67" s="10" t="str">
        <x:v>Year</x:v>
      </x:c>
      <x:c r="D67" s="10" t="str">
        <x:v>Net revenue</x:v>
      </x:c>
      <x:c r="E67" s="10" t="str">
        <x:v>Common income</x:v>
      </x:c>
      <x:c r="F67" s="10" t="str">
        <x:v>TBV/share</x:v>
      </x:c>
      <x:c r="G67" s="10" t="str">
        <x:v>ROTE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 ht="24" customHeight="1">
      <x:c r="C68" s="2" t="str">
        <x:v>2017</x:v>
      </x:c>
      <x:c r="D68" s="2" t="n">
        <x:f>E30</x:f>
        <x:v>11317</x:v>
      </x:c>
      <x:c r="E68" s="2" t="n">
        <x:f>E36</x:f>
        <x:v>2220</x:v>
      </x:c>
      <x:c r="F68" s="31" t="str">
        <x:f>E18</x:f>
        <x:v>n.a.</x:v>
      </x:c>
      <x:c r="G68" s="18" t="str">
        <x:f>E49</x:f>
        <x:v>n.a.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 ht="24" customHeight="1">
      <x:c r="C69" s="2" t="str">
        <x:v>2018</x:v>
      </x:c>
      <x:c r="D69" s="2" t="n">
        <x:f>F30</x:f>
        <x:v>11558</x:v>
      </x:c>
      <x:c r="E69" s="2" t="n">
        <x:f>F36</x:f>
        <x:v>3063</x:v>
      </x:c>
      <x:c r="F69" s="31" t="str">
        <x:f>F18</x:f>
        <x:v>n.a.</x:v>
      </x:c>
      <x:c r="G69" s="18" t="str">
        <x:f>F49</x:f>
        <x:v>n.a.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 ht="24" customHeight="1">
      <x:c r="C70" s="2" t="str">
        <x:v>2019</x:v>
      </x:c>
      <x:c r="D70" s="2" t="n">
        <x:f>G30</x:f>
        <x:v>12568</x:v>
      </x:c>
      <x:c r="E70" s="2" t="n">
        <x:f>G36</x:f>
        <x:v>3028</x:v>
      </x:c>
      <x:c r="F70" s="31" t="str">
        <x:f>G18</x:f>
        <x:v>n.a.</x:v>
      </x:c>
      <x:c r="G70" s="18" t="str">
        <x:f>G49</x:f>
        <x:v>n.a.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 ht="24" customHeight="1">
      <x:c r="C71" s="2" t="str">
        <x:v>2020</x:v>
      </x:c>
      <x:c r="D71" s="2" t="n">
        <x:f>H30</x:f>
        <x:v>22705</x:v>
      </x:c>
      <x:c r="E71" s="2" t="n">
        <x:f>H36</x:f>
        <x:v>4184</x:v>
      </x:c>
      <x:c r="F71" s="31" t="str">
        <x:f>H18</x:f>
        <x:v>n.a.</x:v>
      </x:c>
      <x:c r="G71" s="18" t="str">
        <x:f>H49</x:f>
        <x:v>n.a.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 ht="24" customHeight="1">
      <x:c r="C72" s="2" t="str">
        <x:v>2021</x:v>
      </x:c>
      <x:c r="D72" s="2" t="n">
        <x:f>I30</x:f>
        <x:v>19670</x:v>
      </x:c>
      <x:c r="E72" s="2" t="n">
        <x:f>I36</x:f>
        <x:v>6033</x:v>
      </x:c>
      <x:c r="F72" s="31" t="str">
        <x:f>I18</x:f>
        <x:v>n.a.</x:v>
      </x:c>
      <x:c r="G72" s="18" t="str">
        <x:f>I49</x:f>
        <x:v>n.a.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 ht="24" customHeight="1">
      <x:c r="C73" s="2" t="str">
        <x:v>2022</x:v>
      </x:c>
      <x:c r="D73" s="2" t="n">
        <x:f>J30</x:f>
        <x:v>19973</x:v>
      </x:c>
      <x:c r="E73" s="2" t="n">
        <x:f>J36</x:f>
        <x:v>5927</x:v>
      </x:c>
      <x:c r="F73" s="31" t="str">
        <x:f>J18</x:f>
        <x:v>n.a.</x:v>
      </x:c>
      <x:c r="G73" s="18" t="str">
        <x:f>J49</x:f>
        <x:v>n.a.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 ht="24" customHeight="1">
      <x:c r="C74" s="2" t="str">
        <x:v>2023</x:v>
      </x:c>
      <x:c r="D74" s="2" t="n">
        <x:f>K30</x:f>
        <x:v>20022</x:v>
      </x:c>
      <x:c r="E74" s="2" t="n">
        <x:f>K36</x:f>
        <x:v>-1452</x:v>
      </x:c>
      <x:c r="F74" s="31" t="str">
        <x:f>K18</x:f>
        <x:v>n.a.</x:v>
      </x:c>
      <x:c r="G74" s="18" t="str">
        <x:f>K49</x:f>
        <x:v>n.a.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 ht="24" customHeight="1">
      <x:c r="C75" s="2" t="str">
        <x:v>2024</x:v>
      </x:c>
      <x:c r="D75" s="2" t="n">
        <x:f>L30</x:f>
        <x:v>13278</x:v>
      </x:c>
      <x:c r="E75" s="2" t="n">
        <x:f>L36</x:f>
        <x:v>4469</x:v>
      </x:c>
      <x:c r="F75" s="31" t="n">
        <x:f>L18</x:f>
        <x:v>29.710411448581088</x:v>
      </x:c>
      <x:c r="G75" s="18" t="str">
        <x:f>L49</x:f>
        <x:v>n.a.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 ht="24" customHeight="1">
      <x:c r="C76" s="2" t="str">
        <x:v>2025</x:v>
      </x:c>
      <x:c r="D76" s="2" t="n">
        <x:f>M30</x:f>
        <x:v>20319</x:v>
      </x:c>
      <x:c r="E76" s="2" t="n">
        <x:f>M36</x:f>
        <x:v>4974</x:v>
      </x:c>
      <x:c r="F76" s="31" t="n">
        <x:f>M18</x:f>
        <x:v>33.18257067494673</x:v>
      </x:c>
      <x:c r="G76" s="18" t="n">
        <x:f>M49</x:f>
        <x:v>0.12283149563520972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 ht="24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 ht="24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 ht="24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 ht="24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 ht="24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 ht="24" customHeight="1">
      <x:c r="C82" s="21" t="str">
        <x:v>Interpretation and calculation notes</x:v>
      </x:c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 ht="24" customHeight="1">
      <x:c r="C83" s="22" t="str">
        <x:v>Truist Financial belongs to the commercial bank group. Revenue and funding mix affect the interpretation of multiples.</x:v>
      </x:c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 ht="24" customHeight="1">
      <x:c r="C84" s="22" t="str">
        <x:v>Selected book basis: Straight subtraction. Reported and straight-subtraction tangible equity remain separately visible.</x:v>
      </x:c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 ht="24" customHeight="1">
      <x:c r="C85" s="22" t="str">
        <x:v>The June 2026 balances and first-half disclosures are actuals. FY2026 full-year amounts in the shaded column are analyst estimates.</x:v>
      </x:c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 ht="24" customHeight="1">
      <x:c r="C86" s="22" t="str">
        <x:v>LTM income bridges FY2025 with matched first halves. Weighted average shares are reconstructed rather than summed across half years.</x:v>
      </x:c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 ht="24" customHeight="1">
      <x:c r="C87" s="22" t="str">
        <x:v>Return ratios use two-point equity averages and can differ from the issuer daily-average measures.</x:v>
      </x:c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 ht="24" customHeight="1">
      <x:c r="C88" s="22" t="str">
        <x:v>Provision fallback is a pretax residual and can include other reconciling items. Its hover Note identifies the calculation.</x:v>
      </x:c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 ht="24" customHeight="1">
      <x:c r="C89" s="22" t="str">
        <x:v>BB&amp;T predecessor history and the 2019 merger require careful growth interpretation.</x:v>
      </x:c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 ht="24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 ht="24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 ht="24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 ht="24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 ht="24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 ht="24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 ht="24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 ht="24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 ht="24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 ht="24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</x:sheetData>
  <x:mergeCells>
    <x:mergeCell ref="C83:R83"/>
    <x:mergeCell ref="C84:R84"/>
    <x:mergeCell ref="C85:R85"/>
    <x:mergeCell ref="C86:R86"/>
    <x:mergeCell ref="C87:R87"/>
    <x:mergeCell ref="C88:R88"/>
    <x:mergeCell ref="C89:R89"/>
  </x:mergeCells>
  <x:pageMargins left="0.7" right="0.7" top="0.75" bottom="0.75" header="0.3" footer="0.3"/>
  <x:drawing xmlns:r="http://schemas.openxmlformats.org/officeDocument/2006/relationships" r:id="R9e733074914948f3"/>
  <x:legacyDrawing xmlns:r="http://schemas.openxmlformats.org/officeDocument/2006/relationships" r:id="R3c7ae53c020e409a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24" customHeight="1">
      <x:c r="C2" s="3" t="str">
        <x:v>Capital One Financial financial history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 ht="24" customHeight="1">
      <x:c r="C6" s="10" t="str">
        <x:v>Metric</x:v>
      </x:c>
      <x:c r="D6" s="10" t="str">
        <x:v>Unit</x:v>
      </x:c>
      <x:c r="E6" s="10" t="str">
        <x:v>FY2017A</x:v>
      </x:c>
      <x:c r="F6" s="10" t="str">
        <x:v>FY2018A</x:v>
      </x:c>
      <x:c r="G6" s="10" t="str">
        <x:v>FY2019A</x:v>
      </x:c>
      <x:c r="H6" s="10" t="str">
        <x:v>FY2020A</x:v>
      </x:c>
      <x:c r="I6" s="10" t="str">
        <x:v>FY2021A</x:v>
      </x:c>
      <x:c r="J6" s="10" t="str">
        <x:v>FY2022A</x:v>
      </x:c>
      <x:c r="K6" s="10" t="str">
        <x:v>FY2023A</x:v>
      </x:c>
      <x:c r="L6" s="10" t="str">
        <x:v>FY2024A</x:v>
      </x:c>
      <x:c r="M6" s="10" t="str">
        <x:v>FY2025A</x:v>
      </x:c>
      <x:c r="N6" s="10" t="str">
        <x:v>FY2026E</x:v>
      </x:c>
      <x:c r="O6" s="10" t="str"/>
      <x:c r="P6" s="10" t="str">
        <x:v>H1 2025A</x:v>
      </x:c>
      <x:c r="Q6" s="10" t="str">
        <x:v>H1 2026A</x:v>
      </x:c>
      <x:c r="R6" s="10" t="str">
        <x:v>LTM Jun26</x:v>
      </x:c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24" customHeight="1">
      <x:c r="C7" s="2" t="str">
        <x:v>Assets</x:v>
      </x:c>
      <x:c r="D7" s="2" t="str">
        <x:v>USDm</x:v>
      </x:c>
      <x:c r="E7" s="25" t="n">
        <x:f>'Historical Inputs'!F4476</x:f>
        <x:v>365693</x:v>
      </x:c>
      <x:c r="F7" s="25" t="n">
        <x:f>'Historical Inputs'!F4517</x:f>
        <x:v>372538</x:v>
      </x:c>
      <x:c r="G7" s="25" t="n">
        <x:f>'Historical Inputs'!F4558</x:f>
        <x:v>390365</x:v>
      </x:c>
      <x:c r="H7" s="25" t="n">
        <x:f>'Historical Inputs'!F4599</x:f>
        <x:v>421602</x:v>
      </x:c>
      <x:c r="I7" s="25" t="n">
        <x:f>'Historical Inputs'!F4640</x:f>
        <x:v>432381</x:v>
      </x:c>
      <x:c r="J7" s="25" t="n">
        <x:f>'Historical Inputs'!F4681</x:f>
        <x:v>455249</x:v>
      </x:c>
      <x:c r="K7" s="25" t="n">
        <x:f>'Historical Inputs'!F4722</x:f>
        <x:v>478464</x:v>
      </x:c>
      <x:c r="L7" s="25" t="n">
        <x:f>'Historical Inputs'!F4763</x:f>
        <x:v>490144</x:v>
      </x:c>
      <x:c r="M7" s="25" t="n">
        <x:f>'Historical Inputs'!F4804</x:f>
        <x:v>669009</x:v>
      </x:c>
      <x:c r="N7" s="26" t="str">
        <x:v>n.a.</x:v>
      </x:c>
      <x:c r="O7" s="27"/>
      <x:c r="P7" s="25" t="n">
        <x:f>'Historical Inputs'!F4845</x:f>
        <x:v>658968</x:v>
      </x:c>
      <x:c r="Q7" s="25" t="n">
        <x:f>'Historical Inputs'!F4886</x:f>
        <x:v>673835</x:v>
      </x:c>
      <x:c r="R7" s="27" t="n">
        <x:f>Q7</x:f>
        <x:v>673835</x:v>
      </x:c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24" customHeight="1">
      <x:c r="C8" s="2" t="str">
        <x:v>Liabilities</x:v>
      </x:c>
      <x:c r="D8" s="2" t="str">
        <x:v>USDm</x:v>
      </x:c>
      <x:c r="E8" s="25" t="n">
        <x:f>'Historical Inputs'!F4477</x:f>
        <x:v>316963</x:v>
      </x:c>
      <x:c r="F8" s="25" t="n">
        <x:f>'Historical Inputs'!F4518</x:f>
        <x:v>320870</x:v>
      </x:c>
      <x:c r="G8" s="25" t="n">
        <x:f>'Historical Inputs'!F4559</x:f>
        <x:v>332354</x:v>
      </x:c>
      <x:c r="H8" s="25" t="n">
        <x:f>'Historical Inputs'!F4600</x:f>
        <x:v>361398</x:v>
      </x:c>
      <x:c r="I8" s="25" t="n">
        <x:f>'Historical Inputs'!F4641</x:f>
        <x:v>371352</x:v>
      </x:c>
      <x:c r="J8" s="25" t="n">
        <x:f>'Historical Inputs'!F4682</x:f>
        <x:v>402667</x:v>
      </x:c>
      <x:c r="K8" s="25" t="n">
        <x:f>'Historical Inputs'!F4723</x:f>
        <x:v>420375</x:v>
      </x:c>
      <x:c r="L8" s="25" t="n">
        <x:f>'Historical Inputs'!F4764</x:f>
        <x:v>429360</x:v>
      </x:c>
      <x:c r="M8" s="25" t="n">
        <x:f>'Historical Inputs'!F4805</x:f>
        <x:v>555393</x:v>
      </x:c>
      <x:c r="N8" s="26" t="str">
        <x:v>n.a.</x:v>
      </x:c>
      <x:c r="O8" s="27"/>
      <x:c r="P8" s="25" t="n">
        <x:f>'Historical Inputs'!F4846</x:f>
        <x:v>548012</x:v>
      </x:c>
      <x:c r="Q8" s="25" t="n">
        <x:f>'Historical Inputs'!F4887</x:f>
        <x:v>560042</x:v>
      </x:c>
      <x:c r="R8" s="27" t="n">
        <x:f>Q8</x:f>
        <x:v>560042</x:v>
      </x:c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 ht="24" customHeight="1">
      <x:c r="C9" s="2" t="str">
        <x:v>Shareholders equity attributable to parent</x:v>
      </x:c>
      <x:c r="D9" s="2" t="str">
        <x:v>USDm</x:v>
      </x:c>
      <x:c r="E9" s="25" t="n">
        <x:f>'Historical Inputs'!F4478</x:f>
        <x:v>48730</x:v>
      </x:c>
      <x:c r="F9" s="25" t="n">
        <x:f>'Historical Inputs'!F4519</x:f>
        <x:v>51668</x:v>
      </x:c>
      <x:c r="G9" s="25" t="n">
        <x:f>'Historical Inputs'!F4560</x:f>
        <x:v>58011</x:v>
      </x:c>
      <x:c r="H9" s="25" t="n">
        <x:f>'Historical Inputs'!F4601</x:f>
        <x:v>60204</x:v>
      </x:c>
      <x:c r="I9" s="25" t="n">
        <x:f>'Historical Inputs'!F4642</x:f>
        <x:v>61029</x:v>
      </x:c>
      <x:c r="J9" s="25" t="n">
        <x:f>'Historical Inputs'!F4683</x:f>
        <x:v>52582</x:v>
      </x:c>
      <x:c r="K9" s="25" t="n">
        <x:f>'Historical Inputs'!F4724</x:f>
        <x:v>58089</x:v>
      </x:c>
      <x:c r="L9" s="25" t="n">
        <x:f>'Historical Inputs'!F4765</x:f>
        <x:v>60784</x:v>
      </x:c>
      <x:c r="M9" s="25" t="n">
        <x:f>'Historical Inputs'!F4806</x:f>
        <x:v>113616</x:v>
      </x:c>
      <x:c r="N9" s="26" t="str">
        <x:v>n.a.</x:v>
      </x:c>
      <x:c r="O9" s="27"/>
      <x:c r="P9" s="25" t="n">
        <x:f>'Historical Inputs'!F4847</x:f>
        <x:v>110956</x:v>
      </x:c>
      <x:c r="Q9" s="25" t="n">
        <x:f>'Historical Inputs'!F4888</x:f>
        <x:v>113793</x:v>
      </x:c>
      <x:c r="R9" s="27" t="n">
        <x:f>Q9</x:f>
        <x:v>113793</x:v>
      </x:c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 ht="24" customHeight="1">
      <x:c r="C10" s="2" t="str">
        <x:v>Preferred equity carrying amount</x:v>
      </x:c>
      <x:c r="D10" s="2" t="str">
        <x:v>USDm</x:v>
      </x:c>
      <x:c r="E10" s="25" t="n">
        <x:f>IF(AND(ISNUMBER('Historical Inputs'!F4479),'Historical Inputs'!F4479&gt;=1),'Historical Inputs'!F4479,IF(COUNT('Historical Inputs'!F4478,'Historical Inputs'!F4480)=2,'Historical Inputs'!F4478-'Historical Inputs'!F4480,"n.a."))</x:f>
        <x:v>4360</x:v>
      </x:c>
      <x:c r="F10" s="25" t="n">
        <x:f>IF(AND(ISNUMBER('Historical Inputs'!F4520),'Historical Inputs'!F4520&gt;=1),'Historical Inputs'!F4520,IF(COUNT('Historical Inputs'!F4519,'Historical Inputs'!F4521)=2,'Historical Inputs'!F4519-'Historical Inputs'!F4521,"n.a."))</x:f>
        <x:v>4360</x:v>
      </x:c>
      <x:c r="G10" s="25" t="n">
        <x:f>IF(AND(ISNUMBER('Historical Inputs'!F4561),'Historical Inputs'!F4561&gt;=1),'Historical Inputs'!F4561,IF(COUNT('Historical Inputs'!F4560,'Historical Inputs'!F4562)=2,'Historical Inputs'!F4560-'Historical Inputs'!F4562,"n.a."))</x:f>
        <x:v>4853</x:v>
      </x:c>
      <x:c r="H10" s="25" t="n">
        <x:f>IF(AND(ISNUMBER('Historical Inputs'!F4602),'Historical Inputs'!F4602&gt;=1),'Historical Inputs'!F4602,IF(COUNT('Historical Inputs'!F4601,'Historical Inputs'!F4603)=2,'Historical Inputs'!F4601-'Historical Inputs'!F4603,"n.a."))</x:f>
        <x:v>4847</x:v>
      </x:c>
      <x:c r="I10" s="25" t="n">
        <x:f>IF(AND(ISNUMBER('Historical Inputs'!F4643),'Historical Inputs'!F4643&gt;=1),'Historical Inputs'!F4643,IF(COUNT('Historical Inputs'!F4642,'Historical Inputs'!F4644)=2,'Historical Inputs'!F4642-'Historical Inputs'!F4644,"n.a."))</x:f>
        <x:v>4845</x:v>
      </x:c>
      <x:c r="J10" s="25" t="n">
        <x:f>IF(AND(ISNUMBER('Historical Inputs'!F4684),'Historical Inputs'!F4684&gt;=1),'Historical Inputs'!F4684,IF(COUNT('Historical Inputs'!F4683,'Historical Inputs'!F4685)=2,'Historical Inputs'!F4683-'Historical Inputs'!F4685,"n.a."))</x:f>
        <x:v>4845</x:v>
      </x:c>
      <x:c r="K10" s="25" t="n">
        <x:f>IF(AND(ISNUMBER('Historical Inputs'!F4725),'Historical Inputs'!F4725&gt;=1),'Historical Inputs'!F4725,IF(COUNT('Historical Inputs'!F4724,'Historical Inputs'!F4726)=2,'Historical Inputs'!F4724-'Historical Inputs'!F4726,"n.a."))</x:f>
        <x:v>4845</x:v>
      </x:c>
      <x:c r="L10" s="25" t="n">
        <x:f>IF(AND(ISNUMBER('Historical Inputs'!F4766),'Historical Inputs'!F4766&gt;=1),'Historical Inputs'!F4766,IF(COUNT('Historical Inputs'!F4765,'Historical Inputs'!F4767)=2,'Historical Inputs'!F4765-'Historical Inputs'!F4767,"n.a."))</x:f>
        <x:v>4845</x:v>
      </x:c>
      <x:c r="M10" s="25" t="n">
        <x:f>IF(AND(ISNUMBER('Historical Inputs'!F4807),'Historical Inputs'!F4807&gt;=1),'Historical Inputs'!F4807,IF(COUNT('Historical Inputs'!F4806,'Historical Inputs'!F4808)=2,'Historical Inputs'!F4806-'Historical Inputs'!F4808,"n.a."))</x:f>
        <x:v>5407</x:v>
      </x:c>
      <x:c r="N10" s="26" t="str">
        <x:v>n.a.</x:v>
      </x:c>
      <x:c r="O10" s="27"/>
      <x:c r="P10" s="25" t="n">
        <x:f>IF(AND(ISNUMBER('Historical Inputs'!F4848),'Historical Inputs'!F4848&gt;=1),'Historical Inputs'!F4848,IF(COUNT('Historical Inputs'!F4847,'Historical Inputs'!F4849)=2,'Historical Inputs'!F4847-'Historical Inputs'!F4849,"n.a."))</x:f>
        <x:v>5407</x:v>
      </x:c>
      <x:c r="Q10" s="25" t="n">
        <x:f>IF(AND(ISNUMBER('Historical Inputs'!F4889),'Historical Inputs'!F4889&gt;=1),'Historical Inputs'!F4889,IF(COUNT('Historical Inputs'!F4888,'Historical Inputs'!F4890)=2,'Historical Inputs'!F4888-'Historical Inputs'!F4890,"n.a."))</x:f>
        <x:v>5407</x:v>
      </x:c>
      <x:c r="R10" s="27" t="n">
        <x:f>Q10</x:f>
        <x:v>5407</x:v>
      </x:c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 ht="24" customHeight="1">
      <x:c r="C11" s="2" t="str">
        <x:v>Common shareholders equity</x:v>
      </x:c>
      <x:c r="D11" s="2" t="str">
        <x:v>USDm</x:v>
      </x:c>
      <x:c r="E11" s="25" t="n">
        <x:f>IF(ISNUMBER('Historical Inputs'!F4480),'Historical Inputs'!F4480,IF(AND(COUNT('Historical Inputs'!F4478,'Historical Inputs'!F4479)=2,'Historical Inputs'!F4479&gt;=1),'Historical Inputs'!F4478-'Historical Inputs'!F4479,IF(COUNT('Historical Inputs'!F4514,E16)=2,'Historical Inputs'!F4514*E16,"n.a.")))</x:f>
        <x:v>44370</x:v>
      </x:c>
      <x:c r="F11" s="25" t="n">
        <x:f>IF(ISNUMBER('Historical Inputs'!F4521),'Historical Inputs'!F4521,IF(AND(COUNT('Historical Inputs'!F4519,'Historical Inputs'!F4520)=2,'Historical Inputs'!F4520&gt;=1),'Historical Inputs'!F4519-'Historical Inputs'!F4520,IF(COUNT('Historical Inputs'!F4555,F16)=2,'Historical Inputs'!F4555*F16,"n.a.")))</x:f>
        <x:v>47308</x:v>
      </x:c>
      <x:c r="G11" s="25" t="n">
        <x:f>IF(ISNUMBER('Historical Inputs'!F4562),'Historical Inputs'!F4562,IF(AND(COUNT('Historical Inputs'!F4560,'Historical Inputs'!F4561)=2,'Historical Inputs'!F4561&gt;=1),'Historical Inputs'!F4560-'Historical Inputs'!F4561,IF(COUNT('Historical Inputs'!F4596,G16)=2,'Historical Inputs'!F4596*G16,"n.a.")))</x:f>
        <x:v>53158</x:v>
      </x:c>
      <x:c r="H11" s="25" t="n">
        <x:f>IF(ISNUMBER('Historical Inputs'!F4603),'Historical Inputs'!F4603,IF(AND(COUNT('Historical Inputs'!F4601,'Historical Inputs'!F4602)=2,'Historical Inputs'!F4602&gt;=1),'Historical Inputs'!F4601-'Historical Inputs'!F4602,IF(COUNT('Historical Inputs'!F4637,H16)=2,'Historical Inputs'!F4637*H16,"n.a.")))</x:f>
        <x:v>55357</x:v>
      </x:c>
      <x:c r="I11" s="25" t="n">
        <x:f>IF(ISNUMBER('Historical Inputs'!F4644),'Historical Inputs'!F4644,IF(AND(COUNT('Historical Inputs'!F4642,'Historical Inputs'!F4643)=2,'Historical Inputs'!F4643&gt;=1),'Historical Inputs'!F4642-'Historical Inputs'!F4643,IF(COUNT('Historical Inputs'!F4678,I16)=2,'Historical Inputs'!F4678*I16,"n.a.")))</x:f>
        <x:v>56184</x:v>
      </x:c>
      <x:c r="J11" s="25" t="n">
        <x:f>IF(ISNUMBER('Historical Inputs'!F4685),'Historical Inputs'!F4685,IF(AND(COUNT('Historical Inputs'!F4683,'Historical Inputs'!F4684)=2,'Historical Inputs'!F4684&gt;=1),'Historical Inputs'!F4683-'Historical Inputs'!F4684,IF(COUNT('Historical Inputs'!F4719,J16)=2,'Historical Inputs'!F4719*J16,"n.a.")))</x:f>
        <x:v>47737</x:v>
      </x:c>
      <x:c r="K11" s="25" t="n">
        <x:f>IF(ISNUMBER('Historical Inputs'!F4726),'Historical Inputs'!F4726,IF(AND(COUNT('Historical Inputs'!F4724,'Historical Inputs'!F4725)=2,'Historical Inputs'!F4725&gt;=1),'Historical Inputs'!F4724-'Historical Inputs'!F4725,IF(COUNT('Historical Inputs'!F4760,K16)=2,'Historical Inputs'!F4760*K16,"n.a.")))</x:f>
        <x:v>53244</x:v>
      </x:c>
      <x:c r="L11" s="25" t="n">
        <x:f>IF(ISNUMBER('Historical Inputs'!F4767),'Historical Inputs'!F4767,IF(AND(COUNT('Historical Inputs'!F4765,'Historical Inputs'!F4766)=2,'Historical Inputs'!F4766&gt;=1),'Historical Inputs'!F4765-'Historical Inputs'!F4766,IF(COUNT('Historical Inputs'!F4801,L16)=2,'Historical Inputs'!F4801*L16,"n.a.")))</x:f>
        <x:v>55939</x:v>
      </x:c>
      <x:c r="M11" s="25" t="n">
        <x:f>IF(ISNUMBER('Historical Inputs'!F4808),'Historical Inputs'!F4808,IF(AND(COUNT('Historical Inputs'!F4806,'Historical Inputs'!F4807)=2,'Historical Inputs'!F4807&gt;=1),'Historical Inputs'!F4806-'Historical Inputs'!F4807,IF(COUNT('Historical Inputs'!F4842,M16)=2,'Historical Inputs'!F4842*M16,"n.a.")))</x:f>
        <x:v>108209</x:v>
      </x:c>
      <x:c r="N11" s="26" t="str">
        <x:v>n.a.</x:v>
      </x:c>
      <x:c r="O11" s="27"/>
      <x:c r="P11" s="25" t="n">
        <x:f>IF(ISNUMBER('Historical Inputs'!F4849),'Historical Inputs'!F4849,IF(AND(COUNT('Historical Inputs'!F4847,'Historical Inputs'!F4848)=2,'Historical Inputs'!F4848&gt;=1),'Historical Inputs'!F4847-'Historical Inputs'!F4848,IF(COUNT('Historical Inputs'!F4883,P16)=2,'Historical Inputs'!F4883*P16,"n.a.")))</x:f>
        <x:v>105549</x:v>
      </x:c>
      <x:c r="Q11" s="25" t="n">
        <x:f>IF(ISNUMBER('Historical Inputs'!F4890),'Historical Inputs'!F4890,IF(AND(COUNT('Historical Inputs'!F4888,'Historical Inputs'!F4889)=2,'Historical Inputs'!F4889&gt;=1),'Historical Inputs'!F4888-'Historical Inputs'!F4889,IF(COUNT('Historical Inputs'!F4924,Q16)=2,'Historical Inputs'!F4924*Q16,"n.a.")))</x:f>
        <x:v>108386</x:v>
      </x:c>
      <x:c r="R11" s="27" t="n">
        <x:f>Q11</x:f>
        <x:v>108386</x:v>
      </x:c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 ht="24" customHeight="1">
      <x:c r="C12" s="2" t="str">
        <x:v>Goodwill</x:v>
      </x:c>
      <x:c r="D12" s="2" t="str">
        <x:v>USDm</x:v>
      </x:c>
      <x:c r="E12" s="25" t="n">
        <x:f>'Historical Inputs'!F4481</x:f>
        <x:v>14533</x:v>
      </x:c>
      <x:c r="F12" s="25" t="n">
        <x:f>'Historical Inputs'!F4522</x:f>
        <x:v>14544</x:v>
      </x:c>
      <x:c r="G12" s="25" t="n">
        <x:f>'Historical Inputs'!F4563</x:f>
        <x:v>14653</x:v>
      </x:c>
      <x:c r="H12" s="25" t="n">
        <x:f>'Historical Inputs'!F4604</x:f>
        <x:v>14653</x:v>
      </x:c>
      <x:c r="I12" s="25" t="n">
        <x:f>'Historical Inputs'!F4645</x:f>
        <x:v>14782</x:v>
      </x:c>
      <x:c r="J12" s="25" t="n">
        <x:f>'Historical Inputs'!F4686</x:f>
        <x:v>14777</x:v>
      </x:c>
      <x:c r="K12" s="25" t="n">
        <x:f>'Historical Inputs'!F4727</x:f>
        <x:v>15065</x:v>
      </x:c>
      <x:c r="L12" s="25" t="n">
        <x:f>'Historical Inputs'!F4768</x:f>
        <x:v>15059</x:v>
      </x:c>
      <x:c r="M12" s="25" t="n">
        <x:f>'Historical Inputs'!F4809</x:f>
        <x:v>28509</x:v>
      </x:c>
      <x:c r="N12" s="26" t="str">
        <x:v>n.a.</x:v>
      </x:c>
      <x:c r="O12" s="27"/>
      <x:c r="P12" s="25" t="n">
        <x:f>'Historical Inputs'!F4850</x:f>
        <x:v>28335</x:v>
      </x:c>
      <x:c r="Q12" s="25" t="n">
        <x:f>'Historical Inputs'!F4891</x:f>
        <x:v>31866</x:v>
      </x:c>
      <x:c r="R12" s="27" t="n">
        <x:f>Q12</x:f>
        <x:v>31866</x:v>
      </x:c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 ht="24" customHeight="1">
      <x:c r="C13" s="2" t="str">
        <x:v>Other intangible assets excluding goodwill</x:v>
      </x:c>
      <x:c r="D13" s="2" t="str">
        <x:v>USDm</x:v>
      </x:c>
      <x:c r="E13" s="25" t="n">
        <x:f>IF(COUNT('Historical Inputs'!F4483,E12)=2,'Historical Inputs'!F4483-E12,'Historical Inputs'!F4482)</x:f>
        <x:v>421</x:v>
      </x:c>
      <x:c r="F13" s="25" t="n">
        <x:f>IF(COUNT('Historical Inputs'!F4524,F12)=2,'Historical Inputs'!F4524-F12,'Historical Inputs'!F4523)</x:f>
        <x:v>254</x:v>
      </x:c>
      <x:c r="G13" s="25" t="n">
        <x:f>IF(COUNT('Historical Inputs'!F4565,G12)=2,'Historical Inputs'!F4565-G12,'Historical Inputs'!F4564)</x:f>
        <x:v>174</x:v>
      </x:c>
      <x:c r="H13" s="25" t="n">
        <x:f>IF(COUNT('Historical Inputs'!F4606,H12)=2,'Historical Inputs'!F4606-H12,'Historical Inputs'!F4605)</x:f>
        <x:v>90</x:v>
      </x:c>
      <x:c r="I13" s="25" t="n">
        <x:f>IF(COUNT('Historical Inputs'!F4647,I12)=2,'Historical Inputs'!F4647-I12,'Historical Inputs'!F4646)</x:f>
        <x:v>111</x:v>
      </x:c>
      <x:c r="J13" s="25" t="n">
        <x:f>IF(COUNT('Historical Inputs'!F4688,J12)=2,'Historical Inputs'!F4688-J12,'Historical Inputs'!F4687)</x:f>
        <x:v>159</x:v>
      </x:c>
      <x:c r="K13" s="25" t="n">
        <x:f>IF(COUNT('Historical Inputs'!F4729,K12)=2,'Historical Inputs'!F4729-K12,'Historical Inputs'!F4728)</x:f>
        <x:v>310</x:v>
      </x:c>
      <x:c r="L13" s="25" t="n">
        <x:f>IF(COUNT('Historical Inputs'!F4770,L12)=2,'Historical Inputs'!F4770-L12,'Historical Inputs'!F4769)</x:f>
        <x:v>233</x:v>
      </x:c>
      <x:c r="M13" s="25" t="n">
        <x:f>IF(COUNT('Historical Inputs'!F4811,M12)=2,'Historical Inputs'!F4811-M12,'Historical Inputs'!F4810)</x:f>
        <x:v>16578</x:v>
      </x:c>
      <x:c r="N13" s="26" t="str">
        <x:v>n.a.</x:v>
      </x:c>
      <x:c r="O13" s="27"/>
      <x:c r="P13" s="25" t="n">
        <x:f>IF(COUNT('Historical Inputs'!F4852,P12)=2,'Historical Inputs'!F4852-P12,'Historical Inputs'!F4851)</x:f>
        <x:v>18157</x:v>
      </x:c>
      <x:c r="Q13" s="25" t="n">
        <x:f>IF(COUNT('Historical Inputs'!F4893,Q12)=2,'Historical Inputs'!F4893-Q12,'Historical Inputs'!F4892)</x:f>
        <x:v>16077</x:v>
      </x:c>
      <x:c r="R13" s="27" t="n">
        <x:f>Q13</x:f>
        <x:v>16077</x:v>
      </x:c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 ht="24" customHeight="1">
      <x:c r="C14" s="2" t="str">
        <x:v>TCE straight subtraction</x:v>
      </x:c>
      <x:c r="D14" s="2" t="str">
        <x:v>USDm</x:v>
      </x:c>
      <x:c r="E14" s="27" t="n">
        <x:f>IF(COUNT(E11,E12,E13)=3,E11-E12-E13,"n.a.")</x:f>
        <x:v>29416</x:v>
      </x:c>
      <x:c r="F14" s="27" t="n">
        <x:f>IF(COUNT(F11,F12,F13)=3,F11-F12-F13,"n.a.")</x:f>
        <x:v>32510</x:v>
      </x:c>
      <x:c r="G14" s="27" t="n">
        <x:f>IF(COUNT(G11,G12,G13)=3,G11-G12-G13,"n.a.")</x:f>
        <x:v>38331</x:v>
      </x:c>
      <x:c r="H14" s="27" t="n">
        <x:f>IF(COUNT(H11,H12,H13)=3,H11-H12-H13,"n.a.")</x:f>
        <x:v>40614</x:v>
      </x:c>
      <x:c r="I14" s="27" t="n">
        <x:f>IF(COUNT(I11,I12,I13)=3,I11-I12-I13,"n.a.")</x:f>
        <x:v>41291</x:v>
      </x:c>
      <x:c r="J14" s="27" t="n">
        <x:f>IF(COUNT(J11,J12,J13)=3,J11-J12-J13,"n.a.")</x:f>
        <x:v>32801</x:v>
      </x:c>
      <x:c r="K14" s="27" t="n">
        <x:f>IF(COUNT(K11,K12,K13)=3,K11-K12-K13,"n.a.")</x:f>
        <x:v>37869</x:v>
      </x:c>
      <x:c r="L14" s="27" t="n">
        <x:f>IF(COUNT(L11,L12,L13)=3,L11-L12-L13,"n.a.")</x:f>
        <x:v>40647</x:v>
      </x:c>
      <x:c r="M14" s="27" t="n">
        <x:f>IF(COUNT(M11,M12,M13)=3,M11-M12-M13,"n.a.")</x:f>
        <x:v>63122</x:v>
      </x:c>
      <x:c r="N14" s="26" t="str">
        <x:v>n.a.</x:v>
      </x:c>
      <x:c r="O14" s="27"/>
      <x:c r="P14" s="27" t="n">
        <x:f>IF(COUNT(P11,P12,P13)=3,P11-P12-P13,"n.a.")</x:f>
        <x:v>59057</x:v>
      </x:c>
      <x:c r="Q14" s="27" t="n">
        <x:f>IF(COUNT(Q11,Q12,Q13)=3,Q11-Q12-Q13,"n.a.")</x:f>
        <x:v>60443</x:v>
      </x:c>
      <x:c r="R14" s="27" t="n">
        <x:f>Q14</x:f>
        <x:v>60443</x:v>
      </x:c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 ht="24" customHeight="1">
      <x:c r="C15" s="2" t="str">
        <x:v>Selected tangible common equity</x:v>
      </x:c>
      <x:c r="D15" s="2" t="str">
        <x:v>USDm</x:v>
      </x:c>
      <x:c r="E15" s="25" t="n">
        <x:f>IF(ISNUMBER('Historical Inputs'!F4516),'Historical Inputs'!F4516,IF(COUNT(E18,E16)=2,E18*E16,"n.a."))</x:f>
        <x:v>29267.467495200002</x:v>
      </x:c>
      <x:c r="F15" s="25" t="n">
        <x:f>IF(ISNUMBER('Historical Inputs'!F4557),'Historical Inputs'!F4557,IF(COUNT(F18,F16)=2,F18*F16,"n.a."))</x:f>
        <x:v>32366.037575200004</x:v>
      </x:c>
      <x:c r="G15" s="25" t="n">
        <x:f>IF(ISNUMBER('Historical Inputs'!F4598),'Historical Inputs'!F4598,IF(COUNT(G18,G16)=2,G18*G16,"n.a."))</x:f>
        <x:v>38223.40404428</x:v>
      </x:c>
      <x:c r="H15" s="25" t="n">
        <x:f>IF(ISNUMBER('Historical Inputs'!F4639),'Historical Inputs'!F4639,IF(COUNT(H18,H16)=2,H18*H16,"n.a."))</x:f>
        <x:v>40545.604324679996</x:v>
      </x:c>
      <x:c r="I15" s="25" t="n">
        <x:f>IF(ISNUMBER('Historical Inputs'!F4680),'Historical Inputs'!F4680,IF(COUNT(I18,I16)=2,I18*I16,"n.a."))</x:f>
        <x:v>41278.25048038</x:v>
      </x:c>
      <x:c r="J15" s="25" t="n">
        <x:f>IF(ISNUMBER('Historical Inputs'!F4721),'Historical Inputs'!F4721,IF(COUNT(J18,J16)=2,J18*J16,"n.a."))</x:f>
        <x:v>32835.35342922</x:v>
      </x:c>
      <x:c r="K15" s="25" t="n">
        <x:f>IF(ISNUMBER('Historical Inputs'!F4762),'Historical Inputs'!F4762,IF(COUNT(K18,K16)=2,K18*K16,"n.a."))</x:f>
        <x:v>37955.27518602</x:v>
      </x:c>
      <x:c r="L15" s="25" t="n">
        <x:f>IF(ISNUMBER('Historical Inputs'!F4803),'Historical Inputs'!F4803,IF(COUNT(L18,L16)=2,L18*L16,"n.a."))</x:f>
        <x:v>40780.20979071</x:v>
      </x:c>
      <x:c r="M15" s="25" t="n">
        <x:f>IF(ISNUMBER('Historical Inputs'!F4844),'Historical Inputs'!F4844,IF(COUNT(M18,M16)=2,M18*M16,"n.a."))</x:f>
        <x:v>67336.01663212</x:v>
      </x:c>
      <x:c r="N15" s="26" t="str">
        <x:v>n.a.</x:v>
      </x:c>
      <x:c r="O15" s="27"/>
      <x:c r="P15" s="25" t="n">
        <x:f>IF(ISNUMBER('Historical Inputs'!F4885),'Historical Inputs'!F4885,IF(COUNT(P18,P16)=2,P18*P16,"n.a."))</x:f>
        <x:v>63536.04435109999</x:v>
      </x:c>
      <x:c r="Q15" s="25" t="n">
        <x:f>IF(ISNUMBER('Historical Inputs'!F4926),'Historical Inputs'!F4926,IF(COUNT(Q18,Q16)=2,Q18*Q16,"n.a."))</x:f>
        <x:v>64544.73959555999</x:v>
      </x:c>
      <x:c r="R15" s="27" t="n">
        <x:f>Q15</x:f>
        <x:v>64544.73959555999</x:v>
      </x:c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 ht="24" customHeight="1">
      <x:c r="C16" s="2" t="str">
        <x:v>Period-end common shares</x:v>
      </x:c>
      <x:c r="D16" s="2" t="str">
        <x:v>million</x:v>
      </x:c>
      <x:c r="E16" s="25" t="n">
        <x:f>IF(ISNUMBER('Historical Inputs'!F4484),'Historical Inputs'!F4484,IF(COUNT('Historical Inputs'!F4485,'Historical Inputs'!F4486)=2,'Historical Inputs'!F4485-'Historical Inputs'!F4486,"n.a."))</x:f>
        <x:v>485.52534</x:v>
      </x:c>
      <x:c r="F16" s="25" t="n">
        <x:f>IF(ISNUMBER('Historical Inputs'!F4525),'Historical Inputs'!F4525,IF(COUNT('Historical Inputs'!F4526,'Historical Inputs'!F4527)=2,'Historical Inputs'!F4526-'Historical Inputs'!F4527,"n.a."))</x:f>
        <x:v>467.717306</x:v>
      </x:c>
      <x:c r="G16" s="25" t="n">
        <x:f>IF(ISNUMBER('Historical Inputs'!F4566),'Historical Inputs'!F4566,IF(COUNT('Historical Inputs'!F4567,'Historical Inputs'!F4568)=2,'Historical Inputs'!F4567-'Historical Inputs'!F4568,"n.a."))</x:f>
        <x:v>456.562399</x:v>
      </x:c>
      <x:c r="H16" s="25" t="n">
        <x:f>IF(ISNUMBER('Historical Inputs'!F4607),'Historical Inputs'!F4607,IF(COUNT('Historical Inputs'!F4608,'Historical Inputs'!F4609)=2,'Historical Inputs'!F4608-'Historical Inputs'!F4609,"n.a."))</x:f>
        <x:v>458.972202</x:v>
      </x:c>
      <x:c r="I16" s="25" t="n">
        <x:f>IF(ISNUMBER('Historical Inputs'!F4648),'Historical Inputs'!F4648,IF(COUNT('Historical Inputs'!F4649,'Historical Inputs'!F4650)=2,'Historical Inputs'!F4649-'Historical Inputs'!F4650,"n.a."))</x:f>
        <x:v>413.858537</x:v>
      </x:c>
      <x:c r="J16" s="25" t="n">
        <x:f>IF(ISNUMBER('Historical Inputs'!F4689),'Historical Inputs'!F4689,IF(COUNT('Historical Inputs'!F4690,'Historical Inputs'!F4691)=2,'Historical Inputs'!F4690-'Historical Inputs'!F4691,"n.a."))</x:f>
        <x:v>381.318702</x:v>
      </x:c>
      <x:c r="K16" s="25" t="n">
        <x:f>IF(ISNUMBER('Historical Inputs'!F4730),'Historical Inputs'!F4730,IF(COUNT('Historical Inputs'!F4731,'Historical Inputs'!F4732)=2,'Historical Inputs'!F4731-'Historical Inputs'!F4732,"n.a."))</x:f>
        <x:v>380.389609</x:v>
      </x:c>
      <x:c r="L16" s="25" t="n">
        <x:f>IF(ISNUMBER('Historical Inputs'!F4771),'Historical Inputs'!F4771,IF(COUNT('Historical Inputs'!F4772,'Historical Inputs'!F4773)=2,'Historical Inputs'!F4772-'Historical Inputs'!F4773,"n.a."))</x:f>
        <x:v>381.230343</x:v>
      </x:c>
      <x:c r="M16" s="25" t="n">
        <x:f>IF(ISNUMBER('Historical Inputs'!F4812),'Historical Inputs'!F4812,IF(COUNT('Historical Inputs'!F4813,'Historical Inputs'!F4814)=2,'Historical Inputs'!F4813-'Historical Inputs'!F4814,"n.a."))</x:f>
        <x:v>625.102271</x:v>
      </x:c>
      <x:c r="N16" s="26" t="str">
        <x:v>n.a.</x:v>
      </x:c>
      <x:c r="O16" s="27"/>
      <x:c r="P16" s="25" t="n">
        <x:f>IF(ISNUMBER('Historical Inputs'!F4853),'Historical Inputs'!F4853,IF(COUNT('Historical Inputs'!F4854,'Historical Inputs'!F4855)=2,'Historical Inputs'!F4854-'Historical Inputs'!F4855,"n.a."))</x:f>
        <x:v>639.517306</x:v>
      </x:c>
      <x:c r="Q16" s="25" t="n">
        <x:f>IF(ISNUMBER('Historical Inputs'!F4894),'Historical Inputs'!F4894,IF(COUNT('Historical Inputs'!F4895,'Historical Inputs'!F4896)=2,'Historical Inputs'!F4895-'Historical Inputs'!F4896,"n.a."))</x:f>
        <x:v>613.484836</x:v>
      </x:c>
      <x:c r="R16" s="27" t="n">
        <x:f>Q16</x:f>
        <x:v>613.484836</x:v>
      </x:c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 ht="24" customHeight="1">
      <x:c r="C17" s="2" t="str">
        <x:v>Selected book value per share</x:v>
      </x:c>
      <x:c r="D17" s="2" t="str">
        <x:v>USD/share</x:v>
      </x:c>
      <x:c r="E17" s="29" t="n">
        <x:f>IF(ISNUMBER('Historical Inputs'!F4514),'Historical Inputs'!F4514,IF(COUNT(E11,E16)=2,E11/E16,"n.a."))</x:f>
        <x:v>100.37</x:v>
      </x:c>
      <x:c r="F17" s="29" t="n">
        <x:f>IF(ISNUMBER('Historical Inputs'!F4555),'Historical Inputs'!F4555,IF(COUNT(F11,F16)=2,F11/F16,"n.a."))</x:f>
        <x:v>110.47</x:v>
      </x:c>
      <x:c r="G17" s="29" t="n">
        <x:f>IF(ISNUMBER('Historical Inputs'!F4596),'Historical Inputs'!F4596,IF(COUNT(G11,G16)=2,G11/G16,"n.a."))</x:f>
        <x:v>127.05</x:v>
      </x:c>
      <x:c r="H17" s="29" t="n">
        <x:f>IF(ISNUMBER('Historical Inputs'!F4637),'Historical Inputs'!F4637,IF(COUNT(H11,H16)=2,H11/H16,"n.a."))</x:f>
        <x:v>131.16</x:v>
      </x:c>
      <x:c r="I17" s="29" t="n">
        <x:f>IF(ISNUMBER('Historical Inputs'!F4678),'Historical Inputs'!F4678,IF(COUNT(I11,I16)=2,I11/I16,"n.a."))</x:f>
        <x:v>147.46</x:v>
      </x:c>
      <x:c r="J17" s="29" t="n">
        <x:f>IF(ISNUMBER('Historical Inputs'!F4719),'Historical Inputs'!F4719,IF(COUNT(J11,J16)=2,J11/J16,"n.a."))</x:f>
        <x:v>137.9</x:v>
      </x:c>
      <x:c r="K17" s="29" t="n">
        <x:f>IF(ISNUMBER('Historical Inputs'!F4760),'Historical Inputs'!F4760,IF(COUNT(K11,K16)=2,K11/K16,"n.a."))</x:f>
        <x:v>152.71</x:v>
      </x:c>
      <x:c r="L17" s="29" t="n">
        <x:f>IF(ISNUMBER('Historical Inputs'!F4801),'Historical Inputs'!F4801,IF(COUNT(L11,L16)=2,L11/L16,"n.a."))</x:f>
        <x:v>159.44</x:v>
      </x:c>
      <x:c r="M17" s="29" t="n">
        <x:f>IF(ISNUMBER('Historical Inputs'!F4842),'Historical Inputs'!F4842,IF(COUNT(M11,M16)=2,M11/M16,"n.a."))</x:f>
        <x:v>181.76</x:v>
      </x:c>
      <x:c r="N17" s="30" t="str">
        <x:v>n.a.</x:v>
      </x:c>
      <x:c r="O17" s="31"/>
      <x:c r="P17" s="29" t="n">
        <x:f>IF(ISNUMBER('Historical Inputs'!F4883),'Historical Inputs'!F4883,IF(COUNT(P11,P16)=2,P11/P16,"n.a."))</x:f>
        <x:v>165.0447908285378</x:v>
      </x:c>
      <x:c r="Q17" s="29" t="n">
        <x:f>IF(ISNUMBER('Historical Inputs'!F4924),'Historical Inputs'!F4924,IF(COUNT(Q11,Q16)=2,Q11/Q16,"n.a."))</x:f>
        <x:v>176.67266351144173</x:v>
      </x:c>
      <x:c r="R17" s="31" t="n">
        <x:f>Q17</x:f>
        <x:v>176.67266351144173</x:v>
      </x:c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 ht="24" customHeight="1">
      <x:c r="C18" s="2" t="str">
        <x:v>Selected tangible book per share</x:v>
      </x:c>
      <x:c r="D18" s="2" t="str">
        <x:v>USD/share</x:v>
      </x:c>
      <x:c r="E18" s="29" t="n">
        <x:f>IF(ISNUMBER('Historical Inputs'!F4515),'Historical Inputs'!F4515,IF(COUNT('Historical Inputs'!F4516,E16)=2,'Historical Inputs'!F4516/E16,IF(COUNT(E14,E16)=2,E14/E16,"n.a.")))</x:f>
        <x:v>60.28</x:v>
      </x:c>
      <x:c r="F18" s="29" t="n">
        <x:f>IF(ISNUMBER('Historical Inputs'!F4556),'Historical Inputs'!F4556,IF(COUNT('Historical Inputs'!F4557,F16)=2,'Historical Inputs'!F4557/F16,IF(COUNT(F14,F16)=2,F14/F16,"n.a.")))</x:f>
        <x:v>69.2</x:v>
      </x:c>
      <x:c r="G18" s="29" t="n">
        <x:f>IF(ISNUMBER('Historical Inputs'!F4597),'Historical Inputs'!F4597,IF(COUNT('Historical Inputs'!F4598,G16)=2,'Historical Inputs'!F4598/G16,IF(COUNT(G14,G16)=2,G14/G16,"n.a.")))</x:f>
        <x:v>83.72</x:v>
      </x:c>
      <x:c r="H18" s="29" t="n">
        <x:f>IF(ISNUMBER('Historical Inputs'!F4638),'Historical Inputs'!F4638,IF(COUNT('Historical Inputs'!F4639,H16)=2,'Historical Inputs'!F4639/H16,IF(COUNT(H14,H16)=2,H14/H16,"n.a.")))</x:f>
        <x:v>88.34</x:v>
      </x:c>
      <x:c r="I18" s="29" t="n">
        <x:f>IF(ISNUMBER('Historical Inputs'!F4679),'Historical Inputs'!F4679,IF(COUNT('Historical Inputs'!F4680,I16)=2,'Historical Inputs'!F4680/I16,IF(COUNT(I14,I16)=2,I14/I16,"n.a.")))</x:f>
        <x:v>99.74</x:v>
      </x:c>
      <x:c r="J18" s="29" t="n">
        <x:f>IF(ISNUMBER('Historical Inputs'!F4720),'Historical Inputs'!F4720,IF(COUNT('Historical Inputs'!F4721,J16)=2,'Historical Inputs'!F4721/J16,IF(COUNT(J14,J16)=2,J14/J16,"n.a.")))</x:f>
        <x:v>86.11</x:v>
      </x:c>
      <x:c r="K18" s="29" t="n">
        <x:f>IF(ISNUMBER('Historical Inputs'!F4761),'Historical Inputs'!F4761,IF(COUNT('Historical Inputs'!F4762,K16)=2,'Historical Inputs'!F4762/K16,IF(COUNT(K14,K16)=2,K14/K16,"n.a.")))</x:f>
        <x:v>99.78</x:v>
      </x:c>
      <x:c r="L18" s="29" t="n">
        <x:f>IF(ISNUMBER('Historical Inputs'!F4802),'Historical Inputs'!F4802,IF(COUNT('Historical Inputs'!F4803,L16)=2,'Historical Inputs'!F4803/L16,IF(COUNT(L14,L16)=2,L14/L16,"n.a.")))</x:f>
        <x:v>106.97</x:v>
      </x:c>
      <x:c r="M18" s="29" t="n">
        <x:f>IF(ISNUMBER('Historical Inputs'!F4843),'Historical Inputs'!F4843,IF(COUNT('Historical Inputs'!F4844,M16)=2,'Historical Inputs'!F4844/M16,IF(COUNT(M14,M16)=2,M14/M16,"n.a.")))</x:f>
        <x:v>107.72</x:v>
      </x:c>
      <x:c r="N18" s="30" t="str">
        <x:v>n.a.</x:v>
      </x:c>
      <x:c r="O18" s="31"/>
      <x:c r="P18" s="29" t="n">
        <x:f>IF(ISNUMBER('Historical Inputs'!F4884),'Historical Inputs'!F4884,IF(COUNT('Historical Inputs'!F4885,P16)=2,'Historical Inputs'!F4885/P16,IF(COUNT(P14,P16)=2,P14/P16,"n.a.")))</x:f>
        <x:v>99.35</x:v>
      </x:c>
      <x:c r="Q18" s="29" t="n">
        <x:f>IF(ISNUMBER('Historical Inputs'!F4925),'Historical Inputs'!F4925,IF(COUNT('Historical Inputs'!F4926,Q16)=2,'Historical Inputs'!F4926/Q16,IF(COUNT(Q14,Q16)=2,Q14/Q16,"n.a.")))</x:f>
        <x:v>105.21</x:v>
      </x:c>
      <x:c r="R18" s="31" t="n">
        <x:f>Q18</x:f>
        <x:v>105.21</x:v>
      </x:c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 ht="24" customHeight="1">
      <x:c r="C19" s="2" t="str">
        <x:v>Reported common book value per share</x:v>
      </x:c>
      <x:c r="D19" s="2" t="str">
        <x:v>USD/share</x:v>
      </x:c>
      <x:c r="E19" s="29" t="n">
        <x:f>'Historical Inputs'!F4514</x:f>
        <x:v>100.37</x:v>
      </x:c>
      <x:c r="F19" s="29" t="n">
        <x:f>'Historical Inputs'!F4555</x:f>
        <x:v>110.47</x:v>
      </x:c>
      <x:c r="G19" s="29" t="n">
        <x:f>'Historical Inputs'!F4596</x:f>
        <x:v>127.05</x:v>
      </x:c>
      <x:c r="H19" s="29" t="n">
        <x:f>'Historical Inputs'!F4637</x:f>
        <x:v>131.16</x:v>
      </x:c>
      <x:c r="I19" s="29" t="n">
        <x:f>'Historical Inputs'!F4678</x:f>
        <x:v>147.46</x:v>
      </x:c>
      <x:c r="J19" s="29" t="n">
        <x:f>'Historical Inputs'!F4719</x:f>
        <x:v>137.9</x:v>
      </x:c>
      <x:c r="K19" s="29" t="n">
        <x:f>'Historical Inputs'!F4760</x:f>
        <x:v>152.71</x:v>
      </x:c>
      <x:c r="L19" s="29" t="n">
        <x:f>'Historical Inputs'!F4801</x:f>
        <x:v>159.44</x:v>
      </x:c>
      <x:c r="M19" s="29" t="n">
        <x:f>'Historical Inputs'!F4842</x:f>
        <x:v>181.76</x:v>
      </x:c>
      <x:c r="N19" s="30" t="str">
        <x:v>n.a.</x:v>
      </x:c>
      <x:c r="O19" s="31"/>
      <x:c r="P19" s="29" t="str">
        <x:f>'Historical Inputs'!F4883</x:f>
        <x:v>n.a.</x:v>
      </x:c>
      <x:c r="Q19" s="29" t="str">
        <x:f>'Historical Inputs'!F4924</x:f>
        <x:v>n.a.</x:v>
      </x:c>
      <x:c r="R19" s="31" t="str">
        <x:f>Q19</x:f>
        <x:v>n.a.</x:v>
      </x:c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 ht="24" customHeight="1">
      <x:c r="C20" s="2" t="str">
        <x:v>Reported tangible book value per share</x:v>
      </x:c>
      <x:c r="D20" s="2" t="str">
        <x:v>USD/share</x:v>
      </x:c>
      <x:c r="E20" s="29" t="n">
        <x:f>'Historical Inputs'!F4515</x:f>
        <x:v>60.28</x:v>
      </x:c>
      <x:c r="F20" s="29" t="n">
        <x:f>'Historical Inputs'!F4556</x:f>
        <x:v>69.2</x:v>
      </x:c>
      <x:c r="G20" s="29" t="n">
        <x:f>'Historical Inputs'!F4597</x:f>
        <x:v>83.72</x:v>
      </x:c>
      <x:c r="H20" s="29" t="n">
        <x:f>'Historical Inputs'!F4638</x:f>
        <x:v>88.34</x:v>
      </x:c>
      <x:c r="I20" s="29" t="n">
        <x:f>'Historical Inputs'!F4679</x:f>
        <x:v>99.74</x:v>
      </x:c>
      <x:c r="J20" s="29" t="n">
        <x:f>'Historical Inputs'!F4720</x:f>
        <x:v>86.11</x:v>
      </x:c>
      <x:c r="K20" s="29" t="n">
        <x:f>'Historical Inputs'!F4761</x:f>
        <x:v>99.78</x:v>
      </x:c>
      <x:c r="L20" s="29" t="n">
        <x:f>'Historical Inputs'!F4802</x:f>
        <x:v>106.97</x:v>
      </x:c>
      <x:c r="M20" s="29" t="n">
        <x:f>'Historical Inputs'!F4843</x:f>
        <x:v>107.72</x:v>
      </x:c>
      <x:c r="N20" s="30" t="str">
        <x:v>n.a.</x:v>
      </x:c>
      <x:c r="O20" s="31"/>
      <x:c r="P20" s="29" t="n">
        <x:f>'Historical Inputs'!F4884</x:f>
        <x:v>99.35</x:v>
      </x:c>
      <x:c r="Q20" s="29" t="n">
        <x:f>'Historical Inputs'!F4925</x:f>
        <x:v>105.21</x:v>
      </x:c>
      <x:c r="R20" s="31" t="n">
        <x:f>Q20</x:f>
        <x:v>105.21</x:v>
      </x:c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 ht="24" customHeight="1">
      <x:c r="C21" s="2" t="str">
        <x:v>Gross loans and leases selected definition</x:v>
      </x:c>
      <x:c r="D21" s="2" t="str">
        <x:v>USDm</x:v>
      </x:c>
      <x:c r="E21" s="25" t="str">
        <x:f>'Historical Inputs'!F4488</x:f>
        <x:v>n.a.</x:v>
      </x:c>
      <x:c r="F21" s="25" t="str">
        <x:f>'Historical Inputs'!F4529</x:f>
        <x:v>n.a.</x:v>
      </x:c>
      <x:c r="G21" s="25" t="str">
        <x:f>'Historical Inputs'!F4570</x:f>
        <x:v>n.a.</x:v>
      </x:c>
      <x:c r="H21" s="25" t="n">
        <x:f>'Historical Inputs'!F4611</x:f>
        <x:v>251624</x:v>
      </x:c>
      <x:c r="I21" s="25" t="n">
        <x:f>'Historical Inputs'!F4652</x:f>
        <x:v>277340</x:v>
      </x:c>
      <x:c r="J21" s="25" t="n">
        <x:f>'Historical Inputs'!F4693</x:f>
        <x:v>312331</x:v>
      </x:c>
      <x:c r="K21" s="25" t="n">
        <x:f>'Historical Inputs'!F4734</x:f>
        <x:v>320472</x:v>
      </x:c>
      <x:c r="L21" s="25" t="n">
        <x:f>'Historical Inputs'!F4775</x:f>
        <x:v>327775</x:v>
      </x:c>
      <x:c r="M21" s="25" t="n">
        <x:f>'Historical Inputs'!F4816</x:f>
        <x:v>453622</x:v>
      </x:c>
      <x:c r="N21" s="26" t="str">
        <x:v>n.a.</x:v>
      </x:c>
      <x:c r="O21" s="27"/>
      <x:c r="P21" s="25" t="n">
        <x:f>'Historical Inputs'!F4857</x:f>
        <x:v>439297</x:v>
      </x:c>
      <x:c r="Q21" s="25" t="n">
        <x:f>'Historical Inputs'!F4898</x:f>
        <x:v>457168</x:v>
      </x:c>
      <x:c r="R21" s="27" t="n">
        <x:f>Q21</x:f>
        <x:v>457168</x:v>
      </x:c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 ht="24" customHeight="1">
      <x:c r="C22" s="2" t="str">
        <x:v>Net loans after allowance selected definition</x:v>
      </x:c>
      <x:c r="D22" s="2" t="str">
        <x:v>USDm</x:v>
      </x:c>
      <x:c r="E22" s="25" t="n">
        <x:f>'Historical Inputs'!F4489</x:f>
        <x:v>246971</x:v>
      </x:c>
      <x:c r="F22" s="25" t="n">
        <x:f>'Historical Inputs'!F4530</x:f>
        <x:v>238679</x:v>
      </x:c>
      <x:c r="G22" s="25" t="n">
        <x:f>'Historical Inputs'!F4571</x:f>
        <x:v>258601</x:v>
      </x:c>
      <x:c r="H22" s="25" t="str">
        <x:f>'Historical Inputs'!F4612</x:f>
        <x:v>n.a.</x:v>
      </x:c>
      <x:c r="I22" s="25" t="str">
        <x:f>'Historical Inputs'!F4653</x:f>
        <x:v>n.a.</x:v>
      </x:c>
      <x:c r="J22" s="25" t="str">
        <x:f>'Historical Inputs'!F4694</x:f>
        <x:v>n.a.</x:v>
      </x:c>
      <x:c r="K22" s="25" t="str">
        <x:f>'Historical Inputs'!F4735</x:f>
        <x:v>n.a.</x:v>
      </x:c>
      <x:c r="L22" s="25" t="str">
        <x:f>'Historical Inputs'!F4776</x:f>
        <x:v>n.a.</x:v>
      </x:c>
      <x:c r="M22" s="25" t="str">
        <x:f>'Historical Inputs'!F4817</x:f>
        <x:v>n.a.</x:v>
      </x:c>
      <x:c r="N22" s="26" t="str">
        <x:v>n.a.</x:v>
      </x:c>
      <x:c r="O22" s="27"/>
      <x:c r="P22" s="25" t="str">
        <x:f>'Historical Inputs'!F4858</x:f>
        <x:v>n.a.</x:v>
      </x:c>
      <x:c r="Q22" s="25" t="str">
        <x:f>'Historical Inputs'!F4899</x:f>
        <x:v>n.a.</x:v>
      </x:c>
      <x:c r="R22" s="27" t="str">
        <x:f>Q22</x:f>
        <x:v>n.a.</x:v>
      </x:c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 ht="24" customHeight="1">
      <x:c r="C23" s="2" t="str">
        <x:v>Loan allowance for credit losses</x:v>
      </x:c>
      <x:c r="D23" s="2" t="str">
        <x:v>USDm</x:v>
      </x:c>
      <x:c r="E23" s="25" t="str">
        <x:f>'Historical Inputs'!F4490</x:f>
        <x:v>n.a.</x:v>
      </x:c>
      <x:c r="F23" s="25" t="str">
        <x:f>'Historical Inputs'!F4531</x:f>
        <x:v>n.a.</x:v>
      </x:c>
      <x:c r="G23" s="25" t="n">
        <x:f>'Historical Inputs'!F4572</x:f>
        <x:v>7208</x:v>
      </x:c>
      <x:c r="H23" s="25" t="n">
        <x:f>'Historical Inputs'!F4613</x:f>
        <x:v>15564</x:v>
      </x:c>
      <x:c r="I23" s="25" t="n">
        <x:f>'Historical Inputs'!F4654</x:f>
        <x:v>11430</x:v>
      </x:c>
      <x:c r="J23" s="25" t="n">
        <x:f>'Historical Inputs'!F4695</x:f>
        <x:v>13240</x:v>
      </x:c>
      <x:c r="K23" s="25" t="n">
        <x:f>'Historical Inputs'!F4736</x:f>
        <x:v>15296</x:v>
      </x:c>
      <x:c r="L23" s="25" t="n">
        <x:f>'Historical Inputs'!F4777</x:f>
        <x:v>16258</x:v>
      </x:c>
      <x:c r="M23" s="25" t="n">
        <x:f>'Historical Inputs'!F4818</x:f>
        <x:v>23409</x:v>
      </x:c>
      <x:c r="N23" s="26" t="str">
        <x:v>n.a.</x:v>
      </x:c>
      <x:c r="O23" s="27"/>
      <x:c r="P23" s="25" t="n">
        <x:f>'Historical Inputs'!F4859</x:f>
        <x:v>23873</x:v>
      </x:c>
      <x:c r="Q23" s="25" t="n">
        <x:f>'Historical Inputs'!F4900</x:f>
        <x:v>22966</x:v>
      </x:c>
      <x:c r="R23" s="27" t="n">
        <x:f>Q23</x:f>
        <x:v>22966</x:v>
      </x:c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 ht="24" customHeight="1">
      <x:c r="C24" s="2" t="str">
        <x:v>Deposits</x:v>
      </x:c>
      <x:c r="D24" s="2" t="str">
        <x:v>USDm</x:v>
      </x:c>
      <x:c r="E24" s="25" t="n">
        <x:f>'Historical Inputs'!F4487</x:f>
        <x:v>243702</x:v>
      </x:c>
      <x:c r="F24" s="25" t="n">
        <x:f>'Historical Inputs'!F4528</x:f>
        <x:v>249764</x:v>
      </x:c>
      <x:c r="G24" s="25" t="n">
        <x:f>'Historical Inputs'!F4569</x:f>
        <x:v>262697</x:v>
      </x:c>
      <x:c r="H24" s="25" t="n">
        <x:f>'Historical Inputs'!F4610</x:f>
        <x:v>305442</x:v>
      </x:c>
      <x:c r="I24" s="25" t="n">
        <x:f>'Historical Inputs'!F4651</x:f>
        <x:v>310980</x:v>
      </x:c>
      <x:c r="J24" s="25" t="n">
        <x:f>'Historical Inputs'!F4692</x:f>
        <x:v>332992</x:v>
      </x:c>
      <x:c r="K24" s="25" t="n">
        <x:f>'Historical Inputs'!F4733</x:f>
        <x:v>348413</x:v>
      </x:c>
      <x:c r="L24" s="25" t="n">
        <x:f>'Historical Inputs'!F4774</x:f>
        <x:v>362707</x:v>
      </x:c>
      <x:c r="M24" s="25" t="n">
        <x:f>'Historical Inputs'!F4815</x:f>
        <x:v>475771</x:v>
      </x:c>
      <x:c r="N24" s="26" t="str">
        <x:v>n.a.</x:v>
      </x:c>
      <x:c r="O24" s="27"/>
      <x:c r="P24" s="25" t="n">
        <x:f>'Historical Inputs'!F4856</x:f>
        <x:v>468110</x:v>
      </x:c>
      <x:c r="Q24" s="25" t="n">
        <x:f>'Historical Inputs'!F4897</x:f>
        <x:v>484257</x:v>
      </x:c>
      <x:c r="R24" s="27" t="n">
        <x:f>Q24</x:f>
        <x:v>484257</x:v>
      </x:c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 ht="24" customHeight="1">
      <x:c r="C25" s="2" t="str">
        <x:v>Cash</x:v>
      </x:c>
      <x:c r="D25" s="2" t="str">
        <x:v>USDm</x:v>
      </x:c>
      <x:c r="E25" s="25" t="str">
        <x:f>'Historical Inputs'!F4492</x:f>
        <x:v>n.a.</x:v>
      </x:c>
      <x:c r="F25" s="25" t="str">
        <x:f>'Historical Inputs'!F4533</x:f>
        <x:v>n.a.</x:v>
      </x:c>
      <x:c r="G25" s="25" t="str">
        <x:f>'Historical Inputs'!F4574</x:f>
        <x:v>n.a.</x:v>
      </x:c>
      <x:c r="H25" s="25" t="str">
        <x:f>'Historical Inputs'!F4615</x:f>
        <x:v>n.a.</x:v>
      </x:c>
      <x:c r="I25" s="25" t="str">
        <x:f>'Historical Inputs'!F4656</x:f>
        <x:v>n.a.</x:v>
      </x:c>
      <x:c r="J25" s="25" t="str">
        <x:f>'Historical Inputs'!F4697</x:f>
        <x:v>n.a.</x:v>
      </x:c>
      <x:c r="K25" s="25" t="str">
        <x:f>'Historical Inputs'!F4738</x:f>
        <x:v>n.a.</x:v>
      </x:c>
      <x:c r="L25" s="25" t="str">
        <x:f>'Historical Inputs'!F4779</x:f>
        <x:v>n.a.</x:v>
      </x:c>
      <x:c r="M25" s="25" t="str">
        <x:f>'Historical Inputs'!F4820</x:f>
        <x:v>n.a.</x:v>
      </x:c>
      <x:c r="N25" s="26" t="str">
        <x:v>n.a.</x:v>
      </x:c>
      <x:c r="O25" s="27"/>
      <x:c r="P25" s="25" t="str">
        <x:f>'Historical Inputs'!F4861</x:f>
        <x:v>n.a.</x:v>
      </x:c>
      <x:c r="Q25" s="25" t="str">
        <x:f>'Historical Inputs'!F4902</x:f>
        <x:v>n.a.</x:v>
      </x:c>
      <x:c r="R25" s="27" t="str">
        <x:f>Q25</x:f>
        <x:v>n.a.</x:v>
      </x:c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 ht="24" customHeight="1">
      <x:c r="C26" s="2" t="str">
        <x:v>Accumulated other comprehensive income</x:v>
      </x:c>
      <x:c r="D26" s="2" t="str">
        <x:v>USDm</x:v>
      </x:c>
      <x:c r="E26" s="25" t="n">
        <x:f>'Historical Inputs'!F4493</x:f>
        <x:v>-926</x:v>
      </x:c>
      <x:c r="F26" s="25" t="n">
        <x:f>'Historical Inputs'!F4534</x:f>
        <x:v>-1263</x:v>
      </x:c>
      <x:c r="G26" s="25" t="n">
        <x:f>'Historical Inputs'!F4575</x:f>
        <x:v>1156</x:v>
      </x:c>
      <x:c r="H26" s="25" t="n">
        <x:f>'Historical Inputs'!F4616</x:f>
        <x:v>3494</x:v>
      </x:c>
      <x:c r="I26" s="25" t="n">
        <x:f>'Historical Inputs'!F4657</x:f>
        <x:v>374</x:v>
      </x:c>
      <x:c r="J26" s="25" t="n">
        <x:f>'Historical Inputs'!F4698</x:f>
        <x:v>-9916</x:v>
      </x:c>
      <x:c r="K26" s="25" t="n">
        <x:f>'Historical Inputs'!F4739</x:f>
        <x:v>-8268</x:v>
      </x:c>
      <x:c r="L26" s="25" t="n">
        <x:f>'Historical Inputs'!F4780</x:f>
        <x:v>-9286</x:v>
      </x:c>
      <x:c r="M26" s="25" t="n">
        <x:f>'Historical Inputs'!F4821</x:f>
        <x:v>-5468</x:v>
      </x:c>
      <x:c r="N26" s="26" t="str">
        <x:v>n.a.</x:v>
      </x:c>
      <x:c r="O26" s="27"/>
      <x:c r="P26" s="25" t="n">
        <x:f>'Historical Inputs'!F4862</x:f>
        <x:v>-6819</x:v>
      </x:c>
      <x:c r="Q26" s="25" t="n">
        <x:f>'Historical Inputs'!F4903</x:f>
        <x:v>-6300</x:v>
      </x:c>
      <x:c r="R26" s="27" t="n">
        <x:f>Q26</x:f>
        <x:v>-6300</x:v>
      </x:c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 ht="24" customHeight="1">
      <x:c r="C27" s="2"/>
      <x:c r="D27" s="2"/>
      <x:c r="E27" s="27"/>
      <x:c r="F27" s="27"/>
      <x:c r="G27" s="27"/>
      <x:c r="H27" s="27"/>
      <x:c r="I27" s="27"/>
      <x:c r="J27" s="27"/>
      <x:c r="K27" s="27"/>
      <x:c r="L27" s="27"/>
      <x:c r="M27" s="27"/>
      <x:c r="N27" s="26"/>
      <x:c r="O27" s="27"/>
      <x:c r="P27" s="27"/>
      <x:c r="Q27" s="27"/>
      <x:c r="R27" s="27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 ht="24" customHeight="1">
      <x:c r="C28" s="2" t="str">
        <x:v>Net interest income</x:v>
      </x:c>
      <x:c r="D28" s="2" t="str">
        <x:v>USDm</x:v>
      </x:c>
      <x:c r="E28" s="25" t="n">
        <x:f>'Historical Inputs'!F4494</x:f>
        <x:v>22460</x:v>
      </x:c>
      <x:c r="F28" s="25" t="n">
        <x:f>'Historical Inputs'!F4535</x:f>
        <x:v>22875</x:v>
      </x:c>
      <x:c r="G28" s="25" t="n">
        <x:f>'Historical Inputs'!F4576</x:f>
        <x:v>23340</x:v>
      </x:c>
      <x:c r="H28" s="25" t="n">
        <x:f>'Historical Inputs'!F4617</x:f>
        <x:v>22913</x:v>
      </x:c>
      <x:c r="I28" s="25" t="n">
        <x:f>'Historical Inputs'!F4658</x:f>
        <x:v>24171</x:v>
      </x:c>
      <x:c r="J28" s="25" t="n">
        <x:f>'Historical Inputs'!F4699</x:f>
        <x:v>27114</x:v>
      </x:c>
      <x:c r="K28" s="25" t="n">
        <x:f>'Historical Inputs'!F4740</x:f>
        <x:v>29241</x:v>
      </x:c>
      <x:c r="L28" s="25" t="n">
        <x:f>'Historical Inputs'!F4781</x:f>
        <x:v>31208</x:v>
      </x:c>
      <x:c r="M28" s="25" t="n">
        <x:f>'Historical Inputs'!F4822</x:f>
        <x:v>42878</x:v>
      </x:c>
      <x:c r="N28" s="26" t="str">
        <x:v>n.a.</x:v>
      </x:c>
      <x:c r="O28" s="27"/>
      <x:c r="P28" s="25" t="n">
        <x:f>'Historical Inputs'!F4863</x:f>
        <x:v>18008</x:v>
      </x:c>
      <x:c r="Q28" s="25" t="n">
        <x:f>'Historical Inputs'!F4904</x:f>
        <x:v>24519</x:v>
      </x:c>
      <x:c r="R28" s="27" t="n">
        <x:f>IF(COUNT(M28,Q28,P28)=3,M28+Q28-P28,"n.a.")</x:f>
        <x:v>49389</x:v>
      </x:c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 ht="24" customHeight="1">
      <x:c r="C29" s="2" t="str">
        <x:v>Noninterest Income</x:v>
      </x:c>
      <x:c r="D29" s="2" t="str">
        <x:v>USDm</x:v>
      </x:c>
      <x:c r="E29" s="25" t="n">
        <x:f>'Historical Inputs'!F4495</x:f>
        <x:v>4777</x:v>
      </x:c>
      <x:c r="F29" s="25" t="n">
        <x:f>'Historical Inputs'!F4536</x:f>
        <x:v>5201</x:v>
      </x:c>
      <x:c r="G29" s="25" t="n">
        <x:f>'Historical Inputs'!F4577</x:f>
        <x:v>5253</x:v>
      </x:c>
      <x:c r="H29" s="25" t="n">
        <x:f>'Historical Inputs'!F4618</x:f>
        <x:v>5610</x:v>
      </x:c>
      <x:c r="I29" s="25" t="n">
        <x:f>'Historical Inputs'!F4659</x:f>
        <x:v>6264</x:v>
      </x:c>
      <x:c r="J29" s="25" t="n">
        <x:f>'Historical Inputs'!F4700</x:f>
        <x:v>7136</x:v>
      </x:c>
      <x:c r="K29" s="25" t="n">
        <x:f>'Historical Inputs'!F4741</x:f>
        <x:v>7546</x:v>
      </x:c>
      <x:c r="L29" s="25" t="n">
        <x:f>'Historical Inputs'!F4782</x:f>
        <x:v>7904</x:v>
      </x:c>
      <x:c r="M29" s="25" t="n">
        <x:f>'Historical Inputs'!F4823</x:f>
        <x:v>10556</x:v>
      </x:c>
      <x:c r="N29" s="26" t="str">
        <x:v>n.a.</x:v>
      </x:c>
      <x:c r="O29" s="27"/>
      <x:c r="P29" s="25" t="n">
        <x:f>'Historical Inputs'!F4864</x:f>
        <x:v>4484</x:v>
      </x:c>
      <x:c r="Q29" s="25" t="n">
        <x:f>'Historical Inputs'!F4905</x:f>
        <x:v>6562</x:v>
      </x:c>
      <x:c r="R29" s="27" t="n">
        <x:f>IF(COUNT(M29,Q29,P29)=3,M29+Q29-P29,"n.a.")</x:f>
        <x:v>12634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 ht="24" customHeight="1">
      <x:c r="C30" s="2" t="str">
        <x:v>Net revenue GAAP</x:v>
      </x:c>
      <x:c r="D30" s="2" t="str">
        <x:v>USDm</x:v>
      </x:c>
      <x:c r="E30" s="25" t="n">
        <x:f>IF(COUNT(E28:E29)=2,SUM(E28:E29),'Historical Inputs'!F4496)</x:f>
        <x:v>27237</x:v>
      </x:c>
      <x:c r="F30" s="25" t="n">
        <x:f>IF(COUNT(F28:F29)=2,SUM(F28:F29),'Historical Inputs'!F4537)</x:f>
        <x:v>28076</x:v>
      </x:c>
      <x:c r="G30" s="25" t="n">
        <x:f>IF(COUNT(G28:G29)=2,SUM(G28:G29),'Historical Inputs'!F4578)</x:f>
        <x:v>28593</x:v>
      </x:c>
      <x:c r="H30" s="25" t="n">
        <x:f>IF(COUNT(H28:H29)=2,SUM(H28:H29),'Historical Inputs'!F4619)</x:f>
        <x:v>28523</x:v>
      </x:c>
      <x:c r="I30" s="25" t="n">
        <x:f>IF(COUNT(I28:I29)=2,SUM(I28:I29),'Historical Inputs'!F4660)</x:f>
        <x:v>30435</x:v>
      </x:c>
      <x:c r="J30" s="25" t="n">
        <x:f>IF(COUNT(J28:J29)=2,SUM(J28:J29),'Historical Inputs'!F4701)</x:f>
        <x:v>34250</x:v>
      </x:c>
      <x:c r="K30" s="25" t="n">
        <x:f>IF(COUNT(K28:K29)=2,SUM(K28:K29),'Historical Inputs'!F4742)</x:f>
        <x:v>36787</x:v>
      </x:c>
      <x:c r="L30" s="25" t="n">
        <x:f>IF(COUNT(L28:L29)=2,SUM(L28:L29),'Historical Inputs'!F4783)</x:f>
        <x:v>39112</x:v>
      </x:c>
      <x:c r="M30" s="25" t="n">
        <x:f>IF(COUNT(M28:M29)=2,SUM(M28:M29),'Historical Inputs'!F4824)</x:f>
        <x:v>53434</x:v>
      </x:c>
      <x:c r="N30" s="28" t="n">
        <x:f>'Forecast FY2026'!O16</x:f>
        <x:v>62951.26</x:v>
      </x:c>
      <x:c r="O30" s="27"/>
      <x:c r="P30" s="25" t="n">
        <x:f>IF(COUNT(P28:P29)=2,SUM(P28:P29),'Historical Inputs'!F4865)</x:f>
        <x:v>22492</x:v>
      </x:c>
      <x:c r="Q30" s="25" t="n">
        <x:f>IF(COUNT(Q28:Q29)=2,SUM(Q28:Q29),'Historical Inputs'!F4906)</x:f>
        <x:v>31081</x:v>
      </x:c>
      <x:c r="R30" s="27" t="n">
        <x:f>IF(COUNT(M30,Q30,P30)=3,M30+Q30-P30,"n.a.")</x:f>
        <x:v>62023</x:v>
      </x:c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 ht="24" customHeight="1">
      <x:c r="C31" s="2" t="str">
        <x:v>Noninterest expense</x:v>
      </x:c>
      <x:c r="D31" s="2" t="str">
        <x:v>USDm</x:v>
      </x:c>
      <x:c r="E31" s="25" t="n">
        <x:f>'Historical Inputs'!F4497</x:f>
        <x:v>14194</x:v>
      </x:c>
      <x:c r="F31" s="25" t="n">
        <x:f>'Historical Inputs'!F4538</x:f>
        <x:v>14902</x:v>
      </x:c>
      <x:c r="G31" s="25" t="n">
        <x:f>'Historical Inputs'!F4579</x:f>
        <x:v>15483</x:v>
      </x:c>
      <x:c r="H31" s="25" t="n">
        <x:f>'Historical Inputs'!F4620</x:f>
        <x:v>15056</x:v>
      </x:c>
      <x:c r="I31" s="25" t="n">
        <x:f>'Historical Inputs'!F4661</x:f>
        <x:v>16570</x:v>
      </x:c>
      <x:c r="J31" s="25" t="n">
        <x:f>'Historical Inputs'!F4702</x:f>
        <x:v>19163</x:v>
      </x:c>
      <x:c r="K31" s="25" t="n">
        <x:f>'Historical Inputs'!F4743</x:f>
        <x:v>20316</x:v>
      </x:c>
      <x:c r="L31" s="25" t="n">
        <x:f>'Historical Inputs'!F4784</x:f>
        <x:v>21486</x:v>
      </x:c>
      <x:c r="M31" s="25" t="n">
        <x:f>'Historical Inputs'!F4825</x:f>
        <x:v>30498</x:v>
      </x:c>
      <x:c r="N31" s="28" t="n">
        <x:f>'Forecast FY2026'!P16</x:f>
        <x:v>35464.1</x:v>
      </x:c>
      <x:c r="O31" s="27"/>
      <x:c r="P31" s="25" t="n">
        <x:f>'Historical Inputs'!F4866</x:f>
        <x:v>12893</x:v>
      </x:c>
      <x:c r="Q31" s="25" t="n">
        <x:f>'Historical Inputs'!F4907</x:f>
        <x:v>17507</x:v>
      </x:c>
      <x:c r="R31" s="27" t="n">
        <x:f>IF(COUNT(M31,Q31,P31)=3,M31+Q31-P31,"n.a.")</x:f>
        <x:v>35112</x:v>
      </x:c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 ht="24" customHeight="1">
      <x:c r="C32" s="2" t="str">
        <x:v>Pre-provision net revenue</x:v>
      </x:c>
      <x:c r="D32" s="2" t="str">
        <x:v>USDm</x:v>
      </x:c>
      <x:c r="E32" s="27" t="n">
        <x:f>IF(COUNT(E30,E31)=2,E30-E31,"n.a.")</x:f>
        <x:v>13043</x:v>
      </x:c>
      <x:c r="F32" s="27" t="n">
        <x:f>IF(COUNT(F30,F31)=2,F30-F31,"n.a.")</x:f>
        <x:v>13174</x:v>
      </x:c>
      <x:c r="G32" s="27" t="n">
        <x:f>IF(COUNT(G30,G31)=2,G30-G31,"n.a.")</x:f>
        <x:v>13110</x:v>
      </x:c>
      <x:c r="H32" s="27" t="n">
        <x:f>IF(COUNT(H30,H31)=2,H30-H31,"n.a.")</x:f>
        <x:v>13467</x:v>
      </x:c>
      <x:c r="I32" s="27" t="n">
        <x:f>IF(COUNT(I30,I31)=2,I30-I31,"n.a.")</x:f>
        <x:v>13865</x:v>
      </x:c>
      <x:c r="J32" s="27" t="n">
        <x:f>IF(COUNT(J30,J31)=2,J30-J31,"n.a.")</x:f>
        <x:v>15087</x:v>
      </x:c>
      <x:c r="K32" s="27" t="n">
        <x:f>IF(COUNT(K30,K31)=2,K30-K31,"n.a.")</x:f>
        <x:v>16471</x:v>
      </x:c>
      <x:c r="L32" s="27" t="n">
        <x:f>IF(COUNT(L30,L31)=2,L30-L31,"n.a.")</x:f>
        <x:v>17626</x:v>
      </x:c>
      <x:c r="M32" s="27" t="n">
        <x:f>IF(COUNT(M30,M31)=2,M30-M31,"n.a.")</x:f>
        <x:v>22936</x:v>
      </x:c>
      <x:c r="N32" s="26" t="str">
        <x:v>n.a.</x:v>
      </x:c>
      <x:c r="O32" s="27"/>
      <x:c r="P32" s="27" t="n">
        <x:f>IF(COUNT(P30,P31)=2,P30-P31,"n.a.")</x:f>
        <x:v>9599</x:v>
      </x:c>
      <x:c r="Q32" s="27" t="n">
        <x:f>IF(COUNT(Q30,Q31)=2,Q30-Q31,"n.a.")</x:f>
        <x:v>13574</x:v>
      </x:c>
      <x:c r="R32" s="27" t="n">
        <x:f>IF(COUNT(M32,Q32,P32)=3,M32+Q32-P32,"n.a.")</x:f>
        <x:v>26911</x:v>
      </x:c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 ht="24" customHeight="1">
      <x:c r="C33" s="2" t="str">
        <x:v>Provision / pre-tax bridge residual</x:v>
      </x:c>
      <x:c r="D33" s="2" t="str">
        <x:v>USDm</x:v>
      </x:c>
      <x:c r="E33" s="25" t="n">
        <x:f>IF(ISNUMBER('Historical Inputs'!F4498),'Historical Inputs'!F4498,IF(COUNT(E30,E31,E34)=3,E30-E31-E34,"n.a."))</x:f>
        <x:v>7551</x:v>
      </x:c>
      <x:c r="F33" s="25" t="n">
        <x:f>IF(ISNUMBER('Historical Inputs'!F4539),'Historical Inputs'!F4539,IF(COUNT(F30,F31,F34)=3,F30-F31-F34,"n.a."))</x:f>
        <x:v>5856</x:v>
      </x:c>
      <x:c r="G33" s="25" t="n">
        <x:f>IF(ISNUMBER('Historical Inputs'!F4580),'Historical Inputs'!F4580,IF(COUNT(G30,G31,G34)=3,G30-G31-G34,"n.a."))</x:f>
        <x:v>6236</x:v>
      </x:c>
      <x:c r="H33" s="25" t="n">
        <x:f>IF(ISNUMBER('Historical Inputs'!F4621),'Historical Inputs'!F4621,IF(COUNT(H30,H31,H34)=3,H30-H31-H34,"n.a."))</x:f>
        <x:v>10264</x:v>
      </x:c>
      <x:c r="I33" s="25" t="n">
        <x:f>IF(ISNUMBER('Historical Inputs'!F4662),'Historical Inputs'!F4662,IF(COUNT(I30,I31,I34)=3,I30-I31-I34,"n.a."))</x:f>
        <x:v>-1944</x:v>
      </x:c>
      <x:c r="J33" s="25" t="n">
        <x:f>IF(ISNUMBER('Historical Inputs'!F4703),'Historical Inputs'!F4703,IF(COUNT(J30,J31,J34)=3,J30-J31-J34,"n.a."))</x:f>
        <x:v>5847</x:v>
      </x:c>
      <x:c r="K33" s="25" t="n">
        <x:f>IF(ISNUMBER('Historical Inputs'!F4744),'Historical Inputs'!F4744,IF(COUNT(K30,K31,K34)=3,K30-K31-K34,"n.a."))</x:f>
        <x:v>10426</x:v>
      </x:c>
      <x:c r="L33" s="25" t="n">
        <x:f>IF(ISNUMBER('Historical Inputs'!F4785),'Historical Inputs'!F4785,IF(COUNT(L30,L31,L34)=3,L30-L31-L34,"n.a."))</x:f>
        <x:v>11716</x:v>
      </x:c>
      <x:c r="M33" s="25" t="n">
        <x:f>IF(ISNUMBER('Historical Inputs'!F4826),'Historical Inputs'!F4826,IF(COUNT(M30,M31,M34)=3,M30-M31-M34,"n.a."))</x:f>
        <x:v>20655</x:v>
      </x:c>
      <x:c r="N33" s="28" t="n">
        <x:f>'Forecast FY2026'!Q16</x:f>
        <x:v>13913</x:v>
      </x:c>
      <x:c r="O33" s="27"/>
      <x:c r="P33" s="25" t="n">
        <x:f>IF(ISNUMBER('Historical Inputs'!F4867),'Historical Inputs'!F4867,IF(COUNT(P30,P31,P34)=3,P30-P31-P34,"n.a."))</x:f>
        <x:v>13799</x:v>
      </x:c>
      <x:c r="Q33" s="25" t="n">
        <x:f>IF(ISNUMBER('Historical Inputs'!F4908),'Historical Inputs'!F4908,IF(COUNT(Q30,Q31,Q34)=3,Q30-Q31-Q34,"n.a."))</x:f>
        <x:v>7057</x:v>
      </x:c>
      <x:c r="R33" s="27" t="n">
        <x:f>IF(COUNT(M33,Q33,P33)=3,M33+Q33-P33,"n.a.")</x:f>
        <x:v>13913</x:v>
      </x:c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 ht="24" customHeight="1">
      <x:c r="C34" s="2" t="str">
        <x:v>Income before income taxes</x:v>
      </x:c>
      <x:c r="D34" s="2" t="str">
        <x:v>USDm</x:v>
      </x:c>
      <x:c r="E34" s="25" t="n">
        <x:f>'Historical Inputs'!F4499</x:f>
        <x:v>5492</x:v>
      </x:c>
      <x:c r="F34" s="25" t="n">
        <x:f>'Historical Inputs'!F4540</x:f>
        <x:v>7318</x:v>
      </x:c>
      <x:c r="G34" s="25" t="n">
        <x:f>'Historical Inputs'!F4581</x:f>
        <x:v>6874</x:v>
      </x:c>
      <x:c r="H34" s="25" t="n">
        <x:f>'Historical Inputs'!F4622</x:f>
        <x:v>3203</x:v>
      </x:c>
      <x:c r="I34" s="25" t="n">
        <x:f>'Historical Inputs'!F4663</x:f>
        <x:v>15809</x:v>
      </x:c>
      <x:c r="J34" s="25" t="n">
        <x:f>'Historical Inputs'!F4704</x:f>
        <x:v>9240</x:v>
      </x:c>
      <x:c r="K34" s="25" t="n">
        <x:f>'Historical Inputs'!F4745</x:f>
        <x:v>6045</x:v>
      </x:c>
      <x:c r="L34" s="25" t="n">
        <x:f>'Historical Inputs'!F4786</x:f>
        <x:v>5910</x:v>
      </x:c>
      <x:c r="M34" s="25" t="n">
        <x:f>'Historical Inputs'!F4827</x:f>
        <x:v>2281</x:v>
      </x:c>
      <x:c r="N34" s="26" t="str">
        <x:v>n.a.</x:v>
      </x:c>
      <x:c r="O34" s="27"/>
      <x:c r="P34" s="25" t="n">
        <x:f>'Historical Inputs'!F4868</x:f>
        <x:v>-4200</x:v>
      </x:c>
      <x:c r="Q34" s="25" t="n">
        <x:f>'Historical Inputs'!F4909</x:f>
        <x:v>6517</x:v>
      </x:c>
      <x:c r="R34" s="27" t="n">
        <x:f>IF(COUNT(M34,Q34,P34)=3,M34+Q34-P34,"n.a.")</x:f>
        <x:v>12998</x:v>
      </x:c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 ht="24" customHeight="1">
      <x:c r="C35" s="2" t="str">
        <x:v>Tax</x:v>
      </x:c>
      <x:c r="D35" s="2" t="str">
        <x:v>USDm</x:v>
      </x:c>
      <x:c r="E35" s="25" t="n">
        <x:f>'Historical Inputs'!F4500</x:f>
        <x:v>3375</x:v>
      </x:c>
      <x:c r="F35" s="25" t="n">
        <x:f>'Historical Inputs'!F4541</x:f>
        <x:v>1293</x:v>
      </x:c>
      <x:c r="G35" s="25" t="n">
        <x:f>'Historical Inputs'!F4582</x:f>
        <x:v>1341</x:v>
      </x:c>
      <x:c r="H35" s="25" t="n">
        <x:f>'Historical Inputs'!F4623</x:f>
        <x:v>486</x:v>
      </x:c>
      <x:c r="I35" s="25" t="n">
        <x:f>'Historical Inputs'!F4664</x:f>
        <x:v>3415</x:v>
      </x:c>
      <x:c r="J35" s="25" t="n">
        <x:f>'Historical Inputs'!F4705</x:f>
        <x:v>1880</x:v>
      </x:c>
      <x:c r="K35" s="25" t="n">
        <x:f>'Historical Inputs'!F4746</x:f>
        <x:v>1158</x:v>
      </x:c>
      <x:c r="L35" s="25" t="n">
        <x:f>'Historical Inputs'!F4787</x:f>
        <x:v>1163</x:v>
      </x:c>
      <x:c r="M35" s="25" t="n">
        <x:f>'Historical Inputs'!F4828</x:f>
        <x:v>193</x:v>
      </x:c>
      <x:c r="N35" s="26" t="str">
        <x:v>n.a.</x:v>
      </x:c>
      <x:c r="O35" s="27"/>
      <x:c r="P35" s="25" t="n">
        <x:f>'Historical Inputs'!F4869</x:f>
        <x:v>-1341</x:v>
      </x:c>
      <x:c r="Q35" s="25" t="n">
        <x:f>'Historical Inputs'!F4910</x:f>
        <x:v>1316</x:v>
      </x:c>
      <x:c r="R35" s="27" t="n">
        <x:f>IF(COUNT(M35,Q35,P35)=3,M35+Q35-P35,"n.a.")</x:f>
        <x:v>2850</x:v>
      </x:c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 ht="24" customHeight="1">
      <x:c r="C36" s="2" t="str">
        <x:v>Income available to common shareholders</x:v>
      </x:c>
      <x:c r="D36" s="2" t="str">
        <x:v>USDm</x:v>
      </x:c>
      <x:c r="E36" s="25" t="n">
        <x:f>IF(ISNUMBER('Historical Inputs'!F4502),'Historical Inputs'!F4502,IF(COUNT('Historical Inputs'!F4501,'Historical Inputs'!F4503)=2,'Historical Inputs'!F4501-'Historical Inputs'!F4503,"n.a."))</x:f>
        <x:v>1704</x:v>
      </x:c>
      <x:c r="F36" s="25" t="n">
        <x:f>IF(ISNUMBER('Historical Inputs'!F4543),'Historical Inputs'!F4543,IF(COUNT('Historical Inputs'!F4542,'Historical Inputs'!F4544)=2,'Historical Inputs'!F4542-'Historical Inputs'!F4544,"n.a."))</x:f>
        <x:v>5710</x:v>
      </x:c>
      <x:c r="G36" s="25" t="n">
        <x:f>IF(ISNUMBER('Historical Inputs'!F4584),'Historical Inputs'!F4584,IF(COUNT('Historical Inputs'!F4583,'Historical Inputs'!F4585)=2,'Historical Inputs'!F4583-'Historical Inputs'!F4585,"n.a."))</x:f>
        <x:v>5192</x:v>
      </x:c>
      <x:c r="H36" s="25" t="n">
        <x:f>IF(ISNUMBER('Historical Inputs'!F4625),'Historical Inputs'!F4625,IF(COUNT('Historical Inputs'!F4624,'Historical Inputs'!F4626)=2,'Historical Inputs'!F4624-'Historical Inputs'!F4626,"n.a."))</x:f>
        <x:v>2375</x:v>
      </x:c>
      <x:c r="I36" s="25" t="n">
        <x:f>IF(ISNUMBER('Historical Inputs'!F4666),'Historical Inputs'!F4666,IF(COUNT('Historical Inputs'!F4665,'Historical Inputs'!F4667)=2,'Historical Inputs'!F4665-'Historical Inputs'!F4667,"n.a."))</x:f>
        <x:v>11965</x:v>
      </x:c>
      <x:c r="J36" s="25" t="n">
        <x:f>IF(ISNUMBER('Historical Inputs'!F4707),'Historical Inputs'!F4707,IF(COUNT('Historical Inputs'!F4706,'Historical Inputs'!F4708)=2,'Historical Inputs'!F4706-'Historical Inputs'!F4708,"n.a."))</x:f>
        <x:v>7044</x:v>
      </x:c>
      <x:c r="K36" s="25" t="n">
        <x:f>IF(ISNUMBER('Historical Inputs'!F4748),'Historical Inputs'!F4748,IF(COUNT('Historical Inputs'!F4747,'Historical Inputs'!F4749)=2,'Historical Inputs'!F4747-'Historical Inputs'!F4749,"n.a."))</x:f>
        <x:v>4582</x:v>
      </x:c>
      <x:c r="L36" s="25" t="n">
        <x:f>IF(ISNUMBER('Historical Inputs'!F4789),'Historical Inputs'!F4789,IF(COUNT('Historical Inputs'!F4788,'Historical Inputs'!F4790)=2,'Historical Inputs'!F4788-'Historical Inputs'!F4790,"n.a."))</x:f>
        <x:v>4445</x:v>
      </x:c>
      <x:c r="M36" s="25" t="n">
        <x:f>IF(ISNUMBER('Historical Inputs'!F4830),'Historical Inputs'!F4830,IF(COUNT('Historical Inputs'!F4829,'Historical Inputs'!F4831)=2,'Historical Inputs'!F4829-'Historical Inputs'!F4831,"n.a."))</x:f>
        <x:v>2181</x:v>
      </x:c>
      <x:c r="N36" s="28" t="n">
        <x:f>'Forecast FY2026'!R16</x:f>
        <x:v>10272.013200000003</x:v>
      </x:c>
      <x:c r="O36" s="27"/>
      <x:c r="P36" s="25" t="n">
        <x:f>IF(ISNUMBER('Historical Inputs'!F4871),'Historical Inputs'!F4871,IF(COUNT('Historical Inputs'!F4870,'Historical Inputs'!F4872)=2,'Historical Inputs'!F4870-'Historical Inputs'!F4872,"n.a."))</x:f>
        <x:v>-2998</x:v>
      </x:c>
      <x:c r="Q36" s="25" t="n">
        <x:f>IF(ISNUMBER('Historical Inputs'!F4912),'Historical Inputs'!F4912,IF(COUNT('Historical Inputs'!F4911,'Historical Inputs'!F4913)=2,'Historical Inputs'!F4911-'Historical Inputs'!F4913,"n.a."))</x:f>
        <x:v>5016</x:v>
      </x:c>
      <x:c r="R36" s="27" t="n">
        <x:f>IF(COUNT(M36,Q36,P36)=3,M36+Q36-P36,"n.a.")</x:f>
        <x:v>10195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 ht="24" customHeight="1">
      <x:c r="C37" s="2" t="str">
        <x:v>Parent income / common-income bridge</x:v>
      </x:c>
      <x:c r="D37" s="2" t="str">
        <x:v>USDm</x:v>
      </x:c>
      <x:c r="E37" s="25" t="n">
        <x:f>IF(ISNUMBER('Historical Inputs'!F4501),'Historical Inputs'!F4501,IF(COUNT('Historical Inputs'!F4502,'Historical Inputs'!F4503)=2,'Historical Inputs'!F4502+'Historical Inputs'!F4503,"n.a."))</x:f>
        <x:v>1982</x:v>
      </x:c>
      <x:c r="F37" s="25" t="n">
        <x:f>IF(ISNUMBER('Historical Inputs'!F4542),'Historical Inputs'!F4542,IF(COUNT('Historical Inputs'!F4543,'Historical Inputs'!F4544)=2,'Historical Inputs'!F4543+'Historical Inputs'!F4544,"n.a."))</x:f>
        <x:v>6015</x:v>
      </x:c>
      <x:c r="G37" s="25" t="n">
        <x:f>IF(ISNUMBER('Historical Inputs'!F4583),'Historical Inputs'!F4583,IF(COUNT('Historical Inputs'!F4584,'Historical Inputs'!F4585)=2,'Historical Inputs'!F4584+'Historical Inputs'!F4585,"n.a."))</x:f>
        <x:v>5546</x:v>
      </x:c>
      <x:c r="H37" s="25" t="n">
        <x:f>IF(ISNUMBER('Historical Inputs'!F4624),'Historical Inputs'!F4624,IF(COUNT('Historical Inputs'!F4625,'Historical Inputs'!F4626)=2,'Historical Inputs'!F4625+'Historical Inputs'!F4626,"n.a."))</x:f>
        <x:v>2714</x:v>
      </x:c>
      <x:c r="I37" s="25" t="n">
        <x:f>IF(ISNUMBER('Historical Inputs'!F4665),'Historical Inputs'!F4665,IF(COUNT('Historical Inputs'!F4666,'Historical Inputs'!F4667)=2,'Historical Inputs'!F4666+'Historical Inputs'!F4667,"n.a."))</x:f>
        <x:v>12390</x:v>
      </x:c>
      <x:c r="J37" s="25" t="n">
        <x:f>IF(ISNUMBER('Historical Inputs'!F4706),'Historical Inputs'!F4706,IF(COUNT('Historical Inputs'!F4707,'Historical Inputs'!F4708)=2,'Historical Inputs'!F4707+'Historical Inputs'!F4708,"n.a."))</x:f>
        <x:v>7360</x:v>
      </x:c>
      <x:c r="K37" s="25" t="n">
        <x:f>IF(ISNUMBER('Historical Inputs'!F4747),'Historical Inputs'!F4747,IF(COUNT('Historical Inputs'!F4748,'Historical Inputs'!F4749)=2,'Historical Inputs'!F4748+'Historical Inputs'!F4749,"n.a."))</x:f>
        <x:v>4887</x:v>
      </x:c>
      <x:c r="L37" s="25" t="n">
        <x:f>IF(ISNUMBER('Historical Inputs'!F4788),'Historical Inputs'!F4788,IF(COUNT('Historical Inputs'!F4789,'Historical Inputs'!F4790)=2,'Historical Inputs'!F4789+'Historical Inputs'!F4790,"n.a."))</x:f>
        <x:v>4750</x:v>
      </x:c>
      <x:c r="M37" s="25" t="n">
        <x:f>IF(ISNUMBER('Historical Inputs'!F4829),'Historical Inputs'!F4829,IF(COUNT('Historical Inputs'!F4830,'Historical Inputs'!F4831)=2,'Historical Inputs'!F4830+'Historical Inputs'!F4831,"n.a."))</x:f>
        <x:v>2453</x:v>
      </x:c>
      <x:c r="N37" s="26" t="str">
        <x:v>n.a.</x:v>
      </x:c>
      <x:c r="O37" s="27"/>
      <x:c r="P37" s="25" t="n">
        <x:f>IF(ISNUMBER('Historical Inputs'!F4870),'Historical Inputs'!F4870,IF(COUNT('Historical Inputs'!F4871,'Historical Inputs'!F4872)=2,'Historical Inputs'!F4871+'Historical Inputs'!F4872,"n.a."))</x:f>
        <x:v>-2873</x:v>
      </x:c>
      <x:c r="Q37" s="25" t="n">
        <x:f>IF(ISNUMBER('Historical Inputs'!F4911),'Historical Inputs'!F4911,IF(COUNT('Historical Inputs'!F4912,'Historical Inputs'!F4913)=2,'Historical Inputs'!F4912+'Historical Inputs'!F4913,"n.a."))</x:f>
        <x:v>5194</x:v>
      </x:c>
      <x:c r="R37" s="27" t="n">
        <x:f>IF(COUNT(M37,Q37,P37)=3,M37+Q37-P37,"n.a.")</x:f>
        <x:v>10520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 ht="24" customHeight="1">
      <x:c r="C38" s="2" t="str">
        <x:v>Reported diluted EPS</x:v>
      </x:c>
      <x:c r="D38" s="2" t="str">
        <x:v>USD/share</x:v>
      </x:c>
      <x:c r="E38" s="29" t="n">
        <x:f>'Historical Inputs'!F4504</x:f>
        <x:v>3.49</x:v>
      </x:c>
      <x:c r="F38" s="29" t="n">
        <x:f>'Historical Inputs'!F4545</x:f>
        <x:v>11.82</x:v>
      </x:c>
      <x:c r="G38" s="29" t="n">
        <x:f>'Historical Inputs'!F4586</x:f>
        <x:v>11.05</x:v>
      </x:c>
      <x:c r="H38" s="29" t="n">
        <x:f>'Historical Inputs'!F4627</x:f>
        <x:v>5.18</x:v>
      </x:c>
      <x:c r="I38" s="29" t="n">
        <x:f>'Historical Inputs'!F4668</x:f>
        <x:v>26.94</x:v>
      </x:c>
      <x:c r="J38" s="29" t="n">
        <x:f>'Historical Inputs'!F4709</x:f>
        <x:v>17.91</x:v>
      </x:c>
      <x:c r="K38" s="29" t="n">
        <x:f>'Historical Inputs'!F4750</x:f>
        <x:v>11.95</x:v>
      </x:c>
      <x:c r="L38" s="29" t="n">
        <x:f>'Historical Inputs'!F4791</x:f>
        <x:v>11.59</x:v>
      </x:c>
      <x:c r="M38" s="29" t="n">
        <x:f>'Historical Inputs'!F4832</x:f>
        <x:v>4.03</x:v>
      </x:c>
      <x:c r="N38" s="30" t="str">
        <x:v>n.a.</x:v>
      </x:c>
      <x:c r="O38" s="31"/>
      <x:c r="P38" s="29" t="n">
        <x:f>'Historical Inputs'!F4873</x:f>
        <x:v>-6.74</x:v>
      </x:c>
      <x:c r="Q38" s="29" t="n">
        <x:f>'Historical Inputs'!F4914</x:f>
        <x:v>8.07</x:v>
      </x:c>
      <x:c r="R38" s="31" t="str">
        <x:v>n.a.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 ht="24" customHeight="1">
      <x:c r="C39" s="2" t="str">
        <x:v>Weighted average diluted shares</x:v>
      </x:c>
      <x:c r="D39" s="2" t="str">
        <x:v>million</x:v>
      </x:c>
      <x:c r="E39" s="25" t="n">
        <x:f>'Historical Inputs'!F4505</x:f>
        <x:v>488.6</x:v>
      </x:c>
      <x:c r="F39" s="25" t="n">
        <x:f>'Historical Inputs'!F4546</x:f>
        <x:v>483.1</x:v>
      </x:c>
      <x:c r="G39" s="25" t="n">
        <x:f>'Historical Inputs'!F4587</x:f>
        <x:v>469.9</x:v>
      </x:c>
      <x:c r="H39" s="25" t="n">
        <x:f>'Historical Inputs'!F4628</x:f>
        <x:v>458.9</x:v>
      </x:c>
      <x:c r="I39" s="25" t="n">
        <x:f>'Historical Inputs'!F4669</x:f>
        <x:v>444.2</x:v>
      </x:c>
      <x:c r="J39" s="25" t="n">
        <x:f>'Historical Inputs'!F4710</x:f>
        <x:v>393.2</x:v>
      </x:c>
      <x:c r="K39" s="25" t="n">
        <x:f>'Historical Inputs'!F4751</x:f>
        <x:v>383.4</x:v>
      </x:c>
      <x:c r="L39" s="25" t="n">
        <x:f>'Historical Inputs'!F4792</x:f>
        <x:v>383.6</x:v>
      </x:c>
      <x:c r="M39" s="25" t="n">
        <x:f>'Historical Inputs'!F4833</x:f>
        <x:v>541.3</x:v>
      </x:c>
      <x:c r="N39" s="28" t="n">
        <x:f>'Forecast FY2026'!S16</x:f>
        <x:v>626.9105</x:v>
      </x:c>
      <x:c r="O39" s="27"/>
      <x:c r="P39" s="25" t="n">
        <x:f>'Historical Inputs'!F4874</x:f>
        <x:v>444.7</x:v>
      </x:c>
      <x:c r="Q39" s="25" t="n">
        <x:f>'Historical Inputs'!F4915</x:f>
        <x:v>622.3</x:v>
      </x:c>
      <x:c r="R39" s="27" t="n">
        <x:f>IF(COUNT(M39,Q39,P39)=3,M39+Q39/2-P39/2,"n.a.")</x:f>
        <x:v>630.0999999999999</x:v>
      </x:c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 ht="24" customHeight="1">
      <x:c r="C40" s="2" t="str">
        <x:v>Common income / diluted shares</x:v>
      </x:c>
      <x:c r="D40" s="2" t="str">
        <x:v>USD/share</x:v>
      </x:c>
      <x:c r="E40" s="31" t="n">
        <x:f>IF(AND(ISNUMBER(E36),ISNUMBER(E39),E39&lt;&gt;0),E36/E39,"n.a.")</x:f>
        <x:v>3.487515349979533</x:v>
      </x:c>
      <x:c r="F40" s="31" t="n">
        <x:f>IF(AND(ISNUMBER(F36),ISNUMBER(F39),F39&lt;&gt;0),F36/F39,"n.a.")</x:f>
        <x:v>11.819499068515835</x:v>
      </x:c>
      <x:c r="G40" s="31" t="n">
        <x:f>IF(AND(ISNUMBER(G36),ISNUMBER(G39),G39&lt;&gt;0),G36/G39,"n.a.")</x:f>
        <x:v>11.049159395616089</x:v>
      </x:c>
      <x:c r="H40" s="31" t="n">
        <x:f>IF(AND(ISNUMBER(H36),ISNUMBER(H39),H39&lt;&gt;0),H36/H39,"n.a.")</x:f>
        <x:v>5.17541948136849</x:v>
      </x:c>
      <x:c r="I40" s="31" t="n">
        <x:f>IF(AND(ISNUMBER(I36),ISNUMBER(I39),I39&lt;&gt;0),I36/I39,"n.a.")</x:f>
        <x:v>26.936064835659614</x:v>
      </x:c>
      <x:c r="J40" s="31" t="n">
        <x:f>IF(AND(ISNUMBER(J36),ISNUMBER(J39),J39&lt;&gt;0),J36/J39,"n.a.")</x:f>
        <x:v>17.914547304170906</x:v>
      </x:c>
      <x:c r="K40" s="31" t="n">
        <x:f>IF(AND(ISNUMBER(K36),ISNUMBER(K39),K39&lt;&gt;0),K36/K39,"n.a.")</x:f>
        <x:v>11.950965049556599</x:v>
      </x:c>
      <x:c r="L40" s="31" t="n">
        <x:f>IF(AND(ISNUMBER(L36),ISNUMBER(L39),L39&lt;&gt;0),L36/L39,"n.a.")</x:f>
        <x:v>11.587591240875911</x:v>
      </x:c>
      <x:c r="M40" s="31" t="n">
        <x:f>IF(AND(ISNUMBER(M36),ISNUMBER(M39),M39&lt;&gt;0),M36/M39,"n.a.")</x:f>
        <x:v>4.029188989469795</x:v>
      </x:c>
      <x:c r="N40" s="32" t="n">
        <x:f>'Forecast FY2026'!T16</x:f>
        <x:v>16.38513503921214</x:v>
      </x:c>
      <x:c r="O40" s="31"/>
      <x:c r="P40" s="31" t="n">
        <x:f>IF(AND(ISNUMBER(P36),ISNUMBER(P39),P39&lt;&gt;0),P36/P39,"n.a.")</x:f>
        <x:v>-6.741623566449292</x:v>
      </x:c>
      <x:c r="Q40" s="31" t="n">
        <x:f>IF(AND(ISNUMBER(Q36),ISNUMBER(Q39),Q39&lt;&gt;0),Q36/Q39,"n.a.")</x:f>
        <x:v>8.060421018801222</x:v>
      </x:c>
      <x:c r="R40" s="31" t="n">
        <x:f>IF(AND(ISNUMBER(R36),ISNUMBER(R39),R39&lt;&gt;0),R36/R39,"n.a.")</x:f>
        <x:v>16.17997143310586</x:v>
      </x:c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 ht="24" customHeight="1">
      <x:c r="C41" s="2" t="str">
        <x:v>Dividends per common share</x:v>
      </x:c>
      <x:c r="D41" s="2" t="str">
        <x:v>USD/share</x:v>
      </x:c>
      <x:c r="E41" s="29" t="n">
        <x:f>'Historical Inputs'!F4506</x:f>
        <x:v>1.6</x:v>
      </x:c>
      <x:c r="F41" s="29" t="str">
        <x:f>'Historical Inputs'!F4547</x:f>
        <x:v>n.a.</x:v>
      </x:c>
      <x:c r="G41" s="29" t="str">
        <x:f>'Historical Inputs'!F4588</x:f>
        <x:v>n.a.</x:v>
      </x:c>
      <x:c r="H41" s="29" t="str">
        <x:f>'Historical Inputs'!F4629</x:f>
        <x:v>n.a.</x:v>
      </x:c>
      <x:c r="I41" s="29" t="str">
        <x:f>'Historical Inputs'!F4670</x:f>
        <x:v>n.a.</x:v>
      </x:c>
      <x:c r="J41" s="29" t="str">
        <x:f>'Historical Inputs'!F4711</x:f>
        <x:v>n.a.</x:v>
      </x:c>
      <x:c r="K41" s="29" t="str">
        <x:f>'Historical Inputs'!F4752</x:f>
        <x:v>n.a.</x:v>
      </x:c>
      <x:c r="L41" s="29" t="str">
        <x:f>'Historical Inputs'!F4793</x:f>
        <x:v>n.a.</x:v>
      </x:c>
      <x:c r="M41" s="29" t="str">
        <x:f>'Historical Inputs'!F4834</x:f>
        <x:v>n.a.</x:v>
      </x:c>
      <x:c r="N41" s="30" t="str">
        <x:v>n.a.</x:v>
      </x:c>
      <x:c r="O41" s="31"/>
      <x:c r="P41" s="29" t="n">
        <x:f>'Historical Inputs'!F4875</x:f>
        <x:v>1.2</x:v>
      </x:c>
      <x:c r="Q41" s="29" t="n">
        <x:f>'Historical Inputs'!F4916</x:f>
        <x:v>1.6</x:v>
      </x:c>
      <x:c r="R41" s="31" t="str">
        <x:f>IF(COUNT(M41,Q41,P41)=3,M41+Q41-P41,"n.a.")</x:f>
        <x:v>n.a.</x:v>
      </x:c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 ht="24" customHeight="1">
      <x:c r="C42" s="2" t="str">
        <x:v>Cash common dividends paid</x:v>
      </x:c>
      <x:c r="D42" s="2" t="str">
        <x:v>USDm</x:v>
      </x:c>
      <x:c r="E42" s="25" t="n">
        <x:f>'Historical Inputs'!F4507</x:f>
        <x:v>780</x:v>
      </x:c>
      <x:c r="F42" s="25" t="n">
        <x:f>'Historical Inputs'!F4548</x:f>
        <x:v>773</x:v>
      </x:c>
      <x:c r="G42" s="25" t="n">
        <x:f>'Historical Inputs'!F4589</x:f>
        <x:v>753</x:v>
      </x:c>
      <x:c r="H42" s="25" t="n">
        <x:f>'Historical Inputs'!F4630</x:f>
        <x:v>460</x:v>
      </x:c>
      <x:c r="I42" s="25" t="n">
        <x:f>'Historical Inputs'!F4671</x:f>
        <x:v>1148</x:v>
      </x:c>
      <x:c r="J42" s="25" t="n">
        <x:f>'Historical Inputs'!F4712</x:f>
        <x:v>950</x:v>
      </x:c>
      <x:c r="K42" s="25" t="n">
        <x:f>'Historical Inputs'!F4753</x:f>
        <x:v>931</x:v>
      </x:c>
      <x:c r="L42" s="25" t="n">
        <x:f>'Historical Inputs'!F4794</x:f>
        <x:v>932</x:v>
      </x:c>
      <x:c r="M42" s="25" t="n">
        <x:f>'Historical Inputs'!F4835</x:f>
        <x:v>1516</x:v>
      </x:c>
      <x:c r="N42" s="26" t="str">
        <x:v>n.a.</x:v>
      </x:c>
      <x:c r="O42" s="27"/>
      <x:c r="P42" s="25" t="n">
        <x:f>'Historical Inputs'!F4876</x:f>
        <x:v>622</x:v>
      </x:c>
      <x:c r="Q42" s="25" t="n">
        <x:f>'Historical Inputs'!F4917</x:f>
        <x:v>1002</x:v>
      </x:c>
      <x:c r="R42" s="27" t="n">
        <x:f>IF(COUNT(M42,Q42,P42)=3,M42+Q42-P42,"n.a.")</x:f>
        <x:v>1896</x:v>
      </x:c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 ht="24" customHeight="1">
      <x:c r="C43" s="2" t="str">
        <x:v>Common share repurchases paid</x:v>
      </x:c>
      <x:c r="D43" s="2" t="str">
        <x:v>USDm</x:v>
      </x:c>
      <x:c r="E43" s="25" t="n">
        <x:f>'Historical Inputs'!F4508</x:f>
        <x:v>240</x:v>
      </x:c>
      <x:c r="F43" s="25" t="n">
        <x:f>'Historical Inputs'!F4549</x:f>
        <x:v>2284</x:v>
      </x:c>
      <x:c r="G43" s="25" t="n">
        <x:f>'Historical Inputs'!F4590</x:f>
        <x:v>1481</x:v>
      </x:c>
      <x:c r="H43" s="25" t="n">
        <x:f>'Historical Inputs'!F4631</x:f>
        <x:v>393</x:v>
      </x:c>
      <x:c r="I43" s="25" t="n">
        <x:f>'Historical Inputs'!F4672</x:f>
        <x:v>7605</x:v>
      </x:c>
      <x:c r="J43" s="25" t="n">
        <x:f>'Historical Inputs'!F4713</x:f>
        <x:v>4948</x:v>
      </x:c>
      <x:c r="K43" s="25" t="n">
        <x:f>'Historical Inputs'!F4754</x:f>
        <x:v>718</x:v>
      </x:c>
      <x:c r="L43" s="25" t="n">
        <x:f>'Historical Inputs'!F4795</x:f>
        <x:v>734</x:v>
      </x:c>
      <x:c r="M43" s="25" t="n">
        <x:f>'Historical Inputs'!F4836</x:f>
        <x:v>4099</x:v>
      </x:c>
      <x:c r="N43" s="26" t="str">
        <x:v>n.a.</x:v>
      </x:c>
      <x:c r="O43" s="27"/>
      <x:c r="P43" s="25" t="n">
        <x:f>'Historical Inputs'!F4877</x:f>
        <x:v>542</x:v>
      </x:c>
      <x:c r="Q43" s="25" t="n">
        <x:f>'Historical Inputs'!F4918</x:f>
        <x:v>5540</x:v>
      </x:c>
      <x:c r="R43" s="27" t="n">
        <x:f>IF(COUNT(M43,Q43,P43)=3,M43+Q43-P43,"n.a.")</x:f>
        <x:v>9097</x:v>
      </x:c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 ht="24" customHeight="1">
      <x:c r="C44" s="2" t="str">
        <x:v>Gross loan charge-offs</x:v>
      </x:c>
      <x:c r="D44" s="2" t="str">
        <x:v>USDm</x:v>
      </x:c>
      <x:c r="E44" s="25" t="str">
        <x:f>'Historical Inputs'!F4509</x:f>
        <x:v>n.a.</x:v>
      </x:c>
      <x:c r="F44" s="25" t="str">
        <x:f>'Historical Inputs'!F4550</x:f>
        <x:v>n.a.</x:v>
      </x:c>
      <x:c r="G44" s="25" t="str">
        <x:f>'Historical Inputs'!F4591</x:f>
        <x:v>n.a.</x:v>
      </x:c>
      <x:c r="H44" s="25" t="str">
        <x:f>'Historical Inputs'!F4632</x:f>
        <x:v>n.a.</x:v>
      </x:c>
      <x:c r="I44" s="25" t="str">
        <x:f>'Historical Inputs'!F4673</x:f>
        <x:v>n.a.</x:v>
      </x:c>
      <x:c r="J44" s="25" t="str">
        <x:f>'Historical Inputs'!F4714</x:f>
        <x:v>n.a.</x:v>
      </x:c>
      <x:c r="K44" s="25" t="str">
        <x:f>'Historical Inputs'!F4755</x:f>
        <x:v>n.a.</x:v>
      </x:c>
      <x:c r="L44" s="25" t="str">
        <x:f>'Historical Inputs'!F4796</x:f>
        <x:v>n.a.</x:v>
      </x:c>
      <x:c r="M44" s="25" t="str">
        <x:f>'Historical Inputs'!F4837</x:f>
        <x:v>n.a.</x:v>
      </x:c>
      <x:c r="N44" s="26" t="str">
        <x:v>n.a.</x:v>
      </x:c>
      <x:c r="O44" s="27"/>
      <x:c r="P44" s="25" t="str">
        <x:f>'Historical Inputs'!F4878</x:f>
        <x:v>n.a.</x:v>
      </x:c>
      <x:c r="Q44" s="25" t="str">
        <x:f>'Historical Inputs'!F4919</x:f>
        <x:v>n.a.</x:v>
      </x:c>
      <x:c r="R44" s="27" t="str">
        <x:f>IF(COUNT(M44,Q44,P44)=3,M44+Q44-P44,"n.a.")</x:f>
        <x:v>n.a.</x:v>
      </x:c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 ht="24" customHeight="1">
      <x:c r="C45" s="2" t="str">
        <x:v>Loan recoveries</x:v>
      </x:c>
      <x:c r="D45" s="2" t="str">
        <x:v>USDm</x:v>
      </x:c>
      <x:c r="E45" s="25" t="str">
        <x:f>'Historical Inputs'!F4510</x:f>
        <x:v>n.a.</x:v>
      </x:c>
      <x:c r="F45" s="25" t="str">
        <x:f>'Historical Inputs'!F4551</x:f>
        <x:v>n.a.</x:v>
      </x:c>
      <x:c r="G45" s="25" t="str">
        <x:f>'Historical Inputs'!F4592</x:f>
        <x:v>n.a.</x:v>
      </x:c>
      <x:c r="H45" s="25" t="str">
        <x:f>'Historical Inputs'!F4633</x:f>
        <x:v>n.a.</x:v>
      </x:c>
      <x:c r="I45" s="25" t="str">
        <x:f>'Historical Inputs'!F4674</x:f>
        <x:v>n.a.</x:v>
      </x:c>
      <x:c r="J45" s="25" t="str">
        <x:f>'Historical Inputs'!F4715</x:f>
        <x:v>n.a.</x:v>
      </x:c>
      <x:c r="K45" s="25" t="str">
        <x:f>'Historical Inputs'!F4756</x:f>
        <x:v>n.a.</x:v>
      </x:c>
      <x:c r="L45" s="25" t="str">
        <x:f>'Historical Inputs'!F4797</x:f>
        <x:v>n.a.</x:v>
      </x:c>
      <x:c r="M45" s="25" t="str">
        <x:f>'Historical Inputs'!F4838</x:f>
        <x:v>n.a.</x:v>
      </x:c>
      <x:c r="N45" s="26" t="str">
        <x:v>n.a.</x:v>
      </x:c>
      <x:c r="O45" s="27"/>
      <x:c r="P45" s="25" t="str">
        <x:f>'Historical Inputs'!F4879</x:f>
        <x:v>n.a.</x:v>
      </x:c>
      <x:c r="Q45" s="25" t="str">
        <x:f>'Historical Inputs'!F4920</x:f>
        <x:v>n.a.</x:v>
      </x:c>
      <x:c r="R45" s="27" t="str">
        <x:f>IF(COUNT(M45,Q45,P45)=3,M45+Q45-P45,"n.a.")</x:f>
        <x:v>n.a.</x:v>
      </x:c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 ht="24" customHeight="1">
      <x:c r="C46" s="2" t="str">
        <x:v>Net loan charge-offs</x:v>
      </x:c>
      <x:c r="D46" s="2" t="str">
        <x:v>USDm</x:v>
      </x:c>
      <x:c r="E46" s="27" t="str">
        <x:f>IF(COUNT(E44,E45)=2,E44-E45,"n.a.")</x:f>
        <x:v>n.a.</x:v>
      </x:c>
      <x:c r="F46" s="27" t="str">
        <x:f>IF(COUNT(F44,F45)=2,F44-F45,"n.a.")</x:f>
        <x:v>n.a.</x:v>
      </x:c>
      <x:c r="G46" s="27" t="str">
        <x:f>IF(COUNT(G44,G45)=2,G44-G45,"n.a.")</x:f>
        <x:v>n.a.</x:v>
      </x:c>
      <x:c r="H46" s="27" t="str">
        <x:f>IF(COUNT(H44,H45)=2,H44-H45,"n.a.")</x:f>
        <x:v>n.a.</x:v>
      </x:c>
      <x:c r="I46" s="27" t="str">
        <x:f>IF(COUNT(I44,I45)=2,I44-I45,"n.a.")</x:f>
        <x:v>n.a.</x:v>
      </x:c>
      <x:c r="J46" s="27" t="str">
        <x:f>IF(COUNT(J44,J45)=2,J44-J45,"n.a.")</x:f>
        <x:v>n.a.</x:v>
      </x:c>
      <x:c r="K46" s="27" t="str">
        <x:f>IF(COUNT(K44,K45)=2,K44-K45,"n.a.")</x:f>
        <x:v>n.a.</x:v>
      </x:c>
      <x:c r="L46" s="27" t="str">
        <x:f>IF(COUNT(L44,L45)=2,L44-L45,"n.a.")</x:f>
        <x:v>n.a.</x:v>
      </x:c>
      <x:c r="M46" s="27" t="str">
        <x:f>IF(COUNT(M44,M45)=2,M44-M45,"n.a.")</x:f>
        <x:v>n.a.</x:v>
      </x:c>
      <x:c r="N46" s="26" t="str">
        <x:v>n.a.</x:v>
      </x:c>
      <x:c r="O46" s="27"/>
      <x:c r="P46" s="27" t="str">
        <x:f>IF(COUNT(P44,P45)=2,P44-P45,"n.a.")</x:f>
        <x:v>n.a.</x:v>
      </x:c>
      <x:c r="Q46" s="27" t="str">
        <x:f>IF(COUNT(Q44,Q45)=2,Q44-Q45,"n.a.")</x:f>
        <x:v>n.a.</x:v>
      </x:c>
      <x:c r="R46" s="27" t="str">
        <x:f>IF(COUNT(M46,Q46,P46)=3,M46+Q46-P46,"n.a.")</x:f>
        <x:v>n.a.</x:v>
      </x:c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 ht="24" customHeight="1">
      <x:c r="C47" s="4" t="str">
        <x:v>Actual standardized CET1 ratio</x:v>
      </x:c>
      <x:c r="D47" s="4" t="str">
        <x:v>%</x:v>
      </x:c>
      <x:c r="E47" s="35" t="str">
        <x:f>'Historical Inputs'!F4512</x:f>
        <x:v>n.a.</x:v>
      </x:c>
      <x:c r="F47" s="35" t="str">
        <x:f>'Historical Inputs'!F4553</x:f>
        <x:v>n.a.</x:v>
      </x:c>
      <x:c r="G47" s="35" t="str">
        <x:f>'Historical Inputs'!F4594</x:f>
        <x:v>n.a.</x:v>
      </x:c>
      <x:c r="H47" s="35" t="str">
        <x:f>'Historical Inputs'!F4635</x:f>
        <x:v>n.a.</x:v>
      </x:c>
      <x:c r="I47" s="35" t="str">
        <x:f>'Historical Inputs'!F4676</x:f>
        <x:v>n.a.</x:v>
      </x:c>
      <x:c r="J47" s="35" t="str">
        <x:f>'Historical Inputs'!F4717</x:f>
        <x:v>n.a.</x:v>
      </x:c>
      <x:c r="K47" s="35" t="str">
        <x:f>'Historical Inputs'!F4758</x:f>
        <x:v>n.a.</x:v>
      </x:c>
      <x:c r="L47" s="35" t="str">
        <x:f>'Historical Inputs'!F4799</x:f>
        <x:v>n.a.</x:v>
      </x:c>
      <x:c r="M47" s="35" t="str">
        <x:f>'Historical Inputs'!F4840</x:f>
        <x:v>n.a.</x:v>
      </x:c>
      <x:c r="N47" s="36" t="str">
        <x:v>n.a.</x:v>
      </x:c>
      <x:c r="O47" s="37"/>
      <x:c r="P47" s="35" t="str">
        <x:f>'Historical Inputs'!F4881</x:f>
        <x:v>n.a.</x:v>
      </x:c>
      <x:c r="Q47" s="35" t="n">
        <x:f>'Historical Inputs'!F4922</x:f>
        <x:v>0.13699999999999998</x:v>
      </x:c>
      <x:c r="R47" s="37" t="n">
        <x:f>Q47</x:f>
        <x:v>0.13699999999999998</x:v>
      </x:c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 ht="24" customHeight="1">
      <x:c r="C48" s="4" t="str">
        <x:v>Return on two-point common equity</x:v>
      </x:c>
      <x:c r="D48" s="4" t="str">
        <x:v>%</x:v>
      </x:c>
      <x:c r="E48" s="37" t="n">
        <x:f>IF(COUNT(E36,E11,$U$62)=3,E36/AVERAGE(E11,$U$62),"n.a.")</x:f>
        <x:v>0.0389378913212376</x:v>
      </x:c>
      <x:c r="F48" s="37" t="n">
        <x:f>IF(COUNT(F36,F11,E11)=3,F36/AVERAGE(F11,E11),"n.a.")</x:f>
        <x:v>0.12456641724295905</x:v>
      </x:c>
      <x:c r="G48" s="37" t="n">
        <x:f>IF(COUNT(G36,G11,F11)=3,G36/AVERAGE(G11,F11),"n.a.")</x:f>
        <x:v>0.10335835008858718</x:v>
      </x:c>
      <x:c r="H48" s="37" t="n">
        <x:f>IF(COUNT(H36,H11,G11)=3,H36/AVERAGE(H11,G11),"n.a.")</x:f>
        <x:v>0.04377275031101691</x:v>
      </x:c>
      <x:c r="I48" s="37" t="n">
        <x:f>IF(COUNT(I36,I11,H11)=3,I36/AVERAGE(I11,H11),"n.a.")</x:f>
        <x:v>0.21453994495297693</x:v>
      </x:c>
      <x:c r="J48" s="37" t="n">
        <x:f>IF(COUNT(J36,J11,I11)=3,J36/AVERAGE(J11,I11),"n.a.")</x:f>
        <x:v>0.13556451535300854</x:v>
      </x:c>
      <x:c r="K48" s="37" t="n">
        <x:f>IF(COUNT(K36,K11,J11)=3,K36/AVERAGE(K11,J11),"n.a.")</x:f>
        <x:v>0.09074974500153495</x:v>
      </x:c>
      <x:c r="L48" s="37" t="n">
        <x:f>IF(COUNT(L36,L11,K11)=3,L36/AVERAGE(L11,K11),"n.a.")</x:f>
        <x:v>0.08142293214145059</x:v>
      </x:c>
      <x:c r="M48" s="37" t="n">
        <x:f>IF(COUNT(M36,M11,L11)=3,M36/AVERAGE(M11,L11),"n.a.")</x:f>
        <x:v>0.026573579940054097</x:v>
      </x:c>
      <x:c r="N48" s="36" t="str">
        <x:v>n.a.</x:v>
      </x:c>
      <x:c r="O48" s="37"/>
      <x:c r="P48" s="37" t="str">
        <x:v>n.a.</x:v>
      </x:c>
      <x:c r="Q48" s="37" t="str">
        <x:v>n.a.</x:v>
      </x:c>
      <x:c r="R48" s="37" t="n">
        <x:f>IF(COUNT(R36,P11,Q11)=3,R36/AVERAGE(P11,Q11),"n.a.")</x:f>
        <x:v>0.09530932292518755</x:v>
      </x:c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 ht="24" customHeight="1">
      <x:c r="C49" s="4" t="str">
        <x:v>Return on two-point tangible equity</x:v>
      </x:c>
      <x:c r="D49" s="4" t="str">
        <x:v>%</x:v>
      </x:c>
      <x:c r="E49" s="37" t="n">
        <x:f>IF(COUNT(E36,E15,$U$63)=3,E36/AVERAGE(E15,$U$63),"n.a.")</x:f>
        <x:v>0.05978434400927425</x:v>
      </x:c>
      <x:c r="F49" s="37" t="n">
        <x:f>IF(COUNT(F36,F15,E15)=3,F36/AVERAGE(F15,E15),"n.a.")</x:f>
        <x:v>0.18528882929756577</x:v>
      </x:c>
      <x:c r="G49" s="37" t="n">
        <x:f>IF(COUNT(G36,G15,F15)=3,G36/AVERAGE(G15,F15),"n.a.")</x:f>
        <x:v>0.14710415271417038</x:v>
      </x:c>
      <x:c r="H49" s="37" t="n">
        <x:f>IF(COUNT(H36,H15,G15)=3,H36/AVERAGE(H15,G15),"n.a.")</x:f>
        <x:v>0.0603029046366896</x:v>
      </x:c>
      <x:c r="I49" s="37" t="n">
        <x:f>IF(COUNT(I36,I15,H15)=3,I36/AVERAGE(I15,H15),"n.a.")</x:f>
        <x:v>0.29245749979650393</x:v>
      </x:c>
      <x:c r="J49" s="37" t="n">
        <x:f>IF(COUNT(J36,J15,I15)=3,J36/AVERAGE(J15,I15),"n.a.")</x:f>
        <x:v>0.19008655977900932</x:v>
      </x:c>
      <x:c r="K49" s="37" t="n">
        <x:f>IF(COUNT(K36,K15,J15)=3,K36/AVERAGE(K15,J15),"n.a.")</x:f>
        <x:v>0.1294521630794948</x:v>
      </x:c>
      <x:c r="L49" s="37" t="n">
        <x:f>IF(COUNT(L36,L15,K15)=3,L36/AVERAGE(L15,K15),"n.a.")</x:f>
        <x:v>0.11290970015142993</x:v>
      </x:c>
      <x:c r="M49" s="37" t="n">
        <x:f>IF(COUNT(M36,M15,L15)=3,M36/AVERAGE(M15,L15),"n.a.")</x:f>
        <x:v>0.040345470280665596</x:v>
      </x:c>
      <x:c r="N49" s="36" t="str">
        <x:v>n.a.</x:v>
      </x:c>
      <x:c r="O49" s="37"/>
      <x:c r="P49" s="37" t="str">
        <x:v>n.a.</x:v>
      </x:c>
      <x:c r="Q49" s="37" t="str">
        <x:v>n.a.</x:v>
      </x:c>
      <x:c r="R49" s="37" t="n">
        <x:f>IF(COUNT(R36,P15,Q15)=3,R36/AVERAGE(P15,Q15),"n.a.")</x:f>
        <x:v>0.15919640223697834</x:v>
      </x:c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 ht="24" customHeight="1">
      <x:c r="C50" s="4" t="str">
        <x:v>Return on two-point assets</x:v>
      </x:c>
      <x:c r="D50" s="4" t="str">
        <x:v>%</x:v>
      </x:c>
      <x:c r="E50" s="37" t="n">
        <x:f>IF(COUNT(E36,E7,$U$64)=3,E36/AVERAGE(E7,$U$64),"n.a.")</x:f>
        <x:v>0.004715480002103149</x:v>
      </x:c>
      <x:c r="F50" s="37" t="n">
        <x:f>IF(COUNT(F36,F7,E7)=3,F36/AVERAGE(F7,E7),"n.a.")</x:f>
        <x:v>0.015469412690607682</x:v>
      </x:c>
      <x:c r="G50" s="37" t="n">
        <x:f>IF(COUNT(G36,G7,F7)=3,G36/AVERAGE(G7,F7),"n.a.")</x:f>
        <x:v>0.013611166819372843</x:v>
      </x:c>
      <x:c r="H50" s="37" t="n">
        <x:f>IF(COUNT(H36,H7,G7)=3,H36/AVERAGE(H7,G7),"n.a.")</x:f>
        <x:v>0.0058499914405388395</x:v>
      </x:c>
      <x:c r="I50" s="37" t="n">
        <x:f>IF(COUNT(I36,I7,H7)=3,I36/AVERAGE(I7,H7),"n.a.")</x:f>
        <x:v>0.02802163509109666</x:v>
      </x:c>
      <x:c r="J50" s="37" t="n">
        <x:f>IF(COUNT(J36,J7,I7)=3,J36/AVERAGE(J7,I7),"n.a.")</x:f>
        <x:v>0.015871477980690153</x:v>
      </x:c>
      <x:c r="K50" s="37" t="n">
        <x:f>IF(COUNT(K36,K7,J7)=3,K36/AVERAGE(K7,J7),"n.a.")</x:f>
        <x:v>0.009814578998043296</x:v>
      </x:c>
      <x:c r="L50" s="37" t="n">
        <x:f>IF(COUNT(L36,L7,K7)=3,L36/AVERAGE(L7,K7),"n.a.")</x:f>
        <x:v>0.009178119528230203</x:v>
      </x:c>
      <x:c r="M50" s="37" t="n">
        <x:f>IF(COUNT(M36,M7,L7)=3,M36/AVERAGE(M7,L7),"n.a.")</x:f>
        <x:v>0.0037630925339450444</x:v>
      </x:c>
      <x:c r="N50" s="36" t="str">
        <x:v>n.a.</x:v>
      </x:c>
      <x:c r="O50" s="37"/>
      <x:c r="P50" s="37" t="str">
        <x:v>n.a.</x:v>
      </x:c>
      <x:c r="Q50" s="37" t="str">
        <x:v>n.a.</x:v>
      </x:c>
      <x:c r="R50" s="37" t="n">
        <x:f>IF(COUNT(R36,P7,Q7)=3,R36/AVERAGE(P7,Q7),"n.a.")</x:f>
        <x:v>0.015298585012188597</x:v>
      </x:c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 ht="24" customHeight="1">
      <x:c r="C51" s="4" t="str">
        <x:v>Noninterest expense / net revenue</x:v>
      </x:c>
      <x:c r="D51" s="4" t="str">
        <x:v>%</x:v>
      </x:c>
      <x:c r="E51" s="37" t="n">
        <x:f>IF(AND(ISNUMBER(E31),ISNUMBER(E30),E30&lt;&gt;0),E31/E30,"n.a.")</x:f>
        <x:v>0.5211293461100709</x:v>
      </x:c>
      <x:c r="F51" s="37" t="n">
        <x:f>IF(AND(ISNUMBER(F31),ISNUMBER(F30),F30&lt;&gt;0),F31/F30,"n.a.")</x:f>
        <x:v>0.5307736144749965</x:v>
      </x:c>
      <x:c r="G51" s="37" t="n">
        <x:f>IF(AND(ISNUMBER(G31),ISNUMBER(G30),G30&lt;&gt;0),G31/G30,"n.a.")</x:f>
        <x:v>0.5414961703913546</x:v>
      </x:c>
      <x:c r="H51" s="37" t="n">
        <x:f>IF(AND(ISNUMBER(H31),ISNUMBER(H30),H30&lt;&gt;0),H31/H30,"n.a.")</x:f>
        <x:v>0.527854713739789</x:v>
      </x:c>
      <x:c r="I51" s="37" t="n">
        <x:f>IF(AND(ISNUMBER(I31),ISNUMBER(I30),I30&lt;&gt;0),I31/I30,"n.a.")</x:f>
        <x:v>0.5444389682930836</x:v>
      </x:c>
      <x:c r="J51" s="37" t="n">
        <x:f>IF(AND(ISNUMBER(J31),ISNUMBER(J30),J30&lt;&gt;0),J31/J30,"n.a.")</x:f>
        <x:v>0.5595036496350365</x:v>
      </x:c>
      <x:c r="K51" s="37" t="n">
        <x:f>IF(AND(ISNUMBER(K31),ISNUMBER(K30),K30&lt;&gt;0),K31/K30,"n.a.")</x:f>
        <x:v>0.5522603093484111</x:v>
      </x:c>
      <x:c r="L51" s="37" t="n">
        <x:f>IF(AND(ISNUMBER(L31),ISNUMBER(L30),L30&lt;&gt;0),L31/L30,"n.a.")</x:f>
        <x:v>0.5493454694211495</x:v>
      </x:c>
      <x:c r="M51" s="37" t="n">
        <x:f>IF(AND(ISNUMBER(M31),ISNUMBER(M30),M30&lt;&gt;0),M31/M30,"n.a.")</x:f>
        <x:v>0.5707601901411087</x:v>
      </x:c>
      <x:c r="N51" s="36" t="str">
        <x:v>n.a.</x:v>
      </x:c>
      <x:c r="O51" s="37"/>
      <x:c r="P51" s="37" t="n">
        <x:f>IF(AND(ISNUMBER(P31),ISNUMBER(P30),P30&lt;&gt;0),P31/P30,"n.a.")</x:f>
        <x:v>0.5732260359238841</x:v>
      </x:c>
      <x:c r="Q51" s="37" t="n">
        <x:f>IF(AND(ISNUMBER(Q31),ISNUMBER(Q30),Q30&lt;&gt;0),Q31/Q30,"n.a.")</x:f>
        <x:v>0.5632701650526045</x:v>
      </x:c>
      <x:c r="R51" s="37" t="n">
        <x:f>IF(AND(ISNUMBER(R31),ISNUMBER(R30),R30&lt;&gt;0),R31/R30,"n.a.")</x:f>
        <x:v>0.5661125711429631</x:v>
      </x:c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 ht="24" customHeight="1">
      <x:c r="C52" s="4" t="str">
        <x:v>Gross loans / deposits</x:v>
      </x:c>
      <x:c r="D52" s="4" t="str">
        <x:v>%</x:v>
      </x:c>
      <x:c r="E52" s="37" t="str">
        <x:f>IF(AND(ISNUMBER(E21),ISNUMBER(E24),E24&lt;&gt;0),E21/E24,"n.a.")</x:f>
        <x:v>n.a.</x:v>
      </x:c>
      <x:c r="F52" s="37" t="str">
        <x:f>IF(AND(ISNUMBER(F21),ISNUMBER(F24),F24&lt;&gt;0),F21/F24,"n.a.")</x:f>
        <x:v>n.a.</x:v>
      </x:c>
      <x:c r="G52" s="37" t="str">
        <x:f>IF(AND(ISNUMBER(G21),ISNUMBER(G24),G24&lt;&gt;0),G21/G24,"n.a.")</x:f>
        <x:v>n.a.</x:v>
      </x:c>
      <x:c r="H52" s="37" t="n">
        <x:f>IF(AND(ISNUMBER(H21),ISNUMBER(H24),H24&lt;&gt;0),H21/H24,"n.a.")</x:f>
        <x:v>0.8238028823802882</x:v>
      </x:c>
      <x:c r="I52" s="37" t="n">
        <x:f>IF(AND(ISNUMBER(I21),ISNUMBER(I24),I24&lt;&gt;0),I21/I24,"n.a.")</x:f>
        <x:v>0.8918258408900894</x:v>
      </x:c>
      <x:c r="J52" s="37" t="n">
        <x:f>IF(AND(ISNUMBER(J21),ISNUMBER(J24),J24&lt;&gt;0),J21/J24,"n.a.")</x:f>
        <x:v>0.9379534643474918</x:v>
      </x:c>
      <x:c r="K52" s="37" t="n">
        <x:f>IF(AND(ISNUMBER(K21),ISNUMBER(K24),K24&lt;&gt;0),K21/K24,"n.a.")</x:f>
        <x:v>0.9198049441323946</x:v>
      </x:c>
      <x:c r="L52" s="37" t="n">
        <x:f>IF(AND(ISNUMBER(L21),ISNUMBER(L24),L24&lt;&gt;0),L21/L24,"n.a.")</x:f>
        <x:v>0.9036908579101037</x:v>
      </x:c>
      <x:c r="M52" s="37" t="n">
        <x:f>IF(AND(ISNUMBER(M21),ISNUMBER(M24),M24&lt;&gt;0),M21/M24,"n.a.")</x:f>
        <x:v>0.9534460906612635</x:v>
      </x:c>
      <x:c r="N52" s="36" t="str">
        <x:v>n.a.</x:v>
      </x:c>
      <x:c r="O52" s="37"/>
      <x:c r="P52" s="37" t="n">
        <x:f>IF(AND(ISNUMBER(P21),ISNUMBER(P24),P24&lt;&gt;0),P21/P24,"n.a.")</x:f>
        <x:v>0.9384482279806029</x:v>
      </x:c>
      <x:c r="Q52" s="37" t="n">
        <x:f>IF(AND(ISNUMBER(Q21),ISNUMBER(Q24),Q24&lt;&gt;0),Q21/Q24,"n.a.")</x:f>
        <x:v>0.9440606950441605</x:v>
      </x:c>
      <x:c r="R52" s="37" t="n">
        <x:f>Q52</x:f>
        <x:v>0.9440606950441605</x:v>
      </x:c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 ht="24" customHeight="1">
      <x:c r="C53" s="4" t="str">
        <x:v>Loan allowance / gross loans</x:v>
      </x:c>
      <x:c r="D53" s="4" t="str">
        <x:v>%</x:v>
      </x:c>
      <x:c r="E53" s="37" t="str">
        <x:f>IF(AND(ISNUMBER(E23),ISNUMBER(E21),E21&lt;&gt;0),E23/E21,"n.a.")</x:f>
        <x:v>n.a.</x:v>
      </x:c>
      <x:c r="F53" s="37" t="str">
        <x:f>IF(AND(ISNUMBER(F23),ISNUMBER(F21),F21&lt;&gt;0),F23/F21,"n.a.")</x:f>
        <x:v>n.a.</x:v>
      </x:c>
      <x:c r="G53" s="37" t="str">
        <x:f>IF(AND(ISNUMBER(G23),ISNUMBER(G21),G21&lt;&gt;0),G23/G21,"n.a.")</x:f>
        <x:v>n.a.</x:v>
      </x:c>
      <x:c r="H53" s="37" t="n">
        <x:f>IF(AND(ISNUMBER(H23),ISNUMBER(H21),H21&lt;&gt;0),H23/H21,"n.a.")</x:f>
        <x:v>0.06185419514831653</x:v>
      </x:c>
      <x:c r="I53" s="37" t="n">
        <x:f>IF(AND(ISNUMBER(I23),ISNUMBER(I21),I21&lt;&gt;0),I23/I21,"n.a.")</x:f>
        <x:v>0.0412129516117401</x:v>
      </x:c>
      <x:c r="J53" s="37" t="n">
        <x:f>IF(AND(ISNUMBER(J23),ISNUMBER(J21),J21&lt;&gt;0),J23/J21,"n.a.")</x:f>
        <x:v>0.04239092501224662</x:v>
      </x:c>
      <x:c r="K53" s="37" t="n">
        <x:f>IF(AND(ISNUMBER(K23),ISNUMBER(K21),K21&lt;&gt;0),K23/K21,"n.a.")</x:f>
        <x:v>0.04772959884170848</x:v>
      </x:c>
      <x:c r="L53" s="37" t="n">
        <x:f>IF(AND(ISNUMBER(L23),ISNUMBER(L21),L21&lt;&gt;0),L23/L21,"n.a.")</x:f>
        <x:v>0.049601098314392494</x:v>
      </x:c>
      <x:c r="M53" s="37" t="n">
        <x:f>IF(AND(ISNUMBER(M23),ISNUMBER(M21),M21&lt;&gt;0),M23/M21,"n.a.")</x:f>
        <x:v>0.05160463998659677</x:v>
      </x:c>
      <x:c r="N53" s="36" t="str">
        <x:v>n.a.</x:v>
      </x:c>
      <x:c r="O53" s="37"/>
      <x:c r="P53" s="37" t="n">
        <x:f>IF(AND(ISNUMBER(P23),ISNUMBER(P21),P21&lt;&gt;0),P23/P21,"n.a.")</x:f>
        <x:v>0.05434364450474281</x:v>
      </x:c>
      <x:c r="Q53" s="37" t="n">
        <x:f>IF(AND(ISNUMBER(Q23),ISNUMBER(Q21),Q21&lt;&gt;0),Q23/Q21,"n.a.")</x:f>
        <x:v>0.05023536205508697</x:v>
      </x:c>
      <x:c r="R53" s="37" t="n">
        <x:f>Q53</x:f>
        <x:v>0.05023536205508697</x:v>
      </x:c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 ht="24" customHeight="1">
      <x:c r="C54" s="4" t="str">
        <x:v>Net charge-offs / period-end loans</x:v>
      </x:c>
      <x:c r="D54" s="4" t="str">
        <x:v>%</x:v>
      </x:c>
      <x:c r="E54" s="37" t="str">
        <x:f>IF(AND(ISNUMBER(E46),ISNUMBER(E21),E21&lt;&gt;0),E46/E21,"n.a.")</x:f>
        <x:v>n.a.</x:v>
      </x:c>
      <x:c r="F54" s="37" t="str">
        <x:f>IF(AND(ISNUMBER(F46),ISNUMBER(F21),F21&lt;&gt;0),F46/F21,"n.a.")</x:f>
        <x:v>n.a.</x:v>
      </x:c>
      <x:c r="G54" s="37" t="str">
        <x:f>IF(AND(ISNUMBER(G46),ISNUMBER(G21),G21&lt;&gt;0),G46/G21,"n.a.")</x:f>
        <x:v>n.a.</x:v>
      </x:c>
      <x:c r="H54" s="37" t="str">
        <x:f>IF(AND(ISNUMBER(H46),ISNUMBER(H21),H21&lt;&gt;0),H46/H21,"n.a.")</x:f>
        <x:v>n.a.</x:v>
      </x:c>
      <x:c r="I54" s="37" t="str">
        <x:f>IF(AND(ISNUMBER(I46),ISNUMBER(I21),I21&lt;&gt;0),I46/I21,"n.a.")</x:f>
        <x:v>n.a.</x:v>
      </x:c>
      <x:c r="J54" s="37" t="str">
        <x:f>IF(AND(ISNUMBER(J46),ISNUMBER(J21),J21&lt;&gt;0),J46/J21,"n.a.")</x:f>
        <x:v>n.a.</x:v>
      </x:c>
      <x:c r="K54" s="37" t="str">
        <x:f>IF(AND(ISNUMBER(K46),ISNUMBER(K21),K21&lt;&gt;0),K46/K21,"n.a.")</x:f>
        <x:v>n.a.</x:v>
      </x:c>
      <x:c r="L54" s="37" t="str">
        <x:f>IF(AND(ISNUMBER(L46),ISNUMBER(L21),L21&lt;&gt;0),L46/L21,"n.a.")</x:f>
        <x:v>n.a.</x:v>
      </x:c>
      <x:c r="M54" s="37" t="str">
        <x:f>IF(AND(ISNUMBER(M46),ISNUMBER(M21),M21&lt;&gt;0),M46/M21,"n.a.")</x:f>
        <x:v>n.a.</x:v>
      </x:c>
      <x:c r="N54" s="36" t="str">
        <x:v>n.a.</x:v>
      </x:c>
      <x:c r="O54" s="37"/>
      <x:c r="P54" s="37" t="str">
        <x:f>IF(AND(ISNUMBER(P46),ISNUMBER(P21),P21&lt;&gt;0),P46/P21,"n.a.")</x:f>
        <x:v>n.a.</x:v>
      </x:c>
      <x:c r="Q54" s="37" t="str">
        <x:f>IF(AND(ISNUMBER(Q46),ISNUMBER(Q21),Q21&lt;&gt;0),Q46/Q21,"n.a.")</x:f>
        <x:v>n.a.</x:v>
      </x:c>
      <x:c r="R54" s="37" t="str">
        <x:f>IF(AND(ISNUMBER(R46),ISNUMBER(Q21),Q21&lt;&gt;0),R46/Q21,"n.a.")</x:f>
        <x:v>n.a.</x:v>
      </x:c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 ht="24" customHeight="1">
      <x:c r="C55" s="2" t="str">
        <x:v>Parent less common income</x:v>
      </x:c>
      <x:c r="D55" s="2" t="str">
        <x:v>USDm</x:v>
      </x:c>
      <x:c r="E55" s="27" t="n">
        <x:f>IF(COUNT(E37,E36)=2,E37-E36,"n.a.")</x:f>
        <x:v>278</x:v>
      </x:c>
      <x:c r="F55" s="27" t="n">
        <x:f>IF(COUNT(F37,F36)=2,F37-F36,"n.a.")</x:f>
        <x:v>305</x:v>
      </x:c>
      <x:c r="G55" s="27" t="n">
        <x:f>IF(COUNT(G37,G36)=2,G37-G36,"n.a.")</x:f>
        <x:v>354</x:v>
      </x:c>
      <x:c r="H55" s="27" t="n">
        <x:f>IF(COUNT(H37,H36)=2,H37-H36,"n.a.")</x:f>
        <x:v>339</x:v>
      </x:c>
      <x:c r="I55" s="27" t="n">
        <x:f>IF(COUNT(I37,I36)=2,I37-I36,"n.a.")</x:f>
        <x:v>425</x:v>
      </x:c>
      <x:c r="J55" s="27" t="n">
        <x:f>IF(COUNT(J37,J36)=2,J37-J36,"n.a.")</x:f>
        <x:v>316</x:v>
      </x:c>
      <x:c r="K55" s="27" t="n">
        <x:f>IF(COUNT(K37,K36)=2,K37-K36,"n.a.")</x:f>
        <x:v>305</x:v>
      </x:c>
      <x:c r="L55" s="27" t="n">
        <x:f>IF(COUNT(L37,L36)=2,L37-L36,"n.a.")</x:f>
        <x:v>305</x:v>
      </x:c>
      <x:c r="M55" s="27" t="n">
        <x:f>IF(COUNT(M37,M36)=2,M37-M36,"n.a.")</x:f>
        <x:v>272</x:v>
      </x:c>
      <x:c r="N55" s="26" t="str">
        <x:v>n.a.</x:v>
      </x:c>
      <x:c r="O55" s="27"/>
      <x:c r="P55" s="27" t="n">
        <x:f>IF(COUNT(P37,P36)=2,P37-P36,"n.a.")</x:f>
        <x:v>125</x:v>
      </x:c>
      <x:c r="Q55" s="27" t="n">
        <x:f>IF(COUNT(Q37,Q36)=2,Q37-Q36,"n.a.")</x:f>
        <x:v>178</x:v>
      </x:c>
      <x:c r="R55" s="27" t="n">
        <x:f>IF(COUNT(M55,Q55,P55)=3,M55+Q55-P55,"n.a.")</x:f>
        <x:v>325</x:v>
      </x:c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10" t="str">
        <x:v>FY2016 opening reference</x:v>
      </x:c>
      <x:c r="U60" s="10" t="str">
        <x:v>Value</x:v>
      </x:c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 t="str">
        <x:v>Common equity</x:v>
      </x:c>
      <x:c r="U62" s="6" t="n">
        <x:f>IF(ISNUMBER('Historical Inputs'!F4439),'Historical Inputs'!F4439,IF(AND(COUNT('Historical Inputs'!F4437,'Historical Inputs'!F4438)=2,'Historical Inputs'!F4438&gt;=1),'Historical Inputs'!F4437-'Historical Inputs'!F4438,IF(COUNT('Historical Inputs'!F4473,'Historical Inputs'!F4443)=2,'Historical Inputs'!F4473*'Historical Inputs'!F4443,"n.a.")))</x:f>
        <x:v>43154</x:v>
      </x:c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 t="str">
        <x:v>Selected TCE</x:v>
      </x:c>
      <x:c r="U63" s="6" t="n">
        <x:f>IF(ISNUMBER('Historical Inputs'!F4475),'Historical Inputs'!F4475,IF(COUNT('Historical Inputs'!F4474,'Historical Inputs'!F4443)=2,'Historical Inputs'!F4474*'Historical Inputs'!F4443,IF(COUNT(U62,'Historical Inputs'!F4440,'Historical Inputs'!F4441)=3,U62-'Historical Inputs'!F4440-'Historical Inputs'!F4441,"n.a.")))</x:f>
        <x:v>27737.42327472</x:v>
      </x:c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 t="str">
        <x:v>Assets</x:v>
      </x:c>
      <x:c r="U64" s="6" t="n">
        <x:f>'Historical Inputs'!F4435</x:f>
        <x:v>357033</x:v>
      </x:c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 ht="24" customHeight="1">
      <x:c r="C67" s="10" t="str">
        <x:v>Year</x:v>
      </x:c>
      <x:c r="D67" s="10" t="str">
        <x:v>Net revenue</x:v>
      </x:c>
      <x:c r="E67" s="10" t="str">
        <x:v>Common income</x:v>
      </x:c>
      <x:c r="F67" s="10" t="str">
        <x:v>TBV/share</x:v>
      </x:c>
      <x:c r="G67" s="10" t="str">
        <x:v>ROTE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 ht="24" customHeight="1">
      <x:c r="C68" s="2" t="str">
        <x:v>2017</x:v>
      </x:c>
      <x:c r="D68" s="2" t="n">
        <x:f>E30</x:f>
        <x:v>27237</x:v>
      </x:c>
      <x:c r="E68" s="2" t="n">
        <x:f>E36</x:f>
        <x:v>1704</x:v>
      </x:c>
      <x:c r="F68" s="31" t="n">
        <x:f>E18</x:f>
        <x:v>60.28</x:v>
      </x:c>
      <x:c r="G68" s="18" t="n">
        <x:f>E49</x:f>
        <x:v>0.05978434400927425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 ht="24" customHeight="1">
      <x:c r="C69" s="2" t="str">
        <x:v>2018</x:v>
      </x:c>
      <x:c r="D69" s="2" t="n">
        <x:f>F30</x:f>
        <x:v>28076</x:v>
      </x:c>
      <x:c r="E69" s="2" t="n">
        <x:f>F36</x:f>
        <x:v>5710</x:v>
      </x:c>
      <x:c r="F69" s="31" t="n">
        <x:f>F18</x:f>
        <x:v>69.2</x:v>
      </x:c>
      <x:c r="G69" s="18" t="n">
        <x:f>F49</x:f>
        <x:v>0.18528882929756577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 ht="24" customHeight="1">
      <x:c r="C70" s="2" t="str">
        <x:v>2019</x:v>
      </x:c>
      <x:c r="D70" s="2" t="n">
        <x:f>G30</x:f>
        <x:v>28593</x:v>
      </x:c>
      <x:c r="E70" s="2" t="n">
        <x:f>G36</x:f>
        <x:v>5192</x:v>
      </x:c>
      <x:c r="F70" s="31" t="n">
        <x:f>G18</x:f>
        <x:v>83.72</x:v>
      </x:c>
      <x:c r="G70" s="18" t="n">
        <x:f>G49</x:f>
        <x:v>0.14710415271417038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 ht="24" customHeight="1">
      <x:c r="C71" s="2" t="str">
        <x:v>2020</x:v>
      </x:c>
      <x:c r="D71" s="2" t="n">
        <x:f>H30</x:f>
        <x:v>28523</x:v>
      </x:c>
      <x:c r="E71" s="2" t="n">
        <x:f>H36</x:f>
        <x:v>2375</x:v>
      </x:c>
      <x:c r="F71" s="31" t="n">
        <x:f>H18</x:f>
        <x:v>88.34</x:v>
      </x:c>
      <x:c r="G71" s="18" t="n">
        <x:f>H49</x:f>
        <x:v>0.0603029046366896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 ht="24" customHeight="1">
      <x:c r="C72" s="2" t="str">
        <x:v>2021</x:v>
      </x:c>
      <x:c r="D72" s="2" t="n">
        <x:f>I30</x:f>
        <x:v>30435</x:v>
      </x:c>
      <x:c r="E72" s="2" t="n">
        <x:f>I36</x:f>
        <x:v>11965</x:v>
      </x:c>
      <x:c r="F72" s="31" t="n">
        <x:f>I18</x:f>
        <x:v>99.74</x:v>
      </x:c>
      <x:c r="G72" s="18" t="n">
        <x:f>I49</x:f>
        <x:v>0.29245749979650393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 ht="24" customHeight="1">
      <x:c r="C73" s="2" t="str">
        <x:v>2022</x:v>
      </x:c>
      <x:c r="D73" s="2" t="n">
        <x:f>J30</x:f>
        <x:v>34250</x:v>
      </x:c>
      <x:c r="E73" s="2" t="n">
        <x:f>J36</x:f>
        <x:v>7044</x:v>
      </x:c>
      <x:c r="F73" s="31" t="n">
        <x:f>J18</x:f>
        <x:v>86.11</x:v>
      </x:c>
      <x:c r="G73" s="18" t="n">
        <x:f>J49</x:f>
        <x:v>0.19008655977900932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 ht="24" customHeight="1">
      <x:c r="C74" s="2" t="str">
        <x:v>2023</x:v>
      </x:c>
      <x:c r="D74" s="2" t="n">
        <x:f>K30</x:f>
        <x:v>36787</x:v>
      </x:c>
      <x:c r="E74" s="2" t="n">
        <x:f>K36</x:f>
        <x:v>4582</x:v>
      </x:c>
      <x:c r="F74" s="31" t="n">
        <x:f>K18</x:f>
        <x:v>99.78</x:v>
      </x:c>
      <x:c r="G74" s="18" t="n">
        <x:f>K49</x:f>
        <x:v>0.1294521630794948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 ht="24" customHeight="1">
      <x:c r="C75" s="2" t="str">
        <x:v>2024</x:v>
      </x:c>
      <x:c r="D75" s="2" t="n">
        <x:f>L30</x:f>
        <x:v>39112</x:v>
      </x:c>
      <x:c r="E75" s="2" t="n">
        <x:f>L36</x:f>
        <x:v>4445</x:v>
      </x:c>
      <x:c r="F75" s="31" t="n">
        <x:f>L18</x:f>
        <x:v>106.97</x:v>
      </x:c>
      <x:c r="G75" s="18" t="n">
        <x:f>L49</x:f>
        <x:v>0.11290970015142993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 ht="24" customHeight="1">
      <x:c r="C76" s="2" t="str">
        <x:v>2025</x:v>
      </x:c>
      <x:c r="D76" s="2" t="n">
        <x:f>M30</x:f>
        <x:v>53434</x:v>
      </x:c>
      <x:c r="E76" s="2" t="n">
        <x:f>M36</x:f>
        <x:v>2181</x:v>
      </x:c>
      <x:c r="F76" s="31" t="n">
        <x:f>M18</x:f>
        <x:v>107.72</x:v>
      </x:c>
      <x:c r="G76" s="18" t="n">
        <x:f>M49</x:f>
        <x:v>0.040345470280665596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 ht="24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 ht="24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 ht="24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 ht="24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 ht="24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 ht="24" customHeight="1">
      <x:c r="C82" s="21" t="str">
        <x:v>Interpretation and calculation notes</x:v>
      </x:c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 ht="24" customHeight="1">
      <x:c r="C83" s="22" t="str">
        <x:v>Capital One Financial belongs to the consumer and cards bank group. Revenue and funding mix affect the interpretation of multiples.</x:v>
      </x:c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 ht="24" customHeight="1">
      <x:c r="C84" s="22" t="str">
        <x:v>Selected book basis: Issuer reported. Reported and straight-subtraction tangible equity remain separately visible.</x:v>
      </x:c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 ht="24" customHeight="1">
      <x:c r="C85" s="22" t="str">
        <x:v>The June 2026 balances and first-half disclosures are actuals. FY2026 full-year amounts in the shaded column are analyst estimates.</x:v>
      </x:c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 ht="24" customHeight="1">
      <x:c r="C86" s="22" t="str">
        <x:v>LTM income bridges FY2025 with matched first halves. Weighted average shares are reconstructed rather than summed across half years.</x:v>
      </x:c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 ht="24" customHeight="1">
      <x:c r="C87" s="22" t="str">
        <x:v>Return ratios use two-point equity averages and can differ from the issuer daily-average measures.</x:v>
      </x:c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 ht="24" customHeight="1">
      <x:c r="C88" s="22" t="str">
        <x:v>Provision fallback is a pretax residual and can include other reconciling items. Its hover Note identifies the calculation.</x:v>
      </x:c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 ht="24" customHeight="1">
      <x:c r="C89" s="22" t="str">
        <x:v>Discover acquisition accounting changes growth, goodwill, card credit costs and earnings comparability.</x:v>
      </x:c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 ht="24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 ht="24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 ht="24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 ht="24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 ht="24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 ht="24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 ht="24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 ht="24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 ht="24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 ht="24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</x:sheetData>
  <x:mergeCells>
    <x:mergeCell ref="C83:R83"/>
    <x:mergeCell ref="C84:R84"/>
    <x:mergeCell ref="C85:R85"/>
    <x:mergeCell ref="C86:R86"/>
    <x:mergeCell ref="C87:R87"/>
    <x:mergeCell ref="C88:R88"/>
    <x:mergeCell ref="C89:R89"/>
  </x:mergeCells>
  <x:pageMargins left="0.7" right="0.7" top="0.75" bottom="0.75" header="0.3" footer="0.3"/>
  <x:drawing xmlns:r="http://schemas.openxmlformats.org/officeDocument/2006/relationships" r:id="Rbe5aad6830364d25"/>
  <x:legacyDrawing xmlns:r="http://schemas.openxmlformats.org/officeDocument/2006/relationships" r:id="Rd9023ec747f04415"/>
</x:worksheet>
</file>

<file path=xl/worksheets/sheet35.xml><?xml version="1.0" encoding="utf-8"?>
<x:worksheet xmlns:x="http://schemas.openxmlformats.org/spreadsheetml/2006/main">
  <x:sheetPr>
    <x:tabColor rgb="FFACB7BE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Source data and reproduction materials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2" t="str">
        <x:v>Frozen financial inputs, market inputs, original sources, crosswalks, Audit and copyable Python follow.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3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40" hidden="0" customWidth="1"/>
    <x:col min="15" max="15" width="40" hidden="0" customWidth="1"/>
    <x:col min="16" max="16" width="40" hidden="0" customWidth="1"/>
    <x:col min="17" max="17" width="40" hidden="0" customWidth="1"/>
    <x:col min="18" max="18" width="40" hidden="0" customWidth="1"/>
    <x:col min="20" max="20" width="24" hidden="0" customWidth="1"/>
    <x:col min="21" max="21" width="24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T1" s="12"/>
      <x:c r="U1" s="12"/>
    </x:row>
    <x:row r="2" ht="24" customHeight="1">
      <x:c r="C2" s="3" t="str">
        <x:v>Frozen financial input observations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T2" s="12"/>
      <x:c r="U2" s="12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T3" s="12"/>
      <x:c r="U3" s="12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T4" s="12"/>
      <x:c r="U4" s="1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T5" s="12"/>
      <x:c r="U5" s="12"/>
    </x:row>
    <x:row r="6" ht="24" customHeight="1">
      <x:c r="C6" s="10" t="str">
        <x:v>Ticker</x:v>
      </x:c>
      <x:c r="D6" s="10" t="str">
        <x:v>Period</x:v>
      </x:c>
      <x:c r="E6" s="10" t="str">
        <x:v>Metric</x:v>
      </x:c>
      <x:c r="F6" s="10" t="str">
        <x:v>Value</x:v>
      </x:c>
      <x:c r="G6" s="10" t="str">
        <x:v>Source unit</x:v>
      </x:c>
      <x:c r="H6" s="10" t="str">
        <x:v>Start</x:v>
      </x:c>
      <x:c r="I6" s="10" t="str">
        <x:v>End</x:v>
      </x:c>
      <x:c r="J6" s="10" t="str">
        <x:v>Source label</x:v>
      </x:c>
      <x:c r="K6" s="10" t="str">
        <x:v>Tag</x:v>
      </x:c>
      <x:c r="L6" s="10" t="str">
        <x:v>Filed</x:v>
      </x:c>
      <x:c r="M6" s="10" t="str">
        <x:v>Accession</x:v>
      </x:c>
      <x:c r="N6" s="10" t="str">
        <x:v>Source URL</x:v>
      </x:c>
      <x:c r="O6" s="10" t="str">
        <x:v>Raw original</x:v>
      </x:c>
      <x:c r="P6" s="10" t="str">
        <x:v>Anchor</x:v>
      </x:c>
      <x:c r="Q6" s="10" t="str">
        <x:v>PDF page</x:v>
      </x:c>
      <x:c r="R6" s="10" t="str">
        <x:v>Selection note</x:v>
      </x:c>
      <x:c r="T6" s="10" t="str">
        <x:v>Noninterest deposits</x:v>
      </x:c>
      <x:c r="U6" s="10" t="str">
        <x:v>Interest deposits</x:v>
      </x:c>
    </x:row>
    <x:row r="7" ht="24" customHeight="1">
      <x:c r="C7" s="2" t="str">
        <x:v>BAC</x:v>
      </x:c>
      <x:c r="D7" s="2" t="str">
        <x:v>FY2016</x:v>
      </x:c>
      <x:c r="E7" s="2" t="str">
        <x:v>assets</x:v>
      </x:c>
      <x:c r="F7" s="11" t="n">
        <x:v>2188067</x:v>
      </x:c>
      <x:c r="G7" s="2" t="str">
        <x:v>USD</x:v>
      </x:c>
      <x:c r="H7" s="2" t="str">
        <x:v>2016-01-01</x:v>
      </x:c>
      <x:c r="I7" s="2" t="str">
        <x:v>2016-12-31</x:v>
      </x:c>
      <x:c r="J7" s="2" t="str">
        <x:v>Assets</x:v>
      </x:c>
      <x:c r="K7" s="2" t="str">
        <x:v>us-gaap:Assets</x:v>
      </x:c>
      <x:c r="L7" s="2" t="str">
        <x:v>2018-02-22</x:v>
      </x:c>
      <x:c r="M7" s="2" t="str">
        <x:v>0000070858-18-000009</x:v>
      </x:c>
      <x:c r="N7" s="2" t="str">
        <x:v>https://www.sec.gov/Archives/edgar/data/70858/000007085818000009/bac-1231201710xk.htm</x:v>
      </x:c>
      <x:c r="O7" s="2" t="str">
        <x:v>data/raw/filings/BAC_0000070858-18-000009_bac-1231201710xk.htm</x:v>
      </x:c>
      <x:c r="P7" s="2" t="str"/>
      <x:c r="Q7" s="2" t="str"/>
      <x:c r="R7" s="2" t="str">
        <x:v>Latest eligible comparative presentation at the information cutoff.</x:v>
      </x:c>
      <x:c r="T7" s="12"/>
      <x:c r="U7" s="12"/>
    </x:row>
    <x:row r="8" ht="24" customHeight="1">
      <x:c r="C8" s="2" t="str">
        <x:v>BAC</x:v>
      </x:c>
      <x:c r="D8" s="2" t="str">
        <x:v>FY2016</x:v>
      </x:c>
      <x:c r="E8" s="2" t="str">
        <x:v>liabilities</x:v>
      </x:c>
      <x:c r="F8" s="11" t="n">
        <x:v>1921872</x:v>
      </x:c>
      <x:c r="G8" s="2" t="str">
        <x:v>USD</x:v>
      </x:c>
      <x:c r="H8" s="2" t="str">
        <x:v>2016-01-01</x:v>
      </x:c>
      <x:c r="I8" s="2" t="str">
        <x:v>2016-12-31</x:v>
      </x:c>
      <x:c r="J8" s="2" t="str">
        <x:v>Liabilities</x:v>
      </x:c>
      <x:c r="K8" s="2" t="str">
        <x:v>us-gaap:Liabilities</x:v>
      </x:c>
      <x:c r="L8" s="2" t="str">
        <x:v>2018-02-22</x:v>
      </x:c>
      <x:c r="M8" s="2" t="str">
        <x:v>0000070858-18-000009</x:v>
      </x:c>
      <x:c r="N8" s="2" t="str">
        <x:v>https://www.sec.gov/Archives/edgar/data/70858/000007085818000009/bac-1231201710xk.htm</x:v>
      </x:c>
      <x:c r="O8" s="2" t="str">
        <x:v>data/raw/filings/BAC_0000070858-18-000009_bac-1231201710xk.htm</x:v>
      </x:c>
      <x:c r="P8" s="2" t="str"/>
      <x:c r="Q8" s="2" t="str"/>
      <x:c r="R8" s="2" t="str">
        <x:v>Latest eligible comparative presentation at the information cutoff.</x:v>
      </x:c>
      <x:c r="T8" s="12"/>
      <x:c r="U8" s="12"/>
    </x:row>
    <x:row r="9" ht="24" customHeight="1">
      <x:c r="C9" s="2" t="str">
        <x:v>BAC</x:v>
      </x:c>
      <x:c r="D9" s="2" t="str">
        <x:v>FY2016</x:v>
      </x:c>
      <x:c r="E9" s="2" t="str">
        <x:v>equity</x:v>
      </x:c>
      <x:c r="F9" s="11" t="n">
        <x:v>266195</x:v>
      </x:c>
      <x:c r="G9" s="2" t="str">
        <x:v>USD</x:v>
      </x:c>
      <x:c r="H9" s="2" t="str">
        <x:v>2016-01-01</x:v>
      </x:c>
      <x:c r="I9" s="2" t="str">
        <x:v>2016-12-31</x:v>
      </x:c>
      <x:c r="J9" s="2" t="str">
        <x:v>Stockholders' Equity Attributable to Parent</x:v>
      </x:c>
      <x:c r="K9" s="2" t="str">
        <x:v>us-gaap:StockholdersEquity</x:v>
      </x:c>
      <x:c r="L9" s="2" t="str">
        <x:v>2020-02-19</x:v>
      </x:c>
      <x:c r="M9" s="2" t="str">
        <x:v>0000070858-20-000011</x:v>
      </x:c>
      <x:c r="N9" s="2" t="str">
        <x:v>https://www.sec.gov/Archives/edgar/data/70858/000007085820000011/bac-1231201910xk.htm</x:v>
      </x:c>
      <x:c r="O9" s="2" t="str">
        <x:v>data/raw/filings/BAC_0000070858-20-000011_bac-1231201910xk.htm</x:v>
      </x:c>
      <x:c r="P9" s="2" t="str">
        <x:v>d46533351e2370-wk-Fact-6C210CC4F44DEA8C2E59FBD3C89AE754</x:v>
      </x:c>
      <x:c r="Q9" s="2" t="str"/>
      <x:c r="R9" s="2" t="str">
        <x:v>Latest eligible comparative presentation at the information cutoff.</x:v>
      </x:c>
      <x:c r="T9" s="12"/>
      <x:c r="U9" s="12"/>
    </x:row>
    <x:row r="10" ht="24" customHeight="1">
      <x:c r="C10" s="2" t="str">
        <x:v>BAC</x:v>
      </x:c>
      <x:c r="D10" s="2" t="str">
        <x:v>FY2016</x:v>
      </x:c>
      <x:c r="E10" s="2" t="str">
        <x:v>preferred</x:v>
      </x:c>
      <x:c r="F10" s="11" t="str">
        <x:v>n.a.</x:v>
      </x:c>
      <x:c r="G10" s="2" t="str">
        <x:v>USDm</x:v>
      </x:c>
      <x:c r="H10" s="2" t="str">
        <x:v>2016-01-01</x:v>
      </x:c>
      <x:c r="I10" s="2" t="str">
        <x:v>2016-12-31</x:v>
      </x:c>
      <x:c r="J10" s="2" t="str">
        <x:v>Preferred equity carrying amount</x:v>
      </x:c>
      <x:c r="K10" s="2" t="str"/>
      <x:c r="L10" s="2" t="str"/>
      <x:c r="M10" s="2" t="str"/>
      <x:c r="N10" s="2" t="str"/>
      <x:c r="O10" s="2" t="str"/>
      <x:c r="P10" s="2" t="str"/>
      <x:c r="Q10" s="2" t="str"/>
      <x:c r="R10" s="2" t="str">
        <x:v>Not reported / unavailable</x:v>
      </x:c>
      <x:c r="T10" s="12"/>
      <x:c r="U10" s="12"/>
    </x:row>
    <x:row r="11" ht="24" customHeight="1">
      <x:c r="C11" s="2" t="str">
        <x:v>BAC</x:v>
      </x:c>
      <x:c r="D11" s="2" t="str">
        <x:v>FY2016</x:v>
      </x:c>
      <x:c r="E11" s="2" t="str">
        <x:v>common_equity_reported</x:v>
      </x:c>
      <x:c r="F11" s="11" t="str">
        <x:v>n.a.</x:v>
      </x:c>
      <x:c r="G11" s="2" t="str">
        <x:v>USDm</x:v>
      </x:c>
      <x:c r="H11" s="2" t="str">
        <x:v>2016-01-01</x:v>
      </x:c>
      <x:c r="I11" s="2" t="str">
        <x:v>2016-12-31</x:v>
      </x:c>
      <x:c r="J11" s="2" t="str">
        <x:v>Reported common shareholders equity</x:v>
      </x:c>
      <x:c r="K11" s="2" t="str"/>
      <x:c r="L11" s="2" t="str"/>
      <x:c r="M11" s="2" t="str"/>
      <x:c r="N11" s="2" t="str"/>
      <x:c r="O11" s="2" t="str"/>
      <x:c r="P11" s="2" t="str"/>
      <x:c r="Q11" s="2" t="str"/>
      <x:c r="R11" s="2" t="str">
        <x:v>Not reported / unavailable</x:v>
      </x:c>
      <x:c r="T11" s="12"/>
      <x:c r="U11" s="12"/>
    </x:row>
    <x:row r="12" ht="24" customHeight="1">
      <x:c r="C12" s="2" t="str">
        <x:v>BAC</x:v>
      </x:c>
      <x:c r="D12" s="2" t="str">
        <x:v>FY2016</x:v>
      </x:c>
      <x:c r="E12" s="2" t="str">
        <x:v>goodwill</x:v>
      </x:c>
      <x:c r="F12" s="11" t="n">
        <x:v>68969</x:v>
      </x:c>
      <x:c r="G12" s="2" t="str">
        <x:v>USD</x:v>
      </x:c>
      <x:c r="H12" s="2" t="str">
        <x:v>2016-01-01</x:v>
      </x:c>
      <x:c r="I12" s="2" t="str">
        <x:v>2016-12-31</x:v>
      </x:c>
      <x:c r="J12" s="2" t="str">
        <x:v>Goodwill</x:v>
      </x:c>
      <x:c r="K12" s="2" t="str">
        <x:v>us-gaap:Goodwill</x:v>
      </x:c>
      <x:c r="L12" s="2" t="str">
        <x:v>2018-02-22</x:v>
      </x:c>
      <x:c r="M12" s="2" t="str">
        <x:v>0000070858-18-000009</x:v>
      </x:c>
      <x:c r="N12" s="2" t="str">
        <x:v>https://www.sec.gov/Archives/edgar/data/70858/000007085818000009/bac-1231201710xk.htm</x:v>
      </x:c>
      <x:c r="O12" s="2" t="str">
        <x:v>data/raw/filings/BAC_0000070858-18-000009_bac-1231201710xk.htm</x:v>
      </x:c>
      <x:c r="P12" s="2" t="str"/>
      <x:c r="Q12" s="2" t="str"/>
      <x:c r="R12" s="2" t="str">
        <x:v>Latest eligible comparative presentation at the information cutoff.</x:v>
      </x:c>
      <x:c r="T12" s="12"/>
      <x:c r="U12" s="12"/>
    </x:row>
    <x:row r="13" ht="24" customHeight="1">
      <x:c r="C13" s="2" t="str">
        <x:v>BAC</x:v>
      </x:c>
      <x:c r="D13" s="2" t="str">
        <x:v>FY2016</x:v>
      </x:c>
      <x:c r="E13" s="2" t="str">
        <x:v>intangibles</x:v>
      </x:c>
      <x:c r="F13" s="11" t="n">
        <x:v>2922</x:v>
      </x:c>
      <x:c r="G13" s="2" t="str">
        <x:v>USD</x:v>
      </x:c>
      <x:c r="H13" s="2" t="str">
        <x:v>2016-01-01</x:v>
      </x:c>
      <x:c r="I13" s="2" t="str">
        <x:v>2016-12-31</x:v>
      </x:c>
      <x:c r="J13" s="2" t="str">
        <x:v>Finite-Lived Intangible Assets, Net</x:v>
      </x:c>
      <x:c r="K13" s="2" t="str">
        <x:v>us-gaap:FiniteLivedIntangibleAssetsNet</x:v>
      </x:c>
      <x:c r="L13" s="2" t="str">
        <x:v>2017-10-30</x:v>
      </x:c>
      <x:c r="M13" s="2" t="str">
        <x:v>0000070858-17-000046</x:v>
      </x:c>
      <x:c r="N13" s="2" t="str">
        <x:v>https://data.sec.gov/api/xbrl/companyfacts/CIK0000070858.json</x:v>
      </x:c>
      <x:c r="O13" s="2" t="str">
        <x:v>data/raw/sec/BAC_companyfacts.json</x:v>
      </x:c>
      <x:c r="P13" s="2" t="str"/>
      <x:c r="Q13" s="2" t="str"/>
      <x:c r="R13" s="2" t="str">
        <x:v>Latest eligible comparative presentation at the information cutoff.</x:v>
      </x:c>
      <x:c r="T13" s="12"/>
      <x:c r="U13" s="12"/>
    </x:row>
    <x:row r="14" ht="24" customHeight="1">
      <x:c r="C14" s="2" t="str">
        <x:v>BAC</x:v>
      </x:c>
      <x:c r="D14" s="2" t="str">
        <x:v>FY2016</x:v>
      </x:c>
      <x:c r="E14" s="2" t="str">
        <x:v>intangibles_total</x:v>
      </x:c>
      <x:c r="F14" s="11" t="str">
        <x:v>n.a.</x:v>
      </x:c>
      <x:c r="G14" s="2" t="str">
        <x:v>USDm</x:v>
      </x:c>
      <x:c r="H14" s="2" t="str">
        <x:v>2016-01-01</x:v>
      </x:c>
      <x:c r="I14" s="2" t="str">
        <x:v>2016-12-31</x:v>
      </x:c>
      <x:c r="J14" s="2" t="str">
        <x:v>Reported goodwill and intangible assets combined</x:v>
      </x:c>
      <x:c r="K14" s="2" t="str"/>
      <x:c r="L14" s="2" t="str"/>
      <x:c r="M14" s="2" t="str"/>
      <x:c r="N14" s="2" t="str"/>
      <x:c r="O14" s="2" t="str"/>
      <x:c r="P14" s="2" t="str"/>
      <x:c r="Q14" s="2" t="str"/>
      <x:c r="R14" s="2" t="str">
        <x:v>Not reported / unavailable</x:v>
      </x:c>
      <x:c r="T14" s="12"/>
      <x:c r="U14" s="12"/>
    </x:row>
    <x:row r="15" ht="24" customHeight="1">
      <x:c r="C15" s="2" t="str">
        <x:v>BAC</x:v>
      </x:c>
      <x:c r="D15" s="2" t="str">
        <x:v>FY2016</x:v>
      </x:c>
      <x:c r="E15" s="2" t="str">
        <x:v>shares_end</x:v>
      </x:c>
      <x:c r="F15" s="11" t="n">
        <x:v>10052.625604</x:v>
      </x:c>
      <x:c r="G15" s="2" t="str">
        <x:v>shares</x:v>
      </x:c>
      <x:c r="H15" s="2" t="str">
        <x:v>2016-01-01</x:v>
      </x:c>
      <x:c r="I15" s="2" t="str">
        <x:v>2016-12-31</x:v>
      </x:c>
      <x:c r="J15" s="2" t="str">
        <x:v>Common Stock, Shares, Outstanding</x:v>
      </x:c>
      <x:c r="K15" s="2" t="str">
        <x:v>us-gaap:CommonStockSharesOutstanding</x:v>
      </x:c>
      <x:c r="L15" s="2" t="str">
        <x:v>2018-02-22</x:v>
      </x:c>
      <x:c r="M15" s="2" t="str">
        <x:v>0000070858-18-000009</x:v>
      </x:c>
      <x:c r="N15" s="2" t="str">
        <x:v>https://www.sec.gov/Archives/edgar/data/70858/000007085818000009/bac-1231201710xk.htm</x:v>
      </x:c>
      <x:c r="O15" s="2" t="str">
        <x:v>data/raw/filings/BAC_0000070858-18-000009_bac-1231201710xk.htm</x:v>
      </x:c>
      <x:c r="P15" s="2" t="str"/>
      <x:c r="Q15" s="2" t="str"/>
      <x:c r="R15" s="2" t="str">
        <x:v>Latest eligible comparative presentation at the information cutoff.</x:v>
      </x:c>
      <x:c r="T15" s="12"/>
      <x:c r="U15" s="12"/>
    </x:row>
    <x:row r="16" ht="24" customHeight="1">
      <x:c r="C16" s="2" t="str">
        <x:v>BAC</x:v>
      </x:c>
      <x:c r="D16" s="2" t="str">
        <x:v>FY2016</x:v>
      </x:c>
      <x:c r="E16" s="2" t="str">
        <x:v>shares_issued</x:v>
      </x:c>
      <x:c r="F16" s="11" t="n">
        <x:v>10052.625604</x:v>
      </x:c>
      <x:c r="G16" s="2" t="str">
        <x:v>shares</x:v>
      </x:c>
      <x:c r="H16" s="2" t="str">
        <x:v>2016-01-01</x:v>
      </x:c>
      <x:c r="I16" s="2" t="str">
        <x:v>2016-12-31</x:v>
      </x:c>
      <x:c r="J16" s="2" t="str">
        <x:v>Common Stock, Shares, Issued</x:v>
      </x:c>
      <x:c r="K16" s="2" t="str">
        <x:v>us-gaap:CommonStockSharesIssued</x:v>
      </x:c>
      <x:c r="L16" s="2" t="str">
        <x:v>2018-02-22</x:v>
      </x:c>
      <x:c r="M16" s="2" t="str">
        <x:v>0000070858-18-000009</x:v>
      </x:c>
      <x:c r="N16" s="2" t="str">
        <x:v>https://www.sec.gov/Archives/edgar/data/70858/000007085818000009/bac-1231201710xk.htm</x:v>
      </x:c>
      <x:c r="O16" s="2" t="str">
        <x:v>data/raw/filings/BAC_0000070858-18-000009_bac-1231201710xk.htm</x:v>
      </x:c>
      <x:c r="P16" s="2" t="str"/>
      <x:c r="Q16" s="2" t="str"/>
      <x:c r="R16" s="2" t="str">
        <x:v>Latest eligible comparative presentation at the information cutoff.</x:v>
      </x:c>
      <x:c r="T16" s="12"/>
      <x:c r="U16" s="12"/>
    </x:row>
    <x:row r="17" ht="24" customHeight="1">
      <x:c r="C17" s="2" t="str">
        <x:v>BAC</x:v>
      </x:c>
      <x:c r="D17" s="2" t="str">
        <x:v>FY2016</x:v>
      </x:c>
      <x:c r="E17" s="2" t="str">
        <x:v>shares_treasury</x:v>
      </x:c>
      <x:c r="F17" s="11" t="str">
        <x:v>n.a.</x:v>
      </x:c>
      <x:c r="G17" s="2" t="str">
        <x:v>million</x:v>
      </x:c>
      <x:c r="H17" s="2" t="str">
        <x:v>2016-01-01</x:v>
      </x:c>
      <x:c r="I17" s="2" t="str">
        <x:v>2016-12-31</x:v>
      </x:c>
      <x:c r="J17" s="2" t="str">
        <x:v>Shares Treasury</x:v>
      </x:c>
      <x:c r="K17" s="2" t="str"/>
      <x:c r="L17" s="2" t="str"/>
      <x:c r="M17" s="2" t="str"/>
      <x:c r="N17" s="2" t="str"/>
      <x:c r="O17" s="2" t="str"/>
      <x:c r="P17" s="2" t="str"/>
      <x:c r="Q17" s="2" t="str"/>
      <x:c r="R17" s="2" t="str">
        <x:v>Not reported / unavailable</x:v>
      </x:c>
      <x:c r="T17" s="12"/>
      <x:c r="U17" s="12"/>
    </x:row>
    <x:row r="18" ht="24" customHeight="1">
      <x:c r="C18" s="2" t="str">
        <x:v>BAC</x:v>
      </x:c>
      <x:c r="D18" s="2" t="str">
        <x:v>FY2016</x:v>
      </x:c>
      <x:c r="E18" s="2" t="str">
        <x:v>deposits</x:v>
      </x:c>
      <x:c r="F18" s="11" t="n">
        <x:v>1260934</x:v>
      </x:c>
      <x:c r="G18" s="2" t="str">
        <x:v>USD</x:v>
      </x:c>
      <x:c r="H18" s="2" t="str">
        <x:v>2016-01-01</x:v>
      </x:c>
      <x:c r="I18" s="2" t="str">
        <x:v>2016-12-31</x:v>
      </x:c>
      <x:c r="J18" s="2" t="str">
        <x:v>Deposits</x:v>
      </x:c>
      <x:c r="K18" s="2" t="str">
        <x:v>us-gaap:Deposits</x:v>
      </x:c>
      <x:c r="L18" s="2" t="str">
        <x:v>2018-02-22</x:v>
      </x:c>
      <x:c r="M18" s="2" t="str">
        <x:v>0000070858-18-000009</x:v>
      </x:c>
      <x:c r="N18" s="2" t="str">
        <x:v>https://www.sec.gov/Archives/edgar/data/70858/000007085818000009/bac-1231201710xk.htm</x:v>
      </x:c>
      <x:c r="O18" s="2" t="str">
        <x:v>data/raw/filings/BAC_0000070858-18-000009_bac-1231201710xk.htm</x:v>
      </x:c>
      <x:c r="P18" s="2" t="str"/>
      <x:c r="Q18" s="2" t="str"/>
      <x:c r="R18" s="2" t="str">
        <x:v>Latest eligible comparative presentation at the information cutoff.</x:v>
      </x:c>
      <x:c r="T18" s="12"/>
      <x:c r="U18" s="12"/>
    </x:row>
    <x:row r="19" ht="24" customHeight="1">
      <x:c r="C19" s="2" t="str">
        <x:v>BAC</x:v>
      </x:c>
      <x:c r="D19" s="2" t="str">
        <x:v>FY2016</x:v>
      </x:c>
      <x:c r="E19" s="2" t="str">
        <x:v>loans_gross</x:v>
      </x:c>
      <x:c r="F19" s="11" t="n">
        <x:v>906683</x:v>
      </x:c>
      <x:c r="G19" s="2" t="str">
        <x:v>USD</x:v>
      </x:c>
      <x:c r="H19" s="2" t="str">
        <x:v>2016-01-01</x:v>
      </x:c>
      <x:c r="I19" s="2" t="str">
        <x:v>2016-12-31</x:v>
      </x:c>
      <x:c r="J19" s="2" t="str">
        <x:v>Loans and Leases Receivable, Net of Deferred Income</x:v>
      </x:c>
      <x:c r="K19" s="2" t="str">
        <x:v>us-gaap:LoansAndLeasesReceivableNetOfDeferredIncome</x:v>
      </x:c>
      <x:c r="L19" s="2" t="str">
        <x:v>2018-02-22</x:v>
      </x:c>
      <x:c r="M19" s="2" t="str">
        <x:v>0000070858-18-000009</x:v>
      </x:c>
      <x:c r="N19" s="2" t="str">
        <x:v>https://www.sec.gov/Archives/edgar/data/70858/000007085818000009/bac-1231201710xk.htm</x:v>
      </x:c>
      <x:c r="O19" s="2" t="str">
        <x:v>data/raw/filings/BAC_0000070858-18-000009_bac-1231201710xk.htm</x:v>
      </x:c>
      <x:c r="P19" s="2" t="str"/>
      <x:c r="Q19" s="2" t="str"/>
      <x:c r="R19" s="2" t="str">
        <x:v>Latest eligible comparative presentation at the information cutoff.</x:v>
      </x:c>
      <x:c r="T19" s="12"/>
      <x:c r="U19" s="12"/>
    </x:row>
    <x:row r="20" ht="24" customHeight="1">
      <x:c r="C20" s="2" t="str">
        <x:v>BAC</x:v>
      </x:c>
      <x:c r="D20" s="2" t="str">
        <x:v>FY2016</x:v>
      </x:c>
      <x:c r="E20" s="2" t="str">
        <x:v>loans_net</x:v>
      </x:c>
      <x:c r="F20" s="11" t="n">
        <x:v>895446</x:v>
      </x:c>
      <x:c r="G20" s="2" t="str">
        <x:v>USD</x:v>
      </x:c>
      <x:c r="H20" s="2" t="str">
        <x:v>2016-01-01</x:v>
      </x:c>
      <x:c r="I20" s="2" t="str">
        <x:v>2016-12-31</x:v>
      </x:c>
      <x:c r="J20" s="2" t="str">
        <x:v>Loans and Leases Receivable, Net Amount</x:v>
      </x:c>
      <x:c r="K20" s="2" t="str">
        <x:v>us-gaap:LoansAndLeasesReceivableNetReportedAmount</x:v>
      </x:c>
      <x:c r="L20" s="2" t="str">
        <x:v>2018-02-22</x:v>
      </x:c>
      <x:c r="M20" s="2" t="str">
        <x:v>0000070858-18-000009</x:v>
      </x:c>
      <x:c r="N20" s="2" t="str">
        <x:v>https://www.sec.gov/Archives/edgar/data/70858/000007085818000009/bac-1231201710xk.htm</x:v>
      </x:c>
      <x:c r="O20" s="2" t="str">
        <x:v>data/raw/filings/BAC_0000070858-18-000009_bac-1231201710xk.htm</x:v>
      </x:c>
      <x:c r="P20" s="2" t="str"/>
      <x:c r="Q20" s="2" t="str"/>
      <x:c r="R20" s="2" t="str">
        <x:v>Latest eligible comparative presentation at the information cutoff.</x:v>
      </x:c>
      <x:c r="T20" s="12"/>
      <x:c r="U20" s="12"/>
    </x:row>
    <x:row r="21" ht="24" customHeight="1">
      <x:c r="C21" s="2" t="str">
        <x:v>BAC</x:v>
      </x:c>
      <x:c r="D21" s="2" t="str">
        <x:v>FY2016</x:v>
      </x:c>
      <x:c r="E21" s="2" t="str">
        <x:v>allowance</x:v>
      </x:c>
      <x:c r="F21" s="11" t="n">
        <x:v>11999</x:v>
      </x:c>
      <x:c r="G21" s="2" t="str">
        <x:v>USD</x:v>
      </x:c>
      <x:c r="H21" s="2" t="str">
        <x:v>2016-01-01</x:v>
      </x:c>
      <x:c r="I21" s="2" t="str">
        <x:v>2016-12-31</x:v>
      </x:c>
      <x:c r="J21" s="2" t="str">
        <x:v>Financing Receivable, Allowance for Credit Loss</x:v>
      </x:c>
      <x:c r="K21" s="2" t="str">
        <x:v>us-gaap:FinancingReceivableAllowanceForCreditLosses</x:v>
      </x:c>
      <x:c r="L21" s="2" t="str">
        <x:v>2019-02-26</x:v>
      </x:c>
      <x:c r="M21" s="2" t="str">
        <x:v>0000070858-19-000012</x:v>
      </x:c>
      <x:c r="N21" s="2" t="str">
        <x:v>https://www.sec.gov/Archives/edgar/data/70858/000007085819000012/bac-1231201810xk.htm</x:v>
      </x:c>
      <x:c r="O21" s="2" t="str">
        <x:v>data/raw/filings/BAC_0000070858-19-000012_bac-1231201810xk.htm</x:v>
      </x:c>
      <x:c r="P21" s="2" t="str">
        <x:v>d61417333e5384-wk-Fact-D8E9D287CA23FE51225FCE16B01B7F6D</x:v>
      </x:c>
      <x:c r="Q21" s="2" t="str"/>
      <x:c r="R21" s="2" t="str">
        <x:v>Latest eligible comparative presentation at the information cutoff.</x:v>
      </x:c>
      <x:c r="T21" s="12"/>
      <x:c r="U21" s="12"/>
    </x:row>
    <x:row r="22" ht="24" customHeight="1">
      <x:c r="C22" s="2" t="str">
        <x:v>BAC</x:v>
      </x:c>
      <x:c r="D22" s="2" t="str">
        <x:v>FY2016</x:v>
      </x:c>
      <x:c r="E22" s="2" t="str">
        <x:v>nonaccrual</x:v>
      </x:c>
      <x:c r="F22" s="11" t="str">
        <x:v>n.a.</x:v>
      </x:c>
      <x:c r="G22" s="2" t="str">
        <x:v>USDm</x:v>
      </x:c>
      <x:c r="H22" s="2" t="str">
        <x:v>2016-01-01</x:v>
      </x:c>
      <x:c r="I22" s="2" t="str">
        <x:v>2016-12-31</x:v>
      </x:c>
      <x:c r="J22" s="2" t="str">
        <x:v>Nonaccrual</x:v>
      </x:c>
      <x:c r="K22" s="2" t="str"/>
      <x:c r="L22" s="2" t="str"/>
      <x:c r="M22" s="2" t="str"/>
      <x:c r="N22" s="2" t="str"/>
      <x:c r="O22" s="2" t="str"/>
      <x:c r="P22" s="2" t="str"/>
      <x:c r="Q22" s="2" t="str"/>
      <x:c r="R22" s="2" t="str">
        <x:v>Not reported / unavailable</x:v>
      </x:c>
      <x:c r="T22" s="12"/>
      <x:c r="U22" s="12"/>
    </x:row>
    <x:row r="23" ht="24" customHeight="1">
      <x:c r="C23" s="2" t="str">
        <x:v>BAC</x:v>
      </x:c>
      <x:c r="D23" s="2" t="str">
        <x:v>FY2016</x:v>
      </x:c>
      <x:c r="E23" s="2" t="str">
        <x:v>cash</x:v>
      </x:c>
      <x:c r="F23" s="11" t="n">
        <x:v>147738</x:v>
      </x:c>
      <x:c r="G23" s="2" t="str">
        <x:v>USD</x:v>
      </x:c>
      <x:c r="H23" s="2" t="str">
        <x:v>2016-01-01</x:v>
      </x:c>
      <x:c r="I23" s="2" t="str">
        <x:v>2016-12-31</x:v>
      </x:c>
      <x:c r="J23" s="2" t="str">
        <x:v>Cash and Cash Equivalents, at Carrying Value</x:v>
      </x:c>
      <x:c r="K23" s="2" t="str">
        <x:v>us-gaap:CashAndCashEquivalentsAtCarryingValue</x:v>
      </x:c>
      <x:c r="L23" s="2" t="str">
        <x:v>2019-02-26</x:v>
      </x:c>
      <x:c r="M23" s="2" t="str">
        <x:v>0000070858-19-000012</x:v>
      </x:c>
      <x:c r="N23" s="2" t="str">
        <x:v>https://www.sec.gov/Archives/edgar/data/70858/000007085819000012/bac-1231201810xk.htm</x:v>
      </x:c>
      <x:c r="O23" s="2" t="str">
        <x:v>data/raw/filings/BAC_0000070858-19-000012_bac-1231201810xk.htm</x:v>
      </x:c>
      <x:c r="P23" s="2" t="str">
        <x:v>d61347423e5249-wk-Fact-DDA99CE1AFEACD2CF647CE16B00AFF4E</x:v>
      </x:c>
      <x:c r="Q23" s="2" t="str"/>
      <x:c r="R23" s="2" t="str">
        <x:v>Latest eligible comparative presentation at the information cutoff.</x:v>
      </x:c>
      <x:c r="T23" s="12"/>
      <x:c r="U23" s="12"/>
    </x:row>
    <x:row r="24" ht="24" customHeight="1">
      <x:c r="C24" s="2" t="str">
        <x:v>BAC</x:v>
      </x:c>
      <x:c r="D24" s="2" t="str">
        <x:v>FY2016</x:v>
      </x:c>
      <x:c r="E24" s="2" t="str">
        <x:v>aoci</x:v>
      </x:c>
      <x:c r="F24" s="11" t="n">
        <x:v>-7288</x:v>
      </x:c>
      <x:c r="G24" s="2" t="str">
        <x:v>USD</x:v>
      </x:c>
      <x:c r="H24" s="2" t="str">
        <x:v>2016-01-01</x:v>
      </x:c>
      <x:c r="I24" s="2" t="str">
        <x:v>2016-12-31</x:v>
      </x:c>
      <x:c r="J24" s="2" t="str">
        <x:v>Accumulated Other Comprehensive Income (Loss), Net of Tax</x:v>
      </x:c>
      <x:c r="K24" s="2" t="str">
        <x:v>us-gaap:AccumulatedOtherComprehensiveIncomeLossNetOfTax</x:v>
      </x:c>
      <x:c r="L24" s="2" t="str">
        <x:v>2018-02-22</x:v>
      </x:c>
      <x:c r="M24" s="2" t="str">
        <x:v>0000070858-18-000009</x:v>
      </x:c>
      <x:c r="N24" s="2" t="str">
        <x:v>https://www.sec.gov/Archives/edgar/data/70858/000007085818000009/bac-1231201710xk.htm</x:v>
      </x:c>
      <x:c r="O24" s="2" t="str">
        <x:v>data/raw/filings/BAC_0000070858-18-000009_bac-1231201710xk.htm</x:v>
      </x:c>
      <x:c r="P24" s="2" t="str"/>
      <x:c r="Q24" s="2" t="str"/>
      <x:c r="R24" s="2" t="str">
        <x:v>Latest eligible comparative presentation at the information cutoff.</x:v>
      </x:c>
      <x:c r="T24" s="12"/>
      <x:c r="U24" s="12"/>
    </x:row>
    <x:row r="25" ht="24" customHeight="1">
      <x:c r="C25" s="2" t="str">
        <x:v>BAC</x:v>
      </x:c>
      <x:c r="D25" s="2" t="str">
        <x:v>FY2016</x:v>
      </x:c>
      <x:c r="E25" s="2" t="str">
        <x:v>nii</x:v>
      </x:c>
      <x:c r="F25" s="11" t="n">
        <x:v>41096</x:v>
      </x:c>
      <x:c r="G25" s="2" t="str">
        <x:v>USD</x:v>
      </x:c>
      <x:c r="H25" s="2" t="str">
        <x:v>2016-01-01</x:v>
      </x:c>
      <x:c r="I25" s="2" t="str">
        <x:v>2016-12-31</x:v>
      </x:c>
      <x:c r="J25" s="2" t="str">
        <x:v>Interest Income (Expense), Net</x:v>
      </x:c>
      <x:c r="K25" s="2" t="str">
        <x:v>us-gaap:InterestIncomeExpenseNet</x:v>
      </x:c>
      <x:c r="L25" s="2" t="str">
        <x:v>2019-02-26</x:v>
      </x:c>
      <x:c r="M25" s="2" t="str">
        <x:v>0000070858-19-000012</x:v>
      </x:c>
      <x:c r="N25" s="2" t="str">
        <x:v>https://www.sec.gov/Archives/edgar/data/70858/000007085819000012/bac-1231201810xk.htm</x:v>
      </x:c>
      <x:c r="O25" s="2" t="str">
        <x:v>data/raw/filings/BAC_0000070858-19-000012_bac-1231201810xk.htm</x:v>
      </x:c>
      <x:c r="P25" s="2" t="str">
        <x:v>d61342741e2793-wk-Fact-5F12A90E59005E8395542AD46FC27A13</x:v>
      </x:c>
      <x:c r="Q25" s="2" t="str"/>
      <x:c r="R25" s="2" t="str">
        <x:v>Latest eligible comparative presentation at the information cutoff.</x:v>
      </x:c>
      <x:c r="T25" s="12"/>
      <x:c r="U25" s="12"/>
    </x:row>
    <x:row r="26" ht="24" customHeight="1">
      <x:c r="C26" s="2" t="str">
        <x:v>BAC</x:v>
      </x:c>
      <x:c r="D26" s="2" t="str">
        <x:v>FY2016</x:v>
      </x:c>
      <x:c r="E26" s="2" t="str">
        <x:v>noninterest_income</x:v>
      </x:c>
      <x:c r="F26" s="11" t="n">
        <x:v>42605</x:v>
      </x:c>
      <x:c r="G26" s="2" t="str">
        <x:v>USD</x:v>
      </x:c>
      <x:c r="H26" s="2" t="str">
        <x:v>2016-01-01</x:v>
      </x:c>
      <x:c r="I26" s="2" t="str">
        <x:v>2016-12-31</x:v>
      </x:c>
      <x:c r="J26" s="2" t="str">
        <x:v>Noninterest Income</x:v>
      </x:c>
      <x:c r="K26" s="2" t="str">
        <x:v>us-gaap:NoninterestIncome</x:v>
      </x:c>
      <x:c r="L26" s="2" t="str">
        <x:v>2019-02-26</x:v>
      </x:c>
      <x:c r="M26" s="2" t="str">
        <x:v>0000070858-19-000012</x:v>
      </x:c>
      <x:c r="N26" s="2" t="str">
        <x:v>https://www.sec.gov/Archives/edgar/data/70858/000007085819000012/bac-1231201810xk.htm</x:v>
      </x:c>
      <x:c r="O26" s="2" t="str">
        <x:v>data/raw/filings/BAC_0000070858-19-000012_bac-1231201810xk.htm</x:v>
      </x:c>
      <x:c r="P26" s="2" t="str">
        <x:v>d61596782e11200-wk-Fact-BC0B53D4E0512CE5C8A52AD46FC01E8D</x:v>
      </x:c>
      <x:c r="Q26" s="2" t="str"/>
      <x:c r="R26" s="2" t="str">
        <x:v>Latest eligible comparative presentation at the information cutoff.</x:v>
      </x:c>
      <x:c r="T26" s="12"/>
      <x:c r="U26" s="12"/>
    </x:row>
    <x:row r="27" ht="24" customHeight="1">
      <x:c r="C27" s="2" t="str">
        <x:v>BAC</x:v>
      </x:c>
      <x:c r="D27" s="2" t="str">
        <x:v>FY2016</x:v>
      </x:c>
      <x:c r="E27" s="2" t="str">
        <x:v>revenue_reported</x:v>
      </x:c>
      <x:c r="F27" s="11" t="n">
        <x:v>83701</x:v>
      </x:c>
      <x:c r="G27" s="2" t="str">
        <x:v>USD</x:v>
      </x:c>
      <x:c r="H27" s="2" t="str">
        <x:v>2016-01-01</x:v>
      </x:c>
      <x:c r="I27" s="2" t="str">
        <x:v>2016-12-31</x:v>
      </x:c>
      <x:c r="J27" s="2" t="str">
        <x:v>Revenues</x:v>
      </x:c>
      <x:c r="K27" s="2" t="str">
        <x:v>us-gaap:Revenues</x:v>
      </x:c>
      <x:c r="L27" s="2" t="str">
        <x:v>2019-02-26</x:v>
      </x:c>
      <x:c r="M27" s="2" t="str">
        <x:v>0000070858-19-000012</x:v>
      </x:c>
      <x:c r="N27" s="2" t="str">
        <x:v>https://www.sec.gov/Archives/edgar/data/70858/000007085819000012/bac-1231201810xk.htm</x:v>
      </x:c>
      <x:c r="O27" s="2" t="str">
        <x:v>data/raw/filings/BAC_0000070858-19-000012_bac-1231201810xk.htm</x:v>
      </x:c>
      <x:c r="P27" s="2" t="str">
        <x:v>d61579808e3420-wk-Fact-2E68B74D77018D77B64B2AD46FBF54C7</x:v>
      </x:c>
      <x:c r="Q27" s="2" t="str"/>
      <x:c r="R27" s="2" t="str">
        <x:v>Latest eligible comparative presentation at the information cutoff.</x:v>
      </x:c>
      <x:c r="T27" s="12"/>
      <x:c r="U27" s="12"/>
    </x:row>
    <x:row r="28" ht="24" customHeight="1">
      <x:c r="C28" s="2" t="str">
        <x:v>BAC</x:v>
      </x:c>
      <x:c r="D28" s="2" t="str">
        <x:v>FY2016</x:v>
      </x:c>
      <x:c r="E28" s="2" t="str">
        <x:v>opex</x:v>
      </x:c>
      <x:c r="F28" s="11" t="n">
        <x:v>55083</x:v>
      </x:c>
      <x:c r="G28" s="2" t="str">
        <x:v>USD</x:v>
      </x:c>
      <x:c r="H28" s="2" t="str">
        <x:v>2016-01-01</x:v>
      </x:c>
      <x:c r="I28" s="2" t="str">
        <x:v>2016-12-31</x:v>
      </x:c>
      <x:c r="J28" s="2" t="str">
        <x:v>Noninterest Expense</x:v>
      </x:c>
      <x:c r="K28" s="2" t="str">
        <x:v>us-gaap:NoninterestExpense</x:v>
      </x:c>
      <x:c r="L28" s="2" t="str">
        <x:v>2019-02-26</x:v>
      </x:c>
      <x:c r="M28" s="2" t="str">
        <x:v>0000070858-19-000012</x:v>
      </x:c>
      <x:c r="N28" s="2" t="str">
        <x:v>https://www.sec.gov/Archives/edgar/data/70858/000007085819000012/bac-1231201810xk.htm</x:v>
      </x:c>
      <x:c r="O28" s="2" t="str">
        <x:v>data/raw/filings/BAC_0000070858-19-000012_bac-1231201810xk.htm</x:v>
      </x:c>
      <x:c r="P28" s="2" t="str">
        <x:v>d61596782e3175-wk-Fact-86096CD7DC8C3BA0AD772AD46FB46449</x:v>
      </x:c>
      <x:c r="Q28" s="2" t="str"/>
      <x:c r="R28" s="2" t="str">
        <x:v>Latest eligible comparative presentation at the information cutoff.</x:v>
      </x:c>
      <x:c r="T28" s="12"/>
      <x:c r="U28" s="12"/>
    </x:row>
    <x:row r="29" ht="24" customHeight="1">
      <x:c r="C29" s="2" t="str">
        <x:v>BAC</x:v>
      </x:c>
      <x:c r="D29" s="2" t="str">
        <x:v>FY2016</x:v>
      </x:c>
      <x:c r="E29" s="2" t="str">
        <x:v>provision</x:v>
      </x:c>
      <x:c r="F29" s="11" t="n">
        <x:v>3597</x:v>
      </x:c>
      <x:c r="G29" s="2" t="str">
        <x:v>USD</x:v>
      </x:c>
      <x:c r="H29" s="2" t="str">
        <x:v>2016-01-01</x:v>
      </x:c>
      <x:c r="I29" s="2" t="str">
        <x:v>2016-12-31</x:v>
      </x:c>
      <x:c r="J29" s="2" t="str">
        <x:v>Provision for Loan, Lease, and Other Losses</x:v>
      </x:c>
      <x:c r="K29" s="2" t="str">
        <x:v>us-gaap:ProvisionForLoanLeaseAndOtherLosses</x:v>
      </x:c>
      <x:c r="L29" s="2" t="str">
        <x:v>2019-02-26</x:v>
      </x:c>
      <x:c r="M29" s="2" t="str">
        <x:v>0000070858-19-000012</x:v>
      </x:c>
      <x:c r="N29" s="2" t="str">
        <x:v>https://www.sec.gov/Archives/edgar/data/70858/000007085819000012/bac-1231201810xk.htm</x:v>
      </x:c>
      <x:c r="O29" s="2" t="str">
        <x:v>data/raw/filings/BAC_0000070858-19-000012_bac-1231201810xk.htm</x:v>
      </x:c>
      <x:c r="P29" s="2" t="str">
        <x:v>d61596782e3053-wk-Fact-091773C6CDD1BB72FE9BCE16B0F7A605</x:v>
      </x:c>
      <x:c r="Q29" s="2" t="str"/>
      <x:c r="R29" s="2" t="str">
        <x:v>Latest eligible comparative presentation at the information cutoff.</x:v>
      </x:c>
      <x:c r="T29" s="12"/>
      <x:c r="U29" s="12"/>
    </x:row>
    <x:row r="30" ht="24" customHeight="1">
      <x:c r="C30" s="2" t="str">
        <x:v>BAC</x:v>
      </x:c>
      <x:c r="D30" s="2" t="str">
        <x:v>FY2016</x:v>
      </x:c>
      <x:c r="E30" s="2" t="str">
        <x:v>pretax</x:v>
      </x:c>
      <x:c r="F30" s="11" t="n">
        <x:v>25021</x:v>
      </x:c>
      <x:c r="G30" s="2" t="str">
        <x:v>USD</x:v>
      </x:c>
      <x:c r="H30" s="2" t="str">
        <x:v>2016-01-01</x:v>
      </x:c>
      <x:c r="I30" s="2" t="str">
        <x:v>2016-12-31</x:v>
      </x:c>
      <x:c r="J30" s="2" t="str">
        <x:v>Income (Loss) from Continuing Operations before Income Taxes, Noncontrolling Interest</x:v>
      </x:c>
      <x:c r="K30" s="2" t="str">
        <x:v>us-gaap:IncomeLossFromContinuingOperationsBeforeIncomeTaxesExtraordinaryItemsNoncontrollingInterest</x:v>
      </x:c>
      <x:c r="L30" s="2" t="str">
        <x:v>2019-02-26</x:v>
      </x:c>
      <x:c r="M30" s="2" t="str">
        <x:v>0000070858-19-000012</x:v>
      </x:c>
      <x:c r="N30" s="2" t="str">
        <x:v>https://www.sec.gov/Archives/edgar/data/70858/000007085819000012/bac-1231201810xk.htm</x:v>
      </x:c>
      <x:c r="O30" s="2" t="str">
        <x:v>data/raw/filings/BAC_0000070858-19-000012_bac-1231201810xk.htm</x:v>
      </x:c>
      <x:c r="P30" s="2" t="str">
        <x:v>d61579808e3440-wk-Fact-769DB157600319EF9B442AD46FBBB2B2</x:v>
      </x:c>
      <x:c r="Q30" s="2" t="str"/>
      <x:c r="R30" s="2" t="str">
        <x:v>Latest eligible comparative presentation at the information cutoff.</x:v>
      </x:c>
      <x:c r="T30" s="12"/>
      <x:c r="U30" s="12"/>
    </x:row>
    <x:row r="31" ht="24" customHeight="1">
      <x:c r="C31" s="2" t="str">
        <x:v>BAC</x:v>
      </x:c>
      <x:c r="D31" s="2" t="str">
        <x:v>FY2016</x:v>
      </x:c>
      <x:c r="E31" s="2" t="str">
        <x:v>tax</x:v>
      </x:c>
      <x:c r="F31" s="11" t="n">
        <x:v>7199</x:v>
      </x:c>
      <x:c r="G31" s="2" t="str">
        <x:v>USD</x:v>
      </x:c>
      <x:c r="H31" s="2" t="str">
        <x:v>2016-01-01</x:v>
      </x:c>
      <x:c r="I31" s="2" t="str">
        <x:v>2016-12-31</x:v>
      </x:c>
      <x:c r="J31" s="2" t="str">
        <x:v>Income Tax Expense (Benefit)</x:v>
      </x:c>
      <x:c r="K31" s="2" t="str">
        <x:v>us-gaap:IncomeTaxExpenseBenefit</x:v>
      </x:c>
      <x:c r="L31" s="2" t="str">
        <x:v>2019-02-26</x:v>
      </x:c>
      <x:c r="M31" s="2" t="str">
        <x:v>0000070858-19-000012</x:v>
      </x:c>
      <x:c r="N31" s="2" t="str">
        <x:v>https://www.sec.gov/Archives/edgar/data/70858/000007085819000012/bac-1231201810xk.htm</x:v>
      </x:c>
      <x:c r="O31" s="2" t="str">
        <x:v>data/raw/filings/BAC_0000070858-19-000012_bac-1231201810xk.htm</x:v>
      </x:c>
      <x:c r="P31" s="2" t="str">
        <x:v>d61506758e4520-wk-Fact-64C4721657051E0D2AFBCE16B0B89875</x:v>
      </x:c>
      <x:c r="Q31" s="2" t="str"/>
      <x:c r="R31" s="2" t="str">
        <x:v>Latest eligible comparative presentation at the information cutoff.</x:v>
      </x:c>
      <x:c r="T31" s="12"/>
      <x:c r="U31" s="12"/>
    </x:row>
    <x:row r="32" ht="24" customHeight="1">
      <x:c r="C32" s="2" t="str">
        <x:v>BAC</x:v>
      </x:c>
      <x:c r="D32" s="2" t="str">
        <x:v>FY2016</x:v>
      </x:c>
      <x:c r="E32" s="2" t="str">
        <x:v>net_income</x:v>
      </x:c>
      <x:c r="F32" s="11" t="n">
        <x:v>17822</x:v>
      </x:c>
      <x:c r="G32" s="2" t="str">
        <x:v>USD</x:v>
      </x:c>
      <x:c r="H32" s="2" t="str">
        <x:v>2016-01-01</x:v>
      </x:c>
      <x:c r="I32" s="2" t="str">
        <x:v>2016-12-31</x:v>
      </x:c>
      <x:c r="J32" s="2" t="str">
        <x:v>Net Income (Loss) Attributable to Parent</x:v>
      </x:c>
      <x:c r="K32" s="2" t="str">
        <x:v>us-gaap:NetIncomeLoss</x:v>
      </x:c>
      <x:c r="L32" s="2" t="str">
        <x:v>2019-02-26</x:v>
      </x:c>
      <x:c r="M32" s="2" t="str">
        <x:v>0000070858-19-000012</x:v>
      </x:c>
      <x:c r="N32" s="2" t="str">
        <x:v>https://www.sec.gov/Archives/edgar/data/70858/000007085819000012/bac-1231201810xk.htm</x:v>
      </x:c>
      <x:c r="O32" s="2" t="str">
        <x:v>data/raw/filings/BAC_0000070858-19-000012_bac-1231201810xk.htm</x:v>
      </x:c>
      <x:c r="P32" s="2" t="str">
        <x:v>d61579808e3459-wk-Fact-A47A70A2227D3D3F8C04CE16B0EDB0DD</x:v>
      </x:c>
      <x:c r="Q32" s="2" t="str"/>
      <x:c r="R32" s="2" t="str">
        <x:v>Latest eligible comparative presentation at the information cutoff.</x:v>
      </x:c>
      <x:c r="T32" s="12"/>
      <x:c r="U32" s="12"/>
    </x:row>
    <x:row r="33" ht="24" customHeight="1">
      <x:c r="C33" s="2" t="str">
        <x:v>BAC</x:v>
      </x:c>
      <x:c r="D33" s="2" t="str">
        <x:v>FY2016</x:v>
      </x:c>
      <x:c r="E33" s="2" t="str">
        <x:v>common_income</x:v>
      </x:c>
      <x:c r="F33" s="11" t="n">
        <x:v>16140</x:v>
      </x:c>
      <x:c r="G33" s="2" t="str">
        <x:v>USD</x:v>
      </x:c>
      <x:c r="H33" s="2" t="str">
        <x:v>2016-01-01</x:v>
      </x:c>
      <x:c r="I33" s="2" t="str">
        <x:v>2016-12-31</x:v>
      </x:c>
      <x:c r="J33" s="2" t="str">
        <x:v>Net Income (Loss) Available to Common Stockholders, Basic</x:v>
      </x:c>
      <x:c r="K33" s="2" t="str">
        <x:v>us-gaap:NetIncomeLossAvailableToCommonStockholdersBasic</x:v>
      </x:c>
      <x:c r="L33" s="2" t="str">
        <x:v>2019-02-26</x:v>
      </x:c>
      <x:c r="M33" s="2" t="str">
        <x:v>0000070858-19-000012</x:v>
      </x:c>
      <x:c r="N33" s="2" t="str">
        <x:v>https://www.sec.gov/Archives/edgar/data/70858/000007085819000012/bac-1231201810xk.htm</x:v>
      </x:c>
      <x:c r="O33" s="2" t="str">
        <x:v>data/raw/filings/BAC_0000070858-19-000012_bac-1231201810xk.htm</x:v>
      </x:c>
      <x:c r="P33" s="2" t="str">
        <x:v>d61485188e2367-wk-Fact-9F76B63A8DEA055D151B2AD46FB87280</x:v>
      </x:c>
      <x:c r="Q33" s="2" t="str"/>
      <x:c r="R33" s="2" t="str">
        <x:v>Latest eligible comparative presentation at the information cutoff.</x:v>
      </x:c>
      <x:c r="T33" s="12"/>
      <x:c r="U33" s="12"/>
    </x:row>
    <x:row r="34" ht="24" customHeight="1">
      <x:c r="C34" s="2" t="str">
        <x:v>BAC</x:v>
      </x:c>
      <x:c r="D34" s="2" t="str">
        <x:v>FY2016</x:v>
      </x:c>
      <x:c r="E34" s="2" t="str">
        <x:v>preferred_div</x:v>
      </x:c>
      <x:c r="F34" s="11" t="str">
        <x:v>n.a.</x:v>
      </x:c>
      <x:c r="G34" s="2" t="str">
        <x:v>USDm</x:v>
      </x:c>
      <x:c r="H34" s="2" t="str">
        <x:v>2016-01-01</x:v>
      </x:c>
      <x:c r="I34" s="2" t="str">
        <x:v>2016-12-31</x:v>
      </x:c>
      <x:c r="J34" s="2" t="str">
        <x:v>Preferred dividends and other common-income adjustments</x:v>
      </x:c>
      <x:c r="K34" s="2" t="str"/>
      <x:c r="L34" s="2" t="str"/>
      <x:c r="M34" s="2" t="str"/>
      <x:c r="N34" s="2" t="str"/>
      <x:c r="O34" s="2" t="str"/>
      <x:c r="P34" s="2" t="str"/>
      <x:c r="Q34" s="2" t="str"/>
      <x:c r="R34" s="2" t="str">
        <x:v>Not reported / unavailable</x:v>
      </x:c>
      <x:c r="T34" s="12"/>
      <x:c r="U34" s="12"/>
    </x:row>
    <x:row r="35" ht="24" customHeight="1">
      <x:c r="C35" s="2" t="str">
        <x:v>BAC</x:v>
      </x:c>
      <x:c r="D35" s="2" t="str">
        <x:v>FY2016</x:v>
      </x:c>
      <x:c r="E35" s="2" t="str">
        <x:v>eps</x:v>
      </x:c>
      <x:c r="F35" s="11" t="n">
        <x:v>1.49</x:v>
      </x:c>
      <x:c r="G35" s="2" t="str">
        <x:v>USD/shares</x:v>
      </x:c>
      <x:c r="H35" s="2" t="str">
        <x:v>2016-01-01</x:v>
      </x:c>
      <x:c r="I35" s="2" t="str">
        <x:v>2016-12-31</x:v>
      </x:c>
      <x:c r="J35" s="2" t="str">
        <x:v>Earnings Per Share, Diluted</x:v>
      </x:c>
      <x:c r="K35" s="2" t="str">
        <x:v>us-gaap:EarningsPerShareDiluted</x:v>
      </x:c>
      <x:c r="L35" s="2" t="str">
        <x:v>2019-02-26</x:v>
      </x:c>
      <x:c r="M35" s="2" t="str">
        <x:v>0000070858-19-000012</x:v>
      </x:c>
      <x:c r="N35" s="2" t="str">
        <x:v>https://www.sec.gov/Archives/edgar/data/70858/000007085819000012/bac-1231201810xk.htm</x:v>
      </x:c>
      <x:c r="O35" s="2" t="str">
        <x:v>data/raw/filings/BAC_0000070858-19-000012_bac-1231201810xk.htm</x:v>
      </x:c>
      <x:c r="P35" s="2" t="str">
        <x:v>d61485188e2726-wk-Fact-2DC4C2575A36705E97FCCE16B04C5017</x:v>
      </x:c>
      <x:c r="Q35" s="2" t="str"/>
      <x:c r="R35" s="2" t="str">
        <x:v>Latest eligible comparative presentation at the information cutoff.</x:v>
      </x:c>
      <x:c r="T35" s="12"/>
      <x:c r="U35" s="12"/>
    </x:row>
    <x:row r="36" ht="24" customHeight="1">
      <x:c r="C36" s="2" t="str">
        <x:v>BAC</x:v>
      </x:c>
      <x:c r="D36" s="2" t="str">
        <x:v>FY2016</x:v>
      </x:c>
      <x:c r="E36" s="2" t="str">
        <x:v>shares_diluted</x:v>
      </x:c>
      <x:c r="F36" s="11" t="n">
        <x:v>11046.8</x:v>
      </x:c>
      <x:c r="G36" s="2" t="str">
        <x:v>shares</x:v>
      </x:c>
      <x:c r="H36" s="2" t="str">
        <x:v>2016-01-01</x:v>
      </x:c>
      <x:c r="I36" s="2" t="str">
        <x:v>2016-12-31</x:v>
      </x:c>
      <x:c r="J36" s="2" t="str">
        <x:v>Weighted Average Number of Shares Outstanding, Diluted</x:v>
      </x:c>
      <x:c r="K36" s="2" t="str">
        <x:v>us-gaap:WeightedAverageNumberOfDilutedSharesOutstanding</x:v>
      </x:c>
      <x:c r="L36" s="2" t="str">
        <x:v>2019-02-26</x:v>
      </x:c>
      <x:c r="M36" s="2" t="str">
        <x:v>0000070858-19-000012</x:v>
      </x:c>
      <x:c r="N36" s="2" t="str">
        <x:v>https://www.sec.gov/Archives/edgar/data/70858/000007085819000012/bac-1231201810xk.htm</x:v>
      </x:c>
      <x:c r="O36" s="2" t="str">
        <x:v>data/raw/filings/BAC_0000070858-19-000012_bac-1231201810xk.htm</x:v>
      </x:c>
      <x:c r="P36" s="2" t="str">
        <x:v>d61485188e2662-wk-Fact-0F34F943B507409FEED1CE16B01CC589</x:v>
      </x:c>
      <x:c r="Q36" s="2" t="str"/>
      <x:c r="R36" s="2" t="str">
        <x:v>Latest eligible comparative presentation at the information cutoff.</x:v>
      </x:c>
      <x:c r="T36" s="12"/>
      <x:c r="U36" s="12"/>
    </x:row>
    <x:row r="37" ht="24" customHeight="1">
      <x:c r="C37" s="2" t="str">
        <x:v>BAC</x:v>
      </x:c>
      <x:c r="D37" s="2" t="str">
        <x:v>FY2016</x:v>
      </x:c>
      <x:c r="E37" s="2" t="str">
        <x:v>dps</x:v>
      </x:c>
      <x:c r="F37" s="11" t="n">
        <x:v>0.25</x:v>
      </x:c>
      <x:c r="G37" s="2" t="str">
        <x:v>USD/shares</x:v>
      </x:c>
      <x:c r="H37" s="2" t="str">
        <x:v>2016-01-01</x:v>
      </x:c>
      <x:c r="I37" s="2" t="str">
        <x:v>2016-12-31</x:v>
      </x:c>
      <x:c r="J37" s="2" t="str">
        <x:v>Common Stock, Dividends, Per Share, Declared</x:v>
      </x:c>
      <x:c r="K37" s="2" t="str">
        <x:v>us-gaap:CommonStockDividendsPerShareDeclared</x:v>
      </x:c>
      <x:c r="L37" s="2" t="str">
        <x:v>2019-02-26</x:v>
      </x:c>
      <x:c r="M37" s="2" t="str">
        <x:v>0000070858-19-000012</x:v>
      </x:c>
      <x:c r="N37" s="2" t="str">
        <x:v>https://www.sec.gov/Archives/edgar/data/70858/000007085819000012/bac-1231201810xk.htm</x:v>
      </x:c>
      <x:c r="O37" s="2" t="str">
        <x:v>data/raw/filings/BAC_0000070858-19-000012_bac-1231201810xk.htm</x:v>
      </x:c>
      <x:c r="P37" s="2" t="str">
        <x:v>d61488258e2139-wk-Fact-2422F1E687AD6F112C93C8BC021DE930</x:v>
      </x:c>
      <x:c r="Q37" s="2" t="str"/>
      <x:c r="R37" s="2" t="str">
        <x:v>Latest eligible comparative presentation at the information cutoff.</x:v>
      </x:c>
      <x:c r="T37" s="12"/>
      <x:c r="U37" s="12"/>
    </x:row>
    <x:row r="38" ht="24" customHeight="1">
      <x:c r="C38" s="2" t="str">
        <x:v>BAC</x:v>
      </x:c>
      <x:c r="D38" s="2" t="str">
        <x:v>FY2016</x:v>
      </x:c>
      <x:c r="E38" s="2" t="str">
        <x:v>dividends</x:v>
      </x:c>
      <x:c r="F38" s="11" t="str">
        <x:v>n.a.</x:v>
      </x:c>
      <x:c r="G38" s="2" t="str">
        <x:v>USDm</x:v>
      </x:c>
      <x:c r="H38" s="2" t="str">
        <x:v>2016-01-01</x:v>
      </x:c>
      <x:c r="I38" s="2" t="str">
        <x:v>2016-12-31</x:v>
      </x:c>
      <x:c r="J38" s="2" t="str">
        <x:v>Cash common dividends paid</x:v>
      </x:c>
      <x:c r="K38" s="2" t="str"/>
      <x:c r="L38" s="2" t="str"/>
      <x:c r="M38" s="2" t="str"/>
      <x:c r="N38" s="2" t="str"/>
      <x:c r="O38" s="2" t="str"/>
      <x:c r="P38" s="2" t="str"/>
      <x:c r="Q38" s="2" t="str"/>
      <x:c r="R38" s="2" t="str">
        <x:v>Not reported / unavailable</x:v>
      </x:c>
      <x:c r="T38" s="12"/>
      <x:c r="U38" s="12"/>
    </x:row>
    <x:row r="39" ht="24" customHeight="1">
      <x:c r="C39" s="2" t="str">
        <x:v>BAC</x:v>
      </x:c>
      <x:c r="D39" s="2" t="str">
        <x:v>FY2016</x:v>
      </x:c>
      <x:c r="E39" s="2" t="str">
        <x:v>buybacks</x:v>
      </x:c>
      <x:c r="F39" s="11" t="n">
        <x:v>5112</x:v>
      </x:c>
      <x:c r="G39" s="2" t="str">
        <x:v>USD</x:v>
      </x:c>
      <x:c r="H39" s="2" t="str">
        <x:v>2016-01-01</x:v>
      </x:c>
      <x:c r="I39" s="2" t="str">
        <x:v>2016-12-31</x:v>
      </x:c>
      <x:c r="J39" s="2" t="str">
        <x:v>Payments for Repurchase of Common Stock</x:v>
      </x:c>
      <x:c r="K39" s="2" t="str">
        <x:v>us-gaap:PaymentsForRepurchaseOfCommonStock</x:v>
      </x:c>
      <x:c r="L39" s="2" t="str">
        <x:v>2019-02-26</x:v>
      </x:c>
      <x:c r="M39" s="2" t="str">
        <x:v>0000070858-19-000012</x:v>
      </x:c>
      <x:c r="N39" s="2" t="str">
        <x:v>https://www.sec.gov/Archives/edgar/data/70858/000007085819000012/bac-1231201810xk.htm</x:v>
      </x:c>
      <x:c r="O39" s="2" t="str">
        <x:v>data/raw/filings/BAC_0000070858-19-000012_bac-1231201810xk.htm</x:v>
      </x:c>
      <x:c r="P39" s="2" t="str">
        <x:v>d61347423e4821-wk-Fact-F2A44FC3745DC1BE9499CE16B014D6F2</x:v>
      </x:c>
      <x:c r="Q39" s="2" t="str"/>
      <x:c r="R39" s="2" t="str">
        <x:v>Latest eligible comparative presentation at the information cutoff.</x:v>
      </x:c>
      <x:c r="T39" s="12"/>
      <x:c r="U39" s="12"/>
    </x:row>
    <x:row r="40" ht="24" customHeight="1">
      <x:c r="C40" s="2" t="str">
        <x:v>BAC</x:v>
      </x:c>
      <x:c r="D40" s="2" t="str">
        <x:v>FY2016</x:v>
      </x:c>
      <x:c r="E40" s="2" t="str">
        <x:v>chargeoffs</x:v>
      </x:c>
      <x:c r="F40" s="11" t="str">
        <x:v>n.a.</x:v>
      </x:c>
      <x:c r="G40" s="2" t="str">
        <x:v>USDm</x:v>
      </x:c>
      <x:c r="H40" s="2" t="str">
        <x:v>2016-01-01</x:v>
      </x:c>
      <x:c r="I40" s="2" t="str">
        <x:v>2016-12-31</x:v>
      </x:c>
      <x:c r="J40" s="2" t="str">
        <x:v>Gross loan charge-offs</x:v>
      </x:c>
      <x:c r="K40" s="2" t="str"/>
      <x:c r="L40" s="2" t="str"/>
      <x:c r="M40" s="2" t="str"/>
      <x:c r="N40" s="2" t="str"/>
      <x:c r="O40" s="2" t="str"/>
      <x:c r="P40" s="2" t="str"/>
      <x:c r="Q40" s="2" t="str"/>
      <x:c r="R40" s="2" t="str">
        <x:v>Not reported / unavailable</x:v>
      </x:c>
      <x:c r="T40" s="12"/>
      <x:c r="U40" s="12"/>
    </x:row>
    <x:row r="41" ht="24" customHeight="1">
      <x:c r="C41" s="2" t="str">
        <x:v>BAC</x:v>
      </x:c>
      <x:c r="D41" s="2" t="str">
        <x:v>FY2016</x:v>
      </x:c>
      <x:c r="E41" s="2" t="str">
        <x:v>recoveries</x:v>
      </x:c>
      <x:c r="F41" s="11" t="str">
        <x:v>n.a.</x:v>
      </x:c>
      <x:c r="G41" s="2" t="str">
        <x:v>USDm</x:v>
      </x:c>
      <x:c r="H41" s="2" t="str">
        <x:v>2016-01-01</x:v>
      </x:c>
      <x:c r="I41" s="2" t="str">
        <x:v>2016-12-31</x:v>
      </x:c>
      <x:c r="J41" s="2" t="str">
        <x:v>Loan recoveries</x:v>
      </x:c>
      <x:c r="K41" s="2" t="str"/>
      <x:c r="L41" s="2" t="str"/>
      <x:c r="M41" s="2" t="str"/>
      <x:c r="N41" s="2" t="str"/>
      <x:c r="O41" s="2" t="str"/>
      <x:c r="P41" s="2" t="str"/>
      <x:c r="Q41" s="2" t="str"/>
      <x:c r="R41" s="2" t="str">
        <x:v>Not reported / unavailable</x:v>
      </x:c>
      <x:c r="T41" s="12"/>
      <x:c r="U41" s="12"/>
    </x:row>
    <x:row r="42" ht="24" customHeight="1">
      <x:c r="C42" s="2" t="str">
        <x:v>BAC</x:v>
      </x:c>
      <x:c r="D42" s="2" t="str">
        <x:v>FY2016</x:v>
      </x:c>
      <x:c r="E42" s="2" t="str">
        <x:v>rwa</x:v>
      </x:c>
      <x:c r="F42" s="11" t="str">
        <x:v>n.a.</x:v>
      </x:c>
      <x:c r="G42" s="2" t="str">
        <x:v>USDm</x:v>
      </x:c>
      <x:c r="H42" s="2" t="str">
        <x:v>2016-01-01</x:v>
      </x:c>
      <x:c r="I42" s="2" t="str">
        <x:v>2016-12-31</x:v>
      </x:c>
      <x:c r="J42" s="2" t="str">
        <x:v>Risk-weighted assets</x:v>
      </x:c>
      <x:c r="K42" s="2" t="str"/>
      <x:c r="L42" s="2" t="str"/>
      <x:c r="M42" s="2" t="str"/>
      <x:c r="N42" s="2" t="str"/>
      <x:c r="O42" s="2" t="str"/>
      <x:c r="P42" s="2" t="str"/>
      <x:c r="Q42" s="2" t="str"/>
      <x:c r="R42" s="2" t="str">
        <x:v>Not reported / unavailable</x:v>
      </x:c>
      <x:c r="T42" s="12"/>
      <x:c r="U42" s="12"/>
    </x:row>
    <x:row r="43" ht="24" customHeight="1">
      <x:c r="C43" s="2" t="str">
        <x:v>BAC</x:v>
      </x:c>
      <x:c r="D43" s="2" t="str">
        <x:v>FY2016</x:v>
      </x:c>
      <x:c r="E43" s="2" t="str">
        <x:v>cet1_reported</x:v>
      </x:c>
      <x:c r="F43" s="11" t="str">
        <x:v>n.a.</x:v>
      </x:c>
      <x:c r="G43" s="2" t="str">
        <x:v>%</x:v>
      </x:c>
      <x:c r="H43" s="2" t="str">
        <x:v>2016-01-01</x:v>
      </x:c>
      <x:c r="I43" s="2" t="str">
        <x:v>2016-12-31</x:v>
      </x:c>
      <x:c r="J43" s="2" t="str">
        <x:v>Actual standardized CET1 ratio</x:v>
      </x:c>
      <x:c r="K43" s="2" t="str"/>
      <x:c r="L43" s="2" t="str"/>
      <x:c r="M43" s="2" t="str"/>
      <x:c r="N43" s="2" t="str"/>
      <x:c r="O43" s="2" t="str"/>
      <x:c r="P43" s="2" t="str"/>
      <x:c r="Q43" s="2" t="str"/>
      <x:c r="R43" s="2" t="str">
        <x:v>Not reported / unavailable</x:v>
      </x:c>
      <x:c r="T43" s="12"/>
      <x:c r="U43" s="12"/>
    </x:row>
    <x:row r="44" ht="24" customHeight="1">
      <x:c r="C44" s="2" t="str">
        <x:v>BAC</x:v>
      </x:c>
      <x:c r="D44" s="2" t="str">
        <x:v>FY2016</x:v>
      </x:c>
      <x:c r="E44" s="2" t="str">
        <x:v>nim_reported</x:v>
      </x:c>
      <x:c r="F44" s="11" t="str">
        <x:v>n.a.</x:v>
      </x:c>
      <x:c r="G44" s="2" t="str">
        <x:v>%</x:v>
      </x:c>
      <x:c r="H44" s="2" t="str">
        <x:v>2016-01-01</x:v>
      </x:c>
      <x:c r="I44" s="2" t="str">
        <x:v>2016-12-31</x:v>
      </x:c>
      <x:c r="J44" s="2" t="str">
        <x:v>Issuer reported net interest margin</x:v>
      </x:c>
      <x:c r="K44" s="2" t="str"/>
      <x:c r="L44" s="2" t="str"/>
      <x:c r="M44" s="2" t="str"/>
      <x:c r="N44" s="2" t="str"/>
      <x:c r="O44" s="2" t="str"/>
      <x:c r="P44" s="2" t="str"/>
      <x:c r="Q44" s="2" t="str"/>
      <x:c r="R44" s="2" t="str">
        <x:v>Not reported / unavailable</x:v>
      </x:c>
      <x:c r="T44" s="12"/>
      <x:c r="U44" s="12"/>
    </x:row>
    <x:row r="45" ht="24" customHeight="1">
      <x:c r="C45" s="2" t="str">
        <x:v>BAC</x:v>
      </x:c>
      <x:c r="D45" s="2" t="str">
        <x:v>FY2016</x:v>
      </x:c>
      <x:c r="E45" s="2" t="str">
        <x:v>bvps_reported</x:v>
      </x:c>
      <x:c r="F45" s="11" t="str">
        <x:v>n.a.</x:v>
      </x:c>
      <x:c r="G45" s="2" t="str">
        <x:v>USD/share</x:v>
      </x:c>
      <x:c r="H45" s="2" t="str">
        <x:v>2016-01-01</x:v>
      </x:c>
      <x:c r="I45" s="2" t="str">
        <x:v>2016-12-31</x:v>
      </x:c>
      <x:c r="J45" s="2" t="str">
        <x:v>Reported common book value per share</x:v>
      </x:c>
      <x:c r="K45" s="2" t="str"/>
      <x:c r="L45" s="2" t="str"/>
      <x:c r="M45" s="2" t="str"/>
      <x:c r="N45" s="2" t="str"/>
      <x:c r="O45" s="2" t="str"/>
      <x:c r="P45" s="2" t="str"/>
      <x:c r="Q45" s="2" t="str"/>
      <x:c r="R45" s="2" t="str">
        <x:v>Not reported / unavailable</x:v>
      </x:c>
      <x:c r="T45" s="12"/>
      <x:c r="U45" s="12"/>
    </x:row>
    <x:row r="46" ht="24" customHeight="1">
      <x:c r="C46" s="2" t="str">
        <x:v>BAC</x:v>
      </x:c>
      <x:c r="D46" s="2" t="str">
        <x:v>FY2016</x:v>
      </x:c>
      <x:c r="E46" s="2" t="str">
        <x:v>tbvps_reported</x:v>
      </x:c>
      <x:c r="F46" s="11" t="n">
        <x:v>16.95</x:v>
      </x:c>
      <x:c r="G46" s="2" t="str">
        <x:v>USD/shares</x:v>
      </x:c>
      <x:c r="H46" s="2" t="str">
        <x:v>2016-01-01</x:v>
      </x:c>
      <x:c r="I46" s="2" t="str">
        <x:v>2016-12-31</x:v>
      </x:c>
      <x:c r="J46" s="2" t="str">
        <x:v>Reported tangible book value per share</x:v>
      </x:c>
      <x:c r="K46" s="2" t="str">
        <x:v>Manual verified issuer table row</x:v>
      </x:c>
      <x:c r="L46" s="2" t="str">
        <x:v>2017-02-23</x:v>
      </x:c>
      <x:c r="M46" s="2" t="str">
        <x:v>0000070858-17-000013</x:v>
      </x:c>
      <x:c r="N46" s="2" t="str">
        <x:v>https://www.sec.gov/Archives/edgar/data/70858/000007085817000013/bac-1231201610xk.htm</x:v>
      </x:c>
      <x:c r="O46" s="2" t="str">
        <x:v>data/raw/filings/BAC_0000070858-17-000013_bac-1231201610xk.htm</x:v>
      </x:c>
      <x:c r="P46" s="2" t="str"/>
      <x:c r="Q46" s="2" t="str"/>
      <x:c r="R46" s="2" t="str">
        <x:v>Verified original issuer table row; same-date end balance, excluding average and regulatory minimum tables.</x:v>
      </x:c>
      <x:c r="T46" s="12"/>
      <x:c r="U46" s="12"/>
    </x:row>
    <x:row r="47" ht="24" customHeight="1">
      <x:c r="C47" s="2" t="str">
        <x:v>BAC</x:v>
      </x:c>
      <x:c r="D47" s="2" t="str">
        <x:v>FY2016</x:v>
      </x:c>
      <x:c r="E47" s="2" t="str">
        <x:v>tce_reported</x:v>
      </x:c>
      <x:c r="F47" s="11" t="str">
        <x:v>n.a.</x:v>
      </x:c>
      <x:c r="G47" s="2" t="str">
        <x:v>USDm</x:v>
      </x:c>
      <x:c r="H47" s="2" t="str">
        <x:v>2016-01-01</x:v>
      </x:c>
      <x:c r="I47" s="2" t="str">
        <x:v>2016-12-31</x:v>
      </x:c>
      <x:c r="J47" s="2" t="str">
        <x:v>Reported tangible common equity</x:v>
      </x:c>
      <x:c r="K47" s="2" t="str"/>
      <x:c r="L47" s="2" t="str"/>
      <x:c r="M47" s="2" t="str"/>
      <x:c r="N47" s="2" t="str"/>
      <x:c r="O47" s="2" t="str"/>
      <x:c r="P47" s="2" t="str"/>
      <x:c r="Q47" s="2" t="str"/>
      <x:c r="R47" s="2" t="str">
        <x:v>Not reported / unavailable</x:v>
      </x:c>
      <x:c r="T47" s="12"/>
      <x:c r="U47" s="12"/>
    </x:row>
    <x:row r="48" ht="24" customHeight="1">
      <x:c r="C48" s="2" t="str">
        <x:v>BAC</x:v>
      </x:c>
      <x:c r="D48" s="2" t="str">
        <x:v>FY2017</x:v>
      </x:c>
      <x:c r="E48" s="2" t="str">
        <x:v>assets</x:v>
      </x:c>
      <x:c r="F48" s="11" t="n">
        <x:v>2281234</x:v>
      </x:c>
      <x:c r="G48" s="2" t="str">
        <x:v>USD</x:v>
      </x:c>
      <x:c r="H48" s="2" t="str">
        <x:v>2017-01-01</x:v>
      </x:c>
      <x:c r="I48" s="2" t="str">
        <x:v>2017-12-31</x:v>
      </x:c>
      <x:c r="J48" s="2" t="str">
        <x:v>Assets</x:v>
      </x:c>
      <x:c r="K48" s="2" t="str">
        <x:v>us-gaap:Assets</x:v>
      </x:c>
      <x:c r="L48" s="2" t="str">
        <x:v>2019-02-26</x:v>
      </x:c>
      <x:c r="M48" s="2" t="str">
        <x:v>0000070858-19-000012</x:v>
      </x:c>
      <x:c r="N48" s="2" t="str">
        <x:v>https://www.sec.gov/Archives/edgar/data/70858/000007085819000012/bac-1231201810xk.htm</x:v>
      </x:c>
      <x:c r="O48" s="2" t="str">
        <x:v>data/raw/filings/BAC_0000070858-19-000012_bac-1231201810xk.htm</x:v>
      </x:c>
      <x:c r="P48" s="2" t="str">
        <x:v>d61579808e3312-wk-Fact-42ADF819A889FC2A709CCE16B0CBA45F</x:v>
      </x:c>
      <x:c r="Q48" s="2" t="str"/>
      <x:c r="R48" s="2" t="str">
        <x:v>Latest eligible comparative presentation at the information cutoff.</x:v>
      </x:c>
      <x:c r="T48" s="12"/>
      <x:c r="U48" s="12"/>
    </x:row>
    <x:row r="49" ht="24" customHeight="1">
      <x:c r="C49" s="2" t="str">
        <x:v>BAC</x:v>
      </x:c>
      <x:c r="D49" s="2" t="str">
        <x:v>FY2017</x:v>
      </x:c>
      <x:c r="E49" s="2" t="str">
        <x:v>liabilities</x:v>
      </x:c>
      <x:c r="F49" s="11" t="n">
        <x:v>2014088</x:v>
      </x:c>
      <x:c r="G49" s="2" t="str">
        <x:v>USD</x:v>
      </x:c>
      <x:c r="H49" s="2" t="str">
        <x:v>2017-01-01</x:v>
      </x:c>
      <x:c r="I49" s="2" t="str">
        <x:v>2017-12-31</x:v>
      </x:c>
      <x:c r="J49" s="2" t="str">
        <x:v>Liabilities</x:v>
      </x:c>
      <x:c r="K49" s="2" t="str">
        <x:v>us-gaap:Liabilities</x:v>
      </x:c>
      <x:c r="L49" s="2" t="str">
        <x:v>2019-02-26</x:v>
      </x:c>
      <x:c r="M49" s="2" t="str">
        <x:v>0000070858-19-000012</x:v>
      </x:c>
      <x:c r="N49" s="2" t="str">
        <x:v>https://www.sec.gov/Archives/edgar/data/70858/000007085819000012/bac-1231201810xk.htm</x:v>
      </x:c>
      <x:c r="O49" s="2" t="str">
        <x:v>data/raw/filings/BAC_0000070858-19-000012_bac-1231201810xk.htm</x:v>
      </x:c>
      <x:c r="P49" s="2" t="str">
        <x:v>d61342745e3564-wk-Fact-0C0F7AF12AC1FA03A5ECDE4E3812D808</x:v>
      </x:c>
      <x:c r="Q49" s="2" t="str"/>
      <x:c r="R49" s="2" t="str">
        <x:v>Latest eligible comparative presentation at the information cutoff.</x:v>
      </x:c>
      <x:c r="T49" s="12"/>
      <x:c r="U49" s="12"/>
    </x:row>
    <x:row r="50" ht="24" customHeight="1">
      <x:c r="C50" s="2" t="str">
        <x:v>BAC</x:v>
      </x:c>
      <x:c r="D50" s="2" t="str">
        <x:v>FY2017</x:v>
      </x:c>
      <x:c r="E50" s="2" t="str">
        <x:v>equity</x:v>
      </x:c>
      <x:c r="F50" s="11" t="n">
        <x:v>267146</x:v>
      </x:c>
      <x:c r="G50" s="2" t="str">
        <x:v>USD</x:v>
      </x:c>
      <x:c r="H50" s="2" t="str">
        <x:v>2017-01-01</x:v>
      </x:c>
      <x:c r="I50" s="2" t="str">
        <x:v>2017-12-31</x:v>
      </x:c>
      <x:c r="J50" s="2" t="str">
        <x:v>Stockholders' Equity Attributable to Parent</x:v>
      </x:c>
      <x:c r="K50" s="2" t="str">
        <x:v>us-gaap:StockholdersEquity</x:v>
      </x:c>
      <x:c r="L50" s="2" t="str">
        <x:v>2021-02-24</x:v>
      </x:c>
      <x:c r="M50" s="2" t="str">
        <x:v>0000070858-21-000023</x:v>
      </x:c>
      <x:c r="N50" s="2" t="str">
        <x:v>https://www.sec.gov/Archives/edgar/data/70858/000007085821000023/bac-20201231.htm</x:v>
      </x:c>
      <x:c r="O50" s="2" t="str">
        <x:v>data/raw/filings/BAC_0000070858-21-000023_bac-20201231.htm</x:v>
      </x:c>
      <x:c r="P50" s="2" t="str">
        <x:v>id3VybDovL2RvY3MudjEvZG9jOmE5ZGVjZGZhNTUxMzQyZmVhNzEzNTg2NGE1MTVhN2M0L3NlYzphOWRlY2RmYTU1MTM0MmZlYTcxMzU4NjRhNTE1YTdjNF8yOTIvZnJhZzphM2RhMzM3YWY4YTc0ZWQ3OTcxNWNlYjZhNjY1Mzg2OS90YWJsZTpjMjk2Njc0YTRkODM0MGFiYWUwMzA2NmUzNTJjMTAxYi90YWJsZXJhbmdlOmMyOTY2NzRhNGQ4MzQwYWJhZTAzMDY2ZTM1MmMxMDFiXzUtMTMtMS0xLTM2OTU_90264824-2151-4228-9a1e-b825e5fad95e</x:v>
      </x:c>
      <x:c r="Q50" s="2" t="str"/>
      <x:c r="R50" s="2" t="str">
        <x:v>Latest eligible comparative presentation at the information cutoff.</x:v>
      </x:c>
      <x:c r="T50" s="12"/>
      <x:c r="U50" s="12"/>
    </x:row>
    <x:row r="51" ht="24" customHeight="1">
      <x:c r="C51" s="2" t="str">
        <x:v>BAC</x:v>
      </x:c>
      <x:c r="D51" s="2" t="str">
        <x:v>FY2017</x:v>
      </x:c>
      <x:c r="E51" s="2" t="str">
        <x:v>preferred</x:v>
      </x:c>
      <x:c r="F51" s="11" t="str">
        <x:v>n.a.</x:v>
      </x:c>
      <x:c r="G51" s="2" t="str">
        <x:v>USDm</x:v>
      </x:c>
      <x:c r="H51" s="2" t="str">
        <x:v>2017-01-01</x:v>
      </x:c>
      <x:c r="I51" s="2" t="str">
        <x:v>2017-12-31</x:v>
      </x:c>
      <x:c r="J51" s="2" t="str">
        <x:v>Preferred equity carrying amount</x:v>
      </x:c>
      <x:c r="K51" s="2" t="str"/>
      <x:c r="L51" s="2" t="str"/>
      <x:c r="M51" s="2" t="str"/>
      <x:c r="N51" s="2" t="str"/>
      <x:c r="O51" s="2" t="str"/>
      <x:c r="P51" s="2" t="str"/>
      <x:c r="Q51" s="2" t="str"/>
      <x:c r="R51" s="2" t="str">
        <x:v>Not reported / unavailable</x:v>
      </x:c>
      <x:c r="T51" s="12"/>
      <x:c r="U51" s="12"/>
    </x:row>
    <x:row r="52" ht="24" customHeight="1">
      <x:c r="C52" s="2" t="str">
        <x:v>BAC</x:v>
      </x:c>
      <x:c r="D52" s="2" t="str">
        <x:v>FY2017</x:v>
      </x:c>
      <x:c r="E52" s="2" t="str">
        <x:v>common_equity_reported</x:v>
      </x:c>
      <x:c r="F52" s="11" t="str">
        <x:v>n.a.</x:v>
      </x:c>
      <x:c r="G52" s="2" t="str">
        <x:v>USDm</x:v>
      </x:c>
      <x:c r="H52" s="2" t="str">
        <x:v>2017-01-01</x:v>
      </x:c>
      <x:c r="I52" s="2" t="str">
        <x:v>2017-12-31</x:v>
      </x:c>
      <x:c r="J52" s="2" t="str">
        <x:v>Reported common shareholders equity</x:v>
      </x:c>
      <x:c r="K52" s="2" t="str"/>
      <x:c r="L52" s="2" t="str"/>
      <x:c r="M52" s="2" t="str"/>
      <x:c r="N52" s="2" t="str"/>
      <x:c r="O52" s="2" t="str"/>
      <x:c r="P52" s="2" t="str"/>
      <x:c r="Q52" s="2" t="str"/>
      <x:c r="R52" s="2" t="str">
        <x:v>Not reported / unavailable</x:v>
      </x:c>
      <x:c r="T52" s="12"/>
      <x:c r="U52" s="12"/>
    </x:row>
    <x:row r="53" ht="24" customHeight="1">
      <x:c r="C53" s="2" t="str">
        <x:v>BAC</x:v>
      </x:c>
      <x:c r="D53" s="2" t="str">
        <x:v>FY2017</x:v>
      </x:c>
      <x:c r="E53" s="2" t="str">
        <x:v>goodwill</x:v>
      </x:c>
      <x:c r="F53" s="11" t="n">
        <x:v>68951</x:v>
      </x:c>
      <x:c r="G53" s="2" t="str">
        <x:v>USD</x:v>
      </x:c>
      <x:c r="H53" s="2" t="str">
        <x:v>2017-01-01</x:v>
      </x:c>
      <x:c r="I53" s="2" t="str">
        <x:v>2017-12-31</x:v>
      </x:c>
      <x:c r="J53" s="2" t="str">
        <x:v>Goodwill</x:v>
      </x:c>
      <x:c r="K53" s="2" t="str">
        <x:v>us-gaap:Goodwill</x:v>
      </x:c>
      <x:c r="L53" s="2" t="str">
        <x:v>2019-02-26</x:v>
      </x:c>
      <x:c r="M53" s="2" t="str">
        <x:v>0000070858-19-000012</x:v>
      </x:c>
      <x:c r="N53" s="2" t="str">
        <x:v>https://www.sec.gov/Archives/edgar/data/70858/000007085819000012/bac-1231201810xk.htm</x:v>
      </x:c>
      <x:c r="O53" s="2" t="str">
        <x:v>data/raw/filings/BAC_0000070858-19-000012_bac-1231201810xk.htm</x:v>
      </x:c>
      <x:c r="P53" s="2" t="str">
        <x:v>d61425789e2409-wk-Fact-B0B6B357E0B96E16226ACE16B0CC5FB5</x:v>
      </x:c>
      <x:c r="Q53" s="2" t="str"/>
      <x:c r="R53" s="2" t="str">
        <x:v>Latest eligible comparative presentation at the information cutoff.</x:v>
      </x:c>
      <x:c r="T53" s="12"/>
      <x:c r="U53" s="12"/>
    </x:row>
    <x:row r="54" ht="24" customHeight="1">
      <x:c r="C54" s="2" t="str">
        <x:v>BAC</x:v>
      </x:c>
      <x:c r="D54" s="2" t="str">
        <x:v>FY2017</x:v>
      </x:c>
      <x:c r="E54" s="2" t="str">
        <x:v>intangibles</x:v>
      </x:c>
      <x:c r="F54" s="11" t="n">
        <x:v>2312</x:v>
      </x:c>
      <x:c r="G54" s="2" t="str">
        <x:v>USD</x:v>
      </x:c>
      <x:c r="H54" s="2" t="str">
        <x:v>2017-01-01</x:v>
      </x:c>
      <x:c r="I54" s="2" t="str">
        <x:v>2017-12-31</x:v>
      </x:c>
      <x:c r="J54" s="2" t="str">
        <x:v>Finite-Lived Intangible Assets, Net</x:v>
      </x:c>
      <x:c r="K54" s="2" t="str">
        <x:v>us-gaap:FiniteLivedIntangibleAssetsNet</x:v>
      </x:c>
      <x:c r="L54" s="2" t="str">
        <x:v>2019-02-26</x:v>
      </x:c>
      <x:c r="M54" s="2" t="str">
        <x:v>0000070858-19-000012</x:v>
      </x:c>
      <x:c r="N54" s="2" t="str">
        <x:v>https://www.sec.gov/Archives/edgar/data/70858/000007085819000012/bac-1231201810xk.htm</x:v>
      </x:c>
      <x:c r="O54" s="2" t="str">
        <x:v>data/raw/filings/BAC_0000070858-19-000012_bac-1231201810xk.htm</x:v>
      </x:c>
      <x:c r="P54" s="2" t="str">
        <x:v>d61425789e3574-wk-Fact-E43855FCF2BD19FCA5B4CE16B0658285</x:v>
      </x:c>
      <x:c r="Q54" s="2" t="str"/>
      <x:c r="R54" s="2" t="str">
        <x:v>Latest eligible comparative presentation at the information cutoff.</x:v>
      </x:c>
      <x:c r="T54" s="12"/>
      <x:c r="U54" s="12"/>
    </x:row>
    <x:row r="55" ht="24" customHeight="1">
      <x:c r="C55" s="2" t="str">
        <x:v>BAC</x:v>
      </x:c>
      <x:c r="D55" s="2" t="str">
        <x:v>FY2017</x:v>
      </x:c>
      <x:c r="E55" s="2" t="str">
        <x:v>intangibles_total</x:v>
      </x:c>
      <x:c r="F55" s="11" t="str">
        <x:v>n.a.</x:v>
      </x:c>
      <x:c r="G55" s="2" t="str">
        <x:v>USDm</x:v>
      </x:c>
      <x:c r="H55" s="2" t="str">
        <x:v>2017-01-01</x:v>
      </x:c>
      <x:c r="I55" s="2" t="str">
        <x:v>2017-12-31</x:v>
      </x:c>
      <x:c r="J55" s="2" t="str">
        <x:v>Reported goodwill and intangible assets combined</x:v>
      </x:c>
      <x:c r="K55" s="2" t="str"/>
      <x:c r="L55" s="2" t="str"/>
      <x:c r="M55" s="2" t="str"/>
      <x:c r="N55" s="2" t="str"/>
      <x:c r="O55" s="2" t="str"/>
      <x:c r="P55" s="2" t="str"/>
      <x:c r="Q55" s="2" t="str"/>
      <x:c r="R55" s="2" t="str">
        <x:v>Not reported / unavailable</x:v>
      </x:c>
      <x:c r="T55" s="12"/>
      <x:c r="U55" s="12"/>
    </x:row>
    <x:row r="56" ht="24" customHeight="1">
      <x:c r="C56" s="2" t="str">
        <x:v>BAC</x:v>
      </x:c>
      <x:c r="D56" s="2" t="str">
        <x:v>FY2017</x:v>
      </x:c>
      <x:c r="E56" s="2" t="str">
        <x:v>shares_end</x:v>
      </x:c>
      <x:c r="F56" s="11" t="n">
        <x:v>10287.302431</x:v>
      </x:c>
      <x:c r="G56" s="2" t="str">
        <x:v>shares</x:v>
      </x:c>
      <x:c r="H56" s="2" t="str">
        <x:v>2017-01-01</x:v>
      </x:c>
      <x:c r="I56" s="2" t="str">
        <x:v>2017-12-31</x:v>
      </x:c>
      <x:c r="J56" s="2" t="str">
        <x:v>Common Stock, Shares, Outstanding</x:v>
      </x:c>
      <x:c r="K56" s="2" t="str">
        <x:v>us-gaap:CommonStockSharesOutstanding</x:v>
      </x:c>
      <x:c r="L56" s="2" t="str">
        <x:v>2019-02-26</x:v>
      </x:c>
      <x:c r="M56" s="2" t="str">
        <x:v>0000070858-19-000012</x:v>
      </x:c>
      <x:c r="N56" s="2" t="str">
        <x:v>https://www.sec.gov/Archives/edgar/data/70858/000007085819000012/bac-1231201810xk.htm</x:v>
      </x:c>
      <x:c r="O56" s="2" t="str">
        <x:v>data/raw/filings/BAC_0000070858-19-000012_bac-1231201810xk.htm</x:v>
      </x:c>
      <x:c r="P56" s="2" t="str">
        <x:v>Fact-E53CD27322C82114AD39CE16AFE4BC70-wk-Fact-E53CD27322C82114AD39CE16AFE4BC70</x:v>
      </x:c>
      <x:c r="Q56" s="2" t="str"/>
      <x:c r="R56" s="2" t="str">
        <x:v>Latest eligible comparative presentation at the information cutoff.</x:v>
      </x:c>
      <x:c r="T56" s="12"/>
      <x:c r="U56" s="12"/>
    </x:row>
    <x:row r="57" ht="24" customHeight="1">
      <x:c r="C57" s="2" t="str">
        <x:v>BAC</x:v>
      </x:c>
      <x:c r="D57" s="2" t="str">
        <x:v>FY2017</x:v>
      </x:c>
      <x:c r="E57" s="2" t="str">
        <x:v>shares_issued</x:v>
      </x:c>
      <x:c r="F57" s="11" t="n">
        <x:v>10287.302431</x:v>
      </x:c>
      <x:c r="G57" s="2" t="str">
        <x:v>shares</x:v>
      </x:c>
      <x:c r="H57" s="2" t="str">
        <x:v>2017-01-01</x:v>
      </x:c>
      <x:c r="I57" s="2" t="str">
        <x:v>2017-12-31</x:v>
      </x:c>
      <x:c r="J57" s="2" t="str">
        <x:v>Common Stock, Shares, Issued</x:v>
      </x:c>
      <x:c r="K57" s="2" t="str">
        <x:v>us-gaap:CommonStockSharesIssued</x:v>
      </x:c>
      <x:c r="L57" s="2" t="str">
        <x:v>2019-02-26</x:v>
      </x:c>
      <x:c r="M57" s="2" t="str">
        <x:v>0000070858-19-000012</x:v>
      </x:c>
      <x:c r="N57" s="2" t="str">
        <x:v>https://www.sec.gov/Archives/edgar/data/70858/000007085819000012/bac-1231201810xk.htm</x:v>
      </x:c>
      <x:c r="O57" s="2" t="str">
        <x:v>data/raw/filings/BAC_0000070858-19-000012_bac-1231201810xk.htm</x:v>
      </x:c>
      <x:c r="P57" s="2" t="str">
        <x:v>Fact-C932C789FA35A5083691CE16AFDE93DB-wk-Fact-C932C789FA35A5083691CE16AFDE93DB</x:v>
      </x:c>
      <x:c r="Q57" s="2" t="str"/>
      <x:c r="R57" s="2" t="str">
        <x:v>Latest eligible comparative presentation at the information cutoff.</x:v>
      </x:c>
      <x:c r="T57" s="12"/>
      <x:c r="U57" s="12"/>
    </x:row>
    <x:row r="58" ht="24" customHeight="1">
      <x:c r="C58" s="2" t="str">
        <x:v>BAC</x:v>
      </x:c>
      <x:c r="D58" s="2" t="str">
        <x:v>FY2017</x:v>
      </x:c>
      <x:c r="E58" s="2" t="str">
        <x:v>shares_treasury</x:v>
      </x:c>
      <x:c r="F58" s="11" t="str">
        <x:v>n.a.</x:v>
      </x:c>
      <x:c r="G58" s="2" t="str">
        <x:v>million</x:v>
      </x:c>
      <x:c r="H58" s="2" t="str">
        <x:v>2017-01-01</x:v>
      </x:c>
      <x:c r="I58" s="2" t="str">
        <x:v>2017-12-31</x:v>
      </x:c>
      <x:c r="J58" s="2" t="str">
        <x:v>Shares Treasury</x:v>
      </x:c>
      <x:c r="K58" s="2" t="str"/>
      <x:c r="L58" s="2" t="str"/>
      <x:c r="M58" s="2" t="str"/>
      <x:c r="N58" s="2" t="str"/>
      <x:c r="O58" s="2" t="str"/>
      <x:c r="P58" s="2" t="str"/>
      <x:c r="Q58" s="2" t="str"/>
      <x:c r="R58" s="2" t="str">
        <x:v>Not reported / unavailable</x:v>
      </x:c>
      <x:c r="T58" s="12"/>
      <x:c r="U58" s="12"/>
    </x:row>
    <x:row r="59" ht="24" customHeight="1">
      <x:c r="C59" s="2" t="str">
        <x:v>BAC</x:v>
      </x:c>
      <x:c r="D59" s="2" t="str">
        <x:v>FY2017</x:v>
      </x:c>
      <x:c r="E59" s="2" t="str">
        <x:v>deposits</x:v>
      </x:c>
      <x:c r="F59" s="11" t="n">
        <x:v>1309545</x:v>
      </x:c>
      <x:c r="G59" s="2" t="str">
        <x:v>USD</x:v>
      </x:c>
      <x:c r="H59" s="2" t="str">
        <x:v>2017-01-01</x:v>
      </x:c>
      <x:c r="I59" s="2" t="str">
        <x:v>2017-12-31</x:v>
      </x:c>
      <x:c r="J59" s="2" t="str">
        <x:v>Deposits</x:v>
      </x:c>
      <x:c r="K59" s="2" t="str">
        <x:v>us-gaap:Deposits</x:v>
      </x:c>
      <x:c r="L59" s="2" t="str">
        <x:v>2019-02-26</x:v>
      </x:c>
      <x:c r="M59" s="2" t="str">
        <x:v>0000070858-19-000012</x:v>
      </x:c>
      <x:c r="N59" s="2" t="str">
        <x:v>https://www.sec.gov/Archives/edgar/data/70858/000007085819000012/bac-1231201810xk.htm</x:v>
      </x:c>
      <x:c r="O59" s="2" t="str">
        <x:v>data/raw/filings/BAC_0000070858-19-000012_bac-1231201810xk.htm</x:v>
      </x:c>
      <x:c r="P59" s="2" t="str">
        <x:v>d61342745e3214-wk-Fact-74B3CB49A016455BD2DECE16B06D08C0</x:v>
      </x:c>
      <x:c r="Q59" s="2" t="str"/>
      <x:c r="R59" s="2" t="str">
        <x:v>Latest eligible comparative presentation at the information cutoff.</x:v>
      </x:c>
      <x:c r="T59" s="12"/>
      <x:c r="U59" s="12"/>
    </x:row>
    <x:row r="60" ht="24" customHeight="1">
      <x:c r="C60" s="2" t="str">
        <x:v>BAC</x:v>
      </x:c>
      <x:c r="D60" s="2" t="str">
        <x:v>FY2017</x:v>
      </x:c>
      <x:c r="E60" s="2" t="str">
        <x:v>loans_gross</x:v>
      </x:c>
      <x:c r="F60" s="11" t="n">
        <x:v>936749</x:v>
      </x:c>
      <x:c r="G60" s="2" t="str">
        <x:v>USD</x:v>
      </x:c>
      <x:c r="H60" s="2" t="str">
        <x:v>2017-01-01</x:v>
      </x:c>
      <x:c r="I60" s="2" t="str">
        <x:v>2017-12-31</x:v>
      </x:c>
      <x:c r="J60" s="2" t="str">
        <x:v>Loans and Leases Receivable, Net of Deferred Income</x:v>
      </x:c>
      <x:c r="K60" s="2" t="str">
        <x:v>us-gaap:LoansAndLeasesReceivableNetOfDeferredIncome</x:v>
      </x:c>
      <x:c r="L60" s="2" t="str">
        <x:v>2019-02-26</x:v>
      </x:c>
      <x:c r="M60" s="2" t="str">
        <x:v>0000070858-19-000012</x:v>
      </x:c>
      <x:c r="N60" s="2" t="str">
        <x:v>https://www.sec.gov/Archives/edgar/data/70858/000007085819000012/bac-1231201810xk.htm</x:v>
      </x:c>
      <x:c r="O60" s="2" t="str">
        <x:v>data/raw/filings/BAC_0000070858-19-000012_bac-1231201810xk.htm</x:v>
      </x:c>
      <x:c r="P60" s="2" t="str"/>
      <x:c r="Q60" s="2" t="str"/>
      <x:c r="R60" s="2" t="str">
        <x:v>Latest eligible comparative presentation at the information cutoff.</x:v>
      </x:c>
      <x:c r="T60" s="12"/>
      <x:c r="U60" s="12"/>
    </x:row>
    <x:row r="61" ht="24" customHeight="1">
      <x:c r="C61" s="2" t="str">
        <x:v>BAC</x:v>
      </x:c>
      <x:c r="D61" s="2" t="str">
        <x:v>FY2017</x:v>
      </x:c>
      <x:c r="E61" s="2" t="str">
        <x:v>loans_net</x:v>
      </x:c>
      <x:c r="F61" s="11" t="n">
        <x:v>926356</x:v>
      </x:c>
      <x:c r="G61" s="2" t="str">
        <x:v>USD</x:v>
      </x:c>
      <x:c r="H61" s="2" t="str">
        <x:v>2017-01-01</x:v>
      </x:c>
      <x:c r="I61" s="2" t="str">
        <x:v>2017-12-31</x:v>
      </x:c>
      <x:c r="J61" s="2" t="str">
        <x:v>Loans and Leases Receivable, Net Amount</x:v>
      </x:c>
      <x:c r="K61" s="2" t="str">
        <x:v>us-gaap:LoansAndLeasesReceivableNetReportedAmount</x:v>
      </x:c>
      <x:c r="L61" s="2" t="str">
        <x:v>2019-02-26</x:v>
      </x:c>
      <x:c r="M61" s="2" t="str">
        <x:v>0000070858-19-000012</x:v>
      </x:c>
      <x:c r="N61" s="2" t="str">
        <x:v>https://www.sec.gov/Archives/edgar/data/70858/000007085819000012/bac-1231201810xk.htm</x:v>
      </x:c>
      <x:c r="O61" s="2" t="str">
        <x:v>data/raw/filings/BAC_0000070858-19-000012_bac-1231201810xk.htm</x:v>
      </x:c>
      <x:c r="P61" s="2" t="str"/>
      <x:c r="Q61" s="2" t="str"/>
      <x:c r="R61" s="2" t="str">
        <x:v>Latest eligible comparative presentation at the information cutoff.</x:v>
      </x:c>
      <x:c r="T61" s="12"/>
      <x:c r="U61" s="12"/>
    </x:row>
    <x:row r="62" ht="24" customHeight="1">
      <x:c r="C62" s="2" t="str">
        <x:v>BAC</x:v>
      </x:c>
      <x:c r="D62" s="2" t="str">
        <x:v>FY2017</x:v>
      </x:c>
      <x:c r="E62" s="2" t="str">
        <x:v>allowance</x:v>
      </x:c>
      <x:c r="F62" s="11" t="n">
        <x:v>11170</x:v>
      </x:c>
      <x:c r="G62" s="2" t="str">
        <x:v>USD</x:v>
      </x:c>
      <x:c r="H62" s="2" t="str">
        <x:v>2017-01-01</x:v>
      </x:c>
      <x:c r="I62" s="2" t="str">
        <x:v>2017-12-31</x:v>
      </x:c>
      <x:c r="J62" s="2" t="str">
        <x:v>Financing Receivable, Allowance for Credit Loss</x:v>
      </x:c>
      <x:c r="K62" s="2" t="str">
        <x:v>us-gaap:FinancingReceivableAllowanceForCreditLosses</x:v>
      </x:c>
      <x:c r="L62" s="2" t="str">
        <x:v>2020-02-19</x:v>
      </x:c>
      <x:c r="M62" s="2" t="str">
        <x:v>0000070858-20-000011</x:v>
      </x:c>
      <x:c r="N62" s="2" t="str">
        <x:v>https://www.sec.gov/Archives/edgar/data/70858/000007085820000011/bac-1231201910xk.htm</x:v>
      </x:c>
      <x:c r="O62" s="2" t="str">
        <x:v>data/raw/filings/BAC_0000070858-20-000011_bac-1231201910xk.htm</x:v>
      </x:c>
      <x:c r="P62" s="2" t="str">
        <x:v>d46633721e4873-wk-Fact-F9B1595ED78E02B0B5E0FBD3CD1291D5</x:v>
      </x:c>
      <x:c r="Q62" s="2" t="str"/>
      <x:c r="R62" s="2" t="str">
        <x:v>Latest eligible comparative presentation at the information cutoff.</x:v>
      </x:c>
      <x:c r="T62" s="12"/>
      <x:c r="U62" s="12"/>
    </x:row>
    <x:row r="63" ht="24" customHeight="1">
      <x:c r="C63" s="2" t="str">
        <x:v>BAC</x:v>
      </x:c>
      <x:c r="D63" s="2" t="str">
        <x:v>FY2017</x:v>
      </x:c>
      <x:c r="E63" s="2" t="str">
        <x:v>nonaccrual</x:v>
      </x:c>
      <x:c r="F63" s="11" t="str">
        <x:v>n.a.</x:v>
      </x:c>
      <x:c r="G63" s="2" t="str">
        <x:v>USDm</x:v>
      </x:c>
      <x:c r="H63" s="2" t="str">
        <x:v>2017-01-01</x:v>
      </x:c>
      <x:c r="I63" s="2" t="str">
        <x:v>2017-12-31</x:v>
      </x:c>
      <x:c r="J63" s="2" t="str">
        <x:v>Nonaccrual</x:v>
      </x:c>
      <x:c r="K63" s="2" t="str"/>
      <x:c r="L63" s="2" t="str"/>
      <x:c r="M63" s="2" t="str"/>
      <x:c r="N63" s="2" t="str"/>
      <x:c r="O63" s="2" t="str"/>
      <x:c r="P63" s="2" t="str"/>
      <x:c r="Q63" s="2" t="str"/>
      <x:c r="R63" s="2" t="str">
        <x:v>Not reported / unavailable</x:v>
      </x:c>
      <x:c r="T63" s="12"/>
      <x:c r="U63" s="12"/>
    </x:row>
    <x:row r="64" ht="24" customHeight="1">
      <x:c r="C64" s="2" t="str">
        <x:v>BAC</x:v>
      </x:c>
      <x:c r="D64" s="2" t="str">
        <x:v>FY2017</x:v>
      </x:c>
      <x:c r="E64" s="2" t="str">
        <x:v>cash</x:v>
      </x:c>
      <x:c r="F64" s="11" t="n">
        <x:v>157434</x:v>
      </x:c>
      <x:c r="G64" s="2" t="str">
        <x:v>USD</x:v>
      </x:c>
      <x:c r="H64" s="2" t="str">
        <x:v>2017-01-01</x:v>
      </x:c>
      <x:c r="I64" s="2" t="str">
        <x:v>2017-12-31</x:v>
      </x:c>
      <x:c r="J64" s="2" t="str">
        <x:v>Cash and Cash Equivalents, at Carrying Value</x:v>
      </x:c>
      <x:c r="K64" s="2" t="str">
        <x:v>us-gaap:CashAndCashEquivalentsAtCarryingValue</x:v>
      </x:c>
      <x:c r="L64" s="2" t="str">
        <x:v>2019-02-26</x:v>
      </x:c>
      <x:c r="M64" s="2" t="str">
        <x:v>0000070858-19-000012</x:v>
      </x:c>
      <x:c r="N64" s="2" t="str">
        <x:v>https://www.sec.gov/Archives/edgar/data/70858/000007085819000012/bac-1231201810xk.htm</x:v>
      </x:c>
      <x:c r="O64" s="2" t="str">
        <x:v>data/raw/filings/BAC_0000070858-19-000012_bac-1231201810xk.htm</x:v>
      </x:c>
      <x:c r="P64" s="2" t="str">
        <x:v>d61347423e5230-wk-Fact-DDFAD3CC7C9D5B267A6BCE16B0D51581</x:v>
      </x:c>
      <x:c r="Q64" s="2" t="str"/>
      <x:c r="R64" s="2" t="str">
        <x:v>Latest eligible comparative presentation at the information cutoff.</x:v>
      </x:c>
      <x:c r="T64" s="12"/>
      <x:c r="U64" s="12"/>
    </x:row>
    <x:row r="65" ht="24" customHeight="1">
      <x:c r="C65" s="2" t="str">
        <x:v>BAC</x:v>
      </x:c>
      <x:c r="D65" s="2" t="str">
        <x:v>FY2017</x:v>
      </x:c>
      <x:c r="E65" s="2" t="str">
        <x:v>aoci</x:v>
      </x:c>
      <x:c r="F65" s="11" t="n">
        <x:v>-7082</x:v>
      </x:c>
      <x:c r="G65" s="2" t="str">
        <x:v>USD</x:v>
      </x:c>
      <x:c r="H65" s="2" t="str">
        <x:v>2017-01-01</x:v>
      </x:c>
      <x:c r="I65" s="2" t="str">
        <x:v>2017-12-31</x:v>
      </x:c>
      <x:c r="J65" s="2" t="str">
        <x:v>Accumulated Other Comprehensive Income (Loss), Net of Tax</x:v>
      </x:c>
      <x:c r="K65" s="2" t="str">
        <x:v>us-gaap:AccumulatedOtherComprehensiveIncomeLossNetOfTax</x:v>
      </x:c>
      <x:c r="L65" s="2" t="str">
        <x:v>2019-02-26</x:v>
      </x:c>
      <x:c r="M65" s="2" t="str">
        <x:v>0000070858-19-000012</x:v>
      </x:c>
      <x:c r="N65" s="2" t="str">
        <x:v>https://www.sec.gov/Archives/edgar/data/70858/000007085819000012/bac-1231201810xk.htm</x:v>
      </x:c>
      <x:c r="O65" s="2" t="str">
        <x:v>data/raw/filings/BAC_0000070858-19-000012_bac-1231201810xk.htm</x:v>
      </x:c>
      <x:c r="P65" s="2" t="str">
        <x:v>d61342745e3865-wk-Fact-ABFB5E957EFDEE02C05477A2FD2E9DA5</x:v>
      </x:c>
      <x:c r="Q65" s="2" t="str"/>
      <x:c r="R65" s="2" t="str">
        <x:v>Latest eligible comparative presentation at the information cutoff.</x:v>
      </x:c>
      <x:c r="T65" s="12"/>
      <x:c r="U65" s="12"/>
    </x:row>
    <x:row r="66" ht="24" customHeight="1">
      <x:c r="C66" s="2" t="str">
        <x:v>BAC</x:v>
      </x:c>
      <x:c r="D66" s="2" t="str">
        <x:v>FY2017</x:v>
      </x:c>
      <x:c r="E66" s="2" t="str">
        <x:v>nii</x:v>
      </x:c>
      <x:c r="F66" s="11" t="n">
        <x:v>45239</x:v>
      </x:c>
      <x:c r="G66" s="2" t="str">
        <x:v>USD</x:v>
      </x:c>
      <x:c r="H66" s="2" t="str">
        <x:v>2017-01-01</x:v>
      </x:c>
      <x:c r="I66" s="2" t="str">
        <x:v>2017-12-31</x:v>
      </x:c>
      <x:c r="J66" s="2" t="str">
        <x:v>Interest Income (Expense), Net</x:v>
      </x:c>
      <x:c r="K66" s="2" t="str">
        <x:v>us-gaap:InterestIncomeExpenseNet</x:v>
      </x:c>
      <x:c r="L66" s="2" t="str">
        <x:v>2020-02-19</x:v>
      </x:c>
      <x:c r="M66" s="2" t="str">
        <x:v>0000070858-20-000011</x:v>
      </x:c>
      <x:c r="N66" s="2" t="str">
        <x:v>https://www.sec.gov/Archives/edgar/data/70858/000007085820000011/bac-1231201910xk.htm</x:v>
      </x:c>
      <x:c r="O66" s="2" t="str">
        <x:v>data/raw/filings/BAC_0000070858-20-000011_bac-1231201910xk.htm</x:v>
      </x:c>
      <x:c r="P66" s="2" t="str">
        <x:v>d46541102e2754-wk-Fact-5756C03137765A7030FEFBD3CC953B60</x:v>
      </x:c>
      <x:c r="Q66" s="2" t="str"/>
      <x:c r="R66" s="2" t="str">
        <x:v>Latest eligible comparative presentation at the information cutoff.</x:v>
      </x:c>
      <x:c r="T66" s="12"/>
      <x:c r="U66" s="12"/>
    </x:row>
    <x:row r="67" ht="24" customHeight="1">
      <x:c r="C67" s="2" t="str">
        <x:v>BAC</x:v>
      </x:c>
      <x:c r="D67" s="2" t="str">
        <x:v>FY2017</x:v>
      </x:c>
      <x:c r="E67" s="2" t="str">
        <x:v>noninterest_income</x:v>
      </x:c>
      <x:c r="F67" s="11" t="n">
        <x:v>41887</x:v>
      </x:c>
      <x:c r="G67" s="2" t="str">
        <x:v>USD</x:v>
      </x:c>
      <x:c r="H67" s="2" t="str">
        <x:v>2017-01-01</x:v>
      </x:c>
      <x:c r="I67" s="2" t="str">
        <x:v>2017-12-31</x:v>
      </x:c>
      <x:c r="J67" s="2" t="str">
        <x:v>Noninterest Income</x:v>
      </x:c>
      <x:c r="K67" s="2" t="str">
        <x:v>us-gaap:NoninterestIncome</x:v>
      </x:c>
      <x:c r="L67" s="2" t="str">
        <x:v>2020-02-19</x:v>
      </x:c>
      <x:c r="M67" s="2" t="str">
        <x:v>0000070858-20-000011</x:v>
      </x:c>
      <x:c r="N67" s="2" t="str">
        <x:v>https://www.sec.gov/Archives/edgar/data/70858/000007085820000011/bac-1231201910xk.htm</x:v>
      </x:c>
      <x:c r="O67" s="2" t="str">
        <x:v>data/raw/filings/BAC_0000070858-20-000011_bac-1231201910xk.htm</x:v>
      </x:c>
      <x:c r="P67" s="2" t="str">
        <x:v>d46784416e11391-wk-Fact-491D190A022A80B0B6A4FBD3CCECD0E3</x:v>
      </x:c>
      <x:c r="Q67" s="2" t="str"/>
      <x:c r="R67" s="2" t="str">
        <x:v>Latest eligible comparative presentation at the information cutoff.</x:v>
      </x:c>
      <x:c r="T67" s="12"/>
      <x:c r="U67" s="12"/>
    </x:row>
    <x:row r="68" ht="24" customHeight="1">
      <x:c r="C68" s="2" t="str">
        <x:v>BAC</x:v>
      </x:c>
      <x:c r="D68" s="2" t="str">
        <x:v>FY2017</x:v>
      </x:c>
      <x:c r="E68" s="2" t="str">
        <x:v>revenue_reported</x:v>
      </x:c>
      <x:c r="F68" s="11" t="n">
        <x:v>87126</x:v>
      </x:c>
      <x:c r="G68" s="2" t="str">
        <x:v>USD</x:v>
      </x:c>
      <x:c r="H68" s="2" t="str">
        <x:v>2017-01-01</x:v>
      </x:c>
      <x:c r="I68" s="2" t="str">
        <x:v>2017-12-31</x:v>
      </x:c>
      <x:c r="J68" s="2" t="str">
        <x:v>Revenues</x:v>
      </x:c>
      <x:c r="K68" s="2" t="str">
        <x:v>us-gaap:Revenues</x:v>
      </x:c>
      <x:c r="L68" s="2" t="str">
        <x:v>2020-02-19</x:v>
      </x:c>
      <x:c r="M68" s="2" t="str">
        <x:v>0000070858-20-000011</x:v>
      </x:c>
      <x:c r="N68" s="2" t="str">
        <x:v>https://www.sec.gov/Archives/edgar/data/70858/000007085820000011/bac-1231201910xk.htm</x:v>
      </x:c>
      <x:c r="O68" s="2" t="str">
        <x:v>data/raw/filings/BAC_0000070858-20-000011_bac-1231201910xk.htm</x:v>
      </x:c>
      <x:c r="P68" s="2" t="str">
        <x:v>d46787216e3401-wk-Fact-48EA482584B8AE70887FCA64E4D5B51C</x:v>
      </x:c>
      <x:c r="Q68" s="2" t="str"/>
      <x:c r="R68" s="2" t="str">
        <x:v>Latest eligible comparative presentation at the information cutoff.</x:v>
      </x:c>
      <x:c r="T68" s="12"/>
      <x:c r="U68" s="12"/>
    </x:row>
    <x:row r="69" ht="24" customHeight="1">
      <x:c r="C69" s="2" t="str">
        <x:v>BAC</x:v>
      </x:c>
      <x:c r="D69" s="2" t="str">
        <x:v>FY2017</x:v>
      </x:c>
      <x:c r="E69" s="2" t="str">
        <x:v>opex</x:v>
      </x:c>
      <x:c r="F69" s="11" t="n">
        <x:v>54517</x:v>
      </x:c>
      <x:c r="G69" s="2" t="str">
        <x:v>USD</x:v>
      </x:c>
      <x:c r="H69" s="2" t="str">
        <x:v>2017-01-01</x:v>
      </x:c>
      <x:c r="I69" s="2" t="str">
        <x:v>2017-12-31</x:v>
      </x:c>
      <x:c r="J69" s="2" t="str">
        <x:v>Noninterest Expense</x:v>
      </x:c>
      <x:c r="K69" s="2" t="str">
        <x:v>us-gaap:NoninterestExpense</x:v>
      </x:c>
      <x:c r="L69" s="2" t="str">
        <x:v>2020-02-19</x:v>
      </x:c>
      <x:c r="M69" s="2" t="str">
        <x:v>0000070858-20-000011</x:v>
      </x:c>
      <x:c r="N69" s="2" t="str">
        <x:v>https://www.sec.gov/Archives/edgar/data/70858/000007085820000011/bac-1231201910xk.htm</x:v>
      </x:c>
      <x:c r="O69" s="2" t="str">
        <x:v>data/raw/filings/BAC_0000070858-20-000011_bac-1231201910xk.htm</x:v>
      </x:c>
      <x:c r="P69" s="2" t="str">
        <x:v>d46784416e3045-wk-Fact-B67C95F6ABD8D522F10FFBD3CCDE783B</x:v>
      </x:c>
      <x:c r="Q69" s="2" t="str"/>
      <x:c r="R69" s="2" t="str">
        <x:v>Latest eligible comparative presentation at the information cutoff.</x:v>
      </x:c>
      <x:c r="T69" s="12"/>
      <x:c r="U69" s="12"/>
    </x:row>
    <x:row r="70" ht="24" customHeight="1">
      <x:c r="C70" s="2" t="str">
        <x:v>BAC</x:v>
      </x:c>
      <x:c r="D70" s="2" t="str">
        <x:v>FY2017</x:v>
      </x:c>
      <x:c r="E70" s="2" t="str">
        <x:v>provision</x:v>
      </x:c>
      <x:c r="F70" s="11" t="n">
        <x:v>3396</x:v>
      </x:c>
      <x:c r="G70" s="2" t="str">
        <x:v>USD</x:v>
      </x:c>
      <x:c r="H70" s="2" t="str">
        <x:v>2017-01-01</x:v>
      </x:c>
      <x:c r="I70" s="2" t="str">
        <x:v>2017-12-31</x:v>
      </x:c>
      <x:c r="J70" s="2" t="str">
        <x:v>Provision for Loan, Lease, and Other Losses</x:v>
      </x:c>
      <x:c r="K70" s="2" t="str">
        <x:v>us-gaap:ProvisionForLoanLeaseAndOtherLosses</x:v>
      </x:c>
      <x:c r="L70" s="2" t="str">
        <x:v>2020-02-19</x:v>
      </x:c>
      <x:c r="M70" s="2" t="str">
        <x:v>0000070858-20-000011</x:v>
      </x:c>
      <x:c r="N70" s="2" t="str">
        <x:v>https://www.sec.gov/Archives/edgar/data/70858/000007085820000011/bac-1231201910xk.htm</x:v>
      </x:c>
      <x:c r="O70" s="2" t="str">
        <x:v>data/raw/filings/BAC_0000070858-20-000011_bac-1231201910xk.htm</x:v>
      </x:c>
      <x:c r="P70" s="2" t="str">
        <x:v>d46784416e2923-wk-Fact-F26CB6F0F234E369212EFBD3CD836944</x:v>
      </x:c>
      <x:c r="Q70" s="2" t="str"/>
      <x:c r="R70" s="2" t="str">
        <x:v>Latest eligible comparative presentation at the information cutoff.</x:v>
      </x:c>
      <x:c r="T70" s="12"/>
      <x:c r="U70" s="12"/>
    </x:row>
    <x:row r="71" ht="24" customHeight="1">
      <x:c r="C71" s="2" t="str">
        <x:v>BAC</x:v>
      </x:c>
      <x:c r="D71" s="2" t="str">
        <x:v>FY2017</x:v>
      </x:c>
      <x:c r="E71" s="2" t="str">
        <x:v>pretax</x:v>
      </x:c>
      <x:c r="F71" s="11" t="n">
        <x:v>29213</x:v>
      </x:c>
      <x:c r="G71" s="2" t="str">
        <x:v>USD</x:v>
      </x:c>
      <x:c r="H71" s="2" t="str">
        <x:v>2017-01-01</x:v>
      </x:c>
      <x:c r="I71" s="2" t="str">
        <x:v>2017-12-31</x:v>
      </x:c>
      <x:c r="J71" s="2" t="str">
        <x:v>Income (Loss) from Continuing Operations before Income Taxes, Noncontrolling Interest</x:v>
      </x:c>
      <x:c r="K71" s="2" t="str">
        <x:v>us-gaap:IncomeLossFromContinuingOperationsBeforeIncomeTaxesExtraordinaryItemsNoncontrollingInterest</x:v>
      </x:c>
      <x:c r="L71" s="2" t="str">
        <x:v>2020-02-19</x:v>
      </x:c>
      <x:c r="M71" s="2" t="str">
        <x:v>0000070858-20-000011</x:v>
      </x:c>
      <x:c r="N71" s="2" t="str">
        <x:v>https://www.sec.gov/Archives/edgar/data/70858/000007085820000011/bac-1231201910xk.htm</x:v>
      </x:c>
      <x:c r="O71" s="2" t="str">
        <x:v>data/raw/filings/BAC_0000070858-20-000011_bac-1231201910xk.htm</x:v>
      </x:c>
      <x:c r="P71" s="2" t="str">
        <x:v>d46787216e3421-wk-Fact-11B7414D52C07C30EA70FBD3CCE8763B</x:v>
      </x:c>
      <x:c r="Q71" s="2" t="str"/>
      <x:c r="R71" s="2" t="str">
        <x:v>Latest eligible comparative presentation at the information cutoff.</x:v>
      </x:c>
      <x:c r="T71" s="12"/>
      <x:c r="U71" s="12"/>
    </x:row>
    <x:row r="72" ht="24" customHeight="1">
      <x:c r="C72" s="2" t="str">
        <x:v>BAC</x:v>
      </x:c>
      <x:c r="D72" s="2" t="str">
        <x:v>FY2017</x:v>
      </x:c>
      <x:c r="E72" s="2" t="str">
        <x:v>tax</x:v>
      </x:c>
      <x:c r="F72" s="11" t="n">
        <x:v>10981</x:v>
      </x:c>
      <x:c r="G72" s="2" t="str">
        <x:v>USD</x:v>
      </x:c>
      <x:c r="H72" s="2" t="str">
        <x:v>2017-01-01</x:v>
      </x:c>
      <x:c r="I72" s="2" t="str">
        <x:v>2017-12-31</x:v>
      </x:c>
      <x:c r="J72" s="2" t="str">
        <x:v>Income Tax Expense (Benefit)</x:v>
      </x:c>
      <x:c r="K72" s="2" t="str">
        <x:v>us-gaap:IncomeTaxExpenseBenefit</x:v>
      </x:c>
      <x:c r="L72" s="2" t="str">
        <x:v>2020-02-19</x:v>
      </x:c>
      <x:c r="M72" s="2" t="str">
        <x:v>0000070858-20-000011</x:v>
      </x:c>
      <x:c r="N72" s="2" t="str">
        <x:v>https://www.sec.gov/Archives/edgar/data/70858/000007085820000011/bac-1231201910xk.htm</x:v>
      </x:c>
      <x:c r="O72" s="2" t="str">
        <x:v>data/raw/filings/BAC_0000070858-20-000011_bac-1231201910xk.htm</x:v>
      </x:c>
      <x:c r="P72" s="2" t="str">
        <x:v>d46720551e4478-wk-Fact-90278522073062219C8DFBD3CCE3AC33</x:v>
      </x:c>
      <x:c r="Q72" s="2" t="str"/>
      <x:c r="R72" s="2" t="str">
        <x:v>Latest eligible comparative presentation at the information cutoff.</x:v>
      </x:c>
      <x:c r="T72" s="12"/>
      <x:c r="U72" s="12"/>
    </x:row>
    <x:row r="73" ht="24" customHeight="1">
      <x:c r="C73" s="2" t="str">
        <x:v>BAC</x:v>
      </x:c>
      <x:c r="D73" s="2" t="str">
        <x:v>FY2017</x:v>
      </x:c>
      <x:c r="E73" s="2" t="str">
        <x:v>net_income</x:v>
      </x:c>
      <x:c r="F73" s="11" t="n">
        <x:v>18232</x:v>
      </x:c>
      <x:c r="G73" s="2" t="str">
        <x:v>USD</x:v>
      </x:c>
      <x:c r="H73" s="2" t="str">
        <x:v>2017-01-01</x:v>
      </x:c>
      <x:c r="I73" s="2" t="str">
        <x:v>2017-12-31</x:v>
      </x:c>
      <x:c r="J73" s="2" t="str">
        <x:v>Net Income (Loss) Attributable to Parent</x:v>
      </x:c>
      <x:c r="K73" s="2" t="str">
        <x:v>us-gaap:NetIncomeLoss</x:v>
      </x:c>
      <x:c r="L73" s="2" t="str">
        <x:v>2020-02-19</x:v>
      </x:c>
      <x:c r="M73" s="2" t="str">
        <x:v>0000070858-20-000011</x:v>
      </x:c>
      <x:c r="N73" s="2" t="str">
        <x:v>https://www.sec.gov/Archives/edgar/data/70858/000007085820000011/bac-1231201910xk.htm</x:v>
      </x:c>
      <x:c r="O73" s="2" t="str">
        <x:v>data/raw/filings/BAC_0000070858-20-000011_bac-1231201910xk.htm</x:v>
      </x:c>
      <x:c r="P73" s="2" t="str">
        <x:v>d46787216e3440-wk-Fact-FA5C22093EDB130E9279FBD3CCDF5FD2</x:v>
      </x:c>
      <x:c r="Q73" s="2" t="str"/>
      <x:c r="R73" s="2" t="str">
        <x:v>Latest eligible comparative presentation at the information cutoff.</x:v>
      </x:c>
      <x:c r="T73" s="12"/>
      <x:c r="U73" s="12"/>
    </x:row>
    <x:row r="74" ht="24" customHeight="1">
      <x:c r="C74" s="2" t="str">
        <x:v>BAC</x:v>
      </x:c>
      <x:c r="D74" s="2" t="str">
        <x:v>FY2017</x:v>
      </x:c>
      <x:c r="E74" s="2" t="str">
        <x:v>common_income</x:v>
      </x:c>
      <x:c r="F74" s="11" t="n">
        <x:v>16618</x:v>
      </x:c>
      <x:c r="G74" s="2" t="str">
        <x:v>USD</x:v>
      </x:c>
      <x:c r="H74" s="2" t="str">
        <x:v>2017-01-01</x:v>
      </x:c>
      <x:c r="I74" s="2" t="str">
        <x:v>2017-12-31</x:v>
      </x:c>
      <x:c r="J74" s="2" t="str">
        <x:v>Net Income (Loss) Available to Common Stockholders, Basic</x:v>
      </x:c>
      <x:c r="K74" s="2" t="str">
        <x:v>us-gaap:NetIncomeLossAvailableToCommonStockholdersBasic</x:v>
      </x:c>
      <x:c r="L74" s="2" t="str">
        <x:v>2020-02-19</x:v>
      </x:c>
      <x:c r="M74" s="2" t="str">
        <x:v>0000070858-20-000011</x:v>
      </x:c>
      <x:c r="N74" s="2" t="str">
        <x:v>https://www.sec.gov/Archives/edgar/data/70858/000007085820000011/bac-1231201910xk.htm</x:v>
      </x:c>
      <x:c r="O74" s="2" t="str">
        <x:v>data/raw/filings/BAC_0000070858-20-000011_bac-1231201910xk.htm</x:v>
      </x:c>
      <x:c r="P74" s="2" t="str">
        <x:v>d46677333e2348-wk-Fact-64A4916374677E32ED96FBD3CCE512FE</x:v>
      </x:c>
      <x:c r="Q74" s="2" t="str"/>
      <x:c r="R74" s="2" t="str">
        <x:v>Latest eligible comparative presentation at the information cutoff.</x:v>
      </x:c>
      <x:c r="T74" s="12"/>
      <x:c r="U74" s="12"/>
    </x:row>
    <x:row r="75" ht="24" customHeight="1">
      <x:c r="C75" s="2" t="str">
        <x:v>BAC</x:v>
      </x:c>
      <x:c r="D75" s="2" t="str">
        <x:v>FY2017</x:v>
      </x:c>
      <x:c r="E75" s="2" t="str">
        <x:v>preferred_div</x:v>
      </x:c>
      <x:c r="F75" s="11" t="str">
        <x:v>n.a.</x:v>
      </x:c>
      <x:c r="G75" s="2" t="str">
        <x:v>USDm</x:v>
      </x:c>
      <x:c r="H75" s="2" t="str">
        <x:v>2017-01-01</x:v>
      </x:c>
      <x:c r="I75" s="2" t="str">
        <x:v>2017-12-31</x:v>
      </x:c>
      <x:c r="J75" s="2" t="str">
        <x:v>Preferred dividends and other common-income adjustments</x:v>
      </x:c>
      <x:c r="K75" s="2" t="str"/>
      <x:c r="L75" s="2" t="str"/>
      <x:c r="M75" s="2" t="str"/>
      <x:c r="N75" s="2" t="str"/>
      <x:c r="O75" s="2" t="str"/>
      <x:c r="P75" s="2" t="str"/>
      <x:c r="Q75" s="2" t="str"/>
      <x:c r="R75" s="2" t="str">
        <x:v>Not reported / unavailable</x:v>
      </x:c>
      <x:c r="T75" s="12"/>
      <x:c r="U75" s="12"/>
    </x:row>
    <x:row r="76" ht="24" customHeight="1">
      <x:c r="C76" s="2" t="str">
        <x:v>BAC</x:v>
      </x:c>
      <x:c r="D76" s="2" t="str">
        <x:v>FY2017</x:v>
      </x:c>
      <x:c r="E76" s="2" t="str">
        <x:v>eps</x:v>
      </x:c>
      <x:c r="F76" s="11" t="n">
        <x:v>1.56</x:v>
      </x:c>
      <x:c r="G76" s="2" t="str">
        <x:v>USD/shares</x:v>
      </x:c>
      <x:c r="H76" s="2" t="str">
        <x:v>2017-01-01</x:v>
      </x:c>
      <x:c r="I76" s="2" t="str">
        <x:v>2017-12-31</x:v>
      </x:c>
      <x:c r="J76" s="2" t="str">
        <x:v>Earnings Per Share, Diluted</x:v>
      </x:c>
      <x:c r="K76" s="2" t="str">
        <x:v>us-gaap:EarningsPerShareDiluted</x:v>
      </x:c>
      <x:c r="L76" s="2" t="str">
        <x:v>2020-02-19</x:v>
      </x:c>
      <x:c r="M76" s="2" t="str">
        <x:v>0000070858-20-000011</x:v>
      </x:c>
      <x:c r="N76" s="2" t="str">
        <x:v>https://www.sec.gov/Archives/edgar/data/70858/000007085820000011/bac-1231201910xk.htm</x:v>
      </x:c>
      <x:c r="O76" s="2" t="str">
        <x:v>data/raw/filings/BAC_0000070858-20-000011_bac-1231201910xk.htm</x:v>
      </x:c>
      <x:c r="P76" s="2" t="str">
        <x:v>d46677333e2707-wk-Fact-637CE174EAE198690318FBD3CC86CD8A</x:v>
      </x:c>
      <x:c r="Q76" s="2" t="str"/>
      <x:c r="R76" s="2" t="str">
        <x:v>Latest eligible comparative presentation at the information cutoff.</x:v>
      </x:c>
      <x:c r="T76" s="12"/>
      <x:c r="U76" s="12"/>
    </x:row>
    <x:row r="77" ht="24" customHeight="1">
      <x:c r="C77" s="2" t="str">
        <x:v>BAC</x:v>
      </x:c>
      <x:c r="D77" s="2" t="str">
        <x:v>FY2017</x:v>
      </x:c>
      <x:c r="E77" s="2" t="str">
        <x:v>shares_diluted</x:v>
      </x:c>
      <x:c r="F77" s="11" t="n">
        <x:v>10778.4</x:v>
      </x:c>
      <x:c r="G77" s="2" t="str">
        <x:v>shares</x:v>
      </x:c>
      <x:c r="H77" s="2" t="str">
        <x:v>2017-01-01</x:v>
      </x:c>
      <x:c r="I77" s="2" t="str">
        <x:v>2017-12-31</x:v>
      </x:c>
      <x:c r="J77" s="2" t="str">
        <x:v>Weighted Average Number of Shares Outstanding, Diluted</x:v>
      </x:c>
      <x:c r="K77" s="2" t="str">
        <x:v>us-gaap:WeightedAverageNumberOfDilutedSharesOutstanding</x:v>
      </x:c>
      <x:c r="L77" s="2" t="str">
        <x:v>2020-02-19</x:v>
      </x:c>
      <x:c r="M77" s="2" t="str">
        <x:v>0000070858-20-000011</x:v>
      </x:c>
      <x:c r="N77" s="2" t="str">
        <x:v>https://www.sec.gov/Archives/edgar/data/70858/000007085820000011/bac-1231201910xk.htm</x:v>
      </x:c>
      <x:c r="O77" s="2" t="str">
        <x:v>data/raw/filings/BAC_0000070858-20-000011_bac-1231201910xk.htm</x:v>
      </x:c>
      <x:c r="P77" s="2" t="str">
        <x:v>d46677333e2643-wk-Fact-07CCF6D68E5C1A9D292BFBD3CCE3D152</x:v>
      </x:c>
      <x:c r="Q77" s="2" t="str"/>
      <x:c r="R77" s="2" t="str">
        <x:v>Latest eligible comparative presentation at the information cutoff.</x:v>
      </x:c>
      <x:c r="T77" s="12"/>
      <x:c r="U77" s="12"/>
    </x:row>
    <x:row r="78" ht="24" customHeight="1">
      <x:c r="C78" s="2" t="str">
        <x:v>BAC</x:v>
      </x:c>
      <x:c r="D78" s="2" t="str">
        <x:v>FY2017</x:v>
      </x:c>
      <x:c r="E78" s="2" t="str">
        <x:v>dps</x:v>
      </x:c>
      <x:c r="F78" s="11" t="n">
        <x:v>0.39</x:v>
      </x:c>
      <x:c r="G78" s="2" t="str">
        <x:v>USD/shares</x:v>
      </x:c>
      <x:c r="H78" s="2" t="str">
        <x:v>2017-01-01</x:v>
      </x:c>
      <x:c r="I78" s="2" t="str">
        <x:v>2017-12-31</x:v>
      </x:c>
      <x:c r="J78" s="2" t="str">
        <x:v>Dividends per common share</x:v>
      </x:c>
      <x:c r="K78" s="2" t="str">
        <x:v>us-gaap:CommonStockDividendsPerShareCashPaid</x:v>
      </x:c>
      <x:c r="L78" s="2" t="str">
        <x:v>2020-02-19</x:v>
      </x:c>
      <x:c r="M78" s="2" t="str">
        <x:v>0000070858-20-000011</x:v>
      </x:c>
      <x:c r="N78" s="2" t="str">
        <x:v>https://www.sec.gov/Archives/edgar/data/70858/000007085820000011/bac-1231201910xk.htm</x:v>
      </x:c>
      <x:c r="O78" s="2" t="str">
        <x:v>data/raw/filings/BAC_0000070858-20-000011_bac-1231201910xk.htm</x:v>
      </x:c>
      <x:c r="P78" s="2" t="str">
        <x:v>d46675938e2123-wk-Fact-E8D37641AF016C1316B1FBD3CCBB1052</x:v>
      </x:c>
      <x:c r="Q78" s="2" t="str"/>
      <x:c r="R78" s="2" t="str">
        <x:v>Exact consolidated inline XBRL context and period.</x:v>
      </x:c>
      <x:c r="T78" s="12"/>
      <x:c r="U78" s="12"/>
    </x:row>
    <x:row r="79" ht="24" customHeight="1">
      <x:c r="C79" s="2" t="str">
        <x:v>BAC</x:v>
      </x:c>
      <x:c r="D79" s="2" t="str">
        <x:v>FY2017</x:v>
      </x:c>
      <x:c r="E79" s="2" t="str">
        <x:v>dividends</x:v>
      </x:c>
      <x:c r="F79" s="11" t="str">
        <x:v>n.a.</x:v>
      </x:c>
      <x:c r="G79" s="2" t="str">
        <x:v>USDm</x:v>
      </x:c>
      <x:c r="H79" s="2" t="str">
        <x:v>2017-01-01</x:v>
      </x:c>
      <x:c r="I79" s="2" t="str">
        <x:v>2017-12-31</x:v>
      </x:c>
      <x:c r="J79" s="2" t="str">
        <x:v>Cash common dividends paid</x:v>
      </x:c>
      <x:c r="K79" s="2" t="str"/>
      <x:c r="L79" s="2" t="str"/>
      <x:c r="M79" s="2" t="str"/>
      <x:c r="N79" s="2" t="str"/>
      <x:c r="O79" s="2" t="str"/>
      <x:c r="P79" s="2" t="str"/>
      <x:c r="Q79" s="2" t="str"/>
      <x:c r="R79" s="2" t="str">
        <x:v>Not reported / unavailable</x:v>
      </x:c>
      <x:c r="T79" s="12"/>
      <x:c r="U79" s="12"/>
    </x:row>
    <x:row r="80" ht="24" customHeight="1">
      <x:c r="C80" s="2" t="str">
        <x:v>BAC</x:v>
      </x:c>
      <x:c r="D80" s="2" t="str">
        <x:v>FY2017</x:v>
      </x:c>
      <x:c r="E80" s="2" t="str">
        <x:v>buybacks</x:v>
      </x:c>
      <x:c r="F80" s="11" t="n">
        <x:v>12814</x:v>
      </x:c>
      <x:c r="G80" s="2" t="str">
        <x:v>USD</x:v>
      </x:c>
      <x:c r="H80" s="2" t="str">
        <x:v>2017-01-01</x:v>
      </x:c>
      <x:c r="I80" s="2" t="str">
        <x:v>2017-12-31</x:v>
      </x:c>
      <x:c r="J80" s="2" t="str">
        <x:v>Payments for Repurchase of Common Stock</x:v>
      </x:c>
      <x:c r="K80" s="2" t="str">
        <x:v>us-gaap:PaymentsForRepurchaseOfCommonStock</x:v>
      </x:c>
      <x:c r="L80" s="2" t="str">
        <x:v>2020-02-19</x:v>
      </x:c>
      <x:c r="M80" s="2" t="str">
        <x:v>0000070858-20-000011</x:v>
      </x:c>
      <x:c r="N80" s="2" t="str">
        <x:v>https://www.sec.gov/Archives/edgar/data/70858/000007085820000011/bac-1231201910xk.htm</x:v>
      </x:c>
      <x:c r="O80" s="2" t="str">
        <x:v>data/raw/filings/BAC_0000070858-20-000011_bac-1231201910xk.htm</x:v>
      </x:c>
      <x:c r="P80" s="2" t="str">
        <x:v>d46537876e4793-wk-Fact-15EB1E525159880C581BFBD3CBDE04ED</x:v>
      </x:c>
      <x:c r="Q80" s="2" t="str"/>
      <x:c r="R80" s="2" t="str">
        <x:v>Latest eligible comparative presentation at the information cutoff.</x:v>
      </x:c>
      <x:c r="T80" s="12"/>
      <x:c r="U80" s="12"/>
    </x:row>
    <x:row r="81" ht="24" customHeight="1">
      <x:c r="C81" s="2" t="str">
        <x:v>BAC</x:v>
      </x:c>
      <x:c r="D81" s="2" t="str">
        <x:v>FY2017</x:v>
      </x:c>
      <x:c r="E81" s="2" t="str">
        <x:v>chargeoffs</x:v>
      </x:c>
      <x:c r="F81" s="11" t="str">
        <x:v>n.a.</x:v>
      </x:c>
      <x:c r="G81" s="2" t="str">
        <x:v>USDm</x:v>
      </x:c>
      <x:c r="H81" s="2" t="str">
        <x:v>2017-01-01</x:v>
      </x:c>
      <x:c r="I81" s="2" t="str">
        <x:v>2017-12-31</x:v>
      </x:c>
      <x:c r="J81" s="2" t="str">
        <x:v>Gross loan charge-offs</x:v>
      </x:c>
      <x:c r="K81" s="2" t="str"/>
      <x:c r="L81" s="2" t="str"/>
      <x:c r="M81" s="2" t="str"/>
      <x:c r="N81" s="2" t="str"/>
      <x:c r="O81" s="2" t="str"/>
      <x:c r="P81" s="2" t="str"/>
      <x:c r="Q81" s="2" t="str"/>
      <x:c r="R81" s="2" t="str">
        <x:v>Not reported / unavailable</x:v>
      </x:c>
      <x:c r="T81" s="12"/>
      <x:c r="U81" s="12"/>
    </x:row>
    <x:row r="82" ht="24" customHeight="1">
      <x:c r="C82" s="2" t="str">
        <x:v>BAC</x:v>
      </x:c>
      <x:c r="D82" s="2" t="str">
        <x:v>FY2017</x:v>
      </x:c>
      <x:c r="E82" s="2" t="str">
        <x:v>recoveries</x:v>
      </x:c>
      <x:c r="F82" s="11" t="str">
        <x:v>n.a.</x:v>
      </x:c>
      <x:c r="G82" s="2" t="str">
        <x:v>USDm</x:v>
      </x:c>
      <x:c r="H82" s="2" t="str">
        <x:v>2017-01-01</x:v>
      </x:c>
      <x:c r="I82" s="2" t="str">
        <x:v>2017-12-31</x:v>
      </x:c>
      <x:c r="J82" s="2" t="str">
        <x:v>Loan recoveries</x:v>
      </x:c>
      <x:c r="K82" s="2" t="str"/>
      <x:c r="L82" s="2" t="str"/>
      <x:c r="M82" s="2" t="str"/>
      <x:c r="N82" s="2" t="str"/>
      <x:c r="O82" s="2" t="str"/>
      <x:c r="P82" s="2" t="str"/>
      <x:c r="Q82" s="2" t="str"/>
      <x:c r="R82" s="2" t="str">
        <x:v>Not reported / unavailable</x:v>
      </x:c>
      <x:c r="T82" s="12"/>
      <x:c r="U82" s="12"/>
    </x:row>
    <x:row r="83" ht="24" customHeight="1">
      <x:c r="C83" s="2" t="str">
        <x:v>BAC</x:v>
      </x:c>
      <x:c r="D83" s="2" t="str">
        <x:v>FY2017</x:v>
      </x:c>
      <x:c r="E83" s="2" t="str">
        <x:v>rwa</x:v>
      </x:c>
      <x:c r="F83" s="11" t="str">
        <x:v>n.a.</x:v>
      </x:c>
      <x:c r="G83" s="2" t="str">
        <x:v>USDm</x:v>
      </x:c>
      <x:c r="H83" s="2" t="str">
        <x:v>2017-01-01</x:v>
      </x:c>
      <x:c r="I83" s="2" t="str">
        <x:v>2017-12-31</x:v>
      </x:c>
      <x:c r="J83" s="2" t="str">
        <x:v>Risk-weighted assets</x:v>
      </x:c>
      <x:c r="K83" s="2" t="str"/>
      <x:c r="L83" s="2" t="str"/>
      <x:c r="M83" s="2" t="str"/>
      <x:c r="N83" s="2" t="str"/>
      <x:c r="O83" s="2" t="str"/>
      <x:c r="P83" s="2" t="str"/>
      <x:c r="Q83" s="2" t="str"/>
      <x:c r="R83" s="2" t="str">
        <x:v>Not reported / unavailable</x:v>
      </x:c>
      <x:c r="T83" s="12"/>
      <x:c r="U83" s="12"/>
    </x:row>
    <x:row r="84" ht="24" customHeight="1">
      <x:c r="C84" s="2" t="str">
        <x:v>BAC</x:v>
      </x:c>
      <x:c r="D84" s="2" t="str">
        <x:v>FY2017</x:v>
      </x:c>
      <x:c r="E84" s="2" t="str">
        <x:v>cet1_reported</x:v>
      </x:c>
      <x:c r="F84" s="11" t="str">
        <x:v>n.a.</x:v>
      </x:c>
      <x:c r="G84" s="2" t="str">
        <x:v>%</x:v>
      </x:c>
      <x:c r="H84" s="2" t="str">
        <x:v>2017-01-01</x:v>
      </x:c>
      <x:c r="I84" s="2" t="str">
        <x:v>2017-12-31</x:v>
      </x:c>
      <x:c r="J84" s="2" t="str">
        <x:v>Actual standardized CET1 ratio</x:v>
      </x:c>
      <x:c r="K84" s="2" t="str"/>
      <x:c r="L84" s="2" t="str"/>
      <x:c r="M84" s="2" t="str"/>
      <x:c r="N84" s="2" t="str"/>
      <x:c r="O84" s="2" t="str"/>
      <x:c r="P84" s="2" t="str"/>
      <x:c r="Q84" s="2" t="str"/>
      <x:c r="R84" s="2" t="str">
        <x:v>Not reported / unavailable</x:v>
      </x:c>
      <x:c r="T84" s="12"/>
      <x:c r="U84" s="12"/>
    </x:row>
    <x:row r="85" ht="24" customHeight="1">
      <x:c r="C85" s="2" t="str">
        <x:v>BAC</x:v>
      </x:c>
      <x:c r="D85" s="2" t="str">
        <x:v>FY2017</x:v>
      </x:c>
      <x:c r="E85" s="2" t="str">
        <x:v>nim_reported</x:v>
      </x:c>
      <x:c r="F85" s="11" t="str">
        <x:v>n.a.</x:v>
      </x:c>
      <x:c r="G85" s="2" t="str">
        <x:v>%</x:v>
      </x:c>
      <x:c r="H85" s="2" t="str">
        <x:v>2017-01-01</x:v>
      </x:c>
      <x:c r="I85" s="2" t="str">
        <x:v>2017-12-31</x:v>
      </x:c>
      <x:c r="J85" s="2" t="str">
        <x:v>Issuer reported net interest margin</x:v>
      </x:c>
      <x:c r="K85" s="2" t="str"/>
      <x:c r="L85" s="2" t="str"/>
      <x:c r="M85" s="2" t="str"/>
      <x:c r="N85" s="2" t="str"/>
      <x:c r="O85" s="2" t="str"/>
      <x:c r="P85" s="2" t="str"/>
      <x:c r="Q85" s="2" t="str"/>
      <x:c r="R85" s="2" t="str">
        <x:v>Not reported / unavailable</x:v>
      </x:c>
      <x:c r="T85" s="12"/>
      <x:c r="U85" s="12"/>
    </x:row>
    <x:row r="86" ht="24" customHeight="1">
      <x:c r="C86" s="2" t="str">
        <x:v>BAC</x:v>
      </x:c>
      <x:c r="D86" s="2" t="str">
        <x:v>FY2017</x:v>
      </x:c>
      <x:c r="E86" s="2" t="str">
        <x:v>bvps_reported</x:v>
      </x:c>
      <x:c r="F86" s="11" t="str">
        <x:v>n.a.</x:v>
      </x:c>
      <x:c r="G86" s="2" t="str">
        <x:v>USD/share</x:v>
      </x:c>
      <x:c r="H86" s="2" t="str">
        <x:v>2017-01-01</x:v>
      </x:c>
      <x:c r="I86" s="2" t="str">
        <x:v>2017-12-31</x:v>
      </x:c>
      <x:c r="J86" s="2" t="str">
        <x:v>Reported common book value per share</x:v>
      </x:c>
      <x:c r="K86" s="2" t="str"/>
      <x:c r="L86" s="2" t="str"/>
      <x:c r="M86" s="2" t="str"/>
      <x:c r="N86" s="2" t="str"/>
      <x:c r="O86" s="2" t="str"/>
      <x:c r="P86" s="2" t="str"/>
      <x:c r="Q86" s="2" t="str"/>
      <x:c r="R86" s="2" t="str">
        <x:v>Not reported / unavailable</x:v>
      </x:c>
      <x:c r="T86" s="12"/>
      <x:c r="U86" s="12"/>
    </x:row>
    <x:row r="87" ht="24" customHeight="1">
      <x:c r="C87" s="2" t="str">
        <x:v>BAC</x:v>
      </x:c>
      <x:c r="D87" s="2" t="str">
        <x:v>FY2017</x:v>
      </x:c>
      <x:c r="E87" s="2" t="str">
        <x:v>tbvps_reported</x:v>
      </x:c>
      <x:c r="F87" s="11" t="n">
        <x:v>16.96</x:v>
      </x:c>
      <x:c r="G87" s="2" t="str">
        <x:v>USD/shares</x:v>
      </x:c>
      <x:c r="H87" s="2" t="str">
        <x:v>2017-01-01</x:v>
      </x:c>
      <x:c r="I87" s="2" t="str">
        <x:v>2017-12-31</x:v>
      </x:c>
      <x:c r="J87" s="2" t="str">
        <x:v>Reported tangible book value per share</x:v>
      </x:c>
      <x:c r="K87" s="2" t="str">
        <x:v>Manual verified issuer table row</x:v>
      </x:c>
      <x:c r="L87" s="2" t="str">
        <x:v>2018-02-22</x:v>
      </x:c>
      <x:c r="M87" s="2" t="str">
        <x:v>0000070858-18-000009</x:v>
      </x:c>
      <x:c r="N87" s="2" t="str">
        <x:v>https://www.sec.gov/Archives/edgar/data/70858/000007085818000009/bac-1231201710xk.htm</x:v>
      </x:c>
      <x:c r="O87" s="2" t="str">
        <x:v>data/raw/filings/BAC_0000070858-18-000009_bac-1231201710xk.htm</x:v>
      </x:c>
      <x:c r="P87" s="2" t="str"/>
      <x:c r="Q87" s="2" t="str"/>
      <x:c r="R87" s="2" t="str">
        <x:v>Verified original issuer table row; same-date end balance, excluding average and regulatory minimum tables.</x:v>
      </x:c>
      <x:c r="T87" s="12"/>
      <x:c r="U87" s="12"/>
    </x:row>
    <x:row r="88" ht="24" customHeight="1">
      <x:c r="C88" s="2" t="str">
        <x:v>BAC</x:v>
      </x:c>
      <x:c r="D88" s="2" t="str">
        <x:v>FY2017</x:v>
      </x:c>
      <x:c r="E88" s="2" t="str">
        <x:v>tce_reported</x:v>
      </x:c>
      <x:c r="F88" s="11" t="str">
        <x:v>n.a.</x:v>
      </x:c>
      <x:c r="G88" s="2" t="str">
        <x:v>USDm</x:v>
      </x:c>
      <x:c r="H88" s="2" t="str">
        <x:v>2017-01-01</x:v>
      </x:c>
      <x:c r="I88" s="2" t="str">
        <x:v>2017-12-31</x:v>
      </x:c>
      <x:c r="J88" s="2" t="str">
        <x:v>Reported tangible common equity</x:v>
      </x:c>
      <x:c r="K88" s="2" t="str"/>
      <x:c r="L88" s="2" t="str"/>
      <x:c r="M88" s="2" t="str"/>
      <x:c r="N88" s="2" t="str"/>
      <x:c r="O88" s="2" t="str"/>
      <x:c r="P88" s="2" t="str"/>
      <x:c r="Q88" s="2" t="str"/>
      <x:c r="R88" s="2" t="str">
        <x:v>Not reported / unavailable</x:v>
      </x:c>
      <x:c r="T88" s="12"/>
      <x:c r="U88" s="12"/>
    </x:row>
    <x:row r="89" ht="24" customHeight="1">
      <x:c r="C89" s="2" t="str">
        <x:v>BAC</x:v>
      </x:c>
      <x:c r="D89" s="2" t="str">
        <x:v>FY2018</x:v>
      </x:c>
      <x:c r="E89" s="2" t="str">
        <x:v>assets</x:v>
      </x:c>
      <x:c r="F89" s="11" t="n">
        <x:v>2354507</x:v>
      </x:c>
      <x:c r="G89" s="2" t="str">
        <x:v>USD</x:v>
      </x:c>
      <x:c r="H89" s="2" t="str">
        <x:v>2018-01-01</x:v>
      </x:c>
      <x:c r="I89" s="2" t="str">
        <x:v>2018-12-31</x:v>
      </x:c>
      <x:c r="J89" s="2" t="str">
        <x:v>Assets</x:v>
      </x:c>
      <x:c r="K89" s="2" t="str">
        <x:v>us-gaap:Assets</x:v>
      </x:c>
      <x:c r="L89" s="2" t="str">
        <x:v>2020-02-19</x:v>
      </x:c>
      <x:c r="M89" s="2" t="str">
        <x:v>0000070858-20-000011</x:v>
      </x:c>
      <x:c r="N89" s="2" t="str">
        <x:v>https://www.sec.gov/Archives/edgar/data/70858/000007085820000011/bac-1231201910xk.htm</x:v>
      </x:c>
      <x:c r="O89" s="2" t="str">
        <x:v>data/raw/filings/BAC_0000070858-20-000011_bac-1231201910xk.htm</x:v>
      </x:c>
      <x:c r="P89" s="2" t="str">
        <x:v>d46787216e3293-wk-Fact-7F9B16A706B50CC8829DFBD3CB5CE5AA</x:v>
      </x:c>
      <x:c r="Q89" s="2" t="str"/>
      <x:c r="R89" s="2" t="str">
        <x:v>Latest eligible comparative presentation at the information cutoff.</x:v>
      </x:c>
      <x:c r="T89" s="12"/>
      <x:c r="U89" s="12"/>
    </x:row>
    <x:row r="90" ht="24" customHeight="1">
      <x:c r="C90" s="2" t="str">
        <x:v>BAC</x:v>
      </x:c>
      <x:c r="D90" s="2" t="str">
        <x:v>FY2018</x:v>
      </x:c>
      <x:c r="E90" s="2" t="str">
        <x:v>liabilities</x:v>
      </x:c>
      <x:c r="F90" s="11" t="n">
        <x:v>2089182</x:v>
      </x:c>
      <x:c r="G90" s="2" t="str">
        <x:v>USD</x:v>
      </x:c>
      <x:c r="H90" s="2" t="str">
        <x:v>2018-01-01</x:v>
      </x:c>
      <x:c r="I90" s="2" t="str">
        <x:v>2018-12-31</x:v>
      </x:c>
      <x:c r="J90" s="2" t="str">
        <x:v>Liabilities</x:v>
      </x:c>
      <x:c r="K90" s="2" t="str">
        <x:v>us-gaap:Liabilities</x:v>
      </x:c>
      <x:c r="L90" s="2" t="str">
        <x:v>2020-02-19</x:v>
      </x:c>
      <x:c r="M90" s="2" t="str">
        <x:v>0000070858-20-000011</x:v>
      </x:c>
      <x:c r="N90" s="2" t="str">
        <x:v>https://www.sec.gov/Archives/edgar/data/70858/000007085820000011/bac-1231201910xk.htm</x:v>
      </x:c>
      <x:c r="O90" s="2" t="str">
        <x:v>data/raw/filings/BAC_0000070858-20-000011_bac-1231201910xk.htm</x:v>
      </x:c>
      <x:c r="P90" s="2" t="str">
        <x:v>d46526709e3534-wk-Fact-D1CDE763A545A20ACCDFFBD3CBDBDCD9</x:v>
      </x:c>
      <x:c r="Q90" s="2" t="str"/>
      <x:c r="R90" s="2" t="str">
        <x:v>Latest eligible comparative presentation at the information cutoff.</x:v>
      </x:c>
      <x:c r="T90" s="12"/>
      <x:c r="U90" s="12"/>
    </x:row>
    <x:row r="91" ht="24" customHeight="1">
      <x:c r="C91" s="2" t="str">
        <x:v>BAC</x:v>
      </x:c>
      <x:c r="D91" s="2" t="str">
        <x:v>FY2018</x:v>
      </x:c>
      <x:c r="E91" s="2" t="str">
        <x:v>equity</x:v>
      </x:c>
      <x:c r="F91" s="11" t="n">
        <x:v>265325</x:v>
      </x:c>
      <x:c r="G91" s="2" t="str">
        <x:v>USD</x:v>
      </x:c>
      <x:c r="H91" s="2" t="str">
        <x:v>2018-01-01</x:v>
      </x:c>
      <x:c r="I91" s="2" t="str">
        <x:v>2018-12-31</x:v>
      </x:c>
      <x:c r="J91" s="2" t="str">
        <x:v>Stockholders' Equity Attributable to Parent</x:v>
      </x:c>
      <x:c r="K91" s="2" t="str">
        <x:v>us-gaap:StockholdersEquity</x:v>
      </x:c>
      <x:c r="L91" s="2" t="str">
        <x:v>2022-02-22</x:v>
      </x:c>
      <x:c r="M91" s="2" t="str">
        <x:v>0000070858-22-000062</x:v>
      </x:c>
      <x:c r="N91" s="2" t="str">
        <x:v>https://www.sec.gov/Archives/edgar/data/70858/000007085822000062/bac-20211231.htm</x:v>
      </x:c>
      <x:c r="O91" s="2" t="str">
        <x:v>data/raw/filings/BAC_0000070858-22-000062_bac-20211231.htm</x:v>
      </x:c>
      <x:c r="P91" s="2" t="str">
        <x:v>id3VybDovL2RvY3MudjEvZG9jOjA2MDY5ZmY1ZTUwOTQ4MzJiYjZlNzc5NzNkYzA3OGEwL3NlYzowNjA2OWZmNWU1MDk0ODMyYmI2ZTc3OTczZGMwNzhhMF8xNDgvZnJhZzowODBmNzJiZmM3Mzc0NDA2OTBiMThlZTg2ZTY4Y2Q1Ni90YWJsZTo4NGMzN2E2YWE5YTg0ODVmYTEwZTg1YTczNDgxMjc4MC90YWJsZXJhbmdlOjg0YzM3YTZhYTlhODQ4NWZhMTBlODVhNzM0ODEyNzgwXzg4LTEzLTEtMS0xNDUwODc_fb61a707-fa45-4604-a9c8-57284a452440</x:v>
      </x:c>
      <x:c r="Q91" s="2" t="str"/>
      <x:c r="R91" s="2" t="str">
        <x:v>Latest eligible comparative presentation at the information cutoff.</x:v>
      </x:c>
      <x:c r="T91" s="12"/>
      <x:c r="U91" s="12"/>
    </x:row>
    <x:row r="92" ht="24" customHeight="1">
      <x:c r="C92" s="2" t="str">
        <x:v>BAC</x:v>
      </x:c>
      <x:c r="D92" s="2" t="str">
        <x:v>FY2018</x:v>
      </x:c>
      <x:c r="E92" s="2" t="str">
        <x:v>preferred</x:v>
      </x:c>
      <x:c r="F92" s="11" t="str">
        <x:v>n.a.</x:v>
      </x:c>
      <x:c r="G92" s="2" t="str">
        <x:v>USDm</x:v>
      </x:c>
      <x:c r="H92" s="2" t="str">
        <x:v>2018-01-01</x:v>
      </x:c>
      <x:c r="I92" s="2" t="str">
        <x:v>2018-12-31</x:v>
      </x:c>
      <x:c r="J92" s="2" t="str">
        <x:v>Preferred equity carrying amount</x:v>
      </x:c>
      <x:c r="K92" s="2" t="str"/>
      <x:c r="L92" s="2" t="str"/>
      <x:c r="M92" s="2" t="str"/>
      <x:c r="N92" s="2" t="str"/>
      <x:c r="O92" s="2" t="str"/>
      <x:c r="P92" s="2" t="str"/>
      <x:c r="Q92" s="2" t="str"/>
      <x:c r="R92" s="2" t="str">
        <x:v>Not reported / unavailable</x:v>
      </x:c>
      <x:c r="T92" s="12"/>
      <x:c r="U92" s="12"/>
    </x:row>
    <x:row r="93" ht="24" customHeight="1">
      <x:c r="C93" s="2" t="str">
        <x:v>BAC</x:v>
      </x:c>
      <x:c r="D93" s="2" t="str">
        <x:v>FY2018</x:v>
      </x:c>
      <x:c r="E93" s="2" t="str">
        <x:v>common_equity_reported</x:v>
      </x:c>
      <x:c r="F93" s="11" t="str">
        <x:v>n.a.</x:v>
      </x:c>
      <x:c r="G93" s="2" t="str">
        <x:v>USDm</x:v>
      </x:c>
      <x:c r="H93" s="2" t="str">
        <x:v>2018-01-01</x:v>
      </x:c>
      <x:c r="I93" s="2" t="str">
        <x:v>2018-12-31</x:v>
      </x:c>
      <x:c r="J93" s="2" t="str">
        <x:v>Reported common shareholders equity</x:v>
      </x:c>
      <x:c r="K93" s="2" t="str"/>
      <x:c r="L93" s="2" t="str"/>
      <x:c r="M93" s="2" t="str"/>
      <x:c r="N93" s="2" t="str"/>
      <x:c r="O93" s="2" t="str"/>
      <x:c r="P93" s="2" t="str"/>
      <x:c r="Q93" s="2" t="str"/>
      <x:c r="R93" s="2" t="str">
        <x:v>Not reported / unavailable</x:v>
      </x:c>
      <x:c r="T93" s="12"/>
      <x:c r="U93" s="12"/>
    </x:row>
    <x:row r="94" ht="24" customHeight="1">
      <x:c r="C94" s="2" t="str">
        <x:v>BAC</x:v>
      </x:c>
      <x:c r="D94" s="2" t="str">
        <x:v>FY2018</x:v>
      </x:c>
      <x:c r="E94" s="2" t="str">
        <x:v>goodwill</x:v>
      </x:c>
      <x:c r="F94" s="11" t="n">
        <x:v>68951</x:v>
      </x:c>
      <x:c r="G94" s="2" t="str">
        <x:v>USD</x:v>
      </x:c>
      <x:c r="H94" s="2" t="str">
        <x:v>2018-01-01</x:v>
      </x:c>
      <x:c r="I94" s="2" t="str">
        <x:v>2018-12-31</x:v>
      </x:c>
      <x:c r="J94" s="2" t="str">
        <x:v>Goodwill</x:v>
      </x:c>
      <x:c r="K94" s="2" t="str">
        <x:v>us-gaap:Goodwill</x:v>
      </x:c>
      <x:c r="L94" s="2" t="str">
        <x:v>2020-02-19</x:v>
      </x:c>
      <x:c r="M94" s="2" t="str">
        <x:v>0000070858-20-000011</x:v>
      </x:c>
      <x:c r="N94" s="2" t="str">
        <x:v>https://www.sec.gov/Archives/edgar/data/70858/000007085820000011/bac-1231201910xk.htm</x:v>
      </x:c>
      <x:c r="O94" s="2" t="str">
        <x:v>data/raw/filings/BAC_0000070858-20-000011_bac-1231201910xk.htm</x:v>
      </x:c>
      <x:c r="P94" s="2" t="str">
        <x:v>d46634948e2115-wk-Fact-54A9CC02B2831E6B3070FBD3CBD37FCB</x:v>
      </x:c>
      <x:c r="Q94" s="2" t="str"/>
      <x:c r="R94" s="2" t="str">
        <x:v>Latest eligible comparative presentation at the information cutoff.</x:v>
      </x:c>
      <x:c r="T94" s="12"/>
      <x:c r="U94" s="12"/>
    </x:row>
    <x:row r="95" ht="24" customHeight="1">
      <x:c r="C95" s="2" t="str">
        <x:v>BAC</x:v>
      </x:c>
      <x:c r="D95" s="2" t="str">
        <x:v>FY2018</x:v>
      </x:c>
      <x:c r="E95" s="2" t="str">
        <x:v>intangibles</x:v>
      </x:c>
      <x:c r="F95" s="11" t="n">
        <x:v>1800</x:v>
      </x:c>
      <x:c r="G95" s="2" t="str">
        <x:v>USD</x:v>
      </x:c>
      <x:c r="H95" s="2" t="str">
        <x:v>2018-01-01</x:v>
      </x:c>
      <x:c r="I95" s="2" t="str">
        <x:v>2018-12-31</x:v>
      </x:c>
      <x:c r="J95" s="2" t="str">
        <x:v>Finite-Lived Intangible Assets, Net</x:v>
      </x:c>
      <x:c r="K95" s="2" t="str">
        <x:v>us-gaap:FiniteLivedIntangibleAssetsNet</x:v>
      </x:c>
      <x:c r="L95" s="2" t="str">
        <x:v>2020-02-19</x:v>
      </x:c>
      <x:c r="M95" s="2" t="str">
        <x:v>0000070858-20-000011</x:v>
      </x:c>
      <x:c r="N95" s="2" t="str">
        <x:v>https://www.sec.gov/Archives/edgar/data/70858/000007085820000011/bac-1231201910xk.htm</x:v>
      </x:c>
      <x:c r="O95" s="2" t="str">
        <x:v>data/raw/filings/BAC_0000070858-20-000011_bac-1231201910xk.htm</x:v>
      </x:c>
      <x:c r="P95" s="2" t="str">
        <x:v>d46634948e2167-wk-Fact-2F00C2FF89B30546EBBFFBD3CB5D0742</x:v>
      </x:c>
      <x:c r="Q95" s="2" t="str"/>
      <x:c r="R95" s="2" t="str">
        <x:v>Latest eligible comparative presentation at the information cutoff.</x:v>
      </x:c>
      <x:c r="T95" s="12"/>
      <x:c r="U95" s="12"/>
    </x:row>
    <x:row r="96" ht="24" customHeight="1">
      <x:c r="C96" s="2" t="str">
        <x:v>BAC</x:v>
      </x:c>
      <x:c r="D96" s="2" t="str">
        <x:v>FY2018</x:v>
      </x:c>
      <x:c r="E96" s="2" t="str">
        <x:v>intangibles_total</x:v>
      </x:c>
      <x:c r="F96" s="11" t="str">
        <x:v>n.a.</x:v>
      </x:c>
      <x:c r="G96" s="2" t="str">
        <x:v>USDm</x:v>
      </x:c>
      <x:c r="H96" s="2" t="str">
        <x:v>2018-01-01</x:v>
      </x:c>
      <x:c r="I96" s="2" t="str">
        <x:v>2018-12-31</x:v>
      </x:c>
      <x:c r="J96" s="2" t="str">
        <x:v>Reported goodwill and intangible assets combined</x:v>
      </x:c>
      <x:c r="K96" s="2" t="str"/>
      <x:c r="L96" s="2" t="str"/>
      <x:c r="M96" s="2" t="str"/>
      <x:c r="N96" s="2" t="str"/>
      <x:c r="O96" s="2" t="str"/>
      <x:c r="P96" s="2" t="str"/>
      <x:c r="Q96" s="2" t="str"/>
      <x:c r="R96" s="2" t="str">
        <x:v>Not reported / unavailable</x:v>
      </x:c>
      <x:c r="T96" s="12"/>
      <x:c r="U96" s="12"/>
    </x:row>
    <x:row r="97" ht="24" customHeight="1">
      <x:c r="C97" s="2" t="str">
        <x:v>BAC</x:v>
      </x:c>
      <x:c r="D97" s="2" t="str">
        <x:v>FY2018</x:v>
      </x:c>
      <x:c r="E97" s="2" t="str">
        <x:v>shares_end</x:v>
      </x:c>
      <x:c r="F97" s="11" t="n">
        <x:v>9669.28637</x:v>
      </x:c>
      <x:c r="G97" s="2" t="str">
        <x:v>shares</x:v>
      </x:c>
      <x:c r="H97" s="2" t="str">
        <x:v>2018-01-01</x:v>
      </x:c>
      <x:c r="I97" s="2" t="str">
        <x:v>2018-12-31</x:v>
      </x:c>
      <x:c r="J97" s="2" t="str">
        <x:v>Common Stock, Shares, Outstanding</x:v>
      </x:c>
      <x:c r="K97" s="2" t="str">
        <x:v>us-gaap:CommonStockSharesOutstanding</x:v>
      </x:c>
      <x:c r="L97" s="2" t="str">
        <x:v>2020-02-19</x:v>
      </x:c>
      <x:c r="M97" s="2" t="str">
        <x:v>0000070858-20-000011</x:v>
      </x:c>
      <x:c r="N97" s="2" t="str">
        <x:v>https://www.sec.gov/Archives/edgar/data/70858/000007085820000011/bac-1231201910xk.htm</x:v>
      </x:c>
      <x:c r="O97" s="2" t="str">
        <x:v>data/raw/filings/BAC_0000070858-20-000011_bac-1231201910xk.htm</x:v>
      </x:c>
      <x:c r="P97" s="2" t="str">
        <x:v>Fact-C710AA7ED08F7201A3A7FBD3C8DA2B37-wk-Fact-C710AA7ED08F7201A3A7FBD3C8DA2B37</x:v>
      </x:c>
      <x:c r="Q97" s="2" t="str"/>
      <x:c r="R97" s="2" t="str">
        <x:v>Latest eligible comparative presentation at the information cutoff.</x:v>
      </x:c>
      <x:c r="T97" s="12"/>
      <x:c r="U97" s="12"/>
    </x:row>
    <x:row r="98" ht="24" customHeight="1">
      <x:c r="C98" s="2" t="str">
        <x:v>BAC</x:v>
      </x:c>
      <x:c r="D98" s="2" t="str">
        <x:v>FY2018</x:v>
      </x:c>
      <x:c r="E98" s="2" t="str">
        <x:v>shares_issued</x:v>
      </x:c>
      <x:c r="F98" s="11" t="n">
        <x:v>9669.28637</x:v>
      </x:c>
      <x:c r="G98" s="2" t="str">
        <x:v>shares</x:v>
      </x:c>
      <x:c r="H98" s="2" t="str">
        <x:v>2018-01-01</x:v>
      </x:c>
      <x:c r="I98" s="2" t="str">
        <x:v>2018-12-31</x:v>
      </x:c>
      <x:c r="J98" s="2" t="str">
        <x:v>Common Stock, Shares, Issued</x:v>
      </x:c>
      <x:c r="K98" s="2" t="str">
        <x:v>us-gaap:CommonStockSharesIssued</x:v>
      </x:c>
      <x:c r="L98" s="2" t="str">
        <x:v>2020-02-19</x:v>
      </x:c>
      <x:c r="M98" s="2" t="str">
        <x:v>0000070858-20-000011</x:v>
      </x:c>
      <x:c r="N98" s="2" t="str">
        <x:v>https://www.sec.gov/Archives/edgar/data/70858/000007085820000011/bac-1231201910xk.htm</x:v>
      </x:c>
      <x:c r="O98" s="2" t="str">
        <x:v>data/raw/filings/BAC_0000070858-20-000011_bac-1231201910xk.htm</x:v>
      </x:c>
      <x:c r="P98" s="2" t="str">
        <x:v>Fact-595A84580F23DE00C27FFBD3C8D822C9-wk-Fact-595A84580F23DE00C27FFBD3C8D822C9</x:v>
      </x:c>
      <x:c r="Q98" s="2" t="str"/>
      <x:c r="R98" s="2" t="str">
        <x:v>Latest eligible comparative presentation at the information cutoff.</x:v>
      </x:c>
      <x:c r="T98" s="12"/>
      <x:c r="U98" s="12"/>
    </x:row>
    <x:row r="99" ht="24" customHeight="1">
      <x:c r="C99" s="2" t="str">
        <x:v>BAC</x:v>
      </x:c>
      <x:c r="D99" s="2" t="str">
        <x:v>FY2018</x:v>
      </x:c>
      <x:c r="E99" s="2" t="str">
        <x:v>shares_treasury</x:v>
      </x:c>
      <x:c r="F99" s="11" t="str">
        <x:v>n.a.</x:v>
      </x:c>
      <x:c r="G99" s="2" t="str">
        <x:v>million</x:v>
      </x:c>
      <x:c r="H99" s="2" t="str">
        <x:v>2018-01-01</x:v>
      </x:c>
      <x:c r="I99" s="2" t="str">
        <x:v>2018-12-31</x:v>
      </x:c>
      <x:c r="J99" s="2" t="str">
        <x:v>Shares Treasury</x:v>
      </x:c>
      <x:c r="K99" s="2" t="str"/>
      <x:c r="L99" s="2" t="str"/>
      <x:c r="M99" s="2" t="str"/>
      <x:c r="N99" s="2" t="str"/>
      <x:c r="O99" s="2" t="str"/>
      <x:c r="P99" s="2" t="str"/>
      <x:c r="Q99" s="2" t="str"/>
      <x:c r="R99" s="2" t="str">
        <x:v>Not reported / unavailable</x:v>
      </x:c>
      <x:c r="T99" s="12"/>
      <x:c r="U99" s="12"/>
    </x:row>
    <x:row r="100" ht="24" customHeight="1">
      <x:c r="C100" s="2" t="str">
        <x:v>BAC</x:v>
      </x:c>
      <x:c r="D100" s="2" t="str">
        <x:v>FY2018</x:v>
      </x:c>
      <x:c r="E100" s="2" t="str">
        <x:v>deposits</x:v>
      </x:c>
      <x:c r="F100" s="11" t="n">
        <x:v>1381476</x:v>
      </x:c>
      <x:c r="G100" s="2" t="str">
        <x:v>USD</x:v>
      </x:c>
      <x:c r="H100" s="2" t="str">
        <x:v>2018-01-01</x:v>
      </x:c>
      <x:c r="I100" s="2" t="str">
        <x:v>2018-12-31</x:v>
      </x:c>
      <x:c r="J100" s="2" t="str">
        <x:v>Deposits</x:v>
      </x:c>
      <x:c r="K100" s="2" t="str">
        <x:v>us-gaap:Deposits</x:v>
      </x:c>
      <x:c r="L100" s="2" t="str">
        <x:v>2020-02-19</x:v>
      </x:c>
      <x:c r="M100" s="2" t="str">
        <x:v>0000070858-20-000011</x:v>
      </x:c>
      <x:c r="N100" s="2" t="str">
        <x:v>https://www.sec.gov/Archives/edgar/data/70858/000007085820000011/bac-1231201910xk.htm</x:v>
      </x:c>
      <x:c r="O100" s="2" t="str">
        <x:v>data/raw/filings/BAC_0000070858-20-000011_bac-1231201910xk.htm</x:v>
      </x:c>
      <x:c r="P100" s="2" t="str">
        <x:v>d46526709e3188-wk-Fact-0DC2A0D98AC894AFED09FBD3CBC80675</x:v>
      </x:c>
      <x:c r="Q100" s="2" t="str"/>
      <x:c r="R100" s="2" t="str">
        <x:v>Latest eligible comparative presentation at the information cutoff.</x:v>
      </x:c>
      <x:c r="T100" s="12"/>
      <x:c r="U100" s="12"/>
    </x:row>
    <x:row r="101" ht="24" customHeight="1">
      <x:c r="C101" s="2" t="str">
        <x:v>BAC</x:v>
      </x:c>
      <x:c r="D101" s="2" t="str">
        <x:v>FY2018</x:v>
      </x:c>
      <x:c r="E101" s="2" t="str">
        <x:v>loans_gross</x:v>
      </x:c>
      <x:c r="F101" s="11" t="n">
        <x:v>946895</x:v>
      </x:c>
      <x:c r="G101" s="2" t="str">
        <x:v>USD</x:v>
      </x:c>
      <x:c r="H101" s="2" t="str">
        <x:v>2018-01-01</x:v>
      </x:c>
      <x:c r="I101" s="2" t="str">
        <x:v>2018-12-31</x:v>
      </x:c>
      <x:c r="J101" s="2" t="str">
        <x:v>Loans and Leases Receivable, Net of Deferred Income</x:v>
      </x:c>
      <x:c r="K101" s="2" t="str">
        <x:v>us-gaap:LoansAndLeasesReceivableNetOfDeferredIncome</x:v>
      </x:c>
      <x:c r="L101" s="2" t="str">
        <x:v>2020-02-19</x:v>
      </x:c>
      <x:c r="M101" s="2" t="str">
        <x:v>0000070858-20-000011</x:v>
      </x:c>
      <x:c r="N101" s="2" t="str">
        <x:v>https://www.sec.gov/Archives/edgar/data/70858/000007085820000011/bac-1231201910xk.htm</x:v>
      </x:c>
      <x:c r="O101" s="2" t="str">
        <x:v>data/raw/filings/BAC_0000070858-20-000011_bac-1231201910xk.htm</x:v>
      </x:c>
      <x:c r="P101" s="2" t="str"/>
      <x:c r="Q101" s="2" t="str"/>
      <x:c r="R101" s="2" t="str">
        <x:v>Latest eligible comparative presentation at the information cutoff.</x:v>
      </x:c>
      <x:c r="T101" s="12"/>
      <x:c r="U101" s="12"/>
    </x:row>
    <x:row r="102" ht="24" customHeight="1">
      <x:c r="C102" s="2" t="str">
        <x:v>BAC</x:v>
      </x:c>
      <x:c r="D102" s="2" t="str">
        <x:v>FY2018</x:v>
      </x:c>
      <x:c r="E102" s="2" t="str">
        <x:v>loans_net</x:v>
      </x:c>
      <x:c r="F102" s="11" t="n">
        <x:v>937294</x:v>
      </x:c>
      <x:c r="G102" s="2" t="str">
        <x:v>USD</x:v>
      </x:c>
      <x:c r="H102" s="2" t="str">
        <x:v>2018-01-01</x:v>
      </x:c>
      <x:c r="I102" s="2" t="str">
        <x:v>2018-12-31</x:v>
      </x:c>
      <x:c r="J102" s="2" t="str">
        <x:v>Loans and Leases Receivable, Net Amount</x:v>
      </x:c>
      <x:c r="K102" s="2" t="str">
        <x:v>us-gaap:LoansAndLeasesReceivableNetReportedAmount</x:v>
      </x:c>
      <x:c r="L102" s="2" t="str">
        <x:v>2020-02-19</x:v>
      </x:c>
      <x:c r="M102" s="2" t="str">
        <x:v>0000070858-20-000011</x:v>
      </x:c>
      <x:c r="N102" s="2" t="str">
        <x:v>https://www.sec.gov/Archives/edgar/data/70858/000007085820000011/bac-1231201910xk.htm</x:v>
      </x:c>
      <x:c r="O102" s="2" t="str">
        <x:v>data/raw/filings/BAC_0000070858-20-000011_bac-1231201910xk.htm</x:v>
      </x:c>
      <x:c r="P102" s="2" t="str"/>
      <x:c r="Q102" s="2" t="str"/>
      <x:c r="R102" s="2" t="str">
        <x:v>Latest eligible comparative presentation at the information cutoff.</x:v>
      </x:c>
      <x:c r="T102" s="12"/>
      <x:c r="U102" s="12"/>
    </x:row>
    <x:row r="103" ht="24" customHeight="1">
      <x:c r="C103" s="2" t="str">
        <x:v>BAC</x:v>
      </x:c>
      <x:c r="D103" s="2" t="str">
        <x:v>FY2018</x:v>
      </x:c>
      <x:c r="E103" s="2" t="str">
        <x:v>allowance</x:v>
      </x:c>
      <x:c r="F103" s="11" t="n">
        <x:v>9601</x:v>
      </x:c>
      <x:c r="G103" s="2" t="str">
        <x:v>USD</x:v>
      </x:c>
      <x:c r="H103" s="2" t="str">
        <x:v>2018-01-01</x:v>
      </x:c>
      <x:c r="I103" s="2" t="str">
        <x:v>2018-12-31</x:v>
      </x:c>
      <x:c r="J103" s="2" t="str">
        <x:v>Financing Receivable, Allowance for Credit Loss</x:v>
      </x:c>
      <x:c r="K103" s="2" t="str">
        <x:v>us-gaap:FinancingReceivableAllowanceForCreditLosses</x:v>
      </x:c>
      <x:c r="L103" s="2" t="str">
        <x:v>2022-02-22</x:v>
      </x:c>
      <x:c r="M103" s="2" t="str">
        <x:v>0000070858-22-000062</x:v>
      </x:c>
      <x:c r="N103" s="2" t="str">
        <x:v>https://www.sec.gov/Archives/edgar/data/70858/000007085822000062/bac-20211231.htm</x:v>
      </x:c>
      <x:c r="O103" s="2" t="str">
        <x:v>data/raw/filings/BAC_0000070858-22-000062_bac-20211231.htm</x:v>
      </x:c>
      <x:c r="P103" s="2" t="str">
        <x:v>id3VybDovL2RvY3MudjEvZG9jOjA2MDY5ZmY1ZTUwOTQ4MzJiYjZlNzc5NzNkYzA3OGEwL3NlYzowNjA2OWZmNWU1MDk0ODMyYmI2ZTc3OTczZGMwNzhhMF8xOTAvZnJhZzo4ODhmNzljNWQzYmQ0NDgyYmFiM2MyZjUxYTU5OTMwOS90YWJsZTo5ZThhYThkM2FhYzQ0MzYzYjc5MjBmNTA1MzJjM2JkYi90YWJsZXJhbmdlOjllOGFhOGQzYWFjNDQzNjNiNzkyMGY1MDUzMmMzYmRiXzQ5LTctMS0xLTExNTU1MA_5d1a6106-2fb7-4c9f-892e-fb485def9633</x:v>
      </x:c>
      <x:c r="Q103" s="2" t="str"/>
      <x:c r="R103" s="2" t="str">
        <x:v>Latest eligible comparative presentation at the information cutoff.</x:v>
      </x:c>
      <x:c r="T103" s="12"/>
      <x:c r="U103" s="12"/>
    </x:row>
    <x:row r="104" ht="24" customHeight="1">
      <x:c r="C104" s="2" t="str">
        <x:v>BAC</x:v>
      </x:c>
      <x:c r="D104" s="2" t="str">
        <x:v>FY2018</x:v>
      </x:c>
      <x:c r="E104" s="2" t="str">
        <x:v>nonaccrual</x:v>
      </x:c>
      <x:c r="F104" s="11" t="str">
        <x:v>n.a.</x:v>
      </x:c>
      <x:c r="G104" s="2" t="str">
        <x:v>USDm</x:v>
      </x:c>
      <x:c r="H104" s="2" t="str">
        <x:v>2018-01-01</x:v>
      </x:c>
      <x:c r="I104" s="2" t="str">
        <x:v>2018-12-31</x:v>
      </x:c>
      <x:c r="J104" s="2" t="str">
        <x:v>Nonaccrual</x:v>
      </x:c>
      <x:c r="K104" s="2" t="str"/>
      <x:c r="L104" s="2" t="str"/>
      <x:c r="M104" s="2" t="str"/>
      <x:c r="N104" s="2" t="str"/>
      <x:c r="O104" s="2" t="str"/>
      <x:c r="P104" s="2" t="str"/>
      <x:c r="Q104" s="2" t="str"/>
      <x:c r="R104" s="2" t="str">
        <x:v>Not reported / unavailable</x:v>
      </x:c>
      <x:c r="T104" s="12"/>
      <x:c r="U104" s="12"/>
    </x:row>
    <x:row r="105" ht="24" customHeight="1">
      <x:c r="C105" s="2" t="str">
        <x:v>BAC</x:v>
      </x:c>
      <x:c r="D105" s="2" t="str">
        <x:v>FY2018</x:v>
      </x:c>
      <x:c r="E105" s="2" t="str">
        <x:v>cash</x:v>
      </x:c>
      <x:c r="F105" s="11" t="n">
        <x:v>177404</x:v>
      </x:c>
      <x:c r="G105" s="2" t="str">
        <x:v>USD</x:v>
      </x:c>
      <x:c r="H105" s="2" t="str">
        <x:v>2018-01-01</x:v>
      </x:c>
      <x:c r="I105" s="2" t="str">
        <x:v>2018-12-31</x:v>
      </x:c>
      <x:c r="J105" s="2" t="str">
        <x:v>Cash and Cash Equivalents, at Carrying Value</x:v>
      </x:c>
      <x:c r="K105" s="2" t="str">
        <x:v>us-gaap:CashAndCashEquivalentsAtCarryingValue</x:v>
      </x:c>
      <x:c r="L105" s="2" t="str">
        <x:v>2020-02-19</x:v>
      </x:c>
      <x:c r="M105" s="2" t="str">
        <x:v>0000070858-20-000011</x:v>
      </x:c>
      <x:c r="N105" s="2" t="str">
        <x:v>https://www.sec.gov/Archives/edgar/data/70858/000007085820000011/bac-1231201910xk.htm</x:v>
      </x:c>
      <x:c r="O105" s="2" t="str">
        <x:v>data/raw/filings/BAC_0000070858-20-000011_bac-1231201910xk.htm</x:v>
      </x:c>
      <x:c r="P105" s="2" t="str">
        <x:v>d46526709e1986-wk-Fact-40E2E119A1C40DF53E5CFBD3CBD10913</x:v>
      </x:c>
      <x:c r="Q105" s="2" t="str"/>
      <x:c r="R105" s="2" t="str">
        <x:v>Latest eligible comparative presentation at the information cutoff.</x:v>
      </x:c>
      <x:c r="T105" s="12"/>
      <x:c r="U105" s="12"/>
    </x:row>
    <x:row r="106" ht="24" customHeight="1">
      <x:c r="C106" s="2" t="str">
        <x:v>BAC</x:v>
      </x:c>
      <x:c r="D106" s="2" t="str">
        <x:v>FY2018</x:v>
      </x:c>
      <x:c r="E106" s="2" t="str">
        <x:v>aoci</x:v>
      </x:c>
      <x:c r="F106" s="11" t="n">
        <x:v>-12211</x:v>
      </x:c>
      <x:c r="G106" s="2" t="str">
        <x:v>USD</x:v>
      </x:c>
      <x:c r="H106" s="2" t="str">
        <x:v>2018-01-01</x:v>
      </x:c>
      <x:c r="I106" s="2" t="str">
        <x:v>2018-12-31</x:v>
      </x:c>
      <x:c r="J106" s="2" t="str">
        <x:v>Accumulated Other Comprehensive Income (Loss), Net of Tax</x:v>
      </x:c>
      <x:c r="K106" s="2" t="str">
        <x:v>us-gaap:AccumulatedOtherComprehensiveIncomeLossNetOfTax</x:v>
      </x:c>
      <x:c r="L106" s="2" t="str">
        <x:v>2020-02-19</x:v>
      </x:c>
      <x:c r="M106" s="2" t="str">
        <x:v>0000070858-20-000011</x:v>
      </x:c>
      <x:c r="N106" s="2" t="str">
        <x:v>https://www.sec.gov/Archives/edgar/data/70858/000007085820000011/bac-1231201910xk.htm</x:v>
      </x:c>
      <x:c r="O106" s="2" t="str">
        <x:v>data/raw/filings/BAC_0000070858-20-000011_bac-1231201910xk.htm</x:v>
      </x:c>
      <x:c r="P106" s="2" t="str">
        <x:v>d46526709e3835-wk-Fact-328E8F9F97A1B981B4B6FBD3CBCF9081</x:v>
      </x:c>
      <x:c r="Q106" s="2" t="str"/>
      <x:c r="R106" s="2" t="str">
        <x:v>Latest eligible comparative presentation at the information cutoff.</x:v>
      </x:c>
      <x:c r="T106" s="12"/>
      <x:c r="U106" s="12"/>
    </x:row>
    <x:row r="107" ht="24" customHeight="1">
      <x:c r="C107" s="2" t="str">
        <x:v>BAC</x:v>
      </x:c>
      <x:c r="D107" s="2" t="str">
        <x:v>FY2018</x:v>
      </x:c>
      <x:c r="E107" s="2" t="str">
        <x:v>nii</x:v>
      </x:c>
      <x:c r="F107" s="11" t="n">
        <x:v>48162</x:v>
      </x:c>
      <x:c r="G107" s="2" t="str">
        <x:v>USD</x:v>
      </x:c>
      <x:c r="H107" s="2" t="str">
        <x:v>2018-01-01</x:v>
      </x:c>
      <x:c r="I107" s="2" t="str">
        <x:v>2018-12-31</x:v>
      </x:c>
      <x:c r="J107" s="2" t="str">
        <x:v>Interest Income (Expense), Net</x:v>
      </x:c>
      <x:c r="K107" s="2" t="str">
        <x:v>us-gaap:InterestIncomeExpenseNet</x:v>
      </x:c>
      <x:c r="L107" s="2" t="str">
        <x:v>2021-02-24</x:v>
      </x:c>
      <x:c r="M107" s="2" t="str">
        <x:v>0000070858-21-000023</x:v>
      </x:c>
      <x:c r="N107" s="2" t="str">
        <x:v>https://www.sec.gov/Archives/edgar/data/70858/000007085821000023/bac-20201231.htm</x:v>
      </x:c>
      <x:c r="O107" s="2" t="str">
        <x:v>data/raw/filings/BAC_0000070858-21-000023_bac-20201231.htm</x:v>
      </x:c>
      <x:c r="P107" s="2" t="str">
        <x:v>id3VybDovL2RvY3MudjEvZG9jOmE5ZGVjZGZhNTUxMzQyZmVhNzEzNTg2NGE1MTVhN2M0L3NlYzphOWRlY2RmYTU1MTM0MmZlYTcxMzU4NjRhNTE1YTdjNF8zMTAvZnJhZzo5YzEyZmRiMDFlNzA0MTU0YTlhZmRmZmQ5ODUyYWM4OS90YWJsZTplYmYxNWJiMTE3ZTM0ZWMzYmI5MGI0ZDE5YWEwOGY0NS90YWJsZXJhbmdlOmViZjE1YmIxMTdlMzRlYzNiYjkwYjRkMTlhYTA4ZjQ1XzE4LTUtMS0xLTM4ODU_ecb388e3-896d-4b93-b92c-2e6ac91b3946</x:v>
      </x:c>
      <x:c r="Q107" s="2" t="str"/>
      <x:c r="R107" s="2" t="str">
        <x:v>Latest eligible comparative presentation at the information cutoff.</x:v>
      </x:c>
      <x:c r="T107" s="12"/>
      <x:c r="U107" s="12"/>
    </x:row>
    <x:row r="108" ht="24" customHeight="1">
      <x:c r="C108" s="2" t="str">
        <x:v>BAC</x:v>
      </x:c>
      <x:c r="D108" s="2" t="str">
        <x:v>FY2018</x:v>
      </x:c>
      <x:c r="E108" s="2" t="str">
        <x:v>noninterest_income</x:v>
      </x:c>
      <x:c r="F108" s="11" t="n">
        <x:v>42858</x:v>
      </x:c>
      <x:c r="G108" s="2" t="str">
        <x:v>USD</x:v>
      </x:c>
      <x:c r="H108" s="2" t="str">
        <x:v>2018-01-01</x:v>
      </x:c>
      <x:c r="I108" s="2" t="str">
        <x:v>2018-12-31</x:v>
      </x:c>
      <x:c r="J108" s="2" t="str">
        <x:v>Noninterest Income</x:v>
      </x:c>
      <x:c r="K108" s="2" t="str">
        <x:v>us-gaap:NoninterestIncome</x:v>
      </x:c>
      <x:c r="L108" s="2" t="str">
        <x:v>2021-02-24</x:v>
      </x:c>
      <x:c r="M108" s="2" t="str">
        <x:v>0000070858-21-000023</x:v>
      </x:c>
      <x:c r="N108" s="2" t="str">
        <x:v>https://www.sec.gov/Archives/edgar/data/70858/000007085821000023/bac-20201231.htm</x:v>
      </x:c>
      <x:c r="O108" s="2" t="str">
        <x:v>data/raw/filings/BAC_0000070858-21-000023_bac-20201231.htm</x:v>
      </x:c>
      <x:c r="P108" s="2" t="str">
        <x:v>id3VybDovL2RvY3MudjEvZG9jOmE5ZGVjZGZhNTUxMzQyZmVhNzEzNTg2NGE1MTVhN2M0L3NlYzphOWRlY2RmYTU1MTM0MmZlYTcxMzU4NjRhNTE1YTdjNF80NjMvZnJhZzo2MDIxYjZhYjI0NWQ0NTUzYjlkODU1NDZmZTBkNzYyMS90YWJsZTo3YzZmZjUzOTU5NmI0NGZiOGY4YzlkMmJkNjhhNTkyOS90YWJsZXJhbmdlOjdjNmZmNTM5NTk2YjQ0ZmI4ZjhjOWQyYmQ2OGE1OTI5XzI3LTUtMS0xLTc0Njk_640e85b1-e52b-41c8-aaea-23f53a98eac2</x:v>
      </x:c>
      <x:c r="Q108" s="2" t="str"/>
      <x:c r="R108" s="2" t="str">
        <x:v>Latest eligible comparative presentation at the information cutoff.</x:v>
      </x:c>
      <x:c r="T108" s="12"/>
      <x:c r="U108" s="12"/>
    </x:row>
    <x:row r="109" ht="24" customHeight="1">
      <x:c r="C109" s="2" t="str">
        <x:v>BAC</x:v>
      </x:c>
      <x:c r="D109" s="2" t="str">
        <x:v>FY2018</x:v>
      </x:c>
      <x:c r="E109" s="2" t="str">
        <x:v>revenue_reported</x:v>
      </x:c>
      <x:c r="F109" s="11" t="n">
        <x:v>91020</x:v>
      </x:c>
      <x:c r="G109" s="2" t="str">
        <x:v>USD</x:v>
      </x:c>
      <x:c r="H109" s="2" t="str">
        <x:v>2018-01-01</x:v>
      </x:c>
      <x:c r="I109" s="2" t="str">
        <x:v>2018-12-31</x:v>
      </x:c>
      <x:c r="J109" s="2" t="str">
        <x:v>Revenues</x:v>
      </x:c>
      <x:c r="K109" s="2" t="str">
        <x:v>us-gaap:Revenues</x:v>
      </x:c>
      <x:c r="L109" s="2" t="str">
        <x:v>2021-02-24</x:v>
      </x:c>
      <x:c r="M109" s="2" t="str">
        <x:v>0000070858-21-000023</x:v>
      </x:c>
      <x:c r="N109" s="2" t="str">
        <x:v>https://www.sec.gov/Archives/edgar/data/70858/000007085821000023/bac-20201231.htm</x:v>
      </x:c>
      <x:c r="O109" s="2" t="str">
        <x:v>data/raw/filings/BAC_0000070858-21-000023_bac-20201231.htm</x:v>
      </x:c>
      <x:c r="P109" s="2" t="str">
        <x:v>id3VybDovL2RvY3MudjEvZG9jOmE5ZGVjZGZhNTUxMzQyZmVhNzEzNTg2NGE1MTVhN2M0L3NlYzphOWRlY2RmYTU1MTM0MmZlYTcxMzU4NjRhNTE1YTdjNF80NzUvZnJhZzo5N2M2ZjBhZmE3NDM0ODZjYTZkMmNlZjEzZjBjYzQ1Ni90YWJsZTo3YWI0ODkyYjU0NDQ0ZTc5YTU5NTkxOWVlZDc3YmFjMS90YWJsZXJhbmdlOjdhYjQ4OTJiNTQ0NDRlNzlhNTk1OTE5ZWVkNzdiYWMxXzE5LTUtMS0xLTA_1cfee5c1-e19e-41e7-b396-8ee3b9082cc5</x:v>
      </x:c>
      <x:c r="Q109" s="2" t="str"/>
      <x:c r="R109" s="2" t="str">
        <x:v>Latest eligible comparative presentation at the information cutoff.</x:v>
      </x:c>
      <x:c r="T109" s="12"/>
      <x:c r="U109" s="12"/>
    </x:row>
    <x:row r="110" ht="24" customHeight="1">
      <x:c r="C110" s="2" t="str">
        <x:v>BAC</x:v>
      </x:c>
      <x:c r="D110" s="2" t="str">
        <x:v>FY2018</x:v>
      </x:c>
      <x:c r="E110" s="2" t="str">
        <x:v>opex</x:v>
      </x:c>
      <x:c r="F110" s="11" t="n">
        <x:v>53154</x:v>
      </x:c>
      <x:c r="G110" s="2" t="str">
        <x:v>USD</x:v>
      </x:c>
      <x:c r="H110" s="2" t="str">
        <x:v>2018-01-01</x:v>
      </x:c>
      <x:c r="I110" s="2" t="str">
        <x:v>2018-12-31</x:v>
      </x:c>
      <x:c r="J110" s="2" t="str">
        <x:v>Noninterest Expense</x:v>
      </x:c>
      <x:c r="K110" s="2" t="str">
        <x:v>us-gaap:NoninterestExpense</x:v>
      </x:c>
      <x:c r="L110" s="2" t="str">
        <x:v>2021-02-24</x:v>
      </x:c>
      <x:c r="M110" s="2" t="str">
        <x:v>0000070858-21-000023</x:v>
      </x:c>
      <x:c r="N110" s="2" t="str">
        <x:v>https://www.sec.gov/Archives/edgar/data/70858/000007085821000023/bac-20201231.htm</x:v>
      </x:c>
      <x:c r="O110" s="2" t="str">
        <x:v>data/raw/filings/BAC_0000070858-21-000023_bac-20201231.htm</x:v>
      </x:c>
      <x:c r="P110" s="2" t="str">
        <x:v>id3VybDovL2RvY3MudjEvZG9jOmE5ZGVjZGZhNTUxMzQyZmVhNzEzNTg2NGE1MTVhN2M0L3NlYzphOWRlY2RmYTU1MTM0MmZlYTcxMzU4NjRhNTE1YTdjNF80NjMvZnJhZzo2MDIxYjZhYjI0NWQ0NTUzYjlkODU1NDZmZTBkNzYyMS90YWJsZToxMjQ2ZGRjNmFlZmY0YmFkOGY1NTkwZGVmNmZkZWU4MC90YWJsZXJhbmdlOjEyNDZkZGM2YWVmZjRiYWQ4ZjU1OTBkZWY2ZmRlZTgwXzktOS0xLTEtMA_5c9aed91-a2bd-469e-8163-971a77569f56</x:v>
      </x:c>
      <x:c r="Q110" s="2" t="str"/>
      <x:c r="R110" s="2" t="str">
        <x:v>Latest eligible comparative presentation at the information cutoff.</x:v>
      </x:c>
      <x:c r="T110" s="12"/>
      <x:c r="U110" s="12"/>
    </x:row>
    <x:row r="111" ht="24" customHeight="1">
      <x:c r="C111" s="2" t="str">
        <x:v>BAC</x:v>
      </x:c>
      <x:c r="D111" s="2" t="str">
        <x:v>FY2018</x:v>
      </x:c>
      <x:c r="E111" s="2" t="str">
        <x:v>provision</x:v>
      </x:c>
      <x:c r="F111" s="11" t="n">
        <x:v>3282</x:v>
      </x:c>
      <x:c r="G111" s="2" t="str">
        <x:v>USD</x:v>
      </x:c>
      <x:c r="H111" s="2" t="str">
        <x:v>2018-01-01</x:v>
      </x:c>
      <x:c r="I111" s="2" t="str">
        <x:v>2018-12-31</x:v>
      </x:c>
      <x:c r="J111" s="2" t="str">
        <x:v>Provision for Loan, Lease, and Other Losses</x:v>
      </x:c>
      <x:c r="K111" s="2" t="str">
        <x:v>us-gaap:ProvisionForLoanLeaseAndOtherLosses</x:v>
      </x:c>
      <x:c r="L111" s="2" t="str">
        <x:v>2020-02-19</x:v>
      </x:c>
      <x:c r="M111" s="2" t="str">
        <x:v>0000070858-20-000011</x:v>
      </x:c>
      <x:c r="N111" s="2" t="str">
        <x:v>https://www.sec.gov/Archives/edgar/data/70858/000007085820000011/bac-1231201910xk.htm</x:v>
      </x:c>
      <x:c r="O111" s="2" t="str">
        <x:v>data/raw/filings/BAC_0000070858-20-000011_bac-1231201910xk.htm</x:v>
      </x:c>
      <x:c r="P111" s="2" t="str">
        <x:v>d46784416e2904-wk-Fact-108B2BE8E6CB024038B0FBD3CD23C99B</x:v>
      </x:c>
      <x:c r="Q111" s="2" t="str"/>
      <x:c r="R111" s="2" t="str">
        <x:v>Latest eligible comparative presentation at the information cutoff.</x:v>
      </x:c>
      <x:c r="T111" s="12"/>
      <x:c r="U111" s="12"/>
    </x:row>
    <x:row r="112" ht="24" customHeight="1">
      <x:c r="C112" s="2" t="str">
        <x:v>BAC</x:v>
      </x:c>
      <x:c r="D112" s="2" t="str">
        <x:v>FY2018</x:v>
      </x:c>
      <x:c r="E112" s="2" t="str">
        <x:v>pretax</x:v>
      </x:c>
      <x:c r="F112" s="11" t="n">
        <x:v>34584</x:v>
      </x:c>
      <x:c r="G112" s="2" t="str">
        <x:v>USD</x:v>
      </x:c>
      <x:c r="H112" s="2" t="str">
        <x:v>2018-01-01</x:v>
      </x:c>
      <x:c r="I112" s="2" t="str">
        <x:v>2018-12-31</x:v>
      </x:c>
      <x:c r="J112" s="2" t="str">
        <x:v>Income (Loss) from Continuing Operations before Income Taxes, Noncontrolling Interest</x:v>
      </x:c>
      <x:c r="K112" s="2" t="str">
        <x:v>us-gaap:IncomeLossFromContinuingOperationsBeforeIncomeTaxesExtraordinaryItemsNoncontrollingInterest</x:v>
      </x:c>
      <x:c r="L112" s="2" t="str">
        <x:v>2021-02-24</x:v>
      </x:c>
      <x:c r="M112" s="2" t="str">
        <x:v>0000070858-21-000023</x:v>
      </x:c>
      <x:c r="N112" s="2" t="str">
        <x:v>https://www.sec.gov/Archives/edgar/data/70858/000007085821000023/bac-20201231.htm</x:v>
      </x:c>
      <x:c r="O112" s="2" t="str">
        <x:v>data/raw/filings/BAC_0000070858-21-000023_bac-20201231.htm</x:v>
      </x:c>
      <x:c r="P112" s="2" t="str">
        <x:v>id3VybDovL2RvY3MudjEvZG9jOmE5ZGVjZGZhNTUxMzQyZmVhNzEzNTg2NGE1MTVhN2M0L3NlYzphOWRlY2RmYTU1MTM0MmZlYTcxMzU4NjRhNTE1YTdjNF80NzUvZnJhZzo5N2M2ZjBhZmE3NDM0ODZjYTZkMmNlZjEzZjBjYzQ1Ni90YWJsZTo3YWI0ODkyYjU0NDQ0ZTc5YTU5NTkxOWVlZDc3YmFjMS90YWJsZXJhbmdlOjdhYjQ4OTJiNTQ0NDRlNzlhNTk1OTE5ZWVkNzdiYWMxXzE5LTctMS0xLTA_f61c3c85-b408-4d54-8233-7095d7ce9c3c</x:v>
      </x:c>
      <x:c r="Q112" s="2" t="str"/>
      <x:c r="R112" s="2" t="str">
        <x:v>Latest eligible comparative presentation at the information cutoff.</x:v>
      </x:c>
      <x:c r="T112" s="12"/>
      <x:c r="U112" s="12"/>
    </x:row>
    <x:row r="113" ht="24" customHeight="1">
      <x:c r="C113" s="2" t="str">
        <x:v>BAC</x:v>
      </x:c>
      <x:c r="D113" s="2" t="str">
        <x:v>FY2018</x:v>
      </x:c>
      <x:c r="E113" s="2" t="str">
        <x:v>tax</x:v>
      </x:c>
      <x:c r="F113" s="11" t="n">
        <x:v>6437</x:v>
      </x:c>
      <x:c r="G113" s="2" t="str">
        <x:v>USD</x:v>
      </x:c>
      <x:c r="H113" s="2" t="str">
        <x:v>2018-01-01</x:v>
      </x:c>
      <x:c r="I113" s="2" t="str">
        <x:v>2018-12-31</x:v>
      </x:c>
      <x:c r="J113" s="2" t="str">
        <x:v>Income Tax Expense (Benefit)</x:v>
      </x:c>
      <x:c r="K113" s="2" t="str">
        <x:v>us-gaap:IncomeTaxExpenseBenefit</x:v>
      </x:c>
      <x:c r="L113" s="2" t="str">
        <x:v>2021-02-24</x:v>
      </x:c>
      <x:c r="M113" s="2" t="str">
        <x:v>0000070858-21-000023</x:v>
      </x:c>
      <x:c r="N113" s="2" t="str">
        <x:v>https://www.sec.gov/Archives/edgar/data/70858/000007085821000023/bac-20201231.htm</x:v>
      </x:c>
      <x:c r="O113" s="2" t="str">
        <x:v>data/raw/filings/BAC_0000070858-21-000023_bac-20201231.htm</x:v>
      </x:c>
      <x:c r="P113" s="2" t="str">
        <x:v>id3VybDovL2RvY3MudjEvZG9jOmE5ZGVjZGZhNTUxMzQyZmVhNzEzNTg2NGE1MTVhN2M0L3NlYzphOWRlY2RmYTU1MTM0MmZlYTcxMzU4NjRhNTE1YTdjNF80MjcvZnJhZzpjMjgyMWNhNGNmZTA0ZTk5OTFkMTc2ZTUxZDExYmJkNy90YWJsZTphNDIyZjExMWNhN2Q0MmQyYTM0YzkwZWQ1NTVhYjk3Yy90YWJsZXJhbmdlOmE0MjJmMTExY2E3ZDQyZDJhMzRjOTBlZDU1NWFiOTdjXzE3LTktMS0xLTA_dbe7fdd6-8d17-48d2-990a-c66bfeb4192f</x:v>
      </x:c>
      <x:c r="Q113" s="2" t="str"/>
      <x:c r="R113" s="2" t="str">
        <x:v>Latest eligible comparative presentation at the information cutoff.</x:v>
      </x:c>
      <x:c r="T113" s="12"/>
      <x:c r="U113" s="12"/>
    </x:row>
    <x:row r="114" ht="24" customHeight="1">
      <x:c r="C114" s="2" t="str">
        <x:v>BAC</x:v>
      </x:c>
      <x:c r="D114" s="2" t="str">
        <x:v>FY2018</x:v>
      </x:c>
      <x:c r="E114" s="2" t="str">
        <x:v>net_income</x:v>
      </x:c>
      <x:c r="F114" s="11" t="n">
        <x:v>28147</x:v>
      </x:c>
      <x:c r="G114" s="2" t="str">
        <x:v>USD</x:v>
      </x:c>
      <x:c r="H114" s="2" t="str">
        <x:v>2018-01-01</x:v>
      </x:c>
      <x:c r="I114" s="2" t="str">
        <x:v>2018-12-31</x:v>
      </x:c>
      <x:c r="J114" s="2" t="str">
        <x:v>Net Income (Loss) Attributable to Parent</x:v>
      </x:c>
      <x:c r="K114" s="2" t="str">
        <x:v>us-gaap:NetIncomeLoss</x:v>
      </x:c>
      <x:c r="L114" s="2" t="str">
        <x:v>2021-02-24</x:v>
      </x:c>
      <x:c r="M114" s="2" t="str">
        <x:v>0000070858-21-000023</x:v>
      </x:c>
      <x:c r="N114" s="2" t="str">
        <x:v>https://www.sec.gov/Archives/edgar/data/70858/000007085821000023/bac-20201231.htm</x:v>
      </x:c>
      <x:c r="O114" s="2" t="str">
        <x:v>data/raw/filings/BAC_0000070858-21-000023_bac-20201231.htm</x:v>
      </x:c>
      <x:c r="P114" s="2" t="str">
        <x:v>id3VybDovL2RvY3MudjEvZG9jOmE5ZGVjZGZhNTUxMzQyZmVhNzEzNTg2NGE1MTVhN2M0L3NlYzphOWRlY2RmYTU1MTM0MmZlYTcxMzU4NjRhNTE1YTdjNF80NzUvZnJhZzo5N2M2ZjBhZmE3NDM0ODZjYTZkMmNlZjEzZjBjYzQ1Ni90YWJsZTo3YWI0ODkyYjU0NDQ0ZTc5YTU5NTkxOWVlZDc3YmFjMS90YWJsZXJhbmdlOjdhYjQ4OTJiNTQ0NDRlNzlhNTk1OTE5ZWVkNzdiYWMxXzE5LTktMS0xLTA_3b39a3d9-6031-41be-a471-cdea6241176d</x:v>
      </x:c>
      <x:c r="Q114" s="2" t="str"/>
      <x:c r="R114" s="2" t="str">
        <x:v>Latest eligible comparative presentation at the information cutoff.</x:v>
      </x:c>
      <x:c r="T114" s="12"/>
      <x:c r="U114" s="12"/>
    </x:row>
    <x:row r="115" ht="24" customHeight="1">
      <x:c r="C115" s="2" t="str">
        <x:v>BAC</x:v>
      </x:c>
      <x:c r="D115" s="2" t="str">
        <x:v>FY2018</x:v>
      </x:c>
      <x:c r="E115" s="2" t="str">
        <x:v>common_income</x:v>
      </x:c>
      <x:c r="F115" s="11" t="n">
        <x:v>26696</x:v>
      </x:c>
      <x:c r="G115" s="2" t="str">
        <x:v>USD</x:v>
      </x:c>
      <x:c r="H115" s="2" t="str">
        <x:v>2018-01-01</x:v>
      </x:c>
      <x:c r="I115" s="2" t="str">
        <x:v>2018-12-31</x:v>
      </x:c>
      <x:c r="J115" s="2" t="str">
        <x:v>Net Income (Loss) Available to Common Stockholders, Basic</x:v>
      </x:c>
      <x:c r="K115" s="2" t="str">
        <x:v>us-gaap:NetIncomeLossAvailableToCommonStockholdersBasic</x:v>
      </x:c>
      <x:c r="L115" s="2" t="str">
        <x:v>2021-02-24</x:v>
      </x:c>
      <x:c r="M115" s="2" t="str">
        <x:v>0000070858-21-000023</x:v>
      </x:c>
      <x:c r="N115" s="2" t="str">
        <x:v>https://www.sec.gov/Archives/edgar/data/70858/000007085821000023/bac-20201231.htm</x:v>
      </x:c>
      <x:c r="O115" s="2" t="str">
        <x:v>data/raw/filings/BAC_0000070858-21-000023_bac-20201231.htm</x:v>
      </x:c>
      <x:c r="P115" s="2" t="str">
        <x:v>id3VybDovL2RvY3MudjEvZG9jOmE5ZGVjZGZhNTUxMzQyZmVhNzEzNTg2NGE1MTVhN2M0L3NlYzphOWRlY2RmYTU1MTM0MmZlYTcxMzU4NjRhNTE1YTdjNF8zOTcvZnJhZzozMTdkYWM1OWJmNWU0MGRlYTQzYWMyM2MzYWFiYWM2NS90YWJsZToyZmJkZDlhMTRhYzE0MDlmYThjYjNmMDkxNjQxOGM5Ny90YWJsZXJhbmdlOjJmYmRkOWExNGFjMTQwOWZhOGNiM2YwOTE2NDE4Yzk3XzE0LTExLTEtMS0w_0e5e4160-1df5-45e0-859d-7d9add508bd6</x:v>
      </x:c>
      <x:c r="Q115" s="2" t="str"/>
      <x:c r="R115" s="2" t="str">
        <x:v>Latest eligible comparative presentation at the information cutoff.</x:v>
      </x:c>
      <x:c r="T115" s="12"/>
      <x:c r="U115" s="12"/>
    </x:row>
    <x:row r="116" ht="24" customHeight="1">
      <x:c r="C116" s="2" t="str">
        <x:v>BAC</x:v>
      </x:c>
      <x:c r="D116" s="2" t="str">
        <x:v>FY2018</x:v>
      </x:c>
      <x:c r="E116" s="2" t="str">
        <x:v>preferred_div</x:v>
      </x:c>
      <x:c r="F116" s="11" t="str">
        <x:v>n.a.</x:v>
      </x:c>
      <x:c r="G116" s="2" t="str">
        <x:v>USDm</x:v>
      </x:c>
      <x:c r="H116" s="2" t="str">
        <x:v>2018-01-01</x:v>
      </x:c>
      <x:c r="I116" s="2" t="str">
        <x:v>2018-12-31</x:v>
      </x:c>
      <x:c r="J116" s="2" t="str">
        <x:v>Preferred dividends and other common-income adjustments</x:v>
      </x:c>
      <x:c r="K116" s="2" t="str"/>
      <x:c r="L116" s="2" t="str"/>
      <x:c r="M116" s="2" t="str"/>
      <x:c r="N116" s="2" t="str"/>
      <x:c r="O116" s="2" t="str"/>
      <x:c r="P116" s="2" t="str"/>
      <x:c r="Q116" s="2" t="str"/>
      <x:c r="R116" s="2" t="str">
        <x:v>Not reported / unavailable</x:v>
      </x:c>
      <x:c r="T116" s="12"/>
      <x:c r="U116" s="12"/>
    </x:row>
    <x:row r="117" ht="24" customHeight="1">
      <x:c r="C117" s="2" t="str">
        <x:v>BAC</x:v>
      </x:c>
      <x:c r="D117" s="2" t="str">
        <x:v>FY2018</x:v>
      </x:c>
      <x:c r="E117" s="2" t="str">
        <x:v>eps</x:v>
      </x:c>
      <x:c r="F117" s="11" t="n">
        <x:v>2.61</x:v>
      </x:c>
      <x:c r="G117" s="2" t="str">
        <x:v>USD/shares</x:v>
      </x:c>
      <x:c r="H117" s="2" t="str">
        <x:v>2018-01-01</x:v>
      </x:c>
      <x:c r="I117" s="2" t="str">
        <x:v>2018-12-31</x:v>
      </x:c>
      <x:c r="J117" s="2" t="str">
        <x:v>Earnings Per Share, Diluted</x:v>
      </x:c>
      <x:c r="K117" s="2" t="str">
        <x:v>us-gaap:EarningsPerShareDiluted</x:v>
      </x:c>
      <x:c r="L117" s="2" t="str">
        <x:v>2021-02-24</x:v>
      </x:c>
      <x:c r="M117" s="2" t="str">
        <x:v>0000070858-21-000023</x:v>
      </x:c>
      <x:c r="N117" s="2" t="str">
        <x:v>https://www.sec.gov/Archives/edgar/data/70858/000007085821000023/bac-20201231.htm</x:v>
      </x:c>
      <x:c r="O117" s="2" t="str">
        <x:v>data/raw/filings/BAC_0000070858-21-000023_bac-20201231.htm</x:v>
      </x:c>
      <x:c r="P117" s="2" t="str">
        <x:v>id3VybDovL2RvY3MudjEvZG9jOmE5ZGVjZGZhNTUxMzQyZmVhNzEzNTg2NGE1MTVhN2M0L3NlYzphOWRlY2RmYTU1MTM0MmZlYTcxMzU4NjRhNTE1YTdjNF8zOTcvZnJhZzozMTdkYWM1OWJmNWU0MGRlYTQzYWMyM2MzYWFiYWM2NS90YWJsZToyZmJkZDlhMTRhYzE0MDlmYThjYjNmMDkxNjQxOGM5Ny90YWJsZXJhbmdlOjJmYmRkOWExNGFjMTQwOWZhOGNiM2YwOTE2NDE4Yzk3XzIwLTExLTEtMS0w_cbfa7b8e-eab4-444f-aa10-2645567bd63e</x:v>
      </x:c>
      <x:c r="Q117" s="2" t="str"/>
      <x:c r="R117" s="2" t="str">
        <x:v>Latest eligible comparative presentation at the information cutoff.</x:v>
      </x:c>
      <x:c r="T117" s="12"/>
      <x:c r="U117" s="12"/>
    </x:row>
    <x:row r="118" ht="24" customHeight="1">
      <x:c r="C118" s="2" t="str">
        <x:v>BAC</x:v>
      </x:c>
      <x:c r="D118" s="2" t="str">
        <x:v>FY2018</x:v>
      </x:c>
      <x:c r="E118" s="2" t="str">
        <x:v>shares_diluted</x:v>
      </x:c>
      <x:c r="F118" s="11" t="n">
        <x:v>10236.9</x:v>
      </x:c>
      <x:c r="G118" s="2" t="str">
        <x:v>shares</x:v>
      </x:c>
      <x:c r="H118" s="2" t="str">
        <x:v>2018-01-01</x:v>
      </x:c>
      <x:c r="I118" s="2" t="str">
        <x:v>2018-12-31</x:v>
      </x:c>
      <x:c r="J118" s="2" t="str">
        <x:v>Weighted Average Number of Shares Outstanding, Diluted</x:v>
      </x:c>
      <x:c r="K118" s="2" t="str">
        <x:v>us-gaap:WeightedAverageNumberOfDilutedSharesOutstanding</x:v>
      </x:c>
      <x:c r="L118" s="2" t="str">
        <x:v>2021-02-24</x:v>
      </x:c>
      <x:c r="M118" s="2" t="str">
        <x:v>0000070858-21-000023</x:v>
      </x:c>
      <x:c r="N118" s="2" t="str">
        <x:v>https://www.sec.gov/Archives/edgar/data/70858/000007085821000023/bac-20201231.htm</x:v>
      </x:c>
      <x:c r="O118" s="2" t="str">
        <x:v>data/raw/filings/BAC_0000070858-21-000023_bac-20201231.htm</x:v>
      </x:c>
      <x:c r="P118" s="2" t="str">
        <x:v>id3VybDovL2RvY3MudjEvZG9jOmE5ZGVjZGZhNTUxMzQyZmVhNzEzNTg2NGE1MTVhN2M0L3NlYzphOWRlY2RmYTU1MTM0MmZlYTcxMzU4NjRhNTE1YTdjNF8zOTcvZnJhZzozMTdkYWM1OWJmNWU0MGRlYTQzYWMyM2MzYWFiYWM2NS90YWJsZToyZmJkZDlhMTRhYzE0MDlmYThjYjNmMDkxNjQxOGM5Ny90YWJsZXJhbmdlOjJmYmRkOWExNGFjMTQwOWZhOGNiM2YwOTE2NDE4Yzk3XzE5LTExLTEtMS0w_52b7714e-0285-463b-baac-f4bb8a814315</x:v>
      </x:c>
      <x:c r="Q118" s="2" t="str"/>
      <x:c r="R118" s="2" t="str">
        <x:v>Latest eligible comparative presentation at the information cutoff.</x:v>
      </x:c>
      <x:c r="T118" s="12"/>
      <x:c r="U118" s="12"/>
    </x:row>
    <x:row r="119" ht="24" customHeight="1">
      <x:c r="C119" s="2" t="str">
        <x:v>BAC</x:v>
      </x:c>
      <x:c r="D119" s="2" t="str">
        <x:v>FY2018</x:v>
      </x:c>
      <x:c r="E119" s="2" t="str">
        <x:v>dps</x:v>
      </x:c>
      <x:c r="F119" s="11" t="n">
        <x:v>0.54</x:v>
      </x:c>
      <x:c r="G119" s="2" t="str">
        <x:v>USD/shares</x:v>
      </x:c>
      <x:c r="H119" s="2" t="str">
        <x:v>2018-01-01</x:v>
      </x:c>
      <x:c r="I119" s="2" t="str">
        <x:v>2018-12-31</x:v>
      </x:c>
      <x:c r="J119" s="2" t="str">
        <x:v>Dividends per common share</x:v>
      </x:c>
      <x:c r="K119" s="2" t="str">
        <x:v>us-gaap:CommonStockDividendsPerShareCashPaid</x:v>
      </x:c>
      <x:c r="L119" s="2" t="str">
        <x:v>2021-02-24</x:v>
      </x:c>
      <x:c r="M119" s="2" t="str">
        <x:v>0000070858-21-000023</x:v>
      </x:c>
      <x:c r="N119" s="2" t="str">
        <x:v>https://www.sec.gov/Archives/edgar/data/70858/000007085821000023/bac-20201231.htm</x:v>
      </x:c>
      <x:c r="O119" s="2" t="str">
        <x:v>data/raw/filings/BAC_0000070858-21-000023_bac-20201231.htm</x:v>
      </x:c>
      <x:c r="P119" s="2" t="str">
        <x:v>id3VybDovL2RvY3MudjEvZG9jOmE5ZGVjZGZhNTUxMzQyZmVhNzEzNTg2NGE1MTVhN2M0L3NlYzphOWRlY2RmYTU1MTM0MmZlYTcxMzU4NjRhNTE1YTdjNF8zOTEvZnJhZzowMDcxMTk0ZGU4NjM0YzkyYWZlZWE4YzQzOTk3MzNiYi90ZXh0cmVnaW9uOjAwNzExOTRkZTg2MzRjOTJhZmVlYThjNDM5OTczM2JiXzkzNDU4NDg4Mzg1NTU_fe53bc4b-8017-472b-a388-00e5b5b21333</x:v>
      </x:c>
      <x:c r="Q119" s="2" t="str"/>
      <x:c r="R119" s="2" t="str">
        <x:v>Exact consolidated inline XBRL context and period.</x:v>
      </x:c>
      <x:c r="T119" s="12"/>
      <x:c r="U119" s="12"/>
    </x:row>
    <x:row r="120" ht="24" customHeight="1">
      <x:c r="C120" s="2" t="str">
        <x:v>BAC</x:v>
      </x:c>
      <x:c r="D120" s="2" t="str">
        <x:v>FY2018</x:v>
      </x:c>
      <x:c r="E120" s="2" t="str">
        <x:v>dividends</x:v>
      </x:c>
      <x:c r="F120" s="11" t="str">
        <x:v>n.a.</x:v>
      </x:c>
      <x:c r="G120" s="2" t="str">
        <x:v>USDm</x:v>
      </x:c>
      <x:c r="H120" s="2" t="str">
        <x:v>2018-01-01</x:v>
      </x:c>
      <x:c r="I120" s="2" t="str">
        <x:v>2018-12-31</x:v>
      </x:c>
      <x:c r="J120" s="2" t="str">
        <x:v>Cash common dividends paid</x:v>
      </x:c>
      <x:c r="K120" s="2" t="str"/>
      <x:c r="L120" s="2" t="str"/>
      <x:c r="M120" s="2" t="str"/>
      <x:c r="N120" s="2" t="str"/>
      <x:c r="O120" s="2" t="str"/>
      <x:c r="P120" s="2" t="str"/>
      <x:c r="Q120" s="2" t="str"/>
      <x:c r="R120" s="2" t="str">
        <x:v>Not reported / unavailable</x:v>
      </x:c>
      <x:c r="T120" s="12"/>
      <x:c r="U120" s="12"/>
    </x:row>
    <x:row r="121" ht="24" customHeight="1">
      <x:c r="C121" s="2" t="str">
        <x:v>BAC</x:v>
      </x:c>
      <x:c r="D121" s="2" t="str">
        <x:v>FY2018</x:v>
      </x:c>
      <x:c r="E121" s="2" t="str">
        <x:v>buybacks</x:v>
      </x:c>
      <x:c r="F121" s="11" t="n">
        <x:v>20094</x:v>
      </x:c>
      <x:c r="G121" s="2" t="str">
        <x:v>USD</x:v>
      </x:c>
      <x:c r="H121" s="2" t="str">
        <x:v>2018-01-01</x:v>
      </x:c>
      <x:c r="I121" s="2" t="str">
        <x:v>2018-12-31</x:v>
      </x:c>
      <x:c r="J121" s="2" t="str">
        <x:v>Payments for Repurchase of Common Stock</x:v>
      </x:c>
      <x:c r="K121" s="2" t="str">
        <x:v>us-gaap:PaymentsForRepurchaseOfCommonStock</x:v>
      </x:c>
      <x:c r="L121" s="2" t="str">
        <x:v>2021-02-24</x:v>
      </x:c>
      <x:c r="M121" s="2" t="str">
        <x:v>0000070858-21-000023</x:v>
      </x:c>
      <x:c r="N121" s="2" t="str">
        <x:v>https://www.sec.gov/Archives/edgar/data/70858/000007085821000023/bac-20201231.htm</x:v>
      </x:c>
      <x:c r="O121" s="2" t="str">
        <x:v>data/raw/filings/BAC_0000070858-21-000023_bac-20201231.htm</x:v>
      </x:c>
      <x:c r="P121" s="2" t="str">
        <x:v>id3VybDovL2RvY3MudjEvZG9jOmE5ZGVjZGZhNTUxMzQyZmVhNzEzNTg2NGE1MTVhN2M0L3NlYzphOWRlY2RmYTU1MTM0MmZlYTcxMzU4NjRhNTE1YTdjNF8yOTgvZnJhZzowMTEwNjYxOGI3MDY0NjllOTc4NTNkNWY0NDRiYWViOC90YWJsZTphMjQ3ZmNmMzBlY2E0YTU0YTU0NDFkYjk3MjU5NTA0NS90YWJsZXJhbmdlOmEyNDdmY2YzMGVjYTRhNTRhNTQ0MWRiOTcyNTk1MDQ1XzU0LTUtMS0xLTA_fc92f7b0-f180-4df4-8551-4a3d52dc4a75</x:v>
      </x:c>
      <x:c r="Q121" s="2" t="str"/>
      <x:c r="R121" s="2" t="str">
        <x:v>Latest eligible comparative presentation at the information cutoff.</x:v>
      </x:c>
      <x:c r="T121" s="12"/>
      <x:c r="U121" s="12"/>
    </x:row>
    <x:row r="122" ht="24" customHeight="1">
      <x:c r="C122" s="2" t="str">
        <x:v>BAC</x:v>
      </x:c>
      <x:c r="D122" s="2" t="str">
        <x:v>FY2018</x:v>
      </x:c>
      <x:c r="E122" s="2" t="str">
        <x:v>chargeoffs</x:v>
      </x:c>
      <x:c r="F122" s="11" t="str">
        <x:v>n.a.</x:v>
      </x:c>
      <x:c r="G122" s="2" t="str">
        <x:v>USDm</x:v>
      </x:c>
      <x:c r="H122" s="2" t="str">
        <x:v>2018-01-01</x:v>
      </x:c>
      <x:c r="I122" s="2" t="str">
        <x:v>2018-12-31</x:v>
      </x:c>
      <x:c r="J122" s="2" t="str">
        <x:v>Gross loan charge-offs</x:v>
      </x:c>
      <x:c r="K122" s="2" t="str"/>
      <x:c r="L122" s="2" t="str"/>
      <x:c r="M122" s="2" t="str"/>
      <x:c r="N122" s="2" t="str"/>
      <x:c r="O122" s="2" t="str"/>
      <x:c r="P122" s="2" t="str"/>
      <x:c r="Q122" s="2" t="str"/>
      <x:c r="R122" s="2" t="str">
        <x:v>Not reported / unavailable</x:v>
      </x:c>
      <x:c r="T122" s="12"/>
      <x:c r="U122" s="12"/>
    </x:row>
    <x:row r="123" ht="24" customHeight="1">
      <x:c r="C123" s="2" t="str">
        <x:v>BAC</x:v>
      </x:c>
      <x:c r="D123" s="2" t="str">
        <x:v>FY2018</x:v>
      </x:c>
      <x:c r="E123" s="2" t="str">
        <x:v>recoveries</x:v>
      </x:c>
      <x:c r="F123" s="11" t="str">
        <x:v>n.a.</x:v>
      </x:c>
      <x:c r="G123" s="2" t="str">
        <x:v>USDm</x:v>
      </x:c>
      <x:c r="H123" s="2" t="str">
        <x:v>2018-01-01</x:v>
      </x:c>
      <x:c r="I123" s="2" t="str">
        <x:v>2018-12-31</x:v>
      </x:c>
      <x:c r="J123" s="2" t="str">
        <x:v>Loan recoveries</x:v>
      </x:c>
      <x:c r="K123" s="2" t="str"/>
      <x:c r="L123" s="2" t="str"/>
      <x:c r="M123" s="2" t="str"/>
      <x:c r="N123" s="2" t="str"/>
      <x:c r="O123" s="2" t="str"/>
      <x:c r="P123" s="2" t="str"/>
      <x:c r="Q123" s="2" t="str"/>
      <x:c r="R123" s="2" t="str">
        <x:v>Not reported / unavailable</x:v>
      </x:c>
      <x:c r="T123" s="12"/>
      <x:c r="U123" s="12"/>
    </x:row>
    <x:row r="124" ht="24" customHeight="1">
      <x:c r="C124" s="2" t="str">
        <x:v>BAC</x:v>
      </x:c>
      <x:c r="D124" s="2" t="str">
        <x:v>FY2018</x:v>
      </x:c>
      <x:c r="E124" s="2" t="str">
        <x:v>rwa</x:v>
      </x:c>
      <x:c r="F124" s="11" t="str">
        <x:v>n.a.</x:v>
      </x:c>
      <x:c r="G124" s="2" t="str">
        <x:v>USDm</x:v>
      </x:c>
      <x:c r="H124" s="2" t="str">
        <x:v>2018-01-01</x:v>
      </x:c>
      <x:c r="I124" s="2" t="str">
        <x:v>2018-12-31</x:v>
      </x:c>
      <x:c r="J124" s="2" t="str">
        <x:v>Risk-weighted assets</x:v>
      </x:c>
      <x:c r="K124" s="2" t="str"/>
      <x:c r="L124" s="2" t="str"/>
      <x:c r="M124" s="2" t="str"/>
      <x:c r="N124" s="2" t="str"/>
      <x:c r="O124" s="2" t="str"/>
      <x:c r="P124" s="2" t="str"/>
      <x:c r="Q124" s="2" t="str"/>
      <x:c r="R124" s="2" t="str">
        <x:v>Not reported / unavailable</x:v>
      </x:c>
      <x:c r="T124" s="12"/>
      <x:c r="U124" s="12"/>
    </x:row>
    <x:row r="125" ht="24" customHeight="1">
      <x:c r="C125" s="2" t="str">
        <x:v>BAC</x:v>
      </x:c>
      <x:c r="D125" s="2" t="str">
        <x:v>FY2018</x:v>
      </x:c>
      <x:c r="E125" s="2" t="str">
        <x:v>cet1_reported</x:v>
      </x:c>
      <x:c r="F125" s="11" t="str">
        <x:v>n.a.</x:v>
      </x:c>
      <x:c r="G125" s="2" t="str">
        <x:v>%</x:v>
      </x:c>
      <x:c r="H125" s="2" t="str">
        <x:v>2018-01-01</x:v>
      </x:c>
      <x:c r="I125" s="2" t="str">
        <x:v>2018-12-31</x:v>
      </x:c>
      <x:c r="J125" s="2" t="str">
        <x:v>Actual standardized CET1 ratio</x:v>
      </x:c>
      <x:c r="K125" s="2" t="str"/>
      <x:c r="L125" s="2" t="str"/>
      <x:c r="M125" s="2" t="str"/>
      <x:c r="N125" s="2" t="str"/>
      <x:c r="O125" s="2" t="str"/>
      <x:c r="P125" s="2" t="str"/>
      <x:c r="Q125" s="2" t="str"/>
      <x:c r="R125" s="2" t="str">
        <x:v>Not reported / unavailable</x:v>
      </x:c>
      <x:c r="T125" s="12"/>
      <x:c r="U125" s="12"/>
    </x:row>
    <x:row r="126" ht="24" customHeight="1">
      <x:c r="C126" s="2" t="str">
        <x:v>BAC</x:v>
      </x:c>
      <x:c r="D126" s="2" t="str">
        <x:v>FY2018</x:v>
      </x:c>
      <x:c r="E126" s="2" t="str">
        <x:v>nim_reported</x:v>
      </x:c>
      <x:c r="F126" s="11" t="str">
        <x:v>n.a.</x:v>
      </x:c>
      <x:c r="G126" s="2" t="str">
        <x:v>%</x:v>
      </x:c>
      <x:c r="H126" s="2" t="str">
        <x:v>2018-01-01</x:v>
      </x:c>
      <x:c r="I126" s="2" t="str">
        <x:v>2018-12-31</x:v>
      </x:c>
      <x:c r="J126" s="2" t="str">
        <x:v>Issuer reported net interest margin</x:v>
      </x:c>
      <x:c r="K126" s="2" t="str"/>
      <x:c r="L126" s="2" t="str"/>
      <x:c r="M126" s="2" t="str"/>
      <x:c r="N126" s="2" t="str"/>
      <x:c r="O126" s="2" t="str"/>
      <x:c r="P126" s="2" t="str"/>
      <x:c r="Q126" s="2" t="str"/>
      <x:c r="R126" s="2" t="str">
        <x:v>Not reported / unavailable</x:v>
      </x:c>
      <x:c r="T126" s="12"/>
      <x:c r="U126" s="12"/>
    </x:row>
    <x:row r="127" ht="24" customHeight="1">
      <x:c r="C127" s="2" t="str">
        <x:v>BAC</x:v>
      </x:c>
      <x:c r="D127" s="2" t="str">
        <x:v>FY2018</x:v>
      </x:c>
      <x:c r="E127" s="2" t="str">
        <x:v>bvps_reported</x:v>
      </x:c>
      <x:c r="F127" s="11" t="str">
        <x:v>n.a.</x:v>
      </x:c>
      <x:c r="G127" s="2" t="str">
        <x:v>USD/share</x:v>
      </x:c>
      <x:c r="H127" s="2" t="str">
        <x:v>2018-01-01</x:v>
      </x:c>
      <x:c r="I127" s="2" t="str">
        <x:v>2018-12-31</x:v>
      </x:c>
      <x:c r="J127" s="2" t="str">
        <x:v>Reported common book value per share</x:v>
      </x:c>
      <x:c r="K127" s="2" t="str"/>
      <x:c r="L127" s="2" t="str"/>
      <x:c r="M127" s="2" t="str"/>
      <x:c r="N127" s="2" t="str"/>
      <x:c r="O127" s="2" t="str"/>
      <x:c r="P127" s="2" t="str"/>
      <x:c r="Q127" s="2" t="str"/>
      <x:c r="R127" s="2" t="str">
        <x:v>Not reported / unavailable</x:v>
      </x:c>
      <x:c r="T127" s="12"/>
      <x:c r="U127" s="12"/>
    </x:row>
    <x:row r="128" ht="24" customHeight="1">
      <x:c r="C128" s="2" t="str">
        <x:v>BAC</x:v>
      </x:c>
      <x:c r="D128" s="2" t="str">
        <x:v>FY2018</x:v>
      </x:c>
      <x:c r="E128" s="2" t="str">
        <x:v>tbvps_reported</x:v>
      </x:c>
      <x:c r="F128" s="11" t="n">
        <x:v>17.91</x:v>
      </x:c>
      <x:c r="G128" s="2" t="str">
        <x:v>USD/shares</x:v>
      </x:c>
      <x:c r="H128" s="2" t="str">
        <x:v>2018-01-01</x:v>
      </x:c>
      <x:c r="I128" s="2" t="str">
        <x:v>2018-12-31</x:v>
      </x:c>
      <x:c r="J128" s="2" t="str">
        <x:v>Reported tangible book value per share</x:v>
      </x:c>
      <x:c r="K128" s="2" t="str">
        <x:v>Manual verified issuer table row</x:v>
      </x:c>
      <x:c r="L128" s="2" t="str">
        <x:v>2019-02-26</x:v>
      </x:c>
      <x:c r="M128" s="2" t="str">
        <x:v>0000070858-19-000012</x:v>
      </x:c>
      <x:c r="N128" s="2" t="str">
        <x:v>https://www.sec.gov/Archives/edgar/data/70858/000007085819000012/bac-1231201810xk.htm</x:v>
      </x:c>
      <x:c r="O128" s="2" t="str">
        <x:v>data/raw/filings/BAC_0000070858-19-000012_bac-1231201810xk.htm</x:v>
      </x:c>
      <x:c r="P128" s="2" t="str"/>
      <x:c r="Q128" s="2" t="str"/>
      <x:c r="R128" s="2" t="str">
        <x:v>Verified original issuer table row; same-date end balance, excluding average and regulatory minimum tables.</x:v>
      </x:c>
      <x:c r="T128" s="12"/>
      <x:c r="U128" s="12"/>
    </x:row>
    <x:row r="129" ht="24" customHeight="1">
      <x:c r="C129" s="2" t="str">
        <x:v>BAC</x:v>
      </x:c>
      <x:c r="D129" s="2" t="str">
        <x:v>FY2018</x:v>
      </x:c>
      <x:c r="E129" s="2" t="str">
        <x:v>tce_reported</x:v>
      </x:c>
      <x:c r="F129" s="11" t="str">
        <x:v>n.a.</x:v>
      </x:c>
      <x:c r="G129" s="2" t="str">
        <x:v>USDm</x:v>
      </x:c>
      <x:c r="H129" s="2" t="str">
        <x:v>2018-01-01</x:v>
      </x:c>
      <x:c r="I129" s="2" t="str">
        <x:v>2018-12-31</x:v>
      </x:c>
      <x:c r="J129" s="2" t="str">
        <x:v>Reported tangible common equity</x:v>
      </x:c>
      <x:c r="K129" s="2" t="str"/>
      <x:c r="L129" s="2" t="str"/>
      <x:c r="M129" s="2" t="str"/>
      <x:c r="N129" s="2" t="str"/>
      <x:c r="O129" s="2" t="str"/>
      <x:c r="P129" s="2" t="str"/>
      <x:c r="Q129" s="2" t="str"/>
      <x:c r="R129" s="2" t="str">
        <x:v>Not reported / unavailable</x:v>
      </x:c>
      <x:c r="T129" s="12"/>
      <x:c r="U129" s="12"/>
    </x:row>
    <x:row r="130" ht="24" customHeight="1">
      <x:c r="C130" s="2" t="str">
        <x:v>BAC</x:v>
      </x:c>
      <x:c r="D130" s="2" t="str">
        <x:v>FY2019</x:v>
      </x:c>
      <x:c r="E130" s="2" t="str">
        <x:v>assets</x:v>
      </x:c>
      <x:c r="F130" s="11" t="n">
        <x:v>2434079</x:v>
      </x:c>
      <x:c r="G130" s="2" t="str">
        <x:v>USD</x:v>
      </x:c>
      <x:c r="H130" s="2" t="str">
        <x:v>2019-01-01</x:v>
      </x:c>
      <x:c r="I130" s="2" t="str">
        <x:v>2019-12-31</x:v>
      </x:c>
      <x:c r="J130" s="2" t="str">
        <x:v>Assets</x:v>
      </x:c>
      <x:c r="K130" s="2" t="str">
        <x:v>us-gaap:Assets</x:v>
      </x:c>
      <x:c r="L130" s="2" t="str">
        <x:v>2021-02-24</x:v>
      </x:c>
      <x:c r="M130" s="2" t="str">
        <x:v>0000070858-21-000023</x:v>
      </x:c>
      <x:c r="N130" s="2" t="str">
        <x:v>https://www.sec.gov/Archives/edgar/data/70858/000007085821000023/bac-20201231.htm</x:v>
      </x:c>
      <x:c r="O130" s="2" t="str">
        <x:v>data/raw/filings/BAC_0000070858-21-000023_bac-20201231.htm</x:v>
      </x:c>
      <x:c r="P130" s="2" t="str">
        <x:v>id3VybDovL2RvY3MudjEvZG9jOmE5ZGVjZGZhNTUxMzQyZmVhNzEzNTg2NGE1MTVhN2M0L3NlYzphOWRlY2RmYTU1MTM0MmZlYTcxMzU4NjRhNTE1YTdjNF80NzUvZnJhZzo5N2M2ZjBhZmE3NDM0ODZjYTZkMmNlZjEzZjBjYzQ1Ni90YWJsZTo3YWI0ODkyYjU0NDQ0ZTc5YTU5NTkxOWVlZDc3YmFjMS90YWJsZXJhbmdlOjdhYjQ4OTJiNTQ0NDRlNzlhNTk1OTE5ZWVkNzdiYWMxXzE4LTMtMS0xLTA_7dee19f4-a68a-4da0-9003-fc32037cb8b1</x:v>
      </x:c>
      <x:c r="Q130" s="2" t="str"/>
      <x:c r="R130" s="2" t="str">
        <x:v>Latest eligible comparative presentation at the information cutoff.</x:v>
      </x:c>
      <x:c r="T130" s="12"/>
      <x:c r="U130" s="12"/>
    </x:row>
    <x:row r="131" ht="24" customHeight="1">
      <x:c r="C131" s="2" t="str">
        <x:v>BAC</x:v>
      </x:c>
      <x:c r="D131" s="2" t="str">
        <x:v>FY2019</x:v>
      </x:c>
      <x:c r="E131" s="2" t="str">
        <x:v>liabilities</x:v>
      </x:c>
      <x:c r="F131" s="11" t="n">
        <x:v>2169269</x:v>
      </x:c>
      <x:c r="G131" s="2" t="str">
        <x:v>USD</x:v>
      </x:c>
      <x:c r="H131" s="2" t="str">
        <x:v>2019-01-01</x:v>
      </x:c>
      <x:c r="I131" s="2" t="str">
        <x:v>2019-12-31</x:v>
      </x:c>
      <x:c r="J131" s="2" t="str">
        <x:v>Liabilities</x:v>
      </x:c>
      <x:c r="K131" s="2" t="str">
        <x:v>us-gaap:Liabilities</x:v>
      </x:c>
      <x:c r="L131" s="2" t="str">
        <x:v>2021-02-24</x:v>
      </x:c>
      <x:c r="M131" s="2" t="str">
        <x:v>0000070858-21-000023</x:v>
      </x:c>
      <x:c r="N131" s="2" t="str">
        <x:v>https://www.sec.gov/Archives/edgar/data/70858/000007085821000023/bac-20201231.htm</x:v>
      </x:c>
      <x:c r="O131" s="2" t="str">
        <x:v>data/raw/filings/BAC_0000070858-21-000023_bac-20201231.htm</x:v>
      </x:c>
      <x:c r="P131" s="2" t="str">
        <x:v>id3VybDovL2RvY3MudjEvZG9jOmE5ZGVjZGZhNTUxMzQyZmVhNzEzNTg2NGE1MTVhN2M0L3NlYzphOWRlY2RmYTU1MTM0MmZlYTcxMzU4NjRhNTE1YTdjNF8yODYvZnJhZzpiNmFlZDliMmEwMWE0MzE1YmEzMmJjYThiYjM3MDIxZS90YWJsZTo5NTNkMzcyZTdkYTM0MmZjYTc5ZjI4ZDNkODQ3MmY1MS90YWJsZXJhbmdlOjk1M2QzNzJlN2RhMzQyZmNhNzlmMjhkM2Q4NDcyZjUxXzQyLTQtMS0xLTA_7d93ccc2-4022-4563-a083-af70eb3f5643</x:v>
      </x:c>
      <x:c r="Q131" s="2" t="str"/>
      <x:c r="R131" s="2" t="str">
        <x:v>Latest eligible comparative presentation at the information cutoff.</x:v>
      </x:c>
      <x:c r="T131" s="12"/>
      <x:c r="U131" s="12"/>
    </x:row>
    <x:row r="132" ht="24" customHeight="1">
      <x:c r="C132" s="2" t="str">
        <x:v>BAC</x:v>
      </x:c>
      <x:c r="D132" s="2" t="str">
        <x:v>FY2019</x:v>
      </x:c>
      <x:c r="E132" s="2" t="str">
        <x:v>equity</x:v>
      </x:c>
      <x:c r="F132" s="11" t="n">
        <x:v>264810</x:v>
      </x:c>
      <x:c r="G132" s="2" t="str">
        <x:v>USD</x:v>
      </x:c>
      <x:c r="H132" s="2" t="str">
        <x:v>2019-01-01</x:v>
      </x:c>
      <x:c r="I132" s="2" t="str">
        <x:v>2019-12-31</x:v>
      </x:c>
      <x:c r="J132" s="2" t="str">
        <x:v>Stockholders' Equity Attributable to Parent</x:v>
      </x:c>
      <x:c r="K132" s="2" t="str">
        <x:v>us-gaap:StockholdersEquity</x:v>
      </x:c>
      <x:c r="L132" s="2" t="str">
        <x:v>2023-02-22</x:v>
      </x:c>
      <x:c r="M132" s="2" t="str">
        <x:v>0000070858-23-000092</x:v>
      </x:c>
      <x:c r="N132" s="2" t="str">
        <x:v>https://www.sec.gov/Archives/edgar/data/70858/000007085823000092/bac-20221231.htm</x:v>
      </x:c>
      <x:c r="O132" s="2" t="str">
        <x:v>data/raw/filings/BAC_0000070858-23-000092_bac-20221231.htm</x:v>
      </x:c>
      <x:c r="P132" s="2" t="str">
        <x:v>id3VybDovL2RvY3MudjEvZG9jOmUwZmJmYzQ4MjVhMzQwMjY4MGM1ZWQ3ZWQxYjcwMGI2L3NlYzplMGZiZmM0ODI1YTM0MDI2ODBjNWVkN2VkMWI3MDBiNl8xNjMvZnJhZzowMWU5MDY0YWQ4MDM0NzRhYTU4ZmJmZWQyZTA4OGNiOS90YWJsZTo4YzUwZDRkYjhlOWU0NmNkYjkzMDk1MWU5MGFkNTkzMC90YWJsZXJhbmdlOjhjNTBkNGRiOGU5ZTQ2Y2RiOTMwOTUxZTkwYWQ1OTMwXzg4LTEzLTEtMS01Nzk5NTQ_bb0d825c-8cb6-4055-9bf0-73cd5c6c396e</x:v>
      </x:c>
      <x:c r="Q132" s="2" t="str"/>
      <x:c r="R132" s="2" t="str">
        <x:v>Latest eligible comparative presentation at the information cutoff.</x:v>
      </x:c>
      <x:c r="T132" s="12"/>
      <x:c r="U132" s="12"/>
    </x:row>
    <x:row r="133" ht="24" customHeight="1">
      <x:c r="C133" s="2" t="str">
        <x:v>BAC</x:v>
      </x:c>
      <x:c r="D133" s="2" t="str">
        <x:v>FY2019</x:v>
      </x:c>
      <x:c r="E133" s="2" t="str">
        <x:v>preferred</x:v>
      </x:c>
      <x:c r="F133" s="11" t="str">
        <x:v>n.a.</x:v>
      </x:c>
      <x:c r="G133" s="2" t="str">
        <x:v>USDm</x:v>
      </x:c>
      <x:c r="H133" s="2" t="str">
        <x:v>2019-01-01</x:v>
      </x:c>
      <x:c r="I133" s="2" t="str">
        <x:v>2019-12-31</x:v>
      </x:c>
      <x:c r="J133" s="2" t="str">
        <x:v>Preferred equity carrying amount</x:v>
      </x:c>
      <x:c r="K133" s="2" t="str"/>
      <x:c r="L133" s="2" t="str"/>
      <x:c r="M133" s="2" t="str"/>
      <x:c r="N133" s="2" t="str"/>
      <x:c r="O133" s="2" t="str"/>
      <x:c r="P133" s="2" t="str"/>
      <x:c r="Q133" s="2" t="str"/>
      <x:c r="R133" s="2" t="str">
        <x:v>Not reported / unavailable</x:v>
      </x:c>
      <x:c r="T133" s="12"/>
      <x:c r="U133" s="12"/>
    </x:row>
    <x:row r="134" ht="24" customHeight="1">
      <x:c r="C134" s="2" t="str">
        <x:v>BAC</x:v>
      </x:c>
      <x:c r="D134" s="2" t="str">
        <x:v>FY2019</x:v>
      </x:c>
      <x:c r="E134" s="2" t="str">
        <x:v>common_equity_reported</x:v>
      </x:c>
      <x:c r="F134" s="11" t="str">
        <x:v>n.a.</x:v>
      </x:c>
      <x:c r="G134" s="2" t="str">
        <x:v>USDm</x:v>
      </x:c>
      <x:c r="H134" s="2" t="str">
        <x:v>2019-01-01</x:v>
      </x:c>
      <x:c r="I134" s="2" t="str">
        <x:v>2019-12-31</x:v>
      </x:c>
      <x:c r="J134" s="2" t="str">
        <x:v>Reported common shareholders equity</x:v>
      </x:c>
      <x:c r="K134" s="2" t="str"/>
      <x:c r="L134" s="2" t="str"/>
      <x:c r="M134" s="2" t="str"/>
      <x:c r="N134" s="2" t="str"/>
      <x:c r="O134" s="2" t="str"/>
      <x:c r="P134" s="2" t="str"/>
      <x:c r="Q134" s="2" t="str"/>
      <x:c r="R134" s="2" t="str">
        <x:v>Not reported / unavailable</x:v>
      </x:c>
      <x:c r="T134" s="12"/>
      <x:c r="U134" s="12"/>
    </x:row>
    <x:row r="135" ht="24" customHeight="1">
      <x:c r="C135" s="2" t="str">
        <x:v>BAC</x:v>
      </x:c>
      <x:c r="D135" s="2" t="str">
        <x:v>FY2019</x:v>
      </x:c>
      <x:c r="E135" s="2" t="str">
        <x:v>goodwill</x:v>
      </x:c>
      <x:c r="F135" s="11" t="n">
        <x:v>68951</x:v>
      </x:c>
      <x:c r="G135" s="2" t="str">
        <x:v>USD</x:v>
      </x:c>
      <x:c r="H135" s="2" t="str">
        <x:v>2019-01-01</x:v>
      </x:c>
      <x:c r="I135" s="2" t="str">
        <x:v>2019-12-31</x:v>
      </x:c>
      <x:c r="J135" s="2" t="str">
        <x:v>Goodwill</x:v>
      </x:c>
      <x:c r="K135" s="2" t="str">
        <x:v>us-gaap:Goodwill</x:v>
      </x:c>
      <x:c r="L135" s="2" t="str">
        <x:v>2021-02-24</x:v>
      </x:c>
      <x:c r="M135" s="2" t="str">
        <x:v>0000070858-21-000023</x:v>
      </x:c>
      <x:c r="N135" s="2" t="str">
        <x:v>https://www.sec.gov/Archives/edgar/data/70858/000007085821000023/bac-20201231.htm</x:v>
      </x:c>
      <x:c r="O135" s="2" t="str">
        <x:v>data/raw/filings/BAC_0000070858-21-000023_bac-20201231.htm</x:v>
      </x:c>
      <x:c r="P135" s="2" t="str">
        <x:v>id3VybDovL2RvY3MudjEvZG9jOmE5ZGVjZGZhNTUxMzQyZmVhNzEzNTg2NGE1MTVhN2M0L3NlYzphOWRlY2RmYTU1MTM0MmZlYTcxMzU4NjRhNTE1YTdjNF8zNTgvZnJhZzo5OTRjOWMyZjAxMmI0YjNkYTc0YzJkN2E2NTY5YjFlYi90YWJsZTphZmJmMzA5NTIwODE0OTk0YWVlYmJkY2M2Zjc3ZjhjOC90YWJsZXJhbmdlOmFmYmYzMDk1MjA4MTQ5OTRhZWViYmRjYzZmNzdmOGM4XzE5LTMtMS0xLTA_13ca7859-ecab-4f61-926a-9e0102865722</x:v>
      </x:c>
      <x:c r="Q135" s="2" t="str"/>
      <x:c r="R135" s="2" t="str">
        <x:v>Latest eligible comparative presentation at the information cutoff.</x:v>
      </x:c>
      <x:c r="T135" s="12"/>
      <x:c r="U135" s="12"/>
    </x:row>
    <x:row r="136" ht="24" customHeight="1">
      <x:c r="C136" s="2" t="str">
        <x:v>BAC</x:v>
      </x:c>
      <x:c r="D136" s="2" t="str">
        <x:v>FY2019</x:v>
      </x:c>
      <x:c r="E136" s="2" t="str">
        <x:v>intangibles</x:v>
      </x:c>
      <x:c r="F136" s="11" t="n">
        <x:v>1700</x:v>
      </x:c>
      <x:c r="G136" s="2" t="str">
        <x:v>USD</x:v>
      </x:c>
      <x:c r="H136" s="2" t="str">
        <x:v>2019-01-01</x:v>
      </x:c>
      <x:c r="I136" s="2" t="str">
        <x:v>2019-12-31</x:v>
      </x:c>
      <x:c r="J136" s="2" t="str">
        <x:v>Finite-Lived Intangible Assets, Net</x:v>
      </x:c>
      <x:c r="K136" s="2" t="str">
        <x:v>us-gaap:FiniteLivedIntangibleAssetsNet</x:v>
      </x:c>
      <x:c r="L136" s="2" t="str">
        <x:v>2021-02-24</x:v>
      </x:c>
      <x:c r="M136" s="2" t="str">
        <x:v>0000070858-21-000023</x:v>
      </x:c>
      <x:c r="N136" s="2" t="str">
        <x:v>https://www.sec.gov/Archives/edgar/data/70858/000007085821000023/bac-20201231.htm</x:v>
      </x:c>
      <x:c r="O136" s="2" t="str">
        <x:v>data/raw/filings/BAC_0000070858-21-000023_bac-20201231.htm</x:v>
      </x:c>
      <x:c r="P136" s="2" t="str">
        <x:v>id3VybDovL2RvY3MudjEvZG9jOmE5ZGVjZGZhNTUxMzQyZmVhNzEzNTg2NGE1MTVhN2M0L3NlYzphOWRlY2RmYTU1MTM0MmZlYTcxMzU4NjRhNTE1YTdjNF8zNTgvZnJhZzo5OTRjOWMyZjAxMmI0YjNkYTc0YzJkN2E2NTY5YjFlYi90ZXh0cmVnaW9uOjk5NGM5YzJmMDEyYjRiM2RhNzRjMmQ3YTY1NjliMWViXzMzNw_db5b36d9-8101-4c73-8551-5d0af12a6f24</x:v>
      </x:c>
      <x:c r="Q136" s="2" t="str"/>
      <x:c r="R136" s="2" t="str">
        <x:v>Latest eligible comparative presentation at the information cutoff.</x:v>
      </x:c>
      <x:c r="T136" s="12"/>
      <x:c r="U136" s="12"/>
    </x:row>
    <x:row r="137" ht="24" customHeight="1">
      <x:c r="C137" s="2" t="str">
        <x:v>BAC</x:v>
      </x:c>
      <x:c r="D137" s="2" t="str">
        <x:v>FY2019</x:v>
      </x:c>
      <x:c r="E137" s="2" t="str">
        <x:v>intangibles_total</x:v>
      </x:c>
      <x:c r="F137" s="11" t="str">
        <x:v>n.a.</x:v>
      </x:c>
      <x:c r="G137" s="2" t="str">
        <x:v>USDm</x:v>
      </x:c>
      <x:c r="H137" s="2" t="str">
        <x:v>2019-01-01</x:v>
      </x:c>
      <x:c r="I137" s="2" t="str">
        <x:v>2019-12-31</x:v>
      </x:c>
      <x:c r="J137" s="2" t="str">
        <x:v>Reported goodwill and intangible assets combined</x:v>
      </x:c>
      <x:c r="K137" s="2" t="str"/>
      <x:c r="L137" s="2" t="str"/>
      <x:c r="M137" s="2" t="str"/>
      <x:c r="N137" s="2" t="str"/>
      <x:c r="O137" s="2" t="str"/>
      <x:c r="P137" s="2" t="str"/>
      <x:c r="Q137" s="2" t="str"/>
      <x:c r="R137" s="2" t="str">
        <x:v>Not reported / unavailable</x:v>
      </x:c>
      <x:c r="T137" s="12"/>
      <x:c r="U137" s="12"/>
    </x:row>
    <x:row r="138" ht="24" customHeight="1">
      <x:c r="C138" s="2" t="str">
        <x:v>BAC</x:v>
      </x:c>
      <x:c r="D138" s="2" t="str">
        <x:v>FY2019</x:v>
      </x:c>
      <x:c r="E138" s="2" t="str">
        <x:v>shares_end</x:v>
      </x:c>
      <x:c r="F138" s="11" t="n">
        <x:v>8836.148954</x:v>
      </x:c>
      <x:c r="G138" s="2" t="str">
        <x:v>shares</x:v>
      </x:c>
      <x:c r="H138" s="2" t="str">
        <x:v>2019-01-01</x:v>
      </x:c>
      <x:c r="I138" s="2" t="str">
        <x:v>2019-12-31</x:v>
      </x:c>
      <x:c r="J138" s="2" t="str">
        <x:v>Common Stock, Shares, Outstanding</x:v>
      </x:c>
      <x:c r="K138" s="2" t="str">
        <x:v>us-gaap:CommonStockSharesOutstanding</x:v>
      </x:c>
      <x:c r="L138" s="2" t="str">
        <x:v>2021-02-24</x:v>
      </x:c>
      <x:c r="M138" s="2" t="str">
        <x:v>0000070858-21-000023</x:v>
      </x:c>
      <x:c r="N138" s="2" t="str">
        <x:v>https://www.sec.gov/Archives/edgar/data/70858/000007085821000023/bac-20201231.htm</x:v>
      </x:c>
      <x:c r="O138" s="2" t="str">
        <x:v>data/raw/filings/BAC_0000070858-21-000023_bac-20201231.htm</x:v>
      </x:c>
      <x:c r="P138" s="2" t="str"/>
      <x:c r="Q138" s="2" t="str"/>
      <x:c r="R138" s="2" t="str">
        <x:v>Latest eligible comparative presentation at the information cutoff.</x:v>
      </x:c>
      <x:c r="T138" s="12"/>
      <x:c r="U138" s="12"/>
    </x:row>
    <x:row r="139" ht="24" customHeight="1">
      <x:c r="C139" s="2" t="str">
        <x:v>BAC</x:v>
      </x:c>
      <x:c r="D139" s="2" t="str">
        <x:v>FY2019</x:v>
      </x:c>
      <x:c r="E139" s="2" t="str">
        <x:v>shares_issued</x:v>
      </x:c>
      <x:c r="F139" s="11" t="n">
        <x:v>8836.148954</x:v>
      </x:c>
      <x:c r="G139" s="2" t="str">
        <x:v>shares</x:v>
      </x:c>
      <x:c r="H139" s="2" t="str">
        <x:v>2019-01-01</x:v>
      </x:c>
      <x:c r="I139" s="2" t="str">
        <x:v>2019-12-31</x:v>
      </x:c>
      <x:c r="J139" s="2" t="str">
        <x:v>Common Stock, Shares, Issued</x:v>
      </x:c>
      <x:c r="K139" s="2" t="str">
        <x:v>us-gaap:CommonStockSharesIssued</x:v>
      </x:c>
      <x:c r="L139" s="2" t="str">
        <x:v>2021-02-24</x:v>
      </x:c>
      <x:c r="M139" s="2" t="str">
        <x:v>0000070858-21-000023</x:v>
      </x:c>
      <x:c r="N139" s="2" t="str">
        <x:v>https://www.sec.gov/Archives/edgar/data/70858/000007085821000023/bac-20201231.htm</x:v>
      </x:c>
      <x:c r="O139" s="2" t="str">
        <x:v>data/raw/filings/BAC_0000070858-21-000023_bac-20201231.htm</x:v>
      </x:c>
      <x:c r="P139" s="2" t="str">
        <x:v>id3VybDovL2RvY3MudjEvZG9jOmE5ZGVjZGZhNTUxMzQyZmVhNzEzNTg2NGE1MTVhN2M0L3NlYzphOWRlY2RmYTU1MTM0MmZlYTcxMzU4NjRhNTE1YTdjNF8yODYvZnJhZzpiNmFlZDliMmEwMWE0MzE1YmEzMmJjYThiYjM3MDIxZS90YWJsZTo5NTNkMzcyZTdkYTM0MmZjYTc5ZjI4ZDNkODQ3MmY1MS90YWJsZXJhbmdlOjk1M2QzNzJlN2RhMzQyZmNhNzlmMjhkM2Q4NDcyZjUxXzQ2LTAtMS0xLTAvdGV4dHJlZ2lvbjplYTY0YTg0Y2ZlYjU0N2RjODEwOTdjOTBmNDJjODJhN18xMjQ_5dac0879-b38a-4d7b-913d-e79e01dea404</x:v>
      </x:c>
      <x:c r="Q139" s="2" t="str"/>
      <x:c r="R139" s="2" t="str">
        <x:v>Latest eligible comparative presentation at the information cutoff.</x:v>
      </x:c>
      <x:c r="T139" s="12"/>
      <x:c r="U139" s="12"/>
    </x:row>
    <x:row r="140" ht="24" customHeight="1">
      <x:c r="C140" s="2" t="str">
        <x:v>BAC</x:v>
      </x:c>
      <x:c r="D140" s="2" t="str">
        <x:v>FY2019</x:v>
      </x:c>
      <x:c r="E140" s="2" t="str">
        <x:v>shares_treasury</x:v>
      </x:c>
      <x:c r="F140" s="11" t="str">
        <x:v>n.a.</x:v>
      </x:c>
      <x:c r="G140" s="2" t="str">
        <x:v>million</x:v>
      </x:c>
      <x:c r="H140" s="2" t="str">
        <x:v>2019-01-01</x:v>
      </x:c>
      <x:c r="I140" s="2" t="str">
        <x:v>2019-12-31</x:v>
      </x:c>
      <x:c r="J140" s="2" t="str">
        <x:v>Shares Treasury</x:v>
      </x:c>
      <x:c r="K140" s="2" t="str"/>
      <x:c r="L140" s="2" t="str"/>
      <x:c r="M140" s="2" t="str"/>
      <x:c r="N140" s="2" t="str"/>
      <x:c r="O140" s="2" t="str"/>
      <x:c r="P140" s="2" t="str"/>
      <x:c r="Q140" s="2" t="str"/>
      <x:c r="R140" s="2" t="str">
        <x:v>Not reported / unavailable</x:v>
      </x:c>
      <x:c r="T140" s="12"/>
      <x:c r="U140" s="12"/>
    </x:row>
    <x:row r="141" ht="24" customHeight="1">
      <x:c r="C141" s="2" t="str">
        <x:v>BAC</x:v>
      </x:c>
      <x:c r="D141" s="2" t="str">
        <x:v>FY2019</x:v>
      </x:c>
      <x:c r="E141" s="2" t="str">
        <x:v>deposits</x:v>
      </x:c>
      <x:c r="F141" s="11" t="n">
        <x:v>1434803</x:v>
      </x:c>
      <x:c r="G141" s="2" t="str">
        <x:v>USD</x:v>
      </x:c>
      <x:c r="H141" s="2" t="str">
        <x:v>2019-01-01</x:v>
      </x:c>
      <x:c r="I141" s="2" t="str">
        <x:v>2019-12-31</x:v>
      </x:c>
      <x:c r="J141" s="2" t="str">
        <x:v>Deposits</x:v>
      </x:c>
      <x:c r="K141" s="2" t="str">
        <x:v>us-gaap:Deposits</x:v>
      </x:c>
      <x:c r="L141" s="2" t="str">
        <x:v>2021-02-24</x:v>
      </x:c>
      <x:c r="M141" s="2" t="str">
        <x:v>0000070858-21-000023</x:v>
      </x:c>
      <x:c r="N141" s="2" t="str">
        <x:v>https://www.sec.gov/Archives/edgar/data/70858/000007085821000023/bac-20201231.htm</x:v>
      </x:c>
      <x:c r="O141" s="2" t="str">
        <x:v>data/raw/filings/BAC_0000070858-21-000023_bac-20201231.htm</x:v>
      </x:c>
      <x:c r="P141" s="2" t="str">
        <x:v>id3VybDovL2RvY3MudjEvZG9jOmE5ZGVjZGZhNTUxMzQyZmVhNzEzNTg2NGE1MTVhN2M0L3NlYzphOWRlY2RmYTU1MTM0MmZlYTcxMzU4NjRhNTE1YTdjNF8yODYvZnJhZzpiNmFlZDliMmEwMWE0MzE1YmEzMmJjYThiYjM3MDIxZS90YWJsZTo5NTNkMzcyZTdkYTM0MmZjYTc5ZjI4ZDNkODQ3MmY1MS90YWJsZXJhbmdlOjk1M2QzNzJlN2RhMzQyZmNhNzlmMjhkM2Q4NDcyZjUxXzM1LTQtMS0xLTA_32215a7d-b8cd-4dd4-8080-17943e5cace5</x:v>
      </x:c>
      <x:c r="Q141" s="2" t="str"/>
      <x:c r="R141" s="2" t="str">
        <x:v>Latest eligible comparative presentation at the information cutoff.</x:v>
      </x:c>
      <x:c r="T141" s="12"/>
      <x:c r="U141" s="12"/>
    </x:row>
    <x:row r="142" ht="24" customHeight="1">
      <x:c r="C142" s="2" t="str">
        <x:v>BAC</x:v>
      </x:c>
      <x:c r="D142" s="2" t="str">
        <x:v>FY2019</x:v>
      </x:c>
      <x:c r="E142" s="2" t="str">
        <x:v>loans_gross</x:v>
      </x:c>
      <x:c r="F142" s="11" t="n">
        <x:v>983426</x:v>
      </x:c>
      <x:c r="G142" s="2" t="str">
        <x:v>USD</x:v>
      </x:c>
      <x:c r="H142" s="2" t="str">
        <x:v>2019-01-01</x:v>
      </x:c>
      <x:c r="I142" s="2" t="str">
        <x:v>2019-12-31</x:v>
      </x:c>
      <x:c r="J142" s="2" t="str">
        <x:v>Loans and Leases Receivable, Net of Deferred Income</x:v>
      </x:c>
      <x:c r="K142" s="2" t="str">
        <x:v>us-gaap:LoansAndLeasesReceivableNetOfDeferredIncome</x:v>
      </x:c>
      <x:c r="L142" s="2" t="str">
        <x:v>2020-07-31</x:v>
      </x:c>
      <x:c r="M142" s="2" t="str">
        <x:v>0000070858-20-000040</x:v>
      </x:c>
      <x:c r="N142" s="2" t="str">
        <x:v>https://data.sec.gov/api/xbrl/companyfacts/CIK0000070858.json</x:v>
      </x:c>
      <x:c r="O142" s="2" t="str">
        <x:v>data/raw/sec/BAC_companyfacts.json</x:v>
      </x:c>
      <x:c r="P142" s="2" t="str"/>
      <x:c r="Q142" s="2" t="str"/>
      <x:c r="R142" s="2" t="str">
        <x:v>Latest eligible comparative presentation at the information cutoff.</x:v>
      </x:c>
      <x:c r="T142" s="12"/>
      <x:c r="U142" s="12"/>
    </x:row>
    <x:row r="143" ht="24" customHeight="1">
      <x:c r="C143" s="2" t="str">
        <x:v>BAC</x:v>
      </x:c>
      <x:c r="D143" s="2" t="str">
        <x:v>FY2019</x:v>
      </x:c>
      <x:c r="E143" s="2" t="str">
        <x:v>loans_net</x:v>
      </x:c>
      <x:c r="F143" s="11" t="n">
        <x:v>974010</x:v>
      </x:c>
      <x:c r="G143" s="2" t="str">
        <x:v>USD</x:v>
      </x:c>
      <x:c r="H143" s="2" t="str">
        <x:v>2019-01-01</x:v>
      </x:c>
      <x:c r="I143" s="2" t="str">
        <x:v>2019-12-31</x:v>
      </x:c>
      <x:c r="J143" s="2" t="str">
        <x:v>Loans and Leases Receivable, Net Amount</x:v>
      </x:c>
      <x:c r="K143" s="2" t="str">
        <x:v>us-gaap:LoansAndLeasesReceivableNetReportedAmount</x:v>
      </x:c>
      <x:c r="L143" s="2" t="str">
        <x:v>2020-07-31</x:v>
      </x:c>
      <x:c r="M143" s="2" t="str">
        <x:v>0000070858-20-000040</x:v>
      </x:c>
      <x:c r="N143" s="2" t="str">
        <x:v>https://data.sec.gov/api/xbrl/companyfacts/CIK0000070858.json</x:v>
      </x:c>
      <x:c r="O143" s="2" t="str">
        <x:v>data/raw/sec/BAC_companyfacts.json</x:v>
      </x:c>
      <x:c r="P143" s="2" t="str"/>
      <x:c r="Q143" s="2" t="str"/>
      <x:c r="R143" s="2" t="str">
        <x:v>Latest eligible comparative presentation at the information cutoff.</x:v>
      </x:c>
      <x:c r="T143" s="12"/>
      <x:c r="U143" s="12"/>
    </x:row>
    <x:row r="144" ht="24" customHeight="1">
      <x:c r="C144" s="2" t="str">
        <x:v>BAC</x:v>
      </x:c>
      <x:c r="D144" s="2" t="str">
        <x:v>FY2019</x:v>
      </x:c>
      <x:c r="E144" s="2" t="str">
        <x:v>allowance</x:v>
      </x:c>
      <x:c r="F144" s="11" t="n">
        <x:v>12358</x:v>
      </x:c>
      <x:c r="G144" s="2" t="str">
        <x:v>USD</x:v>
      </x:c>
      <x:c r="H144" s="2" t="str">
        <x:v>2019-01-01</x:v>
      </x:c>
      <x:c r="I144" s="2" t="str">
        <x:v>2019-12-31</x:v>
      </x:c>
      <x:c r="J144" s="2" t="str">
        <x:v>Loan allowance for credit losses</x:v>
      </x:c>
      <x:c r="K144" s="2" t="str">
        <x:v>us-gaap:FinancingReceivableAllowanceForCreditLossExcludingAccruedInterest</x:v>
      </x:c>
      <x:c r="L144" s="2" t="str">
        <x:v>2023-02-22</x:v>
      </x:c>
      <x:c r="M144" s="2" t="str">
        <x:v>0000070858-23-000092</x:v>
      </x:c>
      <x:c r="N144" s="2" t="str">
        <x:v>https://www.sec.gov/Archives/edgar/data/70858/000007085823000092/bac-20221231.htm</x:v>
      </x:c>
      <x:c r="O144" s="2" t="str">
        <x:v>data/raw/filings/BAC_0000070858-23-000092_bac-20221231.htm</x:v>
      </x:c>
      <x:c r="P144" s="2" t="str">
        <x:v>id3VybDovL2RvY3MudjEvZG9jOmUwZmJmYzQ4MjVhMzQwMjY4MGM1ZWQ3ZWQxYjcwMGI2L3NlYzplMGZiZmM0ODI1YTM0MDI2ODBjNWVkN2VkMWI3MDBiNl8yMDUvZnJhZzo0YTRjNGI3MjA4NmU0YTgzOWE1NTIzMDM2MWQ2ZjUwMC90YWJsZTo2NDYxZGIyYjFkZDE0OWFlOTgxMGFjNzA0YjY5ODE3ZC90YWJsZXJhbmdlOjY0NjFkYjJiMWRkMTQ5YWU5ODEwYWM3MDRiNjk4MTdkXzYzLTctMS0xLTU3OTk1NA_494c2c93-9b5c-4091-8701-5deea006813a</x:v>
      </x:c>
      <x:c r="Q144" s="2" t="str"/>
      <x:c r="R144" s="2" t="str">
        <x:v>Latest eligible comparative presentation at the information cutoff.</x:v>
      </x:c>
      <x:c r="T144" s="12"/>
      <x:c r="U144" s="12"/>
    </x:row>
    <x:row r="145" ht="24" customHeight="1">
      <x:c r="C145" s="2" t="str">
        <x:v>BAC</x:v>
      </x:c>
      <x:c r="D145" s="2" t="str">
        <x:v>FY2019</x:v>
      </x:c>
      <x:c r="E145" s="2" t="str">
        <x:v>nonaccrual</x:v>
      </x:c>
      <x:c r="F145" s="11" t="str">
        <x:v>n.a.</x:v>
      </x:c>
      <x:c r="G145" s="2" t="str">
        <x:v>USDm</x:v>
      </x:c>
      <x:c r="H145" s="2" t="str">
        <x:v>2019-01-01</x:v>
      </x:c>
      <x:c r="I145" s="2" t="str">
        <x:v>2019-12-31</x:v>
      </x:c>
      <x:c r="J145" s="2" t="str">
        <x:v>Nonaccrual</x:v>
      </x:c>
      <x:c r="K145" s="2" t="str"/>
      <x:c r="L145" s="2" t="str"/>
      <x:c r="M145" s="2" t="str"/>
      <x:c r="N145" s="2" t="str"/>
      <x:c r="O145" s="2" t="str"/>
      <x:c r="P145" s="2" t="str"/>
      <x:c r="Q145" s="2" t="str"/>
      <x:c r="R145" s="2" t="str">
        <x:v>Not reported / unavailable</x:v>
      </x:c>
      <x:c r="T145" s="12"/>
      <x:c r="U145" s="12"/>
    </x:row>
    <x:row r="146" ht="24" customHeight="1">
      <x:c r="C146" s="2" t="str">
        <x:v>BAC</x:v>
      </x:c>
      <x:c r="D146" s="2" t="str">
        <x:v>FY2019</x:v>
      </x:c>
      <x:c r="E146" s="2" t="str">
        <x:v>cash</x:v>
      </x:c>
      <x:c r="F146" s="11" t="n">
        <x:v>161560</x:v>
      </x:c>
      <x:c r="G146" s="2" t="str">
        <x:v>USD</x:v>
      </x:c>
      <x:c r="H146" s="2" t="str">
        <x:v>2019-01-01</x:v>
      </x:c>
      <x:c r="I146" s="2" t="str">
        <x:v>2019-12-31</x:v>
      </x:c>
      <x:c r="J146" s="2" t="str">
        <x:v>Cash and Cash Equivalents, at Carrying Value</x:v>
      </x:c>
      <x:c r="K146" s="2" t="str">
        <x:v>us-gaap:CashAndCashEquivalentsAtCarryingValue</x:v>
      </x:c>
      <x:c r="L146" s="2" t="str">
        <x:v>2020-10-30</x:v>
      </x:c>
      <x:c r="M146" s="2" t="str">
        <x:v>0000070858-20-000071</x:v>
      </x:c>
      <x:c r="N146" s="2" t="str">
        <x:v>https://data.sec.gov/api/xbrl/companyfacts/CIK0000070858.json</x:v>
      </x:c>
      <x:c r="O146" s="2" t="str">
        <x:v>data/raw/sec/BAC_companyfacts.json</x:v>
      </x:c>
      <x:c r="P146" s="2" t="str"/>
      <x:c r="Q146" s="2" t="str"/>
      <x:c r="R146" s="2" t="str">
        <x:v>Latest eligible comparative presentation at the information cutoff.</x:v>
      </x:c>
      <x:c r="T146" s="12"/>
      <x:c r="U146" s="12"/>
    </x:row>
    <x:row r="147" ht="24" customHeight="1">
      <x:c r="C147" s="2" t="str">
        <x:v>BAC</x:v>
      </x:c>
      <x:c r="D147" s="2" t="str">
        <x:v>FY2019</x:v>
      </x:c>
      <x:c r="E147" s="2" t="str">
        <x:v>aoci</x:v>
      </x:c>
      <x:c r="F147" s="11" t="n">
        <x:v>-6633</x:v>
      </x:c>
      <x:c r="G147" s="2" t="str">
        <x:v>USD</x:v>
      </x:c>
      <x:c r="H147" s="2" t="str">
        <x:v>2019-01-01</x:v>
      </x:c>
      <x:c r="I147" s="2" t="str">
        <x:v>2019-12-31</x:v>
      </x:c>
      <x:c r="J147" s="2" t="str">
        <x:v>Accumulated Other Comprehensive Income (Loss), Net of Tax</x:v>
      </x:c>
      <x:c r="K147" s="2" t="str">
        <x:v>us-gaap:AccumulatedOtherComprehensiveIncomeLossNetOfTax</x:v>
      </x:c>
      <x:c r="L147" s="2" t="str">
        <x:v>2021-02-24</x:v>
      </x:c>
      <x:c r="M147" s="2" t="str">
        <x:v>0000070858-21-000023</x:v>
      </x:c>
      <x:c r="N147" s="2" t="str">
        <x:v>https://www.sec.gov/Archives/edgar/data/70858/000007085821000023/bac-20201231.htm</x:v>
      </x:c>
      <x:c r="O147" s="2" t="str">
        <x:v>data/raw/filings/BAC_0000070858-21-000023_bac-20201231.htm</x:v>
      </x:c>
      <x:c r="P147" s="2" t="str">
        <x:v>id3VybDovL2RvY3MudjEvZG9jOmE5ZGVjZGZhNTUxMzQyZmVhNzEzNTg2NGE1MTVhN2M0L3NlYzphOWRlY2RmYTU1MTM0MmZlYTcxMzU4NjRhNTE1YTdjNF8yODYvZnJhZzpiNmFlZDliMmEwMWE0MzE1YmEzMmJjYThiYjM3MDIxZS90YWJsZTo5NTNkMzcyZTdkYTM0MmZjYTc5ZjI4ZDNkODQ3MmY1MS90YWJsZXJhbmdlOjk1M2QzNzJlN2RhMzQyZmNhNzlmMjhkM2Q4NDcyZjUxXzQ4LTQtMS0xLTA_40b4b987-5d6b-4be2-acff-b4877adde5e4</x:v>
      </x:c>
      <x:c r="Q147" s="2" t="str"/>
      <x:c r="R147" s="2" t="str">
        <x:v>Latest eligible comparative presentation at the information cutoff.</x:v>
      </x:c>
      <x:c r="T147" s="12"/>
      <x:c r="U147" s="12"/>
    </x:row>
    <x:row r="148" ht="24" customHeight="1">
      <x:c r="C148" s="2" t="str">
        <x:v>BAC</x:v>
      </x:c>
      <x:c r="D148" s="2" t="str">
        <x:v>FY2019</x:v>
      </x:c>
      <x:c r="E148" s="2" t="str">
        <x:v>nii</x:v>
      </x:c>
      <x:c r="F148" s="11" t="n">
        <x:v>48891</x:v>
      </x:c>
      <x:c r="G148" s="2" t="str">
        <x:v>USD</x:v>
      </x:c>
      <x:c r="H148" s="2" t="str">
        <x:v>2019-01-01</x:v>
      </x:c>
      <x:c r="I148" s="2" t="str">
        <x:v>2019-12-31</x:v>
      </x:c>
      <x:c r="J148" s="2" t="str">
        <x:v>Interest Income (Expense), Net</x:v>
      </x:c>
      <x:c r="K148" s="2" t="str">
        <x:v>us-gaap:InterestIncomeExpenseNet</x:v>
      </x:c>
      <x:c r="L148" s="2" t="str">
        <x:v>2022-02-22</x:v>
      </x:c>
      <x:c r="M148" s="2" t="str">
        <x:v>0000070858-22-000062</x:v>
      </x:c>
      <x:c r="N148" s="2" t="str">
        <x:v>https://www.sec.gov/Archives/edgar/data/70858/000007085822000062/bac-20211231.htm</x:v>
      </x:c>
      <x:c r="O148" s="2" t="str">
        <x:v>data/raw/filings/BAC_0000070858-22-000062_bac-20211231.htm</x:v>
      </x:c>
      <x:c r="P148" s="2" t="str">
        <x:v>id3VybDovL2RvY3MudjEvZG9jOjA2MDY5ZmY1ZTUwOTQ4MzJiYjZlNzc5NzNkYzA3OGEwL3NlYzowNjA2OWZmNWU1MDk0ODMyYmI2ZTc3OTczZGMwNzhhMF8xNjYvZnJhZzpkMTJmNjViZjVjYmM0OTQwODNkNjBlY2RiOWI1MDc5Yy90YWJsZTphMGJhN2QxMjk0YmM0ZGIwOGZmNTUxNDhlNGE5MDAyYS90YWJsZXJhbmdlOmEwYmE3ZDEyOTRiYzRkYjA4ZmY1NTE0OGU0YTkwMDJhXzE4LTUtMS0xLTExNTU1MA_6cb43039-8505-44ee-b277-7df42144b85e</x:v>
      </x:c>
      <x:c r="Q148" s="2" t="str"/>
      <x:c r="R148" s="2" t="str">
        <x:v>Latest eligible comparative presentation at the information cutoff.</x:v>
      </x:c>
      <x:c r="T148" s="12"/>
      <x:c r="U148" s="12"/>
    </x:row>
    <x:row r="149" ht="24" customHeight="1">
      <x:c r="C149" s="2" t="str">
        <x:v>BAC</x:v>
      </x:c>
      <x:c r="D149" s="2" t="str">
        <x:v>FY2019</x:v>
      </x:c>
      <x:c r="E149" s="2" t="str">
        <x:v>noninterest_income</x:v>
      </x:c>
      <x:c r="F149" s="11" t="n">
        <x:v>42353</x:v>
      </x:c>
      <x:c r="G149" s="2" t="str">
        <x:v>USD</x:v>
      </x:c>
      <x:c r="H149" s="2" t="str">
        <x:v>2019-01-01</x:v>
      </x:c>
      <x:c r="I149" s="2" t="str">
        <x:v>2019-12-31</x:v>
      </x:c>
      <x:c r="J149" s="2" t="str">
        <x:v>Noninterest Income</x:v>
      </x:c>
      <x:c r="K149" s="2" t="str">
        <x:v>us-gaap:NoninterestIncome</x:v>
      </x:c>
      <x:c r="L149" s="2" t="str">
        <x:v>2022-02-22</x:v>
      </x:c>
      <x:c r="M149" s="2" t="str">
        <x:v>0000070858-22-000062</x:v>
      </x:c>
      <x:c r="N149" s="2" t="str">
        <x:v>https://www.sec.gov/Archives/edgar/data/70858/000007085822000062/bac-20211231.htm</x:v>
      </x:c>
      <x:c r="O149" s="2" t="str">
        <x:v>data/raw/filings/BAC_0000070858-22-000062_bac-20211231.htm</x:v>
      </x:c>
      <x:c r="P149" s="2" t="str">
        <x:v>id3VybDovL2RvY3MudjEvZG9jOjA2MDY5ZmY1ZTUwOTQ4MzJiYjZlNzc5NzNkYzA3OGEwL3NlYzowNjA2OWZmNWU1MDk0ODMyYmI2ZTc3OTczZGMwNzhhMF8yNjUvZnJhZzo2NTM3YTUxM2ViNzQ0OTgzODZmNGZmNzMwOGNjMzY0OC90YWJsZTpkZjVhNGM1OTg5ZTM0MTUxOWExZTRkNDZlZjA1MTU1Yi90YWJsZXJhbmdlOmRmNWE0YzU5ODllMzQxNTE5YTFlNGQ0NmVmMDUxNTViXzI3LTUtMS0xLTE4MDY5MA_08682aa3-18d8-4643-bb21-6c83419ff2ea</x:v>
      </x:c>
      <x:c r="Q149" s="2" t="str"/>
      <x:c r="R149" s="2" t="str">
        <x:v>Latest eligible comparative presentation at the information cutoff.</x:v>
      </x:c>
      <x:c r="T149" s="12"/>
      <x:c r="U149" s="12"/>
    </x:row>
    <x:row r="150" ht="24" customHeight="1">
      <x:c r="C150" s="2" t="str">
        <x:v>BAC</x:v>
      </x:c>
      <x:c r="D150" s="2" t="str">
        <x:v>FY2019</x:v>
      </x:c>
      <x:c r="E150" s="2" t="str">
        <x:v>revenue_reported</x:v>
      </x:c>
      <x:c r="F150" s="11" t="n">
        <x:v>91244</x:v>
      </x:c>
      <x:c r="G150" s="2" t="str">
        <x:v>USD</x:v>
      </x:c>
      <x:c r="H150" s="2" t="str">
        <x:v>2019-01-01</x:v>
      </x:c>
      <x:c r="I150" s="2" t="str">
        <x:v>2019-12-31</x:v>
      </x:c>
      <x:c r="J150" s="2" t="str">
        <x:v>Revenues</x:v>
      </x:c>
      <x:c r="K150" s="2" t="str">
        <x:v>us-gaap:Revenues</x:v>
      </x:c>
      <x:c r="L150" s="2" t="str">
        <x:v>2022-02-22</x:v>
      </x:c>
      <x:c r="M150" s="2" t="str">
        <x:v>0000070858-22-000062</x:v>
      </x:c>
      <x:c r="N150" s="2" t="str">
        <x:v>https://www.sec.gov/Archives/edgar/data/70858/000007085822000062/bac-20211231.htm</x:v>
      </x:c>
      <x:c r="O150" s="2" t="str">
        <x:v>data/raw/filings/BAC_0000070858-22-000062_bac-20211231.htm</x:v>
      </x:c>
      <x:c r="P150" s="2" t="str">
        <x:v>id3VybDovL2RvY3MudjEvZG9jOjA2MDY5ZmY1ZTUwOTQ4MzJiYjZlNzc5NzNkYzA3OGEwL3NlYzowNjA2OWZmNWU1MDk0ODMyYmI2ZTc3OTczZGMwNzhhMF8yNzcvZnJhZzpmZmNiMzAyOGY0OTQ0NGFmYjc2ZGEyZDNkOWQ0NzIzNC90YWJsZTo3ZGIwMzRmNTRmNTk0YTg0YmYzOWZhOTZkMTU0NDYzNS90YWJsZXJhbmdlOjdkYjAzNGY1NGY1OTRhODRiZjM5ZmE5NmQxNTQ0NjM1XzE5LTUtMS0xLTExNTU1MA_eea83ec8-e9a8-433e-a15c-7f52969d315e</x:v>
      </x:c>
      <x:c r="Q150" s="2" t="str"/>
      <x:c r="R150" s="2" t="str">
        <x:v>Latest eligible comparative presentation at the information cutoff.</x:v>
      </x:c>
      <x:c r="T150" s="12"/>
      <x:c r="U150" s="12"/>
    </x:row>
    <x:row r="151" ht="24" customHeight="1">
      <x:c r="C151" s="2" t="str">
        <x:v>BAC</x:v>
      </x:c>
      <x:c r="D151" s="2" t="str">
        <x:v>FY2019</x:v>
      </x:c>
      <x:c r="E151" s="2" t="str">
        <x:v>opex</x:v>
      </x:c>
      <x:c r="F151" s="11" t="n">
        <x:v>54900</x:v>
      </x:c>
      <x:c r="G151" s="2" t="str">
        <x:v>USD</x:v>
      </x:c>
      <x:c r="H151" s="2" t="str">
        <x:v>2019-01-01</x:v>
      </x:c>
      <x:c r="I151" s="2" t="str">
        <x:v>2019-12-31</x:v>
      </x:c>
      <x:c r="J151" s="2" t="str">
        <x:v>Noninterest Expense</x:v>
      </x:c>
      <x:c r="K151" s="2" t="str">
        <x:v>us-gaap:NoninterestExpense</x:v>
      </x:c>
      <x:c r="L151" s="2" t="str">
        <x:v>2022-02-22</x:v>
      </x:c>
      <x:c r="M151" s="2" t="str">
        <x:v>0000070858-22-000062</x:v>
      </x:c>
      <x:c r="N151" s="2" t="str">
        <x:v>https://www.sec.gov/Archives/edgar/data/70858/000007085822000062/bac-20211231.htm</x:v>
      </x:c>
      <x:c r="O151" s="2" t="str">
        <x:v>data/raw/filings/BAC_0000070858-22-000062_bac-20211231.htm</x:v>
      </x:c>
      <x:c r="P151" s="2" t="str">
        <x:v>id3VybDovL2RvY3MudjEvZG9jOjA2MDY5ZmY1ZTUwOTQ4MzJiYjZlNzc5NzNkYzA3OGEwL3NlYzowNjA2OWZmNWU1MDk0ODMyYmI2ZTc3OTczZGMwNzhhMF8yNjUvZnJhZzo2NTM3YTUxM2ViNzQ0OTgzODZmNGZmNzMwOGNjMzY0OC90YWJsZTo4NWVhODAyNmE0MTU0MWFhOTIwMDJlODQxMmJiNWFiOS90YWJsZXJhbmdlOjg1ZWE4MDI2YTQxNTQxYWE5MjAwMmU4NDEyYmI1YWI5XzktOS0xLTEtMTU3ODY4_f107068c-33ae-4525-94d7-8065af9d6231</x:v>
      </x:c>
      <x:c r="Q151" s="2" t="str"/>
      <x:c r="R151" s="2" t="str">
        <x:v>Latest eligible comparative presentation at the information cutoff.</x:v>
      </x:c>
      <x:c r="T151" s="12"/>
      <x:c r="U151" s="12"/>
    </x:row>
    <x:row r="152" ht="24" customHeight="1">
      <x:c r="C152" s="2" t="str">
        <x:v>BAC</x:v>
      </x:c>
      <x:c r="D152" s="2" t="str">
        <x:v>FY2019</x:v>
      </x:c>
      <x:c r="E152" s="2" t="str">
        <x:v>provision</x:v>
      </x:c>
      <x:c r="F152" s="11" t="n">
        <x:v>3590</x:v>
      </x:c>
      <x:c r="G152" s="2" t="str">
        <x:v>USD</x:v>
      </x:c>
      <x:c r="H152" s="2" t="str">
        <x:v>2019-01-01</x:v>
      </x:c>
      <x:c r="I152" s="2" t="str">
        <x:v>2019-12-31</x:v>
      </x:c>
      <x:c r="J152" s="2" t="str">
        <x:v>Provision for Loan, Lease, and Other Losses</x:v>
      </x:c>
      <x:c r="K152" s="2" t="str">
        <x:v>us-gaap:ProvisionForLoanLeaseAndOtherLosses</x:v>
      </x:c>
      <x:c r="L152" s="2" t="str">
        <x:v>2020-02-19</x:v>
      </x:c>
      <x:c r="M152" s="2" t="str">
        <x:v>0000070858-20-000011</x:v>
      </x:c>
      <x:c r="N152" s="2" t="str">
        <x:v>https://www.sec.gov/Archives/edgar/data/70858/000007085820000011/bac-1231201910xk.htm</x:v>
      </x:c>
      <x:c r="O152" s="2" t="str">
        <x:v>data/raw/filings/BAC_0000070858-20-000011_bac-1231201910xk.htm</x:v>
      </x:c>
      <x:c r="P152" s="2" t="str">
        <x:v>d46784416e2885-wk-Fact-2BB7EE9E01E06F04C167FBD3CD3B29C6</x:v>
      </x:c>
      <x:c r="Q152" s="2" t="str"/>
      <x:c r="R152" s="2" t="str">
        <x:v>Latest eligible comparative presentation at the information cutoff.</x:v>
      </x:c>
      <x:c r="T152" s="12"/>
      <x:c r="U152" s="12"/>
    </x:row>
    <x:row r="153" ht="24" customHeight="1">
      <x:c r="C153" s="2" t="str">
        <x:v>BAC</x:v>
      </x:c>
      <x:c r="D153" s="2" t="str">
        <x:v>FY2019</x:v>
      </x:c>
      <x:c r="E153" s="2" t="str">
        <x:v>pretax</x:v>
      </x:c>
      <x:c r="F153" s="11" t="n">
        <x:v>32754</x:v>
      </x:c>
      <x:c r="G153" s="2" t="str">
        <x:v>USD</x:v>
      </x:c>
      <x:c r="H153" s="2" t="str">
        <x:v>2019-01-01</x:v>
      </x:c>
      <x:c r="I153" s="2" t="str">
        <x:v>2019-12-31</x:v>
      </x:c>
      <x:c r="J153" s="2" t="str">
        <x:v>Income (Loss) from Continuing Operations before Income Taxes, Noncontrolling Interest</x:v>
      </x:c>
      <x:c r="K153" s="2" t="str">
        <x:v>us-gaap:IncomeLossFromContinuingOperationsBeforeIncomeTaxesExtraordinaryItemsNoncontrollingInterest</x:v>
      </x:c>
      <x:c r="L153" s="2" t="str">
        <x:v>2022-02-22</x:v>
      </x:c>
      <x:c r="M153" s="2" t="str">
        <x:v>0000070858-22-000062</x:v>
      </x:c>
      <x:c r="N153" s="2" t="str">
        <x:v>https://www.sec.gov/Archives/edgar/data/70858/000007085822000062/bac-20211231.htm</x:v>
      </x:c>
      <x:c r="O153" s="2" t="str">
        <x:v>data/raw/filings/BAC_0000070858-22-000062_bac-20211231.htm</x:v>
      </x:c>
      <x:c r="P153" s="2" t="str">
        <x:v>id3VybDovL2RvY3MudjEvZG9jOjA2MDY5ZmY1ZTUwOTQ4MzJiYjZlNzc5NzNkYzA3OGEwL3NlYzowNjA2OWZmNWU1MDk0ODMyYmI2ZTc3OTczZGMwNzhhMF8yNzcvZnJhZzpmZmNiMzAyOGY0OTQ0NGFmYjc2ZGEyZDNkOWQ0NzIzNC90YWJsZTo3ZGIwMzRmNTRmNTk0YTg0YmYzOWZhOTZkMTU0NDYzNS90YWJsZXJhbmdlOjdkYjAzNGY1NGY1OTRhODRiZjM5ZmE5NmQxNTQ0NjM1XzE5LTctMS0xLTExNTU1MA_6a0764ff-6027-4683-a8bd-a5f089087c8b</x:v>
      </x:c>
      <x:c r="Q153" s="2" t="str"/>
      <x:c r="R153" s="2" t="str">
        <x:v>Latest eligible comparative presentation at the information cutoff.</x:v>
      </x:c>
      <x:c r="T153" s="12"/>
      <x:c r="U153" s="12"/>
    </x:row>
    <x:row r="154" ht="24" customHeight="1">
      <x:c r="C154" s="2" t="str">
        <x:v>BAC</x:v>
      </x:c>
      <x:c r="D154" s="2" t="str">
        <x:v>FY2019</x:v>
      </x:c>
      <x:c r="E154" s="2" t="str">
        <x:v>tax</x:v>
      </x:c>
      <x:c r="F154" s="11" t="n">
        <x:v>5324</x:v>
      </x:c>
      <x:c r="G154" s="2" t="str">
        <x:v>USD</x:v>
      </x:c>
      <x:c r="H154" s="2" t="str">
        <x:v>2019-01-01</x:v>
      </x:c>
      <x:c r="I154" s="2" t="str">
        <x:v>2019-12-31</x:v>
      </x:c>
      <x:c r="J154" s="2" t="str">
        <x:v>Income Tax Expense (Benefit)</x:v>
      </x:c>
      <x:c r="K154" s="2" t="str">
        <x:v>us-gaap:IncomeTaxExpenseBenefit</x:v>
      </x:c>
      <x:c r="L154" s="2" t="str">
        <x:v>2022-02-22</x:v>
      </x:c>
      <x:c r="M154" s="2" t="str">
        <x:v>0000070858-22-000062</x:v>
      </x:c>
      <x:c r="N154" s="2" t="str">
        <x:v>https://www.sec.gov/Archives/edgar/data/70858/000007085822000062/bac-20211231.htm</x:v>
      </x:c>
      <x:c r="O154" s="2" t="str">
        <x:v>data/raw/filings/BAC_0000070858-22-000062_bac-20211231.htm</x:v>
      </x:c>
      <x:c r="P154" s="2" t="str">
        <x:v>id3VybDovL2RvY3MudjEvZG9jOjA2MDY5ZmY1ZTUwOTQ4MzJiYjZlNzc5NzNkYzA3OGEwL3NlYzowNjA2OWZmNWU1MDk0ODMyYmI2ZTc3OTczZGMwNzhhMF8yNDEvZnJhZzpkZmZkY2Q3ZmQ4YzQ0MDA4YThjMjNiM2QxMjUzZmNmNC90YWJsZTpkMGZjNzZhZjI1MmQ0ZjU3YjY4ZmUzZTJiNmIxZTk4My90YWJsZXJhbmdlOmQwZmM3NmFmMjUyZDRmNTdiNjhmZTNlMmI2YjFlOTgzXzE3LTktMS0xLTExNTU1MA_9f48d6d8-20d5-4040-a24e-a250425226d3</x:v>
      </x:c>
      <x:c r="Q154" s="2" t="str"/>
      <x:c r="R154" s="2" t="str">
        <x:v>Latest eligible comparative presentation at the information cutoff.</x:v>
      </x:c>
      <x:c r="T154" s="12"/>
      <x:c r="U154" s="12"/>
    </x:row>
    <x:row r="155" ht="24" customHeight="1">
      <x:c r="C155" s="2" t="str">
        <x:v>BAC</x:v>
      </x:c>
      <x:c r="D155" s="2" t="str">
        <x:v>FY2019</x:v>
      </x:c>
      <x:c r="E155" s="2" t="str">
        <x:v>net_income</x:v>
      </x:c>
      <x:c r="F155" s="11" t="n">
        <x:v>27430</x:v>
      </x:c>
      <x:c r="G155" s="2" t="str">
        <x:v>USD</x:v>
      </x:c>
      <x:c r="H155" s="2" t="str">
        <x:v>2019-01-01</x:v>
      </x:c>
      <x:c r="I155" s="2" t="str">
        <x:v>2019-12-31</x:v>
      </x:c>
      <x:c r="J155" s="2" t="str">
        <x:v>Net Income (Loss) Attributable to Parent</x:v>
      </x:c>
      <x:c r="K155" s="2" t="str">
        <x:v>us-gaap:NetIncomeLoss</x:v>
      </x:c>
      <x:c r="L155" s="2" t="str">
        <x:v>2022-02-22</x:v>
      </x:c>
      <x:c r="M155" s="2" t="str">
        <x:v>0000070858-22-000062</x:v>
      </x:c>
      <x:c r="N155" s="2" t="str">
        <x:v>https://www.sec.gov/Archives/edgar/data/70858/000007085822000062/bac-20211231.htm</x:v>
      </x:c>
      <x:c r="O155" s="2" t="str">
        <x:v>data/raw/filings/BAC_0000070858-22-000062_bac-20211231.htm</x:v>
      </x:c>
      <x:c r="P155" s="2" t="str">
        <x:v>id3VybDovL2RvY3MudjEvZG9jOjA2MDY5ZmY1ZTUwOTQ4MzJiYjZlNzc5NzNkYzA3OGEwL3NlYzowNjA2OWZmNWU1MDk0ODMyYmI2ZTc3OTczZGMwNzhhMF8yNzcvZnJhZzpmZmNiMzAyOGY0OTQ0NGFmYjc2ZGEyZDNkOWQ0NzIzNC90YWJsZTo3ZGIwMzRmNTRmNTk0YTg0YmYzOWZhOTZkMTU0NDYzNS90YWJsZXJhbmdlOjdkYjAzNGY1NGY1OTRhODRiZjM5ZmE5NmQxNTQ0NjM1XzE5LTktMS0xLTExNTU1MA_99dd40f7-babd-4119-b61a-7ac2852abbcf</x:v>
      </x:c>
      <x:c r="Q155" s="2" t="str"/>
      <x:c r="R155" s="2" t="str">
        <x:v>Latest eligible comparative presentation at the information cutoff.</x:v>
      </x:c>
      <x:c r="T155" s="12"/>
      <x:c r="U155" s="12"/>
    </x:row>
    <x:row r="156" ht="24" customHeight="1">
      <x:c r="C156" s="2" t="str">
        <x:v>BAC</x:v>
      </x:c>
      <x:c r="D156" s="2" t="str">
        <x:v>FY2019</x:v>
      </x:c>
      <x:c r="E156" s="2" t="str">
        <x:v>common_income</x:v>
      </x:c>
      <x:c r="F156" s="11" t="n">
        <x:v>25998</x:v>
      </x:c>
      <x:c r="G156" s="2" t="str">
        <x:v>USD</x:v>
      </x:c>
      <x:c r="H156" s="2" t="str">
        <x:v>2019-01-01</x:v>
      </x:c>
      <x:c r="I156" s="2" t="str">
        <x:v>2019-12-31</x:v>
      </x:c>
      <x:c r="J156" s="2" t="str">
        <x:v>Net Income (Loss) Available to Common Stockholders, Basic</x:v>
      </x:c>
      <x:c r="K156" s="2" t="str">
        <x:v>us-gaap:NetIncomeLossAvailableToCommonStockholdersBasic</x:v>
      </x:c>
      <x:c r="L156" s="2" t="str">
        <x:v>2022-02-22</x:v>
      </x:c>
      <x:c r="M156" s="2" t="str">
        <x:v>0000070858-22-000062</x:v>
      </x:c>
      <x:c r="N156" s="2" t="str">
        <x:v>https://www.sec.gov/Archives/edgar/data/70858/000007085822000062/bac-20211231.htm</x:v>
      </x:c>
      <x:c r="O156" s="2" t="str">
        <x:v>data/raw/filings/BAC_0000070858-22-000062_bac-20211231.htm</x:v>
      </x:c>
      <x:c r="P156" s="2" t="str">
        <x:v>id3VybDovL2RvY3MudjEvZG9jOjA2MDY5ZmY1ZTUwOTQ4MzJiYjZlNzc5NzNkYzA3OGEwL3NlYzowNjA2OWZmNWU1MDk0ODMyYmI2ZTc3OTczZGMwNzhhMF8yMjYvZnJhZzpiNjAxMGYxY2EzYmI0YzRmODM0M2Y1N2YwYjRjYzFlYy90YWJsZTpmYTRjNzVmOTRlMDA0YTFlOGEyNDQ0ZDQ5ZThiNjcwYy90YWJsZXJhbmdlOmZhNGM3NWY5NGUwMDRhMWU4YTI0NDRkNDllOGI2NzBjXzE0LTExLTEtMS0xMTU1NTA_43140a1e-308a-46f4-a4e6-930ed16f4e41</x:v>
      </x:c>
      <x:c r="Q156" s="2" t="str"/>
      <x:c r="R156" s="2" t="str">
        <x:v>Latest eligible comparative presentation at the information cutoff.</x:v>
      </x:c>
      <x:c r="T156" s="12"/>
      <x:c r="U156" s="12"/>
    </x:row>
    <x:row r="157" ht="24" customHeight="1">
      <x:c r="C157" s="2" t="str">
        <x:v>BAC</x:v>
      </x:c>
      <x:c r="D157" s="2" t="str">
        <x:v>FY2019</x:v>
      </x:c>
      <x:c r="E157" s="2" t="str">
        <x:v>preferred_div</x:v>
      </x:c>
      <x:c r="F157" s="11" t="str">
        <x:v>n.a.</x:v>
      </x:c>
      <x:c r="G157" s="2" t="str">
        <x:v>USDm</x:v>
      </x:c>
      <x:c r="H157" s="2" t="str">
        <x:v>2019-01-01</x:v>
      </x:c>
      <x:c r="I157" s="2" t="str">
        <x:v>2019-12-31</x:v>
      </x:c>
      <x:c r="J157" s="2" t="str">
        <x:v>Preferred dividends and other common-income adjustments</x:v>
      </x:c>
      <x:c r="K157" s="2" t="str"/>
      <x:c r="L157" s="2" t="str"/>
      <x:c r="M157" s="2" t="str"/>
      <x:c r="N157" s="2" t="str"/>
      <x:c r="O157" s="2" t="str"/>
      <x:c r="P157" s="2" t="str"/>
      <x:c r="Q157" s="2" t="str"/>
      <x:c r="R157" s="2" t="str">
        <x:v>Not reported / unavailable</x:v>
      </x:c>
      <x:c r="T157" s="12"/>
      <x:c r="U157" s="12"/>
    </x:row>
    <x:row r="158" ht="24" customHeight="1">
      <x:c r="C158" s="2" t="str">
        <x:v>BAC</x:v>
      </x:c>
      <x:c r="D158" s="2" t="str">
        <x:v>FY2019</x:v>
      </x:c>
      <x:c r="E158" s="2" t="str">
        <x:v>eps</x:v>
      </x:c>
      <x:c r="F158" s="11" t="n">
        <x:v>2.75</x:v>
      </x:c>
      <x:c r="G158" s="2" t="str">
        <x:v>USD/shares</x:v>
      </x:c>
      <x:c r="H158" s="2" t="str">
        <x:v>2019-01-01</x:v>
      </x:c>
      <x:c r="I158" s="2" t="str">
        <x:v>2019-12-31</x:v>
      </x:c>
      <x:c r="J158" s="2" t="str">
        <x:v>Earnings Per Share, Diluted</x:v>
      </x:c>
      <x:c r="K158" s="2" t="str">
        <x:v>us-gaap:EarningsPerShareDiluted</x:v>
      </x:c>
      <x:c r="L158" s="2" t="str">
        <x:v>2022-02-22</x:v>
      </x:c>
      <x:c r="M158" s="2" t="str">
        <x:v>0000070858-22-000062</x:v>
      </x:c>
      <x:c r="N158" s="2" t="str">
        <x:v>https://www.sec.gov/Archives/edgar/data/70858/000007085822000062/bac-20211231.htm</x:v>
      </x:c>
      <x:c r="O158" s="2" t="str">
        <x:v>data/raw/filings/BAC_0000070858-22-000062_bac-20211231.htm</x:v>
      </x:c>
      <x:c r="P158" s="2" t="str">
        <x:v>id3VybDovL2RvY3MudjEvZG9jOjA2MDY5ZmY1ZTUwOTQ4MzJiYjZlNzc5NzNkYzA3OGEwL3NlYzowNjA2OWZmNWU1MDk0ODMyYmI2ZTc3OTczZGMwNzhhMF8yMjYvZnJhZzpiNjAxMGYxY2EzYmI0YzRmODM0M2Y1N2YwYjRjYzFlYy90YWJsZTpmYTRjNzVmOTRlMDA0YTFlOGEyNDQ0ZDQ5ZThiNjcwYy90YWJsZXJhbmdlOmZhNGM3NWY5NGUwMDRhMWU4YTI0NDRkNDllOGI2NzBjXzIwLTExLTEtMS0xMTU1NTA_4dc3d2d6-58ef-469c-bf80-40582f97be49</x:v>
      </x:c>
      <x:c r="Q158" s="2" t="str"/>
      <x:c r="R158" s="2" t="str">
        <x:v>Latest eligible comparative presentation at the information cutoff.</x:v>
      </x:c>
      <x:c r="T158" s="12"/>
      <x:c r="U158" s="12"/>
    </x:row>
    <x:row r="159" ht="24" customHeight="1">
      <x:c r="C159" s="2" t="str">
        <x:v>BAC</x:v>
      </x:c>
      <x:c r="D159" s="2" t="str">
        <x:v>FY2019</x:v>
      </x:c>
      <x:c r="E159" s="2" t="str">
        <x:v>shares_diluted</x:v>
      </x:c>
      <x:c r="F159" s="11" t="n">
        <x:v>9442.9</x:v>
      </x:c>
      <x:c r="G159" s="2" t="str">
        <x:v>shares</x:v>
      </x:c>
      <x:c r="H159" s="2" t="str">
        <x:v>2019-01-01</x:v>
      </x:c>
      <x:c r="I159" s="2" t="str">
        <x:v>2019-12-31</x:v>
      </x:c>
      <x:c r="J159" s="2" t="str">
        <x:v>Weighted Average Number of Shares Outstanding, Diluted</x:v>
      </x:c>
      <x:c r="K159" s="2" t="str">
        <x:v>us-gaap:WeightedAverageNumberOfDilutedSharesOutstanding</x:v>
      </x:c>
      <x:c r="L159" s="2" t="str">
        <x:v>2022-02-22</x:v>
      </x:c>
      <x:c r="M159" s="2" t="str">
        <x:v>0000070858-22-000062</x:v>
      </x:c>
      <x:c r="N159" s="2" t="str">
        <x:v>https://www.sec.gov/Archives/edgar/data/70858/000007085822000062/bac-20211231.htm</x:v>
      </x:c>
      <x:c r="O159" s="2" t="str">
        <x:v>data/raw/filings/BAC_0000070858-22-000062_bac-20211231.htm</x:v>
      </x:c>
      <x:c r="P159" s="2" t="str">
        <x:v>id3VybDovL2RvY3MudjEvZG9jOjA2MDY5ZmY1ZTUwOTQ4MzJiYjZlNzc5NzNkYzA3OGEwL3NlYzowNjA2OWZmNWU1MDk0ODMyYmI2ZTc3OTczZGMwNzhhMF8yMjYvZnJhZzpiNjAxMGYxY2EzYmI0YzRmODM0M2Y1N2YwYjRjYzFlYy90YWJsZTpmYTRjNzVmOTRlMDA0YTFlOGEyNDQ0ZDQ5ZThiNjcwYy90YWJsZXJhbmdlOmZhNGM3NWY5NGUwMDRhMWU4YTI0NDRkNDllOGI2NzBjXzE5LTExLTEtMS0xMTU1NTA_c5ea3043-15fa-4c34-b6d0-9382cc606c50</x:v>
      </x:c>
      <x:c r="Q159" s="2" t="str"/>
      <x:c r="R159" s="2" t="str">
        <x:v>Latest eligible comparative presentation at the information cutoff.</x:v>
      </x:c>
      <x:c r="T159" s="12"/>
      <x:c r="U159" s="12"/>
    </x:row>
    <x:row r="160" ht="24" customHeight="1">
      <x:c r="C160" s="2" t="str">
        <x:v>BAC</x:v>
      </x:c>
      <x:c r="D160" s="2" t="str">
        <x:v>FY2019</x:v>
      </x:c>
      <x:c r="E160" s="2" t="str">
        <x:v>dps</x:v>
      </x:c>
      <x:c r="F160" s="11" t="n">
        <x:v>0.66</x:v>
      </x:c>
      <x:c r="G160" s="2" t="str">
        <x:v>USD/shares</x:v>
      </x:c>
      <x:c r="H160" s="2" t="str">
        <x:v>2019-01-01</x:v>
      </x:c>
      <x:c r="I160" s="2" t="str">
        <x:v>2019-12-31</x:v>
      </x:c>
      <x:c r="J160" s="2" t="str">
        <x:v>Common Stock, Dividends, Per Share, Cash Paid</x:v>
      </x:c>
      <x:c r="K160" s="2" t="str">
        <x:v>us-gaap:CommonStockDividendsPerShareCashPaid</x:v>
      </x:c>
      <x:c r="L160" s="2" t="str">
        <x:v>2022-02-22</x:v>
      </x:c>
      <x:c r="M160" s="2" t="str">
        <x:v>0000070858-22-000062</x:v>
      </x:c>
      <x:c r="N160" s="2" t="str">
        <x:v>https://www.sec.gov/Archives/edgar/data/70858/000007085822000062/bac-20211231.htm</x:v>
      </x:c>
      <x:c r="O160" s="2" t="str">
        <x:v>data/raw/filings/BAC_0000070858-22-000062_bac-20211231.htm</x:v>
      </x:c>
      <x:c r="P160" s="2" t="str">
        <x:v>id3VybDovL2RvY3MudjEvZG9jOjA2MDY5ZmY1ZTUwOTQ4MzJiYjZlNzc5NzNkYzA3OGEwL3NlYzowNjA2OWZmNWU1MDk0ODMyYmI2ZTc3OTczZGMwNzhhMF8yMjAvZnJhZzo3ODZiZTk0NDYyOTQ0MGQzYWNmZjU4MTZlOGY3NGY0NC90ZXh0cmVnaW9uOjc4NmJlOTQ0NjI5NDQwZDNhY2ZmNTgxNmU4Zjc0ZjQ0Xzg3OTYwOTMwMjM5MzM_f317fa20-8e4d-4401-a745-dc18dcfb24e9</x:v>
      </x:c>
      <x:c r="Q160" s="2" t="str"/>
      <x:c r="R160" s="2" t="str">
        <x:v>Latest eligible comparative presentation at the information cutoff.</x:v>
      </x:c>
      <x:c r="T160" s="12"/>
      <x:c r="U160" s="12"/>
    </x:row>
    <x:row r="161" ht="24" customHeight="1">
      <x:c r="C161" s="2" t="str">
        <x:v>BAC</x:v>
      </x:c>
      <x:c r="D161" s="2" t="str">
        <x:v>FY2019</x:v>
      </x:c>
      <x:c r="E161" s="2" t="str">
        <x:v>dividends</x:v>
      </x:c>
      <x:c r="F161" s="11" t="str">
        <x:v>n.a.</x:v>
      </x:c>
      <x:c r="G161" s="2" t="str">
        <x:v>USDm</x:v>
      </x:c>
      <x:c r="H161" s="2" t="str">
        <x:v>2019-01-01</x:v>
      </x:c>
      <x:c r="I161" s="2" t="str">
        <x:v>2019-12-31</x:v>
      </x:c>
      <x:c r="J161" s="2" t="str">
        <x:v>Cash common dividends paid</x:v>
      </x:c>
      <x:c r="K161" s="2" t="str"/>
      <x:c r="L161" s="2" t="str"/>
      <x:c r="M161" s="2" t="str"/>
      <x:c r="N161" s="2" t="str"/>
      <x:c r="O161" s="2" t="str"/>
      <x:c r="P161" s="2" t="str"/>
      <x:c r="Q161" s="2" t="str"/>
      <x:c r="R161" s="2" t="str">
        <x:v>Not reported / unavailable</x:v>
      </x:c>
      <x:c r="T161" s="12"/>
      <x:c r="U161" s="12"/>
    </x:row>
    <x:row r="162" ht="24" customHeight="1">
      <x:c r="C162" s="2" t="str">
        <x:v>BAC</x:v>
      </x:c>
      <x:c r="D162" s="2" t="str">
        <x:v>FY2019</x:v>
      </x:c>
      <x:c r="E162" s="2" t="str">
        <x:v>buybacks</x:v>
      </x:c>
      <x:c r="F162" s="11" t="n">
        <x:v>28144</x:v>
      </x:c>
      <x:c r="G162" s="2" t="str">
        <x:v>USD</x:v>
      </x:c>
      <x:c r="H162" s="2" t="str">
        <x:v>2019-01-01</x:v>
      </x:c>
      <x:c r="I162" s="2" t="str">
        <x:v>2019-12-31</x:v>
      </x:c>
      <x:c r="J162" s="2" t="str">
        <x:v>Payments for Repurchase of Common Stock</x:v>
      </x:c>
      <x:c r="K162" s="2" t="str">
        <x:v>us-gaap:PaymentsForRepurchaseOfCommonStock</x:v>
      </x:c>
      <x:c r="L162" s="2" t="str">
        <x:v>2022-02-22</x:v>
      </x:c>
      <x:c r="M162" s="2" t="str">
        <x:v>0000070858-22-000062</x:v>
      </x:c>
      <x:c r="N162" s="2" t="str">
        <x:v>https://www.sec.gov/Archives/edgar/data/70858/000007085822000062/bac-20211231.htm</x:v>
      </x:c>
      <x:c r="O162" s="2" t="str">
        <x:v>data/raw/filings/BAC_0000070858-22-000062_bac-20211231.htm</x:v>
      </x:c>
      <x:c r="P162" s="2" t="str">
        <x:v>id3VybDovL2RvY3MudjEvZG9jOjA2MDY5ZmY1ZTUwOTQ4MzJiYjZlNzc5NzNkYzA3OGEwL3NlYzowNjA2OWZmNWU1MDk0ODMyYmI2ZTc3OTczZGMwNzhhMF8xNTQvZnJhZzo2ZjdhNjUwNDQzNDA0YzNkOTYzYTQzOTkxNzBmYzIwMi90YWJsZTo3NDdjMmExMDkzZDc0NzkwYTliMjc4YTA0YWViYTNjNC90YWJsZXJhbmdlOjc0N2MyYTEwOTNkNzQ3OTBhOWIyNzhhMDRhZWJhM2M0XzU0LTUtMS0xLTExNTU1MA_65ee73c6-8e65-4b9c-b996-73b459fe78f2</x:v>
      </x:c>
      <x:c r="Q162" s="2" t="str"/>
      <x:c r="R162" s="2" t="str">
        <x:v>Latest eligible comparative presentation at the information cutoff.</x:v>
      </x:c>
      <x:c r="T162" s="12"/>
      <x:c r="U162" s="12"/>
    </x:row>
    <x:row r="163" ht="24" customHeight="1">
      <x:c r="C163" s="2" t="str">
        <x:v>BAC</x:v>
      </x:c>
      <x:c r="D163" s="2" t="str">
        <x:v>FY2019</x:v>
      </x:c>
      <x:c r="E163" s="2" t="str">
        <x:v>chargeoffs</x:v>
      </x:c>
      <x:c r="F163" s="11" t="str">
        <x:v>n.a.</x:v>
      </x:c>
      <x:c r="G163" s="2" t="str">
        <x:v>USDm</x:v>
      </x:c>
      <x:c r="H163" s="2" t="str">
        <x:v>2019-01-01</x:v>
      </x:c>
      <x:c r="I163" s="2" t="str">
        <x:v>2019-12-31</x:v>
      </x:c>
      <x:c r="J163" s="2" t="str">
        <x:v>Gross loan charge-offs</x:v>
      </x:c>
      <x:c r="K163" s="2" t="str"/>
      <x:c r="L163" s="2" t="str"/>
      <x:c r="M163" s="2" t="str"/>
      <x:c r="N163" s="2" t="str"/>
      <x:c r="O163" s="2" t="str"/>
      <x:c r="P163" s="2" t="str"/>
      <x:c r="Q163" s="2" t="str"/>
      <x:c r="R163" s="2" t="str">
        <x:v>Not reported / unavailable</x:v>
      </x:c>
      <x:c r="T163" s="12"/>
      <x:c r="U163" s="12"/>
    </x:row>
    <x:row r="164" ht="24" customHeight="1">
      <x:c r="C164" s="2" t="str">
        <x:v>BAC</x:v>
      </x:c>
      <x:c r="D164" s="2" t="str">
        <x:v>FY2019</x:v>
      </x:c>
      <x:c r="E164" s="2" t="str">
        <x:v>recoveries</x:v>
      </x:c>
      <x:c r="F164" s="11" t="str">
        <x:v>n.a.</x:v>
      </x:c>
      <x:c r="G164" s="2" t="str">
        <x:v>USDm</x:v>
      </x:c>
      <x:c r="H164" s="2" t="str">
        <x:v>2019-01-01</x:v>
      </x:c>
      <x:c r="I164" s="2" t="str">
        <x:v>2019-12-31</x:v>
      </x:c>
      <x:c r="J164" s="2" t="str">
        <x:v>Loan recoveries</x:v>
      </x:c>
      <x:c r="K164" s="2" t="str"/>
      <x:c r="L164" s="2" t="str"/>
      <x:c r="M164" s="2" t="str"/>
      <x:c r="N164" s="2" t="str"/>
      <x:c r="O164" s="2" t="str"/>
      <x:c r="P164" s="2" t="str"/>
      <x:c r="Q164" s="2" t="str"/>
      <x:c r="R164" s="2" t="str">
        <x:v>Not reported / unavailable</x:v>
      </x:c>
      <x:c r="T164" s="12"/>
      <x:c r="U164" s="12"/>
    </x:row>
    <x:row r="165" ht="24" customHeight="1">
      <x:c r="C165" s="2" t="str">
        <x:v>BAC</x:v>
      </x:c>
      <x:c r="D165" s="2" t="str">
        <x:v>FY2019</x:v>
      </x:c>
      <x:c r="E165" s="2" t="str">
        <x:v>rwa</x:v>
      </x:c>
      <x:c r="F165" s="11" t="str">
        <x:v>n.a.</x:v>
      </x:c>
      <x:c r="G165" s="2" t="str">
        <x:v>USDm</x:v>
      </x:c>
      <x:c r="H165" s="2" t="str">
        <x:v>2019-01-01</x:v>
      </x:c>
      <x:c r="I165" s="2" t="str">
        <x:v>2019-12-31</x:v>
      </x:c>
      <x:c r="J165" s="2" t="str">
        <x:v>Risk-weighted assets</x:v>
      </x:c>
      <x:c r="K165" s="2" t="str"/>
      <x:c r="L165" s="2" t="str"/>
      <x:c r="M165" s="2" t="str"/>
      <x:c r="N165" s="2" t="str"/>
      <x:c r="O165" s="2" t="str"/>
      <x:c r="P165" s="2" t="str"/>
      <x:c r="Q165" s="2" t="str"/>
      <x:c r="R165" s="2" t="str">
        <x:v>Not reported / unavailable</x:v>
      </x:c>
      <x:c r="T165" s="12"/>
      <x:c r="U165" s="12"/>
    </x:row>
    <x:row r="166" ht="24" customHeight="1">
      <x:c r="C166" s="2" t="str">
        <x:v>BAC</x:v>
      </x:c>
      <x:c r="D166" s="2" t="str">
        <x:v>FY2019</x:v>
      </x:c>
      <x:c r="E166" s="2" t="str">
        <x:v>cet1_reported</x:v>
      </x:c>
      <x:c r="F166" s="11" t="str">
        <x:v>n.a.</x:v>
      </x:c>
      <x:c r="G166" s="2" t="str">
        <x:v>%</x:v>
      </x:c>
      <x:c r="H166" s="2" t="str">
        <x:v>2019-01-01</x:v>
      </x:c>
      <x:c r="I166" s="2" t="str">
        <x:v>2019-12-31</x:v>
      </x:c>
      <x:c r="J166" s="2" t="str">
        <x:v>Actual standardized CET1 ratio</x:v>
      </x:c>
      <x:c r="K166" s="2" t="str"/>
      <x:c r="L166" s="2" t="str"/>
      <x:c r="M166" s="2" t="str"/>
      <x:c r="N166" s="2" t="str"/>
      <x:c r="O166" s="2" t="str"/>
      <x:c r="P166" s="2" t="str"/>
      <x:c r="Q166" s="2" t="str"/>
      <x:c r="R166" s="2" t="str">
        <x:v>Not reported / unavailable</x:v>
      </x:c>
      <x:c r="T166" s="12"/>
      <x:c r="U166" s="12"/>
    </x:row>
    <x:row r="167" ht="24" customHeight="1">
      <x:c r="C167" s="2" t="str">
        <x:v>BAC</x:v>
      </x:c>
      <x:c r="D167" s="2" t="str">
        <x:v>FY2019</x:v>
      </x:c>
      <x:c r="E167" s="2" t="str">
        <x:v>nim_reported</x:v>
      </x:c>
      <x:c r="F167" s="11" t="str">
        <x:v>n.a.</x:v>
      </x:c>
      <x:c r="G167" s="2" t="str">
        <x:v>%</x:v>
      </x:c>
      <x:c r="H167" s="2" t="str">
        <x:v>2019-01-01</x:v>
      </x:c>
      <x:c r="I167" s="2" t="str">
        <x:v>2019-12-31</x:v>
      </x:c>
      <x:c r="J167" s="2" t="str">
        <x:v>Issuer reported net interest margin</x:v>
      </x:c>
      <x:c r="K167" s="2" t="str"/>
      <x:c r="L167" s="2" t="str"/>
      <x:c r="M167" s="2" t="str"/>
      <x:c r="N167" s="2" t="str"/>
      <x:c r="O167" s="2" t="str"/>
      <x:c r="P167" s="2" t="str"/>
      <x:c r="Q167" s="2" t="str"/>
      <x:c r="R167" s="2" t="str">
        <x:v>Not reported / unavailable</x:v>
      </x:c>
      <x:c r="T167" s="12"/>
      <x:c r="U167" s="12"/>
    </x:row>
    <x:row r="168" ht="24" customHeight="1">
      <x:c r="C168" s="2" t="str">
        <x:v>BAC</x:v>
      </x:c>
      <x:c r="D168" s="2" t="str">
        <x:v>FY2019</x:v>
      </x:c>
      <x:c r="E168" s="2" t="str">
        <x:v>bvps_reported</x:v>
      </x:c>
      <x:c r="F168" s="11" t="str">
        <x:v>n.a.</x:v>
      </x:c>
      <x:c r="G168" s="2" t="str">
        <x:v>USD/share</x:v>
      </x:c>
      <x:c r="H168" s="2" t="str">
        <x:v>2019-01-01</x:v>
      </x:c>
      <x:c r="I168" s="2" t="str">
        <x:v>2019-12-31</x:v>
      </x:c>
      <x:c r="J168" s="2" t="str">
        <x:v>Reported common book value per share</x:v>
      </x:c>
      <x:c r="K168" s="2" t="str"/>
      <x:c r="L168" s="2" t="str"/>
      <x:c r="M168" s="2" t="str"/>
      <x:c r="N168" s="2" t="str"/>
      <x:c r="O168" s="2" t="str"/>
      <x:c r="P168" s="2" t="str"/>
      <x:c r="Q168" s="2" t="str"/>
      <x:c r="R168" s="2" t="str">
        <x:v>Not reported / unavailable</x:v>
      </x:c>
      <x:c r="T168" s="12"/>
      <x:c r="U168" s="12"/>
    </x:row>
    <x:row r="169" ht="24" customHeight="1">
      <x:c r="C169" s="2" t="str">
        <x:v>BAC</x:v>
      </x:c>
      <x:c r="D169" s="2" t="str">
        <x:v>FY2019</x:v>
      </x:c>
      <x:c r="E169" s="2" t="str">
        <x:v>tbvps_reported</x:v>
      </x:c>
      <x:c r="F169" s="11" t="n">
        <x:v>19.41</x:v>
      </x:c>
      <x:c r="G169" s="2" t="str">
        <x:v>USD/shares</x:v>
      </x:c>
      <x:c r="H169" s="2" t="str">
        <x:v>2019-01-01</x:v>
      </x:c>
      <x:c r="I169" s="2" t="str">
        <x:v>2019-12-31</x:v>
      </x:c>
      <x:c r="J169" s="2" t="str">
        <x:v>Reported tangible book value per share</x:v>
      </x:c>
      <x:c r="K169" s="2" t="str">
        <x:v>Manual verified issuer table row</x:v>
      </x:c>
      <x:c r="L169" s="2" t="str">
        <x:v>2020-02-19</x:v>
      </x:c>
      <x:c r="M169" s="2" t="str">
        <x:v>0000070858-20-000011</x:v>
      </x:c>
      <x:c r="N169" s="2" t="str">
        <x:v>https://www.sec.gov/Archives/edgar/data/70858/000007085820000011/bac-1231201910xk.htm</x:v>
      </x:c>
      <x:c r="O169" s="2" t="str">
        <x:v>data/raw/filings/BAC_0000070858-20-000011_bac-1231201910xk.htm</x:v>
      </x:c>
      <x:c r="P169" s="2" t="str"/>
      <x:c r="Q169" s="2" t="str"/>
      <x:c r="R169" s="2" t="str">
        <x:v>Verified original issuer table row; same-date end balance, excluding average and regulatory minimum tables.</x:v>
      </x:c>
      <x:c r="T169" s="12"/>
      <x:c r="U169" s="12"/>
    </x:row>
    <x:row r="170" ht="24" customHeight="1">
      <x:c r="C170" s="2" t="str">
        <x:v>BAC</x:v>
      </x:c>
      <x:c r="D170" s="2" t="str">
        <x:v>FY2019</x:v>
      </x:c>
      <x:c r="E170" s="2" t="str">
        <x:v>tce_reported</x:v>
      </x:c>
      <x:c r="F170" s="11" t="str">
        <x:v>n.a.</x:v>
      </x:c>
      <x:c r="G170" s="2" t="str">
        <x:v>USDm</x:v>
      </x:c>
      <x:c r="H170" s="2" t="str">
        <x:v>2019-01-01</x:v>
      </x:c>
      <x:c r="I170" s="2" t="str">
        <x:v>2019-12-31</x:v>
      </x:c>
      <x:c r="J170" s="2" t="str">
        <x:v>Reported tangible common equity</x:v>
      </x:c>
      <x:c r="K170" s="2" t="str"/>
      <x:c r="L170" s="2" t="str"/>
      <x:c r="M170" s="2" t="str"/>
      <x:c r="N170" s="2" t="str"/>
      <x:c r="O170" s="2" t="str"/>
      <x:c r="P170" s="2" t="str"/>
      <x:c r="Q170" s="2" t="str"/>
      <x:c r="R170" s="2" t="str">
        <x:v>Not reported / unavailable</x:v>
      </x:c>
      <x:c r="T170" s="12"/>
      <x:c r="U170" s="12"/>
    </x:row>
    <x:row r="171" ht="24" customHeight="1">
      <x:c r="C171" s="2" t="str">
        <x:v>BAC</x:v>
      </x:c>
      <x:c r="D171" s="2" t="str">
        <x:v>FY2020</x:v>
      </x:c>
      <x:c r="E171" s="2" t="str">
        <x:v>assets</x:v>
      </x:c>
      <x:c r="F171" s="11" t="n">
        <x:v>2819627</x:v>
      </x:c>
      <x:c r="G171" s="2" t="str">
        <x:v>USD</x:v>
      </x:c>
      <x:c r="H171" s="2" t="str">
        <x:v>2020-01-01</x:v>
      </x:c>
      <x:c r="I171" s="2" t="str">
        <x:v>2020-12-31</x:v>
      </x:c>
      <x:c r="J171" s="2" t="str">
        <x:v>Assets</x:v>
      </x:c>
      <x:c r="K171" s="2" t="str">
        <x:v>us-gaap:Assets</x:v>
      </x:c>
      <x:c r="L171" s="2" t="str">
        <x:v>2022-02-22</x:v>
      </x:c>
      <x:c r="M171" s="2" t="str">
        <x:v>0000070858-22-000062</x:v>
      </x:c>
      <x:c r="N171" s="2" t="str">
        <x:v>https://www.sec.gov/Archives/edgar/data/70858/000007085822000062/bac-20211231.htm</x:v>
      </x:c>
      <x:c r="O171" s="2" t="str">
        <x:v>data/raw/filings/BAC_0000070858-22-000062_bac-20211231.htm</x:v>
      </x:c>
      <x:c r="P171" s="2" t="str">
        <x:v>id3VybDovL2RvY3MudjEvZG9jOjA2MDY5ZmY1ZTUwOTQ4MzJiYjZlNzc5NzNkYzA3OGEwL3NlYzowNjA2OWZmNWU1MDk0ODMyYmI2ZTc3OTczZGMwNzhhMF8yNzcvZnJhZzpmZmNiMzAyOGY0OTQ0NGFmYjc2ZGEyZDNkOWQ0NzIzNC90YWJsZTo3ZGIwMzRmNTRmNTk0YTg0YmYzOWZhOTZkMTU0NDYzNS90YWJsZXJhbmdlOjdkYjAzNGY1NGY1OTRhODRiZjM5ZmE5NmQxNTQ0NjM1XzE4LTMtMS0xLTExNTU1MA_2ea3e147-6ac4-4317-8a3d-1ad16981103a</x:v>
      </x:c>
      <x:c r="Q171" s="2" t="str"/>
      <x:c r="R171" s="2" t="str">
        <x:v>Latest eligible comparative presentation at the information cutoff.</x:v>
      </x:c>
      <x:c r="T171" s="12"/>
      <x:c r="U171" s="12"/>
    </x:row>
    <x:row r="172" ht="24" customHeight="1">
      <x:c r="C172" s="2" t="str">
        <x:v>BAC</x:v>
      </x:c>
      <x:c r="D172" s="2" t="str">
        <x:v>FY2020</x:v>
      </x:c>
      <x:c r="E172" s="2" t="str">
        <x:v>liabilities</x:v>
      </x:c>
      <x:c r="F172" s="11" t="n">
        <x:v>2546703</x:v>
      </x:c>
      <x:c r="G172" s="2" t="str">
        <x:v>USD</x:v>
      </x:c>
      <x:c r="H172" s="2" t="str">
        <x:v>2020-01-01</x:v>
      </x:c>
      <x:c r="I172" s="2" t="str">
        <x:v>2020-12-31</x:v>
      </x:c>
      <x:c r="J172" s="2" t="str">
        <x:v>Liabilities</x:v>
      </x:c>
      <x:c r="K172" s="2" t="str">
        <x:v>us-gaap:Liabilities</x:v>
      </x:c>
      <x:c r="L172" s="2" t="str">
        <x:v>2022-02-22</x:v>
      </x:c>
      <x:c r="M172" s="2" t="str">
        <x:v>0000070858-22-000062</x:v>
      </x:c>
      <x:c r="N172" s="2" t="str">
        <x:v>https://www.sec.gov/Archives/edgar/data/70858/000007085822000062/bac-20211231.htm</x:v>
      </x:c>
      <x:c r="O172" s="2" t="str">
        <x:v>data/raw/filings/BAC_0000070858-22-000062_bac-20211231.htm</x:v>
      </x:c>
      <x:c r="P172" s="2" t="str">
        <x:v>id3VybDovL2RvY3MudjEvZG9jOjA2MDY5ZmY1ZTUwOTQ4MzJiYjZlNzc5NzNkYzA3OGEwL3NlYzowNjA2OWZmNWU1MDk0ODMyYmI2ZTc3OTczZGMwNzhhMF8xNDIvZnJhZzo2NTdkZTAxM2Q0M2M0Y2RjYjQwNTcyODRkMmFlN2E3Ni90YWJsZTo3MTQyNGViNzIyNWE0Y2EwOTBmN2UyYzc0OTA4ZDIzZi90YWJsZXJhbmdlOjcxNDI0ZWI3MjI1YTRjYTA5MGY3ZTJjNzQ5MDhkMjNmXzQyLTQtMS0xLTExNTU1MA_4d5b91cb-9561-458d-aedd-e2ee73e02b03</x:v>
      </x:c>
      <x:c r="Q172" s="2" t="str"/>
      <x:c r="R172" s="2" t="str">
        <x:v>Latest eligible comparative presentation at the information cutoff.</x:v>
      </x:c>
      <x:c r="T172" s="12"/>
      <x:c r="U172" s="12"/>
    </x:row>
    <x:row r="173" ht="24" customHeight="1">
      <x:c r="C173" s="2" t="str">
        <x:v>BAC</x:v>
      </x:c>
      <x:c r="D173" s="2" t="str">
        <x:v>FY2020</x:v>
      </x:c>
      <x:c r="E173" s="2" t="str">
        <x:v>equity</x:v>
      </x:c>
      <x:c r="F173" s="11" t="n">
        <x:v>272924</x:v>
      </x:c>
      <x:c r="G173" s="2" t="str">
        <x:v>USD</x:v>
      </x:c>
      <x:c r="H173" s="2" t="str">
        <x:v>2020-01-01</x:v>
      </x:c>
      <x:c r="I173" s="2" t="str">
        <x:v>2020-12-31</x:v>
      </x:c>
      <x:c r="J173" s="2" t="str">
        <x:v>Stockholders' Equity Attributable to Parent</x:v>
      </x:c>
      <x:c r="K173" s="2" t="str">
        <x:v>us-gaap:StockholdersEquity</x:v>
      </x:c>
      <x:c r="L173" s="2" t="str">
        <x:v>2024-02-20</x:v>
      </x:c>
      <x:c r="M173" s="2" t="str">
        <x:v>0000070858-24-000122</x:v>
      </x:c>
      <x:c r="N173" s="2" t="str">
        <x:v>https://www.sec.gov/Archives/edgar/data/70858/000007085824000122/bac-20231231.htm</x:v>
      </x:c>
      <x:c r="O173" s="2" t="str">
        <x:v>data/raw/filings/BAC_0000070858-24-000122_bac-20231231.htm</x:v>
      </x:c>
      <x:c r="P173" s="2" t="str">
        <x:v>f-341</x:v>
      </x:c>
      <x:c r="Q173" s="2" t="str"/>
      <x:c r="R173" s="2" t="str">
        <x:v>Latest eligible comparative presentation at the information cutoff.</x:v>
      </x:c>
      <x:c r="T173" s="12"/>
      <x:c r="U173" s="12"/>
    </x:row>
    <x:row r="174" ht="24" customHeight="1">
      <x:c r="C174" s="2" t="str">
        <x:v>BAC</x:v>
      </x:c>
      <x:c r="D174" s="2" t="str">
        <x:v>FY2020</x:v>
      </x:c>
      <x:c r="E174" s="2" t="str">
        <x:v>preferred</x:v>
      </x:c>
      <x:c r="F174" s="11" t="str">
        <x:v>n.a.</x:v>
      </x:c>
      <x:c r="G174" s="2" t="str">
        <x:v>USDm</x:v>
      </x:c>
      <x:c r="H174" s="2" t="str">
        <x:v>2020-01-01</x:v>
      </x:c>
      <x:c r="I174" s="2" t="str">
        <x:v>2020-12-31</x:v>
      </x:c>
      <x:c r="J174" s="2" t="str">
        <x:v>Preferred equity carrying amount</x:v>
      </x:c>
      <x:c r="K174" s="2" t="str"/>
      <x:c r="L174" s="2" t="str"/>
      <x:c r="M174" s="2" t="str"/>
      <x:c r="N174" s="2" t="str"/>
      <x:c r="O174" s="2" t="str"/>
      <x:c r="P174" s="2" t="str"/>
      <x:c r="Q174" s="2" t="str"/>
      <x:c r="R174" s="2" t="str">
        <x:v>Not reported / unavailable</x:v>
      </x:c>
      <x:c r="T174" s="12"/>
      <x:c r="U174" s="12"/>
    </x:row>
    <x:row r="175" ht="24" customHeight="1">
      <x:c r="C175" s="2" t="str">
        <x:v>BAC</x:v>
      </x:c>
      <x:c r="D175" s="2" t="str">
        <x:v>FY2020</x:v>
      </x:c>
      <x:c r="E175" s="2" t="str">
        <x:v>common_equity_reported</x:v>
      </x:c>
      <x:c r="F175" s="11" t="str">
        <x:v>n.a.</x:v>
      </x:c>
      <x:c r="G175" s="2" t="str">
        <x:v>USDm</x:v>
      </x:c>
      <x:c r="H175" s="2" t="str">
        <x:v>2020-01-01</x:v>
      </x:c>
      <x:c r="I175" s="2" t="str">
        <x:v>2020-12-31</x:v>
      </x:c>
      <x:c r="J175" s="2" t="str">
        <x:v>Reported common shareholders equity</x:v>
      </x:c>
      <x:c r="K175" s="2" t="str"/>
      <x:c r="L175" s="2" t="str"/>
      <x:c r="M175" s="2" t="str"/>
      <x:c r="N175" s="2" t="str"/>
      <x:c r="O175" s="2" t="str"/>
      <x:c r="P175" s="2" t="str"/>
      <x:c r="Q175" s="2" t="str"/>
      <x:c r="R175" s="2" t="str">
        <x:v>Not reported / unavailable</x:v>
      </x:c>
      <x:c r="T175" s="12"/>
      <x:c r="U175" s="12"/>
    </x:row>
    <x:row r="176" ht="24" customHeight="1">
      <x:c r="C176" s="2" t="str">
        <x:v>BAC</x:v>
      </x:c>
      <x:c r="D176" s="2" t="str">
        <x:v>FY2020</x:v>
      </x:c>
      <x:c r="E176" s="2" t="str">
        <x:v>goodwill</x:v>
      </x:c>
      <x:c r="F176" s="11" t="n">
        <x:v>68951</x:v>
      </x:c>
      <x:c r="G176" s="2" t="str">
        <x:v>USD</x:v>
      </x:c>
      <x:c r="H176" s="2" t="str">
        <x:v>2020-01-01</x:v>
      </x:c>
      <x:c r="I176" s="2" t="str">
        <x:v>2020-12-31</x:v>
      </x:c>
      <x:c r="J176" s="2" t="str">
        <x:v>Goodwill</x:v>
      </x:c>
      <x:c r="K176" s="2" t="str">
        <x:v>us-gaap:Goodwill</x:v>
      </x:c>
      <x:c r="L176" s="2" t="str">
        <x:v>2022-02-22</x:v>
      </x:c>
      <x:c r="M176" s="2" t="str">
        <x:v>0000070858-22-000062</x:v>
      </x:c>
      <x:c r="N176" s="2" t="str">
        <x:v>https://www.sec.gov/Archives/edgar/data/70858/000007085822000062/bac-20211231.htm</x:v>
      </x:c>
      <x:c r="O176" s="2" t="str">
        <x:v>data/raw/filings/BAC_0000070858-22-000062_bac-20211231.htm</x:v>
      </x:c>
      <x:c r="P176" s="2" t="str">
        <x:v>id3VybDovL2RvY3MudjEvZG9jOjA2MDY5ZmY1ZTUwOTQ4MzJiYjZlNzc5NzNkYzA3OGEwL3NlYzowNjA2OWZmNWU1MDk0ODMyYmI2ZTc3OTczZGMwNzhhMF8xOTkvZnJhZzoxOGNhNmE4M2IwYTA0MDVhYThjOThkOWVlNWJkYzkzNC90YWJsZTpjZDY4NzY4Njk0OTQ0OGQyOGE4MjNhNjVjZWI2MjMwZS90YWJsZXJhbmdlOmNkNjg3Njg2OTQ5NDQ4ZDI4YTgyM2E2NWNlYjYyMzBlXzE5LTMtMS0xLTExNTU1MA_ae186050-9d4d-4c6c-9535-4705a4db4adf</x:v>
      </x:c>
      <x:c r="Q176" s="2" t="str"/>
      <x:c r="R176" s="2" t="str">
        <x:v>Latest eligible comparative presentation at the information cutoff.</x:v>
      </x:c>
      <x:c r="T176" s="12"/>
      <x:c r="U176" s="12"/>
    </x:row>
    <x:row r="177" ht="24" customHeight="1">
      <x:c r="C177" s="2" t="str">
        <x:v>BAC</x:v>
      </x:c>
      <x:c r="D177" s="2" t="str">
        <x:v>FY2020</x:v>
      </x:c>
      <x:c r="E177" s="2" t="str">
        <x:v>intangibles</x:v>
      </x:c>
      <x:c r="F177" s="11" t="n">
        <x:v>2200</x:v>
      </x:c>
      <x:c r="G177" s="2" t="str">
        <x:v>USD</x:v>
      </x:c>
      <x:c r="H177" s="2" t="str">
        <x:v>2020-01-01</x:v>
      </x:c>
      <x:c r="I177" s="2" t="str">
        <x:v>2020-12-31</x:v>
      </x:c>
      <x:c r="J177" s="2" t="str">
        <x:v>Intangible Assets, Net (Excluding Goodwill)</x:v>
      </x:c>
      <x:c r="K177" s="2" t="str">
        <x:v>us-gaap:IntangibleAssetsNetExcludingGoodwill</x:v>
      </x:c>
      <x:c r="L177" s="2" t="str">
        <x:v>2022-02-22</x:v>
      </x:c>
      <x:c r="M177" s="2" t="str">
        <x:v>0000070858-22-000062</x:v>
      </x:c>
      <x:c r="N177" s="2" t="str">
        <x:v>https://www.sec.gov/Archives/edgar/data/70858/000007085822000062/bac-20211231.htm</x:v>
      </x:c>
      <x:c r="O177" s="2" t="str">
        <x:v>data/raw/filings/BAC_0000070858-22-000062_bac-20211231.htm</x:v>
      </x:c>
      <x:c r="P177" s="2" t="str"/>
      <x:c r="Q177" s="2" t="str"/>
      <x:c r="R177" s="2" t="str">
        <x:v>Latest eligible comparative presentation at the information cutoff.</x:v>
      </x:c>
      <x:c r="T177" s="12"/>
      <x:c r="U177" s="12"/>
    </x:row>
    <x:row r="178" ht="24" customHeight="1">
      <x:c r="C178" s="2" t="str">
        <x:v>BAC</x:v>
      </x:c>
      <x:c r="D178" s="2" t="str">
        <x:v>FY2020</x:v>
      </x:c>
      <x:c r="E178" s="2" t="str">
        <x:v>intangibles_total</x:v>
      </x:c>
      <x:c r="F178" s="11" t="str">
        <x:v>n.a.</x:v>
      </x:c>
      <x:c r="G178" s="2" t="str">
        <x:v>USDm</x:v>
      </x:c>
      <x:c r="H178" s="2" t="str">
        <x:v>2020-01-01</x:v>
      </x:c>
      <x:c r="I178" s="2" t="str">
        <x:v>2020-12-31</x:v>
      </x:c>
      <x:c r="J178" s="2" t="str">
        <x:v>Reported goodwill and intangible assets combined</x:v>
      </x:c>
      <x:c r="K178" s="2" t="str"/>
      <x:c r="L178" s="2" t="str"/>
      <x:c r="M178" s="2" t="str"/>
      <x:c r="N178" s="2" t="str"/>
      <x:c r="O178" s="2" t="str"/>
      <x:c r="P178" s="2" t="str"/>
      <x:c r="Q178" s="2" t="str"/>
      <x:c r="R178" s="2" t="str">
        <x:v>Not reported / unavailable</x:v>
      </x:c>
      <x:c r="T178" s="12"/>
      <x:c r="U178" s="12"/>
    </x:row>
    <x:row r="179" ht="24" customHeight="1">
      <x:c r="C179" s="2" t="str">
        <x:v>BAC</x:v>
      </x:c>
      <x:c r="D179" s="2" t="str">
        <x:v>FY2020</x:v>
      </x:c>
      <x:c r="E179" s="2" t="str">
        <x:v>shares_end</x:v>
      </x:c>
      <x:c r="F179" s="11" t="n">
        <x:v>8650.814105</x:v>
      </x:c>
      <x:c r="G179" s="2" t="str">
        <x:v>shares</x:v>
      </x:c>
      <x:c r="H179" s="2" t="str">
        <x:v>2020-01-01</x:v>
      </x:c>
      <x:c r="I179" s="2" t="str">
        <x:v>2020-12-31</x:v>
      </x:c>
      <x:c r="J179" s="2" t="str">
        <x:v>Common Stock, Shares, Outstanding</x:v>
      </x:c>
      <x:c r="K179" s="2" t="str">
        <x:v>us-gaap:CommonStockSharesOutstanding</x:v>
      </x:c>
      <x:c r="L179" s="2" t="str">
        <x:v>2022-02-22</x:v>
      </x:c>
      <x:c r="M179" s="2" t="str">
        <x:v>0000070858-22-000062</x:v>
      </x:c>
      <x:c r="N179" s="2" t="str">
        <x:v>https://www.sec.gov/Archives/edgar/data/70858/000007085822000062/bac-20211231.htm</x:v>
      </x:c>
      <x:c r="O179" s="2" t="str">
        <x:v>data/raw/filings/BAC_0000070858-22-000062_bac-20211231.htm</x:v>
      </x:c>
      <x:c r="P179" s="2" t="str"/>
      <x:c r="Q179" s="2" t="str"/>
      <x:c r="R179" s="2" t="str">
        <x:v>Latest eligible comparative presentation at the information cutoff.</x:v>
      </x:c>
      <x:c r="T179" s="12"/>
      <x:c r="U179" s="12"/>
    </x:row>
    <x:row r="180" ht="24" customHeight="1">
      <x:c r="C180" s="2" t="str">
        <x:v>BAC</x:v>
      </x:c>
      <x:c r="D180" s="2" t="str">
        <x:v>FY2020</x:v>
      </x:c>
      <x:c r="E180" s="2" t="str">
        <x:v>shares_issued</x:v>
      </x:c>
      <x:c r="F180" s="11" t="n">
        <x:v>8650.814105</x:v>
      </x:c>
      <x:c r="G180" s="2" t="str">
        <x:v>shares</x:v>
      </x:c>
      <x:c r="H180" s="2" t="str">
        <x:v>2020-01-01</x:v>
      </x:c>
      <x:c r="I180" s="2" t="str">
        <x:v>2020-12-31</x:v>
      </x:c>
      <x:c r="J180" s="2" t="str">
        <x:v>Common Stock, Shares, Issued</x:v>
      </x:c>
      <x:c r="K180" s="2" t="str">
        <x:v>us-gaap:CommonStockSharesIssued</x:v>
      </x:c>
      <x:c r="L180" s="2" t="str">
        <x:v>2022-02-22</x:v>
      </x:c>
      <x:c r="M180" s="2" t="str">
        <x:v>0000070858-22-000062</x:v>
      </x:c>
      <x:c r="N180" s="2" t="str">
        <x:v>https://www.sec.gov/Archives/edgar/data/70858/000007085822000062/bac-20211231.htm</x:v>
      </x:c>
      <x:c r="O180" s="2" t="str">
        <x:v>data/raw/filings/BAC_0000070858-22-000062_bac-20211231.htm</x:v>
      </x:c>
      <x:c r="P180" s="2" t="str">
        <x:v>id3VybDovL2RvY3MudjEvZG9jOjA2MDY5ZmY1ZTUwOTQ4MzJiYjZlNzc5NzNkYzA3OGEwL3NlYzowNjA2OWZmNWU1MDk0ODMyYmI2ZTc3OTczZGMwNzhhMF8xNDIvZnJhZzo2NTdkZTAxM2Q0M2M0Y2RjYjQwNTcyODRkMmFlN2E3Ni90YWJsZTo3MTQyNGViNzIyNWE0Y2EwOTBmN2UyYzc0OTA4ZDIzZi90YWJsZXJhbmdlOjcxNDI0ZWI3MjI1YTRjYTA5MGY3ZTJjNzQ5MDhkMjNmXzQ2LTAtMS0xLTExNTU1MC90ZXh0cmVnaW9uOmFhNDAwNjYwMGZhYTQxNjBiOTI2OGJlNGEwZDE1MDMwXzEyNA_12a2a07b-2f40-49f3-85cb-dbf03ceff3c2</x:v>
      </x:c>
      <x:c r="Q180" s="2" t="str"/>
      <x:c r="R180" s="2" t="str">
        <x:v>Latest eligible comparative presentation at the information cutoff.</x:v>
      </x:c>
      <x:c r="T180" s="12"/>
      <x:c r="U180" s="12"/>
    </x:row>
    <x:row r="181" ht="24" customHeight="1">
      <x:c r="C181" s="2" t="str">
        <x:v>BAC</x:v>
      </x:c>
      <x:c r="D181" s="2" t="str">
        <x:v>FY2020</x:v>
      </x:c>
      <x:c r="E181" s="2" t="str">
        <x:v>shares_treasury</x:v>
      </x:c>
      <x:c r="F181" s="11" t="str">
        <x:v>n.a.</x:v>
      </x:c>
      <x:c r="G181" s="2" t="str">
        <x:v>million</x:v>
      </x:c>
      <x:c r="H181" s="2" t="str">
        <x:v>2020-01-01</x:v>
      </x:c>
      <x:c r="I181" s="2" t="str">
        <x:v>2020-12-31</x:v>
      </x:c>
      <x:c r="J181" s="2" t="str">
        <x:v>Shares Treasury</x:v>
      </x:c>
      <x:c r="K181" s="2" t="str"/>
      <x:c r="L181" s="2" t="str"/>
      <x:c r="M181" s="2" t="str"/>
      <x:c r="N181" s="2" t="str"/>
      <x:c r="O181" s="2" t="str"/>
      <x:c r="P181" s="2" t="str"/>
      <x:c r="Q181" s="2" t="str"/>
      <x:c r="R181" s="2" t="str">
        <x:v>Not reported / unavailable</x:v>
      </x:c>
      <x:c r="T181" s="12"/>
      <x:c r="U181" s="12"/>
    </x:row>
    <x:row r="182" ht="24" customHeight="1">
      <x:c r="C182" s="2" t="str">
        <x:v>BAC</x:v>
      </x:c>
      <x:c r="D182" s="2" t="str">
        <x:v>FY2020</x:v>
      </x:c>
      <x:c r="E182" s="2" t="str">
        <x:v>deposits</x:v>
      </x:c>
      <x:c r="F182" s="11" t="n">
        <x:v>1795480</x:v>
      </x:c>
      <x:c r="G182" s="2" t="str">
        <x:v>USD</x:v>
      </x:c>
      <x:c r="H182" s="2" t="str">
        <x:v>2020-01-01</x:v>
      </x:c>
      <x:c r="I182" s="2" t="str">
        <x:v>2020-12-31</x:v>
      </x:c>
      <x:c r="J182" s="2" t="str">
        <x:v>Deposits</x:v>
      </x:c>
      <x:c r="K182" s="2" t="str">
        <x:v>us-gaap:Deposits</x:v>
      </x:c>
      <x:c r="L182" s="2" t="str">
        <x:v>2022-02-22</x:v>
      </x:c>
      <x:c r="M182" s="2" t="str">
        <x:v>0000070858-22-000062</x:v>
      </x:c>
      <x:c r="N182" s="2" t="str">
        <x:v>https://www.sec.gov/Archives/edgar/data/70858/000007085822000062/bac-20211231.htm</x:v>
      </x:c>
      <x:c r="O182" s="2" t="str">
        <x:v>data/raw/filings/BAC_0000070858-22-000062_bac-20211231.htm</x:v>
      </x:c>
      <x:c r="P182" s="2" t="str">
        <x:v>id3VybDovL2RvY3MudjEvZG9jOjA2MDY5ZmY1ZTUwOTQ4MzJiYjZlNzc5NzNkYzA3OGEwL3NlYzowNjA2OWZmNWU1MDk0ODMyYmI2ZTc3OTczZGMwNzhhMF8xNDIvZnJhZzo2NTdkZTAxM2Q0M2M0Y2RjYjQwNTcyODRkMmFlN2E3Ni90YWJsZTo3MTQyNGViNzIyNWE0Y2EwOTBmN2UyYzc0OTA4ZDIzZi90YWJsZXJhbmdlOjcxNDI0ZWI3MjI1YTRjYTA5MGY3ZTJjNzQ5MDhkMjNmXzM1LTQtMS0xLTExNTU1MA_c9439ff7-c3fb-47c7-a10d-cc9cfbd7d249</x:v>
      </x:c>
      <x:c r="Q182" s="2" t="str"/>
      <x:c r="R182" s="2" t="str">
        <x:v>Latest eligible comparative presentation at the information cutoff.</x:v>
      </x:c>
      <x:c r="T182" s="12"/>
      <x:c r="U182" s="12"/>
    </x:row>
    <x:row r="183" ht="24" customHeight="1">
      <x:c r="C183" s="2" t="str">
        <x:v>BAC</x:v>
      </x:c>
      <x:c r="D183" s="2" t="str">
        <x:v>FY2020</x:v>
      </x:c>
      <x:c r="E183" s="2" t="str">
        <x:v>loans_gross</x:v>
      </x:c>
      <x:c r="F183" s="11" t="str">
        <x:v>n.a.</x:v>
      </x:c>
      <x:c r="G183" s="2" t="str">
        <x:v>USDm</x:v>
      </x:c>
      <x:c r="H183" s="2" t="str">
        <x:v>2020-01-01</x:v>
      </x:c>
      <x:c r="I183" s="2" t="str">
        <x:v>2020-12-31</x:v>
      </x:c>
      <x:c r="J183" s="2" t="str">
        <x:v>Gross loans and leases selected definition</x:v>
      </x:c>
      <x:c r="K183" s="2" t="str"/>
      <x:c r="L183" s="2" t="str"/>
      <x:c r="M183" s="2" t="str"/>
      <x:c r="N183" s="2" t="str"/>
      <x:c r="O183" s="2" t="str"/>
      <x:c r="P183" s="2" t="str"/>
      <x:c r="Q183" s="2" t="str"/>
      <x:c r="R183" s="2" t="str">
        <x:v>Not reported / unavailable</x:v>
      </x:c>
      <x:c r="T183" s="12"/>
      <x:c r="U183" s="12"/>
    </x:row>
    <x:row r="184" ht="24" customHeight="1">
      <x:c r="C184" s="2" t="str">
        <x:v>BAC</x:v>
      </x:c>
      <x:c r="D184" s="2" t="str">
        <x:v>FY2020</x:v>
      </x:c>
      <x:c r="E184" s="2" t="str">
        <x:v>loans_net</x:v>
      </x:c>
      <x:c r="F184" s="11" t="str">
        <x:v>n.a.</x:v>
      </x:c>
      <x:c r="G184" s="2" t="str">
        <x:v>USDm</x:v>
      </x:c>
      <x:c r="H184" s="2" t="str">
        <x:v>2020-01-01</x:v>
      </x:c>
      <x:c r="I184" s="2" t="str">
        <x:v>2020-12-31</x:v>
      </x:c>
      <x:c r="J184" s="2" t="str">
        <x:v>Net loans after allowance selected definition</x:v>
      </x:c>
      <x:c r="K184" s="2" t="str"/>
      <x:c r="L184" s="2" t="str"/>
      <x:c r="M184" s="2" t="str"/>
      <x:c r="N184" s="2" t="str"/>
      <x:c r="O184" s="2" t="str"/>
      <x:c r="P184" s="2" t="str"/>
      <x:c r="Q184" s="2" t="str"/>
      <x:c r="R184" s="2" t="str">
        <x:v>Not reported / unavailable</x:v>
      </x:c>
      <x:c r="T184" s="12"/>
      <x:c r="U184" s="12"/>
    </x:row>
    <x:row r="185" ht="24" customHeight="1">
      <x:c r="C185" s="2" t="str">
        <x:v>BAC</x:v>
      </x:c>
      <x:c r="D185" s="2" t="str">
        <x:v>FY2020</x:v>
      </x:c>
      <x:c r="E185" s="2" t="str">
        <x:v>allowance</x:v>
      </x:c>
      <x:c r="F185" s="11" t="n">
        <x:v>18802</x:v>
      </x:c>
      <x:c r="G185" s="2" t="str">
        <x:v>USD</x:v>
      </x:c>
      <x:c r="H185" s="2" t="str">
        <x:v>2020-01-01</x:v>
      </x:c>
      <x:c r="I185" s="2" t="str">
        <x:v>2020-12-31</x:v>
      </x:c>
      <x:c r="J185" s="2" t="str">
        <x:v>Loan allowance for credit losses</x:v>
      </x:c>
      <x:c r="K185" s="2" t="str">
        <x:v>us-gaap:FinancingReceivableAllowanceForCreditLossExcludingAccruedInterest</x:v>
      </x:c>
      <x:c r="L185" s="2" t="str">
        <x:v>2024-02-20</x:v>
      </x:c>
      <x:c r="M185" s="2" t="str">
        <x:v>0000070858-24-000122</x:v>
      </x:c>
      <x:c r="N185" s="2" t="str">
        <x:v>https://www.sec.gov/Archives/edgar/data/70858/000007085824000122/bac-20231231.htm</x:v>
      </x:c>
      <x:c r="O185" s="2" t="str">
        <x:v>data/raw/filings/BAC_0000070858-24-000122_bac-20231231.htm</x:v>
      </x:c>
      <x:c r="P185" s="2" t="str">
        <x:v>f-3473</x:v>
      </x:c>
      <x:c r="Q185" s="2" t="str"/>
      <x:c r="R185" s="2" t="str">
        <x:v>Latest eligible comparative presentation at the information cutoff.</x:v>
      </x:c>
      <x:c r="T185" s="12"/>
      <x:c r="U185" s="12"/>
    </x:row>
    <x:row r="186" ht="24" customHeight="1">
      <x:c r="C186" s="2" t="str">
        <x:v>BAC</x:v>
      </x:c>
      <x:c r="D186" s="2" t="str">
        <x:v>FY2020</x:v>
      </x:c>
      <x:c r="E186" s="2" t="str">
        <x:v>nonaccrual</x:v>
      </x:c>
      <x:c r="F186" s="11" t="str">
        <x:v>n.a.</x:v>
      </x:c>
      <x:c r="G186" s="2" t="str">
        <x:v>USDm</x:v>
      </x:c>
      <x:c r="H186" s="2" t="str">
        <x:v>2020-01-01</x:v>
      </x:c>
      <x:c r="I186" s="2" t="str">
        <x:v>2020-12-31</x:v>
      </x:c>
      <x:c r="J186" s="2" t="str">
        <x:v>Nonaccrual</x:v>
      </x:c>
      <x:c r="K186" s="2" t="str"/>
      <x:c r="L186" s="2" t="str"/>
      <x:c r="M186" s="2" t="str"/>
      <x:c r="N186" s="2" t="str"/>
      <x:c r="O186" s="2" t="str"/>
      <x:c r="P186" s="2" t="str"/>
      <x:c r="Q186" s="2" t="str"/>
      <x:c r="R186" s="2" t="str">
        <x:v>Not reported / unavailable</x:v>
      </x:c>
      <x:c r="T186" s="12"/>
      <x:c r="U186" s="12"/>
    </x:row>
    <x:row r="187" ht="24" customHeight="1">
      <x:c r="C187" s="2" t="str">
        <x:v>BAC</x:v>
      </x:c>
      <x:c r="D187" s="2" t="str">
        <x:v>FY2020</x:v>
      </x:c>
      <x:c r="E187" s="2" t="str">
        <x:v>cash</x:v>
      </x:c>
      <x:c r="F187" s="11" t="str">
        <x:v>n.a.</x:v>
      </x:c>
      <x:c r="G187" s="2" t="str">
        <x:v>USDm</x:v>
      </x:c>
      <x:c r="H187" s="2" t="str">
        <x:v>2020-01-01</x:v>
      </x:c>
      <x:c r="I187" s="2" t="str">
        <x:v>2020-12-31</x:v>
      </x:c>
      <x:c r="J187" s="2" t="str">
        <x:v>Cash</x:v>
      </x:c>
      <x:c r="K187" s="2" t="str"/>
      <x:c r="L187" s="2" t="str"/>
      <x:c r="M187" s="2" t="str"/>
      <x:c r="N187" s="2" t="str"/>
      <x:c r="O187" s="2" t="str"/>
      <x:c r="P187" s="2" t="str"/>
      <x:c r="Q187" s="2" t="str"/>
      <x:c r="R187" s="2" t="str">
        <x:v>Not reported / unavailable</x:v>
      </x:c>
      <x:c r="T187" s="12"/>
      <x:c r="U187" s="12"/>
    </x:row>
    <x:row r="188" ht="24" customHeight="1">
      <x:c r="C188" s="2" t="str">
        <x:v>BAC</x:v>
      </x:c>
      <x:c r="D188" s="2" t="str">
        <x:v>FY2020</x:v>
      </x:c>
      <x:c r="E188" s="2" t="str">
        <x:v>aoci</x:v>
      </x:c>
      <x:c r="F188" s="11" t="n">
        <x:v>-1656</x:v>
      </x:c>
      <x:c r="G188" s="2" t="str">
        <x:v>USD</x:v>
      </x:c>
      <x:c r="H188" s="2" t="str">
        <x:v>2020-01-01</x:v>
      </x:c>
      <x:c r="I188" s="2" t="str">
        <x:v>2020-12-31</x:v>
      </x:c>
      <x:c r="J188" s="2" t="str">
        <x:v>Accumulated Other Comprehensive Income (Loss), Net of Tax</x:v>
      </x:c>
      <x:c r="K188" s="2" t="str">
        <x:v>us-gaap:AccumulatedOtherComprehensiveIncomeLossNetOfTax</x:v>
      </x:c>
      <x:c r="L188" s="2" t="str">
        <x:v>2022-02-22</x:v>
      </x:c>
      <x:c r="M188" s="2" t="str">
        <x:v>0000070858-22-000062</x:v>
      </x:c>
      <x:c r="N188" s="2" t="str">
        <x:v>https://www.sec.gov/Archives/edgar/data/70858/000007085822000062/bac-20211231.htm</x:v>
      </x:c>
      <x:c r="O188" s="2" t="str">
        <x:v>data/raw/filings/BAC_0000070858-22-000062_bac-20211231.htm</x:v>
      </x:c>
      <x:c r="P188" s="2" t="str">
        <x:v>id3VybDovL2RvY3MudjEvZG9jOjA2MDY5ZmY1ZTUwOTQ4MzJiYjZlNzc5NzNkYzA3OGEwL3NlYzowNjA2OWZmNWU1MDk0ODMyYmI2ZTc3OTczZGMwNzhhMF8xNDIvZnJhZzo2NTdkZTAxM2Q0M2M0Y2RjYjQwNTcyODRkMmFlN2E3Ni90YWJsZTo3MTQyNGViNzIyNWE0Y2EwOTBmN2UyYzc0OTA4ZDIzZi90YWJsZXJhbmdlOjcxNDI0ZWI3MjI1YTRjYTA5MGY3ZTJjNzQ5MDhkMjNmXzQ4LTQtMS0xLTExNTU1MA_11a22f24-cfd4-44df-9464-a91d6e0cd507</x:v>
      </x:c>
      <x:c r="Q188" s="2" t="str"/>
      <x:c r="R188" s="2" t="str">
        <x:v>Latest eligible comparative presentation at the information cutoff.</x:v>
      </x:c>
      <x:c r="T188" s="12"/>
      <x:c r="U188" s="12"/>
    </x:row>
    <x:row r="189" ht="24" customHeight="1">
      <x:c r="C189" s="2" t="str">
        <x:v>BAC</x:v>
      </x:c>
      <x:c r="D189" s="2" t="str">
        <x:v>FY2020</x:v>
      </x:c>
      <x:c r="E189" s="2" t="str">
        <x:v>nii</x:v>
      </x:c>
      <x:c r="F189" s="11" t="n">
        <x:v>43360</x:v>
      </x:c>
      <x:c r="G189" s="2" t="str">
        <x:v>USD</x:v>
      </x:c>
      <x:c r="H189" s="2" t="str">
        <x:v>2020-01-01</x:v>
      </x:c>
      <x:c r="I189" s="2" t="str">
        <x:v>2020-12-31</x:v>
      </x:c>
      <x:c r="J189" s="2" t="str">
        <x:v>Interest Income (Expense), Net</x:v>
      </x:c>
      <x:c r="K189" s="2" t="str">
        <x:v>us-gaap:InterestIncomeExpenseNet</x:v>
      </x:c>
      <x:c r="L189" s="2" t="str">
        <x:v>2023-02-22</x:v>
      </x:c>
      <x:c r="M189" s="2" t="str">
        <x:v>0000070858-23-000092</x:v>
      </x:c>
      <x:c r="N189" s="2" t="str">
        <x:v>https://www.sec.gov/Archives/edgar/data/70858/000007085823000092/bac-20221231.htm</x:v>
      </x:c>
      <x:c r="O189" s="2" t="str">
        <x:v>data/raw/filings/BAC_0000070858-23-000092_bac-20221231.htm</x:v>
      </x:c>
      <x:c r="P189" s="2" t="str">
        <x:v>id3VybDovL2RvY3MudjEvZG9jOmUwZmJmYzQ4MjVhMzQwMjY4MGM1ZWQ3ZWQxYjcwMGI2L3NlYzplMGZiZmM0ODI1YTM0MDI2ODBjNWVkN2VkMWI3MDBiNl8xODEvZnJhZzozYzAxNjA2NjI0Yjk0ZGY2OGUyZTI0NzAyZmFjOGQyNS90YWJsZTo0MjRkNTA2ODc5NTQ0YWY1YWU1NGExMDNiY2QxZDE2Ni90YWJsZXJhbmdlOjQyNGQ1MDY4Nzk1NDRhZjVhZTU0YTEwM2JjZDFkMTY2XzE4LTUtMS0xLTU3OTk1NA_9cf5e1ef-bf21-4565-bad1-1c25b98e825a</x:v>
      </x:c>
      <x:c r="Q189" s="2" t="str"/>
      <x:c r="R189" s="2" t="str">
        <x:v>Latest eligible comparative presentation at the information cutoff.</x:v>
      </x:c>
      <x:c r="T189" s="12"/>
      <x:c r="U189" s="12"/>
    </x:row>
    <x:row r="190" ht="24" customHeight="1">
      <x:c r="C190" s="2" t="str">
        <x:v>BAC</x:v>
      </x:c>
      <x:c r="D190" s="2" t="str">
        <x:v>FY2020</x:v>
      </x:c>
      <x:c r="E190" s="2" t="str">
        <x:v>noninterest_income</x:v>
      </x:c>
      <x:c r="F190" s="11" t="n">
        <x:v>42168</x:v>
      </x:c>
      <x:c r="G190" s="2" t="str">
        <x:v>USD</x:v>
      </x:c>
      <x:c r="H190" s="2" t="str">
        <x:v>2020-01-01</x:v>
      </x:c>
      <x:c r="I190" s="2" t="str">
        <x:v>2020-12-31</x:v>
      </x:c>
      <x:c r="J190" s="2" t="str">
        <x:v>Noninterest Income</x:v>
      </x:c>
      <x:c r="K190" s="2" t="str">
        <x:v>us-gaap:NoninterestIncome</x:v>
      </x:c>
      <x:c r="L190" s="2" t="str">
        <x:v>2023-02-22</x:v>
      </x:c>
      <x:c r="M190" s="2" t="str">
        <x:v>0000070858-23-000092</x:v>
      </x:c>
      <x:c r="N190" s="2" t="str">
        <x:v>https://www.sec.gov/Archives/edgar/data/70858/000007085823000092/bac-20221231.htm</x:v>
      </x:c>
      <x:c r="O190" s="2" t="str">
        <x:v>data/raw/filings/BAC_0000070858-23-000092_bac-20221231.htm</x:v>
      </x:c>
      <x:c r="P190" s="2" t="str">
        <x:v>id3VybDovL2RvY3MudjEvZG9jOmUwZmJmYzQ4MjVhMzQwMjY4MGM1ZWQ3ZWQxYjcwMGI2L3NlYzplMGZiZmM0ODI1YTM0MDI2ODBjNWVkN2VkMWI3MDBiNl8yODAvZnJhZzphNDg0MzhlMmZhNmU0MWRiOTU5MzZhMDdkMjMxNTM5NC90YWJsZTo2MGEzNTIwMThjNjk0MjRjODk1OTQzZWY4ZGM5ZWZkYi90YWJsZXJhbmdlOjYwYTM1MjAxOGM2OTQyNGM4OTU5NDNlZjhkYzllZmRiXzI3LTUtMS0xLTU3OTk1NA_6222fc7b-8bc2-4162-a24c-07aec284dba6</x:v>
      </x:c>
      <x:c r="Q190" s="2" t="str"/>
      <x:c r="R190" s="2" t="str">
        <x:v>Latest eligible comparative presentation at the information cutoff.</x:v>
      </x:c>
      <x:c r="T190" s="12"/>
      <x:c r="U190" s="12"/>
    </x:row>
    <x:row r="191" ht="24" customHeight="1">
      <x:c r="C191" s="2" t="str">
        <x:v>BAC</x:v>
      </x:c>
      <x:c r="D191" s="2" t="str">
        <x:v>FY2020</x:v>
      </x:c>
      <x:c r="E191" s="2" t="str">
        <x:v>revenue_reported</x:v>
      </x:c>
      <x:c r="F191" s="11" t="n">
        <x:v>85528</x:v>
      </x:c>
      <x:c r="G191" s="2" t="str">
        <x:v>USD</x:v>
      </x:c>
      <x:c r="H191" s="2" t="str">
        <x:v>2020-01-01</x:v>
      </x:c>
      <x:c r="I191" s="2" t="str">
        <x:v>2020-12-31</x:v>
      </x:c>
      <x:c r="J191" s="2" t="str">
        <x:v>Revenues</x:v>
      </x:c>
      <x:c r="K191" s="2" t="str">
        <x:v>us-gaap:Revenues</x:v>
      </x:c>
      <x:c r="L191" s="2" t="str">
        <x:v>2023-02-22</x:v>
      </x:c>
      <x:c r="M191" s="2" t="str">
        <x:v>0000070858-23-000092</x:v>
      </x:c>
      <x:c r="N191" s="2" t="str">
        <x:v>https://www.sec.gov/Archives/edgar/data/70858/000007085823000092/bac-20221231.htm</x:v>
      </x:c>
      <x:c r="O191" s="2" t="str">
        <x:v>data/raw/filings/BAC_0000070858-23-000092_bac-20221231.htm</x:v>
      </x:c>
      <x:c r="P191" s="2" t="str">
        <x:v>id3VybDovL2RvY3MudjEvZG9jOmUwZmJmYzQ4MjVhMzQwMjY4MGM1ZWQ3ZWQxYjcwMGI2L3NlYzplMGZiZmM0ODI1YTM0MDI2ODBjNWVkN2VkMWI3MDBiNl8yOTIvZnJhZzoxODhmNmVjNjhjMjM0NThiODdhZjc4ZTc3ZDMyOGY3MC90YWJsZTpmMDQyZTZkZDg3YzE0YWJiYTgzM2UyYzg5OTJhMWEyZS90YWJsZXJhbmdlOmYwNDJlNmRkODdjMTRhYmJhODMzZTJjODk5MmExYTJlXzE5LTUtMS0xLTU3OTk1NA_8d31db97-37a5-4ebf-94fa-68c0a932b557</x:v>
      </x:c>
      <x:c r="Q191" s="2" t="str"/>
      <x:c r="R191" s="2" t="str">
        <x:v>Latest eligible comparative presentation at the information cutoff.</x:v>
      </x:c>
      <x:c r="T191" s="12"/>
      <x:c r="U191" s="12"/>
    </x:row>
    <x:row r="192" ht="24" customHeight="1">
      <x:c r="C192" s="2" t="str">
        <x:v>BAC</x:v>
      </x:c>
      <x:c r="D192" s="2" t="str">
        <x:v>FY2020</x:v>
      </x:c>
      <x:c r="E192" s="2" t="str">
        <x:v>opex</x:v>
      </x:c>
      <x:c r="F192" s="11" t="n">
        <x:v>55213</x:v>
      </x:c>
      <x:c r="G192" s="2" t="str">
        <x:v>USD</x:v>
      </x:c>
      <x:c r="H192" s="2" t="str">
        <x:v>2020-01-01</x:v>
      </x:c>
      <x:c r="I192" s="2" t="str">
        <x:v>2020-12-31</x:v>
      </x:c>
      <x:c r="J192" s="2" t="str">
        <x:v>Noninterest Expense</x:v>
      </x:c>
      <x:c r="K192" s="2" t="str">
        <x:v>us-gaap:NoninterestExpense</x:v>
      </x:c>
      <x:c r="L192" s="2" t="str">
        <x:v>2023-02-22</x:v>
      </x:c>
      <x:c r="M192" s="2" t="str">
        <x:v>0000070858-23-000092</x:v>
      </x:c>
      <x:c r="N192" s="2" t="str">
        <x:v>https://www.sec.gov/Archives/edgar/data/70858/000007085823000092/bac-20221231.htm</x:v>
      </x:c>
      <x:c r="O192" s="2" t="str">
        <x:v>data/raw/filings/BAC_0000070858-23-000092_bac-20221231.htm</x:v>
      </x:c>
      <x:c r="P192" s="2" t="str">
        <x:v>id3VybDovL2RvY3MudjEvZG9jOmUwZmJmYzQ4MjVhMzQwMjY4MGM1ZWQ3ZWQxYjcwMGI2L3NlYzplMGZiZmM0ODI1YTM0MDI2ODBjNWVkN2VkMWI3MDBiNl8yODAvZnJhZzphNDg0MzhlMmZhNmU0MWRiOTU5MzZhMDdkMjMxNTM5NC90YWJsZTo2ZjA4ZmE4YjFmNTk0ZjIwYWI5ZThlZGM2MWRmMDlmMi90YWJsZXJhbmdlOjZmMDhmYThiMWY1OTRmMjBhYjllOGVkYzYxZGYwOWYyXzktOS0xLTEtNTc5OTU0_911396a0-e002-42d8-be77-263c8fc9affd</x:v>
      </x:c>
      <x:c r="Q192" s="2" t="str"/>
      <x:c r="R192" s="2" t="str">
        <x:v>Latest eligible comparative presentation at the information cutoff.</x:v>
      </x:c>
      <x:c r="T192" s="12"/>
      <x:c r="U192" s="12"/>
    </x:row>
    <x:row r="193" ht="24" customHeight="1">
      <x:c r="C193" s="2" t="str">
        <x:v>BAC</x:v>
      </x:c>
      <x:c r="D193" s="2" t="str">
        <x:v>FY2020</x:v>
      </x:c>
      <x:c r="E193" s="2" t="str">
        <x:v>provision</x:v>
      </x:c>
      <x:c r="F193" s="11" t="str">
        <x:v>n.a.</x:v>
      </x:c>
      <x:c r="G193" s="2" t="str">
        <x:v>USDm</x:v>
      </x:c>
      <x:c r="H193" s="2" t="str">
        <x:v>2020-01-01</x:v>
      </x:c>
      <x:c r="I193" s="2" t="str">
        <x:v>2020-12-31</x:v>
      </x:c>
      <x:c r="J193" s="2" t="str">
        <x:v>Provision for credit losses</x:v>
      </x:c>
      <x:c r="K193" s="2" t="str"/>
      <x:c r="L193" s="2" t="str"/>
      <x:c r="M193" s="2" t="str"/>
      <x:c r="N193" s="2" t="str"/>
      <x:c r="O193" s="2" t="str"/>
      <x:c r="P193" s="2" t="str"/>
      <x:c r="Q193" s="2" t="str"/>
      <x:c r="R193" s="2" t="str">
        <x:v>Not reported / unavailable</x:v>
      </x:c>
      <x:c r="T193" s="12"/>
      <x:c r="U193" s="12"/>
    </x:row>
    <x:row r="194" ht="24" customHeight="1">
      <x:c r="C194" s="2" t="str">
        <x:v>BAC</x:v>
      </x:c>
      <x:c r="D194" s="2" t="str">
        <x:v>FY2020</x:v>
      </x:c>
      <x:c r="E194" s="2" t="str">
        <x:v>pretax</x:v>
      </x:c>
      <x:c r="F194" s="11" t="n">
        <x:v>18995</x:v>
      </x:c>
      <x:c r="G194" s="2" t="str">
        <x:v>USD</x:v>
      </x:c>
      <x:c r="H194" s="2" t="str">
        <x:v>2020-01-01</x:v>
      </x:c>
      <x:c r="I194" s="2" t="str">
        <x:v>2020-12-31</x:v>
      </x:c>
      <x:c r="J194" s="2" t="str">
        <x:v>Income (Loss) from Continuing Operations before Income Taxes, Noncontrolling Interest</x:v>
      </x:c>
      <x:c r="K194" s="2" t="str">
        <x:v>us-gaap:IncomeLossFromContinuingOperationsBeforeIncomeTaxesExtraordinaryItemsNoncontrollingInterest</x:v>
      </x:c>
      <x:c r="L194" s="2" t="str">
        <x:v>2023-02-22</x:v>
      </x:c>
      <x:c r="M194" s="2" t="str">
        <x:v>0000070858-23-000092</x:v>
      </x:c>
      <x:c r="N194" s="2" t="str">
        <x:v>https://www.sec.gov/Archives/edgar/data/70858/000007085823000092/bac-20221231.htm</x:v>
      </x:c>
      <x:c r="O194" s="2" t="str">
        <x:v>data/raw/filings/BAC_0000070858-23-000092_bac-20221231.htm</x:v>
      </x:c>
      <x:c r="P194" s="2" t="str">
        <x:v>id3VybDovL2RvY3MudjEvZG9jOmUwZmJmYzQ4MjVhMzQwMjY4MGM1ZWQ3ZWQxYjcwMGI2L3NlYzplMGZiZmM0ODI1YTM0MDI2ODBjNWVkN2VkMWI3MDBiNl8yOTIvZnJhZzoxODhmNmVjNjhjMjM0NThiODdhZjc4ZTc3ZDMyOGY3MC90YWJsZTpmMDQyZTZkZDg3YzE0YWJiYTgzM2UyYzg5OTJhMWEyZS90YWJsZXJhbmdlOmYwNDJlNmRkODdjMTRhYmJhODMzZTJjODk5MmExYTJlXzE5LTctMS0xLTU3OTk1NA_4b6b5b49-fd5c-4a68-9a64-9003ce8f4533</x:v>
      </x:c>
      <x:c r="Q194" s="2" t="str"/>
      <x:c r="R194" s="2" t="str">
        <x:v>Latest eligible comparative presentation at the information cutoff.</x:v>
      </x:c>
      <x:c r="T194" s="12"/>
      <x:c r="U194" s="12"/>
    </x:row>
    <x:row r="195" ht="24" customHeight="1">
      <x:c r="C195" s="2" t="str">
        <x:v>BAC</x:v>
      </x:c>
      <x:c r="D195" s="2" t="str">
        <x:v>FY2020</x:v>
      </x:c>
      <x:c r="E195" s="2" t="str">
        <x:v>tax</x:v>
      </x:c>
      <x:c r="F195" s="11" t="n">
        <x:v>1101</x:v>
      </x:c>
      <x:c r="G195" s="2" t="str">
        <x:v>USD</x:v>
      </x:c>
      <x:c r="H195" s="2" t="str">
        <x:v>2020-01-01</x:v>
      </x:c>
      <x:c r="I195" s="2" t="str">
        <x:v>2020-12-31</x:v>
      </x:c>
      <x:c r="J195" s="2" t="str">
        <x:v>Income Tax Expense (Benefit)</x:v>
      </x:c>
      <x:c r="K195" s="2" t="str">
        <x:v>us-gaap:IncomeTaxExpenseBenefit</x:v>
      </x:c>
      <x:c r="L195" s="2" t="str">
        <x:v>2023-02-22</x:v>
      </x:c>
      <x:c r="M195" s="2" t="str">
        <x:v>0000070858-23-000092</x:v>
      </x:c>
      <x:c r="N195" s="2" t="str">
        <x:v>https://www.sec.gov/Archives/edgar/data/70858/000007085823000092/bac-20221231.htm</x:v>
      </x:c>
      <x:c r="O195" s="2" t="str">
        <x:v>data/raw/filings/BAC_0000070858-23-000092_bac-20221231.htm</x:v>
      </x:c>
      <x:c r="P195" s="2" t="str">
        <x:v>id3VybDovL2RvY3MudjEvZG9jOmUwZmJmYzQ4MjVhMzQwMjY4MGM1ZWQ3ZWQxYjcwMGI2L3NlYzplMGZiZmM0ODI1YTM0MDI2ODBjNWVkN2VkMWI3MDBiNl8yNTYvZnJhZzo1YmFjNTg4ZDA4MDM0NGQ0YjZjZTU3YWExNzUwNzc0Zi90YWJsZTpkNDcxYjBiYjIzNTA0OTc2ODQ2ZTFkZGM3OWMyNTg1NS90YWJsZXJhbmdlOmQ0NzFiMGJiMjM1MDQ5NzY4NDZlMWRkYzc5YzI1ODU1XzE2LTktMS0xLTU3OTk1NA_6156217c-0903-4948-b937-60150330f6cf</x:v>
      </x:c>
      <x:c r="Q195" s="2" t="str"/>
      <x:c r="R195" s="2" t="str">
        <x:v>Latest eligible comparative presentation at the information cutoff.</x:v>
      </x:c>
      <x:c r="T195" s="12"/>
      <x:c r="U195" s="12"/>
    </x:row>
    <x:row r="196" ht="24" customHeight="1">
      <x:c r="C196" s="2" t="str">
        <x:v>BAC</x:v>
      </x:c>
      <x:c r="D196" s="2" t="str">
        <x:v>FY2020</x:v>
      </x:c>
      <x:c r="E196" s="2" t="str">
        <x:v>net_income</x:v>
      </x:c>
      <x:c r="F196" s="11" t="n">
        <x:v>17894</x:v>
      </x:c>
      <x:c r="G196" s="2" t="str">
        <x:v>USD</x:v>
      </x:c>
      <x:c r="H196" s="2" t="str">
        <x:v>2020-01-01</x:v>
      </x:c>
      <x:c r="I196" s="2" t="str">
        <x:v>2020-12-31</x:v>
      </x:c>
      <x:c r="J196" s="2" t="str">
        <x:v>Net Income (Loss) Attributable to Parent</x:v>
      </x:c>
      <x:c r="K196" s="2" t="str">
        <x:v>us-gaap:NetIncomeLoss</x:v>
      </x:c>
      <x:c r="L196" s="2" t="str">
        <x:v>2023-02-22</x:v>
      </x:c>
      <x:c r="M196" s="2" t="str">
        <x:v>0000070858-23-000092</x:v>
      </x:c>
      <x:c r="N196" s="2" t="str">
        <x:v>https://www.sec.gov/Archives/edgar/data/70858/000007085823000092/bac-20221231.htm</x:v>
      </x:c>
      <x:c r="O196" s="2" t="str">
        <x:v>data/raw/filings/BAC_0000070858-23-000092_bac-20221231.htm</x:v>
      </x:c>
      <x:c r="P196" s="2" t="str">
        <x:v>id3VybDovL2RvY3MudjEvZG9jOmUwZmJmYzQ4MjVhMzQwMjY4MGM1ZWQ3ZWQxYjcwMGI2L3NlYzplMGZiZmM0ODI1YTM0MDI2ODBjNWVkN2VkMWI3MDBiNl8yOTIvZnJhZzoxODhmNmVjNjhjMjM0NThiODdhZjc4ZTc3ZDMyOGY3MC90YWJsZTpmMDQyZTZkZDg3YzE0YWJiYTgzM2UyYzg5OTJhMWEyZS90YWJsZXJhbmdlOmYwNDJlNmRkODdjMTRhYmJhODMzZTJjODk5MmExYTJlXzE5LTktMS0xLTU3OTk1NA_11fc1df3-4291-41f5-98ff-d1e9d8b73c8c</x:v>
      </x:c>
      <x:c r="Q196" s="2" t="str"/>
      <x:c r="R196" s="2" t="str">
        <x:v>Latest eligible comparative presentation at the information cutoff.</x:v>
      </x:c>
      <x:c r="T196" s="12"/>
      <x:c r="U196" s="12"/>
    </x:row>
    <x:row r="197" ht="24" customHeight="1">
      <x:c r="C197" s="2" t="str">
        <x:v>BAC</x:v>
      </x:c>
      <x:c r="D197" s="2" t="str">
        <x:v>FY2020</x:v>
      </x:c>
      <x:c r="E197" s="2" t="str">
        <x:v>common_income</x:v>
      </x:c>
      <x:c r="F197" s="11" t="n">
        <x:v>16473</x:v>
      </x:c>
      <x:c r="G197" s="2" t="str">
        <x:v>USD</x:v>
      </x:c>
      <x:c r="H197" s="2" t="str">
        <x:v>2020-01-01</x:v>
      </x:c>
      <x:c r="I197" s="2" t="str">
        <x:v>2020-12-31</x:v>
      </x:c>
      <x:c r="J197" s="2" t="str">
        <x:v>Net Income (Loss) Available to Common Stockholders, Basic</x:v>
      </x:c>
      <x:c r="K197" s="2" t="str">
        <x:v>us-gaap:NetIncomeLossAvailableToCommonStockholdersBasic</x:v>
      </x:c>
      <x:c r="L197" s="2" t="str">
        <x:v>2023-02-22</x:v>
      </x:c>
      <x:c r="M197" s="2" t="str">
        <x:v>0000070858-23-000092</x:v>
      </x:c>
      <x:c r="N197" s="2" t="str">
        <x:v>https://www.sec.gov/Archives/edgar/data/70858/000007085823000092/bac-20221231.htm</x:v>
      </x:c>
      <x:c r="O197" s="2" t="str">
        <x:v>data/raw/filings/BAC_0000070858-23-000092_bac-20221231.htm</x:v>
      </x:c>
      <x:c r="P197" s="2" t="str">
        <x:v>id3VybDovL2RvY3MudjEvZG9jOmUwZmJmYzQ4MjVhMzQwMjY4MGM1ZWQ3ZWQxYjcwMGI2L3NlYzplMGZiZmM0ODI1YTM0MDI2ODBjNWVkN2VkMWI3MDBiNl8yNDQvZnJhZzpmOTUyOTU5ZWZhNTE0NDEzYTVlNWRiYzVjYTg5YTMyMS90YWJsZTpjNTg4YjlmZDQ2OTU0N2E3OTRkYjQ5ZWRiNzEwNGU0Ny90YWJsZXJhbmdlOmM1ODhiOWZkNDY5NTQ3YTc5NGRiNDllZGI3MTA0ZTQ3XzE0LTExLTEtMS01Nzk5NTQ_6cec1aca-a0c3-41aa-9732-4e83b253e512</x:v>
      </x:c>
      <x:c r="Q197" s="2" t="str"/>
      <x:c r="R197" s="2" t="str">
        <x:v>Latest eligible comparative presentation at the information cutoff.</x:v>
      </x:c>
      <x:c r="T197" s="12"/>
      <x:c r="U197" s="12"/>
    </x:row>
    <x:row r="198" ht="24" customHeight="1">
      <x:c r="C198" s="2" t="str">
        <x:v>BAC</x:v>
      </x:c>
      <x:c r="D198" s="2" t="str">
        <x:v>FY2020</x:v>
      </x:c>
      <x:c r="E198" s="2" t="str">
        <x:v>preferred_div</x:v>
      </x:c>
      <x:c r="F198" s="11" t="n">
        <x:v>1421</x:v>
      </x:c>
      <x:c r="G198" s="2" t="str">
        <x:v>USD</x:v>
      </x:c>
      <x:c r="H198" s="2" t="str">
        <x:v>2020-01-01</x:v>
      </x:c>
      <x:c r="I198" s="2" t="str">
        <x:v>2020-12-31</x:v>
      </x:c>
      <x:c r="J198" s="2" t="str">
        <x:v>Preferred Stock Dividends and Other Adjustments</x:v>
      </x:c>
      <x:c r="K198" s="2" t="str">
        <x:v>us-gaap:PreferredStockDividendsAndOtherAdjustments</x:v>
      </x:c>
      <x:c r="L198" s="2" t="str">
        <x:v>2023-02-22</x:v>
      </x:c>
      <x:c r="M198" s="2" t="str">
        <x:v>0000070858-23-000092</x:v>
      </x:c>
      <x:c r="N198" s="2" t="str">
        <x:v>https://www.sec.gov/Archives/edgar/data/70858/000007085823000092/bac-20221231.htm</x:v>
      </x:c>
      <x:c r="O198" s="2" t="str">
        <x:v>data/raw/filings/BAC_0000070858-23-000092_bac-20221231.htm</x:v>
      </x:c>
      <x:c r="P198" s="2" t="str">
        <x:v>id3VybDovL2RvY3MudjEvZG9jOmUwZmJmYzQ4MjVhMzQwMjY4MGM1ZWQ3ZWQxYjcwMGI2L3NlYzplMGZiZmM0ODI1YTM0MDI2ODBjNWVkN2VkMWI3MDBiNl8yNDQvZnJhZzpmOTUyOTU5ZWZhNTE0NDEzYTVlNWRiYzVjYTg5YTMyMS90YWJsZTpjNTg4YjlmZDQ2OTU0N2E3OTRkYjQ5ZWRiNzEwNGU0Ny90YWJsZXJhbmdlOmM1ODhiOWZkNDY5NTQ3YTc5NGRiNDllZGI3MTA0ZTQ3XzUtMTEtMS0xLTU3OTk1NA_75af8f09-d4c7-4cf5-b56a-be808e1ae2ad</x:v>
      </x:c>
      <x:c r="Q198" s="2" t="str"/>
      <x:c r="R198" s="2" t="str">
        <x:v>Latest eligible comparative presentation at the information cutoff.</x:v>
      </x:c>
      <x:c r="T198" s="12"/>
      <x:c r="U198" s="12"/>
    </x:row>
    <x:row r="199" ht="24" customHeight="1">
      <x:c r="C199" s="2" t="str">
        <x:v>BAC</x:v>
      </x:c>
      <x:c r="D199" s="2" t="str">
        <x:v>FY2020</x:v>
      </x:c>
      <x:c r="E199" s="2" t="str">
        <x:v>eps</x:v>
      </x:c>
      <x:c r="F199" s="11" t="n">
        <x:v>1.87</x:v>
      </x:c>
      <x:c r="G199" s="2" t="str">
        <x:v>USD/shares</x:v>
      </x:c>
      <x:c r="H199" s="2" t="str">
        <x:v>2020-01-01</x:v>
      </x:c>
      <x:c r="I199" s="2" t="str">
        <x:v>2020-12-31</x:v>
      </x:c>
      <x:c r="J199" s="2" t="str">
        <x:v>Earnings Per Share, Diluted</x:v>
      </x:c>
      <x:c r="K199" s="2" t="str">
        <x:v>us-gaap:EarningsPerShareDiluted</x:v>
      </x:c>
      <x:c r="L199" s="2" t="str">
        <x:v>2023-02-22</x:v>
      </x:c>
      <x:c r="M199" s="2" t="str">
        <x:v>0000070858-23-000092</x:v>
      </x:c>
      <x:c r="N199" s="2" t="str">
        <x:v>https://www.sec.gov/Archives/edgar/data/70858/000007085823000092/bac-20221231.htm</x:v>
      </x:c>
      <x:c r="O199" s="2" t="str">
        <x:v>data/raw/filings/BAC_0000070858-23-000092_bac-20221231.htm</x:v>
      </x:c>
      <x:c r="P199" s="2" t="str">
        <x:v>id3VybDovL2RvY3MudjEvZG9jOmUwZmJmYzQ4MjVhMzQwMjY4MGM1ZWQ3ZWQxYjcwMGI2L3NlYzplMGZiZmM0ODI1YTM0MDI2ODBjNWVkN2VkMWI3MDBiNl8yNDQvZnJhZzpmOTUyOTU5ZWZhNTE0NDEzYTVlNWRiYzVjYTg5YTMyMS90YWJsZTpjNTg4YjlmZDQ2OTU0N2E3OTRkYjQ5ZWRiNzEwNGU0Ny90YWJsZXJhbmdlOmM1ODhiOWZkNDY5NTQ3YTc5NGRiNDllZGI3MTA0ZTQ3XzIwLTExLTEtMS01Nzk5NTQ_8b6ec2e0-911c-43b3-adf7-f04648656cce</x:v>
      </x:c>
      <x:c r="Q199" s="2" t="str"/>
      <x:c r="R199" s="2" t="str">
        <x:v>Latest eligible comparative presentation at the information cutoff.</x:v>
      </x:c>
      <x:c r="T199" s="12"/>
      <x:c r="U199" s="12"/>
    </x:row>
    <x:row r="200" ht="24" customHeight="1">
      <x:c r="C200" s="2" t="str">
        <x:v>BAC</x:v>
      </x:c>
      <x:c r="D200" s="2" t="str">
        <x:v>FY2020</x:v>
      </x:c>
      <x:c r="E200" s="2" t="str">
        <x:v>shares_diluted</x:v>
      </x:c>
      <x:c r="F200" s="11" t="n">
        <x:v>8796.9</x:v>
      </x:c>
      <x:c r="G200" s="2" t="str">
        <x:v>shares</x:v>
      </x:c>
      <x:c r="H200" s="2" t="str">
        <x:v>2020-01-01</x:v>
      </x:c>
      <x:c r="I200" s="2" t="str">
        <x:v>2020-12-31</x:v>
      </x:c>
      <x:c r="J200" s="2" t="str">
        <x:v>Weighted Average Number of Shares Outstanding, Diluted</x:v>
      </x:c>
      <x:c r="K200" s="2" t="str">
        <x:v>us-gaap:WeightedAverageNumberOfDilutedSharesOutstanding</x:v>
      </x:c>
      <x:c r="L200" s="2" t="str">
        <x:v>2023-02-22</x:v>
      </x:c>
      <x:c r="M200" s="2" t="str">
        <x:v>0000070858-23-000092</x:v>
      </x:c>
      <x:c r="N200" s="2" t="str">
        <x:v>https://www.sec.gov/Archives/edgar/data/70858/000007085823000092/bac-20221231.htm</x:v>
      </x:c>
      <x:c r="O200" s="2" t="str">
        <x:v>data/raw/filings/BAC_0000070858-23-000092_bac-20221231.htm</x:v>
      </x:c>
      <x:c r="P200" s="2" t="str">
        <x:v>id3VybDovL2RvY3MudjEvZG9jOmUwZmJmYzQ4MjVhMzQwMjY4MGM1ZWQ3ZWQxYjcwMGI2L3NlYzplMGZiZmM0ODI1YTM0MDI2ODBjNWVkN2VkMWI3MDBiNl8yNDQvZnJhZzpmOTUyOTU5ZWZhNTE0NDEzYTVlNWRiYzVjYTg5YTMyMS90YWJsZTpjNTg4YjlmZDQ2OTU0N2E3OTRkYjQ5ZWRiNzEwNGU0Ny90YWJsZXJhbmdlOmM1ODhiOWZkNDY5NTQ3YTc5NGRiNDllZGI3MTA0ZTQ3XzE5LTExLTEtMS01Nzk5NTQ_cca236ad-afac-4a11-a885-81c36d7dc8c8</x:v>
      </x:c>
      <x:c r="Q200" s="2" t="str"/>
      <x:c r="R200" s="2" t="str">
        <x:v>Latest eligible comparative presentation at the information cutoff.</x:v>
      </x:c>
      <x:c r="T200" s="12"/>
      <x:c r="U200" s="12"/>
    </x:row>
    <x:row r="201" ht="24" customHeight="1">
      <x:c r="C201" s="2" t="str">
        <x:v>BAC</x:v>
      </x:c>
      <x:c r="D201" s="2" t="str">
        <x:v>FY2020</x:v>
      </x:c>
      <x:c r="E201" s="2" t="str">
        <x:v>dps</x:v>
      </x:c>
      <x:c r="F201" s="11" t="n">
        <x:v>0.72</x:v>
      </x:c>
      <x:c r="G201" s="2" t="str">
        <x:v>USD/shares</x:v>
      </x:c>
      <x:c r="H201" s="2" t="str">
        <x:v>2020-01-01</x:v>
      </x:c>
      <x:c r="I201" s="2" t="str">
        <x:v>2020-12-31</x:v>
      </x:c>
      <x:c r="J201" s="2" t="str">
        <x:v>Common Stock, Dividends, Per Share, Cash Paid</x:v>
      </x:c>
      <x:c r="K201" s="2" t="str">
        <x:v>us-gaap:CommonStockDividendsPerShareCashPaid</x:v>
      </x:c>
      <x:c r="L201" s="2" t="str">
        <x:v>2023-02-22</x:v>
      </x:c>
      <x:c r="M201" s="2" t="str">
        <x:v>0000070858-23-000092</x:v>
      </x:c>
      <x:c r="N201" s="2" t="str">
        <x:v>https://www.sec.gov/Archives/edgar/data/70858/000007085823000092/bac-20221231.htm</x:v>
      </x:c>
      <x:c r="O201" s="2" t="str">
        <x:v>data/raw/filings/BAC_0000070858-23-000092_bac-20221231.htm</x:v>
      </x:c>
      <x:c r="P201" s="2" t="str">
        <x:v>id3VybDovL2RvY3MudjEvZG9jOmUwZmJmYzQ4MjVhMzQwMjY4MGM1ZWQ3ZWQxYjcwMGI2L3NlYzplMGZiZmM0ODI1YTM0MDI2ODBjNWVkN2VkMWI3MDBiNl8yMzUvZnJhZzoxYmNiMWMzZmU0NzI0MzRjODBmNmZiYjkyOTY1ZDZmZS90ZXh0cmVnaW9uOjFiY2IxYzNmZTQ3MjQzNGM4MGY2ZmJiOTI5NjVkNmZlXzgyNDYzMzcyMTcwMjE_a786d21f-d242-44a6-afe2-5ec7dcbcbfe5</x:v>
      </x:c>
      <x:c r="Q201" s="2" t="str"/>
      <x:c r="R201" s="2" t="str">
        <x:v>Latest eligible comparative presentation at the information cutoff.</x:v>
      </x:c>
      <x:c r="T201" s="12"/>
      <x:c r="U201" s="12"/>
    </x:row>
    <x:row r="202" ht="24" customHeight="1">
      <x:c r="C202" s="2" t="str">
        <x:v>BAC</x:v>
      </x:c>
      <x:c r="D202" s="2" t="str">
        <x:v>FY2020</x:v>
      </x:c>
      <x:c r="E202" s="2" t="str">
        <x:v>dividends</x:v>
      </x:c>
      <x:c r="F202" s="11" t="str">
        <x:v>n.a.</x:v>
      </x:c>
      <x:c r="G202" s="2" t="str">
        <x:v>USDm</x:v>
      </x:c>
      <x:c r="H202" s="2" t="str">
        <x:v>2020-01-01</x:v>
      </x:c>
      <x:c r="I202" s="2" t="str">
        <x:v>2020-12-31</x:v>
      </x:c>
      <x:c r="J202" s="2" t="str">
        <x:v>Cash common dividends paid</x:v>
      </x:c>
      <x:c r="K202" s="2" t="str"/>
      <x:c r="L202" s="2" t="str"/>
      <x:c r="M202" s="2" t="str"/>
      <x:c r="N202" s="2" t="str"/>
      <x:c r="O202" s="2" t="str"/>
      <x:c r="P202" s="2" t="str"/>
      <x:c r="Q202" s="2" t="str"/>
      <x:c r="R202" s="2" t="str">
        <x:v>Not reported / unavailable</x:v>
      </x:c>
      <x:c r="T202" s="12"/>
      <x:c r="U202" s="12"/>
    </x:row>
    <x:row r="203" ht="24" customHeight="1">
      <x:c r="C203" s="2" t="str">
        <x:v>BAC</x:v>
      </x:c>
      <x:c r="D203" s="2" t="str">
        <x:v>FY2020</x:v>
      </x:c>
      <x:c r="E203" s="2" t="str">
        <x:v>buybacks</x:v>
      </x:c>
      <x:c r="F203" s="11" t="n">
        <x:v>7025</x:v>
      </x:c>
      <x:c r="G203" s="2" t="str">
        <x:v>USD</x:v>
      </x:c>
      <x:c r="H203" s="2" t="str">
        <x:v>2020-01-01</x:v>
      </x:c>
      <x:c r="I203" s="2" t="str">
        <x:v>2020-12-31</x:v>
      </x:c>
      <x:c r="J203" s="2" t="str">
        <x:v>Payments for Repurchase of Common Stock</x:v>
      </x:c>
      <x:c r="K203" s="2" t="str">
        <x:v>us-gaap:PaymentsForRepurchaseOfCommonStock</x:v>
      </x:c>
      <x:c r="L203" s="2" t="str">
        <x:v>2023-02-22</x:v>
      </x:c>
      <x:c r="M203" s="2" t="str">
        <x:v>0000070858-23-000092</x:v>
      </x:c>
      <x:c r="N203" s="2" t="str">
        <x:v>https://www.sec.gov/Archives/edgar/data/70858/000007085823000092/bac-20221231.htm</x:v>
      </x:c>
      <x:c r="O203" s="2" t="str">
        <x:v>data/raw/filings/BAC_0000070858-23-000092_bac-20221231.htm</x:v>
      </x:c>
      <x:c r="P203" s="2" t="str">
        <x:v>id3VybDovL2RvY3MudjEvZG9jOmUwZmJmYzQ4MjVhMzQwMjY4MGM1ZWQ3ZWQxYjcwMGI2L3NlYzplMGZiZmM0ODI1YTM0MDI2ODBjNWVkN2VkMWI3MDBiNl8xNjkvZnJhZzo2NjQ0YWRjZmY0NTI0MWNlOTRjN2JiNjE2NjFkODFlZi90YWJsZTo2Y2M4ZTJkYTMzMDc0ZTU0ODU3NjFkZDMzNmI1YjNkNC90YWJsZXJhbmdlOjZjYzhlMmRhMzMwNzRlNTQ4NTc2MWRkMzM2YjViM2Q0XzUzLTUtMS0xLTU3OTk1NA_8f15ab7a-d70d-41e5-8e83-e2e86f72a369</x:v>
      </x:c>
      <x:c r="Q203" s="2" t="str"/>
      <x:c r="R203" s="2" t="str">
        <x:v>Latest eligible comparative presentation at the information cutoff.</x:v>
      </x:c>
      <x:c r="T203" s="12"/>
      <x:c r="U203" s="12"/>
    </x:row>
    <x:row r="204" ht="24" customHeight="1">
      <x:c r="C204" s="2" t="str">
        <x:v>BAC</x:v>
      </x:c>
      <x:c r="D204" s="2" t="str">
        <x:v>FY2020</x:v>
      </x:c>
      <x:c r="E204" s="2" t="str">
        <x:v>chargeoffs</x:v>
      </x:c>
      <x:c r="F204" s="11" t="str">
        <x:v>n.a.</x:v>
      </x:c>
      <x:c r="G204" s="2" t="str">
        <x:v>USDm</x:v>
      </x:c>
      <x:c r="H204" s="2" t="str">
        <x:v>2020-01-01</x:v>
      </x:c>
      <x:c r="I204" s="2" t="str">
        <x:v>2020-12-31</x:v>
      </x:c>
      <x:c r="J204" s="2" t="str">
        <x:v>Gross loan charge-offs</x:v>
      </x:c>
      <x:c r="K204" s="2" t="str"/>
      <x:c r="L204" s="2" t="str"/>
      <x:c r="M204" s="2" t="str"/>
      <x:c r="N204" s="2" t="str"/>
      <x:c r="O204" s="2" t="str"/>
      <x:c r="P204" s="2" t="str"/>
      <x:c r="Q204" s="2" t="str"/>
      <x:c r="R204" s="2" t="str">
        <x:v>Not reported / unavailable</x:v>
      </x:c>
      <x:c r="T204" s="12"/>
      <x:c r="U204" s="12"/>
    </x:row>
    <x:row r="205" ht="24" customHeight="1">
      <x:c r="C205" s="2" t="str">
        <x:v>BAC</x:v>
      </x:c>
      <x:c r="D205" s="2" t="str">
        <x:v>FY2020</x:v>
      </x:c>
      <x:c r="E205" s="2" t="str">
        <x:v>recoveries</x:v>
      </x:c>
      <x:c r="F205" s="11" t="str">
        <x:v>n.a.</x:v>
      </x:c>
      <x:c r="G205" s="2" t="str">
        <x:v>USDm</x:v>
      </x:c>
      <x:c r="H205" s="2" t="str">
        <x:v>2020-01-01</x:v>
      </x:c>
      <x:c r="I205" s="2" t="str">
        <x:v>2020-12-31</x:v>
      </x:c>
      <x:c r="J205" s="2" t="str">
        <x:v>Loan recoveries</x:v>
      </x:c>
      <x:c r="K205" s="2" t="str"/>
      <x:c r="L205" s="2" t="str"/>
      <x:c r="M205" s="2" t="str"/>
      <x:c r="N205" s="2" t="str"/>
      <x:c r="O205" s="2" t="str"/>
      <x:c r="P205" s="2" t="str"/>
      <x:c r="Q205" s="2" t="str"/>
      <x:c r="R205" s="2" t="str">
        <x:v>Not reported / unavailable</x:v>
      </x:c>
      <x:c r="T205" s="12"/>
      <x:c r="U205" s="12"/>
    </x:row>
    <x:row r="206" ht="24" customHeight="1">
      <x:c r="C206" s="2" t="str">
        <x:v>BAC</x:v>
      </x:c>
      <x:c r="D206" s="2" t="str">
        <x:v>FY2020</x:v>
      </x:c>
      <x:c r="E206" s="2" t="str">
        <x:v>rwa</x:v>
      </x:c>
      <x:c r="F206" s="11" t="str">
        <x:v>n.a.</x:v>
      </x:c>
      <x:c r="G206" s="2" t="str">
        <x:v>USDm</x:v>
      </x:c>
      <x:c r="H206" s="2" t="str">
        <x:v>2020-01-01</x:v>
      </x:c>
      <x:c r="I206" s="2" t="str">
        <x:v>2020-12-31</x:v>
      </x:c>
      <x:c r="J206" s="2" t="str">
        <x:v>Risk-weighted assets</x:v>
      </x:c>
      <x:c r="K206" s="2" t="str"/>
      <x:c r="L206" s="2" t="str"/>
      <x:c r="M206" s="2" t="str"/>
      <x:c r="N206" s="2" t="str"/>
      <x:c r="O206" s="2" t="str"/>
      <x:c r="P206" s="2" t="str"/>
      <x:c r="Q206" s="2" t="str"/>
      <x:c r="R206" s="2" t="str">
        <x:v>Not reported / unavailable</x:v>
      </x:c>
      <x:c r="T206" s="12"/>
      <x:c r="U206" s="12"/>
    </x:row>
    <x:row r="207" ht="24" customHeight="1">
      <x:c r="C207" s="2" t="str">
        <x:v>BAC</x:v>
      </x:c>
      <x:c r="D207" s="2" t="str">
        <x:v>FY2020</x:v>
      </x:c>
      <x:c r="E207" s="2" t="str">
        <x:v>cet1_reported</x:v>
      </x:c>
      <x:c r="F207" s="11" t="str">
        <x:v>n.a.</x:v>
      </x:c>
      <x:c r="G207" s="2" t="str">
        <x:v>%</x:v>
      </x:c>
      <x:c r="H207" s="2" t="str">
        <x:v>2020-01-01</x:v>
      </x:c>
      <x:c r="I207" s="2" t="str">
        <x:v>2020-12-31</x:v>
      </x:c>
      <x:c r="J207" s="2" t="str">
        <x:v>Actual standardized CET1 ratio</x:v>
      </x:c>
      <x:c r="K207" s="2" t="str"/>
      <x:c r="L207" s="2" t="str"/>
      <x:c r="M207" s="2" t="str"/>
      <x:c r="N207" s="2" t="str"/>
      <x:c r="O207" s="2" t="str"/>
      <x:c r="P207" s="2" t="str"/>
      <x:c r="Q207" s="2" t="str"/>
      <x:c r="R207" s="2" t="str">
        <x:v>Not reported / unavailable</x:v>
      </x:c>
      <x:c r="T207" s="12"/>
      <x:c r="U207" s="12"/>
    </x:row>
    <x:row r="208" ht="24" customHeight="1">
      <x:c r="C208" s="2" t="str">
        <x:v>BAC</x:v>
      </x:c>
      <x:c r="D208" s="2" t="str">
        <x:v>FY2020</x:v>
      </x:c>
      <x:c r="E208" s="2" t="str">
        <x:v>nim_reported</x:v>
      </x:c>
      <x:c r="F208" s="11" t="str">
        <x:v>n.a.</x:v>
      </x:c>
      <x:c r="G208" s="2" t="str">
        <x:v>%</x:v>
      </x:c>
      <x:c r="H208" s="2" t="str">
        <x:v>2020-01-01</x:v>
      </x:c>
      <x:c r="I208" s="2" t="str">
        <x:v>2020-12-31</x:v>
      </x:c>
      <x:c r="J208" s="2" t="str">
        <x:v>Issuer reported net interest margin</x:v>
      </x:c>
      <x:c r="K208" s="2" t="str"/>
      <x:c r="L208" s="2" t="str"/>
      <x:c r="M208" s="2" t="str"/>
      <x:c r="N208" s="2" t="str"/>
      <x:c r="O208" s="2" t="str"/>
      <x:c r="P208" s="2" t="str"/>
      <x:c r="Q208" s="2" t="str"/>
      <x:c r="R208" s="2" t="str">
        <x:v>Not reported / unavailable</x:v>
      </x:c>
      <x:c r="T208" s="12"/>
      <x:c r="U208" s="12"/>
    </x:row>
    <x:row r="209" ht="24" customHeight="1">
      <x:c r="C209" s="2" t="str">
        <x:v>BAC</x:v>
      </x:c>
      <x:c r="D209" s="2" t="str">
        <x:v>FY2020</x:v>
      </x:c>
      <x:c r="E209" s="2" t="str">
        <x:v>bvps_reported</x:v>
      </x:c>
      <x:c r="F209" s="11" t="n">
        <x:v>28.72</x:v>
      </x:c>
      <x:c r="G209" s="2" t="str">
        <x:v>USD/shares</x:v>
      </x:c>
      <x:c r="H209" s="2" t="str">
        <x:v>2020-01-01</x:v>
      </x:c>
      <x:c r="I209" s="2" t="str">
        <x:v>2020-12-31</x:v>
      </x:c>
      <x:c r="J209" s="2" t="str">
        <x:v>Reported common book value per share</x:v>
      </x:c>
      <x:c r="K209" s="2" t="str">
        <x:v>Manual verified issuer table row</x:v>
      </x:c>
      <x:c r="L209" s="2" t="str">
        <x:v>2021-02-24</x:v>
      </x:c>
      <x:c r="M209" s="2" t="str">
        <x:v>0000070858-21-000023</x:v>
      </x:c>
      <x:c r="N209" s="2" t="str">
        <x:v>https://www.sec.gov/Archives/edgar/data/70858/000007085821000023/bac-20201231.htm</x:v>
      </x:c>
      <x:c r="O209" s="2" t="str">
        <x:v>data/raw/filings/BAC_0000070858-21-000023_bac-20201231.htm</x:v>
      </x:c>
      <x:c r="P209" s="2" t="str"/>
      <x:c r="Q209" s="2" t="str"/>
      <x:c r="R209" s="2" t="str">
        <x:v>Verified original issuer table row; same-date end balance, excluding average and regulatory minimum tables.</x:v>
      </x:c>
      <x:c r="T209" s="12"/>
      <x:c r="U209" s="12"/>
    </x:row>
    <x:row r="210" ht="24" customHeight="1">
      <x:c r="C210" s="2" t="str">
        <x:v>BAC</x:v>
      </x:c>
      <x:c r="D210" s="2" t="str">
        <x:v>FY2020</x:v>
      </x:c>
      <x:c r="E210" s="2" t="str">
        <x:v>tbvps_reported</x:v>
      </x:c>
      <x:c r="F210" s="11" t="n">
        <x:v>20.6</x:v>
      </x:c>
      <x:c r="G210" s="2" t="str">
        <x:v>USD/shares</x:v>
      </x:c>
      <x:c r="H210" s="2" t="str">
        <x:v>2020-01-01</x:v>
      </x:c>
      <x:c r="I210" s="2" t="str">
        <x:v>2020-12-31</x:v>
      </x:c>
      <x:c r="J210" s="2" t="str">
        <x:v>Reported tangible book value per share</x:v>
      </x:c>
      <x:c r="K210" s="2" t="str">
        <x:v>Manual verified issuer table row</x:v>
      </x:c>
      <x:c r="L210" s="2" t="str">
        <x:v>2021-02-24</x:v>
      </x:c>
      <x:c r="M210" s="2" t="str">
        <x:v>0000070858-21-000023</x:v>
      </x:c>
      <x:c r="N210" s="2" t="str">
        <x:v>https://www.sec.gov/Archives/edgar/data/70858/000007085821000023/bac-20201231.htm</x:v>
      </x:c>
      <x:c r="O210" s="2" t="str">
        <x:v>data/raw/filings/BAC_0000070858-21-000023_bac-20201231.htm</x:v>
      </x:c>
      <x:c r="P210" s="2" t="str"/>
      <x:c r="Q210" s="2" t="str"/>
      <x:c r="R210" s="2" t="str">
        <x:v>Verified original issuer table row; same-date end balance, excluding average and regulatory minimum tables.</x:v>
      </x:c>
      <x:c r="T210" s="12"/>
      <x:c r="U210" s="12"/>
    </x:row>
    <x:row r="211" ht="24" customHeight="1">
      <x:c r="C211" s="2" t="str">
        <x:v>BAC</x:v>
      </x:c>
      <x:c r="D211" s="2" t="str">
        <x:v>FY2020</x:v>
      </x:c>
      <x:c r="E211" s="2" t="str">
        <x:v>tce_reported</x:v>
      </x:c>
      <x:c r="F211" s="11" t="str">
        <x:v>n.a.</x:v>
      </x:c>
      <x:c r="G211" s="2" t="str">
        <x:v>USDm</x:v>
      </x:c>
      <x:c r="H211" s="2" t="str">
        <x:v>2020-01-01</x:v>
      </x:c>
      <x:c r="I211" s="2" t="str">
        <x:v>2020-12-31</x:v>
      </x:c>
      <x:c r="J211" s="2" t="str">
        <x:v>Reported tangible common equity</x:v>
      </x:c>
      <x:c r="K211" s="2" t="str"/>
      <x:c r="L211" s="2" t="str"/>
      <x:c r="M211" s="2" t="str"/>
      <x:c r="N211" s="2" t="str"/>
      <x:c r="O211" s="2" t="str"/>
      <x:c r="P211" s="2" t="str"/>
      <x:c r="Q211" s="2" t="str"/>
      <x:c r="R211" s="2" t="str">
        <x:v>Not reported / unavailable</x:v>
      </x:c>
      <x:c r="T211" s="12"/>
      <x:c r="U211" s="12"/>
    </x:row>
    <x:row r="212" ht="24" customHeight="1">
      <x:c r="C212" s="2" t="str">
        <x:v>BAC</x:v>
      </x:c>
      <x:c r="D212" s="2" t="str">
        <x:v>FY2021</x:v>
      </x:c>
      <x:c r="E212" s="2" t="str">
        <x:v>assets</x:v>
      </x:c>
      <x:c r="F212" s="11" t="n">
        <x:v>3169495</x:v>
      </x:c>
      <x:c r="G212" s="2" t="str">
        <x:v>USD</x:v>
      </x:c>
      <x:c r="H212" s="2" t="str">
        <x:v>2021-01-01</x:v>
      </x:c>
      <x:c r="I212" s="2" t="str">
        <x:v>2021-12-31</x:v>
      </x:c>
      <x:c r="J212" s="2" t="str">
        <x:v>Assets</x:v>
      </x:c>
      <x:c r="K212" s="2" t="str">
        <x:v>us-gaap:Assets</x:v>
      </x:c>
      <x:c r="L212" s="2" t="str">
        <x:v>2023-02-22</x:v>
      </x:c>
      <x:c r="M212" s="2" t="str">
        <x:v>0000070858-23-000092</x:v>
      </x:c>
      <x:c r="N212" s="2" t="str">
        <x:v>https://www.sec.gov/Archives/edgar/data/70858/000007085823000092/bac-20221231.htm</x:v>
      </x:c>
      <x:c r="O212" s="2" t="str">
        <x:v>data/raw/filings/BAC_0000070858-23-000092_bac-20221231.htm</x:v>
      </x:c>
      <x:c r="P212" s="2" t="str">
        <x:v>id3VybDovL2RvY3MudjEvZG9jOmUwZmJmYzQ4MjVhMzQwMjY4MGM1ZWQ3ZWQxYjcwMGI2L3NlYzplMGZiZmM0ODI1YTM0MDI2ODBjNWVkN2VkMWI3MDBiNl8yOTIvZnJhZzoxODhmNmVjNjhjMjM0NThiODdhZjc4ZTc3ZDMyOGY3MC90YWJsZTpmMDQyZTZkZDg3YzE0YWJiYTgzM2UyYzg5OTJhMWEyZS90YWJsZXJhbmdlOmYwNDJlNmRkODdjMTRhYmJhODMzZTJjODk5MmExYTJlXzE4LTMtMS0xLTU3OTk1NA_d0e4ea80-712f-4293-af83-ef36403ebae4</x:v>
      </x:c>
      <x:c r="Q212" s="2" t="str"/>
      <x:c r="R212" s="2" t="str">
        <x:v>Latest eligible comparative presentation at the information cutoff.</x:v>
      </x:c>
      <x:c r="T212" s="12"/>
      <x:c r="U212" s="12"/>
    </x:row>
    <x:row r="213" ht="24" customHeight="1">
      <x:c r="C213" s="2" t="str">
        <x:v>BAC</x:v>
      </x:c>
      <x:c r="D213" s="2" t="str">
        <x:v>FY2021</x:v>
      </x:c>
      <x:c r="E213" s="2" t="str">
        <x:v>liabilities</x:v>
      </x:c>
      <x:c r="F213" s="11" t="n">
        <x:v>2899429</x:v>
      </x:c>
      <x:c r="G213" s="2" t="str">
        <x:v>USD</x:v>
      </x:c>
      <x:c r="H213" s="2" t="str">
        <x:v>2021-01-01</x:v>
      </x:c>
      <x:c r="I213" s="2" t="str">
        <x:v>2021-12-31</x:v>
      </x:c>
      <x:c r="J213" s="2" t="str">
        <x:v>Liabilities</x:v>
      </x:c>
      <x:c r="K213" s="2" t="str">
        <x:v>us-gaap:Liabilities</x:v>
      </x:c>
      <x:c r="L213" s="2" t="str">
        <x:v>2023-02-22</x:v>
      </x:c>
      <x:c r="M213" s="2" t="str">
        <x:v>0000070858-23-000092</x:v>
      </x:c>
      <x:c r="N213" s="2" t="str">
        <x:v>https://www.sec.gov/Archives/edgar/data/70858/000007085823000092/bac-20221231.htm</x:v>
      </x:c>
      <x:c r="O213" s="2" t="str">
        <x:v>data/raw/filings/BAC_0000070858-23-000092_bac-20221231.htm</x:v>
      </x:c>
      <x:c r="P213" s="2" t="str">
        <x:v>id3VybDovL2RvY3MudjEvZG9jOmUwZmJmYzQ4MjVhMzQwMjY4MGM1ZWQ3ZWQxYjcwMGI2L3NlYzplMGZiZmM0ODI1YTM0MDI2ODBjNWVkN2VkMWI3MDBiNl8xNTcvZnJhZzo2YmQzYTNjNjUyNzk0YTAyODVhNTlmZjk1MTUzNjI4OC90YWJsZTo0YzE3N2ZlNGZhZDg0YmE0YTczNWM3ZGE4NzMwZDIzMi90YWJsZXJhbmdlOjRjMTc3ZmU0ZmFkODRiYTRhNzM1YzdkYTg3MzBkMjMyXzQxLTQtMS0xLTU3OTk1NA_a006d775-5395-496f-8b38-58aa18884dcc</x:v>
      </x:c>
      <x:c r="Q213" s="2" t="str"/>
      <x:c r="R213" s="2" t="str">
        <x:v>Latest eligible comparative presentation at the information cutoff.</x:v>
      </x:c>
      <x:c r="T213" s="12"/>
      <x:c r="U213" s="12"/>
    </x:row>
    <x:row r="214" ht="24" customHeight="1">
      <x:c r="C214" s="2" t="str">
        <x:v>BAC</x:v>
      </x:c>
      <x:c r="D214" s="2" t="str">
        <x:v>FY2021</x:v>
      </x:c>
      <x:c r="E214" s="2" t="str">
        <x:v>equity</x:v>
      </x:c>
      <x:c r="F214" s="11" t="n">
        <x:v>270066</x:v>
      </x:c>
      <x:c r="G214" s="2" t="str">
        <x:v>USD</x:v>
      </x:c>
      <x:c r="H214" s="2" t="str">
        <x:v>2021-01-01</x:v>
      </x:c>
      <x:c r="I214" s="2" t="str">
        <x:v>2021-12-31</x:v>
      </x:c>
      <x:c r="J214" s="2" t="str">
        <x:v>Stockholders' Equity Attributable to Parent</x:v>
      </x:c>
      <x:c r="K214" s="2" t="str">
        <x:v>us-gaap:StockholdersEquity</x:v>
      </x:c>
      <x:c r="L214" s="2" t="str">
        <x:v>2025-02-25</x:v>
      </x:c>
      <x:c r="M214" s="2" t="str">
        <x:v>0000070858-25-000139</x:v>
      </x:c>
      <x:c r="N214" s="2" t="str">
        <x:v>https://www.sec.gov/Archives/edgar/data/70858/000007085825000139/bac-20241231.htm</x:v>
      </x:c>
      <x:c r="O214" s="2" t="str">
        <x:v>data/raw/filings/BAC_0000070858-25-000139_bac-20241231.htm</x:v>
      </x:c>
      <x:c r="P214" s="2" t="str">
        <x:v>f-357</x:v>
      </x:c>
      <x:c r="Q214" s="2" t="str"/>
      <x:c r="R214" s="2" t="str">
        <x:v>Latest eligible comparative presentation at the information cutoff.</x:v>
      </x:c>
      <x:c r="T214" s="12"/>
      <x:c r="U214" s="12"/>
    </x:row>
    <x:row r="215" ht="24" customHeight="1">
      <x:c r="C215" s="2" t="str">
        <x:v>BAC</x:v>
      </x:c>
      <x:c r="D215" s="2" t="str">
        <x:v>FY2021</x:v>
      </x:c>
      <x:c r="E215" s="2" t="str">
        <x:v>preferred</x:v>
      </x:c>
      <x:c r="F215" s="11" t="str">
        <x:v>n.a.</x:v>
      </x:c>
      <x:c r="G215" s="2" t="str">
        <x:v>USDm</x:v>
      </x:c>
      <x:c r="H215" s="2" t="str">
        <x:v>2021-01-01</x:v>
      </x:c>
      <x:c r="I215" s="2" t="str">
        <x:v>2021-12-31</x:v>
      </x:c>
      <x:c r="J215" s="2" t="str">
        <x:v>Preferred equity carrying amount</x:v>
      </x:c>
      <x:c r="K215" s="2" t="str"/>
      <x:c r="L215" s="2" t="str"/>
      <x:c r="M215" s="2" t="str"/>
      <x:c r="N215" s="2" t="str"/>
      <x:c r="O215" s="2" t="str"/>
      <x:c r="P215" s="2" t="str"/>
      <x:c r="Q215" s="2" t="str"/>
      <x:c r="R215" s="2" t="str">
        <x:v>Not reported / unavailable</x:v>
      </x:c>
      <x:c r="T215" s="12"/>
      <x:c r="U215" s="12"/>
    </x:row>
    <x:row r="216" ht="24" customHeight="1">
      <x:c r="C216" s="2" t="str">
        <x:v>BAC</x:v>
      </x:c>
      <x:c r="D216" s="2" t="str">
        <x:v>FY2021</x:v>
      </x:c>
      <x:c r="E216" s="2" t="str">
        <x:v>common_equity_reported</x:v>
      </x:c>
      <x:c r="F216" s="11" t="str">
        <x:v>n.a.</x:v>
      </x:c>
      <x:c r="G216" s="2" t="str">
        <x:v>USDm</x:v>
      </x:c>
      <x:c r="H216" s="2" t="str">
        <x:v>2021-01-01</x:v>
      </x:c>
      <x:c r="I216" s="2" t="str">
        <x:v>2021-12-31</x:v>
      </x:c>
      <x:c r="J216" s="2" t="str">
        <x:v>Reported common shareholders equity</x:v>
      </x:c>
      <x:c r="K216" s="2" t="str"/>
      <x:c r="L216" s="2" t="str"/>
      <x:c r="M216" s="2" t="str"/>
      <x:c r="N216" s="2" t="str"/>
      <x:c r="O216" s="2" t="str"/>
      <x:c r="P216" s="2" t="str"/>
      <x:c r="Q216" s="2" t="str"/>
      <x:c r="R216" s="2" t="str">
        <x:v>Not reported / unavailable</x:v>
      </x:c>
      <x:c r="T216" s="12"/>
      <x:c r="U216" s="12"/>
    </x:row>
    <x:row r="217" ht="24" customHeight="1">
      <x:c r="C217" s="2" t="str">
        <x:v>BAC</x:v>
      </x:c>
      <x:c r="D217" s="2" t="str">
        <x:v>FY2021</x:v>
      </x:c>
      <x:c r="E217" s="2" t="str">
        <x:v>goodwill</x:v>
      </x:c>
      <x:c r="F217" s="11" t="n">
        <x:v>69022</x:v>
      </x:c>
      <x:c r="G217" s="2" t="str">
        <x:v>USD</x:v>
      </x:c>
      <x:c r="H217" s="2" t="str">
        <x:v>2021-01-01</x:v>
      </x:c>
      <x:c r="I217" s="2" t="str">
        <x:v>2021-12-31</x:v>
      </x:c>
      <x:c r="J217" s="2" t="str">
        <x:v>Goodwill</x:v>
      </x:c>
      <x:c r="K217" s="2" t="str">
        <x:v>us-gaap:Goodwill</x:v>
      </x:c>
      <x:c r="L217" s="2" t="str">
        <x:v>2023-02-22</x:v>
      </x:c>
      <x:c r="M217" s="2" t="str">
        <x:v>0000070858-23-000092</x:v>
      </x:c>
      <x:c r="N217" s="2" t="str">
        <x:v>https://www.sec.gov/Archives/edgar/data/70858/000007085823000092/bac-20221231.htm</x:v>
      </x:c>
      <x:c r="O217" s="2" t="str">
        <x:v>data/raw/filings/BAC_0000070858-23-000092_bac-20221231.htm</x:v>
      </x:c>
      <x:c r="P217" s="2" t="str">
        <x:v>id3VybDovL2RvY3MudjEvZG9jOmUwZmJmYzQ4MjVhMzQwMjY4MGM1ZWQ3ZWQxYjcwMGI2L3NlYzplMGZiZmM0ODI1YTM0MDI2ODBjNWVkN2VkMWI3MDBiNl8yMTQvZnJhZzoyNTFhN2E2MmY0ODY0ZmY4YmY5ZDY0NGEyMjVkNzFlZS90YWJsZTplN2ViODE0ZjYwY2Y0ZDM1YjBjN2JmMDI3YWI4MTdhNi90YWJsZXJhbmdlOmU3ZWI4MTRmNjBjZjRkMzViMGM3YmYwMjdhYjgxN2E2XzE5LTMtMS0xLTU3OTk1NA_5ce7f1e9-224c-4763-802c-db94a266911f</x:v>
      </x:c>
      <x:c r="Q217" s="2" t="str"/>
      <x:c r="R217" s="2" t="str">
        <x:v>Latest eligible comparative presentation at the information cutoff.</x:v>
      </x:c>
      <x:c r="T217" s="12"/>
      <x:c r="U217" s="12"/>
    </x:row>
    <x:row r="218" ht="24" customHeight="1">
      <x:c r="C218" s="2" t="str">
        <x:v>BAC</x:v>
      </x:c>
      <x:c r="D218" s="2" t="str">
        <x:v>FY2021</x:v>
      </x:c>
      <x:c r="E218" s="2" t="str">
        <x:v>intangibles</x:v>
      </x:c>
      <x:c r="F218" s="11" t="n">
        <x:v>2200</x:v>
      </x:c>
      <x:c r="G218" s="2" t="str">
        <x:v>USD</x:v>
      </x:c>
      <x:c r="H218" s="2" t="str">
        <x:v>2021-01-01</x:v>
      </x:c>
      <x:c r="I218" s="2" t="str">
        <x:v>2021-12-31</x:v>
      </x:c>
      <x:c r="J218" s="2" t="str">
        <x:v>Intangible Assets, Net (Excluding Goodwill)</x:v>
      </x:c>
      <x:c r="K218" s="2" t="str">
        <x:v>us-gaap:IntangibleAssetsNetExcludingGoodwill</x:v>
      </x:c>
      <x:c r="L218" s="2" t="str">
        <x:v>2023-02-22</x:v>
      </x:c>
      <x:c r="M218" s="2" t="str">
        <x:v>0000070858-23-000092</x:v>
      </x:c>
      <x:c r="N218" s="2" t="str">
        <x:v>https://www.sec.gov/Archives/edgar/data/70858/000007085823000092/bac-20221231.htm</x:v>
      </x:c>
      <x:c r="O218" s="2" t="str">
        <x:v>data/raw/filings/BAC_0000070858-23-000092_bac-20221231.htm</x:v>
      </x:c>
      <x:c r="P218" s="2" t="str">
        <x:v>id3VybDovL2RvY3MudjEvZG9jOmUwZmJmYzQ4MjVhMzQwMjY4MGM1ZWQ3ZWQxYjcwMGI2L3NlYzplMGZiZmM0ODI1YTM0MDI2ODBjNWVkN2VkMWI3MDBiNl8yMTQvZnJhZzoyNTFhN2E2MmY0ODY0ZmY4YmY5ZDY0NGEyMjVkNzFlZS90ZXh0cmVnaW9uOjI1MWE3YTYyZjQ4NjRmZjhiZjlkNjQ0YTIyNWQ3MWVlXzMyMw_53368ad7-aa32-4ad0-b394-d29f210fcf35</x:v>
      </x:c>
      <x:c r="Q218" s="2" t="str"/>
      <x:c r="R218" s="2" t="str">
        <x:v>Latest eligible comparative presentation at the information cutoff.</x:v>
      </x:c>
      <x:c r="T218" s="12"/>
      <x:c r="U218" s="12"/>
    </x:row>
    <x:row r="219" ht="24" customHeight="1">
      <x:c r="C219" s="2" t="str">
        <x:v>BAC</x:v>
      </x:c>
      <x:c r="D219" s="2" t="str">
        <x:v>FY2021</x:v>
      </x:c>
      <x:c r="E219" s="2" t="str">
        <x:v>intangibles_total</x:v>
      </x:c>
      <x:c r="F219" s="11" t="str">
        <x:v>n.a.</x:v>
      </x:c>
      <x:c r="G219" s="2" t="str">
        <x:v>USDm</x:v>
      </x:c>
      <x:c r="H219" s="2" t="str">
        <x:v>2021-01-01</x:v>
      </x:c>
      <x:c r="I219" s="2" t="str">
        <x:v>2021-12-31</x:v>
      </x:c>
      <x:c r="J219" s="2" t="str">
        <x:v>Reported goodwill and intangible assets combined</x:v>
      </x:c>
      <x:c r="K219" s="2" t="str"/>
      <x:c r="L219" s="2" t="str"/>
      <x:c r="M219" s="2" t="str"/>
      <x:c r="N219" s="2" t="str"/>
      <x:c r="O219" s="2" t="str"/>
      <x:c r="P219" s="2" t="str"/>
      <x:c r="Q219" s="2" t="str"/>
      <x:c r="R219" s="2" t="str">
        <x:v>Not reported / unavailable</x:v>
      </x:c>
      <x:c r="T219" s="12"/>
      <x:c r="U219" s="12"/>
    </x:row>
    <x:row r="220" ht="24" customHeight="1">
      <x:c r="C220" s="2" t="str">
        <x:v>BAC</x:v>
      </x:c>
      <x:c r="D220" s="2" t="str">
        <x:v>FY2021</x:v>
      </x:c>
      <x:c r="E220" s="2" t="str">
        <x:v>shares_end</x:v>
      </x:c>
      <x:c r="F220" s="11" t="n">
        <x:v>8077.831463</x:v>
      </x:c>
      <x:c r="G220" s="2" t="str">
        <x:v>shares</x:v>
      </x:c>
      <x:c r="H220" s="2" t="str">
        <x:v>2021-01-01</x:v>
      </x:c>
      <x:c r="I220" s="2" t="str">
        <x:v>2021-12-31</x:v>
      </x:c>
      <x:c r="J220" s="2" t="str">
        <x:v>Common Stock, Shares, Outstanding</x:v>
      </x:c>
      <x:c r="K220" s="2" t="str">
        <x:v>us-gaap:CommonStockSharesOutstanding</x:v>
      </x:c>
      <x:c r="L220" s="2" t="str">
        <x:v>2023-02-22</x:v>
      </x:c>
      <x:c r="M220" s="2" t="str">
        <x:v>0000070858-23-000092</x:v>
      </x:c>
      <x:c r="N220" s="2" t="str">
        <x:v>https://www.sec.gov/Archives/edgar/data/70858/000007085823000092/bac-20221231.htm</x:v>
      </x:c>
      <x:c r="O220" s="2" t="str">
        <x:v>data/raw/filings/BAC_0000070858-23-000092_bac-20221231.htm</x:v>
      </x:c>
      <x:c r="P220" s="2" t="str"/>
      <x:c r="Q220" s="2" t="str"/>
      <x:c r="R220" s="2" t="str">
        <x:v>Latest eligible comparative presentation at the information cutoff.</x:v>
      </x:c>
      <x:c r="T220" s="12"/>
      <x:c r="U220" s="12"/>
    </x:row>
    <x:row r="221" ht="24" customHeight="1">
      <x:c r="C221" s="2" t="str">
        <x:v>BAC</x:v>
      </x:c>
      <x:c r="D221" s="2" t="str">
        <x:v>FY2021</x:v>
      </x:c>
      <x:c r="E221" s="2" t="str">
        <x:v>shares_issued</x:v>
      </x:c>
      <x:c r="F221" s="11" t="n">
        <x:v>8077.831463</x:v>
      </x:c>
      <x:c r="G221" s="2" t="str">
        <x:v>shares</x:v>
      </x:c>
      <x:c r="H221" s="2" t="str">
        <x:v>2021-01-01</x:v>
      </x:c>
      <x:c r="I221" s="2" t="str">
        <x:v>2021-12-31</x:v>
      </x:c>
      <x:c r="J221" s="2" t="str">
        <x:v>Common Stock, Shares, Issued</x:v>
      </x:c>
      <x:c r="K221" s="2" t="str">
        <x:v>us-gaap:CommonStockSharesIssued</x:v>
      </x:c>
      <x:c r="L221" s="2" t="str">
        <x:v>2023-02-22</x:v>
      </x:c>
      <x:c r="M221" s="2" t="str">
        <x:v>0000070858-23-000092</x:v>
      </x:c>
      <x:c r="N221" s="2" t="str">
        <x:v>https://www.sec.gov/Archives/edgar/data/70858/000007085823000092/bac-20221231.htm</x:v>
      </x:c>
      <x:c r="O221" s="2" t="str">
        <x:v>data/raw/filings/BAC_0000070858-23-000092_bac-20221231.htm</x:v>
      </x:c>
      <x:c r="P221" s="2" t="str">
        <x:v>id3VybDovL2RvY3MudjEvZG9jOmUwZmJmYzQ4MjVhMzQwMjY4MGM1ZWQ3ZWQxYjcwMGI2L3NlYzplMGZiZmM0ODI1YTM0MDI2ODBjNWVkN2VkMWI3MDBiNl8xNTcvZnJhZzo2YmQzYTNjNjUyNzk0YTAyODVhNTlmZjk1MTUzNjI4OC90YWJsZTo0YzE3N2ZlNGZhZDg0YmE0YTczNWM3ZGE4NzMwZDIzMi90YWJsZXJhbmdlOjRjMTc3ZmU0ZmFkODRiYTRhNzM1YzdkYTg3MzBkMjMyXzQ1LTAtMS0xLTU3OTk1NC90ZXh0cmVnaW9uOjQ4MjdmOThkNmY5ZTQ4NTRiOTkyN2FjMDQyMjI4MjQyXzEyMw_83a25b50-4595-49e2-90e9-5820c718eb0e</x:v>
      </x:c>
      <x:c r="Q221" s="2" t="str"/>
      <x:c r="R221" s="2" t="str">
        <x:v>Latest eligible comparative presentation at the information cutoff.</x:v>
      </x:c>
      <x:c r="T221" s="12"/>
      <x:c r="U221" s="12"/>
    </x:row>
    <x:row r="222" ht="24" customHeight="1">
      <x:c r="C222" s="2" t="str">
        <x:v>BAC</x:v>
      </x:c>
      <x:c r="D222" s="2" t="str">
        <x:v>FY2021</x:v>
      </x:c>
      <x:c r="E222" s="2" t="str">
        <x:v>shares_treasury</x:v>
      </x:c>
      <x:c r="F222" s="11" t="str">
        <x:v>n.a.</x:v>
      </x:c>
      <x:c r="G222" s="2" t="str">
        <x:v>million</x:v>
      </x:c>
      <x:c r="H222" s="2" t="str">
        <x:v>2021-01-01</x:v>
      </x:c>
      <x:c r="I222" s="2" t="str">
        <x:v>2021-12-31</x:v>
      </x:c>
      <x:c r="J222" s="2" t="str">
        <x:v>Shares Treasury</x:v>
      </x:c>
      <x:c r="K222" s="2" t="str"/>
      <x:c r="L222" s="2" t="str"/>
      <x:c r="M222" s="2" t="str"/>
      <x:c r="N222" s="2" t="str"/>
      <x:c r="O222" s="2" t="str"/>
      <x:c r="P222" s="2" t="str"/>
      <x:c r="Q222" s="2" t="str"/>
      <x:c r="R222" s="2" t="str">
        <x:v>Not reported / unavailable</x:v>
      </x:c>
      <x:c r="T222" s="12"/>
      <x:c r="U222" s="12"/>
    </x:row>
    <x:row r="223" ht="24" customHeight="1">
      <x:c r="C223" s="2" t="str">
        <x:v>BAC</x:v>
      </x:c>
      <x:c r="D223" s="2" t="str">
        <x:v>FY2021</x:v>
      </x:c>
      <x:c r="E223" s="2" t="str">
        <x:v>deposits</x:v>
      </x:c>
      <x:c r="F223" s="11" t="n">
        <x:v>2064446</x:v>
      </x:c>
      <x:c r="G223" s="2" t="str">
        <x:v>USD</x:v>
      </x:c>
      <x:c r="H223" s="2" t="str">
        <x:v>2021-01-01</x:v>
      </x:c>
      <x:c r="I223" s="2" t="str">
        <x:v>2021-12-31</x:v>
      </x:c>
      <x:c r="J223" s="2" t="str">
        <x:v>Deposits</x:v>
      </x:c>
      <x:c r="K223" s="2" t="str">
        <x:v>us-gaap:Deposits</x:v>
      </x:c>
      <x:c r="L223" s="2" t="str">
        <x:v>2023-02-22</x:v>
      </x:c>
      <x:c r="M223" s="2" t="str">
        <x:v>0000070858-23-000092</x:v>
      </x:c>
      <x:c r="N223" s="2" t="str">
        <x:v>https://www.sec.gov/Archives/edgar/data/70858/000007085823000092/bac-20221231.htm</x:v>
      </x:c>
      <x:c r="O223" s="2" t="str">
        <x:v>data/raw/filings/BAC_0000070858-23-000092_bac-20221231.htm</x:v>
      </x:c>
      <x:c r="P223" s="2" t="str">
        <x:v>id3VybDovL2RvY3MudjEvZG9jOmUwZmJmYzQ4MjVhMzQwMjY4MGM1ZWQ3ZWQxYjcwMGI2L3NlYzplMGZiZmM0ODI1YTM0MDI2ODBjNWVkN2VkMWI3MDBiNl8xNTcvZnJhZzo2YmQzYTNjNjUyNzk0YTAyODVhNTlmZjk1MTUzNjI4OC90YWJsZTo0YzE3N2ZlNGZhZDg0YmE0YTczNWM3ZGE4NzMwZDIzMi90YWJsZXJhbmdlOjRjMTc3ZmU0ZmFkODRiYTRhNzM1YzdkYTg3MzBkMjMyXzM0LTQtMS0xLTU3OTk1NA_04f9d23a-c4af-4126-97ce-4b8c066d5cee</x:v>
      </x:c>
      <x:c r="Q223" s="2" t="str"/>
      <x:c r="R223" s="2" t="str">
        <x:v>Latest eligible comparative presentation at the information cutoff.</x:v>
      </x:c>
      <x:c r="T223" s="12"/>
      <x:c r="U223" s="12"/>
    </x:row>
    <x:row r="224" ht="24" customHeight="1">
      <x:c r="C224" s="2" t="str">
        <x:v>BAC</x:v>
      </x:c>
      <x:c r="D224" s="2" t="str">
        <x:v>FY2021</x:v>
      </x:c>
      <x:c r="E224" s="2" t="str">
        <x:v>loans_gross</x:v>
      </x:c>
      <x:c r="F224" s="11" t="n">
        <x:v>979124</x:v>
      </x:c>
      <x:c r="G224" s="2" t="str">
        <x:v>USD</x:v>
      </x:c>
      <x:c r="H224" s="2" t="str">
        <x:v>2021-01-01</x:v>
      </x:c>
      <x:c r="I224" s="2" t="str">
        <x:v>2021-12-31</x:v>
      </x:c>
      <x:c r="J224" s="2" t="str">
        <x:v>Gross loans and leases selected definition</x:v>
      </x:c>
      <x:c r="K224" s="2" t="str">
        <x:v>us-gaap:FinancingReceivableExcludingAccruedInterestBeforeAllowanceForCreditLoss</x:v>
      </x:c>
      <x:c r="L224" s="2" t="str">
        <x:v>2023-02-22</x:v>
      </x:c>
      <x:c r="M224" s="2" t="str">
        <x:v>0000070858-23-000092</x:v>
      </x:c>
      <x:c r="N224" s="2" t="str">
        <x:v>https://www.sec.gov/Archives/edgar/data/70858/000007085823000092/bac-20221231.htm</x:v>
      </x:c>
      <x:c r="O224" s="2" t="str">
        <x:v>data/raw/filings/BAC_0000070858-23-000092_bac-20221231.htm</x:v>
      </x:c>
      <x:c r="P224" s="2" t="str">
        <x:v>id3VybDovL2RvY3MudjEvZG9jOmUwZmJmYzQ4MjVhMzQwMjY4MGM1ZWQ3ZWQxYjcwMGI2L3NlYzplMGZiZmM0ODI1YTM0MDI2ODBjNWVkN2VkMWI3MDBiNl8xOTAvZnJhZzozZjBkYWNmZWYwM2U0MjQyOGVjMzA3ZmU2ODNhNzQwYy90YWJsZTo3ZDc0YzdhZjkxYmE0OWYzYjI3ZDYwNTNhNWFhNjgyMy90YWJsZXJhbmdlOjdkNzRjN2FmOTFiYTQ5ZjNiMjdkNjA1M2E1YWE2ODIzXzMyLTE1LTEtMS01Nzk5NTQ_6257a0ec-393e-4014-ad9d-e9fc7e5aaeae</x:v>
      </x:c>
      <x:c r="Q224" s="2" t="str"/>
      <x:c r="R224" s="2" t="str">
        <x:v>Latest eligible comparative presentation at the information cutoff.</x:v>
      </x:c>
      <x:c r="T224" s="12"/>
      <x:c r="U224" s="12"/>
    </x:row>
    <x:row r="225" ht="24" customHeight="1">
      <x:c r="C225" s="2" t="str">
        <x:v>BAC</x:v>
      </x:c>
      <x:c r="D225" s="2" t="str">
        <x:v>FY2021</x:v>
      </x:c>
      <x:c r="E225" s="2" t="str">
        <x:v>loans_net</x:v>
      </x:c>
      <x:c r="F225" s="11" t="n">
        <x:v>966737</x:v>
      </x:c>
      <x:c r="G225" s="2" t="str">
        <x:v>USD</x:v>
      </x:c>
      <x:c r="H225" s="2" t="str">
        <x:v>2021-01-01</x:v>
      </x:c>
      <x:c r="I225" s="2" t="str">
        <x:v>2021-12-31</x:v>
      </x:c>
      <x:c r="J225" s="2" t="str">
        <x:v>Net loans after allowance selected definition</x:v>
      </x:c>
      <x:c r="K225" s="2" t="str">
        <x:v>us-gaap:FinancingReceivableExcludingAccruedInterestAfterAllowanceForCreditLoss</x:v>
      </x:c>
      <x:c r="L225" s="2" t="str">
        <x:v>2023-02-22</x:v>
      </x:c>
      <x:c r="M225" s="2" t="str">
        <x:v>0000070858-23-000092</x:v>
      </x:c>
      <x:c r="N225" s="2" t="str">
        <x:v>https://www.sec.gov/Archives/edgar/data/70858/000007085823000092/bac-20221231.htm</x:v>
      </x:c>
      <x:c r="O225" s="2" t="str">
        <x:v>data/raw/filings/BAC_0000070858-23-000092_bac-20221231.htm</x:v>
      </x:c>
      <x:c r="P225" s="2" t="str">
        <x:v>id3VybDovL2RvY3MudjEvZG9jOmUwZmJmYzQ4MjVhMzQwMjY4MGM1ZWQ3ZWQxYjcwMGI2L3NlYzplMGZiZmM0ODI1YTM0MDI2ODBjNWVkN2VkMWI3MDBiNl8xNTcvZnJhZzo2YmQzYTNjNjUyNzk0YTAyODVhNTlmZjk1MTUzNjI4OC90YWJsZTo0YzE3N2ZlNGZhZDg0YmE0YTczNWM3ZGE4NzMwZDIzMi90YWJsZXJhbmdlOjRjMTc3ZmU0ZmFkODRiYTRhNzM1YzdkYTg3MzBkMjMyXzE5LTQtMS0xLTU3OTk1NA_9c4e62f2-a0cf-4eee-9862-10f9a744d162</x:v>
      </x:c>
      <x:c r="Q225" s="2" t="str"/>
      <x:c r="R225" s="2" t="str">
        <x:v>Latest eligible comparative presentation at the information cutoff.</x:v>
      </x:c>
      <x:c r="T225" s="12"/>
      <x:c r="U225" s="12"/>
    </x:row>
    <x:row r="226" ht="24" customHeight="1">
      <x:c r="C226" s="2" t="str">
        <x:v>BAC</x:v>
      </x:c>
      <x:c r="D226" s="2" t="str">
        <x:v>FY2021</x:v>
      </x:c>
      <x:c r="E226" s="2" t="str">
        <x:v>allowance</x:v>
      </x:c>
      <x:c r="F226" s="11" t="n">
        <x:v>12387</x:v>
      </x:c>
      <x:c r="G226" s="2" t="str">
        <x:v>USD</x:v>
      </x:c>
      <x:c r="H226" s="2" t="str">
        <x:v>2021-01-01</x:v>
      </x:c>
      <x:c r="I226" s="2" t="str">
        <x:v>2021-12-31</x:v>
      </x:c>
      <x:c r="J226" s="2" t="str">
        <x:v>Loan allowance for credit losses</x:v>
      </x:c>
      <x:c r="K226" s="2" t="str">
        <x:v>us-gaap:FinancingReceivableAllowanceForCreditLossExcludingAccruedInterest</x:v>
      </x:c>
      <x:c r="L226" s="2" t="str">
        <x:v>2025-02-25</x:v>
      </x:c>
      <x:c r="M226" s="2" t="str">
        <x:v>0000070858-25-000139</x:v>
      </x:c>
      <x:c r="N226" s="2" t="str">
        <x:v>https://www.sec.gov/Archives/edgar/data/70858/000007085825000139/bac-20241231.htm</x:v>
      </x:c>
      <x:c r="O226" s="2" t="str">
        <x:v>data/raw/filings/BAC_0000070858-25-000139_bac-20241231.htm</x:v>
      </x:c>
      <x:c r="P226" s="2" t="str">
        <x:v>f-3507</x:v>
      </x:c>
      <x:c r="Q226" s="2" t="str"/>
      <x:c r="R226" s="2" t="str">
        <x:v>Latest eligible comparative presentation at the information cutoff.</x:v>
      </x:c>
      <x:c r="T226" s="12"/>
      <x:c r="U226" s="12"/>
    </x:row>
    <x:row r="227" ht="24" customHeight="1">
      <x:c r="C227" s="2" t="str">
        <x:v>BAC</x:v>
      </x:c>
      <x:c r="D227" s="2" t="str">
        <x:v>FY2021</x:v>
      </x:c>
      <x:c r="E227" s="2" t="str">
        <x:v>nonaccrual</x:v>
      </x:c>
      <x:c r="F227" s="11" t="str">
        <x:v>n.a.</x:v>
      </x:c>
      <x:c r="G227" s="2" t="str">
        <x:v>USDm</x:v>
      </x:c>
      <x:c r="H227" s="2" t="str">
        <x:v>2021-01-01</x:v>
      </x:c>
      <x:c r="I227" s="2" t="str">
        <x:v>2021-12-31</x:v>
      </x:c>
      <x:c r="J227" s="2" t="str">
        <x:v>Nonaccrual</x:v>
      </x:c>
      <x:c r="K227" s="2" t="str"/>
      <x:c r="L227" s="2" t="str"/>
      <x:c r="M227" s="2" t="str"/>
      <x:c r="N227" s="2" t="str"/>
      <x:c r="O227" s="2" t="str"/>
      <x:c r="P227" s="2" t="str"/>
      <x:c r="Q227" s="2" t="str"/>
      <x:c r="R227" s="2" t="str">
        <x:v>Not reported / unavailable</x:v>
      </x:c>
      <x:c r="T227" s="12"/>
      <x:c r="U227" s="12"/>
    </x:row>
    <x:row r="228" ht="24" customHeight="1">
      <x:c r="C228" s="2" t="str">
        <x:v>BAC</x:v>
      </x:c>
      <x:c r="D228" s="2" t="str">
        <x:v>FY2021</x:v>
      </x:c>
      <x:c r="E228" s="2" t="str">
        <x:v>cash</x:v>
      </x:c>
      <x:c r="F228" s="11" t="str">
        <x:v>n.a.</x:v>
      </x:c>
      <x:c r="G228" s="2" t="str">
        <x:v>USDm</x:v>
      </x:c>
      <x:c r="H228" s="2" t="str">
        <x:v>2021-01-01</x:v>
      </x:c>
      <x:c r="I228" s="2" t="str">
        <x:v>2021-12-31</x:v>
      </x:c>
      <x:c r="J228" s="2" t="str">
        <x:v>Cash</x:v>
      </x:c>
      <x:c r="K228" s="2" t="str"/>
      <x:c r="L228" s="2" t="str"/>
      <x:c r="M228" s="2" t="str"/>
      <x:c r="N228" s="2" t="str"/>
      <x:c r="O228" s="2" t="str"/>
      <x:c r="P228" s="2" t="str"/>
      <x:c r="Q228" s="2" t="str"/>
      <x:c r="R228" s="2" t="str">
        <x:v>Not reported / unavailable</x:v>
      </x:c>
      <x:c r="T228" s="12"/>
      <x:c r="U228" s="12"/>
    </x:row>
    <x:row r="229" ht="24" customHeight="1">
      <x:c r="C229" s="2" t="str">
        <x:v>BAC</x:v>
      </x:c>
      <x:c r="D229" s="2" t="str">
        <x:v>FY2021</x:v>
      </x:c>
      <x:c r="E229" s="2" t="str">
        <x:v>aoci</x:v>
      </x:c>
      <x:c r="F229" s="11" t="n">
        <x:v>-5104</x:v>
      </x:c>
      <x:c r="G229" s="2" t="str">
        <x:v>USD</x:v>
      </x:c>
      <x:c r="H229" s="2" t="str">
        <x:v>2021-01-01</x:v>
      </x:c>
      <x:c r="I229" s="2" t="str">
        <x:v>2021-12-31</x:v>
      </x:c>
      <x:c r="J229" s="2" t="str">
        <x:v>Accumulated Other Comprehensive Income (Loss), Net of Tax</x:v>
      </x:c>
      <x:c r="K229" s="2" t="str">
        <x:v>us-gaap:AccumulatedOtherComprehensiveIncomeLossNetOfTax</x:v>
      </x:c>
      <x:c r="L229" s="2" t="str">
        <x:v>2023-02-22</x:v>
      </x:c>
      <x:c r="M229" s="2" t="str">
        <x:v>0000070858-23-000092</x:v>
      </x:c>
      <x:c r="N229" s="2" t="str">
        <x:v>https://www.sec.gov/Archives/edgar/data/70858/000007085823000092/bac-20221231.htm</x:v>
      </x:c>
      <x:c r="O229" s="2" t="str">
        <x:v>data/raw/filings/BAC_0000070858-23-000092_bac-20221231.htm</x:v>
      </x:c>
      <x:c r="P229" s="2" t="str">
        <x:v>id3VybDovL2RvY3MudjEvZG9jOmUwZmJmYzQ4MjVhMzQwMjY4MGM1ZWQ3ZWQxYjcwMGI2L3NlYzplMGZiZmM0ODI1YTM0MDI2ODBjNWVkN2VkMWI3MDBiNl8xNTcvZnJhZzo2YmQzYTNjNjUyNzk0YTAyODVhNTlmZjk1MTUzNjI4OC90YWJsZTo0YzE3N2ZlNGZhZDg0YmE0YTczNWM3ZGE4NzMwZDIzMi90YWJsZXJhbmdlOjRjMTc3ZmU0ZmFkODRiYTRhNzM1YzdkYTg3MzBkMjMyXzQ3LTQtMS0xLTU3OTk1NA_bb79eddb-5f01-47fd-b186-2719f125023a</x:v>
      </x:c>
      <x:c r="Q229" s="2" t="str"/>
      <x:c r="R229" s="2" t="str">
        <x:v>Latest eligible comparative presentation at the information cutoff.</x:v>
      </x:c>
      <x:c r="T229" s="12"/>
      <x:c r="U229" s="12"/>
    </x:row>
    <x:row r="230" ht="24" customHeight="1">
      <x:c r="C230" s="2" t="str">
        <x:v>BAC</x:v>
      </x:c>
      <x:c r="D230" s="2" t="str">
        <x:v>FY2021</x:v>
      </x:c>
      <x:c r="E230" s="2" t="str">
        <x:v>nii</x:v>
      </x:c>
      <x:c r="F230" s="11" t="n">
        <x:v>42934</x:v>
      </x:c>
      <x:c r="G230" s="2" t="str">
        <x:v>USD</x:v>
      </x:c>
      <x:c r="H230" s="2" t="str">
        <x:v>2021-01-01</x:v>
      </x:c>
      <x:c r="I230" s="2" t="str">
        <x:v>2021-12-31</x:v>
      </x:c>
      <x:c r="J230" s="2" t="str">
        <x:v>Interest Income (Expense), Net</x:v>
      </x:c>
      <x:c r="K230" s="2" t="str">
        <x:v>us-gaap:InterestIncomeExpenseNet</x:v>
      </x:c>
      <x:c r="L230" s="2" t="str">
        <x:v>2024-02-20</x:v>
      </x:c>
      <x:c r="M230" s="2" t="str">
        <x:v>0000070858-24-000122</x:v>
      </x:c>
      <x:c r="N230" s="2" t="str">
        <x:v>https://www.sec.gov/Archives/edgar/data/70858/000007085824000122/bac-20231231.htm</x:v>
      </x:c>
      <x:c r="O230" s="2" t="str">
        <x:v>data/raw/filings/BAC_0000070858-24-000122_bac-20231231.htm</x:v>
      </x:c>
      <x:c r="P230" s="2" t="str">
        <x:v>f-657</x:v>
      </x:c>
      <x:c r="Q230" s="2" t="str"/>
      <x:c r="R230" s="2" t="str">
        <x:v>Latest eligible comparative presentation at the information cutoff.</x:v>
      </x:c>
      <x:c r="T230" s="12"/>
      <x:c r="U230" s="12"/>
    </x:row>
    <x:row r="231" ht="24" customHeight="1">
      <x:c r="C231" s="2" t="str">
        <x:v>BAC</x:v>
      </x:c>
      <x:c r="D231" s="2" t="str">
        <x:v>FY2021</x:v>
      </x:c>
      <x:c r="E231" s="2" t="str">
        <x:v>noninterest_income</x:v>
      </x:c>
      <x:c r="F231" s="11" t="n">
        <x:v>46179</x:v>
      </x:c>
      <x:c r="G231" s="2" t="str">
        <x:v>USD</x:v>
      </x:c>
      <x:c r="H231" s="2" t="str">
        <x:v>2021-01-01</x:v>
      </x:c>
      <x:c r="I231" s="2" t="str">
        <x:v>2021-12-31</x:v>
      </x:c>
      <x:c r="J231" s="2" t="str">
        <x:v>Noninterest Income</x:v>
      </x:c>
      <x:c r="K231" s="2" t="str">
        <x:v>us-gaap:NoninterestIncome</x:v>
      </x:c>
      <x:c r="L231" s="2" t="str">
        <x:v>2024-02-20</x:v>
      </x:c>
      <x:c r="M231" s="2" t="str">
        <x:v>0000070858-24-000122</x:v>
      </x:c>
      <x:c r="N231" s="2" t="str">
        <x:v>https://www.sec.gov/Archives/edgar/data/70858/000007085824000122/bac-20231231.htm</x:v>
      </x:c>
      <x:c r="O231" s="2" t="str">
        <x:v>data/raw/filings/BAC_0000070858-24-000122_bac-20231231.htm</x:v>
      </x:c>
      <x:c r="P231" s="2" t="str">
        <x:v>f-7792</x:v>
      </x:c>
      <x:c r="Q231" s="2" t="str"/>
      <x:c r="R231" s="2" t="str">
        <x:v>Latest eligible comparative presentation at the information cutoff.</x:v>
      </x:c>
      <x:c r="T231" s="12"/>
      <x:c r="U231" s="12"/>
    </x:row>
    <x:row r="232" ht="24" customHeight="1">
      <x:c r="C232" s="2" t="str">
        <x:v>BAC</x:v>
      </x:c>
      <x:c r="D232" s="2" t="str">
        <x:v>FY2021</x:v>
      </x:c>
      <x:c r="E232" s="2" t="str">
        <x:v>revenue_reported</x:v>
      </x:c>
      <x:c r="F232" s="11" t="n">
        <x:v>89113</x:v>
      </x:c>
      <x:c r="G232" s="2" t="str">
        <x:v>USD</x:v>
      </x:c>
      <x:c r="H232" s="2" t="str">
        <x:v>2021-01-01</x:v>
      </x:c>
      <x:c r="I232" s="2" t="str">
        <x:v>2021-12-31</x:v>
      </x:c>
      <x:c r="J232" s="2" t="str">
        <x:v>Revenues</x:v>
      </x:c>
      <x:c r="K232" s="2" t="str">
        <x:v>us-gaap:Revenues</x:v>
      </x:c>
      <x:c r="L232" s="2" t="str">
        <x:v>2024-02-20</x:v>
      </x:c>
      <x:c r="M232" s="2" t="str">
        <x:v>0000070858-24-000122</x:v>
      </x:c>
      <x:c r="N232" s="2" t="str">
        <x:v>https://www.sec.gov/Archives/edgar/data/70858/000007085824000122/bac-20231231.htm</x:v>
      </x:c>
      <x:c r="O232" s="2" t="str">
        <x:v>data/raw/filings/BAC_0000070858-24-000122_bac-20231231.htm</x:v>
      </x:c>
      <x:c r="P232" s="2" t="str">
        <x:v>f-8192</x:v>
      </x:c>
      <x:c r="Q232" s="2" t="str"/>
      <x:c r="R232" s="2" t="str">
        <x:v>Latest eligible comparative presentation at the information cutoff.</x:v>
      </x:c>
      <x:c r="T232" s="12"/>
      <x:c r="U232" s="12"/>
    </x:row>
    <x:row r="233" ht="24" customHeight="1">
      <x:c r="C233" s="2" t="str">
        <x:v>BAC</x:v>
      </x:c>
      <x:c r="D233" s="2" t="str">
        <x:v>FY2021</x:v>
      </x:c>
      <x:c r="E233" s="2" t="str">
        <x:v>opex</x:v>
      </x:c>
      <x:c r="F233" s="11" t="n">
        <x:v>59731</x:v>
      </x:c>
      <x:c r="G233" s="2" t="str">
        <x:v>USD</x:v>
      </x:c>
      <x:c r="H233" s="2" t="str">
        <x:v>2021-01-01</x:v>
      </x:c>
      <x:c r="I233" s="2" t="str">
        <x:v>2021-12-31</x:v>
      </x:c>
      <x:c r="J233" s="2" t="str">
        <x:v>Noninterest Expense</x:v>
      </x:c>
      <x:c r="K233" s="2" t="str">
        <x:v>us-gaap:NoninterestExpense</x:v>
      </x:c>
      <x:c r="L233" s="2" t="str">
        <x:v>2024-02-20</x:v>
      </x:c>
      <x:c r="M233" s="2" t="str">
        <x:v>0000070858-24-000122</x:v>
      </x:c>
      <x:c r="N233" s="2" t="str">
        <x:v>https://www.sec.gov/Archives/edgar/data/70858/000007085824000122/bac-20231231.htm</x:v>
      </x:c>
      <x:c r="O233" s="2" t="str">
        <x:v>data/raw/filings/BAC_0000070858-24-000122_bac-20231231.htm</x:v>
      </x:c>
      <x:c r="P233" s="2" t="str">
        <x:v>f-7516</x:v>
      </x:c>
      <x:c r="Q233" s="2" t="str"/>
      <x:c r="R233" s="2" t="str">
        <x:v>Latest eligible comparative presentation at the information cutoff.</x:v>
      </x:c>
      <x:c r="T233" s="12"/>
      <x:c r="U233" s="12"/>
    </x:row>
    <x:row r="234" ht="24" customHeight="1">
      <x:c r="C234" s="2" t="str">
        <x:v>BAC</x:v>
      </x:c>
      <x:c r="D234" s="2" t="str">
        <x:v>FY2021</x:v>
      </x:c>
      <x:c r="E234" s="2" t="str">
        <x:v>provision</x:v>
      </x:c>
      <x:c r="F234" s="11" t="str">
        <x:v>n.a.</x:v>
      </x:c>
      <x:c r="G234" s="2" t="str">
        <x:v>USDm</x:v>
      </x:c>
      <x:c r="H234" s="2" t="str">
        <x:v>2021-01-01</x:v>
      </x:c>
      <x:c r="I234" s="2" t="str">
        <x:v>2021-12-31</x:v>
      </x:c>
      <x:c r="J234" s="2" t="str">
        <x:v>Provision for credit losses</x:v>
      </x:c>
      <x:c r="K234" s="2" t="str"/>
      <x:c r="L234" s="2" t="str"/>
      <x:c r="M234" s="2" t="str"/>
      <x:c r="N234" s="2" t="str"/>
      <x:c r="O234" s="2" t="str"/>
      <x:c r="P234" s="2" t="str"/>
      <x:c r="Q234" s="2" t="str"/>
      <x:c r="R234" s="2" t="str">
        <x:v>Not reported / unavailable</x:v>
      </x:c>
      <x:c r="T234" s="12"/>
      <x:c r="U234" s="12"/>
    </x:row>
    <x:row r="235" ht="24" customHeight="1">
      <x:c r="C235" s="2" t="str">
        <x:v>BAC</x:v>
      </x:c>
      <x:c r="D235" s="2" t="str">
        <x:v>FY2021</x:v>
      </x:c>
      <x:c r="E235" s="2" t="str">
        <x:v>pretax</x:v>
      </x:c>
      <x:c r="F235" s="11" t="n">
        <x:v>33976</x:v>
      </x:c>
      <x:c r="G235" s="2" t="str">
        <x:v>USD</x:v>
      </x:c>
      <x:c r="H235" s="2" t="str">
        <x:v>2021-01-01</x:v>
      </x:c>
      <x:c r="I235" s="2" t="str">
        <x:v>2021-12-31</x:v>
      </x:c>
      <x:c r="J235" s="2" t="str">
        <x:v>Income (Loss) from Continuing Operations before Income Taxes, Noncontrolling Interest</x:v>
      </x:c>
      <x:c r="K235" s="2" t="str">
        <x:v>us-gaap:IncomeLossFromContinuingOperationsBeforeIncomeTaxesExtraordinaryItemsNoncontrollingInterest</x:v>
      </x:c>
      <x:c r="L235" s="2" t="str">
        <x:v>2024-02-20</x:v>
      </x:c>
      <x:c r="M235" s="2" t="str">
        <x:v>0000070858-24-000122</x:v>
      </x:c>
      <x:c r="N235" s="2" t="str">
        <x:v>https://www.sec.gov/Archives/edgar/data/70858/000007085824000122/bac-20231231.htm</x:v>
      </x:c>
      <x:c r="O235" s="2" t="str">
        <x:v>data/raw/filings/BAC_0000070858-24-000122_bac-20231231.htm</x:v>
      </x:c>
      <x:c r="P235" s="2" t="str">
        <x:v>f-8193</x:v>
      </x:c>
      <x:c r="Q235" s="2" t="str"/>
      <x:c r="R235" s="2" t="str">
        <x:v>Latest eligible comparative presentation at the information cutoff.</x:v>
      </x:c>
      <x:c r="T235" s="12"/>
      <x:c r="U235" s="12"/>
    </x:row>
    <x:row r="236" ht="24" customHeight="1">
      <x:c r="C236" s="2" t="str">
        <x:v>BAC</x:v>
      </x:c>
      <x:c r="D236" s="2" t="str">
        <x:v>FY2021</x:v>
      </x:c>
      <x:c r="E236" s="2" t="str">
        <x:v>tax</x:v>
      </x:c>
      <x:c r="F236" s="11" t="n">
        <x:v>1998</x:v>
      </x:c>
      <x:c r="G236" s="2" t="str">
        <x:v>USD</x:v>
      </x:c>
      <x:c r="H236" s="2" t="str">
        <x:v>2021-01-01</x:v>
      </x:c>
      <x:c r="I236" s="2" t="str">
        <x:v>2021-12-31</x:v>
      </x:c>
      <x:c r="J236" s="2" t="str">
        <x:v>Income Tax Expense (Benefit)</x:v>
      </x:c>
      <x:c r="K236" s="2" t="str">
        <x:v>us-gaap:IncomeTaxExpenseBenefit</x:v>
      </x:c>
      <x:c r="L236" s="2" t="str">
        <x:v>2024-02-20</x:v>
      </x:c>
      <x:c r="M236" s="2" t="str">
        <x:v>0000070858-24-000122</x:v>
      </x:c>
      <x:c r="N236" s="2" t="str">
        <x:v>https://www.sec.gov/Archives/edgar/data/70858/000007085824000122/bac-20231231.htm</x:v>
      </x:c>
      <x:c r="O236" s="2" t="str">
        <x:v>data/raw/filings/BAC_0000070858-24-000122_bac-20231231.htm</x:v>
      </x:c>
      <x:c r="P236" s="2" t="str">
        <x:v>f-5904</x:v>
      </x:c>
      <x:c r="Q236" s="2" t="str"/>
      <x:c r="R236" s="2" t="str">
        <x:v>Latest eligible comparative presentation at the information cutoff.</x:v>
      </x:c>
      <x:c r="T236" s="12"/>
      <x:c r="U236" s="12"/>
    </x:row>
    <x:row r="237" ht="24" customHeight="1">
      <x:c r="C237" s="2" t="str">
        <x:v>BAC</x:v>
      </x:c>
      <x:c r="D237" s="2" t="str">
        <x:v>FY2021</x:v>
      </x:c>
      <x:c r="E237" s="2" t="str">
        <x:v>net_income</x:v>
      </x:c>
      <x:c r="F237" s="11" t="n">
        <x:v>31978</x:v>
      </x:c>
      <x:c r="G237" s="2" t="str">
        <x:v>USD</x:v>
      </x:c>
      <x:c r="H237" s="2" t="str">
        <x:v>2021-01-01</x:v>
      </x:c>
      <x:c r="I237" s="2" t="str">
        <x:v>2021-12-31</x:v>
      </x:c>
      <x:c r="J237" s="2" t="str">
        <x:v>Net Income (Loss) Attributable to Parent</x:v>
      </x:c>
      <x:c r="K237" s="2" t="str">
        <x:v>us-gaap:NetIncomeLoss</x:v>
      </x:c>
      <x:c r="L237" s="2" t="str">
        <x:v>2024-02-20</x:v>
      </x:c>
      <x:c r="M237" s="2" t="str">
        <x:v>0000070858-24-000122</x:v>
      </x:c>
      <x:c r="N237" s="2" t="str">
        <x:v>https://www.sec.gov/Archives/edgar/data/70858/000007085824000122/bac-20231231.htm</x:v>
      </x:c>
      <x:c r="O237" s="2" t="str">
        <x:v>data/raw/filings/BAC_0000070858-24-000122_bac-20231231.htm</x:v>
      </x:c>
      <x:c r="P237" s="2" t="str">
        <x:v>f-8194</x:v>
      </x:c>
      <x:c r="Q237" s="2" t="str"/>
      <x:c r="R237" s="2" t="str">
        <x:v>Latest eligible comparative presentation at the information cutoff.</x:v>
      </x:c>
      <x:c r="T237" s="12"/>
      <x:c r="U237" s="12"/>
    </x:row>
    <x:row r="238" ht="24" customHeight="1">
      <x:c r="C238" s="2" t="str">
        <x:v>BAC</x:v>
      </x:c>
      <x:c r="D238" s="2" t="str">
        <x:v>FY2021</x:v>
      </x:c>
      <x:c r="E238" s="2" t="str">
        <x:v>common_income</x:v>
      </x:c>
      <x:c r="F238" s="11" t="n">
        <x:v>30557</x:v>
      </x:c>
      <x:c r="G238" s="2" t="str">
        <x:v>USD</x:v>
      </x:c>
      <x:c r="H238" s="2" t="str">
        <x:v>2021-01-01</x:v>
      </x:c>
      <x:c r="I238" s="2" t="str">
        <x:v>2021-12-31</x:v>
      </x:c>
      <x:c r="J238" s="2" t="str">
        <x:v>Net Income (Loss) Available to Common Stockholders, Basic</x:v>
      </x:c>
      <x:c r="K238" s="2" t="str">
        <x:v>us-gaap:NetIncomeLossAvailableToCommonStockholdersBasic</x:v>
      </x:c>
      <x:c r="L238" s="2" t="str">
        <x:v>2024-02-20</x:v>
      </x:c>
      <x:c r="M238" s="2" t="str">
        <x:v>0000070858-24-000122</x:v>
      </x:c>
      <x:c r="N238" s="2" t="str">
        <x:v>https://www.sec.gov/Archives/edgar/data/70858/000007085824000122/bac-20231231.htm</x:v>
      </x:c>
      <x:c r="O238" s="2" t="str">
        <x:v>data/raw/filings/BAC_0000070858-24-000122_bac-20231231.htm</x:v>
      </x:c>
      <x:c r="P238" s="2" t="str">
        <x:v>f-5012</x:v>
      </x:c>
      <x:c r="Q238" s="2" t="str"/>
      <x:c r="R238" s="2" t="str">
        <x:v>Latest eligible comparative presentation at the information cutoff.</x:v>
      </x:c>
      <x:c r="T238" s="12"/>
      <x:c r="U238" s="12"/>
    </x:row>
    <x:row r="239" ht="24" customHeight="1">
      <x:c r="C239" s="2" t="str">
        <x:v>BAC</x:v>
      </x:c>
      <x:c r="D239" s="2" t="str">
        <x:v>FY2021</x:v>
      </x:c>
      <x:c r="E239" s="2" t="str">
        <x:v>preferred_div</x:v>
      </x:c>
      <x:c r="F239" s="11" t="n">
        <x:v>1421</x:v>
      </x:c>
      <x:c r="G239" s="2" t="str">
        <x:v>USD</x:v>
      </x:c>
      <x:c r="H239" s="2" t="str">
        <x:v>2021-01-01</x:v>
      </x:c>
      <x:c r="I239" s="2" t="str">
        <x:v>2021-12-31</x:v>
      </x:c>
      <x:c r="J239" s="2" t="str">
        <x:v>Preferred Stock Dividends and Other Adjustments</x:v>
      </x:c>
      <x:c r="K239" s="2" t="str">
        <x:v>us-gaap:PreferredStockDividendsAndOtherAdjustments</x:v>
      </x:c>
      <x:c r="L239" s="2" t="str">
        <x:v>2024-02-20</x:v>
      </x:c>
      <x:c r="M239" s="2" t="str">
        <x:v>0000070858-24-000122</x:v>
      </x:c>
      <x:c r="N239" s="2" t="str">
        <x:v>https://www.sec.gov/Archives/edgar/data/70858/000007085824000122/bac-20231231.htm</x:v>
      </x:c>
      <x:c r="O239" s="2" t="str">
        <x:v>data/raw/filings/BAC_0000070858-24-000122_bac-20231231.htm</x:v>
      </x:c>
      <x:c r="P239" s="2" t="str">
        <x:v>f-5000</x:v>
      </x:c>
      <x:c r="Q239" s="2" t="str"/>
      <x:c r="R239" s="2" t="str">
        <x:v>Latest eligible comparative presentation at the information cutoff.</x:v>
      </x:c>
      <x:c r="T239" s="12"/>
      <x:c r="U239" s="12"/>
    </x:row>
    <x:row r="240" ht="24" customHeight="1">
      <x:c r="C240" s="2" t="str">
        <x:v>BAC</x:v>
      </x:c>
      <x:c r="D240" s="2" t="str">
        <x:v>FY2021</x:v>
      </x:c>
      <x:c r="E240" s="2" t="str">
        <x:v>eps</x:v>
      </x:c>
      <x:c r="F240" s="11" t="n">
        <x:v>3.57</x:v>
      </x:c>
      <x:c r="G240" s="2" t="str">
        <x:v>USD/shares</x:v>
      </x:c>
      <x:c r="H240" s="2" t="str">
        <x:v>2021-01-01</x:v>
      </x:c>
      <x:c r="I240" s="2" t="str">
        <x:v>2021-12-31</x:v>
      </x:c>
      <x:c r="J240" s="2" t="str">
        <x:v>Earnings Per Share, Diluted</x:v>
      </x:c>
      <x:c r="K240" s="2" t="str">
        <x:v>us-gaap:EarningsPerShareDiluted</x:v>
      </x:c>
      <x:c r="L240" s="2" t="str">
        <x:v>2024-02-20</x:v>
      </x:c>
      <x:c r="M240" s="2" t="str">
        <x:v>0000070858-24-000122</x:v>
      </x:c>
      <x:c r="N240" s="2" t="str">
        <x:v>https://www.sec.gov/Archives/edgar/data/70858/000007085824000122/bac-20231231.htm</x:v>
      </x:c>
      <x:c r="O240" s="2" t="str">
        <x:v>data/raw/filings/BAC_0000070858-24-000122_bac-20231231.htm</x:v>
      </x:c>
      <x:c r="P240" s="2" t="str">
        <x:v>f-5024</x:v>
      </x:c>
      <x:c r="Q240" s="2" t="str"/>
      <x:c r="R240" s="2" t="str">
        <x:v>Latest eligible comparative presentation at the information cutoff.</x:v>
      </x:c>
      <x:c r="T240" s="12"/>
      <x:c r="U240" s="12"/>
    </x:row>
    <x:row r="241" ht="24" customHeight="1">
      <x:c r="C241" s="2" t="str">
        <x:v>BAC</x:v>
      </x:c>
      <x:c r="D241" s="2" t="str">
        <x:v>FY2021</x:v>
      </x:c>
      <x:c r="E241" s="2" t="str">
        <x:v>shares_diluted</x:v>
      </x:c>
      <x:c r="F241" s="11" t="n">
        <x:v>8558.4</x:v>
      </x:c>
      <x:c r="G241" s="2" t="str">
        <x:v>shares</x:v>
      </x:c>
      <x:c r="H241" s="2" t="str">
        <x:v>2021-01-01</x:v>
      </x:c>
      <x:c r="I241" s="2" t="str">
        <x:v>2021-12-31</x:v>
      </x:c>
      <x:c r="J241" s="2" t="str">
        <x:v>Weighted Average Number of Shares Outstanding, Diluted</x:v>
      </x:c>
      <x:c r="K241" s="2" t="str">
        <x:v>us-gaap:WeightedAverageNumberOfDilutedSharesOutstanding</x:v>
      </x:c>
      <x:c r="L241" s="2" t="str">
        <x:v>2024-02-20</x:v>
      </x:c>
      <x:c r="M241" s="2" t="str">
        <x:v>0000070858-24-000122</x:v>
      </x:c>
      <x:c r="N241" s="2" t="str">
        <x:v>https://www.sec.gov/Archives/edgar/data/70858/000007085824000122/bac-20231231.htm</x:v>
      </x:c>
      <x:c r="O241" s="2" t="str">
        <x:v>data/raw/filings/BAC_0000070858-24-000122_bac-20231231.htm</x:v>
      </x:c>
      <x:c r="P241" s="2" t="str">
        <x:v>f-5021</x:v>
      </x:c>
      <x:c r="Q241" s="2" t="str"/>
      <x:c r="R241" s="2" t="str">
        <x:v>Latest eligible comparative presentation at the information cutoff.</x:v>
      </x:c>
      <x:c r="T241" s="12"/>
      <x:c r="U241" s="12"/>
    </x:row>
    <x:row r="242" ht="24" customHeight="1">
      <x:c r="C242" s="2" t="str">
        <x:v>BAC</x:v>
      </x:c>
      <x:c r="D242" s="2" t="str">
        <x:v>FY2021</x:v>
      </x:c>
      <x:c r="E242" s="2" t="str">
        <x:v>dps</x:v>
      </x:c>
      <x:c r="F242" s="11" t="n">
        <x:v>0.78</x:v>
      </x:c>
      <x:c r="G242" s="2" t="str">
        <x:v>USD/shares</x:v>
      </x:c>
      <x:c r="H242" s="2" t="str">
        <x:v>2021-01-01</x:v>
      </x:c>
      <x:c r="I242" s="2" t="str">
        <x:v>2021-12-31</x:v>
      </x:c>
      <x:c r="J242" s="2" t="str">
        <x:v>Common Stock, Dividends, Per Share, Cash Paid</x:v>
      </x:c>
      <x:c r="K242" s="2" t="str">
        <x:v>us-gaap:CommonStockDividendsPerShareCashPaid</x:v>
      </x:c>
      <x:c r="L242" s="2" t="str">
        <x:v>2024-02-20</x:v>
      </x:c>
      <x:c r="M242" s="2" t="str">
        <x:v>0000070858-24-000122</x:v>
      </x:c>
      <x:c r="N242" s="2" t="str">
        <x:v>https://www.sec.gov/Archives/edgar/data/70858/000007085824000122/bac-20231231.htm</x:v>
      </x:c>
      <x:c r="O242" s="2" t="str">
        <x:v>data/raw/filings/BAC_0000070858-24-000122_bac-20231231.htm</x:v>
      </x:c>
      <x:c r="P242" s="2" t="str">
        <x:v>f-4548</x:v>
      </x:c>
      <x:c r="Q242" s="2" t="str"/>
      <x:c r="R242" s="2" t="str">
        <x:v>Latest eligible comparative presentation at the information cutoff.</x:v>
      </x:c>
      <x:c r="T242" s="12"/>
      <x:c r="U242" s="12"/>
    </x:row>
    <x:row r="243" ht="24" customHeight="1">
      <x:c r="C243" s="2" t="str">
        <x:v>BAC</x:v>
      </x:c>
      <x:c r="D243" s="2" t="str">
        <x:v>FY2021</x:v>
      </x:c>
      <x:c r="E243" s="2" t="str">
        <x:v>dividends</x:v>
      </x:c>
      <x:c r="F243" s="11" t="str">
        <x:v>n.a.</x:v>
      </x:c>
      <x:c r="G243" s="2" t="str">
        <x:v>USDm</x:v>
      </x:c>
      <x:c r="H243" s="2" t="str">
        <x:v>2021-01-01</x:v>
      </x:c>
      <x:c r="I243" s="2" t="str">
        <x:v>2021-12-31</x:v>
      </x:c>
      <x:c r="J243" s="2" t="str">
        <x:v>Cash common dividends paid</x:v>
      </x:c>
      <x:c r="K243" s="2" t="str"/>
      <x:c r="L243" s="2" t="str"/>
      <x:c r="M243" s="2" t="str"/>
      <x:c r="N243" s="2" t="str"/>
      <x:c r="O243" s="2" t="str"/>
      <x:c r="P243" s="2" t="str"/>
      <x:c r="Q243" s="2" t="str"/>
      <x:c r="R243" s="2" t="str">
        <x:v>Not reported / unavailable</x:v>
      </x:c>
      <x:c r="T243" s="12"/>
      <x:c r="U243" s="12"/>
    </x:row>
    <x:row r="244" ht="24" customHeight="1">
      <x:c r="C244" s="2" t="str">
        <x:v>BAC</x:v>
      </x:c>
      <x:c r="D244" s="2" t="str">
        <x:v>FY2021</x:v>
      </x:c>
      <x:c r="E244" s="2" t="str">
        <x:v>buybacks</x:v>
      </x:c>
      <x:c r="F244" s="11" t="n">
        <x:v>25126</x:v>
      </x:c>
      <x:c r="G244" s="2" t="str">
        <x:v>USD</x:v>
      </x:c>
      <x:c r="H244" s="2" t="str">
        <x:v>2021-01-01</x:v>
      </x:c>
      <x:c r="I244" s="2" t="str">
        <x:v>2021-12-31</x:v>
      </x:c>
      <x:c r="J244" s="2" t="str">
        <x:v>Payments for Repurchase of Common Stock</x:v>
      </x:c>
      <x:c r="K244" s="2" t="str">
        <x:v>us-gaap:PaymentsForRepurchaseOfCommonStock</x:v>
      </x:c>
      <x:c r="L244" s="2" t="str">
        <x:v>2024-02-20</x:v>
      </x:c>
      <x:c r="M244" s="2" t="str">
        <x:v>0000070858-24-000122</x:v>
      </x:c>
      <x:c r="N244" s="2" t="str">
        <x:v>https://www.sec.gov/Archives/edgar/data/70858/000007085824000122/bac-20231231.htm</x:v>
      </x:c>
      <x:c r="O244" s="2" t="str">
        <x:v>data/raw/filings/BAC_0000070858-24-000122_bac-20231231.htm</x:v>
      </x:c>
      <x:c r="P244" s="2" t="str">
        <x:v>f-542</x:v>
      </x:c>
      <x:c r="Q244" s="2" t="str"/>
      <x:c r="R244" s="2" t="str">
        <x:v>Latest eligible comparative presentation at the information cutoff.</x:v>
      </x:c>
      <x:c r="T244" s="12"/>
      <x:c r="U244" s="12"/>
    </x:row>
    <x:row r="245" ht="24" customHeight="1">
      <x:c r="C245" s="2" t="str">
        <x:v>BAC</x:v>
      </x:c>
      <x:c r="D245" s="2" t="str">
        <x:v>FY2021</x:v>
      </x:c>
      <x:c r="E245" s="2" t="str">
        <x:v>chargeoffs</x:v>
      </x:c>
      <x:c r="F245" s="11" t="str">
        <x:v>n.a.</x:v>
      </x:c>
      <x:c r="G245" s="2" t="str">
        <x:v>USDm</x:v>
      </x:c>
      <x:c r="H245" s="2" t="str">
        <x:v>2021-01-01</x:v>
      </x:c>
      <x:c r="I245" s="2" t="str">
        <x:v>2021-12-31</x:v>
      </x:c>
      <x:c r="J245" s="2" t="str">
        <x:v>Gross loan charge-offs</x:v>
      </x:c>
      <x:c r="K245" s="2" t="str"/>
      <x:c r="L245" s="2" t="str"/>
      <x:c r="M245" s="2" t="str"/>
      <x:c r="N245" s="2" t="str"/>
      <x:c r="O245" s="2" t="str"/>
      <x:c r="P245" s="2" t="str"/>
      <x:c r="Q245" s="2" t="str"/>
      <x:c r="R245" s="2" t="str">
        <x:v>Not reported / unavailable</x:v>
      </x:c>
      <x:c r="T245" s="12"/>
      <x:c r="U245" s="12"/>
    </x:row>
    <x:row r="246" ht="24" customHeight="1">
      <x:c r="C246" s="2" t="str">
        <x:v>BAC</x:v>
      </x:c>
      <x:c r="D246" s="2" t="str">
        <x:v>FY2021</x:v>
      </x:c>
      <x:c r="E246" s="2" t="str">
        <x:v>recoveries</x:v>
      </x:c>
      <x:c r="F246" s="11" t="str">
        <x:v>n.a.</x:v>
      </x:c>
      <x:c r="G246" s="2" t="str">
        <x:v>USDm</x:v>
      </x:c>
      <x:c r="H246" s="2" t="str">
        <x:v>2021-01-01</x:v>
      </x:c>
      <x:c r="I246" s="2" t="str">
        <x:v>2021-12-31</x:v>
      </x:c>
      <x:c r="J246" s="2" t="str">
        <x:v>Loan recoveries</x:v>
      </x:c>
      <x:c r="K246" s="2" t="str"/>
      <x:c r="L246" s="2" t="str"/>
      <x:c r="M246" s="2" t="str"/>
      <x:c r="N246" s="2" t="str"/>
      <x:c r="O246" s="2" t="str"/>
      <x:c r="P246" s="2" t="str"/>
      <x:c r="Q246" s="2" t="str"/>
      <x:c r="R246" s="2" t="str">
        <x:v>Not reported / unavailable</x:v>
      </x:c>
      <x:c r="T246" s="12"/>
      <x:c r="U246" s="12"/>
    </x:row>
    <x:row r="247" ht="24" customHeight="1">
      <x:c r="C247" s="2" t="str">
        <x:v>BAC</x:v>
      </x:c>
      <x:c r="D247" s="2" t="str">
        <x:v>FY2021</x:v>
      </x:c>
      <x:c r="E247" s="2" t="str">
        <x:v>rwa</x:v>
      </x:c>
      <x:c r="F247" s="11" t="str">
        <x:v>n.a.</x:v>
      </x:c>
      <x:c r="G247" s="2" t="str">
        <x:v>USDm</x:v>
      </x:c>
      <x:c r="H247" s="2" t="str">
        <x:v>2021-01-01</x:v>
      </x:c>
      <x:c r="I247" s="2" t="str">
        <x:v>2021-12-31</x:v>
      </x:c>
      <x:c r="J247" s="2" t="str">
        <x:v>Risk-weighted assets</x:v>
      </x:c>
      <x:c r="K247" s="2" t="str"/>
      <x:c r="L247" s="2" t="str"/>
      <x:c r="M247" s="2" t="str"/>
      <x:c r="N247" s="2" t="str"/>
      <x:c r="O247" s="2" t="str"/>
      <x:c r="P247" s="2" t="str"/>
      <x:c r="Q247" s="2" t="str"/>
      <x:c r="R247" s="2" t="str">
        <x:v>Not reported / unavailable</x:v>
      </x:c>
      <x:c r="T247" s="12"/>
      <x:c r="U247" s="12"/>
    </x:row>
    <x:row r="248" ht="24" customHeight="1">
      <x:c r="C248" s="2" t="str">
        <x:v>BAC</x:v>
      </x:c>
      <x:c r="D248" s="2" t="str">
        <x:v>FY2021</x:v>
      </x:c>
      <x:c r="E248" s="2" t="str">
        <x:v>cet1_reported</x:v>
      </x:c>
      <x:c r="F248" s="11" t="str">
        <x:v>n.a.</x:v>
      </x:c>
      <x:c r="G248" s="2" t="str">
        <x:v>%</x:v>
      </x:c>
      <x:c r="H248" s="2" t="str">
        <x:v>2021-01-01</x:v>
      </x:c>
      <x:c r="I248" s="2" t="str">
        <x:v>2021-12-31</x:v>
      </x:c>
      <x:c r="J248" s="2" t="str">
        <x:v>Actual standardized CET1 ratio</x:v>
      </x:c>
      <x:c r="K248" s="2" t="str"/>
      <x:c r="L248" s="2" t="str"/>
      <x:c r="M248" s="2" t="str"/>
      <x:c r="N248" s="2" t="str"/>
      <x:c r="O248" s="2" t="str"/>
      <x:c r="P248" s="2" t="str"/>
      <x:c r="Q248" s="2" t="str"/>
      <x:c r="R248" s="2" t="str">
        <x:v>Not reported / unavailable</x:v>
      </x:c>
      <x:c r="T248" s="12"/>
      <x:c r="U248" s="12"/>
    </x:row>
    <x:row r="249" ht="24" customHeight="1">
      <x:c r="C249" s="2" t="str">
        <x:v>BAC</x:v>
      </x:c>
      <x:c r="D249" s="2" t="str">
        <x:v>FY2021</x:v>
      </x:c>
      <x:c r="E249" s="2" t="str">
        <x:v>nim_reported</x:v>
      </x:c>
      <x:c r="F249" s="11" t="str">
        <x:v>n.a.</x:v>
      </x:c>
      <x:c r="G249" s="2" t="str">
        <x:v>%</x:v>
      </x:c>
      <x:c r="H249" s="2" t="str">
        <x:v>2021-01-01</x:v>
      </x:c>
      <x:c r="I249" s="2" t="str">
        <x:v>2021-12-31</x:v>
      </x:c>
      <x:c r="J249" s="2" t="str">
        <x:v>Issuer reported net interest margin</x:v>
      </x:c>
      <x:c r="K249" s="2" t="str"/>
      <x:c r="L249" s="2" t="str"/>
      <x:c r="M249" s="2" t="str"/>
      <x:c r="N249" s="2" t="str"/>
      <x:c r="O249" s="2" t="str"/>
      <x:c r="P249" s="2" t="str"/>
      <x:c r="Q249" s="2" t="str"/>
      <x:c r="R249" s="2" t="str">
        <x:v>Not reported / unavailable</x:v>
      </x:c>
      <x:c r="T249" s="12"/>
      <x:c r="U249" s="12"/>
    </x:row>
    <x:row r="250" ht="24" customHeight="1">
      <x:c r="C250" s="2" t="str">
        <x:v>BAC</x:v>
      </x:c>
      <x:c r="D250" s="2" t="str">
        <x:v>FY2021</x:v>
      </x:c>
      <x:c r="E250" s="2" t="str">
        <x:v>bvps_reported</x:v>
      </x:c>
      <x:c r="F250" s="11" t="n">
        <x:v>30.37</x:v>
      </x:c>
      <x:c r="G250" s="2" t="str">
        <x:v>USD/shares</x:v>
      </x:c>
      <x:c r="H250" s="2" t="str">
        <x:v>2021-01-01</x:v>
      </x:c>
      <x:c r="I250" s="2" t="str">
        <x:v>2021-12-31</x:v>
      </x:c>
      <x:c r="J250" s="2" t="str">
        <x:v>Reported common book value per share</x:v>
      </x:c>
      <x:c r="K250" s="2" t="str">
        <x:v>Manual verified issuer table row</x:v>
      </x:c>
      <x:c r="L250" s="2" t="str">
        <x:v>2022-02-22</x:v>
      </x:c>
      <x:c r="M250" s="2" t="str">
        <x:v>0000070858-22-000062</x:v>
      </x:c>
      <x:c r="N250" s="2" t="str">
        <x:v>https://www.sec.gov/Archives/edgar/data/70858/000007085822000062/bac-20211231.htm</x:v>
      </x:c>
      <x:c r="O250" s="2" t="str">
        <x:v>data/raw/filings/BAC_0000070858-22-000062_bac-20211231.htm</x:v>
      </x:c>
      <x:c r="P250" s="2" t="str"/>
      <x:c r="Q250" s="2" t="str"/>
      <x:c r="R250" s="2" t="str">
        <x:v>Verified original issuer table row; same-date end balance, excluding average and regulatory minimum tables.</x:v>
      </x:c>
      <x:c r="T250" s="12"/>
      <x:c r="U250" s="12"/>
    </x:row>
    <x:row r="251" ht="24" customHeight="1">
      <x:c r="C251" s="2" t="str">
        <x:v>BAC</x:v>
      </x:c>
      <x:c r="D251" s="2" t="str">
        <x:v>FY2021</x:v>
      </x:c>
      <x:c r="E251" s="2" t="str">
        <x:v>tbvps_reported</x:v>
      </x:c>
      <x:c r="F251" s="11" t="n">
        <x:v>21.68</x:v>
      </x:c>
      <x:c r="G251" s="2" t="str">
        <x:v>USD/shares</x:v>
      </x:c>
      <x:c r="H251" s="2" t="str">
        <x:v>2021-01-01</x:v>
      </x:c>
      <x:c r="I251" s="2" t="str">
        <x:v>2021-12-31</x:v>
      </x:c>
      <x:c r="J251" s="2" t="str">
        <x:v>Reported tangible book value per share</x:v>
      </x:c>
      <x:c r="K251" s="2" t="str">
        <x:v>Manual verified issuer table row</x:v>
      </x:c>
      <x:c r="L251" s="2" t="str">
        <x:v>2022-02-22</x:v>
      </x:c>
      <x:c r="M251" s="2" t="str">
        <x:v>0000070858-22-000062</x:v>
      </x:c>
      <x:c r="N251" s="2" t="str">
        <x:v>https://www.sec.gov/Archives/edgar/data/70858/000007085822000062/bac-20211231.htm</x:v>
      </x:c>
      <x:c r="O251" s="2" t="str">
        <x:v>data/raw/filings/BAC_0000070858-22-000062_bac-20211231.htm</x:v>
      </x:c>
      <x:c r="P251" s="2" t="str"/>
      <x:c r="Q251" s="2" t="str"/>
      <x:c r="R251" s="2" t="str">
        <x:v>Verified original issuer table row; same-date end balance, excluding average and regulatory minimum tables.</x:v>
      </x:c>
      <x:c r="T251" s="12"/>
      <x:c r="U251" s="12"/>
    </x:row>
    <x:row r="252" ht="24" customHeight="1">
      <x:c r="C252" s="2" t="str">
        <x:v>BAC</x:v>
      </x:c>
      <x:c r="D252" s="2" t="str">
        <x:v>FY2021</x:v>
      </x:c>
      <x:c r="E252" s="2" t="str">
        <x:v>tce_reported</x:v>
      </x:c>
      <x:c r="F252" s="11" t="str">
        <x:v>n.a.</x:v>
      </x:c>
      <x:c r="G252" s="2" t="str">
        <x:v>USDm</x:v>
      </x:c>
      <x:c r="H252" s="2" t="str">
        <x:v>2021-01-01</x:v>
      </x:c>
      <x:c r="I252" s="2" t="str">
        <x:v>2021-12-31</x:v>
      </x:c>
      <x:c r="J252" s="2" t="str">
        <x:v>Reported tangible common equity</x:v>
      </x:c>
      <x:c r="K252" s="2" t="str"/>
      <x:c r="L252" s="2" t="str"/>
      <x:c r="M252" s="2" t="str"/>
      <x:c r="N252" s="2" t="str"/>
      <x:c r="O252" s="2" t="str"/>
      <x:c r="P252" s="2" t="str"/>
      <x:c r="Q252" s="2" t="str"/>
      <x:c r="R252" s="2" t="str">
        <x:v>Not reported / unavailable</x:v>
      </x:c>
      <x:c r="T252" s="12"/>
      <x:c r="U252" s="12"/>
    </x:row>
    <x:row r="253" ht="24" customHeight="1">
      <x:c r="C253" s="2" t="str">
        <x:v>BAC</x:v>
      </x:c>
      <x:c r="D253" s="2" t="str">
        <x:v>FY2022</x:v>
      </x:c>
      <x:c r="E253" s="2" t="str">
        <x:v>assets</x:v>
      </x:c>
      <x:c r="F253" s="11" t="n">
        <x:v>3051375</x:v>
      </x:c>
      <x:c r="G253" s="2" t="str">
        <x:v>USD</x:v>
      </x:c>
      <x:c r="H253" s="2" t="str">
        <x:v>2022-01-01</x:v>
      </x:c>
      <x:c r="I253" s="2" t="str">
        <x:v>2022-12-31</x:v>
      </x:c>
      <x:c r="J253" s="2" t="str">
        <x:v>Assets</x:v>
      </x:c>
      <x:c r="K253" s="2" t="str">
        <x:v>us-gaap:Assets</x:v>
      </x:c>
      <x:c r="L253" s="2" t="str">
        <x:v>2024-02-20</x:v>
      </x:c>
      <x:c r="M253" s="2" t="str">
        <x:v>0000070858-24-000122</x:v>
      </x:c>
      <x:c r="N253" s="2" t="str">
        <x:v>https://www.sec.gov/Archives/edgar/data/70858/000007085824000122/bac-20231231.htm</x:v>
      </x:c>
      <x:c r="O253" s="2" t="str">
        <x:v>data/raw/filings/BAC_0000070858-24-000122_bac-20231231.htm</x:v>
      </x:c>
      <x:c r="P253" s="2" t="str">
        <x:v>f-8187</x:v>
      </x:c>
      <x:c r="Q253" s="2" t="str"/>
      <x:c r="R253" s="2" t="str">
        <x:v>Latest eligible comparative presentation at the information cutoff.</x:v>
      </x:c>
      <x:c r="T253" s="12"/>
      <x:c r="U253" s="12"/>
    </x:row>
    <x:row r="254" ht="24" customHeight="1">
      <x:c r="C254" s="2" t="str">
        <x:v>BAC</x:v>
      </x:c>
      <x:c r="D254" s="2" t="str">
        <x:v>FY2022</x:v>
      </x:c>
      <x:c r="E254" s="2" t="str">
        <x:v>liabilities</x:v>
      </x:c>
      <x:c r="F254" s="11" t="n">
        <x:v>2778178</x:v>
      </x:c>
      <x:c r="G254" s="2" t="str">
        <x:v>USD</x:v>
      </x:c>
      <x:c r="H254" s="2" t="str">
        <x:v>2022-01-01</x:v>
      </x:c>
      <x:c r="I254" s="2" t="str">
        <x:v>2022-12-31</x:v>
      </x:c>
      <x:c r="J254" s="2" t="str">
        <x:v>Liabilities</x:v>
      </x:c>
      <x:c r="K254" s="2" t="str">
        <x:v>us-gaap:Liabilities</x:v>
      </x:c>
      <x:c r="L254" s="2" t="str">
        <x:v>2024-02-20</x:v>
      </x:c>
      <x:c r="M254" s="2" t="str">
        <x:v>0000070858-24-000122</x:v>
      </x:c>
      <x:c r="N254" s="2" t="str">
        <x:v>https://www.sec.gov/Archives/edgar/data/70858/000007085824000122/bac-20231231.htm</x:v>
      </x:c>
      <x:c r="O254" s="2" t="str">
        <x:v>data/raw/filings/BAC_0000070858-24-000122_bac-20231231.htm</x:v>
      </x:c>
      <x:c r="P254" s="2" t="str">
        <x:v>f-279</x:v>
      </x:c>
      <x:c r="Q254" s="2" t="str"/>
      <x:c r="R254" s="2" t="str">
        <x:v>Latest eligible comparative presentation at the information cutoff.</x:v>
      </x:c>
      <x:c r="T254" s="12"/>
      <x:c r="U254" s="12"/>
    </x:row>
    <x:row r="255" ht="24" customHeight="1">
      <x:c r="C255" s="2" t="str">
        <x:v>BAC</x:v>
      </x:c>
      <x:c r="D255" s="2" t="str">
        <x:v>FY2022</x:v>
      </x:c>
      <x:c r="E255" s="2" t="str">
        <x:v>equity</x:v>
      </x:c>
      <x:c r="F255" s="11" t="n">
        <x:v>273197</x:v>
      </x:c>
      <x:c r="G255" s="2" t="str">
        <x:v>USD</x:v>
      </x:c>
      <x:c r="H255" s="2" t="str">
        <x:v>2022-01-01</x:v>
      </x:c>
      <x:c r="I255" s="2" t="str">
        <x:v>2022-12-31</x:v>
      </x:c>
      <x:c r="J255" s="2" t="str">
        <x:v>Stockholders' Equity Attributable to Parent</x:v>
      </x:c>
      <x:c r="K255" s="2" t="str">
        <x:v>us-gaap:StockholdersEquity</x:v>
      </x:c>
      <x:c r="L255" s="2" t="str">
        <x:v>2026-02-25</x:v>
      </x:c>
      <x:c r="M255" s="2" t="str">
        <x:v>0000070858-26-000157</x:v>
      </x:c>
      <x:c r="N255" s="2" t="str">
        <x:v>https://www.sec.gov/Archives/edgar/data/70858/000007085826000157/bac-20251231.htm</x:v>
      </x:c>
      <x:c r="O255" s="2" t="str">
        <x:v>data/raw/filings/BAC_0000070858-26-000157_bac-20251231.htm</x:v>
      </x:c>
      <x:c r="P255" s="2" t="str">
        <x:v>f-357</x:v>
      </x:c>
      <x:c r="Q255" s="2" t="str"/>
      <x:c r="R255" s="2" t="str">
        <x:v>Latest eligible comparative presentation at the information cutoff.</x:v>
      </x:c>
      <x:c r="T255" s="12"/>
      <x:c r="U255" s="12"/>
    </x:row>
    <x:row r="256" ht="24" customHeight="1">
      <x:c r="C256" s="2" t="str">
        <x:v>BAC</x:v>
      </x:c>
      <x:c r="D256" s="2" t="str">
        <x:v>FY2022</x:v>
      </x:c>
      <x:c r="E256" s="2" t="str">
        <x:v>preferred</x:v>
      </x:c>
      <x:c r="F256" s="11" t="str">
        <x:v>n.a.</x:v>
      </x:c>
      <x:c r="G256" s="2" t="str">
        <x:v>USDm</x:v>
      </x:c>
      <x:c r="H256" s="2" t="str">
        <x:v>2022-01-01</x:v>
      </x:c>
      <x:c r="I256" s="2" t="str">
        <x:v>2022-12-31</x:v>
      </x:c>
      <x:c r="J256" s="2" t="str">
        <x:v>Preferred equity carrying amount</x:v>
      </x:c>
      <x:c r="K256" s="2" t="str"/>
      <x:c r="L256" s="2" t="str"/>
      <x:c r="M256" s="2" t="str"/>
      <x:c r="N256" s="2" t="str"/>
      <x:c r="O256" s="2" t="str"/>
      <x:c r="P256" s="2" t="str"/>
      <x:c r="Q256" s="2" t="str"/>
      <x:c r="R256" s="2" t="str">
        <x:v>Not reported / unavailable</x:v>
      </x:c>
      <x:c r="T256" s="12"/>
      <x:c r="U256" s="12"/>
    </x:row>
    <x:row r="257" ht="24" customHeight="1">
      <x:c r="C257" s="2" t="str">
        <x:v>BAC</x:v>
      </x:c>
      <x:c r="D257" s="2" t="str">
        <x:v>FY2022</x:v>
      </x:c>
      <x:c r="E257" s="2" t="str">
        <x:v>common_equity_reported</x:v>
      </x:c>
      <x:c r="F257" s="11" t="str">
        <x:v>n.a.</x:v>
      </x:c>
      <x:c r="G257" s="2" t="str">
        <x:v>USDm</x:v>
      </x:c>
      <x:c r="H257" s="2" t="str">
        <x:v>2022-01-01</x:v>
      </x:c>
      <x:c r="I257" s="2" t="str">
        <x:v>2022-12-31</x:v>
      </x:c>
      <x:c r="J257" s="2" t="str">
        <x:v>Reported common shareholders equity</x:v>
      </x:c>
      <x:c r="K257" s="2" t="str"/>
      <x:c r="L257" s="2" t="str"/>
      <x:c r="M257" s="2" t="str"/>
      <x:c r="N257" s="2" t="str"/>
      <x:c r="O257" s="2" t="str"/>
      <x:c r="P257" s="2" t="str"/>
      <x:c r="Q257" s="2" t="str"/>
      <x:c r="R257" s="2" t="str">
        <x:v>Not reported / unavailable</x:v>
      </x:c>
      <x:c r="T257" s="12"/>
      <x:c r="U257" s="12"/>
    </x:row>
    <x:row r="258" ht="24" customHeight="1">
      <x:c r="C258" s="2" t="str">
        <x:v>BAC</x:v>
      </x:c>
      <x:c r="D258" s="2" t="str">
        <x:v>FY2022</x:v>
      </x:c>
      <x:c r="E258" s="2" t="str">
        <x:v>goodwill</x:v>
      </x:c>
      <x:c r="F258" s="11" t="n">
        <x:v>69022</x:v>
      </x:c>
      <x:c r="G258" s="2" t="str">
        <x:v>USD</x:v>
      </x:c>
      <x:c r="H258" s="2" t="str">
        <x:v>2022-01-01</x:v>
      </x:c>
      <x:c r="I258" s="2" t="str">
        <x:v>2022-12-31</x:v>
      </x:c>
      <x:c r="J258" s="2" t="str">
        <x:v>Goodwill</x:v>
      </x:c>
      <x:c r="K258" s="2" t="str">
        <x:v>us-gaap:Goodwill</x:v>
      </x:c>
      <x:c r="L258" s="2" t="str">
        <x:v>2024-02-20</x:v>
      </x:c>
      <x:c r="M258" s="2" t="str">
        <x:v>0000070858-24-000122</x:v>
      </x:c>
      <x:c r="N258" s="2" t="str">
        <x:v>https://www.sec.gov/Archives/edgar/data/70858/000007085824000122/bac-20231231.htm</x:v>
      </x:c>
      <x:c r="O258" s="2" t="str">
        <x:v>data/raw/filings/BAC_0000070858-24-000122_bac-20231231.htm</x:v>
      </x:c>
      <x:c r="P258" s="2" t="str">
        <x:v>f-3928</x:v>
      </x:c>
      <x:c r="Q258" s="2" t="str"/>
      <x:c r="R258" s="2" t="str">
        <x:v>Latest eligible comparative presentation at the information cutoff.</x:v>
      </x:c>
      <x:c r="T258" s="12"/>
      <x:c r="U258" s="12"/>
    </x:row>
    <x:row r="259" ht="24" customHeight="1">
      <x:c r="C259" s="2" t="str">
        <x:v>BAC</x:v>
      </x:c>
      <x:c r="D259" s="2" t="str">
        <x:v>FY2022</x:v>
      </x:c>
      <x:c r="E259" s="2" t="str">
        <x:v>intangibles</x:v>
      </x:c>
      <x:c r="F259" s="11" t="n">
        <x:v>2100</x:v>
      </x:c>
      <x:c r="G259" s="2" t="str">
        <x:v>USD</x:v>
      </x:c>
      <x:c r="H259" s="2" t="str">
        <x:v>2022-01-01</x:v>
      </x:c>
      <x:c r="I259" s="2" t="str">
        <x:v>2022-12-31</x:v>
      </x:c>
      <x:c r="J259" s="2" t="str">
        <x:v>Intangible Assets, Net (Excluding Goodwill)</x:v>
      </x:c>
      <x:c r="K259" s="2" t="str">
        <x:v>us-gaap:IntangibleAssetsNetExcludingGoodwill</x:v>
      </x:c>
      <x:c r="L259" s="2" t="str">
        <x:v>2024-02-20</x:v>
      </x:c>
      <x:c r="M259" s="2" t="str">
        <x:v>0000070858-24-000122</x:v>
      </x:c>
      <x:c r="N259" s="2" t="str">
        <x:v>https://www.sec.gov/Archives/edgar/data/70858/000007085824000122/bac-20231231.htm</x:v>
      </x:c>
      <x:c r="O259" s="2" t="str">
        <x:v>data/raw/filings/BAC_0000070858-24-000122_bac-20231231.htm</x:v>
      </x:c>
      <x:c r="P259" s="2" t="str">
        <x:v>f-3930</x:v>
      </x:c>
      <x:c r="Q259" s="2" t="str"/>
      <x:c r="R259" s="2" t="str">
        <x:v>Latest eligible comparative presentation at the information cutoff.</x:v>
      </x:c>
      <x:c r="T259" s="12"/>
      <x:c r="U259" s="12"/>
    </x:row>
    <x:row r="260" ht="24" customHeight="1">
      <x:c r="C260" s="2" t="str">
        <x:v>BAC</x:v>
      </x:c>
      <x:c r="D260" s="2" t="str">
        <x:v>FY2022</x:v>
      </x:c>
      <x:c r="E260" s="2" t="str">
        <x:v>intangibles_total</x:v>
      </x:c>
      <x:c r="F260" s="11" t="str">
        <x:v>n.a.</x:v>
      </x:c>
      <x:c r="G260" s="2" t="str">
        <x:v>USDm</x:v>
      </x:c>
      <x:c r="H260" s="2" t="str">
        <x:v>2022-01-01</x:v>
      </x:c>
      <x:c r="I260" s="2" t="str">
        <x:v>2022-12-31</x:v>
      </x:c>
      <x:c r="J260" s="2" t="str">
        <x:v>Reported goodwill and intangible assets combined</x:v>
      </x:c>
      <x:c r="K260" s="2" t="str"/>
      <x:c r="L260" s="2" t="str"/>
      <x:c r="M260" s="2" t="str"/>
      <x:c r="N260" s="2" t="str"/>
      <x:c r="O260" s="2" t="str"/>
      <x:c r="P260" s="2" t="str"/>
      <x:c r="Q260" s="2" t="str"/>
      <x:c r="R260" s="2" t="str">
        <x:v>Not reported / unavailable</x:v>
      </x:c>
      <x:c r="T260" s="12"/>
      <x:c r="U260" s="12"/>
    </x:row>
    <x:row r="261" ht="24" customHeight="1">
      <x:c r="C261" s="2" t="str">
        <x:v>BAC</x:v>
      </x:c>
      <x:c r="D261" s="2" t="str">
        <x:v>FY2022</x:v>
      </x:c>
      <x:c r="E261" s="2" t="str">
        <x:v>shares_end</x:v>
      </x:c>
      <x:c r="F261" s="11" t="n">
        <x:v>7996.777943</x:v>
      </x:c>
      <x:c r="G261" s="2" t="str">
        <x:v>shares</x:v>
      </x:c>
      <x:c r="H261" s="2" t="str">
        <x:v>2022-01-01</x:v>
      </x:c>
      <x:c r="I261" s="2" t="str">
        <x:v>2022-12-31</x:v>
      </x:c>
      <x:c r="J261" s="2" t="str">
        <x:v>Common Stock, Shares, Outstanding</x:v>
      </x:c>
      <x:c r="K261" s="2" t="str">
        <x:v>us-gaap:CommonStockSharesOutstanding</x:v>
      </x:c>
      <x:c r="L261" s="2" t="str">
        <x:v>2024-02-20</x:v>
      </x:c>
      <x:c r="M261" s="2" t="str">
        <x:v>0000070858-24-000122</x:v>
      </x:c>
      <x:c r="N261" s="2" t="str">
        <x:v>https://www.sec.gov/Archives/edgar/data/70858/000007085824000122/bac-20231231.htm</x:v>
      </x:c>
      <x:c r="O261" s="2" t="str">
        <x:v>data/raw/filings/BAC_0000070858-24-000122_bac-20231231.htm</x:v>
      </x:c>
      <x:c r="P261" s="2" t="str">
        <x:v>f-298</x:v>
      </x:c>
      <x:c r="Q261" s="2" t="str"/>
      <x:c r="R261" s="2" t="str">
        <x:v>Latest eligible comparative presentation at the information cutoff.</x:v>
      </x:c>
      <x:c r="T261" s="12"/>
      <x:c r="U261" s="12"/>
    </x:row>
    <x:row r="262" ht="24" customHeight="1">
      <x:c r="C262" s="2" t="str">
        <x:v>BAC</x:v>
      </x:c>
      <x:c r="D262" s="2" t="str">
        <x:v>FY2022</x:v>
      </x:c>
      <x:c r="E262" s="2" t="str">
        <x:v>shares_issued</x:v>
      </x:c>
      <x:c r="F262" s="11" t="n">
        <x:v>7996.777943</x:v>
      </x:c>
      <x:c r="G262" s="2" t="str">
        <x:v>shares</x:v>
      </x:c>
      <x:c r="H262" s="2" t="str">
        <x:v>2022-01-01</x:v>
      </x:c>
      <x:c r="I262" s="2" t="str">
        <x:v>2022-12-31</x:v>
      </x:c>
      <x:c r="J262" s="2" t="str">
        <x:v>Common Stock, Shares, Issued</x:v>
      </x:c>
      <x:c r="K262" s="2" t="str">
        <x:v>us-gaap:CommonStockSharesIssued</x:v>
      </x:c>
      <x:c r="L262" s="2" t="str">
        <x:v>2024-02-20</x:v>
      </x:c>
      <x:c r="M262" s="2" t="str">
        <x:v>0000070858-24-000122</x:v>
      </x:c>
      <x:c r="N262" s="2" t="str">
        <x:v>https://www.sec.gov/Archives/edgar/data/70858/000007085824000122/bac-20231231.htm</x:v>
      </x:c>
      <x:c r="O262" s="2" t="str">
        <x:v>data/raw/filings/BAC_0000070858-24-000122_bac-20231231.htm</x:v>
      </x:c>
      <x:c r="P262" s="2" t="str"/>
      <x:c r="Q262" s="2" t="str"/>
      <x:c r="R262" s="2" t="str">
        <x:v>Latest eligible comparative presentation at the information cutoff.</x:v>
      </x:c>
      <x:c r="T262" s="12"/>
      <x:c r="U262" s="12"/>
    </x:row>
    <x:row r="263" ht="24" customHeight="1">
      <x:c r="C263" s="2" t="str">
        <x:v>BAC</x:v>
      </x:c>
      <x:c r="D263" s="2" t="str">
        <x:v>FY2022</x:v>
      </x:c>
      <x:c r="E263" s="2" t="str">
        <x:v>shares_treasury</x:v>
      </x:c>
      <x:c r="F263" s="11" t="str">
        <x:v>n.a.</x:v>
      </x:c>
      <x:c r="G263" s="2" t="str">
        <x:v>million</x:v>
      </x:c>
      <x:c r="H263" s="2" t="str">
        <x:v>2022-01-01</x:v>
      </x:c>
      <x:c r="I263" s="2" t="str">
        <x:v>2022-12-31</x:v>
      </x:c>
      <x:c r="J263" s="2" t="str">
        <x:v>Shares Treasury</x:v>
      </x:c>
      <x:c r="K263" s="2" t="str"/>
      <x:c r="L263" s="2" t="str"/>
      <x:c r="M263" s="2" t="str"/>
      <x:c r="N263" s="2" t="str"/>
      <x:c r="O263" s="2" t="str"/>
      <x:c r="P263" s="2" t="str"/>
      <x:c r="Q263" s="2" t="str"/>
      <x:c r="R263" s="2" t="str">
        <x:v>Not reported / unavailable</x:v>
      </x:c>
      <x:c r="T263" s="12"/>
      <x:c r="U263" s="12"/>
    </x:row>
    <x:row r="264" ht="24" customHeight="1">
      <x:c r="C264" s="2" t="str">
        <x:v>BAC</x:v>
      </x:c>
      <x:c r="D264" s="2" t="str">
        <x:v>FY2022</x:v>
      </x:c>
      <x:c r="E264" s="2" t="str">
        <x:v>deposits</x:v>
      </x:c>
      <x:c r="F264" s="11" t="n">
        <x:v>1930341</x:v>
      </x:c>
      <x:c r="G264" s="2" t="str">
        <x:v>USD</x:v>
      </x:c>
      <x:c r="H264" s="2" t="str">
        <x:v>2022-01-01</x:v>
      </x:c>
      <x:c r="I264" s="2" t="str">
        <x:v>2022-12-31</x:v>
      </x:c>
      <x:c r="J264" s="2" t="str">
        <x:v>Deposits</x:v>
      </x:c>
      <x:c r="K264" s="2" t="str">
        <x:v>us-gaap:Deposits</x:v>
      </x:c>
      <x:c r="L264" s="2" t="str">
        <x:v>2024-02-20</x:v>
      </x:c>
      <x:c r="M264" s="2" t="str">
        <x:v>0000070858-24-000122</x:v>
      </x:c>
      <x:c r="N264" s="2" t="str">
        <x:v>https://www.sec.gov/Archives/edgar/data/70858/000007085824000122/bac-20231231.htm</x:v>
      </x:c>
      <x:c r="O264" s="2" t="str">
        <x:v>data/raw/filings/BAC_0000070858-24-000122_bac-20231231.htm</x:v>
      </x:c>
      <x:c r="P264" s="2" t="str">
        <x:v>f-255</x:v>
      </x:c>
      <x:c r="Q264" s="2" t="str"/>
      <x:c r="R264" s="2" t="str">
        <x:v>Latest eligible comparative presentation at the information cutoff.</x:v>
      </x:c>
      <x:c r="T264" s="12"/>
      <x:c r="U264" s="12"/>
    </x:row>
    <x:row r="265" ht="24" customHeight="1">
      <x:c r="C265" s="2" t="str">
        <x:v>BAC</x:v>
      </x:c>
      <x:c r="D265" s="2" t="str">
        <x:v>FY2022</x:v>
      </x:c>
      <x:c r="E265" s="2" t="str">
        <x:v>loans_gross</x:v>
      </x:c>
      <x:c r="F265" s="11" t="n">
        <x:v>1045747</x:v>
      </x:c>
      <x:c r="G265" s="2" t="str">
        <x:v>USD</x:v>
      </x:c>
      <x:c r="H265" s="2" t="str">
        <x:v>2022-01-01</x:v>
      </x:c>
      <x:c r="I265" s="2" t="str">
        <x:v>2022-12-31</x:v>
      </x:c>
      <x:c r="J265" s="2" t="str">
        <x:v>Gross loans and leases selected definition</x:v>
      </x:c>
      <x:c r="K265" s="2" t="str">
        <x:v>us-gaap:FinancingReceivableExcludingAccruedInterestBeforeAllowanceForCreditLoss</x:v>
      </x:c>
      <x:c r="L265" s="2" t="str">
        <x:v>2024-02-20</x:v>
      </x:c>
      <x:c r="M265" s="2" t="str">
        <x:v>0000070858-24-000122</x:v>
      </x:c>
      <x:c r="N265" s="2" t="str">
        <x:v>https://www.sec.gov/Archives/edgar/data/70858/000007085824000122/bac-20231231.htm</x:v>
      </x:c>
      <x:c r="O265" s="2" t="str">
        <x:v>data/raw/filings/BAC_0000070858-24-000122_bac-20231231.htm</x:v>
      </x:c>
      <x:c r="P265" s="2" t="str">
        <x:v>f-2256</x:v>
      </x:c>
      <x:c r="Q265" s="2" t="str"/>
      <x:c r="R265" s="2" t="str">
        <x:v>Latest eligible comparative presentation at the information cutoff.</x:v>
      </x:c>
      <x:c r="T265" s="12"/>
      <x:c r="U265" s="12"/>
    </x:row>
    <x:row r="266" ht="24" customHeight="1">
      <x:c r="C266" s="2" t="str">
        <x:v>BAC</x:v>
      </x:c>
      <x:c r="D266" s="2" t="str">
        <x:v>FY2022</x:v>
      </x:c>
      <x:c r="E266" s="2" t="str">
        <x:v>loans_net</x:v>
      </x:c>
      <x:c r="F266" s="11" t="n">
        <x:v>1033065</x:v>
      </x:c>
      <x:c r="G266" s="2" t="str">
        <x:v>USD</x:v>
      </x:c>
      <x:c r="H266" s="2" t="str">
        <x:v>2022-01-01</x:v>
      </x:c>
      <x:c r="I266" s="2" t="str">
        <x:v>2022-12-31</x:v>
      </x:c>
      <x:c r="J266" s="2" t="str">
        <x:v>Net loans after allowance selected definition</x:v>
      </x:c>
      <x:c r="K266" s="2" t="str">
        <x:v>us-gaap:FinancingReceivableExcludingAccruedInterestAfterAllowanceForCreditLoss</x:v>
      </x:c>
      <x:c r="L266" s="2" t="str">
        <x:v>2024-02-20</x:v>
      </x:c>
      <x:c r="M266" s="2" t="str">
        <x:v>0000070858-24-000122</x:v>
      </x:c>
      <x:c r="N266" s="2" t="str">
        <x:v>https://www.sec.gov/Archives/edgar/data/70858/000007085824000122/bac-20231231.htm</x:v>
      </x:c>
      <x:c r="O266" s="2" t="str">
        <x:v>data/raw/filings/BAC_0000070858-24-000122_bac-20231231.htm</x:v>
      </x:c>
      <x:c r="P266" s="2" t="str">
        <x:v>f-227</x:v>
      </x:c>
      <x:c r="Q266" s="2" t="str"/>
      <x:c r="R266" s="2" t="str">
        <x:v>Latest eligible comparative presentation at the information cutoff.</x:v>
      </x:c>
      <x:c r="T266" s="12"/>
      <x:c r="U266" s="12"/>
    </x:row>
    <x:row r="267" ht="24" customHeight="1">
      <x:c r="C267" s="2" t="str">
        <x:v>BAC</x:v>
      </x:c>
      <x:c r="D267" s="2" t="str">
        <x:v>FY2022</x:v>
      </x:c>
      <x:c r="E267" s="2" t="str">
        <x:v>allowance</x:v>
      </x:c>
      <x:c r="F267" s="11" t="n">
        <x:v>12682</x:v>
      </x:c>
      <x:c r="G267" s="2" t="str">
        <x:v>USD</x:v>
      </x:c>
      <x:c r="H267" s="2" t="str">
        <x:v>2022-01-01</x:v>
      </x:c>
      <x:c r="I267" s="2" t="str">
        <x:v>2022-12-31</x:v>
      </x:c>
      <x:c r="J267" s="2" t="str">
        <x:v>Loan allowance for credit losses</x:v>
      </x:c>
      <x:c r="K267" s="2" t="str">
        <x:v>us-gaap:FinancingReceivableAllowanceForCreditLossExcludingAccruedInterest</x:v>
      </x:c>
      <x:c r="L267" s="2" t="str">
        <x:v>2026-02-25</x:v>
      </x:c>
      <x:c r="M267" s="2" t="str">
        <x:v>0000070858-26-000157</x:v>
      </x:c>
      <x:c r="N267" s="2" t="str">
        <x:v>https://www.sec.gov/Archives/edgar/data/70858/000007085826000157/bac-20251231.htm</x:v>
      </x:c>
      <x:c r="O267" s="2" t="str">
        <x:v>data/raw/filings/BAC_0000070858-26-000157_bac-20251231.htm</x:v>
      </x:c>
      <x:c r="P267" s="2" t="str">
        <x:v>f-3461</x:v>
      </x:c>
      <x:c r="Q267" s="2" t="str"/>
      <x:c r="R267" s="2" t="str">
        <x:v>Latest eligible comparative presentation at the information cutoff.</x:v>
      </x:c>
      <x:c r="T267" s="12"/>
      <x:c r="U267" s="12"/>
    </x:row>
    <x:row r="268" ht="24" customHeight="1">
      <x:c r="C268" s="2" t="str">
        <x:v>BAC</x:v>
      </x:c>
      <x:c r="D268" s="2" t="str">
        <x:v>FY2022</x:v>
      </x:c>
      <x:c r="E268" s="2" t="str">
        <x:v>nonaccrual</x:v>
      </x:c>
      <x:c r="F268" s="11" t="str">
        <x:v>n.a.</x:v>
      </x:c>
      <x:c r="G268" s="2" t="str">
        <x:v>USDm</x:v>
      </x:c>
      <x:c r="H268" s="2" t="str">
        <x:v>2022-01-01</x:v>
      </x:c>
      <x:c r="I268" s="2" t="str">
        <x:v>2022-12-31</x:v>
      </x:c>
      <x:c r="J268" s="2" t="str">
        <x:v>Nonaccrual</x:v>
      </x:c>
      <x:c r="K268" s="2" t="str"/>
      <x:c r="L268" s="2" t="str"/>
      <x:c r="M268" s="2" t="str"/>
      <x:c r="N268" s="2" t="str"/>
      <x:c r="O268" s="2" t="str"/>
      <x:c r="P268" s="2" t="str"/>
      <x:c r="Q268" s="2" t="str"/>
      <x:c r="R268" s="2" t="str">
        <x:v>Not reported / unavailable</x:v>
      </x:c>
      <x:c r="T268" s="12"/>
      <x:c r="U268" s="12"/>
    </x:row>
    <x:row r="269" ht="24" customHeight="1">
      <x:c r="C269" s="2" t="str">
        <x:v>BAC</x:v>
      </x:c>
      <x:c r="D269" s="2" t="str">
        <x:v>FY2022</x:v>
      </x:c>
      <x:c r="E269" s="2" t="str">
        <x:v>cash</x:v>
      </x:c>
      <x:c r="F269" s="11" t="str">
        <x:v>n.a.</x:v>
      </x:c>
      <x:c r="G269" s="2" t="str">
        <x:v>USDm</x:v>
      </x:c>
      <x:c r="H269" s="2" t="str">
        <x:v>2022-01-01</x:v>
      </x:c>
      <x:c r="I269" s="2" t="str">
        <x:v>2022-12-31</x:v>
      </x:c>
      <x:c r="J269" s="2" t="str">
        <x:v>Cash</x:v>
      </x:c>
      <x:c r="K269" s="2" t="str"/>
      <x:c r="L269" s="2" t="str"/>
      <x:c r="M269" s="2" t="str"/>
      <x:c r="N269" s="2" t="str"/>
      <x:c r="O269" s="2" t="str"/>
      <x:c r="P269" s="2" t="str"/>
      <x:c r="Q269" s="2" t="str"/>
      <x:c r="R269" s="2" t="str">
        <x:v>Not reported / unavailable</x:v>
      </x:c>
      <x:c r="T269" s="12"/>
      <x:c r="U269" s="12"/>
    </x:row>
    <x:row r="270" ht="24" customHeight="1">
      <x:c r="C270" s="2" t="str">
        <x:v>BAC</x:v>
      </x:c>
      <x:c r="D270" s="2" t="str">
        <x:v>FY2022</x:v>
      </x:c>
      <x:c r="E270" s="2" t="str">
        <x:v>aoci</x:v>
      </x:c>
      <x:c r="F270" s="11" t="n">
        <x:v>-21156</x:v>
      </x:c>
      <x:c r="G270" s="2" t="str">
        <x:v>USD</x:v>
      </x:c>
      <x:c r="H270" s="2" t="str">
        <x:v>2022-01-01</x:v>
      </x:c>
      <x:c r="I270" s="2" t="str">
        <x:v>2022-12-31</x:v>
      </x:c>
      <x:c r="J270" s="2" t="str">
        <x:v>Accumulated Other Comprehensive Income (Loss), Net of Tax</x:v>
      </x:c>
      <x:c r="K270" s="2" t="str">
        <x:v>us-gaap:AccumulatedOtherComprehensiveIncomeLossNetOfTax</x:v>
      </x:c>
      <x:c r="L270" s="2" t="str">
        <x:v>2024-02-20</x:v>
      </x:c>
      <x:c r="M270" s="2" t="str">
        <x:v>0000070858-24-000122</x:v>
      </x:c>
      <x:c r="N270" s="2" t="str">
        <x:v>https://www.sec.gov/Archives/edgar/data/70858/000007085824000122/bac-20231231.htm</x:v>
      </x:c>
      <x:c r="O270" s="2" t="str">
        <x:v>data/raw/filings/BAC_0000070858-24-000122_bac-20231231.htm</x:v>
      </x:c>
      <x:c r="P270" s="2" t="str">
        <x:v>f-305</x:v>
      </x:c>
      <x:c r="Q270" s="2" t="str"/>
      <x:c r="R270" s="2" t="str">
        <x:v>Latest eligible comparative presentation at the information cutoff.</x:v>
      </x:c>
      <x:c r="T270" s="12"/>
      <x:c r="U270" s="12"/>
    </x:row>
    <x:row r="271" ht="24" customHeight="1">
      <x:c r="C271" s="2" t="str">
        <x:v>BAC</x:v>
      </x:c>
      <x:c r="D271" s="2" t="str">
        <x:v>FY2022</x:v>
      </x:c>
      <x:c r="E271" s="2" t="str">
        <x:v>nii</x:v>
      </x:c>
      <x:c r="F271" s="11" t="n">
        <x:v>52462</x:v>
      </x:c>
      <x:c r="G271" s="2" t="str">
        <x:v>USD</x:v>
      </x:c>
      <x:c r="H271" s="2" t="str">
        <x:v>2022-01-01</x:v>
      </x:c>
      <x:c r="I271" s="2" t="str">
        <x:v>2022-12-31</x:v>
      </x:c>
      <x:c r="J271" s="2" t="str">
        <x:v>Interest Income (Expense), Net</x:v>
      </x:c>
      <x:c r="K271" s="2" t="str">
        <x:v>us-gaap:InterestIncomeExpenseNet</x:v>
      </x:c>
      <x:c r="L271" s="2" t="str">
        <x:v>2025-02-25</x:v>
      </x:c>
      <x:c r="M271" s="2" t="str">
        <x:v>0000070858-25-000139</x:v>
      </x:c>
      <x:c r="N271" s="2" t="str">
        <x:v>https://www.sec.gov/Archives/edgar/data/70858/000007085825000139/bac-20241231.htm</x:v>
      </x:c>
      <x:c r="O271" s="2" t="str">
        <x:v>data/raw/filings/BAC_0000070858-25-000139_bac-20241231.htm</x:v>
      </x:c>
      <x:c r="P271" s="2" t="str">
        <x:v>f-670</x:v>
      </x:c>
      <x:c r="Q271" s="2" t="str"/>
      <x:c r="R271" s="2" t="str">
        <x:v>Latest eligible comparative presentation at the information cutoff.</x:v>
      </x:c>
      <x:c r="T271" s="12"/>
      <x:c r="U271" s="12"/>
    </x:row>
    <x:row r="272" ht="24" customHeight="1">
      <x:c r="C272" s="2" t="str">
        <x:v>BAC</x:v>
      </x:c>
      <x:c r="D272" s="2" t="str">
        <x:v>FY2022</x:v>
      </x:c>
      <x:c r="E272" s="2" t="str">
        <x:v>noninterest_income</x:v>
      </x:c>
      <x:c r="F272" s="11" t="n">
        <x:v>42488</x:v>
      </x:c>
      <x:c r="G272" s="2" t="str">
        <x:v>USD</x:v>
      </x:c>
      <x:c r="H272" s="2" t="str">
        <x:v>2022-01-01</x:v>
      </x:c>
      <x:c r="I272" s="2" t="str">
        <x:v>2022-12-31</x:v>
      </x:c>
      <x:c r="J272" s="2" t="str">
        <x:v>Noninterest Income</x:v>
      </x:c>
      <x:c r="K272" s="2" t="str">
        <x:v>us-gaap:NoninterestIncome</x:v>
      </x:c>
      <x:c r="L272" s="2" t="str">
        <x:v>2025-02-25</x:v>
      </x:c>
      <x:c r="M272" s="2" t="str">
        <x:v>0000070858-25-000139</x:v>
      </x:c>
      <x:c r="N272" s="2" t="str">
        <x:v>https://www.sec.gov/Archives/edgar/data/70858/000007085825000139/bac-20241231.htm</x:v>
      </x:c>
      <x:c r="O272" s="2" t="str">
        <x:v>data/raw/filings/BAC_0000070858-25-000139_bac-20241231.htm</x:v>
      </x:c>
      <x:c r="P272" s="2" t="str">
        <x:v>f-7854</x:v>
      </x:c>
      <x:c r="Q272" s="2" t="str"/>
      <x:c r="R272" s="2" t="str">
        <x:v>Latest eligible comparative presentation at the information cutoff.</x:v>
      </x:c>
      <x:c r="T272" s="12"/>
      <x:c r="U272" s="12"/>
    </x:row>
    <x:row r="273" ht="24" customHeight="1">
      <x:c r="C273" s="2" t="str">
        <x:v>BAC</x:v>
      </x:c>
      <x:c r="D273" s="2" t="str">
        <x:v>FY2022</x:v>
      </x:c>
      <x:c r="E273" s="2" t="str">
        <x:v>revenue_reported</x:v>
      </x:c>
      <x:c r="F273" s="11" t="n">
        <x:v>94950</x:v>
      </x:c>
      <x:c r="G273" s="2" t="str">
        <x:v>USD</x:v>
      </x:c>
      <x:c r="H273" s="2" t="str">
        <x:v>2022-01-01</x:v>
      </x:c>
      <x:c r="I273" s="2" t="str">
        <x:v>2022-12-31</x:v>
      </x:c>
      <x:c r="J273" s="2" t="str">
        <x:v>Revenues</x:v>
      </x:c>
      <x:c r="K273" s="2" t="str">
        <x:v>us-gaap:Revenues</x:v>
      </x:c>
      <x:c r="L273" s="2" t="str">
        <x:v>2025-02-25</x:v>
      </x:c>
      <x:c r="M273" s="2" t="str">
        <x:v>0000070858-25-000139</x:v>
      </x:c>
      <x:c r="N273" s="2" t="str">
        <x:v>https://www.sec.gov/Archives/edgar/data/70858/000007085825000139/bac-20241231.htm</x:v>
      </x:c>
      <x:c r="O273" s="2" t="str">
        <x:v>data/raw/filings/BAC_0000070858-25-000139_bac-20241231.htm</x:v>
      </x:c>
      <x:c r="P273" s="2" t="str">
        <x:v>f-8225</x:v>
      </x:c>
      <x:c r="Q273" s="2" t="str"/>
      <x:c r="R273" s="2" t="str">
        <x:v>Latest eligible comparative presentation at the information cutoff.</x:v>
      </x:c>
      <x:c r="T273" s="12"/>
      <x:c r="U273" s="12"/>
    </x:row>
    <x:row r="274" ht="24" customHeight="1">
      <x:c r="C274" s="2" t="str">
        <x:v>BAC</x:v>
      </x:c>
      <x:c r="D274" s="2" t="str">
        <x:v>FY2022</x:v>
      </x:c>
      <x:c r="E274" s="2" t="str">
        <x:v>opex</x:v>
      </x:c>
      <x:c r="F274" s="11" t="n">
        <x:v>61438</x:v>
      </x:c>
      <x:c r="G274" s="2" t="str">
        <x:v>USD</x:v>
      </x:c>
      <x:c r="H274" s="2" t="str">
        <x:v>2022-01-01</x:v>
      </x:c>
      <x:c r="I274" s="2" t="str">
        <x:v>2022-12-31</x:v>
      </x:c>
      <x:c r="J274" s="2" t="str">
        <x:v>Noninterest Expense</x:v>
      </x:c>
      <x:c r="K274" s="2" t="str">
        <x:v>us-gaap:NoninterestExpense</x:v>
      </x:c>
      <x:c r="L274" s="2" t="str">
        <x:v>2025-02-25</x:v>
      </x:c>
      <x:c r="M274" s="2" t="str">
        <x:v>0000070858-25-000139</x:v>
      </x:c>
      <x:c r="N274" s="2" t="str">
        <x:v>https://www.sec.gov/Archives/edgar/data/70858/000007085825000139/bac-20241231.htm</x:v>
      </x:c>
      <x:c r="O274" s="2" t="str">
        <x:v>data/raw/filings/BAC_0000070858-25-000139_bac-20241231.htm</x:v>
      </x:c>
      <x:c r="P274" s="2" t="str">
        <x:v>f-7551</x:v>
      </x:c>
      <x:c r="Q274" s="2" t="str"/>
      <x:c r="R274" s="2" t="str">
        <x:v>Latest eligible comparative presentation at the information cutoff.</x:v>
      </x:c>
      <x:c r="T274" s="12"/>
      <x:c r="U274" s="12"/>
    </x:row>
    <x:row r="275" ht="24" customHeight="1">
      <x:c r="C275" s="2" t="str">
        <x:v>BAC</x:v>
      </x:c>
      <x:c r="D275" s="2" t="str">
        <x:v>FY2022</x:v>
      </x:c>
      <x:c r="E275" s="2" t="str">
        <x:v>provision</x:v>
      </x:c>
      <x:c r="F275" s="11" t="str">
        <x:v>n.a.</x:v>
      </x:c>
      <x:c r="G275" s="2" t="str">
        <x:v>USDm</x:v>
      </x:c>
      <x:c r="H275" s="2" t="str">
        <x:v>2022-01-01</x:v>
      </x:c>
      <x:c r="I275" s="2" t="str">
        <x:v>2022-12-31</x:v>
      </x:c>
      <x:c r="J275" s="2" t="str">
        <x:v>Provision for credit losses</x:v>
      </x:c>
      <x:c r="K275" s="2" t="str"/>
      <x:c r="L275" s="2" t="str"/>
      <x:c r="M275" s="2" t="str"/>
      <x:c r="N275" s="2" t="str"/>
      <x:c r="O275" s="2" t="str"/>
      <x:c r="P275" s="2" t="str"/>
      <x:c r="Q275" s="2" t="str"/>
      <x:c r="R275" s="2" t="str">
        <x:v>Not reported / unavailable</x:v>
      </x:c>
      <x:c r="T275" s="12"/>
      <x:c r="U275" s="12"/>
    </x:row>
    <x:row r="276" ht="24" customHeight="1">
      <x:c r="C276" s="2" t="str">
        <x:v>BAC</x:v>
      </x:c>
      <x:c r="D276" s="2" t="str">
        <x:v>FY2022</x:v>
      </x:c>
      <x:c r="E276" s="2" t="str">
        <x:v>pretax</x:v>
      </x:c>
      <x:c r="F276" s="11" t="n">
        <x:v>30969</x:v>
      </x:c>
      <x:c r="G276" s="2" t="str">
        <x:v>USD</x:v>
      </x:c>
      <x:c r="H276" s="2" t="str">
        <x:v>2022-01-01</x:v>
      </x:c>
      <x:c r="I276" s="2" t="str">
        <x:v>2022-12-31</x:v>
      </x:c>
      <x:c r="J276" s="2" t="str">
        <x:v>Income (Loss) from Continuing Operations before Income Taxes, Noncontrolling Interest</x:v>
      </x:c>
      <x:c r="K276" s="2" t="str">
        <x:v>us-gaap:IncomeLossFromContinuingOperationsBeforeIncomeTaxesExtraordinaryItemsNoncontrollingInterest</x:v>
      </x:c>
      <x:c r="L276" s="2" t="str">
        <x:v>2025-02-25</x:v>
      </x:c>
      <x:c r="M276" s="2" t="str">
        <x:v>0000070858-25-000139</x:v>
      </x:c>
      <x:c r="N276" s="2" t="str">
        <x:v>https://www.sec.gov/Archives/edgar/data/70858/000007085825000139/bac-20241231.htm</x:v>
      </x:c>
      <x:c r="O276" s="2" t="str">
        <x:v>data/raw/filings/BAC_0000070858-25-000139_bac-20241231.htm</x:v>
      </x:c>
      <x:c r="P276" s="2" t="str">
        <x:v>f-8226</x:v>
      </x:c>
      <x:c r="Q276" s="2" t="str"/>
      <x:c r="R276" s="2" t="str">
        <x:v>Latest eligible comparative presentation at the information cutoff.</x:v>
      </x:c>
      <x:c r="T276" s="12"/>
      <x:c r="U276" s="12"/>
    </x:row>
    <x:row r="277" ht="24" customHeight="1">
      <x:c r="C277" s="2" t="str">
        <x:v>BAC</x:v>
      </x:c>
      <x:c r="D277" s="2" t="str">
        <x:v>FY2022</x:v>
      </x:c>
      <x:c r="E277" s="2" t="str">
        <x:v>tax</x:v>
      </x:c>
      <x:c r="F277" s="11" t="n">
        <x:v>3441</x:v>
      </x:c>
      <x:c r="G277" s="2" t="str">
        <x:v>USD</x:v>
      </x:c>
      <x:c r="H277" s="2" t="str">
        <x:v>2022-01-01</x:v>
      </x:c>
      <x:c r="I277" s="2" t="str">
        <x:v>2022-12-31</x:v>
      </x:c>
      <x:c r="J277" s="2" t="str">
        <x:v>Income Tax Expense (Benefit)</x:v>
      </x:c>
      <x:c r="K277" s="2" t="str">
        <x:v>us-gaap:IncomeTaxExpenseBenefit</x:v>
      </x:c>
      <x:c r="L277" s="2" t="str">
        <x:v>2025-02-25</x:v>
      </x:c>
      <x:c r="M277" s="2" t="str">
        <x:v>0000070858-25-000139</x:v>
      </x:c>
      <x:c r="N277" s="2" t="str">
        <x:v>https://www.sec.gov/Archives/edgar/data/70858/000007085825000139/bac-20241231.htm</x:v>
      </x:c>
      <x:c r="O277" s="2" t="str">
        <x:v>data/raw/filings/BAC_0000070858-25-000139_bac-20241231.htm</x:v>
      </x:c>
      <x:c r="P277" s="2" t="str">
        <x:v>f-5884</x:v>
      </x:c>
      <x:c r="Q277" s="2" t="str"/>
      <x:c r="R277" s="2" t="str">
        <x:v>Latest eligible comparative presentation at the information cutoff.</x:v>
      </x:c>
      <x:c r="T277" s="12"/>
      <x:c r="U277" s="12"/>
    </x:row>
    <x:row r="278" ht="24" customHeight="1">
      <x:c r="C278" s="2" t="str">
        <x:v>BAC</x:v>
      </x:c>
      <x:c r="D278" s="2" t="str">
        <x:v>FY2022</x:v>
      </x:c>
      <x:c r="E278" s="2" t="str">
        <x:v>net_income</x:v>
      </x:c>
      <x:c r="F278" s="11" t="n">
        <x:v>27528</x:v>
      </x:c>
      <x:c r="G278" s="2" t="str">
        <x:v>USD</x:v>
      </x:c>
      <x:c r="H278" s="2" t="str">
        <x:v>2022-01-01</x:v>
      </x:c>
      <x:c r="I278" s="2" t="str">
        <x:v>2022-12-31</x:v>
      </x:c>
      <x:c r="J278" s="2" t="str">
        <x:v>Net Income (Loss) Attributable to Parent</x:v>
      </x:c>
      <x:c r="K278" s="2" t="str">
        <x:v>us-gaap:NetIncomeLoss</x:v>
      </x:c>
      <x:c r="L278" s="2" t="str">
        <x:v>2025-02-25</x:v>
      </x:c>
      <x:c r="M278" s="2" t="str">
        <x:v>0000070858-25-000139</x:v>
      </x:c>
      <x:c r="N278" s="2" t="str">
        <x:v>https://www.sec.gov/Archives/edgar/data/70858/000007085825000139/bac-20241231.htm</x:v>
      </x:c>
      <x:c r="O278" s="2" t="str">
        <x:v>data/raw/filings/BAC_0000070858-25-000139_bac-20241231.htm</x:v>
      </x:c>
      <x:c r="P278" s="2" t="str">
        <x:v>f-8227</x:v>
      </x:c>
      <x:c r="Q278" s="2" t="str"/>
      <x:c r="R278" s="2" t="str">
        <x:v>Latest eligible comparative presentation at the information cutoff.</x:v>
      </x:c>
      <x:c r="T278" s="12"/>
      <x:c r="U278" s="12"/>
    </x:row>
    <x:row r="279" ht="24" customHeight="1">
      <x:c r="C279" s="2" t="str">
        <x:v>BAC</x:v>
      </x:c>
      <x:c r="D279" s="2" t="str">
        <x:v>FY2022</x:v>
      </x:c>
      <x:c r="E279" s="2" t="str">
        <x:v>common_income</x:v>
      </x:c>
      <x:c r="F279" s="11" t="n">
        <x:v>26015</x:v>
      </x:c>
      <x:c r="G279" s="2" t="str">
        <x:v>USD</x:v>
      </x:c>
      <x:c r="H279" s="2" t="str">
        <x:v>2022-01-01</x:v>
      </x:c>
      <x:c r="I279" s="2" t="str">
        <x:v>2022-12-31</x:v>
      </x:c>
      <x:c r="J279" s="2" t="str">
        <x:v>Net Income (Loss) Available to Common Stockholders, Basic</x:v>
      </x:c>
      <x:c r="K279" s="2" t="str">
        <x:v>us-gaap:NetIncomeLossAvailableToCommonStockholdersBasic</x:v>
      </x:c>
      <x:c r="L279" s="2" t="str">
        <x:v>2025-02-25</x:v>
      </x:c>
      <x:c r="M279" s="2" t="str">
        <x:v>0000070858-25-000139</x:v>
      </x:c>
      <x:c r="N279" s="2" t="str">
        <x:v>https://www.sec.gov/Archives/edgar/data/70858/000007085825000139/bac-20241231.htm</x:v>
      </x:c>
      <x:c r="O279" s="2" t="str">
        <x:v>data/raw/filings/BAC_0000070858-25-000139_bac-20241231.htm</x:v>
      </x:c>
      <x:c r="P279" s="2" t="str">
        <x:v>f-5034</x:v>
      </x:c>
      <x:c r="Q279" s="2" t="str"/>
      <x:c r="R279" s="2" t="str">
        <x:v>Latest eligible comparative presentation at the information cutoff.</x:v>
      </x:c>
      <x:c r="T279" s="12"/>
      <x:c r="U279" s="12"/>
    </x:row>
    <x:row r="280" ht="24" customHeight="1">
      <x:c r="C280" s="2" t="str">
        <x:v>BAC</x:v>
      </x:c>
      <x:c r="D280" s="2" t="str">
        <x:v>FY2022</x:v>
      </x:c>
      <x:c r="E280" s="2" t="str">
        <x:v>preferred_div</x:v>
      </x:c>
      <x:c r="F280" s="11" t="n">
        <x:v>1513</x:v>
      </x:c>
      <x:c r="G280" s="2" t="str">
        <x:v>USD</x:v>
      </x:c>
      <x:c r="H280" s="2" t="str">
        <x:v>2022-01-01</x:v>
      </x:c>
      <x:c r="I280" s="2" t="str">
        <x:v>2022-12-31</x:v>
      </x:c>
      <x:c r="J280" s="2" t="str">
        <x:v>Preferred Stock Dividends and Other Adjustments</x:v>
      </x:c>
      <x:c r="K280" s="2" t="str">
        <x:v>us-gaap:PreferredStockDividendsAndOtherAdjustments</x:v>
      </x:c>
      <x:c r="L280" s="2" t="str">
        <x:v>2024-02-20</x:v>
      </x:c>
      <x:c r="M280" s="2" t="str">
        <x:v>0000070858-24-000122</x:v>
      </x:c>
      <x:c r="N280" s="2" t="str">
        <x:v>https://www.sec.gov/Archives/edgar/data/70858/000007085824000122/bac-20231231.htm</x:v>
      </x:c>
      <x:c r="O280" s="2" t="str">
        <x:v>data/raw/filings/BAC_0000070858-24-000122_bac-20231231.htm</x:v>
      </x:c>
      <x:c r="P280" s="2" t="str">
        <x:v>f-4999</x:v>
      </x:c>
      <x:c r="Q280" s="2" t="str"/>
      <x:c r="R280" s="2" t="str">
        <x:v>Latest eligible comparative presentation at the information cutoff.</x:v>
      </x:c>
      <x:c r="T280" s="12"/>
      <x:c r="U280" s="12"/>
    </x:row>
    <x:row r="281" ht="24" customHeight="1">
      <x:c r="C281" s="2" t="str">
        <x:v>BAC</x:v>
      </x:c>
      <x:c r="D281" s="2" t="str">
        <x:v>FY2022</x:v>
      </x:c>
      <x:c r="E281" s="2" t="str">
        <x:v>eps</x:v>
      </x:c>
      <x:c r="F281" s="11" t="n">
        <x:v>3.19</x:v>
      </x:c>
      <x:c r="G281" s="2" t="str">
        <x:v>USD/shares</x:v>
      </x:c>
      <x:c r="H281" s="2" t="str">
        <x:v>2022-01-01</x:v>
      </x:c>
      <x:c r="I281" s="2" t="str">
        <x:v>2022-12-31</x:v>
      </x:c>
      <x:c r="J281" s="2" t="str">
        <x:v>Earnings Per Share, Diluted</x:v>
      </x:c>
      <x:c r="K281" s="2" t="str">
        <x:v>us-gaap:EarningsPerShareDiluted</x:v>
      </x:c>
      <x:c r="L281" s="2" t="str">
        <x:v>2025-02-25</x:v>
      </x:c>
      <x:c r="M281" s="2" t="str">
        <x:v>0000070858-25-000139</x:v>
      </x:c>
      <x:c r="N281" s="2" t="str">
        <x:v>https://www.sec.gov/Archives/edgar/data/70858/000007085825000139/bac-20241231.htm</x:v>
      </x:c>
      <x:c r="O281" s="2" t="str">
        <x:v>data/raw/filings/BAC_0000070858-25-000139_bac-20241231.htm</x:v>
      </x:c>
      <x:c r="P281" s="2" t="str">
        <x:v>f-5046</x:v>
      </x:c>
      <x:c r="Q281" s="2" t="str"/>
      <x:c r="R281" s="2" t="str">
        <x:v>Latest eligible comparative presentation at the information cutoff.</x:v>
      </x:c>
      <x:c r="T281" s="12"/>
      <x:c r="U281" s="12"/>
    </x:row>
    <x:row r="282" ht="24" customHeight="1">
      <x:c r="C282" s="2" t="str">
        <x:v>BAC</x:v>
      </x:c>
      <x:c r="D282" s="2" t="str">
        <x:v>FY2022</x:v>
      </x:c>
      <x:c r="E282" s="2" t="str">
        <x:v>shares_diluted</x:v>
      </x:c>
      <x:c r="F282" s="11" t="n">
        <x:v>8167.5</x:v>
      </x:c>
      <x:c r="G282" s="2" t="str">
        <x:v>shares</x:v>
      </x:c>
      <x:c r="H282" s="2" t="str">
        <x:v>2022-01-01</x:v>
      </x:c>
      <x:c r="I282" s="2" t="str">
        <x:v>2022-12-31</x:v>
      </x:c>
      <x:c r="J282" s="2" t="str">
        <x:v>Weighted Average Number of Shares Outstanding, Diluted</x:v>
      </x:c>
      <x:c r="K282" s="2" t="str">
        <x:v>us-gaap:WeightedAverageNumberOfDilutedSharesOutstanding</x:v>
      </x:c>
      <x:c r="L282" s="2" t="str">
        <x:v>2025-02-25</x:v>
      </x:c>
      <x:c r="M282" s="2" t="str">
        <x:v>0000070858-25-000139</x:v>
      </x:c>
      <x:c r="N282" s="2" t="str">
        <x:v>https://www.sec.gov/Archives/edgar/data/70858/000007085825000139/bac-20241231.htm</x:v>
      </x:c>
      <x:c r="O282" s="2" t="str">
        <x:v>data/raw/filings/BAC_0000070858-25-000139_bac-20241231.htm</x:v>
      </x:c>
      <x:c r="P282" s="2" t="str">
        <x:v>f-5043</x:v>
      </x:c>
      <x:c r="Q282" s="2" t="str"/>
      <x:c r="R282" s="2" t="str">
        <x:v>Latest eligible comparative presentation at the information cutoff.</x:v>
      </x:c>
      <x:c r="T282" s="12"/>
      <x:c r="U282" s="12"/>
    </x:row>
    <x:row r="283" ht="24" customHeight="1">
      <x:c r="C283" s="2" t="str">
        <x:v>BAC</x:v>
      </x:c>
      <x:c r="D283" s="2" t="str">
        <x:v>FY2022</x:v>
      </x:c>
      <x:c r="E283" s="2" t="str">
        <x:v>dps</x:v>
      </x:c>
      <x:c r="F283" s="11" t="n">
        <x:v>0.86</x:v>
      </x:c>
      <x:c r="G283" s="2" t="str">
        <x:v>USD/shares</x:v>
      </x:c>
      <x:c r="H283" s="2" t="str">
        <x:v>2022-01-01</x:v>
      </x:c>
      <x:c r="I283" s="2" t="str">
        <x:v>2022-12-31</x:v>
      </x:c>
      <x:c r="J283" s="2" t="str">
        <x:v>Common Stock, Dividends, Per Share, Cash Paid</x:v>
      </x:c>
      <x:c r="K283" s="2" t="str">
        <x:v>us-gaap:CommonStockDividendsPerShareCashPaid</x:v>
      </x:c>
      <x:c r="L283" s="2" t="str">
        <x:v>2025-02-25</x:v>
      </x:c>
      <x:c r="M283" s="2" t="str">
        <x:v>0000070858-25-000139</x:v>
      </x:c>
      <x:c r="N283" s="2" t="str">
        <x:v>https://www.sec.gov/Archives/edgar/data/70858/000007085825000139/bac-20241231.htm</x:v>
      </x:c>
      <x:c r="O283" s="2" t="str">
        <x:v>data/raw/filings/BAC_0000070858-25-000139_bac-20241231.htm</x:v>
      </x:c>
      <x:c r="P283" s="2" t="str">
        <x:v>f-4600</x:v>
      </x:c>
      <x:c r="Q283" s="2" t="str"/>
      <x:c r="R283" s="2" t="str">
        <x:v>Latest eligible comparative presentation at the information cutoff.</x:v>
      </x:c>
      <x:c r="T283" s="12"/>
      <x:c r="U283" s="12"/>
    </x:row>
    <x:row r="284" ht="24" customHeight="1">
      <x:c r="C284" s="2" t="str">
        <x:v>BAC</x:v>
      </x:c>
      <x:c r="D284" s="2" t="str">
        <x:v>FY2022</x:v>
      </x:c>
      <x:c r="E284" s="2" t="str">
        <x:v>dividends</x:v>
      </x:c>
      <x:c r="F284" s="11" t="str">
        <x:v>n.a.</x:v>
      </x:c>
      <x:c r="G284" s="2" t="str">
        <x:v>USDm</x:v>
      </x:c>
      <x:c r="H284" s="2" t="str">
        <x:v>2022-01-01</x:v>
      </x:c>
      <x:c r="I284" s="2" t="str">
        <x:v>2022-12-31</x:v>
      </x:c>
      <x:c r="J284" s="2" t="str">
        <x:v>Cash common dividends paid</x:v>
      </x:c>
      <x:c r="K284" s="2" t="str"/>
      <x:c r="L284" s="2" t="str"/>
      <x:c r="M284" s="2" t="str"/>
      <x:c r="N284" s="2" t="str"/>
      <x:c r="O284" s="2" t="str"/>
      <x:c r="P284" s="2" t="str"/>
      <x:c r="Q284" s="2" t="str"/>
      <x:c r="R284" s="2" t="str">
        <x:v>Not reported / unavailable</x:v>
      </x:c>
      <x:c r="T284" s="12"/>
      <x:c r="U284" s="12"/>
    </x:row>
    <x:row r="285" ht="24" customHeight="1">
      <x:c r="C285" s="2" t="str">
        <x:v>BAC</x:v>
      </x:c>
      <x:c r="D285" s="2" t="str">
        <x:v>FY2022</x:v>
      </x:c>
      <x:c r="E285" s="2" t="str">
        <x:v>buybacks</x:v>
      </x:c>
      <x:c r="F285" s="11" t="n">
        <x:v>5073</x:v>
      </x:c>
      <x:c r="G285" s="2" t="str">
        <x:v>USD</x:v>
      </x:c>
      <x:c r="H285" s="2" t="str">
        <x:v>2022-01-01</x:v>
      </x:c>
      <x:c r="I285" s="2" t="str">
        <x:v>2022-12-31</x:v>
      </x:c>
      <x:c r="J285" s="2" t="str">
        <x:v>Payments for Repurchase of Common Stock</x:v>
      </x:c>
      <x:c r="K285" s="2" t="str">
        <x:v>us-gaap:PaymentsForRepurchaseOfCommonStock</x:v>
      </x:c>
      <x:c r="L285" s="2" t="str">
        <x:v>2025-02-25</x:v>
      </x:c>
      <x:c r="M285" s="2" t="str">
        <x:v>0000070858-25-000139</x:v>
      </x:c>
      <x:c r="N285" s="2" t="str">
        <x:v>https://www.sec.gov/Archives/edgar/data/70858/000007085825000139/bac-20241231.htm</x:v>
      </x:c>
      <x:c r="O285" s="2" t="str">
        <x:v>data/raw/filings/BAC_0000070858-25-000139_bac-20241231.htm</x:v>
      </x:c>
      <x:c r="P285" s="2" t="str">
        <x:v>f-557</x:v>
      </x:c>
      <x:c r="Q285" s="2" t="str"/>
      <x:c r="R285" s="2" t="str">
        <x:v>Latest eligible comparative presentation at the information cutoff.</x:v>
      </x:c>
      <x:c r="T285" s="12"/>
      <x:c r="U285" s="12"/>
    </x:row>
    <x:row r="286" ht="24" customHeight="1">
      <x:c r="C286" s="2" t="str">
        <x:v>BAC</x:v>
      </x:c>
      <x:c r="D286" s="2" t="str">
        <x:v>FY2022</x:v>
      </x:c>
      <x:c r="E286" s="2" t="str">
        <x:v>chargeoffs</x:v>
      </x:c>
      <x:c r="F286" s="11" t="str">
        <x:v>n.a.</x:v>
      </x:c>
      <x:c r="G286" s="2" t="str">
        <x:v>USDm</x:v>
      </x:c>
      <x:c r="H286" s="2" t="str">
        <x:v>2022-01-01</x:v>
      </x:c>
      <x:c r="I286" s="2" t="str">
        <x:v>2022-12-31</x:v>
      </x:c>
      <x:c r="J286" s="2" t="str">
        <x:v>Gross loan charge-offs</x:v>
      </x:c>
      <x:c r="K286" s="2" t="str"/>
      <x:c r="L286" s="2" t="str"/>
      <x:c r="M286" s="2" t="str"/>
      <x:c r="N286" s="2" t="str"/>
      <x:c r="O286" s="2" t="str"/>
      <x:c r="P286" s="2" t="str"/>
      <x:c r="Q286" s="2" t="str"/>
      <x:c r="R286" s="2" t="str">
        <x:v>Not reported / unavailable</x:v>
      </x:c>
      <x:c r="T286" s="12"/>
      <x:c r="U286" s="12"/>
    </x:row>
    <x:row r="287" ht="24" customHeight="1">
      <x:c r="C287" s="2" t="str">
        <x:v>BAC</x:v>
      </x:c>
      <x:c r="D287" s="2" t="str">
        <x:v>FY2022</x:v>
      </x:c>
      <x:c r="E287" s="2" t="str">
        <x:v>recoveries</x:v>
      </x:c>
      <x:c r="F287" s="11" t="str">
        <x:v>n.a.</x:v>
      </x:c>
      <x:c r="G287" s="2" t="str">
        <x:v>USDm</x:v>
      </x:c>
      <x:c r="H287" s="2" t="str">
        <x:v>2022-01-01</x:v>
      </x:c>
      <x:c r="I287" s="2" t="str">
        <x:v>2022-12-31</x:v>
      </x:c>
      <x:c r="J287" s="2" t="str">
        <x:v>Loan recoveries</x:v>
      </x:c>
      <x:c r="K287" s="2" t="str"/>
      <x:c r="L287" s="2" t="str"/>
      <x:c r="M287" s="2" t="str"/>
      <x:c r="N287" s="2" t="str"/>
      <x:c r="O287" s="2" t="str"/>
      <x:c r="P287" s="2" t="str"/>
      <x:c r="Q287" s="2" t="str"/>
      <x:c r="R287" s="2" t="str">
        <x:v>Not reported / unavailable</x:v>
      </x:c>
      <x:c r="T287" s="12"/>
      <x:c r="U287" s="12"/>
    </x:row>
    <x:row r="288" ht="24" customHeight="1">
      <x:c r="C288" s="2" t="str">
        <x:v>BAC</x:v>
      </x:c>
      <x:c r="D288" s="2" t="str">
        <x:v>FY2022</x:v>
      </x:c>
      <x:c r="E288" s="2" t="str">
        <x:v>rwa</x:v>
      </x:c>
      <x:c r="F288" s="11" t="str">
        <x:v>n.a.</x:v>
      </x:c>
      <x:c r="G288" s="2" t="str">
        <x:v>USDm</x:v>
      </x:c>
      <x:c r="H288" s="2" t="str">
        <x:v>2022-01-01</x:v>
      </x:c>
      <x:c r="I288" s="2" t="str">
        <x:v>2022-12-31</x:v>
      </x:c>
      <x:c r="J288" s="2" t="str">
        <x:v>Risk-weighted assets</x:v>
      </x:c>
      <x:c r="K288" s="2" t="str"/>
      <x:c r="L288" s="2" t="str"/>
      <x:c r="M288" s="2" t="str"/>
      <x:c r="N288" s="2" t="str"/>
      <x:c r="O288" s="2" t="str"/>
      <x:c r="P288" s="2" t="str"/>
      <x:c r="Q288" s="2" t="str"/>
      <x:c r="R288" s="2" t="str">
        <x:v>Not reported / unavailable</x:v>
      </x:c>
      <x:c r="T288" s="12"/>
      <x:c r="U288" s="12"/>
    </x:row>
    <x:row r="289" ht="24" customHeight="1">
      <x:c r="C289" s="2" t="str">
        <x:v>BAC</x:v>
      </x:c>
      <x:c r="D289" s="2" t="str">
        <x:v>FY2022</x:v>
      </x:c>
      <x:c r="E289" s="2" t="str">
        <x:v>cet1_reported</x:v>
      </x:c>
      <x:c r="F289" s="11" t="str">
        <x:v>n.a.</x:v>
      </x:c>
      <x:c r="G289" s="2" t="str">
        <x:v>%</x:v>
      </x:c>
      <x:c r="H289" s="2" t="str">
        <x:v>2022-01-01</x:v>
      </x:c>
      <x:c r="I289" s="2" t="str">
        <x:v>2022-12-31</x:v>
      </x:c>
      <x:c r="J289" s="2" t="str">
        <x:v>Actual standardized CET1 ratio</x:v>
      </x:c>
      <x:c r="K289" s="2" t="str"/>
      <x:c r="L289" s="2" t="str"/>
      <x:c r="M289" s="2" t="str"/>
      <x:c r="N289" s="2" t="str"/>
      <x:c r="O289" s="2" t="str"/>
      <x:c r="P289" s="2" t="str"/>
      <x:c r="Q289" s="2" t="str"/>
      <x:c r="R289" s="2" t="str">
        <x:v>Not reported / unavailable</x:v>
      </x:c>
      <x:c r="T289" s="12"/>
      <x:c r="U289" s="12"/>
    </x:row>
    <x:row r="290" ht="24" customHeight="1">
      <x:c r="C290" s="2" t="str">
        <x:v>BAC</x:v>
      </x:c>
      <x:c r="D290" s="2" t="str">
        <x:v>FY2022</x:v>
      </x:c>
      <x:c r="E290" s="2" t="str">
        <x:v>nim_reported</x:v>
      </x:c>
      <x:c r="F290" s="11" t="str">
        <x:v>n.a.</x:v>
      </x:c>
      <x:c r="G290" s="2" t="str">
        <x:v>%</x:v>
      </x:c>
      <x:c r="H290" s="2" t="str">
        <x:v>2022-01-01</x:v>
      </x:c>
      <x:c r="I290" s="2" t="str">
        <x:v>2022-12-31</x:v>
      </x:c>
      <x:c r="J290" s="2" t="str">
        <x:v>Issuer reported net interest margin</x:v>
      </x:c>
      <x:c r="K290" s="2" t="str"/>
      <x:c r="L290" s="2" t="str"/>
      <x:c r="M290" s="2" t="str"/>
      <x:c r="N290" s="2" t="str"/>
      <x:c r="O290" s="2" t="str"/>
      <x:c r="P290" s="2" t="str"/>
      <x:c r="Q290" s="2" t="str"/>
      <x:c r="R290" s="2" t="str">
        <x:v>Not reported / unavailable</x:v>
      </x:c>
      <x:c r="T290" s="12"/>
      <x:c r="U290" s="12"/>
    </x:row>
    <x:row r="291" ht="24" customHeight="1">
      <x:c r="C291" s="2" t="str">
        <x:v>BAC</x:v>
      </x:c>
      <x:c r="D291" s="2" t="str">
        <x:v>FY2022</x:v>
      </x:c>
      <x:c r="E291" s="2" t="str">
        <x:v>bvps_reported</x:v>
      </x:c>
      <x:c r="F291" s="11" t="n">
        <x:v>30.61</x:v>
      </x:c>
      <x:c r="G291" s="2" t="str">
        <x:v>USD/shares</x:v>
      </x:c>
      <x:c r="H291" s="2" t="str">
        <x:v>2022-01-01</x:v>
      </x:c>
      <x:c r="I291" s="2" t="str">
        <x:v>2022-12-31</x:v>
      </x:c>
      <x:c r="J291" s="2" t="str">
        <x:v>Reported common book value per share</x:v>
      </x:c>
      <x:c r="K291" s="2" t="str">
        <x:v>Manual verified issuer table row</x:v>
      </x:c>
      <x:c r="L291" s="2" t="str">
        <x:v>2023-02-22</x:v>
      </x:c>
      <x:c r="M291" s="2" t="str">
        <x:v>0000070858-23-000092</x:v>
      </x:c>
      <x:c r="N291" s="2" t="str">
        <x:v>https://www.sec.gov/Archives/edgar/data/70858/000007085823000092/bac-20221231.htm</x:v>
      </x:c>
      <x:c r="O291" s="2" t="str">
        <x:v>data/raw/filings/BAC_0000070858-23-000092_bac-20221231.htm</x:v>
      </x:c>
      <x:c r="P291" s="2" t="str"/>
      <x:c r="Q291" s="2" t="str"/>
      <x:c r="R291" s="2" t="str">
        <x:v>Verified original issuer table row; same-date end balance, excluding average and regulatory minimum tables.</x:v>
      </x:c>
      <x:c r="T291" s="12"/>
      <x:c r="U291" s="12"/>
    </x:row>
    <x:row r="292" ht="24" customHeight="1">
      <x:c r="C292" s="2" t="str">
        <x:v>BAC</x:v>
      </x:c>
      <x:c r="D292" s="2" t="str">
        <x:v>FY2022</x:v>
      </x:c>
      <x:c r="E292" s="2" t="str">
        <x:v>tbvps_reported</x:v>
      </x:c>
      <x:c r="F292" s="11" t="n">
        <x:v>21.83</x:v>
      </x:c>
      <x:c r="G292" s="2" t="str">
        <x:v>USD/shares</x:v>
      </x:c>
      <x:c r="H292" s="2" t="str">
        <x:v>2022-01-01</x:v>
      </x:c>
      <x:c r="I292" s="2" t="str">
        <x:v>2022-12-31</x:v>
      </x:c>
      <x:c r="J292" s="2" t="str">
        <x:v>Reported tangible book value per share</x:v>
      </x:c>
      <x:c r="K292" s="2" t="str">
        <x:v>Manual verified issuer table row</x:v>
      </x:c>
      <x:c r="L292" s="2" t="str">
        <x:v>2023-02-22</x:v>
      </x:c>
      <x:c r="M292" s="2" t="str">
        <x:v>0000070858-23-000092</x:v>
      </x:c>
      <x:c r="N292" s="2" t="str">
        <x:v>https://www.sec.gov/Archives/edgar/data/70858/000007085823000092/bac-20221231.htm</x:v>
      </x:c>
      <x:c r="O292" s="2" t="str">
        <x:v>data/raw/filings/BAC_0000070858-23-000092_bac-20221231.htm</x:v>
      </x:c>
      <x:c r="P292" s="2" t="str"/>
      <x:c r="Q292" s="2" t="str"/>
      <x:c r="R292" s="2" t="str">
        <x:v>Verified original issuer table row; same-date end balance, excluding average and regulatory minimum tables.</x:v>
      </x:c>
      <x:c r="T292" s="12"/>
      <x:c r="U292" s="12"/>
    </x:row>
    <x:row r="293" ht="24" customHeight="1">
      <x:c r="C293" s="2" t="str">
        <x:v>BAC</x:v>
      </x:c>
      <x:c r="D293" s="2" t="str">
        <x:v>FY2022</x:v>
      </x:c>
      <x:c r="E293" s="2" t="str">
        <x:v>tce_reported</x:v>
      </x:c>
      <x:c r="F293" s="11" t="str">
        <x:v>n.a.</x:v>
      </x:c>
      <x:c r="G293" s="2" t="str">
        <x:v>USDm</x:v>
      </x:c>
      <x:c r="H293" s="2" t="str">
        <x:v>2022-01-01</x:v>
      </x:c>
      <x:c r="I293" s="2" t="str">
        <x:v>2022-12-31</x:v>
      </x:c>
      <x:c r="J293" s="2" t="str">
        <x:v>Reported tangible common equity</x:v>
      </x:c>
      <x:c r="K293" s="2" t="str"/>
      <x:c r="L293" s="2" t="str"/>
      <x:c r="M293" s="2" t="str"/>
      <x:c r="N293" s="2" t="str"/>
      <x:c r="O293" s="2" t="str"/>
      <x:c r="P293" s="2" t="str"/>
      <x:c r="Q293" s="2" t="str"/>
      <x:c r="R293" s="2" t="str">
        <x:v>Not reported / unavailable</x:v>
      </x:c>
      <x:c r="T293" s="12"/>
      <x:c r="U293" s="12"/>
    </x:row>
    <x:row r="294" ht="24" customHeight="1">
      <x:c r="C294" s="2" t="str">
        <x:v>BAC</x:v>
      </x:c>
      <x:c r="D294" s="2" t="str">
        <x:v>FY2023</x:v>
      </x:c>
      <x:c r="E294" s="2" t="str">
        <x:v>assets</x:v>
      </x:c>
      <x:c r="F294" s="11" t="n">
        <x:v>3180151</x:v>
      </x:c>
      <x:c r="G294" s="2" t="str">
        <x:v>USD</x:v>
      </x:c>
      <x:c r="H294" s="2" t="str">
        <x:v>2023-01-01</x:v>
      </x:c>
      <x:c r="I294" s="2" t="str">
        <x:v>2023-12-31</x:v>
      </x:c>
      <x:c r="J294" s="2" t="str">
        <x:v>Assets</x:v>
      </x:c>
      <x:c r="K294" s="2" t="str">
        <x:v>us-gaap:Assets</x:v>
      </x:c>
      <x:c r="L294" s="2" t="str">
        <x:v>2025-02-25</x:v>
      </x:c>
      <x:c r="M294" s="2" t="str">
        <x:v>0000070858-25-000139</x:v>
      </x:c>
      <x:c r="N294" s="2" t="str">
        <x:v>https://www.sec.gov/Archives/edgar/data/70858/000007085825000139/bac-20241231.htm</x:v>
      </x:c>
      <x:c r="O294" s="2" t="str">
        <x:v>data/raw/filings/BAC_0000070858-25-000139_bac-20241231.htm</x:v>
      </x:c>
      <x:c r="P294" s="2" t="str">
        <x:v>f-8220</x:v>
      </x:c>
      <x:c r="Q294" s="2" t="str"/>
      <x:c r="R294" s="2" t="str">
        <x:v>Latest eligible comparative presentation at the information cutoff.</x:v>
      </x:c>
      <x:c r="T294" s="12"/>
      <x:c r="U294" s="12"/>
    </x:row>
    <x:row r="295" ht="24" customHeight="1">
      <x:c r="C295" s="2" t="str">
        <x:v>BAC</x:v>
      </x:c>
      <x:c r="D295" s="2" t="str">
        <x:v>FY2023</x:v>
      </x:c>
      <x:c r="E295" s="2" t="str">
        <x:v>liabilities</x:v>
      </x:c>
      <x:c r="F295" s="11" t="n">
        <x:v>2888505</x:v>
      </x:c>
      <x:c r="G295" s="2" t="str">
        <x:v>USD</x:v>
      </x:c>
      <x:c r="H295" s="2" t="str">
        <x:v>2023-01-01</x:v>
      </x:c>
      <x:c r="I295" s="2" t="str">
        <x:v>2023-12-31</x:v>
      </x:c>
      <x:c r="J295" s="2" t="str">
        <x:v>Liabilities</x:v>
      </x:c>
      <x:c r="K295" s="2" t="str">
        <x:v>us-gaap:Liabilities</x:v>
      </x:c>
      <x:c r="L295" s="2" t="str">
        <x:v>2025-02-25</x:v>
      </x:c>
      <x:c r="M295" s="2" t="str">
        <x:v>0000070858-25-000139</x:v>
      </x:c>
      <x:c r="N295" s="2" t="str">
        <x:v>https://www.sec.gov/Archives/edgar/data/70858/000007085825000139/bac-20241231.htm</x:v>
      </x:c>
      <x:c r="O295" s="2" t="str">
        <x:v>data/raw/filings/BAC_0000070858-25-000139_bac-20241231.htm</x:v>
      </x:c>
      <x:c r="P295" s="2" t="str">
        <x:v>f-295</x:v>
      </x:c>
      <x:c r="Q295" s="2" t="str"/>
      <x:c r="R295" s="2" t="str">
        <x:v>Latest eligible comparative presentation at the information cutoff.</x:v>
      </x:c>
      <x:c r="T295" s="12"/>
      <x:c r="U295" s="12"/>
    </x:row>
    <x:row r="296" ht="24" customHeight="1">
      <x:c r="C296" s="2" t="str">
        <x:v>BAC</x:v>
      </x:c>
      <x:c r="D296" s="2" t="str">
        <x:v>FY2023</x:v>
      </x:c>
      <x:c r="E296" s="2" t="str">
        <x:v>equity</x:v>
      </x:c>
      <x:c r="F296" s="11" t="n">
        <x:v>290209</x:v>
      </x:c>
      <x:c r="G296" s="2" t="str">
        <x:v>USD</x:v>
      </x:c>
      <x:c r="H296" s="2" t="str">
        <x:v>2023-01-01</x:v>
      </x:c>
      <x:c r="I296" s="2" t="str">
        <x:v>2023-12-31</x:v>
      </x:c>
      <x:c r="J296" s="2" t="str">
        <x:v>Stockholders' Equity Attributable to Parent</x:v>
      </x:c>
      <x:c r="K296" s="2" t="str">
        <x:v>us-gaap:StockholdersEquity</x:v>
      </x:c>
      <x:c r="L296" s="2" t="str">
        <x:v>2026-02-25</x:v>
      </x:c>
      <x:c r="M296" s="2" t="str">
        <x:v>0000070858-26-000157</x:v>
      </x:c>
      <x:c r="N296" s="2" t="str">
        <x:v>https://www.sec.gov/Archives/edgar/data/70858/000007085826000157/bac-20251231.htm</x:v>
      </x:c>
      <x:c r="O296" s="2" t="str">
        <x:v>data/raw/filings/BAC_0000070858-26-000157_bac-20251231.htm</x:v>
      </x:c>
      <x:c r="P296" s="2" t="str">
        <x:v>f-391</x:v>
      </x:c>
      <x:c r="Q296" s="2" t="str"/>
      <x:c r="R296" s="2" t="str">
        <x:v>Latest eligible comparative presentation at the information cutoff.</x:v>
      </x:c>
      <x:c r="T296" s="12"/>
      <x:c r="U296" s="12"/>
    </x:row>
    <x:row r="297" ht="24" customHeight="1">
      <x:c r="C297" s="2" t="str">
        <x:v>BAC</x:v>
      </x:c>
      <x:c r="D297" s="2" t="str">
        <x:v>FY2023</x:v>
      </x:c>
      <x:c r="E297" s="2" t="str">
        <x:v>preferred</x:v>
      </x:c>
      <x:c r="F297" s="11" t="str">
        <x:v>n.a.</x:v>
      </x:c>
      <x:c r="G297" s="2" t="str">
        <x:v>USDm</x:v>
      </x:c>
      <x:c r="H297" s="2" t="str">
        <x:v>2023-01-01</x:v>
      </x:c>
      <x:c r="I297" s="2" t="str">
        <x:v>2023-12-31</x:v>
      </x:c>
      <x:c r="J297" s="2" t="str">
        <x:v>Preferred equity carrying amount</x:v>
      </x:c>
      <x:c r="K297" s="2" t="str"/>
      <x:c r="L297" s="2" t="str"/>
      <x:c r="M297" s="2" t="str"/>
      <x:c r="N297" s="2" t="str"/>
      <x:c r="O297" s="2" t="str"/>
      <x:c r="P297" s="2" t="str"/>
      <x:c r="Q297" s="2" t="str"/>
      <x:c r="R297" s="2" t="str">
        <x:v>Not reported / unavailable</x:v>
      </x:c>
      <x:c r="T297" s="12"/>
      <x:c r="U297" s="12"/>
    </x:row>
    <x:row r="298" ht="24" customHeight="1">
      <x:c r="C298" s="2" t="str">
        <x:v>BAC</x:v>
      </x:c>
      <x:c r="D298" s="2" t="str">
        <x:v>FY2023</x:v>
      </x:c>
      <x:c r="E298" s="2" t="str">
        <x:v>common_equity_reported</x:v>
      </x:c>
      <x:c r="F298" s="11" t="str">
        <x:v>n.a.</x:v>
      </x:c>
      <x:c r="G298" s="2" t="str">
        <x:v>USDm</x:v>
      </x:c>
      <x:c r="H298" s="2" t="str">
        <x:v>2023-01-01</x:v>
      </x:c>
      <x:c r="I298" s="2" t="str">
        <x:v>2023-12-31</x:v>
      </x:c>
      <x:c r="J298" s="2" t="str">
        <x:v>Reported common shareholders equity</x:v>
      </x:c>
      <x:c r="K298" s="2" t="str"/>
      <x:c r="L298" s="2" t="str"/>
      <x:c r="M298" s="2" t="str"/>
      <x:c r="N298" s="2" t="str"/>
      <x:c r="O298" s="2" t="str"/>
      <x:c r="P298" s="2" t="str"/>
      <x:c r="Q298" s="2" t="str"/>
      <x:c r="R298" s="2" t="str">
        <x:v>Not reported / unavailable</x:v>
      </x:c>
      <x:c r="T298" s="12"/>
      <x:c r="U298" s="12"/>
    </x:row>
    <x:row r="299" ht="24" customHeight="1">
      <x:c r="C299" s="2" t="str">
        <x:v>BAC</x:v>
      </x:c>
      <x:c r="D299" s="2" t="str">
        <x:v>FY2023</x:v>
      </x:c>
      <x:c r="E299" s="2" t="str">
        <x:v>goodwill</x:v>
      </x:c>
      <x:c r="F299" s="11" t="n">
        <x:v>69021</x:v>
      </x:c>
      <x:c r="G299" s="2" t="str">
        <x:v>USD</x:v>
      </x:c>
      <x:c r="H299" s="2" t="str">
        <x:v>2023-01-01</x:v>
      </x:c>
      <x:c r="I299" s="2" t="str">
        <x:v>2023-12-31</x:v>
      </x:c>
      <x:c r="J299" s="2" t="str">
        <x:v>Goodwill</x:v>
      </x:c>
      <x:c r="K299" s="2" t="str">
        <x:v>us-gaap:Goodwill</x:v>
      </x:c>
      <x:c r="L299" s="2" t="str">
        <x:v>2025-02-25</x:v>
      </x:c>
      <x:c r="M299" s="2" t="str">
        <x:v>0000070858-25-000139</x:v>
      </x:c>
      <x:c r="N299" s="2" t="str">
        <x:v>https://www.sec.gov/Archives/edgar/data/70858/000007085825000139/bac-20241231.htm</x:v>
      </x:c>
      <x:c r="O299" s="2" t="str">
        <x:v>data/raw/filings/BAC_0000070858-25-000139_bac-20241231.htm</x:v>
      </x:c>
      <x:c r="P299" s="2" t="str">
        <x:v>f-3972</x:v>
      </x:c>
      <x:c r="Q299" s="2" t="str"/>
      <x:c r="R299" s="2" t="str">
        <x:v>Latest eligible comparative presentation at the information cutoff.</x:v>
      </x:c>
      <x:c r="T299" s="12"/>
      <x:c r="U299" s="12"/>
    </x:row>
    <x:row r="300" ht="24" customHeight="1">
      <x:c r="C300" s="2" t="str">
        <x:v>BAC</x:v>
      </x:c>
      <x:c r="D300" s="2" t="str">
        <x:v>FY2023</x:v>
      </x:c>
      <x:c r="E300" s="2" t="str">
        <x:v>intangibles</x:v>
      </x:c>
      <x:c r="F300" s="11" t="n">
        <x:v>2000</x:v>
      </x:c>
      <x:c r="G300" s="2" t="str">
        <x:v>USD</x:v>
      </x:c>
      <x:c r="H300" s="2" t="str">
        <x:v>2023-01-01</x:v>
      </x:c>
      <x:c r="I300" s="2" t="str">
        <x:v>2023-12-31</x:v>
      </x:c>
      <x:c r="J300" s="2" t="str">
        <x:v>Intangible Assets, Net (Excluding Goodwill)</x:v>
      </x:c>
      <x:c r="K300" s="2" t="str">
        <x:v>us-gaap:IntangibleAssetsNetExcludingGoodwill</x:v>
      </x:c>
      <x:c r="L300" s="2" t="str">
        <x:v>2025-02-25</x:v>
      </x:c>
      <x:c r="M300" s="2" t="str">
        <x:v>0000070858-25-000139</x:v>
      </x:c>
      <x:c r="N300" s="2" t="str">
        <x:v>https://www.sec.gov/Archives/edgar/data/70858/000007085825000139/bac-20241231.htm</x:v>
      </x:c>
      <x:c r="O300" s="2" t="str">
        <x:v>data/raw/filings/BAC_0000070858-25-000139_bac-20241231.htm</x:v>
      </x:c>
      <x:c r="P300" s="2" t="str">
        <x:v>f-3973</x:v>
      </x:c>
      <x:c r="Q300" s="2" t="str"/>
      <x:c r="R300" s="2" t="str">
        <x:v>Latest eligible comparative presentation at the information cutoff.</x:v>
      </x:c>
      <x:c r="T300" s="12"/>
      <x:c r="U300" s="12"/>
    </x:row>
    <x:row r="301" ht="24" customHeight="1">
      <x:c r="C301" s="2" t="str">
        <x:v>BAC</x:v>
      </x:c>
      <x:c r="D301" s="2" t="str">
        <x:v>FY2023</x:v>
      </x:c>
      <x:c r="E301" s="2" t="str">
        <x:v>intangibles_total</x:v>
      </x:c>
      <x:c r="F301" s="11" t="str">
        <x:v>n.a.</x:v>
      </x:c>
      <x:c r="G301" s="2" t="str">
        <x:v>USDm</x:v>
      </x:c>
      <x:c r="H301" s="2" t="str">
        <x:v>2023-01-01</x:v>
      </x:c>
      <x:c r="I301" s="2" t="str">
        <x:v>2023-12-31</x:v>
      </x:c>
      <x:c r="J301" s="2" t="str">
        <x:v>Reported goodwill and intangible assets combined</x:v>
      </x:c>
      <x:c r="K301" s="2" t="str"/>
      <x:c r="L301" s="2" t="str"/>
      <x:c r="M301" s="2" t="str"/>
      <x:c r="N301" s="2" t="str"/>
      <x:c r="O301" s="2" t="str"/>
      <x:c r="P301" s="2" t="str"/>
      <x:c r="Q301" s="2" t="str"/>
      <x:c r="R301" s="2" t="str">
        <x:v>Not reported / unavailable</x:v>
      </x:c>
      <x:c r="T301" s="12"/>
      <x:c r="U301" s="12"/>
    </x:row>
    <x:row r="302" ht="24" customHeight="1">
      <x:c r="C302" s="2" t="str">
        <x:v>BAC</x:v>
      </x:c>
      <x:c r="D302" s="2" t="str">
        <x:v>FY2023</x:v>
      </x:c>
      <x:c r="E302" s="2" t="str">
        <x:v>shares_end</x:v>
      </x:c>
      <x:c r="F302" s="11" t="n">
        <x:v>7895.457665</x:v>
      </x:c>
      <x:c r="G302" s="2" t="str">
        <x:v>shares</x:v>
      </x:c>
      <x:c r="H302" s="2" t="str">
        <x:v>2023-01-01</x:v>
      </x:c>
      <x:c r="I302" s="2" t="str">
        <x:v>2023-12-31</x:v>
      </x:c>
      <x:c r="J302" s="2" t="str">
        <x:v>Common Stock, Shares, Outstanding</x:v>
      </x:c>
      <x:c r="K302" s="2" t="str">
        <x:v>us-gaap:CommonStockSharesOutstanding</x:v>
      </x:c>
      <x:c r="L302" s="2" t="str">
        <x:v>2025-02-25</x:v>
      </x:c>
      <x:c r="M302" s="2" t="str">
        <x:v>0000070858-25-000139</x:v>
      </x:c>
      <x:c r="N302" s="2" t="str">
        <x:v>https://www.sec.gov/Archives/edgar/data/70858/000007085825000139/bac-20241231.htm</x:v>
      </x:c>
      <x:c r="O302" s="2" t="str">
        <x:v>data/raw/filings/BAC_0000070858-25-000139_bac-20241231.htm</x:v>
      </x:c>
      <x:c r="P302" s="2" t="str">
        <x:v>f-314</x:v>
      </x:c>
      <x:c r="Q302" s="2" t="str"/>
      <x:c r="R302" s="2" t="str">
        <x:v>Latest eligible comparative presentation at the information cutoff.</x:v>
      </x:c>
      <x:c r="T302" s="12"/>
      <x:c r="U302" s="12"/>
    </x:row>
    <x:row r="303" ht="24" customHeight="1">
      <x:c r="C303" s="2" t="str">
        <x:v>BAC</x:v>
      </x:c>
      <x:c r="D303" s="2" t="str">
        <x:v>FY2023</x:v>
      </x:c>
      <x:c r="E303" s="2" t="str">
        <x:v>shares_issued</x:v>
      </x:c>
      <x:c r="F303" s="11" t="n">
        <x:v>7895.457665</x:v>
      </x:c>
      <x:c r="G303" s="2" t="str">
        <x:v>shares</x:v>
      </x:c>
      <x:c r="H303" s="2" t="str">
        <x:v>2023-01-01</x:v>
      </x:c>
      <x:c r="I303" s="2" t="str">
        <x:v>2023-12-31</x:v>
      </x:c>
      <x:c r="J303" s="2" t="str">
        <x:v>Common Stock, Shares, Issued</x:v>
      </x:c>
      <x:c r="K303" s="2" t="str">
        <x:v>us-gaap:CommonStockSharesIssued</x:v>
      </x:c>
      <x:c r="L303" s="2" t="str">
        <x:v>2025-02-25</x:v>
      </x:c>
      <x:c r="M303" s="2" t="str">
        <x:v>0000070858-25-000139</x:v>
      </x:c>
      <x:c r="N303" s="2" t="str">
        <x:v>https://www.sec.gov/Archives/edgar/data/70858/000007085825000139/bac-20241231.htm</x:v>
      </x:c>
      <x:c r="O303" s="2" t="str">
        <x:v>data/raw/filings/BAC_0000070858-25-000139_bac-20241231.htm</x:v>
      </x:c>
      <x:c r="P303" s="2" t="str"/>
      <x:c r="Q303" s="2" t="str"/>
      <x:c r="R303" s="2" t="str">
        <x:v>Latest eligible comparative presentation at the information cutoff.</x:v>
      </x:c>
      <x:c r="T303" s="12"/>
      <x:c r="U303" s="12"/>
    </x:row>
    <x:row r="304" ht="24" customHeight="1">
      <x:c r="C304" s="2" t="str">
        <x:v>BAC</x:v>
      </x:c>
      <x:c r="D304" s="2" t="str">
        <x:v>FY2023</x:v>
      </x:c>
      <x:c r="E304" s="2" t="str">
        <x:v>shares_treasury</x:v>
      </x:c>
      <x:c r="F304" s="11" t="str">
        <x:v>n.a.</x:v>
      </x:c>
      <x:c r="G304" s="2" t="str">
        <x:v>million</x:v>
      </x:c>
      <x:c r="H304" s="2" t="str">
        <x:v>2023-01-01</x:v>
      </x:c>
      <x:c r="I304" s="2" t="str">
        <x:v>2023-12-31</x:v>
      </x:c>
      <x:c r="J304" s="2" t="str">
        <x:v>Shares Treasury</x:v>
      </x:c>
      <x:c r="K304" s="2" t="str"/>
      <x:c r="L304" s="2" t="str"/>
      <x:c r="M304" s="2" t="str"/>
      <x:c r="N304" s="2" t="str"/>
      <x:c r="O304" s="2" t="str"/>
      <x:c r="P304" s="2" t="str"/>
      <x:c r="Q304" s="2" t="str"/>
      <x:c r="R304" s="2" t="str">
        <x:v>Not reported / unavailable</x:v>
      </x:c>
      <x:c r="T304" s="12"/>
      <x:c r="U304" s="12"/>
    </x:row>
    <x:row r="305" ht="24" customHeight="1">
      <x:c r="C305" s="2" t="str">
        <x:v>BAC</x:v>
      </x:c>
      <x:c r="D305" s="2" t="str">
        <x:v>FY2023</x:v>
      </x:c>
      <x:c r="E305" s="2" t="str">
        <x:v>deposits</x:v>
      </x:c>
      <x:c r="F305" s="11" t="n">
        <x:v>1923827</x:v>
      </x:c>
      <x:c r="G305" s="2" t="str">
        <x:v>USD</x:v>
      </x:c>
      <x:c r="H305" s="2" t="str">
        <x:v>2023-01-01</x:v>
      </x:c>
      <x:c r="I305" s="2" t="str">
        <x:v>2023-12-31</x:v>
      </x:c>
      <x:c r="J305" s="2" t="str">
        <x:v>Deposits</x:v>
      </x:c>
      <x:c r="K305" s="2" t="str">
        <x:v>us-gaap:Deposits</x:v>
      </x:c>
      <x:c r="L305" s="2" t="str">
        <x:v>2025-02-25</x:v>
      </x:c>
      <x:c r="M305" s="2" t="str">
        <x:v>0000070858-25-000139</x:v>
      </x:c>
      <x:c r="N305" s="2" t="str">
        <x:v>https://www.sec.gov/Archives/edgar/data/70858/000007085825000139/bac-20241231.htm</x:v>
      </x:c>
      <x:c r="O305" s="2" t="str">
        <x:v>data/raw/filings/BAC_0000070858-25-000139_bac-20241231.htm</x:v>
      </x:c>
      <x:c r="P305" s="2" t="str">
        <x:v>f-271</x:v>
      </x:c>
      <x:c r="Q305" s="2" t="str"/>
      <x:c r="R305" s="2" t="str">
        <x:v>Latest eligible comparative presentation at the information cutoff.</x:v>
      </x:c>
      <x:c r="T305" s="12"/>
      <x:c r="U305" s="12"/>
    </x:row>
    <x:row r="306" ht="24" customHeight="1">
      <x:c r="C306" s="2" t="str">
        <x:v>BAC</x:v>
      </x:c>
      <x:c r="D306" s="2" t="str">
        <x:v>FY2023</x:v>
      </x:c>
      <x:c r="E306" s="2" t="str">
        <x:v>loans_gross</x:v>
      </x:c>
      <x:c r="F306" s="11" t="n">
        <x:v>1053732</x:v>
      </x:c>
      <x:c r="G306" s="2" t="str">
        <x:v>USD</x:v>
      </x:c>
      <x:c r="H306" s="2" t="str">
        <x:v>2023-01-01</x:v>
      </x:c>
      <x:c r="I306" s="2" t="str">
        <x:v>2023-12-31</x:v>
      </x:c>
      <x:c r="J306" s="2" t="str">
        <x:v>Gross loans and leases selected definition</x:v>
      </x:c>
      <x:c r="K306" s="2" t="str">
        <x:v>us-gaap:FinancingReceivableExcludingAccruedInterestBeforeAllowanceForCreditLoss</x:v>
      </x:c>
      <x:c r="L306" s="2" t="str">
        <x:v>2025-02-25</x:v>
      </x:c>
      <x:c r="M306" s="2" t="str">
        <x:v>0000070858-25-000139</x:v>
      </x:c>
      <x:c r="N306" s="2" t="str">
        <x:v>https://www.sec.gov/Archives/edgar/data/70858/000007085825000139/bac-20241231.htm</x:v>
      </x:c>
      <x:c r="O306" s="2" t="str">
        <x:v>data/raw/filings/BAC_0000070858-25-000139_bac-20241231.htm</x:v>
      </x:c>
      <x:c r="P306" s="2" t="str">
        <x:v>f-2276</x:v>
      </x:c>
      <x:c r="Q306" s="2" t="str"/>
      <x:c r="R306" s="2" t="str">
        <x:v>Latest eligible comparative presentation at the information cutoff.</x:v>
      </x:c>
      <x:c r="T306" s="12"/>
      <x:c r="U306" s="12"/>
    </x:row>
    <x:row r="307" ht="24" customHeight="1">
      <x:c r="C307" s="2" t="str">
        <x:v>BAC</x:v>
      </x:c>
      <x:c r="D307" s="2" t="str">
        <x:v>FY2023</x:v>
      </x:c>
      <x:c r="E307" s="2" t="str">
        <x:v>loans_net</x:v>
      </x:c>
      <x:c r="F307" s="11" t="n">
        <x:v>1040390</x:v>
      </x:c>
      <x:c r="G307" s="2" t="str">
        <x:v>USD</x:v>
      </x:c>
      <x:c r="H307" s="2" t="str">
        <x:v>2023-01-01</x:v>
      </x:c>
      <x:c r="I307" s="2" t="str">
        <x:v>2023-12-31</x:v>
      </x:c>
      <x:c r="J307" s="2" t="str">
        <x:v>Net loans after allowance selected definition</x:v>
      </x:c>
      <x:c r="K307" s="2" t="str">
        <x:v>us-gaap:FinancingReceivableExcludingAccruedInterestAfterAllowanceForCreditLoss</x:v>
      </x:c>
      <x:c r="L307" s="2" t="str">
        <x:v>2025-02-25</x:v>
      </x:c>
      <x:c r="M307" s="2" t="str">
        <x:v>0000070858-25-000139</x:v>
      </x:c>
      <x:c r="N307" s="2" t="str">
        <x:v>https://www.sec.gov/Archives/edgar/data/70858/000007085825000139/bac-20241231.htm</x:v>
      </x:c>
      <x:c r="O307" s="2" t="str">
        <x:v>data/raw/filings/BAC_0000070858-25-000139_bac-20241231.htm</x:v>
      </x:c>
      <x:c r="P307" s="2" t="str">
        <x:v>f-243</x:v>
      </x:c>
      <x:c r="Q307" s="2" t="str"/>
      <x:c r="R307" s="2" t="str">
        <x:v>Latest eligible comparative presentation at the information cutoff.</x:v>
      </x:c>
      <x:c r="T307" s="12"/>
      <x:c r="U307" s="12"/>
    </x:row>
    <x:row r="308" ht="24" customHeight="1">
      <x:c r="C308" s="2" t="str">
        <x:v>BAC</x:v>
      </x:c>
      <x:c r="D308" s="2" t="str">
        <x:v>FY2023</x:v>
      </x:c>
      <x:c r="E308" s="2" t="str">
        <x:v>allowance</x:v>
      </x:c>
      <x:c r="F308" s="11" t="n">
        <x:v>13342</x:v>
      </x:c>
      <x:c r="G308" s="2" t="str">
        <x:v>USD</x:v>
      </x:c>
      <x:c r="H308" s="2" t="str">
        <x:v>2023-01-01</x:v>
      </x:c>
      <x:c r="I308" s="2" t="str">
        <x:v>2023-12-31</x:v>
      </x:c>
      <x:c r="J308" s="2" t="str">
        <x:v>Loan allowance for credit losses</x:v>
      </x:c>
      <x:c r="K308" s="2" t="str">
        <x:v>us-gaap:FinancingReceivableAllowanceForCreditLossExcludingAccruedInterest</x:v>
      </x:c>
      <x:c r="L308" s="2" t="str">
        <x:v>2026-02-25</x:v>
      </x:c>
      <x:c r="M308" s="2" t="str">
        <x:v>0000070858-26-000157</x:v>
      </x:c>
      <x:c r="N308" s="2" t="str">
        <x:v>https://www.sec.gov/Archives/edgar/data/70858/000007085826000157/bac-20251231.htm</x:v>
      </x:c>
      <x:c r="O308" s="2" t="str">
        <x:v>data/raw/filings/BAC_0000070858-26-000157_bac-20251231.htm</x:v>
      </x:c>
      <x:c r="P308" s="2" t="str">
        <x:v>f-3493</x:v>
      </x:c>
      <x:c r="Q308" s="2" t="str"/>
      <x:c r="R308" s="2" t="str">
        <x:v>Latest eligible comparative presentation at the information cutoff.</x:v>
      </x:c>
      <x:c r="T308" s="12"/>
      <x:c r="U308" s="12"/>
    </x:row>
    <x:row r="309" ht="24" customHeight="1">
      <x:c r="C309" s="2" t="str">
        <x:v>BAC</x:v>
      </x:c>
      <x:c r="D309" s="2" t="str">
        <x:v>FY2023</x:v>
      </x:c>
      <x:c r="E309" s="2" t="str">
        <x:v>nonaccrual</x:v>
      </x:c>
      <x:c r="F309" s="11" t="str">
        <x:v>n.a.</x:v>
      </x:c>
      <x:c r="G309" s="2" t="str">
        <x:v>USDm</x:v>
      </x:c>
      <x:c r="H309" s="2" t="str">
        <x:v>2023-01-01</x:v>
      </x:c>
      <x:c r="I309" s="2" t="str">
        <x:v>2023-12-31</x:v>
      </x:c>
      <x:c r="J309" s="2" t="str">
        <x:v>Nonaccrual</x:v>
      </x:c>
      <x:c r="K309" s="2" t="str"/>
      <x:c r="L309" s="2" t="str"/>
      <x:c r="M309" s="2" t="str"/>
      <x:c r="N309" s="2" t="str"/>
      <x:c r="O309" s="2" t="str"/>
      <x:c r="P309" s="2" t="str"/>
      <x:c r="Q309" s="2" t="str"/>
      <x:c r="R309" s="2" t="str">
        <x:v>Not reported / unavailable</x:v>
      </x:c>
      <x:c r="T309" s="12"/>
      <x:c r="U309" s="12"/>
    </x:row>
    <x:row r="310" ht="24" customHeight="1">
      <x:c r="C310" s="2" t="str">
        <x:v>BAC</x:v>
      </x:c>
      <x:c r="D310" s="2" t="str">
        <x:v>FY2023</x:v>
      </x:c>
      <x:c r="E310" s="2" t="str">
        <x:v>cash</x:v>
      </x:c>
      <x:c r="F310" s="11" t="str">
        <x:v>n.a.</x:v>
      </x:c>
      <x:c r="G310" s="2" t="str">
        <x:v>USDm</x:v>
      </x:c>
      <x:c r="H310" s="2" t="str">
        <x:v>2023-01-01</x:v>
      </x:c>
      <x:c r="I310" s="2" t="str">
        <x:v>2023-12-31</x:v>
      </x:c>
      <x:c r="J310" s="2" t="str">
        <x:v>Cash</x:v>
      </x:c>
      <x:c r="K310" s="2" t="str"/>
      <x:c r="L310" s="2" t="str"/>
      <x:c r="M310" s="2" t="str"/>
      <x:c r="N310" s="2" t="str"/>
      <x:c r="O310" s="2" t="str"/>
      <x:c r="P310" s="2" t="str"/>
      <x:c r="Q310" s="2" t="str"/>
      <x:c r="R310" s="2" t="str">
        <x:v>Not reported / unavailable</x:v>
      </x:c>
      <x:c r="T310" s="12"/>
      <x:c r="U310" s="12"/>
    </x:row>
    <x:row r="311" ht="24" customHeight="1">
      <x:c r="C311" s="2" t="str">
        <x:v>BAC</x:v>
      </x:c>
      <x:c r="D311" s="2" t="str">
        <x:v>FY2023</x:v>
      </x:c>
      <x:c r="E311" s="2" t="str">
        <x:v>aoci</x:v>
      </x:c>
      <x:c r="F311" s="11" t="n">
        <x:v>-17788</x:v>
      </x:c>
      <x:c r="G311" s="2" t="str">
        <x:v>USD</x:v>
      </x:c>
      <x:c r="H311" s="2" t="str">
        <x:v>2023-01-01</x:v>
      </x:c>
      <x:c r="I311" s="2" t="str">
        <x:v>2023-12-31</x:v>
      </x:c>
      <x:c r="J311" s="2" t="str">
        <x:v>Accumulated Other Comprehensive Income (Loss), Net of Tax</x:v>
      </x:c>
      <x:c r="K311" s="2" t="str">
        <x:v>us-gaap:AccumulatedOtherComprehensiveIncomeLossNetOfTax</x:v>
      </x:c>
      <x:c r="L311" s="2" t="str">
        <x:v>2025-02-25</x:v>
      </x:c>
      <x:c r="M311" s="2" t="str">
        <x:v>0000070858-25-000139</x:v>
      </x:c>
      <x:c r="N311" s="2" t="str">
        <x:v>https://www.sec.gov/Archives/edgar/data/70858/000007085825000139/bac-20241231.htm</x:v>
      </x:c>
      <x:c r="O311" s="2" t="str">
        <x:v>data/raw/filings/BAC_0000070858-25-000139_bac-20241231.htm</x:v>
      </x:c>
      <x:c r="P311" s="2" t="str">
        <x:v>f-321</x:v>
      </x:c>
      <x:c r="Q311" s="2" t="str"/>
      <x:c r="R311" s="2" t="str">
        <x:v>Latest eligible comparative presentation at the information cutoff.</x:v>
      </x:c>
      <x:c r="T311" s="12"/>
      <x:c r="U311" s="12"/>
    </x:row>
    <x:row r="312" ht="24" customHeight="1">
      <x:c r="C312" s="2" t="str">
        <x:v>BAC</x:v>
      </x:c>
      <x:c r="D312" s="2" t="str">
        <x:v>FY2023</x:v>
      </x:c>
      <x:c r="E312" s="2" t="str">
        <x:v>nii</x:v>
      </x:c>
      <x:c r="F312" s="11" t="n">
        <x:v>56931</x:v>
      </x:c>
      <x:c r="G312" s="2" t="str">
        <x:v>USD</x:v>
      </x:c>
      <x:c r="H312" s="2" t="str">
        <x:v>2023-01-01</x:v>
      </x:c>
      <x:c r="I312" s="2" t="str">
        <x:v>2023-12-31</x:v>
      </x:c>
      <x:c r="J312" s="2" t="str">
        <x:v>Interest Income (Expense), Net</x:v>
      </x:c>
      <x:c r="K312" s="2" t="str">
        <x:v>us-gaap:InterestIncomeExpenseNet</x:v>
      </x:c>
      <x:c r="L312" s="2" t="str">
        <x:v>2026-02-25</x:v>
      </x:c>
      <x:c r="M312" s="2" t="str">
        <x:v>0000070858-26-000157</x:v>
      </x:c>
      <x:c r="N312" s="2" t="str">
        <x:v>https://www.sec.gov/Archives/edgar/data/70858/000007085826000157/bac-20251231.htm</x:v>
      </x:c>
      <x:c r="O312" s="2" t="str">
        <x:v>data/raw/filings/BAC_0000070858-26-000157_bac-20251231.htm</x:v>
      </x:c>
      <x:c r="P312" s="2" t="str">
        <x:v>f-667</x:v>
      </x:c>
      <x:c r="Q312" s="2" t="str"/>
      <x:c r="R312" s="2" t="str">
        <x:v>Latest eligible comparative presentation at the information cutoff.</x:v>
      </x:c>
      <x:c r="T312" s="12"/>
      <x:c r="U312" s="12"/>
    </x:row>
    <x:row r="313" ht="24" customHeight="1">
      <x:c r="C313" s="2" t="str">
        <x:v>BAC</x:v>
      </x:c>
      <x:c r="D313" s="2" t="str">
        <x:v>FY2023</x:v>
      </x:c>
      <x:c r="E313" s="2" t="str">
        <x:v>noninterest_income</x:v>
      </x:c>
      <x:c r="F313" s="11" t="n">
        <x:v>45838</x:v>
      </x:c>
      <x:c r="G313" s="2" t="str">
        <x:v>USD</x:v>
      </x:c>
      <x:c r="H313" s="2" t="str">
        <x:v>2023-01-01</x:v>
      </x:c>
      <x:c r="I313" s="2" t="str">
        <x:v>2023-12-31</x:v>
      </x:c>
      <x:c r="J313" s="2" t="str">
        <x:v>Noninterest Income</x:v>
      </x:c>
      <x:c r="K313" s="2" t="str">
        <x:v>us-gaap:NoninterestIncome</x:v>
      </x:c>
      <x:c r="L313" s="2" t="str">
        <x:v>2026-02-25</x:v>
      </x:c>
      <x:c r="M313" s="2" t="str">
        <x:v>0000070858-26-000157</x:v>
      </x:c>
      <x:c r="N313" s="2" t="str">
        <x:v>https://www.sec.gov/Archives/edgar/data/70858/000007085826000157/bac-20251231.htm</x:v>
      </x:c>
      <x:c r="O313" s="2" t="str">
        <x:v>data/raw/filings/BAC_0000070858-26-000157_bac-20251231.htm</x:v>
      </x:c>
      <x:c r="P313" s="2" t="str">
        <x:v>f-7876</x:v>
      </x:c>
      <x:c r="Q313" s="2" t="str"/>
      <x:c r="R313" s="2" t="str">
        <x:v>Latest eligible comparative presentation at the information cutoff.</x:v>
      </x:c>
      <x:c r="T313" s="12"/>
      <x:c r="U313" s="12"/>
    </x:row>
    <x:row r="314" ht="24" customHeight="1">
      <x:c r="C314" s="2" t="str">
        <x:v>BAC</x:v>
      </x:c>
      <x:c r="D314" s="2" t="str">
        <x:v>FY2023</x:v>
      </x:c>
      <x:c r="E314" s="2" t="str">
        <x:v>revenue_reported</x:v>
      </x:c>
      <x:c r="F314" s="11" t="n">
        <x:v>102769</x:v>
      </x:c>
      <x:c r="G314" s="2" t="str">
        <x:v>USD</x:v>
      </x:c>
      <x:c r="H314" s="2" t="str">
        <x:v>2023-01-01</x:v>
      </x:c>
      <x:c r="I314" s="2" t="str">
        <x:v>2023-12-31</x:v>
      </x:c>
      <x:c r="J314" s="2" t="str">
        <x:v>Revenues</x:v>
      </x:c>
      <x:c r="K314" s="2" t="str">
        <x:v>us-gaap:Revenues</x:v>
      </x:c>
      <x:c r="L314" s="2" t="str">
        <x:v>2026-02-25</x:v>
      </x:c>
      <x:c r="M314" s="2" t="str">
        <x:v>0000070858-26-000157</x:v>
      </x:c>
      <x:c r="N314" s="2" t="str">
        <x:v>https://www.sec.gov/Archives/edgar/data/70858/000007085826000157/bac-20251231.htm</x:v>
      </x:c>
      <x:c r="O314" s="2" t="str">
        <x:v>data/raw/filings/BAC_0000070858-26-000157_bac-20251231.htm</x:v>
      </x:c>
      <x:c r="P314" s="2" t="str">
        <x:v>f-8250</x:v>
      </x:c>
      <x:c r="Q314" s="2" t="str"/>
      <x:c r="R314" s="2" t="str">
        <x:v>Latest eligible comparative presentation at the information cutoff.</x:v>
      </x:c>
      <x:c r="T314" s="12"/>
      <x:c r="U314" s="12"/>
    </x:row>
    <x:row r="315" ht="24" customHeight="1">
      <x:c r="C315" s="2" t="str">
        <x:v>BAC</x:v>
      </x:c>
      <x:c r="D315" s="2" t="str">
        <x:v>FY2023</x:v>
      </x:c>
      <x:c r="E315" s="2" t="str">
        <x:v>opex</x:v>
      </x:c>
      <x:c r="F315" s="11" t="n">
        <x:v>65845</x:v>
      </x:c>
      <x:c r="G315" s="2" t="str">
        <x:v>USD</x:v>
      </x:c>
      <x:c r="H315" s="2" t="str">
        <x:v>2023-01-01</x:v>
      </x:c>
      <x:c r="I315" s="2" t="str">
        <x:v>2023-12-31</x:v>
      </x:c>
      <x:c r="J315" s="2" t="str">
        <x:v>Noninterest Expense</x:v>
      </x:c>
      <x:c r="K315" s="2" t="str">
        <x:v>us-gaap:NoninterestExpense</x:v>
      </x:c>
      <x:c r="L315" s="2" t="str">
        <x:v>2026-02-25</x:v>
      </x:c>
      <x:c r="M315" s="2" t="str">
        <x:v>0000070858-26-000157</x:v>
      </x:c>
      <x:c r="N315" s="2" t="str">
        <x:v>https://www.sec.gov/Archives/edgar/data/70858/000007085826000157/bac-20251231.htm</x:v>
      </x:c>
      <x:c r="O315" s="2" t="str">
        <x:v>data/raw/filings/BAC_0000070858-26-000157_bac-20251231.htm</x:v>
      </x:c>
      <x:c r="P315" s="2" t="str">
        <x:v>f-7573</x:v>
      </x:c>
      <x:c r="Q315" s="2" t="str"/>
      <x:c r="R315" s="2" t="str">
        <x:v>Latest eligible comparative presentation at the information cutoff.</x:v>
      </x:c>
      <x:c r="T315" s="12"/>
      <x:c r="U315" s="12"/>
    </x:row>
    <x:row r="316" ht="24" customHeight="1">
      <x:c r="C316" s="2" t="str">
        <x:v>BAC</x:v>
      </x:c>
      <x:c r="D316" s="2" t="str">
        <x:v>FY2023</x:v>
      </x:c>
      <x:c r="E316" s="2" t="str">
        <x:v>provision</x:v>
      </x:c>
      <x:c r="F316" s="11" t="str">
        <x:v>n.a.</x:v>
      </x:c>
      <x:c r="G316" s="2" t="str">
        <x:v>USDm</x:v>
      </x:c>
      <x:c r="H316" s="2" t="str">
        <x:v>2023-01-01</x:v>
      </x:c>
      <x:c r="I316" s="2" t="str">
        <x:v>2023-12-31</x:v>
      </x:c>
      <x:c r="J316" s="2" t="str">
        <x:v>Provision for credit losses</x:v>
      </x:c>
      <x:c r="K316" s="2" t="str"/>
      <x:c r="L316" s="2" t="str"/>
      <x:c r="M316" s="2" t="str"/>
      <x:c r="N316" s="2" t="str"/>
      <x:c r="O316" s="2" t="str"/>
      <x:c r="P316" s="2" t="str"/>
      <x:c r="Q316" s="2" t="str"/>
      <x:c r="R316" s="2" t="str">
        <x:v>Not reported / unavailable</x:v>
      </x:c>
      <x:c r="T316" s="12"/>
      <x:c r="U316" s="12"/>
    </x:row>
    <x:row r="317" ht="24" customHeight="1">
      <x:c r="C317" s="2" t="str">
        <x:v>BAC</x:v>
      </x:c>
      <x:c r="D317" s="2" t="str">
        <x:v>FY2023</x:v>
      </x:c>
      <x:c r="E317" s="2" t="str">
        <x:v>pretax</x:v>
      </x:c>
      <x:c r="F317" s="11" t="n">
        <x:v>32530</x:v>
      </x:c>
      <x:c r="G317" s="2" t="str">
        <x:v>USD</x:v>
      </x:c>
      <x:c r="H317" s="2" t="str">
        <x:v>2023-01-01</x:v>
      </x:c>
      <x:c r="I317" s="2" t="str">
        <x:v>2023-12-31</x:v>
      </x:c>
      <x:c r="J317" s="2" t="str">
        <x:v>Income (Loss) from Continuing Operations before Income Taxes, Noncontrolling Interest</x:v>
      </x:c>
      <x:c r="K317" s="2" t="str">
        <x:v>us-gaap:IncomeLossFromContinuingOperationsBeforeIncomeTaxesExtraordinaryItemsNoncontrollingInterest</x:v>
      </x:c>
      <x:c r="L317" s="2" t="str">
        <x:v>2026-02-25</x:v>
      </x:c>
      <x:c r="M317" s="2" t="str">
        <x:v>0000070858-26-000157</x:v>
      </x:c>
      <x:c r="N317" s="2" t="str">
        <x:v>https://www.sec.gov/Archives/edgar/data/70858/000007085826000157/bac-20251231.htm</x:v>
      </x:c>
      <x:c r="O317" s="2" t="str">
        <x:v>data/raw/filings/BAC_0000070858-26-000157_bac-20251231.htm</x:v>
      </x:c>
      <x:c r="P317" s="2" t="str">
        <x:v>f-8251</x:v>
      </x:c>
      <x:c r="Q317" s="2" t="str"/>
      <x:c r="R317" s="2" t="str">
        <x:v>Latest eligible comparative presentation at the information cutoff.</x:v>
      </x:c>
      <x:c r="T317" s="12"/>
      <x:c r="U317" s="12"/>
    </x:row>
    <x:row r="318" ht="24" customHeight="1">
      <x:c r="C318" s="2" t="str">
        <x:v>BAC</x:v>
      </x:c>
      <x:c r="D318" s="2" t="str">
        <x:v>FY2023</x:v>
      </x:c>
      <x:c r="E318" s="2" t="str">
        <x:v>tax</x:v>
      </x:c>
      <x:c r="F318" s="11" t="n">
        <x:v>6225</x:v>
      </x:c>
      <x:c r="G318" s="2" t="str">
        <x:v>USD</x:v>
      </x:c>
      <x:c r="H318" s="2" t="str">
        <x:v>2023-01-01</x:v>
      </x:c>
      <x:c r="I318" s="2" t="str">
        <x:v>2023-12-31</x:v>
      </x:c>
      <x:c r="J318" s="2" t="str">
        <x:v>Income Tax Expense (Benefit)</x:v>
      </x:c>
      <x:c r="K318" s="2" t="str">
        <x:v>us-gaap:IncomeTaxExpenseBenefit</x:v>
      </x:c>
      <x:c r="L318" s="2" t="str">
        <x:v>2026-02-25</x:v>
      </x:c>
      <x:c r="M318" s="2" t="str">
        <x:v>0000070858-26-000157</x:v>
      </x:c>
      <x:c r="N318" s="2" t="str">
        <x:v>https://www.sec.gov/Archives/edgar/data/70858/000007085826000157/bac-20251231.htm</x:v>
      </x:c>
      <x:c r="O318" s="2" t="str">
        <x:v>data/raw/filings/BAC_0000070858-26-000157_bac-20251231.htm</x:v>
      </x:c>
      <x:c r="P318" s="2" t="str">
        <x:v>f-5893</x:v>
      </x:c>
      <x:c r="Q318" s="2" t="str"/>
      <x:c r="R318" s="2" t="str">
        <x:v>Latest eligible comparative presentation at the information cutoff.</x:v>
      </x:c>
      <x:c r="T318" s="12"/>
      <x:c r="U318" s="12"/>
    </x:row>
    <x:row r="319" ht="24" customHeight="1">
      <x:c r="C319" s="2" t="str">
        <x:v>BAC</x:v>
      </x:c>
      <x:c r="D319" s="2" t="str">
        <x:v>FY2023</x:v>
      </x:c>
      <x:c r="E319" s="2" t="str">
        <x:v>net_income</x:v>
      </x:c>
      <x:c r="F319" s="11" t="n">
        <x:v>26305</x:v>
      </x:c>
      <x:c r="G319" s="2" t="str">
        <x:v>USD</x:v>
      </x:c>
      <x:c r="H319" s="2" t="str">
        <x:v>2023-01-01</x:v>
      </x:c>
      <x:c r="I319" s="2" t="str">
        <x:v>2023-12-31</x:v>
      </x:c>
      <x:c r="J319" s="2" t="str">
        <x:v>Net Income (Loss) Attributable to Parent</x:v>
      </x:c>
      <x:c r="K319" s="2" t="str">
        <x:v>us-gaap:NetIncomeLoss</x:v>
      </x:c>
      <x:c r="L319" s="2" t="str">
        <x:v>2026-02-25</x:v>
      </x:c>
      <x:c r="M319" s="2" t="str">
        <x:v>0000070858-26-000157</x:v>
      </x:c>
      <x:c r="N319" s="2" t="str">
        <x:v>https://www.sec.gov/Archives/edgar/data/70858/000007085826000157/bac-20251231.htm</x:v>
      </x:c>
      <x:c r="O319" s="2" t="str">
        <x:v>data/raw/filings/BAC_0000070858-26-000157_bac-20251231.htm</x:v>
      </x:c>
      <x:c r="P319" s="2" t="str">
        <x:v>f-8252</x:v>
      </x:c>
      <x:c r="Q319" s="2" t="str"/>
      <x:c r="R319" s="2" t="str">
        <x:v>Latest eligible comparative presentation at the information cutoff.</x:v>
      </x:c>
      <x:c r="T319" s="12"/>
      <x:c r="U319" s="12"/>
    </x:row>
    <x:row r="320" ht="24" customHeight="1">
      <x:c r="C320" s="2" t="str">
        <x:v>BAC</x:v>
      </x:c>
      <x:c r="D320" s="2" t="str">
        <x:v>FY2023</x:v>
      </x:c>
      <x:c r="E320" s="2" t="str">
        <x:v>common_income</x:v>
      </x:c>
      <x:c r="F320" s="11" t="n">
        <x:v>24656</x:v>
      </x:c>
      <x:c r="G320" s="2" t="str">
        <x:v>USD</x:v>
      </x:c>
      <x:c r="H320" s="2" t="str">
        <x:v>2023-01-01</x:v>
      </x:c>
      <x:c r="I320" s="2" t="str">
        <x:v>2023-12-31</x:v>
      </x:c>
      <x:c r="J320" s="2" t="str">
        <x:v>Net Income (Loss) Available to Common Stockholders, Basic</x:v>
      </x:c>
      <x:c r="K320" s="2" t="str">
        <x:v>us-gaap:NetIncomeLossAvailableToCommonStockholdersBasic</x:v>
      </x:c>
      <x:c r="L320" s="2" t="str">
        <x:v>2026-02-25</x:v>
      </x:c>
      <x:c r="M320" s="2" t="str">
        <x:v>0000070858-26-000157</x:v>
      </x:c>
      <x:c r="N320" s="2" t="str">
        <x:v>https://www.sec.gov/Archives/edgar/data/70858/000007085826000157/bac-20251231.htm</x:v>
      </x:c>
      <x:c r="O320" s="2" t="str">
        <x:v>data/raw/filings/BAC_0000070858-26-000157_bac-20251231.htm</x:v>
      </x:c>
      <x:c r="P320" s="2" t="str">
        <x:v>f-5008</x:v>
      </x:c>
      <x:c r="Q320" s="2" t="str"/>
      <x:c r="R320" s="2" t="str">
        <x:v>Latest eligible comparative presentation at the information cutoff.</x:v>
      </x:c>
      <x:c r="T320" s="12"/>
      <x:c r="U320" s="12"/>
    </x:row>
    <x:row r="321" ht="24" customHeight="1">
      <x:c r="C321" s="2" t="str">
        <x:v>BAC</x:v>
      </x:c>
      <x:c r="D321" s="2" t="str">
        <x:v>FY2023</x:v>
      </x:c>
      <x:c r="E321" s="2" t="str">
        <x:v>preferred_div</x:v>
      </x:c>
      <x:c r="F321" s="11" t="n">
        <x:v>1649</x:v>
      </x:c>
      <x:c r="G321" s="2" t="str">
        <x:v>USD</x:v>
      </x:c>
      <x:c r="H321" s="2" t="str">
        <x:v>2023-01-01</x:v>
      </x:c>
      <x:c r="I321" s="2" t="str">
        <x:v>2023-12-31</x:v>
      </x:c>
      <x:c r="J321" s="2" t="str">
        <x:v>Preferred Stock Dividends and Other Adjustments</x:v>
      </x:c>
      <x:c r="K321" s="2" t="str">
        <x:v>us-gaap:PreferredStockDividendsAndOtherAdjustments</x:v>
      </x:c>
      <x:c r="L321" s="2" t="str">
        <x:v>2026-02-25</x:v>
      </x:c>
      <x:c r="M321" s="2" t="str">
        <x:v>0000070858-26-000157</x:v>
      </x:c>
      <x:c r="N321" s="2" t="str">
        <x:v>https://www.sec.gov/Archives/edgar/data/70858/000007085826000157/bac-20251231.htm</x:v>
      </x:c>
      <x:c r="O321" s="2" t="str">
        <x:v>data/raw/filings/BAC_0000070858-26-000157_bac-20251231.htm</x:v>
      </x:c>
      <x:c r="P321" s="2" t="str">
        <x:v>f-4996</x:v>
      </x:c>
      <x:c r="Q321" s="2" t="str"/>
      <x:c r="R321" s="2" t="str">
        <x:v>Latest eligible comparative presentation at the information cutoff.</x:v>
      </x:c>
      <x:c r="T321" s="12"/>
      <x:c r="U321" s="12"/>
    </x:row>
    <x:row r="322" ht="24" customHeight="1">
      <x:c r="C322" s="2" t="str">
        <x:v>BAC</x:v>
      </x:c>
      <x:c r="D322" s="2" t="str">
        <x:v>FY2023</x:v>
      </x:c>
      <x:c r="E322" s="2" t="str">
        <x:v>eps</x:v>
      </x:c>
      <x:c r="F322" s="11" t="n">
        <x:v>3.05</x:v>
      </x:c>
      <x:c r="G322" s="2" t="str">
        <x:v>USD/shares</x:v>
      </x:c>
      <x:c r="H322" s="2" t="str">
        <x:v>2023-01-01</x:v>
      </x:c>
      <x:c r="I322" s="2" t="str">
        <x:v>2023-12-31</x:v>
      </x:c>
      <x:c r="J322" s="2" t="str">
        <x:v>Earnings Per Share, Diluted</x:v>
      </x:c>
      <x:c r="K322" s="2" t="str">
        <x:v>us-gaap:EarningsPerShareDiluted</x:v>
      </x:c>
      <x:c r="L322" s="2" t="str">
        <x:v>2026-02-25</x:v>
      </x:c>
      <x:c r="M322" s="2" t="str">
        <x:v>0000070858-26-000157</x:v>
      </x:c>
      <x:c r="N322" s="2" t="str">
        <x:v>https://www.sec.gov/Archives/edgar/data/70858/000007085826000157/bac-20251231.htm</x:v>
      </x:c>
      <x:c r="O322" s="2" t="str">
        <x:v>data/raw/filings/BAC_0000070858-26-000157_bac-20251231.htm</x:v>
      </x:c>
      <x:c r="P322" s="2" t="str">
        <x:v>f-5026</x:v>
      </x:c>
      <x:c r="Q322" s="2" t="str"/>
      <x:c r="R322" s="2" t="str">
        <x:v>Latest eligible comparative presentation at the information cutoff.</x:v>
      </x:c>
      <x:c r="T322" s="12"/>
      <x:c r="U322" s="12"/>
    </x:row>
    <x:row r="323" ht="24" customHeight="1">
      <x:c r="C323" s="2" t="str">
        <x:v>BAC</x:v>
      </x:c>
      <x:c r="D323" s="2" t="str">
        <x:v>FY2023</x:v>
      </x:c>
      <x:c r="E323" s="2" t="str">
        <x:v>shares_diluted</x:v>
      </x:c>
      <x:c r="F323" s="11" t="n">
        <x:v>8080.5</x:v>
      </x:c>
      <x:c r="G323" s="2" t="str">
        <x:v>shares</x:v>
      </x:c>
      <x:c r="H323" s="2" t="str">
        <x:v>2023-01-01</x:v>
      </x:c>
      <x:c r="I323" s="2" t="str">
        <x:v>2023-12-31</x:v>
      </x:c>
      <x:c r="J323" s="2" t="str">
        <x:v>Weighted Average Number of Shares Outstanding, Diluted</x:v>
      </x:c>
      <x:c r="K323" s="2" t="str">
        <x:v>us-gaap:WeightedAverageNumberOfDilutedSharesOutstanding</x:v>
      </x:c>
      <x:c r="L323" s="2" t="str">
        <x:v>2026-02-25</x:v>
      </x:c>
      <x:c r="M323" s="2" t="str">
        <x:v>0000070858-26-000157</x:v>
      </x:c>
      <x:c r="N323" s="2" t="str">
        <x:v>https://www.sec.gov/Archives/edgar/data/70858/000007085826000157/bac-20251231.htm</x:v>
      </x:c>
      <x:c r="O323" s="2" t="str">
        <x:v>data/raw/filings/BAC_0000070858-26-000157_bac-20251231.htm</x:v>
      </x:c>
      <x:c r="P323" s="2" t="str">
        <x:v>f-5023</x:v>
      </x:c>
      <x:c r="Q323" s="2" t="str"/>
      <x:c r="R323" s="2" t="str">
        <x:v>Latest eligible comparative presentation at the information cutoff.</x:v>
      </x:c>
      <x:c r="T323" s="12"/>
      <x:c r="U323" s="12"/>
    </x:row>
    <x:row r="324" ht="24" customHeight="1">
      <x:c r="C324" s="2" t="str">
        <x:v>BAC</x:v>
      </x:c>
      <x:c r="D324" s="2" t="str">
        <x:v>FY2023</x:v>
      </x:c>
      <x:c r="E324" s="2" t="str">
        <x:v>dps</x:v>
      </x:c>
      <x:c r="F324" s="11" t="n">
        <x:v>0.92</x:v>
      </x:c>
      <x:c r="G324" s="2" t="str">
        <x:v>USD/shares</x:v>
      </x:c>
      <x:c r="H324" s="2" t="str">
        <x:v>2023-01-01</x:v>
      </x:c>
      <x:c r="I324" s="2" t="str">
        <x:v>2023-12-31</x:v>
      </x:c>
      <x:c r="J324" s="2" t="str">
        <x:v>Common Stock, Dividends, Per Share, Cash Paid</x:v>
      </x:c>
      <x:c r="K324" s="2" t="str">
        <x:v>us-gaap:CommonStockDividendsPerShareCashPaid</x:v>
      </x:c>
      <x:c r="L324" s="2" t="str">
        <x:v>2026-02-25</x:v>
      </x:c>
      <x:c r="M324" s="2" t="str">
        <x:v>0000070858-26-000157</x:v>
      </x:c>
      <x:c r="N324" s="2" t="str">
        <x:v>https://www.sec.gov/Archives/edgar/data/70858/000007085826000157/bac-20251231.htm</x:v>
      </x:c>
      <x:c r="O324" s="2" t="str">
        <x:v>data/raw/filings/BAC_0000070858-26-000157_bac-20251231.htm</x:v>
      </x:c>
      <x:c r="P324" s="2" t="str">
        <x:v>f-4562</x:v>
      </x:c>
      <x:c r="Q324" s="2" t="str"/>
      <x:c r="R324" s="2" t="str">
        <x:v>Latest eligible comparative presentation at the information cutoff.</x:v>
      </x:c>
      <x:c r="T324" s="12"/>
      <x:c r="U324" s="12"/>
    </x:row>
    <x:row r="325" ht="24" customHeight="1">
      <x:c r="C325" s="2" t="str">
        <x:v>BAC</x:v>
      </x:c>
      <x:c r="D325" s="2" t="str">
        <x:v>FY2023</x:v>
      </x:c>
      <x:c r="E325" s="2" t="str">
        <x:v>dividends</x:v>
      </x:c>
      <x:c r="F325" s="11" t="str">
        <x:v>n.a.</x:v>
      </x:c>
      <x:c r="G325" s="2" t="str">
        <x:v>USDm</x:v>
      </x:c>
      <x:c r="H325" s="2" t="str">
        <x:v>2023-01-01</x:v>
      </x:c>
      <x:c r="I325" s="2" t="str">
        <x:v>2023-12-31</x:v>
      </x:c>
      <x:c r="J325" s="2" t="str">
        <x:v>Cash common dividends paid</x:v>
      </x:c>
      <x:c r="K325" s="2" t="str"/>
      <x:c r="L325" s="2" t="str"/>
      <x:c r="M325" s="2" t="str"/>
      <x:c r="N325" s="2" t="str"/>
      <x:c r="O325" s="2" t="str"/>
      <x:c r="P325" s="2" t="str"/>
      <x:c r="Q325" s="2" t="str"/>
      <x:c r="R325" s="2" t="str">
        <x:v>Not reported / unavailable</x:v>
      </x:c>
      <x:c r="T325" s="12"/>
      <x:c r="U325" s="12"/>
    </x:row>
    <x:row r="326" ht="24" customHeight="1">
      <x:c r="C326" s="2" t="str">
        <x:v>BAC</x:v>
      </x:c>
      <x:c r="D326" s="2" t="str">
        <x:v>FY2023</x:v>
      </x:c>
      <x:c r="E326" s="2" t="str">
        <x:v>buybacks</x:v>
      </x:c>
      <x:c r="F326" s="11" t="n">
        <x:v>4576</x:v>
      </x:c>
      <x:c r="G326" s="2" t="str">
        <x:v>USD</x:v>
      </x:c>
      <x:c r="H326" s="2" t="str">
        <x:v>2023-01-01</x:v>
      </x:c>
      <x:c r="I326" s="2" t="str">
        <x:v>2023-12-31</x:v>
      </x:c>
      <x:c r="J326" s="2" t="str">
        <x:v>Payments for Repurchase of Common Stock</x:v>
      </x:c>
      <x:c r="K326" s="2" t="str">
        <x:v>us-gaap:PaymentsForRepurchaseOfCommonStock</x:v>
      </x:c>
      <x:c r="L326" s="2" t="str">
        <x:v>2026-02-25</x:v>
      </x:c>
      <x:c r="M326" s="2" t="str">
        <x:v>0000070858-26-000157</x:v>
      </x:c>
      <x:c r="N326" s="2" t="str">
        <x:v>https://www.sec.gov/Archives/edgar/data/70858/000007085826000157/bac-20251231.htm</x:v>
      </x:c>
      <x:c r="O326" s="2" t="str">
        <x:v>data/raw/filings/BAC_0000070858-26-000157_bac-20251231.htm</x:v>
      </x:c>
      <x:c r="P326" s="2" t="str">
        <x:v>f-556</x:v>
      </x:c>
      <x:c r="Q326" s="2" t="str"/>
      <x:c r="R326" s="2" t="str">
        <x:v>Latest eligible comparative presentation at the information cutoff.</x:v>
      </x:c>
      <x:c r="T326" s="12"/>
      <x:c r="U326" s="12"/>
    </x:row>
    <x:row r="327" ht="24" customHeight="1">
      <x:c r="C327" s="2" t="str">
        <x:v>BAC</x:v>
      </x:c>
      <x:c r="D327" s="2" t="str">
        <x:v>FY2023</x:v>
      </x:c>
      <x:c r="E327" s="2" t="str">
        <x:v>chargeoffs</x:v>
      </x:c>
      <x:c r="F327" s="11" t="str">
        <x:v>n.a.</x:v>
      </x:c>
      <x:c r="G327" s="2" t="str">
        <x:v>USDm</x:v>
      </x:c>
      <x:c r="H327" s="2" t="str">
        <x:v>2023-01-01</x:v>
      </x:c>
      <x:c r="I327" s="2" t="str">
        <x:v>2023-12-31</x:v>
      </x:c>
      <x:c r="J327" s="2" t="str">
        <x:v>Gross loan charge-offs</x:v>
      </x:c>
      <x:c r="K327" s="2" t="str"/>
      <x:c r="L327" s="2" t="str"/>
      <x:c r="M327" s="2" t="str"/>
      <x:c r="N327" s="2" t="str"/>
      <x:c r="O327" s="2" t="str"/>
      <x:c r="P327" s="2" t="str"/>
      <x:c r="Q327" s="2" t="str"/>
      <x:c r="R327" s="2" t="str">
        <x:v>Not reported / unavailable</x:v>
      </x:c>
      <x:c r="T327" s="12"/>
      <x:c r="U327" s="12"/>
    </x:row>
    <x:row r="328" ht="24" customHeight="1">
      <x:c r="C328" s="2" t="str">
        <x:v>BAC</x:v>
      </x:c>
      <x:c r="D328" s="2" t="str">
        <x:v>FY2023</x:v>
      </x:c>
      <x:c r="E328" s="2" t="str">
        <x:v>recoveries</x:v>
      </x:c>
      <x:c r="F328" s="11" t="str">
        <x:v>n.a.</x:v>
      </x:c>
      <x:c r="G328" s="2" t="str">
        <x:v>USDm</x:v>
      </x:c>
      <x:c r="H328" s="2" t="str">
        <x:v>2023-01-01</x:v>
      </x:c>
      <x:c r="I328" s="2" t="str">
        <x:v>2023-12-31</x:v>
      </x:c>
      <x:c r="J328" s="2" t="str">
        <x:v>Loan recoveries</x:v>
      </x:c>
      <x:c r="K328" s="2" t="str"/>
      <x:c r="L328" s="2" t="str"/>
      <x:c r="M328" s="2" t="str"/>
      <x:c r="N328" s="2" t="str"/>
      <x:c r="O328" s="2" t="str"/>
      <x:c r="P328" s="2" t="str"/>
      <x:c r="Q328" s="2" t="str"/>
      <x:c r="R328" s="2" t="str">
        <x:v>Not reported / unavailable</x:v>
      </x:c>
      <x:c r="T328" s="12"/>
      <x:c r="U328" s="12"/>
    </x:row>
    <x:row r="329" ht="24" customHeight="1">
      <x:c r="C329" s="2" t="str">
        <x:v>BAC</x:v>
      </x:c>
      <x:c r="D329" s="2" t="str">
        <x:v>FY2023</x:v>
      </x:c>
      <x:c r="E329" s="2" t="str">
        <x:v>rwa</x:v>
      </x:c>
      <x:c r="F329" s="11" t="str">
        <x:v>n.a.</x:v>
      </x:c>
      <x:c r="G329" s="2" t="str">
        <x:v>USDm</x:v>
      </x:c>
      <x:c r="H329" s="2" t="str">
        <x:v>2023-01-01</x:v>
      </x:c>
      <x:c r="I329" s="2" t="str">
        <x:v>2023-12-31</x:v>
      </x:c>
      <x:c r="J329" s="2" t="str">
        <x:v>Risk-weighted assets</x:v>
      </x:c>
      <x:c r="K329" s="2" t="str"/>
      <x:c r="L329" s="2" t="str"/>
      <x:c r="M329" s="2" t="str"/>
      <x:c r="N329" s="2" t="str"/>
      <x:c r="O329" s="2" t="str"/>
      <x:c r="P329" s="2" t="str"/>
      <x:c r="Q329" s="2" t="str"/>
      <x:c r="R329" s="2" t="str">
        <x:v>Not reported / unavailable</x:v>
      </x:c>
      <x:c r="T329" s="12"/>
      <x:c r="U329" s="12"/>
    </x:row>
    <x:row r="330" ht="24" customHeight="1">
      <x:c r="C330" s="2" t="str">
        <x:v>BAC</x:v>
      </x:c>
      <x:c r="D330" s="2" t="str">
        <x:v>FY2023</x:v>
      </x:c>
      <x:c r="E330" s="2" t="str">
        <x:v>cet1_reported</x:v>
      </x:c>
      <x:c r="F330" s="11" t="str">
        <x:v>n.a.</x:v>
      </x:c>
      <x:c r="G330" s="2" t="str">
        <x:v>%</x:v>
      </x:c>
      <x:c r="H330" s="2" t="str">
        <x:v>2023-01-01</x:v>
      </x:c>
      <x:c r="I330" s="2" t="str">
        <x:v>2023-12-31</x:v>
      </x:c>
      <x:c r="J330" s="2" t="str">
        <x:v>Actual standardized CET1 ratio</x:v>
      </x:c>
      <x:c r="K330" s="2" t="str"/>
      <x:c r="L330" s="2" t="str"/>
      <x:c r="M330" s="2" t="str"/>
      <x:c r="N330" s="2" t="str"/>
      <x:c r="O330" s="2" t="str"/>
      <x:c r="P330" s="2" t="str"/>
      <x:c r="Q330" s="2" t="str"/>
      <x:c r="R330" s="2" t="str">
        <x:v>Not reported / unavailable</x:v>
      </x:c>
      <x:c r="T330" s="12"/>
      <x:c r="U330" s="12"/>
    </x:row>
    <x:row r="331" ht="24" customHeight="1">
      <x:c r="C331" s="2" t="str">
        <x:v>BAC</x:v>
      </x:c>
      <x:c r="D331" s="2" t="str">
        <x:v>FY2023</x:v>
      </x:c>
      <x:c r="E331" s="2" t="str">
        <x:v>nim_reported</x:v>
      </x:c>
      <x:c r="F331" s="11" t="str">
        <x:v>n.a.</x:v>
      </x:c>
      <x:c r="G331" s="2" t="str">
        <x:v>%</x:v>
      </x:c>
      <x:c r="H331" s="2" t="str">
        <x:v>2023-01-01</x:v>
      </x:c>
      <x:c r="I331" s="2" t="str">
        <x:v>2023-12-31</x:v>
      </x:c>
      <x:c r="J331" s="2" t="str">
        <x:v>Issuer reported net interest margin</x:v>
      </x:c>
      <x:c r="K331" s="2" t="str"/>
      <x:c r="L331" s="2" t="str"/>
      <x:c r="M331" s="2" t="str"/>
      <x:c r="N331" s="2" t="str"/>
      <x:c r="O331" s="2" t="str"/>
      <x:c r="P331" s="2" t="str"/>
      <x:c r="Q331" s="2" t="str"/>
      <x:c r="R331" s="2" t="str">
        <x:v>Not reported / unavailable</x:v>
      </x:c>
      <x:c r="T331" s="12"/>
      <x:c r="U331" s="12"/>
    </x:row>
    <x:row r="332" ht="24" customHeight="1">
      <x:c r="C332" s="2" t="str">
        <x:v>BAC</x:v>
      </x:c>
      <x:c r="D332" s="2" t="str">
        <x:v>FY2023</x:v>
      </x:c>
      <x:c r="E332" s="2" t="str">
        <x:v>bvps_reported</x:v>
      </x:c>
      <x:c r="F332" s="11" t="n">
        <x:v>33.34</x:v>
      </x:c>
      <x:c r="G332" s="2" t="str">
        <x:v>USD/shares</x:v>
      </x:c>
      <x:c r="H332" s="2" t="str">
        <x:v>2023-01-01</x:v>
      </x:c>
      <x:c r="I332" s="2" t="str">
        <x:v>2023-12-31</x:v>
      </x:c>
      <x:c r="J332" s="2" t="str">
        <x:v>Reported common book value per share</x:v>
      </x:c>
      <x:c r="K332" s="2" t="str">
        <x:v>Manual verified issuer table row</x:v>
      </x:c>
      <x:c r="L332" s="2" t="str">
        <x:v>2024-02-20</x:v>
      </x:c>
      <x:c r="M332" s="2" t="str">
        <x:v>0000070858-24-000122</x:v>
      </x:c>
      <x:c r="N332" s="2" t="str">
        <x:v>https://www.sec.gov/Archives/edgar/data/70858/000007085824000122/bac-20231231.htm</x:v>
      </x:c>
      <x:c r="O332" s="2" t="str">
        <x:v>data/raw/filings/BAC_0000070858-24-000122_bac-20231231.htm</x:v>
      </x:c>
      <x:c r="P332" s="2" t="str"/>
      <x:c r="Q332" s="2" t="str"/>
      <x:c r="R332" s="2" t="str">
        <x:v>Verified original issuer table row; same-date end balance, excluding average and regulatory minimum tables.</x:v>
      </x:c>
      <x:c r="T332" s="12"/>
      <x:c r="U332" s="12"/>
    </x:row>
    <x:row r="333" ht="24" customHeight="1">
      <x:c r="C333" s="2" t="str">
        <x:v>BAC</x:v>
      </x:c>
      <x:c r="D333" s="2" t="str">
        <x:v>FY2023</x:v>
      </x:c>
      <x:c r="E333" s="2" t="str">
        <x:v>tbvps_reported</x:v>
      </x:c>
      <x:c r="F333" s="11" t="n">
        <x:v>24.46</x:v>
      </x:c>
      <x:c r="G333" s="2" t="str">
        <x:v>USD/shares</x:v>
      </x:c>
      <x:c r="H333" s="2" t="str">
        <x:v>2023-01-01</x:v>
      </x:c>
      <x:c r="I333" s="2" t="str">
        <x:v>2023-12-31</x:v>
      </x:c>
      <x:c r="J333" s="2" t="str">
        <x:v>Reported tangible book value per share</x:v>
      </x:c>
      <x:c r="K333" s="2" t="str">
        <x:v>Manual verified issuer table row</x:v>
      </x:c>
      <x:c r="L333" s="2" t="str">
        <x:v>2024-02-20</x:v>
      </x:c>
      <x:c r="M333" s="2" t="str">
        <x:v>0000070858-24-000122</x:v>
      </x:c>
      <x:c r="N333" s="2" t="str">
        <x:v>https://www.sec.gov/Archives/edgar/data/70858/000007085824000122/bac-20231231.htm</x:v>
      </x:c>
      <x:c r="O333" s="2" t="str">
        <x:v>data/raw/filings/BAC_0000070858-24-000122_bac-20231231.htm</x:v>
      </x:c>
      <x:c r="P333" s="2" t="str"/>
      <x:c r="Q333" s="2" t="str"/>
      <x:c r="R333" s="2" t="str">
        <x:v>Verified original issuer table row; same-date end balance, excluding average and regulatory minimum tables.</x:v>
      </x:c>
      <x:c r="T333" s="12"/>
      <x:c r="U333" s="12"/>
    </x:row>
    <x:row r="334" ht="24" customHeight="1">
      <x:c r="C334" s="2" t="str">
        <x:v>BAC</x:v>
      </x:c>
      <x:c r="D334" s="2" t="str">
        <x:v>FY2023</x:v>
      </x:c>
      <x:c r="E334" s="2" t="str">
        <x:v>tce_reported</x:v>
      </x:c>
      <x:c r="F334" s="11" t="str">
        <x:v>n.a.</x:v>
      </x:c>
      <x:c r="G334" s="2" t="str">
        <x:v>USDm</x:v>
      </x:c>
      <x:c r="H334" s="2" t="str">
        <x:v>2023-01-01</x:v>
      </x:c>
      <x:c r="I334" s="2" t="str">
        <x:v>2023-12-31</x:v>
      </x:c>
      <x:c r="J334" s="2" t="str">
        <x:v>Reported tangible common equity</x:v>
      </x:c>
      <x:c r="K334" s="2" t="str"/>
      <x:c r="L334" s="2" t="str"/>
      <x:c r="M334" s="2" t="str"/>
      <x:c r="N334" s="2" t="str"/>
      <x:c r="O334" s="2" t="str"/>
      <x:c r="P334" s="2" t="str"/>
      <x:c r="Q334" s="2" t="str"/>
      <x:c r="R334" s="2" t="str">
        <x:v>Not reported / unavailable</x:v>
      </x:c>
      <x:c r="T334" s="12"/>
      <x:c r="U334" s="12"/>
    </x:row>
    <x:row r="335" ht="24" customHeight="1">
      <x:c r="C335" s="2" t="str">
        <x:v>BAC</x:v>
      </x:c>
      <x:c r="D335" s="2" t="str">
        <x:v>FY2024</x:v>
      </x:c>
      <x:c r="E335" s="2" t="str">
        <x:v>assets</x:v>
      </x:c>
      <x:c r="F335" s="11" t="n">
        <x:v>3261299</x:v>
      </x:c>
      <x:c r="G335" s="2" t="str">
        <x:v>USD</x:v>
      </x:c>
      <x:c r="H335" s="2" t="str">
        <x:v>2024-01-01</x:v>
      </x:c>
      <x:c r="I335" s="2" t="str">
        <x:v>2024-12-31</x:v>
      </x:c>
      <x:c r="J335" s="2" t="str">
        <x:v>Assets</x:v>
      </x:c>
      <x:c r="K335" s="2" t="str">
        <x:v>us-gaap:Assets</x:v>
      </x:c>
      <x:c r="L335" s="2" t="str">
        <x:v>2026-02-25</x:v>
      </x:c>
      <x:c r="M335" s="2" t="str">
        <x:v>0000070858-26-000157</x:v>
      </x:c>
      <x:c r="N335" s="2" t="str">
        <x:v>https://www.sec.gov/Archives/edgar/data/70858/000007085826000157/bac-20251231.htm</x:v>
      </x:c>
      <x:c r="O335" s="2" t="str">
        <x:v>data/raw/filings/BAC_0000070858-26-000157_bac-20251231.htm</x:v>
      </x:c>
      <x:c r="P335" s="2" t="str">
        <x:v>f-8245</x:v>
      </x:c>
      <x:c r="Q335" s="2" t="str"/>
      <x:c r="R335" s="2" t="str">
        <x:v>Latest eligible comparative presentation at the information cutoff.</x:v>
      </x:c>
      <x:c r="T335" s="12"/>
      <x:c r="U335" s="12"/>
    </x:row>
    <x:row r="336" ht="24" customHeight="1">
      <x:c r="C336" s="2" t="str">
        <x:v>BAC</x:v>
      </x:c>
      <x:c r="D336" s="2" t="str">
        <x:v>FY2024</x:v>
      </x:c>
      <x:c r="E336" s="2" t="str">
        <x:v>liabilities</x:v>
      </x:c>
      <x:c r="F336" s="11" t="n">
        <x:v>2967336</x:v>
      </x:c>
      <x:c r="G336" s="2" t="str">
        <x:v>USD</x:v>
      </x:c>
      <x:c r="H336" s="2" t="str">
        <x:v>2024-01-01</x:v>
      </x:c>
      <x:c r="I336" s="2" t="str">
        <x:v>2024-12-31</x:v>
      </x:c>
      <x:c r="J336" s="2" t="str">
        <x:v>Liabilities</x:v>
      </x:c>
      <x:c r="K336" s="2" t="str">
        <x:v>us-gaap:Liabilities</x:v>
      </x:c>
      <x:c r="L336" s="2" t="str">
        <x:v>2026-02-25</x:v>
      </x:c>
      <x:c r="M336" s="2" t="str">
        <x:v>0000070858-26-000157</x:v>
      </x:c>
      <x:c r="N336" s="2" t="str">
        <x:v>https://www.sec.gov/Archives/edgar/data/70858/000007085826000157/bac-20251231.htm</x:v>
      </x:c>
      <x:c r="O336" s="2" t="str">
        <x:v>data/raw/filings/BAC_0000070858-26-000157_bac-20251231.htm</x:v>
      </x:c>
      <x:c r="P336" s="2" t="str">
        <x:v>f-295</x:v>
      </x:c>
      <x:c r="Q336" s="2" t="str"/>
      <x:c r="R336" s="2" t="str">
        <x:v>Latest eligible comparative presentation at the information cutoff.</x:v>
      </x:c>
      <x:c r="T336" s="12"/>
      <x:c r="U336" s="12"/>
    </x:row>
    <x:row r="337" ht="24" customHeight="1">
      <x:c r="C337" s="2" t="str">
        <x:v>BAC</x:v>
      </x:c>
      <x:c r="D337" s="2" t="str">
        <x:v>FY2024</x:v>
      </x:c>
      <x:c r="E337" s="2" t="str">
        <x:v>equity</x:v>
      </x:c>
      <x:c r="F337" s="11" t="n">
        <x:v>293963</x:v>
      </x:c>
      <x:c r="G337" s="2" t="str">
        <x:v>USD</x:v>
      </x:c>
      <x:c r="H337" s="2" t="str">
        <x:v>2024-01-01</x:v>
      </x:c>
      <x:c r="I337" s="2" t="str">
        <x:v>2024-12-31</x:v>
      </x:c>
      <x:c r="J337" s="2" t="str">
        <x:v>Stockholders' Equity Attributable to Parent</x:v>
      </x:c>
      <x:c r="K337" s="2" t="str">
        <x:v>us-gaap:StockholdersEquity</x:v>
      </x:c>
      <x:c r="L337" s="2" t="str">
        <x:v>2026-07-31</x:v>
      </x:c>
      <x:c r="M337" s="2" t="str">
        <x:v>0000070858-26-000394</x:v>
      </x:c>
      <x:c r="N337" s="2" t="str">
        <x:v>https://www.sec.gov/Archives/edgar/data/70858/000007085826000394/bac-20260630.htm</x:v>
      </x:c>
      <x:c r="O337" s="2" t="str">
        <x:v>data/raw/filings/BAC_0000070858-26-000394_bac-20260630.htm</x:v>
      </x:c>
      <x:c r="P337" s="2" t="str">
        <x:v>f-480</x:v>
      </x:c>
      <x:c r="Q337" s="2" t="str"/>
      <x:c r="R337" s="2" t="str">
        <x:v>Latest eligible comparative presentation at the information cutoff.</x:v>
      </x:c>
      <x:c r="T337" s="12"/>
      <x:c r="U337" s="12"/>
    </x:row>
    <x:row r="338" ht="24" customHeight="1">
      <x:c r="C338" s="2" t="str">
        <x:v>BAC</x:v>
      </x:c>
      <x:c r="D338" s="2" t="str">
        <x:v>FY2024</x:v>
      </x:c>
      <x:c r="E338" s="2" t="str">
        <x:v>preferred</x:v>
      </x:c>
      <x:c r="F338" s="11" t="str">
        <x:v>n.a.</x:v>
      </x:c>
      <x:c r="G338" s="2" t="str">
        <x:v>USDm</x:v>
      </x:c>
      <x:c r="H338" s="2" t="str">
        <x:v>2024-01-01</x:v>
      </x:c>
      <x:c r="I338" s="2" t="str">
        <x:v>2024-12-31</x:v>
      </x:c>
      <x:c r="J338" s="2" t="str">
        <x:v>Preferred equity carrying amount</x:v>
      </x:c>
      <x:c r="K338" s="2" t="str"/>
      <x:c r="L338" s="2" t="str"/>
      <x:c r="M338" s="2" t="str"/>
      <x:c r="N338" s="2" t="str"/>
      <x:c r="O338" s="2" t="str"/>
      <x:c r="P338" s="2" t="str"/>
      <x:c r="Q338" s="2" t="str"/>
      <x:c r="R338" s="2" t="str">
        <x:v>Not reported / unavailable</x:v>
      </x:c>
      <x:c r="T338" s="12"/>
      <x:c r="U338" s="12"/>
    </x:row>
    <x:row r="339" ht="24" customHeight="1">
      <x:c r="C339" s="2" t="str">
        <x:v>BAC</x:v>
      </x:c>
      <x:c r="D339" s="2" t="str">
        <x:v>FY2024</x:v>
      </x:c>
      <x:c r="E339" s="2" t="str">
        <x:v>common_equity_reported</x:v>
      </x:c>
      <x:c r="F339" s="11" t="str">
        <x:v>n.a.</x:v>
      </x:c>
      <x:c r="G339" s="2" t="str">
        <x:v>USDm</x:v>
      </x:c>
      <x:c r="H339" s="2" t="str">
        <x:v>2024-01-01</x:v>
      </x:c>
      <x:c r="I339" s="2" t="str">
        <x:v>2024-12-31</x:v>
      </x:c>
      <x:c r="J339" s="2" t="str">
        <x:v>Reported common shareholders equity</x:v>
      </x:c>
      <x:c r="K339" s="2" t="str"/>
      <x:c r="L339" s="2" t="str"/>
      <x:c r="M339" s="2" t="str"/>
      <x:c r="N339" s="2" t="str"/>
      <x:c r="O339" s="2" t="str"/>
      <x:c r="P339" s="2" t="str"/>
      <x:c r="Q339" s="2" t="str"/>
      <x:c r="R339" s="2" t="str">
        <x:v>Not reported / unavailable</x:v>
      </x:c>
      <x:c r="T339" s="12"/>
      <x:c r="U339" s="12"/>
    </x:row>
    <x:row r="340" ht="24" customHeight="1">
      <x:c r="C340" s="2" t="str">
        <x:v>BAC</x:v>
      </x:c>
      <x:c r="D340" s="2" t="str">
        <x:v>FY2024</x:v>
      </x:c>
      <x:c r="E340" s="2" t="str">
        <x:v>goodwill</x:v>
      </x:c>
      <x:c r="F340" s="11" t="n">
        <x:v>69021</x:v>
      </x:c>
      <x:c r="G340" s="2" t="str">
        <x:v>USD</x:v>
      </x:c>
      <x:c r="H340" s="2" t="str">
        <x:v>2024-01-01</x:v>
      </x:c>
      <x:c r="I340" s="2" t="str">
        <x:v>2024-12-31</x:v>
      </x:c>
      <x:c r="J340" s="2" t="str">
        <x:v>Goodwill</x:v>
      </x:c>
      <x:c r="K340" s="2" t="str">
        <x:v>us-gaap:Goodwill</x:v>
      </x:c>
      <x:c r="L340" s="2" t="str">
        <x:v>2026-02-25</x:v>
      </x:c>
      <x:c r="M340" s="2" t="str">
        <x:v>0000070858-26-000157</x:v>
      </x:c>
      <x:c r="N340" s="2" t="str">
        <x:v>https://www.sec.gov/Archives/edgar/data/70858/000007085826000157/bac-20251231.htm</x:v>
      </x:c>
      <x:c r="O340" s="2" t="str">
        <x:v>data/raw/filings/BAC_0000070858-26-000157_bac-20251231.htm</x:v>
      </x:c>
      <x:c r="P340" s="2" t="str">
        <x:v>f-3932</x:v>
      </x:c>
      <x:c r="Q340" s="2" t="str"/>
      <x:c r="R340" s="2" t="str">
        <x:v>Latest eligible comparative presentation at the information cutoff.</x:v>
      </x:c>
      <x:c r="T340" s="12"/>
      <x:c r="U340" s="12"/>
    </x:row>
    <x:row r="341" ht="24" customHeight="1">
      <x:c r="C341" s="2" t="str">
        <x:v>BAC</x:v>
      </x:c>
      <x:c r="D341" s="2" t="str">
        <x:v>FY2024</x:v>
      </x:c>
      <x:c r="E341" s="2" t="str">
        <x:v>intangibles</x:v>
      </x:c>
      <x:c r="F341" s="11" t="n">
        <x:v>2000</x:v>
      </x:c>
      <x:c r="G341" s="2" t="str">
        <x:v>USD</x:v>
      </x:c>
      <x:c r="H341" s="2" t="str">
        <x:v>2024-01-01</x:v>
      </x:c>
      <x:c r="I341" s="2" t="str">
        <x:v>2024-12-31</x:v>
      </x:c>
      <x:c r="J341" s="2" t="str">
        <x:v>Intangible Assets, Net (Excluding Goodwill)</x:v>
      </x:c>
      <x:c r="K341" s="2" t="str">
        <x:v>us-gaap:IntangibleAssetsNetExcludingGoodwill</x:v>
      </x:c>
      <x:c r="L341" s="2" t="str">
        <x:v>2026-02-25</x:v>
      </x:c>
      <x:c r="M341" s="2" t="str">
        <x:v>0000070858-26-000157</x:v>
      </x:c>
      <x:c r="N341" s="2" t="str">
        <x:v>https://www.sec.gov/Archives/edgar/data/70858/000007085826000157/bac-20251231.htm</x:v>
      </x:c>
      <x:c r="O341" s="2" t="str">
        <x:v>data/raw/filings/BAC_0000070858-26-000157_bac-20251231.htm</x:v>
      </x:c>
      <x:c r="P341" s="2" t="str">
        <x:v>f-3934</x:v>
      </x:c>
      <x:c r="Q341" s="2" t="str"/>
      <x:c r="R341" s="2" t="str">
        <x:v>Latest eligible comparative presentation at the information cutoff.</x:v>
      </x:c>
      <x:c r="T341" s="12"/>
      <x:c r="U341" s="12"/>
    </x:row>
    <x:row r="342" ht="24" customHeight="1">
      <x:c r="C342" s="2" t="str">
        <x:v>BAC</x:v>
      </x:c>
      <x:c r="D342" s="2" t="str">
        <x:v>FY2024</x:v>
      </x:c>
      <x:c r="E342" s="2" t="str">
        <x:v>intangibles_total</x:v>
      </x:c>
      <x:c r="F342" s="11" t="str">
        <x:v>n.a.</x:v>
      </x:c>
      <x:c r="G342" s="2" t="str">
        <x:v>USDm</x:v>
      </x:c>
      <x:c r="H342" s="2" t="str">
        <x:v>2024-01-01</x:v>
      </x:c>
      <x:c r="I342" s="2" t="str">
        <x:v>2024-12-31</x:v>
      </x:c>
      <x:c r="J342" s="2" t="str">
        <x:v>Reported goodwill and intangible assets combined</x:v>
      </x:c>
      <x:c r="K342" s="2" t="str"/>
      <x:c r="L342" s="2" t="str"/>
      <x:c r="M342" s="2" t="str"/>
      <x:c r="N342" s="2" t="str"/>
      <x:c r="O342" s="2" t="str"/>
      <x:c r="P342" s="2" t="str"/>
      <x:c r="Q342" s="2" t="str"/>
      <x:c r="R342" s="2" t="str">
        <x:v>Not reported / unavailable</x:v>
      </x:c>
      <x:c r="T342" s="12"/>
      <x:c r="U342" s="12"/>
    </x:row>
    <x:row r="343" ht="24" customHeight="1">
      <x:c r="C343" s="2" t="str">
        <x:v>BAC</x:v>
      </x:c>
      <x:c r="D343" s="2" t="str">
        <x:v>FY2024</x:v>
      </x:c>
      <x:c r="E343" s="2" t="str">
        <x:v>shares_end</x:v>
      </x:c>
      <x:c r="F343" s="11" t="n">
        <x:v>7610.862311</x:v>
      </x:c>
      <x:c r="G343" s="2" t="str">
        <x:v>shares</x:v>
      </x:c>
      <x:c r="H343" s="2" t="str">
        <x:v>2024-01-01</x:v>
      </x:c>
      <x:c r="I343" s="2" t="str">
        <x:v>2024-12-31</x:v>
      </x:c>
      <x:c r="J343" s="2" t="str">
        <x:v>Common Stock, Shares, Outstanding</x:v>
      </x:c>
      <x:c r="K343" s="2" t="str">
        <x:v>us-gaap:CommonStockSharesOutstanding</x:v>
      </x:c>
      <x:c r="L343" s="2" t="str">
        <x:v>2026-02-25</x:v>
      </x:c>
      <x:c r="M343" s="2" t="str">
        <x:v>0000070858-26-000157</x:v>
      </x:c>
      <x:c r="N343" s="2" t="str">
        <x:v>https://www.sec.gov/Archives/edgar/data/70858/000007085826000157/bac-20251231.htm</x:v>
      </x:c>
      <x:c r="O343" s="2" t="str">
        <x:v>data/raw/filings/BAC_0000070858-26-000157_bac-20251231.htm</x:v>
      </x:c>
      <x:c r="P343" s="2" t="str"/>
      <x:c r="Q343" s="2" t="str"/>
      <x:c r="R343" s="2" t="str">
        <x:v>Latest eligible comparative presentation at the information cutoff.</x:v>
      </x:c>
      <x:c r="T343" s="12"/>
      <x:c r="U343" s="12"/>
    </x:row>
    <x:row r="344" ht="24" customHeight="1">
      <x:c r="C344" s="2" t="str">
        <x:v>BAC</x:v>
      </x:c>
      <x:c r="D344" s="2" t="str">
        <x:v>FY2024</x:v>
      </x:c>
      <x:c r="E344" s="2" t="str">
        <x:v>shares_issued</x:v>
      </x:c>
      <x:c r="F344" s="11" t="n">
        <x:v>7610.862311</x:v>
      </x:c>
      <x:c r="G344" s="2" t="str">
        <x:v>shares</x:v>
      </x:c>
      <x:c r="H344" s="2" t="str">
        <x:v>2024-01-01</x:v>
      </x:c>
      <x:c r="I344" s="2" t="str">
        <x:v>2024-12-31</x:v>
      </x:c>
      <x:c r="J344" s="2" t="str">
        <x:v>Common Stock, Shares, Issued</x:v>
      </x:c>
      <x:c r="K344" s="2" t="str">
        <x:v>us-gaap:CommonStockSharesIssued</x:v>
      </x:c>
      <x:c r="L344" s="2" t="str">
        <x:v>2026-02-25</x:v>
      </x:c>
      <x:c r="M344" s="2" t="str">
        <x:v>0000070858-26-000157</x:v>
      </x:c>
      <x:c r="N344" s="2" t="str">
        <x:v>https://www.sec.gov/Archives/edgar/data/70858/000007085826000157/bac-20251231.htm</x:v>
      </x:c>
      <x:c r="O344" s="2" t="str">
        <x:v>data/raw/filings/BAC_0000070858-26-000157_bac-20251231.htm</x:v>
      </x:c>
      <x:c r="P344" s="2" t="str">
        <x:v>f-314</x:v>
      </x:c>
      <x:c r="Q344" s="2" t="str"/>
      <x:c r="R344" s="2" t="str">
        <x:v>Latest eligible comparative presentation at the information cutoff.</x:v>
      </x:c>
      <x:c r="T344" s="12"/>
      <x:c r="U344" s="12"/>
    </x:row>
    <x:row r="345" ht="24" customHeight="1">
      <x:c r="C345" s="2" t="str">
        <x:v>BAC</x:v>
      </x:c>
      <x:c r="D345" s="2" t="str">
        <x:v>FY2024</x:v>
      </x:c>
      <x:c r="E345" s="2" t="str">
        <x:v>shares_treasury</x:v>
      </x:c>
      <x:c r="F345" s="11" t="str">
        <x:v>n.a.</x:v>
      </x:c>
      <x:c r="G345" s="2" t="str">
        <x:v>million</x:v>
      </x:c>
      <x:c r="H345" s="2" t="str">
        <x:v>2024-01-01</x:v>
      </x:c>
      <x:c r="I345" s="2" t="str">
        <x:v>2024-12-31</x:v>
      </x:c>
      <x:c r="J345" s="2" t="str">
        <x:v>Shares Treasury</x:v>
      </x:c>
      <x:c r="K345" s="2" t="str"/>
      <x:c r="L345" s="2" t="str"/>
      <x:c r="M345" s="2" t="str"/>
      <x:c r="N345" s="2" t="str"/>
      <x:c r="O345" s="2" t="str"/>
      <x:c r="P345" s="2" t="str"/>
      <x:c r="Q345" s="2" t="str"/>
      <x:c r="R345" s="2" t="str">
        <x:v>Not reported / unavailable</x:v>
      </x:c>
      <x:c r="T345" s="12"/>
      <x:c r="U345" s="12"/>
    </x:row>
    <x:row r="346" ht="24" customHeight="1">
      <x:c r="C346" s="2" t="str">
        <x:v>BAC</x:v>
      </x:c>
      <x:c r="D346" s="2" t="str">
        <x:v>FY2024</x:v>
      </x:c>
      <x:c r="E346" s="2" t="str">
        <x:v>deposits</x:v>
      </x:c>
      <x:c r="F346" s="11" t="n">
        <x:v>1965467</x:v>
      </x:c>
      <x:c r="G346" s="2" t="str">
        <x:v>USD</x:v>
      </x:c>
      <x:c r="H346" s="2" t="str">
        <x:v>2024-01-01</x:v>
      </x:c>
      <x:c r="I346" s="2" t="str">
        <x:v>2024-12-31</x:v>
      </x:c>
      <x:c r="J346" s="2" t="str">
        <x:v>Deposits</x:v>
      </x:c>
      <x:c r="K346" s="2" t="str">
        <x:v>us-gaap:Deposits</x:v>
      </x:c>
      <x:c r="L346" s="2" t="str">
        <x:v>2026-02-25</x:v>
      </x:c>
      <x:c r="M346" s="2" t="str">
        <x:v>0000070858-26-000157</x:v>
      </x:c>
      <x:c r="N346" s="2" t="str">
        <x:v>https://www.sec.gov/Archives/edgar/data/70858/000007085826000157/bac-20251231.htm</x:v>
      </x:c>
      <x:c r="O346" s="2" t="str">
        <x:v>data/raw/filings/BAC_0000070858-26-000157_bac-20251231.htm</x:v>
      </x:c>
      <x:c r="P346" s="2" t="str">
        <x:v>f-4029</x:v>
      </x:c>
      <x:c r="Q346" s="2" t="str"/>
      <x:c r="R346" s="2" t="str">
        <x:v>Latest eligible comparative presentation at the information cutoff.</x:v>
      </x:c>
      <x:c r="T346" s="12"/>
      <x:c r="U346" s="12"/>
    </x:row>
    <x:row r="347" ht="24" customHeight="1">
      <x:c r="C347" s="2" t="str">
        <x:v>BAC</x:v>
      </x:c>
      <x:c r="D347" s="2" t="str">
        <x:v>FY2024</x:v>
      </x:c>
      <x:c r="E347" s="2" t="str">
        <x:v>loans_gross</x:v>
      </x:c>
      <x:c r="F347" s="11" t="n">
        <x:v>1095835</x:v>
      </x:c>
      <x:c r="G347" s="2" t="str">
        <x:v>USD</x:v>
      </x:c>
      <x:c r="H347" s="2" t="str">
        <x:v>2024-01-01</x:v>
      </x:c>
      <x:c r="I347" s="2" t="str">
        <x:v>2024-12-31</x:v>
      </x:c>
      <x:c r="J347" s="2" t="str">
        <x:v>Gross loans and leases selected definition</x:v>
      </x:c>
      <x:c r="K347" s="2" t="str">
        <x:v>us-gaap:FinancingReceivableExcludingAccruedInterestBeforeAllowanceForCreditLoss</x:v>
      </x:c>
      <x:c r="L347" s="2" t="str">
        <x:v>2026-02-25</x:v>
      </x:c>
      <x:c r="M347" s="2" t="str">
        <x:v>0000070858-26-000157</x:v>
      </x:c>
      <x:c r="N347" s="2" t="str">
        <x:v>https://www.sec.gov/Archives/edgar/data/70858/000007085826000157/bac-20251231.htm</x:v>
      </x:c>
      <x:c r="O347" s="2" t="str">
        <x:v>data/raw/filings/BAC_0000070858-26-000157_bac-20251231.htm</x:v>
      </x:c>
      <x:c r="P347" s="2" t="str">
        <x:v>f-2273</x:v>
      </x:c>
      <x:c r="Q347" s="2" t="str"/>
      <x:c r="R347" s="2" t="str">
        <x:v>Latest eligible comparative presentation at the information cutoff.</x:v>
      </x:c>
      <x:c r="T347" s="12"/>
      <x:c r="U347" s="12"/>
    </x:row>
    <x:row r="348" ht="24" customHeight="1">
      <x:c r="C348" s="2" t="str">
        <x:v>BAC</x:v>
      </x:c>
      <x:c r="D348" s="2" t="str">
        <x:v>FY2024</x:v>
      </x:c>
      <x:c r="E348" s="2" t="str">
        <x:v>loans_net</x:v>
      </x:c>
      <x:c r="F348" s="11" t="n">
        <x:v>1082595</x:v>
      </x:c>
      <x:c r="G348" s="2" t="str">
        <x:v>USD</x:v>
      </x:c>
      <x:c r="H348" s="2" t="str">
        <x:v>2024-01-01</x:v>
      </x:c>
      <x:c r="I348" s="2" t="str">
        <x:v>2024-12-31</x:v>
      </x:c>
      <x:c r="J348" s="2" t="str">
        <x:v>Net loans after allowance selected definition</x:v>
      </x:c>
      <x:c r="K348" s="2" t="str">
        <x:v>us-gaap:FinancingReceivableExcludingAccruedInterestAfterAllowanceForCreditLoss</x:v>
      </x:c>
      <x:c r="L348" s="2" t="str">
        <x:v>2026-02-25</x:v>
      </x:c>
      <x:c r="M348" s="2" t="str">
        <x:v>0000070858-26-000157</x:v>
      </x:c>
      <x:c r="N348" s="2" t="str">
        <x:v>https://www.sec.gov/Archives/edgar/data/70858/000007085826000157/bac-20251231.htm</x:v>
      </x:c>
      <x:c r="O348" s="2" t="str">
        <x:v>data/raw/filings/BAC_0000070858-26-000157_bac-20251231.htm</x:v>
      </x:c>
      <x:c r="P348" s="2" t="str">
        <x:v>f-243</x:v>
      </x:c>
      <x:c r="Q348" s="2" t="str"/>
      <x:c r="R348" s="2" t="str">
        <x:v>Latest eligible comparative presentation at the information cutoff.</x:v>
      </x:c>
      <x:c r="T348" s="12"/>
      <x:c r="U348" s="12"/>
    </x:row>
    <x:row r="349" ht="24" customHeight="1">
      <x:c r="C349" s="2" t="str">
        <x:v>BAC</x:v>
      </x:c>
      <x:c r="D349" s="2" t="str">
        <x:v>FY2024</x:v>
      </x:c>
      <x:c r="E349" s="2" t="str">
        <x:v>allowance</x:v>
      </x:c>
      <x:c r="F349" s="11" t="n">
        <x:v>13240</x:v>
      </x:c>
      <x:c r="G349" s="2" t="str">
        <x:v>USD</x:v>
      </x:c>
      <x:c r="H349" s="2" t="str">
        <x:v>2024-01-01</x:v>
      </x:c>
      <x:c r="I349" s="2" t="str">
        <x:v>2024-12-31</x:v>
      </x:c>
      <x:c r="J349" s="2" t="str">
        <x:v>Loan allowance for credit losses</x:v>
      </x:c>
      <x:c r="K349" s="2" t="str">
        <x:v>us-gaap:FinancingReceivableAllowanceForCreditLossExcludingAccruedInterest</x:v>
      </x:c>
      <x:c r="L349" s="2" t="str">
        <x:v>2026-07-31</x:v>
      </x:c>
      <x:c r="M349" s="2" t="str">
        <x:v>0000070858-26-000394</x:v>
      </x:c>
      <x:c r="N349" s="2" t="str">
        <x:v>https://www.sec.gov/Archives/edgar/data/70858/000007085826000394/bac-20260630.htm</x:v>
      </x:c>
      <x:c r="O349" s="2" t="str">
        <x:v>data/raw/filings/BAC_0000070858-26-000394_bac-20260630.htm</x:v>
      </x:c>
      <x:c r="P349" s="2" t="str">
        <x:v>f-3638</x:v>
      </x:c>
      <x:c r="Q349" s="2" t="str"/>
      <x:c r="R349" s="2" t="str">
        <x:v>Latest eligible comparative presentation at the information cutoff.</x:v>
      </x:c>
      <x:c r="T349" s="12"/>
      <x:c r="U349" s="12"/>
    </x:row>
    <x:row r="350" ht="24" customHeight="1">
      <x:c r="C350" s="2" t="str">
        <x:v>BAC</x:v>
      </x:c>
      <x:c r="D350" s="2" t="str">
        <x:v>FY2024</x:v>
      </x:c>
      <x:c r="E350" s="2" t="str">
        <x:v>nonaccrual</x:v>
      </x:c>
      <x:c r="F350" s="11" t="str">
        <x:v>n.a.</x:v>
      </x:c>
      <x:c r="G350" s="2" t="str">
        <x:v>USDm</x:v>
      </x:c>
      <x:c r="H350" s="2" t="str">
        <x:v>2024-01-01</x:v>
      </x:c>
      <x:c r="I350" s="2" t="str">
        <x:v>2024-12-31</x:v>
      </x:c>
      <x:c r="J350" s="2" t="str">
        <x:v>Nonaccrual</x:v>
      </x:c>
      <x:c r="K350" s="2" t="str"/>
      <x:c r="L350" s="2" t="str"/>
      <x:c r="M350" s="2" t="str"/>
      <x:c r="N350" s="2" t="str"/>
      <x:c r="O350" s="2" t="str"/>
      <x:c r="P350" s="2" t="str"/>
      <x:c r="Q350" s="2" t="str"/>
      <x:c r="R350" s="2" t="str">
        <x:v>Not reported / unavailable</x:v>
      </x:c>
      <x:c r="T350" s="12"/>
      <x:c r="U350" s="12"/>
    </x:row>
    <x:row r="351" ht="24" customHeight="1">
      <x:c r="C351" s="2" t="str">
        <x:v>BAC</x:v>
      </x:c>
      <x:c r="D351" s="2" t="str">
        <x:v>FY2024</x:v>
      </x:c>
      <x:c r="E351" s="2" t="str">
        <x:v>cash</x:v>
      </x:c>
      <x:c r="F351" s="11" t="str">
        <x:v>n.a.</x:v>
      </x:c>
      <x:c r="G351" s="2" t="str">
        <x:v>USDm</x:v>
      </x:c>
      <x:c r="H351" s="2" t="str">
        <x:v>2024-01-01</x:v>
      </x:c>
      <x:c r="I351" s="2" t="str">
        <x:v>2024-12-31</x:v>
      </x:c>
      <x:c r="J351" s="2" t="str">
        <x:v>Cash</x:v>
      </x:c>
      <x:c r="K351" s="2" t="str"/>
      <x:c r="L351" s="2" t="str"/>
      <x:c r="M351" s="2" t="str"/>
      <x:c r="N351" s="2" t="str"/>
      <x:c r="O351" s="2" t="str"/>
      <x:c r="P351" s="2" t="str"/>
      <x:c r="Q351" s="2" t="str"/>
      <x:c r="R351" s="2" t="str">
        <x:v>Not reported / unavailable</x:v>
      </x:c>
      <x:c r="T351" s="12"/>
      <x:c r="U351" s="12"/>
    </x:row>
    <x:row r="352" ht="24" customHeight="1">
      <x:c r="C352" s="2" t="str">
        <x:v>BAC</x:v>
      </x:c>
      <x:c r="D352" s="2" t="str">
        <x:v>FY2024</x:v>
      </x:c>
      <x:c r="E352" s="2" t="str">
        <x:v>aoci</x:v>
      </x:c>
      <x:c r="F352" s="11" t="n">
        <x:v>-15285</x:v>
      </x:c>
      <x:c r="G352" s="2" t="str">
        <x:v>USD</x:v>
      </x:c>
      <x:c r="H352" s="2" t="str">
        <x:v>2024-01-01</x:v>
      </x:c>
      <x:c r="I352" s="2" t="str">
        <x:v>2024-12-31</x:v>
      </x:c>
      <x:c r="J352" s="2" t="str">
        <x:v>Accumulated Other Comprehensive Income (Loss), Net of Tax</x:v>
      </x:c>
      <x:c r="K352" s="2" t="str">
        <x:v>us-gaap:AccumulatedOtherComprehensiveIncomeLossNetOfTax</x:v>
      </x:c>
      <x:c r="L352" s="2" t="str">
        <x:v>2026-02-25</x:v>
      </x:c>
      <x:c r="M352" s="2" t="str">
        <x:v>0000070858-26-000157</x:v>
      </x:c>
      <x:c r="N352" s="2" t="str">
        <x:v>https://www.sec.gov/Archives/edgar/data/70858/000007085826000157/bac-20251231.htm</x:v>
      </x:c>
      <x:c r="O352" s="2" t="str">
        <x:v>data/raw/filings/BAC_0000070858-26-000157_bac-20251231.htm</x:v>
      </x:c>
      <x:c r="P352" s="2" t="str">
        <x:v>f-321</x:v>
      </x:c>
      <x:c r="Q352" s="2" t="str"/>
      <x:c r="R352" s="2" t="str">
        <x:v>Latest eligible comparative presentation at the information cutoff.</x:v>
      </x:c>
      <x:c r="T352" s="12"/>
      <x:c r="U352" s="12"/>
    </x:row>
    <x:row r="353" ht="24" customHeight="1">
      <x:c r="C353" s="2" t="str">
        <x:v>BAC</x:v>
      </x:c>
      <x:c r="D353" s="2" t="str">
        <x:v>FY2024</x:v>
      </x:c>
      <x:c r="E353" s="2" t="str">
        <x:v>nii</x:v>
      </x:c>
      <x:c r="F353" s="11" t="n">
        <x:v>56060</x:v>
      </x:c>
      <x:c r="G353" s="2" t="str">
        <x:v>USD</x:v>
      </x:c>
      <x:c r="H353" s="2" t="str">
        <x:v>2024-01-01</x:v>
      </x:c>
      <x:c r="I353" s="2" t="str">
        <x:v>2024-12-31</x:v>
      </x:c>
      <x:c r="J353" s="2" t="str">
        <x:v>Interest Income (Expense), Net</x:v>
      </x:c>
      <x:c r="K353" s="2" t="str">
        <x:v>us-gaap:InterestIncomeExpenseNet</x:v>
      </x:c>
      <x:c r="L353" s="2" t="str">
        <x:v>2026-02-25</x:v>
      </x:c>
      <x:c r="M353" s="2" t="str">
        <x:v>0000070858-26-000157</x:v>
      </x:c>
      <x:c r="N353" s="2" t="str">
        <x:v>https://www.sec.gov/Archives/edgar/data/70858/000007085826000157/bac-20251231.htm</x:v>
      </x:c>
      <x:c r="O353" s="2" t="str">
        <x:v>data/raw/filings/BAC_0000070858-26-000157_bac-20251231.htm</x:v>
      </x:c>
      <x:c r="P353" s="2" t="str">
        <x:v>f-666</x:v>
      </x:c>
      <x:c r="Q353" s="2" t="str"/>
      <x:c r="R353" s="2" t="str">
        <x:v>Latest eligible comparative presentation at the information cutoff.</x:v>
      </x:c>
      <x:c r="T353" s="12"/>
      <x:c r="U353" s="12"/>
    </x:row>
    <x:row r="354" ht="24" customHeight="1">
      <x:c r="C354" s="2" t="str">
        <x:v>BAC</x:v>
      </x:c>
      <x:c r="D354" s="2" t="str">
        <x:v>FY2024</x:v>
      </x:c>
      <x:c r="E354" s="2" t="str">
        <x:v>noninterest_income</x:v>
      </x:c>
      <x:c r="F354" s="11" t="n">
        <x:v>49796</x:v>
      </x:c>
      <x:c r="G354" s="2" t="str">
        <x:v>USD</x:v>
      </x:c>
      <x:c r="H354" s="2" t="str">
        <x:v>2024-01-01</x:v>
      </x:c>
      <x:c r="I354" s="2" t="str">
        <x:v>2024-12-31</x:v>
      </x:c>
      <x:c r="J354" s="2" t="str">
        <x:v>Noninterest Income</x:v>
      </x:c>
      <x:c r="K354" s="2" t="str">
        <x:v>us-gaap:NoninterestIncome</x:v>
      </x:c>
      <x:c r="L354" s="2" t="str">
        <x:v>2026-02-25</x:v>
      </x:c>
      <x:c r="M354" s="2" t="str">
        <x:v>0000070858-26-000157</x:v>
      </x:c>
      <x:c r="N354" s="2" t="str">
        <x:v>https://www.sec.gov/Archives/edgar/data/70858/000007085826000157/bac-20251231.htm</x:v>
      </x:c>
      <x:c r="O354" s="2" t="str">
        <x:v>data/raw/filings/BAC_0000070858-26-000157_bac-20251231.htm</x:v>
      </x:c>
      <x:c r="P354" s="2" t="str">
        <x:v>f-7875</x:v>
      </x:c>
      <x:c r="Q354" s="2" t="str"/>
      <x:c r="R354" s="2" t="str">
        <x:v>Latest eligible comparative presentation at the information cutoff.</x:v>
      </x:c>
      <x:c r="T354" s="12"/>
      <x:c r="U354" s="12"/>
    </x:row>
    <x:row r="355" ht="24" customHeight="1">
      <x:c r="C355" s="2" t="str">
        <x:v>BAC</x:v>
      </x:c>
      <x:c r="D355" s="2" t="str">
        <x:v>FY2024</x:v>
      </x:c>
      <x:c r="E355" s="2" t="str">
        <x:v>revenue_reported</x:v>
      </x:c>
      <x:c r="F355" s="11" t="n">
        <x:v>105856</x:v>
      </x:c>
      <x:c r="G355" s="2" t="str">
        <x:v>USD</x:v>
      </x:c>
      <x:c r="H355" s="2" t="str">
        <x:v>2024-01-01</x:v>
      </x:c>
      <x:c r="I355" s="2" t="str">
        <x:v>2024-12-31</x:v>
      </x:c>
      <x:c r="J355" s="2" t="str">
        <x:v>Revenues</x:v>
      </x:c>
      <x:c r="K355" s="2" t="str">
        <x:v>us-gaap:Revenues</x:v>
      </x:c>
      <x:c r="L355" s="2" t="str">
        <x:v>2026-02-25</x:v>
      </x:c>
      <x:c r="M355" s="2" t="str">
        <x:v>0000070858-26-000157</x:v>
      </x:c>
      <x:c r="N355" s="2" t="str">
        <x:v>https://www.sec.gov/Archives/edgar/data/70858/000007085826000157/bac-20251231.htm</x:v>
      </x:c>
      <x:c r="O355" s="2" t="str">
        <x:v>data/raw/filings/BAC_0000070858-26-000157_bac-20251231.htm</x:v>
      </x:c>
      <x:c r="P355" s="2" t="str">
        <x:v>f-8246</x:v>
      </x:c>
      <x:c r="Q355" s="2" t="str"/>
      <x:c r="R355" s="2" t="str">
        <x:v>Latest eligible comparative presentation at the information cutoff.</x:v>
      </x:c>
      <x:c r="T355" s="12"/>
      <x:c r="U355" s="12"/>
    </x:row>
    <x:row r="356" ht="24" customHeight="1">
      <x:c r="C356" s="2" t="str">
        <x:v>BAC</x:v>
      </x:c>
      <x:c r="D356" s="2" t="str">
        <x:v>FY2024</x:v>
      </x:c>
      <x:c r="E356" s="2" t="str">
        <x:v>opex</x:v>
      </x:c>
      <x:c r="F356" s="11" t="n">
        <x:v>66812</x:v>
      </x:c>
      <x:c r="G356" s="2" t="str">
        <x:v>USD</x:v>
      </x:c>
      <x:c r="H356" s="2" t="str">
        <x:v>2024-01-01</x:v>
      </x:c>
      <x:c r="I356" s="2" t="str">
        <x:v>2024-12-31</x:v>
      </x:c>
      <x:c r="J356" s="2" t="str">
        <x:v>Noninterest Expense</x:v>
      </x:c>
      <x:c r="K356" s="2" t="str">
        <x:v>us-gaap:NoninterestExpense</x:v>
      </x:c>
      <x:c r="L356" s="2" t="str">
        <x:v>2026-02-25</x:v>
      </x:c>
      <x:c r="M356" s="2" t="str">
        <x:v>0000070858-26-000157</x:v>
      </x:c>
      <x:c r="N356" s="2" t="str">
        <x:v>https://www.sec.gov/Archives/edgar/data/70858/000007085826000157/bac-20251231.htm</x:v>
      </x:c>
      <x:c r="O356" s="2" t="str">
        <x:v>data/raw/filings/BAC_0000070858-26-000157_bac-20251231.htm</x:v>
      </x:c>
      <x:c r="P356" s="2" t="str">
        <x:v>f-7572</x:v>
      </x:c>
      <x:c r="Q356" s="2" t="str"/>
      <x:c r="R356" s="2" t="str">
        <x:v>Latest eligible comparative presentation at the information cutoff.</x:v>
      </x:c>
      <x:c r="T356" s="12"/>
      <x:c r="U356" s="12"/>
    </x:row>
    <x:row r="357" ht="24" customHeight="1">
      <x:c r="C357" s="2" t="str">
        <x:v>BAC</x:v>
      </x:c>
      <x:c r="D357" s="2" t="str">
        <x:v>FY2024</x:v>
      </x:c>
      <x:c r="E357" s="2" t="str">
        <x:v>provision</x:v>
      </x:c>
      <x:c r="F357" s="11" t="str">
        <x:v>n.a.</x:v>
      </x:c>
      <x:c r="G357" s="2" t="str">
        <x:v>USDm</x:v>
      </x:c>
      <x:c r="H357" s="2" t="str">
        <x:v>2024-01-01</x:v>
      </x:c>
      <x:c r="I357" s="2" t="str">
        <x:v>2024-12-31</x:v>
      </x:c>
      <x:c r="J357" s="2" t="str">
        <x:v>Provision for credit losses</x:v>
      </x:c>
      <x:c r="K357" s="2" t="str"/>
      <x:c r="L357" s="2" t="str"/>
      <x:c r="M357" s="2" t="str"/>
      <x:c r="N357" s="2" t="str"/>
      <x:c r="O357" s="2" t="str"/>
      <x:c r="P357" s="2" t="str"/>
      <x:c r="Q357" s="2" t="str"/>
      <x:c r="R357" s="2" t="str">
        <x:v>Not reported / unavailable</x:v>
      </x:c>
      <x:c r="T357" s="12"/>
      <x:c r="U357" s="12"/>
    </x:row>
    <x:row r="358" ht="24" customHeight="1">
      <x:c r="C358" s="2" t="str">
        <x:v>BAC</x:v>
      </x:c>
      <x:c r="D358" s="2" t="str">
        <x:v>FY2024</x:v>
      </x:c>
      <x:c r="E358" s="2" t="str">
        <x:v>pretax</x:v>
      </x:c>
      <x:c r="F358" s="11" t="n">
        <x:v>33223</x:v>
      </x:c>
      <x:c r="G358" s="2" t="str">
        <x:v>USD</x:v>
      </x:c>
      <x:c r="H358" s="2" t="str">
        <x:v>2024-01-01</x:v>
      </x:c>
      <x:c r="I358" s="2" t="str">
        <x:v>2024-12-31</x:v>
      </x:c>
      <x:c r="J358" s="2" t="str">
        <x:v>Income (Loss) from Continuing Operations before Income Taxes, Noncontrolling Interest</x:v>
      </x:c>
      <x:c r="K358" s="2" t="str">
        <x:v>us-gaap:IncomeLossFromContinuingOperationsBeforeIncomeTaxesExtraordinaryItemsNoncontrollingInterest</x:v>
      </x:c>
      <x:c r="L358" s="2" t="str">
        <x:v>2026-02-25</x:v>
      </x:c>
      <x:c r="M358" s="2" t="str">
        <x:v>0000070858-26-000157</x:v>
      </x:c>
      <x:c r="N358" s="2" t="str">
        <x:v>https://www.sec.gov/Archives/edgar/data/70858/000007085826000157/bac-20251231.htm</x:v>
      </x:c>
      <x:c r="O358" s="2" t="str">
        <x:v>data/raw/filings/BAC_0000070858-26-000157_bac-20251231.htm</x:v>
      </x:c>
      <x:c r="P358" s="2" t="str">
        <x:v>f-8247</x:v>
      </x:c>
      <x:c r="Q358" s="2" t="str"/>
      <x:c r="R358" s="2" t="str">
        <x:v>Latest eligible comparative presentation at the information cutoff.</x:v>
      </x:c>
      <x:c r="T358" s="12"/>
      <x:c r="U358" s="12"/>
    </x:row>
    <x:row r="359" ht="24" customHeight="1">
      <x:c r="C359" s="2" t="str">
        <x:v>BAC</x:v>
      </x:c>
      <x:c r="D359" s="2" t="str">
        <x:v>FY2024</x:v>
      </x:c>
      <x:c r="E359" s="2" t="str">
        <x:v>tax</x:v>
      </x:c>
      <x:c r="F359" s="11" t="n">
        <x:v>6250</x:v>
      </x:c>
      <x:c r="G359" s="2" t="str">
        <x:v>USD</x:v>
      </x:c>
      <x:c r="H359" s="2" t="str">
        <x:v>2024-01-01</x:v>
      </x:c>
      <x:c r="I359" s="2" t="str">
        <x:v>2024-12-31</x:v>
      </x:c>
      <x:c r="J359" s="2" t="str">
        <x:v>Income Tax Expense (Benefit)</x:v>
      </x:c>
      <x:c r="K359" s="2" t="str">
        <x:v>us-gaap:IncomeTaxExpenseBenefit</x:v>
      </x:c>
      <x:c r="L359" s="2" t="str">
        <x:v>2026-02-25</x:v>
      </x:c>
      <x:c r="M359" s="2" t="str">
        <x:v>0000070858-26-000157</x:v>
      </x:c>
      <x:c r="N359" s="2" t="str">
        <x:v>https://www.sec.gov/Archives/edgar/data/70858/000007085826000157/bac-20251231.htm</x:v>
      </x:c>
      <x:c r="O359" s="2" t="str">
        <x:v>data/raw/filings/BAC_0000070858-26-000157_bac-20251231.htm</x:v>
      </x:c>
      <x:c r="P359" s="2" t="str">
        <x:v>f-5891</x:v>
      </x:c>
      <x:c r="Q359" s="2" t="str"/>
      <x:c r="R359" s="2" t="str">
        <x:v>Latest eligible comparative presentation at the information cutoff.</x:v>
      </x:c>
      <x:c r="T359" s="12"/>
      <x:c r="U359" s="12"/>
    </x:row>
    <x:row r="360" ht="24" customHeight="1">
      <x:c r="C360" s="2" t="str">
        <x:v>BAC</x:v>
      </x:c>
      <x:c r="D360" s="2" t="str">
        <x:v>FY2024</x:v>
      </x:c>
      <x:c r="E360" s="2" t="str">
        <x:v>net_income</x:v>
      </x:c>
      <x:c r="F360" s="11" t="n">
        <x:v>26973</x:v>
      </x:c>
      <x:c r="G360" s="2" t="str">
        <x:v>USD</x:v>
      </x:c>
      <x:c r="H360" s="2" t="str">
        <x:v>2024-01-01</x:v>
      </x:c>
      <x:c r="I360" s="2" t="str">
        <x:v>2024-12-31</x:v>
      </x:c>
      <x:c r="J360" s="2" t="str">
        <x:v>Net Income (Loss) Attributable to Parent</x:v>
      </x:c>
      <x:c r="K360" s="2" t="str">
        <x:v>us-gaap:NetIncomeLoss</x:v>
      </x:c>
      <x:c r="L360" s="2" t="str">
        <x:v>2026-02-25</x:v>
      </x:c>
      <x:c r="M360" s="2" t="str">
        <x:v>0000070858-26-000157</x:v>
      </x:c>
      <x:c r="N360" s="2" t="str">
        <x:v>https://www.sec.gov/Archives/edgar/data/70858/000007085826000157/bac-20251231.htm</x:v>
      </x:c>
      <x:c r="O360" s="2" t="str">
        <x:v>data/raw/filings/BAC_0000070858-26-000157_bac-20251231.htm</x:v>
      </x:c>
      <x:c r="P360" s="2" t="str">
        <x:v>f-8248</x:v>
      </x:c>
      <x:c r="Q360" s="2" t="str"/>
      <x:c r="R360" s="2" t="str">
        <x:v>Latest eligible comparative presentation at the information cutoff.</x:v>
      </x:c>
      <x:c r="T360" s="12"/>
      <x:c r="U360" s="12"/>
    </x:row>
    <x:row r="361" ht="24" customHeight="1">
      <x:c r="C361" s="2" t="str">
        <x:v>BAC</x:v>
      </x:c>
      <x:c r="D361" s="2" t="str">
        <x:v>FY2024</x:v>
      </x:c>
      <x:c r="E361" s="2" t="str">
        <x:v>common_income</x:v>
      </x:c>
      <x:c r="F361" s="11" t="n">
        <x:v>25344</x:v>
      </x:c>
      <x:c r="G361" s="2" t="str">
        <x:v>USD</x:v>
      </x:c>
      <x:c r="H361" s="2" t="str">
        <x:v>2024-01-01</x:v>
      </x:c>
      <x:c r="I361" s="2" t="str">
        <x:v>2024-12-31</x:v>
      </x:c>
      <x:c r="J361" s="2" t="str">
        <x:v>Net Income (Loss) Available to Common Stockholders, Basic</x:v>
      </x:c>
      <x:c r="K361" s="2" t="str">
        <x:v>us-gaap:NetIncomeLossAvailableToCommonStockholdersBasic</x:v>
      </x:c>
      <x:c r="L361" s="2" t="str">
        <x:v>2026-02-25</x:v>
      </x:c>
      <x:c r="M361" s="2" t="str">
        <x:v>0000070858-26-000157</x:v>
      </x:c>
      <x:c r="N361" s="2" t="str">
        <x:v>https://www.sec.gov/Archives/edgar/data/70858/000007085826000157/bac-20251231.htm</x:v>
      </x:c>
      <x:c r="O361" s="2" t="str">
        <x:v>data/raw/filings/BAC_0000070858-26-000157_bac-20251231.htm</x:v>
      </x:c>
      <x:c r="P361" s="2" t="str">
        <x:v>f-5007</x:v>
      </x:c>
      <x:c r="Q361" s="2" t="str"/>
      <x:c r="R361" s="2" t="str">
        <x:v>Latest eligible comparative presentation at the information cutoff.</x:v>
      </x:c>
      <x:c r="T361" s="12"/>
      <x:c r="U361" s="12"/>
    </x:row>
    <x:row r="362" ht="24" customHeight="1">
      <x:c r="C362" s="2" t="str">
        <x:v>BAC</x:v>
      </x:c>
      <x:c r="D362" s="2" t="str">
        <x:v>FY2024</x:v>
      </x:c>
      <x:c r="E362" s="2" t="str">
        <x:v>preferred_div</x:v>
      </x:c>
      <x:c r="F362" s="11" t="n">
        <x:v>1629</x:v>
      </x:c>
      <x:c r="G362" s="2" t="str">
        <x:v>USD</x:v>
      </x:c>
      <x:c r="H362" s="2" t="str">
        <x:v>2024-01-01</x:v>
      </x:c>
      <x:c r="I362" s="2" t="str">
        <x:v>2024-12-31</x:v>
      </x:c>
      <x:c r="J362" s="2" t="str">
        <x:v>Preferred Stock Dividends and Other Adjustments</x:v>
      </x:c>
      <x:c r="K362" s="2" t="str">
        <x:v>us-gaap:PreferredStockDividendsAndOtherAdjustments</x:v>
      </x:c>
      <x:c r="L362" s="2" t="str">
        <x:v>2026-02-25</x:v>
      </x:c>
      <x:c r="M362" s="2" t="str">
        <x:v>0000070858-26-000157</x:v>
      </x:c>
      <x:c r="N362" s="2" t="str">
        <x:v>https://www.sec.gov/Archives/edgar/data/70858/000007085826000157/bac-20251231.htm</x:v>
      </x:c>
      <x:c r="O362" s="2" t="str">
        <x:v>data/raw/filings/BAC_0000070858-26-000157_bac-20251231.htm</x:v>
      </x:c>
      <x:c r="P362" s="2" t="str">
        <x:v>f-4995</x:v>
      </x:c>
      <x:c r="Q362" s="2" t="str"/>
      <x:c r="R362" s="2" t="str">
        <x:v>Latest eligible comparative presentation at the information cutoff.</x:v>
      </x:c>
      <x:c r="T362" s="12"/>
      <x:c r="U362" s="12"/>
    </x:row>
    <x:row r="363" ht="24" customHeight="1">
      <x:c r="C363" s="2" t="str">
        <x:v>BAC</x:v>
      </x:c>
      <x:c r="D363" s="2" t="str">
        <x:v>FY2024</x:v>
      </x:c>
      <x:c r="E363" s="2" t="str">
        <x:v>eps</x:v>
      </x:c>
      <x:c r="F363" s="11" t="n">
        <x:v>3.19</x:v>
      </x:c>
      <x:c r="G363" s="2" t="str">
        <x:v>USD/shares</x:v>
      </x:c>
      <x:c r="H363" s="2" t="str">
        <x:v>2024-01-01</x:v>
      </x:c>
      <x:c r="I363" s="2" t="str">
        <x:v>2024-12-31</x:v>
      </x:c>
      <x:c r="J363" s="2" t="str">
        <x:v>Earnings Per Share, Diluted</x:v>
      </x:c>
      <x:c r="K363" s="2" t="str">
        <x:v>us-gaap:EarningsPerShareDiluted</x:v>
      </x:c>
      <x:c r="L363" s="2" t="str">
        <x:v>2026-02-25</x:v>
      </x:c>
      <x:c r="M363" s="2" t="str">
        <x:v>0000070858-26-000157</x:v>
      </x:c>
      <x:c r="N363" s="2" t="str">
        <x:v>https://www.sec.gov/Archives/edgar/data/70858/000007085826000157/bac-20251231.htm</x:v>
      </x:c>
      <x:c r="O363" s="2" t="str">
        <x:v>data/raw/filings/BAC_0000070858-26-000157_bac-20251231.htm</x:v>
      </x:c>
      <x:c r="P363" s="2" t="str">
        <x:v>f-5025</x:v>
      </x:c>
      <x:c r="Q363" s="2" t="str"/>
      <x:c r="R363" s="2" t="str">
        <x:v>Latest eligible comparative presentation at the information cutoff.</x:v>
      </x:c>
      <x:c r="T363" s="12"/>
      <x:c r="U363" s="12"/>
    </x:row>
    <x:row r="364" ht="24" customHeight="1">
      <x:c r="C364" s="2" t="str">
        <x:v>BAC</x:v>
      </x:c>
      <x:c r="D364" s="2" t="str">
        <x:v>FY2024</x:v>
      </x:c>
      <x:c r="E364" s="2" t="str">
        <x:v>shares_diluted</x:v>
      </x:c>
      <x:c r="F364" s="11" t="n">
        <x:v>7935.8</x:v>
      </x:c>
      <x:c r="G364" s="2" t="str">
        <x:v>shares</x:v>
      </x:c>
      <x:c r="H364" s="2" t="str">
        <x:v>2024-01-01</x:v>
      </x:c>
      <x:c r="I364" s="2" t="str">
        <x:v>2024-12-31</x:v>
      </x:c>
      <x:c r="J364" s="2" t="str">
        <x:v>Weighted Average Number of Shares Outstanding, Diluted</x:v>
      </x:c>
      <x:c r="K364" s="2" t="str">
        <x:v>us-gaap:WeightedAverageNumberOfDilutedSharesOutstanding</x:v>
      </x:c>
      <x:c r="L364" s="2" t="str">
        <x:v>2026-02-25</x:v>
      </x:c>
      <x:c r="M364" s="2" t="str">
        <x:v>0000070858-26-000157</x:v>
      </x:c>
      <x:c r="N364" s="2" t="str">
        <x:v>https://www.sec.gov/Archives/edgar/data/70858/000007085826000157/bac-20251231.htm</x:v>
      </x:c>
      <x:c r="O364" s="2" t="str">
        <x:v>data/raw/filings/BAC_0000070858-26-000157_bac-20251231.htm</x:v>
      </x:c>
      <x:c r="P364" s="2" t="str">
        <x:v>f-5022</x:v>
      </x:c>
      <x:c r="Q364" s="2" t="str"/>
      <x:c r="R364" s="2" t="str">
        <x:v>Latest eligible comparative presentation at the information cutoff.</x:v>
      </x:c>
      <x:c r="T364" s="12"/>
      <x:c r="U364" s="12"/>
    </x:row>
    <x:row r="365" ht="24" customHeight="1">
      <x:c r="C365" s="2" t="str">
        <x:v>BAC</x:v>
      </x:c>
      <x:c r="D365" s="2" t="str">
        <x:v>FY2024</x:v>
      </x:c>
      <x:c r="E365" s="2" t="str">
        <x:v>dps</x:v>
      </x:c>
      <x:c r="F365" s="11" t="n">
        <x:v>1</x:v>
      </x:c>
      <x:c r="G365" s="2" t="str">
        <x:v>USD/shares</x:v>
      </x:c>
      <x:c r="H365" s="2" t="str">
        <x:v>2024-01-01</x:v>
      </x:c>
      <x:c r="I365" s="2" t="str">
        <x:v>2024-12-31</x:v>
      </x:c>
      <x:c r="J365" s="2" t="str">
        <x:v>Common Stock, Dividends, Per Share, Cash Paid</x:v>
      </x:c>
      <x:c r="K365" s="2" t="str">
        <x:v>us-gaap:CommonStockDividendsPerShareCashPaid</x:v>
      </x:c>
      <x:c r="L365" s="2" t="str">
        <x:v>2026-02-25</x:v>
      </x:c>
      <x:c r="M365" s="2" t="str">
        <x:v>0000070858-26-000157</x:v>
      </x:c>
      <x:c r="N365" s="2" t="str">
        <x:v>https://www.sec.gov/Archives/edgar/data/70858/000007085826000157/bac-20251231.htm</x:v>
      </x:c>
      <x:c r="O365" s="2" t="str">
        <x:v>data/raw/filings/BAC_0000070858-26-000157_bac-20251231.htm</x:v>
      </x:c>
      <x:c r="P365" s="2" t="str">
        <x:v>f-4561</x:v>
      </x:c>
      <x:c r="Q365" s="2" t="str"/>
      <x:c r="R365" s="2" t="str">
        <x:v>Latest eligible comparative presentation at the information cutoff.</x:v>
      </x:c>
      <x:c r="T365" s="12"/>
      <x:c r="U365" s="12"/>
    </x:row>
    <x:row r="366" ht="24" customHeight="1">
      <x:c r="C366" s="2" t="str">
        <x:v>BAC</x:v>
      </x:c>
      <x:c r="D366" s="2" t="str">
        <x:v>FY2024</x:v>
      </x:c>
      <x:c r="E366" s="2" t="str">
        <x:v>dividends</x:v>
      </x:c>
      <x:c r="F366" s="11" t="str">
        <x:v>n.a.</x:v>
      </x:c>
      <x:c r="G366" s="2" t="str">
        <x:v>USDm</x:v>
      </x:c>
      <x:c r="H366" s="2" t="str">
        <x:v>2024-01-01</x:v>
      </x:c>
      <x:c r="I366" s="2" t="str">
        <x:v>2024-12-31</x:v>
      </x:c>
      <x:c r="J366" s="2" t="str">
        <x:v>Cash common dividends paid</x:v>
      </x:c>
      <x:c r="K366" s="2" t="str"/>
      <x:c r="L366" s="2" t="str"/>
      <x:c r="M366" s="2" t="str"/>
      <x:c r="N366" s="2" t="str"/>
      <x:c r="O366" s="2" t="str"/>
      <x:c r="P366" s="2" t="str"/>
      <x:c r="Q366" s="2" t="str"/>
      <x:c r="R366" s="2" t="str">
        <x:v>Not reported / unavailable</x:v>
      </x:c>
      <x:c r="T366" s="12"/>
      <x:c r="U366" s="12"/>
    </x:row>
    <x:row r="367" ht="24" customHeight="1">
      <x:c r="C367" s="2" t="str">
        <x:v>BAC</x:v>
      </x:c>
      <x:c r="D367" s="2" t="str">
        <x:v>FY2024</x:v>
      </x:c>
      <x:c r="E367" s="2" t="str">
        <x:v>buybacks</x:v>
      </x:c>
      <x:c r="F367" s="11" t="n">
        <x:v>13104</x:v>
      </x:c>
      <x:c r="G367" s="2" t="str">
        <x:v>USD</x:v>
      </x:c>
      <x:c r="H367" s="2" t="str">
        <x:v>2024-01-01</x:v>
      </x:c>
      <x:c r="I367" s="2" t="str">
        <x:v>2024-12-31</x:v>
      </x:c>
      <x:c r="J367" s="2" t="str">
        <x:v>Payments for Repurchase of Common Stock</x:v>
      </x:c>
      <x:c r="K367" s="2" t="str">
        <x:v>us-gaap:PaymentsForRepurchaseOfCommonStock</x:v>
      </x:c>
      <x:c r="L367" s="2" t="str">
        <x:v>2026-02-25</x:v>
      </x:c>
      <x:c r="M367" s="2" t="str">
        <x:v>0000070858-26-000157</x:v>
      </x:c>
      <x:c r="N367" s="2" t="str">
        <x:v>https://www.sec.gov/Archives/edgar/data/70858/000007085826000157/bac-20251231.htm</x:v>
      </x:c>
      <x:c r="O367" s="2" t="str">
        <x:v>data/raw/filings/BAC_0000070858-26-000157_bac-20251231.htm</x:v>
      </x:c>
      <x:c r="P367" s="2" t="str">
        <x:v>f-555</x:v>
      </x:c>
      <x:c r="Q367" s="2" t="str"/>
      <x:c r="R367" s="2" t="str">
        <x:v>Latest eligible comparative presentation at the information cutoff.</x:v>
      </x:c>
      <x:c r="T367" s="12"/>
      <x:c r="U367" s="12"/>
    </x:row>
    <x:row r="368" ht="24" customHeight="1">
      <x:c r="C368" s="2" t="str">
        <x:v>BAC</x:v>
      </x:c>
      <x:c r="D368" s="2" t="str">
        <x:v>FY2024</x:v>
      </x:c>
      <x:c r="E368" s="2" t="str">
        <x:v>chargeoffs</x:v>
      </x:c>
      <x:c r="F368" s="11" t="str">
        <x:v>n.a.</x:v>
      </x:c>
      <x:c r="G368" s="2" t="str">
        <x:v>USDm</x:v>
      </x:c>
      <x:c r="H368" s="2" t="str">
        <x:v>2024-01-01</x:v>
      </x:c>
      <x:c r="I368" s="2" t="str">
        <x:v>2024-12-31</x:v>
      </x:c>
      <x:c r="J368" s="2" t="str">
        <x:v>Gross loan charge-offs</x:v>
      </x:c>
      <x:c r="K368" s="2" t="str"/>
      <x:c r="L368" s="2" t="str"/>
      <x:c r="M368" s="2" t="str"/>
      <x:c r="N368" s="2" t="str"/>
      <x:c r="O368" s="2" t="str"/>
      <x:c r="P368" s="2" t="str"/>
      <x:c r="Q368" s="2" t="str"/>
      <x:c r="R368" s="2" t="str">
        <x:v>Not reported / unavailable</x:v>
      </x:c>
      <x:c r="T368" s="12"/>
      <x:c r="U368" s="12"/>
    </x:row>
    <x:row r="369" ht="24" customHeight="1">
      <x:c r="C369" s="2" t="str">
        <x:v>BAC</x:v>
      </x:c>
      <x:c r="D369" s="2" t="str">
        <x:v>FY2024</x:v>
      </x:c>
      <x:c r="E369" s="2" t="str">
        <x:v>recoveries</x:v>
      </x:c>
      <x:c r="F369" s="11" t="str">
        <x:v>n.a.</x:v>
      </x:c>
      <x:c r="G369" s="2" t="str">
        <x:v>USDm</x:v>
      </x:c>
      <x:c r="H369" s="2" t="str">
        <x:v>2024-01-01</x:v>
      </x:c>
      <x:c r="I369" s="2" t="str">
        <x:v>2024-12-31</x:v>
      </x:c>
      <x:c r="J369" s="2" t="str">
        <x:v>Loan recoveries</x:v>
      </x:c>
      <x:c r="K369" s="2" t="str"/>
      <x:c r="L369" s="2" t="str"/>
      <x:c r="M369" s="2" t="str"/>
      <x:c r="N369" s="2" t="str"/>
      <x:c r="O369" s="2" t="str"/>
      <x:c r="P369" s="2" t="str"/>
      <x:c r="Q369" s="2" t="str"/>
      <x:c r="R369" s="2" t="str">
        <x:v>Not reported / unavailable</x:v>
      </x:c>
      <x:c r="T369" s="12"/>
      <x:c r="U369" s="12"/>
    </x:row>
    <x:row r="370" ht="24" customHeight="1">
      <x:c r="C370" s="2" t="str">
        <x:v>BAC</x:v>
      </x:c>
      <x:c r="D370" s="2" t="str">
        <x:v>FY2024</x:v>
      </x:c>
      <x:c r="E370" s="2" t="str">
        <x:v>rwa</x:v>
      </x:c>
      <x:c r="F370" s="11" t="str">
        <x:v>n.a.</x:v>
      </x:c>
      <x:c r="G370" s="2" t="str">
        <x:v>USDm</x:v>
      </x:c>
      <x:c r="H370" s="2" t="str">
        <x:v>2024-01-01</x:v>
      </x:c>
      <x:c r="I370" s="2" t="str">
        <x:v>2024-12-31</x:v>
      </x:c>
      <x:c r="J370" s="2" t="str">
        <x:v>Risk-weighted assets</x:v>
      </x:c>
      <x:c r="K370" s="2" t="str"/>
      <x:c r="L370" s="2" t="str"/>
      <x:c r="M370" s="2" t="str"/>
      <x:c r="N370" s="2" t="str"/>
      <x:c r="O370" s="2" t="str"/>
      <x:c r="P370" s="2" t="str"/>
      <x:c r="Q370" s="2" t="str"/>
      <x:c r="R370" s="2" t="str">
        <x:v>Not reported / unavailable</x:v>
      </x:c>
      <x:c r="T370" s="12"/>
      <x:c r="U370" s="12"/>
    </x:row>
    <x:row r="371" ht="24" customHeight="1">
      <x:c r="C371" s="2" t="str">
        <x:v>BAC</x:v>
      </x:c>
      <x:c r="D371" s="2" t="str">
        <x:v>FY2024</x:v>
      </x:c>
      <x:c r="E371" s="2" t="str">
        <x:v>cet1_reported</x:v>
      </x:c>
      <x:c r="F371" s="11" t="str">
        <x:v>n.a.</x:v>
      </x:c>
      <x:c r="G371" s="2" t="str">
        <x:v>%</x:v>
      </x:c>
      <x:c r="H371" s="2" t="str">
        <x:v>2024-01-01</x:v>
      </x:c>
      <x:c r="I371" s="2" t="str">
        <x:v>2024-12-31</x:v>
      </x:c>
      <x:c r="J371" s="2" t="str">
        <x:v>Actual standardized CET1 ratio</x:v>
      </x:c>
      <x:c r="K371" s="2" t="str"/>
      <x:c r="L371" s="2" t="str"/>
      <x:c r="M371" s="2" t="str"/>
      <x:c r="N371" s="2" t="str"/>
      <x:c r="O371" s="2" t="str"/>
      <x:c r="P371" s="2" t="str"/>
      <x:c r="Q371" s="2" t="str"/>
      <x:c r="R371" s="2" t="str">
        <x:v>Not reported / unavailable</x:v>
      </x:c>
      <x:c r="T371" s="12"/>
      <x:c r="U371" s="12"/>
    </x:row>
    <x:row r="372" ht="24" customHeight="1">
      <x:c r="C372" s="2" t="str">
        <x:v>BAC</x:v>
      </x:c>
      <x:c r="D372" s="2" t="str">
        <x:v>FY2024</x:v>
      </x:c>
      <x:c r="E372" s="2" t="str">
        <x:v>nim_reported</x:v>
      </x:c>
      <x:c r="F372" s="11" t="str">
        <x:v>n.a.</x:v>
      </x:c>
      <x:c r="G372" s="2" t="str">
        <x:v>%</x:v>
      </x:c>
      <x:c r="H372" s="2" t="str">
        <x:v>2024-01-01</x:v>
      </x:c>
      <x:c r="I372" s="2" t="str">
        <x:v>2024-12-31</x:v>
      </x:c>
      <x:c r="J372" s="2" t="str">
        <x:v>Issuer reported net interest margin</x:v>
      </x:c>
      <x:c r="K372" s="2" t="str"/>
      <x:c r="L372" s="2" t="str"/>
      <x:c r="M372" s="2" t="str"/>
      <x:c r="N372" s="2" t="str"/>
      <x:c r="O372" s="2" t="str"/>
      <x:c r="P372" s="2" t="str"/>
      <x:c r="Q372" s="2" t="str"/>
      <x:c r="R372" s="2" t="str">
        <x:v>Not reported / unavailable</x:v>
      </x:c>
      <x:c r="T372" s="12"/>
      <x:c r="U372" s="12"/>
    </x:row>
    <x:row r="373" ht="24" customHeight="1">
      <x:c r="C373" s="2" t="str">
        <x:v>BAC</x:v>
      </x:c>
      <x:c r="D373" s="2" t="str">
        <x:v>FY2024</x:v>
      </x:c>
      <x:c r="E373" s="2" t="str">
        <x:v>bvps_reported</x:v>
      </x:c>
      <x:c r="F373" s="11" t="n">
        <x:v>35.79</x:v>
      </x:c>
      <x:c r="G373" s="2" t="str">
        <x:v>USD/shares</x:v>
      </x:c>
      <x:c r="H373" s="2" t="str">
        <x:v>2024-01-01</x:v>
      </x:c>
      <x:c r="I373" s="2" t="str">
        <x:v>2024-12-31</x:v>
      </x:c>
      <x:c r="J373" s="2" t="str">
        <x:v>Reported common book value per share</x:v>
      </x:c>
      <x:c r="K373" s="2" t="str">
        <x:v>Manual verified issuer table row</x:v>
      </x:c>
      <x:c r="L373" s="2" t="str">
        <x:v>2025-02-25</x:v>
      </x:c>
      <x:c r="M373" s="2" t="str">
        <x:v>0000070858-25-000139</x:v>
      </x:c>
      <x:c r="N373" s="2" t="str">
        <x:v>https://www.sec.gov/Archives/edgar/data/70858/000007085825000139/bac-20241231.htm</x:v>
      </x:c>
      <x:c r="O373" s="2" t="str">
        <x:v>data/raw/filings/BAC_0000070858-25-000139_bac-20241231.htm</x:v>
      </x:c>
      <x:c r="P373" s="2" t="str"/>
      <x:c r="Q373" s="2" t="str"/>
      <x:c r="R373" s="2" t="str">
        <x:v>Verified original issuer table row; same-date end balance, excluding average and regulatory minimum tables.</x:v>
      </x:c>
      <x:c r="T373" s="12"/>
      <x:c r="U373" s="12"/>
    </x:row>
    <x:row r="374" ht="24" customHeight="1">
      <x:c r="C374" s="2" t="str">
        <x:v>BAC</x:v>
      </x:c>
      <x:c r="D374" s="2" t="str">
        <x:v>FY2024</x:v>
      </x:c>
      <x:c r="E374" s="2" t="str">
        <x:v>tbvps_reported</x:v>
      </x:c>
      <x:c r="F374" s="11" t="n">
        <x:v>26.58</x:v>
      </x:c>
      <x:c r="G374" s="2" t="str">
        <x:v>USD/shares</x:v>
      </x:c>
      <x:c r="H374" s="2" t="str">
        <x:v>2024-01-01</x:v>
      </x:c>
      <x:c r="I374" s="2" t="str">
        <x:v>2024-12-31</x:v>
      </x:c>
      <x:c r="J374" s="2" t="str">
        <x:v>Reported tangible book value per share</x:v>
      </x:c>
      <x:c r="K374" s="2" t="str">
        <x:v>Manual verified issuer table row</x:v>
      </x:c>
      <x:c r="L374" s="2" t="str">
        <x:v>2025-02-25</x:v>
      </x:c>
      <x:c r="M374" s="2" t="str">
        <x:v>0000070858-25-000139</x:v>
      </x:c>
      <x:c r="N374" s="2" t="str">
        <x:v>https://www.sec.gov/Archives/edgar/data/70858/000007085825000139/bac-20241231.htm</x:v>
      </x:c>
      <x:c r="O374" s="2" t="str">
        <x:v>data/raw/filings/BAC_0000070858-25-000139_bac-20241231.htm</x:v>
      </x:c>
      <x:c r="P374" s="2" t="str"/>
      <x:c r="Q374" s="2" t="str"/>
      <x:c r="R374" s="2" t="str">
        <x:v>Verified original issuer table row; same-date end balance, excluding average and regulatory minimum tables.</x:v>
      </x:c>
      <x:c r="T374" s="12"/>
      <x:c r="U374" s="12"/>
    </x:row>
    <x:row r="375" ht="24" customHeight="1">
      <x:c r="C375" s="2" t="str">
        <x:v>BAC</x:v>
      </x:c>
      <x:c r="D375" s="2" t="str">
        <x:v>FY2024</x:v>
      </x:c>
      <x:c r="E375" s="2" t="str">
        <x:v>tce_reported</x:v>
      </x:c>
      <x:c r="F375" s="11" t="str">
        <x:v>n.a.</x:v>
      </x:c>
      <x:c r="G375" s="2" t="str">
        <x:v>USDm</x:v>
      </x:c>
      <x:c r="H375" s="2" t="str">
        <x:v>2024-01-01</x:v>
      </x:c>
      <x:c r="I375" s="2" t="str">
        <x:v>2024-12-31</x:v>
      </x:c>
      <x:c r="J375" s="2" t="str">
        <x:v>Reported tangible common equity</x:v>
      </x:c>
      <x:c r="K375" s="2" t="str"/>
      <x:c r="L375" s="2" t="str"/>
      <x:c r="M375" s="2" t="str"/>
      <x:c r="N375" s="2" t="str"/>
      <x:c r="O375" s="2" t="str"/>
      <x:c r="P375" s="2" t="str"/>
      <x:c r="Q375" s="2" t="str"/>
      <x:c r="R375" s="2" t="str">
        <x:v>Not reported / unavailable</x:v>
      </x:c>
      <x:c r="T375" s="12"/>
      <x:c r="U375" s="12"/>
    </x:row>
    <x:row r="376" ht="24" customHeight="1">
      <x:c r="C376" s="2" t="str">
        <x:v>BAC</x:v>
      </x:c>
      <x:c r="D376" s="2" t="str">
        <x:v>FY2025</x:v>
      </x:c>
      <x:c r="E376" s="2" t="str">
        <x:v>assets</x:v>
      </x:c>
      <x:c r="F376" s="11" t="n">
        <x:v>3411738</x:v>
      </x:c>
      <x:c r="G376" s="2" t="str">
        <x:v>USD</x:v>
      </x:c>
      <x:c r="H376" s="2" t="str">
        <x:v>2025-01-01</x:v>
      </x:c>
      <x:c r="I376" s="2" t="str">
        <x:v>2025-12-31</x:v>
      </x:c>
      <x:c r="J376" s="2" t="str">
        <x:v>Assets</x:v>
      </x:c>
      <x:c r="K376" s="2" t="str">
        <x:v>us-gaap:Assets</x:v>
      </x:c>
      <x:c r="L376" s="2" t="str">
        <x:v>2026-07-31</x:v>
      </x:c>
      <x:c r="M376" s="2" t="str">
        <x:v>0000070858-26-000394</x:v>
      </x:c>
      <x:c r="N376" s="2" t="str">
        <x:v>https://www.sec.gov/Archives/edgar/data/70858/000007085826000394/bac-20260630.htm</x:v>
      </x:c>
      <x:c r="O376" s="2" t="str">
        <x:v>data/raw/filings/BAC_0000070858-26-000394_bac-20260630.htm</x:v>
      </x:c>
      <x:c r="P376" s="2" t="str">
        <x:v>f-269</x:v>
      </x:c>
      <x:c r="Q376" s="2" t="str"/>
      <x:c r="R376" s="2" t="str">
        <x:v>Latest eligible comparative presentation at the information cutoff.</x:v>
      </x:c>
      <x:c r="T376" s="12"/>
      <x:c r="U376" s="12"/>
    </x:row>
    <x:row r="377" ht="24" customHeight="1">
      <x:c r="C377" s="2" t="str">
        <x:v>BAC</x:v>
      </x:c>
      <x:c r="D377" s="2" t="str">
        <x:v>FY2025</x:v>
      </x:c>
      <x:c r="E377" s="2" t="str">
        <x:v>liabilities</x:v>
      </x:c>
      <x:c r="F377" s="11" t="n">
        <x:v>3108495</x:v>
      </x:c>
      <x:c r="G377" s="2" t="str">
        <x:v>USD</x:v>
      </x:c>
      <x:c r="H377" s="2" t="str">
        <x:v>2025-01-01</x:v>
      </x:c>
      <x:c r="I377" s="2" t="str">
        <x:v>2025-12-31</x:v>
      </x:c>
      <x:c r="J377" s="2" t="str">
        <x:v>Liabilities</x:v>
      </x:c>
      <x:c r="K377" s="2" t="str">
        <x:v>us-gaap:Liabilities</x:v>
      </x:c>
      <x:c r="L377" s="2" t="str">
        <x:v>2026-07-31</x:v>
      </x:c>
      <x:c r="M377" s="2" t="str">
        <x:v>0000070858-26-000394</x:v>
      </x:c>
      <x:c r="N377" s="2" t="str">
        <x:v>https://www.sec.gov/Archives/edgar/data/70858/000007085826000394/bac-20260630.htm</x:v>
      </x:c>
      <x:c r="O377" s="2" t="str">
        <x:v>data/raw/filings/BAC_0000070858-26-000394_bac-20260630.htm</x:v>
      </x:c>
      <x:c r="P377" s="2" t="str">
        <x:v>f-305</x:v>
      </x:c>
      <x:c r="Q377" s="2" t="str"/>
      <x:c r="R377" s="2" t="str">
        <x:v>Latest eligible comparative presentation at the information cutoff.</x:v>
      </x:c>
      <x:c r="T377" s="12"/>
      <x:c r="U377" s="12"/>
    </x:row>
    <x:row r="378" ht="24" customHeight="1">
      <x:c r="C378" s="2" t="str">
        <x:v>BAC</x:v>
      </x:c>
      <x:c r="D378" s="2" t="str">
        <x:v>FY2025</x:v>
      </x:c>
      <x:c r="E378" s="2" t="str">
        <x:v>equity</x:v>
      </x:c>
      <x:c r="F378" s="11" t="n">
        <x:v>303243</x:v>
      </x:c>
      <x:c r="G378" s="2" t="str">
        <x:v>USD</x:v>
      </x:c>
      <x:c r="H378" s="2" t="str">
        <x:v>2025-01-01</x:v>
      </x:c>
      <x:c r="I378" s="2" t="str">
        <x:v>2025-12-31</x:v>
      </x:c>
      <x:c r="J378" s="2" t="str">
        <x:v>Stockholders' Equity Attributable to Parent</x:v>
      </x:c>
      <x:c r="K378" s="2" t="str">
        <x:v>us-gaap:StockholdersEquity</x:v>
      </x:c>
      <x:c r="L378" s="2" t="str">
        <x:v>2026-07-31</x:v>
      </x:c>
      <x:c r="M378" s="2" t="str">
        <x:v>0000070858-26-000394</x:v>
      </x:c>
      <x:c r="N378" s="2" t="str">
        <x:v>https://www.sec.gov/Archives/edgar/data/70858/000007085826000394/bac-20260630.htm</x:v>
      </x:c>
      <x:c r="O378" s="2" t="str">
        <x:v>data/raw/filings/BAC_0000070858-26-000394_bac-20260630.htm</x:v>
      </x:c>
      <x:c r="P378" s="2" t="str">
        <x:v>f-401</x:v>
      </x:c>
      <x:c r="Q378" s="2" t="str"/>
      <x:c r="R378" s="2" t="str">
        <x:v>Latest eligible comparative presentation at the information cutoff.</x:v>
      </x:c>
      <x:c r="T378" s="12"/>
      <x:c r="U378" s="12"/>
    </x:row>
    <x:row r="379" ht="24" customHeight="1">
      <x:c r="C379" s="2" t="str">
        <x:v>BAC</x:v>
      </x:c>
      <x:c r="D379" s="2" t="str">
        <x:v>FY2025</x:v>
      </x:c>
      <x:c r="E379" s="2" t="str">
        <x:v>preferred</x:v>
      </x:c>
      <x:c r="F379" s="11" t="str">
        <x:v>n.a.</x:v>
      </x:c>
      <x:c r="G379" s="2" t="str">
        <x:v>USDm</x:v>
      </x:c>
      <x:c r="H379" s="2" t="str">
        <x:v>2025-01-01</x:v>
      </x:c>
      <x:c r="I379" s="2" t="str">
        <x:v>2025-12-31</x:v>
      </x:c>
      <x:c r="J379" s="2" t="str">
        <x:v>Preferred equity carrying amount</x:v>
      </x:c>
      <x:c r="K379" s="2" t="str"/>
      <x:c r="L379" s="2" t="str"/>
      <x:c r="M379" s="2" t="str"/>
      <x:c r="N379" s="2" t="str"/>
      <x:c r="O379" s="2" t="str"/>
      <x:c r="P379" s="2" t="str"/>
      <x:c r="Q379" s="2" t="str"/>
      <x:c r="R379" s="2" t="str">
        <x:v>Not reported / unavailable</x:v>
      </x:c>
      <x:c r="T379" s="12"/>
      <x:c r="U379" s="12"/>
    </x:row>
    <x:row r="380" ht="24" customHeight="1">
      <x:c r="C380" s="2" t="str">
        <x:v>BAC</x:v>
      </x:c>
      <x:c r="D380" s="2" t="str">
        <x:v>FY2025</x:v>
      </x:c>
      <x:c r="E380" s="2" t="str">
        <x:v>common_equity_reported</x:v>
      </x:c>
      <x:c r="F380" s="11" t="str">
        <x:v>n.a.</x:v>
      </x:c>
      <x:c r="G380" s="2" t="str">
        <x:v>USDm</x:v>
      </x:c>
      <x:c r="H380" s="2" t="str">
        <x:v>2025-01-01</x:v>
      </x:c>
      <x:c r="I380" s="2" t="str">
        <x:v>2025-12-31</x:v>
      </x:c>
      <x:c r="J380" s="2" t="str">
        <x:v>Reported common shareholders equity</x:v>
      </x:c>
      <x:c r="K380" s="2" t="str"/>
      <x:c r="L380" s="2" t="str"/>
      <x:c r="M380" s="2" t="str"/>
      <x:c r="N380" s="2" t="str"/>
      <x:c r="O380" s="2" t="str"/>
      <x:c r="P380" s="2" t="str"/>
      <x:c r="Q380" s="2" t="str"/>
      <x:c r="R380" s="2" t="str">
        <x:v>Not reported / unavailable</x:v>
      </x:c>
      <x:c r="T380" s="12"/>
      <x:c r="U380" s="12"/>
    </x:row>
    <x:row r="381" ht="24" customHeight="1">
      <x:c r="C381" s="2" t="str">
        <x:v>BAC</x:v>
      </x:c>
      <x:c r="D381" s="2" t="str">
        <x:v>FY2025</x:v>
      </x:c>
      <x:c r="E381" s="2" t="str">
        <x:v>goodwill</x:v>
      </x:c>
      <x:c r="F381" s="11" t="n">
        <x:v>69021</x:v>
      </x:c>
      <x:c r="G381" s="2" t="str">
        <x:v>USD</x:v>
      </x:c>
      <x:c r="H381" s="2" t="str">
        <x:v>2025-01-01</x:v>
      </x:c>
      <x:c r="I381" s="2" t="str">
        <x:v>2025-12-31</x:v>
      </x:c>
      <x:c r="J381" s="2" t="str">
        <x:v>Goodwill</x:v>
      </x:c>
      <x:c r="K381" s="2" t="str">
        <x:v>us-gaap:Goodwill</x:v>
      </x:c>
      <x:c r="L381" s="2" t="str">
        <x:v>2026-07-31</x:v>
      </x:c>
      <x:c r="M381" s="2" t="str">
        <x:v>0000070858-26-000394</x:v>
      </x:c>
      <x:c r="N381" s="2" t="str">
        <x:v>https://www.sec.gov/Archives/edgar/data/70858/000007085826000394/bac-20260630.htm</x:v>
      </x:c>
      <x:c r="O381" s="2" t="str">
        <x:v>data/raw/filings/BAC_0000070858-26-000394_bac-20260630.htm</x:v>
      </x:c>
      <x:c r="P381" s="2" t="str">
        <x:v>f-4127</x:v>
      </x:c>
      <x:c r="Q381" s="2" t="str"/>
      <x:c r="R381" s="2" t="str">
        <x:v>Latest eligible comparative presentation at the information cutoff.</x:v>
      </x:c>
      <x:c r="T381" s="12"/>
      <x:c r="U381" s="12"/>
    </x:row>
    <x:row r="382" ht="24" customHeight="1">
      <x:c r="C382" s="2" t="str">
        <x:v>BAC</x:v>
      </x:c>
      <x:c r="D382" s="2" t="str">
        <x:v>FY2025</x:v>
      </x:c>
      <x:c r="E382" s="2" t="str">
        <x:v>intangibles</x:v>
      </x:c>
      <x:c r="F382" s="11" t="n">
        <x:v>1800</x:v>
      </x:c>
      <x:c r="G382" s="2" t="str">
        <x:v>USD</x:v>
      </x:c>
      <x:c r="H382" s="2" t="str">
        <x:v>2025-01-01</x:v>
      </x:c>
      <x:c r="I382" s="2" t="str">
        <x:v>2025-12-31</x:v>
      </x:c>
      <x:c r="J382" s="2" t="str">
        <x:v>Intangible Assets, Net (Excluding Goodwill)</x:v>
      </x:c>
      <x:c r="K382" s="2" t="str">
        <x:v>us-gaap:IntangibleAssetsNetExcludingGoodwill</x:v>
      </x:c>
      <x:c r="L382" s="2" t="str">
        <x:v>2026-07-31</x:v>
      </x:c>
      <x:c r="M382" s="2" t="str">
        <x:v>0000070858-26-000394</x:v>
      </x:c>
      <x:c r="N382" s="2" t="str">
        <x:v>https://www.sec.gov/Archives/edgar/data/70858/000007085826000394/bac-20260630.htm</x:v>
      </x:c>
      <x:c r="O382" s="2" t="str">
        <x:v>data/raw/filings/BAC_0000070858-26-000394_bac-20260630.htm</x:v>
      </x:c>
      <x:c r="P382" s="2" t="str"/>
      <x:c r="Q382" s="2" t="str"/>
      <x:c r="R382" s="2" t="str">
        <x:v>Latest eligible comparative presentation at the information cutoff.</x:v>
      </x:c>
      <x:c r="T382" s="12"/>
      <x:c r="U382" s="12"/>
    </x:row>
    <x:row r="383" ht="24" customHeight="1">
      <x:c r="C383" s="2" t="str">
        <x:v>BAC</x:v>
      </x:c>
      <x:c r="D383" s="2" t="str">
        <x:v>FY2025</x:v>
      </x:c>
      <x:c r="E383" s="2" t="str">
        <x:v>intangibles_total</x:v>
      </x:c>
      <x:c r="F383" s="11" t="str">
        <x:v>n.a.</x:v>
      </x:c>
      <x:c r="G383" s="2" t="str">
        <x:v>USDm</x:v>
      </x:c>
      <x:c r="H383" s="2" t="str">
        <x:v>2025-01-01</x:v>
      </x:c>
      <x:c r="I383" s="2" t="str">
        <x:v>2025-12-31</x:v>
      </x:c>
      <x:c r="J383" s="2" t="str">
        <x:v>Reported goodwill and intangible assets combined</x:v>
      </x:c>
      <x:c r="K383" s="2" t="str"/>
      <x:c r="L383" s="2" t="str"/>
      <x:c r="M383" s="2" t="str"/>
      <x:c r="N383" s="2" t="str"/>
      <x:c r="O383" s="2" t="str"/>
      <x:c r="P383" s="2" t="str"/>
      <x:c r="Q383" s="2" t="str"/>
      <x:c r="R383" s="2" t="str">
        <x:v>Not reported / unavailable</x:v>
      </x:c>
      <x:c r="T383" s="12"/>
      <x:c r="U383" s="12"/>
    </x:row>
    <x:row r="384" ht="24" customHeight="1">
      <x:c r="C384" s="2" t="str">
        <x:v>BAC</x:v>
      </x:c>
      <x:c r="D384" s="2" t="str">
        <x:v>FY2025</x:v>
      </x:c>
      <x:c r="E384" s="2" t="str">
        <x:v>shares_end</x:v>
      </x:c>
      <x:c r="F384" s="11" t="n">
        <x:v>7212.464345</x:v>
      </x:c>
      <x:c r="G384" s="2" t="str">
        <x:v>shares</x:v>
      </x:c>
      <x:c r="H384" s="2" t="str">
        <x:v>2025-01-01</x:v>
      </x:c>
      <x:c r="I384" s="2" t="str">
        <x:v>2025-12-31</x:v>
      </x:c>
      <x:c r="J384" s="2" t="str">
        <x:v>Common Stock, Shares, Outstanding</x:v>
      </x:c>
      <x:c r="K384" s="2" t="str">
        <x:v>us-gaap:CommonStockSharesOutstanding</x:v>
      </x:c>
      <x:c r="L384" s="2" t="str">
        <x:v>2026-07-31</x:v>
      </x:c>
      <x:c r="M384" s="2" t="str">
        <x:v>0000070858-26-000394</x:v>
      </x:c>
      <x:c r="N384" s="2" t="str">
        <x:v>https://www.sec.gov/Archives/edgar/data/70858/000007085826000394/bac-20260630.htm</x:v>
      </x:c>
      <x:c r="O384" s="2" t="str">
        <x:v>data/raw/filings/BAC_0000070858-26-000394_bac-20260630.htm</x:v>
      </x:c>
      <x:c r="P384" s="2" t="str"/>
      <x:c r="Q384" s="2" t="str"/>
      <x:c r="R384" s="2" t="str">
        <x:v>Latest eligible comparative presentation at the information cutoff.</x:v>
      </x:c>
      <x:c r="T384" s="12"/>
      <x:c r="U384" s="12"/>
    </x:row>
    <x:row r="385" ht="24" customHeight="1">
      <x:c r="C385" s="2" t="str">
        <x:v>BAC</x:v>
      </x:c>
      <x:c r="D385" s="2" t="str">
        <x:v>FY2025</x:v>
      </x:c>
      <x:c r="E385" s="2" t="str">
        <x:v>shares_issued</x:v>
      </x:c>
      <x:c r="F385" s="11" t="n">
        <x:v>7212.464345</x:v>
      </x:c>
      <x:c r="G385" s="2" t="str">
        <x:v>shares</x:v>
      </x:c>
      <x:c r="H385" s="2" t="str">
        <x:v>2025-01-01</x:v>
      </x:c>
      <x:c r="I385" s="2" t="str">
        <x:v>2025-12-31</x:v>
      </x:c>
      <x:c r="J385" s="2" t="str">
        <x:v>Common Stock, Shares, Issued</x:v>
      </x:c>
      <x:c r="K385" s="2" t="str">
        <x:v>us-gaap:CommonStockSharesIssued</x:v>
      </x:c>
      <x:c r="L385" s="2" t="str">
        <x:v>2026-07-31</x:v>
      </x:c>
      <x:c r="M385" s="2" t="str">
        <x:v>0000070858-26-000394</x:v>
      </x:c>
      <x:c r="N385" s="2" t="str">
        <x:v>https://www.sec.gov/Archives/edgar/data/70858/000007085826000394/bac-20260630.htm</x:v>
      </x:c>
      <x:c r="O385" s="2" t="str">
        <x:v>data/raw/filings/BAC_0000070858-26-000394_bac-20260630.htm</x:v>
      </x:c>
      <x:c r="P385" s="2" t="str">
        <x:v>f-324</x:v>
      </x:c>
      <x:c r="Q385" s="2" t="str"/>
      <x:c r="R385" s="2" t="str">
        <x:v>Latest eligible comparative presentation at the information cutoff.</x:v>
      </x:c>
      <x:c r="T385" s="12"/>
      <x:c r="U385" s="12"/>
    </x:row>
    <x:row r="386" ht="24" customHeight="1">
      <x:c r="C386" s="2" t="str">
        <x:v>BAC</x:v>
      </x:c>
      <x:c r="D386" s="2" t="str">
        <x:v>FY2025</x:v>
      </x:c>
      <x:c r="E386" s="2" t="str">
        <x:v>shares_treasury</x:v>
      </x:c>
      <x:c r="F386" s="11" t="str">
        <x:v>n.a.</x:v>
      </x:c>
      <x:c r="G386" s="2" t="str">
        <x:v>million</x:v>
      </x:c>
      <x:c r="H386" s="2" t="str">
        <x:v>2025-01-01</x:v>
      </x:c>
      <x:c r="I386" s="2" t="str">
        <x:v>2025-12-31</x:v>
      </x:c>
      <x:c r="J386" s="2" t="str">
        <x:v>Shares Treasury</x:v>
      </x:c>
      <x:c r="K386" s="2" t="str"/>
      <x:c r="L386" s="2" t="str"/>
      <x:c r="M386" s="2" t="str"/>
      <x:c r="N386" s="2" t="str"/>
      <x:c r="O386" s="2" t="str"/>
      <x:c r="P386" s="2" t="str"/>
      <x:c r="Q386" s="2" t="str"/>
      <x:c r="R386" s="2" t="str">
        <x:v>Not reported / unavailable</x:v>
      </x:c>
      <x:c r="T386" s="12"/>
      <x:c r="U386" s="12"/>
    </x:row>
    <x:row r="387" ht="24" customHeight="1">
      <x:c r="C387" s="2" t="str">
        <x:v>BAC</x:v>
      </x:c>
      <x:c r="D387" s="2" t="str">
        <x:v>FY2025</x:v>
      </x:c>
      <x:c r="E387" s="2" t="str">
        <x:v>deposits</x:v>
      </x:c>
      <x:c r="F387" s="11" t="n">
        <x:v>2018729</x:v>
      </x:c>
      <x:c r="G387" s="2" t="str">
        <x:v>USD</x:v>
      </x:c>
      <x:c r="H387" s="2" t="str">
        <x:v>2025-01-01</x:v>
      </x:c>
      <x:c r="I387" s="2" t="str">
        <x:v>2025-12-31</x:v>
      </x:c>
      <x:c r="J387" s="2" t="str">
        <x:v>Deposits</x:v>
      </x:c>
      <x:c r="K387" s="2" t="str">
        <x:v>us-gaap:Deposits</x:v>
      </x:c>
      <x:c r="L387" s="2" t="str">
        <x:v>2026-07-31</x:v>
      </x:c>
      <x:c r="M387" s="2" t="str">
        <x:v>0000070858-26-000394</x:v>
      </x:c>
      <x:c r="N387" s="2" t="str">
        <x:v>https://www.sec.gov/Archives/edgar/data/70858/000007085826000394/bac-20260630.htm</x:v>
      </x:c>
      <x:c r="O387" s="2" t="str">
        <x:v>data/raw/filings/BAC_0000070858-26-000394_bac-20260630.htm</x:v>
      </x:c>
      <x:c r="P387" s="2" t="str">
        <x:v>f-281</x:v>
      </x:c>
      <x:c r="Q387" s="2" t="str"/>
      <x:c r="R387" s="2" t="str">
        <x:v>Latest eligible comparative presentation at the information cutoff.</x:v>
      </x:c>
      <x:c r="T387" s="12"/>
      <x:c r="U387" s="12"/>
    </x:row>
    <x:row r="388" ht="24" customHeight="1">
      <x:c r="C388" s="2" t="str">
        <x:v>BAC</x:v>
      </x:c>
      <x:c r="D388" s="2" t="str">
        <x:v>FY2025</x:v>
      </x:c>
      <x:c r="E388" s="2" t="str">
        <x:v>loans_gross</x:v>
      </x:c>
      <x:c r="F388" s="11" t="n">
        <x:v>1185700</x:v>
      </x:c>
      <x:c r="G388" s="2" t="str">
        <x:v>USD</x:v>
      </x:c>
      <x:c r="H388" s="2" t="str">
        <x:v>2025-01-01</x:v>
      </x:c>
      <x:c r="I388" s="2" t="str">
        <x:v>2025-12-31</x:v>
      </x:c>
      <x:c r="J388" s="2" t="str">
        <x:v>Gross loans and leases selected definition</x:v>
      </x:c>
      <x:c r="K388" s="2" t="str">
        <x:v>us-gaap:FinancingReceivableExcludingAccruedInterestBeforeAllowanceForCreditLoss</x:v>
      </x:c>
      <x:c r="L388" s="2" t="str">
        <x:v>2026-07-31</x:v>
      </x:c>
      <x:c r="M388" s="2" t="str">
        <x:v>0000070858-26-000394</x:v>
      </x:c>
      <x:c r="N388" s="2" t="str">
        <x:v>https://www.sec.gov/Archives/edgar/data/70858/000007085826000394/bac-20260630.htm</x:v>
      </x:c>
      <x:c r="O388" s="2" t="str">
        <x:v>data/raw/filings/BAC_0000070858-26-000394_bac-20260630.htm</x:v>
      </x:c>
      <x:c r="P388" s="2" t="str">
        <x:v>f-2321</x:v>
      </x:c>
      <x:c r="Q388" s="2" t="str"/>
      <x:c r="R388" s="2" t="str">
        <x:v>Latest eligible comparative presentation at the information cutoff.</x:v>
      </x:c>
      <x:c r="T388" s="12"/>
      <x:c r="U388" s="12"/>
    </x:row>
    <x:row r="389" ht="24" customHeight="1">
      <x:c r="C389" s="2" t="str">
        <x:v>BAC</x:v>
      </x:c>
      <x:c r="D389" s="2" t="str">
        <x:v>FY2025</x:v>
      </x:c>
      <x:c r="E389" s="2" t="str">
        <x:v>loans_net</x:v>
      </x:c>
      <x:c r="F389" s="11" t="n">
        <x:v>1172497</x:v>
      </x:c>
      <x:c r="G389" s="2" t="str">
        <x:v>USD</x:v>
      </x:c>
      <x:c r="H389" s="2" t="str">
        <x:v>2025-01-01</x:v>
      </x:c>
      <x:c r="I389" s="2" t="str">
        <x:v>2025-12-31</x:v>
      </x:c>
      <x:c r="J389" s="2" t="str">
        <x:v>Net loans after allowance selected definition</x:v>
      </x:c>
      <x:c r="K389" s="2" t="str">
        <x:v>us-gaap:FinancingReceivableExcludingAccruedInterestAfterAllowanceForCreditLoss</x:v>
      </x:c>
      <x:c r="L389" s="2" t="str">
        <x:v>2026-07-31</x:v>
      </x:c>
      <x:c r="M389" s="2" t="str">
        <x:v>0000070858-26-000394</x:v>
      </x:c>
      <x:c r="N389" s="2" t="str">
        <x:v>https://www.sec.gov/Archives/edgar/data/70858/000007085826000394/bac-20260630.htm</x:v>
      </x:c>
      <x:c r="O389" s="2" t="str">
        <x:v>data/raw/filings/BAC_0000070858-26-000394_bac-20260630.htm</x:v>
      </x:c>
      <x:c r="P389" s="2" t="str">
        <x:v>f-253</x:v>
      </x:c>
      <x:c r="Q389" s="2" t="str"/>
      <x:c r="R389" s="2" t="str">
        <x:v>Latest eligible comparative presentation at the information cutoff.</x:v>
      </x:c>
      <x:c r="T389" s="12"/>
      <x:c r="U389" s="12"/>
    </x:row>
    <x:row r="390" ht="24" customHeight="1">
      <x:c r="C390" s="2" t="str">
        <x:v>BAC</x:v>
      </x:c>
      <x:c r="D390" s="2" t="str">
        <x:v>FY2025</x:v>
      </x:c>
      <x:c r="E390" s="2" t="str">
        <x:v>allowance</x:v>
      </x:c>
      <x:c r="F390" s="11" t="n">
        <x:v>13203</x:v>
      </x:c>
      <x:c r="G390" s="2" t="str">
        <x:v>USD</x:v>
      </x:c>
      <x:c r="H390" s="2" t="str">
        <x:v>2025-01-01</x:v>
      </x:c>
      <x:c r="I390" s="2" t="str">
        <x:v>2025-12-31</x:v>
      </x:c>
      <x:c r="J390" s="2" t="str">
        <x:v>Loan allowance for credit losses</x:v>
      </x:c>
      <x:c r="K390" s="2" t="str">
        <x:v>us-gaap:FinancingReceivableAllowanceForCreditLossExcludingAccruedInterest</x:v>
      </x:c>
      <x:c r="L390" s="2" t="str">
        <x:v>2026-07-31</x:v>
      </x:c>
      <x:c r="M390" s="2" t="str">
        <x:v>0000070858-26-000394</x:v>
      </x:c>
      <x:c r="N390" s="2" t="str">
        <x:v>https://www.sec.gov/Archives/edgar/data/70858/000007085826000394/bac-20260630.htm</x:v>
      </x:c>
      <x:c r="O390" s="2" t="str">
        <x:v>data/raw/filings/BAC_0000070858-26-000394_bac-20260630.htm</x:v>
      </x:c>
      <x:c r="P390" s="2" t="str">
        <x:v>f-3594</x:v>
      </x:c>
      <x:c r="Q390" s="2" t="str"/>
      <x:c r="R390" s="2" t="str">
        <x:v>Latest eligible comparative presentation at the information cutoff.</x:v>
      </x:c>
      <x:c r="T390" s="12"/>
      <x:c r="U390" s="12"/>
    </x:row>
    <x:row r="391" ht="24" customHeight="1">
      <x:c r="C391" s="2" t="str">
        <x:v>BAC</x:v>
      </x:c>
      <x:c r="D391" s="2" t="str">
        <x:v>FY2025</x:v>
      </x:c>
      <x:c r="E391" s="2" t="str">
        <x:v>nonaccrual</x:v>
      </x:c>
      <x:c r="F391" s="11" t="str">
        <x:v>n.a.</x:v>
      </x:c>
      <x:c r="G391" s="2" t="str">
        <x:v>USDm</x:v>
      </x:c>
      <x:c r="H391" s="2" t="str">
        <x:v>2025-01-01</x:v>
      </x:c>
      <x:c r="I391" s="2" t="str">
        <x:v>2025-12-31</x:v>
      </x:c>
      <x:c r="J391" s="2" t="str">
        <x:v>Nonaccrual</x:v>
      </x:c>
      <x:c r="K391" s="2" t="str"/>
      <x:c r="L391" s="2" t="str"/>
      <x:c r="M391" s="2" t="str"/>
      <x:c r="N391" s="2" t="str"/>
      <x:c r="O391" s="2" t="str"/>
      <x:c r="P391" s="2" t="str"/>
      <x:c r="Q391" s="2" t="str"/>
      <x:c r="R391" s="2" t="str">
        <x:v>Not reported / unavailable</x:v>
      </x:c>
      <x:c r="T391" s="12"/>
      <x:c r="U391" s="12"/>
    </x:row>
    <x:row r="392" ht="24" customHeight="1">
      <x:c r="C392" s="2" t="str">
        <x:v>BAC</x:v>
      </x:c>
      <x:c r="D392" s="2" t="str">
        <x:v>FY2025</x:v>
      </x:c>
      <x:c r="E392" s="2" t="str">
        <x:v>cash</x:v>
      </x:c>
      <x:c r="F392" s="11" t="str">
        <x:v>n.a.</x:v>
      </x:c>
      <x:c r="G392" s="2" t="str">
        <x:v>USDm</x:v>
      </x:c>
      <x:c r="H392" s="2" t="str">
        <x:v>2025-01-01</x:v>
      </x:c>
      <x:c r="I392" s="2" t="str">
        <x:v>2025-12-31</x:v>
      </x:c>
      <x:c r="J392" s="2" t="str">
        <x:v>Cash</x:v>
      </x:c>
      <x:c r="K392" s="2" t="str"/>
      <x:c r="L392" s="2" t="str"/>
      <x:c r="M392" s="2" t="str"/>
      <x:c r="N392" s="2" t="str"/>
      <x:c r="O392" s="2" t="str"/>
      <x:c r="P392" s="2" t="str"/>
      <x:c r="Q392" s="2" t="str"/>
      <x:c r="R392" s="2" t="str">
        <x:v>Not reported / unavailable</x:v>
      </x:c>
      <x:c r="T392" s="12"/>
      <x:c r="U392" s="12"/>
    </x:row>
    <x:row r="393" ht="24" customHeight="1">
      <x:c r="C393" s="2" t="str">
        <x:v>BAC</x:v>
      </x:c>
      <x:c r="D393" s="2" t="str">
        <x:v>FY2025</x:v>
      </x:c>
      <x:c r="E393" s="2" t="str">
        <x:v>aoci</x:v>
      </x:c>
      <x:c r="F393" s="11" t="n">
        <x:v>-10526</x:v>
      </x:c>
      <x:c r="G393" s="2" t="str">
        <x:v>USD</x:v>
      </x:c>
      <x:c r="H393" s="2" t="str">
        <x:v>2025-01-01</x:v>
      </x:c>
      <x:c r="I393" s="2" t="str">
        <x:v>2025-12-31</x:v>
      </x:c>
      <x:c r="J393" s="2" t="str">
        <x:v>Accumulated Other Comprehensive Income (Loss), Net of Tax</x:v>
      </x:c>
      <x:c r="K393" s="2" t="str">
        <x:v>us-gaap:AccumulatedOtherComprehensiveIncomeLossNetOfTax</x:v>
      </x:c>
      <x:c r="L393" s="2" t="str">
        <x:v>2026-07-31</x:v>
      </x:c>
      <x:c r="M393" s="2" t="str">
        <x:v>0000070858-26-000394</x:v>
      </x:c>
      <x:c r="N393" s="2" t="str">
        <x:v>https://www.sec.gov/Archives/edgar/data/70858/000007085826000394/bac-20260630.htm</x:v>
      </x:c>
      <x:c r="O393" s="2" t="str">
        <x:v>data/raw/filings/BAC_0000070858-26-000394_bac-20260630.htm</x:v>
      </x:c>
      <x:c r="P393" s="2" t="str">
        <x:v>f-331</x:v>
      </x:c>
      <x:c r="Q393" s="2" t="str"/>
      <x:c r="R393" s="2" t="str">
        <x:v>Latest eligible comparative presentation at the information cutoff.</x:v>
      </x:c>
      <x:c r="T393" s="12"/>
      <x:c r="U393" s="12"/>
    </x:row>
    <x:row r="394" ht="24" customHeight="1">
      <x:c r="C394" s="2" t="str">
        <x:v>BAC</x:v>
      </x:c>
      <x:c r="D394" s="2" t="str">
        <x:v>FY2025</x:v>
      </x:c>
      <x:c r="E394" s="2" t="str">
        <x:v>nii</x:v>
      </x:c>
      <x:c r="F394" s="11" t="n">
        <x:v>60096</x:v>
      </x:c>
      <x:c r="G394" s="2" t="str">
        <x:v>USD</x:v>
      </x:c>
      <x:c r="H394" s="2" t="str">
        <x:v>2025-01-01</x:v>
      </x:c>
      <x:c r="I394" s="2" t="str">
        <x:v>2025-12-31</x:v>
      </x:c>
      <x:c r="J394" s="2" t="str">
        <x:v>Interest Income (Expense), Net</x:v>
      </x:c>
      <x:c r="K394" s="2" t="str">
        <x:v>us-gaap:InterestIncomeExpenseNet</x:v>
      </x:c>
      <x:c r="L394" s="2" t="str">
        <x:v>2026-02-25</x:v>
      </x:c>
      <x:c r="M394" s="2" t="str">
        <x:v>0000070858-26-000157</x:v>
      </x:c>
      <x:c r="N394" s="2" t="str">
        <x:v>https://www.sec.gov/Archives/edgar/data/70858/000007085826000157/bac-20251231.htm</x:v>
      </x:c>
      <x:c r="O394" s="2" t="str">
        <x:v>data/raw/filings/BAC_0000070858-26-000157_bac-20251231.htm</x:v>
      </x:c>
      <x:c r="P394" s="2" t="str">
        <x:v>f-665</x:v>
      </x:c>
      <x:c r="Q394" s="2" t="str"/>
      <x:c r="R394" s="2" t="str">
        <x:v>Latest eligible comparative presentation at the information cutoff.</x:v>
      </x:c>
      <x:c r="T394" s="12"/>
      <x:c r="U394" s="12"/>
    </x:row>
    <x:row r="395" ht="24" customHeight="1">
      <x:c r="C395" s="2" t="str">
        <x:v>BAC</x:v>
      </x:c>
      <x:c r="D395" s="2" t="str">
        <x:v>FY2025</x:v>
      </x:c>
      <x:c r="E395" s="2" t="str">
        <x:v>noninterest_income</x:v>
      </x:c>
      <x:c r="F395" s="11" t="n">
        <x:v>53001</x:v>
      </x:c>
      <x:c r="G395" s="2" t="str">
        <x:v>USD</x:v>
      </x:c>
      <x:c r="H395" s="2" t="str">
        <x:v>2025-01-01</x:v>
      </x:c>
      <x:c r="I395" s="2" t="str">
        <x:v>2025-12-31</x:v>
      </x:c>
      <x:c r="J395" s="2" t="str">
        <x:v>Noninterest Income</x:v>
      </x:c>
      <x:c r="K395" s="2" t="str">
        <x:v>us-gaap:NoninterestIncome</x:v>
      </x:c>
      <x:c r="L395" s="2" t="str">
        <x:v>2026-02-25</x:v>
      </x:c>
      <x:c r="M395" s="2" t="str">
        <x:v>0000070858-26-000157</x:v>
      </x:c>
      <x:c r="N395" s="2" t="str">
        <x:v>https://www.sec.gov/Archives/edgar/data/70858/000007085826000157/bac-20251231.htm</x:v>
      </x:c>
      <x:c r="O395" s="2" t="str">
        <x:v>data/raw/filings/BAC_0000070858-26-000157_bac-20251231.htm</x:v>
      </x:c>
      <x:c r="P395" s="2" t="str">
        <x:v>f-7874</x:v>
      </x:c>
      <x:c r="Q395" s="2" t="str"/>
      <x:c r="R395" s="2" t="str">
        <x:v>Latest eligible comparative presentation at the information cutoff.</x:v>
      </x:c>
      <x:c r="T395" s="12"/>
      <x:c r="U395" s="12"/>
    </x:row>
    <x:row r="396" ht="24" customHeight="1">
      <x:c r="C396" s="2" t="str">
        <x:v>BAC</x:v>
      </x:c>
      <x:c r="D396" s="2" t="str">
        <x:v>FY2025</x:v>
      </x:c>
      <x:c r="E396" s="2" t="str">
        <x:v>revenue_reported</x:v>
      </x:c>
      <x:c r="F396" s="11" t="n">
        <x:v>113097</x:v>
      </x:c>
      <x:c r="G396" s="2" t="str">
        <x:v>USD</x:v>
      </x:c>
      <x:c r="H396" s="2" t="str">
        <x:v>2025-01-01</x:v>
      </x:c>
      <x:c r="I396" s="2" t="str">
        <x:v>2025-12-31</x:v>
      </x:c>
      <x:c r="J396" s="2" t="str">
        <x:v>Revenues</x:v>
      </x:c>
      <x:c r="K396" s="2" t="str">
        <x:v>us-gaap:Revenues</x:v>
      </x:c>
      <x:c r="L396" s="2" t="str">
        <x:v>2026-02-25</x:v>
      </x:c>
      <x:c r="M396" s="2" t="str">
        <x:v>0000070858-26-000157</x:v>
      </x:c>
      <x:c r="N396" s="2" t="str">
        <x:v>https://www.sec.gov/Archives/edgar/data/70858/000007085826000157/bac-20251231.htm</x:v>
      </x:c>
      <x:c r="O396" s="2" t="str">
        <x:v>data/raw/filings/BAC_0000070858-26-000157_bac-20251231.htm</x:v>
      </x:c>
      <x:c r="P396" s="2" t="str">
        <x:v>f-8242</x:v>
      </x:c>
      <x:c r="Q396" s="2" t="str"/>
      <x:c r="R396" s="2" t="str">
        <x:v>Latest eligible comparative presentation at the information cutoff.</x:v>
      </x:c>
      <x:c r="T396" s="12"/>
      <x:c r="U396" s="12"/>
    </x:row>
    <x:row r="397" ht="24" customHeight="1">
      <x:c r="C397" s="2" t="str">
        <x:v>BAC</x:v>
      </x:c>
      <x:c r="D397" s="2" t="str">
        <x:v>FY2025</x:v>
      </x:c>
      <x:c r="E397" s="2" t="str">
        <x:v>opex</x:v>
      </x:c>
      <x:c r="F397" s="11" t="n">
        <x:v>69727</x:v>
      </x:c>
      <x:c r="G397" s="2" t="str">
        <x:v>USD</x:v>
      </x:c>
      <x:c r="H397" s="2" t="str">
        <x:v>2025-01-01</x:v>
      </x:c>
      <x:c r="I397" s="2" t="str">
        <x:v>2025-12-31</x:v>
      </x:c>
      <x:c r="J397" s="2" t="str">
        <x:v>Noninterest Expense</x:v>
      </x:c>
      <x:c r="K397" s="2" t="str">
        <x:v>us-gaap:NoninterestExpense</x:v>
      </x:c>
      <x:c r="L397" s="2" t="str">
        <x:v>2026-02-25</x:v>
      </x:c>
      <x:c r="M397" s="2" t="str">
        <x:v>0000070858-26-000157</x:v>
      </x:c>
      <x:c r="N397" s="2" t="str">
        <x:v>https://www.sec.gov/Archives/edgar/data/70858/000007085826000157/bac-20251231.htm</x:v>
      </x:c>
      <x:c r="O397" s="2" t="str">
        <x:v>data/raw/filings/BAC_0000070858-26-000157_bac-20251231.htm</x:v>
      </x:c>
      <x:c r="P397" s="2" t="str">
        <x:v>f-7571</x:v>
      </x:c>
      <x:c r="Q397" s="2" t="str"/>
      <x:c r="R397" s="2" t="str">
        <x:v>Latest eligible comparative presentation at the information cutoff.</x:v>
      </x:c>
      <x:c r="T397" s="12"/>
      <x:c r="U397" s="12"/>
    </x:row>
    <x:row r="398" ht="24" customHeight="1">
      <x:c r="C398" s="2" t="str">
        <x:v>BAC</x:v>
      </x:c>
      <x:c r="D398" s="2" t="str">
        <x:v>FY2025</x:v>
      </x:c>
      <x:c r="E398" s="2" t="str">
        <x:v>provision</x:v>
      </x:c>
      <x:c r="F398" s="11" t="str">
        <x:v>n.a.</x:v>
      </x:c>
      <x:c r="G398" s="2" t="str">
        <x:v>USDm</x:v>
      </x:c>
      <x:c r="H398" s="2" t="str">
        <x:v>2025-01-01</x:v>
      </x:c>
      <x:c r="I398" s="2" t="str">
        <x:v>2025-12-31</x:v>
      </x:c>
      <x:c r="J398" s="2" t="str">
        <x:v>Provision for credit losses</x:v>
      </x:c>
      <x:c r="K398" s="2" t="str"/>
      <x:c r="L398" s="2" t="str"/>
      <x:c r="M398" s="2" t="str"/>
      <x:c r="N398" s="2" t="str"/>
      <x:c r="O398" s="2" t="str"/>
      <x:c r="P398" s="2" t="str"/>
      <x:c r="Q398" s="2" t="str"/>
      <x:c r="R398" s="2" t="str">
        <x:v>Not reported / unavailable</x:v>
      </x:c>
      <x:c r="T398" s="12"/>
      <x:c r="U398" s="12"/>
    </x:row>
    <x:row r="399" ht="24" customHeight="1">
      <x:c r="C399" s="2" t="str">
        <x:v>BAC</x:v>
      </x:c>
      <x:c r="D399" s="2" t="str">
        <x:v>FY2025</x:v>
      </x:c>
      <x:c r="E399" s="2" t="str">
        <x:v>pretax</x:v>
      </x:c>
      <x:c r="F399" s="11" t="n">
        <x:v>37695</x:v>
      </x:c>
      <x:c r="G399" s="2" t="str">
        <x:v>USD</x:v>
      </x:c>
      <x:c r="H399" s="2" t="str">
        <x:v>2025-01-01</x:v>
      </x:c>
      <x:c r="I399" s="2" t="str">
        <x:v>2025-12-31</x:v>
      </x:c>
      <x:c r="J399" s="2" t="str">
        <x:v>Income (Loss) from Continuing Operations before Income Taxes, Noncontrolling Interest</x:v>
      </x:c>
      <x:c r="K399" s="2" t="str">
        <x:v>us-gaap:IncomeLossFromContinuingOperationsBeforeIncomeTaxesExtraordinaryItemsNoncontrollingInterest</x:v>
      </x:c>
      <x:c r="L399" s="2" t="str">
        <x:v>2026-02-25</x:v>
      </x:c>
      <x:c r="M399" s="2" t="str">
        <x:v>0000070858-26-000157</x:v>
      </x:c>
      <x:c r="N399" s="2" t="str">
        <x:v>https://www.sec.gov/Archives/edgar/data/70858/000007085826000157/bac-20251231.htm</x:v>
      </x:c>
      <x:c r="O399" s="2" t="str">
        <x:v>data/raw/filings/BAC_0000070858-26-000157_bac-20251231.htm</x:v>
      </x:c>
      <x:c r="P399" s="2" t="str">
        <x:v>f-8243</x:v>
      </x:c>
      <x:c r="Q399" s="2" t="str"/>
      <x:c r="R399" s="2" t="str">
        <x:v>Latest eligible comparative presentation at the information cutoff.</x:v>
      </x:c>
      <x:c r="T399" s="12"/>
      <x:c r="U399" s="12"/>
    </x:row>
    <x:row r="400" ht="24" customHeight="1">
      <x:c r="C400" s="2" t="str">
        <x:v>BAC</x:v>
      </x:c>
      <x:c r="D400" s="2" t="str">
        <x:v>FY2025</x:v>
      </x:c>
      <x:c r="E400" s="2" t="str">
        <x:v>tax</x:v>
      </x:c>
      <x:c r="F400" s="11" t="n">
        <x:v>7186</x:v>
      </x:c>
      <x:c r="G400" s="2" t="str">
        <x:v>USD</x:v>
      </x:c>
      <x:c r="H400" s="2" t="str">
        <x:v>2025-01-01</x:v>
      </x:c>
      <x:c r="I400" s="2" t="str">
        <x:v>2025-12-31</x:v>
      </x:c>
      <x:c r="J400" s="2" t="str">
        <x:v>Income Tax Expense (Benefit)</x:v>
      </x:c>
      <x:c r="K400" s="2" t="str">
        <x:v>us-gaap:IncomeTaxExpenseBenefit</x:v>
      </x:c>
      <x:c r="L400" s="2" t="str">
        <x:v>2026-02-25</x:v>
      </x:c>
      <x:c r="M400" s="2" t="str">
        <x:v>0000070858-26-000157</x:v>
      </x:c>
      <x:c r="N400" s="2" t="str">
        <x:v>https://www.sec.gov/Archives/edgar/data/70858/000007085826000157/bac-20251231.htm</x:v>
      </x:c>
      <x:c r="O400" s="2" t="str">
        <x:v>data/raw/filings/BAC_0000070858-26-000157_bac-20251231.htm</x:v>
      </x:c>
      <x:c r="P400" s="2" t="str">
        <x:v>f-5889</x:v>
      </x:c>
      <x:c r="Q400" s="2" t="str"/>
      <x:c r="R400" s="2" t="str">
        <x:v>Latest eligible comparative presentation at the information cutoff.</x:v>
      </x:c>
      <x:c r="T400" s="12"/>
      <x:c r="U400" s="12"/>
    </x:row>
    <x:row r="401" ht="24" customHeight="1">
      <x:c r="C401" s="2" t="str">
        <x:v>BAC</x:v>
      </x:c>
      <x:c r="D401" s="2" t="str">
        <x:v>FY2025</x:v>
      </x:c>
      <x:c r="E401" s="2" t="str">
        <x:v>net_income</x:v>
      </x:c>
      <x:c r="F401" s="11" t="n">
        <x:v>30509</x:v>
      </x:c>
      <x:c r="G401" s="2" t="str">
        <x:v>USD</x:v>
      </x:c>
      <x:c r="H401" s="2" t="str">
        <x:v>2025-01-01</x:v>
      </x:c>
      <x:c r="I401" s="2" t="str">
        <x:v>2025-12-31</x:v>
      </x:c>
      <x:c r="J401" s="2" t="str">
        <x:v>Net Income (Loss) Attributable to Parent</x:v>
      </x:c>
      <x:c r="K401" s="2" t="str">
        <x:v>us-gaap:NetIncomeLoss</x:v>
      </x:c>
      <x:c r="L401" s="2" t="str">
        <x:v>2026-02-25</x:v>
      </x:c>
      <x:c r="M401" s="2" t="str">
        <x:v>0000070858-26-000157</x:v>
      </x:c>
      <x:c r="N401" s="2" t="str">
        <x:v>https://www.sec.gov/Archives/edgar/data/70858/000007085826000157/bac-20251231.htm</x:v>
      </x:c>
      <x:c r="O401" s="2" t="str">
        <x:v>data/raw/filings/BAC_0000070858-26-000157_bac-20251231.htm</x:v>
      </x:c>
      <x:c r="P401" s="2" t="str">
        <x:v>f-8244</x:v>
      </x:c>
      <x:c r="Q401" s="2" t="str"/>
      <x:c r="R401" s="2" t="str">
        <x:v>Latest eligible comparative presentation at the information cutoff.</x:v>
      </x:c>
      <x:c r="T401" s="12"/>
      <x:c r="U401" s="12"/>
    </x:row>
    <x:row r="402" ht="24" customHeight="1">
      <x:c r="C402" s="2" t="str">
        <x:v>BAC</x:v>
      </x:c>
      <x:c r="D402" s="2" t="str">
        <x:v>FY2025</x:v>
      </x:c>
      <x:c r="E402" s="2" t="str">
        <x:v>common_income</x:v>
      </x:c>
      <x:c r="F402" s="11" t="n">
        <x:v>29055</x:v>
      </x:c>
      <x:c r="G402" s="2" t="str">
        <x:v>USD</x:v>
      </x:c>
      <x:c r="H402" s="2" t="str">
        <x:v>2025-01-01</x:v>
      </x:c>
      <x:c r="I402" s="2" t="str">
        <x:v>2025-12-31</x:v>
      </x:c>
      <x:c r="J402" s="2" t="str">
        <x:v>Net Income (Loss) Available to Common Stockholders, Basic</x:v>
      </x:c>
      <x:c r="K402" s="2" t="str">
        <x:v>us-gaap:NetIncomeLossAvailableToCommonStockholdersBasic</x:v>
      </x:c>
      <x:c r="L402" s="2" t="str">
        <x:v>2026-02-25</x:v>
      </x:c>
      <x:c r="M402" s="2" t="str">
        <x:v>0000070858-26-000157</x:v>
      </x:c>
      <x:c r="N402" s="2" t="str">
        <x:v>https://www.sec.gov/Archives/edgar/data/70858/000007085826000157/bac-20251231.htm</x:v>
      </x:c>
      <x:c r="O402" s="2" t="str">
        <x:v>data/raw/filings/BAC_0000070858-26-000157_bac-20251231.htm</x:v>
      </x:c>
      <x:c r="P402" s="2" t="str">
        <x:v>f-5006</x:v>
      </x:c>
      <x:c r="Q402" s="2" t="str"/>
      <x:c r="R402" s="2" t="str">
        <x:v>Latest eligible comparative presentation at the information cutoff.</x:v>
      </x:c>
      <x:c r="T402" s="12"/>
      <x:c r="U402" s="12"/>
    </x:row>
    <x:row r="403" ht="24" customHeight="1">
      <x:c r="C403" s="2" t="str">
        <x:v>BAC</x:v>
      </x:c>
      <x:c r="D403" s="2" t="str">
        <x:v>FY2025</x:v>
      </x:c>
      <x:c r="E403" s="2" t="str">
        <x:v>preferred_div</x:v>
      </x:c>
      <x:c r="F403" s="11" t="n">
        <x:v>1454</x:v>
      </x:c>
      <x:c r="G403" s="2" t="str">
        <x:v>USD</x:v>
      </x:c>
      <x:c r="H403" s="2" t="str">
        <x:v>2025-01-01</x:v>
      </x:c>
      <x:c r="I403" s="2" t="str">
        <x:v>2025-12-31</x:v>
      </x:c>
      <x:c r="J403" s="2" t="str">
        <x:v>Preferred Stock Dividends and Other Adjustments</x:v>
      </x:c>
      <x:c r="K403" s="2" t="str">
        <x:v>us-gaap:PreferredStockDividendsAndOtherAdjustments</x:v>
      </x:c>
      <x:c r="L403" s="2" t="str">
        <x:v>2026-02-25</x:v>
      </x:c>
      <x:c r="M403" s="2" t="str">
        <x:v>0000070858-26-000157</x:v>
      </x:c>
      <x:c r="N403" s="2" t="str">
        <x:v>https://www.sec.gov/Archives/edgar/data/70858/000007085826000157/bac-20251231.htm</x:v>
      </x:c>
      <x:c r="O403" s="2" t="str">
        <x:v>data/raw/filings/BAC_0000070858-26-000157_bac-20251231.htm</x:v>
      </x:c>
      <x:c r="P403" s="2" t="str">
        <x:v>f-4994</x:v>
      </x:c>
      <x:c r="Q403" s="2" t="str"/>
      <x:c r="R403" s="2" t="str">
        <x:v>Latest eligible comparative presentation at the information cutoff.</x:v>
      </x:c>
      <x:c r="T403" s="12"/>
      <x:c r="U403" s="12"/>
    </x:row>
    <x:row r="404" ht="24" customHeight="1">
      <x:c r="C404" s="2" t="str">
        <x:v>BAC</x:v>
      </x:c>
      <x:c r="D404" s="2" t="str">
        <x:v>FY2025</x:v>
      </x:c>
      <x:c r="E404" s="2" t="str">
        <x:v>eps</x:v>
      </x:c>
      <x:c r="F404" s="11" t="n">
        <x:v>3.81</x:v>
      </x:c>
      <x:c r="G404" s="2" t="str">
        <x:v>USD/shares</x:v>
      </x:c>
      <x:c r="H404" s="2" t="str">
        <x:v>2025-01-01</x:v>
      </x:c>
      <x:c r="I404" s="2" t="str">
        <x:v>2025-12-31</x:v>
      </x:c>
      <x:c r="J404" s="2" t="str">
        <x:v>Earnings Per Share, Diluted</x:v>
      </x:c>
      <x:c r="K404" s="2" t="str">
        <x:v>us-gaap:EarningsPerShareDiluted</x:v>
      </x:c>
      <x:c r="L404" s="2" t="str">
        <x:v>2026-02-25</x:v>
      </x:c>
      <x:c r="M404" s="2" t="str">
        <x:v>0000070858-26-000157</x:v>
      </x:c>
      <x:c r="N404" s="2" t="str">
        <x:v>https://www.sec.gov/Archives/edgar/data/70858/000007085826000157/bac-20251231.htm</x:v>
      </x:c>
      <x:c r="O404" s="2" t="str">
        <x:v>data/raw/filings/BAC_0000070858-26-000157_bac-20251231.htm</x:v>
      </x:c>
      <x:c r="P404" s="2" t="str">
        <x:v>f-5024</x:v>
      </x:c>
      <x:c r="Q404" s="2" t="str"/>
      <x:c r="R404" s="2" t="str">
        <x:v>Latest eligible comparative presentation at the information cutoff.</x:v>
      </x:c>
      <x:c r="T404" s="12"/>
      <x:c r="U404" s="12"/>
    </x:row>
    <x:row r="405" ht="24" customHeight="1">
      <x:c r="C405" s="2" t="str">
        <x:v>BAC</x:v>
      </x:c>
      <x:c r="D405" s="2" t="str">
        <x:v>FY2025</x:v>
      </x:c>
      <x:c r="E405" s="2" t="str">
        <x:v>shares_diluted</x:v>
      </x:c>
      <x:c r="F405" s="11" t="n">
        <x:v>7680.9</x:v>
      </x:c>
      <x:c r="G405" s="2" t="str">
        <x:v>shares</x:v>
      </x:c>
      <x:c r="H405" s="2" t="str">
        <x:v>2025-01-01</x:v>
      </x:c>
      <x:c r="I405" s="2" t="str">
        <x:v>2025-12-31</x:v>
      </x:c>
      <x:c r="J405" s="2" t="str">
        <x:v>Weighted Average Number of Shares Outstanding, Diluted</x:v>
      </x:c>
      <x:c r="K405" s="2" t="str">
        <x:v>us-gaap:WeightedAverageNumberOfDilutedSharesOutstanding</x:v>
      </x:c>
      <x:c r="L405" s="2" t="str">
        <x:v>2026-02-25</x:v>
      </x:c>
      <x:c r="M405" s="2" t="str">
        <x:v>0000070858-26-000157</x:v>
      </x:c>
      <x:c r="N405" s="2" t="str">
        <x:v>https://www.sec.gov/Archives/edgar/data/70858/000007085826000157/bac-20251231.htm</x:v>
      </x:c>
      <x:c r="O405" s="2" t="str">
        <x:v>data/raw/filings/BAC_0000070858-26-000157_bac-20251231.htm</x:v>
      </x:c>
      <x:c r="P405" s="2" t="str">
        <x:v>f-5021</x:v>
      </x:c>
      <x:c r="Q405" s="2" t="str"/>
      <x:c r="R405" s="2" t="str">
        <x:v>Latest eligible comparative presentation at the information cutoff.</x:v>
      </x:c>
      <x:c r="T405" s="12"/>
      <x:c r="U405" s="12"/>
    </x:row>
    <x:row r="406" ht="24" customHeight="1">
      <x:c r="C406" s="2" t="str">
        <x:v>BAC</x:v>
      </x:c>
      <x:c r="D406" s="2" t="str">
        <x:v>FY2025</x:v>
      </x:c>
      <x:c r="E406" s="2" t="str">
        <x:v>dps</x:v>
      </x:c>
      <x:c r="F406" s="11" t="n">
        <x:v>1.08</x:v>
      </x:c>
      <x:c r="G406" s="2" t="str">
        <x:v>USD/shares</x:v>
      </x:c>
      <x:c r="H406" s="2" t="str">
        <x:v>2025-01-01</x:v>
      </x:c>
      <x:c r="I406" s="2" t="str">
        <x:v>2025-12-31</x:v>
      </x:c>
      <x:c r="J406" s="2" t="str">
        <x:v>Common Stock, Dividends, Per Share, Cash Paid</x:v>
      </x:c>
      <x:c r="K406" s="2" t="str">
        <x:v>us-gaap:CommonStockDividendsPerShareCashPaid</x:v>
      </x:c>
      <x:c r="L406" s="2" t="str">
        <x:v>2026-02-25</x:v>
      </x:c>
      <x:c r="M406" s="2" t="str">
        <x:v>0000070858-26-000157</x:v>
      </x:c>
      <x:c r="N406" s="2" t="str">
        <x:v>https://www.sec.gov/Archives/edgar/data/70858/000007085826000157/bac-20251231.htm</x:v>
      </x:c>
      <x:c r="O406" s="2" t="str">
        <x:v>data/raw/filings/BAC_0000070858-26-000157_bac-20251231.htm</x:v>
      </x:c>
      <x:c r="P406" s="2" t="str">
        <x:v>f-4560</x:v>
      </x:c>
      <x:c r="Q406" s="2" t="str"/>
      <x:c r="R406" s="2" t="str">
        <x:v>Latest eligible comparative presentation at the information cutoff.</x:v>
      </x:c>
      <x:c r="T406" s="12"/>
      <x:c r="U406" s="12"/>
    </x:row>
    <x:row r="407" ht="24" customHeight="1">
      <x:c r="C407" s="2" t="str">
        <x:v>BAC</x:v>
      </x:c>
      <x:c r="D407" s="2" t="str">
        <x:v>FY2025</x:v>
      </x:c>
      <x:c r="E407" s="2" t="str">
        <x:v>dividends</x:v>
      </x:c>
      <x:c r="F407" s="11" t="str">
        <x:v>n.a.</x:v>
      </x:c>
      <x:c r="G407" s="2" t="str">
        <x:v>USDm</x:v>
      </x:c>
      <x:c r="H407" s="2" t="str">
        <x:v>2025-01-01</x:v>
      </x:c>
      <x:c r="I407" s="2" t="str">
        <x:v>2025-12-31</x:v>
      </x:c>
      <x:c r="J407" s="2" t="str">
        <x:v>Cash common dividends paid</x:v>
      </x:c>
      <x:c r="K407" s="2" t="str"/>
      <x:c r="L407" s="2" t="str"/>
      <x:c r="M407" s="2" t="str"/>
      <x:c r="N407" s="2" t="str"/>
      <x:c r="O407" s="2" t="str"/>
      <x:c r="P407" s="2" t="str"/>
      <x:c r="Q407" s="2" t="str"/>
      <x:c r="R407" s="2" t="str">
        <x:v>Not reported / unavailable</x:v>
      </x:c>
      <x:c r="T407" s="12"/>
      <x:c r="U407" s="12"/>
    </x:row>
    <x:row r="408" ht="24" customHeight="1">
      <x:c r="C408" s="2" t="str">
        <x:v>BAC</x:v>
      </x:c>
      <x:c r="D408" s="2" t="str">
        <x:v>FY2025</x:v>
      </x:c>
      <x:c r="E408" s="2" t="str">
        <x:v>buybacks</x:v>
      </x:c>
      <x:c r="F408" s="11" t="n">
        <x:v>21433</x:v>
      </x:c>
      <x:c r="G408" s="2" t="str">
        <x:v>USD</x:v>
      </x:c>
      <x:c r="H408" s="2" t="str">
        <x:v>2025-01-01</x:v>
      </x:c>
      <x:c r="I408" s="2" t="str">
        <x:v>2025-12-31</x:v>
      </x:c>
      <x:c r="J408" s="2" t="str">
        <x:v>Payments for Repurchase of Common Stock</x:v>
      </x:c>
      <x:c r="K408" s="2" t="str">
        <x:v>us-gaap:PaymentsForRepurchaseOfCommonStock</x:v>
      </x:c>
      <x:c r="L408" s="2" t="str">
        <x:v>2026-02-25</x:v>
      </x:c>
      <x:c r="M408" s="2" t="str">
        <x:v>0000070858-26-000157</x:v>
      </x:c>
      <x:c r="N408" s="2" t="str">
        <x:v>https://www.sec.gov/Archives/edgar/data/70858/000007085826000157/bac-20251231.htm</x:v>
      </x:c>
      <x:c r="O408" s="2" t="str">
        <x:v>data/raw/filings/BAC_0000070858-26-000157_bac-20251231.htm</x:v>
      </x:c>
      <x:c r="P408" s="2" t="str">
        <x:v>f-554</x:v>
      </x:c>
      <x:c r="Q408" s="2" t="str"/>
      <x:c r="R408" s="2" t="str">
        <x:v>Latest eligible comparative presentation at the information cutoff.</x:v>
      </x:c>
      <x:c r="T408" s="12"/>
      <x:c r="U408" s="12"/>
    </x:row>
    <x:row r="409" ht="24" customHeight="1">
      <x:c r="C409" s="2" t="str">
        <x:v>BAC</x:v>
      </x:c>
      <x:c r="D409" s="2" t="str">
        <x:v>FY2025</x:v>
      </x:c>
      <x:c r="E409" s="2" t="str">
        <x:v>chargeoffs</x:v>
      </x:c>
      <x:c r="F409" s="11" t="str">
        <x:v>n.a.</x:v>
      </x:c>
      <x:c r="G409" s="2" t="str">
        <x:v>USDm</x:v>
      </x:c>
      <x:c r="H409" s="2" t="str">
        <x:v>2025-01-01</x:v>
      </x:c>
      <x:c r="I409" s="2" t="str">
        <x:v>2025-12-31</x:v>
      </x:c>
      <x:c r="J409" s="2" t="str">
        <x:v>Gross loan charge-offs</x:v>
      </x:c>
      <x:c r="K409" s="2" t="str"/>
      <x:c r="L409" s="2" t="str"/>
      <x:c r="M409" s="2" t="str"/>
      <x:c r="N409" s="2" t="str"/>
      <x:c r="O409" s="2" t="str"/>
      <x:c r="P409" s="2" t="str"/>
      <x:c r="Q409" s="2" t="str"/>
      <x:c r="R409" s="2" t="str">
        <x:v>Not reported / unavailable</x:v>
      </x:c>
      <x:c r="T409" s="12"/>
      <x:c r="U409" s="12"/>
    </x:row>
    <x:row r="410" ht="24" customHeight="1">
      <x:c r="C410" s="2" t="str">
        <x:v>BAC</x:v>
      </x:c>
      <x:c r="D410" s="2" t="str">
        <x:v>FY2025</x:v>
      </x:c>
      <x:c r="E410" s="2" t="str">
        <x:v>recoveries</x:v>
      </x:c>
      <x:c r="F410" s="11" t="str">
        <x:v>n.a.</x:v>
      </x:c>
      <x:c r="G410" s="2" t="str">
        <x:v>USDm</x:v>
      </x:c>
      <x:c r="H410" s="2" t="str">
        <x:v>2025-01-01</x:v>
      </x:c>
      <x:c r="I410" s="2" t="str">
        <x:v>2025-12-31</x:v>
      </x:c>
      <x:c r="J410" s="2" t="str">
        <x:v>Loan recoveries</x:v>
      </x:c>
      <x:c r="K410" s="2" t="str"/>
      <x:c r="L410" s="2" t="str"/>
      <x:c r="M410" s="2" t="str"/>
      <x:c r="N410" s="2" t="str"/>
      <x:c r="O410" s="2" t="str"/>
      <x:c r="P410" s="2" t="str"/>
      <x:c r="Q410" s="2" t="str"/>
      <x:c r="R410" s="2" t="str">
        <x:v>Not reported / unavailable</x:v>
      </x:c>
      <x:c r="T410" s="12"/>
      <x:c r="U410" s="12"/>
    </x:row>
    <x:row r="411" ht="24" customHeight="1">
      <x:c r="C411" s="2" t="str">
        <x:v>BAC</x:v>
      </x:c>
      <x:c r="D411" s="2" t="str">
        <x:v>FY2025</x:v>
      </x:c>
      <x:c r="E411" s="2" t="str">
        <x:v>rwa</x:v>
      </x:c>
      <x:c r="F411" s="11" t="str">
        <x:v>n.a.</x:v>
      </x:c>
      <x:c r="G411" s="2" t="str">
        <x:v>USDm</x:v>
      </x:c>
      <x:c r="H411" s="2" t="str">
        <x:v>2025-01-01</x:v>
      </x:c>
      <x:c r="I411" s="2" t="str">
        <x:v>2025-12-31</x:v>
      </x:c>
      <x:c r="J411" s="2" t="str">
        <x:v>Risk-weighted assets</x:v>
      </x:c>
      <x:c r="K411" s="2" t="str"/>
      <x:c r="L411" s="2" t="str"/>
      <x:c r="M411" s="2" t="str"/>
      <x:c r="N411" s="2" t="str"/>
      <x:c r="O411" s="2" t="str"/>
      <x:c r="P411" s="2" t="str"/>
      <x:c r="Q411" s="2" t="str"/>
      <x:c r="R411" s="2" t="str">
        <x:v>Not reported / unavailable</x:v>
      </x:c>
      <x:c r="T411" s="12"/>
      <x:c r="U411" s="12"/>
    </x:row>
    <x:row r="412" ht="24" customHeight="1">
      <x:c r="C412" s="2" t="str">
        <x:v>BAC</x:v>
      </x:c>
      <x:c r="D412" s="2" t="str">
        <x:v>FY2025</x:v>
      </x:c>
      <x:c r="E412" s="2" t="str">
        <x:v>cet1_reported</x:v>
      </x:c>
      <x:c r="F412" s="11" t="str">
        <x:v>n.a.</x:v>
      </x:c>
      <x:c r="G412" s="2" t="str">
        <x:v>%</x:v>
      </x:c>
      <x:c r="H412" s="2" t="str">
        <x:v>2025-01-01</x:v>
      </x:c>
      <x:c r="I412" s="2" t="str">
        <x:v>2025-12-31</x:v>
      </x:c>
      <x:c r="J412" s="2" t="str">
        <x:v>Actual standardized CET1 ratio</x:v>
      </x:c>
      <x:c r="K412" s="2" t="str"/>
      <x:c r="L412" s="2" t="str"/>
      <x:c r="M412" s="2" t="str"/>
      <x:c r="N412" s="2" t="str"/>
      <x:c r="O412" s="2" t="str"/>
      <x:c r="P412" s="2" t="str"/>
      <x:c r="Q412" s="2" t="str"/>
      <x:c r="R412" s="2" t="str">
        <x:v>Not reported / unavailable</x:v>
      </x:c>
      <x:c r="T412" s="12"/>
      <x:c r="U412" s="12"/>
    </x:row>
    <x:row r="413" ht="24" customHeight="1">
      <x:c r="C413" s="2" t="str">
        <x:v>BAC</x:v>
      </x:c>
      <x:c r="D413" s="2" t="str">
        <x:v>FY2025</x:v>
      </x:c>
      <x:c r="E413" s="2" t="str">
        <x:v>nim_reported</x:v>
      </x:c>
      <x:c r="F413" s="11" t="str">
        <x:v>n.a.</x:v>
      </x:c>
      <x:c r="G413" s="2" t="str">
        <x:v>%</x:v>
      </x:c>
      <x:c r="H413" s="2" t="str">
        <x:v>2025-01-01</x:v>
      </x:c>
      <x:c r="I413" s="2" t="str">
        <x:v>2025-12-31</x:v>
      </x:c>
      <x:c r="J413" s="2" t="str">
        <x:v>Issuer reported net interest margin</x:v>
      </x:c>
      <x:c r="K413" s="2" t="str"/>
      <x:c r="L413" s="2" t="str"/>
      <x:c r="M413" s="2" t="str"/>
      <x:c r="N413" s="2" t="str"/>
      <x:c r="O413" s="2" t="str"/>
      <x:c r="P413" s="2" t="str"/>
      <x:c r="Q413" s="2" t="str"/>
      <x:c r="R413" s="2" t="str">
        <x:v>Not reported / unavailable</x:v>
      </x:c>
      <x:c r="T413" s="12"/>
      <x:c r="U413" s="12"/>
    </x:row>
    <x:row r="414" ht="24" customHeight="1">
      <x:c r="C414" s="2" t="str">
        <x:v>BAC</x:v>
      </x:c>
      <x:c r="D414" s="2" t="str">
        <x:v>FY2025</x:v>
      </x:c>
      <x:c r="E414" s="2" t="str">
        <x:v>bvps_reported</x:v>
      </x:c>
      <x:c r="F414" s="11" t="n">
        <x:v>38.44</x:v>
      </x:c>
      <x:c r="G414" s="2" t="str">
        <x:v>USD/shares</x:v>
      </x:c>
      <x:c r="H414" s="2" t="str">
        <x:v>2025-01-01</x:v>
      </x:c>
      <x:c r="I414" s="2" t="str">
        <x:v>2025-12-31</x:v>
      </x:c>
      <x:c r="J414" s="2" t="str">
        <x:v>Reported common book value per share</x:v>
      </x:c>
      <x:c r="K414" s="2" t="str">
        <x:v>Manual verified issuer table row</x:v>
      </x:c>
      <x:c r="L414" s="2" t="str">
        <x:v>2026-02-25</x:v>
      </x:c>
      <x:c r="M414" s="2" t="str">
        <x:v>0000070858-26-000157</x:v>
      </x:c>
      <x:c r="N414" s="2" t="str">
        <x:v>https://www.sec.gov/Archives/edgar/data/70858/000007085826000157/bac-20251231.htm</x:v>
      </x:c>
      <x:c r="O414" s="2" t="str">
        <x:v>data/raw/filings/BAC_0000070858-26-000157_bac-20251231.htm</x:v>
      </x:c>
      <x:c r="P414" s="2" t="str"/>
      <x:c r="Q414" s="2" t="str"/>
      <x:c r="R414" s="2" t="str">
        <x:v>Verified original issuer table row; same-date end balance, excluding average and regulatory minimum tables.</x:v>
      </x:c>
      <x:c r="T414" s="12"/>
      <x:c r="U414" s="12"/>
    </x:row>
    <x:row r="415" ht="24" customHeight="1">
      <x:c r="C415" s="2" t="str">
        <x:v>BAC</x:v>
      </x:c>
      <x:c r="D415" s="2" t="str">
        <x:v>FY2025</x:v>
      </x:c>
      <x:c r="E415" s="2" t="str">
        <x:v>tbvps_reported</x:v>
      </x:c>
      <x:c r="F415" s="11" t="n">
        <x:v>28.73</x:v>
      </x:c>
      <x:c r="G415" s="2" t="str">
        <x:v>USD/shares</x:v>
      </x:c>
      <x:c r="H415" s="2" t="str">
        <x:v>2025-01-01</x:v>
      </x:c>
      <x:c r="I415" s="2" t="str">
        <x:v>2025-12-31</x:v>
      </x:c>
      <x:c r="J415" s="2" t="str">
        <x:v>Reported tangible book value per share</x:v>
      </x:c>
      <x:c r="K415" s="2" t="str">
        <x:v>Manual verified issuer table row</x:v>
      </x:c>
      <x:c r="L415" s="2" t="str">
        <x:v>2026-02-25</x:v>
      </x:c>
      <x:c r="M415" s="2" t="str">
        <x:v>0000070858-26-000157</x:v>
      </x:c>
      <x:c r="N415" s="2" t="str">
        <x:v>https://www.sec.gov/Archives/edgar/data/70858/000007085826000157/bac-20251231.htm</x:v>
      </x:c>
      <x:c r="O415" s="2" t="str">
        <x:v>data/raw/filings/BAC_0000070858-26-000157_bac-20251231.htm</x:v>
      </x:c>
      <x:c r="P415" s="2" t="str"/>
      <x:c r="Q415" s="2" t="str"/>
      <x:c r="R415" s="2" t="str">
        <x:v>Verified original issuer table row; same-date end balance, excluding average and regulatory minimum tables.</x:v>
      </x:c>
      <x:c r="T415" s="12"/>
      <x:c r="U415" s="12"/>
    </x:row>
    <x:row r="416" ht="24" customHeight="1">
      <x:c r="C416" s="2" t="str">
        <x:v>BAC</x:v>
      </x:c>
      <x:c r="D416" s="2" t="str">
        <x:v>FY2025</x:v>
      </x:c>
      <x:c r="E416" s="2" t="str">
        <x:v>tce_reported</x:v>
      </x:c>
      <x:c r="F416" s="11" t="str">
        <x:v>n.a.</x:v>
      </x:c>
      <x:c r="G416" s="2" t="str">
        <x:v>USDm</x:v>
      </x:c>
      <x:c r="H416" s="2" t="str">
        <x:v>2025-01-01</x:v>
      </x:c>
      <x:c r="I416" s="2" t="str">
        <x:v>2025-12-31</x:v>
      </x:c>
      <x:c r="J416" s="2" t="str">
        <x:v>Reported tangible common equity</x:v>
      </x:c>
      <x:c r="K416" s="2" t="str"/>
      <x:c r="L416" s="2" t="str"/>
      <x:c r="M416" s="2" t="str"/>
      <x:c r="N416" s="2" t="str"/>
      <x:c r="O416" s="2" t="str"/>
      <x:c r="P416" s="2" t="str"/>
      <x:c r="Q416" s="2" t="str"/>
      <x:c r="R416" s="2" t="str">
        <x:v>Not reported / unavailable</x:v>
      </x:c>
      <x:c r="T416" s="12"/>
      <x:c r="U416" s="12"/>
    </x:row>
    <x:row r="417" ht="24" customHeight="1">
      <x:c r="C417" s="2" t="str">
        <x:v>BAC</x:v>
      </x:c>
      <x:c r="D417" s="2" t="str">
        <x:v>H1 2025</x:v>
      </x:c>
      <x:c r="E417" s="2" t="str">
        <x:v>assets</x:v>
      </x:c>
      <x:c r="F417" s="11" t="n">
        <x:v>3440798</x:v>
      </x:c>
      <x:c r="G417" s="2" t="str">
        <x:v>USD</x:v>
      </x:c>
      <x:c r="H417" s="2" t="str">
        <x:v>2025-01-01</x:v>
      </x:c>
      <x:c r="I417" s="2" t="str">
        <x:v>2025-06-30</x:v>
      </x:c>
      <x:c r="J417" s="2" t="str">
        <x:v>Assets</x:v>
      </x:c>
      <x:c r="K417" s="2" t="str">
        <x:v>us-gaap:Assets</x:v>
      </x:c>
      <x:c r="L417" s="2" t="str">
        <x:v>2026-07-31</x:v>
      </x:c>
      <x:c r="M417" s="2" t="str">
        <x:v>0000070858-26-000394</x:v>
      </x:c>
      <x:c r="N417" s="2" t="str">
        <x:v>https://www.sec.gov/Archives/edgar/data/70858/000007085826000394/bac-20260630.htm</x:v>
      </x:c>
      <x:c r="O417" s="2" t="str">
        <x:v>data/raw/filings/BAC_0000070858-26-000394_bac-20260630.htm</x:v>
      </x:c>
      <x:c r="P417" s="2" t="str">
        <x:v>f-6578</x:v>
      </x:c>
      <x:c r="Q417" s="2" t="str"/>
      <x:c r="R417" s="2" t="str">
        <x:v>Latest eligible comparative presentation at the information cutoff.</x:v>
      </x:c>
      <x:c r="T417" s="12"/>
      <x:c r="U417" s="12"/>
    </x:row>
    <x:row r="418" ht="24" customHeight="1">
      <x:c r="C418" s="2" t="str">
        <x:v>BAC</x:v>
      </x:c>
      <x:c r="D418" s="2" t="str">
        <x:v>H1 2025</x:v>
      </x:c>
      <x:c r="E418" s="2" t="str">
        <x:v>liabilities</x:v>
      </x:c>
      <x:c r="F418" s="11" t="n">
        <x:v>3141543</x:v>
      </x:c>
      <x:c r="G418" s="2" t="str">
        <x:v>USD</x:v>
      </x:c>
      <x:c r="H418" s="2" t="str">
        <x:v>2025-01-01</x:v>
      </x:c>
      <x:c r="I418" s="2" t="str">
        <x:v>2025-06-30</x:v>
      </x:c>
      <x:c r="J418" s="2" t="str">
        <x:v>Liabilities</x:v>
      </x:c>
      <x:c r="K418" s="2" t="str">
        <x:v>us-gaap:Liabilities</x:v>
      </x:c>
      <x:c r="L418" s="2" t="str">
        <x:v>2025-07-31</x:v>
      </x:c>
      <x:c r="M418" s="2" t="str">
        <x:v>0000070858-25-000268</x:v>
      </x:c>
      <x:c r="N418" s="2" t="str">
        <x:v>https://www.sec.gov/Archives/edgar/data/70858/000007085825000268/bac-20250630.htm</x:v>
      </x:c>
      <x:c r="O418" s="2" t="str">
        <x:v>data/raw/filings/BAC_0000070858-25-000268_bac-20250630.htm</x:v>
      </x:c>
      <x:c r="P418" s="2" t="str">
        <x:v>f-304</x:v>
      </x:c>
      <x:c r="Q418" s="2" t="str"/>
      <x:c r="R418" s="2" t="str">
        <x:v>Latest eligible comparative presentation at the information cutoff.</x:v>
      </x:c>
      <x:c r="T418" s="12"/>
      <x:c r="U418" s="12"/>
    </x:row>
    <x:row r="419" ht="24" customHeight="1">
      <x:c r="C419" s="2" t="str">
        <x:v>BAC</x:v>
      </x:c>
      <x:c r="D419" s="2" t="str">
        <x:v>H1 2025</x:v>
      </x:c>
      <x:c r="E419" s="2" t="str">
        <x:v>equity</x:v>
      </x:c>
      <x:c r="F419" s="11" t="n">
        <x:v>298021</x:v>
      </x:c>
      <x:c r="G419" s="2" t="str">
        <x:v>USD</x:v>
      </x:c>
      <x:c r="H419" s="2" t="str">
        <x:v>2025-01-01</x:v>
      </x:c>
      <x:c r="I419" s="2" t="str">
        <x:v>2025-06-30</x:v>
      </x:c>
      <x:c r="J419" s="2" t="str">
        <x:v>Stockholders' Equity Attributable to Parent</x:v>
      </x:c>
      <x:c r="K419" s="2" t="str">
        <x:v>us-gaap:StockholdersEquity</x:v>
      </x:c>
      <x:c r="L419" s="2" t="str">
        <x:v>2026-07-31</x:v>
      </x:c>
      <x:c r="M419" s="2" t="str">
        <x:v>0000070858-26-000394</x:v>
      </x:c>
      <x:c r="N419" s="2" t="str">
        <x:v>https://www.sec.gov/Archives/edgar/data/70858/000007085826000394/bac-20260630.htm</x:v>
      </x:c>
      <x:c r="O419" s="2" t="str">
        <x:v>data/raw/filings/BAC_0000070858-26-000394_bac-20260630.htm</x:v>
      </x:c>
      <x:c r="P419" s="2" t="str">
        <x:v>f-514</x:v>
      </x:c>
      <x:c r="Q419" s="2" t="str"/>
      <x:c r="R419" s="2" t="str">
        <x:v>Latest eligible comparative presentation at the information cutoff.</x:v>
      </x:c>
      <x:c r="T419" s="12"/>
      <x:c r="U419" s="12"/>
    </x:row>
    <x:row r="420" ht="24" customHeight="1">
      <x:c r="C420" s="2" t="str">
        <x:v>BAC</x:v>
      </x:c>
      <x:c r="D420" s="2" t="str">
        <x:v>H1 2025</x:v>
      </x:c>
      <x:c r="E420" s="2" t="str">
        <x:v>preferred</x:v>
      </x:c>
      <x:c r="F420" s="11" t="str">
        <x:v>n.a.</x:v>
      </x:c>
      <x:c r="G420" s="2" t="str">
        <x:v>USDm</x:v>
      </x:c>
      <x:c r="H420" s="2" t="str">
        <x:v>2025-01-01</x:v>
      </x:c>
      <x:c r="I420" s="2" t="str">
        <x:v>2025-06-30</x:v>
      </x:c>
      <x:c r="J420" s="2" t="str">
        <x:v>Preferred equity carrying amount</x:v>
      </x:c>
      <x:c r="K420" s="2" t="str"/>
      <x:c r="L420" s="2" t="str"/>
      <x:c r="M420" s="2" t="str"/>
      <x:c r="N420" s="2" t="str"/>
      <x:c r="O420" s="2" t="str"/>
      <x:c r="P420" s="2" t="str"/>
      <x:c r="Q420" s="2" t="str"/>
      <x:c r="R420" s="2" t="str">
        <x:v>Not reported / unavailable</x:v>
      </x:c>
      <x:c r="T420" s="12"/>
      <x:c r="U420" s="12"/>
    </x:row>
    <x:row r="421" ht="24" customHeight="1">
      <x:c r="C421" s="2" t="str">
        <x:v>BAC</x:v>
      </x:c>
      <x:c r="D421" s="2" t="str">
        <x:v>H1 2025</x:v>
      </x:c>
      <x:c r="E421" s="2" t="str">
        <x:v>common_equity_reported</x:v>
      </x:c>
      <x:c r="F421" s="11" t="str">
        <x:v>n.a.</x:v>
      </x:c>
      <x:c r="G421" s="2" t="str">
        <x:v>USDm</x:v>
      </x:c>
      <x:c r="H421" s="2" t="str">
        <x:v>2025-01-01</x:v>
      </x:c>
      <x:c r="I421" s="2" t="str">
        <x:v>2025-06-30</x:v>
      </x:c>
      <x:c r="J421" s="2" t="str">
        <x:v>Reported common shareholders equity</x:v>
      </x:c>
      <x:c r="K421" s="2" t="str"/>
      <x:c r="L421" s="2" t="str"/>
      <x:c r="M421" s="2" t="str"/>
      <x:c r="N421" s="2" t="str"/>
      <x:c r="O421" s="2" t="str"/>
      <x:c r="P421" s="2" t="str"/>
      <x:c r="Q421" s="2" t="str"/>
      <x:c r="R421" s="2" t="str">
        <x:v>Not reported / unavailable</x:v>
      </x:c>
      <x:c r="T421" s="12"/>
      <x:c r="U421" s="12"/>
    </x:row>
    <x:row r="422" ht="24" customHeight="1">
      <x:c r="C422" s="2" t="str">
        <x:v>BAC</x:v>
      </x:c>
      <x:c r="D422" s="2" t="str">
        <x:v>H1 2025</x:v>
      </x:c>
      <x:c r="E422" s="2" t="str">
        <x:v>goodwill</x:v>
      </x:c>
      <x:c r="F422" s="11" t="n">
        <x:v>69021</x:v>
      </x:c>
      <x:c r="G422" s="2" t="str">
        <x:v>USD</x:v>
      </x:c>
      <x:c r="H422" s="2" t="str">
        <x:v>2025-01-01</x:v>
      </x:c>
      <x:c r="I422" s="2" t="str">
        <x:v>2025-06-30</x:v>
      </x:c>
      <x:c r="J422" s="2" t="str">
        <x:v>Goodwill</x:v>
      </x:c>
      <x:c r="K422" s="2" t="str">
        <x:v>us-gaap:Goodwill</x:v>
      </x:c>
      <x:c r="L422" s="2" t="str">
        <x:v>2025-07-31</x:v>
      </x:c>
      <x:c r="M422" s="2" t="str">
        <x:v>0000070858-25-000268</x:v>
      </x:c>
      <x:c r="N422" s="2" t="str">
        <x:v>https://www.sec.gov/Archives/edgar/data/70858/000007085825000268/bac-20250630.htm</x:v>
      </x:c>
      <x:c r="O422" s="2" t="str">
        <x:v>data/raw/filings/BAC_0000070858-25-000268_bac-20250630.htm</x:v>
      </x:c>
      <x:c r="P422" s="2" t="str">
        <x:v>f-4108</x:v>
      </x:c>
      <x:c r="Q422" s="2" t="str"/>
      <x:c r="R422" s="2" t="str">
        <x:v>Latest eligible comparative presentation at the information cutoff.</x:v>
      </x:c>
      <x:c r="T422" s="12"/>
      <x:c r="U422" s="12"/>
    </x:row>
    <x:row r="423" ht="24" customHeight="1">
      <x:c r="C423" s="2" t="str">
        <x:v>BAC</x:v>
      </x:c>
      <x:c r="D423" s="2" t="str">
        <x:v>H1 2025</x:v>
      </x:c>
      <x:c r="E423" s="2" t="str">
        <x:v>intangibles</x:v>
      </x:c>
      <x:c r="F423" s="11" t="n">
        <x:v>1900</x:v>
      </x:c>
      <x:c r="G423" s="2" t="str">
        <x:v>USD</x:v>
      </x:c>
      <x:c r="H423" s="2" t="str">
        <x:v>2025-01-01</x:v>
      </x:c>
      <x:c r="I423" s="2" t="str">
        <x:v>2025-06-30</x:v>
      </x:c>
      <x:c r="J423" s="2" t="str">
        <x:v>Intangible Assets, Net (Excluding Goodwill)</x:v>
      </x:c>
      <x:c r="K423" s="2" t="str">
        <x:v>us-gaap:IntangibleAssetsNetExcludingGoodwill</x:v>
      </x:c>
      <x:c r="L423" s="2" t="str">
        <x:v>2025-07-31</x:v>
      </x:c>
      <x:c r="M423" s="2" t="str">
        <x:v>0000070858-25-000268</x:v>
      </x:c>
      <x:c r="N423" s="2" t="str">
        <x:v>https://www.sec.gov/Archives/edgar/data/70858/000007085825000268/bac-20250630.htm</x:v>
      </x:c>
      <x:c r="O423" s="2" t="str">
        <x:v>data/raw/filings/BAC_0000070858-25-000268_bac-20250630.htm</x:v>
      </x:c>
      <x:c r="P423" s="2" t="str">
        <x:v>f-4110</x:v>
      </x:c>
      <x:c r="Q423" s="2" t="str"/>
      <x:c r="R423" s="2" t="str">
        <x:v>Latest eligible comparative presentation at the information cutoff.</x:v>
      </x:c>
      <x:c r="T423" s="12"/>
      <x:c r="U423" s="12"/>
    </x:row>
    <x:row r="424" ht="24" customHeight="1">
      <x:c r="C424" s="2" t="str">
        <x:v>BAC</x:v>
      </x:c>
      <x:c r="D424" s="2" t="str">
        <x:v>H1 2025</x:v>
      </x:c>
      <x:c r="E424" s="2" t="str">
        <x:v>intangibles_total</x:v>
      </x:c>
      <x:c r="F424" s="11" t="str">
        <x:v>n.a.</x:v>
      </x:c>
      <x:c r="G424" s="2" t="str">
        <x:v>USDm</x:v>
      </x:c>
      <x:c r="H424" s="2" t="str">
        <x:v>2025-01-01</x:v>
      </x:c>
      <x:c r="I424" s="2" t="str">
        <x:v>2025-06-30</x:v>
      </x:c>
      <x:c r="J424" s="2" t="str">
        <x:v>Reported goodwill and intangible assets combined</x:v>
      </x:c>
      <x:c r="K424" s="2" t="str"/>
      <x:c r="L424" s="2" t="str"/>
      <x:c r="M424" s="2" t="str"/>
      <x:c r="N424" s="2" t="str"/>
      <x:c r="O424" s="2" t="str"/>
      <x:c r="P424" s="2" t="str"/>
      <x:c r="Q424" s="2" t="str"/>
      <x:c r="R424" s="2" t="str">
        <x:v>Not reported / unavailable</x:v>
      </x:c>
      <x:c r="T424" s="12"/>
      <x:c r="U424" s="12"/>
    </x:row>
    <x:row r="425" ht="24" customHeight="1">
      <x:c r="C425" s="2" t="str">
        <x:v>BAC</x:v>
      </x:c>
      <x:c r="D425" s="2" t="str">
        <x:v>H1 2025</x:v>
      </x:c>
      <x:c r="E425" s="2" t="str">
        <x:v>shares_end</x:v>
      </x:c>
      <x:c r="F425" s="11" t="n">
        <x:v>7436.679485</x:v>
      </x:c>
      <x:c r="G425" s="2" t="str">
        <x:v>shares</x:v>
      </x:c>
      <x:c r="H425" s="2" t="str">
        <x:v>2025-01-01</x:v>
      </x:c>
      <x:c r="I425" s="2" t="str">
        <x:v>2025-06-30</x:v>
      </x:c>
      <x:c r="J425" s="2" t="str">
        <x:v>Common Stock, Shares, Outstanding</x:v>
      </x:c>
      <x:c r="K425" s="2" t="str">
        <x:v>us-gaap:CommonStockSharesOutstanding</x:v>
      </x:c>
      <x:c r="L425" s="2" t="str">
        <x:v>2025-07-31</x:v>
      </x:c>
      <x:c r="M425" s="2" t="str">
        <x:v>0000070858-25-000268</x:v>
      </x:c>
      <x:c r="N425" s="2" t="str">
        <x:v>https://www.sec.gov/Archives/edgar/data/70858/000007085825000268/bac-20250630.htm</x:v>
      </x:c>
      <x:c r="O425" s="2" t="str">
        <x:v>data/raw/filings/BAC_0000070858-25-000268_bac-20250630.htm</x:v>
      </x:c>
      <x:c r="P425" s="2" t="str"/>
      <x:c r="Q425" s="2" t="str"/>
      <x:c r="R425" s="2" t="str">
        <x:v>Latest eligible comparative presentation at the information cutoff.</x:v>
      </x:c>
      <x:c r="T425" s="12"/>
      <x:c r="U425" s="12"/>
    </x:row>
    <x:row r="426" ht="24" customHeight="1">
      <x:c r="C426" s="2" t="str">
        <x:v>BAC</x:v>
      </x:c>
      <x:c r="D426" s="2" t="str">
        <x:v>H1 2025</x:v>
      </x:c>
      <x:c r="E426" s="2" t="str">
        <x:v>shares_issued</x:v>
      </x:c>
      <x:c r="F426" s="11" t="n">
        <x:v>7436.679485</x:v>
      </x:c>
      <x:c r="G426" s="2" t="str">
        <x:v>shares</x:v>
      </x:c>
      <x:c r="H426" s="2" t="str">
        <x:v>2025-01-01</x:v>
      </x:c>
      <x:c r="I426" s="2" t="str">
        <x:v>2025-06-30</x:v>
      </x:c>
      <x:c r="J426" s="2" t="str">
        <x:v>Common Stock, Shares, Issued</x:v>
      </x:c>
      <x:c r="K426" s="2" t="str">
        <x:v>us-gaap:CommonStockSharesIssued</x:v>
      </x:c>
      <x:c r="L426" s="2" t="str">
        <x:v>2025-07-31</x:v>
      </x:c>
      <x:c r="M426" s="2" t="str">
        <x:v>0000070858-25-000268</x:v>
      </x:c>
      <x:c r="N426" s="2" t="str">
        <x:v>https://www.sec.gov/Archives/edgar/data/70858/000007085825000268/bac-20250630.htm</x:v>
      </x:c>
      <x:c r="O426" s="2" t="str">
        <x:v>data/raw/filings/BAC_0000070858-25-000268_bac-20250630.htm</x:v>
      </x:c>
      <x:c r="P426" s="2" t="str">
        <x:v>f-322</x:v>
      </x:c>
      <x:c r="Q426" s="2" t="str"/>
      <x:c r="R426" s="2" t="str">
        <x:v>Latest eligible comparative presentation at the information cutoff.</x:v>
      </x:c>
      <x:c r="T426" s="12"/>
      <x:c r="U426" s="12"/>
    </x:row>
    <x:row r="427" ht="24" customHeight="1">
      <x:c r="C427" s="2" t="str">
        <x:v>BAC</x:v>
      </x:c>
      <x:c r="D427" s="2" t="str">
        <x:v>H1 2025</x:v>
      </x:c>
      <x:c r="E427" s="2" t="str">
        <x:v>shares_treasury</x:v>
      </x:c>
      <x:c r="F427" s="11" t="str">
        <x:v>n.a.</x:v>
      </x:c>
      <x:c r="G427" s="2" t="str">
        <x:v>million</x:v>
      </x:c>
      <x:c r="H427" s="2" t="str">
        <x:v>2025-01-01</x:v>
      </x:c>
      <x:c r="I427" s="2" t="str">
        <x:v>2025-06-30</x:v>
      </x:c>
      <x:c r="J427" s="2" t="str">
        <x:v>Shares Treasury</x:v>
      </x:c>
      <x:c r="K427" s="2" t="str"/>
      <x:c r="L427" s="2" t="str"/>
      <x:c r="M427" s="2" t="str"/>
      <x:c r="N427" s="2" t="str"/>
      <x:c r="O427" s="2" t="str"/>
      <x:c r="P427" s="2" t="str"/>
      <x:c r="Q427" s="2" t="str"/>
      <x:c r="R427" s="2" t="str">
        <x:v>Not reported / unavailable</x:v>
      </x:c>
      <x:c r="T427" s="12"/>
      <x:c r="U427" s="12"/>
    </x:row>
    <x:row r="428" ht="24" customHeight="1">
      <x:c r="C428" s="2" t="str">
        <x:v>BAC</x:v>
      </x:c>
      <x:c r="D428" s="2" t="str">
        <x:v>H1 2025</x:v>
      </x:c>
      <x:c r="E428" s="2" t="str">
        <x:v>deposits</x:v>
      </x:c>
      <x:c r="F428" s="11" t="n">
        <x:v>2011613</x:v>
      </x:c>
      <x:c r="G428" s="2" t="str">
        <x:v>USD</x:v>
      </x:c>
      <x:c r="H428" s="2" t="str">
        <x:v>2025-01-01</x:v>
      </x:c>
      <x:c r="I428" s="2" t="str">
        <x:v>2025-06-30</x:v>
      </x:c>
      <x:c r="J428" s="2" t="str">
        <x:v>Deposits</x:v>
      </x:c>
      <x:c r="K428" s="2" t="str">
        <x:v>us-gaap:Deposits</x:v>
      </x:c>
      <x:c r="L428" s="2" t="str">
        <x:v>2025-07-31</x:v>
      </x:c>
      <x:c r="M428" s="2" t="str">
        <x:v>0000070858-25-000268</x:v>
      </x:c>
      <x:c r="N428" s="2" t="str">
        <x:v>https://www.sec.gov/Archives/edgar/data/70858/000007085825000268/bac-20250630.htm</x:v>
      </x:c>
      <x:c r="O428" s="2" t="str">
        <x:v>data/raw/filings/BAC_0000070858-25-000268_bac-20250630.htm</x:v>
      </x:c>
      <x:c r="P428" s="2" t="str">
        <x:v>f-280</x:v>
      </x:c>
      <x:c r="Q428" s="2" t="str"/>
      <x:c r="R428" s="2" t="str">
        <x:v>Latest eligible comparative presentation at the information cutoff.</x:v>
      </x:c>
      <x:c r="T428" s="12"/>
      <x:c r="U428" s="12"/>
    </x:row>
    <x:row r="429" ht="24" customHeight="1">
      <x:c r="C429" s="2" t="str">
        <x:v>BAC</x:v>
      </x:c>
      <x:c r="D429" s="2" t="str">
        <x:v>H1 2025</x:v>
      </x:c>
      <x:c r="E429" s="2" t="str">
        <x:v>loans_gross</x:v>
      </x:c>
      <x:c r="F429" s="11" t="n">
        <x:v>1147056</x:v>
      </x:c>
      <x:c r="G429" s="2" t="str">
        <x:v>USD</x:v>
      </x:c>
      <x:c r="H429" s="2" t="str">
        <x:v>2025-01-01</x:v>
      </x:c>
      <x:c r="I429" s="2" t="str">
        <x:v>2025-06-30</x:v>
      </x:c>
      <x:c r="J429" s="2" t="str">
        <x:v>Gross loans and leases selected definition</x:v>
      </x:c>
      <x:c r="K429" s="2" t="str">
        <x:v>us-gaap:FinancingReceivableExcludingAccruedInterestBeforeAllowanceForCreditLoss</x:v>
      </x:c>
      <x:c r="L429" s="2" t="str">
        <x:v>2025-07-31</x:v>
      </x:c>
      <x:c r="M429" s="2" t="str">
        <x:v>0000070858-25-000268</x:v>
      </x:c>
      <x:c r="N429" s="2" t="str">
        <x:v>https://www.sec.gov/Archives/edgar/data/70858/000007085825000268/bac-20250630.htm</x:v>
      </x:c>
      <x:c r="O429" s="2" t="str">
        <x:v>data/raw/filings/BAC_0000070858-25-000268_bac-20250630.htm</x:v>
      </x:c>
      <x:c r="P429" s="2" t="str">
        <x:v>f-2198</x:v>
      </x:c>
      <x:c r="Q429" s="2" t="str"/>
      <x:c r="R429" s="2" t="str">
        <x:v>Latest eligible comparative presentation at the information cutoff.</x:v>
      </x:c>
      <x:c r="T429" s="12"/>
      <x:c r="U429" s="12"/>
    </x:row>
    <x:row r="430" ht="24" customHeight="1">
      <x:c r="C430" s="2" t="str">
        <x:v>BAC</x:v>
      </x:c>
      <x:c r="D430" s="2" t="str">
        <x:v>H1 2025</x:v>
      </x:c>
      <x:c r="E430" s="2" t="str">
        <x:v>loans_net</x:v>
      </x:c>
      <x:c r="F430" s="11" t="n">
        <x:v>1133765</x:v>
      </x:c>
      <x:c r="G430" s="2" t="str">
        <x:v>USD</x:v>
      </x:c>
      <x:c r="H430" s="2" t="str">
        <x:v>2025-01-01</x:v>
      </x:c>
      <x:c r="I430" s="2" t="str">
        <x:v>2025-06-30</x:v>
      </x:c>
      <x:c r="J430" s="2" t="str">
        <x:v>Net loans after allowance selected definition</x:v>
      </x:c>
      <x:c r="K430" s="2" t="str">
        <x:v>us-gaap:FinancingReceivableExcludingAccruedInterestAfterAllowanceForCreditLoss</x:v>
      </x:c>
      <x:c r="L430" s="2" t="str">
        <x:v>2025-07-31</x:v>
      </x:c>
      <x:c r="M430" s="2" t="str">
        <x:v>0000070858-25-000268</x:v>
      </x:c>
      <x:c r="N430" s="2" t="str">
        <x:v>https://www.sec.gov/Archives/edgar/data/70858/000007085825000268/bac-20250630.htm</x:v>
      </x:c>
      <x:c r="O430" s="2" t="str">
        <x:v>data/raw/filings/BAC_0000070858-25-000268_bac-20250630.htm</x:v>
      </x:c>
      <x:c r="P430" s="2" t="str">
        <x:v>f-252</x:v>
      </x:c>
      <x:c r="Q430" s="2" t="str"/>
      <x:c r="R430" s="2" t="str">
        <x:v>Latest eligible comparative presentation at the information cutoff.</x:v>
      </x:c>
      <x:c r="T430" s="12"/>
      <x:c r="U430" s="12"/>
    </x:row>
    <x:row r="431" ht="24" customHeight="1">
      <x:c r="C431" s="2" t="str">
        <x:v>BAC</x:v>
      </x:c>
      <x:c r="D431" s="2" t="str">
        <x:v>H1 2025</x:v>
      </x:c>
      <x:c r="E431" s="2" t="str">
        <x:v>allowance</x:v>
      </x:c>
      <x:c r="F431" s="11" t="n">
        <x:v>13291</x:v>
      </x:c>
      <x:c r="G431" s="2" t="str">
        <x:v>USD</x:v>
      </x:c>
      <x:c r="H431" s="2" t="str">
        <x:v>2025-01-01</x:v>
      </x:c>
      <x:c r="I431" s="2" t="str">
        <x:v>2025-06-30</x:v>
      </x:c>
      <x:c r="J431" s="2" t="str">
        <x:v>Loan allowance for credit losses</x:v>
      </x:c>
      <x:c r="K431" s="2" t="str">
        <x:v>us-gaap:FinancingReceivableAllowanceForCreditLossExcludingAccruedInterest</x:v>
      </x:c>
      <x:c r="L431" s="2" t="str">
        <x:v>2026-07-31</x:v>
      </x:c>
      <x:c r="M431" s="2" t="str">
        <x:v>0000070858-26-000394</x:v>
      </x:c>
      <x:c r="N431" s="2" t="str">
        <x:v>https://www.sec.gov/Archives/edgar/data/70858/000007085826000394/bac-20260630.htm</x:v>
      </x:c>
      <x:c r="O431" s="2" t="str">
        <x:v>data/raw/filings/BAC_0000070858-26-000394_bac-20260630.htm</x:v>
      </x:c>
      <x:c r="P431" s="2" t="str">
        <x:v>f-3662</x:v>
      </x:c>
      <x:c r="Q431" s="2" t="str"/>
      <x:c r="R431" s="2" t="str">
        <x:v>Latest eligible comparative presentation at the information cutoff.</x:v>
      </x:c>
      <x:c r="T431" s="12"/>
      <x:c r="U431" s="12"/>
    </x:row>
    <x:row r="432" ht="24" customHeight="1">
      <x:c r="C432" s="2" t="str">
        <x:v>BAC</x:v>
      </x:c>
      <x:c r="D432" s="2" t="str">
        <x:v>H1 2025</x:v>
      </x:c>
      <x:c r="E432" s="2" t="str">
        <x:v>nonaccrual</x:v>
      </x:c>
      <x:c r="F432" s="11" t="str">
        <x:v>n.a.</x:v>
      </x:c>
      <x:c r="G432" s="2" t="str">
        <x:v>USDm</x:v>
      </x:c>
      <x:c r="H432" s="2" t="str">
        <x:v>2025-01-01</x:v>
      </x:c>
      <x:c r="I432" s="2" t="str">
        <x:v>2025-06-30</x:v>
      </x:c>
      <x:c r="J432" s="2" t="str">
        <x:v>Nonaccrual</x:v>
      </x:c>
      <x:c r="K432" s="2" t="str"/>
      <x:c r="L432" s="2" t="str"/>
      <x:c r="M432" s="2" t="str"/>
      <x:c r="N432" s="2" t="str"/>
      <x:c r="O432" s="2" t="str"/>
      <x:c r="P432" s="2" t="str"/>
      <x:c r="Q432" s="2" t="str"/>
      <x:c r="R432" s="2" t="str">
        <x:v>Not reported / unavailable</x:v>
      </x:c>
      <x:c r="T432" s="12"/>
      <x:c r="U432" s="12"/>
    </x:row>
    <x:row r="433" ht="24" customHeight="1">
      <x:c r="C433" s="2" t="str">
        <x:v>BAC</x:v>
      </x:c>
      <x:c r="D433" s="2" t="str">
        <x:v>H1 2025</x:v>
      </x:c>
      <x:c r="E433" s="2" t="str">
        <x:v>cash</x:v>
      </x:c>
      <x:c r="F433" s="11" t="str">
        <x:v>n.a.</x:v>
      </x:c>
      <x:c r="G433" s="2" t="str">
        <x:v>USDm</x:v>
      </x:c>
      <x:c r="H433" s="2" t="str">
        <x:v>2025-01-01</x:v>
      </x:c>
      <x:c r="I433" s="2" t="str">
        <x:v>2025-06-30</x:v>
      </x:c>
      <x:c r="J433" s="2" t="str">
        <x:v>Cash</x:v>
      </x:c>
      <x:c r="K433" s="2" t="str"/>
      <x:c r="L433" s="2" t="str"/>
      <x:c r="M433" s="2" t="str"/>
      <x:c r="N433" s="2" t="str"/>
      <x:c r="O433" s="2" t="str"/>
      <x:c r="P433" s="2" t="str"/>
      <x:c r="Q433" s="2" t="str"/>
      <x:c r="R433" s="2" t="str">
        <x:v>Not reported / unavailable</x:v>
      </x:c>
      <x:c r="T433" s="12"/>
      <x:c r="U433" s="12"/>
    </x:row>
    <x:row r="434" ht="24" customHeight="1">
      <x:c r="C434" s="2" t="str">
        <x:v>BAC</x:v>
      </x:c>
      <x:c r="D434" s="2" t="str">
        <x:v>H1 2025</x:v>
      </x:c>
      <x:c r="E434" s="2" t="str">
        <x:v>aoci</x:v>
      </x:c>
      <x:c r="F434" s="11" t="n">
        <x:v>-12504</x:v>
      </x:c>
      <x:c r="G434" s="2" t="str">
        <x:v>USD</x:v>
      </x:c>
      <x:c r="H434" s="2" t="str">
        <x:v>2025-01-01</x:v>
      </x:c>
      <x:c r="I434" s="2" t="str">
        <x:v>2025-06-30</x:v>
      </x:c>
      <x:c r="J434" s="2" t="str">
        <x:v>Accumulated Other Comprehensive Income (Loss), Net of Tax</x:v>
      </x:c>
      <x:c r="K434" s="2" t="str">
        <x:v>us-gaap:AccumulatedOtherComprehensiveIncomeLossNetOfTax</x:v>
      </x:c>
      <x:c r="L434" s="2" t="str">
        <x:v>2025-07-31</x:v>
      </x:c>
      <x:c r="M434" s="2" t="str">
        <x:v>0000070858-25-000268</x:v>
      </x:c>
      <x:c r="N434" s="2" t="str">
        <x:v>https://www.sec.gov/Archives/edgar/data/70858/000007085825000268/bac-20250630.htm</x:v>
      </x:c>
      <x:c r="O434" s="2" t="str">
        <x:v>data/raw/filings/BAC_0000070858-25-000268_bac-20250630.htm</x:v>
      </x:c>
      <x:c r="P434" s="2" t="str">
        <x:v>f-330</x:v>
      </x:c>
      <x:c r="Q434" s="2" t="str"/>
      <x:c r="R434" s="2" t="str">
        <x:v>Latest eligible comparative presentation at the information cutoff.</x:v>
      </x:c>
      <x:c r="T434" s="12"/>
      <x:c r="U434" s="12"/>
    </x:row>
    <x:row r="435" ht="24" customHeight="1">
      <x:c r="C435" s="2" t="str">
        <x:v>BAC</x:v>
      </x:c>
      <x:c r="D435" s="2" t="str">
        <x:v>H1 2025</x:v>
      </x:c>
      <x:c r="E435" s="2" t="str">
        <x:v>nii</x:v>
      </x:c>
      <x:c r="F435" s="11" t="n">
        <x:v>29113</x:v>
      </x:c>
      <x:c r="G435" s="2" t="str">
        <x:v>USD</x:v>
      </x:c>
      <x:c r="H435" s="2" t="str">
        <x:v>2025-01-01</x:v>
      </x:c>
      <x:c r="I435" s="2" t="str">
        <x:v>2025-06-30</x:v>
      </x:c>
      <x:c r="J435" s="2" t="str">
        <x:v>Interest Income (Expense), Net</x:v>
      </x:c>
      <x:c r="K435" s="2" t="str">
        <x:v>us-gaap:InterestIncomeExpenseNet</x:v>
      </x:c>
      <x:c r="L435" s="2" t="str">
        <x:v>2026-07-31</x:v>
      </x:c>
      <x:c r="M435" s="2" t="str">
        <x:v>0000070858-26-000394</x:v>
      </x:c>
      <x:c r="N435" s="2" t="str">
        <x:v>https://www.sec.gov/Archives/edgar/data/70858/000007085826000394/bac-20260630.htm</x:v>
      </x:c>
      <x:c r="O435" s="2" t="str">
        <x:v>data/raw/filings/BAC_0000070858-26-000394_bac-20260630.htm</x:v>
      </x:c>
      <x:c r="P435" s="2" t="str">
        <x:v>f-645</x:v>
      </x:c>
      <x:c r="Q435" s="2" t="str"/>
      <x:c r="R435" s="2" t="str">
        <x:v>Latest eligible comparative presentation at the information cutoff.</x:v>
      </x:c>
      <x:c r="T435" s="12"/>
      <x:c r="U435" s="12"/>
    </x:row>
    <x:row r="436" ht="24" customHeight="1">
      <x:c r="C436" s="2" t="str">
        <x:v>BAC</x:v>
      </x:c>
      <x:c r="D436" s="2" t="str">
        <x:v>H1 2025</x:v>
      </x:c>
      <x:c r="E436" s="2" t="str">
        <x:v>noninterest_income</x:v>
      </x:c>
      <x:c r="F436" s="11" t="n">
        <x:v>26577</x:v>
      </x:c>
      <x:c r="G436" s="2" t="str">
        <x:v>USD</x:v>
      </x:c>
      <x:c r="H436" s="2" t="str">
        <x:v>2025-01-01</x:v>
      </x:c>
      <x:c r="I436" s="2" t="str">
        <x:v>2025-06-30</x:v>
      </x:c>
      <x:c r="J436" s="2" t="str">
        <x:v>Noninterest Income</x:v>
      </x:c>
      <x:c r="K436" s="2" t="str">
        <x:v>us-gaap:NoninterestIncome</x:v>
      </x:c>
      <x:c r="L436" s="2" t="str">
        <x:v>2026-07-31</x:v>
      </x:c>
      <x:c r="M436" s="2" t="str">
        <x:v>0000070858-26-000394</x:v>
      </x:c>
      <x:c r="N436" s="2" t="str">
        <x:v>https://www.sec.gov/Archives/edgar/data/70858/000007085826000394/bac-20260630.htm</x:v>
      </x:c>
      <x:c r="O436" s="2" t="str">
        <x:v>data/raw/filings/BAC_0000070858-26-000394_bac-20260630.htm</x:v>
      </x:c>
      <x:c r="P436" s="2" t="str">
        <x:v>f-6952</x:v>
      </x:c>
      <x:c r="Q436" s="2" t="str"/>
      <x:c r="R436" s="2" t="str">
        <x:v>Latest eligible comparative presentation at the information cutoff.</x:v>
      </x:c>
      <x:c r="T436" s="12"/>
      <x:c r="U436" s="12"/>
    </x:row>
    <x:row r="437" ht="24" customHeight="1">
      <x:c r="C437" s="2" t="str">
        <x:v>BAC</x:v>
      </x:c>
      <x:c r="D437" s="2" t="str">
        <x:v>H1 2025</x:v>
      </x:c>
      <x:c r="E437" s="2" t="str">
        <x:v>revenue_reported</x:v>
      </x:c>
      <x:c r="F437" s="11" t="n">
        <x:v>55690</x:v>
      </x:c>
      <x:c r="G437" s="2" t="str">
        <x:v>USD</x:v>
      </x:c>
      <x:c r="H437" s="2" t="str">
        <x:v>2025-01-01</x:v>
      </x:c>
      <x:c r="I437" s="2" t="str">
        <x:v>2025-06-30</x:v>
      </x:c>
      <x:c r="J437" s="2" t="str">
        <x:v>Revenues</x:v>
      </x:c>
      <x:c r="K437" s="2" t="str">
        <x:v>us-gaap:Revenues</x:v>
      </x:c>
      <x:c r="L437" s="2" t="str">
        <x:v>2026-07-31</x:v>
      </x:c>
      <x:c r="M437" s="2" t="str">
        <x:v>0000070858-26-000394</x:v>
      </x:c>
      <x:c r="N437" s="2" t="str">
        <x:v>https://www.sec.gov/Archives/edgar/data/70858/000007085826000394/bac-20260630.htm</x:v>
      </x:c>
      <x:c r="O437" s="2" t="str">
        <x:v>data/raw/filings/BAC_0000070858-26-000394_bac-20260630.htm</x:v>
      </x:c>
      <x:c r="P437" s="2" t="str">
        <x:v>f-115</x:v>
      </x:c>
      <x:c r="Q437" s="2" t="str"/>
      <x:c r="R437" s="2" t="str">
        <x:v>Latest eligible comparative presentation at the information cutoff.</x:v>
      </x:c>
      <x:c r="T437" s="12"/>
      <x:c r="U437" s="12"/>
    </x:row>
    <x:row r="438" ht="24" customHeight="1">
      <x:c r="C438" s="2" t="str">
        <x:v>BAC</x:v>
      </x:c>
      <x:c r="D438" s="2" t="str">
        <x:v>H1 2025</x:v>
      </x:c>
      <x:c r="E438" s="2" t="str">
        <x:v>opex</x:v>
      </x:c>
      <x:c r="F438" s="11" t="n">
        <x:v>34953</x:v>
      </x:c>
      <x:c r="G438" s="2" t="str">
        <x:v>USD</x:v>
      </x:c>
      <x:c r="H438" s="2" t="str">
        <x:v>2025-01-01</x:v>
      </x:c>
      <x:c r="I438" s="2" t="str">
        <x:v>2025-06-30</x:v>
      </x:c>
      <x:c r="J438" s="2" t="str">
        <x:v>Noninterest Expense</x:v>
      </x:c>
      <x:c r="K438" s="2" t="str">
        <x:v>us-gaap:NoninterestExpense</x:v>
      </x:c>
      <x:c r="L438" s="2" t="str">
        <x:v>2026-07-31</x:v>
      </x:c>
      <x:c r="M438" s="2" t="str">
        <x:v>0000070858-26-000394</x:v>
      </x:c>
      <x:c r="N438" s="2" t="str">
        <x:v>https://www.sec.gov/Archives/edgar/data/70858/000007085826000394/bac-20260630.htm</x:v>
      </x:c>
      <x:c r="O438" s="2" t="str">
        <x:v>data/raw/filings/BAC_0000070858-26-000394_bac-20260630.htm</x:v>
      </x:c>
      <x:c r="P438" s="2" t="str">
        <x:v>f-6554</x:v>
      </x:c>
      <x:c r="Q438" s="2" t="str"/>
      <x:c r="R438" s="2" t="str">
        <x:v>Latest eligible comparative presentation at the information cutoff.</x:v>
      </x:c>
      <x:c r="T438" s="12"/>
      <x:c r="U438" s="12"/>
    </x:row>
    <x:row r="439" ht="24" customHeight="1">
      <x:c r="C439" s="2" t="str">
        <x:v>BAC</x:v>
      </x:c>
      <x:c r="D439" s="2" t="str">
        <x:v>H1 2025</x:v>
      </x:c>
      <x:c r="E439" s="2" t="str">
        <x:v>provision</x:v>
      </x:c>
      <x:c r="F439" s="11" t="str">
        <x:v>n.a.</x:v>
      </x:c>
      <x:c r="G439" s="2" t="str">
        <x:v>USDm</x:v>
      </x:c>
      <x:c r="H439" s="2" t="str">
        <x:v>2025-01-01</x:v>
      </x:c>
      <x:c r="I439" s="2" t="str">
        <x:v>2025-06-30</x:v>
      </x:c>
      <x:c r="J439" s="2" t="str">
        <x:v>Provision for credit losses</x:v>
      </x:c>
      <x:c r="K439" s="2" t="str"/>
      <x:c r="L439" s="2" t="str"/>
      <x:c r="M439" s="2" t="str"/>
      <x:c r="N439" s="2" t="str"/>
      <x:c r="O439" s="2" t="str"/>
      <x:c r="P439" s="2" t="str"/>
      <x:c r="Q439" s="2" t="str"/>
      <x:c r="R439" s="2" t="str">
        <x:v>Not reported / unavailable</x:v>
      </x:c>
      <x:c r="T439" s="12"/>
      <x:c r="U439" s="12"/>
    </x:row>
    <x:row r="440" ht="24" customHeight="1">
      <x:c r="C440" s="2" t="str">
        <x:v>BAC</x:v>
      </x:c>
      <x:c r="D440" s="2" t="str">
        <x:v>H1 2025</x:v>
      </x:c>
      <x:c r="E440" s="2" t="str">
        <x:v>pretax</x:v>
      </x:c>
      <x:c r="F440" s="11" t="n">
        <x:v>17665</x:v>
      </x:c>
      <x:c r="G440" s="2" t="str">
        <x:v>USD</x:v>
      </x:c>
      <x:c r="H440" s="2" t="str">
        <x:v>2025-01-01</x:v>
      </x:c>
      <x:c r="I440" s="2" t="str">
        <x:v>2025-06-30</x:v>
      </x:c>
      <x:c r="J440" s="2" t="str">
        <x:v>Income (Loss) from Continuing Operations before Income Taxes, Noncontrolling Interest</x:v>
      </x:c>
      <x:c r="K440" s="2" t="str">
        <x:v>us-gaap:IncomeLossFromContinuingOperationsBeforeIncomeTaxesExtraordinaryItemsNoncontrollingInterest</x:v>
      </x:c>
      <x:c r="L440" s="2" t="str">
        <x:v>2026-07-31</x:v>
      </x:c>
      <x:c r="M440" s="2" t="str">
        <x:v>0000070858-26-000394</x:v>
      </x:c>
      <x:c r="N440" s="2" t="str">
        <x:v>https://www.sec.gov/Archives/edgar/data/70858/000007085826000394/bac-20260630.htm</x:v>
      </x:c>
      <x:c r="O440" s="2" t="str">
        <x:v>data/raw/filings/BAC_0000070858-26-000394_bac-20260630.htm</x:v>
      </x:c>
      <x:c r="P440" s="2" t="str">
        <x:v>f-155</x:v>
      </x:c>
      <x:c r="Q440" s="2" t="str"/>
      <x:c r="R440" s="2" t="str">
        <x:v>Latest eligible comparative presentation at the information cutoff.</x:v>
      </x:c>
      <x:c r="T440" s="12"/>
      <x:c r="U440" s="12"/>
    </x:row>
    <x:row r="441" ht="24" customHeight="1">
      <x:c r="C441" s="2" t="str">
        <x:v>BAC</x:v>
      </x:c>
      <x:c r="D441" s="2" t="str">
        <x:v>H1 2025</x:v>
      </x:c>
      <x:c r="E441" s="2" t="str">
        <x:v>tax</x:v>
      </x:c>
      <x:c r="F441" s="11" t="n">
        <x:v>3135</x:v>
      </x:c>
      <x:c r="G441" s="2" t="str">
        <x:v>USD</x:v>
      </x:c>
      <x:c r="H441" s="2" t="str">
        <x:v>2025-01-01</x:v>
      </x:c>
      <x:c r="I441" s="2" t="str">
        <x:v>2025-06-30</x:v>
      </x:c>
      <x:c r="J441" s="2" t="str">
        <x:v>Income Tax Expense (Benefit)</x:v>
      </x:c>
      <x:c r="K441" s="2" t="str">
        <x:v>us-gaap:IncomeTaxExpenseBenefit</x:v>
      </x:c>
      <x:c r="L441" s="2" t="str">
        <x:v>2026-07-31</x:v>
      </x:c>
      <x:c r="M441" s="2" t="str">
        <x:v>0000070858-26-000394</x:v>
      </x:c>
      <x:c r="N441" s="2" t="str">
        <x:v>https://www.sec.gov/Archives/edgar/data/70858/000007085826000394/bac-20260630.htm</x:v>
      </x:c>
      <x:c r="O441" s="2" t="str">
        <x:v>data/raw/filings/BAC_0000070858-26-000394_bac-20260630.htm</x:v>
      </x:c>
      <x:c r="P441" s="2" t="str">
        <x:v>f-159</x:v>
      </x:c>
      <x:c r="Q441" s="2" t="str"/>
      <x:c r="R441" s="2" t="str">
        <x:v>Latest eligible comparative presentation at the information cutoff.</x:v>
      </x:c>
      <x:c r="T441" s="12"/>
      <x:c r="U441" s="12"/>
    </x:row>
    <x:row r="442" ht="24" customHeight="1">
      <x:c r="C442" s="2" t="str">
        <x:v>BAC</x:v>
      </x:c>
      <x:c r="D442" s="2" t="str">
        <x:v>H1 2025</x:v>
      </x:c>
      <x:c r="E442" s="2" t="str">
        <x:v>net_income</x:v>
      </x:c>
      <x:c r="F442" s="11" t="n">
        <x:v>14530</x:v>
      </x:c>
      <x:c r="G442" s="2" t="str">
        <x:v>USD</x:v>
      </x:c>
      <x:c r="H442" s="2" t="str">
        <x:v>2025-01-01</x:v>
      </x:c>
      <x:c r="I442" s="2" t="str">
        <x:v>2025-06-30</x:v>
      </x:c>
      <x:c r="J442" s="2" t="str">
        <x:v>Net Income (Loss) Attributable to Parent</x:v>
      </x:c>
      <x:c r="K442" s="2" t="str">
        <x:v>us-gaap:NetIncomeLoss</x:v>
      </x:c>
      <x:c r="L442" s="2" t="str">
        <x:v>2026-07-31</x:v>
      </x:c>
      <x:c r="M442" s="2" t="str">
        <x:v>0000070858-26-000394</x:v>
      </x:c>
      <x:c r="N442" s="2" t="str">
        <x:v>https://www.sec.gov/Archives/edgar/data/70858/000007085826000394/bac-20260630.htm</x:v>
      </x:c>
      <x:c r="O442" s="2" t="str">
        <x:v>data/raw/filings/BAC_0000070858-26-000394_bac-20260630.htm</x:v>
      </x:c>
      <x:c r="P442" s="2" t="str">
        <x:v>f-6572</x:v>
      </x:c>
      <x:c r="Q442" s="2" t="str"/>
      <x:c r="R442" s="2" t="str">
        <x:v>Latest eligible comparative presentation at the information cutoff.</x:v>
      </x:c>
      <x:c r="T442" s="12"/>
      <x:c r="U442" s="12"/>
    </x:row>
    <x:row r="443" ht="24" customHeight="1">
      <x:c r="C443" s="2" t="str">
        <x:v>BAC</x:v>
      </x:c>
      <x:c r="D443" s="2" t="str">
        <x:v>H1 2025</x:v>
      </x:c>
      <x:c r="E443" s="2" t="str">
        <x:v>common_income</x:v>
      </x:c>
      <x:c r="F443" s="11" t="n">
        <x:v>13833</x:v>
      </x:c>
      <x:c r="G443" s="2" t="str">
        <x:v>USD</x:v>
      </x:c>
      <x:c r="H443" s="2" t="str">
        <x:v>2025-01-01</x:v>
      </x:c>
      <x:c r="I443" s="2" t="str">
        <x:v>2025-06-30</x:v>
      </x:c>
      <x:c r="J443" s="2" t="str">
        <x:v>Net Income (Loss) Available to Common Stockholders, Basic</x:v>
      </x:c>
      <x:c r="K443" s="2" t="str">
        <x:v>us-gaap:NetIncomeLossAvailableToCommonStockholdersBasic</x:v>
      </x:c>
      <x:c r="L443" s="2" t="str">
        <x:v>2026-07-31</x:v>
      </x:c>
      <x:c r="M443" s="2" t="str">
        <x:v>0000070858-26-000394</x:v>
      </x:c>
      <x:c r="N443" s="2" t="str">
        <x:v>https://www.sec.gov/Archives/edgar/data/70858/000007085826000394/bac-20260630.htm</x:v>
      </x:c>
      <x:c r="O443" s="2" t="str">
        <x:v>data/raw/filings/BAC_0000070858-26-000394_bac-20260630.htm</x:v>
      </x:c>
      <x:c r="P443" s="2" t="str">
        <x:v>f-4636</x:v>
      </x:c>
      <x:c r="Q443" s="2" t="str"/>
      <x:c r="R443" s="2" t="str">
        <x:v>Latest eligible comparative presentation at the information cutoff.</x:v>
      </x:c>
      <x:c r="T443" s="12"/>
      <x:c r="U443" s="12"/>
    </x:row>
    <x:row r="444" ht="24" customHeight="1">
      <x:c r="C444" s="2" t="str">
        <x:v>BAC</x:v>
      </x:c>
      <x:c r="D444" s="2" t="str">
        <x:v>H1 2025</x:v>
      </x:c>
      <x:c r="E444" s="2" t="str">
        <x:v>preferred_div</x:v>
      </x:c>
      <x:c r="F444" s="11" t="n">
        <x:v>697</x:v>
      </x:c>
      <x:c r="G444" s="2" t="str">
        <x:v>USD</x:v>
      </x:c>
      <x:c r="H444" s="2" t="str">
        <x:v>2025-01-01</x:v>
      </x:c>
      <x:c r="I444" s="2" t="str">
        <x:v>2025-06-30</x:v>
      </x:c>
      <x:c r="J444" s="2" t="str">
        <x:v>Preferred Stock Dividends and Other Adjustments</x:v>
      </x:c>
      <x:c r="K444" s="2" t="str">
        <x:v>us-gaap:PreferredStockDividendsAndOtherAdjustments</x:v>
      </x:c>
      <x:c r="L444" s="2" t="str">
        <x:v>2026-07-31</x:v>
      </x:c>
      <x:c r="M444" s="2" t="str">
        <x:v>0000070858-26-000394</x:v>
      </x:c>
      <x:c r="N444" s="2" t="str">
        <x:v>https://www.sec.gov/Archives/edgar/data/70858/000007085826000394/bac-20260630.htm</x:v>
      </x:c>
      <x:c r="O444" s="2" t="str">
        <x:v>data/raw/filings/BAC_0000070858-26-000394_bac-20260630.htm</x:v>
      </x:c>
      <x:c r="P444" s="2" t="str">
        <x:v>f-4620</x:v>
      </x:c>
      <x:c r="Q444" s="2" t="str"/>
      <x:c r="R444" s="2" t="str">
        <x:v>Latest eligible comparative presentation at the information cutoff.</x:v>
      </x:c>
      <x:c r="T444" s="12"/>
      <x:c r="U444" s="12"/>
    </x:row>
    <x:row r="445" ht="24" customHeight="1">
      <x:c r="C445" s="2" t="str">
        <x:v>BAC</x:v>
      </x:c>
      <x:c r="D445" s="2" t="str">
        <x:v>H1 2025</x:v>
      </x:c>
      <x:c r="E445" s="2" t="str">
        <x:v>eps</x:v>
      </x:c>
      <x:c r="F445" s="11" t="n">
        <x:v>1.79</x:v>
      </x:c>
      <x:c r="G445" s="2" t="str">
        <x:v>USD/shares</x:v>
      </x:c>
      <x:c r="H445" s="2" t="str">
        <x:v>2025-01-01</x:v>
      </x:c>
      <x:c r="I445" s="2" t="str">
        <x:v>2025-06-30</x:v>
      </x:c>
      <x:c r="J445" s="2" t="str">
        <x:v>Earnings Per Share, Diluted</x:v>
      </x:c>
      <x:c r="K445" s="2" t="str">
        <x:v>us-gaap:EarningsPerShareDiluted</x:v>
      </x:c>
      <x:c r="L445" s="2" t="str">
        <x:v>2026-07-31</x:v>
      </x:c>
      <x:c r="M445" s="2" t="str">
        <x:v>0000070858-26-000394</x:v>
      </x:c>
      <x:c r="N445" s="2" t="str">
        <x:v>https://www.sec.gov/Archives/edgar/data/70858/000007085826000394/bac-20260630.htm</x:v>
      </x:c>
      <x:c r="O445" s="2" t="str">
        <x:v>data/raw/filings/BAC_0000070858-26-000394_bac-20260630.htm</x:v>
      </x:c>
      <x:c r="P445" s="2" t="str">
        <x:v>f-4660</x:v>
      </x:c>
      <x:c r="Q445" s="2" t="str"/>
      <x:c r="R445" s="2" t="str">
        <x:v>Latest eligible comparative presentation at the information cutoff.</x:v>
      </x:c>
      <x:c r="T445" s="12"/>
      <x:c r="U445" s="12"/>
    </x:row>
    <x:row r="446" ht="24" customHeight="1">
      <x:c r="C446" s="2" t="str">
        <x:v>BAC</x:v>
      </x:c>
      <x:c r="D446" s="2" t="str">
        <x:v>H1 2025</x:v>
      </x:c>
      <x:c r="E446" s="2" t="str">
        <x:v>shares_diluted</x:v>
      </x:c>
      <x:c r="F446" s="11" t="n">
        <x:v>7711.2</x:v>
      </x:c>
      <x:c r="G446" s="2" t="str">
        <x:v>shares</x:v>
      </x:c>
      <x:c r="H446" s="2" t="str">
        <x:v>2025-01-01</x:v>
      </x:c>
      <x:c r="I446" s="2" t="str">
        <x:v>2025-06-30</x:v>
      </x:c>
      <x:c r="J446" s="2" t="str">
        <x:v>Weighted Average Number of Shares Outstanding, Diluted</x:v>
      </x:c>
      <x:c r="K446" s="2" t="str">
        <x:v>us-gaap:WeightedAverageNumberOfDilutedSharesOutstanding</x:v>
      </x:c>
      <x:c r="L446" s="2" t="str">
        <x:v>2026-07-31</x:v>
      </x:c>
      <x:c r="M446" s="2" t="str">
        <x:v>0000070858-26-000394</x:v>
      </x:c>
      <x:c r="N446" s="2" t="str">
        <x:v>https://www.sec.gov/Archives/edgar/data/70858/000007085826000394/bac-20260630.htm</x:v>
      </x:c>
      <x:c r="O446" s="2" t="str">
        <x:v>data/raw/filings/BAC_0000070858-26-000394_bac-20260630.htm</x:v>
      </x:c>
      <x:c r="P446" s="2" t="str">
        <x:v>f-4656</x:v>
      </x:c>
      <x:c r="Q446" s="2" t="str"/>
      <x:c r="R446" s="2" t="str">
        <x:v>Latest eligible comparative presentation at the information cutoff.</x:v>
      </x:c>
      <x:c r="T446" s="12"/>
      <x:c r="U446" s="12"/>
    </x:row>
    <x:row r="447" ht="24" customHeight="1">
      <x:c r="C447" s="2" t="str">
        <x:v>BAC</x:v>
      </x:c>
      <x:c r="D447" s="2" t="str">
        <x:v>H1 2025</x:v>
      </x:c>
      <x:c r="E447" s="2" t="str">
        <x:v>dps</x:v>
      </x:c>
      <x:c r="F447" s="11" t="str">
        <x:v>n.a.</x:v>
      </x:c>
      <x:c r="G447" s="2" t="str">
        <x:v>USD/share</x:v>
      </x:c>
      <x:c r="H447" s="2" t="str">
        <x:v>2025-01-01</x:v>
      </x:c>
      <x:c r="I447" s="2" t="str">
        <x:v>2025-06-30</x:v>
      </x:c>
      <x:c r="J447" s="2" t="str">
        <x:v>Dividends per common share</x:v>
      </x:c>
      <x:c r="K447" s="2" t="str"/>
      <x:c r="L447" s="2" t="str"/>
      <x:c r="M447" s="2" t="str"/>
      <x:c r="N447" s="2" t="str"/>
      <x:c r="O447" s="2" t="str"/>
      <x:c r="P447" s="2" t="str"/>
      <x:c r="Q447" s="2" t="str"/>
      <x:c r="R447" s="2" t="str">
        <x:v>Not reported / unavailable</x:v>
      </x:c>
      <x:c r="T447" s="12"/>
      <x:c r="U447" s="12"/>
    </x:row>
    <x:row r="448" ht="24" customHeight="1">
      <x:c r="C448" s="2" t="str">
        <x:v>BAC</x:v>
      </x:c>
      <x:c r="D448" s="2" t="str">
        <x:v>H1 2025</x:v>
      </x:c>
      <x:c r="E448" s="2" t="str">
        <x:v>dividends</x:v>
      </x:c>
      <x:c r="F448" s="11" t="str">
        <x:v>n.a.</x:v>
      </x:c>
      <x:c r="G448" s="2" t="str">
        <x:v>USDm</x:v>
      </x:c>
      <x:c r="H448" s="2" t="str">
        <x:v>2025-01-01</x:v>
      </x:c>
      <x:c r="I448" s="2" t="str">
        <x:v>2025-06-30</x:v>
      </x:c>
      <x:c r="J448" s="2" t="str">
        <x:v>Cash common dividends paid</x:v>
      </x:c>
      <x:c r="K448" s="2" t="str"/>
      <x:c r="L448" s="2" t="str"/>
      <x:c r="M448" s="2" t="str"/>
      <x:c r="N448" s="2" t="str"/>
      <x:c r="O448" s="2" t="str"/>
      <x:c r="P448" s="2" t="str"/>
      <x:c r="Q448" s="2" t="str"/>
      <x:c r="R448" s="2" t="str">
        <x:v>Not reported / unavailable</x:v>
      </x:c>
      <x:c r="T448" s="12"/>
      <x:c r="U448" s="12"/>
    </x:row>
    <x:row r="449" ht="24" customHeight="1">
      <x:c r="C449" s="2" t="str">
        <x:v>BAC</x:v>
      </x:c>
      <x:c r="D449" s="2" t="str">
        <x:v>H1 2025</x:v>
      </x:c>
      <x:c r="E449" s="2" t="str">
        <x:v>buybacks</x:v>
      </x:c>
      <x:c r="F449" s="11" t="n">
        <x:v>9823</x:v>
      </x:c>
      <x:c r="G449" s="2" t="str">
        <x:v>USD</x:v>
      </x:c>
      <x:c r="H449" s="2" t="str">
        <x:v>2025-01-01</x:v>
      </x:c>
      <x:c r="I449" s="2" t="str">
        <x:v>2025-06-30</x:v>
      </x:c>
      <x:c r="J449" s="2" t="str">
        <x:v>Payments for Repurchase of Common Stock</x:v>
      </x:c>
      <x:c r="K449" s="2" t="str">
        <x:v>us-gaap:PaymentsForRepurchaseOfCommonStock</x:v>
      </x:c>
      <x:c r="L449" s="2" t="str">
        <x:v>2026-07-31</x:v>
      </x:c>
      <x:c r="M449" s="2" t="str">
        <x:v>0000070858-26-000394</x:v>
      </x:c>
      <x:c r="N449" s="2" t="str">
        <x:v>https://www.sec.gov/Archives/edgar/data/70858/000007085826000394/bac-20260630.htm</x:v>
      </x:c>
      <x:c r="O449" s="2" t="str">
        <x:v>data/raw/filings/BAC_0000070858-26-000394_bac-20260630.htm</x:v>
      </x:c>
      <x:c r="P449" s="2" t="str">
        <x:v>f-578</x:v>
      </x:c>
      <x:c r="Q449" s="2" t="str"/>
      <x:c r="R449" s="2" t="str">
        <x:v>Latest eligible comparative presentation at the information cutoff.</x:v>
      </x:c>
      <x:c r="T449" s="12"/>
      <x:c r="U449" s="12"/>
    </x:row>
    <x:row r="450" ht="24" customHeight="1">
      <x:c r="C450" s="2" t="str">
        <x:v>BAC</x:v>
      </x:c>
      <x:c r="D450" s="2" t="str">
        <x:v>H1 2025</x:v>
      </x:c>
      <x:c r="E450" s="2" t="str">
        <x:v>chargeoffs</x:v>
      </x:c>
      <x:c r="F450" s="11" t="str">
        <x:v>n.a.</x:v>
      </x:c>
      <x:c r="G450" s="2" t="str">
        <x:v>USDm</x:v>
      </x:c>
      <x:c r="H450" s="2" t="str">
        <x:v>2025-01-01</x:v>
      </x:c>
      <x:c r="I450" s="2" t="str">
        <x:v>2025-06-30</x:v>
      </x:c>
      <x:c r="J450" s="2" t="str">
        <x:v>Gross loan charge-offs</x:v>
      </x:c>
      <x:c r="K450" s="2" t="str"/>
      <x:c r="L450" s="2" t="str"/>
      <x:c r="M450" s="2" t="str"/>
      <x:c r="N450" s="2" t="str"/>
      <x:c r="O450" s="2" t="str"/>
      <x:c r="P450" s="2" t="str"/>
      <x:c r="Q450" s="2" t="str"/>
      <x:c r="R450" s="2" t="str">
        <x:v>Not reported / unavailable</x:v>
      </x:c>
      <x:c r="T450" s="12"/>
      <x:c r="U450" s="12"/>
    </x:row>
    <x:row r="451" ht="24" customHeight="1">
      <x:c r="C451" s="2" t="str">
        <x:v>BAC</x:v>
      </x:c>
      <x:c r="D451" s="2" t="str">
        <x:v>H1 2025</x:v>
      </x:c>
      <x:c r="E451" s="2" t="str">
        <x:v>recoveries</x:v>
      </x:c>
      <x:c r="F451" s="11" t="str">
        <x:v>n.a.</x:v>
      </x:c>
      <x:c r="G451" s="2" t="str">
        <x:v>USDm</x:v>
      </x:c>
      <x:c r="H451" s="2" t="str">
        <x:v>2025-01-01</x:v>
      </x:c>
      <x:c r="I451" s="2" t="str">
        <x:v>2025-06-30</x:v>
      </x:c>
      <x:c r="J451" s="2" t="str">
        <x:v>Loan recoveries</x:v>
      </x:c>
      <x:c r="K451" s="2" t="str"/>
      <x:c r="L451" s="2" t="str"/>
      <x:c r="M451" s="2" t="str"/>
      <x:c r="N451" s="2" t="str"/>
      <x:c r="O451" s="2" t="str"/>
      <x:c r="P451" s="2" t="str"/>
      <x:c r="Q451" s="2" t="str"/>
      <x:c r="R451" s="2" t="str">
        <x:v>Not reported / unavailable</x:v>
      </x:c>
      <x:c r="T451" s="12"/>
      <x:c r="U451" s="12"/>
    </x:row>
    <x:row r="452" ht="24" customHeight="1">
      <x:c r="C452" s="2" t="str">
        <x:v>BAC</x:v>
      </x:c>
      <x:c r="D452" s="2" t="str">
        <x:v>H1 2025</x:v>
      </x:c>
      <x:c r="E452" s="2" t="str">
        <x:v>rwa</x:v>
      </x:c>
      <x:c r="F452" s="11" t="str">
        <x:v>n.a.</x:v>
      </x:c>
      <x:c r="G452" s="2" t="str">
        <x:v>USDm</x:v>
      </x:c>
      <x:c r="H452" s="2" t="str">
        <x:v>2025-01-01</x:v>
      </x:c>
      <x:c r="I452" s="2" t="str">
        <x:v>2025-06-30</x:v>
      </x:c>
      <x:c r="J452" s="2" t="str">
        <x:v>Risk-weighted assets</x:v>
      </x:c>
      <x:c r="K452" s="2" t="str"/>
      <x:c r="L452" s="2" t="str"/>
      <x:c r="M452" s="2" t="str"/>
      <x:c r="N452" s="2" t="str"/>
      <x:c r="O452" s="2" t="str"/>
      <x:c r="P452" s="2" t="str"/>
      <x:c r="Q452" s="2" t="str"/>
      <x:c r="R452" s="2" t="str">
        <x:v>Not reported / unavailable</x:v>
      </x:c>
      <x:c r="T452" s="12"/>
      <x:c r="U452" s="12"/>
    </x:row>
    <x:row r="453" ht="24" customHeight="1">
      <x:c r="C453" s="2" t="str">
        <x:v>BAC</x:v>
      </x:c>
      <x:c r="D453" s="2" t="str">
        <x:v>H1 2025</x:v>
      </x:c>
      <x:c r="E453" s="2" t="str">
        <x:v>cet1_reported</x:v>
      </x:c>
      <x:c r="F453" s="11" t="str">
        <x:v>n.a.</x:v>
      </x:c>
      <x:c r="G453" s="2" t="str">
        <x:v>%</x:v>
      </x:c>
      <x:c r="H453" s="2" t="str">
        <x:v>2025-01-01</x:v>
      </x:c>
      <x:c r="I453" s="2" t="str">
        <x:v>2025-06-30</x:v>
      </x:c>
      <x:c r="J453" s="2" t="str">
        <x:v>Actual standardized CET1 ratio</x:v>
      </x:c>
      <x:c r="K453" s="2" t="str"/>
      <x:c r="L453" s="2" t="str"/>
      <x:c r="M453" s="2" t="str"/>
      <x:c r="N453" s="2" t="str"/>
      <x:c r="O453" s="2" t="str"/>
      <x:c r="P453" s="2" t="str"/>
      <x:c r="Q453" s="2" t="str"/>
      <x:c r="R453" s="2" t="str">
        <x:v>Not reported / unavailable</x:v>
      </x:c>
      <x:c r="T453" s="12"/>
      <x:c r="U453" s="12"/>
    </x:row>
    <x:row r="454" ht="24" customHeight="1">
      <x:c r="C454" s="2" t="str">
        <x:v>BAC</x:v>
      </x:c>
      <x:c r="D454" s="2" t="str">
        <x:v>H1 2025</x:v>
      </x:c>
      <x:c r="E454" s="2" t="str">
        <x:v>nim_reported</x:v>
      </x:c>
      <x:c r="F454" s="11" t="str">
        <x:v>n.a.</x:v>
      </x:c>
      <x:c r="G454" s="2" t="str">
        <x:v>%</x:v>
      </x:c>
      <x:c r="H454" s="2" t="str">
        <x:v>2025-01-01</x:v>
      </x:c>
      <x:c r="I454" s="2" t="str">
        <x:v>2025-06-30</x:v>
      </x:c>
      <x:c r="J454" s="2" t="str">
        <x:v>Issuer reported net interest margin</x:v>
      </x:c>
      <x:c r="K454" s="2" t="str"/>
      <x:c r="L454" s="2" t="str"/>
      <x:c r="M454" s="2" t="str"/>
      <x:c r="N454" s="2" t="str"/>
      <x:c r="O454" s="2" t="str"/>
      <x:c r="P454" s="2" t="str"/>
      <x:c r="Q454" s="2" t="str"/>
      <x:c r="R454" s="2" t="str">
        <x:v>Not reported / unavailable</x:v>
      </x:c>
      <x:c r="T454" s="12"/>
      <x:c r="U454" s="12"/>
    </x:row>
    <x:row r="455" ht="24" customHeight="1">
      <x:c r="C455" s="2" t="str">
        <x:v>BAC</x:v>
      </x:c>
      <x:c r="D455" s="2" t="str">
        <x:v>H1 2025</x:v>
      </x:c>
      <x:c r="E455" s="2" t="str">
        <x:v>bvps_reported</x:v>
      </x:c>
      <x:c r="F455" s="11" t="n">
        <x:v>37.13</x:v>
      </x:c>
      <x:c r="G455" s="2" t="str">
        <x:v>USD/shares</x:v>
      </x:c>
      <x:c r="H455" s="2" t="str">
        <x:v>2025-01-01</x:v>
      </x:c>
      <x:c r="I455" s="2" t="str">
        <x:v>2025-06-30</x:v>
      </x:c>
      <x:c r="J455" s="2" t="str">
        <x:v>Reported common book value per share</x:v>
      </x:c>
      <x:c r="K455" s="2" t="str">
        <x:v>Manual verified issuer table row</x:v>
      </x:c>
      <x:c r="L455" s="2" t="str">
        <x:v>2025-07-31</x:v>
      </x:c>
      <x:c r="M455" s="2" t="str">
        <x:v>0000070858-25-000268</x:v>
      </x:c>
      <x:c r="N455" s="2" t="str">
        <x:v>https://www.sec.gov/Archives/edgar/data/70858/000007085825000268/bac-20250630.htm</x:v>
      </x:c>
      <x:c r="O455" s="2" t="str">
        <x:v>data/raw/filings/BAC_0000070858-25-000268_bac-20250630.htm</x:v>
      </x:c>
      <x:c r="P455" s="2" t="str"/>
      <x:c r="Q455" s="2" t="str"/>
      <x:c r="R455" s="2" t="str">
        <x:v>Verified original issuer table row; same-date end balance, excluding average and regulatory minimum tables.</x:v>
      </x:c>
      <x:c r="T455" s="12"/>
      <x:c r="U455" s="12"/>
    </x:row>
    <x:row r="456" ht="24" customHeight="1">
      <x:c r="C456" s="2" t="str">
        <x:v>BAC</x:v>
      </x:c>
      <x:c r="D456" s="2" t="str">
        <x:v>H1 2025</x:v>
      </x:c>
      <x:c r="E456" s="2" t="str">
        <x:v>tbvps_reported</x:v>
      </x:c>
      <x:c r="F456" s="11" t="n">
        <x:v>27.71</x:v>
      </x:c>
      <x:c r="G456" s="2" t="str">
        <x:v>USD/shares</x:v>
      </x:c>
      <x:c r="H456" s="2" t="str">
        <x:v>2025-01-01</x:v>
      </x:c>
      <x:c r="I456" s="2" t="str">
        <x:v>2025-06-30</x:v>
      </x:c>
      <x:c r="J456" s="2" t="str">
        <x:v>Reported tangible book value per share</x:v>
      </x:c>
      <x:c r="K456" s="2" t="str">
        <x:v>Manual verified issuer table row</x:v>
      </x:c>
      <x:c r="L456" s="2" t="str">
        <x:v>2025-07-31</x:v>
      </x:c>
      <x:c r="M456" s="2" t="str">
        <x:v>0000070858-25-000268</x:v>
      </x:c>
      <x:c r="N456" s="2" t="str">
        <x:v>https://www.sec.gov/Archives/edgar/data/70858/000007085825000268/bac-20250630.htm</x:v>
      </x:c>
      <x:c r="O456" s="2" t="str">
        <x:v>data/raw/filings/BAC_0000070858-25-000268_bac-20250630.htm</x:v>
      </x:c>
      <x:c r="P456" s="2" t="str"/>
      <x:c r="Q456" s="2" t="str"/>
      <x:c r="R456" s="2" t="str">
        <x:v>Verified original issuer table row; same-date end balance, excluding average and regulatory minimum tables.</x:v>
      </x:c>
      <x:c r="T456" s="12"/>
      <x:c r="U456" s="12"/>
    </x:row>
    <x:row r="457" ht="24" customHeight="1">
      <x:c r="C457" s="2" t="str">
        <x:v>BAC</x:v>
      </x:c>
      <x:c r="D457" s="2" t="str">
        <x:v>H1 2025</x:v>
      </x:c>
      <x:c r="E457" s="2" t="str">
        <x:v>tce_reported</x:v>
      </x:c>
      <x:c r="F457" s="11" t="str">
        <x:v>n.a.</x:v>
      </x:c>
      <x:c r="G457" s="2" t="str">
        <x:v>USDm</x:v>
      </x:c>
      <x:c r="H457" s="2" t="str">
        <x:v>2025-01-01</x:v>
      </x:c>
      <x:c r="I457" s="2" t="str">
        <x:v>2025-06-30</x:v>
      </x:c>
      <x:c r="J457" s="2" t="str">
        <x:v>Reported tangible common equity</x:v>
      </x:c>
      <x:c r="K457" s="2" t="str"/>
      <x:c r="L457" s="2" t="str"/>
      <x:c r="M457" s="2" t="str"/>
      <x:c r="N457" s="2" t="str"/>
      <x:c r="O457" s="2" t="str"/>
      <x:c r="P457" s="2" t="str"/>
      <x:c r="Q457" s="2" t="str"/>
      <x:c r="R457" s="2" t="str">
        <x:v>Not reported / unavailable</x:v>
      </x:c>
      <x:c r="T457" s="12"/>
      <x:c r="U457" s="12"/>
    </x:row>
    <x:row r="458" ht="24" customHeight="1">
      <x:c r="C458" s="2" t="str">
        <x:v>BAC</x:v>
      </x:c>
      <x:c r="D458" s="2" t="str">
        <x:v>H1 2026</x:v>
      </x:c>
      <x:c r="E458" s="2" t="str">
        <x:v>assets</x:v>
      </x:c>
      <x:c r="F458" s="11" t="n">
        <x:v>3499191</x:v>
      </x:c>
      <x:c r="G458" s="2" t="str">
        <x:v>USD</x:v>
      </x:c>
      <x:c r="H458" s="2" t="str">
        <x:v>2026-01-01</x:v>
      </x:c>
      <x:c r="I458" s="2" t="str">
        <x:v>2026-06-30</x:v>
      </x:c>
      <x:c r="J458" s="2" t="str">
        <x:v>Assets</x:v>
      </x:c>
      <x:c r="K458" s="2" t="str">
        <x:v>us-gaap:Assets</x:v>
      </x:c>
      <x:c r="L458" s="2" t="str">
        <x:v>2026-07-31</x:v>
      </x:c>
      <x:c r="M458" s="2" t="str">
        <x:v>0000070858-26-000394</x:v>
      </x:c>
      <x:c r="N458" s="2" t="str">
        <x:v>https://www.sec.gov/Archives/edgar/data/70858/000007085826000394/bac-20260630.htm</x:v>
      </x:c>
      <x:c r="O458" s="2" t="str">
        <x:v>data/raw/filings/BAC_0000070858-26-000394_bac-20260630.htm</x:v>
      </x:c>
      <x:c r="P458" s="2" t="str">
        <x:v>f-6577</x:v>
      </x:c>
      <x:c r="Q458" s="2" t="str"/>
      <x:c r="R458" s="2" t="str">
        <x:v>Latest eligible comparative presentation at the information cutoff.</x:v>
      </x:c>
      <x:c r="T458" s="12"/>
      <x:c r="U458" s="12"/>
    </x:row>
    <x:row r="459" ht="24" customHeight="1">
      <x:c r="C459" s="2" t="str">
        <x:v>BAC</x:v>
      </x:c>
      <x:c r="D459" s="2" t="str">
        <x:v>H1 2026</x:v>
      </x:c>
      <x:c r="E459" s="2" t="str">
        <x:v>liabilities</x:v>
      </x:c>
      <x:c r="F459" s="11" t="n">
        <x:v>3198097</x:v>
      </x:c>
      <x:c r="G459" s="2" t="str">
        <x:v>USD</x:v>
      </x:c>
      <x:c r="H459" s="2" t="str">
        <x:v>2026-01-01</x:v>
      </x:c>
      <x:c r="I459" s="2" t="str">
        <x:v>2026-06-30</x:v>
      </x:c>
      <x:c r="J459" s="2" t="str">
        <x:v>Liabilities</x:v>
      </x:c>
      <x:c r="K459" s="2" t="str">
        <x:v>us-gaap:Liabilities</x:v>
      </x:c>
      <x:c r="L459" s="2" t="str">
        <x:v>2026-07-31</x:v>
      </x:c>
      <x:c r="M459" s="2" t="str">
        <x:v>0000070858-26-000394</x:v>
      </x:c>
      <x:c r="N459" s="2" t="str">
        <x:v>https://www.sec.gov/Archives/edgar/data/70858/000007085826000394/bac-20260630.htm</x:v>
      </x:c>
      <x:c r="O459" s="2" t="str">
        <x:v>data/raw/filings/BAC_0000070858-26-000394_bac-20260630.htm</x:v>
      </x:c>
      <x:c r="P459" s="2" t="str">
        <x:v>f-304</x:v>
      </x:c>
      <x:c r="Q459" s="2" t="str"/>
      <x:c r="R459" s="2" t="str">
        <x:v>Latest eligible comparative presentation at the information cutoff.</x:v>
      </x:c>
      <x:c r="T459" s="12"/>
      <x:c r="U459" s="12"/>
    </x:row>
    <x:row r="460" ht="24" customHeight="1">
      <x:c r="C460" s="2" t="str">
        <x:v>BAC</x:v>
      </x:c>
      <x:c r="D460" s="2" t="str">
        <x:v>H1 2026</x:v>
      </x:c>
      <x:c r="E460" s="2" t="str">
        <x:v>equity</x:v>
      </x:c>
      <x:c r="F460" s="11" t="n">
        <x:v>301094</x:v>
      </x:c>
      <x:c r="G460" s="2" t="str">
        <x:v>USD</x:v>
      </x:c>
      <x:c r="H460" s="2" t="str">
        <x:v>2026-01-01</x:v>
      </x:c>
      <x:c r="I460" s="2" t="str">
        <x:v>2026-06-30</x:v>
      </x:c>
      <x:c r="J460" s="2" t="str">
        <x:v>Stockholders' Equity Attributable to Parent</x:v>
      </x:c>
      <x:c r="K460" s="2" t="str">
        <x:v>us-gaap:StockholdersEquity</x:v>
      </x:c>
      <x:c r="L460" s="2" t="str">
        <x:v>2026-07-31</x:v>
      </x:c>
      <x:c r="M460" s="2" t="str">
        <x:v>0000070858-26-000394</x:v>
      </x:c>
      <x:c r="N460" s="2" t="str">
        <x:v>https://www.sec.gov/Archives/edgar/data/70858/000007085826000394/bac-20260630.htm</x:v>
      </x:c>
      <x:c r="O460" s="2" t="str">
        <x:v>data/raw/filings/BAC_0000070858-26-000394_bac-20260630.htm</x:v>
      </x:c>
      <x:c r="P460" s="2" t="str">
        <x:v>f-433</x:v>
      </x:c>
      <x:c r="Q460" s="2" t="str"/>
      <x:c r="R460" s="2" t="str">
        <x:v>Latest eligible comparative presentation at the information cutoff.</x:v>
      </x:c>
      <x:c r="T460" s="12"/>
      <x:c r="U460" s="12"/>
    </x:row>
    <x:row r="461" ht="24" customHeight="1">
      <x:c r="C461" s="2" t="str">
        <x:v>BAC</x:v>
      </x:c>
      <x:c r="D461" s="2" t="str">
        <x:v>H1 2026</x:v>
      </x:c>
      <x:c r="E461" s="2" t="str">
        <x:v>preferred</x:v>
      </x:c>
      <x:c r="F461" s="11" t="str">
        <x:v>n.a.</x:v>
      </x:c>
      <x:c r="G461" s="2" t="str">
        <x:v>USDm</x:v>
      </x:c>
      <x:c r="H461" s="2" t="str">
        <x:v>2026-01-01</x:v>
      </x:c>
      <x:c r="I461" s="2" t="str">
        <x:v>2026-06-30</x:v>
      </x:c>
      <x:c r="J461" s="2" t="str">
        <x:v>Preferred equity carrying amount</x:v>
      </x:c>
      <x:c r="K461" s="2" t="str"/>
      <x:c r="L461" s="2" t="str"/>
      <x:c r="M461" s="2" t="str"/>
      <x:c r="N461" s="2" t="str"/>
      <x:c r="O461" s="2" t="str"/>
      <x:c r="P461" s="2" t="str"/>
      <x:c r="Q461" s="2" t="str"/>
      <x:c r="R461" s="2" t="str">
        <x:v>Not reported / unavailable</x:v>
      </x:c>
      <x:c r="T461" s="12"/>
      <x:c r="U461" s="12"/>
    </x:row>
    <x:row r="462" ht="24" customHeight="1">
      <x:c r="C462" s="2" t="str">
        <x:v>BAC</x:v>
      </x:c>
      <x:c r="D462" s="2" t="str">
        <x:v>H1 2026</x:v>
      </x:c>
      <x:c r="E462" s="2" t="str">
        <x:v>common_equity_reported</x:v>
      </x:c>
      <x:c r="F462" s="11" t="n">
        <x:v>276098</x:v>
      </x:c>
      <x:c r="G462" s="2" t="str">
        <x:v>USD</x:v>
      </x:c>
      <x:c r="H462" s="2" t="str">
        <x:v>2026-01-01</x:v>
      </x:c>
      <x:c r="I462" s="2" t="str">
        <x:v>2026-06-30</x:v>
      </x:c>
      <x:c r="J462" s="2" t="str">
        <x:v>Reported common shareholders equity</x:v>
      </x:c>
      <x:c r="K462" s="2" t="str">
        <x:v>Manual verified issuer table row</x:v>
      </x:c>
      <x:c r="L462" s="2" t="str">
        <x:v>2026-07-31</x:v>
      </x:c>
      <x:c r="M462" s="2" t="str">
        <x:v>0000070858-26-000394</x:v>
      </x:c>
      <x:c r="N462" s="2" t="str">
        <x:v>https://www.sec.gov/Archives/edgar/data/70858/000007085826000394/bac-20260630.htm</x:v>
      </x:c>
      <x:c r="O462" s="2" t="str">
        <x:v>data/raw/filings/BAC_0000070858-26-000394_bac-20260630.htm</x:v>
      </x:c>
      <x:c r="P462" s="2" t="str"/>
      <x:c r="Q462" s="2" t="str"/>
      <x:c r="R462" s="2" t="str">
        <x:v>Verified original issuer table row; same-date end balance, excluding average and regulatory minimum tables.</x:v>
      </x:c>
      <x:c r="T462" s="12"/>
      <x:c r="U462" s="12"/>
    </x:row>
    <x:row r="463" ht="24" customHeight="1">
      <x:c r="C463" s="2" t="str">
        <x:v>BAC</x:v>
      </x:c>
      <x:c r="D463" s="2" t="str">
        <x:v>H1 2026</x:v>
      </x:c>
      <x:c r="E463" s="2" t="str">
        <x:v>goodwill</x:v>
      </x:c>
      <x:c r="F463" s="11" t="n">
        <x:v>69021</x:v>
      </x:c>
      <x:c r="G463" s="2" t="str">
        <x:v>USD</x:v>
      </x:c>
      <x:c r="H463" s="2" t="str">
        <x:v>2026-01-01</x:v>
      </x:c>
      <x:c r="I463" s="2" t="str">
        <x:v>2026-06-30</x:v>
      </x:c>
      <x:c r="J463" s="2" t="str">
        <x:v>Goodwill</x:v>
      </x:c>
      <x:c r="K463" s="2" t="str">
        <x:v>us-gaap:Goodwill</x:v>
      </x:c>
      <x:c r="L463" s="2" t="str">
        <x:v>2026-07-31</x:v>
      </x:c>
      <x:c r="M463" s="2" t="str">
        <x:v>0000070858-26-000394</x:v>
      </x:c>
      <x:c r="N463" s="2" t="str">
        <x:v>https://www.sec.gov/Archives/edgar/data/70858/000007085826000394/bac-20260630.htm</x:v>
      </x:c>
      <x:c r="O463" s="2" t="str">
        <x:v>data/raw/filings/BAC_0000070858-26-000394_bac-20260630.htm</x:v>
      </x:c>
      <x:c r="P463" s="2" t="str">
        <x:v>f-4126</x:v>
      </x:c>
      <x:c r="Q463" s="2" t="str"/>
      <x:c r="R463" s="2" t="str">
        <x:v>Latest eligible comparative presentation at the information cutoff.</x:v>
      </x:c>
      <x:c r="T463" s="12"/>
      <x:c r="U463" s="12"/>
    </x:row>
    <x:row r="464" ht="24" customHeight="1">
      <x:c r="C464" s="2" t="str">
        <x:v>BAC</x:v>
      </x:c>
      <x:c r="D464" s="2" t="str">
        <x:v>H1 2026</x:v>
      </x:c>
      <x:c r="E464" s="2" t="str">
        <x:v>intangibles</x:v>
      </x:c>
      <x:c r="F464" s="11" t="n">
        <x:v>1800</x:v>
      </x:c>
      <x:c r="G464" s="2" t="str">
        <x:v>USD</x:v>
      </x:c>
      <x:c r="H464" s="2" t="str">
        <x:v>2026-01-01</x:v>
      </x:c>
      <x:c r="I464" s="2" t="str">
        <x:v>2026-06-30</x:v>
      </x:c>
      <x:c r="J464" s="2" t="str">
        <x:v>Intangible Assets, Net (Excluding Goodwill)</x:v>
      </x:c>
      <x:c r="K464" s="2" t="str">
        <x:v>us-gaap:IntangibleAssetsNetExcludingGoodwill</x:v>
      </x:c>
      <x:c r="L464" s="2" t="str">
        <x:v>2026-07-31</x:v>
      </x:c>
      <x:c r="M464" s="2" t="str">
        <x:v>0000070858-26-000394</x:v>
      </x:c>
      <x:c r="N464" s="2" t="str">
        <x:v>https://www.sec.gov/Archives/edgar/data/70858/000007085826000394/bac-20260630.htm</x:v>
      </x:c>
      <x:c r="O464" s="2" t="str">
        <x:v>data/raw/filings/BAC_0000070858-26-000394_bac-20260630.htm</x:v>
      </x:c>
      <x:c r="P464" s="2" t="str">
        <x:v>f-4128</x:v>
      </x:c>
      <x:c r="Q464" s="2" t="str"/>
      <x:c r="R464" s="2" t="str">
        <x:v>Latest eligible comparative presentation at the information cutoff.</x:v>
      </x:c>
      <x:c r="T464" s="12"/>
      <x:c r="U464" s="12"/>
    </x:row>
    <x:row r="465" ht="24" customHeight="1">
      <x:c r="C465" s="2" t="str">
        <x:v>BAC</x:v>
      </x:c>
      <x:c r="D465" s="2" t="str">
        <x:v>H1 2026</x:v>
      </x:c>
      <x:c r="E465" s="2" t="str">
        <x:v>intangibles_total</x:v>
      </x:c>
      <x:c r="F465" s="11" t="str">
        <x:v>n.a.</x:v>
      </x:c>
      <x:c r="G465" s="2" t="str">
        <x:v>USDm</x:v>
      </x:c>
      <x:c r="H465" s="2" t="str">
        <x:v>2026-01-01</x:v>
      </x:c>
      <x:c r="I465" s="2" t="str">
        <x:v>2026-06-30</x:v>
      </x:c>
      <x:c r="J465" s="2" t="str">
        <x:v>Reported goodwill and intangible assets combined</x:v>
      </x:c>
      <x:c r="K465" s="2" t="str"/>
      <x:c r="L465" s="2" t="str"/>
      <x:c r="M465" s="2" t="str"/>
      <x:c r="N465" s="2" t="str"/>
      <x:c r="O465" s="2" t="str"/>
      <x:c r="P465" s="2" t="str"/>
      <x:c r="Q465" s="2" t="str"/>
      <x:c r="R465" s="2" t="str">
        <x:v>Not reported / unavailable</x:v>
      </x:c>
      <x:c r="T465" s="12"/>
      <x:c r="U465" s="12"/>
    </x:row>
    <x:row r="466" ht="24" customHeight="1">
      <x:c r="C466" s="2" t="str">
        <x:v>BAC</x:v>
      </x:c>
      <x:c r="D466" s="2" t="str">
        <x:v>H1 2026</x:v>
      </x:c>
      <x:c r="E466" s="2" t="str">
        <x:v>shares_end</x:v>
      </x:c>
      <x:c r="F466" s="11" t="n">
        <x:v>7017.96746</x:v>
      </x:c>
      <x:c r="G466" s="2" t="str">
        <x:v>shares</x:v>
      </x:c>
      <x:c r="H466" s="2" t="str">
        <x:v>2026-01-01</x:v>
      </x:c>
      <x:c r="I466" s="2" t="str">
        <x:v>2026-06-30</x:v>
      </x:c>
      <x:c r="J466" s="2" t="str">
        <x:v>Common Stock, Shares, Outstanding</x:v>
      </x:c>
      <x:c r="K466" s="2" t="str">
        <x:v>us-gaap:CommonStockSharesOutstanding</x:v>
      </x:c>
      <x:c r="L466" s="2" t="str">
        <x:v>2026-07-31</x:v>
      </x:c>
      <x:c r="M466" s="2" t="str">
        <x:v>0000070858-26-000394</x:v>
      </x:c>
      <x:c r="N466" s="2" t="str">
        <x:v>https://www.sec.gov/Archives/edgar/data/70858/000007085826000394/bac-20260630.htm</x:v>
      </x:c>
      <x:c r="O466" s="2" t="str">
        <x:v>data/raw/filings/BAC_0000070858-26-000394_bac-20260630.htm</x:v>
      </x:c>
      <x:c r="P466" s="2" t="str">
        <x:v>f-322</x:v>
      </x:c>
      <x:c r="Q466" s="2" t="str"/>
      <x:c r="R466" s="2" t="str">
        <x:v>Latest eligible comparative presentation at the information cutoff.</x:v>
      </x:c>
      <x:c r="T466" s="12"/>
      <x:c r="U466" s="12"/>
    </x:row>
    <x:row r="467" ht="24" customHeight="1">
      <x:c r="C467" s="2" t="str">
        <x:v>BAC</x:v>
      </x:c>
      <x:c r="D467" s="2" t="str">
        <x:v>H1 2026</x:v>
      </x:c>
      <x:c r="E467" s="2" t="str">
        <x:v>shares_issued</x:v>
      </x:c>
      <x:c r="F467" s="11" t="n">
        <x:v>7017.96746</x:v>
      </x:c>
      <x:c r="G467" s="2" t="str">
        <x:v>shares</x:v>
      </x:c>
      <x:c r="H467" s="2" t="str">
        <x:v>2026-01-01</x:v>
      </x:c>
      <x:c r="I467" s="2" t="str">
        <x:v>2026-06-30</x:v>
      </x:c>
      <x:c r="J467" s="2" t="str">
        <x:v>Common Stock, Shares, Issued</x:v>
      </x:c>
      <x:c r="K467" s="2" t="str">
        <x:v>us-gaap:CommonStockSharesIssued</x:v>
      </x:c>
      <x:c r="L467" s="2" t="str">
        <x:v>2026-07-31</x:v>
      </x:c>
      <x:c r="M467" s="2" t="str">
        <x:v>0000070858-26-000394</x:v>
      </x:c>
      <x:c r="N467" s="2" t="str">
        <x:v>https://www.sec.gov/Archives/edgar/data/70858/000007085826000394/bac-20260630.htm</x:v>
      </x:c>
      <x:c r="O467" s="2" t="str">
        <x:v>data/raw/filings/BAC_0000070858-26-000394_bac-20260630.htm</x:v>
      </x:c>
      <x:c r="P467" s="2" t="str"/>
      <x:c r="Q467" s="2" t="str"/>
      <x:c r="R467" s="2" t="str">
        <x:v>Latest eligible comparative presentation at the information cutoff.</x:v>
      </x:c>
      <x:c r="T467" s="12"/>
      <x:c r="U467" s="12"/>
    </x:row>
    <x:row r="468" ht="24" customHeight="1">
      <x:c r="C468" s="2" t="str">
        <x:v>BAC</x:v>
      </x:c>
      <x:c r="D468" s="2" t="str">
        <x:v>H1 2026</x:v>
      </x:c>
      <x:c r="E468" s="2" t="str">
        <x:v>shares_treasury</x:v>
      </x:c>
      <x:c r="F468" s="11" t="str">
        <x:v>n.a.</x:v>
      </x:c>
      <x:c r="G468" s="2" t="str">
        <x:v>million</x:v>
      </x:c>
      <x:c r="H468" s="2" t="str">
        <x:v>2026-01-01</x:v>
      </x:c>
      <x:c r="I468" s="2" t="str">
        <x:v>2026-06-30</x:v>
      </x:c>
      <x:c r="J468" s="2" t="str">
        <x:v>Shares Treasury</x:v>
      </x:c>
      <x:c r="K468" s="2" t="str"/>
      <x:c r="L468" s="2" t="str"/>
      <x:c r="M468" s="2" t="str"/>
      <x:c r="N468" s="2" t="str"/>
      <x:c r="O468" s="2" t="str"/>
      <x:c r="P468" s="2" t="str"/>
      <x:c r="Q468" s="2" t="str"/>
      <x:c r="R468" s="2" t="str">
        <x:v>Not reported / unavailable</x:v>
      </x:c>
      <x:c r="T468" s="12"/>
      <x:c r="U468" s="12"/>
    </x:row>
    <x:row r="469" ht="24" customHeight="1">
      <x:c r="C469" s="2" t="str">
        <x:v>BAC</x:v>
      </x:c>
      <x:c r="D469" s="2" t="str">
        <x:v>H1 2026</x:v>
      </x:c>
      <x:c r="E469" s="2" t="str">
        <x:v>deposits</x:v>
      </x:c>
      <x:c r="F469" s="11" t="n">
        <x:v>2025124</x:v>
      </x:c>
      <x:c r="G469" s="2" t="str">
        <x:v>USD</x:v>
      </x:c>
      <x:c r="H469" s="2" t="str">
        <x:v>2026-01-01</x:v>
      </x:c>
      <x:c r="I469" s="2" t="str">
        <x:v>2026-06-30</x:v>
      </x:c>
      <x:c r="J469" s="2" t="str">
        <x:v>Deposits</x:v>
      </x:c>
      <x:c r="K469" s="2" t="str">
        <x:v>us-gaap:Deposits</x:v>
      </x:c>
      <x:c r="L469" s="2" t="str">
        <x:v>2026-07-31</x:v>
      </x:c>
      <x:c r="M469" s="2" t="str">
        <x:v>0000070858-26-000394</x:v>
      </x:c>
      <x:c r="N469" s="2" t="str">
        <x:v>https://www.sec.gov/Archives/edgar/data/70858/000007085826000394/bac-20260630.htm</x:v>
      </x:c>
      <x:c r="O469" s="2" t="str">
        <x:v>data/raw/filings/BAC_0000070858-26-000394_bac-20260630.htm</x:v>
      </x:c>
      <x:c r="P469" s="2" t="str">
        <x:v>f-280</x:v>
      </x:c>
      <x:c r="Q469" s="2" t="str"/>
      <x:c r="R469" s="2" t="str">
        <x:v>Latest eligible comparative presentation at the information cutoff.</x:v>
      </x:c>
      <x:c r="T469" s="12"/>
      <x:c r="U469" s="12"/>
    </x:row>
    <x:row r="470" ht="24" customHeight="1">
      <x:c r="C470" s="2" t="str">
        <x:v>BAC</x:v>
      </x:c>
      <x:c r="D470" s="2" t="str">
        <x:v>H1 2026</x:v>
      </x:c>
      <x:c r="E470" s="2" t="str">
        <x:v>loans_gross</x:v>
      </x:c>
      <x:c r="F470" s="11" t="n">
        <x:v>1217619</x:v>
      </x:c>
      <x:c r="G470" s="2" t="str">
        <x:v>USD</x:v>
      </x:c>
      <x:c r="H470" s="2" t="str">
        <x:v>2026-01-01</x:v>
      </x:c>
      <x:c r="I470" s="2" t="str">
        <x:v>2026-06-30</x:v>
      </x:c>
      <x:c r="J470" s="2" t="str">
        <x:v>Gross loans and leases selected definition</x:v>
      </x:c>
      <x:c r="K470" s="2" t="str">
        <x:v>us-gaap:FinancingReceivableExcludingAccruedInterestBeforeAllowanceForCreditLoss</x:v>
      </x:c>
      <x:c r="L470" s="2" t="str">
        <x:v>2026-07-31</x:v>
      </x:c>
      <x:c r="M470" s="2" t="str">
        <x:v>0000070858-26-000394</x:v>
      </x:c>
      <x:c r="N470" s="2" t="str">
        <x:v>https://www.sec.gov/Archives/edgar/data/70858/000007085826000394/bac-20260630.htm</x:v>
      </x:c>
      <x:c r="O470" s="2" t="str">
        <x:v>data/raw/filings/BAC_0000070858-26-000394_bac-20260630.htm</x:v>
      </x:c>
      <x:c r="P470" s="2" t="str">
        <x:v>f-2198</x:v>
      </x:c>
      <x:c r="Q470" s="2" t="str"/>
      <x:c r="R470" s="2" t="str">
        <x:v>Latest eligible comparative presentation at the information cutoff.</x:v>
      </x:c>
      <x:c r="T470" s="12"/>
      <x:c r="U470" s="12"/>
    </x:row>
    <x:row r="471" ht="24" customHeight="1">
      <x:c r="C471" s="2" t="str">
        <x:v>BAC</x:v>
      </x:c>
      <x:c r="D471" s="2" t="str">
        <x:v>H1 2026</x:v>
      </x:c>
      <x:c r="E471" s="2" t="str">
        <x:v>loans_net</x:v>
      </x:c>
      <x:c r="F471" s="11" t="n">
        <x:v>1204505</x:v>
      </x:c>
      <x:c r="G471" s="2" t="str">
        <x:v>USD</x:v>
      </x:c>
      <x:c r="H471" s="2" t="str">
        <x:v>2026-01-01</x:v>
      </x:c>
      <x:c r="I471" s="2" t="str">
        <x:v>2026-06-30</x:v>
      </x:c>
      <x:c r="J471" s="2" t="str">
        <x:v>Net loans after allowance selected definition</x:v>
      </x:c>
      <x:c r="K471" s="2" t="str">
        <x:v>us-gaap:FinancingReceivableExcludingAccruedInterestAfterAllowanceForCreditLoss</x:v>
      </x:c>
      <x:c r="L471" s="2" t="str">
        <x:v>2026-07-31</x:v>
      </x:c>
      <x:c r="M471" s="2" t="str">
        <x:v>0000070858-26-000394</x:v>
      </x:c>
      <x:c r="N471" s="2" t="str">
        <x:v>https://www.sec.gov/Archives/edgar/data/70858/000007085826000394/bac-20260630.htm</x:v>
      </x:c>
      <x:c r="O471" s="2" t="str">
        <x:v>data/raw/filings/BAC_0000070858-26-000394_bac-20260630.htm</x:v>
      </x:c>
      <x:c r="P471" s="2" t="str">
        <x:v>f-252</x:v>
      </x:c>
      <x:c r="Q471" s="2" t="str"/>
      <x:c r="R471" s="2" t="str">
        <x:v>Latest eligible comparative presentation at the information cutoff.</x:v>
      </x:c>
      <x:c r="T471" s="12"/>
      <x:c r="U471" s="12"/>
    </x:row>
    <x:row r="472" ht="24" customHeight="1">
      <x:c r="C472" s="2" t="str">
        <x:v>BAC</x:v>
      </x:c>
      <x:c r="D472" s="2" t="str">
        <x:v>H1 2026</x:v>
      </x:c>
      <x:c r="E472" s="2" t="str">
        <x:v>allowance</x:v>
      </x:c>
      <x:c r="F472" s="11" t="n">
        <x:v>13114</x:v>
      </x:c>
      <x:c r="G472" s="2" t="str">
        <x:v>USD</x:v>
      </x:c>
      <x:c r="H472" s="2" t="str">
        <x:v>2026-01-01</x:v>
      </x:c>
      <x:c r="I472" s="2" t="str">
        <x:v>2026-06-30</x:v>
      </x:c>
      <x:c r="J472" s="2" t="str">
        <x:v>Loan allowance for credit losses</x:v>
      </x:c>
      <x:c r="K472" s="2" t="str">
        <x:v>us-gaap:FinancingReceivableAllowanceForCreditLossExcludingAccruedInterest</x:v>
      </x:c>
      <x:c r="L472" s="2" t="str">
        <x:v>2026-07-31</x:v>
      </x:c>
      <x:c r="M472" s="2" t="str">
        <x:v>0000070858-26-000394</x:v>
      </x:c>
      <x:c r="N472" s="2" t="str">
        <x:v>https://www.sec.gov/Archives/edgar/data/70858/000007085826000394/bac-20260630.htm</x:v>
      </x:c>
      <x:c r="O472" s="2" t="str">
        <x:v>data/raw/filings/BAC_0000070858-26-000394_bac-20260630.htm</x:v>
      </x:c>
      <x:c r="P472" s="2" t="str">
        <x:v>f-3618</x:v>
      </x:c>
      <x:c r="Q472" s="2" t="str"/>
      <x:c r="R472" s="2" t="str">
        <x:v>Latest eligible comparative presentation at the information cutoff.</x:v>
      </x:c>
      <x:c r="T472" s="12"/>
      <x:c r="U472" s="12"/>
    </x:row>
    <x:row r="473" ht="24" customHeight="1">
      <x:c r="C473" s="2" t="str">
        <x:v>BAC</x:v>
      </x:c>
      <x:c r="D473" s="2" t="str">
        <x:v>H1 2026</x:v>
      </x:c>
      <x:c r="E473" s="2" t="str">
        <x:v>nonaccrual</x:v>
      </x:c>
      <x:c r="F473" s="11" t="str">
        <x:v>n.a.</x:v>
      </x:c>
      <x:c r="G473" s="2" t="str">
        <x:v>USDm</x:v>
      </x:c>
      <x:c r="H473" s="2" t="str">
        <x:v>2026-01-01</x:v>
      </x:c>
      <x:c r="I473" s="2" t="str">
        <x:v>2026-06-30</x:v>
      </x:c>
      <x:c r="J473" s="2" t="str">
        <x:v>Nonaccrual</x:v>
      </x:c>
      <x:c r="K473" s="2" t="str"/>
      <x:c r="L473" s="2" t="str"/>
      <x:c r="M473" s="2" t="str"/>
      <x:c r="N473" s="2" t="str"/>
      <x:c r="O473" s="2" t="str"/>
      <x:c r="P473" s="2" t="str"/>
      <x:c r="Q473" s="2" t="str"/>
      <x:c r="R473" s="2" t="str">
        <x:v>Not reported / unavailable</x:v>
      </x:c>
      <x:c r="T473" s="12"/>
      <x:c r="U473" s="12"/>
    </x:row>
    <x:row r="474" ht="24" customHeight="1">
      <x:c r="C474" s="2" t="str">
        <x:v>BAC</x:v>
      </x:c>
      <x:c r="D474" s="2" t="str">
        <x:v>H1 2026</x:v>
      </x:c>
      <x:c r="E474" s="2" t="str">
        <x:v>cash</x:v>
      </x:c>
      <x:c r="F474" s="11" t="str">
        <x:v>n.a.</x:v>
      </x:c>
      <x:c r="G474" s="2" t="str">
        <x:v>USDm</x:v>
      </x:c>
      <x:c r="H474" s="2" t="str">
        <x:v>2026-01-01</x:v>
      </x:c>
      <x:c r="I474" s="2" t="str">
        <x:v>2026-06-30</x:v>
      </x:c>
      <x:c r="J474" s="2" t="str">
        <x:v>Cash</x:v>
      </x:c>
      <x:c r="K474" s="2" t="str"/>
      <x:c r="L474" s="2" t="str"/>
      <x:c r="M474" s="2" t="str"/>
      <x:c r="N474" s="2" t="str"/>
      <x:c r="O474" s="2" t="str"/>
      <x:c r="P474" s="2" t="str"/>
      <x:c r="Q474" s="2" t="str"/>
      <x:c r="R474" s="2" t="str">
        <x:v>Not reported / unavailable</x:v>
      </x:c>
      <x:c r="T474" s="12"/>
      <x:c r="U474" s="12"/>
    </x:row>
    <x:row r="475" ht="24" customHeight="1">
      <x:c r="C475" s="2" t="str">
        <x:v>BAC</x:v>
      </x:c>
      <x:c r="D475" s="2" t="str">
        <x:v>H1 2026</x:v>
      </x:c>
      <x:c r="E475" s="2" t="str">
        <x:v>aoci</x:v>
      </x:c>
      <x:c r="F475" s="11" t="n">
        <x:v>-12033</x:v>
      </x:c>
      <x:c r="G475" s="2" t="str">
        <x:v>USD</x:v>
      </x:c>
      <x:c r="H475" s="2" t="str">
        <x:v>2026-01-01</x:v>
      </x:c>
      <x:c r="I475" s="2" t="str">
        <x:v>2026-06-30</x:v>
      </x:c>
      <x:c r="J475" s="2" t="str">
        <x:v>Accumulated Other Comprehensive Income (Loss), Net of Tax</x:v>
      </x:c>
      <x:c r="K475" s="2" t="str">
        <x:v>us-gaap:AccumulatedOtherComprehensiveIncomeLossNetOfTax</x:v>
      </x:c>
      <x:c r="L475" s="2" t="str">
        <x:v>2026-07-31</x:v>
      </x:c>
      <x:c r="M475" s="2" t="str">
        <x:v>0000070858-26-000394</x:v>
      </x:c>
      <x:c r="N475" s="2" t="str">
        <x:v>https://www.sec.gov/Archives/edgar/data/70858/000007085826000394/bac-20260630.htm</x:v>
      </x:c>
      <x:c r="O475" s="2" t="str">
        <x:v>data/raw/filings/BAC_0000070858-26-000394_bac-20260630.htm</x:v>
      </x:c>
      <x:c r="P475" s="2" t="str">
        <x:v>f-330</x:v>
      </x:c>
      <x:c r="Q475" s="2" t="str"/>
      <x:c r="R475" s="2" t="str">
        <x:v>Latest eligible comparative presentation at the information cutoff.</x:v>
      </x:c>
      <x:c r="T475" s="12"/>
      <x:c r="U475" s="12"/>
    </x:row>
    <x:row r="476" ht="24" customHeight="1">
      <x:c r="C476" s="2" t="str">
        <x:v>BAC</x:v>
      </x:c>
      <x:c r="D476" s="2" t="str">
        <x:v>H1 2026</x:v>
      </x:c>
      <x:c r="E476" s="2" t="str">
        <x:v>nii</x:v>
      </x:c>
      <x:c r="F476" s="11" t="n">
        <x:v>31742</x:v>
      </x:c>
      <x:c r="G476" s="2" t="str">
        <x:v>USD</x:v>
      </x:c>
      <x:c r="H476" s="2" t="str">
        <x:v>2026-01-01</x:v>
      </x:c>
      <x:c r="I476" s="2" t="str">
        <x:v>2026-06-30</x:v>
      </x:c>
      <x:c r="J476" s="2" t="str">
        <x:v>Interest Income (Expense), Net</x:v>
      </x:c>
      <x:c r="K476" s="2" t="str">
        <x:v>us-gaap:InterestIncomeExpenseNet</x:v>
      </x:c>
      <x:c r="L476" s="2" t="str">
        <x:v>2026-07-31</x:v>
      </x:c>
      <x:c r="M476" s="2" t="str">
        <x:v>0000070858-26-000394</x:v>
      </x:c>
      <x:c r="N476" s="2" t="str">
        <x:v>https://www.sec.gov/Archives/edgar/data/70858/000007085826000394/bac-20260630.htm</x:v>
      </x:c>
      <x:c r="O476" s="2" t="str">
        <x:v>data/raw/filings/BAC_0000070858-26-000394_bac-20260630.htm</x:v>
      </x:c>
      <x:c r="P476" s="2" t="str">
        <x:v>f-644</x:v>
      </x:c>
      <x:c r="Q476" s="2" t="str"/>
      <x:c r="R476" s="2" t="str">
        <x:v>Latest eligible comparative presentation at the information cutoff.</x:v>
      </x:c>
      <x:c r="T476" s="12"/>
      <x:c r="U476" s="12"/>
    </x:row>
    <x:row r="477" ht="24" customHeight="1">
      <x:c r="C477" s="2" t="str">
        <x:v>BAC</x:v>
      </x:c>
      <x:c r="D477" s="2" t="str">
        <x:v>H1 2026</x:v>
      </x:c>
      <x:c r="E477" s="2" t="str">
        <x:v>noninterest_income</x:v>
      </x:c>
      <x:c r="F477" s="11" t="n">
        <x:v>30088</x:v>
      </x:c>
      <x:c r="G477" s="2" t="str">
        <x:v>USD</x:v>
      </x:c>
      <x:c r="H477" s="2" t="str">
        <x:v>2026-01-01</x:v>
      </x:c>
      <x:c r="I477" s="2" t="str">
        <x:v>2026-06-30</x:v>
      </x:c>
      <x:c r="J477" s="2" t="str">
        <x:v>Noninterest Income</x:v>
      </x:c>
      <x:c r="K477" s="2" t="str">
        <x:v>us-gaap:NoninterestIncome</x:v>
      </x:c>
      <x:c r="L477" s="2" t="str">
        <x:v>2026-07-31</x:v>
      </x:c>
      <x:c r="M477" s="2" t="str">
        <x:v>0000070858-26-000394</x:v>
      </x:c>
      <x:c r="N477" s="2" t="str">
        <x:v>https://www.sec.gov/Archives/edgar/data/70858/000007085826000394/bac-20260630.htm</x:v>
      </x:c>
      <x:c r="O477" s="2" t="str">
        <x:v>data/raw/filings/BAC_0000070858-26-000394_bac-20260630.htm</x:v>
      </x:c>
      <x:c r="P477" s="2" t="str">
        <x:v>f-6951</x:v>
      </x:c>
      <x:c r="Q477" s="2" t="str"/>
      <x:c r="R477" s="2" t="str">
        <x:v>Latest eligible comparative presentation at the information cutoff.</x:v>
      </x:c>
      <x:c r="T477" s="12"/>
      <x:c r="U477" s="12"/>
    </x:row>
    <x:row r="478" ht="24" customHeight="1">
      <x:c r="C478" s="2" t="str">
        <x:v>BAC</x:v>
      </x:c>
      <x:c r="D478" s="2" t="str">
        <x:v>H1 2026</x:v>
      </x:c>
      <x:c r="E478" s="2" t="str">
        <x:v>revenue_reported</x:v>
      </x:c>
      <x:c r="F478" s="11" t="n">
        <x:v>61830</x:v>
      </x:c>
      <x:c r="G478" s="2" t="str">
        <x:v>USD</x:v>
      </x:c>
      <x:c r="H478" s="2" t="str">
        <x:v>2026-01-01</x:v>
      </x:c>
      <x:c r="I478" s="2" t="str">
        <x:v>2026-06-30</x:v>
      </x:c>
      <x:c r="J478" s="2" t="str">
        <x:v>Revenues</x:v>
      </x:c>
      <x:c r="K478" s="2" t="str">
        <x:v>us-gaap:Revenues</x:v>
      </x:c>
      <x:c r="L478" s="2" t="str">
        <x:v>2026-07-31</x:v>
      </x:c>
      <x:c r="M478" s="2" t="str">
        <x:v>0000070858-26-000394</x:v>
      </x:c>
      <x:c r="N478" s="2" t="str">
        <x:v>https://www.sec.gov/Archives/edgar/data/70858/000007085826000394/bac-20260630.htm</x:v>
      </x:c>
      <x:c r="O478" s="2" t="str">
        <x:v>data/raw/filings/BAC_0000070858-26-000394_bac-20260630.htm</x:v>
      </x:c>
      <x:c r="P478" s="2" t="str">
        <x:v>f-114</x:v>
      </x:c>
      <x:c r="Q478" s="2" t="str"/>
      <x:c r="R478" s="2" t="str">
        <x:v>Latest eligible comparative presentation at the information cutoff.</x:v>
      </x:c>
      <x:c r="T478" s="12"/>
      <x:c r="U478" s="12"/>
    </x:row>
    <x:row r="479" ht="24" customHeight="1">
      <x:c r="C479" s="2" t="str">
        <x:v>BAC</x:v>
      </x:c>
      <x:c r="D479" s="2" t="str">
        <x:v>H1 2026</x:v>
      </x:c>
      <x:c r="E479" s="2" t="str">
        <x:v>opex</x:v>
      </x:c>
      <x:c r="F479" s="11" t="n">
        <x:v>37158</x:v>
      </x:c>
      <x:c r="G479" s="2" t="str">
        <x:v>USD</x:v>
      </x:c>
      <x:c r="H479" s="2" t="str">
        <x:v>2026-01-01</x:v>
      </x:c>
      <x:c r="I479" s="2" t="str">
        <x:v>2026-06-30</x:v>
      </x:c>
      <x:c r="J479" s="2" t="str">
        <x:v>Noninterest Expense</x:v>
      </x:c>
      <x:c r="K479" s="2" t="str">
        <x:v>us-gaap:NoninterestExpense</x:v>
      </x:c>
      <x:c r="L479" s="2" t="str">
        <x:v>2026-07-31</x:v>
      </x:c>
      <x:c r="M479" s="2" t="str">
        <x:v>0000070858-26-000394</x:v>
      </x:c>
      <x:c r="N479" s="2" t="str">
        <x:v>https://www.sec.gov/Archives/edgar/data/70858/000007085826000394/bac-20260630.htm</x:v>
      </x:c>
      <x:c r="O479" s="2" t="str">
        <x:v>data/raw/filings/BAC_0000070858-26-000394_bac-20260630.htm</x:v>
      </x:c>
      <x:c r="P479" s="2" t="str">
        <x:v>f-6553</x:v>
      </x:c>
      <x:c r="Q479" s="2" t="str"/>
      <x:c r="R479" s="2" t="str">
        <x:v>Latest eligible comparative presentation at the information cutoff.</x:v>
      </x:c>
      <x:c r="T479" s="12"/>
      <x:c r="U479" s="12"/>
    </x:row>
    <x:row r="480" ht="24" customHeight="1">
      <x:c r="C480" s="2" t="str">
        <x:v>BAC</x:v>
      </x:c>
      <x:c r="D480" s="2" t="str">
        <x:v>H1 2026</x:v>
      </x:c>
      <x:c r="E480" s="2" t="str">
        <x:v>provision</x:v>
      </x:c>
      <x:c r="F480" s="11" t="str">
        <x:v>n.a.</x:v>
      </x:c>
      <x:c r="G480" s="2" t="str">
        <x:v>USDm</x:v>
      </x:c>
      <x:c r="H480" s="2" t="str">
        <x:v>2026-01-01</x:v>
      </x:c>
      <x:c r="I480" s="2" t="str">
        <x:v>2026-06-30</x:v>
      </x:c>
      <x:c r="J480" s="2" t="str">
        <x:v>Provision for credit losses</x:v>
      </x:c>
      <x:c r="K480" s="2" t="str"/>
      <x:c r="L480" s="2" t="str"/>
      <x:c r="M480" s="2" t="str"/>
      <x:c r="N480" s="2" t="str"/>
      <x:c r="O480" s="2" t="str"/>
      <x:c r="P480" s="2" t="str"/>
      <x:c r="Q480" s="2" t="str"/>
      <x:c r="R480" s="2" t="str">
        <x:v>Not reported / unavailable</x:v>
      </x:c>
      <x:c r="T480" s="12"/>
      <x:c r="U480" s="12"/>
    </x:row>
    <x:row r="481" ht="24" customHeight="1">
      <x:c r="C481" s="2" t="str">
        <x:v>BAC</x:v>
      </x:c>
      <x:c r="D481" s="2" t="str">
        <x:v>H1 2026</x:v>
      </x:c>
      <x:c r="E481" s="2" t="str">
        <x:v>pretax</x:v>
      </x:c>
      <x:c r="F481" s="11" t="n">
        <x:v>21969</x:v>
      </x:c>
      <x:c r="G481" s="2" t="str">
        <x:v>USD</x:v>
      </x:c>
      <x:c r="H481" s="2" t="str">
        <x:v>2026-01-01</x:v>
      </x:c>
      <x:c r="I481" s="2" t="str">
        <x:v>2026-06-30</x:v>
      </x:c>
      <x:c r="J481" s="2" t="str">
        <x:v>Income (Loss) from Continuing Operations before Income Taxes, Noncontrolling Interest</x:v>
      </x:c>
      <x:c r="K481" s="2" t="str">
        <x:v>us-gaap:IncomeLossFromContinuingOperationsBeforeIncomeTaxesExtraordinaryItemsNoncontrollingInterest</x:v>
      </x:c>
      <x:c r="L481" s="2" t="str">
        <x:v>2026-07-31</x:v>
      </x:c>
      <x:c r="M481" s="2" t="str">
        <x:v>0000070858-26-000394</x:v>
      </x:c>
      <x:c r="N481" s="2" t="str">
        <x:v>https://www.sec.gov/Archives/edgar/data/70858/000007085826000394/bac-20260630.htm</x:v>
      </x:c>
      <x:c r="O481" s="2" t="str">
        <x:v>data/raw/filings/BAC_0000070858-26-000394_bac-20260630.htm</x:v>
      </x:c>
      <x:c r="P481" s="2" t="str">
        <x:v>f-154</x:v>
      </x:c>
      <x:c r="Q481" s="2" t="str"/>
      <x:c r="R481" s="2" t="str">
        <x:v>Latest eligible comparative presentation at the information cutoff.</x:v>
      </x:c>
      <x:c r="T481" s="12"/>
      <x:c r="U481" s="12"/>
    </x:row>
    <x:row r="482" ht="24" customHeight="1">
      <x:c r="C482" s="2" t="str">
        <x:v>BAC</x:v>
      </x:c>
      <x:c r="D482" s="2" t="str">
        <x:v>H1 2026</x:v>
      </x:c>
      <x:c r="E482" s="2" t="str">
        <x:v>tax</x:v>
      </x:c>
      <x:c r="F482" s="11" t="n">
        <x:v>4311</x:v>
      </x:c>
      <x:c r="G482" s="2" t="str">
        <x:v>USD</x:v>
      </x:c>
      <x:c r="H482" s="2" t="str">
        <x:v>2026-01-01</x:v>
      </x:c>
      <x:c r="I482" s="2" t="str">
        <x:v>2026-06-30</x:v>
      </x:c>
      <x:c r="J482" s="2" t="str">
        <x:v>Income Tax Expense (Benefit)</x:v>
      </x:c>
      <x:c r="K482" s="2" t="str">
        <x:v>us-gaap:IncomeTaxExpenseBenefit</x:v>
      </x:c>
      <x:c r="L482" s="2" t="str">
        <x:v>2026-07-31</x:v>
      </x:c>
      <x:c r="M482" s="2" t="str">
        <x:v>0000070858-26-000394</x:v>
      </x:c>
      <x:c r="N482" s="2" t="str">
        <x:v>https://www.sec.gov/Archives/edgar/data/70858/000007085826000394/bac-20260630.htm</x:v>
      </x:c>
      <x:c r="O482" s="2" t="str">
        <x:v>data/raw/filings/BAC_0000070858-26-000394_bac-20260630.htm</x:v>
      </x:c>
      <x:c r="P482" s="2" t="str">
        <x:v>f-158</x:v>
      </x:c>
      <x:c r="Q482" s="2" t="str"/>
      <x:c r="R482" s="2" t="str">
        <x:v>Latest eligible comparative presentation at the information cutoff.</x:v>
      </x:c>
      <x:c r="T482" s="12"/>
      <x:c r="U482" s="12"/>
    </x:row>
    <x:row r="483" ht="24" customHeight="1">
      <x:c r="C483" s="2" t="str">
        <x:v>BAC</x:v>
      </x:c>
      <x:c r="D483" s="2" t="str">
        <x:v>H1 2026</x:v>
      </x:c>
      <x:c r="E483" s="2" t="str">
        <x:v>net_income</x:v>
      </x:c>
      <x:c r="F483" s="11" t="n">
        <x:v>17658</x:v>
      </x:c>
      <x:c r="G483" s="2" t="str">
        <x:v>USD</x:v>
      </x:c>
      <x:c r="H483" s="2" t="str">
        <x:v>2026-01-01</x:v>
      </x:c>
      <x:c r="I483" s="2" t="str">
        <x:v>2026-06-30</x:v>
      </x:c>
      <x:c r="J483" s="2" t="str">
        <x:v>Net Income (Loss) Attributable to Parent</x:v>
      </x:c>
      <x:c r="K483" s="2" t="str">
        <x:v>us-gaap:NetIncomeLoss</x:v>
      </x:c>
      <x:c r="L483" s="2" t="str">
        <x:v>2026-07-31</x:v>
      </x:c>
      <x:c r="M483" s="2" t="str">
        <x:v>0000070858-26-000394</x:v>
      </x:c>
      <x:c r="N483" s="2" t="str">
        <x:v>https://www.sec.gov/Archives/edgar/data/70858/000007085826000394/bac-20260630.htm</x:v>
      </x:c>
      <x:c r="O483" s="2" t="str">
        <x:v>data/raw/filings/BAC_0000070858-26-000394_bac-20260630.htm</x:v>
      </x:c>
      <x:c r="P483" s="2" t="str">
        <x:v>f-6571</x:v>
      </x:c>
      <x:c r="Q483" s="2" t="str"/>
      <x:c r="R483" s="2" t="str">
        <x:v>Latest eligible comparative presentation at the information cutoff.</x:v>
      </x:c>
      <x:c r="T483" s="12"/>
      <x:c r="U483" s="12"/>
    </x:row>
    <x:row r="484" ht="24" customHeight="1">
      <x:c r="C484" s="2" t="str">
        <x:v>BAC</x:v>
      </x:c>
      <x:c r="D484" s="2" t="str">
        <x:v>H1 2026</x:v>
      </x:c>
      <x:c r="E484" s="2" t="str">
        <x:v>common_income</x:v>
      </x:c>
      <x:c r="F484" s="11" t="n">
        <x:v>16903</x:v>
      </x:c>
      <x:c r="G484" s="2" t="str">
        <x:v>USD</x:v>
      </x:c>
      <x:c r="H484" s="2" t="str">
        <x:v>2026-01-01</x:v>
      </x:c>
      <x:c r="I484" s="2" t="str">
        <x:v>2026-06-30</x:v>
      </x:c>
      <x:c r="J484" s="2" t="str">
        <x:v>Net Income (Loss) Available to Common Stockholders, Basic</x:v>
      </x:c>
      <x:c r="K484" s="2" t="str">
        <x:v>us-gaap:NetIncomeLossAvailableToCommonStockholdersBasic</x:v>
      </x:c>
      <x:c r="L484" s="2" t="str">
        <x:v>2026-07-31</x:v>
      </x:c>
      <x:c r="M484" s="2" t="str">
        <x:v>0000070858-26-000394</x:v>
      </x:c>
      <x:c r="N484" s="2" t="str">
        <x:v>https://www.sec.gov/Archives/edgar/data/70858/000007085826000394/bac-20260630.htm</x:v>
      </x:c>
      <x:c r="O484" s="2" t="str">
        <x:v>data/raw/filings/BAC_0000070858-26-000394_bac-20260630.htm</x:v>
      </x:c>
      <x:c r="P484" s="2" t="str">
        <x:v>f-4635</x:v>
      </x:c>
      <x:c r="Q484" s="2" t="str"/>
      <x:c r="R484" s="2" t="str">
        <x:v>Latest eligible comparative presentation at the information cutoff.</x:v>
      </x:c>
      <x:c r="T484" s="12"/>
      <x:c r="U484" s="12"/>
    </x:row>
    <x:row r="485" ht="24" customHeight="1">
      <x:c r="C485" s="2" t="str">
        <x:v>BAC</x:v>
      </x:c>
      <x:c r="D485" s="2" t="str">
        <x:v>H1 2026</x:v>
      </x:c>
      <x:c r="E485" s="2" t="str">
        <x:v>preferred_div</x:v>
      </x:c>
      <x:c r="F485" s="11" t="n">
        <x:v>755</x:v>
      </x:c>
      <x:c r="G485" s="2" t="str">
        <x:v>USD</x:v>
      </x:c>
      <x:c r="H485" s="2" t="str">
        <x:v>2026-01-01</x:v>
      </x:c>
      <x:c r="I485" s="2" t="str">
        <x:v>2026-06-30</x:v>
      </x:c>
      <x:c r="J485" s="2" t="str">
        <x:v>Preferred Stock Dividends and Other Adjustments</x:v>
      </x:c>
      <x:c r="K485" s="2" t="str">
        <x:v>us-gaap:PreferredStockDividendsAndOtherAdjustments</x:v>
      </x:c>
      <x:c r="L485" s="2" t="str">
        <x:v>2026-07-31</x:v>
      </x:c>
      <x:c r="M485" s="2" t="str">
        <x:v>0000070858-26-000394</x:v>
      </x:c>
      <x:c r="N485" s="2" t="str">
        <x:v>https://www.sec.gov/Archives/edgar/data/70858/000007085826000394/bac-20260630.htm</x:v>
      </x:c>
      <x:c r="O485" s="2" t="str">
        <x:v>data/raw/filings/BAC_0000070858-26-000394_bac-20260630.htm</x:v>
      </x:c>
      <x:c r="P485" s="2" t="str">
        <x:v>f-4619</x:v>
      </x:c>
      <x:c r="Q485" s="2" t="str"/>
      <x:c r="R485" s="2" t="str">
        <x:v>Latest eligible comparative presentation at the information cutoff.</x:v>
      </x:c>
      <x:c r="T485" s="12"/>
      <x:c r="U485" s="12"/>
    </x:row>
    <x:row r="486" ht="24" customHeight="1">
      <x:c r="C486" s="2" t="str">
        <x:v>BAC</x:v>
      </x:c>
      <x:c r="D486" s="2" t="str">
        <x:v>H1 2026</x:v>
      </x:c>
      <x:c r="E486" s="2" t="str">
        <x:v>eps</x:v>
      </x:c>
      <x:c r="F486" s="11" t="n">
        <x:v>2.31</x:v>
      </x:c>
      <x:c r="G486" s="2" t="str">
        <x:v>USD/shares</x:v>
      </x:c>
      <x:c r="H486" s="2" t="str">
        <x:v>2026-01-01</x:v>
      </x:c>
      <x:c r="I486" s="2" t="str">
        <x:v>2026-06-30</x:v>
      </x:c>
      <x:c r="J486" s="2" t="str">
        <x:v>Earnings Per Share, Diluted</x:v>
      </x:c>
      <x:c r="K486" s="2" t="str">
        <x:v>us-gaap:EarningsPerShareDiluted</x:v>
      </x:c>
      <x:c r="L486" s="2" t="str">
        <x:v>2026-07-31</x:v>
      </x:c>
      <x:c r="M486" s="2" t="str">
        <x:v>0000070858-26-000394</x:v>
      </x:c>
      <x:c r="N486" s="2" t="str">
        <x:v>https://www.sec.gov/Archives/edgar/data/70858/000007085826000394/bac-20260630.htm</x:v>
      </x:c>
      <x:c r="O486" s="2" t="str">
        <x:v>data/raw/filings/BAC_0000070858-26-000394_bac-20260630.htm</x:v>
      </x:c>
      <x:c r="P486" s="2" t="str">
        <x:v>f-4659</x:v>
      </x:c>
      <x:c r="Q486" s="2" t="str"/>
      <x:c r="R486" s="2" t="str">
        <x:v>Latest eligible comparative presentation at the information cutoff.</x:v>
      </x:c>
      <x:c r="T486" s="12"/>
      <x:c r="U486" s="12"/>
    </x:row>
    <x:row r="487" ht="24" customHeight="1">
      <x:c r="C487" s="2" t="str">
        <x:v>BAC</x:v>
      </x:c>
      <x:c r="D487" s="2" t="str">
        <x:v>H1 2026</x:v>
      </x:c>
      <x:c r="E487" s="2" t="str">
        <x:v>shares_diluted</x:v>
      </x:c>
      <x:c r="F487" s="11" t="n">
        <x:v>7356.2</x:v>
      </x:c>
      <x:c r="G487" s="2" t="str">
        <x:v>shares</x:v>
      </x:c>
      <x:c r="H487" s="2" t="str">
        <x:v>2026-01-01</x:v>
      </x:c>
      <x:c r="I487" s="2" t="str">
        <x:v>2026-06-30</x:v>
      </x:c>
      <x:c r="J487" s="2" t="str">
        <x:v>Weighted Average Number of Shares Outstanding, Diluted</x:v>
      </x:c>
      <x:c r="K487" s="2" t="str">
        <x:v>us-gaap:WeightedAverageNumberOfDilutedSharesOutstanding</x:v>
      </x:c>
      <x:c r="L487" s="2" t="str">
        <x:v>2026-07-31</x:v>
      </x:c>
      <x:c r="M487" s="2" t="str">
        <x:v>0000070858-26-000394</x:v>
      </x:c>
      <x:c r="N487" s="2" t="str">
        <x:v>https://www.sec.gov/Archives/edgar/data/70858/000007085826000394/bac-20260630.htm</x:v>
      </x:c>
      <x:c r="O487" s="2" t="str">
        <x:v>data/raw/filings/BAC_0000070858-26-000394_bac-20260630.htm</x:v>
      </x:c>
      <x:c r="P487" s="2" t="str">
        <x:v>f-4655</x:v>
      </x:c>
      <x:c r="Q487" s="2" t="str"/>
      <x:c r="R487" s="2" t="str">
        <x:v>Latest eligible comparative presentation at the information cutoff.</x:v>
      </x:c>
      <x:c r="T487" s="12"/>
      <x:c r="U487" s="12"/>
    </x:row>
    <x:row r="488" ht="24" customHeight="1">
      <x:c r="C488" s="2" t="str">
        <x:v>BAC</x:v>
      </x:c>
      <x:c r="D488" s="2" t="str">
        <x:v>H1 2026</x:v>
      </x:c>
      <x:c r="E488" s="2" t="str">
        <x:v>dps</x:v>
      </x:c>
      <x:c r="F488" s="11" t="str">
        <x:v>n.a.</x:v>
      </x:c>
      <x:c r="G488" s="2" t="str">
        <x:v>USD/share</x:v>
      </x:c>
      <x:c r="H488" s="2" t="str">
        <x:v>2026-01-01</x:v>
      </x:c>
      <x:c r="I488" s="2" t="str">
        <x:v>2026-06-30</x:v>
      </x:c>
      <x:c r="J488" s="2" t="str">
        <x:v>Dividends per common share</x:v>
      </x:c>
      <x:c r="K488" s="2" t="str"/>
      <x:c r="L488" s="2" t="str"/>
      <x:c r="M488" s="2" t="str"/>
      <x:c r="N488" s="2" t="str"/>
      <x:c r="O488" s="2" t="str"/>
      <x:c r="P488" s="2" t="str"/>
      <x:c r="Q488" s="2" t="str"/>
      <x:c r="R488" s="2" t="str">
        <x:v>Not reported / unavailable</x:v>
      </x:c>
      <x:c r="T488" s="12"/>
      <x:c r="U488" s="12"/>
    </x:row>
    <x:row r="489" ht="24" customHeight="1">
      <x:c r="C489" s="2" t="str">
        <x:v>BAC</x:v>
      </x:c>
      <x:c r="D489" s="2" t="str">
        <x:v>H1 2026</x:v>
      </x:c>
      <x:c r="E489" s="2" t="str">
        <x:v>dividends</x:v>
      </x:c>
      <x:c r="F489" s="11" t="str">
        <x:v>n.a.</x:v>
      </x:c>
      <x:c r="G489" s="2" t="str">
        <x:v>USDm</x:v>
      </x:c>
      <x:c r="H489" s="2" t="str">
        <x:v>2026-01-01</x:v>
      </x:c>
      <x:c r="I489" s="2" t="str">
        <x:v>2026-06-30</x:v>
      </x:c>
      <x:c r="J489" s="2" t="str">
        <x:v>Cash common dividends paid</x:v>
      </x:c>
      <x:c r="K489" s="2" t="str"/>
      <x:c r="L489" s="2" t="str"/>
      <x:c r="M489" s="2" t="str"/>
      <x:c r="N489" s="2" t="str"/>
      <x:c r="O489" s="2" t="str"/>
      <x:c r="P489" s="2" t="str"/>
      <x:c r="Q489" s="2" t="str"/>
      <x:c r="R489" s="2" t="str">
        <x:v>Not reported / unavailable</x:v>
      </x:c>
      <x:c r="T489" s="12"/>
      <x:c r="U489" s="12"/>
    </x:row>
    <x:row r="490" ht="24" customHeight="1">
      <x:c r="C490" s="2" t="str">
        <x:v>BAC</x:v>
      </x:c>
      <x:c r="D490" s="2" t="str">
        <x:v>H1 2026</x:v>
      </x:c>
      <x:c r="E490" s="2" t="str">
        <x:v>buybacks</x:v>
      </x:c>
      <x:c r="F490" s="11" t="n">
        <x:v>13246</x:v>
      </x:c>
      <x:c r="G490" s="2" t="str">
        <x:v>USD</x:v>
      </x:c>
      <x:c r="H490" s="2" t="str">
        <x:v>2026-01-01</x:v>
      </x:c>
      <x:c r="I490" s="2" t="str">
        <x:v>2026-06-30</x:v>
      </x:c>
      <x:c r="J490" s="2" t="str">
        <x:v>Payments for Repurchase of Common Stock</x:v>
      </x:c>
      <x:c r="K490" s="2" t="str">
        <x:v>us-gaap:PaymentsForRepurchaseOfCommonStock</x:v>
      </x:c>
      <x:c r="L490" s="2" t="str">
        <x:v>2026-07-31</x:v>
      </x:c>
      <x:c r="M490" s="2" t="str">
        <x:v>0000070858-26-000394</x:v>
      </x:c>
      <x:c r="N490" s="2" t="str">
        <x:v>https://www.sec.gov/Archives/edgar/data/70858/000007085826000394/bac-20260630.htm</x:v>
      </x:c>
      <x:c r="O490" s="2" t="str">
        <x:v>data/raw/filings/BAC_0000070858-26-000394_bac-20260630.htm</x:v>
      </x:c>
      <x:c r="P490" s="2" t="str">
        <x:v>f-577</x:v>
      </x:c>
      <x:c r="Q490" s="2" t="str"/>
      <x:c r="R490" s="2" t="str">
        <x:v>Latest eligible comparative presentation at the information cutoff.</x:v>
      </x:c>
      <x:c r="T490" s="12"/>
      <x:c r="U490" s="12"/>
    </x:row>
    <x:row r="491" ht="24" customHeight="1">
      <x:c r="C491" s="2" t="str">
        <x:v>BAC</x:v>
      </x:c>
      <x:c r="D491" s="2" t="str">
        <x:v>H1 2026</x:v>
      </x:c>
      <x:c r="E491" s="2" t="str">
        <x:v>chargeoffs</x:v>
      </x:c>
      <x:c r="F491" s="11" t="str">
        <x:v>n.a.</x:v>
      </x:c>
      <x:c r="G491" s="2" t="str">
        <x:v>USDm</x:v>
      </x:c>
      <x:c r="H491" s="2" t="str">
        <x:v>2026-01-01</x:v>
      </x:c>
      <x:c r="I491" s="2" t="str">
        <x:v>2026-06-30</x:v>
      </x:c>
      <x:c r="J491" s="2" t="str">
        <x:v>Gross loan charge-offs</x:v>
      </x:c>
      <x:c r="K491" s="2" t="str"/>
      <x:c r="L491" s="2" t="str"/>
      <x:c r="M491" s="2" t="str"/>
      <x:c r="N491" s="2" t="str"/>
      <x:c r="O491" s="2" t="str"/>
      <x:c r="P491" s="2" t="str"/>
      <x:c r="Q491" s="2" t="str"/>
      <x:c r="R491" s="2" t="str">
        <x:v>Not reported / unavailable</x:v>
      </x:c>
      <x:c r="T491" s="12"/>
      <x:c r="U491" s="12"/>
    </x:row>
    <x:row r="492" ht="24" customHeight="1">
      <x:c r="C492" s="2" t="str">
        <x:v>BAC</x:v>
      </x:c>
      <x:c r="D492" s="2" t="str">
        <x:v>H1 2026</x:v>
      </x:c>
      <x:c r="E492" s="2" t="str">
        <x:v>recoveries</x:v>
      </x:c>
      <x:c r="F492" s="11" t="str">
        <x:v>n.a.</x:v>
      </x:c>
      <x:c r="G492" s="2" t="str">
        <x:v>USDm</x:v>
      </x:c>
      <x:c r="H492" s="2" t="str">
        <x:v>2026-01-01</x:v>
      </x:c>
      <x:c r="I492" s="2" t="str">
        <x:v>2026-06-30</x:v>
      </x:c>
      <x:c r="J492" s="2" t="str">
        <x:v>Loan recoveries</x:v>
      </x:c>
      <x:c r="K492" s="2" t="str"/>
      <x:c r="L492" s="2" t="str"/>
      <x:c r="M492" s="2" t="str"/>
      <x:c r="N492" s="2" t="str"/>
      <x:c r="O492" s="2" t="str"/>
      <x:c r="P492" s="2" t="str"/>
      <x:c r="Q492" s="2" t="str"/>
      <x:c r="R492" s="2" t="str">
        <x:v>Not reported / unavailable</x:v>
      </x:c>
      <x:c r="T492" s="12"/>
      <x:c r="U492" s="12"/>
    </x:row>
    <x:row r="493" ht="24" customHeight="1">
      <x:c r="C493" s="2" t="str">
        <x:v>BAC</x:v>
      </x:c>
      <x:c r="D493" s="2" t="str">
        <x:v>H1 2026</x:v>
      </x:c>
      <x:c r="E493" s="2" t="str">
        <x:v>rwa</x:v>
      </x:c>
      <x:c r="F493" s="11" t="str">
        <x:v>n.a.</x:v>
      </x:c>
      <x:c r="G493" s="2" t="str">
        <x:v>USDm</x:v>
      </x:c>
      <x:c r="H493" s="2" t="str">
        <x:v>2026-01-01</x:v>
      </x:c>
      <x:c r="I493" s="2" t="str">
        <x:v>2026-06-30</x:v>
      </x:c>
      <x:c r="J493" s="2" t="str">
        <x:v>Risk-weighted assets</x:v>
      </x:c>
      <x:c r="K493" s="2" t="str"/>
      <x:c r="L493" s="2" t="str"/>
      <x:c r="M493" s="2" t="str"/>
      <x:c r="N493" s="2" t="str"/>
      <x:c r="O493" s="2" t="str"/>
      <x:c r="P493" s="2" t="str"/>
      <x:c r="Q493" s="2" t="str"/>
      <x:c r="R493" s="2" t="str">
        <x:v>Not reported / unavailable</x:v>
      </x:c>
      <x:c r="T493" s="12"/>
      <x:c r="U493" s="12"/>
    </x:row>
    <x:row r="494" ht="24" customHeight="1">
      <x:c r="C494" s="2" t="str">
        <x:v>BAC</x:v>
      </x:c>
      <x:c r="D494" s="2" t="str">
        <x:v>H1 2026</x:v>
      </x:c>
      <x:c r="E494" s="2" t="str">
        <x:v>cet1_reported</x:v>
      </x:c>
      <x:c r="F494" s="11" t="n">
        <x:v>0.11199999999999999</x:v>
      </x:c>
      <x:c r="G494" s="2" t="str">
        <x:v>pure</x:v>
      </x:c>
      <x:c r="H494" s="2" t="str">
        <x:v>2026-01-01</x:v>
      </x:c>
      <x:c r="I494" s="2" t="str">
        <x:v>2026-06-30</x:v>
      </x:c>
      <x:c r="J494" s="2" t="str">
        <x:v>Actual standardized CET1 ratio</x:v>
      </x:c>
      <x:c r="K494" s="2" t="str">
        <x:v>Manual verified issuer table row</x:v>
      </x:c>
      <x:c r="L494" s="2" t="str">
        <x:v>2026-07-31</x:v>
      </x:c>
      <x:c r="M494" s="2" t="str">
        <x:v>0000070858-26-000394</x:v>
      </x:c>
      <x:c r="N494" s="2" t="str">
        <x:v>https://www.sec.gov/Archives/edgar/data/70858/000007085826000394/bac-20260630.htm</x:v>
      </x:c>
      <x:c r="O494" s="2" t="str">
        <x:v>data/raw/filings/BAC_0000070858-26-000394_bac-20260630.htm</x:v>
      </x:c>
      <x:c r="P494" s="2" t="str"/>
      <x:c r="Q494" s="2" t="str"/>
      <x:c r="R494" s="2" t="str">
        <x:v>Verified original issuer table row; same-date end balance, excluding average and regulatory minimum tables.</x:v>
      </x:c>
      <x:c r="T494" s="12"/>
      <x:c r="U494" s="12"/>
    </x:row>
    <x:row r="495" ht="24" customHeight="1">
      <x:c r="C495" s="2" t="str">
        <x:v>BAC</x:v>
      </x:c>
      <x:c r="D495" s="2" t="str">
        <x:v>H1 2026</x:v>
      </x:c>
      <x:c r="E495" s="2" t="str">
        <x:v>nim_reported</x:v>
      </x:c>
      <x:c r="F495" s="11" t="str">
        <x:v>n.a.</x:v>
      </x:c>
      <x:c r="G495" s="2" t="str">
        <x:v>%</x:v>
      </x:c>
      <x:c r="H495" s="2" t="str">
        <x:v>2026-01-01</x:v>
      </x:c>
      <x:c r="I495" s="2" t="str">
        <x:v>2026-06-30</x:v>
      </x:c>
      <x:c r="J495" s="2" t="str">
        <x:v>Issuer reported net interest margin</x:v>
      </x:c>
      <x:c r="K495" s="2" t="str"/>
      <x:c r="L495" s="2" t="str"/>
      <x:c r="M495" s="2" t="str"/>
      <x:c r="N495" s="2" t="str"/>
      <x:c r="O495" s="2" t="str"/>
      <x:c r="P495" s="2" t="str"/>
      <x:c r="Q495" s="2" t="str"/>
      <x:c r="R495" s="2" t="str">
        <x:v>Not reported / unavailable</x:v>
      </x:c>
      <x:c r="T495" s="12"/>
      <x:c r="U495" s="12"/>
    </x:row>
    <x:row r="496" ht="24" customHeight="1">
      <x:c r="C496" s="2" t="str">
        <x:v>BAC</x:v>
      </x:c>
      <x:c r="D496" s="2" t="str">
        <x:v>H1 2026</x:v>
      </x:c>
      <x:c r="E496" s="2" t="str">
        <x:v>bvps_reported</x:v>
      </x:c>
      <x:c r="F496" s="11" t="n">
        <x:v>39.34</x:v>
      </x:c>
      <x:c r="G496" s="2" t="str">
        <x:v>USD/shares</x:v>
      </x:c>
      <x:c r="H496" s="2" t="str">
        <x:v>2026-01-01</x:v>
      </x:c>
      <x:c r="I496" s="2" t="str">
        <x:v>2026-06-30</x:v>
      </x:c>
      <x:c r="J496" s="2" t="str">
        <x:v>Reported common book value per share</x:v>
      </x:c>
      <x:c r="K496" s="2" t="str">
        <x:v>Manual verified issuer table row</x:v>
      </x:c>
      <x:c r="L496" s="2" t="str">
        <x:v>2026-07-31</x:v>
      </x:c>
      <x:c r="M496" s="2" t="str">
        <x:v>0000070858-26-000394</x:v>
      </x:c>
      <x:c r="N496" s="2" t="str">
        <x:v>https://www.sec.gov/Archives/edgar/data/70858/000007085826000394/bac-20260630.htm</x:v>
      </x:c>
      <x:c r="O496" s="2" t="str">
        <x:v>data/raw/filings/BAC_0000070858-26-000394_bac-20260630.htm</x:v>
      </x:c>
      <x:c r="P496" s="2" t="str"/>
      <x:c r="Q496" s="2" t="str"/>
      <x:c r="R496" s="2" t="str">
        <x:v>Verified original issuer table row; same-date end balance, excluding average and regulatory minimum tables.</x:v>
      </x:c>
      <x:c r="T496" s="12"/>
      <x:c r="U496" s="12"/>
    </x:row>
    <x:row r="497" ht="24" customHeight="1">
      <x:c r="C497" s="2" t="str">
        <x:v>BAC</x:v>
      </x:c>
      <x:c r="D497" s="2" t="str">
        <x:v>H1 2026</x:v>
      </x:c>
      <x:c r="E497" s="2" t="str">
        <x:v>tbvps_reported</x:v>
      </x:c>
      <x:c r="F497" s="11" t="n">
        <x:v>29.37</x:v>
      </x:c>
      <x:c r="G497" s="2" t="str">
        <x:v>USD/shares</x:v>
      </x:c>
      <x:c r="H497" s="2" t="str">
        <x:v>2026-01-01</x:v>
      </x:c>
      <x:c r="I497" s="2" t="str">
        <x:v>2026-06-30</x:v>
      </x:c>
      <x:c r="J497" s="2" t="str">
        <x:v>Reported tangible book value per share</x:v>
      </x:c>
      <x:c r="K497" s="2" t="str">
        <x:v>Manual verified issuer table row</x:v>
      </x:c>
      <x:c r="L497" s="2" t="str">
        <x:v>2026-07-31</x:v>
      </x:c>
      <x:c r="M497" s="2" t="str">
        <x:v>0000070858-26-000394</x:v>
      </x:c>
      <x:c r="N497" s="2" t="str">
        <x:v>https://www.sec.gov/Archives/edgar/data/70858/000007085826000394/bac-20260630.htm</x:v>
      </x:c>
      <x:c r="O497" s="2" t="str">
        <x:v>data/raw/filings/BAC_0000070858-26-000394_bac-20260630.htm</x:v>
      </x:c>
      <x:c r="P497" s="2" t="str"/>
      <x:c r="Q497" s="2" t="str"/>
      <x:c r="R497" s="2" t="str">
        <x:v>Verified original issuer table row; same-date end balance, excluding average and regulatory minimum tables.</x:v>
      </x:c>
      <x:c r="T497" s="12"/>
      <x:c r="U497" s="12"/>
    </x:row>
    <x:row r="498" ht="24" customHeight="1">
      <x:c r="C498" s="2" t="str">
        <x:v>BAC</x:v>
      </x:c>
      <x:c r="D498" s="2" t="str">
        <x:v>H1 2026</x:v>
      </x:c>
      <x:c r="E498" s="2" t="str">
        <x:v>tce_reported</x:v>
      </x:c>
      <x:c r="F498" s="11" t="n">
        <x:v>206090</x:v>
      </x:c>
      <x:c r="G498" s="2" t="str">
        <x:v>USD</x:v>
      </x:c>
      <x:c r="H498" s="2" t="str">
        <x:v>2026-01-01</x:v>
      </x:c>
      <x:c r="I498" s="2" t="str">
        <x:v>2026-06-30</x:v>
      </x:c>
      <x:c r="J498" s="2" t="str">
        <x:v>Reported tangible common equity</x:v>
      </x:c>
      <x:c r="K498" s="2" t="str">
        <x:v>Manual verified issuer table row</x:v>
      </x:c>
      <x:c r="L498" s="2" t="str">
        <x:v>2026-07-31</x:v>
      </x:c>
      <x:c r="M498" s="2" t="str">
        <x:v>0000070858-26-000394</x:v>
      </x:c>
      <x:c r="N498" s="2" t="str">
        <x:v>https://www.sec.gov/Archives/edgar/data/70858/000007085826000394/bac-20260630.htm</x:v>
      </x:c>
      <x:c r="O498" s="2" t="str">
        <x:v>data/raw/filings/BAC_0000070858-26-000394_bac-20260630.htm</x:v>
      </x:c>
      <x:c r="P498" s="2" t="str"/>
      <x:c r="Q498" s="2" t="str"/>
      <x:c r="R498" s="2" t="str">
        <x:v>Verified original issuer table row; same-date end balance, excluding average and regulatory minimum tables.</x:v>
      </x:c>
      <x:c r="T498" s="12"/>
      <x:c r="U498" s="12"/>
    </x:row>
    <x:row r="499" ht="24" customHeight="1">
      <x:c r="C499" s="2" t="str">
        <x:v>JPM</x:v>
      </x:c>
      <x:c r="D499" s="2" t="str">
        <x:v>FY2016</x:v>
      </x:c>
      <x:c r="E499" s="2" t="str">
        <x:v>assets</x:v>
      </x:c>
      <x:c r="F499" s="11" t="n">
        <x:v>2490972</x:v>
      </x:c>
      <x:c r="G499" s="2" t="str">
        <x:v>USD</x:v>
      </x:c>
      <x:c r="H499" s="2" t="str">
        <x:v>2016-01-01</x:v>
      </x:c>
      <x:c r="I499" s="2" t="str">
        <x:v>2016-12-31</x:v>
      </x:c>
      <x:c r="J499" s="2" t="str">
        <x:v>Assets</x:v>
      </x:c>
      <x:c r="K499" s="2" t="str">
        <x:v>us-gaap:Assets</x:v>
      </x:c>
      <x:c r="L499" s="2" t="str">
        <x:v>2019-02-26</x:v>
      </x:c>
      <x:c r="M499" s="2" t="str">
        <x:v>0000019617-19-000054</x:v>
      </x:c>
      <x:c r="N499" s="2" t="str">
        <x:v>https://www.sec.gov/Archives/edgar/data/19617/000001961719000054/corp10k2018.htm</x:v>
      </x:c>
      <x:c r="O499" s="2" t="str">
        <x:v>data/raw/filings/JPM_0000019617-19-000054_corp10k2018.htm</x:v>
      </x:c>
      <x:c r="P499" s="2" t="str">
        <x:v>d69093004e7800-wk-Fact-9ABF1CC631465A85BFFC450AA1A638A9</x:v>
      </x:c>
      <x:c r="Q499" s="2" t="str"/>
      <x:c r="R499" s="2" t="str">
        <x:v>Latest eligible comparative presentation at the information cutoff.</x:v>
      </x:c>
      <x:c r="T499" s="12"/>
      <x:c r="U499" s="12"/>
    </x:row>
    <x:row r="500" ht="24" customHeight="1">
      <x:c r="C500" s="2" t="str">
        <x:v>JPM</x:v>
      </x:c>
      <x:c r="D500" s="2" t="str">
        <x:v>FY2016</x:v>
      </x:c>
      <x:c r="E500" s="2" t="str">
        <x:v>liabilities</x:v>
      </x:c>
      <x:c r="F500" s="11" t="n">
        <x:v>2236782</x:v>
      </x:c>
      <x:c r="G500" s="2" t="str">
        <x:v>USD</x:v>
      </x:c>
      <x:c r="H500" s="2" t="str">
        <x:v>2016-01-01</x:v>
      </x:c>
      <x:c r="I500" s="2" t="str">
        <x:v>2016-12-31</x:v>
      </x:c>
      <x:c r="J500" s="2" t="str">
        <x:v>Liabilities</x:v>
      </x:c>
      <x:c r="K500" s="2" t="str">
        <x:v>us-gaap:Liabilities</x:v>
      </x:c>
      <x:c r="L500" s="2" t="str">
        <x:v>2018-02-27</x:v>
      </x:c>
      <x:c r="M500" s="2" t="str">
        <x:v>0000019617-18-000057</x:v>
      </x:c>
      <x:c r="N500" s="2" t="str">
        <x:v>https://www.sec.gov/Archives/edgar/data/19617/000001961718000057/corp10k2017.htm</x:v>
      </x:c>
      <x:c r="O500" s="2" t="str">
        <x:v>data/raw/filings/JPM_0000019617-18-000057_corp10k2017.htm</x:v>
      </x:c>
      <x:c r="P500" s="2" t="str"/>
      <x:c r="Q500" s="2" t="str"/>
      <x:c r="R500" s="2" t="str">
        <x:v>Latest eligible comparative presentation at the information cutoff.</x:v>
      </x:c>
      <x:c r="T500" s="12"/>
      <x:c r="U500" s="12"/>
    </x:row>
    <x:row r="501" ht="24" customHeight="1">
      <x:c r="C501" s="2" t="str">
        <x:v>JPM</x:v>
      </x:c>
      <x:c r="D501" s="2" t="str">
        <x:v>FY2016</x:v>
      </x:c>
      <x:c r="E501" s="2" t="str">
        <x:v>equity</x:v>
      </x:c>
      <x:c r="F501" s="11" t="n">
        <x:v>254190</x:v>
      </x:c>
      <x:c r="G501" s="2" t="str">
        <x:v>USD</x:v>
      </x:c>
      <x:c r="H501" s="2" t="str">
        <x:v>2016-01-01</x:v>
      </x:c>
      <x:c r="I501" s="2" t="str">
        <x:v>2016-12-31</x:v>
      </x:c>
      <x:c r="J501" s="2" t="str">
        <x:v>Stockholders' Equity Attributable to Parent</x:v>
      </x:c>
      <x:c r="K501" s="2" t="str">
        <x:v>us-gaap:StockholdersEquity</x:v>
      </x:c>
      <x:c r="L501" s="2" t="str">
        <x:v>2019-02-26</x:v>
      </x:c>
      <x:c r="M501" s="2" t="str">
        <x:v>0000019617-19-000054</x:v>
      </x:c>
      <x:c r="N501" s="2" t="str">
        <x:v>https://www.sec.gov/Archives/edgar/data/19617/000001961719000054/corp10k2018.htm</x:v>
      </x:c>
      <x:c r="O501" s="2" t="str">
        <x:v>data/raw/filings/JPM_0000019617-19-000054_corp10k2018.htm</x:v>
      </x:c>
      <x:c r="P501" s="2" t="str">
        <x:v>d68825624e4730-wk-Fact-55C13A1DAC6E524FB0FF4C44E971F706</x:v>
      </x:c>
      <x:c r="Q501" s="2" t="str"/>
      <x:c r="R501" s="2" t="str">
        <x:v>Latest eligible comparative presentation at the information cutoff.</x:v>
      </x:c>
      <x:c r="T501" s="12"/>
      <x:c r="U501" s="12"/>
    </x:row>
    <x:row r="502" ht="24" customHeight="1">
      <x:c r="C502" s="2" t="str">
        <x:v>JPM</x:v>
      </x:c>
      <x:c r="D502" s="2" t="str">
        <x:v>FY2016</x:v>
      </x:c>
      <x:c r="E502" s="2" t="str">
        <x:v>preferred</x:v>
      </x:c>
      <x:c r="F502" s="11" t="n">
        <x:v>26068</x:v>
      </x:c>
      <x:c r="G502" s="2" t="str">
        <x:v>USD</x:v>
      </x:c>
      <x:c r="H502" s="2" t="str">
        <x:v>2016-01-01</x:v>
      </x:c>
      <x:c r="I502" s="2" t="str">
        <x:v>2016-12-31</x:v>
      </x:c>
      <x:c r="J502" s="2" t="str">
        <x:v>Preferred Stock, Including Additional Paid in Capital, Net of Discount</x:v>
      </x:c>
      <x:c r="K502" s="2" t="str">
        <x:v>us-gaap:PreferredStockIncludingAdditionalPaidInCapitalNetOfDiscount</x:v>
      </x:c>
      <x:c r="L502" s="2" t="str">
        <x:v>2018-02-27</x:v>
      </x:c>
      <x:c r="M502" s="2" t="str">
        <x:v>0000019617-18-000057</x:v>
      </x:c>
      <x:c r="N502" s="2" t="str">
        <x:v>https://www.sec.gov/Archives/edgar/data/19617/000001961718000057/corp10k2017.htm</x:v>
      </x:c>
      <x:c r="O502" s="2" t="str">
        <x:v>data/raw/filings/JPM_0000019617-18-000057_corp10k2017.htm</x:v>
      </x:c>
      <x:c r="P502" s="2" t="str"/>
      <x:c r="Q502" s="2" t="str"/>
      <x:c r="R502" s="2" t="str">
        <x:v>Latest eligible comparative presentation at the information cutoff.</x:v>
      </x:c>
      <x:c r="T502" s="12"/>
      <x:c r="U502" s="12"/>
    </x:row>
    <x:row r="503" ht="24" customHeight="1">
      <x:c r="C503" s="2" t="str">
        <x:v>JPM</x:v>
      </x:c>
      <x:c r="D503" s="2" t="str">
        <x:v>FY2016</x:v>
      </x:c>
      <x:c r="E503" s="2" t="str">
        <x:v>common_equity_reported</x:v>
      </x:c>
      <x:c r="F503" s="11" t="str">
        <x:v>n.a.</x:v>
      </x:c>
      <x:c r="G503" s="2" t="str">
        <x:v>USDm</x:v>
      </x:c>
      <x:c r="H503" s="2" t="str">
        <x:v>2016-01-01</x:v>
      </x:c>
      <x:c r="I503" s="2" t="str">
        <x:v>2016-12-31</x:v>
      </x:c>
      <x:c r="J503" s="2" t="str">
        <x:v>Reported common shareholders equity</x:v>
      </x:c>
      <x:c r="K503" s="2" t="str"/>
      <x:c r="L503" s="2" t="str"/>
      <x:c r="M503" s="2" t="str"/>
      <x:c r="N503" s="2" t="str"/>
      <x:c r="O503" s="2" t="str"/>
      <x:c r="P503" s="2" t="str"/>
      <x:c r="Q503" s="2" t="str"/>
      <x:c r="R503" s="2" t="str">
        <x:v>Not reported / unavailable</x:v>
      </x:c>
      <x:c r="T503" s="12"/>
      <x:c r="U503" s="12"/>
    </x:row>
    <x:row r="504" ht="24" customHeight="1">
      <x:c r="C504" s="2" t="str">
        <x:v>JPM</x:v>
      </x:c>
      <x:c r="D504" s="2" t="str">
        <x:v>FY2016</x:v>
      </x:c>
      <x:c r="E504" s="2" t="str">
        <x:v>goodwill</x:v>
      </x:c>
      <x:c r="F504" s="11" t="n">
        <x:v>47288</x:v>
      </x:c>
      <x:c r="G504" s="2" t="str">
        <x:v>USD</x:v>
      </x:c>
      <x:c r="H504" s="2" t="str">
        <x:v>2016-01-01</x:v>
      </x:c>
      <x:c r="I504" s="2" t="str">
        <x:v>2016-12-31</x:v>
      </x:c>
      <x:c r="J504" s="2" t="str">
        <x:v>Goodwill</x:v>
      </x:c>
      <x:c r="K504" s="2" t="str">
        <x:v>us-gaap:Goodwill</x:v>
      </x:c>
      <x:c r="L504" s="2" t="str">
        <x:v>2020-02-25</x:v>
      </x:c>
      <x:c r="M504" s="2" t="str">
        <x:v>0000019617-20-000257</x:v>
      </x:c>
      <x:c r="N504" s="2" t="str">
        <x:v>https://www.sec.gov/Archives/edgar/data/19617/000001961720000257/corp10k2019.htm</x:v>
      </x:c>
      <x:c r="O504" s="2" t="str">
        <x:v>data/raw/filings/JPM_0000019617-20-000257_corp10k2019.htm</x:v>
      </x:c>
      <x:c r="P504" s="2" t="str">
        <x:v>d37282417e2978-wk-Fact-13BAFCAFF8AD5AFFBB60368301D74709</x:v>
      </x:c>
      <x:c r="Q504" s="2" t="str"/>
      <x:c r="R504" s="2" t="str">
        <x:v>Latest eligible comparative presentation at the information cutoff.</x:v>
      </x:c>
      <x:c r="T504" s="12"/>
      <x:c r="U504" s="12"/>
    </x:row>
    <x:row r="505" ht="24" customHeight="1">
      <x:c r="C505" s="2" t="str">
        <x:v>JPM</x:v>
      </x:c>
      <x:c r="D505" s="2" t="str">
        <x:v>FY2016</x:v>
      </x:c>
      <x:c r="E505" s="2" t="str">
        <x:v>intangibles</x:v>
      </x:c>
      <x:c r="F505" s="11" t="str">
        <x:v>n.a.</x:v>
      </x:c>
      <x:c r="G505" s="2" t="str">
        <x:v>USDm</x:v>
      </x:c>
      <x:c r="H505" s="2" t="str">
        <x:v>2016-01-01</x:v>
      </x:c>
      <x:c r="I505" s="2" t="str">
        <x:v>2016-12-31</x:v>
      </x:c>
      <x:c r="J505" s="2" t="str">
        <x:v>Other intangible assets excluding goodwill</x:v>
      </x:c>
      <x:c r="K505" s="2" t="str"/>
      <x:c r="L505" s="2" t="str"/>
      <x:c r="M505" s="2" t="str"/>
      <x:c r="N505" s="2" t="str"/>
      <x:c r="O505" s="2" t="str"/>
      <x:c r="P505" s="2" t="str"/>
      <x:c r="Q505" s="2" t="str"/>
      <x:c r="R505" s="2" t="str">
        <x:v>Not reported / unavailable</x:v>
      </x:c>
      <x:c r="T505" s="12"/>
      <x:c r="U505" s="12"/>
    </x:row>
    <x:row r="506" ht="24" customHeight="1">
      <x:c r="C506" s="2" t="str">
        <x:v>JPM</x:v>
      </x:c>
      <x:c r="D506" s="2" t="str">
        <x:v>FY2016</x:v>
      </x:c>
      <x:c r="E506" s="2" t="str">
        <x:v>intangibles_total</x:v>
      </x:c>
      <x:c r="F506" s="11" t="str">
        <x:v>n.a.</x:v>
      </x:c>
      <x:c r="G506" s="2" t="str">
        <x:v>USDm</x:v>
      </x:c>
      <x:c r="H506" s="2" t="str">
        <x:v>2016-01-01</x:v>
      </x:c>
      <x:c r="I506" s="2" t="str">
        <x:v>2016-12-31</x:v>
      </x:c>
      <x:c r="J506" s="2" t="str">
        <x:v>Reported goodwill and intangible assets combined</x:v>
      </x:c>
      <x:c r="K506" s="2" t="str"/>
      <x:c r="L506" s="2" t="str"/>
      <x:c r="M506" s="2" t="str"/>
      <x:c r="N506" s="2" t="str"/>
      <x:c r="O506" s="2" t="str"/>
      <x:c r="P506" s="2" t="str"/>
      <x:c r="Q506" s="2" t="str"/>
      <x:c r="R506" s="2" t="str">
        <x:v>Not reported / unavailable</x:v>
      </x:c>
      <x:c r="T506" s="12"/>
      <x:c r="U506" s="12"/>
    </x:row>
    <x:row r="507" ht="24" customHeight="1">
      <x:c r="C507" s="2" t="str">
        <x:v>JPM</x:v>
      </x:c>
      <x:c r="D507" s="2" t="str">
        <x:v>FY2016</x:v>
      </x:c>
      <x:c r="E507" s="2" t="str">
        <x:v>shares_end</x:v>
      </x:c>
      <x:c r="F507" s="11" t="n">
        <x:v>3561.2</x:v>
      </x:c>
      <x:c r="G507" s="2" t="str">
        <x:v>shares</x:v>
      </x:c>
      <x:c r="H507" s="2" t="str">
        <x:v>2016-01-01</x:v>
      </x:c>
      <x:c r="I507" s="2" t="str">
        <x:v>2016-12-31</x:v>
      </x:c>
      <x:c r="J507" s="2" t="str">
        <x:v>Common Stock, Shares, Outstanding</x:v>
      </x:c>
      <x:c r="K507" s="2" t="str">
        <x:v>us-gaap:CommonStockSharesOutstanding</x:v>
      </x:c>
      <x:c r="L507" s="2" t="str">
        <x:v>2019-02-26</x:v>
      </x:c>
      <x:c r="M507" s="2" t="str">
        <x:v>0000019617-19-000054</x:v>
      </x:c>
      <x:c r="N507" s="2" t="str">
        <x:v>https://www.sec.gov/Archives/edgar/data/19617/000001961719000054/corp10k2018.htm</x:v>
      </x:c>
      <x:c r="O507" s="2" t="str">
        <x:v>data/raw/filings/JPM_0000019617-19-000054_corp10k2018.htm</x:v>
      </x:c>
      <x:c r="P507" s="2" t="str">
        <x:v>d69052126e2910-wk-Fact-E4985215D5F252D7BAF43D930AE3EEFF</x:v>
      </x:c>
      <x:c r="Q507" s="2" t="str"/>
      <x:c r="R507" s="2" t="str">
        <x:v>Latest eligible comparative presentation at the information cutoff.</x:v>
      </x:c>
      <x:c r="T507" s="12"/>
      <x:c r="U507" s="12"/>
    </x:row>
    <x:row r="508" ht="24" customHeight="1">
      <x:c r="C508" s="2" t="str">
        <x:v>JPM</x:v>
      </x:c>
      <x:c r="D508" s="2" t="str">
        <x:v>FY2016</x:v>
      </x:c>
      <x:c r="E508" s="2" t="str">
        <x:v>shares_issued</x:v>
      </x:c>
      <x:c r="F508" s="11" t="n">
        <x:v>4104.9</x:v>
      </x:c>
      <x:c r="G508" s="2" t="str">
        <x:v>shares</x:v>
      </x:c>
      <x:c r="H508" s="2" t="str">
        <x:v>2016-01-01</x:v>
      </x:c>
      <x:c r="I508" s="2" t="str">
        <x:v>2016-12-31</x:v>
      </x:c>
      <x:c r="J508" s="2" t="str">
        <x:v>Common Stock, Shares, Issued</x:v>
      </x:c>
      <x:c r="K508" s="2" t="str">
        <x:v>us-gaap:CommonStockSharesIssued</x:v>
      </x:c>
      <x:c r="L508" s="2" t="str">
        <x:v>2020-02-25</x:v>
      </x:c>
      <x:c r="M508" s="2" t="str">
        <x:v>0000019617-20-000257</x:v>
      </x:c>
      <x:c r="N508" s="2" t="str">
        <x:v>https://www.sec.gov/Archives/edgar/data/19617/000001961720000257/corp10k2019.htm</x:v>
      </x:c>
      <x:c r="O508" s="2" t="str">
        <x:v>data/raw/filings/JPM_0000019617-20-000257_corp10k2019.htm</x:v>
      </x:c>
      <x:c r="P508" s="2" t="str">
        <x:v>d37330603e2615-wk-Fact-7AEF0CC2BEEC51FCA04A631F461CDA65</x:v>
      </x:c>
      <x:c r="Q508" s="2" t="str"/>
      <x:c r="R508" s="2" t="str">
        <x:v>Latest eligible comparative presentation at the information cutoff.</x:v>
      </x:c>
      <x:c r="T508" s="12"/>
      <x:c r="U508" s="12"/>
    </x:row>
    <x:row r="509" ht="24" customHeight="1">
      <x:c r="C509" s="2" t="str">
        <x:v>JPM</x:v>
      </x:c>
      <x:c r="D509" s="2" t="str">
        <x:v>FY2016</x:v>
      </x:c>
      <x:c r="E509" s="2" t="str">
        <x:v>shares_treasury</x:v>
      </x:c>
      <x:c r="F509" s="11" t="n">
        <x:v>543.744003</x:v>
      </x:c>
      <x:c r="G509" s="2" t="str">
        <x:v>shares</x:v>
      </x:c>
      <x:c r="H509" s="2" t="str">
        <x:v>2016-01-01</x:v>
      </x:c>
      <x:c r="I509" s="2" t="str">
        <x:v>2016-12-31</x:v>
      </x:c>
      <x:c r="J509" s="2" t="str">
        <x:v>Treasury Stock, Shares</x:v>
      </x:c>
      <x:c r="K509" s="2" t="str">
        <x:v>us-gaap:TreasuryStockShares</x:v>
      </x:c>
      <x:c r="L509" s="2" t="str">
        <x:v>2018-02-27</x:v>
      </x:c>
      <x:c r="M509" s="2" t="str">
        <x:v>0000019617-18-000057</x:v>
      </x:c>
      <x:c r="N509" s="2" t="str">
        <x:v>https://www.sec.gov/Archives/edgar/data/19617/000001961718000057/corp10k2017.htm</x:v>
      </x:c>
      <x:c r="O509" s="2" t="str">
        <x:v>data/raw/filings/JPM_0000019617-18-000057_corp10k2017.htm</x:v>
      </x:c>
      <x:c r="P509" s="2" t="str"/>
      <x:c r="Q509" s="2" t="str"/>
      <x:c r="R509" s="2" t="str">
        <x:v>Latest eligible comparative presentation at the information cutoff.</x:v>
      </x:c>
      <x:c r="T509" s="12"/>
      <x:c r="U509" s="12"/>
    </x:row>
    <x:row r="510" ht="24" customHeight="1">
      <x:c r="C510" s="2" t="str">
        <x:v>JPM</x:v>
      </x:c>
      <x:c r="D510" s="2" t="str">
        <x:v>FY2016</x:v>
      </x:c>
      <x:c r="E510" s="2" t="str">
        <x:v>deposits</x:v>
      </x:c>
      <x:c r="F510" s="11" t="n">
        <x:v>1375179</x:v>
      </x:c>
      <x:c r="G510" s="2" t="str">
        <x:v>USD</x:v>
      </x:c>
      <x:c r="H510" s="2" t="str">
        <x:v>2016-01-01</x:v>
      </x:c>
      <x:c r="I510" s="2" t="str">
        <x:v>2016-12-31</x:v>
      </x:c>
      <x:c r="J510" s="2" t="str">
        <x:v>Deposits</x:v>
      </x:c>
      <x:c r="K510" s="2" t="str">
        <x:v>us-gaap:Deposits</x:v>
      </x:c>
      <x:c r="L510" s="2" t="str">
        <x:v>2018-02-27</x:v>
      </x:c>
      <x:c r="M510" s="2" t="str">
        <x:v>0000019617-18-000057</x:v>
      </x:c>
      <x:c r="N510" s="2" t="str">
        <x:v>https://www.sec.gov/Archives/edgar/data/19617/000001961718000057/corp10k2017.htm</x:v>
      </x:c>
      <x:c r="O510" s="2" t="str">
        <x:v>data/raw/filings/JPM_0000019617-18-000057_corp10k2017.htm</x:v>
      </x:c>
      <x:c r="P510" s="2" t="str"/>
      <x:c r="Q510" s="2" t="str"/>
      <x:c r="R510" s="2" t="str">
        <x:v>Latest eligible comparative presentation at the information cutoff.</x:v>
      </x:c>
      <x:c r="T510" s="12"/>
      <x:c r="U510" s="12"/>
    </x:row>
    <x:row r="511" ht="24" customHeight="1">
      <x:c r="C511" s="2" t="str">
        <x:v>JPM</x:v>
      </x:c>
      <x:c r="D511" s="2" t="str">
        <x:v>FY2016</x:v>
      </x:c>
      <x:c r="E511" s="2" t="str">
        <x:v>loans_gross</x:v>
      </x:c>
      <x:c r="F511" s="11" t="str">
        <x:v>n.a.</x:v>
      </x:c>
      <x:c r="G511" s="2" t="str">
        <x:v>USDm</x:v>
      </x:c>
      <x:c r="H511" s="2" t="str">
        <x:v>2016-01-01</x:v>
      </x:c>
      <x:c r="I511" s="2" t="str">
        <x:v>2016-12-31</x:v>
      </x:c>
      <x:c r="J511" s="2" t="str">
        <x:v>Gross loans and leases selected definition</x:v>
      </x:c>
      <x:c r="K511" s="2" t="str"/>
      <x:c r="L511" s="2" t="str"/>
      <x:c r="M511" s="2" t="str"/>
      <x:c r="N511" s="2" t="str"/>
      <x:c r="O511" s="2" t="str"/>
      <x:c r="P511" s="2" t="str"/>
      <x:c r="Q511" s="2" t="str"/>
      <x:c r="R511" s="2" t="str">
        <x:v>Not reported / unavailable</x:v>
      </x:c>
      <x:c r="T511" s="12"/>
      <x:c r="U511" s="12"/>
    </x:row>
    <x:row r="512" ht="24" customHeight="1">
      <x:c r="C512" s="2" t="str">
        <x:v>JPM</x:v>
      </x:c>
      <x:c r="D512" s="2" t="str">
        <x:v>FY2016</x:v>
      </x:c>
      <x:c r="E512" s="2" t="str">
        <x:v>loans_net</x:v>
      </x:c>
      <x:c r="F512" s="11" t="str">
        <x:v>n.a.</x:v>
      </x:c>
      <x:c r="G512" s="2" t="str">
        <x:v>USDm</x:v>
      </x:c>
      <x:c r="H512" s="2" t="str">
        <x:v>2016-01-01</x:v>
      </x:c>
      <x:c r="I512" s="2" t="str">
        <x:v>2016-12-31</x:v>
      </x:c>
      <x:c r="J512" s="2" t="str">
        <x:v>Net loans after allowance selected definition</x:v>
      </x:c>
      <x:c r="K512" s="2" t="str"/>
      <x:c r="L512" s="2" t="str"/>
      <x:c r="M512" s="2" t="str"/>
      <x:c r="N512" s="2" t="str"/>
      <x:c r="O512" s="2" t="str"/>
      <x:c r="P512" s="2" t="str"/>
      <x:c r="Q512" s="2" t="str"/>
      <x:c r="R512" s="2" t="str">
        <x:v>Not reported / unavailable</x:v>
      </x:c>
      <x:c r="T512" s="12"/>
      <x:c r="U512" s="12"/>
    </x:row>
    <x:row r="513" ht="24" customHeight="1">
      <x:c r="C513" s="2" t="str">
        <x:v>JPM</x:v>
      </x:c>
      <x:c r="D513" s="2" t="str">
        <x:v>FY2016</x:v>
      </x:c>
      <x:c r="E513" s="2" t="str">
        <x:v>allowance</x:v>
      </x:c>
      <x:c r="F513" s="11" t="str">
        <x:v>n.a.</x:v>
      </x:c>
      <x:c r="G513" s="2" t="str">
        <x:v>USDm</x:v>
      </x:c>
      <x:c r="H513" s="2" t="str">
        <x:v>2016-01-01</x:v>
      </x:c>
      <x:c r="I513" s="2" t="str">
        <x:v>2016-12-31</x:v>
      </x:c>
      <x:c r="J513" s="2" t="str">
        <x:v>Loan allowance for credit losses</x:v>
      </x:c>
      <x:c r="K513" s="2" t="str"/>
      <x:c r="L513" s="2" t="str"/>
      <x:c r="M513" s="2" t="str"/>
      <x:c r="N513" s="2" t="str"/>
      <x:c r="O513" s="2" t="str"/>
      <x:c r="P513" s="2" t="str"/>
      <x:c r="Q513" s="2" t="str"/>
      <x:c r="R513" s="2" t="str">
        <x:v>Not reported / unavailable</x:v>
      </x:c>
      <x:c r="T513" s="12"/>
      <x:c r="U513" s="12"/>
    </x:row>
    <x:row r="514" ht="24" customHeight="1">
      <x:c r="C514" s="2" t="str">
        <x:v>JPM</x:v>
      </x:c>
      <x:c r="D514" s="2" t="str">
        <x:v>FY2016</x:v>
      </x:c>
      <x:c r="E514" s="2" t="str">
        <x:v>nonaccrual</x:v>
      </x:c>
      <x:c r="F514" s="11" t="str">
        <x:v>n.a.</x:v>
      </x:c>
      <x:c r="G514" s="2" t="str">
        <x:v>USDm</x:v>
      </x:c>
      <x:c r="H514" s="2" t="str">
        <x:v>2016-01-01</x:v>
      </x:c>
      <x:c r="I514" s="2" t="str">
        <x:v>2016-12-31</x:v>
      </x:c>
      <x:c r="J514" s="2" t="str">
        <x:v>Nonaccrual</x:v>
      </x:c>
      <x:c r="K514" s="2" t="str"/>
      <x:c r="L514" s="2" t="str"/>
      <x:c r="M514" s="2" t="str"/>
      <x:c r="N514" s="2" t="str"/>
      <x:c r="O514" s="2" t="str"/>
      <x:c r="P514" s="2" t="str"/>
      <x:c r="Q514" s="2" t="str"/>
      <x:c r="R514" s="2" t="str">
        <x:v>Not reported / unavailable</x:v>
      </x:c>
      <x:c r="T514" s="12"/>
      <x:c r="U514" s="12"/>
    </x:row>
    <x:row r="515" ht="24" customHeight="1">
      <x:c r="C515" s="2" t="str">
        <x:v>JPM</x:v>
      </x:c>
      <x:c r="D515" s="2" t="str">
        <x:v>FY2016</x:v>
      </x:c>
      <x:c r="E515" s="2" t="str">
        <x:v>cash</x:v>
      </x:c>
      <x:c r="F515" s="11" t="n">
        <x:v>391154</x:v>
      </x:c>
      <x:c r="G515" s="2" t="str">
        <x:v>USD</x:v>
      </x:c>
      <x:c r="H515" s="2" t="str">
        <x:v>2016-01-01</x:v>
      </x:c>
      <x:c r="I515" s="2" t="str">
        <x:v>2016-12-31</x:v>
      </x:c>
      <x:c r="J515" s="2" t="str">
        <x:v>Cash and Cash Equivalents, at Carrying Value</x:v>
      </x:c>
      <x:c r="K515" s="2" t="str">
        <x:v>us-gaap:CashAndCashEquivalentsAtCarryingValue</x:v>
      </x:c>
      <x:c r="L515" s="2" t="str">
        <x:v>2019-02-26</x:v>
      </x:c>
      <x:c r="M515" s="2" t="str">
        <x:v>0000019617-19-000054</x:v>
      </x:c>
      <x:c r="N515" s="2" t="str">
        <x:v>https://www.sec.gov/Archives/edgar/data/19617/000001961719000054/corp10k2018.htm</x:v>
      </x:c>
      <x:c r="O515" s="2" t="str">
        <x:v>data/raw/filings/JPM_0000019617-19-000054_corp10k2018.htm</x:v>
      </x:c>
      <x:c r="P515" s="2" t="str">
        <x:v>d68829534e5575-wk-Fact-96A967DFB0255854B54809956BA9005F</x:v>
      </x:c>
      <x:c r="Q515" s="2" t="str"/>
      <x:c r="R515" s="2" t="str">
        <x:v>Latest eligible comparative presentation at the information cutoff.</x:v>
      </x:c>
      <x:c r="T515" s="12"/>
      <x:c r="U515" s="12"/>
    </x:row>
    <x:row r="516" ht="24" customHeight="1">
      <x:c r="C516" s="2" t="str">
        <x:v>JPM</x:v>
      </x:c>
      <x:c r="D516" s="2" t="str">
        <x:v>FY2016</x:v>
      </x:c>
      <x:c r="E516" s="2" t="str">
        <x:v>aoci</x:v>
      </x:c>
      <x:c r="F516" s="11" t="n">
        <x:v>-1175</x:v>
      </x:c>
      <x:c r="G516" s="2" t="str">
        <x:v>USD</x:v>
      </x:c>
      <x:c r="H516" s="2" t="str">
        <x:v>2016-01-01</x:v>
      </x:c>
      <x:c r="I516" s="2" t="str">
        <x:v>2016-12-31</x:v>
      </x:c>
      <x:c r="J516" s="2" t="str">
        <x:v>Accumulated Other Comprehensive Income (Loss), Net of Tax</x:v>
      </x:c>
      <x:c r="K516" s="2" t="str">
        <x:v>us-gaap:AccumulatedOtherComprehensiveIncomeLossNetOfTax</x:v>
      </x:c>
      <x:c r="L516" s="2" t="str">
        <x:v>2018-02-27</x:v>
      </x:c>
      <x:c r="M516" s="2" t="str">
        <x:v>0000019617-18-000057</x:v>
      </x:c>
      <x:c r="N516" s="2" t="str">
        <x:v>https://www.sec.gov/Archives/edgar/data/19617/000001961718000057/corp10k2017.htm</x:v>
      </x:c>
      <x:c r="O516" s="2" t="str">
        <x:v>data/raw/filings/JPM_0000019617-18-000057_corp10k2017.htm</x:v>
      </x:c>
      <x:c r="P516" s="2" t="str"/>
      <x:c r="Q516" s="2" t="str"/>
      <x:c r="R516" s="2" t="str">
        <x:v>Latest eligible comparative presentation at the information cutoff.</x:v>
      </x:c>
      <x:c r="T516" s="12"/>
      <x:c r="U516" s="12"/>
    </x:row>
    <x:row r="517" ht="24" customHeight="1">
      <x:c r="C517" s="2" t="str">
        <x:v>JPM</x:v>
      </x:c>
      <x:c r="D517" s="2" t="str">
        <x:v>FY2016</x:v>
      </x:c>
      <x:c r="E517" s="2" t="str">
        <x:v>nii</x:v>
      </x:c>
      <x:c r="F517" s="11" t="n">
        <x:v>46083</x:v>
      </x:c>
      <x:c r="G517" s="2" t="str">
        <x:v>USD</x:v>
      </x:c>
      <x:c r="H517" s="2" t="str">
        <x:v>2016-01-01</x:v>
      </x:c>
      <x:c r="I517" s="2" t="str">
        <x:v>2016-12-31</x:v>
      </x:c>
      <x:c r="J517" s="2" t="str">
        <x:v>Interest Income (Expense), Net</x:v>
      </x:c>
      <x:c r="K517" s="2" t="str">
        <x:v>us-gaap:InterestIncomeExpenseNet</x:v>
      </x:c>
      <x:c r="L517" s="2" t="str">
        <x:v>2019-02-26</x:v>
      </x:c>
      <x:c r="M517" s="2" t="str">
        <x:v>0000019617-19-000054</x:v>
      </x:c>
      <x:c r="N517" s="2" t="str">
        <x:v>https://www.sec.gov/Archives/edgar/data/19617/000001961719000054/corp10k2018.htm</x:v>
      </x:c>
      <x:c r="O517" s="2" t="str">
        <x:v>data/raw/filings/JPM_0000019617-19-000054_corp10k2018.htm</x:v>
      </x:c>
      <x:c r="P517" s="2" t="str">
        <x:v>d69093004e6545-wk-Fact-550F647352115D7095511F6C5E143D25</x:v>
      </x:c>
      <x:c r="Q517" s="2" t="str"/>
      <x:c r="R517" s="2" t="str">
        <x:v>Latest eligible comparative presentation at the information cutoff.</x:v>
      </x:c>
      <x:c r="T517" s="12"/>
      <x:c r="U517" s="12"/>
    </x:row>
    <x:row r="518" ht="24" customHeight="1">
      <x:c r="C518" s="2" t="str">
        <x:v>JPM</x:v>
      </x:c>
      <x:c r="D518" s="2" t="str">
        <x:v>FY2016</x:v>
      </x:c>
      <x:c r="E518" s="2" t="str">
        <x:v>noninterest_income</x:v>
      </x:c>
      <x:c r="F518" s="11" t="n">
        <x:v>50486</x:v>
      </x:c>
      <x:c r="G518" s="2" t="str">
        <x:v>USD</x:v>
      </x:c>
      <x:c r="H518" s="2" t="str">
        <x:v>2016-01-01</x:v>
      </x:c>
      <x:c r="I518" s="2" t="str">
        <x:v>2016-12-31</x:v>
      </x:c>
      <x:c r="J518" s="2" t="str">
        <x:v>Noninterest Income</x:v>
      </x:c>
      <x:c r="K518" s="2" t="str">
        <x:v>us-gaap:NoninterestIncome</x:v>
      </x:c>
      <x:c r="L518" s="2" t="str">
        <x:v>2019-02-26</x:v>
      </x:c>
      <x:c r="M518" s="2" t="str">
        <x:v>0000019617-19-000054</x:v>
      </x:c>
      <x:c r="N518" s="2" t="str">
        <x:v>https://www.sec.gov/Archives/edgar/data/19617/000001961719000054/corp10k2018.htm</x:v>
      </x:c>
      <x:c r="O518" s="2" t="str">
        <x:v>data/raw/filings/JPM_0000019617-19-000054_corp10k2018.htm</x:v>
      </x:c>
      <x:c r="P518" s="2" t="str">
        <x:v>d69093004e6392-wk-Fact-0F8514F8513E516081579B2497D57C1F</x:v>
      </x:c>
      <x:c r="Q518" s="2" t="str"/>
      <x:c r="R518" s="2" t="str">
        <x:v>Latest eligible comparative presentation at the information cutoff.</x:v>
      </x:c>
      <x:c r="T518" s="12"/>
      <x:c r="U518" s="12"/>
    </x:row>
    <x:row r="519" ht="24" customHeight="1">
      <x:c r="C519" s="2" t="str">
        <x:v>JPM</x:v>
      </x:c>
      <x:c r="D519" s="2" t="str">
        <x:v>FY2016</x:v>
      </x:c>
      <x:c r="E519" s="2" t="str">
        <x:v>revenue_reported</x:v>
      </x:c>
      <x:c r="F519" s="11" t="n">
        <x:v>96569</x:v>
      </x:c>
      <x:c r="G519" s="2" t="str">
        <x:v>USD</x:v>
      </x:c>
      <x:c r="H519" s="2" t="str">
        <x:v>2016-01-01</x:v>
      </x:c>
      <x:c r="I519" s="2" t="str">
        <x:v>2016-12-31</x:v>
      </x:c>
      <x:c r="J519" s="2" t="str">
        <x:v>Revenues, Net of Interest Expense</x:v>
      </x:c>
      <x:c r="K519" s="2" t="str">
        <x:v>us-gaap:RevenuesNetOfInterestExpense</x:v>
      </x:c>
      <x:c r="L519" s="2" t="str">
        <x:v>2019-02-26</x:v>
      </x:c>
      <x:c r="M519" s="2" t="str">
        <x:v>0000019617-19-000054</x:v>
      </x:c>
      <x:c r="N519" s="2" t="str">
        <x:v>https://www.sec.gov/Archives/edgar/data/19617/000001961719000054/corp10k2018.htm</x:v>
      </x:c>
      <x:c r="O519" s="2" t="str">
        <x:v>data/raw/filings/JPM_0000019617-19-000054_corp10k2018.htm</x:v>
      </x:c>
      <x:c r="P519" s="2" t="str">
        <x:v>d69093004e6704-wk-Fact-1BFD5FA8EA735FD7999DDE0D26427C84</x:v>
      </x:c>
      <x:c r="Q519" s="2" t="str"/>
      <x:c r="R519" s="2" t="str">
        <x:v>Latest eligible comparative presentation at the information cutoff.</x:v>
      </x:c>
      <x:c r="T519" s="12"/>
      <x:c r="U519" s="12"/>
    </x:row>
    <x:row r="520" ht="24" customHeight="1">
      <x:c r="C520" s="2" t="str">
        <x:v>JPM</x:v>
      </x:c>
      <x:c r="D520" s="2" t="str">
        <x:v>FY2016</x:v>
      </x:c>
      <x:c r="E520" s="2" t="str">
        <x:v>opex</x:v>
      </x:c>
      <x:c r="F520" s="11" t="n">
        <x:v>56672</x:v>
      </x:c>
      <x:c r="G520" s="2" t="str">
        <x:v>USD</x:v>
      </x:c>
      <x:c r="H520" s="2" t="str">
        <x:v>2016-01-01</x:v>
      </x:c>
      <x:c r="I520" s="2" t="str">
        <x:v>2016-12-31</x:v>
      </x:c>
      <x:c r="J520" s="2" t="str">
        <x:v>Noninterest Expense</x:v>
      </x:c>
      <x:c r="K520" s="2" t="str">
        <x:v>us-gaap:NoninterestExpense</x:v>
      </x:c>
      <x:c r="L520" s="2" t="str">
        <x:v>2019-02-26</x:v>
      </x:c>
      <x:c r="M520" s="2" t="str">
        <x:v>0000019617-19-000054</x:v>
      </x:c>
      <x:c r="N520" s="2" t="str">
        <x:v>https://www.sec.gov/Archives/edgar/data/19617/000001961719000054/corp10k2018.htm</x:v>
      </x:c>
      <x:c r="O520" s="2" t="str">
        <x:v>data/raw/filings/JPM_0000019617-19-000054_corp10k2018.htm</x:v>
      </x:c>
      <x:c r="P520" s="2" t="str">
        <x:v>d69093004e7014-wk-Fact-4A8E6A9643E5549A8510A650D1518BD9</x:v>
      </x:c>
      <x:c r="Q520" s="2" t="str"/>
      <x:c r="R520" s="2" t="str">
        <x:v>Latest eligible comparative presentation at the information cutoff.</x:v>
      </x:c>
      <x:c r="T520" s="12"/>
      <x:c r="U520" s="12"/>
    </x:row>
    <x:row r="521" ht="24" customHeight="1">
      <x:c r="C521" s="2" t="str">
        <x:v>JPM</x:v>
      </x:c>
      <x:c r="D521" s="2" t="str">
        <x:v>FY2016</x:v>
      </x:c>
      <x:c r="E521" s="2" t="str">
        <x:v>provision</x:v>
      </x:c>
      <x:c r="F521" s="11" t="n">
        <x:v>5361</x:v>
      </x:c>
      <x:c r="G521" s="2" t="str">
        <x:v>USD</x:v>
      </x:c>
      <x:c r="H521" s="2" t="str">
        <x:v>2016-01-01</x:v>
      </x:c>
      <x:c r="I521" s="2" t="str">
        <x:v>2016-12-31</x:v>
      </x:c>
      <x:c r="J521" s="2" t="str">
        <x:v>Provision for Loan, Lease, and Other Losses</x:v>
      </x:c>
      <x:c r="K521" s="2" t="str">
        <x:v>us-gaap:ProvisionForLoanLeaseAndOtherLosses</x:v>
      </x:c>
      <x:c r="L521" s="2" t="str">
        <x:v>2019-02-26</x:v>
      </x:c>
      <x:c r="M521" s="2" t="str">
        <x:v>0000019617-19-000054</x:v>
      </x:c>
      <x:c r="N521" s="2" t="str">
        <x:v>https://www.sec.gov/Archives/edgar/data/19617/000001961719000054/corp10k2018.htm</x:v>
      </x:c>
      <x:c r="O521" s="2" t="str">
        <x:v>data/raw/filings/JPM_0000019617-19-000054_corp10k2018.htm</x:v>
      </x:c>
      <x:c r="P521" s="2" t="str">
        <x:v>d69093004e6860-wk-Fact-B9A7024CE9B55F76B1CF549F674D5065</x:v>
      </x:c>
      <x:c r="Q521" s="2" t="str"/>
      <x:c r="R521" s="2" t="str">
        <x:v>Latest eligible comparative presentation at the information cutoff.</x:v>
      </x:c>
      <x:c r="T521" s="12"/>
      <x:c r="U521" s="12"/>
    </x:row>
    <x:row r="522" ht="24" customHeight="1">
      <x:c r="C522" s="2" t="str">
        <x:v>JPM</x:v>
      </x:c>
      <x:c r="D522" s="2" t="str">
        <x:v>FY2016</x:v>
      </x:c>
      <x:c r="E522" s="2" t="str">
        <x:v>pretax</x:v>
      </x:c>
      <x:c r="F522" s="11" t="n">
        <x:v>34536</x:v>
      </x:c>
      <x:c r="G522" s="2" t="str">
        <x:v>USD</x:v>
      </x:c>
      <x:c r="H522" s="2" t="str">
        <x:v>2016-01-01</x:v>
      </x:c>
      <x:c r="I522" s="2" t="str">
        <x:v>2016-12-31</x:v>
      </x:c>
      <x:c r="J522" s="2" t="str">
        <x:v>Income (Loss) from Continuing Operations before Income Taxes, Noncontrolling Interest</x:v>
      </x:c>
      <x:c r="K522" s="2" t="str">
        <x:v>us-gaap:IncomeLossFromContinuingOperationsBeforeIncomeTaxesExtraordinaryItemsNoncontrollingInterest</x:v>
      </x:c>
      <x:c r="L522" s="2" t="str">
        <x:v>2019-02-26</x:v>
      </x:c>
      <x:c r="M522" s="2" t="str">
        <x:v>0000019617-19-000054</x:v>
      </x:c>
      <x:c r="N522" s="2" t="str">
        <x:v>https://www.sec.gov/Archives/edgar/data/19617/000001961719000054/corp10k2018.htm</x:v>
      </x:c>
      <x:c r="O522" s="2" t="str">
        <x:v>data/raw/filings/JPM_0000019617-19-000054_corp10k2018.htm</x:v>
      </x:c>
      <x:c r="P522" s="2" t="str">
        <x:v>d69093004e7176-wk-Fact-F0AA9BA8C79B51CE990D264204942789</x:v>
      </x:c>
      <x:c r="Q522" s="2" t="str"/>
      <x:c r="R522" s="2" t="str">
        <x:v>Latest eligible comparative presentation at the information cutoff.</x:v>
      </x:c>
      <x:c r="T522" s="12"/>
      <x:c r="U522" s="12"/>
    </x:row>
    <x:row r="523" ht="24" customHeight="1">
      <x:c r="C523" s="2" t="str">
        <x:v>JPM</x:v>
      </x:c>
      <x:c r="D523" s="2" t="str">
        <x:v>FY2016</x:v>
      </x:c>
      <x:c r="E523" s="2" t="str">
        <x:v>tax</x:v>
      </x:c>
      <x:c r="F523" s="11" t="n">
        <x:v>9803</x:v>
      </x:c>
      <x:c r="G523" s="2" t="str">
        <x:v>USD</x:v>
      </x:c>
      <x:c r="H523" s="2" t="str">
        <x:v>2016-01-01</x:v>
      </x:c>
      <x:c r="I523" s="2" t="str">
        <x:v>2016-12-31</x:v>
      </x:c>
      <x:c r="J523" s="2" t="str">
        <x:v>Income Tax Expense (Benefit)</x:v>
      </x:c>
      <x:c r="K523" s="2" t="str">
        <x:v>us-gaap:IncomeTaxExpenseBenefit</x:v>
      </x:c>
      <x:c r="L523" s="2" t="str">
        <x:v>2019-02-26</x:v>
      </x:c>
      <x:c r="M523" s="2" t="str">
        <x:v>0000019617-19-000054</x:v>
      </x:c>
      <x:c r="N523" s="2" t="str">
        <x:v>https://www.sec.gov/Archives/edgar/data/19617/000001961719000054/corp10k2018.htm</x:v>
      </x:c>
      <x:c r="O523" s="2" t="str">
        <x:v>data/raw/filings/JPM_0000019617-19-000054_corp10k2018.htm</x:v>
      </x:c>
      <x:c r="P523" s="2" t="str">
        <x:v>d69093004e7334-wk-Fact-CE87883F6F935D0390BBF26CFD269ABD</x:v>
      </x:c>
      <x:c r="Q523" s="2" t="str"/>
      <x:c r="R523" s="2" t="str">
        <x:v>Latest eligible comparative presentation at the information cutoff.</x:v>
      </x:c>
      <x:c r="T523" s="12"/>
      <x:c r="U523" s="12"/>
    </x:row>
    <x:row r="524" ht="24" customHeight="1">
      <x:c r="C524" s="2" t="str">
        <x:v>JPM</x:v>
      </x:c>
      <x:c r="D524" s="2" t="str">
        <x:v>FY2016</x:v>
      </x:c>
      <x:c r="E524" s="2" t="str">
        <x:v>net_income</x:v>
      </x:c>
      <x:c r="F524" s="11" t="n">
        <x:v>24733</x:v>
      </x:c>
      <x:c r="G524" s="2" t="str">
        <x:v>USD</x:v>
      </x:c>
      <x:c r="H524" s="2" t="str">
        <x:v>2016-01-01</x:v>
      </x:c>
      <x:c r="I524" s="2" t="str">
        <x:v>2016-12-31</x:v>
      </x:c>
      <x:c r="J524" s="2" t="str">
        <x:v>Net Income (Loss) Attributable to Parent</x:v>
      </x:c>
      <x:c r="K524" s="2" t="str">
        <x:v>us-gaap:NetIncomeLoss</x:v>
      </x:c>
      <x:c r="L524" s="2" t="str">
        <x:v>2019-02-26</x:v>
      </x:c>
      <x:c r="M524" s="2" t="str">
        <x:v>0000019617-19-000054</x:v>
      </x:c>
      <x:c r="N524" s="2" t="str">
        <x:v>https://www.sec.gov/Archives/edgar/data/19617/000001961719000054/corp10k2018.htm</x:v>
      </x:c>
      <x:c r="O524" s="2" t="str">
        <x:v>data/raw/filings/JPM_0000019617-19-000054_corp10k2018.htm</x:v>
      </x:c>
      <x:c r="P524" s="2" t="str">
        <x:v>d69093004e7496-wk-Fact-7833A1C71205520A9B2CA98D63A8D4CC</x:v>
      </x:c>
      <x:c r="Q524" s="2" t="str"/>
      <x:c r="R524" s="2" t="str">
        <x:v>Latest eligible comparative presentation at the information cutoff.</x:v>
      </x:c>
      <x:c r="T524" s="12"/>
      <x:c r="U524" s="12"/>
    </x:row>
    <x:row r="525" ht="24" customHeight="1">
      <x:c r="C525" s="2" t="str">
        <x:v>JPM</x:v>
      </x:c>
      <x:c r="D525" s="2" t="str">
        <x:v>FY2016</x:v>
      </x:c>
      <x:c r="E525" s="2" t="str">
        <x:v>common_income</x:v>
      </x:c>
      <x:c r="F525" s="11" t="n">
        <x:v>22834</x:v>
      </x:c>
      <x:c r="G525" s="2" t="str">
        <x:v>USD</x:v>
      </x:c>
      <x:c r="H525" s="2" t="str">
        <x:v>2016-01-01</x:v>
      </x:c>
      <x:c r="I525" s="2" t="str">
        <x:v>2016-12-31</x:v>
      </x:c>
      <x:c r="J525" s="2" t="str">
        <x:v>Net Income (Loss) Available to Common Stockholders, Basic</x:v>
      </x:c>
      <x:c r="K525" s="2" t="str">
        <x:v>us-gaap:NetIncomeLossAvailableToCommonStockholdersBasic</x:v>
      </x:c>
      <x:c r="L525" s="2" t="str">
        <x:v>2019-02-26</x:v>
      </x:c>
      <x:c r="M525" s="2" t="str">
        <x:v>0000019617-19-000054</x:v>
      </x:c>
      <x:c r="N525" s="2" t="str">
        <x:v>https://www.sec.gov/Archives/edgar/data/19617/000001961719000054/corp10k2018.htm</x:v>
      </x:c>
      <x:c r="O525" s="2" t="str">
        <x:v>data/raw/filings/JPM_0000019617-19-000054_corp10k2018.htm</x:v>
      </x:c>
      <x:c r="P525" s="2" t="str">
        <x:v>d69052114e3191-wk-Fact-9B0417A21C075ADAAC72C0C22B14484E</x:v>
      </x:c>
      <x:c r="Q525" s="2" t="str"/>
      <x:c r="R525" s="2" t="str">
        <x:v>Latest eligible comparative presentation at the information cutoff.</x:v>
      </x:c>
      <x:c r="T525" s="12"/>
      <x:c r="U525" s="12"/>
    </x:row>
    <x:row r="526" ht="24" customHeight="1">
      <x:c r="C526" s="2" t="str">
        <x:v>JPM</x:v>
      </x:c>
      <x:c r="D526" s="2" t="str">
        <x:v>FY2016</x:v>
      </x:c>
      <x:c r="E526" s="2" t="str">
        <x:v>preferred_div</x:v>
      </x:c>
      <x:c r="F526" s="11" t="n">
        <x:v>1647</x:v>
      </x:c>
      <x:c r="G526" s="2" t="str">
        <x:v>USD</x:v>
      </x:c>
      <x:c r="H526" s="2" t="str">
        <x:v>2016-01-01</x:v>
      </x:c>
      <x:c r="I526" s="2" t="str">
        <x:v>2016-12-31</x:v>
      </x:c>
      <x:c r="J526" s="2" t="str">
        <x:v>Dividends, Preferred Stock</x:v>
      </x:c>
      <x:c r="K526" s="2" t="str">
        <x:v>us-gaap:DividendsPreferredStock</x:v>
      </x:c>
      <x:c r="L526" s="2" t="str">
        <x:v>2019-02-26</x:v>
      </x:c>
      <x:c r="M526" s="2" t="str">
        <x:v>0000019617-19-000054</x:v>
      </x:c>
      <x:c r="N526" s="2" t="str">
        <x:v>https://www.sec.gov/Archives/edgar/data/19617/000001961719000054/corp10k2018.htm</x:v>
      </x:c>
      <x:c r="O526" s="2" t="str">
        <x:v>data/raw/filings/JPM_0000019617-19-000054_corp10k2018.htm</x:v>
      </x:c>
      <x:c r="P526" s="2" t="str">
        <x:v>d69052114e2744-wk-Fact-FBA2F5E753FF5EC898852ACA2AB7165A</x:v>
      </x:c>
      <x:c r="Q526" s="2" t="str"/>
      <x:c r="R526" s="2" t="str">
        <x:v>Latest eligible comparative presentation at the information cutoff.</x:v>
      </x:c>
      <x:c r="T526" s="12"/>
      <x:c r="U526" s="12"/>
    </x:row>
    <x:row r="527" ht="24" customHeight="1">
      <x:c r="C527" s="2" t="str">
        <x:v>JPM</x:v>
      </x:c>
      <x:c r="D527" s="2" t="str">
        <x:v>FY2016</x:v>
      </x:c>
      <x:c r="E527" s="2" t="str">
        <x:v>eps</x:v>
      </x:c>
      <x:c r="F527" s="11" t="n">
        <x:v>6.19</x:v>
      </x:c>
      <x:c r="G527" s="2" t="str">
        <x:v>USD/shares</x:v>
      </x:c>
      <x:c r="H527" s="2" t="str">
        <x:v>2016-01-01</x:v>
      </x:c>
      <x:c r="I527" s="2" t="str">
        <x:v>2016-12-31</x:v>
      </x:c>
      <x:c r="J527" s="2" t="str">
        <x:v>Earnings Per Share, Diluted</x:v>
      </x:c>
      <x:c r="K527" s="2" t="str">
        <x:v>us-gaap:EarningsPerShareDiluted</x:v>
      </x:c>
      <x:c r="L527" s="2" t="str">
        <x:v>2019-02-26</x:v>
      </x:c>
      <x:c r="M527" s="2" t="str">
        <x:v>0000019617-19-000054</x:v>
      </x:c>
      <x:c r="N527" s="2" t="str">
        <x:v>https://www.sec.gov/Archives/edgar/data/19617/000001961719000054/corp10k2018.htm</x:v>
      </x:c>
      <x:c r="O527" s="2" t="str">
        <x:v>data/raw/filings/JPM_0000019617-19-000054_corp10k2018.htm</x:v>
      </x:c>
      <x:c r="P527" s="2" t="str">
        <x:v>d69052114e3434-wk-Fact-AF1B99A6B97F526EBF3EF1DC1E83A3E0</x:v>
      </x:c>
      <x:c r="Q527" s="2" t="str"/>
      <x:c r="R527" s="2" t="str">
        <x:v>Latest eligible comparative presentation at the information cutoff.</x:v>
      </x:c>
      <x:c r="T527" s="12"/>
      <x:c r="U527" s="12"/>
    </x:row>
    <x:row r="528" ht="24" customHeight="1">
      <x:c r="C528" s="2" t="str">
        <x:v>JPM</x:v>
      </x:c>
      <x:c r="D528" s="2" t="str">
        <x:v>FY2016</x:v>
      </x:c>
      <x:c r="E528" s="2" t="str">
        <x:v>shares_diluted</x:v>
      </x:c>
      <x:c r="F528" s="11" t="n">
        <x:v>3690</x:v>
      </x:c>
      <x:c r="G528" s="2" t="str">
        <x:v>shares</x:v>
      </x:c>
      <x:c r="H528" s="2" t="str">
        <x:v>2016-01-01</x:v>
      </x:c>
      <x:c r="I528" s="2" t="str">
        <x:v>2016-12-31</x:v>
      </x:c>
      <x:c r="J528" s="2" t="str">
        <x:v>Weighted Average Number of Shares Outstanding, Diluted</x:v>
      </x:c>
      <x:c r="K528" s="2" t="str">
        <x:v>us-gaap:WeightedAverageNumberOfDilutedSharesOutstanding</x:v>
      </x:c>
      <x:c r="L528" s="2" t="str">
        <x:v>2019-02-26</x:v>
      </x:c>
      <x:c r="M528" s="2" t="str">
        <x:v>0000019617-19-000054</x:v>
      </x:c>
      <x:c r="N528" s="2" t="str">
        <x:v>https://www.sec.gov/Archives/edgar/data/19617/000001961719000054/corp10k2018.htm</x:v>
      </x:c>
      <x:c r="O528" s="2" t="str">
        <x:v>data/raw/filings/JPM_0000019617-19-000054_corp10k2018.htm</x:v>
      </x:c>
      <x:c r="P528" s="2" t="str">
        <x:v>d69052114e3381-wk-Fact-13AE19D981AA5979B6939B586B14E423</x:v>
      </x:c>
      <x:c r="Q528" s="2" t="str"/>
      <x:c r="R528" s="2" t="str">
        <x:v>Latest eligible comparative presentation at the information cutoff.</x:v>
      </x:c>
      <x:c r="T528" s="12"/>
      <x:c r="U528" s="12"/>
    </x:row>
    <x:row r="529" ht="24" customHeight="1">
      <x:c r="C529" s="2" t="str">
        <x:v>JPM</x:v>
      </x:c>
      <x:c r="D529" s="2" t="str">
        <x:v>FY2016</x:v>
      </x:c>
      <x:c r="E529" s="2" t="str">
        <x:v>dps</x:v>
      </x:c>
      <x:c r="F529" s="11" t="n">
        <x:v>1.88</x:v>
      </x:c>
      <x:c r="G529" s="2" t="str">
        <x:v>USD/shares</x:v>
      </x:c>
      <x:c r="H529" s="2" t="str">
        <x:v>2016-01-01</x:v>
      </x:c>
      <x:c r="I529" s="2" t="str">
        <x:v>2016-12-31</x:v>
      </x:c>
      <x:c r="J529" s="2" t="str">
        <x:v>Common Stock, Dividends, Per Share, Declared</x:v>
      </x:c>
      <x:c r="K529" s="2" t="str">
        <x:v>us-gaap:CommonStockDividendsPerShareDeclared</x:v>
      </x:c>
      <x:c r="L529" s="2" t="str">
        <x:v>2019-02-26</x:v>
      </x:c>
      <x:c r="M529" s="2" t="str">
        <x:v>0000019617-19-000054</x:v>
      </x:c>
      <x:c r="N529" s="2" t="str">
        <x:v>https://www.sec.gov/Archives/edgar/data/19617/000001961719000054/corp10k2018.htm</x:v>
      </x:c>
      <x:c r="O529" s="2" t="str">
        <x:v>data/raw/filings/JPM_0000019617-19-000054_corp10k2018.htm</x:v>
      </x:c>
      <x:c r="P529" s="2" t="str">
        <x:v>Fact-2966FB4D4BE4518781BE223F26435BB5-wk-Fact-2966FB4D4BE4518781BE223F26435BB5</x:v>
      </x:c>
      <x:c r="Q529" s="2" t="str"/>
      <x:c r="R529" s="2" t="str">
        <x:v>Latest eligible comparative presentation at the information cutoff.</x:v>
      </x:c>
      <x:c r="T529" s="12"/>
      <x:c r="U529" s="12"/>
    </x:row>
    <x:row r="530" ht="24" customHeight="1">
      <x:c r="C530" s="2" t="str">
        <x:v>JPM</x:v>
      </x:c>
      <x:c r="D530" s="2" t="str">
        <x:v>FY2016</x:v>
      </x:c>
      <x:c r="E530" s="2" t="str">
        <x:v>dividends</x:v>
      </x:c>
      <x:c r="F530" s="11" t="n">
        <x:v>8476</x:v>
      </x:c>
      <x:c r="G530" s="2" t="str">
        <x:v>USD</x:v>
      </x:c>
      <x:c r="H530" s="2" t="str">
        <x:v>2016-01-01</x:v>
      </x:c>
      <x:c r="I530" s="2" t="str">
        <x:v>2016-12-31</x:v>
      </x:c>
      <x:c r="J530" s="2" t="str">
        <x:v>Payments of Dividends</x:v>
      </x:c>
      <x:c r="K530" s="2" t="str">
        <x:v>us-gaap:PaymentsOfDividends</x:v>
      </x:c>
      <x:c r="L530" s="2" t="str">
        <x:v>2019-02-26</x:v>
      </x:c>
      <x:c r="M530" s="2" t="str">
        <x:v>0000019617-19-000054</x:v>
      </x:c>
      <x:c r="N530" s="2" t="str">
        <x:v>https://www.sec.gov/Archives/edgar/data/19617/000001961719000054/corp10k2018.htm</x:v>
      </x:c>
      <x:c r="O530" s="2" t="str">
        <x:v>data/raw/filings/JPM_0000019617-19-000054_corp10k2018.htm</x:v>
      </x:c>
      <x:c r="P530" s="2" t="str">
        <x:v>d68829534e5210-wk-Fact-B8DE2946DA21539084618E6D5987E24C</x:v>
      </x:c>
      <x:c r="Q530" s="2" t="str"/>
      <x:c r="R530" s="2" t="str">
        <x:v>Latest eligible comparative presentation at the information cutoff.</x:v>
      </x:c>
      <x:c r="T530" s="12"/>
      <x:c r="U530" s="12"/>
    </x:row>
    <x:row r="531" ht="24" customHeight="1">
      <x:c r="C531" s="2" t="str">
        <x:v>JPM</x:v>
      </x:c>
      <x:c r="D531" s="2" t="str">
        <x:v>FY2016</x:v>
      </x:c>
      <x:c r="E531" s="2" t="str">
        <x:v>buybacks</x:v>
      </x:c>
      <x:c r="F531" s="11" t="n">
        <x:v>9082</x:v>
      </x:c>
      <x:c r="G531" s="2" t="str">
        <x:v>USD</x:v>
      </x:c>
      <x:c r="H531" s="2" t="str">
        <x:v>2016-01-01</x:v>
      </x:c>
      <x:c r="I531" s="2" t="str">
        <x:v>2016-12-31</x:v>
      </x:c>
      <x:c r="J531" s="2" t="str">
        <x:v>Payments for Repurchase of Common Stock</x:v>
      </x:c>
      <x:c r="K531" s="2" t="str">
        <x:v>us-gaap:PaymentsForRepurchaseOfCommonStock</x:v>
      </x:c>
      <x:c r="L531" s="2" t="str">
        <x:v>2019-02-26</x:v>
      </x:c>
      <x:c r="M531" s="2" t="str">
        <x:v>0000019617-19-000054</x:v>
      </x:c>
      <x:c r="N531" s="2" t="str">
        <x:v>https://www.sec.gov/Archives/edgar/data/19617/000001961719000054/corp10k2018.htm</x:v>
      </x:c>
      <x:c r="O531" s="2" t="str">
        <x:v>data/raw/filings/JPM_0000019617-19-000054_corp10k2018.htm</x:v>
      </x:c>
      <x:c r="P531" s="2" t="str">
        <x:v>d68829534e5147-wk-Fact-FD36198EF8BB5ED58CBDDD0F707C60B2</x:v>
      </x:c>
      <x:c r="Q531" s="2" t="str"/>
      <x:c r="R531" s="2" t="str">
        <x:v>Latest eligible comparative presentation at the information cutoff.</x:v>
      </x:c>
      <x:c r="T531" s="12"/>
      <x:c r="U531" s="12"/>
    </x:row>
    <x:row r="532" ht="24" customHeight="1">
      <x:c r="C532" s="2" t="str">
        <x:v>JPM</x:v>
      </x:c>
      <x:c r="D532" s="2" t="str">
        <x:v>FY2016</x:v>
      </x:c>
      <x:c r="E532" s="2" t="str">
        <x:v>chargeoffs</x:v>
      </x:c>
      <x:c r="F532" s="11" t="str">
        <x:v>n.a.</x:v>
      </x:c>
      <x:c r="G532" s="2" t="str">
        <x:v>USDm</x:v>
      </x:c>
      <x:c r="H532" s="2" t="str">
        <x:v>2016-01-01</x:v>
      </x:c>
      <x:c r="I532" s="2" t="str">
        <x:v>2016-12-31</x:v>
      </x:c>
      <x:c r="J532" s="2" t="str">
        <x:v>Gross loan charge-offs</x:v>
      </x:c>
      <x:c r="K532" s="2" t="str"/>
      <x:c r="L532" s="2" t="str"/>
      <x:c r="M532" s="2" t="str"/>
      <x:c r="N532" s="2" t="str"/>
      <x:c r="O532" s="2" t="str"/>
      <x:c r="P532" s="2" t="str"/>
      <x:c r="Q532" s="2" t="str"/>
      <x:c r="R532" s="2" t="str">
        <x:v>Not reported / unavailable</x:v>
      </x:c>
      <x:c r="T532" s="12"/>
      <x:c r="U532" s="12"/>
    </x:row>
    <x:row r="533" ht="24" customHeight="1">
      <x:c r="C533" s="2" t="str">
        <x:v>JPM</x:v>
      </x:c>
      <x:c r="D533" s="2" t="str">
        <x:v>FY2016</x:v>
      </x:c>
      <x:c r="E533" s="2" t="str">
        <x:v>recoveries</x:v>
      </x:c>
      <x:c r="F533" s="11" t="str">
        <x:v>n.a.</x:v>
      </x:c>
      <x:c r="G533" s="2" t="str">
        <x:v>USDm</x:v>
      </x:c>
      <x:c r="H533" s="2" t="str">
        <x:v>2016-01-01</x:v>
      </x:c>
      <x:c r="I533" s="2" t="str">
        <x:v>2016-12-31</x:v>
      </x:c>
      <x:c r="J533" s="2" t="str">
        <x:v>Loan recoveries</x:v>
      </x:c>
      <x:c r="K533" s="2" t="str"/>
      <x:c r="L533" s="2" t="str"/>
      <x:c r="M533" s="2" t="str"/>
      <x:c r="N533" s="2" t="str"/>
      <x:c r="O533" s="2" t="str"/>
      <x:c r="P533" s="2" t="str"/>
      <x:c r="Q533" s="2" t="str"/>
      <x:c r="R533" s="2" t="str">
        <x:v>Not reported / unavailable</x:v>
      </x:c>
      <x:c r="T533" s="12"/>
      <x:c r="U533" s="12"/>
    </x:row>
    <x:row r="534" ht="24" customHeight="1">
      <x:c r="C534" s="2" t="str">
        <x:v>JPM</x:v>
      </x:c>
      <x:c r="D534" s="2" t="str">
        <x:v>FY2016</x:v>
      </x:c>
      <x:c r="E534" s="2" t="str">
        <x:v>rwa</x:v>
      </x:c>
      <x:c r="F534" s="11" t="str">
        <x:v>n.a.</x:v>
      </x:c>
      <x:c r="G534" s="2" t="str">
        <x:v>USDm</x:v>
      </x:c>
      <x:c r="H534" s="2" t="str">
        <x:v>2016-01-01</x:v>
      </x:c>
      <x:c r="I534" s="2" t="str">
        <x:v>2016-12-31</x:v>
      </x:c>
      <x:c r="J534" s="2" t="str">
        <x:v>Risk-weighted assets</x:v>
      </x:c>
      <x:c r="K534" s="2" t="str"/>
      <x:c r="L534" s="2" t="str"/>
      <x:c r="M534" s="2" t="str"/>
      <x:c r="N534" s="2" t="str"/>
      <x:c r="O534" s="2" t="str"/>
      <x:c r="P534" s="2" t="str"/>
      <x:c r="Q534" s="2" t="str"/>
      <x:c r="R534" s="2" t="str">
        <x:v>Not reported / unavailable</x:v>
      </x:c>
      <x:c r="T534" s="12"/>
      <x:c r="U534" s="12"/>
    </x:row>
    <x:row r="535" ht="24" customHeight="1">
      <x:c r="C535" s="2" t="str">
        <x:v>JPM</x:v>
      </x:c>
      <x:c r="D535" s="2" t="str">
        <x:v>FY2016</x:v>
      </x:c>
      <x:c r="E535" s="2" t="str">
        <x:v>cet1_reported</x:v>
      </x:c>
      <x:c r="F535" s="11" t="str">
        <x:v>n.a.</x:v>
      </x:c>
      <x:c r="G535" s="2" t="str">
        <x:v>%</x:v>
      </x:c>
      <x:c r="H535" s="2" t="str">
        <x:v>2016-01-01</x:v>
      </x:c>
      <x:c r="I535" s="2" t="str">
        <x:v>2016-12-31</x:v>
      </x:c>
      <x:c r="J535" s="2" t="str">
        <x:v>Actual standardized CET1 ratio</x:v>
      </x:c>
      <x:c r="K535" s="2" t="str"/>
      <x:c r="L535" s="2" t="str"/>
      <x:c r="M535" s="2" t="str"/>
      <x:c r="N535" s="2" t="str"/>
      <x:c r="O535" s="2" t="str"/>
      <x:c r="P535" s="2" t="str"/>
      <x:c r="Q535" s="2" t="str"/>
      <x:c r="R535" s="2" t="str">
        <x:v>Not reported / unavailable</x:v>
      </x:c>
      <x:c r="T535" s="12"/>
      <x:c r="U535" s="12"/>
    </x:row>
    <x:row r="536" ht="24" customHeight="1">
      <x:c r="C536" s="2" t="str">
        <x:v>JPM</x:v>
      </x:c>
      <x:c r="D536" s="2" t="str">
        <x:v>FY2016</x:v>
      </x:c>
      <x:c r="E536" s="2" t="str">
        <x:v>nim_reported</x:v>
      </x:c>
      <x:c r="F536" s="11" t="str">
        <x:v>n.a.</x:v>
      </x:c>
      <x:c r="G536" s="2" t="str">
        <x:v>%</x:v>
      </x:c>
      <x:c r="H536" s="2" t="str">
        <x:v>2016-01-01</x:v>
      </x:c>
      <x:c r="I536" s="2" t="str">
        <x:v>2016-12-31</x:v>
      </x:c>
      <x:c r="J536" s="2" t="str">
        <x:v>Issuer reported net interest margin</x:v>
      </x:c>
      <x:c r="K536" s="2" t="str"/>
      <x:c r="L536" s="2" t="str"/>
      <x:c r="M536" s="2" t="str"/>
      <x:c r="N536" s="2" t="str"/>
      <x:c r="O536" s="2" t="str"/>
      <x:c r="P536" s="2" t="str"/>
      <x:c r="Q536" s="2" t="str"/>
      <x:c r="R536" s="2" t="str">
        <x:v>Not reported / unavailable</x:v>
      </x:c>
      <x:c r="T536" s="12"/>
      <x:c r="U536" s="12"/>
    </x:row>
    <x:row r="537" ht="24" customHeight="1">
      <x:c r="C537" s="2" t="str">
        <x:v>JPM</x:v>
      </x:c>
      <x:c r="D537" s="2" t="str">
        <x:v>FY2016</x:v>
      </x:c>
      <x:c r="E537" s="2" t="str">
        <x:v>bvps_reported</x:v>
      </x:c>
      <x:c r="F537" s="11" t="n">
        <x:v>64.06</x:v>
      </x:c>
      <x:c r="G537" s="2" t="str">
        <x:v>USD/shares</x:v>
      </x:c>
      <x:c r="H537" s="2" t="str">
        <x:v>2016-01-01</x:v>
      </x:c>
      <x:c r="I537" s="2" t="str">
        <x:v>2016-12-31</x:v>
      </x:c>
      <x:c r="J537" s="2" t="str">
        <x:v>Reported common book value per share</x:v>
      </x:c>
      <x:c r="K537" s="2" t="str">
        <x:v>Manual verified issuer table row</x:v>
      </x:c>
      <x:c r="L537" s="2" t="str">
        <x:v>2017-02-28</x:v>
      </x:c>
      <x:c r="M537" s="2" t="str">
        <x:v>0000019617-17-000314</x:v>
      </x:c>
      <x:c r="N537" s="2" t="str">
        <x:v>https://www.sec.gov/Archives/edgar/data/19617/000001961717000314/corp10k2016.htm</x:v>
      </x:c>
      <x:c r="O537" s="2" t="str">
        <x:v>data/raw/filings/JPM_0000019617-17-000314_corp10k2016.htm</x:v>
      </x:c>
      <x:c r="P537" s="2" t="str"/>
      <x:c r="Q537" s="2" t="str"/>
      <x:c r="R537" s="2" t="str">
        <x:v>Verified original issuer table row; same-date end balance, excluding average and regulatory minimum tables.</x:v>
      </x:c>
      <x:c r="T537" s="12"/>
      <x:c r="U537" s="12"/>
    </x:row>
    <x:row r="538" ht="24" customHeight="1">
      <x:c r="C538" s="2" t="str">
        <x:v>JPM</x:v>
      </x:c>
      <x:c r="D538" s="2" t="str">
        <x:v>FY2016</x:v>
      </x:c>
      <x:c r="E538" s="2" t="str">
        <x:v>tbvps_reported</x:v>
      </x:c>
      <x:c r="F538" s="11" t="n">
        <x:v>51.44</x:v>
      </x:c>
      <x:c r="G538" s="2" t="str">
        <x:v>USD/shares</x:v>
      </x:c>
      <x:c r="H538" s="2" t="str">
        <x:v>2016-01-01</x:v>
      </x:c>
      <x:c r="I538" s="2" t="str">
        <x:v>2016-12-31</x:v>
      </x:c>
      <x:c r="J538" s="2" t="str">
        <x:v>Reported tangible book value per share</x:v>
      </x:c>
      <x:c r="K538" s="2" t="str">
        <x:v>Manual verified issuer table row</x:v>
      </x:c>
      <x:c r="L538" s="2" t="str">
        <x:v>2017-02-28</x:v>
      </x:c>
      <x:c r="M538" s="2" t="str">
        <x:v>0000019617-17-000314</x:v>
      </x:c>
      <x:c r="N538" s="2" t="str">
        <x:v>https://www.sec.gov/Archives/edgar/data/19617/000001961717000314/corp10k2016.htm</x:v>
      </x:c>
      <x:c r="O538" s="2" t="str">
        <x:v>data/raw/filings/JPM_0000019617-17-000314_corp10k2016.htm</x:v>
      </x:c>
      <x:c r="P538" s="2" t="str"/>
      <x:c r="Q538" s="2" t="str"/>
      <x:c r="R538" s="2" t="str">
        <x:v>Verified original issuer table row; same-date end balance, excluding average and regulatory minimum tables.</x:v>
      </x:c>
      <x:c r="T538" s="12"/>
      <x:c r="U538" s="12"/>
    </x:row>
    <x:row r="539" ht="24" customHeight="1">
      <x:c r="C539" s="2" t="str">
        <x:v>JPM</x:v>
      </x:c>
      <x:c r="D539" s="2" t="str">
        <x:v>FY2016</x:v>
      </x:c>
      <x:c r="E539" s="2" t="str">
        <x:v>tce_reported</x:v>
      </x:c>
      <x:c r="F539" s="11" t="str">
        <x:v>n.a.</x:v>
      </x:c>
      <x:c r="G539" s="2" t="str">
        <x:v>USDm</x:v>
      </x:c>
      <x:c r="H539" s="2" t="str">
        <x:v>2016-01-01</x:v>
      </x:c>
      <x:c r="I539" s="2" t="str">
        <x:v>2016-12-31</x:v>
      </x:c>
      <x:c r="J539" s="2" t="str">
        <x:v>Reported tangible common equity</x:v>
      </x:c>
      <x:c r="K539" s="2" t="str"/>
      <x:c r="L539" s="2" t="str"/>
      <x:c r="M539" s="2" t="str"/>
      <x:c r="N539" s="2" t="str"/>
      <x:c r="O539" s="2" t="str"/>
      <x:c r="P539" s="2" t="str"/>
      <x:c r="Q539" s="2" t="str"/>
      <x:c r="R539" s="2" t="str">
        <x:v>Not reported / unavailable</x:v>
      </x:c>
      <x:c r="T539" s="12"/>
      <x:c r="U539" s="12"/>
    </x:row>
    <x:row r="540" ht="24" customHeight="1">
      <x:c r="C540" s="2" t="str">
        <x:v>JPM</x:v>
      </x:c>
      <x:c r="D540" s="2" t="str">
        <x:v>FY2017</x:v>
      </x:c>
      <x:c r="E540" s="2" t="str">
        <x:v>assets</x:v>
      </x:c>
      <x:c r="F540" s="11" t="n">
        <x:v>2533600</x:v>
      </x:c>
      <x:c r="G540" s="2" t="str">
        <x:v>USD</x:v>
      </x:c>
      <x:c r="H540" s="2" t="str">
        <x:v>2017-01-01</x:v>
      </x:c>
      <x:c r="I540" s="2" t="str">
        <x:v>2017-12-31</x:v>
      </x:c>
      <x:c r="J540" s="2" t="str">
        <x:v>Assets</x:v>
      </x:c>
      <x:c r="K540" s="2" t="str">
        <x:v>us-gaap:Assets</x:v>
      </x:c>
      <x:c r="L540" s="2" t="str">
        <x:v>2020-02-25</x:v>
      </x:c>
      <x:c r="M540" s="2" t="str">
        <x:v>0000019617-20-000257</x:v>
      </x:c>
      <x:c r="N540" s="2" t="str">
        <x:v>https://www.sec.gov/Archives/edgar/data/19617/000001961720000257/corp10k2019.htm</x:v>
      </x:c>
      <x:c r="O540" s="2" t="str">
        <x:v>data/raw/filings/JPM_0000019617-20-000257_corp10k2019.htm</x:v>
      </x:c>
      <x:c r="P540" s="2" t="str">
        <x:v>d37403522e7819-wk-Fact-9A63F18CB11F5A23BC7387A14718D7E2</x:v>
      </x:c>
      <x:c r="Q540" s="2" t="str"/>
      <x:c r="R540" s="2" t="str">
        <x:v>Latest eligible comparative presentation at the information cutoff.</x:v>
      </x:c>
      <x:c r="T540" s="12"/>
      <x:c r="U540" s="12"/>
    </x:row>
    <x:row r="541" ht="24" customHeight="1">
      <x:c r="C541" s="2" t="str">
        <x:v>JPM</x:v>
      </x:c>
      <x:c r="D541" s="2" t="str">
        <x:v>FY2017</x:v>
      </x:c>
      <x:c r="E541" s="2" t="str">
        <x:v>liabilities</x:v>
      </x:c>
      <x:c r="F541" s="11" t="n">
        <x:v>2277907</x:v>
      </x:c>
      <x:c r="G541" s="2" t="str">
        <x:v>USD</x:v>
      </x:c>
      <x:c r="H541" s="2" t="str">
        <x:v>2017-01-01</x:v>
      </x:c>
      <x:c r="I541" s="2" t="str">
        <x:v>2017-12-31</x:v>
      </x:c>
      <x:c r="J541" s="2" t="str">
        <x:v>Liabilities</x:v>
      </x:c>
      <x:c r="K541" s="2" t="str">
        <x:v>us-gaap:Liabilities</x:v>
      </x:c>
      <x:c r="L541" s="2" t="str">
        <x:v>2019-02-26</x:v>
      </x:c>
      <x:c r="M541" s="2" t="str">
        <x:v>0000019617-19-000054</x:v>
      </x:c>
      <x:c r="N541" s="2" t="str">
        <x:v>https://www.sec.gov/Archives/edgar/data/19617/000001961719000054/corp10k2018.htm</x:v>
      </x:c>
      <x:c r="O541" s="2" t="str">
        <x:v>data/raw/filings/JPM_0000019617-19-000054_corp10k2018.htm</x:v>
      </x:c>
      <x:c r="P541" s="2" t="str">
        <x:v>d68825622e3524-wk-Fact-83C315624F3B52669B2E177D2F77657F</x:v>
      </x:c>
      <x:c r="Q541" s="2" t="str"/>
      <x:c r="R541" s="2" t="str">
        <x:v>Latest eligible comparative presentation at the information cutoff.</x:v>
      </x:c>
      <x:c r="T541" s="12"/>
      <x:c r="U541" s="12"/>
    </x:row>
    <x:row r="542" ht="24" customHeight="1">
      <x:c r="C542" s="2" t="str">
        <x:v>JPM</x:v>
      </x:c>
      <x:c r="D542" s="2" t="str">
        <x:v>FY2017</x:v>
      </x:c>
      <x:c r="E542" s="2" t="str">
        <x:v>equity</x:v>
      </x:c>
      <x:c r="F542" s="11" t="n">
        <x:v>255693</x:v>
      </x:c>
      <x:c r="G542" s="2" t="str">
        <x:v>USD</x:v>
      </x:c>
      <x:c r="H542" s="2" t="str">
        <x:v>2017-01-01</x:v>
      </x:c>
      <x:c r="I542" s="2" t="str">
        <x:v>2017-12-31</x:v>
      </x:c>
      <x:c r="J542" s="2" t="str">
        <x:v>Stockholders' Equity Attributable to Parent</x:v>
      </x:c>
      <x:c r="K542" s="2" t="str">
        <x:v>us-gaap:StockholdersEquity</x:v>
      </x:c>
      <x:c r="L542" s="2" t="str">
        <x:v>2020-02-25</x:v>
      </x:c>
      <x:c r="M542" s="2" t="str">
        <x:v>0000019617-20-000257</x:v>
      </x:c>
      <x:c r="N542" s="2" t="str">
        <x:v>https://www.sec.gov/Archives/edgar/data/19617/000001961720000257/corp10k2019.htm</x:v>
      </x:c>
      <x:c r="O542" s="2" t="str">
        <x:v>data/raw/filings/JPM_0000019617-20-000257_corp10k2019.htm</x:v>
      </x:c>
      <x:c r="P542" s="2" t="str">
        <x:v>d37129727e4735-wk-Fact-23F176176EDA58FB8B8DED283BFB48B1</x:v>
      </x:c>
      <x:c r="Q542" s="2" t="str"/>
      <x:c r="R542" s="2" t="str">
        <x:v>Latest eligible comparative presentation at the information cutoff.</x:v>
      </x:c>
      <x:c r="T542" s="12"/>
      <x:c r="U542" s="12"/>
    </x:row>
    <x:row r="543" ht="24" customHeight="1">
      <x:c r="C543" s="2" t="str">
        <x:v>JPM</x:v>
      </x:c>
      <x:c r="D543" s="2" t="str">
        <x:v>FY2017</x:v>
      </x:c>
      <x:c r="E543" s="2" t="str">
        <x:v>preferred</x:v>
      </x:c>
      <x:c r="F543" s="11" t="n">
        <x:v>26068</x:v>
      </x:c>
      <x:c r="G543" s="2" t="str">
        <x:v>USD</x:v>
      </x:c>
      <x:c r="H543" s="2" t="str">
        <x:v>2017-01-01</x:v>
      </x:c>
      <x:c r="I543" s="2" t="str">
        <x:v>2017-12-31</x:v>
      </x:c>
      <x:c r="J543" s="2" t="str">
        <x:v>Preferred Stock, Including Additional Paid in Capital, Net of Discount</x:v>
      </x:c>
      <x:c r="K543" s="2" t="str">
        <x:v>us-gaap:PreferredStockIncludingAdditionalPaidInCapitalNetOfDiscount</x:v>
      </x:c>
      <x:c r="L543" s="2" t="str">
        <x:v>2019-02-26</x:v>
      </x:c>
      <x:c r="M543" s="2" t="str">
        <x:v>0000019617-19-000054</x:v>
      </x:c>
      <x:c r="N543" s="2" t="str">
        <x:v>https://www.sec.gov/Archives/edgar/data/19617/000001961719000054/corp10k2018.htm</x:v>
      </x:c>
      <x:c r="O543" s="2" t="str">
        <x:v>data/raw/filings/JPM_0000019617-19-000054_corp10k2018.htm</x:v>
      </x:c>
      <x:c r="P543" s="2" t="str">
        <x:v>d69049544e5106-wk-Fact-027E4AF628C7535A94AFE9775131D151</x:v>
      </x:c>
      <x:c r="Q543" s="2" t="str"/>
      <x:c r="R543" s="2" t="str">
        <x:v>Latest eligible comparative presentation at the information cutoff.</x:v>
      </x:c>
      <x:c r="T543" s="12"/>
      <x:c r="U543" s="12"/>
    </x:row>
    <x:row r="544" ht="24" customHeight="1">
      <x:c r="C544" s="2" t="str">
        <x:v>JPM</x:v>
      </x:c>
      <x:c r="D544" s="2" t="str">
        <x:v>FY2017</x:v>
      </x:c>
      <x:c r="E544" s="2" t="str">
        <x:v>common_equity_reported</x:v>
      </x:c>
      <x:c r="F544" s="11" t="str">
        <x:v>n.a.</x:v>
      </x:c>
      <x:c r="G544" s="2" t="str">
        <x:v>USDm</x:v>
      </x:c>
      <x:c r="H544" s="2" t="str">
        <x:v>2017-01-01</x:v>
      </x:c>
      <x:c r="I544" s="2" t="str">
        <x:v>2017-12-31</x:v>
      </x:c>
      <x:c r="J544" s="2" t="str">
        <x:v>Reported common shareholders equity</x:v>
      </x:c>
      <x:c r="K544" s="2" t="str"/>
      <x:c r="L544" s="2" t="str"/>
      <x:c r="M544" s="2" t="str"/>
      <x:c r="N544" s="2" t="str"/>
      <x:c r="O544" s="2" t="str"/>
      <x:c r="P544" s="2" t="str"/>
      <x:c r="Q544" s="2" t="str"/>
      <x:c r="R544" s="2" t="str">
        <x:v>Not reported / unavailable</x:v>
      </x:c>
      <x:c r="T544" s="12"/>
      <x:c r="U544" s="12"/>
    </x:row>
    <x:row r="545" ht="24" customHeight="1">
      <x:c r="C545" s="2" t="str">
        <x:v>JPM</x:v>
      </x:c>
      <x:c r="D545" s="2" t="str">
        <x:v>FY2017</x:v>
      </x:c>
      <x:c r="E545" s="2" t="str">
        <x:v>goodwill</x:v>
      </x:c>
      <x:c r="F545" s="11" t="n">
        <x:v>47507</x:v>
      </x:c>
      <x:c r="G545" s="2" t="str">
        <x:v>USD</x:v>
      </x:c>
      <x:c r="H545" s="2" t="str">
        <x:v>2017-01-01</x:v>
      </x:c>
      <x:c r="I545" s="2" t="str">
        <x:v>2017-12-31</x:v>
      </x:c>
      <x:c r="J545" s="2" t="str">
        <x:v>Goodwill</x:v>
      </x:c>
      <x:c r="K545" s="2" t="str">
        <x:v>us-gaap:Goodwill</x:v>
      </x:c>
      <x:c r="L545" s="2" t="str">
        <x:v>2021-02-23</x:v>
      </x:c>
      <x:c r="M545" s="2" t="str">
        <x:v>0000019617-21-000236</x:v>
      </x:c>
      <x:c r="N545" s="2" t="str">
        <x:v>https://www.sec.gov/Archives/edgar/data/19617/000001961721000236/jpm-20201231.htm</x:v>
      </x:c>
      <x:c r="O545" s="2" t="str">
        <x:v>data/raw/filings/JPM_0000019617-21-000236_jpm-20201231.htm</x:v>
      </x:c>
      <x:c r="P545" s="2" t="str">
        <x:v>id3VybDovL2RvY3MudjEvZG9jOmQ0OTFjM2YzNDAxODQ3MDZiYmVhNzE2ZjgxOTU5YWZhL3NlYzpkNDkxYzNmMzQwMTg0NzA2YmJlYTcxNmY4MTk1OWFmYV80MzkvZnJhZzpkZDZkNzU3MWEzYTU0YTM0YWQ1MmJmMzZlNjkzYzQwNS90YWJsZTplOWEwODI0Nzg2MDY0YmY1ODY5ODVhMmJmNTFmZjQ3Mi90YWJsZXJhbmdlOmU5YTA4MjQ3ODYwNjRiZjU4Njk4NWEyYmY1MWZmNDcyXzEtNS0xLTEtMA_6610b3fb-3233-42dd-adaf-1a7533d93794</x:v>
      </x:c>
      <x:c r="Q545" s="2" t="str"/>
      <x:c r="R545" s="2" t="str">
        <x:v>Latest eligible comparative presentation at the information cutoff.</x:v>
      </x:c>
      <x:c r="T545" s="12"/>
      <x:c r="U545" s="12"/>
    </x:row>
    <x:row r="546" ht="24" customHeight="1">
      <x:c r="C546" s="2" t="str">
        <x:v>JPM</x:v>
      </x:c>
      <x:c r="D546" s="2" t="str">
        <x:v>FY2017</x:v>
      </x:c>
      <x:c r="E546" s="2" t="str">
        <x:v>intangibles</x:v>
      </x:c>
      <x:c r="F546" s="11" t="str">
        <x:v>n.a.</x:v>
      </x:c>
      <x:c r="G546" s="2" t="str">
        <x:v>USDm</x:v>
      </x:c>
      <x:c r="H546" s="2" t="str">
        <x:v>2017-01-01</x:v>
      </x:c>
      <x:c r="I546" s="2" t="str">
        <x:v>2017-12-31</x:v>
      </x:c>
      <x:c r="J546" s="2" t="str">
        <x:v>Other intangible assets excluding goodwill</x:v>
      </x:c>
      <x:c r="K546" s="2" t="str"/>
      <x:c r="L546" s="2" t="str"/>
      <x:c r="M546" s="2" t="str"/>
      <x:c r="N546" s="2" t="str"/>
      <x:c r="O546" s="2" t="str"/>
      <x:c r="P546" s="2" t="str"/>
      <x:c r="Q546" s="2" t="str"/>
      <x:c r="R546" s="2" t="str">
        <x:v>Not reported / unavailable</x:v>
      </x:c>
      <x:c r="T546" s="12"/>
      <x:c r="U546" s="12"/>
    </x:row>
    <x:row r="547" ht="24" customHeight="1">
      <x:c r="C547" s="2" t="str">
        <x:v>JPM</x:v>
      </x:c>
      <x:c r="D547" s="2" t="str">
        <x:v>FY2017</x:v>
      </x:c>
      <x:c r="E547" s="2" t="str">
        <x:v>intangibles_total</x:v>
      </x:c>
      <x:c r="F547" s="11" t="str">
        <x:v>n.a.</x:v>
      </x:c>
      <x:c r="G547" s="2" t="str">
        <x:v>USDm</x:v>
      </x:c>
      <x:c r="H547" s="2" t="str">
        <x:v>2017-01-01</x:v>
      </x:c>
      <x:c r="I547" s="2" t="str">
        <x:v>2017-12-31</x:v>
      </x:c>
      <x:c r="J547" s="2" t="str">
        <x:v>Reported goodwill and intangible assets combined</x:v>
      </x:c>
      <x:c r="K547" s="2" t="str"/>
      <x:c r="L547" s="2" t="str"/>
      <x:c r="M547" s="2" t="str"/>
      <x:c r="N547" s="2" t="str"/>
      <x:c r="O547" s="2" t="str"/>
      <x:c r="P547" s="2" t="str"/>
      <x:c r="Q547" s="2" t="str"/>
      <x:c r="R547" s="2" t="str">
        <x:v>Not reported / unavailable</x:v>
      </x:c>
      <x:c r="T547" s="12"/>
      <x:c r="U547" s="12"/>
    </x:row>
    <x:row r="548" ht="24" customHeight="1">
      <x:c r="C548" s="2" t="str">
        <x:v>JPM</x:v>
      </x:c>
      <x:c r="D548" s="2" t="str">
        <x:v>FY2017</x:v>
      </x:c>
      <x:c r="E548" s="2" t="str">
        <x:v>shares_end</x:v>
      </x:c>
      <x:c r="F548" s="11" t="n">
        <x:v>3425.3</x:v>
      </x:c>
      <x:c r="G548" s="2" t="str">
        <x:v>shares</x:v>
      </x:c>
      <x:c r="H548" s="2" t="str">
        <x:v>2017-01-01</x:v>
      </x:c>
      <x:c r="I548" s="2" t="str">
        <x:v>2017-12-31</x:v>
      </x:c>
      <x:c r="J548" s="2" t="str">
        <x:v>Common Stock, Shares, Outstanding</x:v>
      </x:c>
      <x:c r="K548" s="2" t="str">
        <x:v>us-gaap:CommonStockSharesOutstanding</x:v>
      </x:c>
      <x:c r="L548" s="2" t="str">
        <x:v>2020-02-25</x:v>
      </x:c>
      <x:c r="M548" s="2" t="str">
        <x:v>0000019617-20-000257</x:v>
      </x:c>
      <x:c r="N548" s="2" t="str">
        <x:v>https://www.sec.gov/Archives/edgar/data/19617/000001961720000257/corp10k2019.htm</x:v>
      </x:c>
      <x:c r="O548" s="2" t="str">
        <x:v>data/raw/filings/JPM_0000019617-20-000257_corp10k2019.htm</x:v>
      </x:c>
      <x:c r="P548" s="2" t="str">
        <x:v>d37330603e2924-wk-Fact-AD38F4991F9A5C4B83C7940084AD921E</x:v>
      </x:c>
      <x:c r="Q548" s="2" t="str"/>
      <x:c r="R548" s="2" t="str">
        <x:v>Latest eligible comparative presentation at the information cutoff.</x:v>
      </x:c>
      <x:c r="T548" s="12"/>
      <x:c r="U548" s="12"/>
    </x:row>
    <x:row r="549" ht="24" customHeight="1">
      <x:c r="C549" s="2" t="str">
        <x:v>JPM</x:v>
      </x:c>
      <x:c r="D549" s="2" t="str">
        <x:v>FY2017</x:v>
      </x:c>
      <x:c r="E549" s="2" t="str">
        <x:v>shares_issued</x:v>
      </x:c>
      <x:c r="F549" s="11" t="n">
        <x:v>4104.9</x:v>
      </x:c>
      <x:c r="G549" s="2" t="str">
        <x:v>shares</x:v>
      </x:c>
      <x:c r="H549" s="2" t="str">
        <x:v>2017-01-01</x:v>
      </x:c>
      <x:c r="I549" s="2" t="str">
        <x:v>2017-12-31</x:v>
      </x:c>
      <x:c r="J549" s="2" t="str">
        <x:v>Common Stock, Shares, Issued</x:v>
      </x:c>
      <x:c r="K549" s="2" t="str">
        <x:v>us-gaap:CommonStockSharesIssued</x:v>
      </x:c>
      <x:c r="L549" s="2" t="str">
        <x:v>2021-02-23</x:v>
      </x:c>
      <x:c r="M549" s="2" t="str">
        <x:v>0000019617-21-000236</x:v>
      </x:c>
      <x:c r="N549" s="2" t="str">
        <x:v>https://www.sec.gov/Archives/edgar/data/19617/000001961721000236/jpm-20201231.htm</x:v>
      </x:c>
      <x:c r="O549" s="2" t="str">
        <x:v>data/raw/filings/JPM_0000019617-21-000236_jpm-20201231.htm</x:v>
      </x:c>
      <x:c r="P549" s="2" t="str">
        <x:v>id3VybDovL2RvY3MudjEvZG9jOmQ0OTFjM2YzNDAxODQ3MDZiYmVhNzE2ZjgxOTU5YWZhL3NlYzpkNDkxYzNmMzQwMTg0NzA2YmJlYTcxNmY4MTk1OWFmYV80NjAvZnJhZzo1M2E0NTUxYzJjMmU0YmMyYmE3ZGM1ZTViNGJjNjgxMC90YWJsZToxZGQ0ZDQ3Y2ZiMGM0OGY5ODQ3OGVjNmJjYWE5MmM3Yi90YWJsZXJhbmdlOjFkZDRkNDdjZmIwYzQ4Zjk4NDc4ZWM2YmNhYTkyYzdiXzEtMy0xLTEtMA_921caa6a-30f8-40f9-aca1-7861a8544b88</x:v>
      </x:c>
      <x:c r="Q549" s="2" t="str"/>
      <x:c r="R549" s="2" t="str">
        <x:v>Latest eligible comparative presentation at the information cutoff.</x:v>
      </x:c>
      <x:c r="T549" s="12"/>
      <x:c r="U549" s="12"/>
    </x:row>
    <x:row r="550" ht="24" customHeight="1">
      <x:c r="C550" s="2" t="str">
        <x:v>JPM</x:v>
      </x:c>
      <x:c r="D550" s="2" t="str">
        <x:v>FY2017</x:v>
      </x:c>
      <x:c r="E550" s="2" t="str">
        <x:v>shares_treasury</x:v>
      </x:c>
      <x:c r="F550" s="11" t="n">
        <x:v>679.635064</x:v>
      </x:c>
      <x:c r="G550" s="2" t="str">
        <x:v>shares</x:v>
      </x:c>
      <x:c r="H550" s="2" t="str">
        <x:v>2017-01-01</x:v>
      </x:c>
      <x:c r="I550" s="2" t="str">
        <x:v>2017-12-31</x:v>
      </x:c>
      <x:c r="J550" s="2" t="str">
        <x:v>Treasury Stock, Shares</x:v>
      </x:c>
      <x:c r="K550" s="2" t="str">
        <x:v>us-gaap:TreasuryStockShares</x:v>
      </x:c>
      <x:c r="L550" s="2" t="str">
        <x:v>2019-02-26</x:v>
      </x:c>
      <x:c r="M550" s="2" t="str">
        <x:v>0000019617-19-000054</x:v>
      </x:c>
      <x:c r="N550" s="2" t="str">
        <x:v>https://www.sec.gov/Archives/edgar/data/19617/000001961719000054/corp10k2018.htm</x:v>
      </x:c>
      <x:c r="O550" s="2" t="str">
        <x:v>data/raw/filings/JPM_0000019617-19-000054_corp10k2018.htm</x:v>
      </x:c>
      <x:c r="P550" s="2" t="str">
        <x:v>Fact-41689F20C0D55A9980E161D99E3B2C81-wk-Fact-41689F20C0D55A9980E161D99E3B2C81</x:v>
      </x:c>
      <x:c r="Q550" s="2" t="str"/>
      <x:c r="R550" s="2" t="str">
        <x:v>Latest eligible comparative presentation at the information cutoff.</x:v>
      </x:c>
      <x:c r="T550" s="12"/>
      <x:c r="U550" s="12"/>
    </x:row>
    <x:row r="551" ht="24" customHeight="1">
      <x:c r="C551" s="2" t="str">
        <x:v>JPM</x:v>
      </x:c>
      <x:c r="D551" s="2" t="str">
        <x:v>FY2017</x:v>
      </x:c>
      <x:c r="E551" s="2" t="str">
        <x:v>deposits</x:v>
      </x:c>
      <x:c r="F551" s="11" t="n">
        <x:v>1443982</x:v>
      </x:c>
      <x:c r="G551" s="2" t="str">
        <x:v>USD</x:v>
      </x:c>
      <x:c r="H551" s="2" t="str">
        <x:v>2017-01-01</x:v>
      </x:c>
      <x:c r="I551" s="2" t="str">
        <x:v>2017-12-31</x:v>
      </x:c>
      <x:c r="J551" s="2" t="str">
        <x:v>Deposits</x:v>
      </x:c>
      <x:c r="K551" s="2" t="str">
        <x:v>us-gaap:Deposits</x:v>
      </x:c>
      <x:c r="L551" s="2" t="str">
        <x:v>2019-02-26</x:v>
      </x:c>
      <x:c r="M551" s="2" t="str">
        <x:v>0000019617-19-000054</x:v>
      </x:c>
      <x:c r="N551" s="2" t="str">
        <x:v>https://www.sec.gov/Archives/edgar/data/19617/000001961719000054/corp10k2018.htm</x:v>
      </x:c>
      <x:c r="O551" s="2" t="str">
        <x:v>data/raw/filings/JPM_0000019617-19-000054_corp10k2018.htm</x:v>
      </x:c>
      <x:c r="P551" s="2" t="str">
        <x:v>d69009008e2963-wk-Fact-8B669740B76C5A50BAF519E647C5FD82</x:v>
      </x:c>
      <x:c r="Q551" s="2" t="str"/>
      <x:c r="R551" s="2" t="str">
        <x:v>Latest eligible comparative presentation at the information cutoff.</x:v>
      </x:c>
      <x:c r="T551" s="12"/>
      <x:c r="U551" s="12"/>
    </x:row>
    <x:row r="552" ht="24" customHeight="1">
      <x:c r="C552" s="2" t="str">
        <x:v>JPM</x:v>
      </x:c>
      <x:c r="D552" s="2" t="str">
        <x:v>FY2017</x:v>
      </x:c>
      <x:c r="E552" s="2" t="str">
        <x:v>loans_gross</x:v>
      </x:c>
      <x:c r="F552" s="11" t="str">
        <x:v>n.a.</x:v>
      </x:c>
      <x:c r="G552" s="2" t="str">
        <x:v>USDm</x:v>
      </x:c>
      <x:c r="H552" s="2" t="str">
        <x:v>2017-01-01</x:v>
      </x:c>
      <x:c r="I552" s="2" t="str">
        <x:v>2017-12-31</x:v>
      </x:c>
      <x:c r="J552" s="2" t="str">
        <x:v>Gross loans and leases selected definition</x:v>
      </x:c>
      <x:c r="K552" s="2" t="str"/>
      <x:c r="L552" s="2" t="str"/>
      <x:c r="M552" s="2" t="str"/>
      <x:c r="N552" s="2" t="str"/>
      <x:c r="O552" s="2" t="str"/>
      <x:c r="P552" s="2" t="str"/>
      <x:c r="Q552" s="2" t="str"/>
      <x:c r="R552" s="2" t="str">
        <x:v>Not reported / unavailable</x:v>
      </x:c>
      <x:c r="T552" s="12"/>
      <x:c r="U552" s="12"/>
    </x:row>
    <x:row r="553" ht="24" customHeight="1">
      <x:c r="C553" s="2" t="str">
        <x:v>JPM</x:v>
      </x:c>
      <x:c r="D553" s="2" t="str">
        <x:v>FY2017</x:v>
      </x:c>
      <x:c r="E553" s="2" t="str">
        <x:v>loans_net</x:v>
      </x:c>
      <x:c r="F553" s="11" t="str">
        <x:v>n.a.</x:v>
      </x:c>
      <x:c r="G553" s="2" t="str">
        <x:v>USDm</x:v>
      </x:c>
      <x:c r="H553" s="2" t="str">
        <x:v>2017-01-01</x:v>
      </x:c>
      <x:c r="I553" s="2" t="str">
        <x:v>2017-12-31</x:v>
      </x:c>
      <x:c r="J553" s="2" t="str">
        <x:v>Net loans after allowance selected definition</x:v>
      </x:c>
      <x:c r="K553" s="2" t="str"/>
      <x:c r="L553" s="2" t="str"/>
      <x:c r="M553" s="2" t="str"/>
      <x:c r="N553" s="2" t="str"/>
      <x:c r="O553" s="2" t="str"/>
      <x:c r="P553" s="2" t="str"/>
      <x:c r="Q553" s="2" t="str"/>
      <x:c r="R553" s="2" t="str">
        <x:v>Not reported / unavailable</x:v>
      </x:c>
      <x:c r="T553" s="12"/>
      <x:c r="U553" s="12"/>
    </x:row>
    <x:row r="554" ht="24" customHeight="1">
      <x:c r="C554" s="2" t="str">
        <x:v>JPM</x:v>
      </x:c>
      <x:c r="D554" s="2" t="str">
        <x:v>FY2017</x:v>
      </x:c>
      <x:c r="E554" s="2" t="str">
        <x:v>allowance</x:v>
      </x:c>
      <x:c r="F554" s="11" t="n">
        <x:v>13604</x:v>
      </x:c>
      <x:c r="G554" s="2" t="str">
        <x:v>USD</x:v>
      </x:c>
      <x:c r="H554" s="2" t="str">
        <x:v>2017-01-01</x:v>
      </x:c>
      <x:c r="I554" s="2" t="str">
        <x:v>2017-12-31</x:v>
      </x:c>
      <x:c r="J554" s="2" t="str">
        <x:v>Financing Receivable, Allowance for Credit Loss</x:v>
      </x:c>
      <x:c r="K554" s="2" t="str">
        <x:v>us-gaap:FinancingReceivableAllowanceForCreditLosses</x:v>
      </x:c>
      <x:c r="L554" s="2" t="str">
        <x:v>2021-02-23</x:v>
      </x:c>
      <x:c r="M554" s="2" t="str">
        <x:v>0000019617-21-000236</x:v>
      </x:c>
      <x:c r="N554" s="2" t="str">
        <x:v>https://www.sec.gov/Archives/edgar/data/19617/000001961721000236/jpm-20201231.htm</x:v>
      </x:c>
      <x:c r="O554" s="2" t="str">
        <x:v>data/raw/filings/JPM_0000019617-21-000236_jpm-20201231.htm</x:v>
      </x:c>
      <x:c r="P554" s="2" t="str">
        <x:v>id3VybDovL2RvY3MudjEvZG9jOmQ0OTFjM2YzNDAxODQ3MDZiYmVhNzE2ZjgxOTU5YWZhL3NlYzpkNDkxYzNmMzQwMTg0NzA2YmJlYTcxNmY4MTk1OWFmYV80MzMvZnJhZzpkZTc3MzgzNjk1YTU0NmU5OTMzYjM1MTEzNWNjMjhlYS90YWJsZTpmNTM1Nzg0YWY1OGQ0OGRmYTBlMjg2MTRkZTUzMjJiOS90YWJsZXJhbmdlOmY1MzU3ODRhZjU4ZDQ4ZGZhMGUyODYxNGRlNTMyMmI5XzQtMTQtMS0xLTA_56f60c96-afb1-4fef-9534-a88dab5a8517</x:v>
      </x:c>
      <x:c r="Q554" s="2" t="str"/>
      <x:c r="R554" s="2" t="str">
        <x:v>Latest eligible comparative presentation at the information cutoff.</x:v>
      </x:c>
      <x:c r="T554" s="12"/>
      <x:c r="U554" s="12"/>
    </x:row>
    <x:row r="555" ht="24" customHeight="1">
      <x:c r="C555" s="2" t="str">
        <x:v>JPM</x:v>
      </x:c>
      <x:c r="D555" s="2" t="str">
        <x:v>FY2017</x:v>
      </x:c>
      <x:c r="E555" s="2" t="str">
        <x:v>nonaccrual</x:v>
      </x:c>
      <x:c r="F555" s="11" t="str">
        <x:v>n.a.</x:v>
      </x:c>
      <x:c r="G555" s="2" t="str">
        <x:v>USDm</x:v>
      </x:c>
      <x:c r="H555" s="2" t="str">
        <x:v>2017-01-01</x:v>
      </x:c>
      <x:c r="I555" s="2" t="str">
        <x:v>2017-12-31</x:v>
      </x:c>
      <x:c r="J555" s="2" t="str">
        <x:v>Nonaccrual</x:v>
      </x:c>
      <x:c r="K555" s="2" t="str"/>
      <x:c r="L555" s="2" t="str"/>
      <x:c r="M555" s="2" t="str"/>
      <x:c r="N555" s="2" t="str"/>
      <x:c r="O555" s="2" t="str"/>
      <x:c r="P555" s="2" t="str"/>
      <x:c r="Q555" s="2" t="str"/>
      <x:c r="R555" s="2" t="str">
        <x:v>Not reported / unavailable</x:v>
      </x:c>
      <x:c r="T555" s="12"/>
      <x:c r="U555" s="12"/>
    </x:row>
    <x:row r="556" ht="24" customHeight="1">
      <x:c r="C556" s="2" t="str">
        <x:v>JPM</x:v>
      </x:c>
      <x:c r="D556" s="2" t="str">
        <x:v>FY2017</x:v>
      </x:c>
      <x:c r="E556" s="2" t="str">
        <x:v>cash</x:v>
      </x:c>
      <x:c r="F556" s="11" t="n">
        <x:v>431304</x:v>
      </x:c>
      <x:c r="G556" s="2" t="str">
        <x:v>USD</x:v>
      </x:c>
      <x:c r="H556" s="2" t="str">
        <x:v>2017-01-01</x:v>
      </x:c>
      <x:c r="I556" s="2" t="str">
        <x:v>2017-12-31</x:v>
      </x:c>
      <x:c r="J556" s="2" t="str">
        <x:v>Cash and Cash Equivalents, at Carrying Value</x:v>
      </x:c>
      <x:c r="K556" s="2" t="str">
        <x:v>us-gaap:CashAndCashEquivalentsAtCarryingValue</x:v>
      </x:c>
      <x:c r="L556" s="2" t="str">
        <x:v>2019-02-26</x:v>
      </x:c>
      <x:c r="M556" s="2" t="str">
        <x:v>0000019617-19-000054</x:v>
      </x:c>
      <x:c r="N556" s="2" t="str">
        <x:v>https://www.sec.gov/Archives/edgar/data/19617/000001961719000054/corp10k2018.htm</x:v>
      </x:c>
      <x:c r="O556" s="2" t="str">
        <x:v>data/raw/filings/JPM_0000019617-19-000054_corp10k2018.htm</x:v>
      </x:c>
      <x:c r="P556" s="2" t="str">
        <x:v>d68829534e5556-wk-Fact-92418E6E86BA5F119BC11F113B605D8B</x:v>
      </x:c>
      <x:c r="Q556" s="2" t="str"/>
      <x:c r="R556" s="2" t="str">
        <x:v>Latest eligible comparative presentation at the information cutoff.</x:v>
      </x:c>
      <x:c r="T556" s="12"/>
      <x:c r="U556" s="12"/>
    </x:row>
    <x:row r="557" ht="24" customHeight="1">
      <x:c r="C557" s="2" t="str">
        <x:v>JPM</x:v>
      </x:c>
      <x:c r="D557" s="2" t="str">
        <x:v>FY2017</x:v>
      </x:c>
      <x:c r="E557" s="2" t="str">
        <x:v>aoci</x:v>
      </x:c>
      <x:c r="F557" s="11" t="n">
        <x:v>-119</x:v>
      </x:c>
      <x:c r="G557" s="2" t="str">
        <x:v>USD</x:v>
      </x:c>
      <x:c r="H557" s="2" t="str">
        <x:v>2017-01-01</x:v>
      </x:c>
      <x:c r="I557" s="2" t="str">
        <x:v>2017-12-31</x:v>
      </x:c>
      <x:c r="J557" s="2" t="str">
        <x:v>Accumulated Other Comprehensive Income (Loss), Net of Tax</x:v>
      </x:c>
      <x:c r="K557" s="2" t="str">
        <x:v>us-gaap:AccumulatedOtherComprehensiveIncomeLossNetOfTax</x:v>
      </x:c>
      <x:c r="L557" s="2" t="str">
        <x:v>2019-02-26</x:v>
      </x:c>
      <x:c r="M557" s="2" t="str">
        <x:v>0000019617-19-000054</x:v>
      </x:c>
      <x:c r="N557" s="2" t="str">
        <x:v>https://www.sec.gov/Archives/edgar/data/19617/000001961719000054/corp10k2018.htm</x:v>
      </x:c>
      <x:c r="O557" s="2" t="str">
        <x:v>data/raw/filings/JPM_0000019617-19-000054_corp10k2018.htm</x:v>
      </x:c>
      <x:c r="P557" s="2" t="str">
        <x:v>d68825622e3810-wk-Fact-C6C7D8F8022F509D8499FD4220C62D79</x:v>
      </x:c>
      <x:c r="Q557" s="2" t="str"/>
      <x:c r="R557" s="2" t="str">
        <x:v>Latest eligible comparative presentation at the information cutoff.</x:v>
      </x:c>
      <x:c r="T557" s="12"/>
      <x:c r="U557" s="12"/>
    </x:row>
    <x:row r="558" ht="24" customHeight="1">
      <x:c r="C558" s="2" t="str">
        <x:v>JPM</x:v>
      </x:c>
      <x:c r="D558" s="2" t="str">
        <x:v>FY2017</x:v>
      </x:c>
      <x:c r="E558" s="2" t="str">
        <x:v>nii</x:v>
      </x:c>
      <x:c r="F558" s="11" t="n">
        <x:v>50097</x:v>
      </x:c>
      <x:c r="G558" s="2" t="str">
        <x:v>USD</x:v>
      </x:c>
      <x:c r="H558" s="2" t="str">
        <x:v>2017-01-01</x:v>
      </x:c>
      <x:c r="I558" s="2" t="str">
        <x:v>2017-12-31</x:v>
      </x:c>
      <x:c r="J558" s="2" t="str">
        <x:v>Interest Income (Expense), Net</x:v>
      </x:c>
      <x:c r="K558" s="2" t="str">
        <x:v>us-gaap:InterestIncomeExpenseNet</x:v>
      </x:c>
      <x:c r="L558" s="2" t="str">
        <x:v>2020-02-25</x:v>
      </x:c>
      <x:c r="M558" s="2" t="str">
        <x:v>0000019617-20-000257</x:v>
      </x:c>
      <x:c r="N558" s="2" t="str">
        <x:v>https://www.sec.gov/Archives/edgar/data/19617/000001961720000257/corp10k2019.htm</x:v>
      </x:c>
      <x:c r="O558" s="2" t="str">
        <x:v>data/raw/filings/JPM_0000019617-20-000257_corp10k2019.htm</x:v>
      </x:c>
      <x:c r="P558" s="2" t="str">
        <x:v>d37403522e6567-wk-Fact-886F51C730395C9A9AF2376F1260A92A</x:v>
      </x:c>
      <x:c r="Q558" s="2" t="str"/>
      <x:c r="R558" s="2" t="str">
        <x:v>Latest eligible comparative presentation at the information cutoff.</x:v>
      </x:c>
      <x:c r="T558" s="12"/>
      <x:c r="U558" s="12"/>
    </x:row>
    <x:row r="559" ht="24" customHeight="1">
      <x:c r="C559" s="2" t="str">
        <x:v>JPM</x:v>
      </x:c>
      <x:c r="D559" s="2" t="str">
        <x:v>FY2017</x:v>
      </x:c>
      <x:c r="E559" s="2" t="str">
        <x:v>noninterest_income</x:v>
      </x:c>
      <x:c r="F559" s="11" t="n">
        <x:v>50608</x:v>
      </x:c>
      <x:c r="G559" s="2" t="str">
        <x:v>USD</x:v>
      </x:c>
      <x:c r="H559" s="2" t="str">
        <x:v>2017-01-01</x:v>
      </x:c>
      <x:c r="I559" s="2" t="str">
        <x:v>2017-12-31</x:v>
      </x:c>
      <x:c r="J559" s="2" t="str">
        <x:v>Noninterest Income</x:v>
      </x:c>
      <x:c r="K559" s="2" t="str">
        <x:v>us-gaap:NoninterestIncome</x:v>
      </x:c>
      <x:c r="L559" s="2" t="str">
        <x:v>2020-02-25</x:v>
      </x:c>
      <x:c r="M559" s="2" t="str">
        <x:v>0000019617-20-000257</x:v>
      </x:c>
      <x:c r="N559" s="2" t="str">
        <x:v>https://www.sec.gov/Archives/edgar/data/19617/000001961720000257/corp10k2019.htm</x:v>
      </x:c>
      <x:c r="O559" s="2" t="str">
        <x:v>data/raw/filings/JPM_0000019617-20-000257_corp10k2019.htm</x:v>
      </x:c>
      <x:c r="P559" s="2" t="str">
        <x:v>d37403522e6415-wk-Fact-75D7B4ABF34B5132AC5CFC1FE5E15EEF</x:v>
      </x:c>
      <x:c r="Q559" s="2" t="str"/>
      <x:c r="R559" s="2" t="str">
        <x:v>Latest eligible comparative presentation at the information cutoff.</x:v>
      </x:c>
      <x:c r="T559" s="12"/>
      <x:c r="U559" s="12"/>
    </x:row>
    <x:row r="560" ht="24" customHeight="1">
      <x:c r="C560" s="2" t="str">
        <x:v>JPM</x:v>
      </x:c>
      <x:c r="D560" s="2" t="str">
        <x:v>FY2017</x:v>
      </x:c>
      <x:c r="E560" s="2" t="str">
        <x:v>revenue_reported</x:v>
      </x:c>
      <x:c r="F560" s="11" t="n">
        <x:v>100705</x:v>
      </x:c>
      <x:c r="G560" s="2" t="str">
        <x:v>USD</x:v>
      </x:c>
      <x:c r="H560" s="2" t="str">
        <x:v>2017-01-01</x:v>
      </x:c>
      <x:c r="I560" s="2" t="str">
        <x:v>2017-12-31</x:v>
      </x:c>
      <x:c r="J560" s="2" t="str">
        <x:v>Revenues, Net of Interest Expense</x:v>
      </x:c>
      <x:c r="K560" s="2" t="str">
        <x:v>us-gaap:RevenuesNetOfInterestExpense</x:v>
      </x:c>
      <x:c r="L560" s="2" t="str">
        <x:v>2020-02-25</x:v>
      </x:c>
      <x:c r="M560" s="2" t="str">
        <x:v>0000019617-20-000257</x:v>
      </x:c>
      <x:c r="N560" s="2" t="str">
        <x:v>https://www.sec.gov/Archives/edgar/data/19617/000001961720000257/corp10k2019.htm</x:v>
      </x:c>
      <x:c r="O560" s="2" t="str">
        <x:v>data/raw/filings/JPM_0000019617-20-000257_corp10k2019.htm</x:v>
      </x:c>
      <x:c r="P560" s="2" t="str">
        <x:v>d37403522e6725-wk-Fact-E88EBF61515B505DB7FA4A2D632A51F8</x:v>
      </x:c>
      <x:c r="Q560" s="2" t="str"/>
      <x:c r="R560" s="2" t="str">
        <x:v>Latest eligible comparative presentation at the information cutoff.</x:v>
      </x:c>
      <x:c r="T560" s="12"/>
      <x:c r="U560" s="12"/>
    </x:row>
    <x:row r="561" ht="24" customHeight="1">
      <x:c r="C561" s="2" t="str">
        <x:v>JPM</x:v>
      </x:c>
      <x:c r="D561" s="2" t="str">
        <x:v>FY2017</x:v>
      </x:c>
      <x:c r="E561" s="2" t="str">
        <x:v>opex</x:v>
      </x:c>
      <x:c r="F561" s="11" t="n">
        <x:v>59515</x:v>
      </x:c>
      <x:c r="G561" s="2" t="str">
        <x:v>USD</x:v>
      </x:c>
      <x:c r="H561" s="2" t="str">
        <x:v>2017-01-01</x:v>
      </x:c>
      <x:c r="I561" s="2" t="str">
        <x:v>2017-12-31</x:v>
      </x:c>
      <x:c r="J561" s="2" t="str">
        <x:v>Noninterest Expense</x:v>
      </x:c>
      <x:c r="K561" s="2" t="str">
        <x:v>us-gaap:NoninterestExpense</x:v>
      </x:c>
      <x:c r="L561" s="2" t="str">
        <x:v>2020-02-25</x:v>
      </x:c>
      <x:c r="M561" s="2" t="str">
        <x:v>0000019617-20-000257</x:v>
      </x:c>
      <x:c r="N561" s="2" t="str">
        <x:v>https://www.sec.gov/Archives/edgar/data/19617/000001961720000257/corp10k2019.htm</x:v>
      </x:c>
      <x:c r="O561" s="2" t="str">
        <x:v>data/raw/filings/JPM_0000019617-20-000257_corp10k2019.htm</x:v>
      </x:c>
      <x:c r="P561" s="2" t="str">
        <x:v>d37403522e7035-wk-Fact-6BC31CA91E145C34B3B8CB39CBD06190</x:v>
      </x:c>
      <x:c r="Q561" s="2" t="str"/>
      <x:c r="R561" s="2" t="str">
        <x:v>Latest eligible comparative presentation at the information cutoff.</x:v>
      </x:c>
      <x:c r="T561" s="12"/>
      <x:c r="U561" s="12"/>
    </x:row>
    <x:row r="562" ht="24" customHeight="1">
      <x:c r="C562" s="2" t="str">
        <x:v>JPM</x:v>
      </x:c>
      <x:c r="D562" s="2" t="str">
        <x:v>FY2017</x:v>
      </x:c>
      <x:c r="E562" s="2" t="str">
        <x:v>provision</x:v>
      </x:c>
      <x:c r="F562" s="11" t="n">
        <x:v>5290</x:v>
      </x:c>
      <x:c r="G562" s="2" t="str">
        <x:v>USD</x:v>
      </x:c>
      <x:c r="H562" s="2" t="str">
        <x:v>2017-01-01</x:v>
      </x:c>
      <x:c r="I562" s="2" t="str">
        <x:v>2017-12-31</x:v>
      </x:c>
      <x:c r="J562" s="2" t="str">
        <x:v>Provision for Loan, Lease, and Other Losses</x:v>
      </x:c>
      <x:c r="K562" s="2" t="str">
        <x:v>us-gaap:ProvisionForLoanLeaseAndOtherLosses</x:v>
      </x:c>
      <x:c r="L562" s="2" t="str">
        <x:v>2020-02-25</x:v>
      </x:c>
      <x:c r="M562" s="2" t="str">
        <x:v>0000019617-20-000257</x:v>
      </x:c>
      <x:c r="N562" s="2" t="str">
        <x:v>https://www.sec.gov/Archives/edgar/data/19617/000001961720000257/corp10k2019.htm</x:v>
      </x:c>
      <x:c r="O562" s="2" t="str">
        <x:v>data/raw/filings/JPM_0000019617-20-000257_corp10k2019.htm</x:v>
      </x:c>
      <x:c r="P562" s="2" t="str">
        <x:v>d37403522e6881-wk-Fact-ED885DB7AADD573BBBABA9FA21A4E021</x:v>
      </x:c>
      <x:c r="Q562" s="2" t="str"/>
      <x:c r="R562" s="2" t="str">
        <x:v>Latest eligible comparative presentation at the information cutoff.</x:v>
      </x:c>
      <x:c r="T562" s="12"/>
      <x:c r="U562" s="12"/>
    </x:row>
    <x:row r="563" ht="24" customHeight="1">
      <x:c r="C563" s="2" t="str">
        <x:v>JPM</x:v>
      </x:c>
      <x:c r="D563" s="2" t="str">
        <x:v>FY2017</x:v>
      </x:c>
      <x:c r="E563" s="2" t="str">
        <x:v>pretax</x:v>
      </x:c>
      <x:c r="F563" s="11" t="n">
        <x:v>35900</x:v>
      </x:c>
      <x:c r="G563" s="2" t="str">
        <x:v>USD</x:v>
      </x:c>
      <x:c r="H563" s="2" t="str">
        <x:v>2017-01-01</x:v>
      </x:c>
      <x:c r="I563" s="2" t="str">
        <x:v>2017-12-31</x:v>
      </x:c>
      <x:c r="J563" s="2" t="str">
        <x:v>Income (Loss) from Continuing Operations before Income Taxes, Noncontrolling Interest</x:v>
      </x:c>
      <x:c r="K563" s="2" t="str">
        <x:v>us-gaap:IncomeLossFromContinuingOperationsBeforeIncomeTaxesExtraordinaryItemsNoncontrollingInterest</x:v>
      </x:c>
      <x:c r="L563" s="2" t="str">
        <x:v>2020-02-25</x:v>
      </x:c>
      <x:c r="M563" s="2" t="str">
        <x:v>0000019617-20-000257</x:v>
      </x:c>
      <x:c r="N563" s="2" t="str">
        <x:v>https://www.sec.gov/Archives/edgar/data/19617/000001961720000257/corp10k2019.htm</x:v>
      </x:c>
      <x:c r="O563" s="2" t="str">
        <x:v>data/raw/filings/JPM_0000019617-20-000257_corp10k2019.htm</x:v>
      </x:c>
      <x:c r="P563" s="2" t="str">
        <x:v>d37403522e7196-wk-Fact-AC7491B9D9FA57F0B03C057DAD87CA90</x:v>
      </x:c>
      <x:c r="Q563" s="2" t="str"/>
      <x:c r="R563" s="2" t="str">
        <x:v>Latest eligible comparative presentation at the information cutoff.</x:v>
      </x:c>
      <x:c r="T563" s="12"/>
      <x:c r="U563" s="12"/>
    </x:row>
    <x:row r="564" ht="24" customHeight="1">
      <x:c r="C564" s="2" t="str">
        <x:v>JPM</x:v>
      </x:c>
      <x:c r="D564" s="2" t="str">
        <x:v>FY2017</x:v>
      </x:c>
      <x:c r="E564" s="2" t="str">
        <x:v>tax</x:v>
      </x:c>
      <x:c r="F564" s="11" t="n">
        <x:v>11459</x:v>
      </x:c>
      <x:c r="G564" s="2" t="str">
        <x:v>USD</x:v>
      </x:c>
      <x:c r="H564" s="2" t="str">
        <x:v>2017-01-01</x:v>
      </x:c>
      <x:c r="I564" s="2" t="str">
        <x:v>2017-12-31</x:v>
      </x:c>
      <x:c r="J564" s="2" t="str">
        <x:v>Income Tax Expense (Benefit)</x:v>
      </x:c>
      <x:c r="K564" s="2" t="str">
        <x:v>us-gaap:IncomeTaxExpenseBenefit</x:v>
      </x:c>
      <x:c r="L564" s="2" t="str">
        <x:v>2020-02-25</x:v>
      </x:c>
      <x:c r="M564" s="2" t="str">
        <x:v>0000019617-20-000257</x:v>
      </x:c>
      <x:c r="N564" s="2" t="str">
        <x:v>https://www.sec.gov/Archives/edgar/data/19617/000001961720000257/corp10k2019.htm</x:v>
      </x:c>
      <x:c r="O564" s="2" t="str">
        <x:v>data/raw/filings/JPM_0000019617-20-000257_corp10k2019.htm</x:v>
      </x:c>
      <x:c r="P564" s="2" t="str">
        <x:v>d37403522e7354-wk-Fact-4EF714DE51985708B7ABED3BF3BAB469</x:v>
      </x:c>
      <x:c r="Q564" s="2" t="str"/>
      <x:c r="R564" s="2" t="str">
        <x:v>Latest eligible comparative presentation at the information cutoff.</x:v>
      </x:c>
      <x:c r="T564" s="12"/>
      <x:c r="U564" s="12"/>
    </x:row>
    <x:row r="565" ht="24" customHeight="1">
      <x:c r="C565" s="2" t="str">
        <x:v>JPM</x:v>
      </x:c>
      <x:c r="D565" s="2" t="str">
        <x:v>FY2017</x:v>
      </x:c>
      <x:c r="E565" s="2" t="str">
        <x:v>net_income</x:v>
      </x:c>
      <x:c r="F565" s="11" t="n">
        <x:v>24441</x:v>
      </x:c>
      <x:c r="G565" s="2" t="str">
        <x:v>USD</x:v>
      </x:c>
      <x:c r="H565" s="2" t="str">
        <x:v>2017-01-01</x:v>
      </x:c>
      <x:c r="I565" s="2" t="str">
        <x:v>2017-12-31</x:v>
      </x:c>
      <x:c r="J565" s="2" t="str">
        <x:v>Net Income (Loss) Attributable to Parent</x:v>
      </x:c>
      <x:c r="K565" s="2" t="str">
        <x:v>us-gaap:NetIncomeLoss</x:v>
      </x:c>
      <x:c r="L565" s="2" t="str">
        <x:v>2020-02-25</x:v>
      </x:c>
      <x:c r="M565" s="2" t="str">
        <x:v>0000019617-20-000257</x:v>
      </x:c>
      <x:c r="N565" s="2" t="str">
        <x:v>https://www.sec.gov/Archives/edgar/data/19617/000001961720000257/corp10k2019.htm</x:v>
      </x:c>
      <x:c r="O565" s="2" t="str">
        <x:v>data/raw/filings/JPM_0000019617-20-000257_corp10k2019.htm</x:v>
      </x:c>
      <x:c r="P565" s="2" t="str">
        <x:v>d37403522e7515-wk-Fact-E859E67D556357F8A674CAD00ADB8818</x:v>
      </x:c>
      <x:c r="Q565" s="2" t="str"/>
      <x:c r="R565" s="2" t="str">
        <x:v>Latest eligible comparative presentation at the information cutoff.</x:v>
      </x:c>
      <x:c r="T565" s="12"/>
      <x:c r="U565" s="12"/>
    </x:row>
    <x:row r="566" ht="24" customHeight="1">
      <x:c r="C566" s="2" t="str">
        <x:v>JPM</x:v>
      </x:c>
      <x:c r="D566" s="2" t="str">
        <x:v>FY2017</x:v>
      </x:c>
      <x:c r="E566" s="2" t="str">
        <x:v>common_income</x:v>
      </x:c>
      <x:c r="F566" s="11" t="n">
        <x:v>22567</x:v>
      </x:c>
      <x:c r="G566" s="2" t="str">
        <x:v>USD</x:v>
      </x:c>
      <x:c r="H566" s="2" t="str">
        <x:v>2017-01-01</x:v>
      </x:c>
      <x:c r="I566" s="2" t="str">
        <x:v>2017-12-31</x:v>
      </x:c>
      <x:c r="J566" s="2" t="str">
        <x:v>Net Income (Loss) Available to Common Stockholders, Basic</x:v>
      </x:c>
      <x:c r="K566" s="2" t="str">
        <x:v>us-gaap:NetIncomeLossAvailableToCommonStockholdersBasic</x:v>
      </x:c>
      <x:c r="L566" s="2" t="str">
        <x:v>2020-02-25</x:v>
      </x:c>
      <x:c r="M566" s="2" t="str">
        <x:v>0000019617-20-000257</x:v>
      </x:c>
      <x:c r="N566" s="2" t="str">
        <x:v>https://www.sec.gov/Archives/edgar/data/19617/000001961720000257/corp10k2019.htm</x:v>
      </x:c>
      <x:c r="O566" s="2" t="str">
        <x:v>data/raw/filings/JPM_0000019617-20-000257_corp10k2019.htm</x:v>
      </x:c>
      <x:c r="P566" s="2" t="str">
        <x:v>d37332835e3210-wk-Fact-EFD25EDDE5865461AB6BB90E54B19F7A</x:v>
      </x:c>
      <x:c r="Q566" s="2" t="str"/>
      <x:c r="R566" s="2" t="str">
        <x:v>Latest eligible comparative presentation at the information cutoff.</x:v>
      </x:c>
      <x:c r="T566" s="12"/>
      <x:c r="U566" s="12"/>
    </x:row>
    <x:row r="567" ht="24" customHeight="1">
      <x:c r="C567" s="2" t="str">
        <x:v>JPM</x:v>
      </x:c>
      <x:c r="D567" s="2" t="str">
        <x:v>FY2017</x:v>
      </x:c>
      <x:c r="E567" s="2" t="str">
        <x:v>preferred_div</x:v>
      </x:c>
      <x:c r="F567" s="11" t="n">
        <x:v>1663</x:v>
      </x:c>
      <x:c r="G567" s="2" t="str">
        <x:v>USD</x:v>
      </x:c>
      <x:c r="H567" s="2" t="str">
        <x:v>2017-01-01</x:v>
      </x:c>
      <x:c r="I567" s="2" t="str">
        <x:v>2017-12-31</x:v>
      </x:c>
      <x:c r="J567" s="2" t="str">
        <x:v>Dividends, Preferred Stock</x:v>
      </x:c>
      <x:c r="K567" s="2" t="str">
        <x:v>us-gaap:DividendsPreferredStock</x:v>
      </x:c>
      <x:c r="L567" s="2" t="str">
        <x:v>2020-02-25</x:v>
      </x:c>
      <x:c r="M567" s="2" t="str">
        <x:v>0000019617-20-000257</x:v>
      </x:c>
      <x:c r="N567" s="2" t="str">
        <x:v>https://www.sec.gov/Archives/edgar/data/19617/000001961720000257/corp10k2019.htm</x:v>
      </x:c>
      <x:c r="O567" s="2" t="str">
        <x:v>data/raw/filings/JPM_0000019617-20-000257_corp10k2019.htm</x:v>
      </x:c>
      <x:c r="P567" s="2" t="str">
        <x:v>d37332835e2763-wk-Fact-CA0694F9193E5F3C9964C57E43B73FB5</x:v>
      </x:c>
      <x:c r="Q567" s="2" t="str"/>
      <x:c r="R567" s="2" t="str">
        <x:v>Latest eligible comparative presentation at the information cutoff.</x:v>
      </x:c>
      <x:c r="T567" s="12"/>
      <x:c r="U567" s="12"/>
    </x:row>
    <x:row r="568" ht="24" customHeight="1">
      <x:c r="C568" s="2" t="str">
        <x:v>JPM</x:v>
      </x:c>
      <x:c r="D568" s="2" t="str">
        <x:v>FY2017</x:v>
      </x:c>
      <x:c r="E568" s="2" t="str">
        <x:v>eps</x:v>
      </x:c>
      <x:c r="F568" s="11" t="n">
        <x:v>6.31</x:v>
      </x:c>
      <x:c r="G568" s="2" t="str">
        <x:v>USD/shares</x:v>
      </x:c>
      <x:c r="H568" s="2" t="str">
        <x:v>2017-01-01</x:v>
      </x:c>
      <x:c r="I568" s="2" t="str">
        <x:v>2017-12-31</x:v>
      </x:c>
      <x:c r="J568" s="2" t="str">
        <x:v>Earnings Per Share, Diluted</x:v>
      </x:c>
      <x:c r="K568" s="2" t="str">
        <x:v>us-gaap:EarningsPerShareDiluted</x:v>
      </x:c>
      <x:c r="L568" s="2" t="str">
        <x:v>2020-02-25</x:v>
      </x:c>
      <x:c r="M568" s="2" t="str">
        <x:v>0000019617-20-000257</x:v>
      </x:c>
      <x:c r="N568" s="2" t="str">
        <x:v>https://www.sec.gov/Archives/edgar/data/19617/000001961720000257/corp10k2019.htm</x:v>
      </x:c>
      <x:c r="O568" s="2" t="str">
        <x:v>data/raw/filings/JPM_0000019617-20-000257_corp10k2019.htm</x:v>
      </x:c>
      <x:c r="P568" s="2" t="str">
        <x:v>d37332835e3453-wk-Fact-08817E546E5855CA9084D3FB39C1A752</x:v>
      </x:c>
      <x:c r="Q568" s="2" t="str"/>
      <x:c r="R568" s="2" t="str">
        <x:v>Latest eligible comparative presentation at the information cutoff.</x:v>
      </x:c>
      <x:c r="T568" s="12"/>
      <x:c r="U568" s="12"/>
    </x:row>
    <x:row r="569" ht="24" customHeight="1">
      <x:c r="C569" s="2" t="str">
        <x:v>JPM</x:v>
      </x:c>
      <x:c r="D569" s="2" t="str">
        <x:v>FY2017</x:v>
      </x:c>
      <x:c r="E569" s="2" t="str">
        <x:v>shares_diluted</x:v>
      </x:c>
      <x:c r="F569" s="11" t="n">
        <x:v>3576.8</x:v>
      </x:c>
      <x:c r="G569" s="2" t="str">
        <x:v>shares</x:v>
      </x:c>
      <x:c r="H569" s="2" t="str">
        <x:v>2017-01-01</x:v>
      </x:c>
      <x:c r="I569" s="2" t="str">
        <x:v>2017-12-31</x:v>
      </x:c>
      <x:c r="J569" s="2" t="str">
        <x:v>Weighted Average Number of Shares Outstanding, Diluted</x:v>
      </x:c>
      <x:c r="K569" s="2" t="str">
        <x:v>us-gaap:WeightedAverageNumberOfDilutedSharesOutstanding</x:v>
      </x:c>
      <x:c r="L569" s="2" t="str">
        <x:v>2020-02-25</x:v>
      </x:c>
      <x:c r="M569" s="2" t="str">
        <x:v>0000019617-20-000257</x:v>
      </x:c>
      <x:c r="N569" s="2" t="str">
        <x:v>https://www.sec.gov/Archives/edgar/data/19617/000001961720000257/corp10k2019.htm</x:v>
      </x:c>
      <x:c r="O569" s="2" t="str">
        <x:v>data/raw/filings/JPM_0000019617-20-000257_corp10k2019.htm</x:v>
      </x:c>
      <x:c r="P569" s="2" t="str">
        <x:v>d37332835e3400-wk-Fact-CBE6FEAAE8FC57A8A3ECEA7F7564F28E</x:v>
      </x:c>
      <x:c r="Q569" s="2" t="str"/>
      <x:c r="R569" s="2" t="str">
        <x:v>Latest eligible comparative presentation at the information cutoff.</x:v>
      </x:c>
      <x:c r="T569" s="12"/>
      <x:c r="U569" s="12"/>
    </x:row>
    <x:row r="570" ht="24" customHeight="1">
      <x:c r="C570" s="2" t="str">
        <x:v>JPM</x:v>
      </x:c>
      <x:c r="D570" s="2" t="str">
        <x:v>FY2017</x:v>
      </x:c>
      <x:c r="E570" s="2" t="str">
        <x:v>dps</x:v>
      </x:c>
      <x:c r="F570" s="11" t="n">
        <x:v>2.12</x:v>
      </x:c>
      <x:c r="G570" s="2" t="str">
        <x:v>USD/shares</x:v>
      </x:c>
      <x:c r="H570" s="2" t="str">
        <x:v>2017-01-01</x:v>
      </x:c>
      <x:c r="I570" s="2" t="str">
        <x:v>2017-12-31</x:v>
      </x:c>
      <x:c r="J570" s="2" t="str">
        <x:v>Common Stock, Dividends, Per Share, Declared</x:v>
      </x:c>
      <x:c r="K570" s="2" t="str">
        <x:v>us-gaap:CommonStockDividendsPerShareDeclared</x:v>
      </x:c>
      <x:c r="L570" s="2" t="str">
        <x:v>2020-02-25</x:v>
      </x:c>
      <x:c r="M570" s="2" t="str">
        <x:v>0000019617-20-000257</x:v>
      </x:c>
      <x:c r="N570" s="2" t="str">
        <x:v>https://www.sec.gov/Archives/edgar/data/19617/000001961720000257/corp10k2019.htm</x:v>
      </x:c>
      <x:c r="O570" s="2" t="str">
        <x:v>data/raw/filings/JPM_0000019617-20-000257_corp10k2019.htm</x:v>
      </x:c>
      <x:c r="P570" s="2" t="str">
        <x:v>Fact-2B3034AA4E495CD4A42C18AABB3AE469-wk-Fact-2B3034AA4E495CD4A42C18AABB3AE469</x:v>
      </x:c>
      <x:c r="Q570" s="2" t="str"/>
      <x:c r="R570" s="2" t="str">
        <x:v>Latest eligible comparative presentation at the information cutoff.</x:v>
      </x:c>
      <x:c r="T570" s="12"/>
      <x:c r="U570" s="12"/>
    </x:row>
    <x:row r="571" ht="24" customHeight="1">
      <x:c r="C571" s="2" t="str">
        <x:v>JPM</x:v>
      </x:c>
      <x:c r="D571" s="2" t="str">
        <x:v>FY2017</x:v>
      </x:c>
      <x:c r="E571" s="2" t="str">
        <x:v>dividends</x:v>
      </x:c>
      <x:c r="F571" s="11" t="n">
        <x:v>8993</x:v>
      </x:c>
      <x:c r="G571" s="2" t="str">
        <x:v>USD</x:v>
      </x:c>
      <x:c r="H571" s="2" t="str">
        <x:v>2017-01-01</x:v>
      </x:c>
      <x:c r="I571" s="2" t="str">
        <x:v>2017-12-31</x:v>
      </x:c>
      <x:c r="J571" s="2" t="str">
        <x:v>Payments of Dividends</x:v>
      </x:c>
      <x:c r="K571" s="2" t="str">
        <x:v>us-gaap:PaymentsOfDividends</x:v>
      </x:c>
      <x:c r="L571" s="2" t="str">
        <x:v>2020-02-25</x:v>
      </x:c>
      <x:c r="M571" s="2" t="str">
        <x:v>0000019617-20-000257</x:v>
      </x:c>
      <x:c r="N571" s="2" t="str">
        <x:v>https://www.sec.gov/Archives/edgar/data/19617/000001961720000257/corp10k2019.htm</x:v>
      </x:c>
      <x:c r="O571" s="2" t="str">
        <x:v>data/raw/filings/JPM_0000019617-20-000257_corp10k2019.htm</x:v>
      </x:c>
      <x:c r="P571" s="2" t="str">
        <x:v>d37138119e5217-wk-Fact-9E92C40BD14851BB9073BD888D84374D</x:v>
      </x:c>
      <x:c r="Q571" s="2" t="str"/>
      <x:c r="R571" s="2" t="str">
        <x:v>Latest eligible comparative presentation at the information cutoff.</x:v>
      </x:c>
      <x:c r="T571" s="12"/>
      <x:c r="U571" s="12"/>
    </x:row>
    <x:row r="572" ht="24" customHeight="1">
      <x:c r="C572" s="2" t="str">
        <x:v>JPM</x:v>
      </x:c>
      <x:c r="D572" s="2" t="str">
        <x:v>FY2017</x:v>
      </x:c>
      <x:c r="E572" s="2" t="str">
        <x:v>buybacks</x:v>
      </x:c>
      <x:c r="F572" s="11" t="n">
        <x:v>15410</x:v>
      </x:c>
      <x:c r="G572" s="2" t="str">
        <x:v>USD</x:v>
      </x:c>
      <x:c r="H572" s="2" t="str">
        <x:v>2017-01-01</x:v>
      </x:c>
      <x:c r="I572" s="2" t="str">
        <x:v>2017-12-31</x:v>
      </x:c>
      <x:c r="J572" s="2" t="str">
        <x:v>Payments for Repurchase of Common Stock</x:v>
      </x:c>
      <x:c r="K572" s="2" t="str">
        <x:v>us-gaap:PaymentsForRepurchaseOfCommonStock</x:v>
      </x:c>
      <x:c r="L572" s="2" t="str">
        <x:v>2020-02-25</x:v>
      </x:c>
      <x:c r="M572" s="2" t="str">
        <x:v>0000019617-20-000257</x:v>
      </x:c>
      <x:c r="N572" s="2" t="str">
        <x:v>https://www.sec.gov/Archives/edgar/data/19617/000001961720000257/corp10k2019.htm</x:v>
      </x:c>
      <x:c r="O572" s="2" t="str">
        <x:v>data/raw/filings/JPM_0000019617-20-000257_corp10k2019.htm</x:v>
      </x:c>
      <x:c r="P572" s="2" t="str">
        <x:v>d37138119e5154-wk-Fact-E417711E576C5CE8969890450E78FC08</x:v>
      </x:c>
      <x:c r="Q572" s="2" t="str"/>
      <x:c r="R572" s="2" t="str">
        <x:v>Latest eligible comparative presentation at the information cutoff.</x:v>
      </x:c>
      <x:c r="T572" s="12"/>
      <x:c r="U572" s="12"/>
    </x:row>
    <x:row r="573" ht="24" customHeight="1">
      <x:c r="C573" s="2" t="str">
        <x:v>JPM</x:v>
      </x:c>
      <x:c r="D573" s="2" t="str">
        <x:v>FY2017</x:v>
      </x:c>
      <x:c r="E573" s="2" t="str">
        <x:v>chargeoffs</x:v>
      </x:c>
      <x:c r="F573" s="11" t="str">
        <x:v>n.a.</x:v>
      </x:c>
      <x:c r="G573" s="2" t="str">
        <x:v>USDm</x:v>
      </x:c>
      <x:c r="H573" s="2" t="str">
        <x:v>2017-01-01</x:v>
      </x:c>
      <x:c r="I573" s="2" t="str">
        <x:v>2017-12-31</x:v>
      </x:c>
      <x:c r="J573" s="2" t="str">
        <x:v>Gross loan charge-offs</x:v>
      </x:c>
      <x:c r="K573" s="2" t="str"/>
      <x:c r="L573" s="2" t="str"/>
      <x:c r="M573" s="2" t="str"/>
      <x:c r="N573" s="2" t="str"/>
      <x:c r="O573" s="2" t="str"/>
      <x:c r="P573" s="2" t="str"/>
      <x:c r="Q573" s="2" t="str"/>
      <x:c r="R573" s="2" t="str">
        <x:v>Not reported / unavailable</x:v>
      </x:c>
      <x:c r="T573" s="12"/>
      <x:c r="U573" s="12"/>
    </x:row>
    <x:row r="574" ht="24" customHeight="1">
      <x:c r="C574" s="2" t="str">
        <x:v>JPM</x:v>
      </x:c>
      <x:c r="D574" s="2" t="str">
        <x:v>FY2017</x:v>
      </x:c>
      <x:c r="E574" s="2" t="str">
        <x:v>recoveries</x:v>
      </x:c>
      <x:c r="F574" s="11" t="str">
        <x:v>n.a.</x:v>
      </x:c>
      <x:c r="G574" s="2" t="str">
        <x:v>USDm</x:v>
      </x:c>
      <x:c r="H574" s="2" t="str">
        <x:v>2017-01-01</x:v>
      </x:c>
      <x:c r="I574" s="2" t="str">
        <x:v>2017-12-31</x:v>
      </x:c>
      <x:c r="J574" s="2" t="str">
        <x:v>Loan recoveries</x:v>
      </x:c>
      <x:c r="K574" s="2" t="str"/>
      <x:c r="L574" s="2" t="str"/>
      <x:c r="M574" s="2" t="str"/>
      <x:c r="N574" s="2" t="str"/>
      <x:c r="O574" s="2" t="str"/>
      <x:c r="P574" s="2" t="str"/>
      <x:c r="Q574" s="2" t="str"/>
      <x:c r="R574" s="2" t="str">
        <x:v>Not reported / unavailable</x:v>
      </x:c>
      <x:c r="T574" s="12"/>
      <x:c r="U574" s="12"/>
    </x:row>
    <x:row r="575" ht="24" customHeight="1">
      <x:c r="C575" s="2" t="str">
        <x:v>JPM</x:v>
      </x:c>
      <x:c r="D575" s="2" t="str">
        <x:v>FY2017</x:v>
      </x:c>
      <x:c r="E575" s="2" t="str">
        <x:v>rwa</x:v>
      </x:c>
      <x:c r="F575" s="11" t="str">
        <x:v>n.a.</x:v>
      </x:c>
      <x:c r="G575" s="2" t="str">
        <x:v>USDm</x:v>
      </x:c>
      <x:c r="H575" s="2" t="str">
        <x:v>2017-01-01</x:v>
      </x:c>
      <x:c r="I575" s="2" t="str">
        <x:v>2017-12-31</x:v>
      </x:c>
      <x:c r="J575" s="2" t="str">
        <x:v>Risk-weighted assets</x:v>
      </x:c>
      <x:c r="K575" s="2" t="str"/>
      <x:c r="L575" s="2" t="str"/>
      <x:c r="M575" s="2" t="str"/>
      <x:c r="N575" s="2" t="str"/>
      <x:c r="O575" s="2" t="str"/>
      <x:c r="P575" s="2" t="str"/>
      <x:c r="Q575" s="2" t="str"/>
      <x:c r="R575" s="2" t="str">
        <x:v>Not reported / unavailable</x:v>
      </x:c>
      <x:c r="T575" s="12"/>
      <x:c r="U575" s="12"/>
    </x:row>
    <x:row r="576" ht="24" customHeight="1">
      <x:c r="C576" s="2" t="str">
        <x:v>JPM</x:v>
      </x:c>
      <x:c r="D576" s="2" t="str">
        <x:v>FY2017</x:v>
      </x:c>
      <x:c r="E576" s="2" t="str">
        <x:v>cet1_reported</x:v>
      </x:c>
      <x:c r="F576" s="11" t="str">
        <x:v>n.a.</x:v>
      </x:c>
      <x:c r="G576" s="2" t="str">
        <x:v>%</x:v>
      </x:c>
      <x:c r="H576" s="2" t="str">
        <x:v>2017-01-01</x:v>
      </x:c>
      <x:c r="I576" s="2" t="str">
        <x:v>2017-12-31</x:v>
      </x:c>
      <x:c r="J576" s="2" t="str">
        <x:v>Actual standardized CET1 ratio</x:v>
      </x:c>
      <x:c r="K576" s="2" t="str"/>
      <x:c r="L576" s="2" t="str"/>
      <x:c r="M576" s="2" t="str"/>
      <x:c r="N576" s="2" t="str"/>
      <x:c r="O576" s="2" t="str"/>
      <x:c r="P576" s="2" t="str"/>
      <x:c r="Q576" s="2" t="str"/>
      <x:c r="R576" s="2" t="str">
        <x:v>Not reported / unavailable</x:v>
      </x:c>
      <x:c r="T576" s="12"/>
      <x:c r="U576" s="12"/>
    </x:row>
    <x:row r="577" ht="24" customHeight="1">
      <x:c r="C577" s="2" t="str">
        <x:v>JPM</x:v>
      </x:c>
      <x:c r="D577" s="2" t="str">
        <x:v>FY2017</x:v>
      </x:c>
      <x:c r="E577" s="2" t="str">
        <x:v>nim_reported</x:v>
      </x:c>
      <x:c r="F577" s="11" t="str">
        <x:v>n.a.</x:v>
      </x:c>
      <x:c r="G577" s="2" t="str">
        <x:v>%</x:v>
      </x:c>
      <x:c r="H577" s="2" t="str">
        <x:v>2017-01-01</x:v>
      </x:c>
      <x:c r="I577" s="2" t="str">
        <x:v>2017-12-31</x:v>
      </x:c>
      <x:c r="J577" s="2" t="str">
        <x:v>Issuer reported net interest margin</x:v>
      </x:c>
      <x:c r="K577" s="2" t="str"/>
      <x:c r="L577" s="2" t="str"/>
      <x:c r="M577" s="2" t="str"/>
      <x:c r="N577" s="2" t="str"/>
      <x:c r="O577" s="2" t="str"/>
      <x:c r="P577" s="2" t="str"/>
      <x:c r="Q577" s="2" t="str"/>
      <x:c r="R577" s="2" t="str">
        <x:v>Not reported / unavailable</x:v>
      </x:c>
      <x:c r="T577" s="12"/>
      <x:c r="U577" s="12"/>
    </x:row>
    <x:row r="578" ht="24" customHeight="1">
      <x:c r="C578" s="2" t="str">
        <x:v>JPM</x:v>
      </x:c>
      <x:c r="D578" s="2" t="str">
        <x:v>FY2017</x:v>
      </x:c>
      <x:c r="E578" s="2" t="str">
        <x:v>bvps_reported</x:v>
      </x:c>
      <x:c r="F578" s="11" t="n">
        <x:v>67.04</x:v>
      </x:c>
      <x:c r="G578" s="2" t="str">
        <x:v>USD/shares</x:v>
      </x:c>
      <x:c r="H578" s="2" t="str">
        <x:v>2017-01-01</x:v>
      </x:c>
      <x:c r="I578" s="2" t="str">
        <x:v>2017-12-31</x:v>
      </x:c>
      <x:c r="J578" s="2" t="str">
        <x:v>Reported common book value per share</x:v>
      </x:c>
      <x:c r="K578" s="2" t="str">
        <x:v>Manual verified issuer table row</x:v>
      </x:c>
      <x:c r="L578" s="2" t="str">
        <x:v>2018-02-27</x:v>
      </x:c>
      <x:c r="M578" s="2" t="str">
        <x:v>0000019617-18-000057</x:v>
      </x:c>
      <x:c r="N578" s="2" t="str">
        <x:v>https://www.sec.gov/Archives/edgar/data/19617/000001961718000057/corp10k2017.htm</x:v>
      </x:c>
      <x:c r="O578" s="2" t="str">
        <x:v>data/raw/filings/JPM_0000019617-18-000057_corp10k2017.htm</x:v>
      </x:c>
      <x:c r="P578" s="2" t="str"/>
      <x:c r="Q578" s="2" t="str"/>
      <x:c r="R578" s="2" t="str">
        <x:v>Verified original issuer table row; same-date end balance, excluding average and regulatory minimum tables.</x:v>
      </x:c>
      <x:c r="T578" s="12"/>
      <x:c r="U578" s="12"/>
    </x:row>
    <x:row r="579" ht="24" customHeight="1">
      <x:c r="C579" s="2" t="str">
        <x:v>JPM</x:v>
      </x:c>
      <x:c r="D579" s="2" t="str">
        <x:v>FY2017</x:v>
      </x:c>
      <x:c r="E579" s="2" t="str">
        <x:v>tbvps_reported</x:v>
      </x:c>
      <x:c r="F579" s="11" t="n">
        <x:v>53.56</x:v>
      </x:c>
      <x:c r="G579" s="2" t="str">
        <x:v>USD/shares</x:v>
      </x:c>
      <x:c r="H579" s="2" t="str">
        <x:v>2017-01-01</x:v>
      </x:c>
      <x:c r="I579" s="2" t="str">
        <x:v>2017-12-31</x:v>
      </x:c>
      <x:c r="J579" s="2" t="str">
        <x:v>Reported tangible book value per share</x:v>
      </x:c>
      <x:c r="K579" s="2" t="str">
        <x:v>Manual verified issuer table row</x:v>
      </x:c>
      <x:c r="L579" s="2" t="str">
        <x:v>2018-02-27</x:v>
      </x:c>
      <x:c r="M579" s="2" t="str">
        <x:v>0000019617-18-000057</x:v>
      </x:c>
      <x:c r="N579" s="2" t="str">
        <x:v>https://www.sec.gov/Archives/edgar/data/19617/000001961718000057/corp10k2017.htm</x:v>
      </x:c>
      <x:c r="O579" s="2" t="str">
        <x:v>data/raw/filings/JPM_0000019617-18-000057_corp10k2017.htm</x:v>
      </x:c>
      <x:c r="P579" s="2" t="str"/>
      <x:c r="Q579" s="2" t="str"/>
      <x:c r="R579" s="2" t="str">
        <x:v>Verified original issuer table row; same-date end balance, excluding average and regulatory minimum tables.</x:v>
      </x:c>
      <x:c r="T579" s="12"/>
      <x:c r="U579" s="12"/>
    </x:row>
    <x:row r="580" ht="24" customHeight="1">
      <x:c r="C580" s="2" t="str">
        <x:v>JPM</x:v>
      </x:c>
      <x:c r="D580" s="2" t="str">
        <x:v>FY2017</x:v>
      </x:c>
      <x:c r="E580" s="2" t="str">
        <x:v>tce_reported</x:v>
      </x:c>
      <x:c r="F580" s="11" t="str">
        <x:v>n.a.</x:v>
      </x:c>
      <x:c r="G580" s="2" t="str">
        <x:v>USDm</x:v>
      </x:c>
      <x:c r="H580" s="2" t="str">
        <x:v>2017-01-01</x:v>
      </x:c>
      <x:c r="I580" s="2" t="str">
        <x:v>2017-12-31</x:v>
      </x:c>
      <x:c r="J580" s="2" t="str">
        <x:v>Reported tangible common equity</x:v>
      </x:c>
      <x:c r="K580" s="2" t="str"/>
      <x:c r="L580" s="2" t="str"/>
      <x:c r="M580" s="2" t="str"/>
      <x:c r="N580" s="2" t="str"/>
      <x:c r="O580" s="2" t="str"/>
      <x:c r="P580" s="2" t="str"/>
      <x:c r="Q580" s="2" t="str"/>
      <x:c r="R580" s="2" t="str">
        <x:v>Not reported / unavailable</x:v>
      </x:c>
      <x:c r="T580" s="12"/>
      <x:c r="U580" s="12"/>
    </x:row>
    <x:row r="581" ht="24" customHeight="1">
      <x:c r="C581" s="2" t="str">
        <x:v>JPM</x:v>
      </x:c>
      <x:c r="D581" s="2" t="str">
        <x:v>FY2018</x:v>
      </x:c>
      <x:c r="E581" s="2" t="str">
        <x:v>assets</x:v>
      </x:c>
      <x:c r="F581" s="11" t="n">
        <x:v>2622532</x:v>
      </x:c>
      <x:c r="G581" s="2" t="str">
        <x:v>USD</x:v>
      </x:c>
      <x:c r="H581" s="2" t="str">
        <x:v>2018-01-01</x:v>
      </x:c>
      <x:c r="I581" s="2" t="str">
        <x:v>2018-12-31</x:v>
      </x:c>
      <x:c r="J581" s="2" t="str">
        <x:v>Assets</x:v>
      </x:c>
      <x:c r="K581" s="2" t="str">
        <x:v>us-gaap:Assets</x:v>
      </x:c>
      <x:c r="L581" s="2" t="str">
        <x:v>2021-02-23</x:v>
      </x:c>
      <x:c r="M581" s="2" t="str">
        <x:v>0000019617-21-000236</x:v>
      </x:c>
      <x:c r="N581" s="2" t="str">
        <x:v>https://www.sec.gov/Archives/edgar/data/19617/000001961721000236/jpm-20201231.htm</x:v>
      </x:c>
      <x:c r="O581" s="2" t="str">
        <x:v>data/raw/filings/JPM_0000019617-21-000236_jpm-20201231.htm</x:v>
      </x:c>
      <x:c r="P581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EyLTEzLTEtMS0w_8bcf89dd-bf5f-4d02-bc5c-b9f586b449f0</x:v>
      </x:c>
      <x:c r="Q581" s="2" t="str"/>
      <x:c r="R581" s="2" t="str">
        <x:v>Latest eligible comparative presentation at the information cutoff.</x:v>
      </x:c>
      <x:c r="T581" s="12"/>
      <x:c r="U581" s="12"/>
    </x:row>
    <x:row r="582" ht="24" customHeight="1">
      <x:c r="C582" s="2" t="str">
        <x:v>JPM</x:v>
      </x:c>
      <x:c r="D582" s="2" t="str">
        <x:v>FY2018</x:v>
      </x:c>
      <x:c r="E582" s="2" t="str">
        <x:v>liabilities</x:v>
      </x:c>
      <x:c r="F582" s="11" t="n">
        <x:v>2366017</x:v>
      </x:c>
      <x:c r="G582" s="2" t="str">
        <x:v>USD</x:v>
      </x:c>
      <x:c r="H582" s="2" t="str">
        <x:v>2018-01-01</x:v>
      </x:c>
      <x:c r="I582" s="2" t="str">
        <x:v>2018-12-31</x:v>
      </x:c>
      <x:c r="J582" s="2" t="str">
        <x:v>Liabilities</x:v>
      </x:c>
      <x:c r="K582" s="2" t="str">
        <x:v>us-gaap:Liabilities</x:v>
      </x:c>
      <x:c r="L582" s="2" t="str">
        <x:v>2020-02-25</x:v>
      </x:c>
      <x:c r="M582" s="2" t="str">
        <x:v>0000019617-20-000257</x:v>
      </x:c>
      <x:c r="N582" s="2" t="str">
        <x:v>https://www.sec.gov/Archives/edgar/data/19617/000001961720000257/corp10k2019.htm</x:v>
      </x:c>
      <x:c r="O582" s="2" t="str">
        <x:v>data/raw/filings/JPM_0000019617-20-000257_corp10k2019.htm</x:v>
      </x:c>
      <x:c r="P582" s="2" t="str">
        <x:v>d37132208e3530-wk-Fact-6EFCBCE803225F88AC2FAB5D781CCF34</x:v>
      </x:c>
      <x:c r="Q582" s="2" t="str"/>
      <x:c r="R582" s="2" t="str">
        <x:v>Latest eligible comparative presentation at the information cutoff.</x:v>
      </x:c>
      <x:c r="T582" s="12"/>
      <x:c r="U582" s="12"/>
    </x:row>
    <x:row r="583" ht="24" customHeight="1">
      <x:c r="C583" s="2" t="str">
        <x:v>JPM</x:v>
      </x:c>
      <x:c r="D583" s="2" t="str">
        <x:v>FY2018</x:v>
      </x:c>
      <x:c r="E583" s="2" t="str">
        <x:v>equity</x:v>
      </x:c>
      <x:c r="F583" s="11" t="n">
        <x:v>256515</x:v>
      </x:c>
      <x:c r="G583" s="2" t="str">
        <x:v>USD</x:v>
      </x:c>
      <x:c r="H583" s="2" t="str">
        <x:v>2018-01-01</x:v>
      </x:c>
      <x:c r="I583" s="2" t="str">
        <x:v>2018-12-31</x:v>
      </x:c>
      <x:c r="J583" s="2" t="str">
        <x:v>Stockholders' Equity Attributable to Parent</x:v>
      </x:c>
      <x:c r="K583" s="2" t="str">
        <x:v>us-gaap:StockholdersEquity</x:v>
      </x:c>
      <x:c r="L583" s="2" t="str">
        <x:v>2021-02-23</x:v>
      </x:c>
      <x:c r="M583" s="2" t="str">
        <x:v>0000019617-21-000236</x:v>
      </x:c>
      <x:c r="N583" s="2" t="str">
        <x:v>https://www.sec.gov/Archives/edgar/data/19617/000001961721000236/jpm-20201231.htm</x:v>
      </x:c>
      <x:c r="O583" s="2" t="str">
        <x:v>data/raw/filings/JPM_0000019617-21-000236_jpm-20201231.htm</x:v>
      </x:c>
      <x:c r="P583" s="2" t="str">
        <x:v>id3VybDovL2RvY3MudjEvZG9jOmQ0OTFjM2YzNDAxODQ3MDZiYmVhNzE2ZjgxOTU5YWZhL3NlYzpkNDkxYzNmMzQwMTg0NzA2YmJlYTcxNmY4MTk1OWFmYV8zMTMvZnJhZzowNmE2ZGU2NTNmZGI0NzJkYWE4MjYwYmQxYTQwYmY0Mi90YWJsZTo4M2RmZDdjM2ZmN2M0NzI0OGE1ZjlmN2VlMGQ3NTM2Zi90YWJsZXJhbmdlOjgzZGZkN2MzZmY3YzQ3MjQ4YTVmOWY3ZWUwZDc1MzZmXzM2LTYtMS0xLTA_412b0779-fc15-488a-adf3-822f9f32537b</x:v>
      </x:c>
      <x:c r="Q583" s="2" t="str"/>
      <x:c r="R583" s="2" t="str">
        <x:v>Latest eligible comparative presentation at the information cutoff.</x:v>
      </x:c>
      <x:c r="T583" s="12"/>
      <x:c r="U583" s="12"/>
    </x:row>
    <x:row r="584" ht="24" customHeight="1">
      <x:c r="C584" s="2" t="str">
        <x:v>JPM</x:v>
      </x:c>
      <x:c r="D584" s="2" t="str">
        <x:v>FY2018</x:v>
      </x:c>
      <x:c r="E584" s="2" t="str">
        <x:v>preferred</x:v>
      </x:c>
      <x:c r="F584" s="11" t="n">
        <x:v>26068</x:v>
      </x:c>
      <x:c r="G584" s="2" t="str">
        <x:v>USD</x:v>
      </x:c>
      <x:c r="H584" s="2" t="str">
        <x:v>2018-01-01</x:v>
      </x:c>
      <x:c r="I584" s="2" t="str">
        <x:v>2018-12-31</x:v>
      </x:c>
      <x:c r="J584" s="2" t="str">
        <x:v>Preferred Stock, Including Additional Paid in Capital, Net of Discount</x:v>
      </x:c>
      <x:c r="K584" s="2" t="str">
        <x:v>us-gaap:PreferredStockIncludingAdditionalPaidInCapitalNetOfDiscount</x:v>
      </x:c>
      <x:c r="L584" s="2" t="str">
        <x:v>2020-02-25</x:v>
      </x:c>
      <x:c r="M584" s="2" t="str">
        <x:v>0000019617-20-000257</x:v>
      </x:c>
      <x:c r="N584" s="2" t="str">
        <x:v>https://www.sec.gov/Archives/edgar/data/19617/000001961720000257/corp10k2019.htm</x:v>
      </x:c>
      <x:c r="O584" s="2" t="str">
        <x:v>data/raw/filings/JPM_0000019617-20-000257_corp10k2019.htm</x:v>
      </x:c>
      <x:c r="P584" s="2" t="str">
        <x:v>d37335830e5339-wk-Fact-ACE674D1CD485D0C8CFFF119019D9EA5</x:v>
      </x:c>
      <x:c r="Q584" s="2" t="str"/>
      <x:c r="R584" s="2" t="str">
        <x:v>Latest eligible comparative presentation at the information cutoff.</x:v>
      </x:c>
      <x:c r="T584" s="12"/>
      <x:c r="U584" s="12"/>
    </x:row>
    <x:row r="585" ht="24" customHeight="1">
      <x:c r="C585" s="2" t="str">
        <x:v>JPM</x:v>
      </x:c>
      <x:c r="D585" s="2" t="str">
        <x:v>FY2018</x:v>
      </x:c>
      <x:c r="E585" s="2" t="str">
        <x:v>common_equity_reported</x:v>
      </x:c>
      <x:c r="F585" s="11" t="str">
        <x:v>n.a.</x:v>
      </x:c>
      <x:c r="G585" s="2" t="str">
        <x:v>USDm</x:v>
      </x:c>
      <x:c r="H585" s="2" t="str">
        <x:v>2018-01-01</x:v>
      </x:c>
      <x:c r="I585" s="2" t="str">
        <x:v>2018-12-31</x:v>
      </x:c>
      <x:c r="J585" s="2" t="str">
        <x:v>Reported common shareholders equity</x:v>
      </x:c>
      <x:c r="K585" s="2" t="str"/>
      <x:c r="L585" s="2" t="str"/>
      <x:c r="M585" s="2" t="str"/>
      <x:c r="N585" s="2" t="str"/>
      <x:c r="O585" s="2" t="str"/>
      <x:c r="P585" s="2" t="str"/>
      <x:c r="Q585" s="2" t="str"/>
      <x:c r="R585" s="2" t="str">
        <x:v>Not reported / unavailable</x:v>
      </x:c>
      <x:c r="T585" s="12"/>
      <x:c r="U585" s="12"/>
    </x:row>
    <x:row r="586" ht="24" customHeight="1">
      <x:c r="C586" s="2" t="str">
        <x:v>JPM</x:v>
      </x:c>
      <x:c r="D586" s="2" t="str">
        <x:v>FY2018</x:v>
      </x:c>
      <x:c r="E586" s="2" t="str">
        <x:v>goodwill</x:v>
      </x:c>
      <x:c r="F586" s="11" t="n">
        <x:v>47471</x:v>
      </x:c>
      <x:c r="G586" s="2" t="str">
        <x:v>USD</x:v>
      </x:c>
      <x:c r="H586" s="2" t="str">
        <x:v>2018-01-01</x:v>
      </x:c>
      <x:c r="I586" s="2" t="str">
        <x:v>2018-12-31</x:v>
      </x:c>
      <x:c r="J586" s="2" t="str">
        <x:v>Goodwill</x:v>
      </x:c>
      <x:c r="K586" s="2" t="str">
        <x:v>us-gaap:Goodwill</x:v>
      </x:c>
      <x:c r="L586" s="2" t="str">
        <x:v>2022-02-22</x:v>
      </x:c>
      <x:c r="M586" s="2" t="str">
        <x:v>0000019617-22-000272</x:v>
      </x:c>
      <x:c r="N586" s="2" t="str">
        <x:v>https://www.sec.gov/Archives/edgar/data/19617/000001961722000272/jpm-20211231.htm</x:v>
      </x:c>
      <x:c r="O586" s="2" t="str">
        <x:v>data/raw/filings/JPM_0000019617-22-000272_jpm-20211231.htm</x:v>
      </x:c>
      <x:c r="P586" s="2" t="str">
        <x:v>id3VybDovL2RvY3MudjEvZG9jOjM0ZDhmYzFjMDA1OTQ1ZDI5MzBmOWVhYWU5YmVjNmRkL3NlYzozNGQ4ZmMxYzAwNTk0NWQyOTMwZjllYWFlOWJlYzZkZF80NDIvZnJhZzo2NjY3YjQxZWRjZWY0MDkyOTNjOTMzNTQ3YjY3YjY4OS90YWJsZTpjNDZiNDhlYWZmMDc0MTIyYjkzMzQ3Yzg3MTNmZGYxZi90YWJsZXJhbmdlOmM0NmI0OGVhZmYwNzQxMjJiOTMzNDdjODcxM2ZkZjFmXzEtNS0xLTEtMTg5MzQ5_f98eddc5-05a5-4831-ac6d-1263bee7cc82</x:v>
      </x:c>
      <x:c r="Q586" s="2" t="str"/>
      <x:c r="R586" s="2" t="str">
        <x:v>Latest eligible comparative presentation at the information cutoff.</x:v>
      </x:c>
      <x:c r="T586" s="12"/>
      <x:c r="U586" s="12"/>
    </x:row>
    <x:row r="587" ht="24" customHeight="1">
      <x:c r="C587" s="2" t="str">
        <x:v>JPM</x:v>
      </x:c>
      <x:c r="D587" s="2" t="str">
        <x:v>FY2018</x:v>
      </x:c>
      <x:c r="E587" s="2" t="str">
        <x:v>intangibles</x:v>
      </x:c>
      <x:c r="F587" s="11" t="str">
        <x:v>n.a.</x:v>
      </x:c>
      <x:c r="G587" s="2" t="str">
        <x:v>USDm</x:v>
      </x:c>
      <x:c r="H587" s="2" t="str">
        <x:v>2018-01-01</x:v>
      </x:c>
      <x:c r="I587" s="2" t="str">
        <x:v>2018-12-31</x:v>
      </x:c>
      <x:c r="J587" s="2" t="str">
        <x:v>Other intangible assets excluding goodwill</x:v>
      </x:c>
      <x:c r="K587" s="2" t="str"/>
      <x:c r="L587" s="2" t="str"/>
      <x:c r="M587" s="2" t="str"/>
      <x:c r="N587" s="2" t="str"/>
      <x:c r="O587" s="2" t="str"/>
      <x:c r="P587" s="2" t="str"/>
      <x:c r="Q587" s="2" t="str"/>
      <x:c r="R587" s="2" t="str">
        <x:v>Not reported / unavailable</x:v>
      </x:c>
      <x:c r="T587" s="12"/>
      <x:c r="U587" s="12"/>
    </x:row>
    <x:row r="588" ht="24" customHeight="1">
      <x:c r="C588" s="2" t="str">
        <x:v>JPM</x:v>
      </x:c>
      <x:c r="D588" s="2" t="str">
        <x:v>FY2018</x:v>
      </x:c>
      <x:c r="E588" s="2" t="str">
        <x:v>intangibles_total</x:v>
      </x:c>
      <x:c r="F588" s="11" t="str">
        <x:v>n.a.</x:v>
      </x:c>
      <x:c r="G588" s="2" t="str">
        <x:v>USDm</x:v>
      </x:c>
      <x:c r="H588" s="2" t="str">
        <x:v>2018-01-01</x:v>
      </x:c>
      <x:c r="I588" s="2" t="str">
        <x:v>2018-12-31</x:v>
      </x:c>
      <x:c r="J588" s="2" t="str">
        <x:v>Reported goodwill and intangible assets combined</x:v>
      </x:c>
      <x:c r="K588" s="2" t="str"/>
      <x:c r="L588" s="2" t="str"/>
      <x:c r="M588" s="2" t="str"/>
      <x:c r="N588" s="2" t="str"/>
      <x:c r="O588" s="2" t="str"/>
      <x:c r="P588" s="2" t="str"/>
      <x:c r="Q588" s="2" t="str"/>
      <x:c r="R588" s="2" t="str">
        <x:v>Not reported / unavailable</x:v>
      </x:c>
      <x:c r="T588" s="12"/>
      <x:c r="U588" s="12"/>
    </x:row>
    <x:row r="589" ht="24" customHeight="1">
      <x:c r="C589" s="2" t="str">
        <x:v>JPM</x:v>
      </x:c>
      <x:c r="D589" s="2" t="str">
        <x:v>FY2018</x:v>
      </x:c>
      <x:c r="E589" s="2" t="str">
        <x:v>shares_end</x:v>
      </x:c>
      <x:c r="F589" s="11" t="n">
        <x:v>3275.8</x:v>
      </x:c>
      <x:c r="G589" s="2" t="str">
        <x:v>shares</x:v>
      </x:c>
      <x:c r="H589" s="2" t="str">
        <x:v>2018-01-01</x:v>
      </x:c>
      <x:c r="I589" s="2" t="str">
        <x:v>2018-12-31</x:v>
      </x:c>
      <x:c r="J589" s="2" t="str">
        <x:v>Common Stock, Shares, Outstanding</x:v>
      </x:c>
      <x:c r="K589" s="2" t="str">
        <x:v>us-gaap:CommonStockSharesOutstanding</x:v>
      </x:c>
      <x:c r="L589" s="2" t="str">
        <x:v>2021-02-23</x:v>
      </x:c>
      <x:c r="M589" s="2" t="str">
        <x:v>0000019617-21-000236</x:v>
      </x:c>
      <x:c r="N589" s="2" t="str">
        <x:v>https://www.sec.gov/Archives/edgar/data/19617/000001961721000236/jpm-20201231.htm</x:v>
      </x:c>
      <x:c r="O589" s="2" t="str">
        <x:v>data/raw/filings/JPM_0000019617-21-000236_jpm-20201231.htm</x:v>
      </x:c>
      <x:c r="P589" s="2" t="str">
        <x:v>id3VybDovL2RvY3MudjEvZG9jOmQ0OTFjM2YzNDAxODQ3MDZiYmVhNzE2ZjgxOTU5YWZhL3NlYzpkNDkxYzNmMzQwMTg0NzA2YmJlYTcxNmY4MTk1OWFmYV80NjAvZnJhZzo1M2E0NTUxYzJjMmU0YmMyYmE3ZGM1ZTViNGJjNjgxMC90YWJsZToxZGQ0ZDQ3Y2ZiMGM0OGY5ODQ3OGVjNmJjYWE5MmM3Yi90YWJsZXJhbmdlOjFkZDRkNDdjZmIwYzQ4Zjk4NDc4ZWM2YmNhYTkyYzdiXzEwLTMtMS0xLTA_dc1d523a-b35b-41d5-a7a4-ff49d512e8ac</x:v>
      </x:c>
      <x:c r="Q589" s="2" t="str"/>
      <x:c r="R589" s="2" t="str">
        <x:v>Latest eligible comparative presentation at the information cutoff.</x:v>
      </x:c>
      <x:c r="T589" s="12"/>
      <x:c r="U589" s="12"/>
    </x:row>
    <x:row r="590" ht="24" customHeight="1">
      <x:c r="C590" s="2" t="str">
        <x:v>JPM</x:v>
      </x:c>
      <x:c r="D590" s="2" t="str">
        <x:v>FY2018</x:v>
      </x:c>
      <x:c r="E590" s="2" t="str">
        <x:v>shares_issued</x:v>
      </x:c>
      <x:c r="F590" s="11" t="n">
        <x:v>4104.9</x:v>
      </x:c>
      <x:c r="G590" s="2" t="str">
        <x:v>shares</x:v>
      </x:c>
      <x:c r="H590" s="2" t="str">
        <x:v>2018-01-01</x:v>
      </x:c>
      <x:c r="I590" s="2" t="str">
        <x:v>2018-12-31</x:v>
      </x:c>
      <x:c r="J590" s="2" t="str">
        <x:v>Common Stock, Shares, Issued</x:v>
      </x:c>
      <x:c r="K590" s="2" t="str">
        <x:v>us-gaap:CommonStockSharesIssued</x:v>
      </x:c>
      <x:c r="L590" s="2" t="str">
        <x:v>2022-02-22</x:v>
      </x:c>
      <x:c r="M590" s="2" t="str">
        <x:v>0000019617-22-000272</x:v>
      </x:c>
      <x:c r="N590" s="2" t="str">
        <x:v>https://www.sec.gov/Archives/edgar/data/19617/000001961722000272/jpm-20211231.htm</x:v>
      </x:c>
      <x:c r="O590" s="2" t="str">
        <x:v>data/raw/filings/JPM_0000019617-22-000272_jpm-20211231.htm</x:v>
      </x:c>
      <x:c r="P590" s="2" t="str">
        <x:v>id3VybDovL2RvY3MudjEvZG9jOjM0ZDhmYzFjMDA1OTQ1ZDI5MzBmOWVhYWU5YmVjNmRkL3NlYzozNGQ4ZmMxYzAwNTk0NWQyOTMwZjllYWFlOWJlYzZkZF80NjkvZnJhZzo2NzBkOTc0Nzc2NTc0NjZlOWYwZDI4YWVjZDNkMTJiYS90YWJsZTo3MDg4ODUxYzZlNjY0MDMwODU3NzhlZGM1NWRmZWVmMy90YWJsZXJhbmdlOjcwODg4NTFjNmU2NjQwMzA4NTc3OGVkYzU1ZGZlZWYzXzEtMy0xLTEtMTg5MzQ5_8053092d-4d01-47ee-bee0-6c37b974158e</x:v>
      </x:c>
      <x:c r="Q590" s="2" t="str"/>
      <x:c r="R590" s="2" t="str">
        <x:v>Latest eligible comparative presentation at the information cutoff.</x:v>
      </x:c>
      <x:c r="T590" s="12"/>
      <x:c r="U590" s="12"/>
    </x:row>
    <x:row r="591" ht="24" customHeight="1">
      <x:c r="C591" s="2" t="str">
        <x:v>JPM</x:v>
      </x:c>
      <x:c r="D591" s="2" t="str">
        <x:v>FY2018</x:v>
      </x:c>
      <x:c r="E591" s="2" t="str">
        <x:v>shares_treasury</x:v>
      </x:c>
      <x:c r="F591" s="11" t="n">
        <x:v>829.167674</x:v>
      </x:c>
      <x:c r="G591" s="2" t="str">
        <x:v>shares</x:v>
      </x:c>
      <x:c r="H591" s="2" t="str">
        <x:v>2018-01-01</x:v>
      </x:c>
      <x:c r="I591" s="2" t="str">
        <x:v>2018-12-31</x:v>
      </x:c>
      <x:c r="J591" s="2" t="str">
        <x:v>Treasury Stock, Shares</x:v>
      </x:c>
      <x:c r="K591" s="2" t="str">
        <x:v>us-gaap:TreasuryStockShares</x:v>
      </x:c>
      <x:c r="L591" s="2" t="str">
        <x:v>2020-02-25</x:v>
      </x:c>
      <x:c r="M591" s="2" t="str">
        <x:v>0000019617-20-000257</x:v>
      </x:c>
      <x:c r="N591" s="2" t="str">
        <x:v>https://www.sec.gov/Archives/edgar/data/19617/000001961720000257/corp10k2019.htm</x:v>
      </x:c>
      <x:c r="O591" s="2" t="str">
        <x:v>data/raw/filings/JPM_0000019617-20-000257_corp10k2019.htm</x:v>
      </x:c>
      <x:c r="P591" s="2" t="str">
        <x:v>Fact-07CD206CC1C85A379EC121C46EAF2416-wk-Fact-07CD206CC1C85A379EC121C46EAF2416</x:v>
      </x:c>
      <x:c r="Q591" s="2" t="str"/>
      <x:c r="R591" s="2" t="str">
        <x:v>Latest eligible comparative presentation at the information cutoff.</x:v>
      </x:c>
      <x:c r="T591" s="12"/>
      <x:c r="U591" s="12"/>
    </x:row>
    <x:row r="592" ht="24" customHeight="1">
      <x:c r="C592" s="2" t="str">
        <x:v>JPM</x:v>
      </x:c>
      <x:c r="D592" s="2" t="str">
        <x:v>FY2018</x:v>
      </x:c>
      <x:c r="E592" s="2" t="str">
        <x:v>deposits</x:v>
      </x:c>
      <x:c r="F592" s="11" t="n">
        <x:v>1470666</x:v>
      </x:c>
      <x:c r="G592" s="2" t="str">
        <x:v>USD</x:v>
      </x:c>
      <x:c r="H592" s="2" t="str">
        <x:v>2018-01-01</x:v>
      </x:c>
      <x:c r="I592" s="2" t="str">
        <x:v>2018-12-31</x:v>
      </x:c>
      <x:c r="J592" s="2" t="str">
        <x:v>Deposits</x:v>
      </x:c>
      <x:c r="K592" s="2" t="str">
        <x:v>us-gaap:Deposits</x:v>
      </x:c>
      <x:c r="L592" s="2" t="str">
        <x:v>2020-02-25</x:v>
      </x:c>
      <x:c r="M592" s="2" t="str">
        <x:v>0000019617-20-000257</x:v>
      </x:c>
      <x:c r="N592" s="2" t="str">
        <x:v>https://www.sec.gov/Archives/edgar/data/19617/000001961720000257/corp10k2019.htm</x:v>
      </x:c>
      <x:c r="O592" s="2" t="str">
        <x:v>data/raw/filings/JPM_0000019617-20-000257_corp10k2019.htm</x:v>
      </x:c>
      <x:c r="P592" s="2" t="str">
        <x:v>d37313700e2993-wk-Fact-ECD6B9287AE85F4BBED84413EE7F4FB0</x:v>
      </x:c>
      <x:c r="Q592" s="2" t="str"/>
      <x:c r="R592" s="2" t="str">
        <x:v>Latest eligible comparative presentation at the information cutoff.</x:v>
      </x:c>
      <x:c r="T592" s="12"/>
      <x:c r="U592" s="12"/>
    </x:row>
    <x:row r="593" ht="24" customHeight="1">
      <x:c r="C593" s="2" t="str">
        <x:v>JPM</x:v>
      </x:c>
      <x:c r="D593" s="2" t="str">
        <x:v>FY2018</x:v>
      </x:c>
      <x:c r="E593" s="2" t="str">
        <x:v>loans_gross</x:v>
      </x:c>
      <x:c r="F593" s="11" t="str">
        <x:v>n.a.</x:v>
      </x:c>
      <x:c r="G593" s="2" t="str">
        <x:v>USDm</x:v>
      </x:c>
      <x:c r="H593" s="2" t="str">
        <x:v>2018-01-01</x:v>
      </x:c>
      <x:c r="I593" s="2" t="str">
        <x:v>2018-12-31</x:v>
      </x:c>
      <x:c r="J593" s="2" t="str">
        <x:v>Gross loans and leases selected definition</x:v>
      </x:c>
      <x:c r="K593" s="2" t="str"/>
      <x:c r="L593" s="2" t="str"/>
      <x:c r="M593" s="2" t="str"/>
      <x:c r="N593" s="2" t="str"/>
      <x:c r="O593" s="2" t="str"/>
      <x:c r="P593" s="2" t="str"/>
      <x:c r="Q593" s="2" t="str"/>
      <x:c r="R593" s="2" t="str">
        <x:v>Not reported / unavailable</x:v>
      </x:c>
      <x:c r="T593" s="12"/>
      <x:c r="U593" s="12"/>
    </x:row>
    <x:row r="594" ht="24" customHeight="1">
      <x:c r="C594" s="2" t="str">
        <x:v>JPM</x:v>
      </x:c>
      <x:c r="D594" s="2" t="str">
        <x:v>FY2018</x:v>
      </x:c>
      <x:c r="E594" s="2" t="str">
        <x:v>loans_net</x:v>
      </x:c>
      <x:c r="F594" s="11" t="str">
        <x:v>n.a.</x:v>
      </x:c>
      <x:c r="G594" s="2" t="str">
        <x:v>USDm</x:v>
      </x:c>
      <x:c r="H594" s="2" t="str">
        <x:v>2018-01-01</x:v>
      </x:c>
      <x:c r="I594" s="2" t="str">
        <x:v>2018-12-31</x:v>
      </x:c>
      <x:c r="J594" s="2" t="str">
        <x:v>Net loans after allowance selected definition</x:v>
      </x:c>
      <x:c r="K594" s="2" t="str"/>
      <x:c r="L594" s="2" t="str"/>
      <x:c r="M594" s="2" t="str"/>
      <x:c r="N594" s="2" t="str"/>
      <x:c r="O594" s="2" t="str"/>
      <x:c r="P594" s="2" t="str"/>
      <x:c r="Q594" s="2" t="str"/>
      <x:c r="R594" s="2" t="str">
        <x:v>Not reported / unavailable</x:v>
      </x:c>
      <x:c r="T594" s="12"/>
      <x:c r="U594" s="12"/>
    </x:row>
    <x:row r="595" ht="24" customHeight="1">
      <x:c r="C595" s="2" t="str">
        <x:v>JPM</x:v>
      </x:c>
      <x:c r="D595" s="2" t="str">
        <x:v>FY2018</x:v>
      </x:c>
      <x:c r="E595" s="2" t="str">
        <x:v>allowance</x:v>
      </x:c>
      <x:c r="F595" s="11" t="n">
        <x:v>13445</x:v>
      </x:c>
      <x:c r="G595" s="2" t="str">
        <x:v>USD</x:v>
      </x:c>
      <x:c r="H595" s="2" t="str">
        <x:v>2018-01-01</x:v>
      </x:c>
      <x:c r="I595" s="2" t="str">
        <x:v>2018-12-31</x:v>
      </x:c>
      <x:c r="J595" s="2" t="str">
        <x:v>Loan allowance for credit losses</x:v>
      </x:c>
      <x:c r="K595" s="2" t="str">
        <x:v>us-gaap:FinancingReceivableAllowanceForCreditLossExcludingAccruedInterest</x:v>
      </x:c>
      <x:c r="L595" s="2" t="str">
        <x:v>2022-02-22</x:v>
      </x:c>
      <x:c r="M595" s="2" t="str">
        <x:v>0000019617-22-000272</x:v>
      </x:c>
      <x:c r="N595" s="2" t="str">
        <x:v>https://www.sec.gov/Archives/edgar/data/19617/000001961722000272/jpm-20211231.htm</x:v>
      </x:c>
      <x:c r="O595" s="2" t="str">
        <x:v>data/raw/filings/JPM_0000019617-22-000272_jpm-20211231.htm</x:v>
      </x:c>
      <x:c r="P595" s="2" t="str">
        <x:v>id3VybDovL2RvY3MudjEvZG9jOjM0ZDhmYzFjMDA1OTQ1ZDI5MzBmOWVhYWU5YmVjNmRkL3NlYzozNGQ4ZmMxYzAwNTk0NWQyOTMwZjllYWFlOWJlYzZkZF80MzYvZnJhZzo2Yzk5NzI5NWU0OWU0MGRhOTQzZDBjZmQ5YzJmZmJiYi90YWJsZTo4ZDBhNWQ3N2EzZjk0NDdlYmU1Yzg4ZTI3ODQxNGRlZS90YWJsZXJhbmdlOjhkMGE1ZDc3YTNmOTQ0N2ViZTVjODhlMjc4NDE0ZGVlXzQtMTQtMS0xLTE4OTM0OQ_5b6b888a-fb62-4763-969c-882402656fe0</x:v>
      </x:c>
      <x:c r="Q595" s="2" t="str"/>
      <x:c r="R595" s="2" t="str">
        <x:v>Latest eligible comparative presentation at the information cutoff.</x:v>
      </x:c>
      <x:c r="T595" s="12"/>
      <x:c r="U595" s="12"/>
    </x:row>
    <x:row r="596" ht="24" customHeight="1">
      <x:c r="C596" s="2" t="str">
        <x:v>JPM</x:v>
      </x:c>
      <x:c r="D596" s="2" t="str">
        <x:v>FY2018</x:v>
      </x:c>
      <x:c r="E596" s="2" t="str">
        <x:v>nonaccrual</x:v>
      </x:c>
      <x:c r="F596" s="11" t="str">
        <x:v>n.a.</x:v>
      </x:c>
      <x:c r="G596" s="2" t="str">
        <x:v>USDm</x:v>
      </x:c>
      <x:c r="H596" s="2" t="str">
        <x:v>2018-01-01</x:v>
      </x:c>
      <x:c r="I596" s="2" t="str">
        <x:v>2018-12-31</x:v>
      </x:c>
      <x:c r="J596" s="2" t="str">
        <x:v>Nonaccrual</x:v>
      </x:c>
      <x:c r="K596" s="2" t="str"/>
      <x:c r="L596" s="2" t="str"/>
      <x:c r="M596" s="2" t="str"/>
      <x:c r="N596" s="2" t="str"/>
      <x:c r="O596" s="2" t="str"/>
      <x:c r="P596" s="2" t="str"/>
      <x:c r="Q596" s="2" t="str"/>
      <x:c r="R596" s="2" t="str">
        <x:v>Not reported / unavailable</x:v>
      </x:c>
      <x:c r="T596" s="12"/>
      <x:c r="U596" s="12"/>
    </x:row>
    <x:row r="597" ht="24" customHeight="1">
      <x:c r="C597" s="2" t="str">
        <x:v>JPM</x:v>
      </x:c>
      <x:c r="D597" s="2" t="str">
        <x:v>FY2018</x:v>
      </x:c>
      <x:c r="E597" s="2" t="str">
        <x:v>cash</x:v>
      </x:c>
      <x:c r="F597" s="11" t="n">
        <x:v>278793</x:v>
      </x:c>
      <x:c r="G597" s="2" t="str">
        <x:v>USD</x:v>
      </x:c>
      <x:c r="H597" s="2" t="str">
        <x:v>2018-01-01</x:v>
      </x:c>
      <x:c r="I597" s="2" t="str">
        <x:v>2018-12-31</x:v>
      </x:c>
      <x:c r="J597" s="2" t="str">
        <x:v>Cash and Cash Equivalents, at Carrying Value</x:v>
      </x:c>
      <x:c r="K597" s="2" t="str">
        <x:v>us-gaap:CashAndCashEquivalentsAtCarryingValue</x:v>
      </x:c>
      <x:c r="L597" s="2" t="str">
        <x:v>2019-02-26</x:v>
      </x:c>
      <x:c r="M597" s="2" t="str">
        <x:v>0000019617-19-000054</x:v>
      </x:c>
      <x:c r="N597" s="2" t="str">
        <x:v>https://www.sec.gov/Archives/edgar/data/19617/000001961719000054/corp10k2018.htm</x:v>
      </x:c>
      <x:c r="O597" s="2" t="str">
        <x:v>data/raw/filings/JPM_0000019617-19-000054_corp10k2018.htm</x:v>
      </x:c>
      <x:c r="P597" s="2" t="str">
        <x:v>d68829534e5537-wk-Fact-AFBEAB01BA8E5AF8A242AFF99179695E</x:v>
      </x:c>
      <x:c r="Q597" s="2" t="str"/>
      <x:c r="R597" s="2" t="str">
        <x:v>Latest eligible comparative presentation at the information cutoff.</x:v>
      </x:c>
      <x:c r="T597" s="12"/>
      <x:c r="U597" s="12"/>
    </x:row>
    <x:row r="598" ht="24" customHeight="1">
      <x:c r="C598" s="2" t="str">
        <x:v>JPM</x:v>
      </x:c>
      <x:c r="D598" s="2" t="str">
        <x:v>FY2018</x:v>
      </x:c>
      <x:c r="E598" s="2" t="str">
        <x:v>aoci</x:v>
      </x:c>
      <x:c r="F598" s="11" t="n">
        <x:v>-1507</x:v>
      </x:c>
      <x:c r="G598" s="2" t="str">
        <x:v>USD</x:v>
      </x:c>
      <x:c r="H598" s="2" t="str">
        <x:v>2018-01-01</x:v>
      </x:c>
      <x:c r="I598" s="2" t="str">
        <x:v>2018-12-31</x:v>
      </x:c>
      <x:c r="J598" s="2" t="str">
        <x:v>Accumulated Other Comprehensive Income (Loss), Net of Tax</x:v>
      </x:c>
      <x:c r="K598" s="2" t="str">
        <x:v>us-gaap:AccumulatedOtherComprehensiveIncomeLossNetOfTax</x:v>
      </x:c>
      <x:c r="L598" s="2" t="str">
        <x:v>2020-02-25</x:v>
      </x:c>
      <x:c r="M598" s="2" t="str">
        <x:v>0000019617-20-000257</x:v>
      </x:c>
      <x:c r="N598" s="2" t="str">
        <x:v>https://www.sec.gov/Archives/edgar/data/19617/000001961720000257/corp10k2019.htm</x:v>
      </x:c>
      <x:c r="O598" s="2" t="str">
        <x:v>data/raw/filings/JPM_0000019617-20-000257_corp10k2019.htm</x:v>
      </x:c>
      <x:c r="P598" s="2" t="str">
        <x:v>d37132208e3811-wk-Fact-B0D08473E486532E93D2B14E09AB914F</x:v>
      </x:c>
      <x:c r="Q598" s="2" t="str"/>
      <x:c r="R598" s="2" t="str">
        <x:v>Latest eligible comparative presentation at the information cutoff.</x:v>
      </x:c>
      <x:c r="T598" s="12"/>
      <x:c r="U598" s="12"/>
    </x:row>
    <x:row r="599" ht="24" customHeight="1">
      <x:c r="C599" s="2" t="str">
        <x:v>JPM</x:v>
      </x:c>
      <x:c r="D599" s="2" t="str">
        <x:v>FY2018</x:v>
      </x:c>
      <x:c r="E599" s="2" t="str">
        <x:v>nii</x:v>
      </x:c>
      <x:c r="F599" s="11" t="n">
        <x:v>55059</x:v>
      </x:c>
      <x:c r="G599" s="2" t="str">
        <x:v>USD</x:v>
      </x:c>
      <x:c r="H599" s="2" t="str">
        <x:v>2018-01-01</x:v>
      </x:c>
      <x:c r="I599" s="2" t="str">
        <x:v>2018-12-31</x:v>
      </x:c>
      <x:c r="J599" s="2" t="str">
        <x:v>Interest Income (Expense), Net</x:v>
      </x:c>
      <x:c r="K599" s="2" t="str">
        <x:v>us-gaap:InterestIncomeExpenseNet</x:v>
      </x:c>
      <x:c r="L599" s="2" t="str">
        <x:v>2021-02-23</x:v>
      </x:c>
      <x:c r="M599" s="2" t="str">
        <x:v>0000019617-21-000236</x:v>
      </x:c>
      <x:c r="N599" s="2" t="str">
        <x:v>https://www.sec.gov/Archives/edgar/data/19617/000001961721000236/jpm-20201231.htm</x:v>
      </x:c>
      <x:c r="O599" s="2" t="str">
        <x:v>data/raw/filings/JPM_0000019617-21-000236_jpm-20201231.htm</x:v>
      </x:c>
      <x:c r="P599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QtMTMtMS0xLTA_dfcd81a6-25ed-4ea3-9da6-570b3e7e96ad</x:v>
      </x:c>
      <x:c r="Q599" s="2" t="str"/>
      <x:c r="R599" s="2" t="str">
        <x:v>Latest eligible comparative presentation at the information cutoff.</x:v>
      </x:c>
      <x:c r="T599" s="12"/>
      <x:c r="U599" s="12"/>
    </x:row>
    <x:row r="600" ht="24" customHeight="1">
      <x:c r="C600" s="2" t="str">
        <x:v>JPM</x:v>
      </x:c>
      <x:c r="D600" s="2" t="str">
        <x:v>FY2018</x:v>
      </x:c>
      <x:c r="E600" s="2" t="str">
        <x:v>noninterest_income</x:v>
      </x:c>
      <x:c r="F600" s="11" t="n">
        <x:v>53724</x:v>
      </x:c>
      <x:c r="G600" s="2" t="str">
        <x:v>USD</x:v>
      </x:c>
      <x:c r="H600" s="2" t="str">
        <x:v>2018-01-01</x:v>
      </x:c>
      <x:c r="I600" s="2" t="str">
        <x:v>2018-12-31</x:v>
      </x:c>
      <x:c r="J600" s="2" t="str">
        <x:v>Noninterest Income</x:v>
      </x:c>
      <x:c r="K600" s="2" t="str">
        <x:v>us-gaap:NoninterestIncome</x:v>
      </x:c>
      <x:c r="L600" s="2" t="str">
        <x:v>2021-02-23</x:v>
      </x:c>
      <x:c r="M600" s="2" t="str">
        <x:v>0000019617-21-000236</x:v>
      </x:c>
      <x:c r="N600" s="2" t="str">
        <x:v>https://www.sec.gov/Archives/edgar/data/19617/000001961721000236/jpm-20201231.htm</x:v>
      </x:c>
      <x:c r="O600" s="2" t="str">
        <x:v>data/raw/filings/JPM_0000019617-21-000236_jpm-20201231.htm</x:v>
      </x:c>
      <x:c r="P600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MtMTMtMS0xLTA_8f54516a-b746-42b5-ac7a-108ef66dacfb</x:v>
      </x:c>
      <x:c r="Q600" s="2" t="str"/>
      <x:c r="R600" s="2" t="str">
        <x:v>Latest eligible comparative presentation at the information cutoff.</x:v>
      </x:c>
      <x:c r="T600" s="12"/>
      <x:c r="U600" s="12"/>
    </x:row>
    <x:row r="601" ht="24" customHeight="1">
      <x:c r="C601" s="2" t="str">
        <x:v>JPM</x:v>
      </x:c>
      <x:c r="D601" s="2" t="str">
        <x:v>FY2018</x:v>
      </x:c>
      <x:c r="E601" s="2" t="str">
        <x:v>revenue_reported</x:v>
      </x:c>
      <x:c r="F601" s="11" t="n">
        <x:v>108783</x:v>
      </x:c>
      <x:c r="G601" s="2" t="str">
        <x:v>USD</x:v>
      </x:c>
      <x:c r="H601" s="2" t="str">
        <x:v>2018-01-01</x:v>
      </x:c>
      <x:c r="I601" s="2" t="str">
        <x:v>2018-12-31</x:v>
      </x:c>
      <x:c r="J601" s="2" t="str">
        <x:v>Revenues, Net of Interest Expense</x:v>
      </x:c>
      <x:c r="K601" s="2" t="str">
        <x:v>us-gaap:RevenuesNetOfInterestExpense</x:v>
      </x:c>
      <x:c r="L601" s="2" t="str">
        <x:v>2021-02-23</x:v>
      </x:c>
      <x:c r="M601" s="2" t="str">
        <x:v>0000019617-21-000236</x:v>
      </x:c>
      <x:c r="N601" s="2" t="str">
        <x:v>https://www.sec.gov/Archives/edgar/data/19617/000001961721000236/jpm-20201231.htm</x:v>
      </x:c>
      <x:c r="O601" s="2" t="str">
        <x:v>data/raw/filings/JPM_0000019617-21-000236_jpm-20201231.htm</x:v>
      </x:c>
      <x:c r="P601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UtMTMtMS0xLTA_ea2c7500-d925-46be-89ac-92e759f2490e</x:v>
      </x:c>
      <x:c r="Q601" s="2" t="str"/>
      <x:c r="R601" s="2" t="str">
        <x:v>Latest eligible comparative presentation at the information cutoff.</x:v>
      </x:c>
      <x:c r="T601" s="12"/>
      <x:c r="U601" s="12"/>
    </x:row>
    <x:row r="602" ht="24" customHeight="1">
      <x:c r="C602" s="2" t="str">
        <x:v>JPM</x:v>
      </x:c>
      <x:c r="D602" s="2" t="str">
        <x:v>FY2018</x:v>
      </x:c>
      <x:c r="E602" s="2" t="str">
        <x:v>opex</x:v>
      </x:c>
      <x:c r="F602" s="11" t="n">
        <x:v>63148</x:v>
      </x:c>
      <x:c r="G602" s="2" t="str">
        <x:v>USD</x:v>
      </x:c>
      <x:c r="H602" s="2" t="str">
        <x:v>2018-01-01</x:v>
      </x:c>
      <x:c r="I602" s="2" t="str">
        <x:v>2018-12-31</x:v>
      </x:c>
      <x:c r="J602" s="2" t="str">
        <x:v>Noninterest Expense</x:v>
      </x:c>
      <x:c r="K602" s="2" t="str">
        <x:v>us-gaap:NoninterestExpense</x:v>
      </x:c>
      <x:c r="L602" s="2" t="str">
        <x:v>2021-02-23</x:v>
      </x:c>
      <x:c r="M602" s="2" t="str">
        <x:v>0000019617-21-000236</x:v>
      </x:c>
      <x:c r="N602" s="2" t="str">
        <x:v>https://www.sec.gov/Archives/edgar/data/19617/000001961721000236/jpm-20201231.htm</x:v>
      </x:c>
      <x:c r="O602" s="2" t="str">
        <x:v>data/raw/filings/JPM_0000019617-21-000236_jpm-20201231.htm</x:v>
      </x:c>
      <x:c r="P602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ctMTMtMS0xLTA_6a6f9020-258e-4313-b79b-d91b0da9d8f7</x:v>
      </x:c>
      <x:c r="Q602" s="2" t="str"/>
      <x:c r="R602" s="2" t="str">
        <x:v>Latest eligible comparative presentation at the information cutoff.</x:v>
      </x:c>
      <x:c r="T602" s="12"/>
      <x:c r="U602" s="12"/>
    </x:row>
    <x:row r="603" ht="24" customHeight="1">
      <x:c r="C603" s="2" t="str">
        <x:v>JPM</x:v>
      </x:c>
      <x:c r="D603" s="2" t="str">
        <x:v>FY2018</x:v>
      </x:c>
      <x:c r="E603" s="2" t="str">
        <x:v>provision</x:v>
      </x:c>
      <x:c r="F603" s="11" t="n">
        <x:v>4871</x:v>
      </x:c>
      <x:c r="G603" s="2" t="str">
        <x:v>USD</x:v>
      </x:c>
      <x:c r="H603" s="2" t="str">
        <x:v>2018-01-01</x:v>
      </x:c>
      <x:c r="I603" s="2" t="str">
        <x:v>2018-12-31</x:v>
      </x:c>
      <x:c r="J603" s="2" t="str">
        <x:v>Provision for Loan, Lease, and Other Losses</x:v>
      </x:c>
      <x:c r="K603" s="2" t="str">
        <x:v>us-gaap:ProvisionForLoanLeaseAndOtherLosses</x:v>
      </x:c>
      <x:c r="L603" s="2" t="str">
        <x:v>2021-02-23</x:v>
      </x:c>
      <x:c r="M603" s="2" t="str">
        <x:v>0000019617-21-000236</x:v>
      </x:c>
      <x:c r="N603" s="2" t="str">
        <x:v>https://www.sec.gov/Archives/edgar/data/19617/000001961721000236/jpm-20201231.htm</x:v>
      </x:c>
      <x:c r="O603" s="2" t="str">
        <x:v>data/raw/filings/JPM_0000019617-21-000236_jpm-20201231.htm</x:v>
      </x:c>
      <x:c r="P603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YtMTMtMS0xLTA_4fb9a5c1-9fcc-46e7-b399-82b2db42602f</x:v>
      </x:c>
      <x:c r="Q603" s="2" t="str"/>
      <x:c r="R603" s="2" t="str">
        <x:v>Latest eligible comparative presentation at the information cutoff.</x:v>
      </x:c>
      <x:c r="T603" s="12"/>
      <x:c r="U603" s="12"/>
    </x:row>
    <x:row r="604" ht="24" customHeight="1">
      <x:c r="C604" s="2" t="str">
        <x:v>JPM</x:v>
      </x:c>
      <x:c r="D604" s="2" t="str">
        <x:v>FY2018</x:v>
      </x:c>
      <x:c r="E604" s="2" t="str">
        <x:v>pretax</x:v>
      </x:c>
      <x:c r="F604" s="11" t="n">
        <x:v>40764</x:v>
      </x:c>
      <x:c r="G604" s="2" t="str">
        <x:v>USD</x:v>
      </x:c>
      <x:c r="H604" s="2" t="str">
        <x:v>2018-01-01</x:v>
      </x:c>
      <x:c r="I604" s="2" t="str">
        <x:v>2018-12-31</x:v>
      </x:c>
      <x:c r="J604" s="2" t="str">
        <x:v>Income (Loss) from Continuing Operations before Income Taxes, Noncontrolling Interest</x:v>
      </x:c>
      <x:c r="K604" s="2" t="str">
        <x:v>us-gaap:IncomeLossFromContinuingOperationsBeforeIncomeTaxesExtraordinaryItemsNoncontrollingInterest</x:v>
      </x:c>
      <x:c r="L604" s="2" t="str">
        <x:v>2021-02-23</x:v>
      </x:c>
      <x:c r="M604" s="2" t="str">
        <x:v>0000019617-21-000236</x:v>
      </x:c>
      <x:c r="N604" s="2" t="str">
        <x:v>https://www.sec.gov/Archives/edgar/data/19617/000001961721000236/jpm-20201231.htm</x:v>
      </x:c>
      <x:c r="O604" s="2" t="str">
        <x:v>data/raw/filings/JPM_0000019617-21-000236_jpm-20201231.htm</x:v>
      </x:c>
      <x:c r="P604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gtMTMtMS0xLTA_c5107d36-2eff-4e86-8224-f40b8e93ca2b</x:v>
      </x:c>
      <x:c r="Q604" s="2" t="str"/>
      <x:c r="R604" s="2" t="str">
        <x:v>Latest eligible comparative presentation at the information cutoff.</x:v>
      </x:c>
      <x:c r="T604" s="12"/>
      <x:c r="U604" s="12"/>
    </x:row>
    <x:row r="605" ht="24" customHeight="1">
      <x:c r="C605" s="2" t="str">
        <x:v>JPM</x:v>
      </x:c>
      <x:c r="D605" s="2" t="str">
        <x:v>FY2018</x:v>
      </x:c>
      <x:c r="E605" s="2" t="str">
        <x:v>tax</x:v>
      </x:c>
      <x:c r="F605" s="11" t="n">
        <x:v>8290</x:v>
      </x:c>
      <x:c r="G605" s="2" t="str">
        <x:v>USD</x:v>
      </x:c>
      <x:c r="H605" s="2" t="str">
        <x:v>2018-01-01</x:v>
      </x:c>
      <x:c r="I605" s="2" t="str">
        <x:v>2018-12-31</x:v>
      </x:c>
      <x:c r="J605" s="2" t="str">
        <x:v>Income Tax Expense (Benefit)</x:v>
      </x:c>
      <x:c r="K605" s="2" t="str">
        <x:v>us-gaap:IncomeTaxExpenseBenefit</x:v>
      </x:c>
      <x:c r="L605" s="2" t="str">
        <x:v>2021-02-23</x:v>
      </x:c>
      <x:c r="M605" s="2" t="str">
        <x:v>0000019617-21-000236</x:v>
      </x:c>
      <x:c r="N605" s="2" t="str">
        <x:v>https://www.sec.gov/Archives/edgar/data/19617/000001961721000236/jpm-20201231.htm</x:v>
      </x:c>
      <x:c r="O605" s="2" t="str">
        <x:v>data/raw/filings/JPM_0000019617-21-000236_jpm-20201231.htm</x:v>
      </x:c>
      <x:c r="P605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ktMTMtMS0xLTA_a96f3825-d170-4779-ae7e-5b11c0a32d12</x:v>
      </x:c>
      <x:c r="Q605" s="2" t="str"/>
      <x:c r="R605" s="2" t="str">
        <x:v>Latest eligible comparative presentation at the information cutoff.</x:v>
      </x:c>
      <x:c r="T605" s="12"/>
      <x:c r="U605" s="12"/>
    </x:row>
    <x:row r="606" ht="24" customHeight="1">
      <x:c r="C606" s="2" t="str">
        <x:v>JPM</x:v>
      </x:c>
      <x:c r="D606" s="2" t="str">
        <x:v>FY2018</x:v>
      </x:c>
      <x:c r="E606" s="2" t="str">
        <x:v>net_income</x:v>
      </x:c>
      <x:c r="F606" s="11" t="n">
        <x:v>32474</x:v>
      </x:c>
      <x:c r="G606" s="2" t="str">
        <x:v>USD</x:v>
      </x:c>
      <x:c r="H606" s="2" t="str">
        <x:v>2018-01-01</x:v>
      </x:c>
      <x:c r="I606" s="2" t="str">
        <x:v>2018-12-31</x:v>
      </x:c>
      <x:c r="J606" s="2" t="str">
        <x:v>Net Income (Loss) Attributable to Parent</x:v>
      </x:c>
      <x:c r="K606" s="2" t="str">
        <x:v>us-gaap:NetIncomeLoss</x:v>
      </x:c>
      <x:c r="L606" s="2" t="str">
        <x:v>2021-02-23</x:v>
      </x:c>
      <x:c r="M606" s="2" t="str">
        <x:v>0000019617-21-000236</x:v>
      </x:c>
      <x:c r="N606" s="2" t="str">
        <x:v>https://www.sec.gov/Archives/edgar/data/19617/000001961721000236/jpm-20201231.htm</x:v>
      </x:c>
      <x:c r="O606" s="2" t="str">
        <x:v>data/raw/filings/JPM_0000019617-21-000236_jpm-20201231.htm</x:v>
      </x:c>
      <x:c r="P606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EwLTEzLTEtMS0w_625194f8-3a22-4a87-851e-03047c81f5e5</x:v>
      </x:c>
      <x:c r="Q606" s="2" t="str"/>
      <x:c r="R606" s="2" t="str">
        <x:v>Latest eligible comparative presentation at the information cutoff.</x:v>
      </x:c>
      <x:c r="T606" s="12"/>
      <x:c r="U606" s="12"/>
    </x:row>
    <x:row r="607" ht="24" customHeight="1">
      <x:c r="C607" s="2" t="str">
        <x:v>JPM</x:v>
      </x:c>
      <x:c r="D607" s="2" t="str">
        <x:v>FY2018</x:v>
      </x:c>
      <x:c r="E607" s="2" t="str">
        <x:v>common_income</x:v>
      </x:c>
      <x:c r="F607" s="11" t="n">
        <x:v>30709</x:v>
      </x:c>
      <x:c r="G607" s="2" t="str">
        <x:v>USD</x:v>
      </x:c>
      <x:c r="H607" s="2" t="str">
        <x:v>2018-01-01</x:v>
      </x:c>
      <x:c r="I607" s="2" t="str">
        <x:v>2018-12-31</x:v>
      </x:c>
      <x:c r="J607" s="2" t="str">
        <x:v>Net Income (Loss) Available to Common Stockholders, Basic</x:v>
      </x:c>
      <x:c r="K607" s="2" t="str">
        <x:v>us-gaap:NetIncomeLossAvailableToCommonStockholdersBasic</x:v>
      </x:c>
      <x:c r="L607" s="2" t="str">
        <x:v>2021-02-23</x:v>
      </x:c>
      <x:c r="M607" s="2" t="str">
        <x:v>0000019617-21-000236</x:v>
      </x:c>
      <x:c r="N607" s="2" t="str">
        <x:v>https://www.sec.gov/Archives/edgar/data/19617/000001961721000236/jpm-20201231.htm</x:v>
      </x:c>
      <x:c r="O607" s="2" t="str">
        <x:v>data/raw/filings/JPM_0000019617-21-000236_jpm-20201231.htm</x:v>
      </x:c>
      <x:c r="P607" s="2" t="str">
        <x:v>id3VybDovL2RvY3MudjEvZG9jOmQ0OTFjM2YzNDAxODQ3MDZiYmVhNzE2ZjgxOTU5YWZhL3NlYzpkNDkxYzNmMzQwMTg0NzA2YmJlYTcxNmY4MTk1OWFmYV80NjMvZnJhZzpmZTViY2JiNTUzMDQ0MDI5YTllY2NlYmViNWU5YWIzZi90YWJsZTo1ZTQwNzhiNDUyYWQ0NzkzYTlmNmQ3Zjg3MzNiOWYyMS90YWJsZXJhbmdlOjVlNDA3OGI0NTJhZDQ3OTNhOWY2ZDdmODczM2I5ZjIxXzEyLTMtMS0xLTA_ae793446-6210-431a-9374-bf597088be67</x:v>
      </x:c>
      <x:c r="Q607" s="2" t="str"/>
      <x:c r="R607" s="2" t="str">
        <x:v>Latest eligible comparative presentation at the information cutoff.</x:v>
      </x:c>
      <x:c r="T607" s="12"/>
      <x:c r="U607" s="12"/>
    </x:row>
    <x:row r="608" ht="24" customHeight="1">
      <x:c r="C608" s="2" t="str">
        <x:v>JPM</x:v>
      </x:c>
      <x:c r="D608" s="2" t="str">
        <x:v>FY2018</x:v>
      </x:c>
      <x:c r="E608" s="2" t="str">
        <x:v>preferred_div</x:v>
      </x:c>
      <x:c r="F608" s="11" t="n">
        <x:v>1551</x:v>
      </x:c>
      <x:c r="G608" s="2" t="str">
        <x:v>USD</x:v>
      </x:c>
      <x:c r="H608" s="2" t="str">
        <x:v>2018-01-01</x:v>
      </x:c>
      <x:c r="I608" s="2" t="str">
        <x:v>2018-12-31</x:v>
      </x:c>
      <x:c r="J608" s="2" t="str">
        <x:v>Dividends, Preferred Stock</x:v>
      </x:c>
      <x:c r="K608" s="2" t="str">
        <x:v>us-gaap:DividendsPreferredStock</x:v>
      </x:c>
      <x:c r="L608" s="2" t="str">
        <x:v>2021-02-23</x:v>
      </x:c>
      <x:c r="M608" s="2" t="str">
        <x:v>0000019617-21-000236</x:v>
      </x:c>
      <x:c r="N608" s="2" t="str">
        <x:v>https://www.sec.gov/Archives/edgar/data/19617/000001961721000236/jpm-20201231.htm</x:v>
      </x:c>
      <x:c r="O608" s="2" t="str">
        <x:v>data/raw/filings/JPM_0000019617-21-000236_jpm-20201231.htm</x:v>
      </x:c>
      <x:c r="P608" s="2" t="str">
        <x:v>id3VybDovL2RvY3MudjEvZG9jOmQ0OTFjM2YzNDAxODQ3MDZiYmVhNzE2ZjgxOTU5YWZhL3NlYzpkNDkxYzNmMzQwMTg0NzA2YmJlYTcxNmY4MTk1OWFmYV80NjMvZnJhZzpmZTViY2JiNTUzMDQ0MDI5YTllY2NlYmViNWU5YWIzZi90YWJsZTo1ZTQwNzhiNDUyYWQ0NzkzYTlmNmQ3Zjg3MzNiOWYyMS90YWJsZXJhbmdlOjVlNDA3OGI0NTJhZDQ3OTNhOWY2ZDdmODczM2I5ZjIxXzMtMy0xLTEtMA_a1daab71-950e-4781-b118-47c498a23d0f</x:v>
      </x:c>
      <x:c r="Q608" s="2" t="str"/>
      <x:c r="R608" s="2" t="str">
        <x:v>Latest eligible comparative presentation at the information cutoff.</x:v>
      </x:c>
      <x:c r="T608" s="12"/>
      <x:c r="U608" s="12"/>
    </x:row>
    <x:row r="609" ht="24" customHeight="1">
      <x:c r="C609" s="2" t="str">
        <x:v>JPM</x:v>
      </x:c>
      <x:c r="D609" s="2" t="str">
        <x:v>FY2018</x:v>
      </x:c>
      <x:c r="E609" s="2" t="str">
        <x:v>eps</x:v>
      </x:c>
      <x:c r="F609" s="11" t="n">
        <x:v>9</x:v>
      </x:c>
      <x:c r="G609" s="2" t="str">
        <x:v>USD/shares</x:v>
      </x:c>
      <x:c r="H609" s="2" t="str">
        <x:v>2018-01-01</x:v>
      </x:c>
      <x:c r="I609" s="2" t="str">
        <x:v>2018-12-31</x:v>
      </x:c>
      <x:c r="J609" s="2" t="str">
        <x:v>Earnings Per Share, Diluted</x:v>
      </x:c>
      <x:c r="K609" s="2" t="str">
        <x:v>us-gaap:EarningsPerShareDiluted</x:v>
      </x:c>
      <x:c r="L609" s="2" t="str">
        <x:v>2021-02-23</x:v>
      </x:c>
      <x:c r="M609" s="2" t="str">
        <x:v>0000019617-21-000236</x:v>
      </x:c>
      <x:c r="N609" s="2" t="str">
        <x:v>https://www.sec.gov/Archives/edgar/data/19617/000001961721000236/jpm-20201231.htm</x:v>
      </x:c>
      <x:c r="O609" s="2" t="str">
        <x:v>data/raw/filings/JPM_0000019617-21-000236_jpm-20201231.htm</x:v>
      </x:c>
      <x:c r="P609" s="2" t="str">
        <x:v>id3VybDovL2RvY3MudjEvZG9jOmQ0OTFjM2YzNDAxODQ3MDZiYmVhNzE2ZjgxOTU5YWZhL3NlYzpkNDkxYzNmMzQwMTg0NzA2YmJlYTcxNmY4MTk1OWFmYV80NjMvZnJhZzpmZTViY2JiNTUzMDQ0MDI5YTllY2NlYmViNWU5YWIzZi90YWJsZTo1ZTQwNzhiNDUyYWQ0NzkzYTlmNmQ3Zjg3MzNiOWYyMS90YWJsZXJhbmdlOjVlNDA3OGI0NTJhZDQ3OTNhOWY2ZDdmODczM2I5ZjIxXzE3LTMtMS0xLTA_f0cf91d4-8e89-4a88-9bd9-140f891cc628</x:v>
      </x:c>
      <x:c r="Q609" s="2" t="str"/>
      <x:c r="R609" s="2" t="str">
        <x:v>Latest eligible comparative presentation at the information cutoff.</x:v>
      </x:c>
      <x:c r="T609" s="12"/>
      <x:c r="U609" s="12"/>
    </x:row>
    <x:row r="610" ht="24" customHeight="1">
      <x:c r="C610" s="2" t="str">
        <x:v>JPM</x:v>
      </x:c>
      <x:c r="D610" s="2" t="str">
        <x:v>FY2018</x:v>
      </x:c>
      <x:c r="E610" s="2" t="str">
        <x:v>shares_diluted</x:v>
      </x:c>
      <x:c r="F610" s="11" t="n">
        <x:v>3414</x:v>
      </x:c>
      <x:c r="G610" s="2" t="str">
        <x:v>shares</x:v>
      </x:c>
      <x:c r="H610" s="2" t="str">
        <x:v>2018-01-01</x:v>
      </x:c>
      <x:c r="I610" s="2" t="str">
        <x:v>2018-12-31</x:v>
      </x:c>
      <x:c r="J610" s="2" t="str">
        <x:v>Weighted Average Number of Shares Outstanding, Diluted</x:v>
      </x:c>
      <x:c r="K610" s="2" t="str">
        <x:v>us-gaap:WeightedAverageNumberOfDilutedSharesOutstanding</x:v>
      </x:c>
      <x:c r="L610" s="2" t="str">
        <x:v>2021-02-23</x:v>
      </x:c>
      <x:c r="M610" s="2" t="str">
        <x:v>0000019617-21-000236</x:v>
      </x:c>
      <x:c r="N610" s="2" t="str">
        <x:v>https://www.sec.gov/Archives/edgar/data/19617/000001961721000236/jpm-20201231.htm</x:v>
      </x:c>
      <x:c r="O610" s="2" t="str">
        <x:v>data/raw/filings/JPM_0000019617-21-000236_jpm-20201231.htm</x:v>
      </x:c>
      <x:c r="P610" s="2" t="str">
        <x:v>id3VybDovL2RvY3MudjEvZG9jOmQ0OTFjM2YzNDAxODQ3MDZiYmVhNzE2ZjgxOTU5YWZhL3NlYzpkNDkxYzNmMzQwMTg0NzA2YmJlYTcxNmY4MTk1OWFmYV80NjMvZnJhZzpmZTViY2JiNTUzMDQ0MDI5YTllY2NlYmViNWU5YWIzZi90YWJsZTo1ZTQwNzhiNDUyYWQ0NzkzYTlmNmQ3Zjg3MzNiOWYyMS90YWJsZXJhbmdlOjVlNDA3OGI0NTJhZDQ3OTNhOWY2ZDdmODczM2I5ZjIxXzE2LTMtMS0xLTA_0e4d5c15-05fe-4f47-ac3e-22e7e3d693a5</x:v>
      </x:c>
      <x:c r="Q610" s="2" t="str"/>
      <x:c r="R610" s="2" t="str">
        <x:v>Latest eligible comparative presentation at the information cutoff.</x:v>
      </x:c>
      <x:c r="T610" s="12"/>
      <x:c r="U610" s="12"/>
    </x:row>
    <x:row r="611" ht="24" customHeight="1">
      <x:c r="C611" s="2" t="str">
        <x:v>JPM</x:v>
      </x:c>
      <x:c r="D611" s="2" t="str">
        <x:v>FY2018</x:v>
      </x:c>
      <x:c r="E611" s="2" t="str">
        <x:v>dps</x:v>
      </x:c>
      <x:c r="F611" s="11" t="n">
        <x:v>2.72</x:v>
      </x:c>
      <x:c r="G611" s="2" t="str">
        <x:v>USD/shares</x:v>
      </x:c>
      <x:c r="H611" s="2" t="str">
        <x:v>2018-01-01</x:v>
      </x:c>
      <x:c r="I611" s="2" t="str">
        <x:v>2018-12-31</x:v>
      </x:c>
      <x:c r="J611" s="2" t="str">
        <x:v>Common Stock, Dividends, Per Share, Declared</x:v>
      </x:c>
      <x:c r="K611" s="2" t="str">
        <x:v>us-gaap:CommonStockDividendsPerShareDeclared</x:v>
      </x:c>
      <x:c r="L611" s="2" t="str">
        <x:v>2021-02-23</x:v>
      </x:c>
      <x:c r="M611" s="2" t="str">
        <x:v>0000019617-21-000236</x:v>
      </x:c>
      <x:c r="N611" s="2" t="str">
        <x:v>https://www.sec.gov/Archives/edgar/data/19617/000001961721000236/jpm-20201231.htm</x:v>
      </x:c>
      <x:c r="O611" s="2" t="str">
        <x:v>data/raw/filings/JPM_0000019617-21-000236_jpm-20201231.htm</x:v>
      </x:c>
      <x:c r="P611" s="2" t="str">
        <x:v>id3VybDovL2RvY3MudjEvZG9jOmQ0OTFjM2YzNDAxODQ3MDZiYmVhNzE2ZjgxOTU5YWZhL3NlYzpkNDkxYzNmMzQwMTg0NzA2YmJlYTcxNmY4MTk1OWFmYV8zMTMvZnJhZzowNmE2ZGU2NTNmZGI0NzJkYWE4MjYwYmQxYTQwYmY0Mi90YWJsZTo4M2RmZDdjM2ZmN2M0NzI0OGE1ZjlmN2VlMGQ3NTM2Zi90YWJsZXJhbmdlOjgzZGZkN2MzZmY3YzQ3MjQ4YTVmOWY3ZWUwZDc1MzZmXzE5LTAtMS0xLTAvdGV4dHJlZ2lvbjoyNzA5YmFiMTZmMmQ0MjBlOWJmY2JhM2UzYjhjNzUxZl81NDk3NTU4MTM5MDg2_b7c2d2c2-c35c-46a8-a921-68f01a94e769</x:v>
      </x:c>
      <x:c r="Q611" s="2" t="str"/>
      <x:c r="R611" s="2" t="str">
        <x:v>Latest eligible comparative presentation at the information cutoff.</x:v>
      </x:c>
      <x:c r="T611" s="12"/>
      <x:c r="U611" s="12"/>
    </x:row>
    <x:row r="612" ht="24" customHeight="1">
      <x:c r="C612" s="2" t="str">
        <x:v>JPM</x:v>
      </x:c>
      <x:c r="D612" s="2" t="str">
        <x:v>FY2018</x:v>
      </x:c>
      <x:c r="E612" s="2" t="str">
        <x:v>dividends</x:v>
      </x:c>
      <x:c r="F612" s="11" t="n">
        <x:v>10109</x:v>
      </x:c>
      <x:c r="G612" s="2" t="str">
        <x:v>USD</x:v>
      </x:c>
      <x:c r="H612" s="2" t="str">
        <x:v>2018-01-01</x:v>
      </x:c>
      <x:c r="I612" s="2" t="str">
        <x:v>2018-12-31</x:v>
      </x:c>
      <x:c r="J612" s="2" t="str">
        <x:v>Payments of Dividends</x:v>
      </x:c>
      <x:c r="K612" s="2" t="str">
        <x:v>us-gaap:PaymentsOfDividends</x:v>
      </x:c>
      <x:c r="L612" s="2" t="str">
        <x:v>2021-02-23</x:v>
      </x:c>
      <x:c r="M612" s="2" t="str">
        <x:v>0000019617-21-000236</x:v>
      </x:c>
      <x:c r="N612" s="2" t="str">
        <x:v>https://www.sec.gov/Archives/edgar/data/19617/000001961721000236/jpm-20201231.htm</x:v>
      </x:c>
      <x:c r="O612" s="2" t="str">
        <x:v>data/raw/filings/JPM_0000019617-21-000236_jpm-20201231.htm</x:v>
      </x:c>
      <x:c r="P612" s="2" t="str">
        <x:v>id3VybDovL2RvY3MudjEvZG9jOmQ0OTFjM2YzNDAxODQ3MDZiYmVhNzE2ZjgxOTU5YWZhL3NlYzpkNDkxYzNmMzQwMTg0NzA2YmJlYTcxNmY4MTk1OWFmYV8zMTkvZnJhZzo2ZTcwZjBiNjA3YWQ0OGY5ODBmYzMxN2ZkZDk2ZGZjMS90YWJsZTo4YzlmMWZkZGU2MTU0OGQ2OWZkYTczOGI0N2E1MjUxYS90YWJsZXJhbmdlOjhjOWYxZmRkZTYxNTQ4ZDY5ZmRhNzM4YjQ3YTUyNTFhXzQ2LTUtMS0xLTA_99d5354c-62f9-4da5-8fac-a24cb6e5db08</x:v>
      </x:c>
      <x:c r="Q612" s="2" t="str"/>
      <x:c r="R612" s="2" t="str">
        <x:v>Latest eligible comparative presentation at the information cutoff.</x:v>
      </x:c>
      <x:c r="T612" s="12"/>
      <x:c r="U612" s="12"/>
    </x:row>
    <x:row r="613" ht="24" customHeight="1">
      <x:c r="C613" s="2" t="str">
        <x:v>JPM</x:v>
      </x:c>
      <x:c r="D613" s="2" t="str">
        <x:v>FY2018</x:v>
      </x:c>
      <x:c r="E613" s="2" t="str">
        <x:v>buybacks</x:v>
      </x:c>
      <x:c r="F613" s="11" t="n">
        <x:v>19983</x:v>
      </x:c>
      <x:c r="G613" s="2" t="str">
        <x:v>USD</x:v>
      </x:c>
      <x:c r="H613" s="2" t="str">
        <x:v>2018-01-01</x:v>
      </x:c>
      <x:c r="I613" s="2" t="str">
        <x:v>2018-12-31</x:v>
      </x:c>
      <x:c r="J613" s="2" t="str">
        <x:v>Payments for Repurchase of Common Stock</x:v>
      </x:c>
      <x:c r="K613" s="2" t="str">
        <x:v>us-gaap:PaymentsForRepurchaseOfCommonStock</x:v>
      </x:c>
      <x:c r="L613" s="2" t="str">
        <x:v>2021-02-23</x:v>
      </x:c>
      <x:c r="M613" s="2" t="str">
        <x:v>0000019617-21-000236</x:v>
      </x:c>
      <x:c r="N613" s="2" t="str">
        <x:v>https://www.sec.gov/Archives/edgar/data/19617/000001961721000236/jpm-20201231.htm</x:v>
      </x:c>
      <x:c r="O613" s="2" t="str">
        <x:v>data/raw/filings/JPM_0000019617-21-000236_jpm-20201231.htm</x:v>
      </x:c>
      <x:c r="P613" s="2" t="str">
        <x:v>id3VybDovL2RvY3MudjEvZG9jOmQ0OTFjM2YzNDAxODQ3MDZiYmVhNzE2ZjgxOTU5YWZhL3NlYzpkNDkxYzNmMzQwMTg0NzA2YmJlYTcxNmY4MTk1OWFmYV8zMTkvZnJhZzo2ZTcwZjBiNjA3YWQ0OGY5ODBmYzMxN2ZkZDk2ZGZjMS90YWJsZTo4YzlmMWZkZGU2MTU0OGQ2OWZkYTczOGI0N2E1MjUxYS90YWJsZXJhbmdlOjhjOWYxZmRkZTYxNTQ4ZDY5ZmRhNzM4YjQ3YTUyNTFhXzQ1LTUtMS0xLTA_cf0d79d6-2d3d-47a7-afbb-ccbd5d719ddf</x:v>
      </x:c>
      <x:c r="Q613" s="2" t="str"/>
      <x:c r="R613" s="2" t="str">
        <x:v>Latest eligible comparative presentation at the information cutoff.</x:v>
      </x:c>
      <x:c r="T613" s="12"/>
      <x:c r="U613" s="12"/>
    </x:row>
    <x:row r="614" ht="24" customHeight="1">
      <x:c r="C614" s="2" t="str">
        <x:v>JPM</x:v>
      </x:c>
      <x:c r="D614" s="2" t="str">
        <x:v>FY2018</x:v>
      </x:c>
      <x:c r="E614" s="2" t="str">
        <x:v>chargeoffs</x:v>
      </x:c>
      <x:c r="F614" s="11" t="str">
        <x:v>n.a.</x:v>
      </x:c>
      <x:c r="G614" s="2" t="str">
        <x:v>USDm</x:v>
      </x:c>
      <x:c r="H614" s="2" t="str">
        <x:v>2018-01-01</x:v>
      </x:c>
      <x:c r="I614" s="2" t="str">
        <x:v>2018-12-31</x:v>
      </x:c>
      <x:c r="J614" s="2" t="str">
        <x:v>Gross loan charge-offs</x:v>
      </x:c>
      <x:c r="K614" s="2" t="str"/>
      <x:c r="L614" s="2" t="str"/>
      <x:c r="M614" s="2" t="str"/>
      <x:c r="N614" s="2" t="str"/>
      <x:c r="O614" s="2" t="str"/>
      <x:c r="P614" s="2" t="str"/>
      <x:c r="Q614" s="2" t="str"/>
      <x:c r="R614" s="2" t="str">
        <x:v>Not reported / unavailable</x:v>
      </x:c>
      <x:c r="T614" s="12"/>
      <x:c r="U614" s="12"/>
    </x:row>
    <x:row r="615" ht="24" customHeight="1">
      <x:c r="C615" s="2" t="str">
        <x:v>JPM</x:v>
      </x:c>
      <x:c r="D615" s="2" t="str">
        <x:v>FY2018</x:v>
      </x:c>
      <x:c r="E615" s="2" t="str">
        <x:v>recoveries</x:v>
      </x:c>
      <x:c r="F615" s="11" t="str">
        <x:v>n.a.</x:v>
      </x:c>
      <x:c r="G615" s="2" t="str">
        <x:v>USDm</x:v>
      </x:c>
      <x:c r="H615" s="2" t="str">
        <x:v>2018-01-01</x:v>
      </x:c>
      <x:c r="I615" s="2" t="str">
        <x:v>2018-12-31</x:v>
      </x:c>
      <x:c r="J615" s="2" t="str">
        <x:v>Loan recoveries</x:v>
      </x:c>
      <x:c r="K615" s="2" t="str"/>
      <x:c r="L615" s="2" t="str"/>
      <x:c r="M615" s="2" t="str"/>
      <x:c r="N615" s="2" t="str"/>
      <x:c r="O615" s="2" t="str"/>
      <x:c r="P615" s="2" t="str"/>
      <x:c r="Q615" s="2" t="str"/>
      <x:c r="R615" s="2" t="str">
        <x:v>Not reported / unavailable</x:v>
      </x:c>
      <x:c r="T615" s="12"/>
      <x:c r="U615" s="12"/>
    </x:row>
    <x:row r="616" ht="24" customHeight="1">
      <x:c r="C616" s="2" t="str">
        <x:v>JPM</x:v>
      </x:c>
      <x:c r="D616" s="2" t="str">
        <x:v>FY2018</x:v>
      </x:c>
      <x:c r="E616" s="2" t="str">
        <x:v>rwa</x:v>
      </x:c>
      <x:c r="F616" s="11" t="str">
        <x:v>n.a.</x:v>
      </x:c>
      <x:c r="G616" s="2" t="str">
        <x:v>USDm</x:v>
      </x:c>
      <x:c r="H616" s="2" t="str">
        <x:v>2018-01-01</x:v>
      </x:c>
      <x:c r="I616" s="2" t="str">
        <x:v>2018-12-31</x:v>
      </x:c>
      <x:c r="J616" s="2" t="str">
        <x:v>Risk-weighted assets</x:v>
      </x:c>
      <x:c r="K616" s="2" t="str"/>
      <x:c r="L616" s="2" t="str"/>
      <x:c r="M616" s="2" t="str"/>
      <x:c r="N616" s="2" t="str"/>
      <x:c r="O616" s="2" t="str"/>
      <x:c r="P616" s="2" t="str"/>
      <x:c r="Q616" s="2" t="str"/>
      <x:c r="R616" s="2" t="str">
        <x:v>Not reported / unavailable</x:v>
      </x:c>
      <x:c r="T616" s="12"/>
      <x:c r="U616" s="12"/>
    </x:row>
    <x:row r="617" ht="24" customHeight="1">
      <x:c r="C617" s="2" t="str">
        <x:v>JPM</x:v>
      </x:c>
      <x:c r="D617" s="2" t="str">
        <x:v>FY2018</x:v>
      </x:c>
      <x:c r="E617" s="2" t="str">
        <x:v>cet1_reported</x:v>
      </x:c>
      <x:c r="F617" s="11" t="str">
        <x:v>n.a.</x:v>
      </x:c>
      <x:c r="G617" s="2" t="str">
        <x:v>%</x:v>
      </x:c>
      <x:c r="H617" s="2" t="str">
        <x:v>2018-01-01</x:v>
      </x:c>
      <x:c r="I617" s="2" t="str">
        <x:v>2018-12-31</x:v>
      </x:c>
      <x:c r="J617" s="2" t="str">
        <x:v>Actual standardized CET1 ratio</x:v>
      </x:c>
      <x:c r="K617" s="2" t="str"/>
      <x:c r="L617" s="2" t="str"/>
      <x:c r="M617" s="2" t="str"/>
      <x:c r="N617" s="2" t="str"/>
      <x:c r="O617" s="2" t="str"/>
      <x:c r="P617" s="2" t="str"/>
      <x:c r="Q617" s="2" t="str"/>
      <x:c r="R617" s="2" t="str">
        <x:v>Not reported / unavailable</x:v>
      </x:c>
      <x:c r="T617" s="12"/>
      <x:c r="U617" s="12"/>
    </x:row>
    <x:row r="618" ht="24" customHeight="1">
      <x:c r="C618" s="2" t="str">
        <x:v>JPM</x:v>
      </x:c>
      <x:c r="D618" s="2" t="str">
        <x:v>FY2018</x:v>
      </x:c>
      <x:c r="E618" s="2" t="str">
        <x:v>nim_reported</x:v>
      </x:c>
      <x:c r="F618" s="11" t="str">
        <x:v>n.a.</x:v>
      </x:c>
      <x:c r="G618" s="2" t="str">
        <x:v>%</x:v>
      </x:c>
      <x:c r="H618" s="2" t="str">
        <x:v>2018-01-01</x:v>
      </x:c>
      <x:c r="I618" s="2" t="str">
        <x:v>2018-12-31</x:v>
      </x:c>
      <x:c r="J618" s="2" t="str">
        <x:v>Issuer reported net interest margin</x:v>
      </x:c>
      <x:c r="K618" s="2" t="str"/>
      <x:c r="L618" s="2" t="str"/>
      <x:c r="M618" s="2" t="str"/>
      <x:c r="N618" s="2" t="str"/>
      <x:c r="O618" s="2" t="str"/>
      <x:c r="P618" s="2" t="str"/>
      <x:c r="Q618" s="2" t="str"/>
      <x:c r="R618" s="2" t="str">
        <x:v>Not reported / unavailable</x:v>
      </x:c>
      <x:c r="T618" s="12"/>
      <x:c r="U618" s="12"/>
    </x:row>
    <x:row r="619" ht="24" customHeight="1">
      <x:c r="C619" s="2" t="str">
        <x:v>JPM</x:v>
      </x:c>
      <x:c r="D619" s="2" t="str">
        <x:v>FY2018</x:v>
      </x:c>
      <x:c r="E619" s="2" t="str">
        <x:v>bvps_reported</x:v>
      </x:c>
      <x:c r="F619" s="11" t="n">
        <x:v>70.35</x:v>
      </x:c>
      <x:c r="G619" s="2" t="str">
        <x:v>USD/shares</x:v>
      </x:c>
      <x:c r="H619" s="2" t="str">
        <x:v>2018-01-01</x:v>
      </x:c>
      <x:c r="I619" s="2" t="str">
        <x:v>2018-12-31</x:v>
      </x:c>
      <x:c r="J619" s="2" t="str">
        <x:v>Reported common book value per share</x:v>
      </x:c>
      <x:c r="K619" s="2" t="str">
        <x:v>Manual verified issuer table row</x:v>
      </x:c>
      <x:c r="L619" s="2" t="str">
        <x:v>2019-02-26</x:v>
      </x:c>
      <x:c r="M619" s="2" t="str">
        <x:v>0000019617-19-000054</x:v>
      </x:c>
      <x:c r="N619" s="2" t="str">
        <x:v>https://www.sec.gov/Archives/edgar/data/19617/000001961719000054/corp10k2018.htm</x:v>
      </x:c>
      <x:c r="O619" s="2" t="str">
        <x:v>data/raw/filings/JPM_0000019617-19-000054_corp10k2018.htm</x:v>
      </x:c>
      <x:c r="P619" s="2" t="str"/>
      <x:c r="Q619" s="2" t="str"/>
      <x:c r="R619" s="2" t="str">
        <x:v>Verified original issuer table row; same-date end balance, excluding average and regulatory minimum tables.</x:v>
      </x:c>
      <x:c r="T619" s="12"/>
      <x:c r="U619" s="12"/>
    </x:row>
    <x:row r="620" ht="24" customHeight="1">
      <x:c r="C620" s="2" t="str">
        <x:v>JPM</x:v>
      </x:c>
      <x:c r="D620" s="2" t="str">
        <x:v>FY2018</x:v>
      </x:c>
      <x:c r="E620" s="2" t="str">
        <x:v>tbvps_reported</x:v>
      </x:c>
      <x:c r="F620" s="11" t="n">
        <x:v>56.33</x:v>
      </x:c>
      <x:c r="G620" s="2" t="str">
        <x:v>USD/shares</x:v>
      </x:c>
      <x:c r="H620" s="2" t="str">
        <x:v>2018-01-01</x:v>
      </x:c>
      <x:c r="I620" s="2" t="str">
        <x:v>2018-12-31</x:v>
      </x:c>
      <x:c r="J620" s="2" t="str">
        <x:v>Reported tangible book value per share</x:v>
      </x:c>
      <x:c r="K620" s="2" t="str">
        <x:v>Manual verified issuer table row</x:v>
      </x:c>
      <x:c r="L620" s="2" t="str">
        <x:v>2019-02-26</x:v>
      </x:c>
      <x:c r="M620" s="2" t="str">
        <x:v>0000019617-19-000054</x:v>
      </x:c>
      <x:c r="N620" s="2" t="str">
        <x:v>https://www.sec.gov/Archives/edgar/data/19617/000001961719000054/corp10k2018.htm</x:v>
      </x:c>
      <x:c r="O620" s="2" t="str">
        <x:v>data/raw/filings/JPM_0000019617-19-000054_corp10k2018.htm</x:v>
      </x:c>
      <x:c r="P620" s="2" t="str"/>
      <x:c r="Q620" s="2" t="str"/>
      <x:c r="R620" s="2" t="str">
        <x:v>Verified original issuer table row; same-date end balance, excluding average and regulatory minimum tables.</x:v>
      </x:c>
      <x:c r="T620" s="12"/>
      <x:c r="U620" s="12"/>
    </x:row>
    <x:row r="621" ht="24" customHeight="1">
      <x:c r="C621" s="2" t="str">
        <x:v>JPM</x:v>
      </x:c>
      <x:c r="D621" s="2" t="str">
        <x:v>FY2018</x:v>
      </x:c>
      <x:c r="E621" s="2" t="str">
        <x:v>tce_reported</x:v>
      </x:c>
      <x:c r="F621" s="11" t="str">
        <x:v>n.a.</x:v>
      </x:c>
      <x:c r="G621" s="2" t="str">
        <x:v>USDm</x:v>
      </x:c>
      <x:c r="H621" s="2" t="str">
        <x:v>2018-01-01</x:v>
      </x:c>
      <x:c r="I621" s="2" t="str">
        <x:v>2018-12-31</x:v>
      </x:c>
      <x:c r="J621" s="2" t="str">
        <x:v>Reported tangible common equity</x:v>
      </x:c>
      <x:c r="K621" s="2" t="str"/>
      <x:c r="L621" s="2" t="str"/>
      <x:c r="M621" s="2" t="str"/>
      <x:c r="N621" s="2" t="str"/>
      <x:c r="O621" s="2" t="str"/>
      <x:c r="P621" s="2" t="str"/>
      <x:c r="Q621" s="2" t="str"/>
      <x:c r="R621" s="2" t="str">
        <x:v>Not reported / unavailable</x:v>
      </x:c>
      <x:c r="T621" s="12"/>
      <x:c r="U621" s="12"/>
    </x:row>
    <x:row r="622" ht="24" customHeight="1">
      <x:c r="C622" s="2" t="str">
        <x:v>JPM</x:v>
      </x:c>
      <x:c r="D622" s="2" t="str">
        <x:v>FY2019</x:v>
      </x:c>
      <x:c r="E622" s="2" t="str">
        <x:v>assets</x:v>
      </x:c>
      <x:c r="F622" s="11" t="n">
        <x:v>2686477</x:v>
      </x:c>
      <x:c r="G622" s="2" t="str">
        <x:v>USD</x:v>
      </x:c>
      <x:c r="H622" s="2" t="str">
        <x:v>2019-01-01</x:v>
      </x:c>
      <x:c r="I622" s="2" t="str">
        <x:v>2019-12-31</x:v>
      </x:c>
      <x:c r="J622" s="2" t="str">
        <x:v>Assets</x:v>
      </x:c>
      <x:c r="K622" s="2" t="str">
        <x:v>us-gaap:Assets</x:v>
      </x:c>
      <x:c r="L622" s="2" t="str">
        <x:v>2022-02-22</x:v>
      </x:c>
      <x:c r="M622" s="2" t="str">
        <x:v>0000019617-22-000272</x:v>
      </x:c>
      <x:c r="N622" s="2" t="str">
        <x:v>https://www.sec.gov/Archives/edgar/data/19617/000001961722000272/jpm-20211231.htm</x:v>
      </x:c>
      <x:c r="O622" s="2" t="str">
        <x:v>data/raw/filings/JPM_0000019617-22-000272_jpm-20211231.htm</x:v>
      </x:c>
      <x:c r="P622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EyLTEzLTEtMS0xODkzNDk_dd9e5cd0-57d5-4e5c-aad0-04df101ca543</x:v>
      </x:c>
      <x:c r="Q622" s="2" t="str"/>
      <x:c r="R622" s="2" t="str">
        <x:v>Latest eligible comparative presentation at the information cutoff.</x:v>
      </x:c>
      <x:c r="T622" s="12"/>
      <x:c r="U622" s="12"/>
    </x:row>
    <x:row r="623" ht="24" customHeight="1">
      <x:c r="C623" s="2" t="str">
        <x:v>JPM</x:v>
      </x:c>
      <x:c r="D623" s="2" t="str">
        <x:v>FY2019</x:v>
      </x:c>
      <x:c r="E623" s="2" t="str">
        <x:v>liabilities</x:v>
      </x:c>
      <x:c r="F623" s="11" t="n">
        <x:v>2426049</x:v>
      </x:c>
      <x:c r="G623" s="2" t="str">
        <x:v>USD</x:v>
      </x:c>
      <x:c r="H623" s="2" t="str">
        <x:v>2019-01-01</x:v>
      </x:c>
      <x:c r="I623" s="2" t="str">
        <x:v>2019-12-31</x:v>
      </x:c>
      <x:c r="J623" s="2" t="str">
        <x:v>Liabilities</x:v>
      </x:c>
      <x:c r="K623" s="2" t="str">
        <x:v>us-gaap:Liabilities</x:v>
      </x:c>
      <x:c r="L623" s="2" t="str">
        <x:v>2021-02-23</x:v>
      </x:c>
      <x:c r="M623" s="2" t="str">
        <x:v>0000019617-21-000236</x:v>
      </x:c>
      <x:c r="N623" s="2" t="str">
        <x:v>https://www.sec.gov/Archives/edgar/data/19617/000001961721000236/jpm-20201231.htm</x:v>
      </x:c>
      <x:c r="O623" s="2" t="str">
        <x:v>data/raw/filings/JPM_0000019617-21-000236_jpm-20201231.htm</x:v>
      </x:c>
      <x:c r="P623" s="2" t="str">
        <x:v>id3VybDovL2RvY3MudjEvZG9jOmQ0OTFjM2YzNDAxODQ3MDZiYmVhNzE2ZjgxOTU5YWZhL3NlYzpkNDkxYzNmMzQwMTg0NzA2YmJlYTcxNmY4MTk1OWFmYV8zMDcvZnJhZzo2MjUyNmMxODU1ZTk0NmEyOGQwZTcyZDJiNzQ1MWI5ZC90YWJsZToyZDViYjI5NDJiODg0MTRiYjg1ZmEyOTZmYzJjYjE5Zi90YWJsZXJhbmdlOjJkNWJiMjk0MmI4ODQxNGJiODVmYTI5NmZjMmNiMTlmXzI5LTMtMS0xLTA_a6d15db5-b98d-4cef-aac0-2c1db5be7197</x:v>
      </x:c>
      <x:c r="Q623" s="2" t="str"/>
      <x:c r="R623" s="2" t="str">
        <x:v>Latest eligible comparative presentation at the information cutoff.</x:v>
      </x:c>
      <x:c r="T623" s="12"/>
      <x:c r="U623" s="12"/>
    </x:row>
    <x:row r="624" ht="24" customHeight="1">
      <x:c r="C624" s="2" t="str">
        <x:v>JPM</x:v>
      </x:c>
      <x:c r="D624" s="2" t="str">
        <x:v>FY2019</x:v>
      </x:c>
      <x:c r="E624" s="2" t="str">
        <x:v>equity</x:v>
      </x:c>
      <x:c r="F624" s="11" t="n">
        <x:v>261330</x:v>
      </x:c>
      <x:c r="G624" s="2" t="str">
        <x:v>USD</x:v>
      </x:c>
      <x:c r="H624" s="2" t="str">
        <x:v>2019-01-01</x:v>
      </x:c>
      <x:c r="I624" s="2" t="str">
        <x:v>2019-12-31</x:v>
      </x:c>
      <x:c r="J624" s="2" t="str">
        <x:v>Stockholders' Equity Attributable to Parent</x:v>
      </x:c>
      <x:c r="K624" s="2" t="str">
        <x:v>us-gaap:StockholdersEquity</x:v>
      </x:c>
      <x:c r="L624" s="2" t="str">
        <x:v>2022-02-22</x:v>
      </x:c>
      <x:c r="M624" s="2" t="str">
        <x:v>0000019617-22-000272</x:v>
      </x:c>
      <x:c r="N624" s="2" t="str">
        <x:v>https://www.sec.gov/Archives/edgar/data/19617/000001961722000272/jpm-20211231.htm</x:v>
      </x:c>
      <x:c r="O624" s="2" t="str">
        <x:v>data/raw/filings/JPM_0000019617-22-000272_jpm-20211231.htm</x:v>
      </x:c>
      <x:c r="P624" s="2" t="str">
        <x:v>id3VybDovL2RvY3MudjEvZG9jOjM0ZDhmYzFjMDA1OTQ1ZDI5MzBmOWVhYWU5YmVjNmRkL3NlYzozNGQ4ZmMxYzAwNTk0NWQyOTMwZjllYWFlOWJlYzZkZF8zMTYvZnJhZzo2NjdhMTRlOTFlNDc0OGVhYjY1NzdhZGJiNTJjNTY3Mi90YWJsZTo5ZDU3OTBjMTVmYjg0Zjg4OGVhODYyNjZkY2I4NzQ5Ny90YWJsZXJhbmdlOjlkNTc5MGMxNWZiODRmODg4ZWE4NjI2NmRjYjg3NDk3XzM4LTYtMS0xLTE4OTM0OQ_139d29c7-e79f-4ea5-a0ef-3c45ad8d9d79</x:v>
      </x:c>
      <x:c r="Q624" s="2" t="str"/>
      <x:c r="R624" s="2" t="str">
        <x:v>Latest eligible comparative presentation at the information cutoff.</x:v>
      </x:c>
      <x:c r="T624" s="12"/>
      <x:c r="U624" s="12"/>
    </x:row>
    <x:row r="625" ht="24" customHeight="1">
      <x:c r="C625" s="2" t="str">
        <x:v>JPM</x:v>
      </x:c>
      <x:c r="D625" s="2" t="str">
        <x:v>FY2019</x:v>
      </x:c>
      <x:c r="E625" s="2" t="str">
        <x:v>preferred</x:v>
      </x:c>
      <x:c r="F625" s="11" t="n">
        <x:v>26993</x:v>
      </x:c>
      <x:c r="G625" s="2" t="str">
        <x:v>USD</x:v>
      </x:c>
      <x:c r="H625" s="2" t="str">
        <x:v>2019-01-01</x:v>
      </x:c>
      <x:c r="I625" s="2" t="str">
        <x:v>2019-12-31</x:v>
      </x:c>
      <x:c r="J625" s="2" t="str">
        <x:v>Preferred Stock, Including Additional Paid in Capital, Net of Discount</x:v>
      </x:c>
      <x:c r="K625" s="2" t="str">
        <x:v>us-gaap:PreferredStockIncludingAdditionalPaidInCapitalNetOfDiscount</x:v>
      </x:c>
      <x:c r="L625" s="2" t="str">
        <x:v>2021-02-23</x:v>
      </x:c>
      <x:c r="M625" s="2" t="str">
        <x:v>0000019617-21-000236</x:v>
      </x:c>
      <x:c r="N625" s="2" t="str">
        <x:v>https://www.sec.gov/Archives/edgar/data/19617/000001961721000236/jpm-20201231.htm</x:v>
      </x:c>
      <x:c r="O625" s="2" t="str">
        <x:v>data/raw/filings/JPM_0000019617-21-000236_jpm-20201231.htm</x:v>
      </x:c>
      <x:c r="P625" s="2" t="str">
        <x:v>id3VybDovL2RvY3MudjEvZG9jOmQ0OTFjM2YzNDAxODQ3MDZiYmVhNzE2ZjgxOTU5YWZhL3NlYzpkNDkxYzNmMzQwMTg0NzA2YmJlYTcxNmY4MTk1OWFmYV80NTcvZnJhZzoyZjdlNjY3ZjUzZjI0ZmNmODlmNWY0Y2QxZDQ0YmQ3OC90YWJsZTpiNzY4ODM5MWI1ZDI0YmY1OTdjYjJiODc4OTBlZTkzYS90YWJsZXJhbmdlOmI3Njg4MzkxYjVkMjRiZjU5N2NiMmI4Nzg5MGVlOTNhXzI1LTUtMS0xLTA_347ea26e-e3f9-4207-be72-b3d6cb9d9106</x:v>
      </x:c>
      <x:c r="Q625" s="2" t="str"/>
      <x:c r="R625" s="2" t="str">
        <x:v>Latest eligible comparative presentation at the information cutoff.</x:v>
      </x:c>
      <x:c r="T625" s="12"/>
      <x:c r="U625" s="12"/>
    </x:row>
    <x:row r="626" ht="24" customHeight="1">
      <x:c r="C626" s="2" t="str">
        <x:v>JPM</x:v>
      </x:c>
      <x:c r="D626" s="2" t="str">
        <x:v>FY2019</x:v>
      </x:c>
      <x:c r="E626" s="2" t="str">
        <x:v>common_equity_reported</x:v>
      </x:c>
      <x:c r="F626" s="11" t="str">
        <x:v>n.a.</x:v>
      </x:c>
      <x:c r="G626" s="2" t="str">
        <x:v>USDm</x:v>
      </x:c>
      <x:c r="H626" s="2" t="str">
        <x:v>2019-01-01</x:v>
      </x:c>
      <x:c r="I626" s="2" t="str">
        <x:v>2019-12-31</x:v>
      </x:c>
      <x:c r="J626" s="2" t="str">
        <x:v>Reported common shareholders equity</x:v>
      </x:c>
      <x:c r="K626" s="2" t="str"/>
      <x:c r="L626" s="2" t="str"/>
      <x:c r="M626" s="2" t="str"/>
      <x:c r="N626" s="2" t="str"/>
      <x:c r="O626" s="2" t="str"/>
      <x:c r="P626" s="2" t="str"/>
      <x:c r="Q626" s="2" t="str"/>
      <x:c r="R626" s="2" t="str">
        <x:v>Not reported / unavailable</x:v>
      </x:c>
      <x:c r="T626" s="12"/>
      <x:c r="U626" s="12"/>
    </x:row>
    <x:row r="627" ht="24" customHeight="1">
      <x:c r="C627" s="2" t="str">
        <x:v>JPM</x:v>
      </x:c>
      <x:c r="D627" s="2" t="str">
        <x:v>FY2019</x:v>
      </x:c>
      <x:c r="E627" s="2" t="str">
        <x:v>goodwill</x:v>
      </x:c>
      <x:c r="F627" s="11" t="n">
        <x:v>47823</x:v>
      </x:c>
      <x:c r="G627" s="2" t="str">
        <x:v>USD</x:v>
      </x:c>
      <x:c r="H627" s="2" t="str">
        <x:v>2019-01-01</x:v>
      </x:c>
      <x:c r="I627" s="2" t="str">
        <x:v>2019-12-31</x:v>
      </x:c>
      <x:c r="J627" s="2" t="str">
        <x:v>Goodwill</x:v>
      </x:c>
      <x:c r="K627" s="2" t="str">
        <x:v>us-gaap:Goodwill</x:v>
      </x:c>
      <x:c r="L627" s="2" t="str">
        <x:v>2023-02-21</x:v>
      </x:c>
      <x:c r="M627" s="2" t="str">
        <x:v>0000019617-23-000231</x:v>
      </x:c>
      <x:c r="N627" s="2" t="str">
        <x:v>https://www.sec.gov/Archives/edgar/data/19617/000001961723000231/jpm-20221231.htm</x:v>
      </x:c>
      <x:c r="O627" s="2" t="str">
        <x:v>data/raw/filings/JPM_0000019617-23-000231_jpm-20221231.htm</x:v>
      </x:c>
      <x:c r="P627" s="2" t="str">
        <x:v>id3VybDovL2RvY3MudjEvZG9jOjcxZmQzYmUzOWNmZjQ2ZDRiZmEwOTBjMzcxM2MzZmEyL3NlYzo3MWZkM2JlMzljZmY0NmQ0YmZhMDkwYzM3MTNjM2ZhMl80MzAvZnJhZzoyYTEyMzU0OGQ0Mzc0MGQyYTgzMzMxMzA0NTUyYTdkMC90YWJsZTozYTBkMzM1NTEwYzI0OWY0OGYyMTc3MzZjYTc3YWJiOC90YWJsZXJhbmdlOjNhMGQzMzU1MTBjMjQ5ZjQ4ZjIxNzczNmNhNzdhYmI4XzEtNS0xLTEtOTI3NTU4_334bd609-920c-489c-9451-fe4c18759fad</x:v>
      </x:c>
      <x:c r="Q627" s="2" t="str"/>
      <x:c r="R627" s="2" t="str">
        <x:v>Latest eligible comparative presentation at the information cutoff.</x:v>
      </x:c>
      <x:c r="T627" s="12"/>
      <x:c r="U627" s="12"/>
    </x:row>
    <x:row r="628" ht="24" customHeight="1">
      <x:c r="C628" s="2" t="str">
        <x:v>JPM</x:v>
      </x:c>
      <x:c r="D628" s="2" t="str">
        <x:v>FY2019</x:v>
      </x:c>
      <x:c r="E628" s="2" t="str">
        <x:v>intangibles</x:v>
      </x:c>
      <x:c r="F628" s="11" t="str">
        <x:v>n.a.</x:v>
      </x:c>
      <x:c r="G628" s="2" t="str">
        <x:v>USDm</x:v>
      </x:c>
      <x:c r="H628" s="2" t="str">
        <x:v>2019-01-01</x:v>
      </x:c>
      <x:c r="I628" s="2" t="str">
        <x:v>2019-12-31</x:v>
      </x:c>
      <x:c r="J628" s="2" t="str">
        <x:v>Other intangible assets excluding goodwill</x:v>
      </x:c>
      <x:c r="K628" s="2" t="str"/>
      <x:c r="L628" s="2" t="str"/>
      <x:c r="M628" s="2" t="str"/>
      <x:c r="N628" s="2" t="str"/>
      <x:c r="O628" s="2" t="str"/>
      <x:c r="P628" s="2" t="str"/>
      <x:c r="Q628" s="2" t="str"/>
      <x:c r="R628" s="2" t="str">
        <x:v>Not reported / unavailable</x:v>
      </x:c>
      <x:c r="T628" s="12"/>
      <x:c r="U628" s="12"/>
    </x:row>
    <x:row r="629" ht="24" customHeight="1">
      <x:c r="C629" s="2" t="str">
        <x:v>JPM</x:v>
      </x:c>
      <x:c r="D629" s="2" t="str">
        <x:v>FY2019</x:v>
      </x:c>
      <x:c r="E629" s="2" t="str">
        <x:v>intangibles_total</x:v>
      </x:c>
      <x:c r="F629" s="11" t="str">
        <x:v>n.a.</x:v>
      </x:c>
      <x:c r="G629" s="2" t="str">
        <x:v>USDm</x:v>
      </x:c>
      <x:c r="H629" s="2" t="str">
        <x:v>2019-01-01</x:v>
      </x:c>
      <x:c r="I629" s="2" t="str">
        <x:v>2019-12-31</x:v>
      </x:c>
      <x:c r="J629" s="2" t="str">
        <x:v>Reported goodwill and intangible assets combined</x:v>
      </x:c>
      <x:c r="K629" s="2" t="str"/>
      <x:c r="L629" s="2" t="str"/>
      <x:c r="M629" s="2" t="str"/>
      <x:c r="N629" s="2" t="str"/>
      <x:c r="O629" s="2" t="str"/>
      <x:c r="P629" s="2" t="str"/>
      <x:c r="Q629" s="2" t="str"/>
      <x:c r="R629" s="2" t="str">
        <x:v>Not reported / unavailable</x:v>
      </x:c>
      <x:c r="T629" s="12"/>
      <x:c r="U629" s="12"/>
    </x:row>
    <x:row r="630" ht="24" customHeight="1">
      <x:c r="C630" s="2" t="str">
        <x:v>JPM</x:v>
      </x:c>
      <x:c r="D630" s="2" t="str">
        <x:v>FY2019</x:v>
      </x:c>
      <x:c r="E630" s="2" t="str">
        <x:v>shares_end</x:v>
      </x:c>
      <x:c r="F630" s="11" t="n">
        <x:v>3084</x:v>
      </x:c>
      <x:c r="G630" s="2" t="str">
        <x:v>shares</x:v>
      </x:c>
      <x:c r="H630" s="2" t="str">
        <x:v>2019-01-01</x:v>
      </x:c>
      <x:c r="I630" s="2" t="str">
        <x:v>2019-12-31</x:v>
      </x:c>
      <x:c r="J630" s="2" t="str">
        <x:v>Common Stock, Shares, Outstanding</x:v>
      </x:c>
      <x:c r="K630" s="2" t="str">
        <x:v>us-gaap:CommonStockSharesOutstanding</x:v>
      </x:c>
      <x:c r="L630" s="2" t="str">
        <x:v>2022-02-22</x:v>
      </x:c>
      <x:c r="M630" s="2" t="str">
        <x:v>0000019617-22-000272</x:v>
      </x:c>
      <x:c r="N630" s="2" t="str">
        <x:v>https://www.sec.gov/Archives/edgar/data/19617/000001961722000272/jpm-20211231.htm</x:v>
      </x:c>
      <x:c r="O630" s="2" t="str">
        <x:v>data/raw/filings/JPM_0000019617-22-000272_jpm-20211231.htm</x:v>
      </x:c>
      <x:c r="P630" s="2" t="str">
        <x:v>id3VybDovL2RvY3MudjEvZG9jOjM0ZDhmYzFjMDA1OTQ1ZDI5MzBmOWVhYWU5YmVjNmRkL3NlYzozNGQ4ZmMxYzAwNTk0NWQyOTMwZjllYWFlOWJlYzZkZF80NjkvZnJhZzo2NzBkOTc0Nzc2NTc0NjZlOWYwZDI4YWVjZDNkMTJiYS90YWJsZTo3MDg4ODUxYzZlNjY0MDMwODU3NzhlZGM1NWRmZWVmMy90YWJsZXJhbmdlOjcwODg4NTFjNmU2NjQwMzA4NTc3OGVkYzU1ZGZlZWYzXzEwLTMtMS0xLTE4OTM0OQ_4c2bd05c-74e8-41d6-8f43-9533d3f7faf4</x:v>
      </x:c>
      <x:c r="Q630" s="2" t="str"/>
      <x:c r="R630" s="2" t="str">
        <x:v>Latest eligible comparative presentation at the information cutoff.</x:v>
      </x:c>
      <x:c r="T630" s="12"/>
      <x:c r="U630" s="12"/>
    </x:row>
    <x:row r="631" ht="24" customHeight="1">
      <x:c r="C631" s="2" t="str">
        <x:v>JPM</x:v>
      </x:c>
      <x:c r="D631" s="2" t="str">
        <x:v>FY2019</x:v>
      </x:c>
      <x:c r="E631" s="2" t="str">
        <x:v>shares_issued</x:v>
      </x:c>
      <x:c r="F631" s="11" t="n">
        <x:v>4104.9</x:v>
      </x:c>
      <x:c r="G631" s="2" t="str">
        <x:v>shares</x:v>
      </x:c>
      <x:c r="H631" s="2" t="str">
        <x:v>2019-01-01</x:v>
      </x:c>
      <x:c r="I631" s="2" t="str">
        <x:v>2019-12-31</x:v>
      </x:c>
      <x:c r="J631" s="2" t="str">
        <x:v>Common Stock, Shares, Issued</x:v>
      </x:c>
      <x:c r="K631" s="2" t="str">
        <x:v>us-gaap:CommonStockSharesIssued</x:v>
      </x:c>
      <x:c r="L631" s="2" t="str">
        <x:v>2023-02-21</x:v>
      </x:c>
      <x:c r="M631" s="2" t="str">
        <x:v>0000019617-23-000231</x:v>
      </x:c>
      <x:c r="N631" s="2" t="str">
        <x:v>https://www.sec.gov/Archives/edgar/data/19617/000001961723000231/jpm-20221231.htm</x:v>
      </x:c>
      <x:c r="O631" s="2" t="str">
        <x:v>data/raw/filings/JPM_0000019617-23-000231_jpm-20221231.htm</x:v>
      </x:c>
      <x:c r="P631" s="2" t="str">
        <x:v>id3VybDovL2RvY3MudjEvZG9jOjcxZmQzYmUzOWNmZjQ2ZDRiZmEwOTBjMzcxM2MzZmEyL3NlYzo3MWZkM2JlMzljZmY0NmQ0YmZhMDkwYzM3MTNjM2ZhMl80NTQvZnJhZzphZjBjYTQwNmE2MDI0MzYwODU5YjliYjU4MGM3OTAwMi90YWJsZTplZmRjNDZmNjQ2MDY0Yjc5OWY5NmExMmMyMmNkMWFlYi90YWJsZXJhbmdlOmVmZGM0NmY2NDYwNjRiNzk5Zjk2YTEyYzIyY2QxYWViXzEtMy0xLTEtOTI3NTU4_2d43086f-0f0a-4a48-b9e7-3a539c3cf55a</x:v>
      </x:c>
      <x:c r="Q631" s="2" t="str"/>
      <x:c r="R631" s="2" t="str">
        <x:v>Latest eligible comparative presentation at the information cutoff.</x:v>
      </x:c>
      <x:c r="T631" s="12"/>
      <x:c r="U631" s="12"/>
    </x:row>
    <x:row r="632" ht="24" customHeight="1">
      <x:c r="C632" s="2" t="str">
        <x:v>JPM</x:v>
      </x:c>
      <x:c r="D632" s="2" t="str">
        <x:v>FY2019</x:v>
      </x:c>
      <x:c r="E632" s="2" t="str">
        <x:v>shares_treasury</x:v>
      </x:c>
      <x:c r="F632" s="11" t="n">
        <x:v>1020.912567</x:v>
      </x:c>
      <x:c r="G632" s="2" t="str">
        <x:v>shares</x:v>
      </x:c>
      <x:c r="H632" s="2" t="str">
        <x:v>2019-01-01</x:v>
      </x:c>
      <x:c r="I632" s="2" t="str">
        <x:v>2019-12-31</x:v>
      </x:c>
      <x:c r="J632" s="2" t="str">
        <x:v>Treasury Stock, Shares</x:v>
      </x:c>
      <x:c r="K632" s="2" t="str">
        <x:v>us-gaap:TreasuryStockShares</x:v>
      </x:c>
      <x:c r="L632" s="2" t="str">
        <x:v>2021-02-23</x:v>
      </x:c>
      <x:c r="M632" s="2" t="str">
        <x:v>0000019617-21-000236</x:v>
      </x:c>
      <x:c r="N632" s="2" t="str">
        <x:v>https://www.sec.gov/Archives/edgar/data/19617/000001961721000236/jpm-20201231.htm</x:v>
      </x:c>
      <x:c r="O632" s="2" t="str">
        <x:v>data/raw/filings/JPM_0000019617-21-000236_jpm-20201231.htm</x:v>
      </x:c>
      <x:c r="P632" s="2" t="str">
        <x:v>id3VybDovL2RvY3MudjEvZG9jOmQ0OTFjM2YzNDAxODQ3MDZiYmVhNzE2ZjgxOTU5YWZhL3NlYzpkNDkxYzNmMzQwMTg0NzA2YmJlYTcxNmY4MTk1OWFmYV8zMDcvZnJhZzo2MjUyNmMxODU1ZTk0NmEyOGQwZTcyZDJiNzQ1MWI5ZC90YWJsZToyZDViYjI5NDJiODg0MTRiYjg1ZmEyOTZmYzJjYjE5Zi90YWJsZXJhbmdlOjJkNWJiMjk0MmI4ODQxNGJiODVmYTI5NmZjMmNiMTlmXzM4LTAtMS0xLTAvdGV4dHJlZ2lvbjpjMzgzNjgzZGU3OTU0OWY0OTlmZTU5MGM4NTllYWExZl8zNg_0273cc78-6a94-46f4-b9b0-073af19ecb16</x:v>
      </x:c>
      <x:c r="Q632" s="2" t="str"/>
      <x:c r="R632" s="2" t="str">
        <x:v>Latest eligible comparative presentation at the information cutoff.</x:v>
      </x:c>
      <x:c r="T632" s="12"/>
      <x:c r="U632" s="12"/>
    </x:row>
    <x:row r="633" ht="24" customHeight="1">
      <x:c r="C633" s="2" t="str">
        <x:v>JPM</x:v>
      </x:c>
      <x:c r="D633" s="2" t="str">
        <x:v>FY2019</x:v>
      </x:c>
      <x:c r="E633" s="2" t="str">
        <x:v>deposits</x:v>
      </x:c>
      <x:c r="F633" s="11" t="n">
        <x:v>1562431</x:v>
      </x:c>
      <x:c r="G633" s="2" t="str">
        <x:v>USD</x:v>
      </x:c>
      <x:c r="H633" s="2" t="str">
        <x:v>2019-01-01</x:v>
      </x:c>
      <x:c r="I633" s="2" t="str">
        <x:v>2019-12-31</x:v>
      </x:c>
      <x:c r="J633" s="2" t="str">
        <x:v>Deposits</x:v>
      </x:c>
      <x:c r="K633" s="2" t="str">
        <x:v>us-gaap:Deposits</x:v>
      </x:c>
      <x:c r="L633" s="2" t="str">
        <x:v>2021-02-23</x:v>
      </x:c>
      <x:c r="M633" s="2" t="str">
        <x:v>0000019617-21-000236</x:v>
      </x:c>
      <x:c r="N633" s="2" t="str">
        <x:v>https://www.sec.gov/Archives/edgar/data/19617/000001961721000236/jpm-20201231.htm</x:v>
      </x:c>
      <x:c r="O633" s="2" t="str">
        <x:v>data/raw/filings/JPM_0000019617-21-000236_jpm-20201231.htm</x:v>
      </x:c>
      <x:c r="P633" s="2" t="str">
        <x:v>id3VybDovL2RvY3MudjEvZG9jOmQ0OTFjM2YzNDAxODQ3MDZiYmVhNzE2ZjgxOTU5YWZhL3NlYzpkNDkxYzNmMzQwMTg0NzA2YmJlYTcxNmY4MTk1OWFmYV80NDUvZnJhZzo0OGMyN2MyZTU0YTQ0ZmZlYjU1ZDE3NmU2Y2Y0ZGE5Zi90YWJsZTo0OTFlZDMyOWY0YmY0MTU0YmJiY2NhNDM4YjIzZTQyNC90YWJsZXJhbmdlOjQ5MWVkMzI5ZjRiZjQxNTRiYmJjY2E0MzhiMjNlNDI0XzktMy0xLTEtMA_4421b043-b431-4b54-bee8-d8201977ac06</x:v>
      </x:c>
      <x:c r="Q633" s="2" t="str"/>
      <x:c r="R633" s="2" t="str">
        <x:v>Latest eligible comparative presentation at the information cutoff.</x:v>
      </x:c>
      <x:c r="T633" s="12"/>
      <x:c r="U633" s="12"/>
    </x:row>
    <x:row r="634" ht="24" customHeight="1">
      <x:c r="C634" s="2" t="str">
        <x:v>JPM</x:v>
      </x:c>
      <x:c r="D634" s="2" t="str">
        <x:v>FY2019</x:v>
      </x:c>
      <x:c r="E634" s="2" t="str">
        <x:v>loans_gross</x:v>
      </x:c>
      <x:c r="F634" s="11" t="n">
        <x:v>945601</x:v>
      </x:c>
      <x:c r="G634" s="2" t="str">
        <x:v>USD</x:v>
      </x:c>
      <x:c r="H634" s="2" t="str">
        <x:v>2019-01-01</x:v>
      </x:c>
      <x:c r="I634" s="2" t="str">
        <x:v>2019-12-31</x:v>
      </x:c>
      <x:c r="J634" s="2" t="str">
        <x:v>Gross loans and leases selected definition</x:v>
      </x:c>
      <x:c r="K634" s="2" t="str">
        <x:v>us-gaap:FinancingReceivableExcludingAccruedInterestBeforeAllowanceForCreditLoss</x:v>
      </x:c>
      <x:c r="L634" s="2" t="str">
        <x:v>2022-02-22</x:v>
      </x:c>
      <x:c r="M634" s="2" t="str">
        <x:v>0000019617-22-000272</x:v>
      </x:c>
      <x:c r="N634" s="2" t="str">
        <x:v>https://www.sec.gov/Archives/edgar/data/19617/000001961722000272/jpm-20211231.htm</x:v>
      </x:c>
      <x:c r="O634" s="2" t="str">
        <x:v>data/raw/filings/JPM_0000019617-22-000272_jpm-20211231.htm</x:v>
      </x:c>
      <x:c r="P634" s="2" t="str">
        <x:v>id3VybDovL2RvY3MudjEvZG9jOjM0ZDhmYzFjMDA1OTQ1ZDI5MzBmOWVhYWU5YmVjNmRkL3NlYzozNGQ4ZmMxYzAwNTk0NWQyOTMwZjllYWFlOWJlYzZkZF80MzYvZnJhZzo2Yzk5NzI5NWU0OWU0MGRhOTQzZDBjZmQ5YzJmZmJiYi90YWJsZTo4ZDBhNWQ3N2EzZjk0NDdlYmU1Yzg4ZTI3ODQxNGRlZS90YWJsZXJhbmdlOjhkMGE1ZDc3YTNmOTQ0N2ViZTVjODhlMjc4NDE0ZGVlXzM0LTE0LTEtMS0xODkzNDk_c13544b9-0dce-4fd2-89b7-0ddf6f74c0d7</x:v>
      </x:c>
      <x:c r="Q634" s="2" t="str"/>
      <x:c r="R634" s="2" t="str">
        <x:v>Latest eligible comparative presentation at the information cutoff.</x:v>
      </x:c>
      <x:c r="T634" s="12"/>
      <x:c r="U634" s="12"/>
    </x:row>
    <x:row r="635" ht="24" customHeight="1">
      <x:c r="C635" s="2" t="str">
        <x:v>JPM</x:v>
      </x:c>
      <x:c r="D635" s="2" t="str">
        <x:v>FY2019</x:v>
      </x:c>
      <x:c r="E635" s="2" t="str">
        <x:v>loans_net</x:v>
      </x:c>
      <x:c r="F635" s="11" t="str">
        <x:v>n.a.</x:v>
      </x:c>
      <x:c r="G635" s="2" t="str">
        <x:v>USDm</x:v>
      </x:c>
      <x:c r="H635" s="2" t="str">
        <x:v>2019-01-01</x:v>
      </x:c>
      <x:c r="I635" s="2" t="str">
        <x:v>2019-12-31</x:v>
      </x:c>
      <x:c r="J635" s="2" t="str">
        <x:v>Net loans after allowance selected definition</x:v>
      </x:c>
      <x:c r="K635" s="2" t="str"/>
      <x:c r="L635" s="2" t="str"/>
      <x:c r="M635" s="2" t="str"/>
      <x:c r="N635" s="2" t="str"/>
      <x:c r="O635" s="2" t="str"/>
      <x:c r="P635" s="2" t="str"/>
      <x:c r="Q635" s="2" t="str"/>
      <x:c r="R635" s="2" t="str">
        <x:v>Not reported / unavailable</x:v>
      </x:c>
      <x:c r="T635" s="12"/>
      <x:c r="U635" s="12"/>
    </x:row>
    <x:row r="636" ht="24" customHeight="1">
      <x:c r="C636" s="2" t="str">
        <x:v>JPM</x:v>
      </x:c>
      <x:c r="D636" s="2" t="str">
        <x:v>FY2019</x:v>
      </x:c>
      <x:c r="E636" s="2" t="str">
        <x:v>allowance</x:v>
      </x:c>
      <x:c r="F636" s="11" t="n">
        <x:v>13123</x:v>
      </x:c>
      <x:c r="G636" s="2" t="str">
        <x:v>USD</x:v>
      </x:c>
      <x:c r="H636" s="2" t="str">
        <x:v>2019-01-01</x:v>
      </x:c>
      <x:c r="I636" s="2" t="str">
        <x:v>2019-12-31</x:v>
      </x:c>
      <x:c r="J636" s="2" t="str">
        <x:v>Loan allowance for credit losses</x:v>
      </x:c>
      <x:c r="K636" s="2" t="str">
        <x:v>us-gaap:FinancingReceivableAllowanceForCreditLossExcludingAccruedInterest</x:v>
      </x:c>
      <x:c r="L636" s="2" t="str">
        <x:v>2023-02-21</x:v>
      </x:c>
      <x:c r="M636" s="2" t="str">
        <x:v>0000019617-23-000231</x:v>
      </x:c>
      <x:c r="N636" s="2" t="str">
        <x:v>https://www.sec.gov/Archives/edgar/data/19617/000001961723000231/jpm-20221231.htm</x:v>
      </x:c>
      <x:c r="O636" s="2" t="str">
        <x:v>data/raw/filings/JPM_0000019617-23-000231_jpm-20221231.htm</x:v>
      </x:c>
      <x:c r="P636" s="2" t="str">
        <x:v>id3VybDovL2RvY3MudjEvZG9jOjcxZmQzYmUzOWNmZjQ2ZDRiZmEwOTBjMzcxM2MzZmEyL3NlYzo3MWZkM2JlMzljZmY0NmQ0YmZhMDkwYzM3MTNjM2ZhMl80MjQvZnJhZzo4MmFkNjdmODVjYTE0MzE4YjExY2VjMjgwYjBjMTFlZC90YWJsZTphODRjZjRkZWMzYWY0ZjM2OTMwYzQ2ZDIxOTg5NzQ4OC90YWJsZXJhbmdlOmE4NGNmNGRlYzNhZjRmMzY5MzBjNDZkMjE5ODk3NDg4XzQtMTQtMS0xLTkyNzU1OA_f0c712ef-a149-40c7-9ff6-9b3f053584cb</x:v>
      </x:c>
      <x:c r="Q636" s="2" t="str"/>
      <x:c r="R636" s="2" t="str">
        <x:v>Latest eligible comparative presentation at the information cutoff.</x:v>
      </x:c>
      <x:c r="T636" s="12"/>
      <x:c r="U636" s="12"/>
    </x:row>
    <x:row r="637" ht="24" customHeight="1">
      <x:c r="C637" s="2" t="str">
        <x:v>JPM</x:v>
      </x:c>
      <x:c r="D637" s="2" t="str">
        <x:v>FY2019</x:v>
      </x:c>
      <x:c r="E637" s="2" t="str">
        <x:v>nonaccrual</x:v>
      </x:c>
      <x:c r="F637" s="11" t="str">
        <x:v>n.a.</x:v>
      </x:c>
      <x:c r="G637" s="2" t="str">
        <x:v>USDm</x:v>
      </x:c>
      <x:c r="H637" s="2" t="str">
        <x:v>2019-01-01</x:v>
      </x:c>
      <x:c r="I637" s="2" t="str">
        <x:v>2019-12-31</x:v>
      </x:c>
      <x:c r="J637" s="2" t="str">
        <x:v>Nonaccrual</x:v>
      </x:c>
      <x:c r="K637" s="2" t="str"/>
      <x:c r="L637" s="2" t="str"/>
      <x:c r="M637" s="2" t="str"/>
      <x:c r="N637" s="2" t="str"/>
      <x:c r="O637" s="2" t="str"/>
      <x:c r="P637" s="2" t="str"/>
      <x:c r="Q637" s="2" t="str"/>
      <x:c r="R637" s="2" t="str">
        <x:v>Not reported / unavailable</x:v>
      </x:c>
      <x:c r="T637" s="12"/>
      <x:c r="U637" s="12"/>
    </x:row>
    <x:row r="638" ht="24" customHeight="1">
      <x:c r="C638" s="2" t="str">
        <x:v>JPM</x:v>
      </x:c>
      <x:c r="D638" s="2" t="str">
        <x:v>FY2019</x:v>
      </x:c>
      <x:c r="E638" s="2" t="str">
        <x:v>cash</x:v>
      </x:c>
      <x:c r="F638" s="11" t="str">
        <x:v>n.a.</x:v>
      </x:c>
      <x:c r="G638" s="2" t="str">
        <x:v>USDm</x:v>
      </x:c>
      <x:c r="H638" s="2" t="str">
        <x:v>2019-01-01</x:v>
      </x:c>
      <x:c r="I638" s="2" t="str">
        <x:v>2019-12-31</x:v>
      </x:c>
      <x:c r="J638" s="2" t="str">
        <x:v>Cash</x:v>
      </x:c>
      <x:c r="K638" s="2" t="str"/>
      <x:c r="L638" s="2" t="str"/>
      <x:c r="M638" s="2" t="str"/>
      <x:c r="N638" s="2" t="str"/>
      <x:c r="O638" s="2" t="str"/>
      <x:c r="P638" s="2" t="str"/>
      <x:c r="Q638" s="2" t="str"/>
      <x:c r="R638" s="2" t="str">
        <x:v>Not reported / unavailable</x:v>
      </x:c>
      <x:c r="T638" s="12"/>
      <x:c r="U638" s="12"/>
    </x:row>
    <x:row r="639" ht="24" customHeight="1">
      <x:c r="C639" s="2" t="str">
        <x:v>JPM</x:v>
      </x:c>
      <x:c r="D639" s="2" t="str">
        <x:v>FY2019</x:v>
      </x:c>
      <x:c r="E639" s="2" t="str">
        <x:v>aoci</x:v>
      </x:c>
      <x:c r="F639" s="11" t="n">
        <x:v>1569</x:v>
      </x:c>
      <x:c r="G639" s="2" t="str">
        <x:v>USD</x:v>
      </x:c>
      <x:c r="H639" s="2" t="str">
        <x:v>2019-01-01</x:v>
      </x:c>
      <x:c r="I639" s="2" t="str">
        <x:v>2019-12-31</x:v>
      </x:c>
      <x:c r="J639" s="2" t="str">
        <x:v>Accumulated Other Comprehensive Income (Loss), Net of Tax</x:v>
      </x:c>
      <x:c r="K639" s="2" t="str">
        <x:v>us-gaap:AccumulatedOtherComprehensiveIncomeLossNetOfTax</x:v>
      </x:c>
      <x:c r="L639" s="2" t="str">
        <x:v>2021-02-23</x:v>
      </x:c>
      <x:c r="M639" s="2" t="str">
        <x:v>0000019617-21-000236</x:v>
      </x:c>
      <x:c r="N639" s="2" t="str">
        <x:v>https://www.sec.gov/Archives/edgar/data/19617/000001961721000236/jpm-20201231.htm</x:v>
      </x:c>
      <x:c r="O639" s="2" t="str">
        <x:v>data/raw/filings/JPM_0000019617-21-000236_jpm-20201231.htm</x:v>
      </x:c>
      <x:c r="P639" s="2" t="str">
        <x:v>id3VybDovL2RvY3MudjEvZG9jOmQ0OTFjM2YzNDAxODQ3MDZiYmVhNzE2ZjgxOTU5YWZhL3NlYzpkNDkxYzNmMzQwMTg0NzA2YmJlYTcxNmY4MTk1OWFmYV8zMDcvZnJhZzo2MjUyNmMxODU1ZTk0NmEyOGQwZTcyZDJiNzQ1MWI5ZC90YWJsZToyZDViYjI5NDJiODg0MTRiYjg1ZmEyOTZmYzJjYjE5Zi90YWJsZXJhbmdlOjJkNWJiMjk0MmI4ODQxNGJiODVmYTI5NmZjMmNiMTlmXzM2LTMtMS0xLTA_78ee5e1e-e9d2-4a16-aa2a-335f894f2f98</x:v>
      </x:c>
      <x:c r="Q639" s="2" t="str"/>
      <x:c r="R639" s="2" t="str">
        <x:v>Latest eligible comparative presentation at the information cutoff.</x:v>
      </x:c>
      <x:c r="T639" s="12"/>
      <x:c r="U639" s="12"/>
    </x:row>
    <x:row r="640" ht="24" customHeight="1">
      <x:c r="C640" s="2" t="str">
        <x:v>JPM</x:v>
      </x:c>
      <x:c r="D640" s="2" t="str">
        <x:v>FY2019</x:v>
      </x:c>
      <x:c r="E640" s="2" t="str">
        <x:v>nii</x:v>
      </x:c>
      <x:c r="F640" s="11" t="n">
        <x:v>57245</x:v>
      </x:c>
      <x:c r="G640" s="2" t="str">
        <x:v>USD</x:v>
      </x:c>
      <x:c r="H640" s="2" t="str">
        <x:v>2019-01-01</x:v>
      </x:c>
      <x:c r="I640" s="2" t="str">
        <x:v>2019-12-31</x:v>
      </x:c>
      <x:c r="J640" s="2" t="str">
        <x:v>Interest Income (Expense), Net</x:v>
      </x:c>
      <x:c r="K640" s="2" t="str">
        <x:v>us-gaap:InterestIncomeExpenseNet</x:v>
      </x:c>
      <x:c r="L640" s="2" t="str">
        <x:v>2022-02-22</x:v>
      </x:c>
      <x:c r="M640" s="2" t="str">
        <x:v>0000019617-22-000272</x:v>
      </x:c>
      <x:c r="N640" s="2" t="str">
        <x:v>https://www.sec.gov/Archives/edgar/data/19617/000001961722000272/jpm-20211231.htm</x:v>
      </x:c>
      <x:c r="O640" s="2" t="str">
        <x:v>data/raw/filings/JPM_0000019617-22-000272_jpm-20211231.htm</x:v>
      </x:c>
      <x:c r="P640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QtMTMtMS0xLTE4OTM0OQ_f253781d-c2ff-4799-a42c-6f5fd0002287</x:v>
      </x:c>
      <x:c r="Q640" s="2" t="str"/>
      <x:c r="R640" s="2" t="str">
        <x:v>Latest eligible comparative presentation at the information cutoff.</x:v>
      </x:c>
      <x:c r="T640" s="12"/>
      <x:c r="U640" s="12"/>
    </x:row>
    <x:row r="641" ht="24" customHeight="1">
      <x:c r="C641" s="2" t="str">
        <x:v>JPM</x:v>
      </x:c>
      <x:c r="D641" s="2" t="str">
        <x:v>FY2019</x:v>
      </x:c>
      <x:c r="E641" s="2" t="str">
        <x:v>noninterest_income</x:v>
      </x:c>
      <x:c r="F641" s="11" t="n">
        <x:v>58475</x:v>
      </x:c>
      <x:c r="G641" s="2" t="str">
        <x:v>USD</x:v>
      </x:c>
      <x:c r="H641" s="2" t="str">
        <x:v>2019-01-01</x:v>
      </x:c>
      <x:c r="I641" s="2" t="str">
        <x:v>2019-12-31</x:v>
      </x:c>
      <x:c r="J641" s="2" t="str">
        <x:v>Noninterest Income</x:v>
      </x:c>
      <x:c r="K641" s="2" t="str">
        <x:v>us-gaap:NoninterestIncome</x:v>
      </x:c>
      <x:c r="L641" s="2" t="str">
        <x:v>2022-02-22</x:v>
      </x:c>
      <x:c r="M641" s="2" t="str">
        <x:v>0000019617-22-000272</x:v>
      </x:c>
      <x:c r="N641" s="2" t="str">
        <x:v>https://www.sec.gov/Archives/edgar/data/19617/000001961722000272/jpm-20211231.htm</x:v>
      </x:c>
      <x:c r="O641" s="2" t="str">
        <x:v>data/raw/filings/JPM_0000019617-22-000272_jpm-20211231.htm</x:v>
      </x:c>
      <x:c r="P641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MtMTMtMS0xLTE4OTM0OQ_522df034-e83b-45b8-b8ca-f35bb25ef7bd</x:v>
      </x:c>
      <x:c r="Q641" s="2" t="str"/>
      <x:c r="R641" s="2" t="str">
        <x:v>Latest eligible comparative presentation at the information cutoff.</x:v>
      </x:c>
      <x:c r="T641" s="12"/>
      <x:c r="U641" s="12"/>
    </x:row>
    <x:row r="642" ht="24" customHeight="1">
      <x:c r="C642" s="2" t="str">
        <x:v>JPM</x:v>
      </x:c>
      <x:c r="D642" s="2" t="str">
        <x:v>FY2019</x:v>
      </x:c>
      <x:c r="E642" s="2" t="str">
        <x:v>revenue_reported</x:v>
      </x:c>
      <x:c r="F642" s="11" t="n">
        <x:v>115720</x:v>
      </x:c>
      <x:c r="G642" s="2" t="str">
        <x:v>USD</x:v>
      </x:c>
      <x:c r="H642" s="2" t="str">
        <x:v>2019-01-01</x:v>
      </x:c>
      <x:c r="I642" s="2" t="str">
        <x:v>2019-12-31</x:v>
      </x:c>
      <x:c r="J642" s="2" t="str">
        <x:v>Revenues, Net of Interest Expense</x:v>
      </x:c>
      <x:c r="K642" s="2" t="str">
        <x:v>us-gaap:RevenuesNetOfInterestExpense</x:v>
      </x:c>
      <x:c r="L642" s="2" t="str">
        <x:v>2022-02-22</x:v>
      </x:c>
      <x:c r="M642" s="2" t="str">
        <x:v>0000019617-22-000272</x:v>
      </x:c>
      <x:c r="N642" s="2" t="str">
        <x:v>https://www.sec.gov/Archives/edgar/data/19617/000001961722000272/jpm-20211231.htm</x:v>
      </x:c>
      <x:c r="O642" s="2" t="str">
        <x:v>data/raw/filings/JPM_0000019617-22-000272_jpm-20211231.htm</x:v>
      </x:c>
      <x:c r="P642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UtMTMtMS0xLTE4OTM0OQ_5081009b-a9a2-41da-b8d5-a9fd5687178b</x:v>
      </x:c>
      <x:c r="Q642" s="2" t="str"/>
      <x:c r="R642" s="2" t="str">
        <x:v>Latest eligible comparative presentation at the information cutoff.</x:v>
      </x:c>
      <x:c r="T642" s="12"/>
      <x:c r="U642" s="12"/>
    </x:row>
    <x:row r="643" ht="24" customHeight="1">
      <x:c r="C643" s="2" t="str">
        <x:v>JPM</x:v>
      </x:c>
      <x:c r="D643" s="2" t="str">
        <x:v>FY2019</x:v>
      </x:c>
      <x:c r="E643" s="2" t="str">
        <x:v>opex</x:v>
      </x:c>
      <x:c r="F643" s="11" t="n">
        <x:v>65269</x:v>
      </x:c>
      <x:c r="G643" s="2" t="str">
        <x:v>USD</x:v>
      </x:c>
      <x:c r="H643" s="2" t="str">
        <x:v>2019-01-01</x:v>
      </x:c>
      <x:c r="I643" s="2" t="str">
        <x:v>2019-12-31</x:v>
      </x:c>
      <x:c r="J643" s="2" t="str">
        <x:v>Noninterest Expense</x:v>
      </x:c>
      <x:c r="K643" s="2" t="str">
        <x:v>us-gaap:NoninterestExpense</x:v>
      </x:c>
      <x:c r="L643" s="2" t="str">
        <x:v>2022-02-22</x:v>
      </x:c>
      <x:c r="M643" s="2" t="str">
        <x:v>0000019617-22-000272</x:v>
      </x:c>
      <x:c r="N643" s="2" t="str">
        <x:v>https://www.sec.gov/Archives/edgar/data/19617/000001961722000272/jpm-20211231.htm</x:v>
      </x:c>
      <x:c r="O643" s="2" t="str">
        <x:v>data/raw/filings/JPM_0000019617-22-000272_jpm-20211231.htm</x:v>
      </x:c>
      <x:c r="P643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ctMTMtMS0xLTE4OTM0OQ_904728e1-dd09-4fb6-b495-dbfe030d901f</x:v>
      </x:c>
      <x:c r="Q643" s="2" t="str"/>
      <x:c r="R643" s="2" t="str">
        <x:v>Latest eligible comparative presentation at the information cutoff.</x:v>
      </x:c>
      <x:c r="T643" s="12"/>
      <x:c r="U643" s="12"/>
    </x:row>
    <x:row r="644" ht="24" customHeight="1">
      <x:c r="C644" s="2" t="str">
        <x:v>JPM</x:v>
      </x:c>
      <x:c r="D644" s="2" t="str">
        <x:v>FY2019</x:v>
      </x:c>
      <x:c r="E644" s="2" t="str">
        <x:v>provision</x:v>
      </x:c>
      <x:c r="F644" s="11" t="n">
        <x:v>5585</x:v>
      </x:c>
      <x:c r="G644" s="2" t="str">
        <x:v>USD</x:v>
      </x:c>
      <x:c r="H644" s="2" t="str">
        <x:v>2019-01-01</x:v>
      </x:c>
      <x:c r="I644" s="2" t="str">
        <x:v>2019-12-31</x:v>
      </x:c>
      <x:c r="J644" s="2" t="str">
        <x:v>Provision for Loan, Lease, and Other Losses</x:v>
      </x:c>
      <x:c r="K644" s="2" t="str">
        <x:v>us-gaap:ProvisionForLoanLeaseAndOtherLosses</x:v>
      </x:c>
      <x:c r="L644" s="2" t="str">
        <x:v>2022-02-22</x:v>
      </x:c>
      <x:c r="M644" s="2" t="str">
        <x:v>0000019617-22-000272</x:v>
      </x:c>
      <x:c r="N644" s="2" t="str">
        <x:v>https://www.sec.gov/Archives/edgar/data/19617/000001961722000272/jpm-20211231.htm</x:v>
      </x:c>
      <x:c r="O644" s="2" t="str">
        <x:v>data/raw/filings/JPM_0000019617-22-000272_jpm-20211231.htm</x:v>
      </x:c>
      <x:c r="P644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YtMTMtMS0xLTE4OTM0OQ_c4a4e5ab-a18a-4993-8d49-c71412945fb2</x:v>
      </x:c>
      <x:c r="Q644" s="2" t="str"/>
      <x:c r="R644" s="2" t="str">
        <x:v>Latest eligible comparative presentation at the information cutoff.</x:v>
      </x:c>
      <x:c r="T644" s="12"/>
      <x:c r="U644" s="12"/>
    </x:row>
    <x:row r="645" ht="24" customHeight="1">
      <x:c r="C645" s="2" t="str">
        <x:v>JPM</x:v>
      </x:c>
      <x:c r="D645" s="2" t="str">
        <x:v>FY2019</x:v>
      </x:c>
      <x:c r="E645" s="2" t="str">
        <x:v>pretax</x:v>
      </x:c>
      <x:c r="F645" s="11" t="n">
        <x:v>44866</x:v>
      </x:c>
      <x:c r="G645" s="2" t="str">
        <x:v>USD</x:v>
      </x:c>
      <x:c r="H645" s="2" t="str">
        <x:v>2019-01-01</x:v>
      </x:c>
      <x:c r="I645" s="2" t="str">
        <x:v>2019-12-31</x:v>
      </x:c>
      <x:c r="J645" s="2" t="str">
        <x:v>Income (Loss) from Continuing Operations before Income Taxes, Noncontrolling Interest</x:v>
      </x:c>
      <x:c r="K645" s="2" t="str">
        <x:v>us-gaap:IncomeLossFromContinuingOperationsBeforeIncomeTaxesExtraordinaryItemsNoncontrollingInterest</x:v>
      </x:c>
      <x:c r="L645" s="2" t="str">
        <x:v>2022-02-22</x:v>
      </x:c>
      <x:c r="M645" s="2" t="str">
        <x:v>0000019617-22-000272</x:v>
      </x:c>
      <x:c r="N645" s="2" t="str">
        <x:v>https://www.sec.gov/Archives/edgar/data/19617/000001961722000272/jpm-20211231.htm</x:v>
      </x:c>
      <x:c r="O645" s="2" t="str">
        <x:v>data/raw/filings/JPM_0000019617-22-000272_jpm-20211231.htm</x:v>
      </x:c>
      <x:c r="P645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gtMTMtMS0xLTE4OTM0OQ_e229e733-1be7-491c-8825-a18183b73b1c</x:v>
      </x:c>
      <x:c r="Q645" s="2" t="str"/>
      <x:c r="R645" s="2" t="str">
        <x:v>Latest eligible comparative presentation at the information cutoff.</x:v>
      </x:c>
      <x:c r="T645" s="12"/>
      <x:c r="U645" s="12"/>
    </x:row>
    <x:row r="646" ht="24" customHeight="1">
      <x:c r="C646" s="2" t="str">
        <x:v>JPM</x:v>
      </x:c>
      <x:c r="D646" s="2" t="str">
        <x:v>FY2019</x:v>
      </x:c>
      <x:c r="E646" s="2" t="str">
        <x:v>tax</x:v>
      </x:c>
      <x:c r="F646" s="11" t="n">
        <x:v>8435</x:v>
      </x:c>
      <x:c r="G646" s="2" t="str">
        <x:v>USD</x:v>
      </x:c>
      <x:c r="H646" s="2" t="str">
        <x:v>2019-01-01</x:v>
      </x:c>
      <x:c r="I646" s="2" t="str">
        <x:v>2019-12-31</x:v>
      </x:c>
      <x:c r="J646" s="2" t="str">
        <x:v>Income Tax Expense (Benefit)</x:v>
      </x:c>
      <x:c r="K646" s="2" t="str">
        <x:v>us-gaap:IncomeTaxExpenseBenefit</x:v>
      </x:c>
      <x:c r="L646" s="2" t="str">
        <x:v>2022-02-22</x:v>
      </x:c>
      <x:c r="M646" s="2" t="str">
        <x:v>0000019617-22-000272</x:v>
      </x:c>
      <x:c r="N646" s="2" t="str">
        <x:v>https://www.sec.gov/Archives/edgar/data/19617/000001961722000272/jpm-20211231.htm</x:v>
      </x:c>
      <x:c r="O646" s="2" t="str">
        <x:v>data/raw/filings/JPM_0000019617-22-000272_jpm-20211231.htm</x:v>
      </x:c>
      <x:c r="P646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ktMTMtMS0xLTE4OTM0OQ_9d1a1627-b19a-4618-bd86-364be17a8c2e</x:v>
      </x:c>
      <x:c r="Q646" s="2" t="str"/>
      <x:c r="R646" s="2" t="str">
        <x:v>Latest eligible comparative presentation at the information cutoff.</x:v>
      </x:c>
      <x:c r="T646" s="12"/>
      <x:c r="U646" s="12"/>
    </x:row>
    <x:row r="647" ht="24" customHeight="1">
      <x:c r="C647" s="2" t="str">
        <x:v>JPM</x:v>
      </x:c>
      <x:c r="D647" s="2" t="str">
        <x:v>FY2019</x:v>
      </x:c>
      <x:c r="E647" s="2" t="str">
        <x:v>net_income</x:v>
      </x:c>
      <x:c r="F647" s="11" t="n">
        <x:v>36431</x:v>
      </x:c>
      <x:c r="G647" s="2" t="str">
        <x:v>USD</x:v>
      </x:c>
      <x:c r="H647" s="2" t="str">
        <x:v>2019-01-01</x:v>
      </x:c>
      <x:c r="I647" s="2" t="str">
        <x:v>2019-12-31</x:v>
      </x:c>
      <x:c r="J647" s="2" t="str">
        <x:v>Net Income (Loss) Attributable to Parent</x:v>
      </x:c>
      <x:c r="K647" s="2" t="str">
        <x:v>us-gaap:NetIncomeLoss</x:v>
      </x:c>
      <x:c r="L647" s="2" t="str">
        <x:v>2022-02-22</x:v>
      </x:c>
      <x:c r="M647" s="2" t="str">
        <x:v>0000019617-22-000272</x:v>
      </x:c>
      <x:c r="N647" s="2" t="str">
        <x:v>https://www.sec.gov/Archives/edgar/data/19617/000001961722000272/jpm-20211231.htm</x:v>
      </x:c>
      <x:c r="O647" s="2" t="str">
        <x:v>data/raw/filings/JPM_0000019617-22-000272_jpm-20211231.htm</x:v>
      </x:c>
      <x:c r="P647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EwLTEzLTEtMS0xODkzNDk_f48eea55-0a81-436b-be8f-356eefa40e74</x:v>
      </x:c>
      <x:c r="Q647" s="2" t="str"/>
      <x:c r="R647" s="2" t="str">
        <x:v>Latest eligible comparative presentation at the information cutoff.</x:v>
      </x:c>
      <x:c r="T647" s="12"/>
      <x:c r="U647" s="12"/>
    </x:row>
    <x:row r="648" ht="24" customHeight="1">
      <x:c r="C648" s="2" t="str">
        <x:v>JPM</x:v>
      </x:c>
      <x:c r="D648" s="2" t="str">
        <x:v>FY2019</x:v>
      </x:c>
      <x:c r="E648" s="2" t="str">
        <x:v>common_income</x:v>
      </x:c>
      <x:c r="F648" s="11" t="n">
        <x:v>34642</x:v>
      </x:c>
      <x:c r="G648" s="2" t="str">
        <x:v>USD</x:v>
      </x:c>
      <x:c r="H648" s="2" t="str">
        <x:v>2019-01-01</x:v>
      </x:c>
      <x:c r="I648" s="2" t="str">
        <x:v>2019-12-31</x:v>
      </x:c>
      <x:c r="J648" s="2" t="str">
        <x:v>Net Income (Loss) Available to Common Stockholders, Basic</x:v>
      </x:c>
      <x:c r="K648" s="2" t="str">
        <x:v>us-gaap:NetIncomeLossAvailableToCommonStockholdersBasic</x:v>
      </x:c>
      <x:c r="L648" s="2" t="str">
        <x:v>2022-02-22</x:v>
      </x:c>
      <x:c r="M648" s="2" t="str">
        <x:v>0000019617-22-000272</x:v>
      </x:c>
      <x:c r="N648" s="2" t="str">
        <x:v>https://www.sec.gov/Archives/edgar/data/19617/000001961722000272/jpm-20211231.htm</x:v>
      </x:c>
      <x:c r="O648" s="2" t="str">
        <x:v>data/raw/filings/JPM_0000019617-22-000272_jpm-20211231.htm</x:v>
      </x:c>
      <x:c r="P648" s="2" t="str">
        <x:v>id3VybDovL2RvY3MudjEvZG9jOjM0ZDhmYzFjMDA1OTQ1ZDI5MzBmOWVhYWU5YmVjNmRkL3NlYzozNGQ4ZmMxYzAwNTk0NWQyOTMwZjllYWFlOWJlYzZkZF80NzIvZnJhZzowZTBjOTk5MTJjYmY0MTU4OTdiNTYwYWVkMmJmYmM0Zi90YWJsZTowY2IzMDVkODA0YTM0NzgyOGJiNzhkMTVhYWRkYThkOS90YWJsZXJhbmdlOjBjYjMwNWQ4MDRhMzQ3ODI4YmI3OGQxNWFhZGRhOGQ5XzEyLTMtMS0xLTE4OTM0OQ_cb376749-ad32-4f69-bb25-106eda7e57a0</x:v>
      </x:c>
      <x:c r="Q648" s="2" t="str"/>
      <x:c r="R648" s="2" t="str">
        <x:v>Latest eligible comparative presentation at the information cutoff.</x:v>
      </x:c>
      <x:c r="T648" s="12"/>
      <x:c r="U648" s="12"/>
    </x:row>
    <x:row r="649" ht="24" customHeight="1">
      <x:c r="C649" s="2" t="str">
        <x:v>JPM</x:v>
      </x:c>
      <x:c r="D649" s="2" t="str">
        <x:v>FY2019</x:v>
      </x:c>
      <x:c r="E649" s="2" t="str">
        <x:v>preferred_div</x:v>
      </x:c>
      <x:c r="F649" s="11" t="n">
        <x:v>1587</x:v>
      </x:c>
      <x:c r="G649" s="2" t="str">
        <x:v>USD</x:v>
      </x:c>
      <x:c r="H649" s="2" t="str">
        <x:v>2019-01-01</x:v>
      </x:c>
      <x:c r="I649" s="2" t="str">
        <x:v>2019-12-31</x:v>
      </x:c>
      <x:c r="J649" s="2" t="str">
        <x:v>Dividends, Preferred Stock</x:v>
      </x:c>
      <x:c r="K649" s="2" t="str">
        <x:v>us-gaap:DividendsPreferredStock</x:v>
      </x:c>
      <x:c r="L649" s="2" t="str">
        <x:v>2022-02-22</x:v>
      </x:c>
      <x:c r="M649" s="2" t="str">
        <x:v>0000019617-22-000272</x:v>
      </x:c>
      <x:c r="N649" s="2" t="str">
        <x:v>https://www.sec.gov/Archives/edgar/data/19617/000001961722000272/jpm-20211231.htm</x:v>
      </x:c>
      <x:c r="O649" s="2" t="str">
        <x:v>data/raw/filings/JPM_0000019617-22-000272_jpm-20211231.htm</x:v>
      </x:c>
      <x:c r="P649" s="2" t="str">
        <x:v>id3VybDovL2RvY3MudjEvZG9jOjM0ZDhmYzFjMDA1OTQ1ZDI5MzBmOWVhYWU5YmVjNmRkL3NlYzozNGQ4ZmMxYzAwNTk0NWQyOTMwZjllYWFlOWJlYzZkZF80NzIvZnJhZzowZTBjOTk5MTJjYmY0MTU4OTdiNTYwYWVkMmJmYmM0Zi90YWJsZTowY2IzMDVkODA0YTM0NzgyOGJiNzhkMTVhYWRkYThkOS90YWJsZXJhbmdlOjBjYjMwNWQ4MDRhMzQ3ODI4YmI3OGQxNWFhZGRhOGQ5XzMtMy0xLTEtMTg5MzQ5_6fec90c3-0800-41d1-bcc8-62462abf2822</x:v>
      </x:c>
      <x:c r="Q649" s="2" t="str"/>
      <x:c r="R649" s="2" t="str">
        <x:v>Latest eligible comparative presentation at the information cutoff.</x:v>
      </x:c>
      <x:c r="T649" s="12"/>
      <x:c r="U649" s="12"/>
    </x:row>
    <x:row r="650" ht="24" customHeight="1">
      <x:c r="C650" s="2" t="str">
        <x:v>JPM</x:v>
      </x:c>
      <x:c r="D650" s="2" t="str">
        <x:v>FY2019</x:v>
      </x:c>
      <x:c r="E650" s="2" t="str">
        <x:v>eps</x:v>
      </x:c>
      <x:c r="F650" s="11" t="n">
        <x:v>10.72</x:v>
      </x:c>
      <x:c r="G650" s="2" t="str">
        <x:v>USD/shares</x:v>
      </x:c>
      <x:c r="H650" s="2" t="str">
        <x:v>2019-01-01</x:v>
      </x:c>
      <x:c r="I650" s="2" t="str">
        <x:v>2019-12-31</x:v>
      </x:c>
      <x:c r="J650" s="2" t="str">
        <x:v>Earnings Per Share, Diluted</x:v>
      </x:c>
      <x:c r="K650" s="2" t="str">
        <x:v>us-gaap:EarningsPerShareDiluted</x:v>
      </x:c>
      <x:c r="L650" s="2" t="str">
        <x:v>2022-02-22</x:v>
      </x:c>
      <x:c r="M650" s="2" t="str">
        <x:v>0000019617-22-000272</x:v>
      </x:c>
      <x:c r="N650" s="2" t="str">
        <x:v>https://www.sec.gov/Archives/edgar/data/19617/000001961722000272/jpm-20211231.htm</x:v>
      </x:c>
      <x:c r="O650" s="2" t="str">
        <x:v>data/raw/filings/JPM_0000019617-22-000272_jpm-20211231.htm</x:v>
      </x:c>
      <x:c r="P650" s="2" t="str">
        <x:v>id3VybDovL2RvY3MudjEvZG9jOjM0ZDhmYzFjMDA1OTQ1ZDI5MzBmOWVhYWU5YmVjNmRkL3NlYzozNGQ4ZmMxYzAwNTk0NWQyOTMwZjllYWFlOWJlYzZkZF80NzIvZnJhZzowZTBjOTk5MTJjYmY0MTU4OTdiNTYwYWVkMmJmYmM0Zi90YWJsZTowY2IzMDVkODA0YTM0NzgyOGJiNzhkMTVhYWRkYThkOS90YWJsZXJhbmdlOjBjYjMwNWQ4MDRhMzQ3ODI4YmI3OGQxNWFhZGRhOGQ5XzE3LTMtMS0xLTE4OTM0OQ_3d05de31-eb7e-4b37-b08c-585df046a0ec</x:v>
      </x:c>
      <x:c r="Q650" s="2" t="str"/>
      <x:c r="R650" s="2" t="str">
        <x:v>Latest eligible comparative presentation at the information cutoff.</x:v>
      </x:c>
      <x:c r="T650" s="12"/>
      <x:c r="U650" s="12"/>
    </x:row>
    <x:row r="651" ht="24" customHeight="1">
      <x:c r="C651" s="2" t="str">
        <x:v>JPM</x:v>
      </x:c>
      <x:c r="D651" s="2" t="str">
        <x:v>FY2019</x:v>
      </x:c>
      <x:c r="E651" s="2" t="str">
        <x:v>shares_diluted</x:v>
      </x:c>
      <x:c r="F651" s="11" t="n">
        <x:v>3230.4</x:v>
      </x:c>
      <x:c r="G651" s="2" t="str">
        <x:v>shares</x:v>
      </x:c>
      <x:c r="H651" s="2" t="str">
        <x:v>2019-01-01</x:v>
      </x:c>
      <x:c r="I651" s="2" t="str">
        <x:v>2019-12-31</x:v>
      </x:c>
      <x:c r="J651" s="2" t="str">
        <x:v>Weighted Average Number of Shares Outstanding, Diluted</x:v>
      </x:c>
      <x:c r="K651" s="2" t="str">
        <x:v>us-gaap:WeightedAverageNumberOfDilutedSharesOutstanding</x:v>
      </x:c>
      <x:c r="L651" s="2" t="str">
        <x:v>2022-02-22</x:v>
      </x:c>
      <x:c r="M651" s="2" t="str">
        <x:v>0000019617-22-000272</x:v>
      </x:c>
      <x:c r="N651" s="2" t="str">
        <x:v>https://www.sec.gov/Archives/edgar/data/19617/000001961722000272/jpm-20211231.htm</x:v>
      </x:c>
      <x:c r="O651" s="2" t="str">
        <x:v>data/raw/filings/JPM_0000019617-22-000272_jpm-20211231.htm</x:v>
      </x:c>
      <x:c r="P651" s="2" t="str">
        <x:v>id3VybDovL2RvY3MudjEvZG9jOjM0ZDhmYzFjMDA1OTQ1ZDI5MzBmOWVhYWU5YmVjNmRkL3NlYzozNGQ4ZmMxYzAwNTk0NWQyOTMwZjllYWFlOWJlYzZkZF80NzIvZnJhZzowZTBjOTk5MTJjYmY0MTU4OTdiNTYwYWVkMmJmYmM0Zi90YWJsZTowY2IzMDVkODA0YTM0NzgyOGJiNzhkMTVhYWRkYThkOS90YWJsZXJhbmdlOjBjYjMwNWQ4MDRhMzQ3ODI4YmI3OGQxNWFhZGRhOGQ5XzE2LTMtMS0xLTE4OTM0OQ_94b41bb5-bef4-40d8-bc1d-8880de4f1fba</x:v>
      </x:c>
      <x:c r="Q651" s="2" t="str"/>
      <x:c r="R651" s="2" t="str">
        <x:v>Latest eligible comparative presentation at the information cutoff.</x:v>
      </x:c>
      <x:c r="T651" s="12"/>
      <x:c r="U651" s="12"/>
    </x:row>
    <x:row r="652" ht="24" customHeight="1">
      <x:c r="C652" s="2" t="str">
        <x:v>JPM</x:v>
      </x:c>
      <x:c r="D652" s="2" t="str">
        <x:v>FY2019</x:v>
      </x:c>
      <x:c r="E652" s="2" t="str">
        <x:v>dps</x:v>
      </x:c>
      <x:c r="F652" s="11" t="n">
        <x:v>3.4</x:v>
      </x:c>
      <x:c r="G652" s="2" t="str">
        <x:v>USD/shares</x:v>
      </x:c>
      <x:c r="H652" s="2" t="str">
        <x:v>2019-01-01</x:v>
      </x:c>
      <x:c r="I652" s="2" t="str">
        <x:v>2019-12-31</x:v>
      </x:c>
      <x:c r="J652" s="2" t="str">
        <x:v>Common Stock, Dividends, Per Share, Declared</x:v>
      </x:c>
      <x:c r="K652" s="2" t="str">
        <x:v>us-gaap:CommonStockDividendsPerShareDeclared</x:v>
      </x:c>
      <x:c r="L652" s="2" t="str">
        <x:v>2022-02-22</x:v>
      </x:c>
      <x:c r="M652" s="2" t="str">
        <x:v>0000019617-22-000272</x:v>
      </x:c>
      <x:c r="N652" s="2" t="str">
        <x:v>https://www.sec.gov/Archives/edgar/data/19617/000001961722000272/jpm-20211231.htm</x:v>
      </x:c>
      <x:c r="O652" s="2" t="str">
        <x:v>data/raw/filings/JPM_0000019617-22-000272_jpm-20211231.htm</x:v>
      </x:c>
      <x:c r="P652" s="2" t="str">
        <x:v>id3VybDovL2RvY3MudjEvZG9jOjM0ZDhmYzFjMDA1OTQ1ZDI5MzBmOWVhYWU5YmVjNmRkL3NlYzozNGQ4ZmMxYzAwNTk0NWQyOTMwZjllYWFlOWJlYzZkZF8zMTYvZnJhZzo2NjdhMTRlOTFlNDc0OGVhYjY1NzdhZGJiNTJjNTY3Mi90YWJsZTo5ZDU3OTBjMTVmYjg0Zjg4OGVhODYyNjZkY2I4NzQ5Ny90YWJsZXJhbmdlOjlkNTc5MGMxNWZiODRmODg4ZWE4NjI2NmRjYjg3NDk3XzE5LTAtMS0xLTE4OTM0OS90ZXh0cmVnaW9uOmRkYzE2Y2QzOGQ4ODRiMTNhOTViNDdhOTEzZjc3YzUwXzc2OTY1ODEzOTQ1MzE_c5897e28-2254-47b0-834f-acc2e4406305</x:v>
      </x:c>
      <x:c r="Q652" s="2" t="str"/>
      <x:c r="R652" s="2" t="str">
        <x:v>Latest eligible comparative presentation at the information cutoff.</x:v>
      </x:c>
      <x:c r="T652" s="12"/>
      <x:c r="U652" s="12"/>
    </x:row>
    <x:row r="653" ht="24" customHeight="1">
      <x:c r="C653" s="2" t="str">
        <x:v>JPM</x:v>
      </x:c>
      <x:c r="D653" s="2" t="str">
        <x:v>FY2019</x:v>
      </x:c>
      <x:c r="E653" s="2" t="str">
        <x:v>dividends</x:v>
      </x:c>
      <x:c r="F653" s="11" t="n">
        <x:v>12343</x:v>
      </x:c>
      <x:c r="G653" s="2" t="str">
        <x:v>USD</x:v>
      </x:c>
      <x:c r="H653" s="2" t="str">
        <x:v>2019-01-01</x:v>
      </x:c>
      <x:c r="I653" s="2" t="str">
        <x:v>2019-12-31</x:v>
      </x:c>
      <x:c r="J653" s="2" t="str">
        <x:v>Payments of Dividends</x:v>
      </x:c>
      <x:c r="K653" s="2" t="str">
        <x:v>us-gaap:PaymentsOfDividends</x:v>
      </x:c>
      <x:c r="L653" s="2" t="str">
        <x:v>2022-02-22</x:v>
      </x:c>
      <x:c r="M653" s="2" t="str">
        <x:v>0000019617-22-000272</x:v>
      </x:c>
      <x:c r="N653" s="2" t="str">
        <x:v>https://www.sec.gov/Archives/edgar/data/19617/000001961722000272/jpm-20211231.htm</x:v>
      </x:c>
      <x:c r="O653" s="2" t="str">
        <x:v>data/raw/filings/JPM_0000019617-22-000272_jpm-20211231.htm</x:v>
      </x:c>
      <x:c r="P653" s="2" t="str">
        <x:v>id3VybDovL2RvY3MudjEvZG9jOjM0ZDhmYzFjMDA1OTQ1ZDI5MzBmOWVhYWU5YmVjNmRkL3NlYzozNGQ4ZmMxYzAwNTk0NWQyOTMwZjllYWFlOWJlYzZkZF8zMTkvZnJhZzo1ZjA5NzhlM2U2ZDg0MmFkOTQ1NzUzNWNjZDJmYmRmMy90YWJsZTphYmE5ZTliZTUxOTU0YTM3YTc1MGZmNWQ4ZTkxNmExNC90YWJsZXJhbmdlOmFiYTllOWJlNTE5NTRhMzdhNzUwZmY1ZDhlOTE2YTE0XzQ2LTUtMS0xLTE4OTM0OQ_9677b039-2a51-4803-839a-f6b488eefb5a</x:v>
      </x:c>
      <x:c r="Q653" s="2" t="str"/>
      <x:c r="R653" s="2" t="str">
        <x:v>Latest eligible comparative presentation at the information cutoff.</x:v>
      </x:c>
      <x:c r="T653" s="12"/>
      <x:c r="U653" s="12"/>
    </x:row>
    <x:row r="654" ht="24" customHeight="1">
      <x:c r="C654" s="2" t="str">
        <x:v>JPM</x:v>
      </x:c>
      <x:c r="D654" s="2" t="str">
        <x:v>FY2019</x:v>
      </x:c>
      <x:c r="E654" s="2" t="str">
        <x:v>buybacks</x:v>
      </x:c>
      <x:c r="F654" s="11" t="n">
        <x:v>24001</x:v>
      </x:c>
      <x:c r="G654" s="2" t="str">
        <x:v>USD</x:v>
      </x:c>
      <x:c r="H654" s="2" t="str">
        <x:v>2019-01-01</x:v>
      </x:c>
      <x:c r="I654" s="2" t="str">
        <x:v>2019-12-31</x:v>
      </x:c>
      <x:c r="J654" s="2" t="str">
        <x:v>Payments for Repurchase of Common Stock</x:v>
      </x:c>
      <x:c r="K654" s="2" t="str">
        <x:v>us-gaap:PaymentsForRepurchaseOfCommonStock</x:v>
      </x:c>
      <x:c r="L654" s="2" t="str">
        <x:v>2022-02-22</x:v>
      </x:c>
      <x:c r="M654" s="2" t="str">
        <x:v>0000019617-22-000272</x:v>
      </x:c>
      <x:c r="N654" s="2" t="str">
        <x:v>https://www.sec.gov/Archives/edgar/data/19617/000001961722000272/jpm-20211231.htm</x:v>
      </x:c>
      <x:c r="O654" s="2" t="str">
        <x:v>data/raw/filings/JPM_0000019617-22-000272_jpm-20211231.htm</x:v>
      </x:c>
      <x:c r="P654" s="2" t="str">
        <x:v>id3VybDovL2RvY3MudjEvZG9jOjM0ZDhmYzFjMDA1OTQ1ZDI5MzBmOWVhYWU5YmVjNmRkL3NlYzozNGQ4ZmMxYzAwNTk0NWQyOTMwZjllYWFlOWJlYzZkZF8zMTkvZnJhZzo1ZjA5NzhlM2U2ZDg0MmFkOTQ1NzUzNWNjZDJmYmRmMy90YWJsZTphYmE5ZTliZTUxOTU0YTM3YTc1MGZmNWQ4ZTkxNmExNC90YWJsZXJhbmdlOmFiYTllOWJlNTE5NTRhMzdhNzUwZmY1ZDhlOTE2YTE0XzQ1LTUtMS0xLTE4OTM0OQ_50ab3dd7-8a6f-498b-9872-189adcb2c3cb</x:v>
      </x:c>
      <x:c r="Q654" s="2" t="str"/>
      <x:c r="R654" s="2" t="str">
        <x:v>Latest eligible comparative presentation at the information cutoff.</x:v>
      </x:c>
      <x:c r="T654" s="12"/>
      <x:c r="U654" s="12"/>
    </x:row>
    <x:row r="655" ht="24" customHeight="1">
      <x:c r="C655" s="2" t="str">
        <x:v>JPM</x:v>
      </x:c>
      <x:c r="D655" s="2" t="str">
        <x:v>FY2019</x:v>
      </x:c>
      <x:c r="E655" s="2" t="str">
        <x:v>chargeoffs</x:v>
      </x:c>
      <x:c r="F655" s="11" t="str">
        <x:v>n.a.</x:v>
      </x:c>
      <x:c r="G655" s="2" t="str">
        <x:v>USDm</x:v>
      </x:c>
      <x:c r="H655" s="2" t="str">
        <x:v>2019-01-01</x:v>
      </x:c>
      <x:c r="I655" s="2" t="str">
        <x:v>2019-12-31</x:v>
      </x:c>
      <x:c r="J655" s="2" t="str">
        <x:v>Gross loan charge-offs</x:v>
      </x:c>
      <x:c r="K655" s="2" t="str"/>
      <x:c r="L655" s="2" t="str"/>
      <x:c r="M655" s="2" t="str"/>
      <x:c r="N655" s="2" t="str"/>
      <x:c r="O655" s="2" t="str"/>
      <x:c r="P655" s="2" t="str"/>
      <x:c r="Q655" s="2" t="str"/>
      <x:c r="R655" s="2" t="str">
        <x:v>Not reported / unavailable</x:v>
      </x:c>
      <x:c r="T655" s="12"/>
      <x:c r="U655" s="12"/>
    </x:row>
    <x:row r="656" ht="24" customHeight="1">
      <x:c r="C656" s="2" t="str">
        <x:v>JPM</x:v>
      </x:c>
      <x:c r="D656" s="2" t="str">
        <x:v>FY2019</x:v>
      </x:c>
      <x:c r="E656" s="2" t="str">
        <x:v>recoveries</x:v>
      </x:c>
      <x:c r="F656" s="11" t="str">
        <x:v>n.a.</x:v>
      </x:c>
      <x:c r="G656" s="2" t="str">
        <x:v>USDm</x:v>
      </x:c>
      <x:c r="H656" s="2" t="str">
        <x:v>2019-01-01</x:v>
      </x:c>
      <x:c r="I656" s="2" t="str">
        <x:v>2019-12-31</x:v>
      </x:c>
      <x:c r="J656" s="2" t="str">
        <x:v>Loan recoveries</x:v>
      </x:c>
      <x:c r="K656" s="2" t="str"/>
      <x:c r="L656" s="2" t="str"/>
      <x:c r="M656" s="2" t="str"/>
      <x:c r="N656" s="2" t="str"/>
      <x:c r="O656" s="2" t="str"/>
      <x:c r="P656" s="2" t="str"/>
      <x:c r="Q656" s="2" t="str"/>
      <x:c r="R656" s="2" t="str">
        <x:v>Not reported / unavailable</x:v>
      </x:c>
      <x:c r="T656" s="12"/>
      <x:c r="U656" s="12"/>
    </x:row>
    <x:row r="657" ht="24" customHeight="1">
      <x:c r="C657" s="2" t="str">
        <x:v>JPM</x:v>
      </x:c>
      <x:c r="D657" s="2" t="str">
        <x:v>FY2019</x:v>
      </x:c>
      <x:c r="E657" s="2" t="str">
        <x:v>rwa</x:v>
      </x:c>
      <x:c r="F657" s="11" t="str">
        <x:v>n.a.</x:v>
      </x:c>
      <x:c r="G657" s="2" t="str">
        <x:v>USDm</x:v>
      </x:c>
      <x:c r="H657" s="2" t="str">
        <x:v>2019-01-01</x:v>
      </x:c>
      <x:c r="I657" s="2" t="str">
        <x:v>2019-12-31</x:v>
      </x:c>
      <x:c r="J657" s="2" t="str">
        <x:v>Risk-weighted assets</x:v>
      </x:c>
      <x:c r="K657" s="2" t="str"/>
      <x:c r="L657" s="2" t="str"/>
      <x:c r="M657" s="2" t="str"/>
      <x:c r="N657" s="2" t="str"/>
      <x:c r="O657" s="2" t="str"/>
      <x:c r="P657" s="2" t="str"/>
      <x:c r="Q657" s="2" t="str"/>
      <x:c r="R657" s="2" t="str">
        <x:v>Not reported / unavailable</x:v>
      </x:c>
      <x:c r="T657" s="12"/>
      <x:c r="U657" s="12"/>
    </x:row>
    <x:row r="658" ht="24" customHeight="1">
      <x:c r="C658" s="2" t="str">
        <x:v>JPM</x:v>
      </x:c>
      <x:c r="D658" s="2" t="str">
        <x:v>FY2019</x:v>
      </x:c>
      <x:c r="E658" s="2" t="str">
        <x:v>cet1_reported</x:v>
      </x:c>
      <x:c r="F658" s="11" t="str">
        <x:v>n.a.</x:v>
      </x:c>
      <x:c r="G658" s="2" t="str">
        <x:v>%</x:v>
      </x:c>
      <x:c r="H658" s="2" t="str">
        <x:v>2019-01-01</x:v>
      </x:c>
      <x:c r="I658" s="2" t="str">
        <x:v>2019-12-31</x:v>
      </x:c>
      <x:c r="J658" s="2" t="str">
        <x:v>Actual standardized CET1 ratio</x:v>
      </x:c>
      <x:c r="K658" s="2" t="str"/>
      <x:c r="L658" s="2" t="str"/>
      <x:c r="M658" s="2" t="str"/>
      <x:c r="N658" s="2" t="str"/>
      <x:c r="O658" s="2" t="str"/>
      <x:c r="P658" s="2" t="str"/>
      <x:c r="Q658" s="2" t="str"/>
      <x:c r="R658" s="2" t="str">
        <x:v>Not reported / unavailable</x:v>
      </x:c>
      <x:c r="T658" s="12"/>
      <x:c r="U658" s="12"/>
    </x:row>
    <x:row r="659" ht="24" customHeight="1">
      <x:c r="C659" s="2" t="str">
        <x:v>JPM</x:v>
      </x:c>
      <x:c r="D659" s="2" t="str">
        <x:v>FY2019</x:v>
      </x:c>
      <x:c r="E659" s="2" t="str">
        <x:v>nim_reported</x:v>
      </x:c>
      <x:c r="F659" s="11" t="str">
        <x:v>n.a.</x:v>
      </x:c>
      <x:c r="G659" s="2" t="str">
        <x:v>%</x:v>
      </x:c>
      <x:c r="H659" s="2" t="str">
        <x:v>2019-01-01</x:v>
      </x:c>
      <x:c r="I659" s="2" t="str">
        <x:v>2019-12-31</x:v>
      </x:c>
      <x:c r="J659" s="2" t="str">
        <x:v>Issuer reported net interest margin</x:v>
      </x:c>
      <x:c r="K659" s="2" t="str"/>
      <x:c r="L659" s="2" t="str"/>
      <x:c r="M659" s="2" t="str"/>
      <x:c r="N659" s="2" t="str"/>
      <x:c r="O659" s="2" t="str"/>
      <x:c r="P659" s="2" t="str"/>
      <x:c r="Q659" s="2" t="str"/>
      <x:c r="R659" s="2" t="str">
        <x:v>Not reported / unavailable</x:v>
      </x:c>
      <x:c r="T659" s="12"/>
      <x:c r="U659" s="12"/>
    </x:row>
    <x:row r="660" ht="24" customHeight="1">
      <x:c r="C660" s="2" t="str">
        <x:v>JPM</x:v>
      </x:c>
      <x:c r="D660" s="2" t="str">
        <x:v>FY2019</x:v>
      </x:c>
      <x:c r="E660" s="2" t="str">
        <x:v>bvps_reported</x:v>
      </x:c>
      <x:c r="F660" s="11" t="n">
        <x:v>75.98</x:v>
      </x:c>
      <x:c r="G660" s="2" t="str">
        <x:v>USD/shares</x:v>
      </x:c>
      <x:c r="H660" s="2" t="str">
        <x:v>2019-01-01</x:v>
      </x:c>
      <x:c r="I660" s="2" t="str">
        <x:v>2019-12-31</x:v>
      </x:c>
      <x:c r="J660" s="2" t="str">
        <x:v>Reported common book value per share</x:v>
      </x:c>
      <x:c r="K660" s="2" t="str">
        <x:v>Manual verified issuer table row</x:v>
      </x:c>
      <x:c r="L660" s="2" t="str">
        <x:v>2020-02-25</x:v>
      </x:c>
      <x:c r="M660" s="2" t="str">
        <x:v>0000019617-20-000257</x:v>
      </x:c>
      <x:c r="N660" s="2" t="str">
        <x:v>https://www.sec.gov/Archives/edgar/data/19617/000001961720000257/corp10k2019.htm</x:v>
      </x:c>
      <x:c r="O660" s="2" t="str">
        <x:v>data/raw/filings/JPM_0000019617-20-000257_corp10k2019.htm</x:v>
      </x:c>
      <x:c r="P660" s="2" t="str"/>
      <x:c r="Q660" s="2" t="str"/>
      <x:c r="R660" s="2" t="str">
        <x:v>Verified original issuer table row; same-date end balance, excluding average and regulatory minimum tables.</x:v>
      </x:c>
      <x:c r="T660" s="12"/>
      <x:c r="U660" s="12"/>
    </x:row>
    <x:row r="661" ht="24" customHeight="1">
      <x:c r="C661" s="2" t="str">
        <x:v>JPM</x:v>
      </x:c>
      <x:c r="D661" s="2" t="str">
        <x:v>FY2019</x:v>
      </x:c>
      <x:c r="E661" s="2" t="str">
        <x:v>tbvps_reported</x:v>
      </x:c>
      <x:c r="F661" s="11" t="n">
        <x:v>60.98</x:v>
      </x:c>
      <x:c r="G661" s="2" t="str">
        <x:v>USD/shares</x:v>
      </x:c>
      <x:c r="H661" s="2" t="str">
        <x:v>2019-01-01</x:v>
      </x:c>
      <x:c r="I661" s="2" t="str">
        <x:v>2019-12-31</x:v>
      </x:c>
      <x:c r="J661" s="2" t="str">
        <x:v>Reported tangible book value per share</x:v>
      </x:c>
      <x:c r="K661" s="2" t="str">
        <x:v>Manual verified issuer table row</x:v>
      </x:c>
      <x:c r="L661" s="2" t="str">
        <x:v>2020-02-25</x:v>
      </x:c>
      <x:c r="M661" s="2" t="str">
        <x:v>0000019617-20-000257</x:v>
      </x:c>
      <x:c r="N661" s="2" t="str">
        <x:v>https://www.sec.gov/Archives/edgar/data/19617/000001961720000257/corp10k2019.htm</x:v>
      </x:c>
      <x:c r="O661" s="2" t="str">
        <x:v>data/raw/filings/JPM_0000019617-20-000257_corp10k2019.htm</x:v>
      </x:c>
      <x:c r="P661" s="2" t="str"/>
      <x:c r="Q661" s="2" t="str"/>
      <x:c r="R661" s="2" t="str">
        <x:v>Verified original issuer table row; same-date end balance, excluding average and regulatory minimum tables.</x:v>
      </x:c>
      <x:c r="T661" s="12"/>
      <x:c r="U661" s="12"/>
    </x:row>
    <x:row r="662" ht="24" customHeight="1">
      <x:c r="C662" s="2" t="str">
        <x:v>JPM</x:v>
      </x:c>
      <x:c r="D662" s="2" t="str">
        <x:v>FY2019</x:v>
      </x:c>
      <x:c r="E662" s="2" t="str">
        <x:v>tce_reported</x:v>
      </x:c>
      <x:c r="F662" s="11" t="str">
        <x:v>n.a.</x:v>
      </x:c>
      <x:c r="G662" s="2" t="str">
        <x:v>USDm</x:v>
      </x:c>
      <x:c r="H662" s="2" t="str">
        <x:v>2019-01-01</x:v>
      </x:c>
      <x:c r="I662" s="2" t="str">
        <x:v>2019-12-31</x:v>
      </x:c>
      <x:c r="J662" s="2" t="str">
        <x:v>Reported tangible common equity</x:v>
      </x:c>
      <x:c r="K662" s="2" t="str"/>
      <x:c r="L662" s="2" t="str"/>
      <x:c r="M662" s="2" t="str"/>
      <x:c r="N662" s="2" t="str"/>
      <x:c r="O662" s="2" t="str"/>
      <x:c r="P662" s="2" t="str"/>
      <x:c r="Q662" s="2" t="str"/>
      <x:c r="R662" s="2" t="str">
        <x:v>Not reported / unavailable</x:v>
      </x:c>
      <x:c r="T662" s="12"/>
      <x:c r="U662" s="12"/>
    </x:row>
    <x:row r="663" ht="24" customHeight="1">
      <x:c r="C663" s="2" t="str">
        <x:v>JPM</x:v>
      </x:c>
      <x:c r="D663" s="2" t="str">
        <x:v>FY2020</x:v>
      </x:c>
      <x:c r="E663" s="2" t="str">
        <x:v>assets</x:v>
      </x:c>
      <x:c r="F663" s="11" t="n">
        <x:v>3384757</x:v>
      </x:c>
      <x:c r="G663" s="2" t="str">
        <x:v>USD</x:v>
      </x:c>
      <x:c r="H663" s="2" t="str">
        <x:v>2020-01-01</x:v>
      </x:c>
      <x:c r="I663" s="2" t="str">
        <x:v>2020-12-31</x:v>
      </x:c>
      <x:c r="J663" s="2" t="str">
        <x:v>Assets</x:v>
      </x:c>
      <x:c r="K663" s="2" t="str">
        <x:v>us-gaap:Assets</x:v>
      </x:c>
      <x:c r="L663" s="2" t="str">
        <x:v>2023-02-21</x:v>
      </x:c>
      <x:c r="M663" s="2" t="str">
        <x:v>0000019617-23-000231</x:v>
      </x:c>
      <x:c r="N663" s="2" t="str">
        <x:v>https://www.sec.gov/Archives/edgar/data/19617/000001961723000231/jpm-20221231.htm</x:v>
      </x:c>
      <x:c r="O663" s="2" t="str">
        <x:v>data/raw/filings/JPM_0000019617-23-000231_jpm-20221231.htm</x:v>
      </x:c>
      <x:c r="P663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EyLTEzLTEtMS05Mjc1NTg_3623bb58-a049-4b6e-a24e-0ec7a717258e</x:v>
      </x:c>
      <x:c r="Q663" s="2" t="str"/>
      <x:c r="R663" s="2" t="str">
        <x:v>Latest eligible comparative presentation at the information cutoff.</x:v>
      </x:c>
      <x:c r="T663" s="12"/>
      <x:c r="U663" s="12"/>
    </x:row>
    <x:row r="664" ht="24" customHeight="1">
      <x:c r="C664" s="2" t="str">
        <x:v>JPM</x:v>
      </x:c>
      <x:c r="D664" s="2" t="str">
        <x:v>FY2020</x:v>
      </x:c>
      <x:c r="E664" s="2" t="str">
        <x:v>liabilities</x:v>
      </x:c>
      <x:c r="F664" s="11" t="n">
        <x:v>3105403</x:v>
      </x:c>
      <x:c r="G664" s="2" t="str">
        <x:v>USD</x:v>
      </x:c>
      <x:c r="H664" s="2" t="str">
        <x:v>2020-01-01</x:v>
      </x:c>
      <x:c r="I664" s="2" t="str">
        <x:v>2020-12-31</x:v>
      </x:c>
      <x:c r="J664" s="2" t="str">
        <x:v>Liabilities</x:v>
      </x:c>
      <x:c r="K664" s="2" t="str">
        <x:v>us-gaap:Liabilities</x:v>
      </x:c>
      <x:c r="L664" s="2" t="str">
        <x:v>2022-02-22</x:v>
      </x:c>
      <x:c r="M664" s="2" t="str">
        <x:v>0000019617-22-000272</x:v>
      </x:c>
      <x:c r="N664" s="2" t="str">
        <x:v>https://www.sec.gov/Archives/edgar/data/19617/000001961722000272/jpm-20211231.htm</x:v>
      </x:c>
      <x:c r="O664" s="2" t="str">
        <x:v>data/raw/filings/JPM_0000019617-22-000272_jpm-20211231.htm</x:v>
      </x:c>
      <x:c r="P664" s="2" t="str">
        <x:v>id3VybDovL2RvY3MudjEvZG9jOjM0ZDhmYzFjMDA1OTQ1ZDI5MzBmOWVhYWU5YmVjNmRkL3NlYzozNGQ4ZmMxYzAwNTk0NWQyOTMwZjllYWFlOWJlYzZkZF8zMTMvZnJhZzo1OGQwNmE1YmM3NGU0MjEyOGM1OTVlZDZjNzZjZDFhNi90YWJsZTplYzBkYTIxNDA5MmI0ZjY5YmEwNmM5MzBlMDcwMmQ2NC90YWJsZXJhbmdlOmVjMGRhMjE0MDkyYjRmNjliYTA2YzkzMGUwNzAyZDY0XzMxLTMtMS0xLTE4OTM0OQ_68fa4bf6-0552-4cab-87ed-857ecb8458e5</x:v>
      </x:c>
      <x:c r="Q664" s="2" t="str"/>
      <x:c r="R664" s="2" t="str">
        <x:v>Latest eligible comparative presentation at the information cutoff.</x:v>
      </x:c>
      <x:c r="T664" s="12"/>
      <x:c r="U664" s="12"/>
    </x:row>
    <x:row r="665" ht="24" customHeight="1">
      <x:c r="C665" s="2" t="str">
        <x:v>JPM</x:v>
      </x:c>
      <x:c r="D665" s="2" t="str">
        <x:v>FY2020</x:v>
      </x:c>
      <x:c r="E665" s="2" t="str">
        <x:v>equity</x:v>
      </x:c>
      <x:c r="F665" s="11" t="n">
        <x:v>279354</x:v>
      </x:c>
      <x:c r="G665" s="2" t="str">
        <x:v>USD</x:v>
      </x:c>
      <x:c r="H665" s="2" t="str">
        <x:v>2020-01-01</x:v>
      </x:c>
      <x:c r="I665" s="2" t="str">
        <x:v>2020-12-31</x:v>
      </x:c>
      <x:c r="J665" s="2" t="str">
        <x:v>Stockholders' Equity Attributable to Parent</x:v>
      </x:c>
      <x:c r="K665" s="2" t="str">
        <x:v>us-gaap:StockholdersEquity</x:v>
      </x:c>
      <x:c r="L665" s="2" t="str">
        <x:v>2023-02-21</x:v>
      </x:c>
      <x:c r="M665" s="2" t="str">
        <x:v>0000019617-23-000231</x:v>
      </x:c>
      <x:c r="N665" s="2" t="str">
        <x:v>https://www.sec.gov/Archives/edgar/data/19617/000001961723000231/jpm-20221231.htm</x:v>
      </x:c>
      <x:c r="O665" s="2" t="str">
        <x:v>data/raw/filings/JPM_0000019617-23-000231_jpm-20221231.htm</x:v>
      </x:c>
      <x:c r="P665" s="2" t="str">
        <x:v>id3VybDovL2RvY3MudjEvZG9jOjcxZmQzYmUzOWNmZjQ2ZDRiZmEwOTBjMzcxM2MzZmEyL3NlYzo3MWZkM2JlMzljZmY0NmQ0YmZhMDkwYzM3MTNjM2ZhMl8zMDQvZnJhZzo5ZWYwYjY3NTAzZjM0MzRhODI5ZmNlNzIzZjZjOWI4Yy90YWJsZToxNGVjYjdjYTU2N2Q0MzJjODQyY2ViZTQ5Mjg4OTg3NC90YWJsZXJhbmdlOjE0ZWNiN2NhNTY3ZDQzMmM4NDJjZWJlNDkyODg5ODc0XzM4LTYtMS0xLTkyNzU1OA_50d836d5-e65c-4459-a642-49181fb2ec04</x:v>
      </x:c>
      <x:c r="Q665" s="2" t="str"/>
      <x:c r="R665" s="2" t="str">
        <x:v>Latest eligible comparative presentation at the information cutoff.</x:v>
      </x:c>
      <x:c r="T665" s="12"/>
      <x:c r="U665" s="12"/>
    </x:row>
    <x:row r="666" ht="24" customHeight="1">
      <x:c r="C666" s="2" t="str">
        <x:v>JPM</x:v>
      </x:c>
      <x:c r="D666" s="2" t="str">
        <x:v>FY2020</x:v>
      </x:c>
      <x:c r="E666" s="2" t="str">
        <x:v>preferred</x:v>
      </x:c>
      <x:c r="F666" s="11" t="n">
        <x:v>30063</x:v>
      </x:c>
      <x:c r="G666" s="2" t="str">
        <x:v>USD</x:v>
      </x:c>
      <x:c r="H666" s="2" t="str">
        <x:v>2020-01-01</x:v>
      </x:c>
      <x:c r="I666" s="2" t="str">
        <x:v>2020-12-31</x:v>
      </x:c>
      <x:c r="J666" s="2" t="str">
        <x:v>Preferred Stock, Including Additional Paid in Capital, Net of Discount</x:v>
      </x:c>
      <x:c r="K666" s="2" t="str">
        <x:v>us-gaap:PreferredStockIncludingAdditionalPaidInCapitalNetOfDiscount</x:v>
      </x:c>
      <x:c r="L666" s="2" t="str">
        <x:v>2022-02-22</x:v>
      </x:c>
      <x:c r="M666" s="2" t="str">
        <x:v>0000019617-22-000272</x:v>
      </x:c>
      <x:c r="N666" s="2" t="str">
        <x:v>https://www.sec.gov/Archives/edgar/data/19617/000001961722000272/jpm-20211231.htm</x:v>
      </x:c>
      <x:c r="O666" s="2" t="str">
        <x:v>data/raw/filings/JPM_0000019617-22-000272_jpm-20211231.htm</x:v>
      </x:c>
      <x:c r="P666" s="2" t="str">
        <x:v>id3VybDovL2RvY3MudjEvZG9jOjM0ZDhmYzFjMDA1OTQ1ZDI5MzBmOWVhYWU5YmVjNmRkL3NlYzozNGQ4ZmMxYzAwNTk0NWQyOTMwZjllYWFlOWJlYzZkZF80NjMvZnJhZzo4M2MyOWEyOGZkMWE0NWI2OTMyNGEwZTg4YjFkZGUzYi90YWJsZTphYTYyMDhjYTk1NzQ0N2ZlYjljNmUxMTlkYTdmNDc4NC90YWJsZXJhbmdlOmFhNjIwOGNhOTU3NDQ3ZmViOWM2ZTExOWRhN2Y0Nzg0XzI3LTUtMS0xLTE4OTM0OQ_4c99f19a-1f5b-4464-9419-27474c017591</x:v>
      </x:c>
      <x:c r="Q666" s="2" t="str"/>
      <x:c r="R666" s="2" t="str">
        <x:v>Latest eligible comparative presentation at the information cutoff.</x:v>
      </x:c>
      <x:c r="T666" s="12"/>
      <x:c r="U666" s="12"/>
    </x:row>
    <x:row r="667" ht="24" customHeight="1">
      <x:c r="C667" s="2" t="str">
        <x:v>JPM</x:v>
      </x:c>
      <x:c r="D667" s="2" t="str">
        <x:v>FY2020</x:v>
      </x:c>
      <x:c r="E667" s="2" t="str">
        <x:v>common_equity_reported</x:v>
      </x:c>
      <x:c r="F667" s="11" t="str">
        <x:v>n.a.</x:v>
      </x:c>
      <x:c r="G667" s="2" t="str">
        <x:v>USDm</x:v>
      </x:c>
      <x:c r="H667" s="2" t="str">
        <x:v>2020-01-01</x:v>
      </x:c>
      <x:c r="I667" s="2" t="str">
        <x:v>2020-12-31</x:v>
      </x:c>
      <x:c r="J667" s="2" t="str">
        <x:v>Reported common shareholders equity</x:v>
      </x:c>
      <x:c r="K667" s="2" t="str"/>
      <x:c r="L667" s="2" t="str"/>
      <x:c r="M667" s="2" t="str"/>
      <x:c r="N667" s="2" t="str"/>
      <x:c r="O667" s="2" t="str"/>
      <x:c r="P667" s="2" t="str"/>
      <x:c r="Q667" s="2" t="str"/>
      <x:c r="R667" s="2" t="str">
        <x:v>Not reported / unavailable</x:v>
      </x:c>
      <x:c r="T667" s="12"/>
      <x:c r="U667" s="12"/>
    </x:row>
    <x:row r="668" ht="24" customHeight="1">
      <x:c r="C668" s="2" t="str">
        <x:v>JPM</x:v>
      </x:c>
      <x:c r="D668" s="2" t="str">
        <x:v>FY2020</x:v>
      </x:c>
      <x:c r="E668" s="2" t="str">
        <x:v>goodwill</x:v>
      </x:c>
      <x:c r="F668" s="11" t="n">
        <x:v>49248</x:v>
      </x:c>
      <x:c r="G668" s="2" t="str">
        <x:v>USD</x:v>
      </x:c>
      <x:c r="H668" s="2" t="str">
        <x:v>2020-01-01</x:v>
      </x:c>
      <x:c r="I668" s="2" t="str">
        <x:v>2020-12-31</x:v>
      </x:c>
      <x:c r="J668" s="2" t="str">
        <x:v>Goodwill</x:v>
      </x:c>
      <x:c r="K668" s="2" t="str">
        <x:v>us-gaap:Goodwill</x:v>
      </x:c>
      <x:c r="L668" s="2" t="str">
        <x:v>2024-02-16</x:v>
      </x:c>
      <x:c r="M668" s="2" t="str">
        <x:v>0000019617-24-000225</x:v>
      </x:c>
      <x:c r="N668" s="2" t="str">
        <x:v>https://www.sec.gov/Archives/edgar/data/19617/000001961724000225/jpm-20231231.htm</x:v>
      </x:c>
      <x:c r="O668" s="2" t="str">
        <x:v>data/raw/filings/JPM_0000019617-24-000225_jpm-20231231.htm</x:v>
      </x:c>
      <x:c r="P668" s="2" t="str">
        <x:v>f-6127</x:v>
      </x:c>
      <x:c r="Q668" s="2" t="str"/>
      <x:c r="R668" s="2" t="str">
        <x:v>Latest eligible comparative presentation at the information cutoff.</x:v>
      </x:c>
      <x:c r="T668" s="12"/>
      <x:c r="U668" s="12"/>
    </x:row>
    <x:row r="669" ht="24" customHeight="1">
      <x:c r="C669" s="2" t="str">
        <x:v>JPM</x:v>
      </x:c>
      <x:c r="D669" s="2" t="str">
        <x:v>FY2020</x:v>
      </x:c>
      <x:c r="E669" s="2" t="str">
        <x:v>intangibles</x:v>
      </x:c>
      <x:c r="F669" s="11" t="str">
        <x:v>n.a.</x:v>
      </x:c>
      <x:c r="G669" s="2" t="str">
        <x:v>USDm</x:v>
      </x:c>
      <x:c r="H669" s="2" t="str">
        <x:v>2020-01-01</x:v>
      </x:c>
      <x:c r="I669" s="2" t="str">
        <x:v>2020-12-31</x:v>
      </x:c>
      <x:c r="J669" s="2" t="str">
        <x:v>Other intangible assets excluding goodwill</x:v>
      </x:c>
      <x:c r="K669" s="2" t="str"/>
      <x:c r="L669" s="2" t="str"/>
      <x:c r="M669" s="2" t="str"/>
      <x:c r="N669" s="2" t="str"/>
      <x:c r="O669" s="2" t="str"/>
      <x:c r="P669" s="2" t="str"/>
      <x:c r="Q669" s="2" t="str"/>
      <x:c r="R669" s="2" t="str">
        <x:v>Not reported / unavailable</x:v>
      </x:c>
      <x:c r="T669" s="12"/>
      <x:c r="U669" s="12"/>
    </x:row>
    <x:row r="670" ht="24" customHeight="1">
      <x:c r="C670" s="2" t="str">
        <x:v>JPM</x:v>
      </x:c>
      <x:c r="D670" s="2" t="str">
        <x:v>FY2020</x:v>
      </x:c>
      <x:c r="E670" s="2" t="str">
        <x:v>intangibles_total</x:v>
      </x:c>
      <x:c r="F670" s="11" t="str">
        <x:v>n.a.</x:v>
      </x:c>
      <x:c r="G670" s="2" t="str">
        <x:v>USDm</x:v>
      </x:c>
      <x:c r="H670" s="2" t="str">
        <x:v>2020-01-01</x:v>
      </x:c>
      <x:c r="I670" s="2" t="str">
        <x:v>2020-12-31</x:v>
      </x:c>
      <x:c r="J670" s="2" t="str">
        <x:v>Reported goodwill and intangible assets combined</x:v>
      </x:c>
      <x:c r="K670" s="2" t="str"/>
      <x:c r="L670" s="2" t="str"/>
      <x:c r="M670" s="2" t="str"/>
      <x:c r="N670" s="2" t="str"/>
      <x:c r="O670" s="2" t="str"/>
      <x:c r="P670" s="2" t="str"/>
      <x:c r="Q670" s="2" t="str"/>
      <x:c r="R670" s="2" t="str">
        <x:v>Not reported / unavailable</x:v>
      </x:c>
      <x:c r="T670" s="12"/>
      <x:c r="U670" s="12"/>
    </x:row>
    <x:row r="671" ht="24" customHeight="1">
      <x:c r="C671" s="2" t="str">
        <x:v>JPM</x:v>
      </x:c>
      <x:c r="D671" s="2" t="str">
        <x:v>FY2020</x:v>
      </x:c>
      <x:c r="E671" s="2" t="str">
        <x:v>shares_end</x:v>
      </x:c>
      <x:c r="F671" s="11" t="n">
        <x:v>3049.4</x:v>
      </x:c>
      <x:c r="G671" s="2" t="str">
        <x:v>shares</x:v>
      </x:c>
      <x:c r="H671" s="2" t="str">
        <x:v>2020-01-01</x:v>
      </x:c>
      <x:c r="I671" s="2" t="str">
        <x:v>2020-12-31</x:v>
      </x:c>
      <x:c r="J671" s="2" t="str">
        <x:v>Common Stock, Shares, Outstanding</x:v>
      </x:c>
      <x:c r="K671" s="2" t="str">
        <x:v>us-gaap:CommonStockSharesOutstanding</x:v>
      </x:c>
      <x:c r="L671" s="2" t="str">
        <x:v>2023-02-21</x:v>
      </x:c>
      <x:c r="M671" s="2" t="str">
        <x:v>0000019617-23-000231</x:v>
      </x:c>
      <x:c r="N671" s="2" t="str">
        <x:v>https://www.sec.gov/Archives/edgar/data/19617/000001961723000231/jpm-20221231.htm</x:v>
      </x:c>
      <x:c r="O671" s="2" t="str">
        <x:v>data/raw/filings/JPM_0000019617-23-000231_jpm-20221231.htm</x:v>
      </x:c>
      <x:c r="P671" s="2" t="str">
        <x:v>id3VybDovL2RvY3MudjEvZG9jOjcxZmQzYmUzOWNmZjQ2ZDRiZmEwOTBjMzcxM2MzZmEyL3NlYzo3MWZkM2JlMzljZmY0NmQ0YmZhMDkwYzM3MTNjM2ZhMl80NTQvZnJhZzphZjBjYTQwNmE2MDI0MzYwODU5YjliYjU4MGM3OTAwMi90YWJsZTplZmRjNDZmNjQ2MDY0Yjc5OWY5NmExMmMyMmNkMWFlYi90YWJsZXJhbmdlOmVmZGM0NmY2NDYwNjRiNzk5Zjk2YTEyYzIyY2QxYWViXzEwLTMtMS0xLTkyNzU1OA_f6f237b4-f3a5-40c7-ad39-70364d196f12</x:v>
      </x:c>
      <x:c r="Q671" s="2" t="str"/>
      <x:c r="R671" s="2" t="str">
        <x:v>Latest eligible comparative presentation at the information cutoff.</x:v>
      </x:c>
      <x:c r="T671" s="12"/>
      <x:c r="U671" s="12"/>
    </x:row>
    <x:row r="672" ht="24" customHeight="1">
      <x:c r="C672" s="2" t="str">
        <x:v>JPM</x:v>
      </x:c>
      <x:c r="D672" s="2" t="str">
        <x:v>FY2020</x:v>
      </x:c>
      <x:c r="E672" s="2" t="str">
        <x:v>shares_issued</x:v>
      </x:c>
      <x:c r="F672" s="11" t="n">
        <x:v>4104.9</x:v>
      </x:c>
      <x:c r="G672" s="2" t="str">
        <x:v>shares</x:v>
      </x:c>
      <x:c r="H672" s="2" t="str">
        <x:v>2020-01-01</x:v>
      </x:c>
      <x:c r="I672" s="2" t="str">
        <x:v>2020-12-31</x:v>
      </x:c>
      <x:c r="J672" s="2" t="str">
        <x:v>Common Stock, Shares, Issued</x:v>
      </x:c>
      <x:c r="K672" s="2" t="str">
        <x:v>us-gaap:CommonStockSharesIssued</x:v>
      </x:c>
      <x:c r="L672" s="2" t="str">
        <x:v>2024-02-16</x:v>
      </x:c>
      <x:c r="M672" s="2" t="str">
        <x:v>0000019617-24-000225</x:v>
      </x:c>
      <x:c r="N672" s="2" t="str">
        <x:v>https://www.sec.gov/Archives/edgar/data/19617/000001961724000225/jpm-20231231.htm</x:v>
      </x:c>
      <x:c r="O672" s="2" t="str">
        <x:v>data/raw/filings/JPM_0000019617-24-000225_jpm-20231231.htm</x:v>
      </x:c>
      <x:c r="P672" s="2" t="str">
        <x:v>f-6825</x:v>
      </x:c>
      <x:c r="Q672" s="2" t="str"/>
      <x:c r="R672" s="2" t="str">
        <x:v>Latest eligible comparative presentation at the information cutoff.</x:v>
      </x:c>
      <x:c r="T672" s="12"/>
      <x:c r="U672" s="12"/>
    </x:row>
    <x:row r="673" ht="24" customHeight="1">
      <x:c r="C673" s="2" t="str">
        <x:v>JPM</x:v>
      </x:c>
      <x:c r="D673" s="2" t="str">
        <x:v>FY2020</x:v>
      </x:c>
      <x:c r="E673" s="2" t="str">
        <x:v>shares_treasury</x:v>
      </x:c>
      <x:c r="F673" s="11" t="n">
        <x:v>1055.499435</x:v>
      </x:c>
      <x:c r="G673" s="2" t="str">
        <x:v>shares</x:v>
      </x:c>
      <x:c r="H673" s="2" t="str">
        <x:v>2020-01-01</x:v>
      </x:c>
      <x:c r="I673" s="2" t="str">
        <x:v>2020-12-31</x:v>
      </x:c>
      <x:c r="J673" s="2" t="str">
        <x:v>Treasury Stock, Shares</x:v>
      </x:c>
      <x:c r="K673" s="2" t="str">
        <x:v>us-gaap:TreasuryStockShares</x:v>
      </x:c>
      <x:c r="L673" s="2" t="str">
        <x:v>2022-02-22</x:v>
      </x:c>
      <x:c r="M673" s="2" t="str">
        <x:v>0000019617-22-000272</x:v>
      </x:c>
      <x:c r="N673" s="2" t="str">
        <x:v>https://www.sec.gov/Archives/edgar/data/19617/000001961722000272/jpm-20211231.htm</x:v>
      </x:c>
      <x:c r="O673" s="2" t="str">
        <x:v>data/raw/filings/JPM_0000019617-22-000272_jpm-20211231.htm</x:v>
      </x:c>
      <x:c r="P673" s="2" t="str">
        <x:v>id3VybDovL2RvY3MudjEvZG9jOjM0ZDhmYzFjMDA1OTQ1ZDI5MzBmOWVhYWU5YmVjNmRkL3NlYzozNGQ4ZmMxYzAwNTk0NWQyOTMwZjllYWFlOWJlYzZkZF8zMTMvZnJhZzo1OGQwNmE1YmM3NGU0MjEyOGM1OTVlZDZjNzZjZDFhNi90YWJsZTplYzBkYTIxNDA5MmI0ZjY5YmEwNmM5MzBlMDcwMmQ2NC90YWJsZXJhbmdlOmVjMGRhMjE0MDkyYjRmNjliYTA2YzkzMGUwNzAyZDY0XzQwLTAtMS0xLTE4OTM0OS90ZXh0cmVnaW9uOjIyMTQ4YjE0ZTRmNTRmNDc5MmMyZTUxNGVkMWY0MWY0XzM2_19ffc05e-32bc-453d-912a-7ddbc6c7c484</x:v>
      </x:c>
      <x:c r="Q673" s="2" t="str"/>
      <x:c r="R673" s="2" t="str">
        <x:v>Latest eligible comparative presentation at the information cutoff.</x:v>
      </x:c>
      <x:c r="T673" s="12"/>
      <x:c r="U673" s="12"/>
    </x:row>
    <x:row r="674" ht="24" customHeight="1">
      <x:c r="C674" s="2" t="str">
        <x:v>JPM</x:v>
      </x:c>
      <x:c r="D674" s="2" t="str">
        <x:v>FY2020</x:v>
      </x:c>
      <x:c r="E674" s="2" t="str">
        <x:v>deposits</x:v>
      </x:c>
      <x:c r="F674" s="11" t="n">
        <x:v>2144257</x:v>
      </x:c>
      <x:c r="G674" s="2" t="str">
        <x:v>USD</x:v>
      </x:c>
      <x:c r="H674" s="2" t="str">
        <x:v>2020-01-01</x:v>
      </x:c>
      <x:c r="I674" s="2" t="str">
        <x:v>2020-12-31</x:v>
      </x:c>
      <x:c r="J674" s="2" t="str">
        <x:v>Deposits</x:v>
      </x:c>
      <x:c r="K674" s="2" t="str">
        <x:v>us-gaap:Deposits</x:v>
      </x:c>
      <x:c r="L674" s="2" t="str">
        <x:v>2022-02-22</x:v>
      </x:c>
      <x:c r="M674" s="2" t="str">
        <x:v>0000019617-22-000272</x:v>
      </x:c>
      <x:c r="N674" s="2" t="str">
        <x:v>https://www.sec.gov/Archives/edgar/data/19617/000001961722000272/jpm-20211231.htm</x:v>
      </x:c>
      <x:c r="O674" s="2" t="str">
        <x:v>data/raw/filings/JPM_0000019617-22-000272_jpm-20211231.htm</x:v>
      </x:c>
      <x:c r="P674" s="2" t="str">
        <x:v>id3VybDovL2RvY3MudjEvZG9jOjM0ZDhmYzFjMDA1OTQ1ZDI5MzBmOWVhYWU5YmVjNmRkL3NlYzozNGQ4ZmMxYzAwNTk0NWQyOTMwZjllYWFlOWJlYzZkZF80NDgvZnJhZzowMGM4OTNhN2VkYTU0YzcyODVmNmMwZDRiOGI5ZDUyNi90YWJsZTpkYWNmZTJiZWExNmE0NzU4YmZhZDM4Y2I4YTU2OGUwZC90YWJsZXJhbmdlOmRhY2ZlMmJlYTE2YTQ3NThiZmFkMzhjYjhhNTY4ZTBkXzktMy0xLTEtMTg5MzQ5_d5714ce1-5d5e-4d44-b9cc-5690251645ec</x:v>
      </x:c>
      <x:c r="Q674" s="2" t="str"/>
      <x:c r="R674" s="2" t="str">
        <x:v>Latest eligible comparative presentation at the information cutoff.</x:v>
      </x:c>
      <x:c r="T674" s="12"/>
      <x:c r="U674" s="12"/>
    </x:row>
    <x:row r="675" ht="24" customHeight="1">
      <x:c r="C675" s="2" t="str">
        <x:v>JPM</x:v>
      </x:c>
      <x:c r="D675" s="2" t="str">
        <x:v>FY2020</x:v>
      </x:c>
      <x:c r="E675" s="2" t="str">
        <x:v>loans_gross</x:v>
      </x:c>
      <x:c r="F675" s="11" t="n">
        <x:v>960506</x:v>
      </x:c>
      <x:c r="G675" s="2" t="str">
        <x:v>USD</x:v>
      </x:c>
      <x:c r="H675" s="2" t="str">
        <x:v>2020-01-01</x:v>
      </x:c>
      <x:c r="I675" s="2" t="str">
        <x:v>2020-12-31</x:v>
      </x:c>
      <x:c r="J675" s="2" t="str">
        <x:v>Gross loans and leases selected definition</x:v>
      </x:c>
      <x:c r="K675" s="2" t="str">
        <x:v>us-gaap:FinancingReceivableExcludingAccruedInterestBeforeAllowanceForCreditLoss</x:v>
      </x:c>
      <x:c r="L675" s="2" t="str">
        <x:v>2023-02-21</x:v>
      </x:c>
      <x:c r="M675" s="2" t="str">
        <x:v>0000019617-23-000231</x:v>
      </x:c>
      <x:c r="N675" s="2" t="str">
        <x:v>https://www.sec.gov/Archives/edgar/data/19617/000001961723000231/jpm-20221231.htm</x:v>
      </x:c>
      <x:c r="O675" s="2" t="str">
        <x:v>data/raw/filings/JPM_0000019617-23-000231_jpm-20221231.htm</x:v>
      </x:c>
      <x:c r="P675" s="2" t="str">
        <x:v>id3VybDovL2RvY3MudjEvZG9jOjcxZmQzYmUzOWNmZjQ2ZDRiZmEwOTBjMzcxM2MzZmEyL3NlYzo3MWZkM2JlMzljZmY0NmQ0YmZhMDkwYzM3MTNjM2ZhMl80MjQvZnJhZzo4MmFkNjdmODVjYTE0MzE4YjExY2VjMjgwYjBjMTFlZC90YWJsZTphODRjZjRkZWMzYWY0ZjM2OTMwYzQ2ZDIxOTg5NzQ4OC90YWJsZXJhbmdlOmE4NGNmNGRlYzNhZjRmMzY5MzBjNDZkMjE5ODk3NDg4XzM0LTE0LTEtMS05Mjc1NTg_dc88362e-b426-4e8c-905d-9c47ba56b725</x:v>
      </x:c>
      <x:c r="Q675" s="2" t="str"/>
      <x:c r="R675" s="2" t="str">
        <x:v>Latest eligible comparative presentation at the information cutoff.</x:v>
      </x:c>
      <x:c r="T675" s="12"/>
      <x:c r="U675" s="12"/>
    </x:row>
    <x:row r="676" ht="24" customHeight="1">
      <x:c r="C676" s="2" t="str">
        <x:v>JPM</x:v>
      </x:c>
      <x:c r="D676" s="2" t="str">
        <x:v>FY2020</x:v>
      </x:c>
      <x:c r="E676" s="2" t="str">
        <x:v>loans_net</x:v>
      </x:c>
      <x:c r="F676" s="11" t="n">
        <x:v>984525</x:v>
      </x:c>
      <x:c r="G676" s="2" t="str">
        <x:v>USD</x:v>
      </x:c>
      <x:c r="H676" s="2" t="str">
        <x:v>2020-01-01</x:v>
      </x:c>
      <x:c r="I676" s="2" t="str">
        <x:v>2020-12-31</x:v>
      </x:c>
      <x:c r="J676" s="2" t="str">
        <x:v>Net loans after allowance selected definition</x:v>
      </x:c>
      <x:c r="K676" s="2" t="str">
        <x:v>us-gaap:FinancingReceivableExcludingAccruedInterestAfterAllowanceForCreditLoss</x:v>
      </x:c>
      <x:c r="L676" s="2" t="str">
        <x:v>2022-02-22</x:v>
      </x:c>
      <x:c r="M676" s="2" t="str">
        <x:v>0000019617-22-000272</x:v>
      </x:c>
      <x:c r="N676" s="2" t="str">
        <x:v>https://www.sec.gov/Archives/edgar/data/19617/000001961722000272/jpm-20211231.htm</x:v>
      </x:c>
      <x:c r="O676" s="2" t="str">
        <x:v>data/raw/filings/JPM_0000019617-22-000272_jpm-20211231.htm</x:v>
      </x:c>
      <x:c r="P676" s="2" t="str">
        <x:v>id3VybDovL2RvY3MudjEvZG9jOjM0ZDhmYzFjMDA1OTQ1ZDI5MzBmOWVhYWU5YmVjNmRkL3NlYzozNGQ4ZmMxYzAwNTk0NWQyOTMwZjllYWFlOWJlYzZkZF8zMTMvZnJhZzo1OGQwNmE1YmM3NGU0MjEyOGM1OTVlZDZjNzZjZDFhNi90YWJsZTplYzBkYTIxNDA5MmI0ZjY5YmEwNmM5MzBlMDcwMmQ2NC90YWJsZXJhbmdlOmVjMGRhMjE0MDkyYjRmNjliYTA2YzkzMGUwNzAyZDY0XzEyLTMtMS0xLTE4OTM0OQ_cde07a0d-85a5-4a9e-8cec-830e262066a4</x:v>
      </x:c>
      <x:c r="Q676" s="2" t="str"/>
      <x:c r="R676" s="2" t="str">
        <x:v>Latest eligible comparative presentation at the information cutoff.</x:v>
      </x:c>
      <x:c r="T676" s="12"/>
      <x:c r="U676" s="12"/>
    </x:row>
    <x:row r="677" ht="24" customHeight="1">
      <x:c r="C677" s="2" t="str">
        <x:v>JPM</x:v>
      </x:c>
      <x:c r="D677" s="2" t="str">
        <x:v>FY2020</x:v>
      </x:c>
      <x:c r="E677" s="2" t="str">
        <x:v>allowance</x:v>
      </x:c>
      <x:c r="F677" s="11" t="n">
        <x:v>28328</x:v>
      </x:c>
      <x:c r="G677" s="2" t="str">
        <x:v>USD</x:v>
      </x:c>
      <x:c r="H677" s="2" t="str">
        <x:v>2020-01-01</x:v>
      </x:c>
      <x:c r="I677" s="2" t="str">
        <x:v>2020-12-31</x:v>
      </x:c>
      <x:c r="J677" s="2" t="str">
        <x:v>Loan allowance for credit losses</x:v>
      </x:c>
      <x:c r="K677" s="2" t="str">
        <x:v>us-gaap:FinancingReceivableAllowanceForCreditLossExcludingAccruedInterest</x:v>
      </x:c>
      <x:c r="L677" s="2" t="str">
        <x:v>2024-02-16</x:v>
      </x:c>
      <x:c r="M677" s="2" t="str">
        <x:v>0000019617-24-000225</x:v>
      </x:c>
      <x:c r="N677" s="2" t="str">
        <x:v>https://www.sec.gov/Archives/edgar/data/19617/000001961724000225/jpm-20231231.htm</x:v>
      </x:c>
      <x:c r="O677" s="2" t="str">
        <x:v>data/raw/filings/JPM_0000019617-24-000225_jpm-20231231.htm</x:v>
      </x:c>
      <x:c r="P677" s="2" t="str">
        <x:v>f-5616</x:v>
      </x:c>
      <x:c r="Q677" s="2" t="str"/>
      <x:c r="R677" s="2" t="str">
        <x:v>Latest eligible comparative presentation at the information cutoff.</x:v>
      </x:c>
      <x:c r="T677" s="12"/>
      <x:c r="U677" s="12"/>
    </x:row>
    <x:row r="678" ht="24" customHeight="1">
      <x:c r="C678" s="2" t="str">
        <x:v>JPM</x:v>
      </x:c>
      <x:c r="D678" s="2" t="str">
        <x:v>FY2020</x:v>
      </x:c>
      <x:c r="E678" s="2" t="str">
        <x:v>nonaccrual</x:v>
      </x:c>
      <x:c r="F678" s="11" t="str">
        <x:v>n.a.</x:v>
      </x:c>
      <x:c r="G678" s="2" t="str">
        <x:v>USDm</x:v>
      </x:c>
      <x:c r="H678" s="2" t="str">
        <x:v>2020-01-01</x:v>
      </x:c>
      <x:c r="I678" s="2" t="str">
        <x:v>2020-12-31</x:v>
      </x:c>
      <x:c r="J678" s="2" t="str">
        <x:v>Nonaccrual</x:v>
      </x:c>
      <x:c r="K678" s="2" t="str"/>
      <x:c r="L678" s="2" t="str"/>
      <x:c r="M678" s="2" t="str"/>
      <x:c r="N678" s="2" t="str"/>
      <x:c r="O678" s="2" t="str"/>
      <x:c r="P678" s="2" t="str"/>
      <x:c r="Q678" s="2" t="str"/>
      <x:c r="R678" s="2" t="str">
        <x:v>Not reported / unavailable</x:v>
      </x:c>
      <x:c r="T678" s="12"/>
      <x:c r="U678" s="12"/>
    </x:row>
    <x:row r="679" ht="24" customHeight="1">
      <x:c r="C679" s="2" t="str">
        <x:v>JPM</x:v>
      </x:c>
      <x:c r="D679" s="2" t="str">
        <x:v>FY2020</x:v>
      </x:c>
      <x:c r="E679" s="2" t="str">
        <x:v>cash</x:v>
      </x:c>
      <x:c r="F679" s="11" t="str">
        <x:v>n.a.</x:v>
      </x:c>
      <x:c r="G679" s="2" t="str">
        <x:v>USDm</x:v>
      </x:c>
      <x:c r="H679" s="2" t="str">
        <x:v>2020-01-01</x:v>
      </x:c>
      <x:c r="I679" s="2" t="str">
        <x:v>2020-12-31</x:v>
      </x:c>
      <x:c r="J679" s="2" t="str">
        <x:v>Cash</x:v>
      </x:c>
      <x:c r="K679" s="2" t="str"/>
      <x:c r="L679" s="2" t="str"/>
      <x:c r="M679" s="2" t="str"/>
      <x:c r="N679" s="2" t="str"/>
      <x:c r="O679" s="2" t="str"/>
      <x:c r="P679" s="2" t="str"/>
      <x:c r="Q679" s="2" t="str"/>
      <x:c r="R679" s="2" t="str">
        <x:v>Not reported / unavailable</x:v>
      </x:c>
      <x:c r="T679" s="12"/>
      <x:c r="U679" s="12"/>
    </x:row>
    <x:row r="680" ht="24" customHeight="1">
      <x:c r="C680" s="2" t="str">
        <x:v>JPM</x:v>
      </x:c>
      <x:c r="D680" s="2" t="str">
        <x:v>FY2020</x:v>
      </x:c>
      <x:c r="E680" s="2" t="str">
        <x:v>aoci</x:v>
      </x:c>
      <x:c r="F680" s="11" t="n">
        <x:v>7986</x:v>
      </x:c>
      <x:c r="G680" s="2" t="str">
        <x:v>USD</x:v>
      </x:c>
      <x:c r="H680" s="2" t="str">
        <x:v>2020-01-01</x:v>
      </x:c>
      <x:c r="I680" s="2" t="str">
        <x:v>2020-12-31</x:v>
      </x:c>
      <x:c r="J680" s="2" t="str">
        <x:v>Accumulated Other Comprehensive Income (Loss), Net of Tax</x:v>
      </x:c>
      <x:c r="K680" s="2" t="str">
        <x:v>us-gaap:AccumulatedOtherComprehensiveIncomeLossNetOfTax</x:v>
      </x:c>
      <x:c r="L680" s="2" t="str">
        <x:v>2022-02-22</x:v>
      </x:c>
      <x:c r="M680" s="2" t="str">
        <x:v>0000019617-22-000272</x:v>
      </x:c>
      <x:c r="N680" s="2" t="str">
        <x:v>https://www.sec.gov/Archives/edgar/data/19617/000001961722000272/jpm-20211231.htm</x:v>
      </x:c>
      <x:c r="O680" s="2" t="str">
        <x:v>data/raw/filings/JPM_0000019617-22-000272_jpm-20211231.htm</x:v>
      </x:c>
      <x:c r="P680" s="2" t="str">
        <x:v>id3VybDovL2RvY3MudjEvZG9jOjM0ZDhmYzFjMDA1OTQ1ZDI5MzBmOWVhYWU5YmVjNmRkL3NlYzozNGQ4ZmMxYzAwNTk0NWQyOTMwZjllYWFlOWJlYzZkZF8zMTMvZnJhZzo1OGQwNmE1YmM3NGU0MjEyOGM1OTVlZDZjNzZjZDFhNi90YWJsZTplYzBkYTIxNDA5MmI0ZjY5YmEwNmM5MzBlMDcwMmQ2NC90YWJsZXJhbmdlOmVjMGRhMjE0MDkyYjRmNjliYTA2YzkzMGUwNzAyZDY0XzM4LTMtMS0xLTE4OTM0OQ_a8801db0-df21-4425-91cc-79732fe12825</x:v>
      </x:c>
      <x:c r="Q680" s="2" t="str"/>
      <x:c r="R680" s="2" t="str">
        <x:v>Latest eligible comparative presentation at the information cutoff.</x:v>
      </x:c>
      <x:c r="T680" s="12"/>
      <x:c r="U680" s="12"/>
    </x:row>
    <x:row r="681" ht="24" customHeight="1">
      <x:c r="C681" s="2" t="str">
        <x:v>JPM</x:v>
      </x:c>
      <x:c r="D681" s="2" t="str">
        <x:v>FY2020</x:v>
      </x:c>
      <x:c r="E681" s="2" t="str">
        <x:v>nii</x:v>
      </x:c>
      <x:c r="F681" s="11" t="n">
        <x:v>54563</x:v>
      </x:c>
      <x:c r="G681" s="2" t="str">
        <x:v>USD</x:v>
      </x:c>
      <x:c r="H681" s="2" t="str">
        <x:v>2020-01-01</x:v>
      </x:c>
      <x:c r="I681" s="2" t="str">
        <x:v>2020-12-31</x:v>
      </x:c>
      <x:c r="J681" s="2" t="str">
        <x:v>Interest Income (Expense), Net</x:v>
      </x:c>
      <x:c r="K681" s="2" t="str">
        <x:v>us-gaap:InterestIncomeExpenseNet</x:v>
      </x:c>
      <x:c r="L681" s="2" t="str">
        <x:v>2023-02-21</x:v>
      </x:c>
      <x:c r="M681" s="2" t="str">
        <x:v>0000019617-23-000231</x:v>
      </x:c>
      <x:c r="N681" s="2" t="str">
        <x:v>https://www.sec.gov/Archives/edgar/data/19617/000001961723000231/jpm-20221231.htm</x:v>
      </x:c>
      <x:c r="O681" s="2" t="str">
        <x:v>data/raw/filings/JPM_0000019617-23-000231_jpm-20221231.htm</x:v>
      </x:c>
      <x:c r="P681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QtMTMtMS0xLTkyNzU1OA_d2f7b719-ae93-43a3-be35-d3cf3e427f87</x:v>
      </x:c>
      <x:c r="Q681" s="2" t="str"/>
      <x:c r="R681" s="2" t="str">
        <x:v>Latest eligible comparative presentation at the information cutoff.</x:v>
      </x:c>
      <x:c r="T681" s="12"/>
      <x:c r="U681" s="12"/>
    </x:row>
    <x:row r="682" ht="24" customHeight="1">
      <x:c r="C682" s="2" t="str">
        <x:v>JPM</x:v>
      </x:c>
      <x:c r="D682" s="2" t="str">
        <x:v>FY2020</x:v>
      </x:c>
      <x:c r="E682" s="2" t="str">
        <x:v>noninterest_income</x:v>
      </x:c>
      <x:c r="F682" s="11" t="n">
        <x:v>65388</x:v>
      </x:c>
      <x:c r="G682" s="2" t="str">
        <x:v>USD</x:v>
      </x:c>
      <x:c r="H682" s="2" t="str">
        <x:v>2020-01-01</x:v>
      </x:c>
      <x:c r="I682" s="2" t="str">
        <x:v>2020-12-31</x:v>
      </x:c>
      <x:c r="J682" s="2" t="str">
        <x:v>Noninterest Income</x:v>
      </x:c>
      <x:c r="K682" s="2" t="str">
        <x:v>us-gaap:NoninterestIncome</x:v>
      </x:c>
      <x:c r="L682" s="2" t="str">
        <x:v>2023-02-21</x:v>
      </x:c>
      <x:c r="M682" s="2" t="str">
        <x:v>0000019617-23-000231</x:v>
      </x:c>
      <x:c r="N682" s="2" t="str">
        <x:v>https://www.sec.gov/Archives/edgar/data/19617/000001961723000231/jpm-20221231.htm</x:v>
      </x:c>
      <x:c r="O682" s="2" t="str">
        <x:v>data/raw/filings/JPM_0000019617-23-000231_jpm-20221231.htm</x:v>
      </x:c>
      <x:c r="P682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MtMTMtMS0xLTkyNzU1OA_edea4e6d-ad89-459f-bfdd-34c786b0f675</x:v>
      </x:c>
      <x:c r="Q682" s="2" t="str"/>
      <x:c r="R682" s="2" t="str">
        <x:v>Latest eligible comparative presentation at the information cutoff.</x:v>
      </x:c>
      <x:c r="T682" s="12"/>
      <x:c r="U682" s="12"/>
    </x:row>
    <x:row r="683" ht="24" customHeight="1">
      <x:c r="C683" s="2" t="str">
        <x:v>JPM</x:v>
      </x:c>
      <x:c r="D683" s="2" t="str">
        <x:v>FY2020</x:v>
      </x:c>
      <x:c r="E683" s="2" t="str">
        <x:v>revenue_reported</x:v>
      </x:c>
      <x:c r="F683" s="11" t="n">
        <x:v>119951</x:v>
      </x:c>
      <x:c r="G683" s="2" t="str">
        <x:v>USD</x:v>
      </x:c>
      <x:c r="H683" s="2" t="str">
        <x:v>2020-01-01</x:v>
      </x:c>
      <x:c r="I683" s="2" t="str">
        <x:v>2020-12-31</x:v>
      </x:c>
      <x:c r="J683" s="2" t="str">
        <x:v>Revenues, Net of Interest Expense</x:v>
      </x:c>
      <x:c r="K683" s="2" t="str">
        <x:v>us-gaap:RevenuesNetOfInterestExpense</x:v>
      </x:c>
      <x:c r="L683" s="2" t="str">
        <x:v>2023-02-21</x:v>
      </x:c>
      <x:c r="M683" s="2" t="str">
        <x:v>0000019617-23-000231</x:v>
      </x:c>
      <x:c r="N683" s="2" t="str">
        <x:v>https://www.sec.gov/Archives/edgar/data/19617/000001961723000231/jpm-20221231.htm</x:v>
      </x:c>
      <x:c r="O683" s="2" t="str">
        <x:v>data/raw/filings/JPM_0000019617-23-000231_jpm-20221231.htm</x:v>
      </x:c>
      <x:c r="P683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UtMTMtMS0xLTkyNzU1OA_2ff0112e-d85d-4b11-9c3c-5eb5b8876ae3</x:v>
      </x:c>
      <x:c r="Q683" s="2" t="str"/>
      <x:c r="R683" s="2" t="str">
        <x:v>Latest eligible comparative presentation at the information cutoff.</x:v>
      </x:c>
      <x:c r="T683" s="12"/>
      <x:c r="U683" s="12"/>
    </x:row>
    <x:row r="684" ht="24" customHeight="1">
      <x:c r="C684" s="2" t="str">
        <x:v>JPM</x:v>
      </x:c>
      <x:c r="D684" s="2" t="str">
        <x:v>FY2020</x:v>
      </x:c>
      <x:c r="E684" s="2" t="str">
        <x:v>opex</x:v>
      </x:c>
      <x:c r="F684" s="11" t="n">
        <x:v>66656</x:v>
      </x:c>
      <x:c r="G684" s="2" t="str">
        <x:v>USD</x:v>
      </x:c>
      <x:c r="H684" s="2" t="str">
        <x:v>2020-01-01</x:v>
      </x:c>
      <x:c r="I684" s="2" t="str">
        <x:v>2020-12-31</x:v>
      </x:c>
      <x:c r="J684" s="2" t="str">
        <x:v>Noninterest Expense</x:v>
      </x:c>
      <x:c r="K684" s="2" t="str">
        <x:v>us-gaap:NoninterestExpense</x:v>
      </x:c>
      <x:c r="L684" s="2" t="str">
        <x:v>2023-02-21</x:v>
      </x:c>
      <x:c r="M684" s="2" t="str">
        <x:v>0000019617-23-000231</x:v>
      </x:c>
      <x:c r="N684" s="2" t="str">
        <x:v>https://www.sec.gov/Archives/edgar/data/19617/000001961723000231/jpm-20221231.htm</x:v>
      </x:c>
      <x:c r="O684" s="2" t="str">
        <x:v>data/raw/filings/JPM_0000019617-23-000231_jpm-20221231.htm</x:v>
      </x:c>
      <x:c r="P684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ctMTMtMS0xLTkyNzU1OA_9934362d-f8ba-4b55-b329-eac741882125</x:v>
      </x:c>
      <x:c r="Q684" s="2" t="str"/>
      <x:c r="R684" s="2" t="str">
        <x:v>Latest eligible comparative presentation at the information cutoff.</x:v>
      </x:c>
      <x:c r="T684" s="12"/>
      <x:c r="U684" s="12"/>
    </x:row>
    <x:row r="685" ht="24" customHeight="1">
      <x:c r="C685" s="2" t="str">
        <x:v>JPM</x:v>
      </x:c>
      <x:c r="D685" s="2" t="str">
        <x:v>FY2020</x:v>
      </x:c>
      <x:c r="E685" s="2" t="str">
        <x:v>provision</x:v>
      </x:c>
      <x:c r="F685" s="11" t="n">
        <x:v>17480</x:v>
      </x:c>
      <x:c r="G685" s="2" t="str">
        <x:v>USD</x:v>
      </x:c>
      <x:c r="H685" s="2" t="str">
        <x:v>2020-01-01</x:v>
      </x:c>
      <x:c r="I685" s="2" t="str">
        <x:v>2020-12-31</x:v>
      </x:c>
      <x:c r="J685" s="2" t="str">
        <x:v>Provision for Loan, Lease, and Other Losses</x:v>
      </x:c>
      <x:c r="K685" s="2" t="str">
        <x:v>us-gaap:ProvisionForLoanLeaseAndOtherLosses</x:v>
      </x:c>
      <x:c r="L685" s="2" t="str">
        <x:v>2023-02-21</x:v>
      </x:c>
      <x:c r="M685" s="2" t="str">
        <x:v>0000019617-23-000231</x:v>
      </x:c>
      <x:c r="N685" s="2" t="str">
        <x:v>https://www.sec.gov/Archives/edgar/data/19617/000001961723000231/jpm-20221231.htm</x:v>
      </x:c>
      <x:c r="O685" s="2" t="str">
        <x:v>data/raw/filings/JPM_0000019617-23-000231_jpm-20221231.htm</x:v>
      </x:c>
      <x:c r="P685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YtMTMtMS0xLTkyNzU1OA_0fb462ce-3ba6-493b-bcda-79bdee558f8d</x:v>
      </x:c>
      <x:c r="Q685" s="2" t="str"/>
      <x:c r="R685" s="2" t="str">
        <x:v>Latest eligible comparative presentation at the information cutoff.</x:v>
      </x:c>
      <x:c r="T685" s="12"/>
      <x:c r="U685" s="12"/>
    </x:row>
    <x:row r="686" ht="24" customHeight="1">
      <x:c r="C686" s="2" t="str">
        <x:v>JPM</x:v>
      </x:c>
      <x:c r="D686" s="2" t="str">
        <x:v>FY2020</x:v>
      </x:c>
      <x:c r="E686" s="2" t="str">
        <x:v>pretax</x:v>
      </x:c>
      <x:c r="F686" s="11" t="n">
        <x:v>35815</x:v>
      </x:c>
      <x:c r="G686" s="2" t="str">
        <x:v>USD</x:v>
      </x:c>
      <x:c r="H686" s="2" t="str">
        <x:v>2020-01-01</x:v>
      </x:c>
      <x:c r="I686" s="2" t="str">
        <x:v>2020-12-31</x:v>
      </x:c>
      <x:c r="J686" s="2" t="str">
        <x:v>Income (Loss) from Continuing Operations before Income Taxes, Noncontrolling Interest</x:v>
      </x:c>
      <x:c r="K686" s="2" t="str">
        <x:v>us-gaap:IncomeLossFromContinuingOperationsBeforeIncomeTaxesExtraordinaryItemsNoncontrollingInterest</x:v>
      </x:c>
      <x:c r="L686" s="2" t="str">
        <x:v>2023-02-21</x:v>
      </x:c>
      <x:c r="M686" s="2" t="str">
        <x:v>0000019617-23-000231</x:v>
      </x:c>
      <x:c r="N686" s="2" t="str">
        <x:v>https://www.sec.gov/Archives/edgar/data/19617/000001961723000231/jpm-20221231.htm</x:v>
      </x:c>
      <x:c r="O686" s="2" t="str">
        <x:v>data/raw/filings/JPM_0000019617-23-000231_jpm-20221231.htm</x:v>
      </x:c>
      <x:c r="P686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gtMTMtMS0xLTkyNzU1OA_67a67f9b-da51-4b99-8ef9-afd8573110d3</x:v>
      </x:c>
      <x:c r="Q686" s="2" t="str"/>
      <x:c r="R686" s="2" t="str">
        <x:v>Latest eligible comparative presentation at the information cutoff.</x:v>
      </x:c>
      <x:c r="T686" s="12"/>
      <x:c r="U686" s="12"/>
    </x:row>
    <x:row r="687" ht="24" customHeight="1">
      <x:c r="C687" s="2" t="str">
        <x:v>JPM</x:v>
      </x:c>
      <x:c r="D687" s="2" t="str">
        <x:v>FY2020</x:v>
      </x:c>
      <x:c r="E687" s="2" t="str">
        <x:v>tax</x:v>
      </x:c>
      <x:c r="F687" s="11" t="n">
        <x:v>6684</x:v>
      </x:c>
      <x:c r="G687" s="2" t="str">
        <x:v>USD</x:v>
      </x:c>
      <x:c r="H687" s="2" t="str">
        <x:v>2020-01-01</x:v>
      </x:c>
      <x:c r="I687" s="2" t="str">
        <x:v>2020-12-31</x:v>
      </x:c>
      <x:c r="J687" s="2" t="str">
        <x:v>Income Tax Expense (Benefit)</x:v>
      </x:c>
      <x:c r="K687" s="2" t="str">
        <x:v>us-gaap:IncomeTaxExpenseBenefit</x:v>
      </x:c>
      <x:c r="L687" s="2" t="str">
        <x:v>2023-02-21</x:v>
      </x:c>
      <x:c r="M687" s="2" t="str">
        <x:v>0000019617-23-000231</x:v>
      </x:c>
      <x:c r="N687" s="2" t="str">
        <x:v>https://www.sec.gov/Archives/edgar/data/19617/000001961723000231/jpm-20221231.htm</x:v>
      </x:c>
      <x:c r="O687" s="2" t="str">
        <x:v>data/raw/filings/JPM_0000019617-23-000231_jpm-20221231.htm</x:v>
      </x:c>
      <x:c r="P687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ktMTMtMS0xLTkyNzU1OA_db485e12-08e6-462c-804e-fc596fb24b1e</x:v>
      </x:c>
      <x:c r="Q687" s="2" t="str"/>
      <x:c r="R687" s="2" t="str">
        <x:v>Latest eligible comparative presentation at the information cutoff.</x:v>
      </x:c>
      <x:c r="T687" s="12"/>
      <x:c r="U687" s="12"/>
    </x:row>
    <x:row r="688" ht="24" customHeight="1">
      <x:c r="C688" s="2" t="str">
        <x:v>JPM</x:v>
      </x:c>
      <x:c r="D688" s="2" t="str">
        <x:v>FY2020</x:v>
      </x:c>
      <x:c r="E688" s="2" t="str">
        <x:v>net_income</x:v>
      </x:c>
      <x:c r="F688" s="11" t="n">
        <x:v>29131</x:v>
      </x:c>
      <x:c r="G688" s="2" t="str">
        <x:v>USD</x:v>
      </x:c>
      <x:c r="H688" s="2" t="str">
        <x:v>2020-01-01</x:v>
      </x:c>
      <x:c r="I688" s="2" t="str">
        <x:v>2020-12-31</x:v>
      </x:c>
      <x:c r="J688" s="2" t="str">
        <x:v>Net Income (Loss) Attributable to Parent</x:v>
      </x:c>
      <x:c r="K688" s="2" t="str">
        <x:v>us-gaap:NetIncomeLoss</x:v>
      </x:c>
      <x:c r="L688" s="2" t="str">
        <x:v>2023-02-21</x:v>
      </x:c>
      <x:c r="M688" s="2" t="str">
        <x:v>0000019617-23-000231</x:v>
      </x:c>
      <x:c r="N688" s="2" t="str">
        <x:v>https://www.sec.gov/Archives/edgar/data/19617/000001961723000231/jpm-20221231.htm</x:v>
      </x:c>
      <x:c r="O688" s="2" t="str">
        <x:v>data/raw/filings/JPM_0000019617-23-000231_jpm-20221231.htm</x:v>
      </x:c>
      <x:c r="P688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EwLTEzLTEtMS05Mjc1NTg_a01fd2ec-b5ee-4842-b501-a2ef4089d6de</x:v>
      </x:c>
      <x:c r="Q688" s="2" t="str"/>
      <x:c r="R688" s="2" t="str">
        <x:v>Latest eligible comparative presentation at the information cutoff.</x:v>
      </x:c>
      <x:c r="T688" s="12"/>
      <x:c r="U688" s="12"/>
    </x:row>
    <x:row r="689" ht="24" customHeight="1">
      <x:c r="C689" s="2" t="str">
        <x:v>JPM</x:v>
      </x:c>
      <x:c r="D689" s="2" t="str">
        <x:v>FY2020</x:v>
      </x:c>
      <x:c r="E689" s="2" t="str">
        <x:v>common_income</x:v>
      </x:c>
      <x:c r="F689" s="11" t="n">
        <x:v>27410</x:v>
      </x:c>
      <x:c r="G689" s="2" t="str">
        <x:v>USD</x:v>
      </x:c>
      <x:c r="H689" s="2" t="str">
        <x:v>2020-01-01</x:v>
      </x:c>
      <x:c r="I689" s="2" t="str">
        <x:v>2020-12-31</x:v>
      </x:c>
      <x:c r="J689" s="2" t="str">
        <x:v>Net Income (Loss) Available to Common Stockholders, Basic</x:v>
      </x:c>
      <x:c r="K689" s="2" t="str">
        <x:v>us-gaap:NetIncomeLossAvailableToCommonStockholdersBasic</x:v>
      </x:c>
      <x:c r="L689" s="2" t="str">
        <x:v>2023-02-21</x:v>
      </x:c>
      <x:c r="M689" s="2" t="str">
        <x:v>0000019617-23-000231</x:v>
      </x:c>
      <x:c r="N689" s="2" t="str">
        <x:v>https://www.sec.gov/Archives/edgar/data/19617/000001961723000231/jpm-20221231.htm</x:v>
      </x:c>
      <x:c r="O689" s="2" t="str">
        <x:v>data/raw/filings/JPM_0000019617-23-000231_jpm-20221231.htm</x:v>
      </x:c>
      <x:c r="P689" s="2" t="str">
        <x:v>id3VybDovL2RvY3MudjEvZG9jOjcxZmQzYmUzOWNmZjQ2ZDRiZmEwOTBjMzcxM2MzZmEyL3NlYzo3MWZkM2JlMzljZmY0NmQ0YmZhMDkwYzM3MTNjM2ZhMl80NTcvZnJhZzo3OTNiYWVkNzIzNjA0MWY4YmQzMGIxMDhhNzUyYWFhOC90YWJsZTpkOWI2NWI0ZWIyZWU0MDMyOGZjNzg5OWJmMDY0MzdkNi90YWJsZXJhbmdlOmQ5YjY1YjRlYjJlZTQwMzI4ZmM3ODk5YmYwNjQzN2Q2XzYtMy0xLTEtOTI3NTU4_a1e47e46-87e9-431a-ac9a-e585217aa802</x:v>
      </x:c>
      <x:c r="Q689" s="2" t="str"/>
      <x:c r="R689" s="2" t="str">
        <x:v>Latest eligible comparative presentation at the information cutoff.</x:v>
      </x:c>
      <x:c r="T689" s="12"/>
      <x:c r="U689" s="12"/>
    </x:row>
    <x:row r="690" ht="24" customHeight="1">
      <x:c r="C690" s="2" t="str">
        <x:v>JPM</x:v>
      </x:c>
      <x:c r="D690" s="2" t="str">
        <x:v>FY2020</x:v>
      </x:c>
      <x:c r="E690" s="2" t="str">
        <x:v>preferred_div</x:v>
      </x:c>
      <x:c r="F690" s="11" t="n">
        <x:v>1583</x:v>
      </x:c>
      <x:c r="G690" s="2" t="str">
        <x:v>USD</x:v>
      </x:c>
      <x:c r="H690" s="2" t="str">
        <x:v>2020-01-01</x:v>
      </x:c>
      <x:c r="I690" s="2" t="str">
        <x:v>2020-12-31</x:v>
      </x:c>
      <x:c r="J690" s="2" t="str">
        <x:v>Dividends, Preferred Stock</x:v>
      </x:c>
      <x:c r="K690" s="2" t="str">
        <x:v>us-gaap:DividendsPreferredStock</x:v>
      </x:c>
      <x:c r="L690" s="2" t="str">
        <x:v>2023-02-21</x:v>
      </x:c>
      <x:c r="M690" s="2" t="str">
        <x:v>0000019617-23-000231</x:v>
      </x:c>
      <x:c r="N690" s="2" t="str">
        <x:v>https://www.sec.gov/Archives/edgar/data/19617/000001961723000231/jpm-20221231.htm</x:v>
      </x:c>
      <x:c r="O690" s="2" t="str">
        <x:v>data/raw/filings/JPM_0000019617-23-000231_jpm-20221231.htm</x:v>
      </x:c>
      <x:c r="P690" s="2" t="str">
        <x:v>id3VybDovL2RvY3MudjEvZG9jOjcxZmQzYmUzOWNmZjQ2ZDRiZmEwOTBjMzcxM2MzZmEyL3NlYzo3MWZkM2JlMzljZmY0NmQ0YmZhMDkwYzM3MTNjM2ZhMl80NTcvZnJhZzo3OTNiYWVkNzIzNjA0MWY4YmQzMGIxMDhhNzUyYWFhOC90YWJsZTpkOWI2NWI0ZWIyZWU0MDMyOGZjNzg5OWJmMDY0MzdkNi90YWJsZXJhbmdlOmQ5YjY1YjRlYjJlZTQwMzI4ZmM3ODk5YmYwNjQzN2Q2XzMtMy0xLTEtOTI3NTU4_34369e06-416b-4231-b2a7-1bde9040127e</x:v>
      </x:c>
      <x:c r="Q690" s="2" t="str"/>
      <x:c r="R690" s="2" t="str">
        <x:v>Latest eligible comparative presentation at the information cutoff.</x:v>
      </x:c>
      <x:c r="T690" s="12"/>
      <x:c r="U690" s="12"/>
    </x:row>
    <x:row r="691" ht="24" customHeight="1">
      <x:c r="C691" s="2" t="str">
        <x:v>JPM</x:v>
      </x:c>
      <x:c r="D691" s="2" t="str">
        <x:v>FY2020</x:v>
      </x:c>
      <x:c r="E691" s="2" t="str">
        <x:v>eps</x:v>
      </x:c>
      <x:c r="F691" s="11" t="n">
        <x:v>8.88</x:v>
      </x:c>
      <x:c r="G691" s="2" t="str">
        <x:v>USD/shares</x:v>
      </x:c>
      <x:c r="H691" s="2" t="str">
        <x:v>2020-01-01</x:v>
      </x:c>
      <x:c r="I691" s="2" t="str">
        <x:v>2020-12-31</x:v>
      </x:c>
      <x:c r="J691" s="2" t="str">
        <x:v>Earnings Per Share, Diluted</x:v>
      </x:c>
      <x:c r="K691" s="2" t="str">
        <x:v>us-gaap:EarningsPerShareDiluted</x:v>
      </x:c>
      <x:c r="L691" s="2" t="str">
        <x:v>2023-02-21</x:v>
      </x:c>
      <x:c r="M691" s="2" t="str">
        <x:v>0000019617-23-000231</x:v>
      </x:c>
      <x:c r="N691" s="2" t="str">
        <x:v>https://www.sec.gov/Archives/edgar/data/19617/000001961723000231/jpm-20221231.htm</x:v>
      </x:c>
      <x:c r="O691" s="2" t="str">
        <x:v>data/raw/filings/JPM_0000019617-23-000231_jpm-20221231.htm</x:v>
      </x:c>
      <x:c r="P691" s="2" t="str">
        <x:v>id3VybDovL2RvY3MudjEvZG9jOjcxZmQzYmUzOWNmZjQ2ZDRiZmEwOTBjMzcxM2MzZmEyL3NlYzo3MWZkM2JlMzljZmY0NmQ0YmZhMDkwYzM3MTNjM2ZhMl80NTcvZnJhZzo3OTNiYWVkNzIzNjA0MWY4YmQzMGIxMDhhNzUyYWFhOC90YWJsZTpkOWI2NWI0ZWIyZWU0MDMyOGZjNzg5OWJmMDY0MzdkNi90YWJsZXJhbmdlOmQ5YjY1YjRlYjJlZTQwMzI4ZmM3ODk5YmYwNjQzN2Q2XzE3LTMtMS0xLTkyNzU1OA_b7f3d797-a70c-4ee1-90be-d1d95ec63fde</x:v>
      </x:c>
      <x:c r="Q691" s="2" t="str"/>
      <x:c r="R691" s="2" t="str">
        <x:v>Latest eligible comparative presentation at the information cutoff.</x:v>
      </x:c>
      <x:c r="T691" s="12"/>
      <x:c r="U691" s="12"/>
    </x:row>
    <x:row r="692" ht="24" customHeight="1">
      <x:c r="C692" s="2" t="str">
        <x:v>JPM</x:v>
      </x:c>
      <x:c r="D692" s="2" t="str">
        <x:v>FY2020</x:v>
      </x:c>
      <x:c r="E692" s="2" t="str">
        <x:v>shares_diluted</x:v>
      </x:c>
      <x:c r="F692" s="11" t="n">
        <x:v>3087.4</x:v>
      </x:c>
      <x:c r="G692" s="2" t="str">
        <x:v>shares</x:v>
      </x:c>
      <x:c r="H692" s="2" t="str">
        <x:v>2020-01-01</x:v>
      </x:c>
      <x:c r="I692" s="2" t="str">
        <x:v>2020-12-31</x:v>
      </x:c>
      <x:c r="J692" s="2" t="str">
        <x:v>Weighted Average Number of Shares Outstanding, Diluted</x:v>
      </x:c>
      <x:c r="K692" s="2" t="str">
        <x:v>us-gaap:WeightedAverageNumberOfDilutedSharesOutstanding</x:v>
      </x:c>
      <x:c r="L692" s="2" t="str">
        <x:v>2023-02-21</x:v>
      </x:c>
      <x:c r="M692" s="2" t="str">
        <x:v>0000019617-23-000231</x:v>
      </x:c>
      <x:c r="N692" s="2" t="str">
        <x:v>https://www.sec.gov/Archives/edgar/data/19617/000001961723000231/jpm-20221231.htm</x:v>
      </x:c>
      <x:c r="O692" s="2" t="str">
        <x:v>data/raw/filings/JPM_0000019617-23-000231_jpm-20221231.htm</x:v>
      </x:c>
      <x:c r="P692" s="2" t="str">
        <x:v>id3VybDovL2RvY3MudjEvZG9jOjcxZmQzYmUzOWNmZjQ2ZDRiZmEwOTBjMzcxM2MzZmEyL3NlYzo3MWZkM2JlMzljZmY0NmQ0YmZhMDkwYzM3MTNjM2ZhMl80NTcvZnJhZzo3OTNiYWVkNzIzNjA0MWY4YmQzMGIxMDhhNzUyYWFhOC90YWJsZTpkOWI2NWI0ZWIyZWU0MDMyOGZjNzg5OWJmMDY0MzdkNi90YWJsZXJhbmdlOmQ5YjY1YjRlYjJlZTQwMzI4ZmM3ODk5YmYwNjQzN2Q2XzE2LTMtMS0xLTkyNzU1OA_b3ea6897-51e0-4177-86c9-59633980b7d1</x:v>
      </x:c>
      <x:c r="Q692" s="2" t="str"/>
      <x:c r="R692" s="2" t="str">
        <x:v>Latest eligible comparative presentation at the information cutoff.</x:v>
      </x:c>
      <x:c r="T692" s="12"/>
      <x:c r="U692" s="12"/>
    </x:row>
    <x:row r="693" ht="24" customHeight="1">
      <x:c r="C693" s="2" t="str">
        <x:v>JPM</x:v>
      </x:c>
      <x:c r="D693" s="2" t="str">
        <x:v>FY2020</x:v>
      </x:c>
      <x:c r="E693" s="2" t="str">
        <x:v>dps</x:v>
      </x:c>
      <x:c r="F693" s="11" t="n">
        <x:v>3.6</x:v>
      </x:c>
      <x:c r="G693" s="2" t="str">
        <x:v>USD/shares</x:v>
      </x:c>
      <x:c r="H693" s="2" t="str">
        <x:v>2020-01-01</x:v>
      </x:c>
      <x:c r="I693" s="2" t="str">
        <x:v>2020-12-31</x:v>
      </x:c>
      <x:c r="J693" s="2" t="str">
        <x:v>Common Stock, Dividends, Per Share, Declared</x:v>
      </x:c>
      <x:c r="K693" s="2" t="str">
        <x:v>us-gaap:CommonStockDividendsPerShareDeclared</x:v>
      </x:c>
      <x:c r="L693" s="2" t="str">
        <x:v>2023-02-21</x:v>
      </x:c>
      <x:c r="M693" s="2" t="str">
        <x:v>0000019617-23-000231</x:v>
      </x:c>
      <x:c r="N693" s="2" t="str">
        <x:v>https://www.sec.gov/Archives/edgar/data/19617/000001961723000231/jpm-20221231.htm</x:v>
      </x:c>
      <x:c r="O693" s="2" t="str">
        <x:v>data/raw/filings/JPM_0000019617-23-000231_jpm-20221231.htm</x:v>
      </x:c>
      <x:c r="P693" s="2" t="str">
        <x:v>id3VybDovL2RvY3MudjEvZG9jOjcxZmQzYmUzOWNmZjQ2ZDRiZmEwOTBjMzcxM2MzZmEyL3NlYzo3MWZkM2JlMzljZmY0NmQ0YmZhMDkwYzM3MTNjM2ZhMl8zMDQvZnJhZzo5ZWYwYjY3NTAzZjM0MzRhODI5ZmNlNzIzZjZjOWI4Yy90YWJsZToxNGVjYjdjYTU2N2Q0MzJjODQyY2ViZTQ5Mjg4OTg3NC90YWJsZXJhbmdlOjE0ZWNiN2NhNTY3ZDQzMmM4NDJjZWJlNDkyODg5ODc0XzE5LTAtMS0xLTkyNzU1OC90ZXh0cmVnaW9uOjdjYzVkZDFjMWM4YjQwMGY5ZDE5M2JmZGQxNGEyYTU3XzI5_37ee0a09-c5a1-4b87-a5a4-71d1b9d419f0</x:v>
      </x:c>
      <x:c r="Q693" s="2" t="str"/>
      <x:c r="R693" s="2" t="str">
        <x:v>Latest eligible comparative presentation at the information cutoff.</x:v>
      </x:c>
      <x:c r="T693" s="12"/>
      <x:c r="U693" s="12"/>
    </x:row>
    <x:row r="694" ht="24" customHeight="1">
      <x:c r="C694" s="2" t="str">
        <x:v>JPM</x:v>
      </x:c>
      <x:c r="D694" s="2" t="str">
        <x:v>FY2020</x:v>
      </x:c>
      <x:c r="E694" s="2" t="str">
        <x:v>dividends</x:v>
      </x:c>
      <x:c r="F694" s="11" t="n">
        <x:v>12690</x:v>
      </x:c>
      <x:c r="G694" s="2" t="str">
        <x:v>USD</x:v>
      </x:c>
      <x:c r="H694" s="2" t="str">
        <x:v>2020-01-01</x:v>
      </x:c>
      <x:c r="I694" s="2" t="str">
        <x:v>2020-12-31</x:v>
      </x:c>
      <x:c r="J694" s="2" t="str">
        <x:v>Payments of Dividends</x:v>
      </x:c>
      <x:c r="K694" s="2" t="str">
        <x:v>us-gaap:PaymentsOfDividends</x:v>
      </x:c>
      <x:c r="L694" s="2" t="str">
        <x:v>2023-02-21</x:v>
      </x:c>
      <x:c r="M694" s="2" t="str">
        <x:v>0000019617-23-000231</x:v>
      </x:c>
      <x:c r="N694" s="2" t="str">
        <x:v>https://www.sec.gov/Archives/edgar/data/19617/000001961723000231/jpm-20221231.htm</x:v>
      </x:c>
      <x:c r="O694" s="2" t="str">
        <x:v>data/raw/filings/JPM_0000019617-23-000231_jpm-20221231.htm</x:v>
      </x:c>
      <x:c r="P694" s="2" t="str">
        <x:v>id3VybDovL2RvY3MudjEvZG9jOjcxZmQzYmUzOWNmZjQ2ZDRiZmEwOTBjMzcxM2MzZmEyL3NlYzo3MWZkM2JlMzljZmY0NmQ0YmZhMDkwYzM3MTNjM2ZhMl8zMDcvZnJhZzo4NzI5NzQ2MjEwNTQ0NDljOTQxNzQ0N2IzMTYxOWJjZi90YWJsZToxZjIzMGU0MWE2Yjc0ODE1ODQyNGE2Njc4YWZjZDNiYi90YWJsZXJhbmdlOjFmMjMwZTQxYTZiNzQ4MTU4NDI0YTY2NzhhZmNkM2JiXzQ2LTUtMS0xLTkyNzU1OA_8e03b833-fe02-4da4-b64a-24a9096f9908</x:v>
      </x:c>
      <x:c r="Q694" s="2" t="str"/>
      <x:c r="R694" s="2" t="str">
        <x:v>Latest eligible comparative presentation at the information cutoff.</x:v>
      </x:c>
      <x:c r="T694" s="12"/>
      <x:c r="U694" s="12"/>
    </x:row>
    <x:row r="695" ht="24" customHeight="1">
      <x:c r="C695" s="2" t="str">
        <x:v>JPM</x:v>
      </x:c>
      <x:c r="D695" s="2" t="str">
        <x:v>FY2020</x:v>
      </x:c>
      <x:c r="E695" s="2" t="str">
        <x:v>buybacks</x:v>
      </x:c>
      <x:c r="F695" s="11" t="n">
        <x:v>6517</x:v>
      </x:c>
      <x:c r="G695" s="2" t="str">
        <x:v>USD</x:v>
      </x:c>
      <x:c r="H695" s="2" t="str">
        <x:v>2020-01-01</x:v>
      </x:c>
      <x:c r="I695" s="2" t="str">
        <x:v>2020-12-31</x:v>
      </x:c>
      <x:c r="J695" s="2" t="str">
        <x:v>Payments for Repurchase of Common Stock</x:v>
      </x:c>
      <x:c r="K695" s="2" t="str">
        <x:v>us-gaap:PaymentsForRepurchaseOfCommonStock</x:v>
      </x:c>
      <x:c r="L695" s="2" t="str">
        <x:v>2023-02-21</x:v>
      </x:c>
      <x:c r="M695" s="2" t="str">
        <x:v>0000019617-23-000231</x:v>
      </x:c>
      <x:c r="N695" s="2" t="str">
        <x:v>https://www.sec.gov/Archives/edgar/data/19617/000001961723000231/jpm-20221231.htm</x:v>
      </x:c>
      <x:c r="O695" s="2" t="str">
        <x:v>data/raw/filings/JPM_0000019617-23-000231_jpm-20221231.htm</x:v>
      </x:c>
      <x:c r="P695" s="2" t="str">
        <x:v>id3VybDovL2RvY3MudjEvZG9jOjcxZmQzYmUzOWNmZjQ2ZDRiZmEwOTBjMzcxM2MzZmEyL3NlYzo3MWZkM2JlMzljZmY0NmQ0YmZhMDkwYzM3MTNjM2ZhMl8zMDcvZnJhZzo4NzI5NzQ2MjEwNTQ0NDljOTQxNzQ0N2IzMTYxOWJjZi90YWJsZToxZjIzMGU0MWE2Yjc0ODE1ODQyNGE2Njc4YWZjZDNiYi90YWJsZXJhbmdlOjFmMjMwZTQxYTZiNzQ4MTU4NDI0YTY2NzhhZmNkM2JiXzQ1LTUtMS0xLTkyNzU1OA_fe0e1498-b350-4506-88ec-50b6ca285c46</x:v>
      </x:c>
      <x:c r="Q695" s="2" t="str"/>
      <x:c r="R695" s="2" t="str">
        <x:v>Latest eligible comparative presentation at the information cutoff.</x:v>
      </x:c>
      <x:c r="T695" s="12"/>
      <x:c r="U695" s="12"/>
    </x:row>
    <x:row r="696" ht="24" customHeight="1">
      <x:c r="C696" s="2" t="str">
        <x:v>JPM</x:v>
      </x:c>
      <x:c r="D696" s="2" t="str">
        <x:v>FY2020</x:v>
      </x:c>
      <x:c r="E696" s="2" t="str">
        <x:v>chargeoffs</x:v>
      </x:c>
      <x:c r="F696" s="11" t="str">
        <x:v>n.a.</x:v>
      </x:c>
      <x:c r="G696" s="2" t="str">
        <x:v>USDm</x:v>
      </x:c>
      <x:c r="H696" s="2" t="str">
        <x:v>2020-01-01</x:v>
      </x:c>
      <x:c r="I696" s="2" t="str">
        <x:v>2020-12-31</x:v>
      </x:c>
      <x:c r="J696" s="2" t="str">
        <x:v>Gross loan charge-offs</x:v>
      </x:c>
      <x:c r="K696" s="2" t="str"/>
      <x:c r="L696" s="2" t="str"/>
      <x:c r="M696" s="2" t="str"/>
      <x:c r="N696" s="2" t="str"/>
      <x:c r="O696" s="2" t="str"/>
      <x:c r="P696" s="2" t="str"/>
      <x:c r="Q696" s="2" t="str"/>
      <x:c r="R696" s="2" t="str">
        <x:v>Not reported / unavailable</x:v>
      </x:c>
      <x:c r="T696" s="12"/>
      <x:c r="U696" s="12"/>
    </x:row>
    <x:row r="697" ht="24" customHeight="1">
      <x:c r="C697" s="2" t="str">
        <x:v>JPM</x:v>
      </x:c>
      <x:c r="D697" s="2" t="str">
        <x:v>FY2020</x:v>
      </x:c>
      <x:c r="E697" s="2" t="str">
        <x:v>recoveries</x:v>
      </x:c>
      <x:c r="F697" s="11" t="str">
        <x:v>n.a.</x:v>
      </x:c>
      <x:c r="G697" s="2" t="str">
        <x:v>USDm</x:v>
      </x:c>
      <x:c r="H697" s="2" t="str">
        <x:v>2020-01-01</x:v>
      </x:c>
      <x:c r="I697" s="2" t="str">
        <x:v>2020-12-31</x:v>
      </x:c>
      <x:c r="J697" s="2" t="str">
        <x:v>Loan recoveries</x:v>
      </x:c>
      <x:c r="K697" s="2" t="str"/>
      <x:c r="L697" s="2" t="str"/>
      <x:c r="M697" s="2" t="str"/>
      <x:c r="N697" s="2" t="str"/>
      <x:c r="O697" s="2" t="str"/>
      <x:c r="P697" s="2" t="str"/>
      <x:c r="Q697" s="2" t="str"/>
      <x:c r="R697" s="2" t="str">
        <x:v>Not reported / unavailable</x:v>
      </x:c>
      <x:c r="T697" s="12"/>
      <x:c r="U697" s="12"/>
    </x:row>
    <x:row r="698" ht="24" customHeight="1">
      <x:c r="C698" s="2" t="str">
        <x:v>JPM</x:v>
      </x:c>
      <x:c r="D698" s="2" t="str">
        <x:v>FY2020</x:v>
      </x:c>
      <x:c r="E698" s="2" t="str">
        <x:v>rwa</x:v>
      </x:c>
      <x:c r="F698" s="11" t="str">
        <x:v>n.a.</x:v>
      </x:c>
      <x:c r="G698" s="2" t="str">
        <x:v>USDm</x:v>
      </x:c>
      <x:c r="H698" s="2" t="str">
        <x:v>2020-01-01</x:v>
      </x:c>
      <x:c r="I698" s="2" t="str">
        <x:v>2020-12-31</x:v>
      </x:c>
      <x:c r="J698" s="2" t="str">
        <x:v>Risk-weighted assets</x:v>
      </x:c>
      <x:c r="K698" s="2" t="str"/>
      <x:c r="L698" s="2" t="str"/>
      <x:c r="M698" s="2" t="str"/>
      <x:c r="N698" s="2" t="str"/>
      <x:c r="O698" s="2" t="str"/>
      <x:c r="P698" s="2" t="str"/>
      <x:c r="Q698" s="2" t="str"/>
      <x:c r="R698" s="2" t="str">
        <x:v>Not reported / unavailable</x:v>
      </x:c>
      <x:c r="T698" s="12"/>
      <x:c r="U698" s="12"/>
    </x:row>
    <x:row r="699" ht="24" customHeight="1">
      <x:c r="C699" s="2" t="str">
        <x:v>JPM</x:v>
      </x:c>
      <x:c r="D699" s="2" t="str">
        <x:v>FY2020</x:v>
      </x:c>
      <x:c r="E699" s="2" t="str">
        <x:v>cet1_reported</x:v>
      </x:c>
      <x:c r="F699" s="11" t="str">
        <x:v>n.a.</x:v>
      </x:c>
      <x:c r="G699" s="2" t="str">
        <x:v>%</x:v>
      </x:c>
      <x:c r="H699" s="2" t="str">
        <x:v>2020-01-01</x:v>
      </x:c>
      <x:c r="I699" s="2" t="str">
        <x:v>2020-12-31</x:v>
      </x:c>
      <x:c r="J699" s="2" t="str">
        <x:v>Actual standardized CET1 ratio</x:v>
      </x:c>
      <x:c r="K699" s="2" t="str"/>
      <x:c r="L699" s="2" t="str"/>
      <x:c r="M699" s="2" t="str"/>
      <x:c r="N699" s="2" t="str"/>
      <x:c r="O699" s="2" t="str"/>
      <x:c r="P699" s="2" t="str"/>
      <x:c r="Q699" s="2" t="str"/>
      <x:c r="R699" s="2" t="str">
        <x:v>Not reported / unavailable</x:v>
      </x:c>
      <x:c r="T699" s="12"/>
      <x:c r="U699" s="12"/>
    </x:row>
    <x:row r="700" ht="24" customHeight="1">
      <x:c r="C700" s="2" t="str">
        <x:v>JPM</x:v>
      </x:c>
      <x:c r="D700" s="2" t="str">
        <x:v>FY2020</x:v>
      </x:c>
      <x:c r="E700" s="2" t="str">
        <x:v>nim_reported</x:v>
      </x:c>
      <x:c r="F700" s="11" t="str">
        <x:v>n.a.</x:v>
      </x:c>
      <x:c r="G700" s="2" t="str">
        <x:v>%</x:v>
      </x:c>
      <x:c r="H700" s="2" t="str">
        <x:v>2020-01-01</x:v>
      </x:c>
      <x:c r="I700" s="2" t="str">
        <x:v>2020-12-31</x:v>
      </x:c>
      <x:c r="J700" s="2" t="str">
        <x:v>Issuer reported net interest margin</x:v>
      </x:c>
      <x:c r="K700" s="2" t="str"/>
      <x:c r="L700" s="2" t="str"/>
      <x:c r="M700" s="2" t="str"/>
      <x:c r="N700" s="2" t="str"/>
      <x:c r="O700" s="2" t="str"/>
      <x:c r="P700" s="2" t="str"/>
      <x:c r="Q700" s="2" t="str"/>
      <x:c r="R700" s="2" t="str">
        <x:v>Not reported / unavailable</x:v>
      </x:c>
      <x:c r="T700" s="12"/>
      <x:c r="U700" s="12"/>
    </x:row>
    <x:row r="701" ht="24" customHeight="1">
      <x:c r="C701" s="2" t="str">
        <x:v>JPM</x:v>
      </x:c>
      <x:c r="D701" s="2" t="str">
        <x:v>FY2020</x:v>
      </x:c>
      <x:c r="E701" s="2" t="str">
        <x:v>bvps_reported</x:v>
      </x:c>
      <x:c r="F701" s="11" t="n">
        <x:v>81.75</x:v>
      </x:c>
      <x:c r="G701" s="2" t="str">
        <x:v>USD/shares</x:v>
      </x:c>
      <x:c r="H701" s="2" t="str">
        <x:v>2020-01-01</x:v>
      </x:c>
      <x:c r="I701" s="2" t="str">
        <x:v>2020-12-31</x:v>
      </x:c>
      <x:c r="J701" s="2" t="str">
        <x:v>Reported common book value per share</x:v>
      </x:c>
      <x:c r="K701" s="2" t="str">
        <x:v>Manual verified issuer table row</x:v>
      </x:c>
      <x:c r="L701" s="2" t="str">
        <x:v>2021-02-23</x:v>
      </x:c>
      <x:c r="M701" s="2" t="str">
        <x:v>0000019617-21-000236</x:v>
      </x:c>
      <x:c r="N701" s="2" t="str">
        <x:v>https://www.sec.gov/Archives/edgar/data/19617/000001961721000236/jpm-20201231.htm</x:v>
      </x:c>
      <x:c r="O701" s="2" t="str">
        <x:v>data/raw/filings/JPM_0000019617-21-000236_jpm-20201231.htm</x:v>
      </x:c>
      <x:c r="P701" s="2" t="str"/>
      <x:c r="Q701" s="2" t="str"/>
      <x:c r="R701" s="2" t="str">
        <x:v>Verified original issuer table row; same-date end balance, excluding average and regulatory minimum tables.</x:v>
      </x:c>
      <x:c r="T701" s="12"/>
      <x:c r="U701" s="12"/>
    </x:row>
    <x:row r="702" ht="24" customHeight="1">
      <x:c r="C702" s="2" t="str">
        <x:v>JPM</x:v>
      </x:c>
      <x:c r="D702" s="2" t="str">
        <x:v>FY2020</x:v>
      </x:c>
      <x:c r="E702" s="2" t="str">
        <x:v>tbvps_reported</x:v>
      </x:c>
      <x:c r="F702" s="11" t="n">
        <x:v>66.11</x:v>
      </x:c>
      <x:c r="G702" s="2" t="str">
        <x:v>USD/shares</x:v>
      </x:c>
      <x:c r="H702" s="2" t="str">
        <x:v>2020-01-01</x:v>
      </x:c>
      <x:c r="I702" s="2" t="str">
        <x:v>2020-12-31</x:v>
      </x:c>
      <x:c r="J702" s="2" t="str">
        <x:v>Reported tangible book value per share</x:v>
      </x:c>
      <x:c r="K702" s="2" t="str">
        <x:v>Manual verified issuer table row</x:v>
      </x:c>
      <x:c r="L702" s="2" t="str">
        <x:v>2021-02-23</x:v>
      </x:c>
      <x:c r="M702" s="2" t="str">
        <x:v>0000019617-21-000236</x:v>
      </x:c>
      <x:c r="N702" s="2" t="str">
        <x:v>https://www.sec.gov/Archives/edgar/data/19617/000001961721000236/jpm-20201231.htm</x:v>
      </x:c>
      <x:c r="O702" s="2" t="str">
        <x:v>data/raw/filings/JPM_0000019617-21-000236_jpm-20201231.htm</x:v>
      </x:c>
      <x:c r="P702" s="2" t="str"/>
      <x:c r="Q702" s="2" t="str"/>
      <x:c r="R702" s="2" t="str">
        <x:v>Verified original issuer table row; same-date end balance, excluding average and regulatory minimum tables.</x:v>
      </x:c>
      <x:c r="T702" s="12"/>
      <x:c r="U702" s="12"/>
    </x:row>
    <x:row r="703" ht="24" customHeight="1">
      <x:c r="C703" s="2" t="str">
        <x:v>JPM</x:v>
      </x:c>
      <x:c r="D703" s="2" t="str">
        <x:v>FY2020</x:v>
      </x:c>
      <x:c r="E703" s="2" t="str">
        <x:v>tce_reported</x:v>
      </x:c>
      <x:c r="F703" s="11" t="str">
        <x:v>n.a.</x:v>
      </x:c>
      <x:c r="G703" s="2" t="str">
        <x:v>USDm</x:v>
      </x:c>
      <x:c r="H703" s="2" t="str">
        <x:v>2020-01-01</x:v>
      </x:c>
      <x:c r="I703" s="2" t="str">
        <x:v>2020-12-31</x:v>
      </x:c>
      <x:c r="J703" s="2" t="str">
        <x:v>Reported tangible common equity</x:v>
      </x:c>
      <x:c r="K703" s="2" t="str"/>
      <x:c r="L703" s="2" t="str"/>
      <x:c r="M703" s="2" t="str"/>
      <x:c r="N703" s="2" t="str"/>
      <x:c r="O703" s="2" t="str"/>
      <x:c r="P703" s="2" t="str"/>
      <x:c r="Q703" s="2" t="str"/>
      <x:c r="R703" s="2" t="str">
        <x:v>Not reported / unavailable</x:v>
      </x:c>
      <x:c r="T703" s="12"/>
      <x:c r="U703" s="12"/>
    </x:row>
    <x:row r="704" ht="24" customHeight="1">
      <x:c r="C704" s="2" t="str">
        <x:v>JPM</x:v>
      </x:c>
      <x:c r="D704" s="2" t="str">
        <x:v>FY2021</x:v>
      </x:c>
      <x:c r="E704" s="2" t="str">
        <x:v>assets</x:v>
      </x:c>
      <x:c r="F704" s="11" t="n">
        <x:v>3743567</x:v>
      </x:c>
      <x:c r="G704" s="2" t="str">
        <x:v>USD</x:v>
      </x:c>
      <x:c r="H704" s="2" t="str">
        <x:v>2021-01-01</x:v>
      </x:c>
      <x:c r="I704" s="2" t="str">
        <x:v>2021-12-31</x:v>
      </x:c>
      <x:c r="J704" s="2" t="str">
        <x:v>Assets</x:v>
      </x:c>
      <x:c r="K704" s="2" t="str">
        <x:v>us-gaap:Assets</x:v>
      </x:c>
      <x:c r="L704" s="2" t="str">
        <x:v>2024-02-16</x:v>
      </x:c>
      <x:c r="M704" s="2" t="str">
        <x:v>0000019617-24-000225</x:v>
      </x:c>
      <x:c r="N704" s="2" t="str">
        <x:v>https://www.sec.gov/Archives/edgar/data/19617/000001961724000225/jpm-20231231.htm</x:v>
      </x:c>
      <x:c r="O704" s="2" t="str">
        <x:v>data/raw/filings/JPM_0000019617-24-000225_jpm-20231231.htm</x:v>
      </x:c>
      <x:c r="P704" s="2" t="str">
        <x:v>f-7936</x:v>
      </x:c>
      <x:c r="Q704" s="2" t="str"/>
      <x:c r="R704" s="2" t="str">
        <x:v>Latest eligible comparative presentation at the information cutoff.</x:v>
      </x:c>
      <x:c r="T704" s="12"/>
      <x:c r="U704" s="12"/>
    </x:row>
    <x:row r="705" ht="24" customHeight="1">
      <x:c r="C705" s="2" t="str">
        <x:v>JPM</x:v>
      </x:c>
      <x:c r="D705" s="2" t="str">
        <x:v>FY2021</x:v>
      </x:c>
      <x:c r="E705" s="2" t="str">
        <x:v>liabilities</x:v>
      </x:c>
      <x:c r="F705" s="11" t="n">
        <x:v>3449440</x:v>
      </x:c>
      <x:c r="G705" s="2" t="str">
        <x:v>USD</x:v>
      </x:c>
      <x:c r="H705" s="2" t="str">
        <x:v>2021-01-01</x:v>
      </x:c>
      <x:c r="I705" s="2" t="str">
        <x:v>2021-12-31</x:v>
      </x:c>
      <x:c r="J705" s="2" t="str">
        <x:v>Liabilities</x:v>
      </x:c>
      <x:c r="K705" s="2" t="str">
        <x:v>us-gaap:Liabilities</x:v>
      </x:c>
      <x:c r="L705" s="2" t="str">
        <x:v>2023-02-21</x:v>
      </x:c>
      <x:c r="M705" s="2" t="str">
        <x:v>0000019617-23-000231</x:v>
      </x:c>
      <x:c r="N705" s="2" t="str">
        <x:v>https://www.sec.gov/Archives/edgar/data/19617/000001961723000231/jpm-20221231.htm</x:v>
      </x:c>
      <x:c r="O705" s="2" t="str">
        <x:v>data/raw/filings/JPM_0000019617-23-000231_jpm-20221231.htm</x:v>
      </x:c>
      <x:c r="P705" s="2" t="str">
        <x:v>id3VybDovL2RvY3MudjEvZG9jOjcxZmQzYmUzOWNmZjQ2ZDRiZmEwOTBjMzcxM2MzZmEyL3NlYzo3MWZkM2JlMzljZmY0NmQ0YmZhMDkwYzM3MTNjM2ZhMl8zMDEvZnJhZzpiNGQxMWY3NjlhZjc0MmEwODM4ZTEyMTU5ODY0NWE3MC90YWJsZTozMGQ4N2E2MjNkOGE0NTdiOTU5MGI0ZTFlODQxYTQ2NC90YWJsZXJhbmdlOjMwZDg3YTYyM2Q4YTQ1N2I5NTkwYjRlMWU4NDFhNDY0XzMxLTMtMS0xLTkyNzU1OA_b69a47e3-9db7-4f51-aeaf-2318c3932786</x:v>
      </x:c>
      <x:c r="Q705" s="2" t="str"/>
      <x:c r="R705" s="2" t="str">
        <x:v>Latest eligible comparative presentation at the information cutoff.</x:v>
      </x:c>
      <x:c r="T705" s="12"/>
      <x:c r="U705" s="12"/>
    </x:row>
    <x:row r="706" ht="24" customHeight="1">
      <x:c r="C706" s="2" t="str">
        <x:v>JPM</x:v>
      </x:c>
      <x:c r="D706" s="2" t="str">
        <x:v>FY2021</x:v>
      </x:c>
      <x:c r="E706" s="2" t="str">
        <x:v>equity</x:v>
      </x:c>
      <x:c r="F706" s="11" t="n">
        <x:v>294127</x:v>
      </x:c>
      <x:c r="G706" s="2" t="str">
        <x:v>USD</x:v>
      </x:c>
      <x:c r="H706" s="2" t="str">
        <x:v>2021-01-01</x:v>
      </x:c>
      <x:c r="I706" s="2" t="str">
        <x:v>2021-12-31</x:v>
      </x:c>
      <x:c r="J706" s="2" t="str">
        <x:v>Stockholders' Equity Attributable to Parent</x:v>
      </x:c>
      <x:c r="K706" s="2" t="str">
        <x:v>us-gaap:StockholdersEquity</x:v>
      </x:c>
      <x:c r="L706" s="2" t="str">
        <x:v>2024-02-16</x:v>
      </x:c>
      <x:c r="M706" s="2" t="str">
        <x:v>0000019617-24-000225</x:v>
      </x:c>
      <x:c r="N706" s="2" t="str">
        <x:v>https://www.sec.gov/Archives/edgar/data/19617/000001961724000225/jpm-20231231.htm</x:v>
      </x:c>
      <x:c r="O706" s="2" t="str">
        <x:v>data/raw/filings/JPM_0000019617-24-000225_jpm-20231231.htm</x:v>
      </x:c>
      <x:c r="P706" s="2" t="str">
        <x:v>f-402</x:v>
      </x:c>
      <x:c r="Q706" s="2" t="str"/>
      <x:c r="R706" s="2" t="str">
        <x:v>Latest eligible comparative presentation at the information cutoff.</x:v>
      </x:c>
      <x:c r="T706" s="12"/>
      <x:c r="U706" s="12"/>
    </x:row>
    <x:row r="707" ht="24" customHeight="1">
      <x:c r="C707" s="2" t="str">
        <x:v>JPM</x:v>
      </x:c>
      <x:c r="D707" s="2" t="str">
        <x:v>FY2021</x:v>
      </x:c>
      <x:c r="E707" s="2" t="str">
        <x:v>preferred</x:v>
      </x:c>
      <x:c r="F707" s="11" t="n">
        <x:v>34838</x:v>
      </x:c>
      <x:c r="G707" s="2" t="str">
        <x:v>USD</x:v>
      </x:c>
      <x:c r="H707" s="2" t="str">
        <x:v>2021-01-01</x:v>
      </x:c>
      <x:c r="I707" s="2" t="str">
        <x:v>2021-12-31</x:v>
      </x:c>
      <x:c r="J707" s="2" t="str">
        <x:v>Preferred Stock, Including Additional Paid in Capital, Net of Discount</x:v>
      </x:c>
      <x:c r="K707" s="2" t="str">
        <x:v>us-gaap:PreferredStockIncludingAdditionalPaidInCapitalNetOfDiscount</x:v>
      </x:c>
      <x:c r="L707" s="2" t="str">
        <x:v>2023-02-21</x:v>
      </x:c>
      <x:c r="M707" s="2" t="str">
        <x:v>0000019617-23-000231</x:v>
      </x:c>
      <x:c r="N707" s="2" t="str">
        <x:v>https://www.sec.gov/Archives/edgar/data/19617/000001961723000231/jpm-20221231.htm</x:v>
      </x:c>
      <x:c r="O707" s="2" t="str">
        <x:v>data/raw/filings/JPM_0000019617-23-000231_jpm-20221231.htm</x:v>
      </x:c>
      <x:c r="P707" s="2" t="str">
        <x:v>id3VybDovL2RvY3MudjEvZG9jOjcxZmQzYmUzOWNmZjQ2ZDRiZmEwOTBjMzcxM2MzZmEyL3NlYzo3MWZkM2JlMzljZmY0NmQ0YmZhMDkwYzM3MTNjM2ZhMl80NDgvZnJhZzo1NDdjNzM4ZmZjZjA0ZmIxYWE4ZGU3ZDFhOTNjMzdlNS90YWJsZTo1OWRhNzViZmViNmE0MzEyODNkMDE5ZmI4NzhjYWJiNi90YWJsZXJhbmdlOjU5ZGE3NWJmZWI2YTQzMTI4M2QwMTlmYjg3OGNhYmI2XzMxLTUtMS0xLTkyNzU1OA_67dca02e-ac45-4cc1-889f-f7ef770f6ff9</x:v>
      </x:c>
      <x:c r="Q707" s="2" t="str"/>
      <x:c r="R707" s="2" t="str">
        <x:v>Latest eligible comparative presentation at the information cutoff.</x:v>
      </x:c>
      <x:c r="T707" s="12"/>
      <x:c r="U707" s="12"/>
    </x:row>
    <x:row r="708" ht="24" customHeight="1">
      <x:c r="C708" s="2" t="str">
        <x:v>JPM</x:v>
      </x:c>
      <x:c r="D708" s="2" t="str">
        <x:v>FY2021</x:v>
      </x:c>
      <x:c r="E708" s="2" t="str">
        <x:v>common_equity_reported</x:v>
      </x:c>
      <x:c r="F708" s="11" t="str">
        <x:v>n.a.</x:v>
      </x:c>
      <x:c r="G708" s="2" t="str">
        <x:v>USDm</x:v>
      </x:c>
      <x:c r="H708" s="2" t="str">
        <x:v>2021-01-01</x:v>
      </x:c>
      <x:c r="I708" s="2" t="str">
        <x:v>2021-12-31</x:v>
      </x:c>
      <x:c r="J708" s="2" t="str">
        <x:v>Reported common shareholders equity</x:v>
      </x:c>
      <x:c r="K708" s="2" t="str"/>
      <x:c r="L708" s="2" t="str"/>
      <x:c r="M708" s="2" t="str"/>
      <x:c r="N708" s="2" t="str"/>
      <x:c r="O708" s="2" t="str"/>
      <x:c r="P708" s="2" t="str"/>
      <x:c r="Q708" s="2" t="str"/>
      <x:c r="R708" s="2" t="str">
        <x:v>Not reported / unavailable</x:v>
      </x:c>
      <x:c r="T708" s="12"/>
      <x:c r="U708" s="12"/>
    </x:row>
    <x:row r="709" ht="24" customHeight="1">
      <x:c r="C709" s="2" t="str">
        <x:v>JPM</x:v>
      </x:c>
      <x:c r="D709" s="2" t="str">
        <x:v>FY2021</x:v>
      </x:c>
      <x:c r="E709" s="2" t="str">
        <x:v>goodwill</x:v>
      </x:c>
      <x:c r="F709" s="11" t="n">
        <x:v>50315</x:v>
      </x:c>
      <x:c r="G709" s="2" t="str">
        <x:v>USD</x:v>
      </x:c>
      <x:c r="H709" s="2" t="str">
        <x:v>2021-01-01</x:v>
      </x:c>
      <x:c r="I709" s="2" t="str">
        <x:v>2021-12-31</x:v>
      </x:c>
      <x:c r="J709" s="2" t="str">
        <x:v>Goodwill</x:v>
      </x:c>
      <x:c r="K709" s="2" t="str">
        <x:v>us-gaap:Goodwill</x:v>
      </x:c>
      <x:c r="L709" s="2" t="str">
        <x:v>2025-02-14</x:v>
      </x:c>
      <x:c r="M709" s="2" t="str">
        <x:v>0000019617-25-000270</x:v>
      </x:c>
      <x:c r="N709" s="2" t="str">
        <x:v>https://www.sec.gov/Archives/edgar/data/19617/000001961725000270/jpm-20241231.htm</x:v>
      </x:c>
      <x:c r="O709" s="2" t="str">
        <x:v>data/raw/filings/JPM_0000019617-25-000270_jpm-20241231.htm</x:v>
      </x:c>
      <x:c r="P709" s="2" t="str">
        <x:v>f-6271</x:v>
      </x:c>
      <x:c r="Q709" s="2" t="str"/>
      <x:c r="R709" s="2" t="str">
        <x:v>Latest eligible comparative presentation at the information cutoff.</x:v>
      </x:c>
      <x:c r="T709" s="12"/>
      <x:c r="U709" s="12"/>
    </x:row>
    <x:row r="710" ht="24" customHeight="1">
      <x:c r="C710" s="2" t="str">
        <x:v>JPM</x:v>
      </x:c>
      <x:c r="D710" s="2" t="str">
        <x:v>FY2021</x:v>
      </x:c>
      <x:c r="E710" s="2" t="str">
        <x:v>intangibles</x:v>
      </x:c>
      <x:c r="F710" s="11" t="str">
        <x:v>n.a.</x:v>
      </x:c>
      <x:c r="G710" s="2" t="str">
        <x:v>USDm</x:v>
      </x:c>
      <x:c r="H710" s="2" t="str">
        <x:v>2021-01-01</x:v>
      </x:c>
      <x:c r="I710" s="2" t="str">
        <x:v>2021-12-31</x:v>
      </x:c>
      <x:c r="J710" s="2" t="str">
        <x:v>Other intangible assets excluding goodwill</x:v>
      </x:c>
      <x:c r="K710" s="2" t="str"/>
      <x:c r="L710" s="2" t="str"/>
      <x:c r="M710" s="2" t="str"/>
      <x:c r="N710" s="2" t="str"/>
      <x:c r="O710" s="2" t="str"/>
      <x:c r="P710" s="2" t="str"/>
      <x:c r="Q710" s="2" t="str"/>
      <x:c r="R710" s="2" t="str">
        <x:v>Not reported / unavailable</x:v>
      </x:c>
      <x:c r="T710" s="12"/>
      <x:c r="U710" s="12"/>
    </x:row>
    <x:row r="711" ht="24" customHeight="1">
      <x:c r="C711" s="2" t="str">
        <x:v>JPM</x:v>
      </x:c>
      <x:c r="D711" s="2" t="str">
        <x:v>FY2021</x:v>
      </x:c>
      <x:c r="E711" s="2" t="str">
        <x:v>intangibles_total</x:v>
      </x:c>
      <x:c r="F711" s="11" t="str">
        <x:v>n.a.</x:v>
      </x:c>
      <x:c r="G711" s="2" t="str">
        <x:v>USDm</x:v>
      </x:c>
      <x:c r="H711" s="2" t="str">
        <x:v>2021-01-01</x:v>
      </x:c>
      <x:c r="I711" s="2" t="str">
        <x:v>2021-12-31</x:v>
      </x:c>
      <x:c r="J711" s="2" t="str">
        <x:v>Reported goodwill and intangible assets combined</x:v>
      </x:c>
      <x:c r="K711" s="2" t="str"/>
      <x:c r="L711" s="2" t="str"/>
      <x:c r="M711" s="2" t="str"/>
      <x:c r="N711" s="2" t="str"/>
      <x:c r="O711" s="2" t="str"/>
      <x:c r="P711" s="2" t="str"/>
      <x:c r="Q711" s="2" t="str"/>
      <x:c r="R711" s="2" t="str">
        <x:v>Not reported / unavailable</x:v>
      </x:c>
      <x:c r="T711" s="12"/>
      <x:c r="U711" s="12"/>
    </x:row>
    <x:row r="712" ht="24" customHeight="1">
      <x:c r="C712" s="2" t="str">
        <x:v>JPM</x:v>
      </x:c>
      <x:c r="D712" s="2" t="str">
        <x:v>FY2021</x:v>
      </x:c>
      <x:c r="E712" s="2" t="str">
        <x:v>shares_end</x:v>
      </x:c>
      <x:c r="F712" s="11" t="n">
        <x:v>2944.1</x:v>
      </x:c>
      <x:c r="G712" s="2" t="str">
        <x:v>shares</x:v>
      </x:c>
      <x:c r="H712" s="2" t="str">
        <x:v>2021-01-01</x:v>
      </x:c>
      <x:c r="I712" s="2" t="str">
        <x:v>2021-12-31</x:v>
      </x:c>
      <x:c r="J712" s="2" t="str">
        <x:v>Common Stock, Shares, Outstanding</x:v>
      </x:c>
      <x:c r="K712" s="2" t="str">
        <x:v>us-gaap:CommonStockSharesOutstanding</x:v>
      </x:c>
      <x:c r="L712" s="2" t="str">
        <x:v>2024-02-16</x:v>
      </x:c>
      <x:c r="M712" s="2" t="str">
        <x:v>0000019617-24-000225</x:v>
      </x:c>
      <x:c r="N712" s="2" t="str">
        <x:v>https://www.sec.gov/Archives/edgar/data/19617/000001961724000225/jpm-20231231.htm</x:v>
      </x:c>
      <x:c r="O712" s="2" t="str">
        <x:v>data/raw/filings/JPM_0000019617-24-000225_jpm-20231231.htm</x:v>
      </x:c>
      <x:c r="P712" s="2" t="str">
        <x:v>f-6846</x:v>
      </x:c>
      <x:c r="Q712" s="2" t="str"/>
      <x:c r="R712" s="2" t="str">
        <x:v>Latest eligible comparative presentation at the information cutoff.</x:v>
      </x:c>
      <x:c r="T712" s="12"/>
      <x:c r="U712" s="12"/>
    </x:row>
    <x:row r="713" ht="24" customHeight="1">
      <x:c r="C713" s="2" t="str">
        <x:v>JPM</x:v>
      </x:c>
      <x:c r="D713" s="2" t="str">
        <x:v>FY2021</x:v>
      </x:c>
      <x:c r="E713" s="2" t="str">
        <x:v>shares_issued</x:v>
      </x:c>
      <x:c r="F713" s="11" t="n">
        <x:v>4104.9</x:v>
      </x:c>
      <x:c r="G713" s="2" t="str">
        <x:v>shares</x:v>
      </x:c>
      <x:c r="H713" s="2" t="str">
        <x:v>2021-01-01</x:v>
      </x:c>
      <x:c r="I713" s="2" t="str">
        <x:v>2021-12-31</x:v>
      </x:c>
      <x:c r="J713" s="2" t="str">
        <x:v>Common Stock, Shares, Issued</x:v>
      </x:c>
      <x:c r="K713" s="2" t="str">
        <x:v>us-gaap:CommonStockSharesIssued</x:v>
      </x:c>
      <x:c r="L713" s="2" t="str">
        <x:v>2025-02-14</x:v>
      </x:c>
      <x:c r="M713" s="2" t="str">
        <x:v>0000019617-25-000270</x:v>
      </x:c>
      <x:c r="N713" s="2" t="str">
        <x:v>https://www.sec.gov/Archives/edgar/data/19617/000001961725000270/jpm-20241231.htm</x:v>
      </x:c>
      <x:c r="O713" s="2" t="str">
        <x:v>data/raw/filings/JPM_0000019617-25-000270_jpm-20241231.htm</x:v>
      </x:c>
      <x:c r="P713" s="2" t="str">
        <x:v>f-6949</x:v>
      </x:c>
      <x:c r="Q713" s="2" t="str"/>
      <x:c r="R713" s="2" t="str">
        <x:v>Latest eligible comparative presentation at the information cutoff.</x:v>
      </x:c>
      <x:c r="T713" s="12"/>
      <x:c r="U713" s="12"/>
    </x:row>
    <x:row r="714" ht="24" customHeight="1">
      <x:c r="C714" s="2" t="str">
        <x:v>JPM</x:v>
      </x:c>
      <x:c r="D714" s="2" t="str">
        <x:v>FY2021</x:v>
      </x:c>
      <x:c r="E714" s="2" t="str">
        <x:v>shares_treasury</x:v>
      </x:c>
      <x:c r="F714" s="11" t="n">
        <x:v>1160.78475</x:v>
      </x:c>
      <x:c r="G714" s="2" t="str">
        <x:v>shares</x:v>
      </x:c>
      <x:c r="H714" s="2" t="str">
        <x:v>2021-01-01</x:v>
      </x:c>
      <x:c r="I714" s="2" t="str">
        <x:v>2021-12-31</x:v>
      </x:c>
      <x:c r="J714" s="2" t="str">
        <x:v>Treasury Stock, Shares</x:v>
      </x:c>
      <x:c r="K714" s="2" t="str">
        <x:v>us-gaap:TreasuryStockShares</x:v>
      </x:c>
      <x:c r="L714" s="2" t="str">
        <x:v>2022-05-03</x:v>
      </x:c>
      <x:c r="M714" s="2" t="str">
        <x:v>0000019617-22-000319</x:v>
      </x:c>
      <x:c r="N714" s="2" t="str">
        <x:v>https://data.sec.gov/api/xbrl/companyfacts/CIK0000019617.json</x:v>
      </x:c>
      <x:c r="O714" s="2" t="str">
        <x:v>data/raw/sec/JPM_companyfacts.json</x:v>
      </x:c>
      <x:c r="P714" s="2" t="str"/>
      <x:c r="Q714" s="2" t="str"/>
      <x:c r="R714" s="2" t="str">
        <x:v>Latest eligible comparative presentation at the information cutoff.</x:v>
      </x:c>
      <x:c r="T714" s="12"/>
      <x:c r="U714" s="12"/>
    </x:row>
    <x:row r="715" ht="24" customHeight="1">
      <x:c r="C715" s="2" t="str">
        <x:v>JPM</x:v>
      </x:c>
      <x:c r="D715" s="2" t="str">
        <x:v>FY2021</x:v>
      </x:c>
      <x:c r="E715" s="2" t="str">
        <x:v>deposits</x:v>
      </x:c>
      <x:c r="F715" s="11" t="n">
        <x:v>2462303</x:v>
      </x:c>
      <x:c r="G715" s="2" t="str">
        <x:v>USD</x:v>
      </x:c>
      <x:c r="H715" s="2" t="str">
        <x:v>2021-01-01</x:v>
      </x:c>
      <x:c r="I715" s="2" t="str">
        <x:v>2021-12-31</x:v>
      </x:c>
      <x:c r="J715" s="2" t="str">
        <x:v>Deposits</x:v>
      </x:c>
      <x:c r="K715" s="2" t="str">
        <x:v>us-gaap:Deposits</x:v>
      </x:c>
      <x:c r="L715" s="2" t="str">
        <x:v>2023-02-21</x:v>
      </x:c>
      <x:c r="M715" s="2" t="str">
        <x:v>0000019617-23-000231</x:v>
      </x:c>
      <x:c r="N715" s="2" t="str">
        <x:v>https://www.sec.gov/Archives/edgar/data/19617/000001961723000231/jpm-20221231.htm</x:v>
      </x:c>
      <x:c r="O715" s="2" t="str">
        <x:v>data/raw/filings/JPM_0000019617-23-000231_jpm-20221231.htm</x:v>
      </x:c>
      <x:c r="P715" s="2" t="str">
        <x:v>id3VybDovL2RvY3MudjEvZG9jOjcxZmQzYmUzOWNmZjQ2ZDRiZmEwOTBjMzcxM2MzZmEyL3NlYzo3MWZkM2JlMzljZmY0NmQ0YmZhMDkwYzM3MTNjM2ZhMl80MzYvZnJhZzo2NmYxNzVkMGZhOTc0ZmE5ODFhNTRlZThjNjUxODkzNy90YWJsZTo1ZTk5NGVlYzMyM2Q0NWU3OGYwMDkwNTFhNTE4Yjk1ZC90YWJsZXJhbmdlOjVlOTk0ZWVjMzIzZDQ1ZTc4ZjAwOTA1MWE1MThiOTVkXzktMy0xLTEtOTI3NTU4_198ad2fa-dafa-445b-9fe2-4a558d2e8e0c</x:v>
      </x:c>
      <x:c r="Q715" s="2" t="str"/>
      <x:c r="R715" s="2" t="str">
        <x:v>Latest eligible comparative presentation at the information cutoff.</x:v>
      </x:c>
      <x:c r="T715" s="12"/>
      <x:c r="U715" s="12"/>
    </x:row>
    <x:row r="716" ht="24" customHeight="1">
      <x:c r="C716" s="2" t="str">
        <x:v>JPM</x:v>
      </x:c>
      <x:c r="D716" s="2" t="str">
        <x:v>FY2021</x:v>
      </x:c>
      <x:c r="E716" s="2" t="str">
        <x:v>loans_gross</x:v>
      </x:c>
      <x:c r="F716" s="11" t="n">
        <x:v>1010206</x:v>
      </x:c>
      <x:c r="G716" s="2" t="str">
        <x:v>USD</x:v>
      </x:c>
      <x:c r="H716" s="2" t="str">
        <x:v>2021-01-01</x:v>
      </x:c>
      <x:c r="I716" s="2" t="str">
        <x:v>2021-12-31</x:v>
      </x:c>
      <x:c r="J716" s="2" t="str">
        <x:v>Gross loans and leases selected definition</x:v>
      </x:c>
      <x:c r="K716" s="2" t="str">
        <x:v>us-gaap:FinancingReceivableExcludingAccruedInterestBeforeAllowanceForCreditLoss</x:v>
      </x:c>
      <x:c r="L716" s="2" t="str">
        <x:v>2024-02-16</x:v>
      </x:c>
      <x:c r="M716" s="2" t="str">
        <x:v>0000019617-24-000225</x:v>
      </x:c>
      <x:c r="N716" s="2" t="str">
        <x:v>https://www.sec.gov/Archives/edgar/data/19617/000001961724000225/jpm-20231231.htm</x:v>
      </x:c>
      <x:c r="O716" s="2" t="str">
        <x:v>data/raw/filings/JPM_0000019617-24-000225_jpm-20231231.htm</x:v>
      </x:c>
      <x:c r="P716" s="2" t="str">
        <x:v>f-5754</x:v>
      </x:c>
      <x:c r="Q716" s="2" t="str"/>
      <x:c r="R716" s="2" t="str">
        <x:v>Latest eligible comparative presentation at the information cutoff.</x:v>
      </x:c>
      <x:c r="T716" s="12"/>
      <x:c r="U716" s="12"/>
    </x:row>
    <x:row r="717" ht="24" customHeight="1">
      <x:c r="C717" s="2" t="str">
        <x:v>JPM</x:v>
      </x:c>
      <x:c r="D717" s="2" t="str">
        <x:v>FY2021</x:v>
      </x:c>
      <x:c r="E717" s="2" t="str">
        <x:v>loans_net</x:v>
      </x:c>
      <x:c r="F717" s="11" t="n">
        <x:v>1061328</x:v>
      </x:c>
      <x:c r="G717" s="2" t="str">
        <x:v>USD</x:v>
      </x:c>
      <x:c r="H717" s="2" t="str">
        <x:v>2021-01-01</x:v>
      </x:c>
      <x:c r="I717" s="2" t="str">
        <x:v>2021-12-31</x:v>
      </x:c>
      <x:c r="J717" s="2" t="str">
        <x:v>Net loans after allowance selected definition</x:v>
      </x:c>
      <x:c r="K717" s="2" t="str">
        <x:v>us-gaap:FinancingReceivableExcludingAccruedInterestAfterAllowanceForCreditLoss</x:v>
      </x:c>
      <x:c r="L717" s="2" t="str">
        <x:v>2023-02-21</x:v>
      </x:c>
      <x:c r="M717" s="2" t="str">
        <x:v>0000019617-23-000231</x:v>
      </x:c>
      <x:c r="N717" s="2" t="str">
        <x:v>https://www.sec.gov/Archives/edgar/data/19617/000001961723000231/jpm-20221231.htm</x:v>
      </x:c>
      <x:c r="O717" s="2" t="str">
        <x:v>data/raw/filings/JPM_0000019617-23-000231_jpm-20221231.htm</x:v>
      </x:c>
      <x:c r="P717" s="2" t="str">
        <x:v>id3VybDovL2RvY3MudjEvZG9jOjcxZmQzYmUzOWNmZjQ2ZDRiZmEwOTBjMzcxM2MzZmEyL3NlYzo3MWZkM2JlMzljZmY0NmQ0YmZhMDkwYzM3MTNjM2ZhMl8zMDEvZnJhZzpiNGQxMWY3NjlhZjc0MmEwODM4ZTEyMTU5ODY0NWE3MC90YWJsZTozMGQ4N2E2MjNkOGE0NTdiOTU5MGI0ZTFlODQxYTQ2NC90YWJsZXJhbmdlOjMwZDg3YTYyM2Q4YTQ1N2I5NTkwYjRlMWU4NDFhNDY0XzEyLTMtMS0xLTkyNzU1OA_9347d4de-8e54-4386-a423-1d00c905baf8</x:v>
      </x:c>
      <x:c r="Q717" s="2" t="str"/>
      <x:c r="R717" s="2" t="str">
        <x:v>Latest eligible comparative presentation at the information cutoff.</x:v>
      </x:c>
      <x:c r="T717" s="12"/>
      <x:c r="U717" s="12"/>
    </x:row>
    <x:row r="718" ht="24" customHeight="1">
      <x:c r="C718" s="2" t="str">
        <x:v>JPM</x:v>
      </x:c>
      <x:c r="D718" s="2" t="str">
        <x:v>FY2021</x:v>
      </x:c>
      <x:c r="E718" s="2" t="str">
        <x:v>allowance</x:v>
      </x:c>
      <x:c r="F718" s="11" t="n">
        <x:v>16386</x:v>
      </x:c>
      <x:c r="G718" s="2" t="str">
        <x:v>USD</x:v>
      </x:c>
      <x:c r="H718" s="2" t="str">
        <x:v>2021-01-01</x:v>
      </x:c>
      <x:c r="I718" s="2" t="str">
        <x:v>2021-12-31</x:v>
      </x:c>
      <x:c r="J718" s="2" t="str">
        <x:v>Loan allowance for credit losses</x:v>
      </x:c>
      <x:c r="K718" s="2" t="str">
        <x:v>us-gaap:FinancingReceivableAllowanceForCreditLossExcludingAccruedInterest</x:v>
      </x:c>
      <x:c r="L718" s="2" t="str">
        <x:v>2025-02-14</x:v>
      </x:c>
      <x:c r="M718" s="2" t="str">
        <x:v>0000019617-25-000270</x:v>
      </x:c>
      <x:c r="N718" s="2" t="str">
        <x:v>https://www.sec.gov/Archives/edgar/data/19617/000001961725000270/jpm-20241231.htm</x:v>
      </x:c>
      <x:c r="O718" s="2" t="str">
        <x:v>data/raw/filings/JPM_0000019617-25-000270_jpm-20241231.htm</x:v>
      </x:c>
      <x:c r="P718" s="2" t="str">
        <x:v>f-5728</x:v>
      </x:c>
      <x:c r="Q718" s="2" t="str"/>
      <x:c r="R718" s="2" t="str">
        <x:v>Latest eligible comparative presentation at the information cutoff.</x:v>
      </x:c>
      <x:c r="T718" s="12"/>
      <x:c r="U718" s="12"/>
    </x:row>
    <x:row r="719" ht="24" customHeight="1">
      <x:c r="C719" s="2" t="str">
        <x:v>JPM</x:v>
      </x:c>
      <x:c r="D719" s="2" t="str">
        <x:v>FY2021</x:v>
      </x:c>
      <x:c r="E719" s="2" t="str">
        <x:v>nonaccrual</x:v>
      </x:c>
      <x:c r="F719" s="11" t="str">
        <x:v>n.a.</x:v>
      </x:c>
      <x:c r="G719" s="2" t="str">
        <x:v>USDm</x:v>
      </x:c>
      <x:c r="H719" s="2" t="str">
        <x:v>2021-01-01</x:v>
      </x:c>
      <x:c r="I719" s="2" t="str">
        <x:v>2021-12-31</x:v>
      </x:c>
      <x:c r="J719" s="2" t="str">
        <x:v>Nonaccrual</x:v>
      </x:c>
      <x:c r="K719" s="2" t="str"/>
      <x:c r="L719" s="2" t="str"/>
      <x:c r="M719" s="2" t="str"/>
      <x:c r="N719" s="2" t="str"/>
      <x:c r="O719" s="2" t="str"/>
      <x:c r="P719" s="2" t="str"/>
      <x:c r="Q719" s="2" t="str"/>
      <x:c r="R719" s="2" t="str">
        <x:v>Not reported / unavailable</x:v>
      </x:c>
      <x:c r="T719" s="12"/>
      <x:c r="U719" s="12"/>
    </x:row>
    <x:row r="720" ht="24" customHeight="1">
      <x:c r="C720" s="2" t="str">
        <x:v>JPM</x:v>
      </x:c>
      <x:c r="D720" s="2" t="str">
        <x:v>FY2021</x:v>
      </x:c>
      <x:c r="E720" s="2" t="str">
        <x:v>cash</x:v>
      </x:c>
      <x:c r="F720" s="11" t="str">
        <x:v>n.a.</x:v>
      </x:c>
      <x:c r="G720" s="2" t="str">
        <x:v>USDm</x:v>
      </x:c>
      <x:c r="H720" s="2" t="str">
        <x:v>2021-01-01</x:v>
      </x:c>
      <x:c r="I720" s="2" t="str">
        <x:v>2021-12-31</x:v>
      </x:c>
      <x:c r="J720" s="2" t="str">
        <x:v>Cash</x:v>
      </x:c>
      <x:c r="K720" s="2" t="str"/>
      <x:c r="L720" s="2" t="str"/>
      <x:c r="M720" s="2" t="str"/>
      <x:c r="N720" s="2" t="str"/>
      <x:c r="O720" s="2" t="str"/>
      <x:c r="P720" s="2" t="str"/>
      <x:c r="Q720" s="2" t="str"/>
      <x:c r="R720" s="2" t="str">
        <x:v>Not reported / unavailable</x:v>
      </x:c>
      <x:c r="T720" s="12"/>
      <x:c r="U720" s="12"/>
    </x:row>
    <x:row r="721" ht="24" customHeight="1">
      <x:c r="C721" s="2" t="str">
        <x:v>JPM</x:v>
      </x:c>
      <x:c r="D721" s="2" t="str">
        <x:v>FY2021</x:v>
      </x:c>
      <x:c r="E721" s="2" t="str">
        <x:v>aoci</x:v>
      </x:c>
      <x:c r="F721" s="11" t="n">
        <x:v>-84</x:v>
      </x:c>
      <x:c r="G721" s="2" t="str">
        <x:v>USD</x:v>
      </x:c>
      <x:c r="H721" s="2" t="str">
        <x:v>2021-01-01</x:v>
      </x:c>
      <x:c r="I721" s="2" t="str">
        <x:v>2021-12-31</x:v>
      </x:c>
      <x:c r="J721" s="2" t="str">
        <x:v>Accumulated Other Comprehensive Income (Loss), Net of Tax</x:v>
      </x:c>
      <x:c r="K721" s="2" t="str">
        <x:v>us-gaap:AccumulatedOtherComprehensiveIncomeLossNetOfTax</x:v>
      </x:c>
      <x:c r="L721" s="2" t="str">
        <x:v>2023-02-21</x:v>
      </x:c>
      <x:c r="M721" s="2" t="str">
        <x:v>0000019617-23-000231</x:v>
      </x:c>
      <x:c r="N721" s="2" t="str">
        <x:v>https://www.sec.gov/Archives/edgar/data/19617/000001961723000231/jpm-20221231.htm</x:v>
      </x:c>
      <x:c r="O721" s="2" t="str">
        <x:v>data/raw/filings/JPM_0000019617-23-000231_jpm-20221231.htm</x:v>
      </x:c>
      <x:c r="P721" s="2" t="str">
        <x:v>id3VybDovL2RvY3MudjEvZG9jOjcxZmQzYmUzOWNmZjQ2ZDRiZmEwOTBjMzcxM2MzZmEyL3NlYzo3MWZkM2JlMzljZmY0NmQ0YmZhMDkwYzM3MTNjM2ZhMl8zMDEvZnJhZzpiNGQxMWY3NjlhZjc0MmEwODM4ZTEyMTU5ODY0NWE3MC90YWJsZTozMGQ4N2E2MjNkOGE0NTdiOTU5MGI0ZTFlODQxYTQ2NC90YWJsZXJhbmdlOjMwZDg3YTYyM2Q4YTQ1N2I5NTkwYjRlMWU4NDFhNDY0XzM4LTMtMS0xLTkyNzU1OA_feab2d38-36e8-48e6-a9f8-f93c27d9e2b2</x:v>
      </x:c>
      <x:c r="Q721" s="2" t="str"/>
      <x:c r="R721" s="2" t="str">
        <x:v>Latest eligible comparative presentation at the information cutoff.</x:v>
      </x:c>
      <x:c r="T721" s="12"/>
      <x:c r="U721" s="12"/>
    </x:row>
    <x:row r="722" ht="24" customHeight="1">
      <x:c r="C722" s="2" t="str">
        <x:v>JPM</x:v>
      </x:c>
      <x:c r="D722" s="2" t="str">
        <x:v>FY2021</x:v>
      </x:c>
      <x:c r="E722" s="2" t="str">
        <x:v>nii</x:v>
      </x:c>
      <x:c r="F722" s="11" t="n">
        <x:v>52311</x:v>
      </x:c>
      <x:c r="G722" s="2" t="str">
        <x:v>USD</x:v>
      </x:c>
      <x:c r="H722" s="2" t="str">
        <x:v>2021-01-01</x:v>
      </x:c>
      <x:c r="I722" s="2" t="str">
        <x:v>2021-12-31</x:v>
      </x:c>
      <x:c r="J722" s="2" t="str">
        <x:v>Interest Income (Expense), Net</x:v>
      </x:c>
      <x:c r="K722" s="2" t="str">
        <x:v>us-gaap:InterestIncomeExpenseNet</x:v>
      </x:c>
      <x:c r="L722" s="2" t="str">
        <x:v>2024-02-16</x:v>
      </x:c>
      <x:c r="M722" s="2" t="str">
        <x:v>0000019617-24-000225</x:v>
      </x:c>
      <x:c r="N722" s="2" t="str">
        <x:v>https://www.sec.gov/Archives/edgar/data/19617/000001961724000225/jpm-20231231.htm</x:v>
      </x:c>
      <x:c r="O722" s="2" t="str">
        <x:v>data/raw/filings/JPM_0000019617-24-000225_jpm-20231231.htm</x:v>
      </x:c>
      <x:c r="P722" s="2" t="str">
        <x:v>f-7867</x:v>
      </x:c>
      <x:c r="Q722" s="2" t="str"/>
      <x:c r="R722" s="2" t="str">
        <x:v>Latest eligible comparative presentation at the information cutoff.</x:v>
      </x:c>
      <x:c r="T722" s="12"/>
      <x:c r="U722" s="12"/>
    </x:row>
    <x:row r="723" ht="24" customHeight="1">
      <x:c r="C723" s="2" t="str">
        <x:v>JPM</x:v>
      </x:c>
      <x:c r="D723" s="2" t="str">
        <x:v>FY2021</x:v>
      </x:c>
      <x:c r="E723" s="2" t="str">
        <x:v>noninterest_income</x:v>
      </x:c>
      <x:c r="F723" s="11" t="n">
        <x:v>69338</x:v>
      </x:c>
      <x:c r="G723" s="2" t="str">
        <x:v>USD</x:v>
      </x:c>
      <x:c r="H723" s="2" t="str">
        <x:v>2021-01-01</x:v>
      </x:c>
      <x:c r="I723" s="2" t="str">
        <x:v>2021-12-31</x:v>
      </x:c>
      <x:c r="J723" s="2" t="str">
        <x:v>Noninterest Income</x:v>
      </x:c>
      <x:c r="K723" s="2" t="str">
        <x:v>us-gaap:NoninterestIncome</x:v>
      </x:c>
      <x:c r="L723" s="2" t="str">
        <x:v>2024-02-16</x:v>
      </x:c>
      <x:c r="M723" s="2" t="str">
        <x:v>0000019617-24-000225</x:v>
      </x:c>
      <x:c r="N723" s="2" t="str">
        <x:v>https://www.sec.gov/Archives/edgar/data/19617/000001961724000225/jpm-20231231.htm</x:v>
      </x:c>
      <x:c r="O723" s="2" t="str">
        <x:v>data/raw/filings/JPM_0000019617-24-000225_jpm-20231231.htm</x:v>
      </x:c>
      <x:c r="P723" s="2" t="str">
        <x:v>f-7858</x:v>
      </x:c>
      <x:c r="Q723" s="2" t="str"/>
      <x:c r="R723" s="2" t="str">
        <x:v>Latest eligible comparative presentation at the information cutoff.</x:v>
      </x:c>
      <x:c r="T723" s="12"/>
      <x:c r="U723" s="12"/>
    </x:row>
    <x:row r="724" ht="24" customHeight="1">
      <x:c r="C724" s="2" t="str">
        <x:v>JPM</x:v>
      </x:c>
      <x:c r="D724" s="2" t="str">
        <x:v>FY2021</x:v>
      </x:c>
      <x:c r="E724" s="2" t="str">
        <x:v>revenue_reported</x:v>
      </x:c>
      <x:c r="F724" s="11" t="n">
        <x:v>121649</x:v>
      </x:c>
      <x:c r="G724" s="2" t="str">
        <x:v>USD</x:v>
      </x:c>
      <x:c r="H724" s="2" t="str">
        <x:v>2021-01-01</x:v>
      </x:c>
      <x:c r="I724" s="2" t="str">
        <x:v>2021-12-31</x:v>
      </x:c>
      <x:c r="J724" s="2" t="str">
        <x:v>Revenues, Net of Interest Expense</x:v>
      </x:c>
      <x:c r="K724" s="2" t="str">
        <x:v>us-gaap:RevenuesNetOfInterestExpense</x:v>
      </x:c>
      <x:c r="L724" s="2" t="str">
        <x:v>2024-02-16</x:v>
      </x:c>
      <x:c r="M724" s="2" t="str">
        <x:v>0000019617-24-000225</x:v>
      </x:c>
      <x:c r="N724" s="2" t="str">
        <x:v>https://www.sec.gov/Archives/edgar/data/19617/000001961724000225/jpm-20231231.htm</x:v>
      </x:c>
      <x:c r="O724" s="2" t="str">
        <x:v>data/raw/filings/JPM_0000019617-24-000225_jpm-20231231.htm</x:v>
      </x:c>
      <x:c r="P724" s="2" t="str">
        <x:v>f-7876</x:v>
      </x:c>
      <x:c r="Q724" s="2" t="str"/>
      <x:c r="R724" s="2" t="str">
        <x:v>Latest eligible comparative presentation at the information cutoff.</x:v>
      </x:c>
      <x:c r="T724" s="12"/>
      <x:c r="U724" s="12"/>
    </x:row>
    <x:row r="725" ht="24" customHeight="1">
      <x:c r="C725" s="2" t="str">
        <x:v>JPM</x:v>
      </x:c>
      <x:c r="D725" s="2" t="str">
        <x:v>FY2021</x:v>
      </x:c>
      <x:c r="E725" s="2" t="str">
        <x:v>opex</x:v>
      </x:c>
      <x:c r="F725" s="11" t="n">
        <x:v>71343</x:v>
      </x:c>
      <x:c r="G725" s="2" t="str">
        <x:v>USD</x:v>
      </x:c>
      <x:c r="H725" s="2" t="str">
        <x:v>2021-01-01</x:v>
      </x:c>
      <x:c r="I725" s="2" t="str">
        <x:v>2021-12-31</x:v>
      </x:c>
      <x:c r="J725" s="2" t="str">
        <x:v>Noninterest Expense</x:v>
      </x:c>
      <x:c r="K725" s="2" t="str">
        <x:v>us-gaap:NoninterestExpense</x:v>
      </x:c>
      <x:c r="L725" s="2" t="str">
        <x:v>2024-02-16</x:v>
      </x:c>
      <x:c r="M725" s="2" t="str">
        <x:v>0000019617-24-000225</x:v>
      </x:c>
      <x:c r="N725" s="2" t="str">
        <x:v>https://www.sec.gov/Archives/edgar/data/19617/000001961724000225/jpm-20231231.htm</x:v>
      </x:c>
      <x:c r="O725" s="2" t="str">
        <x:v>data/raw/filings/JPM_0000019617-24-000225_jpm-20231231.htm</x:v>
      </x:c>
      <x:c r="P725" s="2" t="str">
        <x:v>f-7894</x:v>
      </x:c>
      <x:c r="Q725" s="2" t="str"/>
      <x:c r="R725" s="2" t="str">
        <x:v>Latest eligible comparative presentation at the information cutoff.</x:v>
      </x:c>
      <x:c r="T725" s="12"/>
      <x:c r="U725" s="12"/>
    </x:row>
    <x:row r="726" ht="24" customHeight="1">
      <x:c r="C726" s="2" t="str">
        <x:v>JPM</x:v>
      </x:c>
      <x:c r="D726" s="2" t="str">
        <x:v>FY2021</x:v>
      </x:c>
      <x:c r="E726" s="2" t="str">
        <x:v>provision</x:v>
      </x:c>
      <x:c r="F726" s="11" t="n">
        <x:v>-9256</x:v>
      </x:c>
      <x:c r="G726" s="2" t="str">
        <x:v>USD</x:v>
      </x:c>
      <x:c r="H726" s="2" t="str">
        <x:v>2021-01-01</x:v>
      </x:c>
      <x:c r="I726" s="2" t="str">
        <x:v>2021-12-31</x:v>
      </x:c>
      <x:c r="J726" s="2" t="str">
        <x:v>Provision for Loan, Lease, and Other Losses</x:v>
      </x:c>
      <x:c r="K726" s="2" t="str">
        <x:v>us-gaap:ProvisionForLoanLeaseAndOtherLosses</x:v>
      </x:c>
      <x:c r="L726" s="2" t="str">
        <x:v>2024-02-16</x:v>
      </x:c>
      <x:c r="M726" s="2" t="str">
        <x:v>0000019617-24-000225</x:v>
      </x:c>
      <x:c r="N726" s="2" t="str">
        <x:v>https://www.sec.gov/Archives/edgar/data/19617/000001961724000225/jpm-20231231.htm</x:v>
      </x:c>
      <x:c r="O726" s="2" t="str">
        <x:v>data/raw/filings/JPM_0000019617-24-000225_jpm-20231231.htm</x:v>
      </x:c>
      <x:c r="P726" s="2" t="str">
        <x:v>f-7885</x:v>
      </x:c>
      <x:c r="Q726" s="2" t="str"/>
      <x:c r="R726" s="2" t="str">
        <x:v>Latest eligible comparative presentation at the information cutoff.</x:v>
      </x:c>
      <x:c r="T726" s="12"/>
      <x:c r="U726" s="12"/>
    </x:row>
    <x:row r="727" ht="24" customHeight="1">
      <x:c r="C727" s="2" t="str">
        <x:v>JPM</x:v>
      </x:c>
      <x:c r="D727" s="2" t="str">
        <x:v>FY2021</x:v>
      </x:c>
      <x:c r="E727" s="2" t="str">
        <x:v>pretax</x:v>
      </x:c>
      <x:c r="F727" s="11" t="n">
        <x:v>59562</x:v>
      </x:c>
      <x:c r="G727" s="2" t="str">
        <x:v>USD</x:v>
      </x:c>
      <x:c r="H727" s="2" t="str">
        <x:v>2021-01-01</x:v>
      </x:c>
      <x:c r="I727" s="2" t="str">
        <x:v>2021-12-31</x:v>
      </x:c>
      <x:c r="J727" s="2" t="str">
        <x:v>Income (Loss) from Continuing Operations before Income Taxes, Noncontrolling Interest</x:v>
      </x:c>
      <x:c r="K727" s="2" t="str">
        <x:v>us-gaap:IncomeLossFromContinuingOperationsBeforeIncomeTaxesExtraordinaryItemsNoncontrollingInterest</x:v>
      </x:c>
      <x:c r="L727" s="2" t="str">
        <x:v>2024-02-16</x:v>
      </x:c>
      <x:c r="M727" s="2" t="str">
        <x:v>0000019617-24-000225</x:v>
      </x:c>
      <x:c r="N727" s="2" t="str">
        <x:v>https://www.sec.gov/Archives/edgar/data/19617/000001961724000225/jpm-20231231.htm</x:v>
      </x:c>
      <x:c r="O727" s="2" t="str">
        <x:v>data/raw/filings/JPM_0000019617-24-000225_jpm-20231231.htm</x:v>
      </x:c>
      <x:c r="P727" s="2" t="str">
        <x:v>f-7903</x:v>
      </x:c>
      <x:c r="Q727" s="2" t="str"/>
      <x:c r="R727" s="2" t="str">
        <x:v>Latest eligible comparative presentation at the information cutoff.</x:v>
      </x:c>
      <x:c r="T727" s="12"/>
      <x:c r="U727" s="12"/>
    </x:row>
    <x:row r="728" ht="24" customHeight="1">
      <x:c r="C728" s="2" t="str">
        <x:v>JPM</x:v>
      </x:c>
      <x:c r="D728" s="2" t="str">
        <x:v>FY2021</x:v>
      </x:c>
      <x:c r="E728" s="2" t="str">
        <x:v>tax</x:v>
      </x:c>
      <x:c r="F728" s="11" t="n">
        <x:v>11228</x:v>
      </x:c>
      <x:c r="G728" s="2" t="str">
        <x:v>USD</x:v>
      </x:c>
      <x:c r="H728" s="2" t="str">
        <x:v>2021-01-01</x:v>
      </x:c>
      <x:c r="I728" s="2" t="str">
        <x:v>2021-12-31</x:v>
      </x:c>
      <x:c r="J728" s="2" t="str">
        <x:v>Income Tax Expense (Benefit)</x:v>
      </x:c>
      <x:c r="K728" s="2" t="str">
        <x:v>us-gaap:IncomeTaxExpenseBenefit</x:v>
      </x:c>
      <x:c r="L728" s="2" t="str">
        <x:v>2024-02-16</x:v>
      </x:c>
      <x:c r="M728" s="2" t="str">
        <x:v>0000019617-24-000225</x:v>
      </x:c>
      <x:c r="N728" s="2" t="str">
        <x:v>https://www.sec.gov/Archives/edgar/data/19617/000001961724000225/jpm-20231231.htm</x:v>
      </x:c>
      <x:c r="O728" s="2" t="str">
        <x:v>data/raw/filings/JPM_0000019617-24-000225_jpm-20231231.htm</x:v>
      </x:c>
      <x:c r="P728" s="2" t="str">
        <x:v>f-7912</x:v>
      </x:c>
      <x:c r="Q728" s="2" t="str"/>
      <x:c r="R728" s="2" t="str">
        <x:v>Latest eligible comparative presentation at the information cutoff.</x:v>
      </x:c>
      <x:c r="T728" s="12"/>
      <x:c r="U728" s="12"/>
    </x:row>
    <x:row r="729" ht="24" customHeight="1">
      <x:c r="C729" s="2" t="str">
        <x:v>JPM</x:v>
      </x:c>
      <x:c r="D729" s="2" t="str">
        <x:v>FY2021</x:v>
      </x:c>
      <x:c r="E729" s="2" t="str">
        <x:v>net_income</x:v>
      </x:c>
      <x:c r="F729" s="11" t="n">
        <x:v>48334</x:v>
      </x:c>
      <x:c r="G729" s="2" t="str">
        <x:v>USD</x:v>
      </x:c>
      <x:c r="H729" s="2" t="str">
        <x:v>2021-01-01</x:v>
      </x:c>
      <x:c r="I729" s="2" t="str">
        <x:v>2021-12-31</x:v>
      </x:c>
      <x:c r="J729" s="2" t="str">
        <x:v>Net Income (Loss) Attributable to Parent</x:v>
      </x:c>
      <x:c r="K729" s="2" t="str">
        <x:v>us-gaap:NetIncomeLoss</x:v>
      </x:c>
      <x:c r="L729" s="2" t="str">
        <x:v>2024-02-16</x:v>
      </x:c>
      <x:c r="M729" s="2" t="str">
        <x:v>0000019617-24-000225</x:v>
      </x:c>
      <x:c r="N729" s="2" t="str">
        <x:v>https://www.sec.gov/Archives/edgar/data/19617/000001961724000225/jpm-20231231.htm</x:v>
      </x:c>
      <x:c r="O729" s="2" t="str">
        <x:v>data/raw/filings/JPM_0000019617-24-000225_jpm-20231231.htm</x:v>
      </x:c>
      <x:c r="P729" s="2" t="str">
        <x:v>f-7921</x:v>
      </x:c>
      <x:c r="Q729" s="2" t="str"/>
      <x:c r="R729" s="2" t="str">
        <x:v>Latest eligible comparative presentation at the information cutoff.</x:v>
      </x:c>
      <x:c r="T729" s="12"/>
      <x:c r="U729" s="12"/>
    </x:row>
    <x:row r="730" ht="24" customHeight="1">
      <x:c r="C730" s="2" t="str">
        <x:v>JPM</x:v>
      </x:c>
      <x:c r="D730" s="2" t="str">
        <x:v>FY2021</x:v>
      </x:c>
      <x:c r="E730" s="2" t="str">
        <x:v>common_income</x:v>
      </x:c>
      <x:c r="F730" s="11" t="n">
        <x:v>46503</x:v>
      </x:c>
      <x:c r="G730" s="2" t="str">
        <x:v>USD</x:v>
      </x:c>
      <x:c r="H730" s="2" t="str">
        <x:v>2021-01-01</x:v>
      </x:c>
      <x:c r="I730" s="2" t="str">
        <x:v>2021-12-31</x:v>
      </x:c>
      <x:c r="J730" s="2" t="str">
        <x:v>Net Income (Loss) Available to Common Stockholders, Basic</x:v>
      </x:c>
      <x:c r="K730" s="2" t="str">
        <x:v>us-gaap:NetIncomeLossAvailableToCommonStockholdersBasic</x:v>
      </x:c>
      <x:c r="L730" s="2" t="str">
        <x:v>2024-02-16</x:v>
      </x:c>
      <x:c r="M730" s="2" t="str">
        <x:v>0000019617-24-000225</x:v>
      </x:c>
      <x:c r="N730" s="2" t="str">
        <x:v>https://www.sec.gov/Archives/edgar/data/19617/000001961724000225/jpm-20231231.htm</x:v>
      </x:c>
      <x:c r="O730" s="2" t="str">
        <x:v>data/raw/filings/JPM_0000019617-24-000225_jpm-20231231.htm</x:v>
      </x:c>
      <x:c r="P730" s="2" t="str">
        <x:v>f-6874</x:v>
      </x:c>
      <x:c r="Q730" s="2" t="str"/>
      <x:c r="R730" s="2" t="str">
        <x:v>Latest eligible comparative presentation at the information cutoff.</x:v>
      </x:c>
      <x:c r="T730" s="12"/>
      <x:c r="U730" s="12"/>
    </x:row>
    <x:row r="731" ht="24" customHeight="1">
      <x:c r="C731" s="2" t="str">
        <x:v>JPM</x:v>
      </x:c>
      <x:c r="D731" s="2" t="str">
        <x:v>FY2021</x:v>
      </x:c>
      <x:c r="E731" s="2" t="str">
        <x:v>preferred_div</x:v>
      </x:c>
      <x:c r="F731" s="11" t="n">
        <x:v>1600</x:v>
      </x:c>
      <x:c r="G731" s="2" t="str">
        <x:v>USD</x:v>
      </x:c>
      <x:c r="H731" s="2" t="str">
        <x:v>2021-01-01</x:v>
      </x:c>
      <x:c r="I731" s="2" t="str">
        <x:v>2021-12-31</x:v>
      </x:c>
      <x:c r="J731" s="2" t="str">
        <x:v>Dividends, Preferred Stock</x:v>
      </x:c>
      <x:c r="K731" s="2" t="str">
        <x:v>us-gaap:DividendsPreferredStock</x:v>
      </x:c>
      <x:c r="L731" s="2" t="str">
        <x:v>2024-02-16</x:v>
      </x:c>
      <x:c r="M731" s="2" t="str">
        <x:v>0000019617-24-000225</x:v>
      </x:c>
      <x:c r="N731" s="2" t="str">
        <x:v>https://www.sec.gov/Archives/edgar/data/19617/000001961724000225/jpm-20231231.htm</x:v>
      </x:c>
      <x:c r="O731" s="2" t="str">
        <x:v>data/raw/filings/JPM_0000019617-24-000225_jpm-20231231.htm</x:v>
      </x:c>
      <x:c r="P731" s="2" t="str">
        <x:v>f-6865</x:v>
      </x:c>
      <x:c r="Q731" s="2" t="str"/>
      <x:c r="R731" s="2" t="str">
        <x:v>Latest eligible comparative presentation at the information cutoff.</x:v>
      </x:c>
      <x:c r="T731" s="12"/>
      <x:c r="U731" s="12"/>
    </x:row>
    <x:row r="732" ht="24" customHeight="1">
      <x:c r="C732" s="2" t="str">
        <x:v>JPM</x:v>
      </x:c>
      <x:c r="D732" s="2" t="str">
        <x:v>FY2021</x:v>
      </x:c>
      <x:c r="E732" s="2" t="str">
        <x:v>eps</x:v>
      </x:c>
      <x:c r="F732" s="11" t="n">
        <x:v>15.36</x:v>
      </x:c>
      <x:c r="G732" s="2" t="str">
        <x:v>USD/shares</x:v>
      </x:c>
      <x:c r="H732" s="2" t="str">
        <x:v>2021-01-01</x:v>
      </x:c>
      <x:c r="I732" s="2" t="str">
        <x:v>2021-12-31</x:v>
      </x:c>
      <x:c r="J732" s="2" t="str">
        <x:v>Earnings Per Share, Diluted</x:v>
      </x:c>
      <x:c r="K732" s="2" t="str">
        <x:v>us-gaap:EarningsPerShareDiluted</x:v>
      </x:c>
      <x:c r="L732" s="2" t="str">
        <x:v>2024-02-16</x:v>
      </x:c>
      <x:c r="M732" s="2" t="str">
        <x:v>0000019617-24-000225</x:v>
      </x:c>
      <x:c r="N732" s="2" t="str">
        <x:v>https://www.sec.gov/Archives/edgar/data/19617/000001961724000225/jpm-20231231.htm</x:v>
      </x:c>
      <x:c r="O732" s="2" t="str">
        <x:v>data/raw/filings/JPM_0000019617-24-000225_jpm-20231231.htm</x:v>
      </x:c>
      <x:c r="P732" s="2" t="str">
        <x:v>f-6895</x:v>
      </x:c>
      <x:c r="Q732" s="2" t="str"/>
      <x:c r="R732" s="2" t="str">
        <x:v>Latest eligible comparative presentation at the information cutoff.</x:v>
      </x:c>
      <x:c r="T732" s="12"/>
      <x:c r="U732" s="12"/>
    </x:row>
    <x:row r="733" ht="24" customHeight="1">
      <x:c r="C733" s="2" t="str">
        <x:v>JPM</x:v>
      </x:c>
      <x:c r="D733" s="2" t="str">
        <x:v>FY2021</x:v>
      </x:c>
      <x:c r="E733" s="2" t="str">
        <x:v>shares_diluted</x:v>
      </x:c>
      <x:c r="F733" s="11" t="n">
        <x:v>3026.6</x:v>
      </x:c>
      <x:c r="G733" s="2" t="str">
        <x:v>shares</x:v>
      </x:c>
      <x:c r="H733" s="2" t="str">
        <x:v>2021-01-01</x:v>
      </x:c>
      <x:c r="I733" s="2" t="str">
        <x:v>2021-12-31</x:v>
      </x:c>
      <x:c r="J733" s="2" t="str">
        <x:v>Weighted Average Number of Shares Outstanding, Diluted</x:v>
      </x:c>
      <x:c r="K733" s="2" t="str">
        <x:v>us-gaap:WeightedAverageNumberOfDilutedSharesOutstanding</x:v>
      </x:c>
      <x:c r="L733" s="2" t="str">
        <x:v>2024-02-16</x:v>
      </x:c>
      <x:c r="M733" s="2" t="str">
        <x:v>0000019617-24-000225</x:v>
      </x:c>
      <x:c r="N733" s="2" t="str">
        <x:v>https://www.sec.gov/Archives/edgar/data/19617/000001961724000225/jpm-20231231.htm</x:v>
      </x:c>
      <x:c r="O733" s="2" t="str">
        <x:v>data/raw/filings/JPM_0000019617-24-000225_jpm-20231231.htm</x:v>
      </x:c>
      <x:c r="P733" s="2" t="str">
        <x:v>f-6892</x:v>
      </x:c>
      <x:c r="Q733" s="2" t="str"/>
      <x:c r="R733" s="2" t="str">
        <x:v>Latest eligible comparative presentation at the information cutoff.</x:v>
      </x:c>
      <x:c r="T733" s="12"/>
      <x:c r="U733" s="12"/>
    </x:row>
    <x:row r="734" ht="24" customHeight="1">
      <x:c r="C734" s="2" t="str">
        <x:v>JPM</x:v>
      </x:c>
      <x:c r="D734" s="2" t="str">
        <x:v>FY2021</x:v>
      </x:c>
      <x:c r="E734" s="2" t="str">
        <x:v>dps</x:v>
      </x:c>
      <x:c r="F734" s="11" t="n">
        <x:v>3.8</x:v>
      </x:c>
      <x:c r="G734" s="2" t="str">
        <x:v>USD/shares</x:v>
      </x:c>
      <x:c r="H734" s="2" t="str">
        <x:v>2021-01-01</x:v>
      </x:c>
      <x:c r="I734" s="2" t="str">
        <x:v>2021-12-31</x:v>
      </x:c>
      <x:c r="J734" s="2" t="str">
        <x:v>Common Stock, Dividends, Per Share, Declared</x:v>
      </x:c>
      <x:c r="K734" s="2" t="str">
        <x:v>us-gaap:CommonStockDividendsPerShareDeclared</x:v>
      </x:c>
      <x:c r="L734" s="2" t="str">
        <x:v>2024-02-16</x:v>
      </x:c>
      <x:c r="M734" s="2" t="str">
        <x:v>0000019617-24-000225</x:v>
      </x:c>
      <x:c r="N734" s="2" t="str">
        <x:v>https://www.sec.gov/Archives/edgar/data/19617/000001961724000225/jpm-20231231.htm</x:v>
      </x:c>
      <x:c r="O734" s="2" t="str">
        <x:v>data/raw/filings/JPM_0000019617-24-000225_jpm-20231231.htm</x:v>
      </x:c>
      <x:c r="P734" s="2" t="str">
        <x:v>f-372</x:v>
      </x:c>
      <x:c r="Q734" s="2" t="str"/>
      <x:c r="R734" s="2" t="str">
        <x:v>Latest eligible comparative presentation at the information cutoff.</x:v>
      </x:c>
      <x:c r="T734" s="12"/>
      <x:c r="U734" s="12"/>
    </x:row>
    <x:row r="735" ht="24" customHeight="1">
      <x:c r="C735" s="2" t="str">
        <x:v>JPM</x:v>
      </x:c>
      <x:c r="D735" s="2" t="str">
        <x:v>FY2021</x:v>
      </x:c>
      <x:c r="E735" s="2" t="str">
        <x:v>dividends</x:v>
      </x:c>
      <x:c r="F735" s="11" t="n">
        <x:v>12858</x:v>
      </x:c>
      <x:c r="G735" s="2" t="str">
        <x:v>USD</x:v>
      </x:c>
      <x:c r="H735" s="2" t="str">
        <x:v>2021-01-01</x:v>
      </x:c>
      <x:c r="I735" s="2" t="str">
        <x:v>2021-12-31</x:v>
      </x:c>
      <x:c r="J735" s="2" t="str">
        <x:v>Payments of Dividends</x:v>
      </x:c>
      <x:c r="K735" s="2" t="str">
        <x:v>us-gaap:PaymentsOfDividends</x:v>
      </x:c>
      <x:c r="L735" s="2" t="str">
        <x:v>2024-02-16</x:v>
      </x:c>
      <x:c r="M735" s="2" t="str">
        <x:v>0000019617-24-000225</x:v>
      </x:c>
      <x:c r="N735" s="2" t="str">
        <x:v>https://www.sec.gov/Archives/edgar/data/19617/000001961724000225/jpm-20231231.htm</x:v>
      </x:c>
      <x:c r="O735" s="2" t="str">
        <x:v>data/raw/filings/JPM_0000019617-24-000225_jpm-20231231.htm</x:v>
      </x:c>
      <x:c r="P735" s="2" t="str">
        <x:v>f-513</x:v>
      </x:c>
      <x:c r="Q735" s="2" t="str"/>
      <x:c r="R735" s="2" t="str">
        <x:v>Latest eligible comparative presentation at the information cutoff.</x:v>
      </x:c>
      <x:c r="T735" s="12"/>
      <x:c r="U735" s="12"/>
    </x:row>
    <x:row r="736" ht="24" customHeight="1">
      <x:c r="C736" s="2" t="str">
        <x:v>JPM</x:v>
      </x:c>
      <x:c r="D736" s="2" t="str">
        <x:v>FY2021</x:v>
      </x:c>
      <x:c r="E736" s="2" t="str">
        <x:v>buybacks</x:v>
      </x:c>
      <x:c r="F736" s="11" t="n">
        <x:v>18408</x:v>
      </x:c>
      <x:c r="G736" s="2" t="str">
        <x:v>USD</x:v>
      </x:c>
      <x:c r="H736" s="2" t="str">
        <x:v>2021-01-01</x:v>
      </x:c>
      <x:c r="I736" s="2" t="str">
        <x:v>2021-12-31</x:v>
      </x:c>
      <x:c r="J736" s="2" t="str">
        <x:v>Payments for Repurchase of Common Stock</x:v>
      </x:c>
      <x:c r="K736" s="2" t="str">
        <x:v>us-gaap:PaymentsForRepurchaseOfCommonStock</x:v>
      </x:c>
      <x:c r="L736" s="2" t="str">
        <x:v>2024-02-16</x:v>
      </x:c>
      <x:c r="M736" s="2" t="str">
        <x:v>0000019617-24-000225</x:v>
      </x:c>
      <x:c r="N736" s="2" t="str">
        <x:v>https://www.sec.gov/Archives/edgar/data/19617/000001961724000225/jpm-20231231.htm</x:v>
      </x:c>
      <x:c r="O736" s="2" t="str">
        <x:v>data/raw/filings/JPM_0000019617-24-000225_jpm-20231231.htm</x:v>
      </x:c>
      <x:c r="P736" s="2" t="str">
        <x:v>f-510</x:v>
      </x:c>
      <x:c r="Q736" s="2" t="str"/>
      <x:c r="R736" s="2" t="str">
        <x:v>Latest eligible comparative presentation at the information cutoff.</x:v>
      </x:c>
      <x:c r="T736" s="12"/>
      <x:c r="U736" s="12"/>
    </x:row>
    <x:row r="737" ht="24" customHeight="1">
      <x:c r="C737" s="2" t="str">
        <x:v>JPM</x:v>
      </x:c>
      <x:c r="D737" s="2" t="str">
        <x:v>FY2021</x:v>
      </x:c>
      <x:c r="E737" s="2" t="str">
        <x:v>chargeoffs</x:v>
      </x:c>
      <x:c r="F737" s="11" t="str">
        <x:v>n.a.</x:v>
      </x:c>
      <x:c r="G737" s="2" t="str">
        <x:v>USDm</x:v>
      </x:c>
      <x:c r="H737" s="2" t="str">
        <x:v>2021-01-01</x:v>
      </x:c>
      <x:c r="I737" s="2" t="str">
        <x:v>2021-12-31</x:v>
      </x:c>
      <x:c r="J737" s="2" t="str">
        <x:v>Gross loan charge-offs</x:v>
      </x:c>
      <x:c r="K737" s="2" t="str"/>
      <x:c r="L737" s="2" t="str"/>
      <x:c r="M737" s="2" t="str"/>
      <x:c r="N737" s="2" t="str"/>
      <x:c r="O737" s="2" t="str"/>
      <x:c r="P737" s="2" t="str"/>
      <x:c r="Q737" s="2" t="str"/>
      <x:c r="R737" s="2" t="str">
        <x:v>Not reported / unavailable</x:v>
      </x:c>
      <x:c r="T737" s="12"/>
      <x:c r="U737" s="12"/>
    </x:row>
    <x:row r="738" ht="24" customHeight="1">
      <x:c r="C738" s="2" t="str">
        <x:v>JPM</x:v>
      </x:c>
      <x:c r="D738" s="2" t="str">
        <x:v>FY2021</x:v>
      </x:c>
      <x:c r="E738" s="2" t="str">
        <x:v>recoveries</x:v>
      </x:c>
      <x:c r="F738" s="11" t="str">
        <x:v>n.a.</x:v>
      </x:c>
      <x:c r="G738" s="2" t="str">
        <x:v>USDm</x:v>
      </x:c>
      <x:c r="H738" s="2" t="str">
        <x:v>2021-01-01</x:v>
      </x:c>
      <x:c r="I738" s="2" t="str">
        <x:v>2021-12-31</x:v>
      </x:c>
      <x:c r="J738" s="2" t="str">
        <x:v>Loan recoveries</x:v>
      </x:c>
      <x:c r="K738" s="2" t="str"/>
      <x:c r="L738" s="2" t="str"/>
      <x:c r="M738" s="2" t="str"/>
      <x:c r="N738" s="2" t="str"/>
      <x:c r="O738" s="2" t="str"/>
      <x:c r="P738" s="2" t="str"/>
      <x:c r="Q738" s="2" t="str"/>
      <x:c r="R738" s="2" t="str">
        <x:v>Not reported / unavailable</x:v>
      </x:c>
      <x:c r="T738" s="12"/>
      <x:c r="U738" s="12"/>
    </x:row>
    <x:row r="739" ht="24" customHeight="1">
      <x:c r="C739" s="2" t="str">
        <x:v>JPM</x:v>
      </x:c>
      <x:c r="D739" s="2" t="str">
        <x:v>FY2021</x:v>
      </x:c>
      <x:c r="E739" s="2" t="str">
        <x:v>rwa</x:v>
      </x:c>
      <x:c r="F739" s="11" t="str">
        <x:v>n.a.</x:v>
      </x:c>
      <x:c r="G739" s="2" t="str">
        <x:v>USDm</x:v>
      </x:c>
      <x:c r="H739" s="2" t="str">
        <x:v>2021-01-01</x:v>
      </x:c>
      <x:c r="I739" s="2" t="str">
        <x:v>2021-12-31</x:v>
      </x:c>
      <x:c r="J739" s="2" t="str">
        <x:v>Risk-weighted assets</x:v>
      </x:c>
      <x:c r="K739" s="2" t="str"/>
      <x:c r="L739" s="2" t="str"/>
      <x:c r="M739" s="2" t="str"/>
      <x:c r="N739" s="2" t="str"/>
      <x:c r="O739" s="2" t="str"/>
      <x:c r="P739" s="2" t="str"/>
      <x:c r="Q739" s="2" t="str"/>
      <x:c r="R739" s="2" t="str">
        <x:v>Not reported / unavailable</x:v>
      </x:c>
      <x:c r="T739" s="12"/>
      <x:c r="U739" s="12"/>
    </x:row>
    <x:row r="740" ht="24" customHeight="1">
      <x:c r="C740" s="2" t="str">
        <x:v>JPM</x:v>
      </x:c>
      <x:c r="D740" s="2" t="str">
        <x:v>FY2021</x:v>
      </x:c>
      <x:c r="E740" s="2" t="str">
        <x:v>cet1_reported</x:v>
      </x:c>
      <x:c r="F740" s="11" t="str">
        <x:v>n.a.</x:v>
      </x:c>
      <x:c r="G740" s="2" t="str">
        <x:v>%</x:v>
      </x:c>
      <x:c r="H740" s="2" t="str">
        <x:v>2021-01-01</x:v>
      </x:c>
      <x:c r="I740" s="2" t="str">
        <x:v>2021-12-31</x:v>
      </x:c>
      <x:c r="J740" s="2" t="str">
        <x:v>Actual standardized CET1 ratio</x:v>
      </x:c>
      <x:c r="K740" s="2" t="str"/>
      <x:c r="L740" s="2" t="str"/>
      <x:c r="M740" s="2" t="str"/>
      <x:c r="N740" s="2" t="str"/>
      <x:c r="O740" s="2" t="str"/>
      <x:c r="P740" s="2" t="str"/>
      <x:c r="Q740" s="2" t="str"/>
      <x:c r="R740" s="2" t="str">
        <x:v>Not reported / unavailable</x:v>
      </x:c>
      <x:c r="T740" s="12"/>
      <x:c r="U740" s="12"/>
    </x:row>
    <x:row r="741" ht="24" customHeight="1">
      <x:c r="C741" s="2" t="str">
        <x:v>JPM</x:v>
      </x:c>
      <x:c r="D741" s="2" t="str">
        <x:v>FY2021</x:v>
      </x:c>
      <x:c r="E741" s="2" t="str">
        <x:v>nim_reported</x:v>
      </x:c>
      <x:c r="F741" s="11" t="str">
        <x:v>n.a.</x:v>
      </x:c>
      <x:c r="G741" s="2" t="str">
        <x:v>%</x:v>
      </x:c>
      <x:c r="H741" s="2" t="str">
        <x:v>2021-01-01</x:v>
      </x:c>
      <x:c r="I741" s="2" t="str">
        <x:v>2021-12-31</x:v>
      </x:c>
      <x:c r="J741" s="2" t="str">
        <x:v>Issuer reported net interest margin</x:v>
      </x:c>
      <x:c r="K741" s="2" t="str"/>
      <x:c r="L741" s="2" t="str"/>
      <x:c r="M741" s="2" t="str"/>
      <x:c r="N741" s="2" t="str"/>
      <x:c r="O741" s="2" t="str"/>
      <x:c r="P741" s="2" t="str"/>
      <x:c r="Q741" s="2" t="str"/>
      <x:c r="R741" s="2" t="str">
        <x:v>Not reported / unavailable</x:v>
      </x:c>
      <x:c r="T741" s="12"/>
      <x:c r="U741" s="12"/>
    </x:row>
    <x:row r="742" ht="24" customHeight="1">
      <x:c r="C742" s="2" t="str">
        <x:v>JPM</x:v>
      </x:c>
      <x:c r="D742" s="2" t="str">
        <x:v>FY2021</x:v>
      </x:c>
      <x:c r="E742" s="2" t="str">
        <x:v>bvps_reported</x:v>
      </x:c>
      <x:c r="F742" s="11" t="n">
        <x:v>88.07</x:v>
      </x:c>
      <x:c r="G742" s="2" t="str">
        <x:v>USD/shares</x:v>
      </x:c>
      <x:c r="H742" s="2" t="str">
        <x:v>2021-01-01</x:v>
      </x:c>
      <x:c r="I742" s="2" t="str">
        <x:v>2021-12-31</x:v>
      </x:c>
      <x:c r="J742" s="2" t="str">
        <x:v>Reported common book value per share</x:v>
      </x:c>
      <x:c r="K742" s="2" t="str">
        <x:v>Manual verified issuer table row</x:v>
      </x:c>
      <x:c r="L742" s="2" t="str">
        <x:v>2022-02-22</x:v>
      </x:c>
      <x:c r="M742" s="2" t="str">
        <x:v>0000019617-22-000272</x:v>
      </x:c>
      <x:c r="N742" s="2" t="str">
        <x:v>https://www.sec.gov/Archives/edgar/data/19617/000001961722000272/jpm-20211231.htm</x:v>
      </x:c>
      <x:c r="O742" s="2" t="str">
        <x:v>data/raw/filings/JPM_0000019617-22-000272_jpm-20211231.htm</x:v>
      </x:c>
      <x:c r="P742" s="2" t="str"/>
      <x:c r="Q742" s="2" t="str"/>
      <x:c r="R742" s="2" t="str">
        <x:v>Verified original issuer table row; same-date end balance, excluding average and regulatory minimum tables.</x:v>
      </x:c>
      <x:c r="T742" s="12"/>
      <x:c r="U742" s="12"/>
    </x:row>
    <x:row r="743" ht="24" customHeight="1">
      <x:c r="C743" s="2" t="str">
        <x:v>JPM</x:v>
      </x:c>
      <x:c r="D743" s="2" t="str">
        <x:v>FY2021</x:v>
      </x:c>
      <x:c r="E743" s="2" t="str">
        <x:v>tbvps_reported</x:v>
      </x:c>
      <x:c r="F743" s="11" t="n">
        <x:v>71.53</x:v>
      </x:c>
      <x:c r="G743" s="2" t="str">
        <x:v>USD/shares</x:v>
      </x:c>
      <x:c r="H743" s="2" t="str">
        <x:v>2021-01-01</x:v>
      </x:c>
      <x:c r="I743" s="2" t="str">
        <x:v>2021-12-31</x:v>
      </x:c>
      <x:c r="J743" s="2" t="str">
        <x:v>Reported tangible book value per share</x:v>
      </x:c>
      <x:c r="K743" s="2" t="str">
        <x:v>Manual verified issuer table row</x:v>
      </x:c>
      <x:c r="L743" s="2" t="str">
        <x:v>2022-02-22</x:v>
      </x:c>
      <x:c r="M743" s="2" t="str">
        <x:v>0000019617-22-000272</x:v>
      </x:c>
      <x:c r="N743" s="2" t="str">
        <x:v>https://www.sec.gov/Archives/edgar/data/19617/000001961722000272/jpm-20211231.htm</x:v>
      </x:c>
      <x:c r="O743" s="2" t="str">
        <x:v>data/raw/filings/JPM_0000019617-22-000272_jpm-20211231.htm</x:v>
      </x:c>
      <x:c r="P743" s="2" t="str"/>
      <x:c r="Q743" s="2" t="str"/>
      <x:c r="R743" s="2" t="str">
        <x:v>Verified original issuer table row; same-date end balance, excluding average and regulatory minimum tables.</x:v>
      </x:c>
      <x:c r="T743" s="12"/>
      <x:c r="U743" s="12"/>
    </x:row>
    <x:row r="744" ht="24" customHeight="1">
      <x:c r="C744" s="2" t="str">
        <x:v>JPM</x:v>
      </x:c>
      <x:c r="D744" s="2" t="str">
        <x:v>FY2021</x:v>
      </x:c>
      <x:c r="E744" s="2" t="str">
        <x:v>tce_reported</x:v>
      </x:c>
      <x:c r="F744" s="11" t="str">
        <x:v>n.a.</x:v>
      </x:c>
      <x:c r="G744" s="2" t="str">
        <x:v>USDm</x:v>
      </x:c>
      <x:c r="H744" s="2" t="str">
        <x:v>2021-01-01</x:v>
      </x:c>
      <x:c r="I744" s="2" t="str">
        <x:v>2021-12-31</x:v>
      </x:c>
      <x:c r="J744" s="2" t="str">
        <x:v>Reported tangible common equity</x:v>
      </x:c>
      <x:c r="K744" s="2" t="str"/>
      <x:c r="L744" s="2" t="str"/>
      <x:c r="M744" s="2" t="str"/>
      <x:c r="N744" s="2" t="str"/>
      <x:c r="O744" s="2" t="str"/>
      <x:c r="P744" s="2" t="str"/>
      <x:c r="Q744" s="2" t="str"/>
      <x:c r="R744" s="2" t="str">
        <x:v>Not reported / unavailable</x:v>
      </x:c>
      <x:c r="T744" s="12"/>
      <x:c r="U744" s="12"/>
    </x:row>
    <x:row r="745" ht="24" customHeight="1">
      <x:c r="C745" s="2" t="str">
        <x:v>JPM</x:v>
      </x:c>
      <x:c r="D745" s="2" t="str">
        <x:v>FY2022</x:v>
      </x:c>
      <x:c r="E745" s="2" t="str">
        <x:v>assets</x:v>
      </x:c>
      <x:c r="F745" s="11" t="n">
        <x:v>3665743</x:v>
      </x:c>
      <x:c r="G745" s="2" t="str">
        <x:v>USD</x:v>
      </x:c>
      <x:c r="H745" s="2" t="str">
        <x:v>2022-01-01</x:v>
      </x:c>
      <x:c r="I745" s="2" t="str">
        <x:v>2022-12-31</x:v>
      </x:c>
      <x:c r="J745" s="2" t="str">
        <x:v>Assets</x:v>
      </x:c>
      <x:c r="K745" s="2" t="str">
        <x:v>us-gaap:Assets</x:v>
      </x:c>
      <x:c r="L745" s="2" t="str">
        <x:v>2025-02-14</x:v>
      </x:c>
      <x:c r="M745" s="2" t="str">
        <x:v>0000019617-25-000270</x:v>
      </x:c>
      <x:c r="N745" s="2" t="str">
        <x:v>https://www.sec.gov/Archives/edgar/data/19617/000001961725000270/jpm-20241231.htm</x:v>
      </x:c>
      <x:c r="O745" s="2" t="str">
        <x:v>data/raw/filings/JPM_0000019617-25-000270_jpm-20241231.htm</x:v>
      </x:c>
      <x:c r="P745" s="2" t="str">
        <x:v>f-8032</x:v>
      </x:c>
      <x:c r="Q745" s="2" t="str"/>
      <x:c r="R745" s="2" t="str">
        <x:v>Latest eligible comparative presentation at the information cutoff.</x:v>
      </x:c>
      <x:c r="T745" s="12"/>
      <x:c r="U745" s="12"/>
    </x:row>
    <x:row r="746" ht="24" customHeight="1">
      <x:c r="C746" s="2" t="str">
        <x:v>JPM</x:v>
      </x:c>
      <x:c r="D746" s="2" t="str">
        <x:v>FY2022</x:v>
      </x:c>
      <x:c r="E746" s="2" t="str">
        <x:v>liabilities</x:v>
      </x:c>
      <x:c r="F746" s="11" t="n">
        <x:v>3373411</x:v>
      </x:c>
      <x:c r="G746" s="2" t="str">
        <x:v>USD</x:v>
      </x:c>
      <x:c r="H746" s="2" t="str">
        <x:v>2022-01-01</x:v>
      </x:c>
      <x:c r="I746" s="2" t="str">
        <x:v>2022-12-31</x:v>
      </x:c>
      <x:c r="J746" s="2" t="str">
        <x:v>Liabilities</x:v>
      </x:c>
      <x:c r="K746" s="2" t="str">
        <x:v>us-gaap:Liabilities</x:v>
      </x:c>
      <x:c r="L746" s="2" t="str">
        <x:v>2024-02-16</x:v>
      </x:c>
      <x:c r="M746" s="2" t="str">
        <x:v>0000019617-24-000225</x:v>
      </x:c>
      <x:c r="N746" s="2" t="str">
        <x:v>https://www.sec.gov/Archives/edgar/data/19617/000001961724000225/jpm-20231231.htm</x:v>
      </x:c>
      <x:c r="O746" s="2" t="str">
        <x:v>data/raw/filings/JPM_0000019617-24-000225_jpm-20231231.htm</x:v>
      </x:c>
      <x:c r="P746" s="2" t="str">
        <x:v>f-283</x:v>
      </x:c>
      <x:c r="Q746" s="2" t="str"/>
      <x:c r="R746" s="2" t="str">
        <x:v>Latest eligible comparative presentation at the information cutoff.</x:v>
      </x:c>
      <x:c r="T746" s="12"/>
      <x:c r="U746" s="12"/>
    </x:row>
    <x:row r="747" ht="24" customHeight="1">
      <x:c r="C747" s="2" t="str">
        <x:v>JPM</x:v>
      </x:c>
      <x:c r="D747" s="2" t="str">
        <x:v>FY2022</x:v>
      </x:c>
      <x:c r="E747" s="2" t="str">
        <x:v>equity</x:v>
      </x:c>
      <x:c r="F747" s="11" t="n">
        <x:v>292332</x:v>
      </x:c>
      <x:c r="G747" s="2" t="str">
        <x:v>USD</x:v>
      </x:c>
      <x:c r="H747" s="2" t="str">
        <x:v>2022-01-01</x:v>
      </x:c>
      <x:c r="I747" s="2" t="str">
        <x:v>2022-12-31</x:v>
      </x:c>
      <x:c r="J747" s="2" t="str">
        <x:v>Stockholders' Equity Attributable to Parent</x:v>
      </x:c>
      <x:c r="K747" s="2" t="str">
        <x:v>us-gaap:StockholdersEquity</x:v>
      </x:c>
      <x:c r="L747" s="2" t="str">
        <x:v>2025-02-14</x:v>
      </x:c>
      <x:c r="M747" s="2" t="str">
        <x:v>0000019617-25-000270</x:v>
      </x:c>
      <x:c r="N747" s="2" t="str">
        <x:v>https://www.sec.gov/Archives/edgar/data/19617/000001961725000270/jpm-20241231.htm</x:v>
      </x:c>
      <x:c r="O747" s="2" t="str">
        <x:v>data/raw/filings/JPM_0000019617-25-000270_jpm-20241231.htm</x:v>
      </x:c>
      <x:c r="P747" s="2" t="str">
        <x:v>f-433</x:v>
      </x:c>
      <x:c r="Q747" s="2" t="str"/>
      <x:c r="R747" s="2" t="str">
        <x:v>Latest eligible comparative presentation at the information cutoff.</x:v>
      </x:c>
      <x:c r="T747" s="12"/>
      <x:c r="U747" s="12"/>
    </x:row>
    <x:row r="748" ht="24" customHeight="1">
      <x:c r="C748" s="2" t="str">
        <x:v>JPM</x:v>
      </x:c>
      <x:c r="D748" s="2" t="str">
        <x:v>FY2022</x:v>
      </x:c>
      <x:c r="E748" s="2" t="str">
        <x:v>preferred</x:v>
      </x:c>
      <x:c r="F748" s="11" t="n">
        <x:v>27404</x:v>
      </x:c>
      <x:c r="G748" s="2" t="str">
        <x:v>USD</x:v>
      </x:c>
      <x:c r="H748" s="2" t="str">
        <x:v>2022-01-01</x:v>
      </x:c>
      <x:c r="I748" s="2" t="str">
        <x:v>2022-12-31</x:v>
      </x:c>
      <x:c r="J748" s="2" t="str">
        <x:v>Preferred Stock, Including Additional Paid in Capital, Net of Discount</x:v>
      </x:c>
      <x:c r="K748" s="2" t="str">
        <x:v>us-gaap:PreferredStockIncludingAdditionalPaidInCapitalNetOfDiscount</x:v>
      </x:c>
      <x:c r="L748" s="2" t="str">
        <x:v>2024-02-16</x:v>
      </x:c>
      <x:c r="M748" s="2" t="str">
        <x:v>0000019617-24-000225</x:v>
      </x:c>
      <x:c r="N748" s="2" t="str">
        <x:v>https://www.sec.gov/Archives/edgar/data/19617/000001961724000225/jpm-20231231.htm</x:v>
      </x:c>
      <x:c r="O748" s="2" t="str">
        <x:v>data/raw/filings/JPM_0000019617-24-000225_jpm-20231231.htm</x:v>
      </x:c>
      <x:c r="P748" s="2" t="str">
        <x:v>f-6803</x:v>
      </x:c>
      <x:c r="Q748" s="2" t="str"/>
      <x:c r="R748" s="2" t="str">
        <x:v>Latest eligible comparative presentation at the information cutoff.</x:v>
      </x:c>
      <x:c r="T748" s="12"/>
      <x:c r="U748" s="12"/>
    </x:row>
    <x:row r="749" ht="24" customHeight="1">
      <x:c r="C749" s="2" t="str">
        <x:v>JPM</x:v>
      </x:c>
      <x:c r="D749" s="2" t="str">
        <x:v>FY2022</x:v>
      </x:c>
      <x:c r="E749" s="2" t="str">
        <x:v>common_equity_reported</x:v>
      </x:c>
      <x:c r="F749" s="11" t="str">
        <x:v>n.a.</x:v>
      </x:c>
      <x:c r="G749" s="2" t="str">
        <x:v>USDm</x:v>
      </x:c>
      <x:c r="H749" s="2" t="str">
        <x:v>2022-01-01</x:v>
      </x:c>
      <x:c r="I749" s="2" t="str">
        <x:v>2022-12-31</x:v>
      </x:c>
      <x:c r="J749" s="2" t="str">
        <x:v>Reported common shareholders equity</x:v>
      </x:c>
      <x:c r="K749" s="2" t="str"/>
      <x:c r="L749" s="2" t="str"/>
      <x:c r="M749" s="2" t="str"/>
      <x:c r="N749" s="2" t="str"/>
      <x:c r="O749" s="2" t="str"/>
      <x:c r="P749" s="2" t="str"/>
      <x:c r="Q749" s="2" t="str"/>
      <x:c r="R749" s="2" t="str">
        <x:v>Not reported / unavailable</x:v>
      </x:c>
      <x:c r="T749" s="12"/>
      <x:c r="U749" s="12"/>
    </x:row>
    <x:row r="750" ht="24" customHeight="1">
      <x:c r="C750" s="2" t="str">
        <x:v>JPM</x:v>
      </x:c>
      <x:c r="D750" s="2" t="str">
        <x:v>FY2022</x:v>
      </x:c>
      <x:c r="E750" s="2" t="str">
        <x:v>goodwill</x:v>
      </x:c>
      <x:c r="F750" s="11" t="n">
        <x:v>51662</x:v>
      </x:c>
      <x:c r="G750" s="2" t="str">
        <x:v>USD</x:v>
      </x:c>
      <x:c r="H750" s="2" t="str">
        <x:v>2022-01-01</x:v>
      </x:c>
      <x:c r="I750" s="2" t="str">
        <x:v>2022-12-31</x:v>
      </x:c>
      <x:c r="J750" s="2" t="str">
        <x:v>Goodwill</x:v>
      </x:c>
      <x:c r="K750" s="2" t="str">
        <x:v>us-gaap:Goodwill</x:v>
      </x:c>
      <x:c r="L750" s="2" t="str">
        <x:v>2026-02-13</x:v>
      </x:c>
      <x:c r="M750" s="2" t="str">
        <x:v>0001628280-26-008131</x:v>
      </x:c>
      <x:c r="N750" s="2" t="str">
        <x:v>https://www.sec.gov/Archives/edgar/data/19617/000162828026008131/jpm-20251231.htm</x:v>
      </x:c>
      <x:c r="O750" s="2" t="str">
        <x:v>data/raw/filings/JPM_0001628280-26-008131_jpm-20251231.htm</x:v>
      </x:c>
      <x:c r="P750" s="2" t="str">
        <x:v>f-6363</x:v>
      </x:c>
      <x:c r="Q750" s="2" t="str"/>
      <x:c r="R750" s="2" t="str">
        <x:v>Latest eligible comparative presentation at the information cutoff.</x:v>
      </x:c>
      <x:c r="T750" s="12"/>
      <x:c r="U750" s="12"/>
    </x:row>
    <x:row r="751" ht="24" customHeight="1">
      <x:c r="C751" s="2" t="str">
        <x:v>JPM</x:v>
      </x:c>
      <x:c r="D751" s="2" t="str">
        <x:v>FY2022</x:v>
      </x:c>
      <x:c r="E751" s="2" t="str">
        <x:v>intangibles</x:v>
      </x:c>
      <x:c r="F751" s="11" t="n">
        <x:v>707</x:v>
      </x:c>
      <x:c r="G751" s="2" t="str">
        <x:v>USD</x:v>
      </x:c>
      <x:c r="H751" s="2" t="str">
        <x:v>2022-01-01</x:v>
      </x:c>
      <x:c r="I751" s="2" t="str">
        <x:v>2022-12-31</x:v>
      </x:c>
      <x:c r="J751" s="2" t="str">
        <x:v>Finite-Lived Intangible Assets, Net</x:v>
      </x:c>
      <x:c r="K751" s="2" t="str">
        <x:v>us-gaap:FiniteLivedIntangibleAssetsNet</x:v>
      </x:c>
      <x:c r="L751" s="2" t="str">
        <x:v>2024-02-16</x:v>
      </x:c>
      <x:c r="M751" s="2" t="str">
        <x:v>0000019617-24-000225</x:v>
      </x:c>
      <x:c r="N751" s="2" t="str">
        <x:v>https://www.sec.gov/Archives/edgar/data/19617/000001961724000225/jpm-20231231.htm</x:v>
      </x:c>
      <x:c r="O751" s="2" t="str">
        <x:v>data/raw/filings/JPM_0000019617-24-000225_jpm-20231231.htm</x:v>
      </x:c>
      <x:c r="P751" s="2" t="str">
        <x:v>f-6250</x:v>
      </x:c>
      <x:c r="Q751" s="2" t="str"/>
      <x:c r="R751" s="2" t="str">
        <x:v>Latest eligible comparative presentation at the information cutoff.</x:v>
      </x:c>
      <x:c r="T751" s="12"/>
      <x:c r="U751" s="12"/>
    </x:row>
    <x:row r="752" ht="24" customHeight="1">
      <x:c r="C752" s="2" t="str">
        <x:v>JPM</x:v>
      </x:c>
      <x:c r="D752" s="2" t="str">
        <x:v>FY2022</x:v>
      </x:c>
      <x:c r="E752" s="2" t="str">
        <x:v>intangibles_total</x:v>
      </x:c>
      <x:c r="F752" s="11" t="str">
        <x:v>n.a.</x:v>
      </x:c>
      <x:c r="G752" s="2" t="str">
        <x:v>USDm</x:v>
      </x:c>
      <x:c r="H752" s="2" t="str">
        <x:v>2022-01-01</x:v>
      </x:c>
      <x:c r="I752" s="2" t="str">
        <x:v>2022-12-31</x:v>
      </x:c>
      <x:c r="J752" s="2" t="str">
        <x:v>Reported goodwill and intangible assets combined</x:v>
      </x:c>
      <x:c r="K752" s="2" t="str"/>
      <x:c r="L752" s="2" t="str"/>
      <x:c r="M752" s="2" t="str"/>
      <x:c r="N752" s="2" t="str"/>
      <x:c r="O752" s="2" t="str"/>
      <x:c r="P752" s="2" t="str"/>
      <x:c r="Q752" s="2" t="str"/>
      <x:c r="R752" s="2" t="str">
        <x:v>Not reported / unavailable</x:v>
      </x:c>
      <x:c r="T752" s="12"/>
      <x:c r="U752" s="12"/>
    </x:row>
    <x:row r="753" ht="24" customHeight="1">
      <x:c r="C753" s="2" t="str">
        <x:v>JPM</x:v>
      </x:c>
      <x:c r="D753" s="2" t="str">
        <x:v>FY2022</x:v>
      </x:c>
      <x:c r="E753" s="2" t="str">
        <x:v>shares_end</x:v>
      </x:c>
      <x:c r="F753" s="11" t="n">
        <x:v>2934.2</x:v>
      </x:c>
      <x:c r="G753" s="2" t="str">
        <x:v>shares</x:v>
      </x:c>
      <x:c r="H753" s="2" t="str">
        <x:v>2022-01-01</x:v>
      </x:c>
      <x:c r="I753" s="2" t="str">
        <x:v>2022-12-31</x:v>
      </x:c>
      <x:c r="J753" s="2" t="str">
        <x:v>Common Stock, Shares, Outstanding</x:v>
      </x:c>
      <x:c r="K753" s="2" t="str">
        <x:v>us-gaap:CommonStockSharesOutstanding</x:v>
      </x:c>
      <x:c r="L753" s="2" t="str">
        <x:v>2025-02-14</x:v>
      </x:c>
      <x:c r="M753" s="2" t="str">
        <x:v>0000019617-25-000270</x:v>
      </x:c>
      <x:c r="N753" s="2" t="str">
        <x:v>https://www.sec.gov/Archives/edgar/data/19617/000001961725000270/jpm-20241231.htm</x:v>
      </x:c>
      <x:c r="O753" s="2" t="str">
        <x:v>data/raw/filings/JPM_0000019617-25-000270_jpm-20241231.htm</x:v>
      </x:c>
      <x:c r="P753" s="2" t="str">
        <x:v>f-6970</x:v>
      </x:c>
      <x:c r="Q753" s="2" t="str"/>
      <x:c r="R753" s="2" t="str">
        <x:v>Latest eligible comparative presentation at the information cutoff.</x:v>
      </x:c>
      <x:c r="T753" s="12"/>
      <x:c r="U753" s="12"/>
    </x:row>
    <x:row r="754" ht="24" customHeight="1">
      <x:c r="C754" s="2" t="str">
        <x:v>JPM</x:v>
      </x:c>
      <x:c r="D754" s="2" t="str">
        <x:v>FY2022</x:v>
      </x:c>
      <x:c r="E754" s="2" t="str">
        <x:v>shares_issued</x:v>
      </x:c>
      <x:c r="F754" s="11" t="n">
        <x:v>4104.9</x:v>
      </x:c>
      <x:c r="G754" s="2" t="str">
        <x:v>shares</x:v>
      </x:c>
      <x:c r="H754" s="2" t="str">
        <x:v>2022-01-01</x:v>
      </x:c>
      <x:c r="I754" s="2" t="str">
        <x:v>2022-12-31</x:v>
      </x:c>
      <x:c r="J754" s="2" t="str">
        <x:v>Common Stock, Shares, Issued</x:v>
      </x:c>
      <x:c r="K754" s="2" t="str">
        <x:v>us-gaap:CommonStockSharesIssued</x:v>
      </x:c>
      <x:c r="L754" s="2" t="str">
        <x:v>2026-02-13</x:v>
      </x:c>
      <x:c r="M754" s="2" t="str">
        <x:v>0001628280-26-008131</x:v>
      </x:c>
      <x:c r="N754" s="2" t="str">
        <x:v>https://www.sec.gov/Archives/edgar/data/19617/000162828026008131/jpm-20251231.htm</x:v>
      </x:c>
      <x:c r="O754" s="2" t="str">
        <x:v>data/raw/filings/JPM_0001628280-26-008131_jpm-20251231.htm</x:v>
      </x:c>
      <x:c r="P754" s="2" t="str">
        <x:v>f-7021</x:v>
      </x:c>
      <x:c r="Q754" s="2" t="str"/>
      <x:c r="R754" s="2" t="str">
        <x:v>Latest eligible comparative presentation at the information cutoff.</x:v>
      </x:c>
      <x:c r="T754" s="12"/>
      <x:c r="U754" s="12"/>
    </x:row>
    <x:row r="755" ht="24" customHeight="1">
      <x:c r="C755" s="2" t="str">
        <x:v>JPM</x:v>
      </x:c>
      <x:c r="D755" s="2" t="str">
        <x:v>FY2022</x:v>
      </x:c>
      <x:c r="E755" s="2" t="str">
        <x:v>shares_treasury</x:v>
      </x:c>
      <x:c r="F755" s="11" t="n">
        <x:v>1170.676094</x:v>
      </x:c>
      <x:c r="G755" s="2" t="str">
        <x:v>shares</x:v>
      </x:c>
      <x:c r="H755" s="2" t="str">
        <x:v>2022-01-01</x:v>
      </x:c>
      <x:c r="I755" s="2" t="str">
        <x:v>2022-12-31</x:v>
      </x:c>
      <x:c r="J755" s="2" t="str">
        <x:v>Treasury Stock, Common, Shares</x:v>
      </x:c>
      <x:c r="K755" s="2" t="str">
        <x:v>us-gaap:TreasuryStockCommonShares</x:v>
      </x:c>
      <x:c r="L755" s="2" t="str">
        <x:v>2024-02-16</x:v>
      </x:c>
      <x:c r="M755" s="2" t="str">
        <x:v>0000019617-24-000225</x:v>
      </x:c>
      <x:c r="N755" s="2" t="str">
        <x:v>https://www.sec.gov/Archives/edgar/data/19617/000001961724000225/jpm-20231231.htm</x:v>
      </x:c>
      <x:c r="O755" s="2" t="str">
        <x:v>data/raw/filings/JPM_0000019617-24-000225_jpm-20231231.htm</x:v>
      </x:c>
      <x:c r="P755" s="2" t="str"/>
      <x:c r="Q755" s="2" t="str"/>
      <x:c r="R755" s="2" t="str">
        <x:v>Latest eligible comparative presentation at the information cutoff.</x:v>
      </x:c>
      <x:c r="T755" s="12"/>
      <x:c r="U755" s="12"/>
    </x:row>
    <x:row r="756" ht="24" customHeight="1">
      <x:c r="C756" s="2" t="str">
        <x:v>JPM</x:v>
      </x:c>
      <x:c r="D756" s="2" t="str">
        <x:v>FY2022</x:v>
      </x:c>
      <x:c r="E756" s="2" t="str">
        <x:v>deposits</x:v>
      </x:c>
      <x:c r="F756" s="11" t="n">
        <x:v>2340179</x:v>
      </x:c>
      <x:c r="G756" s="2" t="str">
        <x:v>USD</x:v>
      </x:c>
      <x:c r="H756" s="2" t="str">
        <x:v>2022-01-01</x:v>
      </x:c>
      <x:c r="I756" s="2" t="str">
        <x:v>2022-12-31</x:v>
      </x:c>
      <x:c r="J756" s="2" t="str">
        <x:v>Deposits</x:v>
      </x:c>
      <x:c r="K756" s="2" t="str">
        <x:v>us-gaap:Deposits</x:v>
      </x:c>
      <x:c r="L756" s="2" t="str">
        <x:v>2024-02-16</x:v>
      </x:c>
      <x:c r="M756" s="2" t="str">
        <x:v>0000019617-24-000225</x:v>
      </x:c>
      <x:c r="N756" s="2" t="str">
        <x:v>https://www.sec.gov/Archives/edgar/data/19617/000001961724000225/jpm-20231231.htm</x:v>
      </x:c>
      <x:c r="O756" s="2" t="str">
        <x:v>data/raw/filings/JPM_0000019617-24-000225_jpm-20231231.htm</x:v>
      </x:c>
      <x:c r="P756" s="2" t="str">
        <x:v>f-6305</x:v>
      </x:c>
      <x:c r="Q756" s="2" t="str"/>
      <x:c r="R756" s="2" t="str">
        <x:v>Latest eligible comparative presentation at the information cutoff.</x:v>
      </x:c>
      <x:c r="T756" s="12"/>
      <x:c r="U756" s="12"/>
    </x:row>
    <x:row r="757" ht="24" customHeight="1">
      <x:c r="C757" s="2" t="str">
        <x:v>JPM</x:v>
      </x:c>
      <x:c r="D757" s="2" t="str">
        <x:v>FY2022</x:v>
      </x:c>
      <x:c r="E757" s="2" t="str">
        <x:v>loans_gross</x:v>
      </x:c>
      <x:c r="F757" s="11" t="n">
        <x:v>1089598</x:v>
      </x:c>
      <x:c r="G757" s="2" t="str">
        <x:v>USD</x:v>
      </x:c>
      <x:c r="H757" s="2" t="str">
        <x:v>2022-01-01</x:v>
      </x:c>
      <x:c r="I757" s="2" t="str">
        <x:v>2022-12-31</x:v>
      </x:c>
      <x:c r="J757" s="2" t="str">
        <x:v>Gross loans and leases selected definition</x:v>
      </x:c>
      <x:c r="K757" s="2" t="str">
        <x:v>us-gaap:FinancingReceivableExcludingAccruedInterestBeforeAllowanceForCreditLoss</x:v>
      </x:c>
      <x:c r="L757" s="2" t="str">
        <x:v>2025-02-14</x:v>
      </x:c>
      <x:c r="M757" s="2" t="str">
        <x:v>0000019617-25-000270</x:v>
      </x:c>
      <x:c r="N757" s="2" t="str">
        <x:v>https://www.sec.gov/Archives/edgar/data/19617/000001961725000270/jpm-20241231.htm</x:v>
      </x:c>
      <x:c r="O757" s="2" t="str">
        <x:v>data/raw/filings/JPM_0000019617-25-000270_jpm-20241231.htm</x:v>
      </x:c>
      <x:c r="P757" s="2" t="str">
        <x:v>f-5870</x:v>
      </x:c>
      <x:c r="Q757" s="2" t="str"/>
      <x:c r="R757" s="2" t="str">
        <x:v>Latest eligible comparative presentation at the information cutoff.</x:v>
      </x:c>
      <x:c r="T757" s="12"/>
      <x:c r="U757" s="12"/>
    </x:row>
    <x:row r="758" ht="24" customHeight="1">
      <x:c r="C758" s="2" t="str">
        <x:v>JPM</x:v>
      </x:c>
      <x:c r="D758" s="2" t="str">
        <x:v>FY2022</x:v>
      </x:c>
      <x:c r="E758" s="2" t="str">
        <x:v>loans_net</x:v>
      </x:c>
      <x:c r="F758" s="11" t="n">
        <x:v>1115921</x:v>
      </x:c>
      <x:c r="G758" s="2" t="str">
        <x:v>USD</x:v>
      </x:c>
      <x:c r="H758" s="2" t="str">
        <x:v>2022-01-01</x:v>
      </x:c>
      <x:c r="I758" s="2" t="str">
        <x:v>2022-12-31</x:v>
      </x:c>
      <x:c r="J758" s="2" t="str">
        <x:v>Net loans after allowance selected definition</x:v>
      </x:c>
      <x:c r="K758" s="2" t="str">
        <x:v>us-gaap:FinancingReceivableExcludingAccruedInterestAfterAllowanceForCreditLoss</x:v>
      </x:c>
      <x:c r="L758" s="2" t="str">
        <x:v>2024-02-16</x:v>
      </x:c>
      <x:c r="M758" s="2" t="str">
        <x:v>0000019617-24-000225</x:v>
      </x:c>
      <x:c r="N758" s="2" t="str">
        <x:v>https://www.sec.gov/Archives/edgar/data/19617/000001961724000225/jpm-20231231.htm</x:v>
      </x:c>
      <x:c r="O758" s="2" t="str">
        <x:v>data/raw/filings/JPM_0000019617-24-000225_jpm-20231231.htm</x:v>
      </x:c>
      <x:c r="P758" s="2" t="str">
        <x:v>f-241</x:v>
      </x:c>
      <x:c r="Q758" s="2" t="str"/>
      <x:c r="R758" s="2" t="str">
        <x:v>Latest eligible comparative presentation at the information cutoff.</x:v>
      </x:c>
      <x:c r="T758" s="12"/>
      <x:c r="U758" s="12"/>
    </x:row>
    <x:row r="759" ht="24" customHeight="1">
      <x:c r="C759" s="2" t="str">
        <x:v>JPM</x:v>
      </x:c>
      <x:c r="D759" s="2" t="str">
        <x:v>FY2022</x:v>
      </x:c>
      <x:c r="E759" s="2" t="str">
        <x:v>allowance</x:v>
      </x:c>
      <x:c r="F759" s="11" t="n">
        <x:v>19726</x:v>
      </x:c>
      <x:c r="G759" s="2" t="str">
        <x:v>USD</x:v>
      </x:c>
      <x:c r="H759" s="2" t="str">
        <x:v>2022-01-01</x:v>
      </x:c>
      <x:c r="I759" s="2" t="str">
        <x:v>2022-12-31</x:v>
      </x:c>
      <x:c r="J759" s="2" t="str">
        <x:v>Loan allowance for credit losses</x:v>
      </x:c>
      <x:c r="K759" s="2" t="str">
        <x:v>us-gaap:FinancingReceivableAllowanceForCreditLossExcludingAccruedInterest</x:v>
      </x:c>
      <x:c r="L759" s="2" t="str">
        <x:v>2026-02-13</x:v>
      </x:c>
      <x:c r="M759" s="2" t="str">
        <x:v>0001628280-26-008131</x:v>
      </x:c>
      <x:c r="N759" s="2" t="str">
        <x:v>https://www.sec.gov/Archives/edgar/data/19617/000162828026008131/jpm-20251231.htm</x:v>
      </x:c>
      <x:c r="O759" s="2" t="str">
        <x:v>data/raw/filings/JPM_0001628280-26-008131_jpm-20251231.htm</x:v>
      </x:c>
      <x:c r="P759" s="2" t="str">
        <x:v>f-5813</x:v>
      </x:c>
      <x:c r="Q759" s="2" t="str"/>
      <x:c r="R759" s="2" t="str">
        <x:v>Latest eligible comparative presentation at the information cutoff.</x:v>
      </x:c>
      <x:c r="T759" s="12"/>
      <x:c r="U759" s="12"/>
    </x:row>
    <x:row r="760" ht="24" customHeight="1">
      <x:c r="C760" s="2" t="str">
        <x:v>JPM</x:v>
      </x:c>
      <x:c r="D760" s="2" t="str">
        <x:v>FY2022</x:v>
      </x:c>
      <x:c r="E760" s="2" t="str">
        <x:v>nonaccrual</x:v>
      </x:c>
      <x:c r="F760" s="11" t="str">
        <x:v>n.a.</x:v>
      </x:c>
      <x:c r="G760" s="2" t="str">
        <x:v>USDm</x:v>
      </x:c>
      <x:c r="H760" s="2" t="str">
        <x:v>2022-01-01</x:v>
      </x:c>
      <x:c r="I760" s="2" t="str">
        <x:v>2022-12-31</x:v>
      </x:c>
      <x:c r="J760" s="2" t="str">
        <x:v>Nonaccrual</x:v>
      </x:c>
      <x:c r="K760" s="2" t="str"/>
      <x:c r="L760" s="2" t="str"/>
      <x:c r="M760" s="2" t="str"/>
      <x:c r="N760" s="2" t="str"/>
      <x:c r="O760" s="2" t="str"/>
      <x:c r="P760" s="2" t="str"/>
      <x:c r="Q760" s="2" t="str"/>
      <x:c r="R760" s="2" t="str">
        <x:v>Not reported / unavailable</x:v>
      </x:c>
      <x:c r="T760" s="12"/>
      <x:c r="U760" s="12"/>
    </x:row>
    <x:row r="761" ht="24" customHeight="1">
      <x:c r="C761" s="2" t="str">
        <x:v>JPM</x:v>
      </x:c>
      <x:c r="D761" s="2" t="str">
        <x:v>FY2022</x:v>
      </x:c>
      <x:c r="E761" s="2" t="str">
        <x:v>cash</x:v>
      </x:c>
      <x:c r="F761" s="11" t="str">
        <x:v>n.a.</x:v>
      </x:c>
      <x:c r="G761" s="2" t="str">
        <x:v>USDm</x:v>
      </x:c>
      <x:c r="H761" s="2" t="str">
        <x:v>2022-01-01</x:v>
      </x:c>
      <x:c r="I761" s="2" t="str">
        <x:v>2022-12-31</x:v>
      </x:c>
      <x:c r="J761" s="2" t="str">
        <x:v>Cash</x:v>
      </x:c>
      <x:c r="K761" s="2" t="str"/>
      <x:c r="L761" s="2" t="str"/>
      <x:c r="M761" s="2" t="str"/>
      <x:c r="N761" s="2" t="str"/>
      <x:c r="O761" s="2" t="str"/>
      <x:c r="P761" s="2" t="str"/>
      <x:c r="Q761" s="2" t="str"/>
      <x:c r="R761" s="2" t="str">
        <x:v>Not reported / unavailable</x:v>
      </x:c>
      <x:c r="T761" s="12"/>
      <x:c r="U761" s="12"/>
    </x:row>
    <x:row r="762" ht="24" customHeight="1">
      <x:c r="C762" s="2" t="str">
        <x:v>JPM</x:v>
      </x:c>
      <x:c r="D762" s="2" t="str">
        <x:v>FY2022</x:v>
      </x:c>
      <x:c r="E762" s="2" t="str">
        <x:v>aoci</x:v>
      </x:c>
      <x:c r="F762" s="11" t="n">
        <x:v>-17341</x:v>
      </x:c>
      <x:c r="G762" s="2" t="str">
        <x:v>USD</x:v>
      </x:c>
      <x:c r="H762" s="2" t="str">
        <x:v>2022-01-01</x:v>
      </x:c>
      <x:c r="I762" s="2" t="str">
        <x:v>2022-12-31</x:v>
      </x:c>
      <x:c r="J762" s="2" t="str">
        <x:v>Accumulated Other Comprehensive Income (Loss), Net of Tax</x:v>
      </x:c>
      <x:c r="K762" s="2" t="str">
        <x:v>us-gaap:AccumulatedOtherComprehensiveIncomeLossNetOfTax</x:v>
      </x:c>
      <x:c r="L762" s="2" t="str">
        <x:v>2024-02-16</x:v>
      </x:c>
      <x:c r="M762" s="2" t="str">
        <x:v>0000019617-24-000225</x:v>
      </x:c>
      <x:c r="N762" s="2" t="str">
        <x:v>https://www.sec.gov/Archives/edgar/data/19617/000001961724000225/jpm-20231231.htm</x:v>
      </x:c>
      <x:c r="O762" s="2" t="str">
        <x:v>data/raw/filings/JPM_0000019617-24-000225_jpm-20231231.htm</x:v>
      </x:c>
      <x:c r="P762" s="2" t="str">
        <x:v>f-307</x:v>
      </x:c>
      <x:c r="Q762" s="2" t="str"/>
      <x:c r="R762" s="2" t="str">
        <x:v>Latest eligible comparative presentation at the information cutoff.</x:v>
      </x:c>
      <x:c r="T762" s="12"/>
      <x:c r="U762" s="12"/>
    </x:row>
    <x:row r="763" ht="24" customHeight="1">
      <x:c r="C763" s="2" t="str">
        <x:v>JPM</x:v>
      </x:c>
      <x:c r="D763" s="2" t="str">
        <x:v>FY2022</x:v>
      </x:c>
      <x:c r="E763" s="2" t="str">
        <x:v>nii</x:v>
      </x:c>
      <x:c r="F763" s="11" t="n">
        <x:v>66710</x:v>
      </x:c>
      <x:c r="G763" s="2" t="str">
        <x:v>USD</x:v>
      </x:c>
      <x:c r="H763" s="2" t="str">
        <x:v>2022-01-01</x:v>
      </x:c>
      <x:c r="I763" s="2" t="str">
        <x:v>2022-12-31</x:v>
      </x:c>
      <x:c r="J763" s="2" t="str">
        <x:v>Interest Income (Expense), Net</x:v>
      </x:c>
      <x:c r="K763" s="2" t="str">
        <x:v>us-gaap:InterestIncomeExpenseNet</x:v>
      </x:c>
      <x:c r="L763" s="2" t="str">
        <x:v>2025-02-14</x:v>
      </x:c>
      <x:c r="M763" s="2" t="str">
        <x:v>0000019617-25-000270</x:v>
      </x:c>
      <x:c r="N763" s="2" t="str">
        <x:v>https://www.sec.gov/Archives/edgar/data/19617/000001961725000270/jpm-20241231.htm</x:v>
      </x:c>
      <x:c r="O763" s="2" t="str">
        <x:v>data/raw/filings/JPM_0000019617-25-000270_jpm-20241231.htm</x:v>
      </x:c>
      <x:c r="P763" s="2" t="str">
        <x:v>f-7963</x:v>
      </x:c>
      <x:c r="Q763" s="2" t="str"/>
      <x:c r="R763" s="2" t="str">
        <x:v>Latest eligible comparative presentation at the information cutoff.</x:v>
      </x:c>
      <x:c r="T763" s="12"/>
      <x:c r="U763" s="12"/>
    </x:row>
    <x:row r="764" ht="24" customHeight="1">
      <x:c r="C764" s="2" t="str">
        <x:v>JPM</x:v>
      </x:c>
      <x:c r="D764" s="2" t="str">
        <x:v>FY2022</x:v>
      </x:c>
      <x:c r="E764" s="2" t="str">
        <x:v>noninterest_income</x:v>
      </x:c>
      <x:c r="F764" s="11" t="n">
        <x:v>61985</x:v>
      </x:c>
      <x:c r="G764" s="2" t="str">
        <x:v>USD</x:v>
      </x:c>
      <x:c r="H764" s="2" t="str">
        <x:v>2022-01-01</x:v>
      </x:c>
      <x:c r="I764" s="2" t="str">
        <x:v>2022-12-31</x:v>
      </x:c>
      <x:c r="J764" s="2" t="str">
        <x:v>Noninterest Income</x:v>
      </x:c>
      <x:c r="K764" s="2" t="str">
        <x:v>us-gaap:NoninterestIncome</x:v>
      </x:c>
      <x:c r="L764" s="2" t="str">
        <x:v>2025-02-14</x:v>
      </x:c>
      <x:c r="M764" s="2" t="str">
        <x:v>0000019617-25-000270</x:v>
      </x:c>
      <x:c r="N764" s="2" t="str">
        <x:v>https://www.sec.gov/Archives/edgar/data/19617/000001961725000270/jpm-20241231.htm</x:v>
      </x:c>
      <x:c r="O764" s="2" t="str">
        <x:v>data/raw/filings/JPM_0000019617-25-000270_jpm-20241231.htm</x:v>
      </x:c>
      <x:c r="P764" s="2" t="str">
        <x:v>f-7954</x:v>
      </x:c>
      <x:c r="Q764" s="2" t="str"/>
      <x:c r="R764" s="2" t="str">
        <x:v>Latest eligible comparative presentation at the information cutoff.</x:v>
      </x:c>
      <x:c r="T764" s="12"/>
      <x:c r="U764" s="12"/>
    </x:row>
    <x:row r="765" ht="24" customHeight="1">
      <x:c r="C765" s="2" t="str">
        <x:v>JPM</x:v>
      </x:c>
      <x:c r="D765" s="2" t="str">
        <x:v>FY2022</x:v>
      </x:c>
      <x:c r="E765" s="2" t="str">
        <x:v>revenue_reported</x:v>
      </x:c>
      <x:c r="F765" s="11" t="n">
        <x:v>128695</x:v>
      </x:c>
      <x:c r="G765" s="2" t="str">
        <x:v>USD</x:v>
      </x:c>
      <x:c r="H765" s="2" t="str">
        <x:v>2022-01-01</x:v>
      </x:c>
      <x:c r="I765" s="2" t="str">
        <x:v>2022-12-31</x:v>
      </x:c>
      <x:c r="J765" s="2" t="str">
        <x:v>Revenues, Net of Interest Expense</x:v>
      </x:c>
      <x:c r="K765" s="2" t="str">
        <x:v>us-gaap:RevenuesNetOfInterestExpense</x:v>
      </x:c>
      <x:c r="L765" s="2" t="str">
        <x:v>2025-02-14</x:v>
      </x:c>
      <x:c r="M765" s="2" t="str">
        <x:v>0000019617-25-000270</x:v>
      </x:c>
      <x:c r="N765" s="2" t="str">
        <x:v>https://www.sec.gov/Archives/edgar/data/19617/000001961725000270/jpm-20241231.htm</x:v>
      </x:c>
      <x:c r="O765" s="2" t="str">
        <x:v>data/raw/filings/JPM_0000019617-25-000270_jpm-20241231.htm</x:v>
      </x:c>
      <x:c r="P765" s="2" t="str">
        <x:v>f-7972</x:v>
      </x:c>
      <x:c r="Q765" s="2" t="str"/>
      <x:c r="R765" s="2" t="str">
        <x:v>Latest eligible comparative presentation at the information cutoff.</x:v>
      </x:c>
      <x:c r="T765" s="12"/>
      <x:c r="U765" s="12"/>
    </x:row>
    <x:row r="766" ht="24" customHeight="1">
      <x:c r="C766" s="2" t="str">
        <x:v>JPM</x:v>
      </x:c>
      <x:c r="D766" s="2" t="str">
        <x:v>FY2022</x:v>
      </x:c>
      <x:c r="E766" s="2" t="str">
        <x:v>opex</x:v>
      </x:c>
      <x:c r="F766" s="11" t="n">
        <x:v>76140</x:v>
      </x:c>
      <x:c r="G766" s="2" t="str">
        <x:v>USD</x:v>
      </x:c>
      <x:c r="H766" s="2" t="str">
        <x:v>2022-01-01</x:v>
      </x:c>
      <x:c r="I766" s="2" t="str">
        <x:v>2022-12-31</x:v>
      </x:c>
      <x:c r="J766" s="2" t="str">
        <x:v>Noninterest Expense</x:v>
      </x:c>
      <x:c r="K766" s="2" t="str">
        <x:v>us-gaap:NoninterestExpense</x:v>
      </x:c>
      <x:c r="L766" s="2" t="str">
        <x:v>2025-02-14</x:v>
      </x:c>
      <x:c r="M766" s="2" t="str">
        <x:v>0000019617-25-000270</x:v>
      </x:c>
      <x:c r="N766" s="2" t="str">
        <x:v>https://www.sec.gov/Archives/edgar/data/19617/000001961725000270/jpm-20241231.htm</x:v>
      </x:c>
      <x:c r="O766" s="2" t="str">
        <x:v>data/raw/filings/JPM_0000019617-25-000270_jpm-20241231.htm</x:v>
      </x:c>
      <x:c r="P766" s="2" t="str">
        <x:v>f-7990</x:v>
      </x:c>
      <x:c r="Q766" s="2" t="str"/>
      <x:c r="R766" s="2" t="str">
        <x:v>Latest eligible comparative presentation at the information cutoff.</x:v>
      </x:c>
      <x:c r="T766" s="12"/>
      <x:c r="U766" s="12"/>
    </x:row>
    <x:row r="767" ht="24" customHeight="1">
      <x:c r="C767" s="2" t="str">
        <x:v>JPM</x:v>
      </x:c>
      <x:c r="D767" s="2" t="str">
        <x:v>FY2022</x:v>
      </x:c>
      <x:c r="E767" s="2" t="str">
        <x:v>provision</x:v>
      </x:c>
      <x:c r="F767" s="11" t="n">
        <x:v>6389</x:v>
      </x:c>
      <x:c r="G767" s="2" t="str">
        <x:v>USD</x:v>
      </x:c>
      <x:c r="H767" s="2" t="str">
        <x:v>2022-01-01</x:v>
      </x:c>
      <x:c r="I767" s="2" t="str">
        <x:v>2022-12-31</x:v>
      </x:c>
      <x:c r="J767" s="2" t="str">
        <x:v>Provision for Loan, Lease, and Other Losses</x:v>
      </x:c>
      <x:c r="K767" s="2" t="str">
        <x:v>us-gaap:ProvisionForLoanLeaseAndOtherLosses</x:v>
      </x:c>
      <x:c r="L767" s="2" t="str">
        <x:v>2025-02-14</x:v>
      </x:c>
      <x:c r="M767" s="2" t="str">
        <x:v>0000019617-25-000270</x:v>
      </x:c>
      <x:c r="N767" s="2" t="str">
        <x:v>https://www.sec.gov/Archives/edgar/data/19617/000001961725000270/jpm-20241231.htm</x:v>
      </x:c>
      <x:c r="O767" s="2" t="str">
        <x:v>data/raw/filings/JPM_0000019617-25-000270_jpm-20241231.htm</x:v>
      </x:c>
      <x:c r="P767" s="2" t="str">
        <x:v>f-7981</x:v>
      </x:c>
      <x:c r="Q767" s="2" t="str"/>
      <x:c r="R767" s="2" t="str">
        <x:v>Latest eligible comparative presentation at the information cutoff.</x:v>
      </x:c>
      <x:c r="T767" s="12"/>
      <x:c r="U767" s="12"/>
    </x:row>
    <x:row r="768" ht="24" customHeight="1">
      <x:c r="C768" s="2" t="str">
        <x:v>JPM</x:v>
      </x:c>
      <x:c r="D768" s="2" t="str">
        <x:v>FY2022</x:v>
      </x:c>
      <x:c r="E768" s="2" t="str">
        <x:v>pretax</x:v>
      </x:c>
      <x:c r="F768" s="11" t="n">
        <x:v>46166</x:v>
      </x:c>
      <x:c r="G768" s="2" t="str">
        <x:v>USD</x:v>
      </x:c>
      <x:c r="H768" s="2" t="str">
        <x:v>2022-01-01</x:v>
      </x:c>
      <x:c r="I768" s="2" t="str">
        <x:v>2022-12-31</x:v>
      </x:c>
      <x:c r="J768" s="2" t="str">
        <x:v>Income (Loss) from Continuing Operations before Income Taxes, Noncontrolling Interest</x:v>
      </x:c>
      <x:c r="K768" s="2" t="str">
        <x:v>us-gaap:IncomeLossFromContinuingOperationsBeforeIncomeTaxesExtraordinaryItemsNoncontrollingInterest</x:v>
      </x:c>
      <x:c r="L768" s="2" t="str">
        <x:v>2025-02-14</x:v>
      </x:c>
      <x:c r="M768" s="2" t="str">
        <x:v>0000019617-25-000270</x:v>
      </x:c>
      <x:c r="N768" s="2" t="str">
        <x:v>https://www.sec.gov/Archives/edgar/data/19617/000001961725000270/jpm-20241231.htm</x:v>
      </x:c>
      <x:c r="O768" s="2" t="str">
        <x:v>data/raw/filings/JPM_0000019617-25-000270_jpm-20241231.htm</x:v>
      </x:c>
      <x:c r="P768" s="2" t="str">
        <x:v>f-7999</x:v>
      </x:c>
      <x:c r="Q768" s="2" t="str"/>
      <x:c r="R768" s="2" t="str">
        <x:v>Latest eligible comparative presentation at the information cutoff.</x:v>
      </x:c>
      <x:c r="T768" s="12"/>
      <x:c r="U768" s="12"/>
    </x:row>
    <x:row r="769" ht="24" customHeight="1">
      <x:c r="C769" s="2" t="str">
        <x:v>JPM</x:v>
      </x:c>
      <x:c r="D769" s="2" t="str">
        <x:v>FY2022</x:v>
      </x:c>
      <x:c r="E769" s="2" t="str">
        <x:v>tax</x:v>
      </x:c>
      <x:c r="F769" s="11" t="n">
        <x:v>8490</x:v>
      </x:c>
      <x:c r="G769" s="2" t="str">
        <x:v>USD</x:v>
      </x:c>
      <x:c r="H769" s="2" t="str">
        <x:v>2022-01-01</x:v>
      </x:c>
      <x:c r="I769" s="2" t="str">
        <x:v>2022-12-31</x:v>
      </x:c>
      <x:c r="J769" s="2" t="str">
        <x:v>Income Tax Expense (Benefit)</x:v>
      </x:c>
      <x:c r="K769" s="2" t="str">
        <x:v>us-gaap:IncomeTaxExpenseBenefit</x:v>
      </x:c>
      <x:c r="L769" s="2" t="str">
        <x:v>2025-02-14</x:v>
      </x:c>
      <x:c r="M769" s="2" t="str">
        <x:v>0000019617-25-000270</x:v>
      </x:c>
      <x:c r="N769" s="2" t="str">
        <x:v>https://www.sec.gov/Archives/edgar/data/19617/000001961725000270/jpm-20241231.htm</x:v>
      </x:c>
      <x:c r="O769" s="2" t="str">
        <x:v>data/raw/filings/JPM_0000019617-25-000270_jpm-20241231.htm</x:v>
      </x:c>
      <x:c r="P769" s="2" t="str">
        <x:v>f-8008</x:v>
      </x:c>
      <x:c r="Q769" s="2" t="str"/>
      <x:c r="R769" s="2" t="str">
        <x:v>Latest eligible comparative presentation at the information cutoff.</x:v>
      </x:c>
      <x:c r="T769" s="12"/>
      <x:c r="U769" s="12"/>
    </x:row>
    <x:row r="770" ht="24" customHeight="1">
      <x:c r="C770" s="2" t="str">
        <x:v>JPM</x:v>
      </x:c>
      <x:c r="D770" s="2" t="str">
        <x:v>FY2022</x:v>
      </x:c>
      <x:c r="E770" s="2" t="str">
        <x:v>net_income</x:v>
      </x:c>
      <x:c r="F770" s="11" t="n">
        <x:v>37676</x:v>
      </x:c>
      <x:c r="G770" s="2" t="str">
        <x:v>USD</x:v>
      </x:c>
      <x:c r="H770" s="2" t="str">
        <x:v>2022-01-01</x:v>
      </x:c>
      <x:c r="I770" s="2" t="str">
        <x:v>2022-12-31</x:v>
      </x:c>
      <x:c r="J770" s="2" t="str">
        <x:v>Net Income (Loss) Attributable to Parent</x:v>
      </x:c>
      <x:c r="K770" s="2" t="str">
        <x:v>us-gaap:NetIncomeLoss</x:v>
      </x:c>
      <x:c r="L770" s="2" t="str">
        <x:v>2025-02-14</x:v>
      </x:c>
      <x:c r="M770" s="2" t="str">
        <x:v>0000019617-25-000270</x:v>
      </x:c>
      <x:c r="N770" s="2" t="str">
        <x:v>https://www.sec.gov/Archives/edgar/data/19617/000001961725000270/jpm-20241231.htm</x:v>
      </x:c>
      <x:c r="O770" s="2" t="str">
        <x:v>data/raw/filings/JPM_0000019617-25-000270_jpm-20241231.htm</x:v>
      </x:c>
      <x:c r="P770" s="2" t="str">
        <x:v>f-8017</x:v>
      </x:c>
      <x:c r="Q770" s="2" t="str"/>
      <x:c r="R770" s="2" t="str">
        <x:v>Latest eligible comparative presentation at the information cutoff.</x:v>
      </x:c>
      <x:c r="T770" s="12"/>
      <x:c r="U770" s="12"/>
    </x:row>
    <x:row r="771" ht="24" customHeight="1">
      <x:c r="C771" s="2" t="str">
        <x:v>JPM</x:v>
      </x:c>
      <x:c r="D771" s="2" t="str">
        <x:v>FY2022</x:v>
      </x:c>
      <x:c r="E771" s="2" t="str">
        <x:v>common_income</x:v>
      </x:c>
      <x:c r="F771" s="11" t="n">
        <x:v>35892</x:v>
      </x:c>
      <x:c r="G771" s="2" t="str">
        <x:v>USD</x:v>
      </x:c>
      <x:c r="H771" s="2" t="str">
        <x:v>2022-01-01</x:v>
      </x:c>
      <x:c r="I771" s="2" t="str">
        <x:v>2022-12-31</x:v>
      </x:c>
      <x:c r="J771" s="2" t="str">
        <x:v>Net Income (Loss) Available to Common Stockholders, Basic</x:v>
      </x:c>
      <x:c r="K771" s="2" t="str">
        <x:v>us-gaap:NetIncomeLossAvailableToCommonStockholdersBasic</x:v>
      </x:c>
      <x:c r="L771" s="2" t="str">
        <x:v>2025-02-14</x:v>
      </x:c>
      <x:c r="M771" s="2" t="str">
        <x:v>0000019617-25-000270</x:v>
      </x:c>
      <x:c r="N771" s="2" t="str">
        <x:v>https://www.sec.gov/Archives/edgar/data/19617/000001961725000270/jpm-20241231.htm</x:v>
      </x:c>
      <x:c r="O771" s="2" t="str">
        <x:v>data/raw/filings/JPM_0000019617-25-000270_jpm-20241231.htm</x:v>
      </x:c>
      <x:c r="P771" s="2" t="str">
        <x:v>f-6999</x:v>
      </x:c>
      <x:c r="Q771" s="2" t="str"/>
      <x:c r="R771" s="2" t="str">
        <x:v>Latest eligible comparative presentation at the information cutoff.</x:v>
      </x:c>
      <x:c r="T771" s="12"/>
      <x:c r="U771" s="12"/>
    </x:row>
    <x:row r="772" ht="24" customHeight="1">
      <x:c r="C772" s="2" t="str">
        <x:v>JPM</x:v>
      </x:c>
      <x:c r="D772" s="2" t="str">
        <x:v>FY2022</x:v>
      </x:c>
      <x:c r="E772" s="2" t="str">
        <x:v>preferred_div</x:v>
      </x:c>
      <x:c r="F772" s="11" t="n">
        <x:v>1595</x:v>
      </x:c>
      <x:c r="G772" s="2" t="str">
        <x:v>USD</x:v>
      </x:c>
      <x:c r="H772" s="2" t="str">
        <x:v>2022-01-01</x:v>
      </x:c>
      <x:c r="I772" s="2" t="str">
        <x:v>2022-12-31</x:v>
      </x:c>
      <x:c r="J772" s="2" t="str">
        <x:v>Dividends, Preferred Stock</x:v>
      </x:c>
      <x:c r="K772" s="2" t="str">
        <x:v>us-gaap:DividendsPreferredStock</x:v>
      </x:c>
      <x:c r="L772" s="2" t="str">
        <x:v>2025-02-14</x:v>
      </x:c>
      <x:c r="M772" s="2" t="str">
        <x:v>0000019617-25-000270</x:v>
      </x:c>
      <x:c r="N772" s="2" t="str">
        <x:v>https://www.sec.gov/Archives/edgar/data/19617/000001961725000270/jpm-20241231.htm</x:v>
      </x:c>
      <x:c r="O772" s="2" t="str">
        <x:v>data/raw/filings/JPM_0000019617-25-000270_jpm-20241231.htm</x:v>
      </x:c>
      <x:c r="P772" s="2" t="str">
        <x:v>f-6990</x:v>
      </x:c>
      <x:c r="Q772" s="2" t="str"/>
      <x:c r="R772" s="2" t="str">
        <x:v>Latest eligible comparative presentation at the information cutoff.</x:v>
      </x:c>
      <x:c r="T772" s="12"/>
      <x:c r="U772" s="12"/>
    </x:row>
    <x:row r="773" ht="24" customHeight="1">
      <x:c r="C773" s="2" t="str">
        <x:v>JPM</x:v>
      </x:c>
      <x:c r="D773" s="2" t="str">
        <x:v>FY2022</x:v>
      </x:c>
      <x:c r="E773" s="2" t="str">
        <x:v>eps</x:v>
      </x:c>
      <x:c r="F773" s="11" t="n">
        <x:v>12.09</x:v>
      </x:c>
      <x:c r="G773" s="2" t="str">
        <x:v>USD/shares</x:v>
      </x:c>
      <x:c r="H773" s="2" t="str">
        <x:v>2022-01-01</x:v>
      </x:c>
      <x:c r="I773" s="2" t="str">
        <x:v>2022-12-31</x:v>
      </x:c>
      <x:c r="J773" s="2" t="str">
        <x:v>Earnings Per Share, Diluted</x:v>
      </x:c>
      <x:c r="K773" s="2" t="str">
        <x:v>us-gaap:EarningsPerShareDiluted</x:v>
      </x:c>
      <x:c r="L773" s="2" t="str">
        <x:v>2025-02-14</x:v>
      </x:c>
      <x:c r="M773" s="2" t="str">
        <x:v>0000019617-25-000270</x:v>
      </x:c>
      <x:c r="N773" s="2" t="str">
        <x:v>https://www.sec.gov/Archives/edgar/data/19617/000001961725000270/jpm-20241231.htm</x:v>
      </x:c>
      <x:c r="O773" s="2" t="str">
        <x:v>data/raw/filings/JPM_0000019617-25-000270_jpm-20241231.htm</x:v>
      </x:c>
      <x:c r="P773" s="2" t="str">
        <x:v>f-7020</x:v>
      </x:c>
      <x:c r="Q773" s="2" t="str"/>
      <x:c r="R773" s="2" t="str">
        <x:v>Latest eligible comparative presentation at the information cutoff.</x:v>
      </x:c>
      <x:c r="T773" s="12"/>
      <x:c r="U773" s="12"/>
    </x:row>
    <x:row r="774" ht="24" customHeight="1">
      <x:c r="C774" s="2" t="str">
        <x:v>JPM</x:v>
      </x:c>
      <x:c r="D774" s="2" t="str">
        <x:v>FY2022</x:v>
      </x:c>
      <x:c r="E774" s="2" t="str">
        <x:v>shares_diluted</x:v>
      </x:c>
      <x:c r="F774" s="11" t="n">
        <x:v>2970</x:v>
      </x:c>
      <x:c r="G774" s="2" t="str">
        <x:v>shares</x:v>
      </x:c>
      <x:c r="H774" s="2" t="str">
        <x:v>2022-01-01</x:v>
      </x:c>
      <x:c r="I774" s="2" t="str">
        <x:v>2022-12-31</x:v>
      </x:c>
      <x:c r="J774" s="2" t="str">
        <x:v>Weighted Average Number of Shares Outstanding, Diluted</x:v>
      </x:c>
      <x:c r="K774" s="2" t="str">
        <x:v>us-gaap:WeightedAverageNumberOfDilutedSharesOutstanding</x:v>
      </x:c>
      <x:c r="L774" s="2" t="str">
        <x:v>2025-02-14</x:v>
      </x:c>
      <x:c r="M774" s="2" t="str">
        <x:v>0000019617-25-000270</x:v>
      </x:c>
      <x:c r="N774" s="2" t="str">
        <x:v>https://www.sec.gov/Archives/edgar/data/19617/000001961725000270/jpm-20241231.htm</x:v>
      </x:c>
      <x:c r="O774" s="2" t="str">
        <x:v>data/raw/filings/JPM_0000019617-25-000270_jpm-20241231.htm</x:v>
      </x:c>
      <x:c r="P774" s="2" t="str">
        <x:v>f-7017</x:v>
      </x:c>
      <x:c r="Q774" s="2" t="str"/>
      <x:c r="R774" s="2" t="str">
        <x:v>Latest eligible comparative presentation at the information cutoff.</x:v>
      </x:c>
      <x:c r="T774" s="12"/>
      <x:c r="U774" s="12"/>
    </x:row>
    <x:row r="775" ht="24" customHeight="1">
      <x:c r="C775" s="2" t="str">
        <x:v>JPM</x:v>
      </x:c>
      <x:c r="D775" s="2" t="str">
        <x:v>FY2022</x:v>
      </x:c>
      <x:c r="E775" s="2" t="str">
        <x:v>dps</x:v>
      </x:c>
      <x:c r="F775" s="11" t="n">
        <x:v>4</x:v>
      </x:c>
      <x:c r="G775" s="2" t="str">
        <x:v>USD/shares</x:v>
      </x:c>
      <x:c r="H775" s="2" t="str">
        <x:v>2022-01-01</x:v>
      </x:c>
      <x:c r="I775" s="2" t="str">
        <x:v>2022-12-31</x:v>
      </x:c>
      <x:c r="J775" s="2" t="str">
        <x:v>Common Stock, Dividends, Per Share, Declared</x:v>
      </x:c>
      <x:c r="K775" s="2" t="str">
        <x:v>us-gaap:CommonStockDividendsPerShareDeclared</x:v>
      </x:c>
      <x:c r="L775" s="2" t="str">
        <x:v>2025-02-14</x:v>
      </x:c>
      <x:c r="M775" s="2" t="str">
        <x:v>0000019617-25-000270</x:v>
      </x:c>
      <x:c r="N775" s="2" t="str">
        <x:v>https://www.sec.gov/Archives/edgar/data/19617/000001961725000270/jpm-20241231.htm</x:v>
      </x:c>
      <x:c r="O775" s="2" t="str">
        <x:v>data/raw/filings/JPM_0000019617-25-000270_jpm-20241231.htm</x:v>
      </x:c>
      <x:c r="P775" s="2" t="str">
        <x:v>f-403</x:v>
      </x:c>
      <x:c r="Q775" s="2" t="str"/>
      <x:c r="R775" s="2" t="str">
        <x:v>Latest eligible comparative presentation at the information cutoff.</x:v>
      </x:c>
      <x:c r="T775" s="12"/>
      <x:c r="U775" s="12"/>
    </x:row>
    <x:row r="776" ht="24" customHeight="1">
      <x:c r="C776" s="2" t="str">
        <x:v>JPM</x:v>
      </x:c>
      <x:c r="D776" s="2" t="str">
        <x:v>FY2022</x:v>
      </x:c>
      <x:c r="E776" s="2" t="str">
        <x:v>dividends</x:v>
      </x:c>
      <x:c r="F776" s="11" t="n">
        <x:v>13562</x:v>
      </x:c>
      <x:c r="G776" s="2" t="str">
        <x:v>USD</x:v>
      </x:c>
      <x:c r="H776" s="2" t="str">
        <x:v>2022-01-01</x:v>
      </x:c>
      <x:c r="I776" s="2" t="str">
        <x:v>2022-12-31</x:v>
      </x:c>
      <x:c r="J776" s="2" t="str">
        <x:v>Payments of Dividends</x:v>
      </x:c>
      <x:c r="K776" s="2" t="str">
        <x:v>us-gaap:PaymentsOfDividends</x:v>
      </x:c>
      <x:c r="L776" s="2" t="str">
        <x:v>2025-02-14</x:v>
      </x:c>
      <x:c r="M776" s="2" t="str">
        <x:v>0000019617-25-000270</x:v>
      </x:c>
      <x:c r="N776" s="2" t="str">
        <x:v>https://www.sec.gov/Archives/edgar/data/19617/000001961725000270/jpm-20241231.htm</x:v>
      </x:c>
      <x:c r="O776" s="2" t="str">
        <x:v>data/raw/filings/JPM_0000019617-25-000270_jpm-20241231.htm</x:v>
      </x:c>
      <x:c r="P776" s="2" t="str">
        <x:v>f-547</x:v>
      </x:c>
      <x:c r="Q776" s="2" t="str"/>
      <x:c r="R776" s="2" t="str">
        <x:v>Latest eligible comparative presentation at the information cutoff.</x:v>
      </x:c>
      <x:c r="T776" s="12"/>
      <x:c r="U776" s="12"/>
    </x:row>
    <x:row r="777" ht="24" customHeight="1">
      <x:c r="C777" s="2" t="str">
        <x:v>JPM</x:v>
      </x:c>
      <x:c r="D777" s="2" t="str">
        <x:v>FY2022</x:v>
      </x:c>
      <x:c r="E777" s="2" t="str">
        <x:v>buybacks</x:v>
      </x:c>
      <x:c r="F777" s="11" t="n">
        <x:v>3162</x:v>
      </x:c>
      <x:c r="G777" s="2" t="str">
        <x:v>USD</x:v>
      </x:c>
      <x:c r="H777" s="2" t="str">
        <x:v>2022-01-01</x:v>
      </x:c>
      <x:c r="I777" s="2" t="str">
        <x:v>2022-12-31</x:v>
      </x:c>
      <x:c r="J777" s="2" t="str">
        <x:v>Payments for Repurchase of Common Stock</x:v>
      </x:c>
      <x:c r="K777" s="2" t="str">
        <x:v>us-gaap:PaymentsForRepurchaseOfCommonStock</x:v>
      </x:c>
      <x:c r="L777" s="2" t="str">
        <x:v>2025-02-14</x:v>
      </x:c>
      <x:c r="M777" s="2" t="str">
        <x:v>0000019617-25-000270</x:v>
      </x:c>
      <x:c r="N777" s="2" t="str">
        <x:v>https://www.sec.gov/Archives/edgar/data/19617/000001961725000270/jpm-20241231.htm</x:v>
      </x:c>
      <x:c r="O777" s="2" t="str">
        <x:v>data/raw/filings/JPM_0000019617-25-000270_jpm-20241231.htm</x:v>
      </x:c>
      <x:c r="P777" s="2" t="str">
        <x:v>f-544</x:v>
      </x:c>
      <x:c r="Q777" s="2" t="str"/>
      <x:c r="R777" s="2" t="str">
        <x:v>Latest eligible comparative presentation at the information cutoff.</x:v>
      </x:c>
      <x:c r="T777" s="12"/>
      <x:c r="U777" s="12"/>
    </x:row>
    <x:row r="778" ht="24" customHeight="1">
      <x:c r="C778" s="2" t="str">
        <x:v>JPM</x:v>
      </x:c>
      <x:c r="D778" s="2" t="str">
        <x:v>FY2022</x:v>
      </x:c>
      <x:c r="E778" s="2" t="str">
        <x:v>chargeoffs</x:v>
      </x:c>
      <x:c r="F778" s="11" t="str">
        <x:v>n.a.</x:v>
      </x:c>
      <x:c r="G778" s="2" t="str">
        <x:v>USDm</x:v>
      </x:c>
      <x:c r="H778" s="2" t="str">
        <x:v>2022-01-01</x:v>
      </x:c>
      <x:c r="I778" s="2" t="str">
        <x:v>2022-12-31</x:v>
      </x:c>
      <x:c r="J778" s="2" t="str">
        <x:v>Gross loan charge-offs</x:v>
      </x:c>
      <x:c r="K778" s="2" t="str"/>
      <x:c r="L778" s="2" t="str"/>
      <x:c r="M778" s="2" t="str"/>
      <x:c r="N778" s="2" t="str"/>
      <x:c r="O778" s="2" t="str"/>
      <x:c r="P778" s="2" t="str"/>
      <x:c r="Q778" s="2" t="str"/>
      <x:c r="R778" s="2" t="str">
        <x:v>Not reported / unavailable</x:v>
      </x:c>
      <x:c r="T778" s="12"/>
      <x:c r="U778" s="12"/>
    </x:row>
    <x:row r="779" ht="24" customHeight="1">
      <x:c r="C779" s="2" t="str">
        <x:v>JPM</x:v>
      </x:c>
      <x:c r="D779" s="2" t="str">
        <x:v>FY2022</x:v>
      </x:c>
      <x:c r="E779" s="2" t="str">
        <x:v>recoveries</x:v>
      </x:c>
      <x:c r="F779" s="11" t="str">
        <x:v>n.a.</x:v>
      </x:c>
      <x:c r="G779" s="2" t="str">
        <x:v>USDm</x:v>
      </x:c>
      <x:c r="H779" s="2" t="str">
        <x:v>2022-01-01</x:v>
      </x:c>
      <x:c r="I779" s="2" t="str">
        <x:v>2022-12-31</x:v>
      </x:c>
      <x:c r="J779" s="2" t="str">
        <x:v>Loan recoveries</x:v>
      </x:c>
      <x:c r="K779" s="2" t="str"/>
      <x:c r="L779" s="2" t="str"/>
      <x:c r="M779" s="2" t="str"/>
      <x:c r="N779" s="2" t="str"/>
      <x:c r="O779" s="2" t="str"/>
      <x:c r="P779" s="2" t="str"/>
      <x:c r="Q779" s="2" t="str"/>
      <x:c r="R779" s="2" t="str">
        <x:v>Not reported / unavailable</x:v>
      </x:c>
      <x:c r="T779" s="12"/>
      <x:c r="U779" s="12"/>
    </x:row>
    <x:row r="780" ht="24" customHeight="1">
      <x:c r="C780" s="2" t="str">
        <x:v>JPM</x:v>
      </x:c>
      <x:c r="D780" s="2" t="str">
        <x:v>FY2022</x:v>
      </x:c>
      <x:c r="E780" s="2" t="str">
        <x:v>rwa</x:v>
      </x:c>
      <x:c r="F780" s="11" t="str">
        <x:v>n.a.</x:v>
      </x:c>
      <x:c r="G780" s="2" t="str">
        <x:v>USDm</x:v>
      </x:c>
      <x:c r="H780" s="2" t="str">
        <x:v>2022-01-01</x:v>
      </x:c>
      <x:c r="I780" s="2" t="str">
        <x:v>2022-12-31</x:v>
      </x:c>
      <x:c r="J780" s="2" t="str">
        <x:v>Risk-weighted assets</x:v>
      </x:c>
      <x:c r="K780" s="2" t="str"/>
      <x:c r="L780" s="2" t="str"/>
      <x:c r="M780" s="2" t="str"/>
      <x:c r="N780" s="2" t="str"/>
      <x:c r="O780" s="2" t="str"/>
      <x:c r="P780" s="2" t="str"/>
      <x:c r="Q780" s="2" t="str"/>
      <x:c r="R780" s="2" t="str">
        <x:v>Not reported / unavailable</x:v>
      </x:c>
      <x:c r="T780" s="12"/>
      <x:c r="U780" s="12"/>
    </x:row>
    <x:row r="781" ht="24" customHeight="1">
      <x:c r="C781" s="2" t="str">
        <x:v>JPM</x:v>
      </x:c>
      <x:c r="D781" s="2" t="str">
        <x:v>FY2022</x:v>
      </x:c>
      <x:c r="E781" s="2" t="str">
        <x:v>cet1_reported</x:v>
      </x:c>
      <x:c r="F781" s="11" t="str">
        <x:v>n.a.</x:v>
      </x:c>
      <x:c r="G781" s="2" t="str">
        <x:v>%</x:v>
      </x:c>
      <x:c r="H781" s="2" t="str">
        <x:v>2022-01-01</x:v>
      </x:c>
      <x:c r="I781" s="2" t="str">
        <x:v>2022-12-31</x:v>
      </x:c>
      <x:c r="J781" s="2" t="str">
        <x:v>Actual standardized CET1 ratio</x:v>
      </x:c>
      <x:c r="K781" s="2" t="str"/>
      <x:c r="L781" s="2" t="str"/>
      <x:c r="M781" s="2" t="str"/>
      <x:c r="N781" s="2" t="str"/>
      <x:c r="O781" s="2" t="str"/>
      <x:c r="P781" s="2" t="str"/>
      <x:c r="Q781" s="2" t="str"/>
      <x:c r="R781" s="2" t="str">
        <x:v>Not reported / unavailable</x:v>
      </x:c>
      <x:c r="T781" s="12"/>
      <x:c r="U781" s="12"/>
    </x:row>
    <x:row r="782" ht="24" customHeight="1">
      <x:c r="C782" s="2" t="str">
        <x:v>JPM</x:v>
      </x:c>
      <x:c r="D782" s="2" t="str">
        <x:v>FY2022</x:v>
      </x:c>
      <x:c r="E782" s="2" t="str">
        <x:v>nim_reported</x:v>
      </x:c>
      <x:c r="F782" s="11" t="str">
        <x:v>n.a.</x:v>
      </x:c>
      <x:c r="G782" s="2" t="str">
        <x:v>%</x:v>
      </x:c>
      <x:c r="H782" s="2" t="str">
        <x:v>2022-01-01</x:v>
      </x:c>
      <x:c r="I782" s="2" t="str">
        <x:v>2022-12-31</x:v>
      </x:c>
      <x:c r="J782" s="2" t="str">
        <x:v>Issuer reported net interest margin</x:v>
      </x:c>
      <x:c r="K782" s="2" t="str"/>
      <x:c r="L782" s="2" t="str"/>
      <x:c r="M782" s="2" t="str"/>
      <x:c r="N782" s="2" t="str"/>
      <x:c r="O782" s="2" t="str"/>
      <x:c r="P782" s="2" t="str"/>
      <x:c r="Q782" s="2" t="str"/>
      <x:c r="R782" s="2" t="str">
        <x:v>Not reported / unavailable</x:v>
      </x:c>
      <x:c r="T782" s="12"/>
      <x:c r="U782" s="12"/>
    </x:row>
    <x:row r="783" ht="24" customHeight="1">
      <x:c r="C783" s="2" t="str">
        <x:v>JPM</x:v>
      </x:c>
      <x:c r="D783" s="2" t="str">
        <x:v>FY2022</x:v>
      </x:c>
      <x:c r="E783" s="2" t="str">
        <x:v>bvps_reported</x:v>
      </x:c>
      <x:c r="F783" s="11" t="n">
        <x:v>90.29</x:v>
      </x:c>
      <x:c r="G783" s="2" t="str">
        <x:v>USD/shares</x:v>
      </x:c>
      <x:c r="H783" s="2" t="str">
        <x:v>2022-01-01</x:v>
      </x:c>
      <x:c r="I783" s="2" t="str">
        <x:v>2022-12-31</x:v>
      </x:c>
      <x:c r="J783" s="2" t="str">
        <x:v>Reported common book value per share</x:v>
      </x:c>
      <x:c r="K783" s="2" t="str">
        <x:v>Manual verified issuer table row</x:v>
      </x:c>
      <x:c r="L783" s="2" t="str">
        <x:v>2023-02-21</x:v>
      </x:c>
      <x:c r="M783" s="2" t="str">
        <x:v>0000019617-23-000231</x:v>
      </x:c>
      <x:c r="N783" s="2" t="str">
        <x:v>https://www.sec.gov/Archives/edgar/data/19617/000001961723000231/jpm-20221231.htm</x:v>
      </x:c>
      <x:c r="O783" s="2" t="str">
        <x:v>data/raw/filings/JPM_0000019617-23-000231_jpm-20221231.htm</x:v>
      </x:c>
      <x:c r="P783" s="2" t="str"/>
      <x:c r="Q783" s="2" t="str"/>
      <x:c r="R783" s="2" t="str">
        <x:v>Verified original issuer table row; same-date end balance, excluding average and regulatory minimum tables.</x:v>
      </x:c>
      <x:c r="T783" s="12"/>
      <x:c r="U783" s="12"/>
    </x:row>
    <x:row r="784" ht="24" customHeight="1">
      <x:c r="C784" s="2" t="str">
        <x:v>JPM</x:v>
      </x:c>
      <x:c r="D784" s="2" t="str">
        <x:v>FY2022</x:v>
      </x:c>
      <x:c r="E784" s="2" t="str">
        <x:v>tbvps_reported</x:v>
      </x:c>
      <x:c r="F784" s="11" t="n">
        <x:v>73.12</x:v>
      </x:c>
      <x:c r="G784" s="2" t="str">
        <x:v>USD/shares</x:v>
      </x:c>
      <x:c r="H784" s="2" t="str">
        <x:v>2022-01-01</x:v>
      </x:c>
      <x:c r="I784" s="2" t="str">
        <x:v>2022-12-31</x:v>
      </x:c>
      <x:c r="J784" s="2" t="str">
        <x:v>Reported tangible book value per share</x:v>
      </x:c>
      <x:c r="K784" s="2" t="str">
        <x:v>Manual verified issuer table row</x:v>
      </x:c>
      <x:c r="L784" s="2" t="str">
        <x:v>2023-02-21</x:v>
      </x:c>
      <x:c r="M784" s="2" t="str">
        <x:v>0000019617-23-000231</x:v>
      </x:c>
      <x:c r="N784" s="2" t="str">
        <x:v>https://www.sec.gov/Archives/edgar/data/19617/000001961723000231/jpm-20221231.htm</x:v>
      </x:c>
      <x:c r="O784" s="2" t="str">
        <x:v>data/raw/filings/JPM_0000019617-23-000231_jpm-20221231.htm</x:v>
      </x:c>
      <x:c r="P784" s="2" t="str"/>
      <x:c r="Q784" s="2" t="str"/>
      <x:c r="R784" s="2" t="str">
        <x:v>Verified original issuer table row; same-date end balance, excluding average and regulatory minimum tables.</x:v>
      </x:c>
      <x:c r="T784" s="12"/>
      <x:c r="U784" s="12"/>
    </x:row>
    <x:row r="785" ht="24" customHeight="1">
      <x:c r="C785" s="2" t="str">
        <x:v>JPM</x:v>
      </x:c>
      <x:c r="D785" s="2" t="str">
        <x:v>FY2022</x:v>
      </x:c>
      <x:c r="E785" s="2" t="str">
        <x:v>tce_reported</x:v>
      </x:c>
      <x:c r="F785" s="11" t="str">
        <x:v>n.a.</x:v>
      </x:c>
      <x:c r="G785" s="2" t="str">
        <x:v>USDm</x:v>
      </x:c>
      <x:c r="H785" s="2" t="str">
        <x:v>2022-01-01</x:v>
      </x:c>
      <x:c r="I785" s="2" t="str">
        <x:v>2022-12-31</x:v>
      </x:c>
      <x:c r="J785" s="2" t="str">
        <x:v>Reported tangible common equity</x:v>
      </x:c>
      <x:c r="K785" s="2" t="str"/>
      <x:c r="L785" s="2" t="str"/>
      <x:c r="M785" s="2" t="str"/>
      <x:c r="N785" s="2" t="str"/>
      <x:c r="O785" s="2" t="str"/>
      <x:c r="P785" s="2" t="str"/>
      <x:c r="Q785" s="2" t="str"/>
      <x:c r="R785" s="2" t="str">
        <x:v>Not reported / unavailable</x:v>
      </x:c>
      <x:c r="T785" s="12"/>
      <x:c r="U785" s="12"/>
    </x:row>
    <x:row r="786" ht="24" customHeight="1">
      <x:c r="C786" s="2" t="str">
        <x:v>JPM</x:v>
      </x:c>
      <x:c r="D786" s="2" t="str">
        <x:v>FY2023</x:v>
      </x:c>
      <x:c r="E786" s="2" t="str">
        <x:v>assets</x:v>
      </x:c>
      <x:c r="F786" s="11" t="n">
        <x:v>3875393</x:v>
      </x:c>
      <x:c r="G786" s="2" t="str">
        <x:v>USD</x:v>
      </x:c>
      <x:c r="H786" s="2" t="str">
        <x:v>2023-01-01</x:v>
      </x:c>
      <x:c r="I786" s="2" t="str">
        <x:v>2023-12-31</x:v>
      </x:c>
      <x:c r="J786" s="2" t="str">
        <x:v>Assets</x:v>
      </x:c>
      <x:c r="K786" s="2" t="str">
        <x:v>us-gaap:Assets</x:v>
      </x:c>
      <x:c r="L786" s="2" t="str">
        <x:v>2026-02-13</x:v>
      </x:c>
      <x:c r="M786" s="2" t="str">
        <x:v>0001628280-26-008131</x:v>
      </x:c>
      <x:c r="N786" s="2" t="str">
        <x:v>https://www.sec.gov/Archives/edgar/data/19617/000162828026008131/jpm-20251231.htm</x:v>
      </x:c>
      <x:c r="O786" s="2" t="str">
        <x:v>data/raw/filings/JPM_0001628280-26-008131_jpm-20251231.htm</x:v>
      </x:c>
      <x:c r="P786" s="2" t="str">
        <x:v>f-8189</x:v>
      </x:c>
      <x:c r="Q786" s="2" t="str"/>
      <x:c r="R786" s="2" t="str">
        <x:v>Latest eligible comparative presentation at the information cutoff.</x:v>
      </x:c>
      <x:c r="T786" s="12"/>
      <x:c r="U786" s="12"/>
    </x:row>
    <x:row r="787" ht="24" customHeight="1">
      <x:c r="C787" s="2" t="str">
        <x:v>JPM</x:v>
      </x:c>
      <x:c r="D787" s="2" t="str">
        <x:v>FY2023</x:v>
      </x:c>
      <x:c r="E787" s="2" t="str">
        <x:v>liabilities</x:v>
      </x:c>
      <x:c r="F787" s="11" t="n">
        <x:v>3547515</x:v>
      </x:c>
      <x:c r="G787" s="2" t="str">
        <x:v>USD</x:v>
      </x:c>
      <x:c r="H787" s="2" t="str">
        <x:v>2023-01-01</x:v>
      </x:c>
      <x:c r="I787" s="2" t="str">
        <x:v>2023-12-31</x:v>
      </x:c>
      <x:c r="J787" s="2" t="str">
        <x:v>Liabilities</x:v>
      </x:c>
      <x:c r="K787" s="2" t="str">
        <x:v>us-gaap:Liabilities</x:v>
      </x:c>
      <x:c r="L787" s="2" t="str">
        <x:v>2025-02-14</x:v>
      </x:c>
      <x:c r="M787" s="2" t="str">
        <x:v>0000019617-25-000270</x:v>
      </x:c>
      <x:c r="N787" s="2" t="str">
        <x:v>https://www.sec.gov/Archives/edgar/data/19617/000001961725000270/jpm-20241231.htm</x:v>
      </x:c>
      <x:c r="O787" s="2" t="str">
        <x:v>data/raw/filings/JPM_0000019617-25-000270_jpm-20241231.htm</x:v>
      </x:c>
      <x:c r="P787" s="2" t="str">
        <x:v>f-313</x:v>
      </x:c>
      <x:c r="Q787" s="2" t="str"/>
      <x:c r="R787" s="2" t="str">
        <x:v>Latest eligible comparative presentation at the information cutoff.</x:v>
      </x:c>
      <x:c r="T787" s="12"/>
      <x:c r="U787" s="12"/>
    </x:row>
    <x:row r="788" ht="24" customHeight="1">
      <x:c r="C788" s="2" t="str">
        <x:v>JPM</x:v>
      </x:c>
      <x:c r="D788" s="2" t="str">
        <x:v>FY2023</x:v>
      </x:c>
      <x:c r="E788" s="2" t="str">
        <x:v>equity</x:v>
      </x:c>
      <x:c r="F788" s="11" t="n">
        <x:v>327878</x:v>
      </x:c>
      <x:c r="G788" s="2" t="str">
        <x:v>USD</x:v>
      </x:c>
      <x:c r="H788" s="2" t="str">
        <x:v>2023-01-01</x:v>
      </x:c>
      <x:c r="I788" s="2" t="str">
        <x:v>2023-12-31</x:v>
      </x:c>
      <x:c r="J788" s="2" t="str">
        <x:v>Stockholders' Equity Attributable to Parent</x:v>
      </x:c>
      <x:c r="K788" s="2" t="str">
        <x:v>us-gaap:StockholdersEquity</x:v>
      </x:c>
      <x:c r="L788" s="2" t="str">
        <x:v>2026-02-13</x:v>
      </x:c>
      <x:c r="M788" s="2" t="str">
        <x:v>0001628280-26-008131</x:v>
      </x:c>
      <x:c r="N788" s="2" t="str">
        <x:v>https://www.sec.gov/Archives/edgar/data/19617/000162828026008131/jpm-20251231.htm</x:v>
      </x:c>
      <x:c r="O788" s="2" t="str">
        <x:v>data/raw/filings/JPM_0001628280-26-008131_jpm-20251231.htm</x:v>
      </x:c>
      <x:c r="P788" s="2" t="str">
        <x:v>f-464</x:v>
      </x:c>
      <x:c r="Q788" s="2" t="str"/>
      <x:c r="R788" s="2" t="str">
        <x:v>Latest eligible comparative presentation at the information cutoff.</x:v>
      </x:c>
      <x:c r="T788" s="12"/>
      <x:c r="U788" s="12"/>
    </x:row>
    <x:row r="789" ht="24" customHeight="1">
      <x:c r="C789" s="2" t="str">
        <x:v>JPM</x:v>
      </x:c>
      <x:c r="D789" s="2" t="str">
        <x:v>FY2023</x:v>
      </x:c>
      <x:c r="E789" s="2" t="str">
        <x:v>preferred</x:v>
      </x:c>
      <x:c r="F789" s="11" t="n">
        <x:v>27404</x:v>
      </x:c>
      <x:c r="G789" s="2" t="str">
        <x:v>USD</x:v>
      </x:c>
      <x:c r="H789" s="2" t="str">
        <x:v>2023-01-01</x:v>
      </x:c>
      <x:c r="I789" s="2" t="str">
        <x:v>2023-12-31</x:v>
      </x:c>
      <x:c r="J789" s="2" t="str">
        <x:v>Preferred Stock, Including Additional Paid in Capital, Net of Discount</x:v>
      </x:c>
      <x:c r="K789" s="2" t="str">
        <x:v>us-gaap:PreferredStockIncludingAdditionalPaidInCapitalNetOfDiscount</x:v>
      </x:c>
      <x:c r="L789" s="2" t="str">
        <x:v>2025-02-14</x:v>
      </x:c>
      <x:c r="M789" s="2" t="str">
        <x:v>0000019617-25-000270</x:v>
      </x:c>
      <x:c r="N789" s="2" t="str">
        <x:v>https://www.sec.gov/Archives/edgar/data/19617/000001961725000270/jpm-20241231.htm</x:v>
      </x:c>
      <x:c r="O789" s="2" t="str">
        <x:v>data/raw/filings/JPM_0000019617-25-000270_jpm-20241231.htm</x:v>
      </x:c>
      <x:c r="P789" s="2" t="str">
        <x:v>f-6920</x:v>
      </x:c>
      <x:c r="Q789" s="2" t="str"/>
      <x:c r="R789" s="2" t="str">
        <x:v>Latest eligible comparative presentation at the information cutoff.</x:v>
      </x:c>
      <x:c r="T789" s="12"/>
      <x:c r="U789" s="12"/>
    </x:row>
    <x:row r="790" ht="24" customHeight="1">
      <x:c r="C790" s="2" t="str">
        <x:v>JPM</x:v>
      </x:c>
      <x:c r="D790" s="2" t="str">
        <x:v>FY2023</x:v>
      </x:c>
      <x:c r="E790" s="2" t="str">
        <x:v>common_equity_reported</x:v>
      </x:c>
      <x:c r="F790" s="11" t="str">
        <x:v>n.a.</x:v>
      </x:c>
      <x:c r="G790" s="2" t="str">
        <x:v>USDm</x:v>
      </x:c>
      <x:c r="H790" s="2" t="str">
        <x:v>2023-01-01</x:v>
      </x:c>
      <x:c r="I790" s="2" t="str">
        <x:v>2023-12-31</x:v>
      </x:c>
      <x:c r="J790" s="2" t="str">
        <x:v>Reported common shareholders equity</x:v>
      </x:c>
      <x:c r="K790" s="2" t="str"/>
      <x:c r="L790" s="2" t="str"/>
      <x:c r="M790" s="2" t="str"/>
      <x:c r="N790" s="2" t="str"/>
      <x:c r="O790" s="2" t="str"/>
      <x:c r="P790" s="2" t="str"/>
      <x:c r="Q790" s="2" t="str"/>
      <x:c r="R790" s="2" t="str">
        <x:v>Not reported / unavailable</x:v>
      </x:c>
      <x:c r="T790" s="12"/>
      <x:c r="U790" s="12"/>
    </x:row>
    <x:row r="791" ht="24" customHeight="1">
      <x:c r="C791" s="2" t="str">
        <x:v>JPM</x:v>
      </x:c>
      <x:c r="D791" s="2" t="str">
        <x:v>FY2023</x:v>
      </x:c>
      <x:c r="E791" s="2" t="str">
        <x:v>goodwill</x:v>
      </x:c>
      <x:c r="F791" s="11" t="n">
        <x:v>52634</x:v>
      </x:c>
      <x:c r="G791" s="2" t="str">
        <x:v>USD</x:v>
      </x:c>
      <x:c r="H791" s="2" t="str">
        <x:v>2023-01-01</x:v>
      </x:c>
      <x:c r="I791" s="2" t="str">
        <x:v>2023-12-31</x:v>
      </x:c>
      <x:c r="J791" s="2" t="str">
        <x:v>Goodwill</x:v>
      </x:c>
      <x:c r="K791" s="2" t="str">
        <x:v>us-gaap:Goodwill</x:v>
      </x:c>
      <x:c r="L791" s="2" t="str">
        <x:v>2026-02-13</x:v>
      </x:c>
      <x:c r="M791" s="2" t="str">
        <x:v>0001628280-26-008131</x:v>
      </x:c>
      <x:c r="N791" s="2" t="str">
        <x:v>https://www.sec.gov/Archives/edgar/data/19617/000162828026008131/jpm-20251231.htm</x:v>
      </x:c>
      <x:c r="O791" s="2" t="str">
        <x:v>data/raw/filings/JPM_0001628280-26-008131_jpm-20251231.htm</x:v>
      </x:c>
      <x:c r="P791" s="2" t="str">
        <x:v>f-6372</x:v>
      </x:c>
      <x:c r="Q791" s="2" t="str"/>
      <x:c r="R791" s="2" t="str">
        <x:v>Latest eligible comparative presentation at the information cutoff.</x:v>
      </x:c>
      <x:c r="T791" s="12"/>
      <x:c r="U791" s="12"/>
    </x:row>
    <x:row r="792" ht="24" customHeight="1">
      <x:c r="C792" s="2" t="str">
        <x:v>JPM</x:v>
      </x:c>
      <x:c r="D792" s="2" t="str">
        <x:v>FY2023</x:v>
      </x:c>
      <x:c r="E792" s="2" t="str">
        <x:v>intangibles</x:v>
      </x:c>
      <x:c r="F792" s="11" t="n">
        <x:v>2000</x:v>
      </x:c>
      <x:c r="G792" s="2" t="str">
        <x:v>USD</x:v>
      </x:c>
      <x:c r="H792" s="2" t="str">
        <x:v>2023-01-01</x:v>
      </x:c>
      <x:c r="I792" s="2" t="str">
        <x:v>2023-12-31</x:v>
      </x:c>
      <x:c r="J792" s="2" t="str">
        <x:v>Finite-Lived Intangible Assets, Net</x:v>
      </x:c>
      <x:c r="K792" s="2" t="str">
        <x:v>us-gaap:FiniteLivedIntangibleAssetsNet</x:v>
      </x:c>
      <x:c r="L792" s="2" t="str">
        <x:v>2025-02-14</x:v>
      </x:c>
      <x:c r="M792" s="2" t="str">
        <x:v>0000019617-25-000270</x:v>
      </x:c>
      <x:c r="N792" s="2" t="str">
        <x:v>https://www.sec.gov/Archives/edgar/data/19617/000001961725000270/jpm-20241231.htm</x:v>
      </x:c>
      <x:c r="O792" s="2" t="str">
        <x:v>data/raw/filings/JPM_0000019617-25-000270_jpm-20241231.htm</x:v>
      </x:c>
      <x:c r="P792" s="2" t="str">
        <x:v>f-6394</x:v>
      </x:c>
      <x:c r="Q792" s="2" t="str"/>
      <x:c r="R792" s="2" t="str">
        <x:v>Latest eligible comparative presentation at the information cutoff.</x:v>
      </x:c>
      <x:c r="T792" s="12"/>
      <x:c r="U792" s="12"/>
    </x:row>
    <x:row r="793" ht="24" customHeight="1">
      <x:c r="C793" s="2" t="str">
        <x:v>JPM</x:v>
      </x:c>
      <x:c r="D793" s="2" t="str">
        <x:v>FY2023</x:v>
      </x:c>
      <x:c r="E793" s="2" t="str">
        <x:v>intangibles_total</x:v>
      </x:c>
      <x:c r="F793" s="11" t="str">
        <x:v>n.a.</x:v>
      </x:c>
      <x:c r="G793" s="2" t="str">
        <x:v>USDm</x:v>
      </x:c>
      <x:c r="H793" s="2" t="str">
        <x:v>2023-01-01</x:v>
      </x:c>
      <x:c r="I793" s="2" t="str">
        <x:v>2023-12-31</x:v>
      </x:c>
      <x:c r="J793" s="2" t="str">
        <x:v>Reported goodwill and intangible assets combined</x:v>
      </x:c>
      <x:c r="K793" s="2" t="str"/>
      <x:c r="L793" s="2" t="str"/>
      <x:c r="M793" s="2" t="str"/>
      <x:c r="N793" s="2" t="str"/>
      <x:c r="O793" s="2" t="str"/>
      <x:c r="P793" s="2" t="str"/>
      <x:c r="Q793" s="2" t="str"/>
      <x:c r="R793" s="2" t="str">
        <x:v>Not reported / unavailable</x:v>
      </x:c>
      <x:c r="T793" s="12"/>
      <x:c r="U793" s="12"/>
    </x:row>
    <x:row r="794" ht="24" customHeight="1">
      <x:c r="C794" s="2" t="str">
        <x:v>JPM</x:v>
      </x:c>
      <x:c r="D794" s="2" t="str">
        <x:v>FY2023</x:v>
      </x:c>
      <x:c r="E794" s="2" t="str">
        <x:v>shares_end</x:v>
      </x:c>
      <x:c r="F794" s="11" t="n">
        <x:v>2876.6</x:v>
      </x:c>
      <x:c r="G794" s="2" t="str">
        <x:v>shares</x:v>
      </x:c>
      <x:c r="H794" s="2" t="str">
        <x:v>2023-01-01</x:v>
      </x:c>
      <x:c r="I794" s="2" t="str">
        <x:v>2023-12-31</x:v>
      </x:c>
      <x:c r="J794" s="2" t="str">
        <x:v>Common Stock, Shares, Outstanding</x:v>
      </x:c>
      <x:c r="K794" s="2" t="str">
        <x:v>us-gaap:CommonStockSharesOutstanding</x:v>
      </x:c>
      <x:c r="L794" s="2" t="str">
        <x:v>2026-02-13</x:v>
      </x:c>
      <x:c r="M794" s="2" t="str">
        <x:v>0001628280-26-008131</x:v>
      </x:c>
      <x:c r="N794" s="2" t="str">
        <x:v>https://www.sec.gov/Archives/edgar/data/19617/000162828026008131/jpm-20251231.htm</x:v>
      </x:c>
      <x:c r="O794" s="2" t="str">
        <x:v>data/raw/filings/JPM_0001628280-26-008131_jpm-20251231.htm</x:v>
      </x:c>
      <x:c r="P794" s="2" t="str">
        <x:v>f-7042</x:v>
      </x:c>
      <x:c r="Q794" s="2" t="str"/>
      <x:c r="R794" s="2" t="str">
        <x:v>Latest eligible comparative presentation at the information cutoff.</x:v>
      </x:c>
      <x:c r="T794" s="12"/>
      <x:c r="U794" s="12"/>
    </x:row>
    <x:row r="795" ht="24" customHeight="1">
      <x:c r="C795" s="2" t="str">
        <x:v>JPM</x:v>
      </x:c>
      <x:c r="D795" s="2" t="str">
        <x:v>FY2023</x:v>
      </x:c>
      <x:c r="E795" s="2" t="str">
        <x:v>shares_issued</x:v>
      </x:c>
      <x:c r="F795" s="11" t="n">
        <x:v>4104.9</x:v>
      </x:c>
      <x:c r="G795" s="2" t="str">
        <x:v>shares</x:v>
      </x:c>
      <x:c r="H795" s="2" t="str">
        <x:v>2023-01-01</x:v>
      </x:c>
      <x:c r="I795" s="2" t="str">
        <x:v>2023-12-31</x:v>
      </x:c>
      <x:c r="J795" s="2" t="str">
        <x:v>Common Stock, Shares, Issued</x:v>
      </x:c>
      <x:c r="K795" s="2" t="str">
        <x:v>us-gaap:CommonStockSharesIssued</x:v>
      </x:c>
      <x:c r="L795" s="2" t="str">
        <x:v>2026-02-13</x:v>
      </x:c>
      <x:c r="M795" s="2" t="str">
        <x:v>0001628280-26-008131</x:v>
      </x:c>
      <x:c r="N795" s="2" t="str">
        <x:v>https://www.sec.gov/Archives/edgar/data/19617/000162828026008131/jpm-20251231.htm</x:v>
      </x:c>
      <x:c r="O795" s="2" t="str">
        <x:v>data/raw/filings/JPM_0001628280-26-008131_jpm-20251231.htm</x:v>
      </x:c>
      <x:c r="P795" s="2" t="str">
        <x:v>f-7020</x:v>
      </x:c>
      <x:c r="Q795" s="2" t="str"/>
      <x:c r="R795" s="2" t="str">
        <x:v>Latest eligible comparative presentation at the information cutoff.</x:v>
      </x:c>
      <x:c r="T795" s="12"/>
      <x:c r="U795" s="12"/>
    </x:row>
    <x:row r="796" ht="24" customHeight="1">
      <x:c r="C796" s="2" t="str">
        <x:v>JPM</x:v>
      </x:c>
      <x:c r="D796" s="2" t="str">
        <x:v>FY2023</x:v>
      </x:c>
      <x:c r="E796" s="2" t="str">
        <x:v>shares_treasury</x:v>
      </x:c>
      <x:c r="F796" s="11" t="n">
        <x:v>1228.275301</x:v>
      </x:c>
      <x:c r="G796" s="2" t="str">
        <x:v>shares</x:v>
      </x:c>
      <x:c r="H796" s="2" t="str">
        <x:v>2023-01-01</x:v>
      </x:c>
      <x:c r="I796" s="2" t="str">
        <x:v>2023-12-31</x:v>
      </x:c>
      <x:c r="J796" s="2" t="str">
        <x:v>Treasury Stock, Common, Shares</x:v>
      </x:c>
      <x:c r="K796" s="2" t="str">
        <x:v>us-gaap:TreasuryStockCommonShares</x:v>
      </x:c>
      <x:c r="L796" s="2" t="str">
        <x:v>2025-02-14</x:v>
      </x:c>
      <x:c r="M796" s="2" t="str">
        <x:v>0000019617-25-000270</x:v>
      </x:c>
      <x:c r="N796" s="2" t="str">
        <x:v>https://www.sec.gov/Archives/edgar/data/19617/000001961725000270/jpm-20241231.htm</x:v>
      </x:c>
      <x:c r="O796" s="2" t="str">
        <x:v>data/raw/filings/JPM_0000019617-25-000270_jpm-20241231.htm</x:v>
      </x:c>
      <x:c r="P796" s="2" t="str"/>
      <x:c r="Q796" s="2" t="str"/>
      <x:c r="R796" s="2" t="str">
        <x:v>Latest eligible comparative presentation at the information cutoff.</x:v>
      </x:c>
      <x:c r="T796" s="12"/>
      <x:c r="U796" s="12"/>
    </x:row>
    <x:row r="797" ht="24" customHeight="1">
      <x:c r="C797" s="2" t="str">
        <x:v>JPM</x:v>
      </x:c>
      <x:c r="D797" s="2" t="str">
        <x:v>FY2023</x:v>
      </x:c>
      <x:c r="E797" s="2" t="str">
        <x:v>deposits</x:v>
      </x:c>
      <x:c r="F797" s="11" t="n">
        <x:v>2400688</x:v>
      </x:c>
      <x:c r="G797" s="2" t="str">
        <x:v>USD</x:v>
      </x:c>
      <x:c r="H797" s="2" t="str">
        <x:v>2023-01-01</x:v>
      </x:c>
      <x:c r="I797" s="2" t="str">
        <x:v>2023-12-31</x:v>
      </x:c>
      <x:c r="J797" s="2" t="str">
        <x:v>Deposits</x:v>
      </x:c>
      <x:c r="K797" s="2" t="str">
        <x:v>us-gaap:Deposits</x:v>
      </x:c>
      <x:c r="L797" s="2" t="str">
        <x:v>2025-02-14</x:v>
      </x:c>
      <x:c r="M797" s="2" t="str">
        <x:v>0000019617-25-000270</x:v>
      </x:c>
      <x:c r="N797" s="2" t="str">
        <x:v>https://www.sec.gov/Archives/edgar/data/19617/000001961725000270/jpm-20241231.htm</x:v>
      </x:c>
      <x:c r="O797" s="2" t="str">
        <x:v>data/raw/filings/JPM_0000019617-25-000270_jpm-20241231.htm</x:v>
      </x:c>
      <x:c r="P797" s="2" t="str">
        <x:v>f-6449</x:v>
      </x:c>
      <x:c r="Q797" s="2" t="str"/>
      <x:c r="R797" s="2" t="str">
        <x:v>Latest eligible comparative presentation at the information cutoff.</x:v>
      </x:c>
      <x:c r="T797" s="12"/>
      <x:c r="U797" s="12"/>
    </x:row>
    <x:row r="798" ht="24" customHeight="1">
      <x:c r="C798" s="2" t="str">
        <x:v>JPM</x:v>
      </x:c>
      <x:c r="D798" s="2" t="str">
        <x:v>FY2023</x:v>
      </x:c>
      <x:c r="E798" s="2" t="str">
        <x:v>loans_gross</x:v>
      </x:c>
      <x:c r="F798" s="11" t="n">
        <x:v>1280870</x:v>
      </x:c>
      <x:c r="G798" s="2" t="str">
        <x:v>USD</x:v>
      </x:c>
      <x:c r="H798" s="2" t="str">
        <x:v>2023-01-01</x:v>
      </x:c>
      <x:c r="I798" s="2" t="str">
        <x:v>2023-12-31</x:v>
      </x:c>
      <x:c r="J798" s="2" t="str">
        <x:v>Gross loans and leases selected definition</x:v>
      </x:c>
      <x:c r="K798" s="2" t="str">
        <x:v>us-gaap:FinancingReceivableExcludingAccruedInterestBeforeAllowanceForCreditLoss</x:v>
      </x:c>
      <x:c r="L798" s="2" t="str">
        <x:v>2026-02-13</x:v>
      </x:c>
      <x:c r="M798" s="2" t="str">
        <x:v>0001628280-26-008131</x:v>
      </x:c>
      <x:c r="N798" s="2" t="str">
        <x:v>https://www.sec.gov/Archives/edgar/data/19617/000162828026008131/jpm-20251231.htm</x:v>
      </x:c>
      <x:c r="O798" s="2" t="str">
        <x:v>data/raw/filings/JPM_0001628280-26-008131_jpm-20251231.htm</x:v>
      </x:c>
      <x:c r="P798" s="2" t="str">
        <x:v>f-5955</x:v>
      </x:c>
      <x:c r="Q798" s="2" t="str"/>
      <x:c r="R798" s="2" t="str">
        <x:v>Latest eligible comparative presentation at the information cutoff.</x:v>
      </x:c>
      <x:c r="T798" s="12"/>
      <x:c r="U798" s="12"/>
    </x:row>
    <x:row r="799" ht="24" customHeight="1">
      <x:c r="C799" s="2" t="str">
        <x:v>JPM</x:v>
      </x:c>
      <x:c r="D799" s="2" t="str">
        <x:v>FY2023</x:v>
      </x:c>
      <x:c r="E799" s="2" t="str">
        <x:v>loans_net</x:v>
      </x:c>
      <x:c r="F799" s="11" t="n">
        <x:v>1301286</x:v>
      </x:c>
      <x:c r="G799" s="2" t="str">
        <x:v>USD</x:v>
      </x:c>
      <x:c r="H799" s="2" t="str">
        <x:v>2023-01-01</x:v>
      </x:c>
      <x:c r="I799" s="2" t="str">
        <x:v>2023-12-31</x:v>
      </x:c>
      <x:c r="J799" s="2" t="str">
        <x:v>Net loans after allowance selected definition</x:v>
      </x:c>
      <x:c r="K799" s="2" t="str">
        <x:v>us-gaap:FinancingReceivableExcludingAccruedInterestAfterAllowanceForCreditLoss</x:v>
      </x:c>
      <x:c r="L799" s="2" t="str">
        <x:v>2025-02-14</x:v>
      </x:c>
      <x:c r="M799" s="2" t="str">
        <x:v>0000019617-25-000270</x:v>
      </x:c>
      <x:c r="N799" s="2" t="str">
        <x:v>https://www.sec.gov/Archives/edgar/data/19617/000001961725000270/jpm-20241231.htm</x:v>
      </x:c>
      <x:c r="O799" s="2" t="str">
        <x:v>data/raw/filings/JPM_0000019617-25-000270_jpm-20241231.htm</x:v>
      </x:c>
      <x:c r="P799" s="2" t="str">
        <x:v>f-271</x:v>
      </x:c>
      <x:c r="Q799" s="2" t="str"/>
      <x:c r="R799" s="2" t="str">
        <x:v>Latest eligible comparative presentation at the information cutoff.</x:v>
      </x:c>
      <x:c r="T799" s="12"/>
      <x:c r="U799" s="12"/>
    </x:row>
    <x:row r="800" ht="24" customHeight="1">
      <x:c r="C800" s="2" t="str">
        <x:v>JPM</x:v>
      </x:c>
      <x:c r="D800" s="2" t="str">
        <x:v>FY2023</x:v>
      </x:c>
      <x:c r="E800" s="2" t="str">
        <x:v>allowance</x:v>
      </x:c>
      <x:c r="F800" s="11" t="n">
        <x:v>22420</x:v>
      </x:c>
      <x:c r="G800" s="2" t="str">
        <x:v>USD</x:v>
      </x:c>
      <x:c r="H800" s="2" t="str">
        <x:v>2023-01-01</x:v>
      </x:c>
      <x:c r="I800" s="2" t="str">
        <x:v>2023-12-31</x:v>
      </x:c>
      <x:c r="J800" s="2" t="str">
        <x:v>Loan allowance for credit losses</x:v>
      </x:c>
      <x:c r="K800" s="2" t="str">
        <x:v>us-gaap:FinancingReceivableAllowanceForCreditLossExcludingAccruedInterest</x:v>
      </x:c>
      <x:c r="L800" s="2" t="str">
        <x:v>2026-02-13</x:v>
      </x:c>
      <x:c r="M800" s="2" t="str">
        <x:v>0001628280-26-008131</x:v>
      </x:c>
      <x:c r="N800" s="2" t="str">
        <x:v>https://www.sec.gov/Archives/edgar/data/19617/000162828026008131/jpm-20251231.htm</x:v>
      </x:c>
      <x:c r="O800" s="2" t="str">
        <x:v>data/raw/filings/JPM_0001628280-26-008131_jpm-20251231.htm</x:v>
      </x:c>
      <x:c r="P800" s="2" t="str">
        <x:v>f-5931</x:v>
      </x:c>
      <x:c r="Q800" s="2" t="str"/>
      <x:c r="R800" s="2" t="str">
        <x:v>Latest eligible comparative presentation at the information cutoff.</x:v>
      </x:c>
      <x:c r="T800" s="12"/>
      <x:c r="U800" s="12"/>
    </x:row>
    <x:row r="801" ht="24" customHeight="1">
      <x:c r="C801" s="2" t="str">
        <x:v>JPM</x:v>
      </x:c>
      <x:c r="D801" s="2" t="str">
        <x:v>FY2023</x:v>
      </x:c>
      <x:c r="E801" s="2" t="str">
        <x:v>nonaccrual</x:v>
      </x:c>
      <x:c r="F801" s="11" t="str">
        <x:v>n.a.</x:v>
      </x:c>
      <x:c r="G801" s="2" t="str">
        <x:v>USDm</x:v>
      </x:c>
      <x:c r="H801" s="2" t="str">
        <x:v>2023-01-01</x:v>
      </x:c>
      <x:c r="I801" s="2" t="str">
        <x:v>2023-12-31</x:v>
      </x:c>
      <x:c r="J801" s="2" t="str">
        <x:v>Nonaccrual</x:v>
      </x:c>
      <x:c r="K801" s="2" t="str"/>
      <x:c r="L801" s="2" t="str"/>
      <x:c r="M801" s="2" t="str"/>
      <x:c r="N801" s="2" t="str"/>
      <x:c r="O801" s="2" t="str"/>
      <x:c r="P801" s="2" t="str"/>
      <x:c r="Q801" s="2" t="str"/>
      <x:c r="R801" s="2" t="str">
        <x:v>Not reported / unavailable</x:v>
      </x:c>
      <x:c r="T801" s="12"/>
      <x:c r="U801" s="12"/>
    </x:row>
    <x:row r="802" ht="24" customHeight="1">
      <x:c r="C802" s="2" t="str">
        <x:v>JPM</x:v>
      </x:c>
      <x:c r="D802" s="2" t="str">
        <x:v>FY2023</x:v>
      </x:c>
      <x:c r="E802" s="2" t="str">
        <x:v>cash</x:v>
      </x:c>
      <x:c r="F802" s="11" t="str">
        <x:v>n.a.</x:v>
      </x:c>
      <x:c r="G802" s="2" t="str">
        <x:v>USDm</x:v>
      </x:c>
      <x:c r="H802" s="2" t="str">
        <x:v>2023-01-01</x:v>
      </x:c>
      <x:c r="I802" s="2" t="str">
        <x:v>2023-12-31</x:v>
      </x:c>
      <x:c r="J802" s="2" t="str">
        <x:v>Cash</x:v>
      </x:c>
      <x:c r="K802" s="2" t="str"/>
      <x:c r="L802" s="2" t="str"/>
      <x:c r="M802" s="2" t="str"/>
      <x:c r="N802" s="2" t="str"/>
      <x:c r="O802" s="2" t="str"/>
      <x:c r="P802" s="2" t="str"/>
      <x:c r="Q802" s="2" t="str"/>
      <x:c r="R802" s="2" t="str">
        <x:v>Not reported / unavailable</x:v>
      </x:c>
      <x:c r="T802" s="12"/>
      <x:c r="U802" s="12"/>
    </x:row>
    <x:row r="803" ht="24" customHeight="1">
      <x:c r="C803" s="2" t="str">
        <x:v>JPM</x:v>
      </x:c>
      <x:c r="D803" s="2" t="str">
        <x:v>FY2023</x:v>
      </x:c>
      <x:c r="E803" s="2" t="str">
        <x:v>aoci</x:v>
      </x:c>
      <x:c r="F803" s="11" t="n">
        <x:v>-10443</x:v>
      </x:c>
      <x:c r="G803" s="2" t="str">
        <x:v>USD</x:v>
      </x:c>
      <x:c r="H803" s="2" t="str">
        <x:v>2023-01-01</x:v>
      </x:c>
      <x:c r="I803" s="2" t="str">
        <x:v>2023-12-31</x:v>
      </x:c>
      <x:c r="J803" s="2" t="str">
        <x:v>Accumulated Other Comprehensive Income (Loss), Net of Tax</x:v>
      </x:c>
      <x:c r="K803" s="2" t="str">
        <x:v>us-gaap:AccumulatedOtherComprehensiveIncomeLossNetOfTax</x:v>
      </x:c>
      <x:c r="L803" s="2" t="str">
        <x:v>2025-02-14</x:v>
      </x:c>
      <x:c r="M803" s="2" t="str">
        <x:v>0000019617-25-000270</x:v>
      </x:c>
      <x:c r="N803" s="2" t="str">
        <x:v>https://www.sec.gov/Archives/edgar/data/19617/000001961725000270/jpm-20241231.htm</x:v>
      </x:c>
      <x:c r="O803" s="2" t="str">
        <x:v>data/raw/filings/JPM_0000019617-25-000270_jpm-20241231.htm</x:v>
      </x:c>
      <x:c r="P803" s="2" t="str">
        <x:v>f-337</x:v>
      </x:c>
      <x:c r="Q803" s="2" t="str"/>
      <x:c r="R803" s="2" t="str">
        <x:v>Latest eligible comparative presentation at the information cutoff.</x:v>
      </x:c>
      <x:c r="T803" s="12"/>
      <x:c r="U803" s="12"/>
    </x:row>
    <x:row r="804" ht="24" customHeight="1">
      <x:c r="C804" s="2" t="str">
        <x:v>JPM</x:v>
      </x:c>
      <x:c r="D804" s="2" t="str">
        <x:v>FY2023</x:v>
      </x:c>
      <x:c r="E804" s="2" t="str">
        <x:v>nii</x:v>
      </x:c>
      <x:c r="F804" s="11" t="n">
        <x:v>89267</x:v>
      </x:c>
      <x:c r="G804" s="2" t="str">
        <x:v>USD</x:v>
      </x:c>
      <x:c r="H804" s="2" t="str">
        <x:v>2023-01-01</x:v>
      </x:c>
      <x:c r="I804" s="2" t="str">
        <x:v>2023-12-31</x:v>
      </x:c>
      <x:c r="J804" s="2" t="str">
        <x:v>Interest Income (Expense), Net</x:v>
      </x:c>
      <x:c r="K804" s="2" t="str">
        <x:v>us-gaap:InterestIncomeExpenseNet</x:v>
      </x:c>
      <x:c r="L804" s="2" t="str">
        <x:v>2026-02-13</x:v>
      </x:c>
      <x:c r="M804" s="2" t="str">
        <x:v>0001628280-26-008131</x:v>
      </x:c>
      <x:c r="N804" s="2" t="str">
        <x:v>https://www.sec.gov/Archives/edgar/data/19617/000162828026008131/jpm-20251231.htm</x:v>
      </x:c>
      <x:c r="O804" s="2" t="str">
        <x:v>data/raw/filings/JPM_0001628280-26-008131_jpm-20251231.htm</x:v>
      </x:c>
      <x:c r="P804" s="2" t="str">
        <x:v>f-8123</x:v>
      </x:c>
      <x:c r="Q804" s="2" t="str"/>
      <x:c r="R804" s="2" t="str">
        <x:v>Latest eligible comparative presentation at the information cutoff.</x:v>
      </x:c>
      <x:c r="T804" s="12"/>
      <x:c r="U804" s="12"/>
    </x:row>
    <x:row r="805" ht="24" customHeight="1">
      <x:c r="C805" s="2" t="str">
        <x:v>JPM</x:v>
      </x:c>
      <x:c r="D805" s="2" t="str">
        <x:v>FY2023</x:v>
      </x:c>
      <x:c r="E805" s="2" t="str">
        <x:v>noninterest_income</x:v>
      </x:c>
      <x:c r="F805" s="11" t="n">
        <x:v>68837</x:v>
      </x:c>
      <x:c r="G805" s="2" t="str">
        <x:v>USD</x:v>
      </x:c>
      <x:c r="H805" s="2" t="str">
        <x:v>2023-01-01</x:v>
      </x:c>
      <x:c r="I805" s="2" t="str">
        <x:v>2023-12-31</x:v>
      </x:c>
      <x:c r="J805" s="2" t="str">
        <x:v>Noninterest Income</x:v>
      </x:c>
      <x:c r="K805" s="2" t="str">
        <x:v>us-gaap:NoninterestIncome</x:v>
      </x:c>
      <x:c r="L805" s="2" t="str">
        <x:v>2026-02-13</x:v>
      </x:c>
      <x:c r="M805" s="2" t="str">
        <x:v>0001628280-26-008131</x:v>
      </x:c>
      <x:c r="N805" s="2" t="str">
        <x:v>https://www.sec.gov/Archives/edgar/data/19617/000162828026008131/jpm-20251231.htm</x:v>
      </x:c>
      <x:c r="O805" s="2" t="str">
        <x:v>data/raw/filings/JPM_0001628280-26-008131_jpm-20251231.htm</x:v>
      </x:c>
      <x:c r="P805" s="2" t="str">
        <x:v>f-8114</x:v>
      </x:c>
      <x:c r="Q805" s="2" t="str"/>
      <x:c r="R805" s="2" t="str">
        <x:v>Latest eligible comparative presentation at the information cutoff.</x:v>
      </x:c>
      <x:c r="T805" s="12"/>
      <x:c r="U805" s="12"/>
    </x:row>
    <x:row r="806" ht="24" customHeight="1">
      <x:c r="C806" s="2" t="str">
        <x:v>JPM</x:v>
      </x:c>
      <x:c r="D806" s="2" t="str">
        <x:v>FY2023</x:v>
      </x:c>
      <x:c r="E806" s="2" t="str">
        <x:v>revenue_reported</x:v>
      </x:c>
      <x:c r="F806" s="11" t="n">
        <x:v>158104</x:v>
      </x:c>
      <x:c r="G806" s="2" t="str">
        <x:v>USD</x:v>
      </x:c>
      <x:c r="H806" s="2" t="str">
        <x:v>2023-01-01</x:v>
      </x:c>
      <x:c r="I806" s="2" t="str">
        <x:v>2023-12-31</x:v>
      </x:c>
      <x:c r="J806" s="2" t="str">
        <x:v>Revenues, Net of Interest Expense</x:v>
      </x:c>
      <x:c r="K806" s="2" t="str">
        <x:v>us-gaap:RevenuesNetOfInterestExpense</x:v>
      </x:c>
      <x:c r="L806" s="2" t="str">
        <x:v>2026-02-13</x:v>
      </x:c>
      <x:c r="M806" s="2" t="str">
        <x:v>0001628280-26-008131</x:v>
      </x:c>
      <x:c r="N806" s="2" t="str">
        <x:v>https://www.sec.gov/Archives/edgar/data/19617/000162828026008131/jpm-20251231.htm</x:v>
      </x:c>
      <x:c r="O806" s="2" t="str">
        <x:v>data/raw/filings/JPM_0001628280-26-008131_jpm-20251231.htm</x:v>
      </x:c>
      <x:c r="P806" s="2" t="str">
        <x:v>f-8132</x:v>
      </x:c>
      <x:c r="Q806" s="2" t="str"/>
      <x:c r="R806" s="2" t="str">
        <x:v>Latest eligible comparative presentation at the information cutoff.</x:v>
      </x:c>
      <x:c r="T806" s="12"/>
      <x:c r="U806" s="12"/>
    </x:row>
    <x:row r="807" ht="24" customHeight="1">
      <x:c r="C807" s="2" t="str">
        <x:v>JPM</x:v>
      </x:c>
      <x:c r="D807" s="2" t="str">
        <x:v>FY2023</x:v>
      </x:c>
      <x:c r="E807" s="2" t="str">
        <x:v>opex</x:v>
      </x:c>
      <x:c r="F807" s="11" t="n">
        <x:v>87172</x:v>
      </x:c>
      <x:c r="G807" s="2" t="str">
        <x:v>USD</x:v>
      </x:c>
      <x:c r="H807" s="2" t="str">
        <x:v>2023-01-01</x:v>
      </x:c>
      <x:c r="I807" s="2" t="str">
        <x:v>2023-12-31</x:v>
      </x:c>
      <x:c r="J807" s="2" t="str">
        <x:v>Noninterest Expense</x:v>
      </x:c>
      <x:c r="K807" s="2" t="str">
        <x:v>us-gaap:NoninterestExpense</x:v>
      </x:c>
      <x:c r="L807" s="2" t="str">
        <x:v>2026-02-13</x:v>
      </x:c>
      <x:c r="M807" s="2" t="str">
        <x:v>0001628280-26-008131</x:v>
      </x:c>
      <x:c r="N807" s="2" t="str">
        <x:v>https://www.sec.gov/Archives/edgar/data/19617/000162828026008131/jpm-20251231.htm</x:v>
      </x:c>
      <x:c r="O807" s="2" t="str">
        <x:v>data/raw/filings/JPM_0001628280-26-008131_jpm-20251231.htm</x:v>
      </x:c>
      <x:c r="P807" s="2" t="str">
        <x:v>f-8150</x:v>
      </x:c>
      <x:c r="Q807" s="2" t="str"/>
      <x:c r="R807" s="2" t="str">
        <x:v>Latest eligible comparative presentation at the information cutoff.</x:v>
      </x:c>
      <x:c r="T807" s="12"/>
      <x:c r="U807" s="12"/>
    </x:row>
    <x:row r="808" ht="24" customHeight="1">
      <x:c r="C808" s="2" t="str">
        <x:v>JPM</x:v>
      </x:c>
      <x:c r="D808" s="2" t="str">
        <x:v>FY2023</x:v>
      </x:c>
      <x:c r="E808" s="2" t="str">
        <x:v>provision</x:v>
      </x:c>
      <x:c r="F808" s="11" t="n">
        <x:v>9320</x:v>
      </x:c>
      <x:c r="G808" s="2" t="str">
        <x:v>USD</x:v>
      </x:c>
      <x:c r="H808" s="2" t="str">
        <x:v>2023-01-01</x:v>
      </x:c>
      <x:c r="I808" s="2" t="str">
        <x:v>2023-12-31</x:v>
      </x:c>
      <x:c r="J808" s="2" t="str">
        <x:v>Provision for Loan, Lease, and Other Losses</x:v>
      </x:c>
      <x:c r="K808" s="2" t="str">
        <x:v>us-gaap:ProvisionForLoanLeaseAndOtherLosses</x:v>
      </x:c>
      <x:c r="L808" s="2" t="str">
        <x:v>2026-02-13</x:v>
      </x:c>
      <x:c r="M808" s="2" t="str">
        <x:v>0001628280-26-008131</x:v>
      </x:c>
      <x:c r="N808" s="2" t="str">
        <x:v>https://www.sec.gov/Archives/edgar/data/19617/000162828026008131/jpm-20251231.htm</x:v>
      </x:c>
      <x:c r="O808" s="2" t="str">
        <x:v>data/raw/filings/JPM_0001628280-26-008131_jpm-20251231.htm</x:v>
      </x:c>
      <x:c r="P808" s="2" t="str">
        <x:v>f-8141</x:v>
      </x:c>
      <x:c r="Q808" s="2" t="str"/>
      <x:c r="R808" s="2" t="str">
        <x:v>Latest eligible comparative presentation at the information cutoff.</x:v>
      </x:c>
      <x:c r="T808" s="12"/>
      <x:c r="U808" s="12"/>
    </x:row>
    <x:row r="809" ht="24" customHeight="1">
      <x:c r="C809" s="2" t="str">
        <x:v>JPM</x:v>
      </x:c>
      <x:c r="D809" s="2" t="str">
        <x:v>FY2023</x:v>
      </x:c>
      <x:c r="E809" s="2" t="str">
        <x:v>pretax</x:v>
      </x:c>
      <x:c r="F809" s="11" t="n">
        <x:v>61612</x:v>
      </x:c>
      <x:c r="G809" s="2" t="str">
        <x:v>USD</x:v>
      </x:c>
      <x:c r="H809" s="2" t="str">
        <x:v>2023-01-01</x:v>
      </x:c>
      <x:c r="I809" s="2" t="str">
        <x:v>2023-12-31</x:v>
      </x:c>
      <x:c r="J809" s="2" t="str">
        <x:v>Income (Loss) from Continuing Operations before Income Taxes, Noncontrolling Interest</x:v>
      </x:c>
      <x:c r="K809" s="2" t="str">
        <x:v>us-gaap:IncomeLossFromContinuingOperationsBeforeIncomeTaxesExtraordinaryItemsNoncontrollingInterest</x:v>
      </x:c>
      <x:c r="L809" s="2" t="str">
        <x:v>2026-02-13</x:v>
      </x:c>
      <x:c r="M809" s="2" t="str">
        <x:v>0001628280-26-008131</x:v>
      </x:c>
      <x:c r="N809" s="2" t="str">
        <x:v>https://www.sec.gov/Archives/edgar/data/19617/000162828026008131/jpm-20251231.htm</x:v>
      </x:c>
      <x:c r="O809" s="2" t="str">
        <x:v>data/raw/filings/JPM_0001628280-26-008131_jpm-20251231.htm</x:v>
      </x:c>
      <x:c r="P809" s="2" t="str">
        <x:v>f-8159</x:v>
      </x:c>
      <x:c r="Q809" s="2" t="str"/>
      <x:c r="R809" s="2" t="str">
        <x:v>Latest eligible comparative presentation at the information cutoff.</x:v>
      </x:c>
      <x:c r="T809" s="12"/>
      <x:c r="U809" s="12"/>
    </x:row>
    <x:row r="810" ht="24" customHeight="1">
      <x:c r="C810" s="2" t="str">
        <x:v>JPM</x:v>
      </x:c>
      <x:c r="D810" s="2" t="str">
        <x:v>FY2023</x:v>
      </x:c>
      <x:c r="E810" s="2" t="str">
        <x:v>tax</x:v>
      </x:c>
      <x:c r="F810" s="11" t="n">
        <x:v>12060</x:v>
      </x:c>
      <x:c r="G810" s="2" t="str">
        <x:v>USD</x:v>
      </x:c>
      <x:c r="H810" s="2" t="str">
        <x:v>2023-01-01</x:v>
      </x:c>
      <x:c r="I810" s="2" t="str">
        <x:v>2023-12-31</x:v>
      </x:c>
      <x:c r="J810" s="2" t="str">
        <x:v>Income Tax Expense (Benefit)</x:v>
      </x:c>
      <x:c r="K810" s="2" t="str">
        <x:v>us-gaap:IncomeTaxExpenseBenefit</x:v>
      </x:c>
      <x:c r="L810" s="2" t="str">
        <x:v>2026-02-13</x:v>
      </x:c>
      <x:c r="M810" s="2" t="str">
        <x:v>0001628280-26-008131</x:v>
      </x:c>
      <x:c r="N810" s="2" t="str">
        <x:v>https://www.sec.gov/Archives/edgar/data/19617/000162828026008131/jpm-20251231.htm</x:v>
      </x:c>
      <x:c r="O810" s="2" t="str">
        <x:v>data/raw/filings/JPM_0001628280-26-008131_jpm-20251231.htm</x:v>
      </x:c>
      <x:c r="P810" s="2" t="str">
        <x:v>f-8168</x:v>
      </x:c>
      <x:c r="Q810" s="2" t="str"/>
      <x:c r="R810" s="2" t="str">
        <x:v>Latest eligible comparative presentation at the information cutoff.</x:v>
      </x:c>
      <x:c r="T810" s="12"/>
      <x:c r="U810" s="12"/>
    </x:row>
    <x:row r="811" ht="24" customHeight="1">
      <x:c r="C811" s="2" t="str">
        <x:v>JPM</x:v>
      </x:c>
      <x:c r="D811" s="2" t="str">
        <x:v>FY2023</x:v>
      </x:c>
      <x:c r="E811" s="2" t="str">
        <x:v>net_income</x:v>
      </x:c>
      <x:c r="F811" s="11" t="n">
        <x:v>49552</x:v>
      </x:c>
      <x:c r="G811" s="2" t="str">
        <x:v>USD</x:v>
      </x:c>
      <x:c r="H811" s="2" t="str">
        <x:v>2023-01-01</x:v>
      </x:c>
      <x:c r="I811" s="2" t="str">
        <x:v>2023-12-31</x:v>
      </x:c>
      <x:c r="J811" s="2" t="str">
        <x:v>Net Income (Loss) Attributable to Parent</x:v>
      </x:c>
      <x:c r="K811" s="2" t="str">
        <x:v>us-gaap:NetIncomeLoss</x:v>
      </x:c>
      <x:c r="L811" s="2" t="str">
        <x:v>2026-02-13</x:v>
      </x:c>
      <x:c r="M811" s="2" t="str">
        <x:v>0001628280-26-008131</x:v>
      </x:c>
      <x:c r="N811" s="2" t="str">
        <x:v>https://www.sec.gov/Archives/edgar/data/19617/000162828026008131/jpm-20251231.htm</x:v>
      </x:c>
      <x:c r="O811" s="2" t="str">
        <x:v>data/raw/filings/JPM_0001628280-26-008131_jpm-20251231.htm</x:v>
      </x:c>
      <x:c r="P811" s="2" t="str">
        <x:v>f-8177</x:v>
      </x:c>
      <x:c r="Q811" s="2" t="str"/>
      <x:c r="R811" s="2" t="str">
        <x:v>Latest eligible comparative presentation at the information cutoff.</x:v>
      </x:c>
      <x:c r="T811" s="12"/>
      <x:c r="U811" s="12"/>
    </x:row>
    <x:row r="812" ht="24" customHeight="1">
      <x:c r="C812" s="2" t="str">
        <x:v>JPM</x:v>
      </x:c>
      <x:c r="D812" s="2" t="str">
        <x:v>FY2023</x:v>
      </x:c>
      <x:c r="E812" s="2" t="str">
        <x:v>common_income</x:v>
      </x:c>
      <x:c r="F812" s="11" t="n">
        <x:v>47760</x:v>
      </x:c>
      <x:c r="G812" s="2" t="str">
        <x:v>USD</x:v>
      </x:c>
      <x:c r="H812" s="2" t="str">
        <x:v>2023-01-01</x:v>
      </x:c>
      <x:c r="I812" s="2" t="str">
        <x:v>2023-12-31</x:v>
      </x:c>
      <x:c r="J812" s="2" t="str">
        <x:v>Net Income (Loss) Available to Common Stockholders, Basic</x:v>
      </x:c>
      <x:c r="K812" s="2" t="str">
        <x:v>us-gaap:NetIncomeLossAvailableToCommonStockholdersBasic</x:v>
      </x:c>
      <x:c r="L812" s="2" t="str">
        <x:v>2026-02-13</x:v>
      </x:c>
      <x:c r="M812" s="2" t="str">
        <x:v>0001628280-26-008131</x:v>
      </x:c>
      <x:c r="N812" s="2" t="str">
        <x:v>https://www.sec.gov/Archives/edgar/data/19617/000162828026008131/jpm-20251231.htm</x:v>
      </x:c>
      <x:c r="O812" s="2" t="str">
        <x:v>data/raw/filings/JPM_0001628280-26-008131_jpm-20251231.htm</x:v>
      </x:c>
      <x:c r="P812" s="2" t="str">
        <x:v>f-7070</x:v>
      </x:c>
      <x:c r="Q812" s="2" t="str"/>
      <x:c r="R812" s="2" t="str">
        <x:v>Latest eligible comparative presentation at the information cutoff.</x:v>
      </x:c>
      <x:c r="T812" s="12"/>
      <x:c r="U812" s="12"/>
    </x:row>
    <x:row r="813" ht="24" customHeight="1">
      <x:c r="C813" s="2" t="str">
        <x:v>JPM</x:v>
      </x:c>
      <x:c r="D813" s="2" t="str">
        <x:v>FY2023</x:v>
      </x:c>
      <x:c r="E813" s="2" t="str">
        <x:v>preferred_div</x:v>
      </x:c>
      <x:c r="F813" s="11" t="n">
        <x:v>1501</x:v>
      </x:c>
      <x:c r="G813" s="2" t="str">
        <x:v>USD</x:v>
      </x:c>
      <x:c r="H813" s="2" t="str">
        <x:v>2023-01-01</x:v>
      </x:c>
      <x:c r="I813" s="2" t="str">
        <x:v>2023-12-31</x:v>
      </x:c>
      <x:c r="J813" s="2" t="str">
        <x:v>Dividends, Preferred Stock</x:v>
      </x:c>
      <x:c r="K813" s="2" t="str">
        <x:v>us-gaap:DividendsPreferredStock</x:v>
      </x:c>
      <x:c r="L813" s="2" t="str">
        <x:v>2026-02-13</x:v>
      </x:c>
      <x:c r="M813" s="2" t="str">
        <x:v>0001628280-26-008131</x:v>
      </x:c>
      <x:c r="N813" s="2" t="str">
        <x:v>https://www.sec.gov/Archives/edgar/data/19617/000162828026008131/jpm-20251231.htm</x:v>
      </x:c>
      <x:c r="O813" s="2" t="str">
        <x:v>data/raw/filings/JPM_0001628280-26-008131_jpm-20251231.htm</x:v>
      </x:c>
      <x:c r="P813" s="2" t="str">
        <x:v>f-7061</x:v>
      </x:c>
      <x:c r="Q813" s="2" t="str"/>
      <x:c r="R813" s="2" t="str">
        <x:v>Latest eligible comparative presentation at the information cutoff.</x:v>
      </x:c>
      <x:c r="T813" s="12"/>
      <x:c r="U813" s="12"/>
    </x:row>
    <x:row r="814" ht="24" customHeight="1">
      <x:c r="C814" s="2" t="str">
        <x:v>JPM</x:v>
      </x:c>
      <x:c r="D814" s="2" t="str">
        <x:v>FY2023</x:v>
      </x:c>
      <x:c r="E814" s="2" t="str">
        <x:v>eps</x:v>
      </x:c>
      <x:c r="F814" s="11" t="n">
        <x:v>16.23</x:v>
      </x:c>
      <x:c r="G814" s="2" t="str">
        <x:v>USD/shares</x:v>
      </x:c>
      <x:c r="H814" s="2" t="str">
        <x:v>2023-01-01</x:v>
      </x:c>
      <x:c r="I814" s="2" t="str">
        <x:v>2023-12-31</x:v>
      </x:c>
      <x:c r="J814" s="2" t="str">
        <x:v>Earnings Per Share, Diluted</x:v>
      </x:c>
      <x:c r="K814" s="2" t="str">
        <x:v>us-gaap:EarningsPerShareDiluted</x:v>
      </x:c>
      <x:c r="L814" s="2" t="str">
        <x:v>2026-02-13</x:v>
      </x:c>
      <x:c r="M814" s="2" t="str">
        <x:v>0001628280-26-008131</x:v>
      </x:c>
      <x:c r="N814" s="2" t="str">
        <x:v>https://www.sec.gov/Archives/edgar/data/19617/000162828026008131/jpm-20251231.htm</x:v>
      </x:c>
      <x:c r="O814" s="2" t="str">
        <x:v>data/raw/filings/JPM_0001628280-26-008131_jpm-20251231.htm</x:v>
      </x:c>
      <x:c r="P814" s="2" t="str">
        <x:v>f-7091</x:v>
      </x:c>
      <x:c r="Q814" s="2" t="str"/>
      <x:c r="R814" s="2" t="str">
        <x:v>Latest eligible comparative presentation at the information cutoff.</x:v>
      </x:c>
      <x:c r="T814" s="12"/>
      <x:c r="U814" s="12"/>
    </x:row>
    <x:row r="815" ht="24" customHeight="1">
      <x:c r="C815" s="2" t="str">
        <x:v>JPM</x:v>
      </x:c>
      <x:c r="D815" s="2" t="str">
        <x:v>FY2023</x:v>
      </x:c>
      <x:c r="E815" s="2" t="str">
        <x:v>shares_diluted</x:v>
      </x:c>
      <x:c r="F815" s="11" t="n">
        <x:v>2943.1</x:v>
      </x:c>
      <x:c r="G815" s="2" t="str">
        <x:v>shares</x:v>
      </x:c>
      <x:c r="H815" s="2" t="str">
        <x:v>2023-01-01</x:v>
      </x:c>
      <x:c r="I815" s="2" t="str">
        <x:v>2023-12-31</x:v>
      </x:c>
      <x:c r="J815" s="2" t="str">
        <x:v>Weighted Average Number of Shares Outstanding, Diluted</x:v>
      </x:c>
      <x:c r="K815" s="2" t="str">
        <x:v>us-gaap:WeightedAverageNumberOfDilutedSharesOutstanding</x:v>
      </x:c>
      <x:c r="L815" s="2" t="str">
        <x:v>2026-02-13</x:v>
      </x:c>
      <x:c r="M815" s="2" t="str">
        <x:v>0001628280-26-008131</x:v>
      </x:c>
      <x:c r="N815" s="2" t="str">
        <x:v>https://www.sec.gov/Archives/edgar/data/19617/000162828026008131/jpm-20251231.htm</x:v>
      </x:c>
      <x:c r="O815" s="2" t="str">
        <x:v>data/raw/filings/JPM_0001628280-26-008131_jpm-20251231.htm</x:v>
      </x:c>
      <x:c r="P815" s="2" t="str">
        <x:v>f-7088</x:v>
      </x:c>
      <x:c r="Q815" s="2" t="str"/>
      <x:c r="R815" s="2" t="str">
        <x:v>Latest eligible comparative presentation at the information cutoff.</x:v>
      </x:c>
      <x:c r="T815" s="12"/>
      <x:c r="U815" s="12"/>
    </x:row>
    <x:row r="816" ht="24" customHeight="1">
      <x:c r="C816" s="2" t="str">
        <x:v>JPM</x:v>
      </x:c>
      <x:c r="D816" s="2" t="str">
        <x:v>FY2023</x:v>
      </x:c>
      <x:c r="E816" s="2" t="str">
        <x:v>dps</x:v>
      </x:c>
      <x:c r="F816" s="11" t="n">
        <x:v>4.1</x:v>
      </x:c>
      <x:c r="G816" s="2" t="str">
        <x:v>USD/shares</x:v>
      </x:c>
      <x:c r="H816" s="2" t="str">
        <x:v>2023-01-01</x:v>
      </x:c>
      <x:c r="I816" s="2" t="str">
        <x:v>2023-12-31</x:v>
      </x:c>
      <x:c r="J816" s="2" t="str">
        <x:v>Common Stock, Dividends, Per Share, Declared</x:v>
      </x:c>
      <x:c r="K816" s="2" t="str">
        <x:v>us-gaap:CommonStockDividendsPerShareDeclared</x:v>
      </x:c>
      <x:c r="L816" s="2" t="str">
        <x:v>2026-02-13</x:v>
      </x:c>
      <x:c r="M816" s="2" t="str">
        <x:v>0001628280-26-008131</x:v>
      </x:c>
      <x:c r="N816" s="2" t="str">
        <x:v>https://www.sec.gov/Archives/edgar/data/19617/000162828026008131/jpm-20251231.htm</x:v>
      </x:c>
      <x:c r="O816" s="2" t="str">
        <x:v>data/raw/filings/JPM_0001628280-26-008131_jpm-20251231.htm</x:v>
      </x:c>
      <x:c r="P816" s="2" t="str">
        <x:v>f-434</x:v>
      </x:c>
      <x:c r="Q816" s="2" t="str"/>
      <x:c r="R816" s="2" t="str">
        <x:v>Latest eligible comparative presentation at the information cutoff.</x:v>
      </x:c>
      <x:c r="T816" s="12"/>
      <x:c r="U816" s="12"/>
    </x:row>
    <x:row r="817" ht="24" customHeight="1">
      <x:c r="C817" s="2" t="str">
        <x:v>JPM</x:v>
      </x:c>
      <x:c r="D817" s="2" t="str">
        <x:v>FY2023</x:v>
      </x:c>
      <x:c r="E817" s="2" t="str">
        <x:v>dividends</x:v>
      </x:c>
      <x:c r="F817" s="11" t="n">
        <x:v>13463</x:v>
      </x:c>
      <x:c r="G817" s="2" t="str">
        <x:v>USD</x:v>
      </x:c>
      <x:c r="H817" s="2" t="str">
        <x:v>2023-01-01</x:v>
      </x:c>
      <x:c r="I817" s="2" t="str">
        <x:v>2023-12-31</x:v>
      </x:c>
      <x:c r="J817" s="2" t="str">
        <x:v>Payments of Dividends</x:v>
      </x:c>
      <x:c r="K817" s="2" t="str">
        <x:v>us-gaap:PaymentsOfDividends</x:v>
      </x:c>
      <x:c r="L817" s="2" t="str">
        <x:v>2026-02-13</x:v>
      </x:c>
      <x:c r="M817" s="2" t="str">
        <x:v>0001628280-26-008131</x:v>
      </x:c>
      <x:c r="N817" s="2" t="str">
        <x:v>https://www.sec.gov/Archives/edgar/data/19617/000162828026008131/jpm-20251231.htm</x:v>
      </x:c>
      <x:c r="O817" s="2" t="str">
        <x:v>data/raw/filings/JPM_0001628280-26-008131_jpm-20251231.htm</x:v>
      </x:c>
      <x:c r="P817" s="2" t="str">
        <x:v>f-578</x:v>
      </x:c>
      <x:c r="Q817" s="2" t="str"/>
      <x:c r="R817" s="2" t="str">
        <x:v>Latest eligible comparative presentation at the information cutoff.</x:v>
      </x:c>
      <x:c r="T817" s="12"/>
      <x:c r="U817" s="12"/>
    </x:row>
    <x:row r="818" ht="24" customHeight="1">
      <x:c r="C818" s="2" t="str">
        <x:v>JPM</x:v>
      </x:c>
      <x:c r="D818" s="2" t="str">
        <x:v>FY2023</x:v>
      </x:c>
      <x:c r="E818" s="2" t="str">
        <x:v>buybacks</x:v>
      </x:c>
      <x:c r="F818" s="11" t="n">
        <x:v>9824</x:v>
      </x:c>
      <x:c r="G818" s="2" t="str">
        <x:v>USD</x:v>
      </x:c>
      <x:c r="H818" s="2" t="str">
        <x:v>2023-01-01</x:v>
      </x:c>
      <x:c r="I818" s="2" t="str">
        <x:v>2023-12-31</x:v>
      </x:c>
      <x:c r="J818" s="2" t="str">
        <x:v>Payments for Repurchase of Common Stock</x:v>
      </x:c>
      <x:c r="K818" s="2" t="str">
        <x:v>us-gaap:PaymentsForRepurchaseOfCommonStock</x:v>
      </x:c>
      <x:c r="L818" s="2" t="str">
        <x:v>2026-02-13</x:v>
      </x:c>
      <x:c r="M818" s="2" t="str">
        <x:v>0001628280-26-008131</x:v>
      </x:c>
      <x:c r="N818" s="2" t="str">
        <x:v>https://www.sec.gov/Archives/edgar/data/19617/000162828026008131/jpm-20251231.htm</x:v>
      </x:c>
      <x:c r="O818" s="2" t="str">
        <x:v>data/raw/filings/JPM_0001628280-26-008131_jpm-20251231.htm</x:v>
      </x:c>
      <x:c r="P818" s="2" t="str">
        <x:v>f-575</x:v>
      </x:c>
      <x:c r="Q818" s="2" t="str"/>
      <x:c r="R818" s="2" t="str">
        <x:v>Latest eligible comparative presentation at the information cutoff.</x:v>
      </x:c>
      <x:c r="T818" s="12"/>
      <x:c r="U818" s="12"/>
    </x:row>
    <x:row r="819" ht="24" customHeight="1">
      <x:c r="C819" s="2" t="str">
        <x:v>JPM</x:v>
      </x:c>
      <x:c r="D819" s="2" t="str">
        <x:v>FY2023</x:v>
      </x:c>
      <x:c r="E819" s="2" t="str">
        <x:v>chargeoffs</x:v>
      </x:c>
      <x:c r="F819" s="11" t="str">
        <x:v>n.a.</x:v>
      </x:c>
      <x:c r="G819" s="2" t="str">
        <x:v>USDm</x:v>
      </x:c>
      <x:c r="H819" s="2" t="str">
        <x:v>2023-01-01</x:v>
      </x:c>
      <x:c r="I819" s="2" t="str">
        <x:v>2023-12-31</x:v>
      </x:c>
      <x:c r="J819" s="2" t="str">
        <x:v>Gross loan charge-offs</x:v>
      </x:c>
      <x:c r="K819" s="2" t="str"/>
      <x:c r="L819" s="2" t="str"/>
      <x:c r="M819" s="2" t="str"/>
      <x:c r="N819" s="2" t="str"/>
      <x:c r="O819" s="2" t="str"/>
      <x:c r="P819" s="2" t="str"/>
      <x:c r="Q819" s="2" t="str"/>
      <x:c r="R819" s="2" t="str">
        <x:v>Not reported / unavailable</x:v>
      </x:c>
      <x:c r="T819" s="12"/>
      <x:c r="U819" s="12"/>
    </x:row>
    <x:row r="820" ht="24" customHeight="1">
      <x:c r="C820" s="2" t="str">
        <x:v>JPM</x:v>
      </x:c>
      <x:c r="D820" s="2" t="str">
        <x:v>FY2023</x:v>
      </x:c>
      <x:c r="E820" s="2" t="str">
        <x:v>recoveries</x:v>
      </x:c>
      <x:c r="F820" s="11" t="str">
        <x:v>n.a.</x:v>
      </x:c>
      <x:c r="G820" s="2" t="str">
        <x:v>USDm</x:v>
      </x:c>
      <x:c r="H820" s="2" t="str">
        <x:v>2023-01-01</x:v>
      </x:c>
      <x:c r="I820" s="2" t="str">
        <x:v>2023-12-31</x:v>
      </x:c>
      <x:c r="J820" s="2" t="str">
        <x:v>Loan recoveries</x:v>
      </x:c>
      <x:c r="K820" s="2" t="str"/>
      <x:c r="L820" s="2" t="str"/>
      <x:c r="M820" s="2" t="str"/>
      <x:c r="N820" s="2" t="str"/>
      <x:c r="O820" s="2" t="str"/>
      <x:c r="P820" s="2" t="str"/>
      <x:c r="Q820" s="2" t="str"/>
      <x:c r="R820" s="2" t="str">
        <x:v>Not reported / unavailable</x:v>
      </x:c>
      <x:c r="T820" s="12"/>
      <x:c r="U820" s="12"/>
    </x:row>
    <x:row r="821" ht="24" customHeight="1">
      <x:c r="C821" s="2" t="str">
        <x:v>JPM</x:v>
      </x:c>
      <x:c r="D821" s="2" t="str">
        <x:v>FY2023</x:v>
      </x:c>
      <x:c r="E821" s="2" t="str">
        <x:v>rwa</x:v>
      </x:c>
      <x:c r="F821" s="11" t="str">
        <x:v>n.a.</x:v>
      </x:c>
      <x:c r="G821" s="2" t="str">
        <x:v>USDm</x:v>
      </x:c>
      <x:c r="H821" s="2" t="str">
        <x:v>2023-01-01</x:v>
      </x:c>
      <x:c r="I821" s="2" t="str">
        <x:v>2023-12-31</x:v>
      </x:c>
      <x:c r="J821" s="2" t="str">
        <x:v>Risk-weighted assets</x:v>
      </x:c>
      <x:c r="K821" s="2" t="str"/>
      <x:c r="L821" s="2" t="str"/>
      <x:c r="M821" s="2" t="str"/>
      <x:c r="N821" s="2" t="str"/>
      <x:c r="O821" s="2" t="str"/>
      <x:c r="P821" s="2" t="str"/>
      <x:c r="Q821" s="2" t="str"/>
      <x:c r="R821" s="2" t="str">
        <x:v>Not reported / unavailable</x:v>
      </x:c>
      <x:c r="T821" s="12"/>
      <x:c r="U821" s="12"/>
    </x:row>
    <x:row r="822" ht="24" customHeight="1">
      <x:c r="C822" s="2" t="str">
        <x:v>JPM</x:v>
      </x:c>
      <x:c r="D822" s="2" t="str">
        <x:v>FY2023</x:v>
      </x:c>
      <x:c r="E822" s="2" t="str">
        <x:v>cet1_reported</x:v>
      </x:c>
      <x:c r="F822" s="11" t="str">
        <x:v>n.a.</x:v>
      </x:c>
      <x:c r="G822" s="2" t="str">
        <x:v>%</x:v>
      </x:c>
      <x:c r="H822" s="2" t="str">
        <x:v>2023-01-01</x:v>
      </x:c>
      <x:c r="I822" s="2" t="str">
        <x:v>2023-12-31</x:v>
      </x:c>
      <x:c r="J822" s="2" t="str">
        <x:v>Actual standardized CET1 ratio</x:v>
      </x:c>
      <x:c r="K822" s="2" t="str"/>
      <x:c r="L822" s="2" t="str"/>
      <x:c r="M822" s="2" t="str"/>
      <x:c r="N822" s="2" t="str"/>
      <x:c r="O822" s="2" t="str"/>
      <x:c r="P822" s="2" t="str"/>
      <x:c r="Q822" s="2" t="str"/>
      <x:c r="R822" s="2" t="str">
        <x:v>Not reported / unavailable</x:v>
      </x:c>
      <x:c r="T822" s="12"/>
      <x:c r="U822" s="12"/>
    </x:row>
    <x:row r="823" ht="24" customHeight="1">
      <x:c r="C823" s="2" t="str">
        <x:v>JPM</x:v>
      </x:c>
      <x:c r="D823" s="2" t="str">
        <x:v>FY2023</x:v>
      </x:c>
      <x:c r="E823" s="2" t="str">
        <x:v>nim_reported</x:v>
      </x:c>
      <x:c r="F823" s="11" t="str">
        <x:v>n.a.</x:v>
      </x:c>
      <x:c r="G823" s="2" t="str">
        <x:v>%</x:v>
      </x:c>
      <x:c r="H823" s="2" t="str">
        <x:v>2023-01-01</x:v>
      </x:c>
      <x:c r="I823" s="2" t="str">
        <x:v>2023-12-31</x:v>
      </x:c>
      <x:c r="J823" s="2" t="str">
        <x:v>Issuer reported net interest margin</x:v>
      </x:c>
      <x:c r="K823" s="2" t="str"/>
      <x:c r="L823" s="2" t="str"/>
      <x:c r="M823" s="2" t="str"/>
      <x:c r="N823" s="2" t="str"/>
      <x:c r="O823" s="2" t="str"/>
      <x:c r="P823" s="2" t="str"/>
      <x:c r="Q823" s="2" t="str"/>
      <x:c r="R823" s="2" t="str">
        <x:v>Not reported / unavailable</x:v>
      </x:c>
      <x:c r="T823" s="12"/>
      <x:c r="U823" s="12"/>
    </x:row>
    <x:row r="824" ht="24" customHeight="1">
      <x:c r="C824" s="2" t="str">
        <x:v>JPM</x:v>
      </x:c>
      <x:c r="D824" s="2" t="str">
        <x:v>FY2023</x:v>
      </x:c>
      <x:c r="E824" s="2" t="str">
        <x:v>bvps_reported</x:v>
      </x:c>
      <x:c r="F824" s="11" t="n">
        <x:v>104.45</x:v>
      </x:c>
      <x:c r="G824" s="2" t="str">
        <x:v>USD/shares</x:v>
      </x:c>
      <x:c r="H824" s="2" t="str">
        <x:v>2023-01-01</x:v>
      </x:c>
      <x:c r="I824" s="2" t="str">
        <x:v>2023-12-31</x:v>
      </x:c>
      <x:c r="J824" s="2" t="str">
        <x:v>Reported common book value per share</x:v>
      </x:c>
      <x:c r="K824" s="2" t="str">
        <x:v>Manual verified issuer table row</x:v>
      </x:c>
      <x:c r="L824" s="2" t="str">
        <x:v>2024-02-16</x:v>
      </x:c>
      <x:c r="M824" s="2" t="str">
        <x:v>0000019617-24-000225</x:v>
      </x:c>
      <x:c r="N824" s="2" t="str">
        <x:v>https://www.sec.gov/Archives/edgar/data/19617/000001961724000225/jpm-20231231.htm</x:v>
      </x:c>
      <x:c r="O824" s="2" t="str">
        <x:v>data/raw/filings/JPM_0000019617-24-000225_jpm-20231231.htm</x:v>
      </x:c>
      <x:c r="P824" s="2" t="str"/>
      <x:c r="Q824" s="2" t="str"/>
      <x:c r="R824" s="2" t="str">
        <x:v>Verified original issuer table row; same-date end balance, excluding average and regulatory minimum tables.</x:v>
      </x:c>
      <x:c r="T824" s="12"/>
      <x:c r="U824" s="12"/>
    </x:row>
    <x:row r="825" ht="24" customHeight="1">
      <x:c r="C825" s="2" t="str">
        <x:v>JPM</x:v>
      </x:c>
      <x:c r="D825" s="2" t="str">
        <x:v>FY2023</x:v>
      </x:c>
      <x:c r="E825" s="2" t="str">
        <x:v>tbvps_reported</x:v>
      </x:c>
      <x:c r="F825" s="11" t="n">
        <x:v>86.08</x:v>
      </x:c>
      <x:c r="G825" s="2" t="str">
        <x:v>USD/shares</x:v>
      </x:c>
      <x:c r="H825" s="2" t="str">
        <x:v>2023-01-01</x:v>
      </x:c>
      <x:c r="I825" s="2" t="str">
        <x:v>2023-12-31</x:v>
      </x:c>
      <x:c r="J825" s="2" t="str">
        <x:v>Reported tangible book value per share</x:v>
      </x:c>
      <x:c r="K825" s="2" t="str">
        <x:v>Manual verified issuer table row</x:v>
      </x:c>
      <x:c r="L825" s="2" t="str">
        <x:v>2024-02-16</x:v>
      </x:c>
      <x:c r="M825" s="2" t="str">
        <x:v>0000019617-24-000225</x:v>
      </x:c>
      <x:c r="N825" s="2" t="str">
        <x:v>https://www.sec.gov/Archives/edgar/data/19617/000001961724000225/jpm-20231231.htm</x:v>
      </x:c>
      <x:c r="O825" s="2" t="str">
        <x:v>data/raw/filings/JPM_0000019617-24-000225_jpm-20231231.htm</x:v>
      </x:c>
      <x:c r="P825" s="2" t="str"/>
      <x:c r="Q825" s="2" t="str"/>
      <x:c r="R825" s="2" t="str">
        <x:v>Verified original issuer table row; same-date end balance, excluding average and regulatory minimum tables.</x:v>
      </x:c>
      <x:c r="T825" s="12"/>
      <x:c r="U825" s="12"/>
    </x:row>
    <x:row r="826" ht="24" customHeight="1">
      <x:c r="C826" s="2" t="str">
        <x:v>JPM</x:v>
      </x:c>
      <x:c r="D826" s="2" t="str">
        <x:v>FY2023</x:v>
      </x:c>
      <x:c r="E826" s="2" t="str">
        <x:v>tce_reported</x:v>
      </x:c>
      <x:c r="F826" s="11" t="str">
        <x:v>n.a.</x:v>
      </x:c>
      <x:c r="G826" s="2" t="str">
        <x:v>USDm</x:v>
      </x:c>
      <x:c r="H826" s="2" t="str">
        <x:v>2023-01-01</x:v>
      </x:c>
      <x:c r="I826" s="2" t="str">
        <x:v>2023-12-31</x:v>
      </x:c>
      <x:c r="J826" s="2" t="str">
        <x:v>Reported tangible common equity</x:v>
      </x:c>
      <x:c r="K826" s="2" t="str"/>
      <x:c r="L826" s="2" t="str"/>
      <x:c r="M826" s="2" t="str"/>
      <x:c r="N826" s="2" t="str"/>
      <x:c r="O826" s="2" t="str"/>
      <x:c r="P826" s="2" t="str"/>
      <x:c r="Q826" s="2" t="str"/>
      <x:c r="R826" s="2" t="str">
        <x:v>Not reported / unavailable</x:v>
      </x:c>
      <x:c r="T826" s="12"/>
      <x:c r="U826" s="12"/>
    </x:row>
    <x:row r="827" ht="24" customHeight="1">
      <x:c r="C827" s="2" t="str">
        <x:v>JPM</x:v>
      </x:c>
      <x:c r="D827" s="2" t="str">
        <x:v>FY2024</x:v>
      </x:c>
      <x:c r="E827" s="2" t="str">
        <x:v>assets</x:v>
      </x:c>
      <x:c r="F827" s="11" t="n">
        <x:v>4002814</x:v>
      </x:c>
      <x:c r="G827" s="2" t="str">
        <x:v>USD</x:v>
      </x:c>
      <x:c r="H827" s="2" t="str">
        <x:v>2024-01-01</x:v>
      </x:c>
      <x:c r="I827" s="2" t="str">
        <x:v>2024-12-31</x:v>
      </x:c>
      <x:c r="J827" s="2" t="str">
        <x:v>Assets</x:v>
      </x:c>
      <x:c r="K827" s="2" t="str">
        <x:v>us-gaap:Assets</x:v>
      </x:c>
      <x:c r="L827" s="2" t="str">
        <x:v>2026-02-13</x:v>
      </x:c>
      <x:c r="M827" s="2" t="str">
        <x:v>0001628280-26-008131</x:v>
      </x:c>
      <x:c r="N827" s="2" t="str">
        <x:v>https://www.sec.gov/Archives/edgar/data/19617/000162828026008131/jpm-20251231.htm</x:v>
      </x:c>
      <x:c r="O827" s="2" t="str">
        <x:v>data/raw/filings/JPM_0001628280-26-008131_jpm-20251231.htm</x:v>
      </x:c>
      <x:c r="P827" s="2" t="str">
        <x:v>f-8188</x:v>
      </x:c>
      <x:c r="Q827" s="2" t="str"/>
      <x:c r="R827" s="2" t="str">
        <x:v>Latest eligible comparative presentation at the information cutoff.</x:v>
      </x:c>
      <x:c r="T827" s="12"/>
      <x:c r="U827" s="12"/>
    </x:row>
    <x:row r="828" ht="24" customHeight="1">
      <x:c r="C828" s="2" t="str">
        <x:v>JPM</x:v>
      </x:c>
      <x:c r="D828" s="2" t="str">
        <x:v>FY2024</x:v>
      </x:c>
      <x:c r="E828" s="2" t="str">
        <x:v>liabilities</x:v>
      </x:c>
      <x:c r="F828" s="11" t="n">
        <x:v>3658056</x:v>
      </x:c>
      <x:c r="G828" s="2" t="str">
        <x:v>USD</x:v>
      </x:c>
      <x:c r="H828" s="2" t="str">
        <x:v>2024-01-01</x:v>
      </x:c>
      <x:c r="I828" s="2" t="str">
        <x:v>2024-12-31</x:v>
      </x:c>
      <x:c r="J828" s="2" t="str">
        <x:v>Liabilities</x:v>
      </x:c>
      <x:c r="K828" s="2" t="str">
        <x:v>us-gaap:Liabilities</x:v>
      </x:c>
      <x:c r="L828" s="2" t="str">
        <x:v>2026-02-13</x:v>
      </x:c>
      <x:c r="M828" s="2" t="str">
        <x:v>0001628280-26-008131</x:v>
      </x:c>
      <x:c r="N828" s="2" t="str">
        <x:v>https://www.sec.gov/Archives/edgar/data/19617/000162828026008131/jpm-20251231.htm</x:v>
      </x:c>
      <x:c r="O828" s="2" t="str">
        <x:v>data/raw/filings/JPM_0001628280-26-008131_jpm-20251231.htm</x:v>
      </x:c>
      <x:c r="P828" s="2" t="str">
        <x:v>f-344</x:v>
      </x:c>
      <x:c r="Q828" s="2" t="str"/>
      <x:c r="R828" s="2" t="str">
        <x:v>Latest eligible comparative presentation at the information cutoff.</x:v>
      </x:c>
      <x:c r="T828" s="12"/>
      <x:c r="U828" s="12"/>
    </x:row>
    <x:row r="829" ht="24" customHeight="1">
      <x:c r="C829" s="2" t="str">
        <x:v>JPM</x:v>
      </x:c>
      <x:c r="D829" s="2" t="str">
        <x:v>FY2024</x:v>
      </x:c>
      <x:c r="E829" s="2" t="str">
        <x:v>equity</x:v>
      </x:c>
      <x:c r="F829" s="11" t="n">
        <x:v>344758</x:v>
      </x:c>
      <x:c r="G829" s="2" t="str">
        <x:v>USD</x:v>
      </x:c>
      <x:c r="H829" s="2" t="str">
        <x:v>2024-01-01</x:v>
      </x:c>
      <x:c r="I829" s="2" t="str">
        <x:v>2024-12-31</x:v>
      </x:c>
      <x:c r="J829" s="2" t="str">
        <x:v>Stockholders' Equity Attributable to Parent</x:v>
      </x:c>
      <x:c r="K829" s="2" t="str">
        <x:v>us-gaap:StockholdersEquity</x:v>
      </x:c>
      <x:c r="L829" s="2" t="str">
        <x:v>2026-02-13</x:v>
      </x:c>
      <x:c r="M829" s="2" t="str">
        <x:v>0001628280-26-008131</x:v>
      </x:c>
      <x:c r="N829" s="2" t="str">
        <x:v>https://www.sec.gov/Archives/edgar/data/19617/000162828026008131/jpm-20251231.htm</x:v>
      </x:c>
      <x:c r="O829" s="2" t="str">
        <x:v>data/raw/filings/JPM_0001628280-26-008131_jpm-20251231.htm</x:v>
      </x:c>
      <x:c r="P829" s="2" t="str">
        <x:v>f-463</x:v>
      </x:c>
      <x:c r="Q829" s="2" t="str"/>
      <x:c r="R829" s="2" t="str">
        <x:v>Latest eligible comparative presentation at the information cutoff.</x:v>
      </x:c>
      <x:c r="T829" s="12"/>
      <x:c r="U829" s="12"/>
    </x:row>
    <x:row r="830" ht="24" customHeight="1">
      <x:c r="C830" s="2" t="str">
        <x:v>JPM</x:v>
      </x:c>
      <x:c r="D830" s="2" t="str">
        <x:v>FY2024</x:v>
      </x:c>
      <x:c r="E830" s="2" t="str">
        <x:v>preferred</x:v>
      </x:c>
      <x:c r="F830" s="11" t="n">
        <x:v>20050</x:v>
      </x:c>
      <x:c r="G830" s="2" t="str">
        <x:v>USD</x:v>
      </x:c>
      <x:c r="H830" s="2" t="str">
        <x:v>2024-01-01</x:v>
      </x:c>
      <x:c r="I830" s="2" t="str">
        <x:v>2024-12-31</x:v>
      </x:c>
      <x:c r="J830" s="2" t="str">
        <x:v>Preferred Stock, Including Additional Paid in Capital, Net of Discount</x:v>
      </x:c>
      <x:c r="K830" s="2" t="str">
        <x:v>us-gaap:PreferredStockIncludingAdditionalPaidInCapitalNetOfDiscount</x:v>
      </x:c>
      <x:c r="L830" s="2" t="str">
        <x:v>2026-02-13</x:v>
      </x:c>
      <x:c r="M830" s="2" t="str">
        <x:v>0001628280-26-008131</x:v>
      </x:c>
      <x:c r="N830" s="2" t="str">
        <x:v>https://www.sec.gov/Archives/edgar/data/19617/000162828026008131/jpm-20251231.htm</x:v>
      </x:c>
      <x:c r="O830" s="2" t="str">
        <x:v>data/raw/filings/JPM_0001628280-26-008131_jpm-20251231.htm</x:v>
      </x:c>
      <x:c r="P830" s="2" t="str">
        <x:v>f-6992</x:v>
      </x:c>
      <x:c r="Q830" s="2" t="str"/>
      <x:c r="R830" s="2" t="str">
        <x:v>Latest eligible comparative presentation at the information cutoff.</x:v>
      </x:c>
      <x:c r="T830" s="12"/>
      <x:c r="U830" s="12"/>
    </x:row>
    <x:row r="831" ht="24" customHeight="1">
      <x:c r="C831" s="2" t="str">
        <x:v>JPM</x:v>
      </x:c>
      <x:c r="D831" s="2" t="str">
        <x:v>FY2024</x:v>
      </x:c>
      <x:c r="E831" s="2" t="str">
        <x:v>common_equity_reported</x:v>
      </x:c>
      <x:c r="F831" s="11" t="str">
        <x:v>n.a.</x:v>
      </x:c>
      <x:c r="G831" s="2" t="str">
        <x:v>USDm</x:v>
      </x:c>
      <x:c r="H831" s="2" t="str">
        <x:v>2024-01-01</x:v>
      </x:c>
      <x:c r="I831" s="2" t="str">
        <x:v>2024-12-31</x:v>
      </x:c>
      <x:c r="J831" s="2" t="str">
        <x:v>Reported common shareholders equity</x:v>
      </x:c>
      <x:c r="K831" s="2" t="str"/>
      <x:c r="L831" s="2" t="str"/>
      <x:c r="M831" s="2" t="str"/>
      <x:c r="N831" s="2" t="str"/>
      <x:c r="O831" s="2" t="str"/>
      <x:c r="P831" s="2" t="str"/>
      <x:c r="Q831" s="2" t="str"/>
      <x:c r="R831" s="2" t="str">
        <x:v>Not reported / unavailable</x:v>
      </x:c>
      <x:c r="T831" s="12"/>
      <x:c r="U831" s="12"/>
    </x:row>
    <x:row r="832" ht="24" customHeight="1">
      <x:c r="C832" s="2" t="str">
        <x:v>JPM</x:v>
      </x:c>
      <x:c r="D832" s="2" t="str">
        <x:v>FY2024</x:v>
      </x:c>
      <x:c r="E832" s="2" t="str">
        <x:v>goodwill</x:v>
      </x:c>
      <x:c r="F832" s="11" t="n">
        <x:v>52565</x:v>
      </x:c>
      <x:c r="G832" s="2" t="str">
        <x:v>USD</x:v>
      </x:c>
      <x:c r="H832" s="2" t="str">
        <x:v>2024-01-01</x:v>
      </x:c>
      <x:c r="I832" s="2" t="str">
        <x:v>2024-12-31</x:v>
      </x:c>
      <x:c r="J832" s="2" t="str">
        <x:v>Goodwill</x:v>
      </x:c>
      <x:c r="K832" s="2" t="str">
        <x:v>us-gaap:Goodwill</x:v>
      </x:c>
      <x:c r="L832" s="2" t="str">
        <x:v>2026-08-06</x:v>
      </x:c>
      <x:c r="M832" s="2" t="str">
        <x:v>0001628280-26-054343</x:v>
      </x:c>
      <x:c r="N832" s="2" t="str">
        <x:v>https://www.sec.gov/Archives/edgar/data/19617/000162828026054343/jpm-20260630.htm</x:v>
      </x:c>
      <x:c r="O832" s="2" t="str">
        <x:v>data/raw/filings/JPM_0001628280-26-054343_jpm-20260630.htm</x:v>
      </x:c>
      <x:c r="P832" s="2" t="str">
        <x:v>f-6283</x:v>
      </x:c>
      <x:c r="Q832" s="2" t="str"/>
      <x:c r="R832" s="2" t="str">
        <x:v>Latest eligible comparative presentation at the information cutoff.</x:v>
      </x:c>
      <x:c r="T832" s="12"/>
      <x:c r="U832" s="12"/>
    </x:row>
    <x:row r="833" ht="24" customHeight="1">
      <x:c r="C833" s="2" t="str">
        <x:v>JPM</x:v>
      </x:c>
      <x:c r="D833" s="2" t="str">
        <x:v>FY2024</x:v>
      </x:c>
      <x:c r="E833" s="2" t="str">
        <x:v>intangibles</x:v>
      </x:c>
      <x:c r="F833" s="11" t="n">
        <x:v>1700</x:v>
      </x:c>
      <x:c r="G833" s="2" t="str">
        <x:v>USD</x:v>
      </x:c>
      <x:c r="H833" s="2" t="str">
        <x:v>2024-01-01</x:v>
      </x:c>
      <x:c r="I833" s="2" t="str">
        <x:v>2024-12-31</x:v>
      </x:c>
      <x:c r="J833" s="2" t="str">
        <x:v>Finite-Lived Intangible Assets, Net</x:v>
      </x:c>
      <x:c r="K833" s="2" t="str">
        <x:v>us-gaap:FiniteLivedIntangibleAssetsNet</x:v>
      </x:c>
      <x:c r="L833" s="2" t="str">
        <x:v>2026-02-13</x:v>
      </x:c>
      <x:c r="M833" s="2" t="str">
        <x:v>0001628280-26-008131</x:v>
      </x:c>
      <x:c r="N833" s="2" t="str">
        <x:v>https://www.sec.gov/Archives/edgar/data/19617/000162828026008131/jpm-20251231.htm</x:v>
      </x:c>
      <x:c r="O833" s="2" t="str">
        <x:v>data/raw/filings/JPM_0001628280-26-008131_jpm-20251231.htm</x:v>
      </x:c>
      <x:c r="P833" s="2" t="str">
        <x:v>f-6486</x:v>
      </x:c>
      <x:c r="Q833" s="2" t="str"/>
      <x:c r="R833" s="2" t="str">
        <x:v>Latest eligible comparative presentation at the information cutoff.</x:v>
      </x:c>
      <x:c r="T833" s="12"/>
      <x:c r="U833" s="12"/>
    </x:row>
    <x:row r="834" ht="24" customHeight="1">
      <x:c r="C834" s="2" t="str">
        <x:v>JPM</x:v>
      </x:c>
      <x:c r="D834" s="2" t="str">
        <x:v>FY2024</x:v>
      </x:c>
      <x:c r="E834" s="2" t="str">
        <x:v>intangibles_total</x:v>
      </x:c>
      <x:c r="F834" s="11" t="str">
        <x:v>n.a.</x:v>
      </x:c>
      <x:c r="G834" s="2" t="str">
        <x:v>USDm</x:v>
      </x:c>
      <x:c r="H834" s="2" t="str">
        <x:v>2024-01-01</x:v>
      </x:c>
      <x:c r="I834" s="2" t="str">
        <x:v>2024-12-31</x:v>
      </x:c>
      <x:c r="J834" s="2" t="str">
        <x:v>Reported goodwill and intangible assets combined</x:v>
      </x:c>
      <x:c r="K834" s="2" t="str"/>
      <x:c r="L834" s="2" t="str"/>
      <x:c r="M834" s="2" t="str"/>
      <x:c r="N834" s="2" t="str"/>
      <x:c r="O834" s="2" t="str"/>
      <x:c r="P834" s="2" t="str"/>
      <x:c r="Q834" s="2" t="str"/>
      <x:c r="R834" s="2" t="str">
        <x:v>Not reported / unavailable</x:v>
      </x:c>
      <x:c r="T834" s="12"/>
      <x:c r="U834" s="12"/>
    </x:row>
    <x:row r="835" ht="24" customHeight="1">
      <x:c r="C835" s="2" t="str">
        <x:v>JPM</x:v>
      </x:c>
      <x:c r="D835" s="2" t="str">
        <x:v>FY2024</x:v>
      </x:c>
      <x:c r="E835" s="2" t="str">
        <x:v>shares_end</x:v>
      </x:c>
      <x:c r="F835" s="11" t="n">
        <x:v>2797.6</x:v>
      </x:c>
      <x:c r="G835" s="2" t="str">
        <x:v>shares</x:v>
      </x:c>
      <x:c r="H835" s="2" t="str">
        <x:v>2024-01-01</x:v>
      </x:c>
      <x:c r="I835" s="2" t="str">
        <x:v>2024-12-31</x:v>
      </x:c>
      <x:c r="J835" s="2" t="str">
        <x:v>Common Stock, Shares, Outstanding</x:v>
      </x:c>
      <x:c r="K835" s="2" t="str">
        <x:v>us-gaap:CommonStockSharesOutstanding</x:v>
      </x:c>
      <x:c r="L835" s="2" t="str">
        <x:v>2026-02-13</x:v>
      </x:c>
      <x:c r="M835" s="2" t="str">
        <x:v>0001628280-26-008131</x:v>
      </x:c>
      <x:c r="N835" s="2" t="str">
        <x:v>https://www.sec.gov/Archives/edgar/data/19617/000162828026008131/jpm-20251231.htm</x:v>
      </x:c>
      <x:c r="O835" s="2" t="str">
        <x:v>data/raw/filings/JPM_0001628280-26-008131_jpm-20251231.htm</x:v>
      </x:c>
      <x:c r="P835" s="2" t="str">
        <x:v>f-7041</x:v>
      </x:c>
      <x:c r="Q835" s="2" t="str"/>
      <x:c r="R835" s="2" t="str">
        <x:v>Latest eligible comparative presentation at the information cutoff.</x:v>
      </x:c>
      <x:c r="T835" s="12"/>
      <x:c r="U835" s="12"/>
    </x:row>
    <x:row r="836" ht="24" customHeight="1">
      <x:c r="C836" s="2" t="str">
        <x:v>JPM</x:v>
      </x:c>
      <x:c r="D836" s="2" t="str">
        <x:v>FY2024</x:v>
      </x:c>
      <x:c r="E836" s="2" t="str">
        <x:v>shares_issued</x:v>
      </x:c>
      <x:c r="F836" s="11" t="n">
        <x:v>4104.933895</x:v>
      </x:c>
      <x:c r="G836" s="2" t="str">
        <x:v>shares</x:v>
      </x:c>
      <x:c r="H836" s="2" t="str">
        <x:v>2024-01-01</x:v>
      </x:c>
      <x:c r="I836" s="2" t="str">
        <x:v>2024-12-31</x:v>
      </x:c>
      <x:c r="J836" s="2" t="str">
        <x:v>Common Stock, Shares, Issued</x:v>
      </x:c>
      <x:c r="K836" s="2" t="str">
        <x:v>us-gaap:CommonStockSharesIssued</x:v>
      </x:c>
      <x:c r="L836" s="2" t="str">
        <x:v>2026-02-13</x:v>
      </x:c>
      <x:c r="M836" s="2" t="str">
        <x:v>0001628280-26-008131</x:v>
      </x:c>
      <x:c r="N836" s="2" t="str">
        <x:v>https://www.sec.gov/Archives/edgar/data/19617/000162828026008131/jpm-20251231.htm</x:v>
      </x:c>
      <x:c r="O836" s="2" t="str">
        <x:v>data/raw/filings/JPM_0001628280-26-008131_jpm-20251231.htm</x:v>
      </x:c>
      <x:c r="P836" s="2" t="str">
        <x:v>f-359</x:v>
      </x:c>
      <x:c r="Q836" s="2" t="str"/>
      <x:c r="R836" s="2" t="str">
        <x:v>Latest eligible comparative presentation at the information cutoff.</x:v>
      </x:c>
      <x:c r="T836" s="12"/>
      <x:c r="U836" s="12"/>
    </x:row>
    <x:row r="837" ht="24" customHeight="1">
      <x:c r="C837" s="2" t="str">
        <x:v>JPM</x:v>
      </x:c>
      <x:c r="D837" s="2" t="str">
        <x:v>FY2024</x:v>
      </x:c>
      <x:c r="E837" s="2" t="str">
        <x:v>shares_treasury</x:v>
      </x:c>
      <x:c r="F837" s="11" t="n">
        <x:v>1307.313494</x:v>
      </x:c>
      <x:c r="G837" s="2" t="str">
        <x:v>shares</x:v>
      </x:c>
      <x:c r="H837" s="2" t="str">
        <x:v>2024-01-01</x:v>
      </x:c>
      <x:c r="I837" s="2" t="str">
        <x:v>2024-12-31</x:v>
      </x:c>
      <x:c r="J837" s="2" t="str">
        <x:v>Treasury Stock, Common, Shares</x:v>
      </x:c>
      <x:c r="K837" s="2" t="str">
        <x:v>us-gaap:TreasuryStockCommonShares</x:v>
      </x:c>
      <x:c r="L837" s="2" t="str">
        <x:v>2026-02-13</x:v>
      </x:c>
      <x:c r="M837" s="2" t="str">
        <x:v>0001628280-26-008131</x:v>
      </x:c>
      <x:c r="N837" s="2" t="str">
        <x:v>https://www.sec.gov/Archives/edgar/data/19617/000162828026008131/jpm-20251231.htm</x:v>
      </x:c>
      <x:c r="O837" s="2" t="str">
        <x:v>data/raw/filings/JPM_0001628280-26-008131_jpm-20251231.htm</x:v>
      </x:c>
      <x:c r="P837" s="2" t="str"/>
      <x:c r="Q837" s="2" t="str"/>
      <x:c r="R837" s="2" t="str">
        <x:v>Latest eligible comparative presentation at the information cutoff.</x:v>
      </x:c>
      <x:c r="T837" s="12"/>
      <x:c r="U837" s="12"/>
    </x:row>
    <x:row r="838" ht="24" customHeight="1">
      <x:c r="C838" s="2" t="str">
        <x:v>JPM</x:v>
      </x:c>
      <x:c r="D838" s="2" t="str">
        <x:v>FY2024</x:v>
      </x:c>
      <x:c r="E838" s="2" t="str">
        <x:v>deposits</x:v>
      </x:c>
      <x:c r="F838" s="11" t="n">
        <x:v>2406032</x:v>
      </x:c>
      <x:c r="G838" s="2" t="str">
        <x:v>USD</x:v>
      </x:c>
      <x:c r="H838" s="2" t="str">
        <x:v>2024-01-01</x:v>
      </x:c>
      <x:c r="I838" s="2" t="str">
        <x:v>2024-12-31</x:v>
      </x:c>
      <x:c r="J838" s="2" t="str">
        <x:v>Deposits</x:v>
      </x:c>
      <x:c r="K838" s="2" t="str">
        <x:v>us-gaap:Deposits</x:v>
      </x:c>
      <x:c r="L838" s="2" t="str">
        <x:v>2026-02-13</x:v>
      </x:c>
      <x:c r="M838" s="2" t="str">
        <x:v>0001628280-26-008131</x:v>
      </x:c>
      <x:c r="N838" s="2" t="str">
        <x:v>https://www.sec.gov/Archives/edgar/data/19617/000162828026008131/jpm-20251231.htm</x:v>
      </x:c>
      <x:c r="O838" s="2" t="str">
        <x:v>data/raw/filings/JPM_0001628280-26-008131_jpm-20251231.htm</x:v>
      </x:c>
      <x:c r="P838" s="2" t="str">
        <x:v>f-6541</x:v>
      </x:c>
      <x:c r="Q838" s="2" t="str"/>
      <x:c r="R838" s="2" t="str">
        <x:v>Latest eligible comparative presentation at the information cutoff.</x:v>
      </x:c>
      <x:c r="T838" s="12"/>
      <x:c r="U838" s="12"/>
    </x:row>
    <x:row r="839" ht="24" customHeight="1">
      <x:c r="C839" s="2" t="str">
        <x:v>JPM</x:v>
      </x:c>
      <x:c r="D839" s="2" t="str">
        <x:v>FY2024</x:v>
      </x:c>
      <x:c r="E839" s="2" t="str">
        <x:v>loans_gross</x:v>
      </x:c>
      <x:c r="F839" s="11" t="n">
        <x:v>1299590</x:v>
      </x:c>
      <x:c r="G839" s="2" t="str">
        <x:v>USD</x:v>
      </x:c>
      <x:c r="H839" s="2" t="str">
        <x:v>2024-01-01</x:v>
      </x:c>
      <x:c r="I839" s="2" t="str">
        <x:v>2024-12-31</x:v>
      </x:c>
      <x:c r="J839" s="2" t="str">
        <x:v>Gross loans and leases selected definition</x:v>
      </x:c>
      <x:c r="K839" s="2" t="str">
        <x:v>us-gaap:FinancingReceivableExcludingAccruedInterestBeforeAllowanceForCreditLoss</x:v>
      </x:c>
      <x:c r="L839" s="2" t="str">
        <x:v>2026-02-13</x:v>
      </x:c>
      <x:c r="M839" s="2" t="str">
        <x:v>0001628280-26-008131</x:v>
      </x:c>
      <x:c r="N839" s="2" t="str">
        <x:v>https://www.sec.gov/Archives/edgar/data/19617/000162828026008131/jpm-20251231.htm</x:v>
      </x:c>
      <x:c r="O839" s="2" t="str">
        <x:v>data/raw/filings/JPM_0001628280-26-008131_jpm-20251231.htm</x:v>
      </x:c>
      <x:c r="P839" s="2" t="str">
        <x:v>f-5951</x:v>
      </x:c>
      <x:c r="Q839" s="2" t="str"/>
      <x:c r="R839" s="2" t="str">
        <x:v>Latest eligible comparative presentation at the information cutoff.</x:v>
      </x:c>
      <x:c r="T839" s="12"/>
      <x:c r="U839" s="12"/>
    </x:row>
    <x:row r="840" ht="24" customHeight="1">
      <x:c r="C840" s="2" t="str">
        <x:v>JPM</x:v>
      </x:c>
      <x:c r="D840" s="2" t="str">
        <x:v>FY2024</x:v>
      </x:c>
      <x:c r="E840" s="2" t="str">
        <x:v>loans_net</x:v>
      </x:c>
      <x:c r="F840" s="11" t="n">
        <x:v>1323643</x:v>
      </x:c>
      <x:c r="G840" s="2" t="str">
        <x:v>USD</x:v>
      </x:c>
      <x:c r="H840" s="2" t="str">
        <x:v>2024-01-01</x:v>
      </x:c>
      <x:c r="I840" s="2" t="str">
        <x:v>2024-12-31</x:v>
      </x:c>
      <x:c r="J840" s="2" t="str">
        <x:v>Net loans after allowance selected definition</x:v>
      </x:c>
      <x:c r="K840" s="2" t="str">
        <x:v>us-gaap:FinancingReceivableExcludingAccruedInterestAfterAllowanceForCreditLoss</x:v>
      </x:c>
      <x:c r="L840" s="2" t="str">
        <x:v>2026-02-13</x:v>
      </x:c>
      <x:c r="M840" s="2" t="str">
        <x:v>0001628280-26-008131</x:v>
      </x:c>
      <x:c r="N840" s="2" t="str">
        <x:v>https://www.sec.gov/Archives/edgar/data/19617/000162828026008131/jpm-20251231.htm</x:v>
      </x:c>
      <x:c r="O840" s="2" t="str">
        <x:v>data/raw/filings/JPM_0001628280-26-008131_jpm-20251231.htm</x:v>
      </x:c>
      <x:c r="P840" s="2" t="str">
        <x:v>f-302</x:v>
      </x:c>
      <x:c r="Q840" s="2" t="str"/>
      <x:c r="R840" s="2" t="str">
        <x:v>Latest eligible comparative presentation at the information cutoff.</x:v>
      </x:c>
      <x:c r="T840" s="12"/>
      <x:c r="U840" s="12"/>
    </x:row>
    <x:row r="841" ht="24" customHeight="1">
      <x:c r="C841" s="2" t="str">
        <x:v>JPM</x:v>
      </x:c>
      <x:c r="D841" s="2" t="str">
        <x:v>FY2024</x:v>
      </x:c>
      <x:c r="E841" s="2" t="str">
        <x:v>allowance</x:v>
      </x:c>
      <x:c r="F841" s="11" t="n">
        <x:v>24345</x:v>
      </x:c>
      <x:c r="G841" s="2" t="str">
        <x:v>USD</x:v>
      </x:c>
      <x:c r="H841" s="2" t="str">
        <x:v>2024-01-01</x:v>
      </x:c>
      <x:c r="I841" s="2" t="str">
        <x:v>2024-12-31</x:v>
      </x:c>
      <x:c r="J841" s="2" t="str">
        <x:v>Loan allowance for credit losses</x:v>
      </x:c>
      <x:c r="K841" s="2" t="str">
        <x:v>us-gaap:FinancingReceivableAllowanceForCreditLossExcludingAccruedInterest</x:v>
      </x:c>
      <x:c r="L841" s="2" t="str">
        <x:v>2026-08-06</x:v>
      </x:c>
      <x:c r="M841" s="2" t="str">
        <x:v>0001628280-26-054343</x:v>
      </x:c>
      <x:c r="N841" s="2" t="str">
        <x:v>https://www.sec.gov/Archives/edgar/data/19617/000162828026054343/jpm-20260630.htm</x:v>
      </x:c>
      <x:c r="O841" s="2" t="str">
        <x:v>data/raw/filings/JPM_0001628280-26-054343_jpm-20260630.htm</x:v>
      </x:c>
      <x:c r="P841" s="2" t="str">
        <x:v>f-5746</x:v>
      </x:c>
      <x:c r="Q841" s="2" t="str"/>
      <x:c r="R841" s="2" t="str">
        <x:v>Latest eligible comparative presentation at the information cutoff.</x:v>
      </x:c>
      <x:c r="T841" s="12"/>
      <x:c r="U841" s="12"/>
    </x:row>
    <x:row r="842" ht="24" customHeight="1">
      <x:c r="C842" s="2" t="str">
        <x:v>JPM</x:v>
      </x:c>
      <x:c r="D842" s="2" t="str">
        <x:v>FY2024</x:v>
      </x:c>
      <x:c r="E842" s="2" t="str">
        <x:v>nonaccrual</x:v>
      </x:c>
      <x:c r="F842" s="11" t="str">
        <x:v>n.a.</x:v>
      </x:c>
      <x:c r="G842" s="2" t="str">
        <x:v>USDm</x:v>
      </x:c>
      <x:c r="H842" s="2" t="str">
        <x:v>2024-01-01</x:v>
      </x:c>
      <x:c r="I842" s="2" t="str">
        <x:v>2024-12-31</x:v>
      </x:c>
      <x:c r="J842" s="2" t="str">
        <x:v>Nonaccrual</x:v>
      </x:c>
      <x:c r="K842" s="2" t="str"/>
      <x:c r="L842" s="2" t="str"/>
      <x:c r="M842" s="2" t="str"/>
      <x:c r="N842" s="2" t="str"/>
      <x:c r="O842" s="2" t="str"/>
      <x:c r="P842" s="2" t="str"/>
      <x:c r="Q842" s="2" t="str"/>
      <x:c r="R842" s="2" t="str">
        <x:v>Not reported / unavailable</x:v>
      </x:c>
      <x:c r="T842" s="12"/>
      <x:c r="U842" s="12"/>
    </x:row>
    <x:row r="843" ht="24" customHeight="1">
      <x:c r="C843" s="2" t="str">
        <x:v>JPM</x:v>
      </x:c>
      <x:c r="D843" s="2" t="str">
        <x:v>FY2024</x:v>
      </x:c>
      <x:c r="E843" s="2" t="str">
        <x:v>cash</x:v>
      </x:c>
      <x:c r="F843" s="11" t="str">
        <x:v>n.a.</x:v>
      </x:c>
      <x:c r="G843" s="2" t="str">
        <x:v>USDm</x:v>
      </x:c>
      <x:c r="H843" s="2" t="str">
        <x:v>2024-01-01</x:v>
      </x:c>
      <x:c r="I843" s="2" t="str">
        <x:v>2024-12-31</x:v>
      </x:c>
      <x:c r="J843" s="2" t="str">
        <x:v>Cash</x:v>
      </x:c>
      <x:c r="K843" s="2" t="str"/>
      <x:c r="L843" s="2" t="str"/>
      <x:c r="M843" s="2" t="str"/>
      <x:c r="N843" s="2" t="str"/>
      <x:c r="O843" s="2" t="str"/>
      <x:c r="P843" s="2" t="str"/>
      <x:c r="Q843" s="2" t="str"/>
      <x:c r="R843" s="2" t="str">
        <x:v>Not reported / unavailable</x:v>
      </x:c>
      <x:c r="T843" s="12"/>
      <x:c r="U843" s="12"/>
    </x:row>
    <x:row r="844" ht="24" customHeight="1">
      <x:c r="C844" s="2" t="str">
        <x:v>JPM</x:v>
      </x:c>
      <x:c r="D844" s="2" t="str">
        <x:v>FY2024</x:v>
      </x:c>
      <x:c r="E844" s="2" t="str">
        <x:v>aoci</x:v>
      </x:c>
      <x:c r="F844" s="11" t="n">
        <x:v>-12456</x:v>
      </x:c>
      <x:c r="G844" s="2" t="str">
        <x:v>USD</x:v>
      </x:c>
      <x:c r="H844" s="2" t="str">
        <x:v>2024-01-01</x:v>
      </x:c>
      <x:c r="I844" s="2" t="str">
        <x:v>2024-12-31</x:v>
      </x:c>
      <x:c r="J844" s="2" t="str">
        <x:v>Accumulated Other Comprehensive Income (Loss), Net of Tax</x:v>
      </x:c>
      <x:c r="K844" s="2" t="str">
        <x:v>us-gaap:AccumulatedOtherComprehensiveIncomeLossNetOfTax</x:v>
      </x:c>
      <x:c r="L844" s="2" t="str">
        <x:v>2026-02-13</x:v>
      </x:c>
      <x:c r="M844" s="2" t="str">
        <x:v>0001628280-26-008131</x:v>
      </x:c>
      <x:c r="N844" s="2" t="str">
        <x:v>https://www.sec.gov/Archives/edgar/data/19617/000162828026008131/jpm-20251231.htm</x:v>
      </x:c>
      <x:c r="O844" s="2" t="str">
        <x:v>data/raw/filings/JPM_0001628280-26-008131_jpm-20251231.htm</x:v>
      </x:c>
      <x:c r="P844" s="2" t="str">
        <x:v>f-368</x:v>
      </x:c>
      <x:c r="Q844" s="2" t="str"/>
      <x:c r="R844" s="2" t="str">
        <x:v>Latest eligible comparative presentation at the information cutoff.</x:v>
      </x:c>
      <x:c r="T844" s="12"/>
      <x:c r="U844" s="12"/>
    </x:row>
    <x:row r="845" ht="24" customHeight="1">
      <x:c r="C845" s="2" t="str">
        <x:v>JPM</x:v>
      </x:c>
      <x:c r="D845" s="2" t="str">
        <x:v>FY2024</x:v>
      </x:c>
      <x:c r="E845" s="2" t="str">
        <x:v>nii</x:v>
      </x:c>
      <x:c r="F845" s="11" t="n">
        <x:v>92583</x:v>
      </x:c>
      <x:c r="G845" s="2" t="str">
        <x:v>USD</x:v>
      </x:c>
      <x:c r="H845" s="2" t="str">
        <x:v>2024-01-01</x:v>
      </x:c>
      <x:c r="I845" s="2" t="str">
        <x:v>2024-12-31</x:v>
      </x:c>
      <x:c r="J845" s="2" t="str">
        <x:v>Interest Income (Expense), Net</x:v>
      </x:c>
      <x:c r="K845" s="2" t="str">
        <x:v>us-gaap:InterestIncomeExpenseNet</x:v>
      </x:c>
      <x:c r="L845" s="2" t="str">
        <x:v>2026-02-13</x:v>
      </x:c>
      <x:c r="M845" s="2" t="str">
        <x:v>0001628280-26-008131</x:v>
      </x:c>
      <x:c r="N845" s="2" t="str">
        <x:v>https://www.sec.gov/Archives/edgar/data/19617/000162828026008131/jpm-20251231.htm</x:v>
      </x:c>
      <x:c r="O845" s="2" t="str">
        <x:v>data/raw/filings/JPM_0001628280-26-008131_jpm-20251231.htm</x:v>
      </x:c>
      <x:c r="P845" s="2" t="str">
        <x:v>f-8122</x:v>
      </x:c>
      <x:c r="Q845" s="2" t="str"/>
      <x:c r="R845" s="2" t="str">
        <x:v>Latest eligible comparative presentation at the information cutoff.</x:v>
      </x:c>
      <x:c r="T845" s="12"/>
      <x:c r="U845" s="12"/>
    </x:row>
    <x:row r="846" ht="24" customHeight="1">
      <x:c r="C846" s="2" t="str">
        <x:v>JPM</x:v>
      </x:c>
      <x:c r="D846" s="2" t="str">
        <x:v>FY2024</x:v>
      </x:c>
      <x:c r="E846" s="2" t="str">
        <x:v>noninterest_income</x:v>
      </x:c>
      <x:c r="F846" s="11" t="n">
        <x:v>84973</x:v>
      </x:c>
      <x:c r="G846" s="2" t="str">
        <x:v>USD</x:v>
      </x:c>
      <x:c r="H846" s="2" t="str">
        <x:v>2024-01-01</x:v>
      </x:c>
      <x:c r="I846" s="2" t="str">
        <x:v>2024-12-31</x:v>
      </x:c>
      <x:c r="J846" s="2" t="str">
        <x:v>Noninterest Income</x:v>
      </x:c>
      <x:c r="K846" s="2" t="str">
        <x:v>us-gaap:NoninterestIncome</x:v>
      </x:c>
      <x:c r="L846" s="2" t="str">
        <x:v>2026-02-13</x:v>
      </x:c>
      <x:c r="M846" s="2" t="str">
        <x:v>0001628280-26-008131</x:v>
      </x:c>
      <x:c r="N846" s="2" t="str">
        <x:v>https://www.sec.gov/Archives/edgar/data/19617/000162828026008131/jpm-20251231.htm</x:v>
      </x:c>
      <x:c r="O846" s="2" t="str">
        <x:v>data/raw/filings/JPM_0001628280-26-008131_jpm-20251231.htm</x:v>
      </x:c>
      <x:c r="P846" s="2" t="str">
        <x:v>f-8113</x:v>
      </x:c>
      <x:c r="Q846" s="2" t="str"/>
      <x:c r="R846" s="2" t="str">
        <x:v>Latest eligible comparative presentation at the information cutoff.</x:v>
      </x:c>
      <x:c r="T846" s="12"/>
      <x:c r="U846" s="12"/>
    </x:row>
    <x:row r="847" ht="24" customHeight="1">
      <x:c r="C847" s="2" t="str">
        <x:v>JPM</x:v>
      </x:c>
      <x:c r="D847" s="2" t="str">
        <x:v>FY2024</x:v>
      </x:c>
      <x:c r="E847" s="2" t="str">
        <x:v>revenue_reported</x:v>
      </x:c>
      <x:c r="F847" s="11" t="n">
        <x:v>177556</x:v>
      </x:c>
      <x:c r="G847" s="2" t="str">
        <x:v>USD</x:v>
      </x:c>
      <x:c r="H847" s="2" t="str">
        <x:v>2024-01-01</x:v>
      </x:c>
      <x:c r="I847" s="2" t="str">
        <x:v>2024-12-31</x:v>
      </x:c>
      <x:c r="J847" s="2" t="str">
        <x:v>Revenues, Net of Interest Expense</x:v>
      </x:c>
      <x:c r="K847" s="2" t="str">
        <x:v>us-gaap:RevenuesNetOfInterestExpense</x:v>
      </x:c>
      <x:c r="L847" s="2" t="str">
        <x:v>2026-02-13</x:v>
      </x:c>
      <x:c r="M847" s="2" t="str">
        <x:v>0001628280-26-008131</x:v>
      </x:c>
      <x:c r="N847" s="2" t="str">
        <x:v>https://www.sec.gov/Archives/edgar/data/19617/000162828026008131/jpm-20251231.htm</x:v>
      </x:c>
      <x:c r="O847" s="2" t="str">
        <x:v>data/raw/filings/JPM_0001628280-26-008131_jpm-20251231.htm</x:v>
      </x:c>
      <x:c r="P847" s="2" t="str">
        <x:v>f-8131</x:v>
      </x:c>
      <x:c r="Q847" s="2" t="str"/>
      <x:c r="R847" s="2" t="str">
        <x:v>Latest eligible comparative presentation at the information cutoff.</x:v>
      </x:c>
      <x:c r="T847" s="12"/>
      <x:c r="U847" s="12"/>
    </x:row>
    <x:row r="848" ht="24" customHeight="1">
      <x:c r="C848" s="2" t="str">
        <x:v>JPM</x:v>
      </x:c>
      <x:c r="D848" s="2" t="str">
        <x:v>FY2024</x:v>
      </x:c>
      <x:c r="E848" s="2" t="str">
        <x:v>opex</x:v>
      </x:c>
      <x:c r="F848" s="11" t="n">
        <x:v>91797</x:v>
      </x:c>
      <x:c r="G848" s="2" t="str">
        <x:v>USD</x:v>
      </x:c>
      <x:c r="H848" s="2" t="str">
        <x:v>2024-01-01</x:v>
      </x:c>
      <x:c r="I848" s="2" t="str">
        <x:v>2024-12-31</x:v>
      </x:c>
      <x:c r="J848" s="2" t="str">
        <x:v>Noninterest Expense</x:v>
      </x:c>
      <x:c r="K848" s="2" t="str">
        <x:v>us-gaap:NoninterestExpense</x:v>
      </x:c>
      <x:c r="L848" s="2" t="str">
        <x:v>2026-02-13</x:v>
      </x:c>
      <x:c r="M848" s="2" t="str">
        <x:v>0001628280-26-008131</x:v>
      </x:c>
      <x:c r="N848" s="2" t="str">
        <x:v>https://www.sec.gov/Archives/edgar/data/19617/000162828026008131/jpm-20251231.htm</x:v>
      </x:c>
      <x:c r="O848" s="2" t="str">
        <x:v>data/raw/filings/JPM_0001628280-26-008131_jpm-20251231.htm</x:v>
      </x:c>
      <x:c r="P848" s="2" t="str">
        <x:v>f-8149</x:v>
      </x:c>
      <x:c r="Q848" s="2" t="str"/>
      <x:c r="R848" s="2" t="str">
        <x:v>Latest eligible comparative presentation at the information cutoff.</x:v>
      </x:c>
      <x:c r="T848" s="12"/>
      <x:c r="U848" s="12"/>
    </x:row>
    <x:row r="849" ht="24" customHeight="1">
      <x:c r="C849" s="2" t="str">
        <x:v>JPM</x:v>
      </x:c>
      <x:c r="D849" s="2" t="str">
        <x:v>FY2024</x:v>
      </x:c>
      <x:c r="E849" s="2" t="str">
        <x:v>provision</x:v>
      </x:c>
      <x:c r="F849" s="11" t="n">
        <x:v>10678</x:v>
      </x:c>
      <x:c r="G849" s="2" t="str">
        <x:v>USD</x:v>
      </x:c>
      <x:c r="H849" s="2" t="str">
        <x:v>2024-01-01</x:v>
      </x:c>
      <x:c r="I849" s="2" t="str">
        <x:v>2024-12-31</x:v>
      </x:c>
      <x:c r="J849" s="2" t="str">
        <x:v>Provision for Loan, Lease, and Other Losses</x:v>
      </x:c>
      <x:c r="K849" s="2" t="str">
        <x:v>us-gaap:ProvisionForLoanLeaseAndOtherLosses</x:v>
      </x:c>
      <x:c r="L849" s="2" t="str">
        <x:v>2026-02-13</x:v>
      </x:c>
      <x:c r="M849" s="2" t="str">
        <x:v>0001628280-26-008131</x:v>
      </x:c>
      <x:c r="N849" s="2" t="str">
        <x:v>https://www.sec.gov/Archives/edgar/data/19617/000162828026008131/jpm-20251231.htm</x:v>
      </x:c>
      <x:c r="O849" s="2" t="str">
        <x:v>data/raw/filings/JPM_0001628280-26-008131_jpm-20251231.htm</x:v>
      </x:c>
      <x:c r="P849" s="2" t="str">
        <x:v>f-8140</x:v>
      </x:c>
      <x:c r="Q849" s="2" t="str"/>
      <x:c r="R849" s="2" t="str">
        <x:v>Latest eligible comparative presentation at the information cutoff.</x:v>
      </x:c>
      <x:c r="T849" s="12"/>
      <x:c r="U849" s="12"/>
    </x:row>
    <x:row r="850" ht="24" customHeight="1">
      <x:c r="C850" s="2" t="str">
        <x:v>JPM</x:v>
      </x:c>
      <x:c r="D850" s="2" t="str">
        <x:v>FY2024</x:v>
      </x:c>
      <x:c r="E850" s="2" t="str">
        <x:v>pretax</x:v>
      </x:c>
      <x:c r="F850" s="11" t="n">
        <x:v>75081</x:v>
      </x:c>
      <x:c r="G850" s="2" t="str">
        <x:v>USD</x:v>
      </x:c>
      <x:c r="H850" s="2" t="str">
        <x:v>2024-01-01</x:v>
      </x:c>
      <x:c r="I850" s="2" t="str">
        <x:v>2024-12-31</x:v>
      </x:c>
      <x:c r="J850" s="2" t="str">
        <x:v>Income (Loss) from Continuing Operations before Income Taxes, Noncontrolling Interest</x:v>
      </x:c>
      <x:c r="K850" s="2" t="str">
        <x:v>us-gaap:IncomeLossFromContinuingOperationsBeforeIncomeTaxesExtraordinaryItemsNoncontrollingInterest</x:v>
      </x:c>
      <x:c r="L850" s="2" t="str">
        <x:v>2026-02-13</x:v>
      </x:c>
      <x:c r="M850" s="2" t="str">
        <x:v>0001628280-26-008131</x:v>
      </x:c>
      <x:c r="N850" s="2" t="str">
        <x:v>https://www.sec.gov/Archives/edgar/data/19617/000162828026008131/jpm-20251231.htm</x:v>
      </x:c>
      <x:c r="O850" s="2" t="str">
        <x:v>data/raw/filings/JPM_0001628280-26-008131_jpm-20251231.htm</x:v>
      </x:c>
      <x:c r="P850" s="2" t="str">
        <x:v>f-8158</x:v>
      </x:c>
      <x:c r="Q850" s="2" t="str"/>
      <x:c r="R850" s="2" t="str">
        <x:v>Latest eligible comparative presentation at the information cutoff.</x:v>
      </x:c>
      <x:c r="T850" s="12"/>
      <x:c r="U850" s="12"/>
    </x:row>
    <x:row r="851" ht="24" customHeight="1">
      <x:c r="C851" s="2" t="str">
        <x:v>JPM</x:v>
      </x:c>
      <x:c r="D851" s="2" t="str">
        <x:v>FY2024</x:v>
      </x:c>
      <x:c r="E851" s="2" t="str">
        <x:v>tax</x:v>
      </x:c>
      <x:c r="F851" s="11" t="n">
        <x:v>16610</x:v>
      </x:c>
      <x:c r="G851" s="2" t="str">
        <x:v>USD</x:v>
      </x:c>
      <x:c r="H851" s="2" t="str">
        <x:v>2024-01-01</x:v>
      </x:c>
      <x:c r="I851" s="2" t="str">
        <x:v>2024-12-31</x:v>
      </x:c>
      <x:c r="J851" s="2" t="str">
        <x:v>Income Tax Expense (Benefit)</x:v>
      </x:c>
      <x:c r="K851" s="2" t="str">
        <x:v>us-gaap:IncomeTaxExpenseBenefit</x:v>
      </x:c>
      <x:c r="L851" s="2" t="str">
        <x:v>2026-02-13</x:v>
      </x:c>
      <x:c r="M851" s="2" t="str">
        <x:v>0001628280-26-008131</x:v>
      </x:c>
      <x:c r="N851" s="2" t="str">
        <x:v>https://www.sec.gov/Archives/edgar/data/19617/000162828026008131/jpm-20251231.htm</x:v>
      </x:c>
      <x:c r="O851" s="2" t="str">
        <x:v>data/raw/filings/JPM_0001628280-26-008131_jpm-20251231.htm</x:v>
      </x:c>
      <x:c r="P851" s="2" t="str">
        <x:v>f-8167</x:v>
      </x:c>
      <x:c r="Q851" s="2" t="str"/>
      <x:c r="R851" s="2" t="str">
        <x:v>Latest eligible comparative presentation at the information cutoff.</x:v>
      </x:c>
      <x:c r="T851" s="12"/>
      <x:c r="U851" s="12"/>
    </x:row>
    <x:row r="852" ht="24" customHeight="1">
      <x:c r="C852" s="2" t="str">
        <x:v>JPM</x:v>
      </x:c>
      <x:c r="D852" s="2" t="str">
        <x:v>FY2024</x:v>
      </x:c>
      <x:c r="E852" s="2" t="str">
        <x:v>net_income</x:v>
      </x:c>
      <x:c r="F852" s="11" t="n">
        <x:v>58471</x:v>
      </x:c>
      <x:c r="G852" s="2" t="str">
        <x:v>USD</x:v>
      </x:c>
      <x:c r="H852" s="2" t="str">
        <x:v>2024-01-01</x:v>
      </x:c>
      <x:c r="I852" s="2" t="str">
        <x:v>2024-12-31</x:v>
      </x:c>
      <x:c r="J852" s="2" t="str">
        <x:v>Net Income (Loss) Attributable to Parent</x:v>
      </x:c>
      <x:c r="K852" s="2" t="str">
        <x:v>us-gaap:NetIncomeLoss</x:v>
      </x:c>
      <x:c r="L852" s="2" t="str">
        <x:v>2026-02-13</x:v>
      </x:c>
      <x:c r="M852" s="2" t="str">
        <x:v>0001628280-26-008131</x:v>
      </x:c>
      <x:c r="N852" s="2" t="str">
        <x:v>https://www.sec.gov/Archives/edgar/data/19617/000162828026008131/jpm-20251231.htm</x:v>
      </x:c>
      <x:c r="O852" s="2" t="str">
        <x:v>data/raw/filings/JPM_0001628280-26-008131_jpm-20251231.htm</x:v>
      </x:c>
      <x:c r="P852" s="2" t="str">
        <x:v>f-8176</x:v>
      </x:c>
      <x:c r="Q852" s="2" t="str"/>
      <x:c r="R852" s="2" t="str">
        <x:v>Latest eligible comparative presentation at the information cutoff.</x:v>
      </x:c>
      <x:c r="T852" s="12"/>
      <x:c r="U852" s="12"/>
    </x:row>
    <x:row r="853" ht="24" customHeight="1">
      <x:c r="C853" s="2" t="str">
        <x:v>JPM</x:v>
      </x:c>
      <x:c r="D853" s="2" t="str">
        <x:v>FY2024</x:v>
      </x:c>
      <x:c r="E853" s="2" t="str">
        <x:v>common_income</x:v>
      </x:c>
      <x:c r="F853" s="11" t="n">
        <x:v>56868</x:v>
      </x:c>
      <x:c r="G853" s="2" t="str">
        <x:v>USD</x:v>
      </x:c>
      <x:c r="H853" s="2" t="str">
        <x:v>2024-01-01</x:v>
      </x:c>
      <x:c r="I853" s="2" t="str">
        <x:v>2024-12-31</x:v>
      </x:c>
      <x:c r="J853" s="2" t="str">
        <x:v>Net Income (Loss) Available to Common Stockholders, Basic</x:v>
      </x:c>
      <x:c r="K853" s="2" t="str">
        <x:v>us-gaap:NetIncomeLossAvailableToCommonStockholdersBasic</x:v>
      </x:c>
      <x:c r="L853" s="2" t="str">
        <x:v>2026-02-13</x:v>
      </x:c>
      <x:c r="M853" s="2" t="str">
        <x:v>0001628280-26-008131</x:v>
      </x:c>
      <x:c r="N853" s="2" t="str">
        <x:v>https://www.sec.gov/Archives/edgar/data/19617/000162828026008131/jpm-20251231.htm</x:v>
      </x:c>
      <x:c r="O853" s="2" t="str">
        <x:v>data/raw/filings/JPM_0001628280-26-008131_jpm-20251231.htm</x:v>
      </x:c>
      <x:c r="P853" s="2" t="str">
        <x:v>f-7069</x:v>
      </x:c>
      <x:c r="Q853" s="2" t="str"/>
      <x:c r="R853" s="2" t="str">
        <x:v>Latest eligible comparative presentation at the information cutoff.</x:v>
      </x:c>
      <x:c r="T853" s="12"/>
      <x:c r="U853" s="12"/>
    </x:row>
    <x:row r="854" ht="24" customHeight="1">
      <x:c r="C854" s="2" t="str">
        <x:v>JPM</x:v>
      </x:c>
      <x:c r="D854" s="2" t="str">
        <x:v>FY2024</x:v>
      </x:c>
      <x:c r="E854" s="2" t="str">
        <x:v>preferred_div</x:v>
      </x:c>
      <x:c r="F854" s="11" t="n">
        <x:v>1259</x:v>
      </x:c>
      <x:c r="G854" s="2" t="str">
        <x:v>USD</x:v>
      </x:c>
      <x:c r="H854" s="2" t="str">
        <x:v>2024-01-01</x:v>
      </x:c>
      <x:c r="I854" s="2" t="str">
        <x:v>2024-12-31</x:v>
      </x:c>
      <x:c r="J854" s="2" t="str">
        <x:v>Dividends, Preferred Stock</x:v>
      </x:c>
      <x:c r="K854" s="2" t="str">
        <x:v>us-gaap:DividendsPreferredStock</x:v>
      </x:c>
      <x:c r="L854" s="2" t="str">
        <x:v>2026-02-13</x:v>
      </x:c>
      <x:c r="M854" s="2" t="str">
        <x:v>0001628280-26-008131</x:v>
      </x:c>
      <x:c r="N854" s="2" t="str">
        <x:v>https://www.sec.gov/Archives/edgar/data/19617/000162828026008131/jpm-20251231.htm</x:v>
      </x:c>
      <x:c r="O854" s="2" t="str">
        <x:v>data/raw/filings/JPM_0001628280-26-008131_jpm-20251231.htm</x:v>
      </x:c>
      <x:c r="P854" s="2" t="str">
        <x:v>f-7060</x:v>
      </x:c>
      <x:c r="Q854" s="2" t="str"/>
      <x:c r="R854" s="2" t="str">
        <x:v>Latest eligible comparative presentation at the information cutoff.</x:v>
      </x:c>
      <x:c r="T854" s="12"/>
      <x:c r="U854" s="12"/>
    </x:row>
    <x:row r="855" ht="24" customHeight="1">
      <x:c r="C855" s="2" t="str">
        <x:v>JPM</x:v>
      </x:c>
      <x:c r="D855" s="2" t="str">
        <x:v>FY2024</x:v>
      </x:c>
      <x:c r="E855" s="2" t="str">
        <x:v>eps</x:v>
      </x:c>
      <x:c r="F855" s="11" t="n">
        <x:v>19.75</x:v>
      </x:c>
      <x:c r="G855" s="2" t="str">
        <x:v>USD/shares</x:v>
      </x:c>
      <x:c r="H855" s="2" t="str">
        <x:v>2024-01-01</x:v>
      </x:c>
      <x:c r="I855" s="2" t="str">
        <x:v>2024-12-31</x:v>
      </x:c>
      <x:c r="J855" s="2" t="str">
        <x:v>Earnings Per Share, Diluted</x:v>
      </x:c>
      <x:c r="K855" s="2" t="str">
        <x:v>us-gaap:EarningsPerShareDiluted</x:v>
      </x:c>
      <x:c r="L855" s="2" t="str">
        <x:v>2026-02-13</x:v>
      </x:c>
      <x:c r="M855" s="2" t="str">
        <x:v>0001628280-26-008131</x:v>
      </x:c>
      <x:c r="N855" s="2" t="str">
        <x:v>https://www.sec.gov/Archives/edgar/data/19617/000162828026008131/jpm-20251231.htm</x:v>
      </x:c>
      <x:c r="O855" s="2" t="str">
        <x:v>data/raw/filings/JPM_0001628280-26-008131_jpm-20251231.htm</x:v>
      </x:c>
      <x:c r="P855" s="2" t="str">
        <x:v>f-7090</x:v>
      </x:c>
      <x:c r="Q855" s="2" t="str"/>
      <x:c r="R855" s="2" t="str">
        <x:v>Latest eligible comparative presentation at the information cutoff.</x:v>
      </x:c>
      <x:c r="T855" s="12"/>
      <x:c r="U855" s="12"/>
    </x:row>
    <x:row r="856" ht="24" customHeight="1">
      <x:c r="C856" s="2" t="str">
        <x:v>JPM</x:v>
      </x:c>
      <x:c r="D856" s="2" t="str">
        <x:v>FY2024</x:v>
      </x:c>
      <x:c r="E856" s="2" t="str">
        <x:v>shares_diluted</x:v>
      </x:c>
      <x:c r="F856" s="11" t="n">
        <x:v>2879</x:v>
      </x:c>
      <x:c r="G856" s="2" t="str">
        <x:v>shares</x:v>
      </x:c>
      <x:c r="H856" s="2" t="str">
        <x:v>2024-01-01</x:v>
      </x:c>
      <x:c r="I856" s="2" t="str">
        <x:v>2024-12-31</x:v>
      </x:c>
      <x:c r="J856" s="2" t="str">
        <x:v>Weighted Average Number of Shares Outstanding, Diluted</x:v>
      </x:c>
      <x:c r="K856" s="2" t="str">
        <x:v>us-gaap:WeightedAverageNumberOfDilutedSharesOutstanding</x:v>
      </x:c>
      <x:c r="L856" s="2" t="str">
        <x:v>2026-02-13</x:v>
      </x:c>
      <x:c r="M856" s="2" t="str">
        <x:v>0001628280-26-008131</x:v>
      </x:c>
      <x:c r="N856" s="2" t="str">
        <x:v>https://www.sec.gov/Archives/edgar/data/19617/000162828026008131/jpm-20251231.htm</x:v>
      </x:c>
      <x:c r="O856" s="2" t="str">
        <x:v>data/raw/filings/JPM_0001628280-26-008131_jpm-20251231.htm</x:v>
      </x:c>
      <x:c r="P856" s="2" t="str">
        <x:v>f-7087</x:v>
      </x:c>
      <x:c r="Q856" s="2" t="str"/>
      <x:c r="R856" s="2" t="str">
        <x:v>Latest eligible comparative presentation at the information cutoff.</x:v>
      </x:c>
      <x:c r="T856" s="12"/>
      <x:c r="U856" s="12"/>
    </x:row>
    <x:row r="857" ht="24" customHeight="1">
      <x:c r="C857" s="2" t="str">
        <x:v>JPM</x:v>
      </x:c>
      <x:c r="D857" s="2" t="str">
        <x:v>FY2024</x:v>
      </x:c>
      <x:c r="E857" s="2" t="str">
        <x:v>dps</x:v>
      </x:c>
      <x:c r="F857" s="11" t="n">
        <x:v>4.8</x:v>
      </x:c>
      <x:c r="G857" s="2" t="str">
        <x:v>USD/shares</x:v>
      </x:c>
      <x:c r="H857" s="2" t="str">
        <x:v>2024-01-01</x:v>
      </x:c>
      <x:c r="I857" s="2" t="str">
        <x:v>2024-12-31</x:v>
      </x:c>
      <x:c r="J857" s="2" t="str">
        <x:v>Common Stock, Dividends, Per Share, Declared</x:v>
      </x:c>
      <x:c r="K857" s="2" t="str">
        <x:v>us-gaap:CommonStockDividendsPerShareDeclared</x:v>
      </x:c>
      <x:c r="L857" s="2" t="str">
        <x:v>2026-02-13</x:v>
      </x:c>
      <x:c r="M857" s="2" t="str">
        <x:v>0001628280-26-008131</x:v>
      </x:c>
      <x:c r="N857" s="2" t="str">
        <x:v>https://www.sec.gov/Archives/edgar/data/19617/000162828026008131/jpm-20251231.htm</x:v>
      </x:c>
      <x:c r="O857" s="2" t="str">
        <x:v>data/raw/filings/JPM_0001628280-26-008131_jpm-20251231.htm</x:v>
      </x:c>
      <x:c r="P857" s="2" t="str">
        <x:v>f-433</x:v>
      </x:c>
      <x:c r="Q857" s="2" t="str"/>
      <x:c r="R857" s="2" t="str">
        <x:v>Latest eligible comparative presentation at the information cutoff.</x:v>
      </x:c>
      <x:c r="T857" s="12"/>
      <x:c r="U857" s="12"/>
    </x:row>
    <x:row r="858" ht="24" customHeight="1">
      <x:c r="C858" s="2" t="str">
        <x:v>JPM</x:v>
      </x:c>
      <x:c r="D858" s="2" t="str">
        <x:v>FY2024</x:v>
      </x:c>
      <x:c r="E858" s="2" t="str">
        <x:v>dividends</x:v>
      </x:c>
      <x:c r="F858" s="11" t="n">
        <x:v>14783</x:v>
      </x:c>
      <x:c r="G858" s="2" t="str">
        <x:v>USD</x:v>
      </x:c>
      <x:c r="H858" s="2" t="str">
        <x:v>2024-01-01</x:v>
      </x:c>
      <x:c r="I858" s="2" t="str">
        <x:v>2024-12-31</x:v>
      </x:c>
      <x:c r="J858" s="2" t="str">
        <x:v>Payments of Dividends</x:v>
      </x:c>
      <x:c r="K858" s="2" t="str">
        <x:v>us-gaap:PaymentsOfDividends</x:v>
      </x:c>
      <x:c r="L858" s="2" t="str">
        <x:v>2026-02-13</x:v>
      </x:c>
      <x:c r="M858" s="2" t="str">
        <x:v>0001628280-26-008131</x:v>
      </x:c>
      <x:c r="N858" s="2" t="str">
        <x:v>https://www.sec.gov/Archives/edgar/data/19617/000162828026008131/jpm-20251231.htm</x:v>
      </x:c>
      <x:c r="O858" s="2" t="str">
        <x:v>data/raw/filings/JPM_0001628280-26-008131_jpm-20251231.htm</x:v>
      </x:c>
      <x:c r="P858" s="2" t="str">
        <x:v>f-577</x:v>
      </x:c>
      <x:c r="Q858" s="2" t="str"/>
      <x:c r="R858" s="2" t="str">
        <x:v>Latest eligible comparative presentation at the information cutoff.</x:v>
      </x:c>
      <x:c r="T858" s="12"/>
      <x:c r="U858" s="12"/>
    </x:row>
    <x:row r="859" ht="24" customHeight="1">
      <x:c r="C859" s="2" t="str">
        <x:v>JPM</x:v>
      </x:c>
      <x:c r="D859" s="2" t="str">
        <x:v>FY2024</x:v>
      </x:c>
      <x:c r="E859" s="2" t="str">
        <x:v>buybacks</x:v>
      </x:c>
      <x:c r="F859" s="11" t="n">
        <x:v>18830</x:v>
      </x:c>
      <x:c r="G859" s="2" t="str">
        <x:v>USD</x:v>
      </x:c>
      <x:c r="H859" s="2" t="str">
        <x:v>2024-01-01</x:v>
      </x:c>
      <x:c r="I859" s="2" t="str">
        <x:v>2024-12-31</x:v>
      </x:c>
      <x:c r="J859" s="2" t="str">
        <x:v>Payments for Repurchase of Common Stock</x:v>
      </x:c>
      <x:c r="K859" s="2" t="str">
        <x:v>us-gaap:PaymentsForRepurchaseOfCommonStock</x:v>
      </x:c>
      <x:c r="L859" s="2" t="str">
        <x:v>2026-02-13</x:v>
      </x:c>
      <x:c r="M859" s="2" t="str">
        <x:v>0001628280-26-008131</x:v>
      </x:c>
      <x:c r="N859" s="2" t="str">
        <x:v>https://www.sec.gov/Archives/edgar/data/19617/000162828026008131/jpm-20251231.htm</x:v>
      </x:c>
      <x:c r="O859" s="2" t="str">
        <x:v>data/raw/filings/JPM_0001628280-26-008131_jpm-20251231.htm</x:v>
      </x:c>
      <x:c r="P859" s="2" t="str">
        <x:v>f-574</x:v>
      </x:c>
      <x:c r="Q859" s="2" t="str"/>
      <x:c r="R859" s="2" t="str">
        <x:v>Latest eligible comparative presentation at the information cutoff.</x:v>
      </x:c>
      <x:c r="T859" s="12"/>
      <x:c r="U859" s="12"/>
    </x:row>
    <x:row r="860" ht="24" customHeight="1">
      <x:c r="C860" s="2" t="str">
        <x:v>JPM</x:v>
      </x:c>
      <x:c r="D860" s="2" t="str">
        <x:v>FY2024</x:v>
      </x:c>
      <x:c r="E860" s="2" t="str">
        <x:v>chargeoffs</x:v>
      </x:c>
      <x:c r="F860" s="11" t="str">
        <x:v>n.a.</x:v>
      </x:c>
      <x:c r="G860" s="2" t="str">
        <x:v>USDm</x:v>
      </x:c>
      <x:c r="H860" s="2" t="str">
        <x:v>2024-01-01</x:v>
      </x:c>
      <x:c r="I860" s="2" t="str">
        <x:v>2024-12-31</x:v>
      </x:c>
      <x:c r="J860" s="2" t="str">
        <x:v>Gross loan charge-offs</x:v>
      </x:c>
      <x:c r="K860" s="2" t="str"/>
      <x:c r="L860" s="2" t="str"/>
      <x:c r="M860" s="2" t="str"/>
      <x:c r="N860" s="2" t="str"/>
      <x:c r="O860" s="2" t="str"/>
      <x:c r="P860" s="2" t="str"/>
      <x:c r="Q860" s="2" t="str"/>
      <x:c r="R860" s="2" t="str">
        <x:v>Not reported / unavailable</x:v>
      </x:c>
      <x:c r="T860" s="12"/>
      <x:c r="U860" s="12"/>
    </x:row>
    <x:row r="861" ht="24" customHeight="1">
      <x:c r="C861" s="2" t="str">
        <x:v>JPM</x:v>
      </x:c>
      <x:c r="D861" s="2" t="str">
        <x:v>FY2024</x:v>
      </x:c>
      <x:c r="E861" s="2" t="str">
        <x:v>recoveries</x:v>
      </x:c>
      <x:c r="F861" s="11" t="str">
        <x:v>n.a.</x:v>
      </x:c>
      <x:c r="G861" s="2" t="str">
        <x:v>USDm</x:v>
      </x:c>
      <x:c r="H861" s="2" t="str">
        <x:v>2024-01-01</x:v>
      </x:c>
      <x:c r="I861" s="2" t="str">
        <x:v>2024-12-31</x:v>
      </x:c>
      <x:c r="J861" s="2" t="str">
        <x:v>Loan recoveries</x:v>
      </x:c>
      <x:c r="K861" s="2" t="str"/>
      <x:c r="L861" s="2" t="str"/>
      <x:c r="M861" s="2" t="str"/>
      <x:c r="N861" s="2" t="str"/>
      <x:c r="O861" s="2" t="str"/>
      <x:c r="P861" s="2" t="str"/>
      <x:c r="Q861" s="2" t="str"/>
      <x:c r="R861" s="2" t="str">
        <x:v>Not reported / unavailable</x:v>
      </x:c>
      <x:c r="T861" s="12"/>
      <x:c r="U861" s="12"/>
    </x:row>
    <x:row r="862" ht="24" customHeight="1">
      <x:c r="C862" s="2" t="str">
        <x:v>JPM</x:v>
      </x:c>
      <x:c r="D862" s="2" t="str">
        <x:v>FY2024</x:v>
      </x:c>
      <x:c r="E862" s="2" t="str">
        <x:v>rwa</x:v>
      </x:c>
      <x:c r="F862" s="11" t="str">
        <x:v>n.a.</x:v>
      </x:c>
      <x:c r="G862" s="2" t="str">
        <x:v>USDm</x:v>
      </x:c>
      <x:c r="H862" s="2" t="str">
        <x:v>2024-01-01</x:v>
      </x:c>
      <x:c r="I862" s="2" t="str">
        <x:v>2024-12-31</x:v>
      </x:c>
      <x:c r="J862" s="2" t="str">
        <x:v>Risk-weighted assets</x:v>
      </x:c>
      <x:c r="K862" s="2" t="str"/>
      <x:c r="L862" s="2" t="str"/>
      <x:c r="M862" s="2" t="str"/>
      <x:c r="N862" s="2" t="str"/>
      <x:c r="O862" s="2" t="str"/>
      <x:c r="P862" s="2" t="str"/>
      <x:c r="Q862" s="2" t="str"/>
      <x:c r="R862" s="2" t="str">
        <x:v>Not reported / unavailable</x:v>
      </x:c>
      <x:c r="T862" s="12"/>
      <x:c r="U862" s="12"/>
    </x:row>
    <x:row r="863" ht="24" customHeight="1">
      <x:c r="C863" s="2" t="str">
        <x:v>JPM</x:v>
      </x:c>
      <x:c r="D863" s="2" t="str">
        <x:v>FY2024</x:v>
      </x:c>
      <x:c r="E863" s="2" t="str">
        <x:v>cet1_reported</x:v>
      </x:c>
      <x:c r="F863" s="11" t="str">
        <x:v>n.a.</x:v>
      </x:c>
      <x:c r="G863" s="2" t="str">
        <x:v>%</x:v>
      </x:c>
      <x:c r="H863" s="2" t="str">
        <x:v>2024-01-01</x:v>
      </x:c>
      <x:c r="I863" s="2" t="str">
        <x:v>2024-12-31</x:v>
      </x:c>
      <x:c r="J863" s="2" t="str">
        <x:v>Actual standardized CET1 ratio</x:v>
      </x:c>
      <x:c r="K863" s="2" t="str"/>
      <x:c r="L863" s="2" t="str"/>
      <x:c r="M863" s="2" t="str"/>
      <x:c r="N863" s="2" t="str"/>
      <x:c r="O863" s="2" t="str"/>
      <x:c r="P863" s="2" t="str"/>
      <x:c r="Q863" s="2" t="str"/>
      <x:c r="R863" s="2" t="str">
        <x:v>Not reported / unavailable</x:v>
      </x:c>
      <x:c r="T863" s="12"/>
      <x:c r="U863" s="12"/>
    </x:row>
    <x:row r="864" ht="24" customHeight="1">
      <x:c r="C864" s="2" t="str">
        <x:v>JPM</x:v>
      </x:c>
      <x:c r="D864" s="2" t="str">
        <x:v>FY2024</x:v>
      </x:c>
      <x:c r="E864" s="2" t="str">
        <x:v>nim_reported</x:v>
      </x:c>
      <x:c r="F864" s="11" t="str">
        <x:v>n.a.</x:v>
      </x:c>
      <x:c r="G864" s="2" t="str">
        <x:v>%</x:v>
      </x:c>
      <x:c r="H864" s="2" t="str">
        <x:v>2024-01-01</x:v>
      </x:c>
      <x:c r="I864" s="2" t="str">
        <x:v>2024-12-31</x:v>
      </x:c>
      <x:c r="J864" s="2" t="str">
        <x:v>Issuer reported net interest margin</x:v>
      </x:c>
      <x:c r="K864" s="2" t="str"/>
      <x:c r="L864" s="2" t="str"/>
      <x:c r="M864" s="2" t="str"/>
      <x:c r="N864" s="2" t="str"/>
      <x:c r="O864" s="2" t="str"/>
      <x:c r="P864" s="2" t="str"/>
      <x:c r="Q864" s="2" t="str"/>
      <x:c r="R864" s="2" t="str">
        <x:v>Not reported / unavailable</x:v>
      </x:c>
      <x:c r="T864" s="12"/>
      <x:c r="U864" s="12"/>
    </x:row>
    <x:row r="865" ht="24" customHeight="1">
      <x:c r="C865" s="2" t="str">
        <x:v>JPM</x:v>
      </x:c>
      <x:c r="D865" s="2" t="str">
        <x:v>FY2024</x:v>
      </x:c>
      <x:c r="E865" s="2" t="str">
        <x:v>bvps_reported</x:v>
      </x:c>
      <x:c r="F865" s="11" t="n">
        <x:v>116.07</x:v>
      </x:c>
      <x:c r="G865" s="2" t="str">
        <x:v>USD/shares</x:v>
      </x:c>
      <x:c r="H865" s="2" t="str">
        <x:v>2024-01-01</x:v>
      </x:c>
      <x:c r="I865" s="2" t="str">
        <x:v>2024-12-31</x:v>
      </x:c>
      <x:c r="J865" s="2" t="str">
        <x:v>Reported common book value per share</x:v>
      </x:c>
      <x:c r="K865" s="2" t="str">
        <x:v>Manual verified issuer table row</x:v>
      </x:c>
      <x:c r="L865" s="2" t="str">
        <x:v>2025-02-14</x:v>
      </x:c>
      <x:c r="M865" s="2" t="str">
        <x:v>0000019617-25-000270</x:v>
      </x:c>
      <x:c r="N865" s="2" t="str">
        <x:v>https://www.sec.gov/Archives/edgar/data/19617/000001961725000270/jpm-20241231.htm</x:v>
      </x:c>
      <x:c r="O865" s="2" t="str">
        <x:v>data/raw/filings/JPM_0000019617-25-000270_jpm-20241231.htm</x:v>
      </x:c>
      <x:c r="P865" s="2" t="str"/>
      <x:c r="Q865" s="2" t="str"/>
      <x:c r="R865" s="2" t="str">
        <x:v>Verified original issuer table row; same-date end balance, excluding average and regulatory minimum tables.</x:v>
      </x:c>
      <x:c r="T865" s="12"/>
      <x:c r="U865" s="12"/>
    </x:row>
    <x:row r="866" ht="24" customHeight="1">
      <x:c r="C866" s="2" t="str">
        <x:v>JPM</x:v>
      </x:c>
      <x:c r="D866" s="2" t="str">
        <x:v>FY2024</x:v>
      </x:c>
      <x:c r="E866" s="2" t="str">
        <x:v>tbvps_reported</x:v>
      </x:c>
      <x:c r="F866" s="11" t="n">
        <x:v>97.3</x:v>
      </x:c>
      <x:c r="G866" s="2" t="str">
        <x:v>USD/shares</x:v>
      </x:c>
      <x:c r="H866" s="2" t="str">
        <x:v>2024-01-01</x:v>
      </x:c>
      <x:c r="I866" s="2" t="str">
        <x:v>2024-12-31</x:v>
      </x:c>
      <x:c r="J866" s="2" t="str">
        <x:v>Reported tangible book value per share</x:v>
      </x:c>
      <x:c r="K866" s="2" t="str">
        <x:v>Manual verified issuer table row</x:v>
      </x:c>
      <x:c r="L866" s="2" t="str">
        <x:v>2025-02-14</x:v>
      </x:c>
      <x:c r="M866" s="2" t="str">
        <x:v>0000019617-25-000270</x:v>
      </x:c>
      <x:c r="N866" s="2" t="str">
        <x:v>https://www.sec.gov/Archives/edgar/data/19617/000001961725000270/jpm-20241231.htm</x:v>
      </x:c>
      <x:c r="O866" s="2" t="str">
        <x:v>data/raw/filings/JPM_0000019617-25-000270_jpm-20241231.htm</x:v>
      </x:c>
      <x:c r="P866" s="2" t="str"/>
      <x:c r="Q866" s="2" t="str"/>
      <x:c r="R866" s="2" t="str">
        <x:v>Verified original issuer table row; same-date end balance, excluding average and regulatory minimum tables.</x:v>
      </x:c>
      <x:c r="T866" s="12"/>
      <x:c r="U866" s="12"/>
    </x:row>
    <x:row r="867" ht="24" customHeight="1">
      <x:c r="C867" s="2" t="str">
        <x:v>JPM</x:v>
      </x:c>
      <x:c r="D867" s="2" t="str">
        <x:v>FY2024</x:v>
      </x:c>
      <x:c r="E867" s="2" t="str">
        <x:v>tce_reported</x:v>
      </x:c>
      <x:c r="F867" s="11" t="str">
        <x:v>n.a.</x:v>
      </x:c>
      <x:c r="G867" s="2" t="str">
        <x:v>USDm</x:v>
      </x:c>
      <x:c r="H867" s="2" t="str">
        <x:v>2024-01-01</x:v>
      </x:c>
      <x:c r="I867" s="2" t="str">
        <x:v>2024-12-31</x:v>
      </x:c>
      <x:c r="J867" s="2" t="str">
        <x:v>Reported tangible common equity</x:v>
      </x:c>
      <x:c r="K867" s="2" t="str"/>
      <x:c r="L867" s="2" t="str"/>
      <x:c r="M867" s="2" t="str"/>
      <x:c r="N867" s="2" t="str"/>
      <x:c r="O867" s="2" t="str"/>
      <x:c r="P867" s="2" t="str"/>
      <x:c r="Q867" s="2" t="str"/>
      <x:c r="R867" s="2" t="str">
        <x:v>Not reported / unavailable</x:v>
      </x:c>
      <x:c r="T867" s="12"/>
      <x:c r="U867" s="12"/>
    </x:row>
    <x:row r="868" ht="24" customHeight="1">
      <x:c r="C868" s="2" t="str">
        <x:v>JPM</x:v>
      </x:c>
      <x:c r="D868" s="2" t="str">
        <x:v>FY2025</x:v>
      </x:c>
      <x:c r="E868" s="2" t="str">
        <x:v>assets</x:v>
      </x:c>
      <x:c r="F868" s="11" t="n">
        <x:v>4424900</x:v>
      </x:c>
      <x:c r="G868" s="2" t="str">
        <x:v>USD</x:v>
      </x:c>
      <x:c r="H868" s="2" t="str">
        <x:v>2025-01-01</x:v>
      </x:c>
      <x:c r="I868" s="2" t="str">
        <x:v>2025-12-31</x:v>
      </x:c>
      <x:c r="J868" s="2" t="str">
        <x:v>Assets</x:v>
      </x:c>
      <x:c r="K868" s="2" t="str">
        <x:v>us-gaap:Assets</x:v>
      </x:c>
      <x:c r="L868" s="2" t="str">
        <x:v>2026-08-06</x:v>
      </x:c>
      <x:c r="M868" s="2" t="str">
        <x:v>0001628280-26-054343</x:v>
      </x:c>
      <x:c r="N868" s="2" t="str">
        <x:v>https://www.sec.gov/Archives/edgar/data/19617/000162828026054343/jpm-20260630.htm</x:v>
      </x:c>
      <x:c r="O868" s="2" t="str">
        <x:v>data/raw/filings/JPM_0001628280-26-054343_jpm-20260630.htm</x:v>
      </x:c>
      <x:c r="P868" s="2" t="str">
        <x:v>f-264</x:v>
      </x:c>
      <x:c r="Q868" s="2" t="str"/>
      <x:c r="R868" s="2" t="str">
        <x:v>Latest eligible comparative presentation at the information cutoff.</x:v>
      </x:c>
      <x:c r="T868" s="12"/>
      <x:c r="U868" s="12"/>
    </x:row>
    <x:row r="869" ht="24" customHeight="1">
      <x:c r="C869" s="2" t="str">
        <x:v>JPM</x:v>
      </x:c>
      <x:c r="D869" s="2" t="str">
        <x:v>FY2025</x:v>
      </x:c>
      <x:c r="E869" s="2" t="str">
        <x:v>liabilities</x:v>
      </x:c>
      <x:c r="F869" s="11" t="n">
        <x:v>4062462</x:v>
      </x:c>
      <x:c r="G869" s="2" t="str">
        <x:v>USD</x:v>
      </x:c>
      <x:c r="H869" s="2" t="str">
        <x:v>2025-01-01</x:v>
      </x:c>
      <x:c r="I869" s="2" t="str">
        <x:v>2025-12-31</x:v>
      </x:c>
      <x:c r="J869" s="2" t="str">
        <x:v>Liabilities</x:v>
      </x:c>
      <x:c r="K869" s="2" t="str">
        <x:v>us-gaap:Liabilities</x:v>
      </x:c>
      <x:c r="L869" s="2" t="str">
        <x:v>2026-08-06</x:v>
      </x:c>
      <x:c r="M869" s="2" t="str">
        <x:v>0001628280-26-054343</x:v>
      </x:c>
      <x:c r="N869" s="2" t="str">
        <x:v>https://www.sec.gov/Archives/edgar/data/19617/000162828026054343/jpm-20260630.htm</x:v>
      </x:c>
      <x:c r="O869" s="2" t="str">
        <x:v>data/raw/filings/JPM_0001628280-26-054343_jpm-20260630.htm</x:v>
      </x:c>
      <x:c r="P869" s="2" t="str">
        <x:v>f-292</x:v>
      </x:c>
      <x:c r="Q869" s="2" t="str"/>
      <x:c r="R869" s="2" t="str">
        <x:v>Latest eligible comparative presentation at the information cutoff.</x:v>
      </x:c>
      <x:c r="T869" s="12"/>
      <x:c r="U869" s="12"/>
    </x:row>
    <x:row r="870" ht="24" customHeight="1">
      <x:c r="C870" s="2" t="str">
        <x:v>JPM</x:v>
      </x:c>
      <x:c r="D870" s="2" t="str">
        <x:v>FY2025</x:v>
      </x:c>
      <x:c r="E870" s="2" t="str">
        <x:v>equity</x:v>
      </x:c>
      <x:c r="F870" s="11" t="n">
        <x:v>362438</x:v>
      </x:c>
      <x:c r="G870" s="2" t="str">
        <x:v>USD</x:v>
      </x:c>
      <x:c r="H870" s="2" t="str">
        <x:v>2025-01-01</x:v>
      </x:c>
      <x:c r="I870" s="2" t="str">
        <x:v>2025-12-31</x:v>
      </x:c>
      <x:c r="J870" s="2" t="str">
        <x:v>Stockholders' Equity Attributable to Parent</x:v>
      </x:c>
      <x:c r="K870" s="2" t="str">
        <x:v>us-gaap:StockholdersEquity</x:v>
      </x:c>
      <x:c r="L870" s="2" t="str">
        <x:v>2026-08-06</x:v>
      </x:c>
      <x:c r="M870" s="2" t="str">
        <x:v>0001628280-26-054343</x:v>
      </x:c>
      <x:c r="N870" s="2" t="str">
        <x:v>https://www.sec.gov/Archives/edgar/data/19617/000162828026054343/jpm-20260630.htm</x:v>
      </x:c>
      <x:c r="O870" s="2" t="str">
        <x:v>data/raw/filings/JPM_0001628280-26-054343_jpm-20260630.htm</x:v>
      </x:c>
      <x:c r="P870" s="2" t="str">
        <x:v>f-322</x:v>
      </x:c>
      <x:c r="Q870" s="2" t="str"/>
      <x:c r="R870" s="2" t="str">
        <x:v>Latest eligible comparative presentation at the information cutoff.</x:v>
      </x:c>
      <x:c r="T870" s="12"/>
      <x:c r="U870" s="12"/>
    </x:row>
    <x:row r="871" ht="24" customHeight="1">
      <x:c r="C871" s="2" t="str">
        <x:v>JPM</x:v>
      </x:c>
      <x:c r="D871" s="2" t="str">
        <x:v>FY2025</x:v>
      </x:c>
      <x:c r="E871" s="2" t="str">
        <x:v>preferred</x:v>
      </x:c>
      <x:c r="F871" s="11" t="n">
        <x:v>20045</x:v>
      </x:c>
      <x:c r="G871" s="2" t="str">
        <x:v>USD</x:v>
      </x:c>
      <x:c r="H871" s="2" t="str">
        <x:v>2025-01-01</x:v>
      </x:c>
      <x:c r="I871" s="2" t="str">
        <x:v>2025-12-31</x:v>
      </x:c>
      <x:c r="J871" s="2" t="str">
        <x:v>Preferred Stock, Including Additional Paid in Capital, Net of Discount</x:v>
      </x:c>
      <x:c r="K871" s="2" t="str">
        <x:v>us-gaap:PreferredStockIncludingAdditionalPaidInCapitalNetOfDiscount</x:v>
      </x:c>
      <x:c r="L871" s="2" t="str">
        <x:v>2026-08-06</x:v>
      </x:c>
      <x:c r="M871" s="2" t="str">
        <x:v>0001628280-26-054343</x:v>
      </x:c>
      <x:c r="N871" s="2" t="str">
        <x:v>https://www.sec.gov/Archives/edgar/data/19617/000162828026054343/jpm-20260630.htm</x:v>
      </x:c>
      <x:c r="O871" s="2" t="str">
        <x:v>data/raw/filings/JPM_0001628280-26-054343_jpm-20260630.htm</x:v>
      </x:c>
      <x:c r="P871" s="2" t="str">
        <x:v>f-6638</x:v>
      </x:c>
      <x:c r="Q871" s="2" t="str"/>
      <x:c r="R871" s="2" t="str">
        <x:v>Latest eligible comparative presentation at the information cutoff.</x:v>
      </x:c>
      <x:c r="T871" s="12"/>
      <x:c r="U871" s="12"/>
    </x:row>
    <x:row r="872" ht="24" customHeight="1">
      <x:c r="C872" s="2" t="str">
        <x:v>JPM</x:v>
      </x:c>
      <x:c r="D872" s="2" t="str">
        <x:v>FY2025</x:v>
      </x:c>
      <x:c r="E872" s="2" t="str">
        <x:v>common_equity_reported</x:v>
      </x:c>
      <x:c r="F872" s="11" t="str">
        <x:v>n.a.</x:v>
      </x:c>
      <x:c r="G872" s="2" t="str">
        <x:v>USDm</x:v>
      </x:c>
      <x:c r="H872" s="2" t="str">
        <x:v>2025-01-01</x:v>
      </x:c>
      <x:c r="I872" s="2" t="str">
        <x:v>2025-12-31</x:v>
      </x:c>
      <x:c r="J872" s="2" t="str">
        <x:v>Reported common shareholders equity</x:v>
      </x:c>
      <x:c r="K872" s="2" t="str"/>
      <x:c r="L872" s="2" t="str"/>
      <x:c r="M872" s="2" t="str"/>
      <x:c r="N872" s="2" t="str"/>
      <x:c r="O872" s="2" t="str"/>
      <x:c r="P872" s="2" t="str"/>
      <x:c r="Q872" s="2" t="str"/>
      <x:c r="R872" s="2" t="str">
        <x:v>Not reported / unavailable</x:v>
      </x:c>
      <x:c r="T872" s="12"/>
      <x:c r="U872" s="12"/>
    </x:row>
    <x:row r="873" ht="24" customHeight="1">
      <x:c r="C873" s="2" t="str">
        <x:v>JPM</x:v>
      </x:c>
      <x:c r="D873" s="2" t="str">
        <x:v>FY2025</x:v>
      </x:c>
      <x:c r="E873" s="2" t="str">
        <x:v>goodwill</x:v>
      </x:c>
      <x:c r="F873" s="11" t="n">
        <x:v>52731</x:v>
      </x:c>
      <x:c r="G873" s="2" t="str">
        <x:v>USD</x:v>
      </x:c>
      <x:c r="H873" s="2" t="str">
        <x:v>2025-01-01</x:v>
      </x:c>
      <x:c r="I873" s="2" t="str">
        <x:v>2025-12-31</x:v>
      </x:c>
      <x:c r="J873" s="2" t="str">
        <x:v>Goodwill</x:v>
      </x:c>
      <x:c r="K873" s="2" t="str">
        <x:v>us-gaap:Goodwill</x:v>
      </x:c>
      <x:c r="L873" s="2" t="str">
        <x:v>2026-08-06</x:v>
      </x:c>
      <x:c r="M873" s="2" t="str">
        <x:v>0001628280-26-054343</x:v>
      </x:c>
      <x:c r="N873" s="2" t="str">
        <x:v>https://www.sec.gov/Archives/edgar/data/19617/000162828026054343/jpm-20260630.htm</x:v>
      </x:c>
      <x:c r="O873" s="2" t="str">
        <x:v>data/raw/filings/JPM_0001628280-26-054343_jpm-20260630.htm</x:v>
      </x:c>
      <x:c r="P873" s="2" t="str">
        <x:v>f-6282</x:v>
      </x:c>
      <x:c r="Q873" s="2" t="str"/>
      <x:c r="R873" s="2" t="str">
        <x:v>Latest eligible comparative presentation at the information cutoff.</x:v>
      </x:c>
      <x:c r="T873" s="12"/>
      <x:c r="U873" s="12"/>
    </x:row>
    <x:row r="874" ht="24" customHeight="1">
      <x:c r="C874" s="2" t="str">
        <x:v>JPM</x:v>
      </x:c>
      <x:c r="D874" s="2" t="str">
        <x:v>FY2025</x:v>
      </x:c>
      <x:c r="E874" s="2" t="str">
        <x:v>intangibles</x:v>
      </x:c>
      <x:c r="F874" s="11" t="n">
        <x:v>1300</x:v>
      </x:c>
      <x:c r="G874" s="2" t="str">
        <x:v>USD</x:v>
      </x:c>
      <x:c r="H874" s="2" t="str">
        <x:v>2025-01-01</x:v>
      </x:c>
      <x:c r="I874" s="2" t="str">
        <x:v>2025-12-31</x:v>
      </x:c>
      <x:c r="J874" s="2" t="str">
        <x:v>Finite-Lived Intangible Assets, Net</x:v>
      </x:c>
      <x:c r="K874" s="2" t="str">
        <x:v>us-gaap:FiniteLivedIntangibleAssetsNet</x:v>
      </x:c>
      <x:c r="L874" s="2" t="str">
        <x:v>2026-02-13</x:v>
      </x:c>
      <x:c r="M874" s="2" t="str">
        <x:v>0001628280-26-008131</x:v>
      </x:c>
      <x:c r="N874" s="2" t="str">
        <x:v>https://www.sec.gov/Archives/edgar/data/19617/000162828026008131/jpm-20251231.htm</x:v>
      </x:c>
      <x:c r="O874" s="2" t="str">
        <x:v>data/raw/filings/JPM_0001628280-26-008131_jpm-20251231.htm</x:v>
      </x:c>
      <x:c r="P874" s="2" t="str">
        <x:v>f-6485</x:v>
      </x:c>
      <x:c r="Q874" s="2" t="str"/>
      <x:c r="R874" s="2" t="str">
        <x:v>Latest eligible comparative presentation at the information cutoff.</x:v>
      </x:c>
      <x:c r="T874" s="12"/>
      <x:c r="U874" s="12"/>
    </x:row>
    <x:row r="875" ht="24" customHeight="1">
      <x:c r="C875" s="2" t="str">
        <x:v>JPM</x:v>
      </x:c>
      <x:c r="D875" s="2" t="str">
        <x:v>FY2025</x:v>
      </x:c>
      <x:c r="E875" s="2" t="str">
        <x:v>intangibles_total</x:v>
      </x:c>
      <x:c r="F875" s="11" t="str">
        <x:v>n.a.</x:v>
      </x:c>
      <x:c r="G875" s="2" t="str">
        <x:v>USDm</x:v>
      </x:c>
      <x:c r="H875" s="2" t="str">
        <x:v>2025-01-01</x:v>
      </x:c>
      <x:c r="I875" s="2" t="str">
        <x:v>2025-12-31</x:v>
      </x:c>
      <x:c r="J875" s="2" t="str">
        <x:v>Reported goodwill and intangible assets combined</x:v>
      </x:c>
      <x:c r="K875" s="2" t="str"/>
      <x:c r="L875" s="2" t="str"/>
      <x:c r="M875" s="2" t="str"/>
      <x:c r="N875" s="2" t="str"/>
      <x:c r="O875" s="2" t="str"/>
      <x:c r="P875" s="2" t="str"/>
      <x:c r="Q875" s="2" t="str"/>
      <x:c r="R875" s="2" t="str">
        <x:v>Not reported / unavailable</x:v>
      </x:c>
      <x:c r="T875" s="12"/>
      <x:c r="U875" s="12"/>
    </x:row>
    <x:row r="876" ht="24" customHeight="1">
      <x:c r="C876" s="2" t="str">
        <x:v>JPM</x:v>
      </x:c>
      <x:c r="D876" s="2" t="str">
        <x:v>FY2025</x:v>
      </x:c>
      <x:c r="E876" s="2" t="str">
        <x:v>shares_end</x:v>
      </x:c>
      <x:c r="F876" s="11" t="n">
        <x:v>2696.2</x:v>
      </x:c>
      <x:c r="G876" s="2" t="str">
        <x:v>shares</x:v>
      </x:c>
      <x:c r="H876" s="2" t="str">
        <x:v>2025-01-01</x:v>
      </x:c>
      <x:c r="I876" s="2" t="str">
        <x:v>2025-12-31</x:v>
      </x:c>
      <x:c r="J876" s="2" t="str">
        <x:v>Common Stock, Shares, Outstanding</x:v>
      </x:c>
      <x:c r="K876" s="2" t="str">
        <x:v>us-gaap:CommonStockSharesOutstanding</x:v>
      </x:c>
      <x:c r="L876" s="2" t="str">
        <x:v>2026-02-13</x:v>
      </x:c>
      <x:c r="M876" s="2" t="str">
        <x:v>0001628280-26-008131</x:v>
      </x:c>
      <x:c r="N876" s="2" t="str">
        <x:v>https://www.sec.gov/Archives/edgar/data/19617/000162828026008131/jpm-20251231.htm</x:v>
      </x:c>
      <x:c r="O876" s="2" t="str">
        <x:v>data/raw/filings/JPM_0001628280-26-008131_jpm-20251231.htm</x:v>
      </x:c>
      <x:c r="P876" s="2" t="str">
        <x:v>f-7040</x:v>
      </x:c>
      <x:c r="Q876" s="2" t="str"/>
      <x:c r="R876" s="2" t="str">
        <x:v>Latest eligible comparative presentation at the information cutoff.</x:v>
      </x:c>
      <x:c r="T876" s="12"/>
      <x:c r="U876" s="12"/>
    </x:row>
    <x:row r="877" ht="24" customHeight="1">
      <x:c r="C877" s="2" t="str">
        <x:v>JPM</x:v>
      </x:c>
      <x:c r="D877" s="2" t="str">
        <x:v>FY2025</x:v>
      </x:c>
      <x:c r="E877" s="2" t="str">
        <x:v>shares_issued</x:v>
      </x:c>
      <x:c r="F877" s="11" t="n">
        <x:v>4104.933895</x:v>
      </x:c>
      <x:c r="G877" s="2" t="str">
        <x:v>shares</x:v>
      </x:c>
      <x:c r="H877" s="2" t="str">
        <x:v>2025-01-01</x:v>
      </x:c>
      <x:c r="I877" s="2" t="str">
        <x:v>2025-12-31</x:v>
      </x:c>
      <x:c r="J877" s="2" t="str">
        <x:v>Common Stock, Shares, Issued</x:v>
      </x:c>
      <x:c r="K877" s="2" t="str">
        <x:v>us-gaap:CommonStockSharesIssued</x:v>
      </x:c>
      <x:c r="L877" s="2" t="str">
        <x:v>2026-08-06</x:v>
      </x:c>
      <x:c r="M877" s="2" t="str">
        <x:v>0001628280-26-054343</x:v>
      </x:c>
      <x:c r="N877" s="2" t="str">
        <x:v>https://www.sec.gov/Archives/edgar/data/19617/000162828026054343/jpm-20260630.htm</x:v>
      </x:c>
      <x:c r="O877" s="2" t="str">
        <x:v>data/raw/filings/JPM_0001628280-26-054343_jpm-20260630.htm</x:v>
      </x:c>
      <x:c r="P877" s="2" t="str">
        <x:v>f-307</x:v>
      </x:c>
      <x:c r="Q877" s="2" t="str"/>
      <x:c r="R877" s="2" t="str">
        <x:v>Latest eligible comparative presentation at the information cutoff.</x:v>
      </x:c>
      <x:c r="T877" s="12"/>
      <x:c r="U877" s="12"/>
    </x:row>
    <x:row r="878" ht="24" customHeight="1">
      <x:c r="C878" s="2" t="str">
        <x:v>JPM</x:v>
      </x:c>
      <x:c r="D878" s="2" t="str">
        <x:v>FY2025</x:v>
      </x:c>
      <x:c r="E878" s="2" t="str">
        <x:v>shares_treasury</x:v>
      </x:c>
      <x:c r="F878" s="11" t="n">
        <x:v>1408.661319</x:v>
      </x:c>
      <x:c r="G878" s="2" t="str">
        <x:v>shares</x:v>
      </x:c>
      <x:c r="H878" s="2" t="str">
        <x:v>2025-01-01</x:v>
      </x:c>
      <x:c r="I878" s="2" t="str">
        <x:v>2025-12-31</x:v>
      </x:c>
      <x:c r="J878" s="2" t="str">
        <x:v>Treasury Stock, Common, Shares</x:v>
      </x:c>
      <x:c r="K878" s="2" t="str">
        <x:v>us-gaap:TreasuryStockCommonShares</x:v>
      </x:c>
      <x:c r="L878" s="2" t="str">
        <x:v>2026-08-06</x:v>
      </x:c>
      <x:c r="M878" s="2" t="str">
        <x:v>0001628280-26-054343</x:v>
      </x:c>
      <x:c r="N878" s="2" t="str">
        <x:v>https://www.sec.gov/Archives/edgar/data/19617/000162828026054343/jpm-20260630.htm</x:v>
      </x:c>
      <x:c r="O878" s="2" t="str">
        <x:v>data/raw/filings/JPM_0001628280-26-054343_jpm-20260630.htm</x:v>
      </x:c>
      <x:c r="P878" s="2" t="str"/>
      <x:c r="Q878" s="2" t="str"/>
      <x:c r="R878" s="2" t="str">
        <x:v>Latest eligible comparative presentation at the information cutoff.</x:v>
      </x:c>
      <x:c r="T878" s="12"/>
      <x:c r="U878" s="12"/>
    </x:row>
    <x:row r="879" ht="24" customHeight="1">
      <x:c r="C879" s="2" t="str">
        <x:v>JPM</x:v>
      </x:c>
      <x:c r="D879" s="2" t="str">
        <x:v>FY2025</x:v>
      </x:c>
      <x:c r="E879" s="2" t="str">
        <x:v>deposits</x:v>
      </x:c>
      <x:c r="F879" s="11" t="n">
        <x:v>2559320</x:v>
      </x:c>
      <x:c r="G879" s="2" t="str">
        <x:v>USD</x:v>
      </x:c>
      <x:c r="H879" s="2" t="str">
        <x:v>2025-01-01</x:v>
      </x:c>
      <x:c r="I879" s="2" t="str">
        <x:v>2025-12-31</x:v>
      </x:c>
      <x:c r="J879" s="2" t="str">
        <x:v>Deposits</x:v>
      </x:c>
      <x:c r="K879" s="2" t="str">
        <x:v>us-gaap:Deposits</x:v>
      </x:c>
      <x:c r="L879" s="2" t="str">
        <x:v>2026-08-06</x:v>
      </x:c>
      <x:c r="M879" s="2" t="str">
        <x:v>0001628280-26-054343</x:v>
      </x:c>
      <x:c r="N879" s="2" t="str">
        <x:v>https://www.sec.gov/Archives/edgar/data/19617/000162828026054343/jpm-20260630.htm</x:v>
      </x:c>
      <x:c r="O879" s="2" t="str">
        <x:v>data/raw/filings/JPM_0001628280-26-054343_jpm-20260630.htm</x:v>
      </x:c>
      <x:c r="P879" s="2" t="str">
        <x:v>f-6446</x:v>
      </x:c>
      <x:c r="Q879" s="2" t="str"/>
      <x:c r="R879" s="2" t="str">
        <x:v>Latest eligible comparative presentation at the information cutoff.</x:v>
      </x:c>
      <x:c r="T879" s="12"/>
      <x:c r="U879" s="12"/>
    </x:row>
    <x:row r="880" ht="24" customHeight="1">
      <x:c r="C880" s="2" t="str">
        <x:v>JPM</x:v>
      </x:c>
      <x:c r="D880" s="2" t="str">
        <x:v>FY2025</x:v>
      </x:c>
      <x:c r="E880" s="2" t="str">
        <x:v>loans_gross</x:v>
      </x:c>
      <x:c r="F880" s="11" t="n">
        <x:v>1408905</x:v>
      </x:c>
      <x:c r="G880" s="2" t="str">
        <x:v>USD</x:v>
      </x:c>
      <x:c r="H880" s="2" t="str">
        <x:v>2025-01-01</x:v>
      </x:c>
      <x:c r="I880" s="2" t="str">
        <x:v>2025-12-31</x:v>
      </x:c>
      <x:c r="J880" s="2" t="str">
        <x:v>Gross loans and leases selected definition</x:v>
      </x:c>
      <x:c r="K880" s="2" t="str">
        <x:v>us-gaap:FinancingReceivableExcludingAccruedInterestBeforeAllowanceForCreditLoss</x:v>
      </x:c>
      <x:c r="L880" s="2" t="str">
        <x:v>2026-08-06</x:v>
      </x:c>
      <x:c r="M880" s="2" t="str">
        <x:v>0001628280-26-054343</x:v>
      </x:c>
      <x:c r="N880" s="2" t="str">
        <x:v>https://www.sec.gov/Archives/edgar/data/19617/000162828026054343/jpm-20260630.htm</x:v>
      </x:c>
      <x:c r="O880" s="2" t="str">
        <x:v>data/raw/filings/JPM_0001628280-26-054343_jpm-20260630.htm</x:v>
      </x:c>
      <x:c r="P880" s="2" t="str">
        <x:v>f-4579</x:v>
      </x:c>
      <x:c r="Q880" s="2" t="str"/>
      <x:c r="R880" s="2" t="str">
        <x:v>Latest eligible comparative presentation at the information cutoff.</x:v>
      </x:c>
      <x:c r="T880" s="12"/>
      <x:c r="U880" s="12"/>
    </x:row>
    <x:row r="881" ht="24" customHeight="1">
      <x:c r="C881" s="2" t="str">
        <x:v>JPM</x:v>
      </x:c>
      <x:c r="D881" s="2" t="str">
        <x:v>FY2025</x:v>
      </x:c>
      <x:c r="E881" s="2" t="str">
        <x:v>loans_net</x:v>
      </x:c>
      <x:c r="F881" s="11" t="n">
        <x:v>1467664</x:v>
      </x:c>
      <x:c r="G881" s="2" t="str">
        <x:v>USD</x:v>
      </x:c>
      <x:c r="H881" s="2" t="str">
        <x:v>2025-01-01</x:v>
      </x:c>
      <x:c r="I881" s="2" t="str">
        <x:v>2025-12-31</x:v>
      </x:c>
      <x:c r="J881" s="2" t="str">
        <x:v>Net loans after allowance selected definition</x:v>
      </x:c>
      <x:c r="K881" s="2" t="str">
        <x:v>us-gaap:FinancingReceivableExcludingAccruedInterestAfterAllowanceForCreditLoss</x:v>
      </x:c>
      <x:c r="L881" s="2" t="str">
        <x:v>2026-08-06</x:v>
      </x:c>
      <x:c r="M881" s="2" t="str">
        <x:v>0001628280-26-054343</x:v>
      </x:c>
      <x:c r="N881" s="2" t="str">
        <x:v>https://www.sec.gov/Archives/edgar/data/19617/000162828026054343/jpm-20260630.htm</x:v>
      </x:c>
      <x:c r="O881" s="2" t="str">
        <x:v>data/raw/filings/JPM_0001628280-26-054343_jpm-20260630.htm</x:v>
      </x:c>
      <x:c r="P881" s="2" t="str">
        <x:v>f-250</x:v>
      </x:c>
      <x:c r="Q881" s="2" t="str"/>
      <x:c r="R881" s="2" t="str">
        <x:v>Latest eligible comparative presentation at the information cutoff.</x:v>
      </x:c>
      <x:c r="T881" s="12"/>
      <x:c r="U881" s="12"/>
    </x:row>
    <x:row r="882" ht="24" customHeight="1">
      <x:c r="C882" s="2" t="str">
        <x:v>JPM</x:v>
      </x:c>
      <x:c r="D882" s="2" t="str">
        <x:v>FY2025</x:v>
      </x:c>
      <x:c r="E882" s="2" t="str">
        <x:v>allowance</x:v>
      </x:c>
      <x:c r="F882" s="11" t="n">
        <x:v>25765</x:v>
      </x:c>
      <x:c r="G882" s="2" t="str">
        <x:v>USD</x:v>
      </x:c>
      <x:c r="H882" s="2" t="str">
        <x:v>2025-01-01</x:v>
      </x:c>
      <x:c r="I882" s="2" t="str">
        <x:v>2025-12-31</x:v>
      </x:c>
      <x:c r="J882" s="2" t="str">
        <x:v>Loan allowance for credit losses</x:v>
      </x:c>
      <x:c r="K882" s="2" t="str">
        <x:v>us-gaap:FinancingReceivableAllowanceForCreditLossExcludingAccruedInterest</x:v>
      </x:c>
      <x:c r="L882" s="2" t="str">
        <x:v>2026-08-06</x:v>
      </x:c>
      <x:c r="M882" s="2" t="str">
        <x:v>0001628280-26-054343</x:v>
      </x:c>
      <x:c r="N882" s="2" t="str">
        <x:v>https://www.sec.gov/Archives/edgar/data/19617/000162828026054343/jpm-20260630.htm</x:v>
      </x:c>
      <x:c r="O882" s="2" t="str">
        <x:v>data/raw/filings/JPM_0001628280-26-054343_jpm-20260630.htm</x:v>
      </x:c>
      <x:c r="P882" s="2" t="str">
        <x:v>f-5742</x:v>
      </x:c>
      <x:c r="Q882" s="2" t="str"/>
      <x:c r="R882" s="2" t="str">
        <x:v>Latest eligible comparative presentation at the information cutoff.</x:v>
      </x:c>
      <x:c r="T882" s="12"/>
      <x:c r="U882" s="12"/>
    </x:row>
    <x:row r="883" ht="24" customHeight="1">
      <x:c r="C883" s="2" t="str">
        <x:v>JPM</x:v>
      </x:c>
      <x:c r="D883" s="2" t="str">
        <x:v>FY2025</x:v>
      </x:c>
      <x:c r="E883" s="2" t="str">
        <x:v>nonaccrual</x:v>
      </x:c>
      <x:c r="F883" s="11" t="str">
        <x:v>n.a.</x:v>
      </x:c>
      <x:c r="G883" s="2" t="str">
        <x:v>USDm</x:v>
      </x:c>
      <x:c r="H883" s="2" t="str">
        <x:v>2025-01-01</x:v>
      </x:c>
      <x:c r="I883" s="2" t="str">
        <x:v>2025-12-31</x:v>
      </x:c>
      <x:c r="J883" s="2" t="str">
        <x:v>Nonaccrual</x:v>
      </x:c>
      <x:c r="K883" s="2" t="str"/>
      <x:c r="L883" s="2" t="str"/>
      <x:c r="M883" s="2" t="str"/>
      <x:c r="N883" s="2" t="str"/>
      <x:c r="O883" s="2" t="str"/>
      <x:c r="P883" s="2" t="str"/>
      <x:c r="Q883" s="2" t="str"/>
      <x:c r="R883" s="2" t="str">
        <x:v>Not reported / unavailable</x:v>
      </x:c>
      <x:c r="T883" s="12"/>
      <x:c r="U883" s="12"/>
    </x:row>
    <x:row r="884" ht="24" customHeight="1">
      <x:c r="C884" s="2" t="str">
        <x:v>JPM</x:v>
      </x:c>
      <x:c r="D884" s="2" t="str">
        <x:v>FY2025</x:v>
      </x:c>
      <x:c r="E884" s="2" t="str">
        <x:v>cash</x:v>
      </x:c>
      <x:c r="F884" s="11" t="str">
        <x:v>n.a.</x:v>
      </x:c>
      <x:c r="G884" s="2" t="str">
        <x:v>USDm</x:v>
      </x:c>
      <x:c r="H884" s="2" t="str">
        <x:v>2025-01-01</x:v>
      </x:c>
      <x:c r="I884" s="2" t="str">
        <x:v>2025-12-31</x:v>
      </x:c>
      <x:c r="J884" s="2" t="str">
        <x:v>Cash</x:v>
      </x:c>
      <x:c r="K884" s="2" t="str"/>
      <x:c r="L884" s="2" t="str"/>
      <x:c r="M884" s="2" t="str"/>
      <x:c r="N884" s="2" t="str"/>
      <x:c r="O884" s="2" t="str"/>
      <x:c r="P884" s="2" t="str"/>
      <x:c r="Q884" s="2" t="str"/>
      <x:c r="R884" s="2" t="str">
        <x:v>Not reported / unavailable</x:v>
      </x:c>
      <x:c r="T884" s="12"/>
      <x:c r="U884" s="12"/>
    </x:row>
    <x:row r="885" ht="24" customHeight="1">
      <x:c r="C885" s="2" t="str">
        <x:v>JPM</x:v>
      </x:c>
      <x:c r="D885" s="2" t="str">
        <x:v>FY2025</x:v>
      </x:c>
      <x:c r="E885" s="2" t="str">
        <x:v>aoci</x:v>
      </x:c>
      <x:c r="F885" s="11" t="n">
        <x:v>-4290</x:v>
      </x:c>
      <x:c r="G885" s="2" t="str">
        <x:v>USD</x:v>
      </x:c>
      <x:c r="H885" s="2" t="str">
        <x:v>2025-01-01</x:v>
      </x:c>
      <x:c r="I885" s="2" t="str">
        <x:v>2025-12-31</x:v>
      </x:c>
      <x:c r="J885" s="2" t="str">
        <x:v>Accumulated Other Comprehensive Income (Loss), Net of Tax</x:v>
      </x:c>
      <x:c r="K885" s="2" t="str">
        <x:v>us-gaap:AccumulatedOtherComprehensiveIncomeLossNetOfTax</x:v>
      </x:c>
      <x:c r="L885" s="2" t="str">
        <x:v>2026-08-06</x:v>
      </x:c>
      <x:c r="M885" s="2" t="str">
        <x:v>0001628280-26-054343</x:v>
      </x:c>
      <x:c r="N885" s="2" t="str">
        <x:v>https://www.sec.gov/Archives/edgar/data/19617/000162828026054343/jpm-20260630.htm</x:v>
      </x:c>
      <x:c r="O885" s="2" t="str">
        <x:v>data/raw/filings/JPM_0001628280-26-054343_jpm-20260630.htm</x:v>
      </x:c>
      <x:c r="P885" s="2" t="str">
        <x:v>f-316</x:v>
      </x:c>
      <x:c r="Q885" s="2" t="str"/>
      <x:c r="R885" s="2" t="str">
        <x:v>Latest eligible comparative presentation at the information cutoff.</x:v>
      </x:c>
      <x:c r="T885" s="12"/>
      <x:c r="U885" s="12"/>
    </x:row>
    <x:row r="886" ht="24" customHeight="1">
      <x:c r="C886" s="2" t="str">
        <x:v>JPM</x:v>
      </x:c>
      <x:c r="D886" s="2" t="str">
        <x:v>FY2025</x:v>
      </x:c>
      <x:c r="E886" s="2" t="str">
        <x:v>nii</x:v>
      </x:c>
      <x:c r="F886" s="11" t="n">
        <x:v>95443</x:v>
      </x:c>
      <x:c r="G886" s="2" t="str">
        <x:v>USD</x:v>
      </x:c>
      <x:c r="H886" s="2" t="str">
        <x:v>2025-01-01</x:v>
      </x:c>
      <x:c r="I886" s="2" t="str">
        <x:v>2025-12-31</x:v>
      </x:c>
      <x:c r="J886" s="2" t="str">
        <x:v>Interest Income (Expense), Net</x:v>
      </x:c>
      <x:c r="K886" s="2" t="str">
        <x:v>us-gaap:InterestIncomeExpenseNet</x:v>
      </x:c>
      <x:c r="L886" s="2" t="str">
        <x:v>2026-02-13</x:v>
      </x:c>
      <x:c r="M886" s="2" t="str">
        <x:v>0001628280-26-008131</x:v>
      </x:c>
      <x:c r="N886" s="2" t="str">
        <x:v>https://www.sec.gov/Archives/edgar/data/19617/000162828026008131/jpm-20251231.htm</x:v>
      </x:c>
      <x:c r="O886" s="2" t="str">
        <x:v>data/raw/filings/JPM_0001628280-26-008131_jpm-20251231.htm</x:v>
      </x:c>
      <x:c r="P886" s="2" t="str">
        <x:v>f-8121</x:v>
      </x:c>
      <x:c r="Q886" s="2" t="str"/>
      <x:c r="R886" s="2" t="str">
        <x:v>Latest eligible comparative presentation at the information cutoff.</x:v>
      </x:c>
      <x:c r="T886" s="12"/>
      <x:c r="U886" s="12"/>
    </x:row>
    <x:row r="887" ht="24" customHeight="1">
      <x:c r="C887" s="2" t="str">
        <x:v>JPM</x:v>
      </x:c>
      <x:c r="D887" s="2" t="str">
        <x:v>FY2025</x:v>
      </x:c>
      <x:c r="E887" s="2" t="str">
        <x:v>noninterest_income</x:v>
      </x:c>
      <x:c r="F887" s="11" t="n">
        <x:v>87004</x:v>
      </x:c>
      <x:c r="G887" s="2" t="str">
        <x:v>USD</x:v>
      </x:c>
      <x:c r="H887" s="2" t="str">
        <x:v>2025-01-01</x:v>
      </x:c>
      <x:c r="I887" s="2" t="str">
        <x:v>2025-12-31</x:v>
      </x:c>
      <x:c r="J887" s="2" t="str">
        <x:v>Noninterest Income</x:v>
      </x:c>
      <x:c r="K887" s="2" t="str">
        <x:v>us-gaap:NoninterestIncome</x:v>
      </x:c>
      <x:c r="L887" s="2" t="str">
        <x:v>2026-02-13</x:v>
      </x:c>
      <x:c r="M887" s="2" t="str">
        <x:v>0001628280-26-008131</x:v>
      </x:c>
      <x:c r="N887" s="2" t="str">
        <x:v>https://www.sec.gov/Archives/edgar/data/19617/000162828026008131/jpm-20251231.htm</x:v>
      </x:c>
      <x:c r="O887" s="2" t="str">
        <x:v>data/raw/filings/JPM_0001628280-26-008131_jpm-20251231.htm</x:v>
      </x:c>
      <x:c r="P887" s="2" t="str">
        <x:v>f-8112</x:v>
      </x:c>
      <x:c r="Q887" s="2" t="str"/>
      <x:c r="R887" s="2" t="str">
        <x:v>Latest eligible comparative presentation at the information cutoff.</x:v>
      </x:c>
      <x:c r="T887" s="12"/>
      <x:c r="U887" s="12"/>
    </x:row>
    <x:row r="888" ht="24" customHeight="1">
      <x:c r="C888" s="2" t="str">
        <x:v>JPM</x:v>
      </x:c>
      <x:c r="D888" s="2" t="str">
        <x:v>FY2025</x:v>
      </x:c>
      <x:c r="E888" s="2" t="str">
        <x:v>revenue_reported</x:v>
      </x:c>
      <x:c r="F888" s="11" t="n">
        <x:v>182447</x:v>
      </x:c>
      <x:c r="G888" s="2" t="str">
        <x:v>USD</x:v>
      </x:c>
      <x:c r="H888" s="2" t="str">
        <x:v>2025-01-01</x:v>
      </x:c>
      <x:c r="I888" s="2" t="str">
        <x:v>2025-12-31</x:v>
      </x:c>
      <x:c r="J888" s="2" t="str">
        <x:v>Revenues, Net of Interest Expense</x:v>
      </x:c>
      <x:c r="K888" s="2" t="str">
        <x:v>us-gaap:RevenuesNetOfInterestExpense</x:v>
      </x:c>
      <x:c r="L888" s="2" t="str">
        <x:v>2026-02-13</x:v>
      </x:c>
      <x:c r="M888" s="2" t="str">
        <x:v>0001628280-26-008131</x:v>
      </x:c>
      <x:c r="N888" s="2" t="str">
        <x:v>https://www.sec.gov/Archives/edgar/data/19617/000162828026008131/jpm-20251231.htm</x:v>
      </x:c>
      <x:c r="O888" s="2" t="str">
        <x:v>data/raw/filings/JPM_0001628280-26-008131_jpm-20251231.htm</x:v>
      </x:c>
      <x:c r="P888" s="2" t="str">
        <x:v>f-8130</x:v>
      </x:c>
      <x:c r="Q888" s="2" t="str"/>
      <x:c r="R888" s="2" t="str">
        <x:v>Latest eligible comparative presentation at the information cutoff.</x:v>
      </x:c>
      <x:c r="T888" s="12"/>
      <x:c r="U888" s="12"/>
    </x:row>
    <x:row r="889" ht="24" customHeight="1">
      <x:c r="C889" s="2" t="str">
        <x:v>JPM</x:v>
      </x:c>
      <x:c r="D889" s="2" t="str">
        <x:v>FY2025</x:v>
      </x:c>
      <x:c r="E889" s="2" t="str">
        <x:v>opex</x:v>
      </x:c>
      <x:c r="F889" s="11" t="n">
        <x:v>95640</x:v>
      </x:c>
      <x:c r="G889" s="2" t="str">
        <x:v>USD</x:v>
      </x:c>
      <x:c r="H889" s="2" t="str">
        <x:v>2025-01-01</x:v>
      </x:c>
      <x:c r="I889" s="2" t="str">
        <x:v>2025-12-31</x:v>
      </x:c>
      <x:c r="J889" s="2" t="str">
        <x:v>Noninterest Expense</x:v>
      </x:c>
      <x:c r="K889" s="2" t="str">
        <x:v>us-gaap:NoninterestExpense</x:v>
      </x:c>
      <x:c r="L889" s="2" t="str">
        <x:v>2026-02-13</x:v>
      </x:c>
      <x:c r="M889" s="2" t="str">
        <x:v>0001628280-26-008131</x:v>
      </x:c>
      <x:c r="N889" s="2" t="str">
        <x:v>https://www.sec.gov/Archives/edgar/data/19617/000162828026008131/jpm-20251231.htm</x:v>
      </x:c>
      <x:c r="O889" s="2" t="str">
        <x:v>data/raw/filings/JPM_0001628280-26-008131_jpm-20251231.htm</x:v>
      </x:c>
      <x:c r="P889" s="2" t="str">
        <x:v>f-8148</x:v>
      </x:c>
      <x:c r="Q889" s="2" t="str"/>
      <x:c r="R889" s="2" t="str">
        <x:v>Latest eligible comparative presentation at the information cutoff.</x:v>
      </x:c>
      <x:c r="T889" s="12"/>
      <x:c r="U889" s="12"/>
    </x:row>
    <x:row r="890" ht="24" customHeight="1">
      <x:c r="C890" s="2" t="str">
        <x:v>JPM</x:v>
      </x:c>
      <x:c r="D890" s="2" t="str">
        <x:v>FY2025</x:v>
      </x:c>
      <x:c r="E890" s="2" t="str">
        <x:v>provision</x:v>
      </x:c>
      <x:c r="F890" s="11" t="n">
        <x:v>14212</x:v>
      </x:c>
      <x:c r="G890" s="2" t="str">
        <x:v>USD</x:v>
      </x:c>
      <x:c r="H890" s="2" t="str">
        <x:v>2025-01-01</x:v>
      </x:c>
      <x:c r="I890" s="2" t="str">
        <x:v>2025-12-31</x:v>
      </x:c>
      <x:c r="J890" s="2" t="str">
        <x:v>Provision for Loan, Lease, and Other Losses</x:v>
      </x:c>
      <x:c r="K890" s="2" t="str">
        <x:v>us-gaap:ProvisionForLoanLeaseAndOtherLosses</x:v>
      </x:c>
      <x:c r="L890" s="2" t="str">
        <x:v>2026-02-13</x:v>
      </x:c>
      <x:c r="M890" s="2" t="str">
        <x:v>0001628280-26-008131</x:v>
      </x:c>
      <x:c r="N890" s="2" t="str">
        <x:v>https://www.sec.gov/Archives/edgar/data/19617/000162828026008131/jpm-20251231.htm</x:v>
      </x:c>
      <x:c r="O890" s="2" t="str">
        <x:v>data/raw/filings/JPM_0001628280-26-008131_jpm-20251231.htm</x:v>
      </x:c>
      <x:c r="P890" s="2" t="str">
        <x:v>f-8139</x:v>
      </x:c>
      <x:c r="Q890" s="2" t="str"/>
      <x:c r="R890" s="2" t="str">
        <x:v>Latest eligible comparative presentation at the information cutoff.</x:v>
      </x:c>
      <x:c r="T890" s="12"/>
      <x:c r="U890" s="12"/>
    </x:row>
    <x:row r="891" ht="24" customHeight="1">
      <x:c r="C891" s="2" t="str">
        <x:v>JPM</x:v>
      </x:c>
      <x:c r="D891" s="2" t="str">
        <x:v>FY2025</x:v>
      </x:c>
      <x:c r="E891" s="2" t="str">
        <x:v>pretax</x:v>
      </x:c>
      <x:c r="F891" s="11" t="n">
        <x:v>72595</x:v>
      </x:c>
      <x:c r="G891" s="2" t="str">
        <x:v>USD</x:v>
      </x:c>
      <x:c r="H891" s="2" t="str">
        <x:v>2025-01-01</x:v>
      </x:c>
      <x:c r="I891" s="2" t="str">
        <x:v>2025-12-31</x:v>
      </x:c>
      <x:c r="J891" s="2" t="str">
        <x:v>Income (Loss) from Continuing Operations before Income Taxes, Noncontrolling Interest</x:v>
      </x:c>
      <x:c r="K891" s="2" t="str">
        <x:v>us-gaap:IncomeLossFromContinuingOperationsBeforeIncomeTaxesExtraordinaryItemsNoncontrollingInterest</x:v>
      </x:c>
      <x:c r="L891" s="2" t="str">
        <x:v>2026-02-13</x:v>
      </x:c>
      <x:c r="M891" s="2" t="str">
        <x:v>0001628280-26-008131</x:v>
      </x:c>
      <x:c r="N891" s="2" t="str">
        <x:v>https://www.sec.gov/Archives/edgar/data/19617/000162828026008131/jpm-20251231.htm</x:v>
      </x:c>
      <x:c r="O891" s="2" t="str">
        <x:v>data/raw/filings/JPM_0001628280-26-008131_jpm-20251231.htm</x:v>
      </x:c>
      <x:c r="P891" s="2" t="str">
        <x:v>f-8157</x:v>
      </x:c>
      <x:c r="Q891" s="2" t="str"/>
      <x:c r="R891" s="2" t="str">
        <x:v>Latest eligible comparative presentation at the information cutoff.</x:v>
      </x:c>
      <x:c r="T891" s="12"/>
      <x:c r="U891" s="12"/>
    </x:row>
    <x:row r="892" ht="24" customHeight="1">
      <x:c r="C892" s="2" t="str">
        <x:v>JPM</x:v>
      </x:c>
      <x:c r="D892" s="2" t="str">
        <x:v>FY2025</x:v>
      </x:c>
      <x:c r="E892" s="2" t="str">
        <x:v>tax</x:v>
      </x:c>
      <x:c r="F892" s="11" t="n">
        <x:v>15547</x:v>
      </x:c>
      <x:c r="G892" s="2" t="str">
        <x:v>USD</x:v>
      </x:c>
      <x:c r="H892" s="2" t="str">
        <x:v>2025-01-01</x:v>
      </x:c>
      <x:c r="I892" s="2" t="str">
        <x:v>2025-12-31</x:v>
      </x:c>
      <x:c r="J892" s="2" t="str">
        <x:v>Income Tax Expense (Benefit)</x:v>
      </x:c>
      <x:c r="K892" s="2" t="str">
        <x:v>us-gaap:IncomeTaxExpenseBenefit</x:v>
      </x:c>
      <x:c r="L892" s="2" t="str">
        <x:v>2026-02-13</x:v>
      </x:c>
      <x:c r="M892" s="2" t="str">
        <x:v>0001628280-26-008131</x:v>
      </x:c>
      <x:c r="N892" s="2" t="str">
        <x:v>https://www.sec.gov/Archives/edgar/data/19617/000162828026008131/jpm-20251231.htm</x:v>
      </x:c>
      <x:c r="O892" s="2" t="str">
        <x:v>data/raw/filings/JPM_0001628280-26-008131_jpm-20251231.htm</x:v>
      </x:c>
      <x:c r="P892" s="2" t="str">
        <x:v>f-8166</x:v>
      </x:c>
      <x:c r="Q892" s="2" t="str"/>
      <x:c r="R892" s="2" t="str">
        <x:v>Latest eligible comparative presentation at the information cutoff.</x:v>
      </x:c>
      <x:c r="T892" s="12"/>
      <x:c r="U892" s="12"/>
    </x:row>
    <x:row r="893" ht="24" customHeight="1">
      <x:c r="C893" s="2" t="str">
        <x:v>JPM</x:v>
      </x:c>
      <x:c r="D893" s="2" t="str">
        <x:v>FY2025</x:v>
      </x:c>
      <x:c r="E893" s="2" t="str">
        <x:v>net_income</x:v>
      </x:c>
      <x:c r="F893" s="11" t="n">
        <x:v>57048</x:v>
      </x:c>
      <x:c r="G893" s="2" t="str">
        <x:v>USD</x:v>
      </x:c>
      <x:c r="H893" s="2" t="str">
        <x:v>2025-01-01</x:v>
      </x:c>
      <x:c r="I893" s="2" t="str">
        <x:v>2025-12-31</x:v>
      </x:c>
      <x:c r="J893" s="2" t="str">
        <x:v>Net Income (Loss) Attributable to Parent</x:v>
      </x:c>
      <x:c r="K893" s="2" t="str">
        <x:v>us-gaap:NetIncomeLoss</x:v>
      </x:c>
      <x:c r="L893" s="2" t="str">
        <x:v>2026-02-13</x:v>
      </x:c>
      <x:c r="M893" s="2" t="str">
        <x:v>0001628280-26-008131</x:v>
      </x:c>
      <x:c r="N893" s="2" t="str">
        <x:v>https://www.sec.gov/Archives/edgar/data/19617/000162828026008131/jpm-20251231.htm</x:v>
      </x:c>
      <x:c r="O893" s="2" t="str">
        <x:v>data/raw/filings/JPM_0001628280-26-008131_jpm-20251231.htm</x:v>
      </x:c>
      <x:c r="P893" s="2" t="str">
        <x:v>f-8175</x:v>
      </x:c>
      <x:c r="Q893" s="2" t="str"/>
      <x:c r="R893" s="2" t="str">
        <x:v>Latest eligible comparative presentation at the information cutoff.</x:v>
      </x:c>
      <x:c r="T893" s="12"/>
      <x:c r="U893" s="12"/>
    </x:row>
    <x:row r="894" ht="24" customHeight="1">
      <x:c r="C894" s="2" t="str">
        <x:v>JPM</x:v>
      </x:c>
      <x:c r="D894" s="2" t="str">
        <x:v>FY2025</x:v>
      </x:c>
      <x:c r="E894" s="2" t="str">
        <x:v>common_income</x:v>
      </x:c>
      <x:c r="F894" s="11" t="n">
        <x:v>55681</x:v>
      </x:c>
      <x:c r="G894" s="2" t="str">
        <x:v>USD</x:v>
      </x:c>
      <x:c r="H894" s="2" t="str">
        <x:v>2025-01-01</x:v>
      </x:c>
      <x:c r="I894" s="2" t="str">
        <x:v>2025-12-31</x:v>
      </x:c>
      <x:c r="J894" s="2" t="str">
        <x:v>Net Income (Loss) Available to Common Stockholders, Basic</x:v>
      </x:c>
      <x:c r="K894" s="2" t="str">
        <x:v>us-gaap:NetIncomeLossAvailableToCommonStockholdersBasic</x:v>
      </x:c>
      <x:c r="L894" s="2" t="str">
        <x:v>2026-02-13</x:v>
      </x:c>
      <x:c r="M894" s="2" t="str">
        <x:v>0001628280-26-008131</x:v>
      </x:c>
      <x:c r="N894" s="2" t="str">
        <x:v>https://www.sec.gov/Archives/edgar/data/19617/000162828026008131/jpm-20251231.htm</x:v>
      </x:c>
      <x:c r="O894" s="2" t="str">
        <x:v>data/raw/filings/JPM_0001628280-26-008131_jpm-20251231.htm</x:v>
      </x:c>
      <x:c r="P894" s="2" t="str">
        <x:v>f-7068</x:v>
      </x:c>
      <x:c r="Q894" s="2" t="str"/>
      <x:c r="R894" s="2" t="str">
        <x:v>Latest eligible comparative presentation at the information cutoff.</x:v>
      </x:c>
      <x:c r="T894" s="12"/>
      <x:c r="U894" s="12"/>
    </x:row>
    <x:row r="895" ht="24" customHeight="1">
      <x:c r="C895" s="2" t="str">
        <x:v>JPM</x:v>
      </x:c>
      <x:c r="D895" s="2" t="str">
        <x:v>FY2025</x:v>
      </x:c>
      <x:c r="E895" s="2" t="str">
        <x:v>preferred_div</x:v>
      </x:c>
      <x:c r="F895" s="11" t="n">
        <x:v>1099</x:v>
      </x:c>
      <x:c r="G895" s="2" t="str">
        <x:v>USD</x:v>
      </x:c>
      <x:c r="H895" s="2" t="str">
        <x:v>2025-01-01</x:v>
      </x:c>
      <x:c r="I895" s="2" t="str">
        <x:v>2025-12-31</x:v>
      </x:c>
      <x:c r="J895" s="2" t="str">
        <x:v>Dividends, Preferred Stock</x:v>
      </x:c>
      <x:c r="K895" s="2" t="str">
        <x:v>us-gaap:DividendsPreferredStock</x:v>
      </x:c>
      <x:c r="L895" s="2" t="str">
        <x:v>2026-02-13</x:v>
      </x:c>
      <x:c r="M895" s="2" t="str">
        <x:v>0001628280-26-008131</x:v>
      </x:c>
      <x:c r="N895" s="2" t="str">
        <x:v>https://www.sec.gov/Archives/edgar/data/19617/000162828026008131/jpm-20251231.htm</x:v>
      </x:c>
      <x:c r="O895" s="2" t="str">
        <x:v>data/raw/filings/JPM_0001628280-26-008131_jpm-20251231.htm</x:v>
      </x:c>
      <x:c r="P895" s="2" t="str">
        <x:v>f-7059</x:v>
      </x:c>
      <x:c r="Q895" s="2" t="str"/>
      <x:c r="R895" s="2" t="str">
        <x:v>Latest eligible comparative presentation at the information cutoff.</x:v>
      </x:c>
      <x:c r="T895" s="12"/>
      <x:c r="U895" s="12"/>
    </x:row>
    <x:row r="896" ht="24" customHeight="1">
      <x:c r="C896" s="2" t="str">
        <x:v>JPM</x:v>
      </x:c>
      <x:c r="D896" s="2" t="str">
        <x:v>FY2025</x:v>
      </x:c>
      <x:c r="E896" s="2" t="str">
        <x:v>eps</x:v>
      </x:c>
      <x:c r="F896" s="11" t="n">
        <x:v>20.02</x:v>
      </x:c>
      <x:c r="G896" s="2" t="str">
        <x:v>USD/shares</x:v>
      </x:c>
      <x:c r="H896" s="2" t="str">
        <x:v>2025-01-01</x:v>
      </x:c>
      <x:c r="I896" s="2" t="str">
        <x:v>2025-12-31</x:v>
      </x:c>
      <x:c r="J896" s="2" t="str">
        <x:v>Earnings Per Share, Diluted</x:v>
      </x:c>
      <x:c r="K896" s="2" t="str">
        <x:v>us-gaap:EarningsPerShareDiluted</x:v>
      </x:c>
      <x:c r="L896" s="2" t="str">
        <x:v>2026-02-13</x:v>
      </x:c>
      <x:c r="M896" s="2" t="str">
        <x:v>0001628280-26-008131</x:v>
      </x:c>
      <x:c r="N896" s="2" t="str">
        <x:v>https://www.sec.gov/Archives/edgar/data/19617/000162828026008131/jpm-20251231.htm</x:v>
      </x:c>
      <x:c r="O896" s="2" t="str">
        <x:v>data/raw/filings/JPM_0001628280-26-008131_jpm-20251231.htm</x:v>
      </x:c>
      <x:c r="P896" s="2" t="str">
        <x:v>f-7089</x:v>
      </x:c>
      <x:c r="Q896" s="2" t="str"/>
      <x:c r="R896" s="2" t="str">
        <x:v>Latest eligible comparative presentation at the information cutoff.</x:v>
      </x:c>
      <x:c r="T896" s="12"/>
      <x:c r="U896" s="12"/>
    </x:row>
    <x:row r="897" ht="24" customHeight="1">
      <x:c r="C897" s="2" t="str">
        <x:v>JPM</x:v>
      </x:c>
      <x:c r="D897" s="2" t="str">
        <x:v>FY2025</x:v>
      </x:c>
      <x:c r="E897" s="2" t="str">
        <x:v>shares_diluted</x:v>
      </x:c>
      <x:c r="F897" s="11" t="n">
        <x:v>2781.5</x:v>
      </x:c>
      <x:c r="G897" s="2" t="str">
        <x:v>shares</x:v>
      </x:c>
      <x:c r="H897" s="2" t="str">
        <x:v>2025-01-01</x:v>
      </x:c>
      <x:c r="I897" s="2" t="str">
        <x:v>2025-12-31</x:v>
      </x:c>
      <x:c r="J897" s="2" t="str">
        <x:v>Weighted Average Number of Shares Outstanding, Diluted</x:v>
      </x:c>
      <x:c r="K897" s="2" t="str">
        <x:v>us-gaap:WeightedAverageNumberOfDilutedSharesOutstanding</x:v>
      </x:c>
      <x:c r="L897" s="2" t="str">
        <x:v>2026-02-13</x:v>
      </x:c>
      <x:c r="M897" s="2" t="str">
        <x:v>0001628280-26-008131</x:v>
      </x:c>
      <x:c r="N897" s="2" t="str">
        <x:v>https://www.sec.gov/Archives/edgar/data/19617/000162828026008131/jpm-20251231.htm</x:v>
      </x:c>
      <x:c r="O897" s="2" t="str">
        <x:v>data/raw/filings/JPM_0001628280-26-008131_jpm-20251231.htm</x:v>
      </x:c>
      <x:c r="P897" s="2" t="str">
        <x:v>f-7086</x:v>
      </x:c>
      <x:c r="Q897" s="2" t="str"/>
      <x:c r="R897" s="2" t="str">
        <x:v>Latest eligible comparative presentation at the information cutoff.</x:v>
      </x:c>
      <x:c r="T897" s="12"/>
      <x:c r="U897" s="12"/>
    </x:row>
    <x:row r="898" ht="24" customHeight="1">
      <x:c r="C898" s="2" t="str">
        <x:v>JPM</x:v>
      </x:c>
      <x:c r="D898" s="2" t="str">
        <x:v>FY2025</x:v>
      </x:c>
      <x:c r="E898" s="2" t="str">
        <x:v>dps</x:v>
      </x:c>
      <x:c r="F898" s="11" t="n">
        <x:v>5.8</x:v>
      </x:c>
      <x:c r="G898" s="2" t="str">
        <x:v>USD/shares</x:v>
      </x:c>
      <x:c r="H898" s="2" t="str">
        <x:v>2025-01-01</x:v>
      </x:c>
      <x:c r="I898" s="2" t="str">
        <x:v>2025-12-31</x:v>
      </x:c>
      <x:c r="J898" s="2" t="str">
        <x:v>Common Stock, Dividends, Per Share, Declared</x:v>
      </x:c>
      <x:c r="K898" s="2" t="str">
        <x:v>us-gaap:CommonStockDividendsPerShareDeclared</x:v>
      </x:c>
      <x:c r="L898" s="2" t="str">
        <x:v>2026-02-13</x:v>
      </x:c>
      <x:c r="M898" s="2" t="str">
        <x:v>0001628280-26-008131</x:v>
      </x:c>
      <x:c r="N898" s="2" t="str">
        <x:v>https://www.sec.gov/Archives/edgar/data/19617/000162828026008131/jpm-20251231.htm</x:v>
      </x:c>
      <x:c r="O898" s="2" t="str">
        <x:v>data/raw/filings/JPM_0001628280-26-008131_jpm-20251231.htm</x:v>
      </x:c>
      <x:c r="P898" s="2" t="str">
        <x:v>f-432</x:v>
      </x:c>
      <x:c r="Q898" s="2" t="str"/>
      <x:c r="R898" s="2" t="str">
        <x:v>Latest eligible comparative presentation at the information cutoff.</x:v>
      </x:c>
      <x:c r="T898" s="12"/>
      <x:c r="U898" s="12"/>
    </x:row>
    <x:row r="899" ht="24" customHeight="1">
      <x:c r="C899" s="2" t="str">
        <x:v>JPM</x:v>
      </x:c>
      <x:c r="D899" s="2" t="str">
        <x:v>FY2025</x:v>
      </x:c>
      <x:c r="E899" s="2" t="str">
        <x:v>dividends</x:v>
      </x:c>
      <x:c r="F899" s="11" t="n">
        <x:v>16625</x:v>
      </x:c>
      <x:c r="G899" s="2" t="str">
        <x:v>USD</x:v>
      </x:c>
      <x:c r="H899" s="2" t="str">
        <x:v>2025-01-01</x:v>
      </x:c>
      <x:c r="I899" s="2" t="str">
        <x:v>2025-12-31</x:v>
      </x:c>
      <x:c r="J899" s="2" t="str">
        <x:v>Payments of Dividends</x:v>
      </x:c>
      <x:c r="K899" s="2" t="str">
        <x:v>us-gaap:PaymentsOfDividends</x:v>
      </x:c>
      <x:c r="L899" s="2" t="str">
        <x:v>2026-02-13</x:v>
      </x:c>
      <x:c r="M899" s="2" t="str">
        <x:v>0001628280-26-008131</x:v>
      </x:c>
      <x:c r="N899" s="2" t="str">
        <x:v>https://www.sec.gov/Archives/edgar/data/19617/000162828026008131/jpm-20251231.htm</x:v>
      </x:c>
      <x:c r="O899" s="2" t="str">
        <x:v>data/raw/filings/JPM_0001628280-26-008131_jpm-20251231.htm</x:v>
      </x:c>
      <x:c r="P899" s="2" t="str">
        <x:v>f-576</x:v>
      </x:c>
      <x:c r="Q899" s="2" t="str"/>
      <x:c r="R899" s="2" t="str">
        <x:v>Latest eligible comparative presentation at the information cutoff.</x:v>
      </x:c>
      <x:c r="T899" s="12"/>
      <x:c r="U899" s="12"/>
    </x:row>
    <x:row r="900" ht="24" customHeight="1">
      <x:c r="C900" s="2" t="str">
        <x:v>JPM</x:v>
      </x:c>
      <x:c r="D900" s="2" t="str">
        <x:v>FY2025</x:v>
      </x:c>
      <x:c r="E900" s="2" t="str">
        <x:v>buybacks</x:v>
      </x:c>
      <x:c r="F900" s="11" t="n">
        <x:v>31591</x:v>
      </x:c>
      <x:c r="G900" s="2" t="str">
        <x:v>USD</x:v>
      </x:c>
      <x:c r="H900" s="2" t="str">
        <x:v>2025-01-01</x:v>
      </x:c>
      <x:c r="I900" s="2" t="str">
        <x:v>2025-12-31</x:v>
      </x:c>
      <x:c r="J900" s="2" t="str">
        <x:v>Payments for Repurchase of Common Stock</x:v>
      </x:c>
      <x:c r="K900" s="2" t="str">
        <x:v>us-gaap:PaymentsForRepurchaseOfCommonStock</x:v>
      </x:c>
      <x:c r="L900" s="2" t="str">
        <x:v>2026-02-13</x:v>
      </x:c>
      <x:c r="M900" s="2" t="str">
        <x:v>0001628280-26-008131</x:v>
      </x:c>
      <x:c r="N900" s="2" t="str">
        <x:v>https://www.sec.gov/Archives/edgar/data/19617/000162828026008131/jpm-20251231.htm</x:v>
      </x:c>
      <x:c r="O900" s="2" t="str">
        <x:v>data/raw/filings/JPM_0001628280-26-008131_jpm-20251231.htm</x:v>
      </x:c>
      <x:c r="P900" s="2" t="str">
        <x:v>f-573</x:v>
      </x:c>
      <x:c r="Q900" s="2" t="str"/>
      <x:c r="R900" s="2" t="str">
        <x:v>Latest eligible comparative presentation at the information cutoff.</x:v>
      </x:c>
      <x:c r="T900" s="12"/>
      <x:c r="U900" s="12"/>
    </x:row>
    <x:row r="901" ht="24" customHeight="1">
      <x:c r="C901" s="2" t="str">
        <x:v>JPM</x:v>
      </x:c>
      <x:c r="D901" s="2" t="str">
        <x:v>FY2025</x:v>
      </x:c>
      <x:c r="E901" s="2" t="str">
        <x:v>chargeoffs</x:v>
      </x:c>
      <x:c r="F901" s="11" t="str">
        <x:v>n.a.</x:v>
      </x:c>
      <x:c r="G901" s="2" t="str">
        <x:v>USDm</x:v>
      </x:c>
      <x:c r="H901" s="2" t="str">
        <x:v>2025-01-01</x:v>
      </x:c>
      <x:c r="I901" s="2" t="str">
        <x:v>2025-12-31</x:v>
      </x:c>
      <x:c r="J901" s="2" t="str">
        <x:v>Gross loan charge-offs</x:v>
      </x:c>
      <x:c r="K901" s="2" t="str"/>
      <x:c r="L901" s="2" t="str"/>
      <x:c r="M901" s="2" t="str"/>
      <x:c r="N901" s="2" t="str"/>
      <x:c r="O901" s="2" t="str"/>
      <x:c r="P901" s="2" t="str"/>
      <x:c r="Q901" s="2" t="str"/>
      <x:c r="R901" s="2" t="str">
        <x:v>Not reported / unavailable</x:v>
      </x:c>
      <x:c r="T901" s="12"/>
      <x:c r="U901" s="12"/>
    </x:row>
    <x:row r="902" ht="24" customHeight="1">
      <x:c r="C902" s="2" t="str">
        <x:v>JPM</x:v>
      </x:c>
      <x:c r="D902" s="2" t="str">
        <x:v>FY2025</x:v>
      </x:c>
      <x:c r="E902" s="2" t="str">
        <x:v>recoveries</x:v>
      </x:c>
      <x:c r="F902" s="11" t="str">
        <x:v>n.a.</x:v>
      </x:c>
      <x:c r="G902" s="2" t="str">
        <x:v>USDm</x:v>
      </x:c>
      <x:c r="H902" s="2" t="str">
        <x:v>2025-01-01</x:v>
      </x:c>
      <x:c r="I902" s="2" t="str">
        <x:v>2025-12-31</x:v>
      </x:c>
      <x:c r="J902" s="2" t="str">
        <x:v>Loan recoveries</x:v>
      </x:c>
      <x:c r="K902" s="2" t="str"/>
      <x:c r="L902" s="2" t="str"/>
      <x:c r="M902" s="2" t="str"/>
      <x:c r="N902" s="2" t="str"/>
      <x:c r="O902" s="2" t="str"/>
      <x:c r="P902" s="2" t="str"/>
      <x:c r="Q902" s="2" t="str"/>
      <x:c r="R902" s="2" t="str">
        <x:v>Not reported / unavailable</x:v>
      </x:c>
      <x:c r="T902" s="12"/>
      <x:c r="U902" s="12"/>
    </x:row>
    <x:row r="903" ht="24" customHeight="1">
      <x:c r="C903" s="2" t="str">
        <x:v>JPM</x:v>
      </x:c>
      <x:c r="D903" s="2" t="str">
        <x:v>FY2025</x:v>
      </x:c>
      <x:c r="E903" s="2" t="str">
        <x:v>rwa</x:v>
      </x:c>
      <x:c r="F903" s="11" t="str">
        <x:v>n.a.</x:v>
      </x:c>
      <x:c r="G903" s="2" t="str">
        <x:v>USDm</x:v>
      </x:c>
      <x:c r="H903" s="2" t="str">
        <x:v>2025-01-01</x:v>
      </x:c>
      <x:c r="I903" s="2" t="str">
        <x:v>2025-12-31</x:v>
      </x:c>
      <x:c r="J903" s="2" t="str">
        <x:v>Risk-weighted assets</x:v>
      </x:c>
      <x:c r="K903" s="2" t="str"/>
      <x:c r="L903" s="2" t="str"/>
      <x:c r="M903" s="2" t="str"/>
      <x:c r="N903" s="2" t="str"/>
      <x:c r="O903" s="2" t="str"/>
      <x:c r="P903" s="2" t="str"/>
      <x:c r="Q903" s="2" t="str"/>
      <x:c r="R903" s="2" t="str">
        <x:v>Not reported / unavailable</x:v>
      </x:c>
      <x:c r="T903" s="12"/>
      <x:c r="U903" s="12"/>
    </x:row>
    <x:row r="904" ht="24" customHeight="1">
      <x:c r="C904" s="2" t="str">
        <x:v>JPM</x:v>
      </x:c>
      <x:c r="D904" s="2" t="str">
        <x:v>FY2025</x:v>
      </x:c>
      <x:c r="E904" s="2" t="str">
        <x:v>cet1_reported</x:v>
      </x:c>
      <x:c r="F904" s="11" t="str">
        <x:v>n.a.</x:v>
      </x:c>
      <x:c r="G904" s="2" t="str">
        <x:v>%</x:v>
      </x:c>
      <x:c r="H904" s="2" t="str">
        <x:v>2025-01-01</x:v>
      </x:c>
      <x:c r="I904" s="2" t="str">
        <x:v>2025-12-31</x:v>
      </x:c>
      <x:c r="J904" s="2" t="str">
        <x:v>Actual standardized CET1 ratio</x:v>
      </x:c>
      <x:c r="K904" s="2" t="str"/>
      <x:c r="L904" s="2" t="str"/>
      <x:c r="M904" s="2" t="str"/>
      <x:c r="N904" s="2" t="str"/>
      <x:c r="O904" s="2" t="str"/>
      <x:c r="P904" s="2" t="str"/>
      <x:c r="Q904" s="2" t="str"/>
      <x:c r="R904" s="2" t="str">
        <x:v>Not reported / unavailable</x:v>
      </x:c>
      <x:c r="T904" s="12"/>
      <x:c r="U904" s="12"/>
    </x:row>
    <x:row r="905" ht="24" customHeight="1">
      <x:c r="C905" s="2" t="str">
        <x:v>JPM</x:v>
      </x:c>
      <x:c r="D905" s="2" t="str">
        <x:v>FY2025</x:v>
      </x:c>
      <x:c r="E905" s="2" t="str">
        <x:v>nim_reported</x:v>
      </x:c>
      <x:c r="F905" s="11" t="str">
        <x:v>n.a.</x:v>
      </x:c>
      <x:c r="G905" s="2" t="str">
        <x:v>%</x:v>
      </x:c>
      <x:c r="H905" s="2" t="str">
        <x:v>2025-01-01</x:v>
      </x:c>
      <x:c r="I905" s="2" t="str">
        <x:v>2025-12-31</x:v>
      </x:c>
      <x:c r="J905" s="2" t="str">
        <x:v>Issuer reported net interest margin</x:v>
      </x:c>
      <x:c r="K905" s="2" t="str"/>
      <x:c r="L905" s="2" t="str"/>
      <x:c r="M905" s="2" t="str"/>
      <x:c r="N905" s="2" t="str"/>
      <x:c r="O905" s="2" t="str"/>
      <x:c r="P905" s="2" t="str"/>
      <x:c r="Q905" s="2" t="str"/>
      <x:c r="R905" s="2" t="str">
        <x:v>Not reported / unavailable</x:v>
      </x:c>
      <x:c r="T905" s="12"/>
      <x:c r="U905" s="12"/>
    </x:row>
    <x:row r="906" ht="24" customHeight="1">
      <x:c r="C906" s="2" t="str">
        <x:v>JPM</x:v>
      </x:c>
      <x:c r="D906" s="2" t="str">
        <x:v>FY2025</x:v>
      </x:c>
      <x:c r="E906" s="2" t="str">
        <x:v>bvps_reported</x:v>
      </x:c>
      <x:c r="F906" s="11" t="n">
        <x:v>126.99</x:v>
      </x:c>
      <x:c r="G906" s="2" t="str">
        <x:v>USD/shares</x:v>
      </x:c>
      <x:c r="H906" s="2" t="str">
        <x:v>2025-01-01</x:v>
      </x:c>
      <x:c r="I906" s="2" t="str">
        <x:v>2025-12-31</x:v>
      </x:c>
      <x:c r="J906" s="2" t="str">
        <x:v>Reported common book value per share</x:v>
      </x:c>
      <x:c r="K906" s="2" t="str">
        <x:v>Manual verified issuer table row</x:v>
      </x:c>
      <x:c r="L906" s="2" t="str">
        <x:v>2026-02-13</x:v>
      </x:c>
      <x:c r="M906" s="2" t="str">
        <x:v>0001628280-26-008131</x:v>
      </x:c>
      <x:c r="N906" s="2" t="str">
        <x:v>https://www.sec.gov/Archives/edgar/data/19617/000162828026008131/jpm-20251231.htm</x:v>
      </x:c>
      <x:c r="O906" s="2" t="str">
        <x:v>data/raw/filings/JPM_0001628280-26-008131_jpm-20251231.htm</x:v>
      </x:c>
      <x:c r="P906" s="2" t="str"/>
      <x:c r="Q906" s="2" t="str"/>
      <x:c r="R906" s="2" t="str">
        <x:v>Verified original issuer table row; same-date end balance, excluding average and regulatory minimum tables.</x:v>
      </x:c>
      <x:c r="T906" s="12"/>
      <x:c r="U906" s="12"/>
    </x:row>
    <x:row r="907" ht="24" customHeight="1">
      <x:c r="C907" s="2" t="str">
        <x:v>JPM</x:v>
      </x:c>
      <x:c r="D907" s="2" t="str">
        <x:v>FY2025</x:v>
      </x:c>
      <x:c r="E907" s="2" t="str">
        <x:v>tbvps_reported</x:v>
      </x:c>
      <x:c r="F907" s="11" t="n">
        <x:v>107.56</x:v>
      </x:c>
      <x:c r="G907" s="2" t="str">
        <x:v>USD/shares</x:v>
      </x:c>
      <x:c r="H907" s="2" t="str">
        <x:v>2025-01-01</x:v>
      </x:c>
      <x:c r="I907" s="2" t="str">
        <x:v>2025-12-31</x:v>
      </x:c>
      <x:c r="J907" s="2" t="str">
        <x:v>Reported tangible book value per share</x:v>
      </x:c>
      <x:c r="K907" s="2" t="str">
        <x:v>Manual verified issuer table row</x:v>
      </x:c>
      <x:c r="L907" s="2" t="str">
        <x:v>2026-02-13</x:v>
      </x:c>
      <x:c r="M907" s="2" t="str">
        <x:v>0001628280-26-008131</x:v>
      </x:c>
      <x:c r="N907" s="2" t="str">
        <x:v>https://www.sec.gov/Archives/edgar/data/19617/000162828026008131/jpm-20251231.htm</x:v>
      </x:c>
      <x:c r="O907" s="2" t="str">
        <x:v>data/raw/filings/JPM_0001628280-26-008131_jpm-20251231.htm</x:v>
      </x:c>
      <x:c r="P907" s="2" t="str"/>
      <x:c r="Q907" s="2" t="str"/>
      <x:c r="R907" s="2" t="str">
        <x:v>Verified original issuer table row; same-date end balance, excluding average and regulatory minimum tables.</x:v>
      </x:c>
      <x:c r="T907" s="12"/>
      <x:c r="U907" s="12"/>
    </x:row>
    <x:row r="908" ht="24" customHeight="1">
      <x:c r="C908" s="2" t="str">
        <x:v>JPM</x:v>
      </x:c>
      <x:c r="D908" s="2" t="str">
        <x:v>FY2025</x:v>
      </x:c>
      <x:c r="E908" s="2" t="str">
        <x:v>tce_reported</x:v>
      </x:c>
      <x:c r="F908" s="11" t="str">
        <x:v>n.a.</x:v>
      </x:c>
      <x:c r="G908" s="2" t="str">
        <x:v>USDm</x:v>
      </x:c>
      <x:c r="H908" s="2" t="str">
        <x:v>2025-01-01</x:v>
      </x:c>
      <x:c r="I908" s="2" t="str">
        <x:v>2025-12-31</x:v>
      </x:c>
      <x:c r="J908" s="2" t="str">
        <x:v>Reported tangible common equity</x:v>
      </x:c>
      <x:c r="K908" s="2" t="str"/>
      <x:c r="L908" s="2" t="str"/>
      <x:c r="M908" s="2" t="str"/>
      <x:c r="N908" s="2" t="str"/>
      <x:c r="O908" s="2" t="str"/>
      <x:c r="P908" s="2" t="str"/>
      <x:c r="Q908" s="2" t="str"/>
      <x:c r="R908" s="2" t="str">
        <x:v>Not reported / unavailable</x:v>
      </x:c>
      <x:c r="T908" s="12"/>
      <x:c r="U908" s="12"/>
    </x:row>
    <x:row r="909" ht="24" customHeight="1">
      <x:c r="C909" s="2" t="str">
        <x:v>JPM</x:v>
      </x:c>
      <x:c r="D909" s="2" t="str">
        <x:v>H1 2025</x:v>
      </x:c>
      <x:c r="E909" s="2" t="str">
        <x:v>assets</x:v>
      </x:c>
      <x:c r="F909" s="11" t="n">
        <x:v>4552482</x:v>
      </x:c>
      <x:c r="G909" s="2" t="str">
        <x:v>USD</x:v>
      </x:c>
      <x:c r="H909" s="2" t="str">
        <x:v>2025-01-01</x:v>
      </x:c>
      <x:c r="I909" s="2" t="str">
        <x:v>2025-06-30</x:v>
      </x:c>
      <x:c r="J909" s="2" t="str">
        <x:v>Assets</x:v>
      </x:c>
      <x:c r="K909" s="2" t="str">
        <x:v>us-gaap:Assets</x:v>
      </x:c>
      <x:c r="L909" s="2" t="str">
        <x:v>2026-08-06</x:v>
      </x:c>
      <x:c r="M909" s="2" t="str">
        <x:v>0001628280-26-054343</x:v>
      </x:c>
      <x:c r="N909" s="2" t="str">
        <x:v>https://www.sec.gov/Archives/edgar/data/19617/000162828026054343/jpm-20260630.htm</x:v>
      </x:c>
      <x:c r="O909" s="2" t="str">
        <x:v>data/raw/filings/JPM_0001628280-26-054343_jpm-20260630.htm</x:v>
      </x:c>
      <x:c r="P909" s="2" t="str">
        <x:v>f-7589</x:v>
      </x:c>
      <x:c r="Q909" s="2" t="str"/>
      <x:c r="R909" s="2" t="str">
        <x:v>Latest eligible comparative presentation at the information cutoff.</x:v>
      </x:c>
      <x:c r="T909" s="12"/>
      <x:c r="U909" s="12"/>
    </x:row>
    <x:row r="910" ht="24" customHeight="1">
      <x:c r="C910" s="2" t="str">
        <x:v>JPM</x:v>
      </x:c>
      <x:c r="D910" s="2" t="str">
        <x:v>H1 2025</x:v>
      </x:c>
      <x:c r="E910" s="2" t="str">
        <x:v>liabilities</x:v>
      </x:c>
      <x:c r="F910" s="11" t="n">
        <x:v>4195558</x:v>
      </x:c>
      <x:c r="G910" s="2" t="str">
        <x:v>USD</x:v>
      </x:c>
      <x:c r="H910" s="2" t="str">
        <x:v>2025-01-01</x:v>
      </x:c>
      <x:c r="I910" s="2" t="str">
        <x:v>2025-06-30</x:v>
      </x:c>
      <x:c r="J910" s="2" t="str">
        <x:v>Liabilities</x:v>
      </x:c>
      <x:c r="K910" s="2" t="str">
        <x:v>us-gaap:Liabilities</x:v>
      </x:c>
      <x:c r="L910" s="2" t="str">
        <x:v>2025-08-05</x:v>
      </x:c>
      <x:c r="M910" s="2" t="str">
        <x:v>0000019617-25-000615</x:v>
      </x:c>
      <x:c r="N910" s="2" t="str">
        <x:v>https://www.sec.gov/Archives/edgar/data/19617/000001961725000615/jpm-20250630.htm</x:v>
      </x:c>
      <x:c r="O910" s="2" t="str">
        <x:v>data/raw/filings/JPM_0000019617-25-000615_jpm-20250630.htm</x:v>
      </x:c>
      <x:c r="P910" s="2" t="str">
        <x:v>f-291</x:v>
      </x:c>
      <x:c r="Q910" s="2" t="str"/>
      <x:c r="R910" s="2" t="str">
        <x:v>Latest eligible comparative presentation at the information cutoff.</x:v>
      </x:c>
      <x:c r="T910" s="12"/>
      <x:c r="U910" s="12"/>
    </x:row>
    <x:row r="911" ht="24" customHeight="1">
      <x:c r="C911" s="2" t="str">
        <x:v>JPM</x:v>
      </x:c>
      <x:c r="D911" s="2" t="str">
        <x:v>H1 2025</x:v>
      </x:c>
      <x:c r="E911" s="2" t="str">
        <x:v>equity</x:v>
      </x:c>
      <x:c r="F911" s="11" t="n">
        <x:v>356924</x:v>
      </x:c>
      <x:c r="G911" s="2" t="str">
        <x:v>USD</x:v>
      </x:c>
      <x:c r="H911" s="2" t="str">
        <x:v>2025-01-01</x:v>
      </x:c>
      <x:c r="I911" s="2" t="str">
        <x:v>2025-06-30</x:v>
      </x:c>
      <x:c r="J911" s="2" t="str">
        <x:v>Stockholders' Equity Attributable to Parent</x:v>
      </x:c>
      <x:c r="K911" s="2" t="str">
        <x:v>us-gaap:StockholdersEquity</x:v>
      </x:c>
      <x:c r="L911" s="2" t="str">
        <x:v>2026-08-06</x:v>
      </x:c>
      <x:c r="M911" s="2" t="str">
        <x:v>0001628280-26-054343</x:v>
      </x:c>
      <x:c r="N911" s="2" t="str">
        <x:v>https://www.sec.gov/Archives/edgar/data/19617/000162828026054343/jpm-20260630.htm</x:v>
      </x:c>
      <x:c r="O911" s="2" t="str">
        <x:v>data/raw/filings/JPM_0001628280-26-054343_jpm-20260630.htm</x:v>
      </x:c>
      <x:c r="P911" s="2" t="str">
        <x:v>f-434</x:v>
      </x:c>
      <x:c r="Q911" s="2" t="str"/>
      <x:c r="R911" s="2" t="str">
        <x:v>Latest eligible comparative presentation at the information cutoff.</x:v>
      </x:c>
      <x:c r="T911" s="12"/>
      <x:c r="U911" s="12"/>
    </x:row>
    <x:row r="912" ht="24" customHeight="1">
      <x:c r="C912" s="2" t="str">
        <x:v>JPM</x:v>
      </x:c>
      <x:c r="D912" s="2" t="str">
        <x:v>H1 2025</x:v>
      </x:c>
      <x:c r="E912" s="2" t="str">
        <x:v>preferred</x:v>
      </x:c>
      <x:c r="F912" s="11" t="n">
        <x:v>20045</x:v>
      </x:c>
      <x:c r="G912" s="2" t="str">
        <x:v>USD</x:v>
      </x:c>
      <x:c r="H912" s="2" t="str">
        <x:v>2025-01-01</x:v>
      </x:c>
      <x:c r="I912" s="2" t="str">
        <x:v>2025-06-30</x:v>
      </x:c>
      <x:c r="J912" s="2" t="str">
        <x:v>Preferred Stock, Including Additional Paid in Capital, Net of Discount</x:v>
      </x:c>
      <x:c r="K912" s="2" t="str">
        <x:v>us-gaap:PreferredStockIncludingAdditionalPaidInCapitalNetOfDiscount</x:v>
      </x:c>
      <x:c r="L912" s="2" t="str">
        <x:v>2025-08-05</x:v>
      </x:c>
      <x:c r="M912" s="2" t="str">
        <x:v>0000019617-25-000615</x:v>
      </x:c>
      <x:c r="N912" s="2" t="str">
        <x:v>https://www.sec.gov/Archives/edgar/data/19617/000001961725000615/jpm-20250630.htm</x:v>
      </x:c>
      <x:c r="O912" s="2" t="str">
        <x:v>data/raw/filings/JPM_0000019617-25-000615_jpm-20250630.htm</x:v>
      </x:c>
      <x:c r="P912" s="2" t="str">
        <x:v>f-6644</x:v>
      </x:c>
      <x:c r="Q912" s="2" t="str"/>
      <x:c r="R912" s="2" t="str">
        <x:v>Latest eligible comparative presentation at the information cutoff.</x:v>
      </x:c>
      <x:c r="T912" s="12"/>
      <x:c r="U912" s="12"/>
    </x:row>
    <x:row r="913" ht="24" customHeight="1">
      <x:c r="C913" s="2" t="str">
        <x:v>JPM</x:v>
      </x:c>
      <x:c r="D913" s="2" t="str">
        <x:v>H1 2025</x:v>
      </x:c>
      <x:c r="E913" s="2" t="str">
        <x:v>common_equity_reported</x:v>
      </x:c>
      <x:c r="F913" s="11" t="str">
        <x:v>n.a.</x:v>
      </x:c>
      <x:c r="G913" s="2" t="str">
        <x:v>USDm</x:v>
      </x:c>
      <x:c r="H913" s="2" t="str">
        <x:v>2025-01-01</x:v>
      </x:c>
      <x:c r="I913" s="2" t="str">
        <x:v>2025-06-30</x:v>
      </x:c>
      <x:c r="J913" s="2" t="str">
        <x:v>Reported common shareholders equity</x:v>
      </x:c>
      <x:c r="K913" s="2" t="str"/>
      <x:c r="L913" s="2" t="str"/>
      <x:c r="M913" s="2" t="str"/>
      <x:c r="N913" s="2" t="str"/>
      <x:c r="O913" s="2" t="str"/>
      <x:c r="P913" s="2" t="str"/>
      <x:c r="Q913" s="2" t="str"/>
      <x:c r="R913" s="2" t="str">
        <x:v>Not reported / unavailable</x:v>
      </x:c>
      <x:c r="T913" s="12"/>
      <x:c r="U913" s="12"/>
    </x:row>
    <x:row r="914" ht="24" customHeight="1">
      <x:c r="C914" s="2" t="str">
        <x:v>JPM</x:v>
      </x:c>
      <x:c r="D914" s="2" t="str">
        <x:v>H1 2025</x:v>
      </x:c>
      <x:c r="E914" s="2" t="str">
        <x:v>goodwill</x:v>
      </x:c>
      <x:c r="F914" s="11" t="n">
        <x:v>52747</x:v>
      </x:c>
      <x:c r="G914" s="2" t="str">
        <x:v>USD</x:v>
      </x:c>
      <x:c r="H914" s="2" t="str">
        <x:v>2025-01-01</x:v>
      </x:c>
      <x:c r="I914" s="2" t="str">
        <x:v>2025-06-30</x:v>
      </x:c>
      <x:c r="J914" s="2" t="str">
        <x:v>Goodwill</x:v>
      </x:c>
      <x:c r="K914" s="2" t="str">
        <x:v>us-gaap:Goodwill</x:v>
      </x:c>
      <x:c r="L914" s="2" t="str">
        <x:v>2026-08-06</x:v>
      </x:c>
      <x:c r="M914" s="2" t="str">
        <x:v>0001628280-26-054343</x:v>
      </x:c>
      <x:c r="N914" s="2" t="str">
        <x:v>https://www.sec.gov/Archives/edgar/data/19617/000162828026054343/jpm-20260630.htm</x:v>
      </x:c>
      <x:c r="O914" s="2" t="str">
        <x:v>data/raw/filings/JPM_0001628280-26-054343_jpm-20260630.htm</x:v>
      </x:c>
      <x:c r="P914" s="2" t="str">
        <x:v>f-6291</x:v>
      </x:c>
      <x:c r="Q914" s="2" t="str"/>
      <x:c r="R914" s="2" t="str">
        <x:v>Latest eligible comparative presentation at the information cutoff.</x:v>
      </x:c>
      <x:c r="T914" s="12"/>
      <x:c r="U914" s="12"/>
    </x:row>
    <x:row r="915" ht="24" customHeight="1">
      <x:c r="C915" s="2" t="str">
        <x:v>JPM</x:v>
      </x:c>
      <x:c r="D915" s="2" t="str">
        <x:v>H1 2025</x:v>
      </x:c>
      <x:c r="E915" s="2" t="str">
        <x:v>intangibles</x:v>
      </x:c>
      <x:c r="F915" s="11" t="n">
        <x:v>1500</x:v>
      </x:c>
      <x:c r="G915" s="2" t="str">
        <x:v>USD</x:v>
      </x:c>
      <x:c r="H915" s="2" t="str">
        <x:v>2025-01-01</x:v>
      </x:c>
      <x:c r="I915" s="2" t="str">
        <x:v>2025-06-30</x:v>
      </x:c>
      <x:c r="J915" s="2" t="str">
        <x:v>Finite-Lived Intangible Assets, Net</x:v>
      </x:c>
      <x:c r="K915" s="2" t="str">
        <x:v>us-gaap:FiniteLivedIntangibleAssetsNet</x:v>
      </x:c>
      <x:c r="L915" s="2" t="str">
        <x:v>2025-08-05</x:v>
      </x:c>
      <x:c r="M915" s="2" t="str">
        <x:v>0000019617-25-000615</x:v>
      </x:c>
      <x:c r="N915" s="2" t="str">
        <x:v>https://www.sec.gov/Archives/edgar/data/19617/000001961725000615/jpm-20250630.htm</x:v>
      </x:c>
      <x:c r="O915" s="2" t="str">
        <x:v>data/raw/filings/JPM_0000019617-25-000615_jpm-20250630.htm</x:v>
      </x:c>
      <x:c r="P915" s="2" t="str">
        <x:v>f-6360</x:v>
      </x:c>
      <x:c r="Q915" s="2" t="str"/>
      <x:c r="R915" s="2" t="str">
        <x:v>Latest eligible comparative presentation at the information cutoff.</x:v>
      </x:c>
      <x:c r="T915" s="12"/>
      <x:c r="U915" s="12"/>
    </x:row>
    <x:row r="916" ht="24" customHeight="1">
      <x:c r="C916" s="2" t="str">
        <x:v>JPM</x:v>
      </x:c>
      <x:c r="D916" s="2" t="str">
        <x:v>H1 2025</x:v>
      </x:c>
      <x:c r="E916" s="2" t="str">
        <x:v>intangibles_total</x:v>
      </x:c>
      <x:c r="F916" s="11" t="str">
        <x:v>n.a.</x:v>
      </x:c>
      <x:c r="G916" s="2" t="str">
        <x:v>USDm</x:v>
      </x:c>
      <x:c r="H916" s="2" t="str">
        <x:v>2025-01-01</x:v>
      </x:c>
      <x:c r="I916" s="2" t="str">
        <x:v>2025-06-30</x:v>
      </x:c>
      <x:c r="J916" s="2" t="str">
        <x:v>Reported goodwill and intangible assets combined</x:v>
      </x:c>
      <x:c r="K916" s="2" t="str"/>
      <x:c r="L916" s="2" t="str"/>
      <x:c r="M916" s="2" t="str"/>
      <x:c r="N916" s="2" t="str"/>
      <x:c r="O916" s="2" t="str"/>
      <x:c r="P916" s="2" t="str"/>
      <x:c r="Q916" s="2" t="str"/>
      <x:c r="R916" s="2" t="str">
        <x:v>Not reported / unavailable</x:v>
      </x:c>
      <x:c r="T916" s="12"/>
      <x:c r="U916" s="12"/>
    </x:row>
    <x:row r="917" ht="24" customHeight="1">
      <x:c r="C917" s="2" t="str">
        <x:v>JPM</x:v>
      </x:c>
      <x:c r="D917" s="2" t="str">
        <x:v>H1 2025</x:v>
      </x:c>
      <x:c r="E917" s="2" t="str">
        <x:v>shares_end</x:v>
      </x:c>
      <x:c r="F917" s="11" t="str">
        <x:v>n.a.</x:v>
      </x:c>
      <x:c r="G917" s="2" t="str">
        <x:v>million</x:v>
      </x:c>
      <x:c r="H917" s="2" t="str">
        <x:v>2025-01-01</x:v>
      </x:c>
      <x:c r="I917" s="2" t="str">
        <x:v>2025-06-30</x:v>
      </x:c>
      <x:c r="J917" s="2" t="str">
        <x:v>Period-end common shares outstanding</x:v>
      </x:c>
      <x:c r="K917" s="2" t="str"/>
      <x:c r="L917" s="2" t="str"/>
      <x:c r="M917" s="2" t="str"/>
      <x:c r="N917" s="2" t="str"/>
      <x:c r="O917" s="2" t="str"/>
      <x:c r="P917" s="2" t="str"/>
      <x:c r="Q917" s="2" t="str"/>
      <x:c r="R917" s="2" t="str">
        <x:v>Not reported / unavailable</x:v>
      </x:c>
      <x:c r="T917" s="12"/>
      <x:c r="U917" s="12"/>
    </x:row>
    <x:row r="918" ht="24" customHeight="1">
      <x:c r="C918" s="2" t="str">
        <x:v>JPM</x:v>
      </x:c>
      <x:c r="D918" s="2" t="str">
        <x:v>H1 2025</x:v>
      </x:c>
      <x:c r="E918" s="2" t="str">
        <x:v>shares_issued</x:v>
      </x:c>
      <x:c r="F918" s="11" t="n">
        <x:v>4104.933895</x:v>
      </x:c>
      <x:c r="G918" s="2" t="str">
        <x:v>shares</x:v>
      </x:c>
      <x:c r="H918" s="2" t="str">
        <x:v>2025-01-01</x:v>
      </x:c>
      <x:c r="I918" s="2" t="str">
        <x:v>2025-06-30</x:v>
      </x:c>
      <x:c r="J918" s="2" t="str">
        <x:v>Common Stock, Shares, Issued</x:v>
      </x:c>
      <x:c r="K918" s="2" t="str">
        <x:v>us-gaap:CommonStockSharesIssued</x:v>
      </x:c>
      <x:c r="L918" s="2" t="str">
        <x:v>2025-08-05</x:v>
      </x:c>
      <x:c r="M918" s="2" t="str">
        <x:v>0000019617-25-000615</x:v>
      </x:c>
      <x:c r="N918" s="2" t="str">
        <x:v>https://www.sec.gov/Archives/edgar/data/19617/000001961725000615/jpm-20250630.htm</x:v>
      </x:c>
      <x:c r="O918" s="2" t="str">
        <x:v>data/raw/filings/JPM_0000019617-25-000615_jpm-20250630.htm</x:v>
      </x:c>
      <x:c r="P918" s="2" t="str">
        <x:v>f-307</x:v>
      </x:c>
      <x:c r="Q918" s="2" t="str"/>
      <x:c r="R918" s="2" t="str">
        <x:v>Latest eligible comparative presentation at the information cutoff.</x:v>
      </x:c>
      <x:c r="T918" s="12"/>
      <x:c r="U918" s="12"/>
    </x:row>
    <x:row r="919" ht="24" customHeight="1">
      <x:c r="C919" s="2" t="str">
        <x:v>JPM</x:v>
      </x:c>
      <x:c r="D919" s="2" t="str">
        <x:v>H1 2025</x:v>
      </x:c>
      <x:c r="E919" s="2" t="str">
        <x:v>shares_treasury</x:v>
      </x:c>
      <x:c r="F919" s="11" t="n">
        <x:v>1355.180041</x:v>
      </x:c>
      <x:c r="G919" s="2" t="str">
        <x:v>shares</x:v>
      </x:c>
      <x:c r="H919" s="2" t="str">
        <x:v>2025-01-01</x:v>
      </x:c>
      <x:c r="I919" s="2" t="str">
        <x:v>2025-06-30</x:v>
      </x:c>
      <x:c r="J919" s="2" t="str">
        <x:v>Treasury Stock, Common, Shares</x:v>
      </x:c>
      <x:c r="K919" s="2" t="str">
        <x:v>us-gaap:TreasuryStockCommonShares</x:v>
      </x:c>
      <x:c r="L919" s="2" t="str">
        <x:v>2025-08-05</x:v>
      </x:c>
      <x:c r="M919" s="2" t="str">
        <x:v>0000019617-25-000615</x:v>
      </x:c>
      <x:c r="N919" s="2" t="str">
        <x:v>https://www.sec.gov/Archives/edgar/data/19617/000001961725000615/jpm-20250630.htm</x:v>
      </x:c>
      <x:c r="O919" s="2" t="str">
        <x:v>data/raw/filings/JPM_0000019617-25-000615_jpm-20250630.htm</x:v>
      </x:c>
      <x:c r="P919" s="2" t="str"/>
      <x:c r="Q919" s="2" t="str"/>
      <x:c r="R919" s="2" t="str">
        <x:v>Latest eligible comparative presentation at the information cutoff.</x:v>
      </x:c>
      <x:c r="T919" s="12"/>
      <x:c r="U919" s="12"/>
    </x:row>
    <x:row r="920" ht="24" customHeight="1">
      <x:c r="C920" s="2" t="str">
        <x:v>JPM</x:v>
      </x:c>
      <x:c r="D920" s="2" t="str">
        <x:v>H1 2025</x:v>
      </x:c>
      <x:c r="E920" s="2" t="str">
        <x:v>deposits</x:v>
      </x:c>
      <x:c r="F920" s="11" t="n">
        <x:v>2562380</x:v>
      </x:c>
      <x:c r="G920" s="2" t="str">
        <x:v>USD</x:v>
      </x:c>
      <x:c r="H920" s="2" t="str">
        <x:v>2025-01-01</x:v>
      </x:c>
      <x:c r="I920" s="2" t="str">
        <x:v>2025-06-30</x:v>
      </x:c>
      <x:c r="J920" s="2" t="str">
        <x:v>Deposits</x:v>
      </x:c>
      <x:c r="K920" s="2" t="str">
        <x:v>us-gaap:Deposits</x:v>
      </x:c>
      <x:c r="L920" s="2" t="str">
        <x:v>2025-08-05</x:v>
      </x:c>
      <x:c r="M920" s="2" t="str">
        <x:v>0000019617-25-000615</x:v>
      </x:c>
      <x:c r="N920" s="2" t="str">
        <x:v>https://www.sec.gov/Archives/edgar/data/19617/000001961725000615/jpm-20250630.htm</x:v>
      </x:c>
      <x:c r="O920" s="2" t="str">
        <x:v>data/raw/filings/JPM_0000019617-25-000615_jpm-20250630.htm</x:v>
      </x:c>
      <x:c r="P920" s="2" t="str">
        <x:v>f-6386</x:v>
      </x:c>
      <x:c r="Q920" s="2" t="str"/>
      <x:c r="R920" s="2" t="str">
        <x:v>Latest eligible comparative presentation at the information cutoff.</x:v>
      </x:c>
      <x:c r="T920" s="12"/>
      <x:c r="U920" s="12"/>
    </x:row>
    <x:row r="921" ht="24" customHeight="1">
      <x:c r="C921" s="2" t="str">
        <x:v>JPM</x:v>
      </x:c>
      <x:c r="D921" s="2" t="str">
        <x:v>H1 2025</x:v>
      </x:c>
      <x:c r="E921" s="2" t="str">
        <x:v>loans_gross</x:v>
      </x:c>
      <x:c r="F921" s="11" t="n">
        <x:v>1345473</x:v>
      </x:c>
      <x:c r="G921" s="2" t="str">
        <x:v>USD</x:v>
      </x:c>
      <x:c r="H921" s="2" t="str">
        <x:v>2025-01-01</x:v>
      </x:c>
      <x:c r="I921" s="2" t="str">
        <x:v>2025-06-30</x:v>
      </x:c>
      <x:c r="J921" s="2" t="str">
        <x:v>Gross loans and leases selected definition</x:v>
      </x:c>
      <x:c r="K921" s="2" t="str">
        <x:v>us-gaap:FinancingReceivableExcludingAccruedInterestBeforeAllowanceForCreditLoss</x:v>
      </x:c>
      <x:c r="L921" s="2" t="str">
        <x:v>2026-08-06</x:v>
      </x:c>
      <x:c r="M921" s="2" t="str">
        <x:v>0001628280-26-054343</x:v>
      </x:c>
      <x:c r="N921" s="2" t="str">
        <x:v>https://www.sec.gov/Archives/edgar/data/19617/000162828026054343/jpm-20260630.htm</x:v>
      </x:c>
      <x:c r="O921" s="2" t="str">
        <x:v>data/raw/filings/JPM_0001628280-26-054343_jpm-20260630.htm</x:v>
      </x:c>
      <x:c r="P921" s="2" t="str">
        <x:v>f-5884</x:v>
      </x:c>
      <x:c r="Q921" s="2" t="str"/>
      <x:c r="R921" s="2" t="str">
        <x:v>Latest eligible comparative presentation at the information cutoff.</x:v>
      </x:c>
      <x:c r="T921" s="12"/>
      <x:c r="U921" s="12"/>
    </x:row>
    <x:row r="922" ht="24" customHeight="1">
      <x:c r="C922" s="2" t="str">
        <x:v>JPM</x:v>
      </x:c>
      <x:c r="D922" s="2" t="str">
        <x:v>H1 2025</x:v>
      </x:c>
      <x:c r="E922" s="2" t="str">
        <x:v>loans_net</x:v>
      </x:c>
      <x:c r="F922" s="11" t="n">
        <x:v>1387039</x:v>
      </x:c>
      <x:c r="G922" s="2" t="str">
        <x:v>USD</x:v>
      </x:c>
      <x:c r="H922" s="2" t="str">
        <x:v>2025-01-01</x:v>
      </x:c>
      <x:c r="I922" s="2" t="str">
        <x:v>2025-06-30</x:v>
      </x:c>
      <x:c r="J922" s="2" t="str">
        <x:v>Net loans after allowance selected definition</x:v>
      </x:c>
      <x:c r="K922" s="2" t="str">
        <x:v>us-gaap:FinancingReceivableExcludingAccruedInterestAfterAllowanceForCreditLoss</x:v>
      </x:c>
      <x:c r="L922" s="2" t="str">
        <x:v>2025-08-05</x:v>
      </x:c>
      <x:c r="M922" s="2" t="str">
        <x:v>0000019617-25-000615</x:v>
      </x:c>
      <x:c r="N922" s="2" t="str">
        <x:v>https://www.sec.gov/Archives/edgar/data/19617/000001961725000615/jpm-20250630.htm</x:v>
      </x:c>
      <x:c r="O922" s="2" t="str">
        <x:v>data/raw/filings/JPM_0000019617-25-000615_jpm-20250630.htm</x:v>
      </x:c>
      <x:c r="P922" s="2" t="str">
        <x:v>f-249</x:v>
      </x:c>
      <x:c r="Q922" s="2" t="str"/>
      <x:c r="R922" s="2" t="str">
        <x:v>Latest eligible comparative presentation at the information cutoff.</x:v>
      </x:c>
      <x:c r="T922" s="12"/>
      <x:c r="U922" s="12"/>
    </x:row>
    <x:row r="923" ht="24" customHeight="1">
      <x:c r="C923" s="2" t="str">
        <x:v>JPM</x:v>
      </x:c>
      <x:c r="D923" s="2" t="str">
        <x:v>H1 2025</x:v>
      </x:c>
      <x:c r="E923" s="2" t="str">
        <x:v>allowance</x:v>
      </x:c>
      <x:c r="F923" s="11" t="n">
        <x:v>24953</x:v>
      </x:c>
      <x:c r="G923" s="2" t="str">
        <x:v>USD</x:v>
      </x:c>
      <x:c r="H923" s="2" t="str">
        <x:v>2025-01-01</x:v>
      </x:c>
      <x:c r="I923" s="2" t="str">
        <x:v>2025-06-30</x:v>
      </x:c>
      <x:c r="J923" s="2" t="str">
        <x:v>Loan allowance for credit losses</x:v>
      </x:c>
      <x:c r="K923" s="2" t="str">
        <x:v>us-gaap:FinancingReceivableAllowanceForCreditLossExcludingAccruedInterest</x:v>
      </x:c>
      <x:c r="L923" s="2" t="str">
        <x:v>2026-08-06</x:v>
      </x:c>
      <x:c r="M923" s="2" t="str">
        <x:v>0001628280-26-054343</x:v>
      </x:c>
      <x:c r="N923" s="2" t="str">
        <x:v>https://www.sec.gov/Archives/edgar/data/19617/000162828026054343/jpm-20260630.htm</x:v>
      </x:c>
      <x:c r="O923" s="2" t="str">
        <x:v>data/raw/filings/JPM_0001628280-26-054343_jpm-20260630.htm</x:v>
      </x:c>
      <x:c r="P923" s="2" t="str">
        <x:v>f-5860</x:v>
      </x:c>
      <x:c r="Q923" s="2" t="str"/>
      <x:c r="R923" s="2" t="str">
        <x:v>Latest eligible comparative presentation at the information cutoff.</x:v>
      </x:c>
      <x:c r="T923" s="12"/>
      <x:c r="U923" s="12"/>
    </x:row>
    <x:row r="924" ht="24" customHeight="1">
      <x:c r="C924" s="2" t="str">
        <x:v>JPM</x:v>
      </x:c>
      <x:c r="D924" s="2" t="str">
        <x:v>H1 2025</x:v>
      </x:c>
      <x:c r="E924" s="2" t="str">
        <x:v>nonaccrual</x:v>
      </x:c>
      <x:c r="F924" s="11" t="str">
        <x:v>n.a.</x:v>
      </x:c>
      <x:c r="G924" s="2" t="str">
        <x:v>USDm</x:v>
      </x:c>
      <x:c r="H924" s="2" t="str">
        <x:v>2025-01-01</x:v>
      </x:c>
      <x:c r="I924" s="2" t="str">
        <x:v>2025-06-30</x:v>
      </x:c>
      <x:c r="J924" s="2" t="str">
        <x:v>Nonaccrual</x:v>
      </x:c>
      <x:c r="K924" s="2" t="str"/>
      <x:c r="L924" s="2" t="str"/>
      <x:c r="M924" s="2" t="str"/>
      <x:c r="N924" s="2" t="str"/>
      <x:c r="O924" s="2" t="str"/>
      <x:c r="P924" s="2" t="str"/>
      <x:c r="Q924" s="2" t="str"/>
      <x:c r="R924" s="2" t="str">
        <x:v>Not reported / unavailable</x:v>
      </x:c>
      <x:c r="T924" s="12"/>
      <x:c r="U924" s="12"/>
    </x:row>
    <x:row r="925" ht="24" customHeight="1">
      <x:c r="C925" s="2" t="str">
        <x:v>JPM</x:v>
      </x:c>
      <x:c r="D925" s="2" t="str">
        <x:v>H1 2025</x:v>
      </x:c>
      <x:c r="E925" s="2" t="str">
        <x:v>cash</x:v>
      </x:c>
      <x:c r="F925" s="11" t="str">
        <x:v>n.a.</x:v>
      </x:c>
      <x:c r="G925" s="2" t="str">
        <x:v>USDm</x:v>
      </x:c>
      <x:c r="H925" s="2" t="str">
        <x:v>2025-01-01</x:v>
      </x:c>
      <x:c r="I925" s="2" t="str">
        <x:v>2025-06-30</x:v>
      </x:c>
      <x:c r="J925" s="2" t="str">
        <x:v>Cash</x:v>
      </x:c>
      <x:c r="K925" s="2" t="str"/>
      <x:c r="L925" s="2" t="str"/>
      <x:c r="M925" s="2" t="str"/>
      <x:c r="N925" s="2" t="str"/>
      <x:c r="O925" s="2" t="str"/>
      <x:c r="P925" s="2" t="str"/>
      <x:c r="Q925" s="2" t="str"/>
      <x:c r="R925" s="2" t="str">
        <x:v>Not reported / unavailable</x:v>
      </x:c>
      <x:c r="T925" s="12"/>
      <x:c r="U925" s="12"/>
    </x:row>
    <x:row r="926" ht="24" customHeight="1">
      <x:c r="C926" s="2" t="str">
        <x:v>JPM</x:v>
      </x:c>
      <x:c r="D926" s="2" t="str">
        <x:v>H1 2025</x:v>
      </x:c>
      <x:c r="E926" s="2" t="str">
        <x:v>aoci</x:v>
      </x:c>
      <x:c r="F926" s="11" t="n">
        <x:v>-7243</x:v>
      </x:c>
      <x:c r="G926" s="2" t="str">
        <x:v>USD</x:v>
      </x:c>
      <x:c r="H926" s="2" t="str">
        <x:v>2025-01-01</x:v>
      </x:c>
      <x:c r="I926" s="2" t="str">
        <x:v>2025-06-30</x:v>
      </x:c>
      <x:c r="J926" s="2" t="str">
        <x:v>Accumulated Other Comprehensive Income (Loss), Net of Tax</x:v>
      </x:c>
      <x:c r="K926" s="2" t="str">
        <x:v>us-gaap:AccumulatedOtherComprehensiveIncomeLossNetOfTax</x:v>
      </x:c>
      <x:c r="L926" s="2" t="str">
        <x:v>2025-08-05</x:v>
      </x:c>
      <x:c r="M926" s="2" t="str">
        <x:v>0000019617-25-000615</x:v>
      </x:c>
      <x:c r="N926" s="2" t="str">
        <x:v>https://www.sec.gov/Archives/edgar/data/19617/000001961725000615/jpm-20250630.htm</x:v>
      </x:c>
      <x:c r="O926" s="2" t="str">
        <x:v>data/raw/filings/JPM_0000019617-25-000615_jpm-20250630.htm</x:v>
      </x:c>
      <x:c r="P926" s="2" t="str">
        <x:v>f-315</x:v>
      </x:c>
      <x:c r="Q926" s="2" t="str"/>
      <x:c r="R926" s="2" t="str">
        <x:v>Latest eligible comparative presentation at the information cutoff.</x:v>
      </x:c>
      <x:c r="T926" s="12"/>
      <x:c r="U926" s="12"/>
    </x:row>
    <x:row r="927" ht="24" customHeight="1">
      <x:c r="C927" s="2" t="str">
        <x:v>JPM</x:v>
      </x:c>
      <x:c r="D927" s="2" t="str">
        <x:v>H1 2025</x:v>
      </x:c>
      <x:c r="E927" s="2" t="str">
        <x:v>nii</x:v>
      </x:c>
      <x:c r="F927" s="11" t="n">
        <x:v>46482</x:v>
      </x:c>
      <x:c r="G927" s="2" t="str">
        <x:v>USD</x:v>
      </x:c>
      <x:c r="H927" s="2" t="str">
        <x:v>2025-01-01</x:v>
      </x:c>
      <x:c r="I927" s="2" t="str">
        <x:v>2025-06-30</x:v>
      </x:c>
      <x:c r="J927" s="2" t="str">
        <x:v>Interest Income (Expense), Net</x:v>
      </x:c>
      <x:c r="K927" s="2" t="str">
        <x:v>us-gaap:InterestIncomeExpenseNet</x:v>
      </x:c>
      <x:c r="L927" s="2" t="str">
        <x:v>2026-08-06</x:v>
      </x:c>
      <x:c r="M927" s="2" t="str">
        <x:v>0001628280-26-054343</x:v>
      </x:c>
      <x:c r="N927" s="2" t="str">
        <x:v>https://www.sec.gov/Archives/edgar/data/19617/000162828026054343/jpm-20260630.htm</x:v>
      </x:c>
      <x:c r="O927" s="2" t="str">
        <x:v>data/raw/filings/JPM_0001628280-26-054343_jpm-20260630.htm</x:v>
      </x:c>
      <x:c r="P927" s="2" t="str">
        <x:v>f-7545</x:v>
      </x:c>
      <x:c r="Q927" s="2" t="str"/>
      <x:c r="R927" s="2" t="str">
        <x:v>Latest eligible comparative presentation at the information cutoff.</x:v>
      </x:c>
      <x:c r="T927" s="12"/>
      <x:c r="U927" s="12"/>
    </x:row>
    <x:row r="928" ht="24" customHeight="1">
      <x:c r="C928" s="2" t="str">
        <x:v>JPM</x:v>
      </x:c>
      <x:c r="D928" s="2" t="str">
        <x:v>H1 2025</x:v>
      </x:c>
      <x:c r="E928" s="2" t="str">
        <x:v>noninterest_income</x:v>
      </x:c>
      <x:c r="F928" s="11" t="n">
        <x:v>43740</x:v>
      </x:c>
      <x:c r="G928" s="2" t="str">
        <x:v>USD</x:v>
      </x:c>
      <x:c r="H928" s="2" t="str">
        <x:v>2025-01-01</x:v>
      </x:c>
      <x:c r="I928" s="2" t="str">
        <x:v>2025-06-30</x:v>
      </x:c>
      <x:c r="J928" s="2" t="str">
        <x:v>Noninterest Income</x:v>
      </x:c>
      <x:c r="K928" s="2" t="str">
        <x:v>us-gaap:NoninterestIncome</x:v>
      </x:c>
      <x:c r="L928" s="2" t="str">
        <x:v>2026-08-06</x:v>
      </x:c>
      <x:c r="M928" s="2" t="str">
        <x:v>0001628280-26-054343</x:v>
      </x:c>
      <x:c r="N928" s="2" t="str">
        <x:v>https://www.sec.gov/Archives/edgar/data/19617/000162828026054343/jpm-20260630.htm</x:v>
      </x:c>
      <x:c r="O928" s="2" t="str">
        <x:v>data/raw/filings/JPM_0001628280-26-054343_jpm-20260630.htm</x:v>
      </x:c>
      <x:c r="P928" s="2" t="str">
        <x:v>f-7539</x:v>
      </x:c>
      <x:c r="Q928" s="2" t="str"/>
      <x:c r="R928" s="2" t="str">
        <x:v>Latest eligible comparative presentation at the information cutoff.</x:v>
      </x:c>
      <x:c r="T928" s="12"/>
      <x:c r="U928" s="12"/>
    </x:row>
    <x:row r="929" ht="24" customHeight="1">
      <x:c r="C929" s="2" t="str">
        <x:v>JPM</x:v>
      </x:c>
      <x:c r="D929" s="2" t="str">
        <x:v>H1 2025</x:v>
      </x:c>
      <x:c r="E929" s="2" t="str">
        <x:v>revenue_reported</x:v>
      </x:c>
      <x:c r="F929" s="11" t="n">
        <x:v>90222</x:v>
      </x:c>
      <x:c r="G929" s="2" t="str">
        <x:v>USD</x:v>
      </x:c>
      <x:c r="H929" s="2" t="str">
        <x:v>2025-01-01</x:v>
      </x:c>
      <x:c r="I929" s="2" t="str">
        <x:v>2025-06-30</x:v>
      </x:c>
      <x:c r="J929" s="2" t="str">
        <x:v>Revenues, Net of Interest Expense</x:v>
      </x:c>
      <x:c r="K929" s="2" t="str">
        <x:v>us-gaap:RevenuesNetOfInterestExpense</x:v>
      </x:c>
      <x:c r="L929" s="2" t="str">
        <x:v>2026-08-06</x:v>
      </x:c>
      <x:c r="M929" s="2" t="str">
        <x:v>0001628280-26-054343</x:v>
      </x:c>
      <x:c r="N929" s="2" t="str">
        <x:v>https://www.sec.gov/Archives/edgar/data/19617/000162828026054343/jpm-20260630.htm</x:v>
      </x:c>
      <x:c r="O929" s="2" t="str">
        <x:v>data/raw/filings/JPM_0001628280-26-054343_jpm-20260630.htm</x:v>
      </x:c>
      <x:c r="P929" s="2" t="str">
        <x:v>f-7551</x:v>
      </x:c>
      <x:c r="Q929" s="2" t="str"/>
      <x:c r="R929" s="2" t="str">
        <x:v>Latest eligible comparative presentation at the information cutoff.</x:v>
      </x:c>
      <x:c r="T929" s="12"/>
      <x:c r="U929" s="12"/>
    </x:row>
    <x:row r="930" ht="24" customHeight="1">
      <x:c r="C930" s="2" t="str">
        <x:v>JPM</x:v>
      </x:c>
      <x:c r="D930" s="2" t="str">
        <x:v>H1 2025</x:v>
      </x:c>
      <x:c r="E930" s="2" t="str">
        <x:v>opex</x:v>
      </x:c>
      <x:c r="F930" s="11" t="n">
        <x:v>47376</x:v>
      </x:c>
      <x:c r="G930" s="2" t="str">
        <x:v>USD</x:v>
      </x:c>
      <x:c r="H930" s="2" t="str">
        <x:v>2025-01-01</x:v>
      </x:c>
      <x:c r="I930" s="2" t="str">
        <x:v>2025-06-30</x:v>
      </x:c>
      <x:c r="J930" s="2" t="str">
        <x:v>Noninterest Expense</x:v>
      </x:c>
      <x:c r="K930" s="2" t="str">
        <x:v>us-gaap:NoninterestExpense</x:v>
      </x:c>
      <x:c r="L930" s="2" t="str">
        <x:v>2026-08-06</x:v>
      </x:c>
      <x:c r="M930" s="2" t="str">
        <x:v>0001628280-26-054343</x:v>
      </x:c>
      <x:c r="N930" s="2" t="str">
        <x:v>https://www.sec.gov/Archives/edgar/data/19617/000162828026054343/jpm-20260630.htm</x:v>
      </x:c>
      <x:c r="O930" s="2" t="str">
        <x:v>data/raw/filings/JPM_0001628280-26-054343_jpm-20260630.htm</x:v>
      </x:c>
      <x:c r="P930" s="2" t="str">
        <x:v>f-7563</x:v>
      </x:c>
      <x:c r="Q930" s="2" t="str"/>
      <x:c r="R930" s="2" t="str">
        <x:v>Latest eligible comparative presentation at the information cutoff.</x:v>
      </x:c>
      <x:c r="T930" s="12"/>
      <x:c r="U930" s="12"/>
    </x:row>
    <x:row r="931" ht="24" customHeight="1">
      <x:c r="C931" s="2" t="str">
        <x:v>JPM</x:v>
      </x:c>
      <x:c r="D931" s="2" t="str">
        <x:v>H1 2025</x:v>
      </x:c>
      <x:c r="E931" s="2" t="str">
        <x:v>provision</x:v>
      </x:c>
      <x:c r="F931" s="11" t="n">
        <x:v>6154</x:v>
      </x:c>
      <x:c r="G931" s="2" t="str">
        <x:v>USD</x:v>
      </x:c>
      <x:c r="H931" s="2" t="str">
        <x:v>2025-01-01</x:v>
      </x:c>
      <x:c r="I931" s="2" t="str">
        <x:v>2025-06-30</x:v>
      </x:c>
      <x:c r="J931" s="2" t="str">
        <x:v>Provision for Loan, Lease, and Other Losses</x:v>
      </x:c>
      <x:c r="K931" s="2" t="str">
        <x:v>us-gaap:ProvisionForLoanLeaseAndOtherLosses</x:v>
      </x:c>
      <x:c r="L931" s="2" t="str">
        <x:v>2026-08-06</x:v>
      </x:c>
      <x:c r="M931" s="2" t="str">
        <x:v>0001628280-26-054343</x:v>
      </x:c>
      <x:c r="N931" s="2" t="str">
        <x:v>https://www.sec.gov/Archives/edgar/data/19617/000162828026054343/jpm-20260630.htm</x:v>
      </x:c>
      <x:c r="O931" s="2" t="str">
        <x:v>data/raw/filings/JPM_0001628280-26-054343_jpm-20260630.htm</x:v>
      </x:c>
      <x:c r="P931" s="2" t="str">
        <x:v>f-7557</x:v>
      </x:c>
      <x:c r="Q931" s="2" t="str"/>
      <x:c r="R931" s="2" t="str">
        <x:v>Latest eligible comparative presentation at the information cutoff.</x:v>
      </x:c>
      <x:c r="T931" s="12"/>
      <x:c r="U931" s="12"/>
    </x:row>
    <x:row r="932" ht="24" customHeight="1">
      <x:c r="C932" s="2" t="str">
        <x:v>JPM</x:v>
      </x:c>
      <x:c r="D932" s="2" t="str">
        <x:v>H1 2025</x:v>
      </x:c>
      <x:c r="E932" s="2" t="str">
        <x:v>pretax</x:v>
      </x:c>
      <x:c r="F932" s="11" t="n">
        <x:v>36692</x:v>
      </x:c>
      <x:c r="G932" s="2" t="str">
        <x:v>USD</x:v>
      </x:c>
      <x:c r="H932" s="2" t="str">
        <x:v>2025-01-01</x:v>
      </x:c>
      <x:c r="I932" s="2" t="str">
        <x:v>2025-06-30</x:v>
      </x:c>
      <x:c r="J932" s="2" t="str">
        <x:v>Income (Loss) from Continuing Operations before Income Taxes, Noncontrolling Interest</x:v>
      </x:c>
      <x:c r="K932" s="2" t="str">
        <x:v>us-gaap:IncomeLossFromContinuingOperationsBeforeIncomeTaxesExtraordinaryItemsNoncontrollingInterest</x:v>
      </x:c>
      <x:c r="L932" s="2" t="str">
        <x:v>2026-08-06</x:v>
      </x:c>
      <x:c r="M932" s="2" t="str">
        <x:v>0001628280-26-054343</x:v>
      </x:c>
      <x:c r="N932" s="2" t="str">
        <x:v>https://www.sec.gov/Archives/edgar/data/19617/000162828026054343/jpm-20260630.htm</x:v>
      </x:c>
      <x:c r="O932" s="2" t="str">
        <x:v>data/raw/filings/JPM_0001628280-26-054343_jpm-20260630.htm</x:v>
      </x:c>
      <x:c r="P932" s="2" t="str">
        <x:v>f-7569</x:v>
      </x:c>
      <x:c r="Q932" s="2" t="str"/>
      <x:c r="R932" s="2" t="str">
        <x:v>Latest eligible comparative presentation at the information cutoff.</x:v>
      </x:c>
      <x:c r="T932" s="12"/>
      <x:c r="U932" s="12"/>
    </x:row>
    <x:row r="933" ht="24" customHeight="1">
      <x:c r="C933" s="2" t="str">
        <x:v>JPM</x:v>
      </x:c>
      <x:c r="D933" s="2" t="str">
        <x:v>H1 2025</x:v>
      </x:c>
      <x:c r="E933" s="2" t="str">
        <x:v>tax</x:v>
      </x:c>
      <x:c r="F933" s="11" t="n">
        <x:v>7062</x:v>
      </x:c>
      <x:c r="G933" s="2" t="str">
        <x:v>USD</x:v>
      </x:c>
      <x:c r="H933" s="2" t="str">
        <x:v>2025-01-01</x:v>
      </x:c>
      <x:c r="I933" s="2" t="str">
        <x:v>2025-06-30</x:v>
      </x:c>
      <x:c r="J933" s="2" t="str">
        <x:v>Income Tax Expense (Benefit)</x:v>
      </x:c>
      <x:c r="K933" s="2" t="str">
        <x:v>us-gaap:IncomeTaxExpenseBenefit</x:v>
      </x:c>
      <x:c r="L933" s="2" t="str">
        <x:v>2026-08-06</x:v>
      </x:c>
      <x:c r="M933" s="2" t="str">
        <x:v>0001628280-26-054343</x:v>
      </x:c>
      <x:c r="N933" s="2" t="str">
        <x:v>https://www.sec.gov/Archives/edgar/data/19617/000162828026054343/jpm-20260630.htm</x:v>
      </x:c>
      <x:c r="O933" s="2" t="str">
        <x:v>data/raw/filings/JPM_0001628280-26-054343_jpm-20260630.htm</x:v>
      </x:c>
      <x:c r="P933" s="2" t="str">
        <x:v>f-7575</x:v>
      </x:c>
      <x:c r="Q933" s="2" t="str"/>
      <x:c r="R933" s="2" t="str">
        <x:v>Latest eligible comparative presentation at the information cutoff.</x:v>
      </x:c>
      <x:c r="T933" s="12"/>
      <x:c r="U933" s="12"/>
    </x:row>
    <x:row r="934" ht="24" customHeight="1">
      <x:c r="C934" s="2" t="str">
        <x:v>JPM</x:v>
      </x:c>
      <x:c r="D934" s="2" t="str">
        <x:v>H1 2025</x:v>
      </x:c>
      <x:c r="E934" s="2" t="str">
        <x:v>net_income</x:v>
      </x:c>
      <x:c r="F934" s="11" t="n">
        <x:v>29630</x:v>
      </x:c>
      <x:c r="G934" s="2" t="str">
        <x:v>USD</x:v>
      </x:c>
      <x:c r="H934" s="2" t="str">
        <x:v>2025-01-01</x:v>
      </x:c>
      <x:c r="I934" s="2" t="str">
        <x:v>2025-06-30</x:v>
      </x:c>
      <x:c r="J934" s="2" t="str">
        <x:v>Net Income (Loss) Attributable to Parent</x:v>
      </x:c>
      <x:c r="K934" s="2" t="str">
        <x:v>us-gaap:NetIncomeLoss</x:v>
      </x:c>
      <x:c r="L934" s="2" t="str">
        <x:v>2026-08-06</x:v>
      </x:c>
      <x:c r="M934" s="2" t="str">
        <x:v>0001628280-26-054343</x:v>
      </x:c>
      <x:c r="N934" s="2" t="str">
        <x:v>https://www.sec.gov/Archives/edgar/data/19617/000162828026054343/jpm-20260630.htm</x:v>
      </x:c>
      <x:c r="O934" s="2" t="str">
        <x:v>data/raw/filings/JPM_0001628280-26-054343_jpm-20260630.htm</x:v>
      </x:c>
      <x:c r="P934" s="2" t="str">
        <x:v>f-7581</x:v>
      </x:c>
      <x:c r="Q934" s="2" t="str"/>
      <x:c r="R934" s="2" t="str">
        <x:v>Latest eligible comparative presentation at the information cutoff.</x:v>
      </x:c>
      <x:c r="T934" s="12"/>
      <x:c r="U934" s="12"/>
    </x:row>
    <x:row r="935" ht="24" customHeight="1">
      <x:c r="C935" s="2" t="str">
        <x:v>JPM</x:v>
      </x:c>
      <x:c r="D935" s="2" t="str">
        <x:v>H1 2025</x:v>
      </x:c>
      <x:c r="E935" s="2" t="str">
        <x:v>common_income</x:v>
      </x:c>
      <x:c r="F935" s="11" t="n">
        <x:v>28948</x:v>
      </x:c>
      <x:c r="G935" s="2" t="str">
        <x:v>USD</x:v>
      </x:c>
      <x:c r="H935" s="2" t="str">
        <x:v>2025-01-01</x:v>
      </x:c>
      <x:c r="I935" s="2" t="str">
        <x:v>2025-06-30</x:v>
      </x:c>
      <x:c r="J935" s="2" t="str">
        <x:v>Net Income (Loss) Available to Common Stockholders, Basic</x:v>
      </x:c>
      <x:c r="K935" s="2" t="str">
        <x:v>us-gaap:NetIncomeLossAvailableToCommonStockholdersBasic</x:v>
      </x:c>
      <x:c r="L935" s="2" t="str">
        <x:v>2026-08-06</x:v>
      </x:c>
      <x:c r="M935" s="2" t="str">
        <x:v>0001628280-26-054343</x:v>
      </x:c>
      <x:c r="N935" s="2" t="str">
        <x:v>https://www.sec.gov/Archives/edgar/data/19617/000162828026054343/jpm-20260630.htm</x:v>
      </x:c>
      <x:c r="O935" s="2" t="str">
        <x:v>data/raw/filings/JPM_0001628280-26-054343_jpm-20260630.htm</x:v>
      </x:c>
      <x:c r="P935" s="2" t="str">
        <x:v>f-6668</x:v>
      </x:c>
      <x:c r="Q935" s="2" t="str"/>
      <x:c r="R935" s="2" t="str">
        <x:v>Latest eligible comparative presentation at the information cutoff.</x:v>
      </x:c>
      <x:c r="T935" s="12"/>
      <x:c r="U935" s="12"/>
    </x:row>
    <x:row r="936" ht="24" customHeight="1">
      <x:c r="C936" s="2" t="str">
        <x:v>JPM</x:v>
      </x:c>
      <x:c r="D936" s="2" t="str">
        <x:v>H1 2025</x:v>
      </x:c>
      <x:c r="E936" s="2" t="str">
        <x:v>preferred_div</x:v>
      </x:c>
      <x:c r="F936" s="11" t="n">
        <x:v>537</x:v>
      </x:c>
      <x:c r="G936" s="2" t="str">
        <x:v>USD</x:v>
      </x:c>
      <x:c r="H936" s="2" t="str">
        <x:v>2025-01-01</x:v>
      </x:c>
      <x:c r="I936" s="2" t="str">
        <x:v>2025-06-30</x:v>
      </x:c>
      <x:c r="J936" s="2" t="str">
        <x:v>Dividends, Preferred Stock</x:v>
      </x:c>
      <x:c r="K936" s="2" t="str">
        <x:v>us-gaap:DividendsPreferredStock</x:v>
      </x:c>
      <x:c r="L936" s="2" t="str">
        <x:v>2026-08-06</x:v>
      </x:c>
      <x:c r="M936" s="2" t="str">
        <x:v>0001628280-26-054343</x:v>
      </x:c>
      <x:c r="N936" s="2" t="str">
        <x:v>https://www.sec.gov/Archives/edgar/data/19617/000162828026054343/jpm-20260630.htm</x:v>
      </x:c>
      <x:c r="O936" s="2" t="str">
        <x:v>data/raw/filings/JPM_0001628280-26-054343_jpm-20260630.htm</x:v>
      </x:c>
      <x:c r="P936" s="2" t="str">
        <x:v>f-6656</x:v>
      </x:c>
      <x:c r="Q936" s="2" t="str"/>
      <x:c r="R936" s="2" t="str">
        <x:v>Latest eligible comparative presentation at the information cutoff.</x:v>
      </x:c>
      <x:c r="T936" s="12"/>
      <x:c r="U936" s="12"/>
    </x:row>
    <x:row r="937" ht="24" customHeight="1">
      <x:c r="C937" s="2" t="str">
        <x:v>JPM</x:v>
      </x:c>
      <x:c r="D937" s="2" t="str">
        <x:v>H1 2025</x:v>
      </x:c>
      <x:c r="E937" s="2" t="str">
        <x:v>eps</x:v>
      </x:c>
      <x:c r="F937" s="11" t="n">
        <x:v>10.31</x:v>
      </x:c>
      <x:c r="G937" s="2" t="str">
        <x:v>USD/shares</x:v>
      </x:c>
      <x:c r="H937" s="2" t="str">
        <x:v>2025-01-01</x:v>
      </x:c>
      <x:c r="I937" s="2" t="str">
        <x:v>2025-06-30</x:v>
      </x:c>
      <x:c r="J937" s="2" t="str">
        <x:v>Earnings Per Share, Diluted</x:v>
      </x:c>
      <x:c r="K937" s="2" t="str">
        <x:v>us-gaap:EarningsPerShareDiluted</x:v>
      </x:c>
      <x:c r="L937" s="2" t="str">
        <x:v>2026-08-06</x:v>
      </x:c>
      <x:c r="M937" s="2" t="str">
        <x:v>0001628280-26-054343</x:v>
      </x:c>
      <x:c r="N937" s="2" t="str">
        <x:v>https://www.sec.gov/Archives/edgar/data/19617/000162828026054343/jpm-20260630.htm</x:v>
      </x:c>
      <x:c r="O937" s="2" t="str">
        <x:v>data/raw/filings/JPM_0001628280-26-054343_jpm-20260630.htm</x:v>
      </x:c>
      <x:c r="P937" s="2" t="str">
        <x:v>f-6696</x:v>
      </x:c>
      <x:c r="Q937" s="2" t="str"/>
      <x:c r="R937" s="2" t="str">
        <x:v>Latest eligible comparative presentation at the information cutoff.</x:v>
      </x:c>
      <x:c r="T937" s="12"/>
      <x:c r="U937" s="12"/>
    </x:row>
    <x:row r="938" ht="24" customHeight="1">
      <x:c r="C938" s="2" t="str">
        <x:v>JPM</x:v>
      </x:c>
      <x:c r="D938" s="2" t="str">
        <x:v>H1 2025</x:v>
      </x:c>
      <x:c r="E938" s="2" t="str">
        <x:v>shares_diluted</x:v>
      </x:c>
      <x:c r="F938" s="11" t="n">
        <x:v>2809</x:v>
      </x:c>
      <x:c r="G938" s="2" t="str">
        <x:v>shares</x:v>
      </x:c>
      <x:c r="H938" s="2" t="str">
        <x:v>2025-01-01</x:v>
      </x:c>
      <x:c r="I938" s="2" t="str">
        <x:v>2025-06-30</x:v>
      </x:c>
      <x:c r="J938" s="2" t="str">
        <x:v>Weighted Average Number of Shares Outstanding, Diluted</x:v>
      </x:c>
      <x:c r="K938" s="2" t="str">
        <x:v>us-gaap:WeightedAverageNumberOfDilutedSharesOutstanding</x:v>
      </x:c>
      <x:c r="L938" s="2" t="str">
        <x:v>2026-08-06</x:v>
      </x:c>
      <x:c r="M938" s="2" t="str">
        <x:v>0001628280-26-054343</x:v>
      </x:c>
      <x:c r="N938" s="2" t="str">
        <x:v>https://www.sec.gov/Archives/edgar/data/19617/000162828026054343/jpm-20260630.htm</x:v>
      </x:c>
      <x:c r="O938" s="2" t="str">
        <x:v>data/raw/filings/JPM_0001628280-26-054343_jpm-20260630.htm</x:v>
      </x:c>
      <x:c r="P938" s="2" t="str">
        <x:v>f-6692</x:v>
      </x:c>
      <x:c r="Q938" s="2" t="str"/>
      <x:c r="R938" s="2" t="str">
        <x:v>Latest eligible comparative presentation at the information cutoff.</x:v>
      </x:c>
      <x:c r="T938" s="12"/>
      <x:c r="U938" s="12"/>
    </x:row>
    <x:row r="939" ht="24" customHeight="1">
      <x:c r="C939" s="2" t="str">
        <x:v>JPM</x:v>
      </x:c>
      <x:c r="D939" s="2" t="str">
        <x:v>H1 2025</x:v>
      </x:c>
      <x:c r="E939" s="2" t="str">
        <x:v>dps</x:v>
      </x:c>
      <x:c r="F939" s="11" t="n">
        <x:v>2.8</x:v>
      </x:c>
      <x:c r="G939" s="2" t="str">
        <x:v>USD/shares</x:v>
      </x:c>
      <x:c r="H939" s="2" t="str">
        <x:v>2025-01-01</x:v>
      </x:c>
      <x:c r="I939" s="2" t="str">
        <x:v>2025-06-30</x:v>
      </x:c>
      <x:c r="J939" s="2" t="str">
        <x:v>Common Stock, Dividends, Per Share, Declared</x:v>
      </x:c>
      <x:c r="K939" s="2" t="str">
        <x:v>us-gaap:CommonStockDividendsPerShareDeclared</x:v>
      </x:c>
      <x:c r="L939" s="2" t="str">
        <x:v>2026-08-06</x:v>
      </x:c>
      <x:c r="M939" s="2" t="str">
        <x:v>0001628280-26-054343</x:v>
      </x:c>
      <x:c r="N939" s="2" t="str">
        <x:v>https://www.sec.gov/Archives/edgar/data/19617/000162828026054343/jpm-20260630.htm</x:v>
      </x:c>
      <x:c r="O939" s="2" t="str">
        <x:v>data/raw/filings/JPM_0001628280-26-054343_jpm-20260630.htm</x:v>
      </x:c>
      <x:c r="P939" s="2" t="str">
        <x:v>f-394</x:v>
      </x:c>
      <x:c r="Q939" s="2" t="str"/>
      <x:c r="R939" s="2" t="str">
        <x:v>Latest eligible comparative presentation at the information cutoff.</x:v>
      </x:c>
      <x:c r="T939" s="12"/>
      <x:c r="U939" s="12"/>
    </x:row>
    <x:row r="940" ht="24" customHeight="1">
      <x:c r="C940" s="2" t="str">
        <x:v>JPM</x:v>
      </x:c>
      <x:c r="D940" s="2" t="str">
        <x:v>H1 2025</x:v>
      </x:c>
      <x:c r="E940" s="2" t="str">
        <x:v>dividends</x:v>
      </x:c>
      <x:c r="F940" s="11" t="n">
        <x:v>8028</x:v>
      </x:c>
      <x:c r="G940" s="2" t="str">
        <x:v>USD</x:v>
      </x:c>
      <x:c r="H940" s="2" t="str">
        <x:v>2025-01-01</x:v>
      </x:c>
      <x:c r="I940" s="2" t="str">
        <x:v>2025-06-30</x:v>
      </x:c>
      <x:c r="J940" s="2" t="str">
        <x:v>Payments of Dividends</x:v>
      </x:c>
      <x:c r="K940" s="2" t="str">
        <x:v>us-gaap:PaymentsOfDividends</x:v>
      </x:c>
      <x:c r="L940" s="2" t="str">
        <x:v>2026-08-06</x:v>
      </x:c>
      <x:c r="M940" s="2" t="str">
        <x:v>0001628280-26-054343</x:v>
      </x:c>
      <x:c r="N940" s="2" t="str">
        <x:v>https://www.sec.gov/Archives/edgar/data/19617/000162828026054343/jpm-20260630.htm</x:v>
      </x:c>
      <x:c r="O940" s="2" t="str">
        <x:v>data/raw/filings/JPM_0001628280-26-054343_jpm-20260630.htm</x:v>
      </x:c>
      <x:c r="P940" s="2" t="str">
        <x:v>f-506</x:v>
      </x:c>
      <x:c r="Q940" s="2" t="str"/>
      <x:c r="R940" s="2" t="str">
        <x:v>Latest eligible comparative presentation at the information cutoff.</x:v>
      </x:c>
      <x:c r="T940" s="12"/>
      <x:c r="U940" s="12"/>
    </x:row>
    <x:row r="941" ht="24" customHeight="1">
      <x:c r="C941" s="2" t="str">
        <x:v>JPM</x:v>
      </x:c>
      <x:c r="D941" s="2" t="str">
        <x:v>H1 2025</x:v>
      </x:c>
      <x:c r="E941" s="2" t="str">
        <x:v>buybacks</x:v>
      </x:c>
      <x:c r="F941" s="11" t="n">
        <x:v>15034</x:v>
      </x:c>
      <x:c r="G941" s="2" t="str">
        <x:v>USD</x:v>
      </x:c>
      <x:c r="H941" s="2" t="str">
        <x:v>2025-01-01</x:v>
      </x:c>
      <x:c r="I941" s="2" t="str">
        <x:v>2025-06-30</x:v>
      </x:c>
      <x:c r="J941" s="2" t="str">
        <x:v>Payments for Repurchase of Common Stock</x:v>
      </x:c>
      <x:c r="K941" s="2" t="str">
        <x:v>us-gaap:PaymentsForRepurchaseOfCommonStock</x:v>
      </x:c>
      <x:c r="L941" s="2" t="str">
        <x:v>2026-08-06</x:v>
      </x:c>
      <x:c r="M941" s="2" t="str">
        <x:v>0001628280-26-054343</x:v>
      </x:c>
      <x:c r="N941" s="2" t="str">
        <x:v>https://www.sec.gov/Archives/edgar/data/19617/000162828026054343/jpm-20260630.htm</x:v>
      </x:c>
      <x:c r="O941" s="2" t="str">
        <x:v>data/raw/filings/JPM_0001628280-26-054343_jpm-20260630.htm</x:v>
      </x:c>
      <x:c r="P941" s="2" t="str">
        <x:v>f-504</x:v>
      </x:c>
      <x:c r="Q941" s="2" t="str"/>
      <x:c r="R941" s="2" t="str">
        <x:v>Latest eligible comparative presentation at the information cutoff.</x:v>
      </x:c>
      <x:c r="T941" s="12"/>
      <x:c r="U941" s="12"/>
    </x:row>
    <x:row r="942" ht="24" customHeight="1">
      <x:c r="C942" s="2" t="str">
        <x:v>JPM</x:v>
      </x:c>
      <x:c r="D942" s="2" t="str">
        <x:v>H1 2025</x:v>
      </x:c>
      <x:c r="E942" s="2" t="str">
        <x:v>chargeoffs</x:v>
      </x:c>
      <x:c r="F942" s="11" t="str">
        <x:v>n.a.</x:v>
      </x:c>
      <x:c r="G942" s="2" t="str">
        <x:v>USDm</x:v>
      </x:c>
      <x:c r="H942" s="2" t="str">
        <x:v>2025-01-01</x:v>
      </x:c>
      <x:c r="I942" s="2" t="str">
        <x:v>2025-06-30</x:v>
      </x:c>
      <x:c r="J942" s="2" t="str">
        <x:v>Gross loan charge-offs</x:v>
      </x:c>
      <x:c r="K942" s="2" t="str"/>
      <x:c r="L942" s="2" t="str"/>
      <x:c r="M942" s="2" t="str"/>
      <x:c r="N942" s="2" t="str"/>
      <x:c r="O942" s="2" t="str"/>
      <x:c r="P942" s="2" t="str"/>
      <x:c r="Q942" s="2" t="str"/>
      <x:c r="R942" s="2" t="str">
        <x:v>Not reported / unavailable</x:v>
      </x:c>
      <x:c r="T942" s="12"/>
      <x:c r="U942" s="12"/>
    </x:row>
    <x:row r="943" ht="24" customHeight="1">
      <x:c r="C943" s="2" t="str">
        <x:v>JPM</x:v>
      </x:c>
      <x:c r="D943" s="2" t="str">
        <x:v>H1 2025</x:v>
      </x:c>
      <x:c r="E943" s="2" t="str">
        <x:v>recoveries</x:v>
      </x:c>
      <x:c r="F943" s="11" t="str">
        <x:v>n.a.</x:v>
      </x:c>
      <x:c r="G943" s="2" t="str">
        <x:v>USDm</x:v>
      </x:c>
      <x:c r="H943" s="2" t="str">
        <x:v>2025-01-01</x:v>
      </x:c>
      <x:c r="I943" s="2" t="str">
        <x:v>2025-06-30</x:v>
      </x:c>
      <x:c r="J943" s="2" t="str">
        <x:v>Loan recoveries</x:v>
      </x:c>
      <x:c r="K943" s="2" t="str"/>
      <x:c r="L943" s="2" t="str"/>
      <x:c r="M943" s="2" t="str"/>
      <x:c r="N943" s="2" t="str"/>
      <x:c r="O943" s="2" t="str"/>
      <x:c r="P943" s="2" t="str"/>
      <x:c r="Q943" s="2" t="str"/>
      <x:c r="R943" s="2" t="str">
        <x:v>Not reported / unavailable</x:v>
      </x:c>
      <x:c r="T943" s="12"/>
      <x:c r="U943" s="12"/>
    </x:row>
    <x:row r="944" ht="24" customHeight="1">
      <x:c r="C944" s="2" t="str">
        <x:v>JPM</x:v>
      </x:c>
      <x:c r="D944" s="2" t="str">
        <x:v>H1 2025</x:v>
      </x:c>
      <x:c r="E944" s="2" t="str">
        <x:v>rwa</x:v>
      </x:c>
      <x:c r="F944" s="11" t="str">
        <x:v>n.a.</x:v>
      </x:c>
      <x:c r="G944" s="2" t="str">
        <x:v>USDm</x:v>
      </x:c>
      <x:c r="H944" s="2" t="str">
        <x:v>2025-01-01</x:v>
      </x:c>
      <x:c r="I944" s="2" t="str">
        <x:v>2025-06-30</x:v>
      </x:c>
      <x:c r="J944" s="2" t="str">
        <x:v>Risk-weighted assets</x:v>
      </x:c>
      <x:c r="K944" s="2" t="str"/>
      <x:c r="L944" s="2" t="str"/>
      <x:c r="M944" s="2" t="str"/>
      <x:c r="N944" s="2" t="str"/>
      <x:c r="O944" s="2" t="str"/>
      <x:c r="P944" s="2" t="str"/>
      <x:c r="Q944" s="2" t="str"/>
      <x:c r="R944" s="2" t="str">
        <x:v>Not reported / unavailable</x:v>
      </x:c>
      <x:c r="T944" s="12"/>
      <x:c r="U944" s="12"/>
    </x:row>
    <x:row r="945" ht="24" customHeight="1">
      <x:c r="C945" s="2" t="str">
        <x:v>JPM</x:v>
      </x:c>
      <x:c r="D945" s="2" t="str">
        <x:v>H1 2025</x:v>
      </x:c>
      <x:c r="E945" s="2" t="str">
        <x:v>cet1_reported</x:v>
      </x:c>
      <x:c r="F945" s="11" t="str">
        <x:v>n.a.</x:v>
      </x:c>
      <x:c r="G945" s="2" t="str">
        <x:v>%</x:v>
      </x:c>
      <x:c r="H945" s="2" t="str">
        <x:v>2025-01-01</x:v>
      </x:c>
      <x:c r="I945" s="2" t="str">
        <x:v>2025-06-30</x:v>
      </x:c>
      <x:c r="J945" s="2" t="str">
        <x:v>Actual standardized CET1 ratio</x:v>
      </x:c>
      <x:c r="K945" s="2" t="str"/>
      <x:c r="L945" s="2" t="str"/>
      <x:c r="M945" s="2" t="str"/>
      <x:c r="N945" s="2" t="str"/>
      <x:c r="O945" s="2" t="str"/>
      <x:c r="P945" s="2" t="str"/>
      <x:c r="Q945" s="2" t="str"/>
      <x:c r="R945" s="2" t="str">
        <x:v>Not reported / unavailable</x:v>
      </x:c>
      <x:c r="T945" s="12"/>
      <x:c r="U945" s="12"/>
    </x:row>
    <x:row r="946" ht="24" customHeight="1">
      <x:c r="C946" s="2" t="str">
        <x:v>JPM</x:v>
      </x:c>
      <x:c r="D946" s="2" t="str">
        <x:v>H1 2025</x:v>
      </x:c>
      <x:c r="E946" s="2" t="str">
        <x:v>nim_reported</x:v>
      </x:c>
      <x:c r="F946" s="11" t="str">
        <x:v>n.a.</x:v>
      </x:c>
      <x:c r="G946" s="2" t="str">
        <x:v>%</x:v>
      </x:c>
      <x:c r="H946" s="2" t="str">
        <x:v>2025-01-01</x:v>
      </x:c>
      <x:c r="I946" s="2" t="str">
        <x:v>2025-06-30</x:v>
      </x:c>
      <x:c r="J946" s="2" t="str">
        <x:v>Issuer reported net interest margin</x:v>
      </x:c>
      <x:c r="K946" s="2" t="str"/>
      <x:c r="L946" s="2" t="str"/>
      <x:c r="M946" s="2" t="str"/>
      <x:c r="N946" s="2" t="str"/>
      <x:c r="O946" s="2" t="str"/>
      <x:c r="P946" s="2" t="str"/>
      <x:c r="Q946" s="2" t="str"/>
      <x:c r="R946" s="2" t="str">
        <x:v>Not reported / unavailable</x:v>
      </x:c>
      <x:c r="T946" s="12"/>
      <x:c r="U946" s="12"/>
    </x:row>
    <x:row r="947" ht="24" customHeight="1">
      <x:c r="C947" s="2" t="str">
        <x:v>JPM</x:v>
      </x:c>
      <x:c r="D947" s="2" t="str">
        <x:v>H1 2025</x:v>
      </x:c>
      <x:c r="E947" s="2" t="str">
        <x:v>bvps_reported</x:v>
      </x:c>
      <x:c r="F947" s="11" t="n">
        <x:v>122.51</x:v>
      </x:c>
      <x:c r="G947" s="2" t="str">
        <x:v>USD/shares</x:v>
      </x:c>
      <x:c r="H947" s="2" t="str">
        <x:v>2025-01-01</x:v>
      </x:c>
      <x:c r="I947" s="2" t="str">
        <x:v>2025-06-30</x:v>
      </x:c>
      <x:c r="J947" s="2" t="str">
        <x:v>Reported common book value per share</x:v>
      </x:c>
      <x:c r="K947" s="2" t="str">
        <x:v>Manual verified issuer table row</x:v>
      </x:c>
      <x:c r="L947" s="2" t="str">
        <x:v>2025-08-05</x:v>
      </x:c>
      <x:c r="M947" s="2" t="str">
        <x:v>0000019617-25-000615</x:v>
      </x:c>
      <x:c r="N947" s="2" t="str">
        <x:v>https://www.sec.gov/Archives/edgar/data/19617/000001961725000615/jpm-20250630.htm</x:v>
      </x:c>
      <x:c r="O947" s="2" t="str">
        <x:v>data/raw/filings/JPM_0000019617-25-000615_jpm-20250630.htm</x:v>
      </x:c>
      <x:c r="P947" s="2" t="str"/>
      <x:c r="Q947" s="2" t="str"/>
      <x:c r="R947" s="2" t="str">
        <x:v>Verified original issuer table row; same-date end balance, excluding average and regulatory minimum tables.</x:v>
      </x:c>
      <x:c r="T947" s="12"/>
      <x:c r="U947" s="12"/>
    </x:row>
    <x:row r="948" ht="24" customHeight="1">
      <x:c r="C948" s="2" t="str">
        <x:v>JPM</x:v>
      </x:c>
      <x:c r="D948" s="2" t="str">
        <x:v>H1 2025</x:v>
      </x:c>
      <x:c r="E948" s="2" t="str">
        <x:v>tbvps_reported</x:v>
      </x:c>
      <x:c r="F948" s="11" t="n">
        <x:v>103.4</x:v>
      </x:c>
      <x:c r="G948" s="2" t="str">
        <x:v>USD/shares</x:v>
      </x:c>
      <x:c r="H948" s="2" t="str">
        <x:v>2025-01-01</x:v>
      </x:c>
      <x:c r="I948" s="2" t="str">
        <x:v>2025-06-30</x:v>
      </x:c>
      <x:c r="J948" s="2" t="str">
        <x:v>Reported tangible book value per share</x:v>
      </x:c>
      <x:c r="K948" s="2" t="str">
        <x:v>Manual verified issuer table row</x:v>
      </x:c>
      <x:c r="L948" s="2" t="str">
        <x:v>2025-08-05</x:v>
      </x:c>
      <x:c r="M948" s="2" t="str">
        <x:v>0000019617-25-000615</x:v>
      </x:c>
      <x:c r="N948" s="2" t="str">
        <x:v>https://www.sec.gov/Archives/edgar/data/19617/000001961725000615/jpm-20250630.htm</x:v>
      </x:c>
      <x:c r="O948" s="2" t="str">
        <x:v>data/raw/filings/JPM_0000019617-25-000615_jpm-20250630.htm</x:v>
      </x:c>
      <x:c r="P948" s="2" t="str"/>
      <x:c r="Q948" s="2" t="str"/>
      <x:c r="R948" s="2" t="str">
        <x:v>Verified original issuer table row; same-date end balance, excluding average and regulatory minimum tables.</x:v>
      </x:c>
      <x:c r="T948" s="12"/>
      <x:c r="U948" s="12"/>
    </x:row>
    <x:row r="949" ht="24" customHeight="1">
      <x:c r="C949" s="2" t="str">
        <x:v>JPM</x:v>
      </x:c>
      <x:c r="D949" s="2" t="str">
        <x:v>H1 2025</x:v>
      </x:c>
      <x:c r="E949" s="2" t="str">
        <x:v>tce_reported</x:v>
      </x:c>
      <x:c r="F949" s="11" t="n">
        <x:v>284333</x:v>
      </x:c>
      <x:c r="G949" s="2" t="str">
        <x:v>USD</x:v>
      </x:c>
      <x:c r="H949" s="2" t="str">
        <x:v>2025-01-01</x:v>
      </x:c>
      <x:c r="I949" s="2" t="str">
        <x:v>2025-06-30</x:v>
      </x:c>
      <x:c r="J949" s="2" t="str">
        <x:v>Reported tangible common equity</x:v>
      </x:c>
      <x:c r="K949" s="2" t="str">
        <x:v>Manual verified issuer table row</x:v>
      </x:c>
      <x:c r="L949" s="2" t="str">
        <x:v>2025-08-05</x:v>
      </x:c>
      <x:c r="M949" s="2" t="str">
        <x:v>0000019617-25-000615</x:v>
      </x:c>
      <x:c r="N949" s="2" t="str">
        <x:v>https://www.sec.gov/Archives/edgar/data/19617/000001961725000615/jpm-20250630.htm</x:v>
      </x:c>
      <x:c r="O949" s="2" t="str">
        <x:v>data/raw/filings/JPM_0000019617-25-000615_jpm-20250630.htm</x:v>
      </x:c>
      <x:c r="P949" s="2" t="str"/>
      <x:c r="Q949" s="2" t="str"/>
      <x:c r="R949" s="2" t="str">
        <x:v>Verified original issuer table row; same-date end balance, excluding average and regulatory minimum tables.</x:v>
      </x:c>
      <x:c r="T949" s="12"/>
      <x:c r="U949" s="12"/>
    </x:row>
    <x:row r="950" ht="24" customHeight="1">
      <x:c r="C950" s="2" t="str">
        <x:v>JPM</x:v>
      </x:c>
      <x:c r="D950" s="2" t="str">
        <x:v>H1 2026</x:v>
      </x:c>
      <x:c r="E950" s="2" t="str">
        <x:v>assets</x:v>
      </x:c>
      <x:c r="F950" s="11" t="n">
        <x:v>5015069</x:v>
      </x:c>
      <x:c r="G950" s="2" t="str">
        <x:v>USD</x:v>
      </x:c>
      <x:c r="H950" s="2" t="str">
        <x:v>2026-01-01</x:v>
      </x:c>
      <x:c r="I950" s="2" t="str">
        <x:v>2026-06-30</x:v>
      </x:c>
      <x:c r="J950" s="2" t="str">
        <x:v>Assets</x:v>
      </x:c>
      <x:c r="K950" s="2" t="str">
        <x:v>us-gaap:Assets</x:v>
      </x:c>
      <x:c r="L950" s="2" t="str">
        <x:v>2026-08-06</x:v>
      </x:c>
      <x:c r="M950" s="2" t="str">
        <x:v>0001628280-26-054343</x:v>
      </x:c>
      <x:c r="N950" s="2" t="str">
        <x:v>https://www.sec.gov/Archives/edgar/data/19617/000162828026054343/jpm-20260630.htm</x:v>
      </x:c>
      <x:c r="O950" s="2" t="str">
        <x:v>data/raw/filings/JPM_0001628280-26-054343_jpm-20260630.htm</x:v>
      </x:c>
      <x:c r="P950" s="2" t="str">
        <x:v>f-7588</x:v>
      </x:c>
      <x:c r="Q950" s="2" t="str"/>
      <x:c r="R950" s="2" t="str">
        <x:v>Latest eligible comparative presentation at the information cutoff.</x:v>
      </x:c>
      <x:c r="T950" s="12"/>
      <x:c r="U950" s="12"/>
    </x:row>
    <x:row r="951" ht="24" customHeight="1">
      <x:c r="C951" s="2" t="str">
        <x:v>JPM</x:v>
      </x:c>
      <x:c r="D951" s="2" t="str">
        <x:v>H1 2026</x:v>
      </x:c>
      <x:c r="E951" s="2" t="str">
        <x:v>liabilities</x:v>
      </x:c>
      <x:c r="F951" s="11" t="n">
        <x:v>4640471</x:v>
      </x:c>
      <x:c r="G951" s="2" t="str">
        <x:v>USD</x:v>
      </x:c>
      <x:c r="H951" s="2" t="str">
        <x:v>2026-01-01</x:v>
      </x:c>
      <x:c r="I951" s="2" t="str">
        <x:v>2026-06-30</x:v>
      </x:c>
      <x:c r="J951" s="2" t="str">
        <x:v>Liabilities</x:v>
      </x:c>
      <x:c r="K951" s="2" t="str">
        <x:v>us-gaap:Liabilities</x:v>
      </x:c>
      <x:c r="L951" s="2" t="str">
        <x:v>2026-08-06</x:v>
      </x:c>
      <x:c r="M951" s="2" t="str">
        <x:v>0001628280-26-054343</x:v>
      </x:c>
      <x:c r="N951" s="2" t="str">
        <x:v>https://www.sec.gov/Archives/edgar/data/19617/000162828026054343/jpm-20260630.htm</x:v>
      </x:c>
      <x:c r="O951" s="2" t="str">
        <x:v>data/raw/filings/JPM_0001628280-26-054343_jpm-20260630.htm</x:v>
      </x:c>
      <x:c r="P951" s="2" t="str">
        <x:v>f-291</x:v>
      </x:c>
      <x:c r="Q951" s="2" t="str"/>
      <x:c r="R951" s="2" t="str">
        <x:v>Latest eligible comparative presentation at the information cutoff.</x:v>
      </x:c>
      <x:c r="T951" s="12"/>
      <x:c r="U951" s="12"/>
    </x:row>
    <x:row r="952" ht="24" customHeight="1">
      <x:c r="C952" s="2" t="str">
        <x:v>JPM</x:v>
      </x:c>
      <x:c r="D952" s="2" t="str">
        <x:v>H1 2026</x:v>
      </x:c>
      <x:c r="E952" s="2" t="str">
        <x:v>equity</x:v>
      </x:c>
      <x:c r="F952" s="11" t="n">
        <x:v>374598</x:v>
      </x:c>
      <x:c r="G952" s="2" t="str">
        <x:v>USD</x:v>
      </x:c>
      <x:c r="H952" s="2" t="str">
        <x:v>2026-01-01</x:v>
      </x:c>
      <x:c r="I952" s="2" t="str">
        <x:v>2026-06-30</x:v>
      </x:c>
      <x:c r="J952" s="2" t="str">
        <x:v>Stockholders' Equity Attributable to Parent</x:v>
      </x:c>
      <x:c r="K952" s="2" t="str">
        <x:v>us-gaap:StockholdersEquity</x:v>
      </x:c>
      <x:c r="L952" s="2" t="str">
        <x:v>2026-08-06</x:v>
      </x:c>
      <x:c r="M952" s="2" t="str">
        <x:v>0001628280-26-054343</x:v>
      </x:c>
      <x:c r="N952" s="2" t="str">
        <x:v>https://www.sec.gov/Archives/edgar/data/19617/000162828026054343/jpm-20260630.htm</x:v>
      </x:c>
      <x:c r="O952" s="2" t="str">
        <x:v>data/raw/filings/JPM_0001628280-26-054343_jpm-20260630.htm</x:v>
      </x:c>
      <x:c r="P952" s="2" t="str">
        <x:v>f-433</x:v>
      </x:c>
      <x:c r="Q952" s="2" t="str"/>
      <x:c r="R952" s="2" t="str">
        <x:v>Latest eligible comparative presentation at the information cutoff.</x:v>
      </x:c>
      <x:c r="T952" s="12"/>
      <x:c r="U952" s="12"/>
    </x:row>
    <x:row r="953" ht="24" customHeight="1">
      <x:c r="C953" s="2" t="str">
        <x:v>JPM</x:v>
      </x:c>
      <x:c r="D953" s="2" t="str">
        <x:v>H1 2026</x:v>
      </x:c>
      <x:c r="E953" s="2" t="str">
        <x:v>preferred</x:v>
      </x:c>
      <x:c r="F953" s="11" t="n">
        <x:v>21040</x:v>
      </x:c>
      <x:c r="G953" s="2" t="str">
        <x:v>USD</x:v>
      </x:c>
      <x:c r="H953" s="2" t="str">
        <x:v>2026-01-01</x:v>
      </x:c>
      <x:c r="I953" s="2" t="str">
        <x:v>2026-06-30</x:v>
      </x:c>
      <x:c r="J953" s="2" t="str">
        <x:v>Preferred Stock, Including Additional Paid in Capital, Net of Discount</x:v>
      </x:c>
      <x:c r="K953" s="2" t="str">
        <x:v>us-gaap:PreferredStockIncludingAdditionalPaidInCapitalNetOfDiscount</x:v>
      </x:c>
      <x:c r="L953" s="2" t="str">
        <x:v>2026-08-06</x:v>
      </x:c>
      <x:c r="M953" s="2" t="str">
        <x:v>0001628280-26-054343</x:v>
      </x:c>
      <x:c r="N953" s="2" t="str">
        <x:v>https://www.sec.gov/Archives/edgar/data/19617/000162828026054343/jpm-20260630.htm</x:v>
      </x:c>
      <x:c r="O953" s="2" t="str">
        <x:v>data/raw/filings/JPM_0001628280-26-054343_jpm-20260630.htm</x:v>
      </x:c>
      <x:c r="P953" s="2" t="str">
        <x:v>f-6637</x:v>
      </x:c>
      <x:c r="Q953" s="2" t="str"/>
      <x:c r="R953" s="2" t="str">
        <x:v>Latest eligible comparative presentation at the information cutoff.</x:v>
      </x:c>
      <x:c r="T953" s="12"/>
      <x:c r="U953" s="12"/>
    </x:row>
    <x:row r="954" ht="24" customHeight="1">
      <x:c r="C954" s="2" t="str">
        <x:v>JPM</x:v>
      </x:c>
      <x:c r="D954" s="2" t="str">
        <x:v>H1 2026</x:v>
      </x:c>
      <x:c r="E954" s="2" t="str">
        <x:v>common_equity_reported</x:v>
      </x:c>
      <x:c r="F954" s="11" t="n">
        <x:v>353558</x:v>
      </x:c>
      <x:c r="G954" s="2" t="str">
        <x:v>USD</x:v>
      </x:c>
      <x:c r="H954" s="2" t="str">
        <x:v>2026-01-01</x:v>
      </x:c>
      <x:c r="I954" s="2" t="str">
        <x:v>2026-06-30</x:v>
      </x:c>
      <x:c r="J954" s="2" t="str">
        <x:v>Reported common shareholders equity</x:v>
      </x:c>
      <x:c r="K954" s="2" t="str">
        <x:v>Manual verified issuer table row</x:v>
      </x:c>
      <x:c r="L954" s="2" t="str">
        <x:v>2026-08-06</x:v>
      </x:c>
      <x:c r="M954" s="2" t="str">
        <x:v>0001628280-26-054343</x:v>
      </x:c>
      <x:c r="N954" s="2" t="str">
        <x:v>https://www.sec.gov/Archives/edgar/data/19617/000162828026054343/jpm-20260630.htm</x:v>
      </x:c>
      <x:c r="O954" s="2" t="str">
        <x:v>data/raw/filings/JPM_0001628280-26-054343_jpm-20260630.htm</x:v>
      </x:c>
      <x:c r="P954" s="2" t="str"/>
      <x:c r="Q954" s="2" t="str"/>
      <x:c r="R954" s="2" t="str">
        <x:v>Verified original issuer table row; same-date end balance, excluding average and regulatory minimum tables.</x:v>
      </x:c>
      <x:c r="T954" s="12"/>
      <x:c r="U954" s="12"/>
    </x:row>
    <x:row r="955" ht="24" customHeight="1">
      <x:c r="C955" s="2" t="str">
        <x:v>JPM</x:v>
      </x:c>
      <x:c r="D955" s="2" t="str">
        <x:v>H1 2026</x:v>
      </x:c>
      <x:c r="E955" s="2" t="str">
        <x:v>goodwill</x:v>
      </x:c>
      <x:c r="F955" s="11" t="n">
        <x:v>52711</x:v>
      </x:c>
      <x:c r="G955" s="2" t="str">
        <x:v>USD</x:v>
      </x:c>
      <x:c r="H955" s="2" t="str">
        <x:v>2026-01-01</x:v>
      </x:c>
      <x:c r="I955" s="2" t="str">
        <x:v>2026-06-30</x:v>
      </x:c>
      <x:c r="J955" s="2" t="str">
        <x:v>Goodwill</x:v>
      </x:c>
      <x:c r="K955" s="2" t="str">
        <x:v>us-gaap:Goodwill</x:v>
      </x:c>
      <x:c r="L955" s="2" t="str">
        <x:v>2026-08-06</x:v>
      </x:c>
      <x:c r="M955" s="2" t="str">
        <x:v>0001628280-26-054343</x:v>
      </x:c>
      <x:c r="N955" s="2" t="str">
        <x:v>https://www.sec.gov/Archives/edgar/data/19617/000162828026054343/jpm-20260630.htm</x:v>
      </x:c>
      <x:c r="O955" s="2" t="str">
        <x:v>data/raw/filings/JPM_0001628280-26-054343_jpm-20260630.htm</x:v>
      </x:c>
      <x:c r="P955" s="2" t="str">
        <x:v>f-6290</x:v>
      </x:c>
      <x:c r="Q955" s="2" t="str"/>
      <x:c r="R955" s="2" t="str">
        <x:v>Latest eligible comparative presentation at the information cutoff.</x:v>
      </x:c>
      <x:c r="T955" s="12"/>
      <x:c r="U955" s="12"/>
    </x:row>
    <x:row r="956" ht="24" customHeight="1">
      <x:c r="C956" s="2" t="str">
        <x:v>JPM</x:v>
      </x:c>
      <x:c r="D956" s="2" t="str">
        <x:v>H1 2026</x:v>
      </x:c>
      <x:c r="E956" s="2" t="str">
        <x:v>intangibles</x:v>
      </x:c>
      <x:c r="F956" s="11" t="str">
        <x:v>n.a.</x:v>
      </x:c>
      <x:c r="G956" s="2" t="str">
        <x:v>USDm</x:v>
      </x:c>
      <x:c r="H956" s="2" t="str">
        <x:v>2026-01-01</x:v>
      </x:c>
      <x:c r="I956" s="2" t="str">
        <x:v>2026-06-30</x:v>
      </x:c>
      <x:c r="J956" s="2" t="str">
        <x:v>Other intangible assets excluding goodwill</x:v>
      </x:c>
      <x:c r="K956" s="2" t="str"/>
      <x:c r="L956" s="2" t="str"/>
      <x:c r="M956" s="2" t="str"/>
      <x:c r="N956" s="2" t="str"/>
      <x:c r="O956" s="2" t="str"/>
      <x:c r="P956" s="2" t="str"/>
      <x:c r="Q956" s="2" t="str"/>
      <x:c r="R956" s="2" t="str">
        <x:v>Not reported / unavailable</x:v>
      </x:c>
      <x:c r="T956" s="12"/>
      <x:c r="U956" s="12"/>
    </x:row>
    <x:row r="957" ht="24" customHeight="1">
      <x:c r="C957" s="2" t="str">
        <x:v>JPM</x:v>
      </x:c>
      <x:c r="D957" s="2" t="str">
        <x:v>H1 2026</x:v>
      </x:c>
      <x:c r="E957" s="2" t="str">
        <x:v>intangibles_total</x:v>
      </x:c>
      <x:c r="F957" s="11" t="str">
        <x:v>n.a.</x:v>
      </x:c>
      <x:c r="G957" s="2" t="str">
        <x:v>USDm</x:v>
      </x:c>
      <x:c r="H957" s="2" t="str">
        <x:v>2026-01-01</x:v>
      </x:c>
      <x:c r="I957" s="2" t="str">
        <x:v>2026-06-30</x:v>
      </x:c>
      <x:c r="J957" s="2" t="str">
        <x:v>Reported goodwill and intangible assets combined</x:v>
      </x:c>
      <x:c r="K957" s="2" t="str"/>
      <x:c r="L957" s="2" t="str"/>
      <x:c r="M957" s="2" t="str"/>
      <x:c r="N957" s="2" t="str"/>
      <x:c r="O957" s="2" t="str"/>
      <x:c r="P957" s="2" t="str"/>
      <x:c r="Q957" s="2" t="str"/>
      <x:c r="R957" s="2" t="str">
        <x:v>Not reported / unavailable</x:v>
      </x:c>
      <x:c r="T957" s="12"/>
      <x:c r="U957" s="12"/>
    </x:row>
    <x:row r="958" ht="24" customHeight="1">
      <x:c r="C958" s="2" t="str">
        <x:v>JPM</x:v>
      </x:c>
      <x:c r="D958" s="2" t="str">
        <x:v>H1 2026</x:v>
      </x:c>
      <x:c r="E958" s="2" t="str">
        <x:v>shares_end</x:v>
      </x:c>
      <x:c r="F958" s="11" t="str">
        <x:v>n.a.</x:v>
      </x:c>
      <x:c r="G958" s="2" t="str">
        <x:v>million</x:v>
      </x:c>
      <x:c r="H958" s="2" t="str">
        <x:v>2026-01-01</x:v>
      </x:c>
      <x:c r="I958" s="2" t="str">
        <x:v>2026-06-30</x:v>
      </x:c>
      <x:c r="J958" s="2" t="str">
        <x:v>Period-end common shares outstanding</x:v>
      </x:c>
      <x:c r="K958" s="2" t="str"/>
      <x:c r="L958" s="2" t="str"/>
      <x:c r="M958" s="2" t="str"/>
      <x:c r="N958" s="2" t="str"/>
      <x:c r="O958" s="2" t="str"/>
      <x:c r="P958" s="2" t="str"/>
      <x:c r="Q958" s="2" t="str"/>
      <x:c r="R958" s="2" t="str">
        <x:v>Not reported / unavailable</x:v>
      </x:c>
      <x:c r="T958" s="12"/>
      <x:c r="U958" s="12"/>
    </x:row>
    <x:row r="959" ht="24" customHeight="1">
      <x:c r="C959" s="2" t="str">
        <x:v>JPM</x:v>
      </x:c>
      <x:c r="D959" s="2" t="str">
        <x:v>H1 2026</x:v>
      </x:c>
      <x:c r="E959" s="2" t="str">
        <x:v>shares_issued</x:v>
      </x:c>
      <x:c r="F959" s="11" t="n">
        <x:v>4104.933895</x:v>
      </x:c>
      <x:c r="G959" s="2" t="str">
        <x:v>shares</x:v>
      </x:c>
      <x:c r="H959" s="2" t="str">
        <x:v>2026-01-01</x:v>
      </x:c>
      <x:c r="I959" s="2" t="str">
        <x:v>2026-06-30</x:v>
      </x:c>
      <x:c r="J959" s="2" t="str">
        <x:v>Common Stock, Shares, Issued</x:v>
      </x:c>
      <x:c r="K959" s="2" t="str">
        <x:v>us-gaap:CommonStockSharesIssued</x:v>
      </x:c>
      <x:c r="L959" s="2" t="str">
        <x:v>2026-08-06</x:v>
      </x:c>
      <x:c r="M959" s="2" t="str">
        <x:v>0001628280-26-054343</x:v>
      </x:c>
      <x:c r="N959" s="2" t="str">
        <x:v>https://www.sec.gov/Archives/edgar/data/19617/000162828026054343/jpm-20260630.htm</x:v>
      </x:c>
      <x:c r="O959" s="2" t="str">
        <x:v>data/raw/filings/JPM_0001628280-26-054343_jpm-20260630.htm</x:v>
      </x:c>
      <x:c r="P959" s="2" t="str"/>
      <x:c r="Q959" s="2" t="str"/>
      <x:c r="R959" s="2" t="str">
        <x:v>Latest eligible comparative presentation at the information cutoff.</x:v>
      </x:c>
      <x:c r="T959" s="12"/>
      <x:c r="U959" s="12"/>
    </x:row>
    <x:row r="960" ht="24" customHeight="1">
      <x:c r="C960" s="2" t="str">
        <x:v>JPM</x:v>
      </x:c>
      <x:c r="D960" s="2" t="str">
        <x:v>H1 2026</x:v>
      </x:c>
      <x:c r="E960" s="2" t="str">
        <x:v>shares_treasury</x:v>
      </x:c>
      <x:c r="F960" s="11" t="n">
        <x:v>1446.7477</x:v>
      </x:c>
      <x:c r="G960" s="2" t="str">
        <x:v>shares</x:v>
      </x:c>
      <x:c r="H960" s="2" t="str">
        <x:v>2026-01-01</x:v>
      </x:c>
      <x:c r="I960" s="2" t="str">
        <x:v>2026-06-30</x:v>
      </x:c>
      <x:c r="J960" s="2" t="str">
        <x:v>Treasury Stock, Common, Shares</x:v>
      </x:c>
      <x:c r="K960" s="2" t="str">
        <x:v>us-gaap:TreasuryStockCommonShares</x:v>
      </x:c>
      <x:c r="L960" s="2" t="str">
        <x:v>2026-08-06</x:v>
      </x:c>
      <x:c r="M960" s="2" t="str">
        <x:v>0001628280-26-054343</x:v>
      </x:c>
      <x:c r="N960" s="2" t="str">
        <x:v>https://www.sec.gov/Archives/edgar/data/19617/000162828026054343/jpm-20260630.htm</x:v>
      </x:c>
      <x:c r="O960" s="2" t="str">
        <x:v>data/raw/filings/JPM_0001628280-26-054343_jpm-20260630.htm</x:v>
      </x:c>
      <x:c r="P960" s="2" t="str"/>
      <x:c r="Q960" s="2" t="str"/>
      <x:c r="R960" s="2" t="str">
        <x:v>Latest eligible comparative presentation at the information cutoff.</x:v>
      </x:c>
      <x:c r="T960" s="12"/>
      <x:c r="U960" s="12"/>
    </x:row>
    <x:row r="961" ht="24" customHeight="1">
      <x:c r="C961" s="2" t="str">
        <x:v>JPM</x:v>
      </x:c>
      <x:c r="D961" s="2" t="str">
        <x:v>H1 2026</x:v>
      </x:c>
      <x:c r="E961" s="2" t="str">
        <x:v>deposits</x:v>
      </x:c>
      <x:c r="F961" s="11" t="n">
        <x:v>2713700</x:v>
      </x:c>
      <x:c r="G961" s="2" t="str">
        <x:v>USD</x:v>
      </x:c>
      <x:c r="H961" s="2" t="str">
        <x:v>2026-01-01</x:v>
      </x:c>
      <x:c r="I961" s="2" t="str">
        <x:v>2026-06-30</x:v>
      </x:c>
      <x:c r="J961" s="2" t="str">
        <x:v>Deposits</x:v>
      </x:c>
      <x:c r="K961" s="2" t="str">
        <x:v>us-gaap:Deposits</x:v>
      </x:c>
      <x:c r="L961" s="2" t="str">
        <x:v>2026-08-06</x:v>
      </x:c>
      <x:c r="M961" s="2" t="str">
        <x:v>0001628280-26-054343</x:v>
      </x:c>
      <x:c r="N961" s="2" t="str">
        <x:v>https://www.sec.gov/Archives/edgar/data/19617/000162828026054343/jpm-20260630.htm</x:v>
      </x:c>
      <x:c r="O961" s="2" t="str">
        <x:v>data/raw/filings/JPM_0001628280-26-054343_jpm-20260630.htm</x:v>
      </x:c>
      <x:c r="P961" s="2" t="str">
        <x:v>f-6445</x:v>
      </x:c>
      <x:c r="Q961" s="2" t="str"/>
      <x:c r="R961" s="2" t="str">
        <x:v>Latest eligible comparative presentation at the information cutoff.</x:v>
      </x:c>
      <x:c r="T961" s="12"/>
      <x:c r="U961" s="12"/>
    </x:row>
    <x:row r="962" ht="24" customHeight="1">
      <x:c r="C962" s="2" t="str">
        <x:v>JPM</x:v>
      </x:c>
      <x:c r="D962" s="2" t="str">
        <x:v>H1 2026</x:v>
      </x:c>
      <x:c r="E962" s="2" t="str">
        <x:v>loans_gross</x:v>
      </x:c>
      <x:c r="F962" s="11" t="n">
        <x:v>1463808</x:v>
      </x:c>
      <x:c r="G962" s="2" t="str">
        <x:v>USD</x:v>
      </x:c>
      <x:c r="H962" s="2" t="str">
        <x:v>2026-01-01</x:v>
      </x:c>
      <x:c r="I962" s="2" t="str">
        <x:v>2026-06-30</x:v>
      </x:c>
      <x:c r="J962" s="2" t="str">
        <x:v>Gross loans and leases selected definition</x:v>
      </x:c>
      <x:c r="K962" s="2" t="str">
        <x:v>us-gaap:FinancingReceivableExcludingAccruedInterestBeforeAllowanceForCreditLoss</x:v>
      </x:c>
      <x:c r="L962" s="2" t="str">
        <x:v>2026-08-06</x:v>
      </x:c>
      <x:c r="M962" s="2" t="str">
        <x:v>0001628280-26-054343</x:v>
      </x:c>
      <x:c r="N962" s="2" t="str">
        <x:v>https://www.sec.gov/Archives/edgar/data/19617/000162828026054343/jpm-20260630.htm</x:v>
      </x:c>
      <x:c r="O962" s="2" t="str">
        <x:v>data/raw/filings/JPM_0001628280-26-054343_jpm-20260630.htm</x:v>
      </x:c>
      <x:c r="P962" s="2" t="str">
        <x:v>f-5880</x:v>
      </x:c>
      <x:c r="Q962" s="2" t="str"/>
      <x:c r="R962" s="2" t="str">
        <x:v>Latest eligible comparative presentation at the information cutoff.</x:v>
      </x:c>
      <x:c r="T962" s="12"/>
      <x:c r="U962" s="12"/>
    </x:row>
    <x:row r="963" ht="24" customHeight="1">
      <x:c r="C963" s="2" t="str">
        <x:v>JPM</x:v>
      </x:c>
      <x:c r="D963" s="2" t="str">
        <x:v>H1 2026</x:v>
      </x:c>
      <x:c r="E963" s="2" t="str">
        <x:v>loans_net</x:v>
      </x:c>
      <x:c r="F963" s="11" t="n">
        <x:v>1516310</x:v>
      </x:c>
      <x:c r="G963" s="2" t="str">
        <x:v>USD</x:v>
      </x:c>
      <x:c r="H963" s="2" t="str">
        <x:v>2026-01-01</x:v>
      </x:c>
      <x:c r="I963" s="2" t="str">
        <x:v>2026-06-30</x:v>
      </x:c>
      <x:c r="J963" s="2" t="str">
        <x:v>Net loans after allowance selected definition</x:v>
      </x:c>
      <x:c r="K963" s="2" t="str">
        <x:v>us-gaap:FinancingReceivableExcludingAccruedInterestAfterAllowanceForCreditLoss</x:v>
      </x:c>
      <x:c r="L963" s="2" t="str">
        <x:v>2026-08-06</x:v>
      </x:c>
      <x:c r="M963" s="2" t="str">
        <x:v>0001628280-26-054343</x:v>
      </x:c>
      <x:c r="N963" s="2" t="str">
        <x:v>https://www.sec.gov/Archives/edgar/data/19617/000162828026054343/jpm-20260630.htm</x:v>
      </x:c>
      <x:c r="O963" s="2" t="str">
        <x:v>data/raw/filings/JPM_0001628280-26-054343_jpm-20260630.htm</x:v>
      </x:c>
      <x:c r="P963" s="2" t="str">
        <x:v>f-249</x:v>
      </x:c>
      <x:c r="Q963" s="2" t="str"/>
      <x:c r="R963" s="2" t="str">
        <x:v>Latest eligible comparative presentation at the information cutoff.</x:v>
      </x:c>
      <x:c r="T963" s="12"/>
      <x:c r="U963" s="12"/>
    </x:row>
    <x:row r="964" ht="24" customHeight="1">
      <x:c r="C964" s="2" t="str">
        <x:v>JPM</x:v>
      </x:c>
      <x:c r="D964" s="2" t="str">
        <x:v>H1 2026</x:v>
      </x:c>
      <x:c r="E964" s="2" t="str">
        <x:v>allowance</x:v>
      </x:c>
      <x:c r="F964" s="11" t="n">
        <x:v>26152</x:v>
      </x:c>
      <x:c r="G964" s="2" t="str">
        <x:v>USD</x:v>
      </x:c>
      <x:c r="H964" s="2" t="str">
        <x:v>2026-01-01</x:v>
      </x:c>
      <x:c r="I964" s="2" t="str">
        <x:v>2026-06-30</x:v>
      </x:c>
      <x:c r="J964" s="2" t="str">
        <x:v>Loan allowance for credit losses</x:v>
      </x:c>
      <x:c r="K964" s="2" t="str">
        <x:v>us-gaap:FinancingReceivableAllowanceForCreditLossExcludingAccruedInterest</x:v>
      </x:c>
      <x:c r="L964" s="2" t="str">
        <x:v>2026-08-06</x:v>
      </x:c>
      <x:c r="M964" s="2" t="str">
        <x:v>0001628280-26-054343</x:v>
      </x:c>
      <x:c r="N964" s="2" t="str">
        <x:v>https://www.sec.gov/Archives/edgar/data/19617/000162828026054343/jpm-20260630.htm</x:v>
      </x:c>
      <x:c r="O964" s="2" t="str">
        <x:v>data/raw/filings/JPM_0001628280-26-054343_jpm-20260630.htm</x:v>
      </x:c>
      <x:c r="P964" s="2" t="str">
        <x:v>f-5856</x:v>
      </x:c>
      <x:c r="Q964" s="2" t="str"/>
      <x:c r="R964" s="2" t="str">
        <x:v>Latest eligible comparative presentation at the information cutoff.</x:v>
      </x:c>
      <x:c r="T964" s="12"/>
      <x:c r="U964" s="12"/>
    </x:row>
    <x:row r="965" ht="24" customHeight="1">
      <x:c r="C965" s="2" t="str">
        <x:v>JPM</x:v>
      </x:c>
      <x:c r="D965" s="2" t="str">
        <x:v>H1 2026</x:v>
      </x:c>
      <x:c r="E965" s="2" t="str">
        <x:v>nonaccrual</x:v>
      </x:c>
      <x:c r="F965" s="11" t="str">
        <x:v>n.a.</x:v>
      </x:c>
      <x:c r="G965" s="2" t="str">
        <x:v>USDm</x:v>
      </x:c>
      <x:c r="H965" s="2" t="str">
        <x:v>2026-01-01</x:v>
      </x:c>
      <x:c r="I965" s="2" t="str">
        <x:v>2026-06-30</x:v>
      </x:c>
      <x:c r="J965" s="2" t="str">
        <x:v>Nonaccrual</x:v>
      </x:c>
      <x:c r="K965" s="2" t="str"/>
      <x:c r="L965" s="2" t="str"/>
      <x:c r="M965" s="2" t="str"/>
      <x:c r="N965" s="2" t="str"/>
      <x:c r="O965" s="2" t="str"/>
      <x:c r="P965" s="2" t="str"/>
      <x:c r="Q965" s="2" t="str"/>
      <x:c r="R965" s="2" t="str">
        <x:v>Not reported / unavailable</x:v>
      </x:c>
      <x:c r="T965" s="12"/>
      <x:c r="U965" s="12"/>
    </x:row>
    <x:row r="966" ht="24" customHeight="1">
      <x:c r="C966" s="2" t="str">
        <x:v>JPM</x:v>
      </x:c>
      <x:c r="D966" s="2" t="str">
        <x:v>H1 2026</x:v>
      </x:c>
      <x:c r="E966" s="2" t="str">
        <x:v>cash</x:v>
      </x:c>
      <x:c r="F966" s="11" t="str">
        <x:v>n.a.</x:v>
      </x:c>
      <x:c r="G966" s="2" t="str">
        <x:v>USDm</x:v>
      </x:c>
      <x:c r="H966" s="2" t="str">
        <x:v>2026-01-01</x:v>
      </x:c>
      <x:c r="I966" s="2" t="str">
        <x:v>2026-06-30</x:v>
      </x:c>
      <x:c r="J966" s="2" t="str">
        <x:v>Cash</x:v>
      </x:c>
      <x:c r="K966" s="2" t="str"/>
      <x:c r="L966" s="2" t="str"/>
      <x:c r="M966" s="2" t="str"/>
      <x:c r="N966" s="2" t="str"/>
      <x:c r="O966" s="2" t="str"/>
      <x:c r="P966" s="2" t="str"/>
      <x:c r="Q966" s="2" t="str"/>
      <x:c r="R966" s="2" t="str">
        <x:v>Not reported / unavailable</x:v>
      </x:c>
      <x:c r="T966" s="12"/>
      <x:c r="U966" s="12"/>
    </x:row>
    <x:row r="967" ht="24" customHeight="1">
      <x:c r="C967" s="2" t="str">
        <x:v>JPM</x:v>
      </x:c>
      <x:c r="D967" s="2" t="str">
        <x:v>H1 2026</x:v>
      </x:c>
      <x:c r="E967" s="2" t="str">
        <x:v>aoci</x:v>
      </x:c>
      <x:c r="F967" s="11" t="n">
        <x:v>-7693</x:v>
      </x:c>
      <x:c r="G967" s="2" t="str">
        <x:v>USD</x:v>
      </x:c>
      <x:c r="H967" s="2" t="str">
        <x:v>2026-01-01</x:v>
      </x:c>
      <x:c r="I967" s="2" t="str">
        <x:v>2026-06-30</x:v>
      </x:c>
      <x:c r="J967" s="2" t="str">
        <x:v>Accumulated Other Comprehensive Income (Loss), Net of Tax</x:v>
      </x:c>
      <x:c r="K967" s="2" t="str">
        <x:v>us-gaap:AccumulatedOtherComprehensiveIncomeLossNetOfTax</x:v>
      </x:c>
      <x:c r="L967" s="2" t="str">
        <x:v>2026-08-06</x:v>
      </x:c>
      <x:c r="M967" s="2" t="str">
        <x:v>0001628280-26-054343</x:v>
      </x:c>
      <x:c r="N967" s="2" t="str">
        <x:v>https://www.sec.gov/Archives/edgar/data/19617/000162828026054343/jpm-20260630.htm</x:v>
      </x:c>
      <x:c r="O967" s="2" t="str">
        <x:v>data/raw/filings/JPM_0001628280-26-054343_jpm-20260630.htm</x:v>
      </x:c>
      <x:c r="P967" s="2" t="str">
        <x:v>f-315</x:v>
      </x:c>
      <x:c r="Q967" s="2" t="str"/>
      <x:c r="R967" s="2" t="str">
        <x:v>Latest eligible comparative presentation at the information cutoff.</x:v>
      </x:c>
      <x:c r="T967" s="12"/>
      <x:c r="U967" s="12"/>
    </x:row>
    <x:row r="968" ht="24" customHeight="1">
      <x:c r="C968" s="2" t="str">
        <x:v>JPM</x:v>
      </x:c>
      <x:c r="D968" s="2" t="str">
        <x:v>H1 2026</x:v>
      </x:c>
      <x:c r="E968" s="2" t="str">
        <x:v>nii</x:v>
      </x:c>
      <x:c r="F968" s="11" t="n">
        <x:v>50877</x:v>
      </x:c>
      <x:c r="G968" s="2" t="str">
        <x:v>USD</x:v>
      </x:c>
      <x:c r="H968" s="2" t="str">
        <x:v>2026-01-01</x:v>
      </x:c>
      <x:c r="I968" s="2" t="str">
        <x:v>2026-06-30</x:v>
      </x:c>
      <x:c r="J968" s="2" t="str">
        <x:v>Interest Income (Expense), Net</x:v>
      </x:c>
      <x:c r="K968" s="2" t="str">
        <x:v>us-gaap:InterestIncomeExpenseNet</x:v>
      </x:c>
      <x:c r="L968" s="2" t="str">
        <x:v>2026-08-06</x:v>
      </x:c>
      <x:c r="M968" s="2" t="str">
        <x:v>0001628280-26-054343</x:v>
      </x:c>
      <x:c r="N968" s="2" t="str">
        <x:v>https://www.sec.gov/Archives/edgar/data/19617/000162828026054343/jpm-20260630.htm</x:v>
      </x:c>
      <x:c r="O968" s="2" t="str">
        <x:v>data/raw/filings/JPM_0001628280-26-054343_jpm-20260630.htm</x:v>
      </x:c>
      <x:c r="P968" s="2" t="str">
        <x:v>f-7544</x:v>
      </x:c>
      <x:c r="Q968" s="2" t="str"/>
      <x:c r="R968" s="2" t="str">
        <x:v>Latest eligible comparative presentation at the information cutoff.</x:v>
      </x:c>
      <x:c r="T968" s="12"/>
      <x:c r="U968" s="12"/>
    </x:row>
    <x:row r="969" ht="24" customHeight="1">
      <x:c r="C969" s="2" t="str">
        <x:v>JPM</x:v>
      </x:c>
      <x:c r="D969" s="2" t="str">
        <x:v>H1 2026</x:v>
      </x:c>
      <x:c r="E969" s="2" t="str">
        <x:v>noninterest_income</x:v>
      </x:c>
      <x:c r="F969" s="11" t="n">
        <x:v>56306</x:v>
      </x:c>
      <x:c r="G969" s="2" t="str">
        <x:v>USD</x:v>
      </x:c>
      <x:c r="H969" s="2" t="str">
        <x:v>2026-01-01</x:v>
      </x:c>
      <x:c r="I969" s="2" t="str">
        <x:v>2026-06-30</x:v>
      </x:c>
      <x:c r="J969" s="2" t="str">
        <x:v>Noninterest Income</x:v>
      </x:c>
      <x:c r="K969" s="2" t="str">
        <x:v>us-gaap:NoninterestIncome</x:v>
      </x:c>
      <x:c r="L969" s="2" t="str">
        <x:v>2026-08-06</x:v>
      </x:c>
      <x:c r="M969" s="2" t="str">
        <x:v>0001628280-26-054343</x:v>
      </x:c>
      <x:c r="N969" s="2" t="str">
        <x:v>https://www.sec.gov/Archives/edgar/data/19617/000162828026054343/jpm-20260630.htm</x:v>
      </x:c>
      <x:c r="O969" s="2" t="str">
        <x:v>data/raw/filings/JPM_0001628280-26-054343_jpm-20260630.htm</x:v>
      </x:c>
      <x:c r="P969" s="2" t="str">
        <x:v>f-7538</x:v>
      </x:c>
      <x:c r="Q969" s="2" t="str"/>
      <x:c r="R969" s="2" t="str">
        <x:v>Latest eligible comparative presentation at the information cutoff.</x:v>
      </x:c>
      <x:c r="T969" s="12"/>
      <x:c r="U969" s="12"/>
    </x:row>
    <x:row r="970" ht="24" customHeight="1">
      <x:c r="C970" s="2" t="str">
        <x:v>JPM</x:v>
      </x:c>
      <x:c r="D970" s="2" t="str">
        <x:v>H1 2026</x:v>
      </x:c>
      <x:c r="E970" s="2" t="str">
        <x:v>revenue_reported</x:v>
      </x:c>
      <x:c r="F970" s="11" t="n">
        <x:v>107183</x:v>
      </x:c>
      <x:c r="G970" s="2" t="str">
        <x:v>USD</x:v>
      </x:c>
      <x:c r="H970" s="2" t="str">
        <x:v>2026-01-01</x:v>
      </x:c>
      <x:c r="I970" s="2" t="str">
        <x:v>2026-06-30</x:v>
      </x:c>
      <x:c r="J970" s="2" t="str">
        <x:v>Revenues, Net of Interest Expense</x:v>
      </x:c>
      <x:c r="K970" s="2" t="str">
        <x:v>us-gaap:RevenuesNetOfInterestExpense</x:v>
      </x:c>
      <x:c r="L970" s="2" t="str">
        <x:v>2026-08-06</x:v>
      </x:c>
      <x:c r="M970" s="2" t="str">
        <x:v>0001628280-26-054343</x:v>
      </x:c>
      <x:c r="N970" s="2" t="str">
        <x:v>https://www.sec.gov/Archives/edgar/data/19617/000162828026054343/jpm-20260630.htm</x:v>
      </x:c>
      <x:c r="O970" s="2" t="str">
        <x:v>data/raw/filings/JPM_0001628280-26-054343_jpm-20260630.htm</x:v>
      </x:c>
      <x:c r="P970" s="2" t="str">
        <x:v>f-7550</x:v>
      </x:c>
      <x:c r="Q970" s="2" t="str"/>
      <x:c r="R970" s="2" t="str">
        <x:v>Latest eligible comparative presentation at the information cutoff.</x:v>
      </x:c>
      <x:c r="T970" s="12"/>
      <x:c r="U970" s="12"/>
    </x:row>
    <x:row r="971" ht="24" customHeight="1">
      <x:c r="C971" s="2" t="str">
        <x:v>JPM</x:v>
      </x:c>
      <x:c r="D971" s="2" t="str">
        <x:v>H1 2026</x:v>
      </x:c>
      <x:c r="E971" s="2" t="str">
        <x:v>opex</x:v>
      </x:c>
      <x:c r="F971" s="11" t="n">
        <x:v>54166</x:v>
      </x:c>
      <x:c r="G971" s="2" t="str">
        <x:v>USD</x:v>
      </x:c>
      <x:c r="H971" s="2" t="str">
        <x:v>2026-01-01</x:v>
      </x:c>
      <x:c r="I971" s="2" t="str">
        <x:v>2026-06-30</x:v>
      </x:c>
      <x:c r="J971" s="2" t="str">
        <x:v>Noninterest Expense</x:v>
      </x:c>
      <x:c r="K971" s="2" t="str">
        <x:v>us-gaap:NoninterestExpense</x:v>
      </x:c>
      <x:c r="L971" s="2" t="str">
        <x:v>2026-08-06</x:v>
      </x:c>
      <x:c r="M971" s="2" t="str">
        <x:v>0001628280-26-054343</x:v>
      </x:c>
      <x:c r="N971" s="2" t="str">
        <x:v>https://www.sec.gov/Archives/edgar/data/19617/000162828026054343/jpm-20260630.htm</x:v>
      </x:c>
      <x:c r="O971" s="2" t="str">
        <x:v>data/raw/filings/JPM_0001628280-26-054343_jpm-20260630.htm</x:v>
      </x:c>
      <x:c r="P971" s="2" t="str">
        <x:v>f-7562</x:v>
      </x:c>
      <x:c r="Q971" s="2" t="str"/>
      <x:c r="R971" s="2" t="str">
        <x:v>Latest eligible comparative presentation at the information cutoff.</x:v>
      </x:c>
      <x:c r="T971" s="12"/>
      <x:c r="U971" s="12"/>
    </x:row>
    <x:row r="972" ht="24" customHeight="1">
      <x:c r="C972" s="2" t="str">
        <x:v>JPM</x:v>
      </x:c>
      <x:c r="D972" s="2" t="str">
        <x:v>H1 2026</x:v>
      </x:c>
      <x:c r="E972" s="2" t="str">
        <x:v>provision</x:v>
      </x:c>
      <x:c r="F972" s="11" t="n">
        <x:v>5022</x:v>
      </x:c>
      <x:c r="G972" s="2" t="str">
        <x:v>USD</x:v>
      </x:c>
      <x:c r="H972" s="2" t="str">
        <x:v>2026-01-01</x:v>
      </x:c>
      <x:c r="I972" s="2" t="str">
        <x:v>2026-06-30</x:v>
      </x:c>
      <x:c r="J972" s="2" t="str">
        <x:v>Provision for Loan, Lease, and Other Losses</x:v>
      </x:c>
      <x:c r="K972" s="2" t="str">
        <x:v>us-gaap:ProvisionForLoanLeaseAndOtherLosses</x:v>
      </x:c>
      <x:c r="L972" s="2" t="str">
        <x:v>2026-08-06</x:v>
      </x:c>
      <x:c r="M972" s="2" t="str">
        <x:v>0001628280-26-054343</x:v>
      </x:c>
      <x:c r="N972" s="2" t="str">
        <x:v>https://www.sec.gov/Archives/edgar/data/19617/000162828026054343/jpm-20260630.htm</x:v>
      </x:c>
      <x:c r="O972" s="2" t="str">
        <x:v>data/raw/filings/JPM_0001628280-26-054343_jpm-20260630.htm</x:v>
      </x:c>
      <x:c r="P972" s="2" t="str">
        <x:v>f-7556</x:v>
      </x:c>
      <x:c r="Q972" s="2" t="str"/>
      <x:c r="R972" s="2" t="str">
        <x:v>Latest eligible comparative presentation at the information cutoff.</x:v>
      </x:c>
      <x:c r="T972" s="12"/>
      <x:c r="U972" s="12"/>
    </x:row>
    <x:row r="973" ht="24" customHeight="1">
      <x:c r="C973" s="2" t="str">
        <x:v>JPM</x:v>
      </x:c>
      <x:c r="D973" s="2" t="str">
        <x:v>H1 2026</x:v>
      </x:c>
      <x:c r="E973" s="2" t="str">
        <x:v>pretax</x:v>
      </x:c>
      <x:c r="F973" s="11" t="n">
        <x:v>47995</x:v>
      </x:c>
      <x:c r="G973" s="2" t="str">
        <x:v>USD</x:v>
      </x:c>
      <x:c r="H973" s="2" t="str">
        <x:v>2026-01-01</x:v>
      </x:c>
      <x:c r="I973" s="2" t="str">
        <x:v>2026-06-30</x:v>
      </x:c>
      <x:c r="J973" s="2" t="str">
        <x:v>Income (Loss) from Continuing Operations before Income Taxes, Noncontrolling Interest</x:v>
      </x:c>
      <x:c r="K973" s="2" t="str">
        <x:v>us-gaap:IncomeLossFromContinuingOperationsBeforeIncomeTaxesExtraordinaryItemsNoncontrollingInterest</x:v>
      </x:c>
      <x:c r="L973" s="2" t="str">
        <x:v>2026-08-06</x:v>
      </x:c>
      <x:c r="M973" s="2" t="str">
        <x:v>0001628280-26-054343</x:v>
      </x:c>
      <x:c r="N973" s="2" t="str">
        <x:v>https://www.sec.gov/Archives/edgar/data/19617/000162828026054343/jpm-20260630.htm</x:v>
      </x:c>
      <x:c r="O973" s="2" t="str">
        <x:v>data/raw/filings/JPM_0001628280-26-054343_jpm-20260630.htm</x:v>
      </x:c>
      <x:c r="P973" s="2" t="str">
        <x:v>f-7568</x:v>
      </x:c>
      <x:c r="Q973" s="2" t="str"/>
      <x:c r="R973" s="2" t="str">
        <x:v>Latest eligible comparative presentation at the information cutoff.</x:v>
      </x:c>
      <x:c r="T973" s="12"/>
      <x:c r="U973" s="12"/>
    </x:row>
    <x:row r="974" ht="24" customHeight="1">
      <x:c r="C974" s="2" t="str">
        <x:v>JPM</x:v>
      </x:c>
      <x:c r="D974" s="2" t="str">
        <x:v>H1 2026</x:v>
      </x:c>
      <x:c r="E974" s="2" t="str">
        <x:v>tax</x:v>
      </x:c>
      <x:c r="F974" s="11" t="n">
        <x:v>10346</x:v>
      </x:c>
      <x:c r="G974" s="2" t="str">
        <x:v>USD</x:v>
      </x:c>
      <x:c r="H974" s="2" t="str">
        <x:v>2026-01-01</x:v>
      </x:c>
      <x:c r="I974" s="2" t="str">
        <x:v>2026-06-30</x:v>
      </x:c>
      <x:c r="J974" s="2" t="str">
        <x:v>Income Tax Expense (Benefit)</x:v>
      </x:c>
      <x:c r="K974" s="2" t="str">
        <x:v>us-gaap:IncomeTaxExpenseBenefit</x:v>
      </x:c>
      <x:c r="L974" s="2" t="str">
        <x:v>2026-08-06</x:v>
      </x:c>
      <x:c r="M974" s="2" t="str">
        <x:v>0001628280-26-054343</x:v>
      </x:c>
      <x:c r="N974" s="2" t="str">
        <x:v>https://www.sec.gov/Archives/edgar/data/19617/000162828026054343/jpm-20260630.htm</x:v>
      </x:c>
      <x:c r="O974" s="2" t="str">
        <x:v>data/raw/filings/JPM_0001628280-26-054343_jpm-20260630.htm</x:v>
      </x:c>
      <x:c r="P974" s="2" t="str">
        <x:v>f-7574</x:v>
      </x:c>
      <x:c r="Q974" s="2" t="str"/>
      <x:c r="R974" s="2" t="str">
        <x:v>Latest eligible comparative presentation at the information cutoff.</x:v>
      </x:c>
      <x:c r="T974" s="12"/>
      <x:c r="U974" s="12"/>
    </x:row>
    <x:row r="975" ht="24" customHeight="1">
      <x:c r="C975" s="2" t="str">
        <x:v>JPM</x:v>
      </x:c>
      <x:c r="D975" s="2" t="str">
        <x:v>H1 2026</x:v>
      </x:c>
      <x:c r="E975" s="2" t="str">
        <x:v>net_income</x:v>
      </x:c>
      <x:c r="F975" s="11" t="n">
        <x:v>37649</x:v>
      </x:c>
      <x:c r="G975" s="2" t="str">
        <x:v>USD</x:v>
      </x:c>
      <x:c r="H975" s="2" t="str">
        <x:v>2026-01-01</x:v>
      </x:c>
      <x:c r="I975" s="2" t="str">
        <x:v>2026-06-30</x:v>
      </x:c>
      <x:c r="J975" s="2" t="str">
        <x:v>Net Income (Loss) Attributable to Parent</x:v>
      </x:c>
      <x:c r="K975" s="2" t="str">
        <x:v>us-gaap:NetIncomeLoss</x:v>
      </x:c>
      <x:c r="L975" s="2" t="str">
        <x:v>2026-08-06</x:v>
      </x:c>
      <x:c r="M975" s="2" t="str">
        <x:v>0001628280-26-054343</x:v>
      </x:c>
      <x:c r="N975" s="2" t="str">
        <x:v>https://www.sec.gov/Archives/edgar/data/19617/000162828026054343/jpm-20260630.htm</x:v>
      </x:c>
      <x:c r="O975" s="2" t="str">
        <x:v>data/raw/filings/JPM_0001628280-26-054343_jpm-20260630.htm</x:v>
      </x:c>
      <x:c r="P975" s="2" t="str">
        <x:v>f-7580</x:v>
      </x:c>
      <x:c r="Q975" s="2" t="str"/>
      <x:c r="R975" s="2" t="str">
        <x:v>Latest eligible comparative presentation at the information cutoff.</x:v>
      </x:c>
      <x:c r="T975" s="12"/>
      <x:c r="U975" s="12"/>
    </x:row>
    <x:row r="976" ht="24" customHeight="1">
      <x:c r="C976" s="2" t="str">
        <x:v>JPM</x:v>
      </x:c>
      <x:c r="D976" s="2" t="str">
        <x:v>H1 2026</x:v>
      </x:c>
      <x:c r="E976" s="2" t="str">
        <x:v>common_income</x:v>
      </x:c>
      <x:c r="F976" s="11" t="n">
        <x:v>36901</x:v>
      </x:c>
      <x:c r="G976" s="2" t="str">
        <x:v>USD</x:v>
      </x:c>
      <x:c r="H976" s="2" t="str">
        <x:v>2026-01-01</x:v>
      </x:c>
      <x:c r="I976" s="2" t="str">
        <x:v>2026-06-30</x:v>
      </x:c>
      <x:c r="J976" s="2" t="str">
        <x:v>Net Income (Loss) Available to Common Stockholders, Basic</x:v>
      </x:c>
      <x:c r="K976" s="2" t="str">
        <x:v>us-gaap:NetIncomeLossAvailableToCommonStockholdersBasic</x:v>
      </x:c>
      <x:c r="L976" s="2" t="str">
        <x:v>2026-08-06</x:v>
      </x:c>
      <x:c r="M976" s="2" t="str">
        <x:v>0001628280-26-054343</x:v>
      </x:c>
      <x:c r="N976" s="2" t="str">
        <x:v>https://www.sec.gov/Archives/edgar/data/19617/000162828026054343/jpm-20260630.htm</x:v>
      </x:c>
      <x:c r="O976" s="2" t="str">
        <x:v>data/raw/filings/JPM_0001628280-26-054343_jpm-20260630.htm</x:v>
      </x:c>
      <x:c r="P976" s="2" t="str">
        <x:v>f-6667</x:v>
      </x:c>
      <x:c r="Q976" s="2" t="str"/>
      <x:c r="R976" s="2" t="str">
        <x:v>Latest eligible comparative presentation at the information cutoff.</x:v>
      </x:c>
      <x:c r="T976" s="12"/>
      <x:c r="U976" s="12"/>
    </x:row>
    <x:row r="977" ht="24" customHeight="1">
      <x:c r="C977" s="2" t="str">
        <x:v>JPM</x:v>
      </x:c>
      <x:c r="D977" s="2" t="str">
        <x:v>H1 2026</x:v>
      </x:c>
      <x:c r="E977" s="2" t="str">
        <x:v>preferred_div</x:v>
      </x:c>
      <x:c r="F977" s="11" t="n">
        <x:v>584</x:v>
      </x:c>
      <x:c r="G977" s="2" t="str">
        <x:v>USD</x:v>
      </x:c>
      <x:c r="H977" s="2" t="str">
        <x:v>2026-01-01</x:v>
      </x:c>
      <x:c r="I977" s="2" t="str">
        <x:v>2026-06-30</x:v>
      </x:c>
      <x:c r="J977" s="2" t="str">
        <x:v>Dividends, Preferred Stock</x:v>
      </x:c>
      <x:c r="K977" s="2" t="str">
        <x:v>us-gaap:DividendsPreferredStock</x:v>
      </x:c>
      <x:c r="L977" s="2" t="str">
        <x:v>2026-08-06</x:v>
      </x:c>
      <x:c r="M977" s="2" t="str">
        <x:v>0001628280-26-054343</x:v>
      </x:c>
      <x:c r="N977" s="2" t="str">
        <x:v>https://www.sec.gov/Archives/edgar/data/19617/000162828026054343/jpm-20260630.htm</x:v>
      </x:c>
      <x:c r="O977" s="2" t="str">
        <x:v>data/raw/filings/JPM_0001628280-26-054343_jpm-20260630.htm</x:v>
      </x:c>
      <x:c r="P977" s="2" t="str">
        <x:v>f-6655</x:v>
      </x:c>
      <x:c r="Q977" s="2" t="str"/>
      <x:c r="R977" s="2" t="str">
        <x:v>Latest eligible comparative presentation at the information cutoff.</x:v>
      </x:c>
      <x:c r="T977" s="12"/>
      <x:c r="U977" s="12"/>
    </x:row>
    <x:row r="978" ht="24" customHeight="1">
      <x:c r="C978" s="2" t="str">
        <x:v>JPM</x:v>
      </x:c>
      <x:c r="D978" s="2" t="str">
        <x:v>H1 2026</x:v>
      </x:c>
      <x:c r="E978" s="2" t="str">
        <x:v>eps</x:v>
      </x:c>
      <x:c r="F978" s="11" t="n">
        <x:v>13.63</x:v>
      </x:c>
      <x:c r="G978" s="2" t="str">
        <x:v>USD/shares</x:v>
      </x:c>
      <x:c r="H978" s="2" t="str">
        <x:v>2026-01-01</x:v>
      </x:c>
      <x:c r="I978" s="2" t="str">
        <x:v>2026-06-30</x:v>
      </x:c>
      <x:c r="J978" s="2" t="str">
        <x:v>Earnings Per Share, Diluted</x:v>
      </x:c>
      <x:c r="K978" s="2" t="str">
        <x:v>us-gaap:EarningsPerShareDiluted</x:v>
      </x:c>
      <x:c r="L978" s="2" t="str">
        <x:v>2026-08-06</x:v>
      </x:c>
      <x:c r="M978" s="2" t="str">
        <x:v>0001628280-26-054343</x:v>
      </x:c>
      <x:c r="N978" s="2" t="str">
        <x:v>https://www.sec.gov/Archives/edgar/data/19617/000162828026054343/jpm-20260630.htm</x:v>
      </x:c>
      <x:c r="O978" s="2" t="str">
        <x:v>data/raw/filings/JPM_0001628280-26-054343_jpm-20260630.htm</x:v>
      </x:c>
      <x:c r="P978" s="2" t="str">
        <x:v>f-6695</x:v>
      </x:c>
      <x:c r="Q978" s="2" t="str"/>
      <x:c r="R978" s="2" t="str">
        <x:v>Latest eligible comparative presentation at the information cutoff.</x:v>
      </x:c>
      <x:c r="T978" s="12"/>
      <x:c r="U978" s="12"/>
    </x:row>
    <x:row r="979" ht="24" customHeight="1">
      <x:c r="C979" s="2" t="str">
        <x:v>JPM</x:v>
      </x:c>
      <x:c r="D979" s="2" t="str">
        <x:v>H1 2026</x:v>
      </x:c>
      <x:c r="E979" s="2" t="str">
        <x:v>shares_diluted</x:v>
      </x:c>
      <x:c r="F979" s="11" t="n">
        <x:v>2707.2</x:v>
      </x:c>
      <x:c r="G979" s="2" t="str">
        <x:v>shares</x:v>
      </x:c>
      <x:c r="H979" s="2" t="str">
        <x:v>2026-01-01</x:v>
      </x:c>
      <x:c r="I979" s="2" t="str">
        <x:v>2026-06-30</x:v>
      </x:c>
      <x:c r="J979" s="2" t="str">
        <x:v>Weighted Average Number of Shares Outstanding, Diluted</x:v>
      </x:c>
      <x:c r="K979" s="2" t="str">
        <x:v>us-gaap:WeightedAverageNumberOfDilutedSharesOutstanding</x:v>
      </x:c>
      <x:c r="L979" s="2" t="str">
        <x:v>2026-08-06</x:v>
      </x:c>
      <x:c r="M979" s="2" t="str">
        <x:v>0001628280-26-054343</x:v>
      </x:c>
      <x:c r="N979" s="2" t="str">
        <x:v>https://www.sec.gov/Archives/edgar/data/19617/000162828026054343/jpm-20260630.htm</x:v>
      </x:c>
      <x:c r="O979" s="2" t="str">
        <x:v>data/raw/filings/JPM_0001628280-26-054343_jpm-20260630.htm</x:v>
      </x:c>
      <x:c r="P979" s="2" t="str">
        <x:v>f-6691</x:v>
      </x:c>
      <x:c r="Q979" s="2" t="str"/>
      <x:c r="R979" s="2" t="str">
        <x:v>Latest eligible comparative presentation at the information cutoff.</x:v>
      </x:c>
      <x:c r="T979" s="12"/>
      <x:c r="U979" s="12"/>
    </x:row>
    <x:row r="980" ht="24" customHeight="1">
      <x:c r="C980" s="2" t="str">
        <x:v>JPM</x:v>
      </x:c>
      <x:c r="D980" s="2" t="str">
        <x:v>H1 2026</x:v>
      </x:c>
      <x:c r="E980" s="2" t="str">
        <x:v>dps</x:v>
      </x:c>
      <x:c r="F980" s="11" t="n">
        <x:v>3</x:v>
      </x:c>
      <x:c r="G980" s="2" t="str">
        <x:v>USD/shares</x:v>
      </x:c>
      <x:c r="H980" s="2" t="str">
        <x:v>2026-01-01</x:v>
      </x:c>
      <x:c r="I980" s="2" t="str">
        <x:v>2026-06-30</x:v>
      </x:c>
      <x:c r="J980" s="2" t="str">
        <x:v>Common Stock, Dividends, Per Share, Declared</x:v>
      </x:c>
      <x:c r="K980" s="2" t="str">
        <x:v>us-gaap:CommonStockDividendsPerShareDeclared</x:v>
      </x:c>
      <x:c r="L980" s="2" t="str">
        <x:v>2026-08-06</x:v>
      </x:c>
      <x:c r="M980" s="2" t="str">
        <x:v>0001628280-26-054343</x:v>
      </x:c>
      <x:c r="N980" s="2" t="str">
        <x:v>https://www.sec.gov/Archives/edgar/data/19617/000162828026054343/jpm-20260630.htm</x:v>
      </x:c>
      <x:c r="O980" s="2" t="str">
        <x:v>data/raw/filings/JPM_0001628280-26-054343_jpm-20260630.htm</x:v>
      </x:c>
      <x:c r="P980" s="2" t="str">
        <x:v>f-393</x:v>
      </x:c>
      <x:c r="Q980" s="2" t="str"/>
      <x:c r="R980" s="2" t="str">
        <x:v>Latest eligible comparative presentation at the information cutoff.</x:v>
      </x:c>
      <x:c r="T980" s="12"/>
      <x:c r="U980" s="12"/>
    </x:row>
    <x:row r="981" ht="24" customHeight="1">
      <x:c r="C981" s="2" t="str">
        <x:v>JPM</x:v>
      </x:c>
      <x:c r="D981" s="2" t="str">
        <x:v>H1 2026</x:v>
      </x:c>
      <x:c r="E981" s="2" t="str">
        <x:v>dividends</x:v>
      </x:c>
      <x:c r="F981" s="11" t="n">
        <x:v>8716</x:v>
      </x:c>
      <x:c r="G981" s="2" t="str">
        <x:v>USD</x:v>
      </x:c>
      <x:c r="H981" s="2" t="str">
        <x:v>2026-01-01</x:v>
      </x:c>
      <x:c r="I981" s="2" t="str">
        <x:v>2026-06-30</x:v>
      </x:c>
      <x:c r="J981" s="2" t="str">
        <x:v>Payments of Dividends</x:v>
      </x:c>
      <x:c r="K981" s="2" t="str">
        <x:v>us-gaap:PaymentsOfDividends</x:v>
      </x:c>
      <x:c r="L981" s="2" t="str">
        <x:v>2026-08-06</x:v>
      </x:c>
      <x:c r="M981" s="2" t="str">
        <x:v>0001628280-26-054343</x:v>
      </x:c>
      <x:c r="N981" s="2" t="str">
        <x:v>https://www.sec.gov/Archives/edgar/data/19617/000162828026054343/jpm-20260630.htm</x:v>
      </x:c>
      <x:c r="O981" s="2" t="str">
        <x:v>data/raw/filings/JPM_0001628280-26-054343_jpm-20260630.htm</x:v>
      </x:c>
      <x:c r="P981" s="2" t="str">
        <x:v>f-505</x:v>
      </x:c>
      <x:c r="Q981" s="2" t="str"/>
      <x:c r="R981" s="2" t="str">
        <x:v>Latest eligible comparative presentation at the information cutoff.</x:v>
      </x:c>
      <x:c r="T981" s="12"/>
      <x:c r="U981" s="12"/>
    </x:row>
    <x:row r="982" ht="24" customHeight="1">
      <x:c r="C982" s="2" t="str">
        <x:v>JPM</x:v>
      </x:c>
      <x:c r="D982" s="2" t="str">
        <x:v>H1 2026</x:v>
      </x:c>
      <x:c r="E982" s="2" t="str">
        <x:v>buybacks</x:v>
      </x:c>
      <x:c r="F982" s="11" t="n">
        <x:v>15113</x:v>
      </x:c>
      <x:c r="G982" s="2" t="str">
        <x:v>USD</x:v>
      </x:c>
      <x:c r="H982" s="2" t="str">
        <x:v>2026-01-01</x:v>
      </x:c>
      <x:c r="I982" s="2" t="str">
        <x:v>2026-06-30</x:v>
      </x:c>
      <x:c r="J982" s="2" t="str">
        <x:v>Payments for Repurchase of Common Stock</x:v>
      </x:c>
      <x:c r="K982" s="2" t="str">
        <x:v>us-gaap:PaymentsForRepurchaseOfCommonStock</x:v>
      </x:c>
      <x:c r="L982" s="2" t="str">
        <x:v>2026-08-06</x:v>
      </x:c>
      <x:c r="M982" s="2" t="str">
        <x:v>0001628280-26-054343</x:v>
      </x:c>
      <x:c r="N982" s="2" t="str">
        <x:v>https://www.sec.gov/Archives/edgar/data/19617/000162828026054343/jpm-20260630.htm</x:v>
      </x:c>
      <x:c r="O982" s="2" t="str">
        <x:v>data/raw/filings/JPM_0001628280-26-054343_jpm-20260630.htm</x:v>
      </x:c>
      <x:c r="P982" s="2" t="str">
        <x:v>f-503</x:v>
      </x:c>
      <x:c r="Q982" s="2" t="str"/>
      <x:c r="R982" s="2" t="str">
        <x:v>Latest eligible comparative presentation at the information cutoff.</x:v>
      </x:c>
      <x:c r="T982" s="12"/>
      <x:c r="U982" s="12"/>
    </x:row>
    <x:row r="983" ht="24" customHeight="1">
      <x:c r="C983" s="2" t="str">
        <x:v>JPM</x:v>
      </x:c>
      <x:c r="D983" s="2" t="str">
        <x:v>H1 2026</x:v>
      </x:c>
      <x:c r="E983" s="2" t="str">
        <x:v>chargeoffs</x:v>
      </x:c>
      <x:c r="F983" s="11" t="str">
        <x:v>n.a.</x:v>
      </x:c>
      <x:c r="G983" s="2" t="str">
        <x:v>USDm</x:v>
      </x:c>
      <x:c r="H983" s="2" t="str">
        <x:v>2026-01-01</x:v>
      </x:c>
      <x:c r="I983" s="2" t="str">
        <x:v>2026-06-30</x:v>
      </x:c>
      <x:c r="J983" s="2" t="str">
        <x:v>Gross loan charge-offs</x:v>
      </x:c>
      <x:c r="K983" s="2" t="str"/>
      <x:c r="L983" s="2" t="str"/>
      <x:c r="M983" s="2" t="str"/>
      <x:c r="N983" s="2" t="str"/>
      <x:c r="O983" s="2" t="str"/>
      <x:c r="P983" s="2" t="str"/>
      <x:c r="Q983" s="2" t="str"/>
      <x:c r="R983" s="2" t="str">
        <x:v>Not reported / unavailable</x:v>
      </x:c>
      <x:c r="T983" s="12"/>
      <x:c r="U983" s="12"/>
    </x:row>
    <x:row r="984" ht="24" customHeight="1">
      <x:c r="C984" s="2" t="str">
        <x:v>JPM</x:v>
      </x:c>
      <x:c r="D984" s="2" t="str">
        <x:v>H1 2026</x:v>
      </x:c>
      <x:c r="E984" s="2" t="str">
        <x:v>recoveries</x:v>
      </x:c>
      <x:c r="F984" s="11" t="str">
        <x:v>n.a.</x:v>
      </x:c>
      <x:c r="G984" s="2" t="str">
        <x:v>USDm</x:v>
      </x:c>
      <x:c r="H984" s="2" t="str">
        <x:v>2026-01-01</x:v>
      </x:c>
      <x:c r="I984" s="2" t="str">
        <x:v>2026-06-30</x:v>
      </x:c>
      <x:c r="J984" s="2" t="str">
        <x:v>Loan recoveries</x:v>
      </x:c>
      <x:c r="K984" s="2" t="str"/>
      <x:c r="L984" s="2" t="str"/>
      <x:c r="M984" s="2" t="str"/>
      <x:c r="N984" s="2" t="str"/>
      <x:c r="O984" s="2" t="str"/>
      <x:c r="P984" s="2" t="str"/>
      <x:c r="Q984" s="2" t="str"/>
      <x:c r="R984" s="2" t="str">
        <x:v>Not reported / unavailable</x:v>
      </x:c>
      <x:c r="T984" s="12"/>
      <x:c r="U984" s="12"/>
    </x:row>
    <x:row r="985" ht="24" customHeight="1">
      <x:c r="C985" s="2" t="str">
        <x:v>JPM</x:v>
      </x:c>
      <x:c r="D985" s="2" t="str">
        <x:v>H1 2026</x:v>
      </x:c>
      <x:c r="E985" s="2" t="str">
        <x:v>rwa</x:v>
      </x:c>
      <x:c r="F985" s="11" t="str">
        <x:v>n.a.</x:v>
      </x:c>
      <x:c r="G985" s="2" t="str">
        <x:v>USDm</x:v>
      </x:c>
      <x:c r="H985" s="2" t="str">
        <x:v>2026-01-01</x:v>
      </x:c>
      <x:c r="I985" s="2" t="str">
        <x:v>2026-06-30</x:v>
      </x:c>
      <x:c r="J985" s="2" t="str">
        <x:v>Risk-weighted assets</x:v>
      </x:c>
      <x:c r="K985" s="2" t="str"/>
      <x:c r="L985" s="2" t="str"/>
      <x:c r="M985" s="2" t="str"/>
      <x:c r="N985" s="2" t="str"/>
      <x:c r="O985" s="2" t="str"/>
      <x:c r="P985" s="2" t="str"/>
      <x:c r="Q985" s="2" t="str"/>
      <x:c r="R985" s="2" t="str">
        <x:v>Not reported / unavailable</x:v>
      </x:c>
      <x:c r="T985" s="12"/>
      <x:c r="U985" s="12"/>
    </x:row>
    <x:row r="986" ht="24" customHeight="1">
      <x:c r="C986" s="2" t="str">
        <x:v>JPM</x:v>
      </x:c>
      <x:c r="D986" s="2" t="str">
        <x:v>H1 2026</x:v>
      </x:c>
      <x:c r="E986" s="2" t="str">
        <x:v>cet1_reported</x:v>
      </x:c>
      <x:c r="F986" s="11" t="n">
        <x:v>0.142</x:v>
      </x:c>
      <x:c r="G986" s="2" t="str">
        <x:v>pure</x:v>
      </x:c>
      <x:c r="H986" s="2" t="str">
        <x:v>2026-01-01</x:v>
      </x:c>
      <x:c r="I986" s="2" t="str">
        <x:v>2026-06-30</x:v>
      </x:c>
      <x:c r="J986" s="2" t="str">
        <x:v>Actual standardized CET1 ratio</x:v>
      </x:c>
      <x:c r="K986" s="2" t="str">
        <x:v>Manual verified issuer table row</x:v>
      </x:c>
      <x:c r="L986" s="2" t="str">
        <x:v>2026-08-06</x:v>
      </x:c>
      <x:c r="M986" s="2" t="str">
        <x:v>0001628280-26-054343</x:v>
      </x:c>
      <x:c r="N986" s="2" t="str">
        <x:v>https://www.sec.gov/Archives/edgar/data/19617/000162828026054343/jpm-20260630.htm</x:v>
      </x:c>
      <x:c r="O986" s="2" t="str">
        <x:v>data/raw/filings/JPM_0001628280-26-054343_jpm-20260630.htm</x:v>
      </x:c>
      <x:c r="P986" s="2" t="str"/>
      <x:c r="Q986" s="2" t="str"/>
      <x:c r="R986" s="2" t="str">
        <x:v>Verified original issuer table row; same-date end balance, excluding average and regulatory minimum tables.</x:v>
      </x:c>
      <x:c r="T986" s="12"/>
      <x:c r="U986" s="12"/>
    </x:row>
    <x:row r="987" ht="24" customHeight="1">
      <x:c r="C987" s="2" t="str">
        <x:v>JPM</x:v>
      </x:c>
      <x:c r="D987" s="2" t="str">
        <x:v>H1 2026</x:v>
      </x:c>
      <x:c r="E987" s="2" t="str">
        <x:v>nim_reported</x:v>
      </x:c>
      <x:c r="F987" s="11" t="str">
        <x:v>n.a.</x:v>
      </x:c>
      <x:c r="G987" s="2" t="str">
        <x:v>%</x:v>
      </x:c>
      <x:c r="H987" s="2" t="str">
        <x:v>2026-01-01</x:v>
      </x:c>
      <x:c r="I987" s="2" t="str">
        <x:v>2026-06-30</x:v>
      </x:c>
      <x:c r="J987" s="2" t="str">
        <x:v>Issuer reported net interest margin</x:v>
      </x:c>
      <x:c r="K987" s="2" t="str"/>
      <x:c r="L987" s="2" t="str"/>
      <x:c r="M987" s="2" t="str"/>
      <x:c r="N987" s="2" t="str"/>
      <x:c r="O987" s="2" t="str"/>
      <x:c r="P987" s="2" t="str"/>
      <x:c r="Q987" s="2" t="str"/>
      <x:c r="R987" s="2" t="str">
        <x:v>Not reported / unavailable</x:v>
      </x:c>
      <x:c r="T987" s="12"/>
      <x:c r="U987" s="12"/>
    </x:row>
    <x:row r="988" ht="24" customHeight="1">
      <x:c r="C988" s="2" t="str">
        <x:v>JPM</x:v>
      </x:c>
      <x:c r="D988" s="2" t="str">
        <x:v>H1 2026</x:v>
      </x:c>
      <x:c r="E988" s="2" t="str">
        <x:v>bvps_reported</x:v>
      </x:c>
      <x:c r="F988" s="11" t="n">
        <x:v>133.01</x:v>
      </x:c>
      <x:c r="G988" s="2" t="str">
        <x:v>USD/shares</x:v>
      </x:c>
      <x:c r="H988" s="2" t="str">
        <x:v>2026-01-01</x:v>
      </x:c>
      <x:c r="I988" s="2" t="str">
        <x:v>2026-06-30</x:v>
      </x:c>
      <x:c r="J988" s="2" t="str">
        <x:v>Reported common book value per share</x:v>
      </x:c>
      <x:c r="K988" s="2" t="str">
        <x:v>Manual verified issuer table row</x:v>
      </x:c>
      <x:c r="L988" s="2" t="str">
        <x:v>2026-08-06</x:v>
      </x:c>
      <x:c r="M988" s="2" t="str">
        <x:v>0001628280-26-054343</x:v>
      </x:c>
      <x:c r="N988" s="2" t="str">
        <x:v>https://www.sec.gov/Archives/edgar/data/19617/000162828026054343/jpm-20260630.htm</x:v>
      </x:c>
      <x:c r="O988" s="2" t="str">
        <x:v>data/raw/filings/JPM_0001628280-26-054343_jpm-20260630.htm</x:v>
      </x:c>
      <x:c r="P988" s="2" t="str"/>
      <x:c r="Q988" s="2" t="str"/>
      <x:c r="R988" s="2" t="str">
        <x:v>Verified original issuer table row; same-date end balance, excluding average and regulatory minimum tables.</x:v>
      </x:c>
      <x:c r="T988" s="12"/>
      <x:c r="U988" s="12"/>
    </x:row>
    <x:row r="989" ht="24" customHeight="1">
      <x:c r="C989" s="2" t="str">
        <x:v>JPM</x:v>
      </x:c>
      <x:c r="D989" s="2" t="str">
        <x:v>H1 2026</x:v>
      </x:c>
      <x:c r="E989" s="2" t="str">
        <x:v>tbvps_reported</x:v>
      </x:c>
      <x:c r="F989" s="11" t="n">
        <x:v>113.35</x:v>
      </x:c>
      <x:c r="G989" s="2" t="str">
        <x:v>USD/shares</x:v>
      </x:c>
      <x:c r="H989" s="2" t="str">
        <x:v>2026-01-01</x:v>
      </x:c>
      <x:c r="I989" s="2" t="str">
        <x:v>2026-06-30</x:v>
      </x:c>
      <x:c r="J989" s="2" t="str">
        <x:v>Reported tangible book value per share</x:v>
      </x:c>
      <x:c r="K989" s="2" t="str">
        <x:v>Manual verified issuer table row</x:v>
      </x:c>
      <x:c r="L989" s="2" t="str">
        <x:v>2026-08-06</x:v>
      </x:c>
      <x:c r="M989" s="2" t="str">
        <x:v>0001628280-26-054343</x:v>
      </x:c>
      <x:c r="N989" s="2" t="str">
        <x:v>https://www.sec.gov/Archives/edgar/data/19617/000162828026054343/jpm-20260630.htm</x:v>
      </x:c>
      <x:c r="O989" s="2" t="str">
        <x:v>data/raw/filings/JPM_0001628280-26-054343_jpm-20260630.htm</x:v>
      </x:c>
      <x:c r="P989" s="2" t="str"/>
      <x:c r="Q989" s="2" t="str"/>
      <x:c r="R989" s="2" t="str">
        <x:v>Verified original issuer table row; same-date end balance, excluding average and regulatory minimum tables.</x:v>
      </x:c>
      <x:c r="T989" s="12"/>
      <x:c r="U989" s="12"/>
    </x:row>
    <x:row r="990" ht="24" customHeight="1">
      <x:c r="C990" s="2" t="str">
        <x:v>JPM</x:v>
      </x:c>
      <x:c r="D990" s="2" t="str">
        <x:v>H1 2026</x:v>
      </x:c>
      <x:c r="E990" s="2" t="str">
        <x:v>tce_reported</x:v>
      </x:c>
      <x:c r="F990" s="11" t="n">
        <x:v>301314</x:v>
      </x:c>
      <x:c r="G990" s="2" t="str">
        <x:v>USD</x:v>
      </x:c>
      <x:c r="H990" s="2" t="str">
        <x:v>2026-01-01</x:v>
      </x:c>
      <x:c r="I990" s="2" t="str">
        <x:v>2026-06-30</x:v>
      </x:c>
      <x:c r="J990" s="2" t="str">
        <x:v>Reported tangible common equity</x:v>
      </x:c>
      <x:c r="K990" s="2" t="str">
        <x:v>Manual verified issuer table row</x:v>
      </x:c>
      <x:c r="L990" s="2" t="str">
        <x:v>2026-08-06</x:v>
      </x:c>
      <x:c r="M990" s="2" t="str">
        <x:v>0001628280-26-054343</x:v>
      </x:c>
      <x:c r="N990" s="2" t="str">
        <x:v>https://www.sec.gov/Archives/edgar/data/19617/000162828026054343/jpm-20260630.htm</x:v>
      </x:c>
      <x:c r="O990" s="2" t="str">
        <x:v>data/raw/filings/JPM_0001628280-26-054343_jpm-20260630.htm</x:v>
      </x:c>
      <x:c r="P990" s="2" t="str"/>
      <x:c r="Q990" s="2" t="str"/>
      <x:c r="R990" s="2" t="str">
        <x:v>Verified original issuer table row; same-date end balance, excluding average and regulatory minimum tables.</x:v>
      </x:c>
      <x:c r="T990" s="12"/>
      <x:c r="U990" s="12"/>
    </x:row>
    <x:row r="991" ht="24" customHeight="1">
      <x:c r="C991" s="2" t="str">
        <x:v>C</x:v>
      </x:c>
      <x:c r="D991" s="2" t="str">
        <x:v>FY2016</x:v>
      </x:c>
      <x:c r="E991" s="2" t="str">
        <x:v>assets</x:v>
      </x:c>
      <x:c r="F991" s="11" t="n">
        <x:v>1792077</x:v>
      </x:c>
      <x:c r="G991" s="2" t="str">
        <x:v>USD</x:v>
      </x:c>
      <x:c r="H991" s="2" t="str">
        <x:v>2016-01-01</x:v>
      </x:c>
      <x:c r="I991" s="2" t="str">
        <x:v>2016-12-31</x:v>
      </x:c>
      <x:c r="J991" s="2" t="str">
        <x:v>Assets</x:v>
      </x:c>
      <x:c r="K991" s="2" t="str">
        <x:v>us-gaap:Assets</x:v>
      </x:c>
      <x:c r="L991" s="2" t="str">
        <x:v>2018-02-23</x:v>
      </x:c>
      <x:c r="M991" s="2" t="str">
        <x:v>0000831001-18-000040</x:v>
      </x:c>
      <x:c r="N991" s="2" t="str">
        <x:v>https://www.sec.gov/Archives/edgar/data/831001/000083100118000040/c-12312017x10k.htm</x:v>
      </x:c>
      <x:c r="O991" s="2" t="str">
        <x:v>data/raw/filings/C_0000831001-18-000040_c-12312017x10k.htm</x:v>
      </x:c>
      <x:c r="P991" s="2" t="str"/>
      <x:c r="Q991" s="2" t="str"/>
      <x:c r="R991" s="2" t="str">
        <x:v>Latest eligible comparative presentation at the information cutoff.</x:v>
      </x:c>
      <x:c r="T991" s="12"/>
      <x:c r="U991" s="12"/>
    </x:row>
    <x:row r="992" ht="24" customHeight="1">
      <x:c r="C992" s="2" t="str">
        <x:v>C</x:v>
      </x:c>
      <x:c r="D992" s="2" t="str">
        <x:v>FY2016</x:v>
      </x:c>
      <x:c r="E992" s="2" t="str">
        <x:v>liabilities</x:v>
      </x:c>
      <x:c r="F992" s="11" t="n">
        <x:v>1565934</x:v>
      </x:c>
      <x:c r="G992" s="2" t="str">
        <x:v>USD</x:v>
      </x:c>
      <x:c r="H992" s="2" t="str">
        <x:v>2016-01-01</x:v>
      </x:c>
      <x:c r="I992" s="2" t="str">
        <x:v>2016-12-31</x:v>
      </x:c>
      <x:c r="J992" s="2" t="str">
        <x:v>Liabilities</x:v>
      </x:c>
      <x:c r="K992" s="2" t="str">
        <x:v>us-gaap:Liabilities</x:v>
      </x:c>
      <x:c r="L992" s="2" t="str">
        <x:v>2018-02-23</x:v>
      </x:c>
      <x:c r="M992" s="2" t="str">
        <x:v>0000831001-18-000040</x:v>
      </x:c>
      <x:c r="N992" s="2" t="str">
        <x:v>https://www.sec.gov/Archives/edgar/data/831001/000083100118000040/c-12312017x10k.htm</x:v>
      </x:c>
      <x:c r="O992" s="2" t="str">
        <x:v>data/raw/filings/C_0000831001-18-000040_c-12312017x10k.htm</x:v>
      </x:c>
      <x:c r="P992" s="2" t="str"/>
      <x:c r="Q992" s="2" t="str"/>
      <x:c r="R992" s="2" t="str">
        <x:v>Latest eligible comparative presentation at the information cutoff.</x:v>
      </x:c>
      <x:c r="T992" s="12"/>
      <x:c r="U992" s="12"/>
    </x:row>
    <x:row r="993" ht="24" customHeight="1">
      <x:c r="C993" s="2" t="str">
        <x:v>C</x:v>
      </x:c>
      <x:c r="D993" s="2" t="str">
        <x:v>FY2016</x:v>
      </x:c>
      <x:c r="E993" s="2" t="str">
        <x:v>equity</x:v>
      </x:c>
      <x:c r="F993" s="11" t="n">
        <x:v>225120</x:v>
      </x:c>
      <x:c r="G993" s="2" t="str">
        <x:v>USD</x:v>
      </x:c>
      <x:c r="H993" s="2" t="str">
        <x:v>2016-01-01</x:v>
      </x:c>
      <x:c r="I993" s="2" t="str">
        <x:v>2016-12-31</x:v>
      </x:c>
      <x:c r="J993" s="2" t="str">
        <x:v>Stockholders' Equity Attributable to Parent</x:v>
      </x:c>
      <x:c r="K993" s="2" t="str">
        <x:v>us-gaap:StockholdersEquity</x:v>
      </x:c>
      <x:c r="L993" s="2" t="str">
        <x:v>2018-02-23</x:v>
      </x:c>
      <x:c r="M993" s="2" t="str">
        <x:v>0000831001-18-000040</x:v>
      </x:c>
      <x:c r="N993" s="2" t="str">
        <x:v>https://www.sec.gov/Archives/edgar/data/831001/000083100118000040/c-12312017x10k.htm</x:v>
      </x:c>
      <x:c r="O993" s="2" t="str">
        <x:v>data/raw/filings/C_0000831001-18-000040_c-12312017x10k.htm</x:v>
      </x:c>
      <x:c r="P993" s="2" t="str"/>
      <x:c r="Q993" s="2" t="str"/>
      <x:c r="R993" s="2" t="str">
        <x:v>Latest eligible comparative presentation at the information cutoff.</x:v>
      </x:c>
      <x:c r="T993" s="12"/>
      <x:c r="U993" s="12"/>
    </x:row>
    <x:row r="994" ht="24" customHeight="1">
      <x:c r="C994" s="2" t="str">
        <x:v>C</x:v>
      </x:c>
      <x:c r="D994" s="2" t="str">
        <x:v>FY2016</x:v>
      </x:c>
      <x:c r="E994" s="2" t="str">
        <x:v>preferred</x:v>
      </x:c>
      <x:c r="F994" s="11" t="n">
        <x:v>19253</x:v>
      </x:c>
      <x:c r="G994" s="2" t="str">
        <x:v>USD</x:v>
      </x:c>
      <x:c r="H994" s="2" t="str">
        <x:v>2016-01-01</x:v>
      </x:c>
      <x:c r="I994" s="2" t="str">
        <x:v>2016-12-31</x:v>
      </x:c>
      <x:c r="J994" s="2" t="str">
        <x:v>Preferred Stock, Value, Issued</x:v>
      </x:c>
      <x:c r="K994" s="2" t="str">
        <x:v>us-gaap:PreferredStockValue</x:v>
      </x:c>
      <x:c r="L994" s="2" t="str">
        <x:v>2018-02-23</x:v>
      </x:c>
      <x:c r="M994" s="2" t="str">
        <x:v>0000831001-18-000040</x:v>
      </x:c>
      <x:c r="N994" s="2" t="str">
        <x:v>https://www.sec.gov/Archives/edgar/data/831001/000083100118000040/c-12312017x10k.htm</x:v>
      </x:c>
      <x:c r="O994" s="2" t="str">
        <x:v>data/raw/filings/C_0000831001-18-000040_c-12312017x10k.htm</x:v>
      </x:c>
      <x:c r="P994" s="2" t="str"/>
      <x:c r="Q994" s="2" t="str"/>
      <x:c r="R994" s="2" t="str">
        <x:v>Latest eligible comparative presentation at the information cutoff.</x:v>
      </x:c>
      <x:c r="T994" s="12"/>
      <x:c r="U994" s="12"/>
    </x:row>
    <x:row r="995" ht="24" customHeight="1">
      <x:c r="C995" s="2" t="str">
        <x:v>C</x:v>
      </x:c>
      <x:c r="D995" s="2" t="str">
        <x:v>FY2016</x:v>
      </x:c>
      <x:c r="E995" s="2" t="str">
        <x:v>common_equity_reported</x:v>
      </x:c>
      <x:c r="F995" s="11" t="str">
        <x:v>n.a.</x:v>
      </x:c>
      <x:c r="G995" s="2" t="str">
        <x:v>USDm</x:v>
      </x:c>
      <x:c r="H995" s="2" t="str">
        <x:v>2016-01-01</x:v>
      </x:c>
      <x:c r="I995" s="2" t="str">
        <x:v>2016-12-31</x:v>
      </x:c>
      <x:c r="J995" s="2" t="str">
        <x:v>Reported common shareholders equity</x:v>
      </x:c>
      <x:c r="K995" s="2" t="str"/>
      <x:c r="L995" s="2" t="str"/>
      <x:c r="M995" s="2" t="str"/>
      <x:c r="N995" s="2" t="str"/>
      <x:c r="O995" s="2" t="str"/>
      <x:c r="P995" s="2" t="str"/>
      <x:c r="Q995" s="2" t="str"/>
      <x:c r="R995" s="2" t="str">
        <x:v>Not reported / unavailable</x:v>
      </x:c>
      <x:c r="T995" s="12"/>
      <x:c r="U995" s="12"/>
    </x:row>
    <x:row r="996" ht="24" customHeight="1">
      <x:c r="C996" s="2" t="str">
        <x:v>C</x:v>
      </x:c>
      <x:c r="D996" s="2" t="str">
        <x:v>FY2016</x:v>
      </x:c>
      <x:c r="E996" s="2" t="str">
        <x:v>goodwill</x:v>
      </x:c>
      <x:c r="F996" s="11" t="n">
        <x:v>21659</x:v>
      </x:c>
      <x:c r="G996" s="2" t="str">
        <x:v>USD</x:v>
      </x:c>
      <x:c r="H996" s="2" t="str">
        <x:v>2016-01-01</x:v>
      </x:c>
      <x:c r="I996" s="2" t="str">
        <x:v>2016-12-31</x:v>
      </x:c>
      <x:c r="J996" s="2" t="str">
        <x:v>Goodwill</x:v>
      </x:c>
      <x:c r="K996" s="2" t="str">
        <x:v>us-gaap:Goodwill</x:v>
      </x:c>
      <x:c r="L996" s="2" t="str">
        <x:v>2020-02-21</x:v>
      </x:c>
      <x:c r="M996" s="2" t="str">
        <x:v>0000831001-20-000031</x:v>
      </x:c>
      <x:c r="N996" s="2" t="str">
        <x:v>https://www.sec.gov/Archives/edgar/data/831001/000083100120000031/c-12312019x10k.htm</x:v>
      </x:c>
      <x:c r="O996" s="2" t="str">
        <x:v>data/raw/filings/C_0000831001-20-000031_c-12312019x10k.htm</x:v>
      </x:c>
      <x:c r="P996" s="2" t="str">
        <x:v>d31198462e1838-wk-Fact-34ABFD884703A71DBE5D1277CA157BE7</x:v>
      </x:c>
      <x:c r="Q996" s="2" t="str"/>
      <x:c r="R996" s="2" t="str">
        <x:v>Latest eligible comparative presentation at the information cutoff.</x:v>
      </x:c>
      <x:c r="T996" s="12"/>
      <x:c r="U996" s="12"/>
    </x:row>
    <x:row r="997" ht="24" customHeight="1">
      <x:c r="C997" s="2" t="str">
        <x:v>C</x:v>
      </x:c>
      <x:c r="D997" s="2" t="str">
        <x:v>FY2016</x:v>
      </x:c>
      <x:c r="E997" s="2" t="str">
        <x:v>intangibles</x:v>
      </x:c>
      <x:c r="F997" s="11" t="n">
        <x:v>5114</x:v>
      </x:c>
      <x:c r="G997" s="2" t="str">
        <x:v>USD</x:v>
      </x:c>
      <x:c r="H997" s="2" t="str">
        <x:v>2016-01-01</x:v>
      </x:c>
      <x:c r="I997" s="2" t="str">
        <x:v>2016-12-31</x:v>
      </x:c>
      <x:c r="J997" s="2" t="str">
        <x:v>Intangible Assets, Net (Excluding Goodwill)</x:v>
      </x:c>
      <x:c r="K997" s="2" t="str">
        <x:v>us-gaap:IntangibleAssetsNetExcludingGoodwill</x:v>
      </x:c>
      <x:c r="L997" s="2" t="str">
        <x:v>2018-02-23</x:v>
      </x:c>
      <x:c r="M997" s="2" t="str">
        <x:v>0000831001-18-000040</x:v>
      </x:c>
      <x:c r="N997" s="2" t="str">
        <x:v>https://www.sec.gov/Archives/edgar/data/831001/000083100118000040/c-12312017x10k.htm</x:v>
      </x:c>
      <x:c r="O997" s="2" t="str">
        <x:v>data/raw/filings/C_0000831001-18-000040_c-12312017x10k.htm</x:v>
      </x:c>
      <x:c r="P997" s="2" t="str"/>
      <x:c r="Q997" s="2" t="str"/>
      <x:c r="R997" s="2" t="str">
        <x:v>Latest eligible comparative presentation at the information cutoff.</x:v>
      </x:c>
      <x:c r="T997" s="12"/>
      <x:c r="U997" s="12"/>
    </x:row>
    <x:row r="998" ht="24" customHeight="1">
      <x:c r="C998" s="2" t="str">
        <x:v>C</x:v>
      </x:c>
      <x:c r="D998" s="2" t="str">
        <x:v>FY2016</x:v>
      </x:c>
      <x:c r="E998" s="2" t="str">
        <x:v>intangibles_total</x:v>
      </x:c>
      <x:c r="F998" s="11" t="str">
        <x:v>n.a.</x:v>
      </x:c>
      <x:c r="G998" s="2" t="str">
        <x:v>USDm</x:v>
      </x:c>
      <x:c r="H998" s="2" t="str">
        <x:v>2016-01-01</x:v>
      </x:c>
      <x:c r="I998" s="2" t="str">
        <x:v>2016-12-31</x:v>
      </x:c>
      <x:c r="J998" s="2" t="str">
        <x:v>Reported goodwill and intangible assets combined</x:v>
      </x:c>
      <x:c r="K998" s="2" t="str"/>
      <x:c r="L998" s="2" t="str"/>
      <x:c r="M998" s="2" t="str"/>
      <x:c r="N998" s="2" t="str"/>
      <x:c r="O998" s="2" t="str"/>
      <x:c r="P998" s="2" t="str"/>
      <x:c r="Q998" s="2" t="str"/>
      <x:c r="R998" s="2" t="str">
        <x:v>Not reported / unavailable</x:v>
      </x:c>
      <x:c r="T998" s="12"/>
      <x:c r="U998" s="12"/>
    </x:row>
    <x:row r="999" ht="24" customHeight="1">
      <x:c r="C999" s="2" t="str">
        <x:v>C</x:v>
      </x:c>
      <x:c r="D999" s="2" t="str">
        <x:v>FY2016</x:v>
      </x:c>
      <x:c r="E999" s="2" t="str">
        <x:v>shares_end</x:v>
      </x:c>
      <x:c r="F999" s="11" t="str">
        <x:v>n.a.</x:v>
      </x:c>
      <x:c r="G999" s="2" t="str">
        <x:v>million</x:v>
      </x:c>
      <x:c r="H999" s="2" t="str">
        <x:v>2016-01-01</x:v>
      </x:c>
      <x:c r="I999" s="2" t="str">
        <x:v>2016-12-31</x:v>
      </x:c>
      <x:c r="J999" s="2" t="str">
        <x:v>Period-end common shares outstanding</x:v>
      </x:c>
      <x:c r="K999" s="2" t="str"/>
      <x:c r="L999" s="2" t="str"/>
      <x:c r="M999" s="2" t="str"/>
      <x:c r="N999" s="2" t="str"/>
      <x:c r="O999" s="2" t="str"/>
      <x:c r="P999" s="2" t="str"/>
      <x:c r="Q999" s="2" t="str"/>
      <x:c r="R999" s="2" t="str">
        <x:v>Not reported / unavailable</x:v>
      </x:c>
      <x:c r="T999" s="12"/>
      <x:c r="U999" s="12"/>
    </x:row>
    <x:row r="1000" ht="24" customHeight="1">
      <x:c r="C1000" s="2" t="str">
        <x:v>C</x:v>
      </x:c>
      <x:c r="D1000" s="2" t="str">
        <x:v>FY2016</x:v>
      </x:c>
      <x:c r="E1000" s="2" t="str">
        <x:v>shares_issued</x:v>
      </x:c>
      <x:c r="F1000" s="11" t="n">
        <x:v>3099.482042</x:v>
      </x:c>
      <x:c r="G1000" s="2" t="str">
        <x:v>shares</x:v>
      </x:c>
      <x:c r="H1000" s="2" t="str">
        <x:v>2016-01-01</x:v>
      </x:c>
      <x:c r="I1000" s="2" t="str">
        <x:v>2016-12-31</x:v>
      </x:c>
      <x:c r="J1000" s="2" t="str">
        <x:v>Common Stock, Shares, Issued</x:v>
      </x:c>
      <x:c r="K1000" s="2" t="str">
        <x:v>us-gaap:CommonStockSharesIssued</x:v>
      </x:c>
      <x:c r="L1000" s="2" t="str">
        <x:v>2018-02-23</x:v>
      </x:c>
      <x:c r="M1000" s="2" t="str">
        <x:v>0000831001-18-000040</x:v>
      </x:c>
      <x:c r="N1000" s="2" t="str">
        <x:v>https://www.sec.gov/Archives/edgar/data/831001/000083100118000040/c-12312017x10k.htm</x:v>
      </x:c>
      <x:c r="O1000" s="2" t="str">
        <x:v>data/raw/filings/C_0000831001-18-000040_c-12312017x10k.htm</x:v>
      </x:c>
      <x:c r="P1000" s="2" t="str"/>
      <x:c r="Q1000" s="2" t="str"/>
      <x:c r="R1000" s="2" t="str">
        <x:v>Latest eligible comparative presentation at the information cutoff.</x:v>
      </x:c>
      <x:c r="T1000" s="12"/>
      <x:c r="U1000" s="12"/>
    </x:row>
    <x:row r="1001" ht="24" customHeight="1">
      <x:c r="C1001" s="2" t="str">
        <x:v>C</x:v>
      </x:c>
      <x:c r="D1001" s="2" t="str">
        <x:v>FY2016</x:v>
      </x:c>
      <x:c r="E1001" s="2" t="str">
        <x:v>shares_treasury</x:v>
      </x:c>
      <x:c r="F1001" s="11" t="n">
        <x:v>327.090192</x:v>
      </x:c>
      <x:c r="G1001" s="2" t="str">
        <x:v>shares</x:v>
      </x:c>
      <x:c r="H1001" s="2" t="str">
        <x:v>2016-01-01</x:v>
      </x:c>
      <x:c r="I1001" s="2" t="str">
        <x:v>2016-12-31</x:v>
      </x:c>
      <x:c r="J1001" s="2" t="str">
        <x:v>Treasury Stock, Shares</x:v>
      </x:c>
      <x:c r="K1001" s="2" t="str">
        <x:v>us-gaap:TreasuryStockShares</x:v>
      </x:c>
      <x:c r="L1001" s="2" t="str">
        <x:v>2018-02-23</x:v>
      </x:c>
      <x:c r="M1001" s="2" t="str">
        <x:v>0000831001-18-000040</x:v>
      </x:c>
      <x:c r="N1001" s="2" t="str">
        <x:v>https://www.sec.gov/Archives/edgar/data/831001/000083100118000040/c-12312017x10k.htm</x:v>
      </x:c>
      <x:c r="O1001" s="2" t="str">
        <x:v>data/raw/filings/C_0000831001-18-000040_c-12312017x10k.htm</x:v>
      </x:c>
      <x:c r="P1001" s="2" t="str"/>
      <x:c r="Q1001" s="2" t="str"/>
      <x:c r="R1001" s="2" t="str">
        <x:v>Latest eligible comparative presentation at the information cutoff.</x:v>
      </x:c>
      <x:c r="T1001" s="12"/>
      <x:c r="U1001" s="12"/>
    </x:row>
    <x:row r="1002" ht="24" customHeight="1">
      <x:c r="C1002" s="2" t="str">
        <x:v>C</x:v>
      </x:c>
      <x:c r="D1002" s="2" t="str">
        <x:v>FY2016</x:v>
      </x:c>
      <x:c r="E1002" s="2" t="str">
        <x:v>deposits</x:v>
      </x:c>
      <x:c r="F1002" s="11" t="n">
        <x:v>929406</x:v>
      </x:c>
      <x:c r="G1002" s="2" t="str">
        <x:v>USD</x:v>
      </x:c>
      <x:c r="H1002" s="2" t="str">
        <x:v>2016-01-01</x:v>
      </x:c>
      <x:c r="I1002" s="2" t="str">
        <x:v>2016-12-31</x:v>
      </x:c>
      <x:c r="J1002" s="2" t="str">
        <x:v>Deposits</x:v>
      </x:c>
      <x:c r="K1002" s="2" t="str">
        <x:v>us-gaap:Deposits</x:v>
      </x:c>
      <x:c r="L1002" s="2" t="str">
        <x:v>2018-02-23</x:v>
      </x:c>
      <x:c r="M1002" s="2" t="str">
        <x:v>0000831001-18-000040</x:v>
      </x:c>
      <x:c r="N1002" s="2" t="str">
        <x:v>https://www.sec.gov/Archives/edgar/data/831001/000083100118000040/c-12312017x10k.htm</x:v>
      </x:c>
      <x:c r="O1002" s="2" t="str">
        <x:v>data/raw/filings/C_0000831001-18-000040_c-12312017x10k.htm</x:v>
      </x:c>
      <x:c r="P1002" s="2" t="str"/>
      <x:c r="Q1002" s="2" t="str"/>
      <x:c r="R1002" s="2" t="str">
        <x:v>Latest eligible comparative presentation at the information cutoff.</x:v>
      </x:c>
      <x:c r="T1002" s="12"/>
      <x:c r="U1002" s="12"/>
    </x:row>
    <x:row r="1003" ht="24" customHeight="1">
      <x:c r="C1003" s="2" t="str">
        <x:v>C</x:v>
      </x:c>
      <x:c r="D1003" s="2" t="str">
        <x:v>FY2016</x:v>
      </x:c>
      <x:c r="E1003" s="2" t="str">
        <x:v>loans_gross</x:v>
      </x:c>
      <x:c r="F1003" s="11" t="n">
        <x:v>624369</x:v>
      </x:c>
      <x:c r="G1003" s="2" t="str">
        <x:v>USD</x:v>
      </x:c>
      <x:c r="H1003" s="2" t="str">
        <x:v>2016-01-01</x:v>
      </x:c>
      <x:c r="I1003" s="2" t="str">
        <x:v>2016-12-31</x:v>
      </x:c>
      <x:c r="J1003" s="2" t="str">
        <x:v>Loans and Leases Receivable, Net of Deferred Income</x:v>
      </x:c>
      <x:c r="K1003" s="2" t="str">
        <x:v>us-gaap:LoansAndLeasesReceivableNetOfDeferredIncome</x:v>
      </x:c>
      <x:c r="L1003" s="2" t="str">
        <x:v>2018-02-23</x:v>
      </x:c>
      <x:c r="M1003" s="2" t="str">
        <x:v>0000831001-18-000040</x:v>
      </x:c>
      <x:c r="N1003" s="2" t="str">
        <x:v>https://www.sec.gov/Archives/edgar/data/831001/000083100118000040/c-12312017x10k.htm</x:v>
      </x:c>
      <x:c r="O1003" s="2" t="str">
        <x:v>data/raw/filings/C_0000831001-18-000040_c-12312017x10k.htm</x:v>
      </x:c>
      <x:c r="P1003" s="2" t="str"/>
      <x:c r="Q1003" s="2" t="str"/>
      <x:c r="R1003" s="2" t="str">
        <x:v>Latest eligible comparative presentation at the information cutoff.</x:v>
      </x:c>
      <x:c r="T1003" s="12"/>
      <x:c r="U1003" s="12"/>
    </x:row>
    <x:row r="1004" ht="24" customHeight="1">
      <x:c r="C1004" s="2" t="str">
        <x:v>C</x:v>
      </x:c>
      <x:c r="D1004" s="2" t="str">
        <x:v>FY2016</x:v>
      </x:c>
      <x:c r="E1004" s="2" t="str">
        <x:v>loans_net</x:v>
      </x:c>
      <x:c r="F1004" s="11" t="n">
        <x:v>612309</x:v>
      </x:c>
      <x:c r="G1004" s="2" t="str">
        <x:v>USD</x:v>
      </x:c>
      <x:c r="H1004" s="2" t="str">
        <x:v>2016-01-01</x:v>
      </x:c>
      <x:c r="I1004" s="2" t="str">
        <x:v>2016-12-31</x:v>
      </x:c>
      <x:c r="J1004" s="2" t="str">
        <x:v>Loans and Leases Receivable, Net Amount</x:v>
      </x:c>
      <x:c r="K1004" s="2" t="str">
        <x:v>us-gaap:LoansAndLeasesReceivableNetReportedAmount</x:v>
      </x:c>
      <x:c r="L1004" s="2" t="str">
        <x:v>2018-02-23</x:v>
      </x:c>
      <x:c r="M1004" s="2" t="str">
        <x:v>0000831001-18-000040</x:v>
      </x:c>
      <x:c r="N1004" s="2" t="str">
        <x:v>https://www.sec.gov/Archives/edgar/data/831001/000083100118000040/c-12312017x10k.htm</x:v>
      </x:c>
      <x:c r="O1004" s="2" t="str">
        <x:v>data/raw/filings/C_0000831001-18-000040_c-12312017x10k.htm</x:v>
      </x:c>
      <x:c r="P1004" s="2" t="str"/>
      <x:c r="Q1004" s="2" t="str"/>
      <x:c r="R1004" s="2" t="str">
        <x:v>Latest eligible comparative presentation at the information cutoff.</x:v>
      </x:c>
      <x:c r="T1004" s="12"/>
      <x:c r="U1004" s="12"/>
    </x:row>
    <x:row r="1005" ht="24" customHeight="1">
      <x:c r="C1005" s="2" t="str">
        <x:v>C</x:v>
      </x:c>
      <x:c r="D1005" s="2" t="str">
        <x:v>FY2016</x:v>
      </x:c>
      <x:c r="E1005" s="2" t="str">
        <x:v>allowance</x:v>
      </x:c>
      <x:c r="F1005" s="11" t="n">
        <x:v>6</x:v>
      </x:c>
      <x:c r="G1005" s="2" t="str">
        <x:v>USD</x:v>
      </x:c>
      <x:c r="H1005" s="2" t="str">
        <x:v>2016-01-01</x:v>
      </x:c>
      <x:c r="I1005" s="2" t="str">
        <x:v>2016-12-31</x:v>
      </x:c>
      <x:c r="J1005" s="2" t="str">
        <x:v>Financing Receivable, Allowance for Credit Loss</x:v>
      </x:c>
      <x:c r="K1005" s="2" t="str">
        <x:v>us-gaap:FinancingReceivableAllowanceForCreditLosses</x:v>
      </x:c>
      <x:c r="L1005" s="2" t="str">
        <x:v>2017-10-31</x:v>
      </x:c>
      <x:c r="M1005" s="2" t="str">
        <x:v>0000831001-17-000139</x:v>
      </x:c>
      <x:c r="N1005" s="2" t="str">
        <x:v>https://data.sec.gov/api/xbrl/companyfacts/CIK0000831001.json</x:v>
      </x:c>
      <x:c r="O1005" s="2" t="str">
        <x:v>data/raw/sec/C_companyfacts.json</x:v>
      </x:c>
      <x:c r="P1005" s="2" t="str"/>
      <x:c r="Q1005" s="2" t="str"/>
      <x:c r="R1005" s="2" t="str">
        <x:v>Latest eligible comparative presentation at the information cutoff.</x:v>
      </x:c>
      <x:c r="T1005" s="12"/>
      <x:c r="U1005" s="12"/>
    </x:row>
    <x:row r="1006" ht="24" customHeight="1">
      <x:c r="C1006" s="2" t="str">
        <x:v>C</x:v>
      </x:c>
      <x:c r="D1006" s="2" t="str">
        <x:v>FY2016</x:v>
      </x:c>
      <x:c r="E1006" s="2" t="str">
        <x:v>nonaccrual</x:v>
      </x:c>
      <x:c r="F1006" s="11" t="str">
        <x:v>n.a.</x:v>
      </x:c>
      <x:c r="G1006" s="2" t="str">
        <x:v>USDm</x:v>
      </x:c>
      <x:c r="H1006" s="2" t="str">
        <x:v>2016-01-01</x:v>
      </x:c>
      <x:c r="I1006" s="2" t="str">
        <x:v>2016-12-31</x:v>
      </x:c>
      <x:c r="J1006" s="2" t="str">
        <x:v>Nonaccrual</x:v>
      </x:c>
      <x:c r="K1006" s="2" t="str"/>
      <x:c r="L1006" s="2" t="str"/>
      <x:c r="M1006" s="2" t="str"/>
      <x:c r="N1006" s="2" t="str"/>
      <x:c r="O1006" s="2" t="str"/>
      <x:c r="P1006" s="2" t="str"/>
      <x:c r="Q1006" s="2" t="str"/>
      <x:c r="R1006" s="2" t="str">
        <x:v>Not reported / unavailable</x:v>
      </x:c>
      <x:c r="T1006" s="12"/>
      <x:c r="U1006" s="12"/>
    </x:row>
    <x:row r="1007" ht="24" customHeight="1">
      <x:c r="C1007" s="2" t="str">
        <x:v>C</x:v>
      </x:c>
      <x:c r="D1007" s="2" t="str">
        <x:v>FY2016</x:v>
      </x:c>
      <x:c r="E1007" s="2" t="str">
        <x:v>cash</x:v>
      </x:c>
      <x:c r="F1007" s="11" t="n">
        <x:v>160494</x:v>
      </x:c>
      <x:c r="G1007" s="2" t="str">
        <x:v>USD</x:v>
      </x:c>
      <x:c r="H1007" s="2" t="str">
        <x:v>2016-01-01</x:v>
      </x:c>
      <x:c r="I1007" s="2" t="str">
        <x:v>2016-12-31</x:v>
      </x:c>
      <x:c r="J1007" s="2" t="str">
        <x:v>Cash and Cash Equivalents, at Carrying Value</x:v>
      </x:c>
      <x:c r="K1007" s="2" t="str">
        <x:v>us-gaap:CashAndCashEquivalentsAtCarryingValue</x:v>
      </x:c>
      <x:c r="L1007" s="2" t="str">
        <x:v>2019-02-22</x:v>
      </x:c>
      <x:c r="M1007" s="2" t="str">
        <x:v>0000831001-19-000027</x:v>
      </x:c>
      <x:c r="N1007" s="2" t="str">
        <x:v>https://www.sec.gov/Archives/edgar/data/831001/000083100119000027/c-12312018x10k.htm</x:v>
      </x:c>
      <x:c r="O1007" s="2" t="str">
        <x:v>data/raw/filings/C_0000831001-19-000027_c-12312018x10k.htm</x:v>
      </x:c>
      <x:c r="P1007" s="2" t="str"/>
      <x:c r="Q1007" s="2" t="str"/>
      <x:c r="R1007" s="2" t="str">
        <x:v>Latest eligible comparative presentation at the information cutoff.</x:v>
      </x:c>
      <x:c r="T1007" s="12"/>
      <x:c r="U1007" s="12"/>
    </x:row>
    <x:row r="1008" ht="24" customHeight="1">
      <x:c r="C1008" s="2" t="str">
        <x:v>C</x:v>
      </x:c>
      <x:c r="D1008" s="2" t="str">
        <x:v>FY2016</x:v>
      </x:c>
      <x:c r="E1008" s="2" t="str">
        <x:v>aoci</x:v>
      </x:c>
      <x:c r="F1008" s="11" t="n">
        <x:v>-32381</x:v>
      </x:c>
      <x:c r="G1008" s="2" t="str">
        <x:v>USD</x:v>
      </x:c>
      <x:c r="H1008" s="2" t="str">
        <x:v>2016-01-01</x:v>
      </x:c>
      <x:c r="I1008" s="2" t="str">
        <x:v>2016-12-31</x:v>
      </x:c>
      <x:c r="J1008" s="2" t="str">
        <x:v>Accumulated Other Comprehensive Income (Loss), Net of Tax</x:v>
      </x:c>
      <x:c r="K1008" s="2" t="str">
        <x:v>us-gaap:AccumulatedOtherComprehensiveIncomeLossNetOfTax</x:v>
      </x:c>
      <x:c r="L1008" s="2" t="str">
        <x:v>2018-02-23</x:v>
      </x:c>
      <x:c r="M1008" s="2" t="str">
        <x:v>0000831001-18-000040</x:v>
      </x:c>
      <x:c r="N1008" s="2" t="str">
        <x:v>https://www.sec.gov/Archives/edgar/data/831001/000083100118000040/c-12312017x10k.htm</x:v>
      </x:c>
      <x:c r="O1008" s="2" t="str">
        <x:v>data/raw/filings/C_0000831001-18-000040_c-12312017x10k.htm</x:v>
      </x:c>
      <x:c r="P1008" s="2" t="str"/>
      <x:c r="Q1008" s="2" t="str"/>
      <x:c r="R1008" s="2" t="str">
        <x:v>Latest eligible comparative presentation at the information cutoff.</x:v>
      </x:c>
      <x:c r="T1008" s="12"/>
      <x:c r="U1008" s="12"/>
    </x:row>
    <x:row r="1009" ht="24" customHeight="1">
      <x:c r="C1009" s="2" t="str">
        <x:v>C</x:v>
      </x:c>
      <x:c r="D1009" s="2" t="str">
        <x:v>FY2016</x:v>
      </x:c>
      <x:c r="E1009" s="2" t="str">
        <x:v>nii</x:v>
      </x:c>
      <x:c r="F1009" s="11" t="n">
        <x:v>45476</x:v>
      </x:c>
      <x:c r="G1009" s="2" t="str">
        <x:v>USD</x:v>
      </x:c>
      <x:c r="H1009" s="2" t="str">
        <x:v>2016-01-01</x:v>
      </x:c>
      <x:c r="I1009" s="2" t="str">
        <x:v>2016-12-31</x:v>
      </x:c>
      <x:c r="J1009" s="2" t="str">
        <x:v>Interest Income (Expense), Net</x:v>
      </x:c>
      <x:c r="K1009" s="2" t="str">
        <x:v>us-gaap:InterestIncomeExpenseNet</x:v>
      </x:c>
      <x:c r="L1009" s="2" t="str">
        <x:v>2019-02-22</x:v>
      </x:c>
      <x:c r="M1009" s="2" t="str">
        <x:v>0000831001-19-000027</x:v>
      </x:c>
      <x:c r="N1009" s="2" t="str">
        <x:v>https://www.sec.gov/Archives/edgar/data/831001/000083100119000027/c-12312018x10k.htm</x:v>
      </x:c>
      <x:c r="O1009" s="2" t="str">
        <x:v>data/raw/filings/C_0000831001-19-000027_c-12312018x10k.htm</x:v>
      </x:c>
      <x:c r="P1009" s="2" t="str"/>
      <x:c r="Q1009" s="2" t="str"/>
      <x:c r="R1009" s="2" t="str">
        <x:v>Latest eligible comparative presentation at the information cutoff.</x:v>
      </x:c>
      <x:c r="T1009" s="12"/>
      <x:c r="U1009" s="12"/>
    </x:row>
    <x:row r="1010" ht="24" customHeight="1">
      <x:c r="C1010" s="2" t="str">
        <x:v>C</x:v>
      </x:c>
      <x:c r="D1010" s="2" t="str">
        <x:v>FY2016</x:v>
      </x:c>
      <x:c r="E1010" s="2" t="str">
        <x:v>noninterest_income</x:v>
      </x:c>
      <x:c r="F1010" s="11" t="n">
        <x:v>25321</x:v>
      </x:c>
      <x:c r="G1010" s="2" t="str">
        <x:v>USD</x:v>
      </x:c>
      <x:c r="H1010" s="2" t="str">
        <x:v>2016-01-01</x:v>
      </x:c>
      <x:c r="I1010" s="2" t="str">
        <x:v>2016-12-31</x:v>
      </x:c>
      <x:c r="J1010" s="2" t="str">
        <x:v>Noninterest Income</x:v>
      </x:c>
      <x:c r="K1010" s="2" t="str">
        <x:v>us-gaap:NoninterestIncome</x:v>
      </x:c>
      <x:c r="L1010" s="2" t="str">
        <x:v>2019-02-22</x:v>
      </x:c>
      <x:c r="M1010" s="2" t="str">
        <x:v>0000831001-19-000027</x:v>
      </x:c>
      <x:c r="N1010" s="2" t="str">
        <x:v>https://www.sec.gov/Archives/edgar/data/831001/000083100119000027/c-12312018x10k.htm</x:v>
      </x:c>
      <x:c r="O1010" s="2" t="str">
        <x:v>data/raw/filings/C_0000831001-19-000027_c-12312018x10k.htm</x:v>
      </x:c>
      <x:c r="P1010" s="2" t="str"/>
      <x:c r="Q1010" s="2" t="str"/>
      <x:c r="R1010" s="2" t="str">
        <x:v>Latest eligible comparative presentation at the information cutoff.</x:v>
      </x:c>
      <x:c r="T1010" s="12"/>
      <x:c r="U1010" s="12"/>
    </x:row>
    <x:row r="1011" ht="24" customHeight="1">
      <x:c r="C1011" s="2" t="str">
        <x:v>C</x:v>
      </x:c>
      <x:c r="D1011" s="2" t="str">
        <x:v>FY2016</x:v>
      </x:c>
      <x:c r="E1011" s="2" t="str">
        <x:v>revenue_reported</x:v>
      </x:c>
      <x:c r="F1011" s="11" t="n">
        <x:v>70797</x:v>
      </x:c>
      <x:c r="G1011" s="2" t="str">
        <x:v>USD</x:v>
      </x:c>
      <x:c r="H1011" s="2" t="str">
        <x:v>2016-01-01</x:v>
      </x:c>
      <x:c r="I1011" s="2" t="str">
        <x:v>2016-12-31</x:v>
      </x:c>
      <x:c r="J1011" s="2" t="str">
        <x:v>Revenues</x:v>
      </x:c>
      <x:c r="K1011" s="2" t="str">
        <x:v>us-gaap:Revenues</x:v>
      </x:c>
      <x:c r="L1011" s="2" t="str">
        <x:v>2019-02-22</x:v>
      </x:c>
      <x:c r="M1011" s="2" t="str">
        <x:v>0000831001-19-000027</x:v>
      </x:c>
      <x:c r="N1011" s="2" t="str">
        <x:v>https://www.sec.gov/Archives/edgar/data/831001/000083100119000027/c-12312018x10k.htm</x:v>
      </x:c>
      <x:c r="O1011" s="2" t="str">
        <x:v>data/raw/filings/C_0000831001-19-000027_c-12312018x10k.htm</x:v>
      </x:c>
      <x:c r="P1011" s="2" t="str"/>
      <x:c r="Q1011" s="2" t="str"/>
      <x:c r="R1011" s="2" t="str">
        <x:v>Latest eligible comparative presentation at the information cutoff.</x:v>
      </x:c>
      <x:c r="T1011" s="12"/>
      <x:c r="U1011" s="12"/>
    </x:row>
    <x:row r="1012" ht="24" customHeight="1">
      <x:c r="C1012" s="2" t="str">
        <x:v>C</x:v>
      </x:c>
      <x:c r="D1012" s="2" t="str">
        <x:v>FY2016</x:v>
      </x:c>
      <x:c r="E1012" s="2" t="str">
        <x:v>opex</x:v>
      </x:c>
      <x:c r="F1012" s="11" t="n">
        <x:v>42338</x:v>
      </x:c>
      <x:c r="G1012" s="2" t="str">
        <x:v>USD</x:v>
      </x:c>
      <x:c r="H1012" s="2" t="str">
        <x:v>2016-01-01</x:v>
      </x:c>
      <x:c r="I1012" s="2" t="str">
        <x:v>2016-12-31</x:v>
      </x:c>
      <x:c r="J1012" s="2" t="str">
        <x:v>Noninterest Expense</x:v>
      </x:c>
      <x:c r="K1012" s="2" t="str">
        <x:v>us-gaap:NoninterestExpense</x:v>
      </x:c>
      <x:c r="L1012" s="2" t="str">
        <x:v>2019-02-22</x:v>
      </x:c>
      <x:c r="M1012" s="2" t="str">
        <x:v>0000831001-19-000027</x:v>
      </x:c>
      <x:c r="N1012" s="2" t="str">
        <x:v>https://www.sec.gov/Archives/edgar/data/831001/000083100119000027/c-12312018x10k.htm</x:v>
      </x:c>
      <x:c r="O1012" s="2" t="str">
        <x:v>data/raw/filings/C_0000831001-19-000027_c-12312018x10k.htm</x:v>
      </x:c>
      <x:c r="P1012" s="2" t="str"/>
      <x:c r="Q1012" s="2" t="str"/>
      <x:c r="R1012" s="2" t="str">
        <x:v>Latest eligible comparative presentation at the information cutoff.</x:v>
      </x:c>
      <x:c r="T1012" s="12"/>
      <x:c r="U1012" s="12"/>
    </x:row>
    <x:row r="1013" ht="24" customHeight="1">
      <x:c r="C1013" s="2" t="str">
        <x:v>C</x:v>
      </x:c>
      <x:c r="D1013" s="2" t="str">
        <x:v>FY2016</x:v>
      </x:c>
      <x:c r="E1013" s="2" t="str">
        <x:v>provision</x:v>
      </x:c>
      <x:c r="F1013" s="11" t="n">
        <x:v>6982</x:v>
      </x:c>
      <x:c r="G1013" s="2" t="str">
        <x:v>USD</x:v>
      </x:c>
      <x:c r="H1013" s="2" t="str">
        <x:v>2016-01-01</x:v>
      </x:c>
      <x:c r="I1013" s="2" t="str">
        <x:v>2016-12-31</x:v>
      </x:c>
      <x:c r="J1013" s="2" t="str">
        <x:v>Provision for Loan, Lease, and Other Losses</x:v>
      </x:c>
      <x:c r="K1013" s="2" t="str">
        <x:v>us-gaap:ProvisionForLoanLeaseAndOtherLosses</x:v>
      </x:c>
      <x:c r="L1013" s="2" t="str">
        <x:v>2019-02-22</x:v>
      </x:c>
      <x:c r="M1013" s="2" t="str">
        <x:v>0000831001-19-000027</x:v>
      </x:c>
      <x:c r="N1013" s="2" t="str">
        <x:v>https://www.sec.gov/Archives/edgar/data/831001/000083100119000027/c-12312018x10k.htm</x:v>
      </x:c>
      <x:c r="O1013" s="2" t="str">
        <x:v>data/raw/filings/C_0000831001-19-000027_c-12312018x10k.htm</x:v>
      </x:c>
      <x:c r="P1013" s="2" t="str"/>
      <x:c r="Q1013" s="2" t="str"/>
      <x:c r="R1013" s="2" t="str">
        <x:v>Latest eligible comparative presentation at the information cutoff.</x:v>
      </x:c>
      <x:c r="T1013" s="12"/>
      <x:c r="U1013" s="12"/>
    </x:row>
    <x:row r="1014" ht="24" customHeight="1">
      <x:c r="C1014" s="2" t="str">
        <x:v>C</x:v>
      </x:c>
      <x:c r="D1014" s="2" t="str">
        <x:v>FY2016</x:v>
      </x:c>
      <x:c r="E1014" s="2" t="str">
        <x:v>pretax</x:v>
      </x:c>
      <x:c r="F1014" s="11" t="n">
        <x:v>21477</x:v>
      </x:c>
      <x:c r="G1014" s="2" t="str">
        <x:v>USD</x:v>
      </x:c>
      <x:c r="H1014" s="2" t="str">
        <x:v>2016-01-01</x:v>
      </x:c>
      <x:c r="I1014" s="2" t="str">
        <x:v>2016-12-31</x:v>
      </x:c>
      <x:c r="J1014" s="2" t="str">
        <x:v>Income (Loss) from Continuing Operations before Income Taxes, Noncontrolling Interest</x:v>
      </x:c>
      <x:c r="K1014" s="2" t="str">
        <x:v>us-gaap:IncomeLossFromContinuingOperationsBeforeIncomeTaxesExtraordinaryItemsNoncontrollingInterest</x:v>
      </x:c>
      <x:c r="L1014" s="2" t="str">
        <x:v>2019-02-22</x:v>
      </x:c>
      <x:c r="M1014" s="2" t="str">
        <x:v>0000831001-19-000027</x:v>
      </x:c>
      <x:c r="N1014" s="2" t="str">
        <x:v>https://www.sec.gov/Archives/edgar/data/831001/000083100119000027/c-12312018x10k.htm</x:v>
      </x:c>
      <x:c r="O1014" s="2" t="str">
        <x:v>data/raw/filings/C_0000831001-19-000027_c-12312018x10k.htm</x:v>
      </x:c>
      <x:c r="P1014" s="2" t="str"/>
      <x:c r="Q1014" s="2" t="str"/>
      <x:c r="R1014" s="2" t="str">
        <x:v>Latest eligible comparative presentation at the information cutoff.</x:v>
      </x:c>
      <x:c r="T1014" s="12"/>
      <x:c r="U1014" s="12"/>
    </x:row>
    <x:row r="1015" ht="24" customHeight="1">
      <x:c r="C1015" s="2" t="str">
        <x:v>C</x:v>
      </x:c>
      <x:c r="D1015" s="2" t="str">
        <x:v>FY2016</x:v>
      </x:c>
      <x:c r="E1015" s="2" t="str">
        <x:v>tax</x:v>
      </x:c>
      <x:c r="F1015" s="11" t="n">
        <x:v>6444</x:v>
      </x:c>
      <x:c r="G1015" s="2" t="str">
        <x:v>USD</x:v>
      </x:c>
      <x:c r="H1015" s="2" t="str">
        <x:v>2016-01-01</x:v>
      </x:c>
      <x:c r="I1015" s="2" t="str">
        <x:v>2016-12-31</x:v>
      </x:c>
      <x:c r="J1015" s="2" t="str">
        <x:v>Income Tax Expense (Benefit)</x:v>
      </x:c>
      <x:c r="K1015" s="2" t="str">
        <x:v>us-gaap:IncomeTaxExpenseBenefit</x:v>
      </x:c>
      <x:c r="L1015" s="2" t="str">
        <x:v>2019-02-22</x:v>
      </x:c>
      <x:c r="M1015" s="2" t="str">
        <x:v>0000831001-19-000027</x:v>
      </x:c>
      <x:c r="N1015" s="2" t="str">
        <x:v>https://www.sec.gov/Archives/edgar/data/831001/000083100119000027/c-12312018x10k.htm</x:v>
      </x:c>
      <x:c r="O1015" s="2" t="str">
        <x:v>data/raw/filings/C_0000831001-19-000027_c-12312018x10k.htm</x:v>
      </x:c>
      <x:c r="P1015" s="2" t="str"/>
      <x:c r="Q1015" s="2" t="str"/>
      <x:c r="R1015" s="2" t="str">
        <x:v>Latest eligible comparative presentation at the information cutoff.</x:v>
      </x:c>
      <x:c r="T1015" s="12"/>
      <x:c r="U1015" s="12"/>
    </x:row>
    <x:row r="1016" ht="24" customHeight="1">
      <x:c r="C1016" s="2" t="str">
        <x:v>C</x:v>
      </x:c>
      <x:c r="D1016" s="2" t="str">
        <x:v>FY2016</x:v>
      </x:c>
      <x:c r="E1016" s="2" t="str">
        <x:v>net_income</x:v>
      </x:c>
      <x:c r="F1016" s="11" t="n">
        <x:v>14912</x:v>
      </x:c>
      <x:c r="G1016" s="2" t="str">
        <x:v>USD</x:v>
      </x:c>
      <x:c r="H1016" s="2" t="str">
        <x:v>2016-01-01</x:v>
      </x:c>
      <x:c r="I1016" s="2" t="str">
        <x:v>2016-12-31</x:v>
      </x:c>
      <x:c r="J1016" s="2" t="str">
        <x:v>Net Income (Loss) Attributable to Parent</x:v>
      </x:c>
      <x:c r="K1016" s="2" t="str">
        <x:v>us-gaap:NetIncomeLoss</x:v>
      </x:c>
      <x:c r="L1016" s="2" t="str">
        <x:v>2019-02-22</x:v>
      </x:c>
      <x:c r="M1016" s="2" t="str">
        <x:v>0000831001-19-000027</x:v>
      </x:c>
      <x:c r="N1016" s="2" t="str">
        <x:v>https://www.sec.gov/Archives/edgar/data/831001/000083100119000027/c-12312018x10k.htm</x:v>
      </x:c>
      <x:c r="O1016" s="2" t="str">
        <x:v>data/raw/filings/C_0000831001-19-000027_c-12312018x10k.htm</x:v>
      </x:c>
      <x:c r="P1016" s="2" t="str"/>
      <x:c r="Q1016" s="2" t="str"/>
      <x:c r="R1016" s="2" t="str">
        <x:v>Latest eligible comparative presentation at the information cutoff.</x:v>
      </x:c>
      <x:c r="T1016" s="12"/>
      <x:c r="U1016" s="12"/>
    </x:row>
    <x:row r="1017" ht="24" customHeight="1">
      <x:c r="C1017" s="2" t="str">
        <x:v>C</x:v>
      </x:c>
      <x:c r="D1017" s="2" t="str">
        <x:v>FY2016</x:v>
      </x:c>
      <x:c r="E1017" s="2" t="str">
        <x:v>common_income</x:v>
      </x:c>
      <x:c r="F1017" s="11" t="n">
        <x:v>13640</x:v>
      </x:c>
      <x:c r="G1017" s="2" t="str">
        <x:v>USD</x:v>
      </x:c>
      <x:c r="H1017" s="2" t="str">
        <x:v>2016-01-01</x:v>
      </x:c>
      <x:c r="I1017" s="2" t="str">
        <x:v>2016-12-31</x:v>
      </x:c>
      <x:c r="J1017" s="2" t="str">
        <x:v>Net Income (Loss) Available to Common Stockholders, Basic</x:v>
      </x:c>
      <x:c r="K1017" s="2" t="str">
        <x:v>us-gaap:NetIncomeLossAvailableToCommonStockholdersBasic</x:v>
      </x:c>
      <x:c r="L1017" s="2" t="str">
        <x:v>2019-02-22</x:v>
      </x:c>
      <x:c r="M1017" s="2" t="str">
        <x:v>0000831001-19-000027</x:v>
      </x:c>
      <x:c r="N1017" s="2" t="str">
        <x:v>https://www.sec.gov/Archives/edgar/data/831001/000083100119000027/c-12312018x10k.htm</x:v>
      </x:c>
      <x:c r="O1017" s="2" t="str">
        <x:v>data/raw/filings/C_0000831001-19-000027_c-12312018x10k.htm</x:v>
      </x:c>
      <x:c r="P1017" s="2" t="str"/>
      <x:c r="Q1017" s="2" t="str"/>
      <x:c r="R1017" s="2" t="str">
        <x:v>Latest eligible comparative presentation at the information cutoff.</x:v>
      </x:c>
      <x:c r="T1017" s="12"/>
      <x:c r="U1017" s="12"/>
    </x:row>
    <x:row r="1018" ht="24" customHeight="1">
      <x:c r="C1018" s="2" t="str">
        <x:v>C</x:v>
      </x:c>
      <x:c r="D1018" s="2" t="str">
        <x:v>FY2016</x:v>
      </x:c>
      <x:c r="E1018" s="2" t="str">
        <x:v>preferred_div</x:v>
      </x:c>
      <x:c r="F1018" s="11" t="n">
        <x:v>1077</x:v>
      </x:c>
      <x:c r="G1018" s="2" t="str">
        <x:v>USD</x:v>
      </x:c>
      <x:c r="H1018" s="2" t="str">
        <x:v>2016-01-01</x:v>
      </x:c>
      <x:c r="I1018" s="2" t="str">
        <x:v>2016-12-31</x:v>
      </x:c>
      <x:c r="J1018" s="2" t="str">
        <x:v>Dividends, Preferred Stock</x:v>
      </x:c>
      <x:c r="K1018" s="2" t="str">
        <x:v>us-gaap:DividendsPreferredStock</x:v>
      </x:c>
      <x:c r="L1018" s="2" t="str">
        <x:v>2019-02-22</x:v>
      </x:c>
      <x:c r="M1018" s="2" t="str">
        <x:v>0000831001-19-000027</x:v>
      </x:c>
      <x:c r="N1018" s="2" t="str">
        <x:v>https://www.sec.gov/Archives/edgar/data/831001/000083100119000027/c-12312018x10k.htm</x:v>
      </x:c>
      <x:c r="O1018" s="2" t="str">
        <x:v>data/raw/filings/C_0000831001-19-000027_c-12312018x10k.htm</x:v>
      </x:c>
      <x:c r="P1018" s="2" t="str"/>
      <x:c r="Q1018" s="2" t="str"/>
      <x:c r="R1018" s="2" t="str">
        <x:v>Latest eligible comparative presentation at the information cutoff.</x:v>
      </x:c>
      <x:c r="T1018" s="12"/>
      <x:c r="U1018" s="12"/>
    </x:row>
    <x:row r="1019" ht="24" customHeight="1">
      <x:c r="C1019" s="2" t="str">
        <x:v>C</x:v>
      </x:c>
      <x:c r="D1019" s="2" t="str">
        <x:v>FY2016</x:v>
      </x:c>
      <x:c r="E1019" s="2" t="str">
        <x:v>eps</x:v>
      </x:c>
      <x:c r="F1019" s="11" t="n">
        <x:v>4.72</x:v>
      </x:c>
      <x:c r="G1019" s="2" t="str">
        <x:v>USD/shares</x:v>
      </x:c>
      <x:c r="H1019" s="2" t="str">
        <x:v>2016-01-01</x:v>
      </x:c>
      <x:c r="I1019" s="2" t="str">
        <x:v>2016-12-31</x:v>
      </x:c>
      <x:c r="J1019" s="2" t="str">
        <x:v>Earnings Per Share, Diluted</x:v>
      </x:c>
      <x:c r="K1019" s="2" t="str">
        <x:v>us-gaap:EarningsPerShareDiluted</x:v>
      </x:c>
      <x:c r="L1019" s="2" t="str">
        <x:v>2019-02-22</x:v>
      </x:c>
      <x:c r="M1019" s="2" t="str">
        <x:v>0000831001-19-000027</x:v>
      </x:c>
      <x:c r="N1019" s="2" t="str">
        <x:v>https://www.sec.gov/Archives/edgar/data/831001/000083100119000027/c-12312018x10k.htm</x:v>
      </x:c>
      <x:c r="O1019" s="2" t="str">
        <x:v>data/raw/filings/C_0000831001-19-000027_c-12312018x10k.htm</x:v>
      </x:c>
      <x:c r="P1019" s="2" t="str"/>
      <x:c r="Q1019" s="2" t="str"/>
      <x:c r="R1019" s="2" t="str">
        <x:v>Latest eligible comparative presentation at the information cutoff.</x:v>
      </x:c>
      <x:c r="T1019" s="12"/>
      <x:c r="U1019" s="12"/>
    </x:row>
    <x:row r="1020" ht="24" customHeight="1">
      <x:c r="C1020" s="2" t="str">
        <x:v>C</x:v>
      </x:c>
      <x:c r="D1020" s="2" t="str">
        <x:v>FY2016</x:v>
      </x:c>
      <x:c r="E1020" s="2" t="str">
        <x:v>shares_diluted</x:v>
      </x:c>
      <x:c r="F1020" s="11" t="n">
        <x:v>2888.3</x:v>
      </x:c>
      <x:c r="G1020" s="2" t="str">
        <x:v>shares</x:v>
      </x:c>
      <x:c r="H1020" s="2" t="str">
        <x:v>2016-01-01</x:v>
      </x:c>
      <x:c r="I1020" s="2" t="str">
        <x:v>2016-12-31</x:v>
      </x:c>
      <x:c r="J1020" s="2" t="str">
        <x:v>Weighted Average Number of Shares Outstanding, Diluted</x:v>
      </x:c>
      <x:c r="K1020" s="2" t="str">
        <x:v>us-gaap:WeightedAverageNumberOfDilutedSharesOutstanding</x:v>
      </x:c>
      <x:c r="L1020" s="2" t="str">
        <x:v>2019-02-22</x:v>
      </x:c>
      <x:c r="M1020" s="2" t="str">
        <x:v>0000831001-19-000027</x:v>
      </x:c>
      <x:c r="N1020" s="2" t="str">
        <x:v>https://www.sec.gov/Archives/edgar/data/831001/000083100119000027/c-12312018x10k.htm</x:v>
      </x:c>
      <x:c r="O1020" s="2" t="str">
        <x:v>data/raw/filings/C_0000831001-19-000027_c-12312018x10k.htm</x:v>
      </x:c>
      <x:c r="P1020" s="2" t="str"/>
      <x:c r="Q1020" s="2" t="str"/>
      <x:c r="R1020" s="2" t="str">
        <x:v>Latest eligible comparative presentation at the information cutoff.</x:v>
      </x:c>
      <x:c r="T1020" s="12"/>
      <x:c r="U1020" s="12"/>
    </x:row>
    <x:row r="1021" ht="24" customHeight="1">
      <x:c r="C1021" s="2" t="str">
        <x:v>C</x:v>
      </x:c>
      <x:c r="D1021" s="2" t="str">
        <x:v>FY2016</x:v>
      </x:c>
      <x:c r="E1021" s="2" t="str">
        <x:v>dps</x:v>
      </x:c>
      <x:c r="F1021" s="11" t="str">
        <x:v>n.a.</x:v>
      </x:c>
      <x:c r="G1021" s="2" t="str">
        <x:v>USD/share</x:v>
      </x:c>
      <x:c r="H1021" s="2" t="str">
        <x:v>2016-01-01</x:v>
      </x:c>
      <x:c r="I1021" s="2" t="str">
        <x:v>2016-12-31</x:v>
      </x:c>
      <x:c r="J1021" s="2" t="str">
        <x:v>Dividends per common share</x:v>
      </x:c>
      <x:c r="K1021" s="2" t="str"/>
      <x:c r="L1021" s="2" t="str"/>
      <x:c r="M1021" s="2" t="str"/>
      <x:c r="N1021" s="2" t="str"/>
      <x:c r="O1021" s="2" t="str"/>
      <x:c r="P1021" s="2" t="str"/>
      <x:c r="Q1021" s="2" t="str"/>
      <x:c r="R1021" s="2" t="str">
        <x:v>Not reported / unavailable</x:v>
      </x:c>
      <x:c r="T1021" s="12"/>
      <x:c r="U1021" s="12"/>
    </x:row>
    <x:row r="1022" ht="24" customHeight="1">
      <x:c r="C1022" s="2" t="str">
        <x:v>C</x:v>
      </x:c>
      <x:c r="D1022" s="2" t="str">
        <x:v>FY2016</x:v>
      </x:c>
      <x:c r="E1022" s="2" t="str">
        <x:v>dividends</x:v>
      </x:c>
      <x:c r="F1022" s="11" t="n">
        <x:v>2287</x:v>
      </x:c>
      <x:c r="G1022" s="2" t="str">
        <x:v>USD</x:v>
      </x:c>
      <x:c r="H1022" s="2" t="str">
        <x:v>2016-01-01</x:v>
      </x:c>
      <x:c r="I1022" s="2" t="str">
        <x:v>2016-12-31</x:v>
      </x:c>
      <x:c r="J1022" s="2" t="str">
        <x:v>Payments of Dividends</x:v>
      </x:c>
      <x:c r="K1022" s="2" t="str">
        <x:v>us-gaap:PaymentsOfDividends</x:v>
      </x:c>
      <x:c r="L1022" s="2" t="str">
        <x:v>2019-02-22</x:v>
      </x:c>
      <x:c r="M1022" s="2" t="str">
        <x:v>0000831001-19-000027</x:v>
      </x:c>
      <x:c r="N1022" s="2" t="str">
        <x:v>https://www.sec.gov/Archives/edgar/data/831001/000083100119000027/c-12312018x10k.htm</x:v>
      </x:c>
      <x:c r="O1022" s="2" t="str">
        <x:v>data/raw/filings/C_0000831001-19-000027_c-12312018x10k.htm</x:v>
      </x:c>
      <x:c r="P1022" s="2" t="str"/>
      <x:c r="Q1022" s="2" t="str"/>
      <x:c r="R1022" s="2" t="str">
        <x:v>Latest eligible comparative presentation at the information cutoff.</x:v>
      </x:c>
      <x:c r="T1022" s="12"/>
      <x:c r="U1022" s="12"/>
    </x:row>
    <x:row r="1023" ht="24" customHeight="1">
      <x:c r="C1023" s="2" t="str">
        <x:v>C</x:v>
      </x:c>
      <x:c r="D1023" s="2" t="str">
        <x:v>FY2016</x:v>
      </x:c>
      <x:c r="E1023" s="2" t="str">
        <x:v>buybacks</x:v>
      </x:c>
      <x:c r="F1023" s="11" t="n">
        <x:v>9290</x:v>
      </x:c>
      <x:c r="G1023" s="2" t="str">
        <x:v>USD</x:v>
      </x:c>
      <x:c r="H1023" s="2" t="str">
        <x:v>2016-01-01</x:v>
      </x:c>
      <x:c r="I1023" s="2" t="str">
        <x:v>2016-12-31</x:v>
      </x:c>
      <x:c r="J1023" s="2" t="str">
        <x:v>Payments for Repurchase of Common Stock</x:v>
      </x:c>
      <x:c r="K1023" s="2" t="str">
        <x:v>us-gaap:PaymentsForRepurchaseOfCommonStock</x:v>
      </x:c>
      <x:c r="L1023" s="2" t="str">
        <x:v>2019-02-22</x:v>
      </x:c>
      <x:c r="M1023" s="2" t="str">
        <x:v>0000831001-19-000027</x:v>
      </x:c>
      <x:c r="N1023" s="2" t="str">
        <x:v>https://www.sec.gov/Archives/edgar/data/831001/000083100119000027/c-12312018x10k.htm</x:v>
      </x:c>
      <x:c r="O1023" s="2" t="str">
        <x:v>data/raw/filings/C_0000831001-19-000027_c-12312018x10k.htm</x:v>
      </x:c>
      <x:c r="P1023" s="2" t="str"/>
      <x:c r="Q1023" s="2" t="str"/>
      <x:c r="R1023" s="2" t="str">
        <x:v>Latest eligible comparative presentation at the information cutoff.</x:v>
      </x:c>
      <x:c r="T1023" s="12"/>
      <x:c r="U1023" s="12"/>
    </x:row>
    <x:row r="1024" ht="24" customHeight="1">
      <x:c r="C1024" s="2" t="str">
        <x:v>C</x:v>
      </x:c>
      <x:c r="D1024" s="2" t="str">
        <x:v>FY2016</x:v>
      </x:c>
      <x:c r="E1024" s="2" t="str">
        <x:v>chargeoffs</x:v>
      </x:c>
      <x:c r="F1024" s="11" t="str">
        <x:v>n.a.</x:v>
      </x:c>
      <x:c r="G1024" s="2" t="str">
        <x:v>USDm</x:v>
      </x:c>
      <x:c r="H1024" s="2" t="str">
        <x:v>2016-01-01</x:v>
      </x:c>
      <x:c r="I1024" s="2" t="str">
        <x:v>2016-12-31</x:v>
      </x:c>
      <x:c r="J1024" s="2" t="str">
        <x:v>Gross loan charge-offs</x:v>
      </x:c>
      <x:c r="K1024" s="2" t="str"/>
      <x:c r="L1024" s="2" t="str"/>
      <x:c r="M1024" s="2" t="str"/>
      <x:c r="N1024" s="2" t="str"/>
      <x:c r="O1024" s="2" t="str"/>
      <x:c r="P1024" s="2" t="str"/>
      <x:c r="Q1024" s="2" t="str"/>
      <x:c r="R1024" s="2" t="str">
        <x:v>Not reported / unavailable</x:v>
      </x:c>
      <x:c r="T1024" s="12"/>
      <x:c r="U1024" s="12"/>
    </x:row>
    <x:row r="1025" ht="24" customHeight="1">
      <x:c r="C1025" s="2" t="str">
        <x:v>C</x:v>
      </x:c>
      <x:c r="D1025" s="2" t="str">
        <x:v>FY2016</x:v>
      </x:c>
      <x:c r="E1025" s="2" t="str">
        <x:v>recoveries</x:v>
      </x:c>
      <x:c r="F1025" s="11" t="str">
        <x:v>n.a.</x:v>
      </x:c>
      <x:c r="G1025" s="2" t="str">
        <x:v>USDm</x:v>
      </x:c>
      <x:c r="H1025" s="2" t="str">
        <x:v>2016-01-01</x:v>
      </x:c>
      <x:c r="I1025" s="2" t="str">
        <x:v>2016-12-31</x:v>
      </x:c>
      <x:c r="J1025" s="2" t="str">
        <x:v>Loan recoveries</x:v>
      </x:c>
      <x:c r="K1025" s="2" t="str"/>
      <x:c r="L1025" s="2" t="str"/>
      <x:c r="M1025" s="2" t="str"/>
      <x:c r="N1025" s="2" t="str"/>
      <x:c r="O1025" s="2" t="str"/>
      <x:c r="P1025" s="2" t="str"/>
      <x:c r="Q1025" s="2" t="str"/>
      <x:c r="R1025" s="2" t="str">
        <x:v>Not reported / unavailable</x:v>
      </x:c>
      <x:c r="T1025" s="12"/>
      <x:c r="U1025" s="12"/>
    </x:row>
    <x:row r="1026" ht="24" customHeight="1">
      <x:c r="C1026" s="2" t="str">
        <x:v>C</x:v>
      </x:c>
      <x:c r="D1026" s="2" t="str">
        <x:v>FY2016</x:v>
      </x:c>
      <x:c r="E1026" s="2" t="str">
        <x:v>rwa</x:v>
      </x:c>
      <x:c r="F1026" s="11" t="str">
        <x:v>n.a.</x:v>
      </x:c>
      <x:c r="G1026" s="2" t="str">
        <x:v>USDm</x:v>
      </x:c>
      <x:c r="H1026" s="2" t="str">
        <x:v>2016-01-01</x:v>
      </x:c>
      <x:c r="I1026" s="2" t="str">
        <x:v>2016-12-31</x:v>
      </x:c>
      <x:c r="J1026" s="2" t="str">
        <x:v>Risk-weighted assets</x:v>
      </x:c>
      <x:c r="K1026" s="2" t="str"/>
      <x:c r="L1026" s="2" t="str"/>
      <x:c r="M1026" s="2" t="str"/>
      <x:c r="N1026" s="2" t="str"/>
      <x:c r="O1026" s="2" t="str"/>
      <x:c r="P1026" s="2" t="str"/>
      <x:c r="Q1026" s="2" t="str"/>
      <x:c r="R1026" s="2" t="str">
        <x:v>Not reported / unavailable</x:v>
      </x:c>
      <x:c r="T1026" s="12"/>
      <x:c r="U1026" s="12"/>
    </x:row>
    <x:row r="1027" ht="24" customHeight="1">
      <x:c r="C1027" s="2" t="str">
        <x:v>C</x:v>
      </x:c>
      <x:c r="D1027" s="2" t="str">
        <x:v>FY2016</x:v>
      </x:c>
      <x:c r="E1027" s="2" t="str">
        <x:v>cet1_reported</x:v>
      </x:c>
      <x:c r="F1027" s="11" t="str">
        <x:v>n.a.</x:v>
      </x:c>
      <x:c r="G1027" s="2" t="str">
        <x:v>%</x:v>
      </x:c>
      <x:c r="H1027" s="2" t="str">
        <x:v>2016-01-01</x:v>
      </x:c>
      <x:c r="I1027" s="2" t="str">
        <x:v>2016-12-31</x:v>
      </x:c>
      <x:c r="J1027" s="2" t="str">
        <x:v>Actual standardized CET1 ratio</x:v>
      </x:c>
      <x:c r="K1027" s="2" t="str"/>
      <x:c r="L1027" s="2" t="str"/>
      <x:c r="M1027" s="2" t="str"/>
      <x:c r="N1027" s="2" t="str"/>
      <x:c r="O1027" s="2" t="str"/>
      <x:c r="P1027" s="2" t="str"/>
      <x:c r="Q1027" s="2" t="str"/>
      <x:c r="R1027" s="2" t="str">
        <x:v>Not reported / unavailable</x:v>
      </x:c>
      <x:c r="T1027" s="12"/>
      <x:c r="U1027" s="12"/>
    </x:row>
    <x:row r="1028" ht="24" customHeight="1">
      <x:c r="C1028" s="2" t="str">
        <x:v>C</x:v>
      </x:c>
      <x:c r="D1028" s="2" t="str">
        <x:v>FY2016</x:v>
      </x:c>
      <x:c r="E1028" s="2" t="str">
        <x:v>nim_reported</x:v>
      </x:c>
      <x:c r="F1028" s="11" t="str">
        <x:v>n.a.</x:v>
      </x:c>
      <x:c r="G1028" s="2" t="str">
        <x:v>%</x:v>
      </x:c>
      <x:c r="H1028" s="2" t="str">
        <x:v>2016-01-01</x:v>
      </x:c>
      <x:c r="I1028" s="2" t="str">
        <x:v>2016-12-31</x:v>
      </x:c>
      <x:c r="J1028" s="2" t="str">
        <x:v>Issuer reported net interest margin</x:v>
      </x:c>
      <x:c r="K1028" s="2" t="str"/>
      <x:c r="L1028" s="2" t="str"/>
      <x:c r="M1028" s="2" t="str"/>
      <x:c r="N1028" s="2" t="str"/>
      <x:c r="O1028" s="2" t="str"/>
      <x:c r="P1028" s="2" t="str"/>
      <x:c r="Q1028" s="2" t="str"/>
      <x:c r="R1028" s="2" t="str">
        <x:v>Not reported / unavailable</x:v>
      </x:c>
      <x:c r="T1028" s="12"/>
      <x:c r="U1028" s="12"/>
    </x:row>
    <x:row r="1029" ht="24" customHeight="1">
      <x:c r="C1029" s="2" t="str">
        <x:v>C</x:v>
      </x:c>
      <x:c r="D1029" s="2" t="str">
        <x:v>FY2016</x:v>
      </x:c>
      <x:c r="E1029" s="2" t="str">
        <x:v>bvps_reported</x:v>
      </x:c>
      <x:c r="F1029" s="11" t="n">
        <x:v>74.26</x:v>
      </x:c>
      <x:c r="G1029" s="2" t="str">
        <x:v>USD/shares</x:v>
      </x:c>
      <x:c r="H1029" s="2" t="str">
        <x:v>2016-01-01</x:v>
      </x:c>
      <x:c r="I1029" s="2" t="str">
        <x:v>2016-12-31</x:v>
      </x:c>
      <x:c r="J1029" s="2" t="str">
        <x:v>Reported common book value per share</x:v>
      </x:c>
      <x:c r="K1029" s="2" t="str">
        <x:v>Manual verified issuer table row</x:v>
      </x:c>
      <x:c r="L1029" s="2" t="str">
        <x:v>2017-02-24</x:v>
      </x:c>
      <x:c r="M1029" s="2" t="str">
        <x:v>0000831001-17-000038</x:v>
      </x:c>
      <x:c r="N1029" s="2" t="str">
        <x:v>https://www.sec.gov/Archives/edgar/data/831001/000083100117000038/c-12312016x10k.htm</x:v>
      </x:c>
      <x:c r="O1029" s="2" t="str">
        <x:v>data/raw/filings/C_0000831001-17-000038_c-12312016x10k.htm</x:v>
      </x:c>
      <x:c r="P1029" s="2" t="str"/>
      <x:c r="Q1029" s="2" t="str"/>
      <x:c r="R1029" s="2" t="str">
        <x:v>Verified original issuer table row; same-date end balance, excluding average and regulatory minimum tables.</x:v>
      </x:c>
      <x:c r="T1029" s="12"/>
      <x:c r="U1029" s="12"/>
    </x:row>
    <x:row r="1030" ht="24" customHeight="1">
      <x:c r="C1030" s="2" t="str">
        <x:v>C</x:v>
      </x:c>
      <x:c r="D1030" s="2" t="str">
        <x:v>FY2016</x:v>
      </x:c>
      <x:c r="E1030" s="2" t="str">
        <x:v>tbvps_reported</x:v>
      </x:c>
      <x:c r="F1030" s="11" t="n">
        <x:v>64.57</x:v>
      </x:c>
      <x:c r="G1030" s="2" t="str">
        <x:v>USD/shares</x:v>
      </x:c>
      <x:c r="H1030" s="2" t="str">
        <x:v>2016-01-01</x:v>
      </x:c>
      <x:c r="I1030" s="2" t="str">
        <x:v>2016-12-31</x:v>
      </x:c>
      <x:c r="J1030" s="2" t="str">
        <x:v>Reported tangible book value per share</x:v>
      </x:c>
      <x:c r="K1030" s="2" t="str">
        <x:v>Manual verified issuer table row</x:v>
      </x:c>
      <x:c r="L1030" s="2" t="str">
        <x:v>2017-02-24</x:v>
      </x:c>
      <x:c r="M1030" s="2" t="str">
        <x:v>0000831001-17-000038</x:v>
      </x:c>
      <x:c r="N1030" s="2" t="str">
        <x:v>https://www.sec.gov/Archives/edgar/data/831001/000083100117000038/c-12312016x10k.htm</x:v>
      </x:c>
      <x:c r="O1030" s="2" t="str">
        <x:v>data/raw/filings/C_0000831001-17-000038_c-12312016x10k.htm</x:v>
      </x:c>
      <x:c r="P1030" s="2" t="str"/>
      <x:c r="Q1030" s="2" t="str"/>
      <x:c r="R1030" s="2" t="str">
        <x:v>Verified original issuer table row; same-date end balance, excluding average and regulatory minimum tables.</x:v>
      </x:c>
      <x:c r="T1030" s="12"/>
      <x:c r="U1030" s="12"/>
    </x:row>
    <x:row r="1031" ht="24" customHeight="1">
      <x:c r="C1031" s="2" t="str">
        <x:v>C</x:v>
      </x:c>
      <x:c r="D1031" s="2" t="str">
        <x:v>FY2016</x:v>
      </x:c>
      <x:c r="E1031" s="2" t="str">
        <x:v>tce_reported</x:v>
      </x:c>
      <x:c r="F1031" s="11" t="str">
        <x:v>n.a.</x:v>
      </x:c>
      <x:c r="G1031" s="2" t="str">
        <x:v>USDm</x:v>
      </x:c>
      <x:c r="H1031" s="2" t="str">
        <x:v>2016-01-01</x:v>
      </x:c>
      <x:c r="I1031" s="2" t="str">
        <x:v>2016-12-31</x:v>
      </x:c>
      <x:c r="J1031" s="2" t="str">
        <x:v>Reported tangible common equity</x:v>
      </x:c>
      <x:c r="K1031" s="2" t="str"/>
      <x:c r="L1031" s="2" t="str"/>
      <x:c r="M1031" s="2" t="str"/>
      <x:c r="N1031" s="2" t="str"/>
      <x:c r="O1031" s="2" t="str"/>
      <x:c r="P1031" s="2" t="str"/>
      <x:c r="Q1031" s="2" t="str"/>
      <x:c r="R1031" s="2" t="str">
        <x:v>Not reported / unavailable</x:v>
      </x:c>
      <x:c r="T1031" s="12"/>
      <x:c r="U1031" s="12"/>
    </x:row>
    <x:row r="1032" ht="24" customHeight="1">
      <x:c r="C1032" s="2" t="str">
        <x:v>C</x:v>
      </x:c>
      <x:c r="D1032" s="2" t="str">
        <x:v>FY2017</x:v>
      </x:c>
      <x:c r="E1032" s="2" t="str">
        <x:v>assets</x:v>
      </x:c>
      <x:c r="F1032" s="11" t="n">
        <x:v>1842465</x:v>
      </x:c>
      <x:c r="G1032" s="2" t="str">
        <x:v>USD</x:v>
      </x:c>
      <x:c r="H1032" s="2" t="str">
        <x:v>2017-01-01</x:v>
      </x:c>
      <x:c r="I1032" s="2" t="str">
        <x:v>2017-12-31</x:v>
      </x:c>
      <x:c r="J1032" s="2" t="str">
        <x:v>Assets</x:v>
      </x:c>
      <x:c r="K1032" s="2" t="str">
        <x:v>us-gaap:Assets</x:v>
      </x:c>
      <x:c r="L1032" s="2" t="str">
        <x:v>2019-02-22</x:v>
      </x:c>
      <x:c r="M1032" s="2" t="str">
        <x:v>0000831001-19-000027</x:v>
      </x:c>
      <x:c r="N1032" s="2" t="str">
        <x:v>https://www.sec.gov/Archives/edgar/data/831001/000083100119000027/c-12312018x10k.htm</x:v>
      </x:c>
      <x:c r="O1032" s="2" t="str">
        <x:v>data/raw/filings/C_0000831001-19-000027_c-12312018x10k.htm</x:v>
      </x:c>
      <x:c r="P1032" s="2" t="str"/>
      <x:c r="Q1032" s="2" t="str"/>
      <x:c r="R1032" s="2" t="str">
        <x:v>Latest eligible comparative presentation at the information cutoff.</x:v>
      </x:c>
      <x:c r="T1032" s="12"/>
      <x:c r="U1032" s="12"/>
    </x:row>
    <x:row r="1033" ht="24" customHeight="1">
      <x:c r="C1033" s="2" t="str">
        <x:v>C</x:v>
      </x:c>
      <x:c r="D1033" s="2" t="str">
        <x:v>FY2017</x:v>
      </x:c>
      <x:c r="E1033" s="2" t="str">
        <x:v>liabilities</x:v>
      </x:c>
      <x:c r="F1033" s="11" t="n">
        <x:v>1640793</x:v>
      </x:c>
      <x:c r="G1033" s="2" t="str">
        <x:v>USD</x:v>
      </x:c>
      <x:c r="H1033" s="2" t="str">
        <x:v>2017-01-01</x:v>
      </x:c>
      <x:c r="I1033" s="2" t="str">
        <x:v>2017-12-31</x:v>
      </x:c>
      <x:c r="J1033" s="2" t="str">
        <x:v>Liabilities</x:v>
      </x:c>
      <x:c r="K1033" s="2" t="str">
        <x:v>us-gaap:Liabilities</x:v>
      </x:c>
      <x:c r="L1033" s="2" t="str">
        <x:v>2019-02-22</x:v>
      </x:c>
      <x:c r="M1033" s="2" t="str">
        <x:v>0000831001-19-000027</x:v>
      </x:c>
      <x:c r="N1033" s="2" t="str">
        <x:v>https://www.sec.gov/Archives/edgar/data/831001/000083100119000027/c-12312018x10k.htm</x:v>
      </x:c>
      <x:c r="O1033" s="2" t="str">
        <x:v>data/raw/filings/C_0000831001-19-000027_c-12312018x10k.htm</x:v>
      </x:c>
      <x:c r="P1033" s="2" t="str"/>
      <x:c r="Q1033" s="2" t="str"/>
      <x:c r="R1033" s="2" t="str">
        <x:v>Latest eligible comparative presentation at the information cutoff.</x:v>
      </x:c>
      <x:c r="T1033" s="12"/>
      <x:c r="U1033" s="12"/>
    </x:row>
    <x:row r="1034" ht="24" customHeight="1">
      <x:c r="C1034" s="2" t="str">
        <x:v>C</x:v>
      </x:c>
      <x:c r="D1034" s="2" t="str">
        <x:v>FY2017</x:v>
      </x:c>
      <x:c r="E1034" s="2" t="str">
        <x:v>equity</x:v>
      </x:c>
      <x:c r="F1034" s="11" t="n">
        <x:v>200740</x:v>
      </x:c>
      <x:c r="G1034" s="2" t="str">
        <x:v>USD</x:v>
      </x:c>
      <x:c r="H1034" s="2" t="str">
        <x:v>2017-01-01</x:v>
      </x:c>
      <x:c r="I1034" s="2" t="str">
        <x:v>2017-12-31</x:v>
      </x:c>
      <x:c r="J1034" s="2" t="str">
        <x:v>Stockholders' Equity Attributable to Parent</x:v>
      </x:c>
      <x:c r="K1034" s="2" t="str">
        <x:v>us-gaap:StockholdersEquity</x:v>
      </x:c>
      <x:c r="L1034" s="2" t="str">
        <x:v>2019-02-22</x:v>
      </x:c>
      <x:c r="M1034" s="2" t="str">
        <x:v>0000831001-19-000027</x:v>
      </x:c>
      <x:c r="N1034" s="2" t="str">
        <x:v>https://www.sec.gov/Archives/edgar/data/831001/000083100119000027/c-12312018x10k.htm</x:v>
      </x:c>
      <x:c r="O1034" s="2" t="str">
        <x:v>data/raw/filings/C_0000831001-19-000027_c-12312018x10k.htm</x:v>
      </x:c>
      <x:c r="P1034" s="2" t="str"/>
      <x:c r="Q1034" s="2" t="str"/>
      <x:c r="R1034" s="2" t="str">
        <x:v>Latest eligible comparative presentation at the information cutoff.</x:v>
      </x:c>
      <x:c r="T1034" s="12"/>
      <x:c r="U1034" s="12"/>
    </x:row>
    <x:row r="1035" ht="24" customHeight="1">
      <x:c r="C1035" s="2" t="str">
        <x:v>C</x:v>
      </x:c>
      <x:c r="D1035" s="2" t="str">
        <x:v>FY2017</x:v>
      </x:c>
      <x:c r="E1035" s="2" t="str">
        <x:v>preferred</x:v>
      </x:c>
      <x:c r="F1035" s="11" t="n">
        <x:v>19253</x:v>
      </x:c>
      <x:c r="G1035" s="2" t="str">
        <x:v>USD</x:v>
      </x:c>
      <x:c r="H1035" s="2" t="str">
        <x:v>2017-01-01</x:v>
      </x:c>
      <x:c r="I1035" s="2" t="str">
        <x:v>2017-12-31</x:v>
      </x:c>
      <x:c r="J1035" s="2" t="str">
        <x:v>Preferred Stock, Value, Issued</x:v>
      </x:c>
      <x:c r="K1035" s="2" t="str">
        <x:v>us-gaap:PreferredStockValue</x:v>
      </x:c>
      <x:c r="L1035" s="2" t="str">
        <x:v>2019-02-22</x:v>
      </x:c>
      <x:c r="M1035" s="2" t="str">
        <x:v>0000831001-19-000027</x:v>
      </x:c>
      <x:c r="N1035" s="2" t="str">
        <x:v>https://www.sec.gov/Archives/edgar/data/831001/000083100119000027/c-12312018x10k.htm</x:v>
      </x:c>
      <x:c r="O1035" s="2" t="str">
        <x:v>data/raw/filings/C_0000831001-19-000027_c-12312018x10k.htm</x:v>
      </x:c>
      <x:c r="P1035" s="2" t="str"/>
      <x:c r="Q1035" s="2" t="str"/>
      <x:c r="R1035" s="2" t="str">
        <x:v>Latest eligible comparative presentation at the information cutoff.</x:v>
      </x:c>
      <x:c r="T1035" s="12"/>
      <x:c r="U1035" s="12"/>
    </x:row>
    <x:row r="1036" ht="24" customHeight="1">
      <x:c r="C1036" s="2" t="str">
        <x:v>C</x:v>
      </x:c>
      <x:c r="D1036" s="2" t="str">
        <x:v>FY2017</x:v>
      </x:c>
      <x:c r="E1036" s="2" t="str">
        <x:v>common_equity_reported</x:v>
      </x:c>
      <x:c r="F1036" s="11" t="str">
        <x:v>n.a.</x:v>
      </x:c>
      <x:c r="G1036" s="2" t="str">
        <x:v>USDm</x:v>
      </x:c>
      <x:c r="H1036" s="2" t="str">
        <x:v>2017-01-01</x:v>
      </x:c>
      <x:c r="I1036" s="2" t="str">
        <x:v>2017-12-31</x:v>
      </x:c>
      <x:c r="J1036" s="2" t="str">
        <x:v>Reported common shareholders equity</x:v>
      </x:c>
      <x:c r="K1036" s="2" t="str"/>
      <x:c r="L1036" s="2" t="str"/>
      <x:c r="M1036" s="2" t="str"/>
      <x:c r="N1036" s="2" t="str"/>
      <x:c r="O1036" s="2" t="str"/>
      <x:c r="P1036" s="2" t="str"/>
      <x:c r="Q1036" s="2" t="str"/>
      <x:c r="R1036" s="2" t="str">
        <x:v>Not reported / unavailable</x:v>
      </x:c>
      <x:c r="T1036" s="12"/>
      <x:c r="U1036" s="12"/>
    </x:row>
    <x:row r="1037" ht="24" customHeight="1">
      <x:c r="C1037" s="2" t="str">
        <x:v>C</x:v>
      </x:c>
      <x:c r="D1037" s="2" t="str">
        <x:v>FY2017</x:v>
      </x:c>
      <x:c r="E1037" s="2" t="str">
        <x:v>goodwill</x:v>
      </x:c>
      <x:c r="F1037" s="11" t="n">
        <x:v>22256</x:v>
      </x:c>
      <x:c r="G1037" s="2" t="str">
        <x:v>USD</x:v>
      </x:c>
      <x:c r="H1037" s="2" t="str">
        <x:v>2017-01-01</x:v>
      </x:c>
      <x:c r="I1037" s="2" t="str">
        <x:v>2017-12-31</x:v>
      </x:c>
      <x:c r="J1037" s="2" t="str">
        <x:v>Goodwill</x:v>
      </x:c>
      <x:c r="K1037" s="2" t="str">
        <x:v>us-gaap:Goodwill</x:v>
      </x:c>
      <x:c r="L1037" s="2" t="str">
        <x:v>2021-02-26</x:v>
      </x:c>
      <x:c r="M1037" s="2" t="str">
        <x:v>0000831001-21-000042</x:v>
      </x:c>
      <x:c r="N1037" s="2" t="str">
        <x:v>https://www.sec.gov/Archives/edgar/data/831001/000083100121000042/c-20201231.htm</x:v>
      </x:c>
      <x:c r="O1037" s="2" t="str">
        <x:v>data/raw/filings/C_0000831001-21-000042_c-20201231.htm</x:v>
      </x:c>
      <x:c r="P1037" s="2" t="str">
        <x:v>id3VybDovL2RvY3MudjEvZG9jOjlhZjY5YmMxODY0ZDQ1NDM5M2QxNTEwYjNiMmU5MGIxL3NlYzo5YWY2OWJjMTg2NGQ0NTQzOTNkMTUxMGIzYjJlOTBiMV8yNjUvZnJhZzo4MjIzYzIzMTVhNDA0MTg2YjkwOTJmNzg0NjYwNDg5Ni90YWJsZTpjYThiZTEwZDFkMzk0ZmI2ODg3MDUyNmE3ZGU1MGZmMS90YWJsZXJhbmdlOmNhOGJlMTBkMWQzOTRmYjY4ODcwNTI2YTdkZTUwZmYxXzEtNS0xLTEtMA_eb044f15-7ab0-4c81-b4ab-23191ac366cb</x:v>
      </x:c>
      <x:c r="Q1037" s="2" t="str"/>
      <x:c r="R1037" s="2" t="str">
        <x:v>Latest eligible comparative presentation at the information cutoff.</x:v>
      </x:c>
      <x:c r="T1037" s="12"/>
      <x:c r="U1037" s="12"/>
    </x:row>
    <x:row r="1038" ht="24" customHeight="1">
      <x:c r="C1038" s="2" t="str">
        <x:v>C</x:v>
      </x:c>
      <x:c r="D1038" s="2" t="str">
        <x:v>FY2017</x:v>
      </x:c>
      <x:c r="E1038" s="2" t="str">
        <x:v>intangibles</x:v>
      </x:c>
      <x:c r="F1038" s="11" t="n">
        <x:v>5146</x:v>
      </x:c>
      <x:c r="G1038" s="2" t="str">
        <x:v>USD</x:v>
      </x:c>
      <x:c r="H1038" s="2" t="str">
        <x:v>2017-01-01</x:v>
      </x:c>
      <x:c r="I1038" s="2" t="str">
        <x:v>2017-12-31</x:v>
      </x:c>
      <x:c r="J1038" s="2" t="str">
        <x:v>Intangible Assets, Net (Excluding Goodwill)</x:v>
      </x:c>
      <x:c r="K1038" s="2" t="str">
        <x:v>us-gaap:IntangibleAssetsNetExcludingGoodwill</x:v>
      </x:c>
      <x:c r="L1038" s="2" t="str">
        <x:v>2019-02-22</x:v>
      </x:c>
      <x:c r="M1038" s="2" t="str">
        <x:v>0000831001-19-000027</x:v>
      </x:c>
      <x:c r="N1038" s="2" t="str">
        <x:v>https://www.sec.gov/Archives/edgar/data/831001/000083100119000027/c-12312018x10k.htm</x:v>
      </x:c>
      <x:c r="O1038" s="2" t="str">
        <x:v>data/raw/filings/C_0000831001-19-000027_c-12312018x10k.htm</x:v>
      </x:c>
      <x:c r="P1038" s="2" t="str"/>
      <x:c r="Q1038" s="2" t="str"/>
      <x:c r="R1038" s="2" t="str">
        <x:v>Latest eligible comparative presentation at the information cutoff.</x:v>
      </x:c>
      <x:c r="T1038" s="12"/>
      <x:c r="U1038" s="12"/>
    </x:row>
    <x:row r="1039" ht="24" customHeight="1">
      <x:c r="C1039" s="2" t="str">
        <x:v>C</x:v>
      </x:c>
      <x:c r="D1039" s="2" t="str">
        <x:v>FY2017</x:v>
      </x:c>
      <x:c r="E1039" s="2" t="str">
        <x:v>intangibles_total</x:v>
      </x:c>
      <x:c r="F1039" s="11" t="str">
        <x:v>n.a.</x:v>
      </x:c>
      <x:c r="G1039" s="2" t="str">
        <x:v>USDm</x:v>
      </x:c>
      <x:c r="H1039" s="2" t="str">
        <x:v>2017-01-01</x:v>
      </x:c>
      <x:c r="I1039" s="2" t="str">
        <x:v>2017-12-31</x:v>
      </x:c>
      <x:c r="J1039" s="2" t="str">
        <x:v>Reported goodwill and intangible assets combined</x:v>
      </x:c>
      <x:c r="K1039" s="2" t="str"/>
      <x:c r="L1039" s="2" t="str"/>
      <x:c r="M1039" s="2" t="str"/>
      <x:c r="N1039" s="2" t="str"/>
      <x:c r="O1039" s="2" t="str"/>
      <x:c r="P1039" s="2" t="str"/>
      <x:c r="Q1039" s="2" t="str"/>
      <x:c r="R1039" s="2" t="str">
        <x:v>Not reported / unavailable</x:v>
      </x:c>
      <x:c r="T1039" s="12"/>
      <x:c r="U1039" s="12"/>
    </x:row>
    <x:row r="1040" ht="24" customHeight="1">
      <x:c r="C1040" s="2" t="str">
        <x:v>C</x:v>
      </x:c>
      <x:c r="D1040" s="2" t="str">
        <x:v>FY2017</x:v>
      </x:c>
      <x:c r="E1040" s="2" t="str">
        <x:v>shares_end</x:v>
      </x:c>
      <x:c r="F1040" s="11" t="str">
        <x:v>n.a.</x:v>
      </x:c>
      <x:c r="G1040" s="2" t="str">
        <x:v>million</x:v>
      </x:c>
      <x:c r="H1040" s="2" t="str">
        <x:v>2017-01-01</x:v>
      </x:c>
      <x:c r="I1040" s="2" t="str">
        <x:v>2017-12-31</x:v>
      </x:c>
      <x:c r="J1040" s="2" t="str">
        <x:v>Period-end common shares outstanding</x:v>
      </x:c>
      <x:c r="K1040" s="2" t="str"/>
      <x:c r="L1040" s="2" t="str"/>
      <x:c r="M1040" s="2" t="str"/>
      <x:c r="N1040" s="2" t="str"/>
      <x:c r="O1040" s="2" t="str"/>
      <x:c r="P1040" s="2" t="str"/>
      <x:c r="Q1040" s="2" t="str"/>
      <x:c r="R1040" s="2" t="str">
        <x:v>Not reported / unavailable</x:v>
      </x:c>
      <x:c r="T1040" s="12"/>
      <x:c r="U1040" s="12"/>
    </x:row>
    <x:row r="1041" ht="24" customHeight="1">
      <x:c r="C1041" s="2" t="str">
        <x:v>C</x:v>
      </x:c>
      <x:c r="D1041" s="2" t="str">
        <x:v>FY2017</x:v>
      </x:c>
      <x:c r="E1041" s="2" t="str">
        <x:v>shares_issued</x:v>
      </x:c>
      <x:c r="F1041" s="11" t="n">
        <x:v>3099.523273</x:v>
      </x:c>
      <x:c r="G1041" s="2" t="str">
        <x:v>shares</x:v>
      </x:c>
      <x:c r="H1041" s="2" t="str">
        <x:v>2017-01-01</x:v>
      </x:c>
      <x:c r="I1041" s="2" t="str">
        <x:v>2017-12-31</x:v>
      </x:c>
      <x:c r="J1041" s="2" t="str">
        <x:v>Common Stock, Shares, Issued</x:v>
      </x:c>
      <x:c r="K1041" s="2" t="str">
        <x:v>us-gaap:CommonStockSharesIssued</x:v>
      </x:c>
      <x:c r="L1041" s="2" t="str">
        <x:v>2019-02-22</x:v>
      </x:c>
      <x:c r="M1041" s="2" t="str">
        <x:v>0000831001-19-000027</x:v>
      </x:c>
      <x:c r="N1041" s="2" t="str">
        <x:v>https://www.sec.gov/Archives/edgar/data/831001/000083100119000027/c-12312018x10k.htm</x:v>
      </x:c>
      <x:c r="O1041" s="2" t="str">
        <x:v>data/raw/filings/C_0000831001-19-000027_c-12312018x10k.htm</x:v>
      </x:c>
      <x:c r="P1041" s="2" t="str"/>
      <x:c r="Q1041" s="2" t="str"/>
      <x:c r="R1041" s="2" t="str">
        <x:v>Latest eligible comparative presentation at the information cutoff.</x:v>
      </x:c>
      <x:c r="T1041" s="12"/>
      <x:c r="U1041" s="12"/>
    </x:row>
    <x:row r="1042" ht="24" customHeight="1">
      <x:c r="C1042" s="2" t="str">
        <x:v>C</x:v>
      </x:c>
      <x:c r="D1042" s="2" t="str">
        <x:v>FY2017</x:v>
      </x:c>
      <x:c r="E1042" s="2" t="str">
        <x:v>shares_treasury</x:v>
      </x:c>
      <x:c r="F1042" s="11" t="n">
        <x:v>529.614728</x:v>
      </x:c>
      <x:c r="G1042" s="2" t="str">
        <x:v>shares</x:v>
      </x:c>
      <x:c r="H1042" s="2" t="str">
        <x:v>2017-01-01</x:v>
      </x:c>
      <x:c r="I1042" s="2" t="str">
        <x:v>2017-12-31</x:v>
      </x:c>
      <x:c r="J1042" s="2" t="str">
        <x:v>Treasury Stock, Shares</x:v>
      </x:c>
      <x:c r="K1042" s="2" t="str">
        <x:v>us-gaap:TreasuryStockShares</x:v>
      </x:c>
      <x:c r="L1042" s="2" t="str">
        <x:v>2019-02-22</x:v>
      </x:c>
      <x:c r="M1042" s="2" t="str">
        <x:v>0000831001-19-000027</x:v>
      </x:c>
      <x:c r="N1042" s="2" t="str">
        <x:v>https://www.sec.gov/Archives/edgar/data/831001/000083100119000027/c-12312018x10k.htm</x:v>
      </x:c>
      <x:c r="O1042" s="2" t="str">
        <x:v>data/raw/filings/C_0000831001-19-000027_c-12312018x10k.htm</x:v>
      </x:c>
      <x:c r="P1042" s="2" t="str"/>
      <x:c r="Q1042" s="2" t="str"/>
      <x:c r="R1042" s="2" t="str">
        <x:v>Latest eligible comparative presentation at the information cutoff.</x:v>
      </x:c>
      <x:c r="T1042" s="12"/>
      <x:c r="U1042" s="12"/>
    </x:row>
    <x:row r="1043" ht="24" customHeight="1">
      <x:c r="C1043" s="2" t="str">
        <x:v>C</x:v>
      </x:c>
      <x:c r="D1043" s="2" t="str">
        <x:v>FY2017</x:v>
      </x:c>
      <x:c r="E1043" s="2" t="str">
        <x:v>deposits</x:v>
      </x:c>
      <x:c r="F1043" s="11" t="n">
        <x:v>959822</x:v>
      </x:c>
      <x:c r="G1043" s="2" t="str">
        <x:v>USD</x:v>
      </x:c>
      <x:c r="H1043" s="2" t="str">
        <x:v>2017-01-01</x:v>
      </x:c>
      <x:c r="I1043" s="2" t="str">
        <x:v>2017-12-31</x:v>
      </x:c>
      <x:c r="J1043" s="2" t="str">
        <x:v>Deposits</x:v>
      </x:c>
      <x:c r="K1043" s="2" t="str">
        <x:v>us-gaap:Deposits</x:v>
      </x:c>
      <x:c r="L1043" s="2" t="str">
        <x:v>2019-02-22</x:v>
      </x:c>
      <x:c r="M1043" s="2" t="str">
        <x:v>0000831001-19-000027</x:v>
      </x:c>
      <x:c r="N1043" s="2" t="str">
        <x:v>https://www.sec.gov/Archives/edgar/data/831001/000083100119000027/c-12312018x10k.htm</x:v>
      </x:c>
      <x:c r="O1043" s="2" t="str">
        <x:v>data/raw/filings/C_0000831001-19-000027_c-12312018x10k.htm</x:v>
      </x:c>
      <x:c r="P1043" s="2" t="str"/>
      <x:c r="Q1043" s="2" t="str"/>
      <x:c r="R1043" s="2" t="str">
        <x:v>Latest eligible comparative presentation at the information cutoff.</x:v>
      </x:c>
      <x:c r="T1043" s="12"/>
      <x:c r="U1043" s="12"/>
    </x:row>
    <x:row r="1044" ht="24" customHeight="1">
      <x:c r="C1044" s="2" t="str">
        <x:v>C</x:v>
      </x:c>
      <x:c r="D1044" s="2" t="str">
        <x:v>FY2017</x:v>
      </x:c>
      <x:c r="E1044" s="2" t="str">
        <x:v>loans_gross</x:v>
      </x:c>
      <x:c r="F1044" s="11" t="n">
        <x:v>667034</x:v>
      </x:c>
      <x:c r="G1044" s="2" t="str">
        <x:v>USD</x:v>
      </x:c>
      <x:c r="H1044" s="2" t="str">
        <x:v>2017-01-01</x:v>
      </x:c>
      <x:c r="I1044" s="2" t="str">
        <x:v>2017-12-31</x:v>
      </x:c>
      <x:c r="J1044" s="2" t="str">
        <x:v>Loans and Leases Receivable, Net of Deferred Income</x:v>
      </x:c>
      <x:c r="K1044" s="2" t="str">
        <x:v>us-gaap:LoansAndLeasesReceivableNetOfDeferredIncome</x:v>
      </x:c>
      <x:c r="L1044" s="2" t="str">
        <x:v>2019-02-22</x:v>
      </x:c>
      <x:c r="M1044" s="2" t="str">
        <x:v>0000831001-19-000027</x:v>
      </x:c>
      <x:c r="N1044" s="2" t="str">
        <x:v>https://www.sec.gov/Archives/edgar/data/831001/000083100119000027/c-12312018x10k.htm</x:v>
      </x:c>
      <x:c r="O1044" s="2" t="str">
        <x:v>data/raw/filings/C_0000831001-19-000027_c-12312018x10k.htm</x:v>
      </x:c>
      <x:c r="P1044" s="2" t="str"/>
      <x:c r="Q1044" s="2" t="str"/>
      <x:c r="R1044" s="2" t="str">
        <x:v>Latest eligible comparative presentation at the information cutoff.</x:v>
      </x:c>
      <x:c r="T1044" s="12"/>
      <x:c r="U1044" s="12"/>
    </x:row>
    <x:row r="1045" ht="24" customHeight="1">
      <x:c r="C1045" s="2" t="str">
        <x:v>C</x:v>
      </x:c>
      <x:c r="D1045" s="2" t="str">
        <x:v>FY2017</x:v>
      </x:c>
      <x:c r="E1045" s="2" t="str">
        <x:v>loans_net</x:v>
      </x:c>
      <x:c r="F1045" s="11" t="n">
        <x:v>654679</x:v>
      </x:c>
      <x:c r="G1045" s="2" t="str">
        <x:v>USD</x:v>
      </x:c>
      <x:c r="H1045" s="2" t="str">
        <x:v>2017-01-01</x:v>
      </x:c>
      <x:c r="I1045" s="2" t="str">
        <x:v>2017-12-31</x:v>
      </x:c>
      <x:c r="J1045" s="2" t="str">
        <x:v>Loans and Leases Receivable, Net Amount</x:v>
      </x:c>
      <x:c r="K1045" s="2" t="str">
        <x:v>us-gaap:LoansAndLeasesReceivableNetReportedAmount</x:v>
      </x:c>
      <x:c r="L1045" s="2" t="str">
        <x:v>2019-02-22</x:v>
      </x:c>
      <x:c r="M1045" s="2" t="str">
        <x:v>0000831001-19-000027</x:v>
      </x:c>
      <x:c r="N1045" s="2" t="str">
        <x:v>https://www.sec.gov/Archives/edgar/data/831001/000083100119000027/c-12312018x10k.htm</x:v>
      </x:c>
      <x:c r="O1045" s="2" t="str">
        <x:v>data/raw/filings/C_0000831001-19-000027_c-12312018x10k.htm</x:v>
      </x:c>
      <x:c r="P1045" s="2" t="str"/>
      <x:c r="Q1045" s="2" t="str"/>
      <x:c r="R1045" s="2" t="str">
        <x:v>Latest eligible comparative presentation at the information cutoff.</x:v>
      </x:c>
      <x:c r="T1045" s="12"/>
      <x:c r="U1045" s="12"/>
    </x:row>
    <x:row r="1046" ht="24" customHeight="1">
      <x:c r="C1046" s="2" t="str">
        <x:v>C</x:v>
      </x:c>
      <x:c r="D1046" s="2" t="str">
        <x:v>FY2017</x:v>
      </x:c>
      <x:c r="E1046" s="2" t="str">
        <x:v>allowance</x:v>
      </x:c>
      <x:c r="F1046" s="11" t="n">
        <x:v>12355</x:v>
      </x:c>
      <x:c r="G1046" s="2" t="str">
        <x:v>USD</x:v>
      </x:c>
      <x:c r="H1046" s="2" t="str">
        <x:v>2017-01-01</x:v>
      </x:c>
      <x:c r="I1046" s="2" t="str">
        <x:v>2017-12-31</x:v>
      </x:c>
      <x:c r="J1046" s="2" t="str">
        <x:v>Financing Receivable, Allowance for Credit Loss</x:v>
      </x:c>
      <x:c r="K1046" s="2" t="str">
        <x:v>us-gaap:FinancingReceivableAllowanceForCreditLosses</x:v>
      </x:c>
      <x:c r="L1046" s="2" t="str">
        <x:v>2021-02-26</x:v>
      </x:c>
      <x:c r="M1046" s="2" t="str">
        <x:v>0000831001-21-000042</x:v>
      </x:c>
      <x:c r="N1046" s="2" t="str">
        <x:v>https://www.sec.gov/Archives/edgar/data/831001/000083100121000042/c-20201231.htm</x:v>
      </x:c>
      <x:c r="O1046" s="2" t="str">
        <x:v>data/raw/filings/C_0000831001-21-000042_c-20201231.htm</x:v>
      </x:c>
      <x:c r="P1046" s="2" t="str">
        <x:v>id3VybDovL2RvY3MudjEvZG9jOjlhZjY5YmMxODY0ZDQ1NDM5M2QxNTEwYjNiMmU5MGIxL3NlYzo5YWY2OWJjMTg2NGQ0NTQzOTNkMTUxMGIzYjJlOTBiMV8yNjIvZnJhZzpkMWVkZjkyMGMwNmQ0OGUzYmYxYjY1MDZkYzZiNjI4MS90YWJsZTo5OTZmOTQwZTMxNDM0Yzk1YmE5NmY5YTRjZmViY2NhYi90YWJsZXJhbmdlOjk5NmY5NDBlMzE0MzRjOTViYTk2ZjlhNGNmZWJjY2FiXzEtMy0xLTEtMA_2328651f-a33d-4e03-b675-ff4db31c27be</x:v>
      </x:c>
      <x:c r="Q1046" s="2" t="str"/>
      <x:c r="R1046" s="2" t="str">
        <x:v>Latest eligible comparative presentation at the information cutoff.</x:v>
      </x:c>
      <x:c r="T1046" s="12"/>
      <x:c r="U1046" s="12"/>
    </x:row>
    <x:row r="1047" ht="24" customHeight="1">
      <x:c r="C1047" s="2" t="str">
        <x:v>C</x:v>
      </x:c>
      <x:c r="D1047" s="2" t="str">
        <x:v>FY2017</x:v>
      </x:c>
      <x:c r="E1047" s="2" t="str">
        <x:v>nonaccrual</x:v>
      </x:c>
      <x:c r="F1047" s="11" t="str">
        <x:v>n.a.</x:v>
      </x:c>
      <x:c r="G1047" s="2" t="str">
        <x:v>USDm</x:v>
      </x:c>
      <x:c r="H1047" s="2" t="str">
        <x:v>2017-01-01</x:v>
      </x:c>
      <x:c r="I1047" s="2" t="str">
        <x:v>2017-12-31</x:v>
      </x:c>
      <x:c r="J1047" s="2" t="str">
        <x:v>Nonaccrual</x:v>
      </x:c>
      <x:c r="K1047" s="2" t="str"/>
      <x:c r="L1047" s="2" t="str"/>
      <x:c r="M1047" s="2" t="str"/>
      <x:c r="N1047" s="2" t="str"/>
      <x:c r="O1047" s="2" t="str"/>
      <x:c r="P1047" s="2" t="str"/>
      <x:c r="Q1047" s="2" t="str"/>
      <x:c r="R1047" s="2" t="str">
        <x:v>Not reported / unavailable</x:v>
      </x:c>
      <x:c r="T1047" s="12"/>
      <x:c r="U1047" s="12"/>
    </x:row>
    <x:row r="1048" ht="24" customHeight="1">
      <x:c r="C1048" s="2" t="str">
        <x:v>C</x:v>
      </x:c>
      <x:c r="D1048" s="2" t="str">
        <x:v>FY2017</x:v>
      </x:c>
      <x:c r="E1048" s="2" t="str">
        <x:v>cash</x:v>
      </x:c>
      <x:c r="F1048" s="11" t="n">
        <x:v>180516</x:v>
      </x:c>
      <x:c r="G1048" s="2" t="str">
        <x:v>USD</x:v>
      </x:c>
      <x:c r="H1048" s="2" t="str">
        <x:v>2017-01-01</x:v>
      </x:c>
      <x:c r="I1048" s="2" t="str">
        <x:v>2017-12-31</x:v>
      </x:c>
      <x:c r="J1048" s="2" t="str">
        <x:v>Cash and Cash Equivalents, at Carrying Value</x:v>
      </x:c>
      <x:c r="K1048" s="2" t="str">
        <x:v>us-gaap:CashAndCashEquivalentsAtCarryingValue</x:v>
      </x:c>
      <x:c r="L1048" s="2" t="str">
        <x:v>2019-02-22</x:v>
      </x:c>
      <x:c r="M1048" s="2" t="str">
        <x:v>0000831001-19-000027</x:v>
      </x:c>
      <x:c r="N1048" s="2" t="str">
        <x:v>https://www.sec.gov/Archives/edgar/data/831001/000083100119000027/c-12312018x10k.htm</x:v>
      </x:c>
      <x:c r="O1048" s="2" t="str">
        <x:v>data/raw/filings/C_0000831001-19-000027_c-12312018x10k.htm</x:v>
      </x:c>
      <x:c r="P1048" s="2" t="str"/>
      <x:c r="Q1048" s="2" t="str"/>
      <x:c r="R1048" s="2" t="str">
        <x:v>Latest eligible comparative presentation at the information cutoff.</x:v>
      </x:c>
      <x:c r="T1048" s="12"/>
      <x:c r="U1048" s="12"/>
    </x:row>
    <x:row r="1049" ht="24" customHeight="1">
      <x:c r="C1049" s="2" t="str">
        <x:v>C</x:v>
      </x:c>
      <x:c r="D1049" s="2" t="str">
        <x:v>FY2017</x:v>
      </x:c>
      <x:c r="E1049" s="2" t="str">
        <x:v>aoci</x:v>
      </x:c>
      <x:c r="F1049" s="11" t="n">
        <x:v>-34668</x:v>
      </x:c>
      <x:c r="G1049" s="2" t="str">
        <x:v>USD</x:v>
      </x:c>
      <x:c r="H1049" s="2" t="str">
        <x:v>2017-01-01</x:v>
      </x:c>
      <x:c r="I1049" s="2" t="str">
        <x:v>2017-12-31</x:v>
      </x:c>
      <x:c r="J1049" s="2" t="str">
        <x:v>Accumulated Other Comprehensive Income (Loss), Net of Tax</x:v>
      </x:c>
      <x:c r="K1049" s="2" t="str">
        <x:v>us-gaap:AccumulatedOtherComprehensiveIncomeLossNetOfTax</x:v>
      </x:c>
      <x:c r="L1049" s="2" t="str">
        <x:v>2019-02-22</x:v>
      </x:c>
      <x:c r="M1049" s="2" t="str">
        <x:v>0000831001-19-000027</x:v>
      </x:c>
      <x:c r="N1049" s="2" t="str">
        <x:v>https://www.sec.gov/Archives/edgar/data/831001/000083100119000027/c-12312018x10k.htm</x:v>
      </x:c>
      <x:c r="O1049" s="2" t="str">
        <x:v>data/raw/filings/C_0000831001-19-000027_c-12312018x10k.htm</x:v>
      </x:c>
      <x:c r="P1049" s="2" t="str"/>
      <x:c r="Q1049" s="2" t="str"/>
      <x:c r="R1049" s="2" t="str">
        <x:v>Latest eligible comparative presentation at the information cutoff.</x:v>
      </x:c>
      <x:c r="T1049" s="12"/>
      <x:c r="U1049" s="12"/>
    </x:row>
    <x:row r="1050" ht="24" customHeight="1">
      <x:c r="C1050" s="2" t="str">
        <x:v>C</x:v>
      </x:c>
      <x:c r="D1050" s="2" t="str">
        <x:v>FY2017</x:v>
      </x:c>
      <x:c r="E1050" s="2" t="str">
        <x:v>nii</x:v>
      </x:c>
      <x:c r="F1050" s="11" t="n">
        <x:v>45061</x:v>
      </x:c>
      <x:c r="G1050" s="2" t="str">
        <x:v>USD</x:v>
      </x:c>
      <x:c r="H1050" s="2" t="str">
        <x:v>2017-01-01</x:v>
      </x:c>
      <x:c r="I1050" s="2" t="str">
        <x:v>2017-12-31</x:v>
      </x:c>
      <x:c r="J1050" s="2" t="str">
        <x:v>Interest Income (Expense), Net</x:v>
      </x:c>
      <x:c r="K1050" s="2" t="str">
        <x:v>us-gaap:InterestIncomeExpenseNet</x:v>
      </x:c>
      <x:c r="L1050" s="2" t="str">
        <x:v>2020-02-21</x:v>
      </x:c>
      <x:c r="M1050" s="2" t="str">
        <x:v>0000831001-20-000031</x:v>
      </x:c>
      <x:c r="N1050" s="2" t="str">
        <x:v>https://www.sec.gov/Archives/edgar/data/831001/000083100120000031/c-12312019x10k.htm</x:v>
      </x:c>
      <x:c r="O1050" s="2" t="str">
        <x:v>data/raw/filings/C_0000831001-20-000031_c-12312019x10k.htm</x:v>
      </x:c>
      <x:c r="P1050" s="2" t="str">
        <x:v>d31394105e8567-wk-Fact-29D2C6283BD5B504B9BCAFE34F539244</x:v>
      </x:c>
      <x:c r="Q1050" s="2" t="str"/>
      <x:c r="R1050" s="2" t="str">
        <x:v>Latest eligible comparative presentation at the information cutoff.</x:v>
      </x:c>
      <x:c r="T1050" s="12"/>
      <x:c r="U1050" s="12"/>
    </x:row>
    <x:row r="1051" ht="24" customHeight="1">
      <x:c r="C1051" s="2" t="str">
        <x:v>C</x:v>
      </x:c>
      <x:c r="D1051" s="2" t="str">
        <x:v>FY2017</x:v>
      </x:c>
      <x:c r="E1051" s="2" t="str">
        <x:v>noninterest_income</x:v>
      </x:c>
      <x:c r="F1051" s="11" t="n">
        <x:v>27383</x:v>
      </x:c>
      <x:c r="G1051" s="2" t="str">
        <x:v>USD</x:v>
      </x:c>
      <x:c r="H1051" s="2" t="str">
        <x:v>2017-01-01</x:v>
      </x:c>
      <x:c r="I1051" s="2" t="str">
        <x:v>2017-12-31</x:v>
      </x:c>
      <x:c r="J1051" s="2" t="str">
        <x:v>Noninterest Income</x:v>
      </x:c>
      <x:c r="K1051" s="2" t="str">
        <x:v>us-gaap:NoninterestIncome</x:v>
      </x:c>
      <x:c r="L1051" s="2" t="str">
        <x:v>2020-02-21</x:v>
      </x:c>
      <x:c r="M1051" s="2" t="str">
        <x:v>0000831001-20-000031</x:v>
      </x:c>
      <x:c r="N1051" s="2" t="str">
        <x:v>https://www.sec.gov/Archives/edgar/data/831001/000083100120000031/c-12312019x10k.htm</x:v>
      </x:c>
      <x:c r="O1051" s="2" t="str">
        <x:v>data/raw/filings/C_0000831001-20-000031_c-12312019x10k.htm</x:v>
      </x:c>
      <x:c r="P1051" s="2" t="str">
        <x:v>d31394105e9112-wk-Fact-E852D4F7296E6F788B6CAFE35009B9B5</x:v>
      </x:c>
      <x:c r="Q1051" s="2" t="str"/>
      <x:c r="R1051" s="2" t="str">
        <x:v>Latest eligible comparative presentation at the information cutoff.</x:v>
      </x:c>
      <x:c r="T1051" s="12"/>
      <x:c r="U1051" s="12"/>
    </x:row>
    <x:row r="1052" ht="24" customHeight="1">
      <x:c r="C1052" s="2" t="str">
        <x:v>C</x:v>
      </x:c>
      <x:c r="D1052" s="2" t="str">
        <x:v>FY2017</x:v>
      </x:c>
      <x:c r="E1052" s="2" t="str">
        <x:v>revenue_reported</x:v>
      </x:c>
      <x:c r="F1052" s="11" t="n">
        <x:v>72444</x:v>
      </x:c>
      <x:c r="G1052" s="2" t="str">
        <x:v>USD</x:v>
      </x:c>
      <x:c r="H1052" s="2" t="str">
        <x:v>2017-01-01</x:v>
      </x:c>
      <x:c r="I1052" s="2" t="str">
        <x:v>2017-12-31</x:v>
      </x:c>
      <x:c r="J1052" s="2" t="str">
        <x:v>Revenues</x:v>
      </x:c>
      <x:c r="K1052" s="2" t="str">
        <x:v>us-gaap:Revenues</x:v>
      </x:c>
      <x:c r="L1052" s="2" t="str">
        <x:v>2020-02-21</x:v>
      </x:c>
      <x:c r="M1052" s="2" t="str">
        <x:v>0000831001-20-000031</x:v>
      </x:c>
      <x:c r="N1052" s="2" t="str">
        <x:v>https://www.sec.gov/Archives/edgar/data/831001/000083100120000031/c-12312019x10k.htm</x:v>
      </x:c>
      <x:c r="O1052" s="2" t="str">
        <x:v>data/raw/filings/C_0000831001-20-000031_c-12312019x10k.htm</x:v>
      </x:c>
      <x:c r="P1052" s="2" t="str">
        <x:v>d31394105e9190-wk-Fact-895AEB4F978590809C5BAFE34F4E2C0A</x:v>
      </x:c>
      <x:c r="Q1052" s="2" t="str"/>
      <x:c r="R1052" s="2" t="str">
        <x:v>Latest eligible comparative presentation at the information cutoff.</x:v>
      </x:c>
      <x:c r="T1052" s="12"/>
      <x:c r="U1052" s="12"/>
    </x:row>
    <x:row r="1053" ht="24" customHeight="1">
      <x:c r="C1053" s="2" t="str">
        <x:v>C</x:v>
      </x:c>
      <x:c r="D1053" s="2" t="str">
        <x:v>FY2017</x:v>
      </x:c>
      <x:c r="E1053" s="2" t="str">
        <x:v>opex</x:v>
      </x:c>
      <x:c r="F1053" s="11" t="n">
        <x:v>42232</x:v>
      </x:c>
      <x:c r="G1053" s="2" t="str">
        <x:v>USD</x:v>
      </x:c>
      <x:c r="H1053" s="2" t="str">
        <x:v>2017-01-01</x:v>
      </x:c>
      <x:c r="I1053" s="2" t="str">
        <x:v>2017-12-31</x:v>
      </x:c>
      <x:c r="J1053" s="2" t="str">
        <x:v>Noninterest Expense</x:v>
      </x:c>
      <x:c r="K1053" s="2" t="str">
        <x:v>us-gaap:NoninterestExpense</x:v>
      </x:c>
      <x:c r="L1053" s="2" t="str">
        <x:v>2020-02-21</x:v>
      </x:c>
      <x:c r="M1053" s="2" t="str">
        <x:v>0000831001-20-000031</x:v>
      </x:c>
      <x:c r="N1053" s="2" t="str">
        <x:v>https://www.sec.gov/Archives/edgar/data/831001/000083100120000031/c-12312019x10k.htm</x:v>
      </x:c>
      <x:c r="O1053" s="2" t="str">
        <x:v>data/raw/filings/C_0000831001-20-000031_c-12312019x10k.htm</x:v>
      </x:c>
      <x:c r="P1053" s="2" t="str">
        <x:v>d31394105e9741-wk-Fact-A936E6DA4C0A7035B781AFE34FF48722</x:v>
      </x:c>
      <x:c r="Q1053" s="2" t="str"/>
      <x:c r="R1053" s="2" t="str">
        <x:v>Latest eligible comparative presentation at the information cutoff.</x:v>
      </x:c>
      <x:c r="T1053" s="12"/>
      <x:c r="U1053" s="12"/>
    </x:row>
    <x:row r="1054" ht="24" customHeight="1">
      <x:c r="C1054" s="2" t="str">
        <x:v>C</x:v>
      </x:c>
      <x:c r="D1054" s="2" t="str">
        <x:v>FY2017</x:v>
      </x:c>
      <x:c r="E1054" s="2" t="str">
        <x:v>provision</x:v>
      </x:c>
      <x:c r="F1054" s="11" t="n">
        <x:v>7451</x:v>
      </x:c>
      <x:c r="G1054" s="2" t="str">
        <x:v>USD</x:v>
      </x:c>
      <x:c r="H1054" s="2" t="str">
        <x:v>2017-01-01</x:v>
      </x:c>
      <x:c r="I1054" s="2" t="str">
        <x:v>2017-12-31</x:v>
      </x:c>
      <x:c r="J1054" s="2" t="str">
        <x:v>Provision for Loan, Lease, and Other Losses</x:v>
      </x:c>
      <x:c r="K1054" s="2" t="str">
        <x:v>us-gaap:ProvisionForLoanLeaseAndOtherLosses</x:v>
      </x:c>
      <x:c r="L1054" s="2" t="str">
        <x:v>2019-02-22</x:v>
      </x:c>
      <x:c r="M1054" s="2" t="str">
        <x:v>0000831001-19-000027</x:v>
      </x:c>
      <x:c r="N1054" s="2" t="str">
        <x:v>https://www.sec.gov/Archives/edgar/data/831001/000083100119000027/c-12312018x10k.htm</x:v>
      </x:c>
      <x:c r="O1054" s="2" t="str">
        <x:v>data/raw/filings/C_0000831001-19-000027_c-12312018x10k.htm</x:v>
      </x:c>
      <x:c r="P1054" s="2" t="str"/>
      <x:c r="Q1054" s="2" t="str"/>
      <x:c r="R1054" s="2" t="str">
        <x:v>Latest eligible comparative presentation at the information cutoff.</x:v>
      </x:c>
      <x:c r="T1054" s="12"/>
      <x:c r="U1054" s="12"/>
    </x:row>
    <x:row r="1055" ht="24" customHeight="1">
      <x:c r="C1055" s="2" t="str">
        <x:v>C</x:v>
      </x:c>
      <x:c r="D1055" s="2" t="str">
        <x:v>FY2017</x:v>
      </x:c>
      <x:c r="E1055" s="2" t="str">
        <x:v>pretax</x:v>
      </x:c>
      <x:c r="F1055" s="11" t="n">
        <x:v>22761</x:v>
      </x:c>
      <x:c r="G1055" s="2" t="str">
        <x:v>USD</x:v>
      </x:c>
      <x:c r="H1055" s="2" t="str">
        <x:v>2017-01-01</x:v>
      </x:c>
      <x:c r="I1055" s="2" t="str">
        <x:v>2017-12-31</x:v>
      </x:c>
      <x:c r="J1055" s="2" t="str">
        <x:v>Income (Loss) from Continuing Operations before Income Taxes, Noncontrolling Interest</x:v>
      </x:c>
      <x:c r="K1055" s="2" t="str">
        <x:v>us-gaap:IncomeLossFromContinuingOperationsBeforeIncomeTaxesExtraordinaryItemsNoncontrollingInterest</x:v>
      </x:c>
      <x:c r="L1055" s="2" t="str">
        <x:v>2020-02-21</x:v>
      </x:c>
      <x:c r="M1055" s="2" t="str">
        <x:v>0000831001-20-000031</x:v>
      </x:c>
      <x:c r="N1055" s="2" t="str">
        <x:v>https://www.sec.gov/Archives/edgar/data/831001/000083100120000031/c-12312019x10k.htm</x:v>
      </x:c>
      <x:c r="O1055" s="2" t="str">
        <x:v>data/raw/filings/C_0000831001-20-000031_c-12312019x10k.htm</x:v>
      </x:c>
      <x:c r="P1055" s="2" t="str">
        <x:v>d31394105e9897-wk-Fact-34952436D758BF4F0E61AFE35124429D</x:v>
      </x:c>
      <x:c r="Q1055" s="2" t="str"/>
      <x:c r="R1055" s="2" t="str">
        <x:v>Latest eligible comparative presentation at the information cutoff.</x:v>
      </x:c>
      <x:c r="T1055" s="12"/>
      <x:c r="U1055" s="12"/>
    </x:row>
    <x:row r="1056" ht="24" customHeight="1">
      <x:c r="C1056" s="2" t="str">
        <x:v>C</x:v>
      </x:c>
      <x:c r="D1056" s="2" t="str">
        <x:v>FY2017</x:v>
      </x:c>
      <x:c r="E1056" s="2" t="str">
        <x:v>tax</x:v>
      </x:c>
      <x:c r="F1056" s="11" t="n">
        <x:v>29388</x:v>
      </x:c>
      <x:c r="G1056" s="2" t="str">
        <x:v>USD</x:v>
      </x:c>
      <x:c r="H1056" s="2" t="str">
        <x:v>2017-01-01</x:v>
      </x:c>
      <x:c r="I1056" s="2" t="str">
        <x:v>2017-12-31</x:v>
      </x:c>
      <x:c r="J1056" s="2" t="str">
        <x:v>Income Tax Expense (Benefit)</x:v>
      </x:c>
      <x:c r="K1056" s="2" t="str">
        <x:v>us-gaap:IncomeTaxExpenseBenefit</x:v>
      </x:c>
      <x:c r="L1056" s="2" t="str">
        <x:v>2020-02-21</x:v>
      </x:c>
      <x:c r="M1056" s="2" t="str">
        <x:v>0000831001-20-000031</x:v>
      </x:c>
      <x:c r="N1056" s="2" t="str">
        <x:v>https://www.sec.gov/Archives/edgar/data/831001/000083100120000031/c-12312019x10k.htm</x:v>
      </x:c>
      <x:c r="O1056" s="2" t="str">
        <x:v>data/raw/filings/C_0000831001-20-000031_c-12312019x10k.htm</x:v>
      </x:c>
      <x:c r="P1056" s="2" t="str">
        <x:v>d31394105e9969-wk-Fact-6406290A76F0A8B8A7DCAFE3520BA9EB</x:v>
      </x:c>
      <x:c r="Q1056" s="2" t="str"/>
      <x:c r="R1056" s="2" t="str">
        <x:v>Latest eligible comparative presentation at the information cutoff.</x:v>
      </x:c>
      <x:c r="T1056" s="12"/>
      <x:c r="U1056" s="12"/>
    </x:row>
    <x:row r="1057" ht="24" customHeight="1">
      <x:c r="C1057" s="2" t="str">
        <x:v>C</x:v>
      </x:c>
      <x:c r="D1057" s="2" t="str">
        <x:v>FY2017</x:v>
      </x:c>
      <x:c r="E1057" s="2" t="str">
        <x:v>net_income</x:v>
      </x:c>
      <x:c r="F1057" s="11" t="n">
        <x:v>-6798</x:v>
      </x:c>
      <x:c r="G1057" s="2" t="str">
        <x:v>USD</x:v>
      </x:c>
      <x:c r="H1057" s="2" t="str">
        <x:v>2017-01-01</x:v>
      </x:c>
      <x:c r="I1057" s="2" t="str">
        <x:v>2017-12-31</x:v>
      </x:c>
      <x:c r="J1057" s="2" t="str">
        <x:v>Net Income (Loss) Attributable to Parent</x:v>
      </x:c>
      <x:c r="K1057" s="2" t="str">
        <x:v>us-gaap:NetIncomeLoss</x:v>
      </x:c>
      <x:c r="L1057" s="2" t="str">
        <x:v>2020-02-21</x:v>
      </x:c>
      <x:c r="M1057" s="2" t="str">
        <x:v>0000831001-20-000031</x:v>
      </x:c>
      <x:c r="N1057" s="2" t="str">
        <x:v>https://www.sec.gov/Archives/edgar/data/831001/000083100120000031/c-12312019x10k.htm</x:v>
      </x:c>
      <x:c r="O1057" s="2" t="str">
        <x:v>data/raw/filings/C_0000831001-20-000031_c-12312019x10k.htm</x:v>
      </x:c>
      <x:c r="P1057" s="2" t="str">
        <x:v>d31394105e10370-wk-Fact-18D205810B3C0127EE30AFE34FF96532</x:v>
      </x:c>
      <x:c r="Q1057" s="2" t="str"/>
      <x:c r="R1057" s="2" t="str">
        <x:v>Latest eligible comparative presentation at the information cutoff.</x:v>
      </x:c>
      <x:c r="T1057" s="12"/>
      <x:c r="U1057" s="12"/>
    </x:row>
    <x:row r="1058" ht="24" customHeight="1">
      <x:c r="C1058" s="2" t="str">
        <x:v>C</x:v>
      </x:c>
      <x:c r="D1058" s="2" t="str">
        <x:v>FY2017</x:v>
      </x:c>
      <x:c r="E1058" s="2" t="str">
        <x:v>common_income</x:v>
      </x:c>
      <x:c r="F1058" s="11" t="n">
        <x:v>-8048</x:v>
      </x:c>
      <x:c r="G1058" s="2" t="str">
        <x:v>USD</x:v>
      </x:c>
      <x:c r="H1058" s="2" t="str">
        <x:v>2017-01-01</x:v>
      </x:c>
      <x:c r="I1058" s="2" t="str">
        <x:v>2017-12-31</x:v>
      </x:c>
      <x:c r="J1058" s="2" t="str">
        <x:v>Net Income (Loss) Available to Common Stockholders, Basic</x:v>
      </x:c>
      <x:c r="K1058" s="2" t="str">
        <x:v>us-gaap:NetIncomeLossAvailableToCommonStockholdersBasic</x:v>
      </x:c>
      <x:c r="L1058" s="2" t="str">
        <x:v>2020-02-21</x:v>
      </x:c>
      <x:c r="M1058" s="2" t="str">
        <x:v>0000831001-20-000031</x:v>
      </x:c>
      <x:c r="N1058" s="2" t="str">
        <x:v>https://www.sec.gov/Archives/edgar/data/831001/000083100120000031/c-12312019x10k.htm</x:v>
      </x:c>
      <x:c r="O1058" s="2" t="str">
        <x:v>data/raw/filings/C_0000831001-20-000031_c-12312019x10k.htm</x:v>
      </x:c>
      <x:c r="P1058" s="2" t="str">
        <x:v>d31173726e2577-wk-Fact-DFA2822AC82286443D16AF67B847E798</x:v>
      </x:c>
      <x:c r="Q1058" s="2" t="str"/>
      <x:c r="R1058" s="2" t="str">
        <x:v>Latest eligible comparative presentation at the information cutoff.</x:v>
      </x:c>
      <x:c r="T1058" s="12"/>
      <x:c r="U1058" s="12"/>
    </x:row>
    <x:row r="1059" ht="24" customHeight="1">
      <x:c r="C1059" s="2" t="str">
        <x:v>C</x:v>
      </x:c>
      <x:c r="D1059" s="2" t="str">
        <x:v>FY2017</x:v>
      </x:c>
      <x:c r="E1059" s="2" t="str">
        <x:v>preferred_div</x:v>
      </x:c>
      <x:c r="F1059" s="11" t="n">
        <x:v>1213</x:v>
      </x:c>
      <x:c r="G1059" s="2" t="str">
        <x:v>USD</x:v>
      </x:c>
      <x:c r="H1059" s="2" t="str">
        <x:v>2017-01-01</x:v>
      </x:c>
      <x:c r="I1059" s="2" t="str">
        <x:v>2017-12-31</x:v>
      </x:c>
      <x:c r="J1059" s="2" t="str">
        <x:v>Dividends, Preferred Stock</x:v>
      </x:c>
      <x:c r="K1059" s="2" t="str">
        <x:v>us-gaap:DividendsPreferredStock</x:v>
      </x:c>
      <x:c r="L1059" s="2" t="str">
        <x:v>2020-02-21</x:v>
      </x:c>
      <x:c r="M1059" s="2" t="str">
        <x:v>0000831001-20-000031</x:v>
      </x:c>
      <x:c r="N1059" s="2" t="str">
        <x:v>https://www.sec.gov/Archives/edgar/data/831001/000083100120000031/c-12312019x10k.htm</x:v>
      </x:c>
      <x:c r="O1059" s="2" t="str">
        <x:v>data/raw/filings/C_0000831001-20-000031_c-12312019x10k.htm</x:v>
      </x:c>
      <x:c r="P1059" s="2" t="str">
        <x:v>d31173726e2078-wk-Fact-FA6EEAA0340844646606163EC8A0A90A</x:v>
      </x:c>
      <x:c r="Q1059" s="2" t="str"/>
      <x:c r="R1059" s="2" t="str">
        <x:v>Latest eligible comparative presentation at the information cutoff.</x:v>
      </x:c>
      <x:c r="T1059" s="12"/>
      <x:c r="U1059" s="12"/>
    </x:row>
    <x:row r="1060" ht="24" customHeight="1">
      <x:c r="C1060" s="2" t="str">
        <x:v>C</x:v>
      </x:c>
      <x:c r="D1060" s="2" t="str">
        <x:v>FY2017</x:v>
      </x:c>
      <x:c r="E1060" s="2" t="str">
        <x:v>eps</x:v>
      </x:c>
      <x:c r="F1060" s="11" t="n">
        <x:v>-2.98</x:v>
      </x:c>
      <x:c r="G1060" s="2" t="str">
        <x:v>USD/shares</x:v>
      </x:c>
      <x:c r="H1060" s="2" t="str">
        <x:v>2017-01-01</x:v>
      </x:c>
      <x:c r="I1060" s="2" t="str">
        <x:v>2017-12-31</x:v>
      </x:c>
      <x:c r="J1060" s="2" t="str">
        <x:v>Earnings Per Share, Diluted</x:v>
      </x:c>
      <x:c r="K1060" s="2" t="str">
        <x:v>us-gaap:EarningsPerShareDiluted</x:v>
      </x:c>
      <x:c r="L1060" s="2" t="str">
        <x:v>2020-02-21</x:v>
      </x:c>
      <x:c r="M1060" s="2" t="str">
        <x:v>0000831001-20-000031</x:v>
      </x:c>
      <x:c r="N1060" s="2" t="str">
        <x:v>https://www.sec.gov/Archives/edgar/data/831001/000083100120000031/c-12312019x10k.htm</x:v>
      </x:c>
      <x:c r="O1060" s="2" t="str">
        <x:v>data/raw/filings/C_0000831001-20-000031_c-12312019x10k.htm</x:v>
      </x:c>
      <x:c r="P1060" s="2" t="str">
        <x:v>d31173726e3126-wk-Fact-6AA711E4A7C4852DF27BAFE34F9A868B</x:v>
      </x:c>
      <x:c r="Q1060" s="2" t="str"/>
      <x:c r="R1060" s="2" t="str">
        <x:v>Latest eligible comparative presentation at the information cutoff.</x:v>
      </x:c>
      <x:c r="T1060" s="12"/>
      <x:c r="U1060" s="12"/>
    </x:row>
    <x:row r="1061" ht="24" customHeight="1">
      <x:c r="C1061" s="2" t="str">
        <x:v>C</x:v>
      </x:c>
      <x:c r="D1061" s="2" t="str">
        <x:v>FY2017</x:v>
      </x:c>
      <x:c r="E1061" s="2" t="str">
        <x:v>shares_diluted</x:v>
      </x:c>
      <x:c r="F1061" s="11" t="n">
        <x:v>2698.5</x:v>
      </x:c>
      <x:c r="G1061" s="2" t="str">
        <x:v>shares</x:v>
      </x:c>
      <x:c r="H1061" s="2" t="str">
        <x:v>2017-01-01</x:v>
      </x:c>
      <x:c r="I1061" s="2" t="str">
        <x:v>2017-12-31</x:v>
      </x:c>
      <x:c r="J1061" s="2" t="str">
        <x:v>Weighted Average Number of Shares Outstanding, Diluted</x:v>
      </x:c>
      <x:c r="K1061" s="2" t="str">
        <x:v>us-gaap:WeightedAverageNumberOfDilutedSharesOutstanding</x:v>
      </x:c>
      <x:c r="L1061" s="2" t="str">
        <x:v>2020-02-21</x:v>
      </x:c>
      <x:c r="M1061" s="2" t="str">
        <x:v>0000831001-20-000031</x:v>
      </x:c>
      <x:c r="N1061" s="2" t="str">
        <x:v>https://www.sec.gov/Archives/edgar/data/831001/000083100120000031/c-12312019x10k.htm</x:v>
      </x:c>
      <x:c r="O1061" s="2" t="str">
        <x:v>data/raw/filings/C_0000831001-20-000031_c-12312019x10k.htm</x:v>
      </x:c>
      <x:c r="P1061" s="2" t="str">
        <x:v>d31173726e2922-wk-Fact-740AD9A6CA5773537A3F15566070D233</x:v>
      </x:c>
      <x:c r="Q1061" s="2" t="str"/>
      <x:c r="R1061" s="2" t="str">
        <x:v>Latest eligible comparative presentation at the information cutoff.</x:v>
      </x:c>
      <x:c r="T1061" s="12"/>
      <x:c r="U1061" s="12"/>
    </x:row>
    <x:row r="1062" ht="24" customHeight="1">
      <x:c r="C1062" s="2" t="str">
        <x:v>C</x:v>
      </x:c>
      <x:c r="D1062" s="2" t="str">
        <x:v>FY2017</x:v>
      </x:c>
      <x:c r="E1062" s="2" t="str">
        <x:v>dps</x:v>
      </x:c>
      <x:c r="F1062" s="11" t="str">
        <x:v>n.a.</x:v>
      </x:c>
      <x:c r="G1062" s="2" t="str">
        <x:v>USD/share</x:v>
      </x:c>
      <x:c r="H1062" s="2" t="str">
        <x:v>2017-01-01</x:v>
      </x:c>
      <x:c r="I1062" s="2" t="str">
        <x:v>2017-12-31</x:v>
      </x:c>
      <x:c r="J1062" s="2" t="str">
        <x:v>Dividends per common share</x:v>
      </x:c>
      <x:c r="K1062" s="2" t="str"/>
      <x:c r="L1062" s="2" t="str"/>
      <x:c r="M1062" s="2" t="str"/>
      <x:c r="N1062" s="2" t="str"/>
      <x:c r="O1062" s="2" t="str"/>
      <x:c r="P1062" s="2" t="str"/>
      <x:c r="Q1062" s="2" t="str"/>
      <x:c r="R1062" s="2" t="str">
        <x:v>Not reported / unavailable</x:v>
      </x:c>
      <x:c r="T1062" s="12"/>
      <x:c r="U1062" s="12"/>
    </x:row>
    <x:row r="1063" ht="24" customHeight="1">
      <x:c r="C1063" s="2" t="str">
        <x:v>C</x:v>
      </x:c>
      <x:c r="D1063" s="2" t="str">
        <x:v>FY2017</x:v>
      </x:c>
      <x:c r="E1063" s="2" t="str">
        <x:v>dividends</x:v>
      </x:c>
      <x:c r="F1063" s="11" t="n">
        <x:v>3797</x:v>
      </x:c>
      <x:c r="G1063" s="2" t="str">
        <x:v>USD</x:v>
      </x:c>
      <x:c r="H1063" s="2" t="str">
        <x:v>2017-01-01</x:v>
      </x:c>
      <x:c r="I1063" s="2" t="str">
        <x:v>2017-12-31</x:v>
      </x:c>
      <x:c r="J1063" s="2" t="str">
        <x:v>Payments of Dividends</x:v>
      </x:c>
      <x:c r="K1063" s="2" t="str">
        <x:v>us-gaap:PaymentsOfDividends</x:v>
      </x:c>
      <x:c r="L1063" s="2" t="str">
        <x:v>2020-02-21</x:v>
      </x:c>
      <x:c r="M1063" s="2" t="str">
        <x:v>0000831001-20-000031</x:v>
      </x:c>
      <x:c r="N1063" s="2" t="str">
        <x:v>https://www.sec.gov/Archives/edgar/data/831001/000083100120000031/c-12312019x10k.htm</x:v>
      </x:c>
      <x:c r="O1063" s="2" t="str">
        <x:v>data/raw/filings/C_0000831001-20-000031_c-12312019x10k.htm</x:v>
      </x:c>
      <x:c r="P1063" s="2" t="str">
        <x:v>d31394105e24318-wk-Fact-6B03E15CF52A8F4D1C35159CF531C161</x:v>
      </x:c>
      <x:c r="Q1063" s="2" t="str"/>
      <x:c r="R1063" s="2" t="str">
        <x:v>Latest eligible comparative presentation at the information cutoff.</x:v>
      </x:c>
      <x:c r="T1063" s="12"/>
      <x:c r="U1063" s="12"/>
    </x:row>
    <x:row r="1064" ht="24" customHeight="1">
      <x:c r="C1064" s="2" t="str">
        <x:v>C</x:v>
      </x:c>
      <x:c r="D1064" s="2" t="str">
        <x:v>FY2017</x:v>
      </x:c>
      <x:c r="E1064" s="2" t="str">
        <x:v>buybacks</x:v>
      </x:c>
      <x:c r="F1064" s="11" t="n">
        <x:v>14541</x:v>
      </x:c>
      <x:c r="G1064" s="2" t="str">
        <x:v>USD</x:v>
      </x:c>
      <x:c r="H1064" s="2" t="str">
        <x:v>2017-01-01</x:v>
      </x:c>
      <x:c r="I1064" s="2" t="str">
        <x:v>2017-12-31</x:v>
      </x:c>
      <x:c r="J1064" s="2" t="str">
        <x:v>Payments for Repurchase of Common Stock</x:v>
      </x:c>
      <x:c r="K1064" s="2" t="str">
        <x:v>us-gaap:PaymentsForRepurchaseOfCommonStock</x:v>
      </x:c>
      <x:c r="L1064" s="2" t="str">
        <x:v>2020-02-21</x:v>
      </x:c>
      <x:c r="M1064" s="2" t="str">
        <x:v>0000831001-20-000031</x:v>
      </x:c>
      <x:c r="N1064" s="2" t="str">
        <x:v>https://www.sec.gov/Archives/edgar/data/831001/000083100120000031/c-12312019x10k.htm</x:v>
      </x:c>
      <x:c r="O1064" s="2" t="str">
        <x:v>data/raw/filings/C_0000831001-20-000031_c-12312019x10k.htm</x:v>
      </x:c>
      <x:c r="P1064" s="2" t="str">
        <x:v>d31394105e24469-wk-Fact-E6868A02CCEF628B440B159CF9AC7DB7</x:v>
      </x:c>
      <x:c r="Q1064" s="2" t="str"/>
      <x:c r="R1064" s="2" t="str">
        <x:v>Latest eligible comparative presentation at the information cutoff.</x:v>
      </x:c>
      <x:c r="T1064" s="12"/>
      <x:c r="U1064" s="12"/>
    </x:row>
    <x:row r="1065" ht="24" customHeight="1">
      <x:c r="C1065" s="2" t="str">
        <x:v>C</x:v>
      </x:c>
      <x:c r="D1065" s="2" t="str">
        <x:v>FY2017</x:v>
      </x:c>
      <x:c r="E1065" s="2" t="str">
        <x:v>chargeoffs</x:v>
      </x:c>
      <x:c r="F1065" s="11" t="str">
        <x:v>n.a.</x:v>
      </x:c>
      <x:c r="G1065" s="2" t="str">
        <x:v>USDm</x:v>
      </x:c>
      <x:c r="H1065" s="2" t="str">
        <x:v>2017-01-01</x:v>
      </x:c>
      <x:c r="I1065" s="2" t="str">
        <x:v>2017-12-31</x:v>
      </x:c>
      <x:c r="J1065" s="2" t="str">
        <x:v>Gross loan charge-offs</x:v>
      </x:c>
      <x:c r="K1065" s="2" t="str"/>
      <x:c r="L1065" s="2" t="str"/>
      <x:c r="M1065" s="2" t="str"/>
      <x:c r="N1065" s="2" t="str"/>
      <x:c r="O1065" s="2" t="str"/>
      <x:c r="P1065" s="2" t="str"/>
      <x:c r="Q1065" s="2" t="str"/>
      <x:c r="R1065" s="2" t="str">
        <x:v>Not reported / unavailable</x:v>
      </x:c>
      <x:c r="T1065" s="12"/>
      <x:c r="U1065" s="12"/>
    </x:row>
    <x:row r="1066" ht="24" customHeight="1">
      <x:c r="C1066" s="2" t="str">
        <x:v>C</x:v>
      </x:c>
      <x:c r="D1066" s="2" t="str">
        <x:v>FY2017</x:v>
      </x:c>
      <x:c r="E1066" s="2" t="str">
        <x:v>recoveries</x:v>
      </x:c>
      <x:c r="F1066" s="11" t="str">
        <x:v>n.a.</x:v>
      </x:c>
      <x:c r="G1066" s="2" t="str">
        <x:v>USDm</x:v>
      </x:c>
      <x:c r="H1066" s="2" t="str">
        <x:v>2017-01-01</x:v>
      </x:c>
      <x:c r="I1066" s="2" t="str">
        <x:v>2017-12-31</x:v>
      </x:c>
      <x:c r="J1066" s="2" t="str">
        <x:v>Loan recoveries</x:v>
      </x:c>
      <x:c r="K1066" s="2" t="str"/>
      <x:c r="L1066" s="2" t="str"/>
      <x:c r="M1066" s="2" t="str"/>
      <x:c r="N1066" s="2" t="str"/>
      <x:c r="O1066" s="2" t="str"/>
      <x:c r="P1066" s="2" t="str"/>
      <x:c r="Q1066" s="2" t="str"/>
      <x:c r="R1066" s="2" t="str">
        <x:v>Not reported / unavailable</x:v>
      </x:c>
      <x:c r="T1066" s="12"/>
      <x:c r="U1066" s="12"/>
    </x:row>
    <x:row r="1067" ht="24" customHeight="1">
      <x:c r="C1067" s="2" t="str">
        <x:v>C</x:v>
      </x:c>
      <x:c r="D1067" s="2" t="str">
        <x:v>FY2017</x:v>
      </x:c>
      <x:c r="E1067" s="2" t="str">
        <x:v>rwa</x:v>
      </x:c>
      <x:c r="F1067" s="11" t="str">
        <x:v>n.a.</x:v>
      </x:c>
      <x:c r="G1067" s="2" t="str">
        <x:v>USDm</x:v>
      </x:c>
      <x:c r="H1067" s="2" t="str">
        <x:v>2017-01-01</x:v>
      </x:c>
      <x:c r="I1067" s="2" t="str">
        <x:v>2017-12-31</x:v>
      </x:c>
      <x:c r="J1067" s="2" t="str">
        <x:v>Risk-weighted assets</x:v>
      </x:c>
      <x:c r="K1067" s="2" t="str"/>
      <x:c r="L1067" s="2" t="str"/>
      <x:c r="M1067" s="2" t="str"/>
      <x:c r="N1067" s="2" t="str"/>
      <x:c r="O1067" s="2" t="str"/>
      <x:c r="P1067" s="2" t="str"/>
      <x:c r="Q1067" s="2" t="str"/>
      <x:c r="R1067" s="2" t="str">
        <x:v>Not reported / unavailable</x:v>
      </x:c>
      <x:c r="T1067" s="12"/>
      <x:c r="U1067" s="12"/>
    </x:row>
    <x:row r="1068" ht="24" customHeight="1">
      <x:c r="C1068" s="2" t="str">
        <x:v>C</x:v>
      </x:c>
      <x:c r="D1068" s="2" t="str">
        <x:v>FY2017</x:v>
      </x:c>
      <x:c r="E1068" s="2" t="str">
        <x:v>cet1_reported</x:v>
      </x:c>
      <x:c r="F1068" s="11" t="str">
        <x:v>n.a.</x:v>
      </x:c>
      <x:c r="G1068" s="2" t="str">
        <x:v>%</x:v>
      </x:c>
      <x:c r="H1068" s="2" t="str">
        <x:v>2017-01-01</x:v>
      </x:c>
      <x:c r="I1068" s="2" t="str">
        <x:v>2017-12-31</x:v>
      </x:c>
      <x:c r="J1068" s="2" t="str">
        <x:v>Actual standardized CET1 ratio</x:v>
      </x:c>
      <x:c r="K1068" s="2" t="str"/>
      <x:c r="L1068" s="2" t="str"/>
      <x:c r="M1068" s="2" t="str"/>
      <x:c r="N1068" s="2" t="str"/>
      <x:c r="O1068" s="2" t="str"/>
      <x:c r="P1068" s="2" t="str"/>
      <x:c r="Q1068" s="2" t="str"/>
      <x:c r="R1068" s="2" t="str">
        <x:v>Not reported / unavailable</x:v>
      </x:c>
      <x:c r="T1068" s="12"/>
      <x:c r="U1068" s="12"/>
    </x:row>
    <x:row r="1069" ht="24" customHeight="1">
      <x:c r="C1069" s="2" t="str">
        <x:v>C</x:v>
      </x:c>
      <x:c r="D1069" s="2" t="str">
        <x:v>FY2017</x:v>
      </x:c>
      <x:c r="E1069" s="2" t="str">
        <x:v>nim_reported</x:v>
      </x:c>
      <x:c r="F1069" s="11" t="str">
        <x:v>n.a.</x:v>
      </x:c>
      <x:c r="G1069" s="2" t="str">
        <x:v>%</x:v>
      </x:c>
      <x:c r="H1069" s="2" t="str">
        <x:v>2017-01-01</x:v>
      </x:c>
      <x:c r="I1069" s="2" t="str">
        <x:v>2017-12-31</x:v>
      </x:c>
      <x:c r="J1069" s="2" t="str">
        <x:v>Issuer reported net interest margin</x:v>
      </x:c>
      <x:c r="K1069" s="2" t="str"/>
      <x:c r="L1069" s="2" t="str"/>
      <x:c r="M1069" s="2" t="str"/>
      <x:c r="N1069" s="2" t="str"/>
      <x:c r="O1069" s="2" t="str"/>
      <x:c r="P1069" s="2" t="str"/>
      <x:c r="Q1069" s="2" t="str"/>
      <x:c r="R1069" s="2" t="str">
        <x:v>Not reported / unavailable</x:v>
      </x:c>
      <x:c r="T1069" s="12"/>
      <x:c r="U1069" s="12"/>
    </x:row>
    <x:row r="1070" ht="24" customHeight="1">
      <x:c r="C1070" s="2" t="str">
        <x:v>C</x:v>
      </x:c>
      <x:c r="D1070" s="2" t="str">
        <x:v>FY2017</x:v>
      </x:c>
      <x:c r="E1070" s="2" t="str">
        <x:v>bvps_reported</x:v>
      </x:c>
      <x:c r="F1070" s="11" t="n">
        <x:v>70.62</x:v>
      </x:c>
      <x:c r="G1070" s="2" t="str">
        <x:v>USD/shares</x:v>
      </x:c>
      <x:c r="H1070" s="2" t="str">
        <x:v>2017-01-01</x:v>
      </x:c>
      <x:c r="I1070" s="2" t="str">
        <x:v>2017-12-31</x:v>
      </x:c>
      <x:c r="J1070" s="2" t="str">
        <x:v>Reported common book value per share</x:v>
      </x:c>
      <x:c r="K1070" s="2" t="str">
        <x:v>Manual verified issuer table row</x:v>
      </x:c>
      <x:c r="L1070" s="2" t="str">
        <x:v>2018-02-23</x:v>
      </x:c>
      <x:c r="M1070" s="2" t="str">
        <x:v>0000831001-18-000040</x:v>
      </x:c>
      <x:c r="N1070" s="2" t="str">
        <x:v>https://www.sec.gov/Archives/edgar/data/831001/000083100118000040/c-12312017x10k.htm</x:v>
      </x:c>
      <x:c r="O1070" s="2" t="str">
        <x:v>data/raw/filings/C_0000831001-18-000040_c-12312017x10k.htm</x:v>
      </x:c>
      <x:c r="P1070" s="2" t="str"/>
      <x:c r="Q1070" s="2" t="str"/>
      <x:c r="R1070" s="2" t="str">
        <x:v>Verified original issuer table row; same-date end balance, excluding average and regulatory minimum tables.</x:v>
      </x:c>
      <x:c r="T1070" s="12"/>
      <x:c r="U1070" s="12"/>
    </x:row>
    <x:row r="1071" ht="24" customHeight="1">
      <x:c r="C1071" s="2" t="str">
        <x:v>C</x:v>
      </x:c>
      <x:c r="D1071" s="2" t="str">
        <x:v>FY2017</x:v>
      </x:c>
      <x:c r="E1071" s="2" t="str">
        <x:v>tbvps_reported</x:v>
      </x:c>
      <x:c r="F1071" s="11" t="n">
        <x:v>60.16</x:v>
      </x:c>
      <x:c r="G1071" s="2" t="str">
        <x:v>USD/shares</x:v>
      </x:c>
      <x:c r="H1071" s="2" t="str">
        <x:v>2017-01-01</x:v>
      </x:c>
      <x:c r="I1071" s="2" t="str">
        <x:v>2017-12-31</x:v>
      </x:c>
      <x:c r="J1071" s="2" t="str">
        <x:v>Reported tangible book value per share</x:v>
      </x:c>
      <x:c r="K1071" s="2" t="str">
        <x:v>Manual verified issuer table row</x:v>
      </x:c>
      <x:c r="L1071" s="2" t="str">
        <x:v>2018-02-23</x:v>
      </x:c>
      <x:c r="M1071" s="2" t="str">
        <x:v>0000831001-18-000040</x:v>
      </x:c>
      <x:c r="N1071" s="2" t="str">
        <x:v>https://www.sec.gov/Archives/edgar/data/831001/000083100118000040/c-12312017x10k.htm</x:v>
      </x:c>
      <x:c r="O1071" s="2" t="str">
        <x:v>data/raw/filings/C_0000831001-18-000040_c-12312017x10k.htm</x:v>
      </x:c>
      <x:c r="P1071" s="2" t="str"/>
      <x:c r="Q1071" s="2" t="str"/>
      <x:c r="R1071" s="2" t="str">
        <x:v>Verified original issuer table row; same-date end balance, excluding average and regulatory minimum tables.</x:v>
      </x:c>
      <x:c r="T1071" s="12"/>
      <x:c r="U1071" s="12"/>
    </x:row>
    <x:row r="1072" ht="24" customHeight="1">
      <x:c r="C1072" s="2" t="str">
        <x:v>C</x:v>
      </x:c>
      <x:c r="D1072" s="2" t="str">
        <x:v>FY2017</x:v>
      </x:c>
      <x:c r="E1072" s="2" t="str">
        <x:v>tce_reported</x:v>
      </x:c>
      <x:c r="F1072" s="11" t="str">
        <x:v>n.a.</x:v>
      </x:c>
      <x:c r="G1072" s="2" t="str">
        <x:v>USDm</x:v>
      </x:c>
      <x:c r="H1072" s="2" t="str">
        <x:v>2017-01-01</x:v>
      </x:c>
      <x:c r="I1072" s="2" t="str">
        <x:v>2017-12-31</x:v>
      </x:c>
      <x:c r="J1072" s="2" t="str">
        <x:v>Reported tangible common equity</x:v>
      </x:c>
      <x:c r="K1072" s="2" t="str"/>
      <x:c r="L1072" s="2" t="str"/>
      <x:c r="M1072" s="2" t="str"/>
      <x:c r="N1072" s="2" t="str"/>
      <x:c r="O1072" s="2" t="str"/>
      <x:c r="P1072" s="2" t="str"/>
      <x:c r="Q1072" s="2" t="str"/>
      <x:c r="R1072" s="2" t="str">
        <x:v>Not reported / unavailable</x:v>
      </x:c>
      <x:c r="T1072" s="12"/>
      <x:c r="U1072" s="12"/>
    </x:row>
    <x:row r="1073" ht="24" customHeight="1">
      <x:c r="C1073" s="2" t="str">
        <x:v>C</x:v>
      </x:c>
      <x:c r="D1073" s="2" t="str">
        <x:v>FY2018</x:v>
      </x:c>
      <x:c r="E1073" s="2" t="str">
        <x:v>assets</x:v>
      </x:c>
      <x:c r="F1073" s="11" t="n">
        <x:v>1917383</x:v>
      </x:c>
      <x:c r="G1073" s="2" t="str">
        <x:v>USD</x:v>
      </x:c>
      <x:c r="H1073" s="2" t="str">
        <x:v>2018-01-01</x:v>
      </x:c>
      <x:c r="I1073" s="2" t="str">
        <x:v>2018-12-31</x:v>
      </x:c>
      <x:c r="J1073" s="2" t="str">
        <x:v>Assets</x:v>
      </x:c>
      <x:c r="K1073" s="2" t="str">
        <x:v>us-gaap:Assets</x:v>
      </x:c>
      <x:c r="L1073" s="2" t="str">
        <x:v>2020-02-21</x:v>
      </x:c>
      <x:c r="M1073" s="2" t="str">
        <x:v>0000831001-20-000031</x:v>
      </x:c>
      <x:c r="N1073" s="2" t="str">
        <x:v>https://www.sec.gov/Archives/edgar/data/831001/000083100120000031/c-12312019x10k.htm</x:v>
      </x:c>
      <x:c r="O1073" s="2" t="str">
        <x:v>data/raw/filings/C_0000831001-20-000031_c-12312019x10k.htm</x:v>
      </x:c>
      <x:c r="P1073" s="2" t="str">
        <x:v>d31394105e15502-wk-Fact-F9C5D61FB75B18C00986AF67B78B58CE</x:v>
      </x:c>
      <x:c r="Q1073" s="2" t="str"/>
      <x:c r="R1073" s="2" t="str">
        <x:v>Latest eligible comparative presentation at the information cutoff.</x:v>
      </x:c>
      <x:c r="T1073" s="12"/>
      <x:c r="U1073" s="12"/>
    </x:row>
    <x:row r="1074" ht="24" customHeight="1">
      <x:c r="C1074" s="2" t="str">
        <x:v>C</x:v>
      </x:c>
      <x:c r="D1074" s="2" t="str">
        <x:v>FY2018</x:v>
      </x:c>
      <x:c r="E1074" s="2" t="str">
        <x:v>liabilities</x:v>
      </x:c>
      <x:c r="F1074" s="11" t="n">
        <x:v>1720309</x:v>
      </x:c>
      <x:c r="G1074" s="2" t="str">
        <x:v>USD</x:v>
      </x:c>
      <x:c r="H1074" s="2" t="str">
        <x:v>2018-01-01</x:v>
      </x:c>
      <x:c r="I1074" s="2" t="str">
        <x:v>2018-12-31</x:v>
      </x:c>
      <x:c r="J1074" s="2" t="str">
        <x:v>Liabilities</x:v>
      </x:c>
      <x:c r="K1074" s="2" t="str">
        <x:v>us-gaap:Liabilities</x:v>
      </x:c>
      <x:c r="L1074" s="2" t="str">
        <x:v>2020-02-21</x:v>
      </x:c>
      <x:c r="M1074" s="2" t="str">
        <x:v>0000831001-20-000031</x:v>
      </x:c>
      <x:c r="N1074" s="2" t="str">
        <x:v>https://www.sec.gov/Archives/edgar/data/831001/000083100120000031/c-12312019x10k.htm</x:v>
      </x:c>
      <x:c r="O1074" s="2" t="str">
        <x:v>data/raw/filings/C_0000831001-20-000031_c-12312019x10k.htm</x:v>
      </x:c>
      <x:c r="P1074" s="2" t="str">
        <x:v>d31135677e3540-wk-Fact-38A09E273F18FDE687E0AF67B83DD656</x:v>
      </x:c>
      <x:c r="Q1074" s="2" t="str"/>
      <x:c r="R1074" s="2" t="str">
        <x:v>Latest eligible comparative presentation at the information cutoff.</x:v>
      </x:c>
      <x:c r="T1074" s="12"/>
      <x:c r="U1074" s="12"/>
    </x:row>
    <x:row r="1075" ht="24" customHeight="1">
      <x:c r="C1075" s="2" t="str">
        <x:v>C</x:v>
      </x:c>
      <x:c r="D1075" s="2" t="str">
        <x:v>FY2018</x:v>
      </x:c>
      <x:c r="E1075" s="2" t="str">
        <x:v>equity</x:v>
      </x:c>
      <x:c r="F1075" s="11" t="n">
        <x:v>196220</x:v>
      </x:c>
      <x:c r="G1075" s="2" t="str">
        <x:v>USD</x:v>
      </x:c>
      <x:c r="H1075" s="2" t="str">
        <x:v>2018-01-01</x:v>
      </x:c>
      <x:c r="I1075" s="2" t="str">
        <x:v>2018-12-31</x:v>
      </x:c>
      <x:c r="J1075" s="2" t="str">
        <x:v>Stockholders' Equity Attributable to Parent</x:v>
      </x:c>
      <x:c r="K1075" s="2" t="str">
        <x:v>us-gaap:StockholdersEquity</x:v>
      </x:c>
      <x:c r="L1075" s="2" t="str">
        <x:v>2020-02-21</x:v>
      </x:c>
      <x:c r="M1075" s="2" t="str">
        <x:v>0000831001-20-000031</x:v>
      </x:c>
      <x:c r="N1075" s="2" t="str">
        <x:v>https://www.sec.gov/Archives/edgar/data/831001/000083100120000031/c-12312019x10k.htm</x:v>
      </x:c>
      <x:c r="O1075" s="2" t="str">
        <x:v>data/raw/filings/C_0000831001-20-000031_c-12312019x10k.htm</x:v>
      </x:c>
      <x:c r="P1075" s="2" t="str">
        <x:v>d31135677e3836-wk-Fact-D61B1FCF4D850DD02866AF67B840660F</x:v>
      </x:c>
      <x:c r="Q1075" s="2" t="str"/>
      <x:c r="R1075" s="2" t="str">
        <x:v>Latest eligible comparative presentation at the information cutoff.</x:v>
      </x:c>
      <x:c r="T1075" s="12"/>
      <x:c r="U1075" s="12"/>
    </x:row>
    <x:row r="1076" ht="24" customHeight="1">
      <x:c r="C1076" s="2" t="str">
        <x:v>C</x:v>
      </x:c>
      <x:c r="D1076" s="2" t="str">
        <x:v>FY2018</x:v>
      </x:c>
      <x:c r="E1076" s="2" t="str">
        <x:v>preferred</x:v>
      </x:c>
      <x:c r="F1076" s="11" t="n">
        <x:v>18460</x:v>
      </x:c>
      <x:c r="G1076" s="2" t="str">
        <x:v>USD</x:v>
      </x:c>
      <x:c r="H1076" s="2" t="str">
        <x:v>2018-01-01</x:v>
      </x:c>
      <x:c r="I1076" s="2" t="str">
        <x:v>2018-12-31</x:v>
      </x:c>
      <x:c r="J1076" s="2" t="str">
        <x:v>Preferred Stock, Value, Issued</x:v>
      </x:c>
      <x:c r="K1076" s="2" t="str">
        <x:v>us-gaap:PreferredStockValue</x:v>
      </x:c>
      <x:c r="L1076" s="2" t="str">
        <x:v>2020-02-21</x:v>
      </x:c>
      <x:c r="M1076" s="2" t="str">
        <x:v>0000831001-20-000031</x:v>
      </x:c>
      <x:c r="N1076" s="2" t="str">
        <x:v>https://www.sec.gov/Archives/edgar/data/831001/000083100120000031/c-12312019x10k.htm</x:v>
      </x:c>
      <x:c r="O1076" s="2" t="str">
        <x:v>data/raw/filings/C_0000831001-20-000031_c-12312019x10k.htm</x:v>
      </x:c>
      <x:c r="P1076" s="2" t="str">
        <x:v>d31200259e3126-wk-Fact-26EA75E3626F4B3B3239AF67B841BA96</x:v>
      </x:c>
      <x:c r="Q1076" s="2" t="str"/>
      <x:c r="R1076" s="2" t="str">
        <x:v>Latest eligible comparative presentation at the information cutoff.</x:v>
      </x:c>
      <x:c r="T1076" s="12"/>
      <x:c r="U1076" s="12"/>
    </x:row>
    <x:row r="1077" ht="24" customHeight="1">
      <x:c r="C1077" s="2" t="str">
        <x:v>C</x:v>
      </x:c>
      <x:c r="D1077" s="2" t="str">
        <x:v>FY2018</x:v>
      </x:c>
      <x:c r="E1077" s="2" t="str">
        <x:v>common_equity_reported</x:v>
      </x:c>
      <x:c r="F1077" s="11" t="str">
        <x:v>n.a.</x:v>
      </x:c>
      <x:c r="G1077" s="2" t="str">
        <x:v>USDm</x:v>
      </x:c>
      <x:c r="H1077" s="2" t="str">
        <x:v>2018-01-01</x:v>
      </x:c>
      <x:c r="I1077" s="2" t="str">
        <x:v>2018-12-31</x:v>
      </x:c>
      <x:c r="J1077" s="2" t="str">
        <x:v>Reported common shareholders equity</x:v>
      </x:c>
      <x:c r="K1077" s="2" t="str"/>
      <x:c r="L1077" s="2" t="str"/>
      <x:c r="M1077" s="2" t="str"/>
      <x:c r="N1077" s="2" t="str"/>
      <x:c r="O1077" s="2" t="str"/>
      <x:c r="P1077" s="2" t="str"/>
      <x:c r="Q1077" s="2" t="str"/>
      <x:c r="R1077" s="2" t="str">
        <x:v>Not reported / unavailable</x:v>
      </x:c>
      <x:c r="T1077" s="12"/>
      <x:c r="U1077" s="12"/>
    </x:row>
    <x:row r="1078" ht="24" customHeight="1">
      <x:c r="C1078" s="2" t="str">
        <x:v>C</x:v>
      </x:c>
      <x:c r="D1078" s="2" t="str">
        <x:v>FY2018</x:v>
      </x:c>
      <x:c r="E1078" s="2" t="str">
        <x:v>goodwill</x:v>
      </x:c>
      <x:c r="F1078" s="11" t="n">
        <x:v>22046</x:v>
      </x:c>
      <x:c r="G1078" s="2" t="str">
        <x:v>USD</x:v>
      </x:c>
      <x:c r="H1078" s="2" t="str">
        <x:v>2018-01-01</x:v>
      </x:c>
      <x:c r="I1078" s="2" t="str">
        <x:v>2018-12-31</x:v>
      </x:c>
      <x:c r="J1078" s="2" t="str">
        <x:v>Goodwill</x:v>
      </x:c>
      <x:c r="K1078" s="2" t="str">
        <x:v>us-gaap:Goodwill</x:v>
      </x:c>
      <x:c r="L1078" s="2" t="str">
        <x:v>2022-05-10</x:v>
      </x:c>
      <x:c r="M1078" s="2" t="str">
        <x:v>0000831001-22-000059</x:v>
      </x:c>
      <x:c r="N1078" s="2" t="str">
        <x:v>https://data.sec.gov/api/xbrl/companyfacts/CIK0000831001.json</x:v>
      </x:c>
      <x:c r="O1078" s="2" t="str">
        <x:v>data/raw/sec/C_companyfacts.json</x:v>
      </x:c>
      <x:c r="P1078" s="2" t="str"/>
      <x:c r="Q1078" s="2" t="str"/>
      <x:c r="R1078" s="2" t="str">
        <x:v>Latest eligible comparative presentation at the information cutoff.</x:v>
      </x:c>
      <x:c r="T1078" s="12"/>
      <x:c r="U1078" s="12"/>
    </x:row>
    <x:row r="1079" ht="24" customHeight="1">
      <x:c r="C1079" s="2" t="str">
        <x:v>C</x:v>
      </x:c>
      <x:c r="D1079" s="2" t="str">
        <x:v>FY2018</x:v>
      </x:c>
      <x:c r="E1079" s="2" t="str">
        <x:v>intangibles</x:v>
      </x:c>
      <x:c r="F1079" s="11" t="n">
        <x:v>5220</x:v>
      </x:c>
      <x:c r="G1079" s="2" t="str">
        <x:v>USD</x:v>
      </x:c>
      <x:c r="H1079" s="2" t="str">
        <x:v>2018-01-01</x:v>
      </x:c>
      <x:c r="I1079" s="2" t="str">
        <x:v>2018-12-31</x:v>
      </x:c>
      <x:c r="J1079" s="2" t="str">
        <x:v>Intangible Assets, Net (Excluding Goodwill)</x:v>
      </x:c>
      <x:c r="K1079" s="2" t="str">
        <x:v>us-gaap:IntangibleAssetsNetExcludingGoodwill</x:v>
      </x:c>
      <x:c r="L1079" s="2" t="str">
        <x:v>2020-02-21</x:v>
      </x:c>
      <x:c r="M1079" s="2" t="str">
        <x:v>0000831001-20-000031</x:v>
      </x:c>
      <x:c r="N1079" s="2" t="str">
        <x:v>https://www.sec.gov/Archives/edgar/data/831001/000083100120000031/c-12312019x10k.htm</x:v>
      </x:c>
      <x:c r="O1079" s="2" t="str">
        <x:v>data/raw/filings/C_0000831001-20-000031_c-12312019x10k.htm</x:v>
      </x:c>
      <x:c r="P1079" s="2" t="str">
        <x:v>d31135677e2402-wk-Fact-A552073BA90FC1413B86AF67B78DF01A</x:v>
      </x:c>
      <x:c r="Q1079" s="2" t="str"/>
      <x:c r="R1079" s="2" t="str">
        <x:v>Latest eligible comparative presentation at the information cutoff.</x:v>
      </x:c>
      <x:c r="T1079" s="12"/>
      <x:c r="U1079" s="12"/>
    </x:row>
    <x:row r="1080" ht="24" customHeight="1">
      <x:c r="C1080" s="2" t="str">
        <x:v>C</x:v>
      </x:c>
      <x:c r="D1080" s="2" t="str">
        <x:v>FY2018</x:v>
      </x:c>
      <x:c r="E1080" s="2" t="str">
        <x:v>intangibles_total</x:v>
      </x:c>
      <x:c r="F1080" s="11" t="str">
        <x:v>n.a.</x:v>
      </x:c>
      <x:c r="G1080" s="2" t="str">
        <x:v>USDm</x:v>
      </x:c>
      <x:c r="H1080" s="2" t="str">
        <x:v>2018-01-01</x:v>
      </x:c>
      <x:c r="I1080" s="2" t="str">
        <x:v>2018-12-31</x:v>
      </x:c>
      <x:c r="J1080" s="2" t="str">
        <x:v>Reported goodwill and intangible assets combined</x:v>
      </x:c>
      <x:c r="K1080" s="2" t="str"/>
      <x:c r="L1080" s="2" t="str"/>
      <x:c r="M1080" s="2" t="str"/>
      <x:c r="N1080" s="2" t="str"/>
      <x:c r="O1080" s="2" t="str"/>
      <x:c r="P1080" s="2" t="str"/>
      <x:c r="Q1080" s="2" t="str"/>
      <x:c r="R1080" s="2" t="str">
        <x:v>Not reported / unavailable</x:v>
      </x:c>
      <x:c r="T1080" s="12"/>
      <x:c r="U1080" s="12"/>
    </x:row>
    <x:row r="1081" ht="24" customHeight="1">
      <x:c r="C1081" s="2" t="str">
        <x:v>C</x:v>
      </x:c>
      <x:c r="D1081" s="2" t="str">
        <x:v>FY2018</x:v>
      </x:c>
      <x:c r="E1081" s="2" t="str">
        <x:v>shares_end</x:v>
      </x:c>
      <x:c r="F1081" s="11" t="str">
        <x:v>n.a.</x:v>
      </x:c>
      <x:c r="G1081" s="2" t="str">
        <x:v>million</x:v>
      </x:c>
      <x:c r="H1081" s="2" t="str">
        <x:v>2018-01-01</x:v>
      </x:c>
      <x:c r="I1081" s="2" t="str">
        <x:v>2018-12-31</x:v>
      </x:c>
      <x:c r="J1081" s="2" t="str">
        <x:v>Period-end common shares outstanding</x:v>
      </x:c>
      <x:c r="K1081" s="2" t="str"/>
      <x:c r="L1081" s="2" t="str"/>
      <x:c r="M1081" s="2" t="str"/>
      <x:c r="N1081" s="2" t="str"/>
      <x:c r="O1081" s="2" t="str"/>
      <x:c r="P1081" s="2" t="str"/>
      <x:c r="Q1081" s="2" t="str"/>
      <x:c r="R1081" s="2" t="str">
        <x:v>Not reported / unavailable</x:v>
      </x:c>
      <x:c r="T1081" s="12"/>
      <x:c r="U1081" s="12"/>
    </x:row>
    <x:row r="1082" ht="24" customHeight="1">
      <x:c r="C1082" s="2" t="str">
        <x:v>C</x:v>
      </x:c>
      <x:c r="D1082" s="2" t="str">
        <x:v>FY2018</x:v>
      </x:c>
      <x:c r="E1082" s="2" t="str">
        <x:v>shares_issued</x:v>
      </x:c>
      <x:c r="F1082" s="11" t="n">
        <x:v>3099.567177</x:v>
      </x:c>
      <x:c r="G1082" s="2" t="str">
        <x:v>shares</x:v>
      </x:c>
      <x:c r="H1082" s="2" t="str">
        <x:v>2018-01-01</x:v>
      </x:c>
      <x:c r="I1082" s="2" t="str">
        <x:v>2018-12-31</x:v>
      </x:c>
      <x:c r="J1082" s="2" t="str">
        <x:v>Common Stock, Shares, Issued</x:v>
      </x:c>
      <x:c r="K1082" s="2" t="str">
        <x:v>us-gaap:CommonStockSharesIssued</x:v>
      </x:c>
      <x:c r="L1082" s="2" t="str">
        <x:v>2020-02-21</x:v>
      </x:c>
      <x:c r="M1082" s="2" t="str">
        <x:v>0000831001-20-000031</x:v>
      </x:c>
      <x:c r="N1082" s="2" t="str">
        <x:v>https://www.sec.gov/Archives/edgar/data/831001/000083100120000031/c-12312019x10k.htm</x:v>
      </x:c>
      <x:c r="O1082" s="2" t="str">
        <x:v>data/raw/filings/C_0000831001-20-000031_c-12312019x10k.htm</x:v>
      </x:c>
      <x:c r="P1082" s="2" t="str">
        <x:v>Fact-12221FBFB5A2C5C99604AF67B83964DC-wk-Fact-12221FBFB5A2C5C99604AF67B83964DC</x:v>
      </x:c>
      <x:c r="Q1082" s="2" t="str"/>
      <x:c r="R1082" s="2" t="str">
        <x:v>Latest eligible comparative presentation at the information cutoff.</x:v>
      </x:c>
      <x:c r="T1082" s="12"/>
      <x:c r="U1082" s="12"/>
    </x:row>
    <x:row r="1083" ht="24" customHeight="1">
      <x:c r="C1083" s="2" t="str">
        <x:v>C</x:v>
      </x:c>
      <x:c r="D1083" s="2" t="str">
        <x:v>FY2018</x:v>
      </x:c>
      <x:c r="E1083" s="2" t="str">
        <x:v>shares_treasury</x:v>
      </x:c>
      <x:c r="F1083" s="11" t="n">
        <x:v>731.099833</x:v>
      </x:c>
      <x:c r="G1083" s="2" t="str">
        <x:v>shares</x:v>
      </x:c>
      <x:c r="H1083" s="2" t="str">
        <x:v>2018-01-01</x:v>
      </x:c>
      <x:c r="I1083" s="2" t="str">
        <x:v>2018-12-31</x:v>
      </x:c>
      <x:c r="J1083" s="2" t="str">
        <x:v>Treasury Stock, Shares</x:v>
      </x:c>
      <x:c r="K1083" s="2" t="str">
        <x:v>us-gaap:TreasuryStockShares</x:v>
      </x:c>
      <x:c r="L1083" s="2" t="str">
        <x:v>2020-02-21</x:v>
      </x:c>
      <x:c r="M1083" s="2" t="str">
        <x:v>0000831001-20-000031</x:v>
      </x:c>
      <x:c r="N1083" s="2" t="str">
        <x:v>https://www.sec.gov/Archives/edgar/data/831001/000083100120000031/c-12312019x10k.htm</x:v>
      </x:c>
      <x:c r="O1083" s="2" t="str">
        <x:v>data/raw/filings/C_0000831001-20-000031_c-12312019x10k.htm</x:v>
      </x:c>
      <x:c r="P1083" s="2" t="str">
        <x:v>Fact-2D7655BAE3F9CB31471DAF67B8329E77-wk-Fact-2D7655BAE3F9CB31471DAF67B8329E77</x:v>
      </x:c>
      <x:c r="Q1083" s="2" t="str"/>
      <x:c r="R1083" s="2" t="str">
        <x:v>Latest eligible comparative presentation at the information cutoff.</x:v>
      </x:c>
      <x:c r="T1083" s="12"/>
      <x:c r="U1083" s="12"/>
    </x:row>
    <x:row r="1084" ht="24" customHeight="1">
      <x:c r="C1084" s="2" t="str">
        <x:v>C</x:v>
      </x:c>
      <x:c r="D1084" s="2" t="str">
        <x:v>FY2018</x:v>
      </x:c>
      <x:c r="E1084" s="2" t="str">
        <x:v>deposits</x:v>
      </x:c>
      <x:c r="F1084" s="11" t="n">
        <x:v>1013170</x:v>
      </x:c>
      <x:c r="G1084" s="2" t="str">
        <x:v>USD</x:v>
      </x:c>
      <x:c r="H1084" s="2" t="str">
        <x:v>2018-01-01</x:v>
      </x:c>
      <x:c r="I1084" s="2" t="str">
        <x:v>2018-12-31</x:v>
      </x:c>
      <x:c r="J1084" s="2" t="str">
        <x:v>Deposits</x:v>
      </x:c>
      <x:c r="K1084" s="2" t="str">
        <x:v>us-gaap:Deposits</x:v>
      </x:c>
      <x:c r="L1084" s="2" t="str">
        <x:v>2020-02-21</x:v>
      </x:c>
      <x:c r="M1084" s="2" t="str">
        <x:v>0000831001-20-000031</x:v>
      </x:c>
      <x:c r="N1084" s="2" t="str">
        <x:v>https://www.sec.gov/Archives/edgar/data/831001/000083100120000031/c-12312019x10k.htm</x:v>
      </x:c>
      <x:c r="O1084" s="2" t="str">
        <x:v>data/raw/filings/C_0000831001-20-000031_c-12312019x10k.htm</x:v>
      </x:c>
      <x:c r="P1084" s="2" t="str">
        <x:v>d31394105e15662-wk-Fact-AA7F357F690F96D303B6AF67B839E80B</x:v>
      </x:c>
      <x:c r="Q1084" s="2" t="str"/>
      <x:c r="R1084" s="2" t="str">
        <x:v>Latest eligible comparative presentation at the information cutoff.</x:v>
      </x:c>
      <x:c r="T1084" s="12"/>
      <x:c r="U1084" s="12"/>
    </x:row>
    <x:row r="1085" ht="24" customHeight="1">
      <x:c r="C1085" s="2" t="str">
        <x:v>C</x:v>
      </x:c>
      <x:c r="D1085" s="2" t="str">
        <x:v>FY2018</x:v>
      </x:c>
      <x:c r="E1085" s="2" t="str">
        <x:v>loans_gross</x:v>
      </x:c>
      <x:c r="F1085" s="11" t="n">
        <x:v>684196</x:v>
      </x:c>
      <x:c r="G1085" s="2" t="str">
        <x:v>USD</x:v>
      </x:c>
      <x:c r="H1085" s="2" t="str">
        <x:v>2018-01-01</x:v>
      </x:c>
      <x:c r="I1085" s="2" t="str">
        <x:v>2018-12-31</x:v>
      </x:c>
      <x:c r="J1085" s="2" t="str">
        <x:v>Loans and Leases Receivable, Net of Deferred Income</x:v>
      </x:c>
      <x:c r="K1085" s="2" t="str">
        <x:v>us-gaap:LoansAndLeasesReceivableNetOfDeferredIncome</x:v>
      </x:c>
      <x:c r="L1085" s="2" t="str">
        <x:v>2020-02-21</x:v>
      </x:c>
      <x:c r="M1085" s="2" t="str">
        <x:v>0000831001-20-000031</x:v>
      </x:c>
      <x:c r="N1085" s="2" t="str">
        <x:v>https://www.sec.gov/Archives/edgar/data/831001/000083100120000031/c-12312019x10k.htm</x:v>
      </x:c>
      <x:c r="O1085" s="2" t="str">
        <x:v>data/raw/filings/C_0000831001-20-000031_c-12312019x10k.htm</x:v>
      </x:c>
      <x:c r="P1085" s="2" t="str"/>
      <x:c r="Q1085" s="2" t="str"/>
      <x:c r="R1085" s="2" t="str">
        <x:v>Latest eligible comparative presentation at the information cutoff.</x:v>
      </x:c>
      <x:c r="T1085" s="12"/>
      <x:c r="U1085" s="12"/>
    </x:row>
    <x:row r="1086" ht="24" customHeight="1">
      <x:c r="C1086" s="2" t="str">
        <x:v>C</x:v>
      </x:c>
      <x:c r="D1086" s="2" t="str">
        <x:v>FY2018</x:v>
      </x:c>
      <x:c r="E1086" s="2" t="str">
        <x:v>loans_net</x:v>
      </x:c>
      <x:c r="F1086" s="11" t="n">
        <x:v>671881</x:v>
      </x:c>
      <x:c r="G1086" s="2" t="str">
        <x:v>USD</x:v>
      </x:c>
      <x:c r="H1086" s="2" t="str">
        <x:v>2018-01-01</x:v>
      </x:c>
      <x:c r="I1086" s="2" t="str">
        <x:v>2018-12-31</x:v>
      </x:c>
      <x:c r="J1086" s="2" t="str">
        <x:v>Loans and Leases Receivable, Net Amount</x:v>
      </x:c>
      <x:c r="K1086" s="2" t="str">
        <x:v>us-gaap:LoansAndLeasesReceivableNetReportedAmount</x:v>
      </x:c>
      <x:c r="L1086" s="2" t="str">
        <x:v>2020-02-21</x:v>
      </x:c>
      <x:c r="M1086" s="2" t="str">
        <x:v>0000831001-20-000031</x:v>
      </x:c>
      <x:c r="N1086" s="2" t="str">
        <x:v>https://www.sec.gov/Archives/edgar/data/831001/000083100120000031/c-12312019x10k.htm</x:v>
      </x:c>
      <x:c r="O1086" s="2" t="str">
        <x:v>data/raw/filings/C_0000831001-20-000031_c-12312019x10k.htm</x:v>
      </x:c>
      <x:c r="P1086" s="2" t="str"/>
      <x:c r="Q1086" s="2" t="str"/>
      <x:c r="R1086" s="2" t="str">
        <x:v>Latest eligible comparative presentation at the information cutoff.</x:v>
      </x:c>
      <x:c r="T1086" s="12"/>
      <x:c r="U1086" s="12"/>
    </x:row>
    <x:row r="1087" ht="24" customHeight="1">
      <x:c r="C1087" s="2" t="str">
        <x:v>C</x:v>
      </x:c>
      <x:c r="D1087" s="2" t="str">
        <x:v>FY2018</x:v>
      </x:c>
      <x:c r="E1087" s="2" t="str">
        <x:v>allowance</x:v>
      </x:c>
      <x:c r="F1087" s="11" t="n">
        <x:v>12315</x:v>
      </x:c>
      <x:c r="G1087" s="2" t="str">
        <x:v>USD</x:v>
      </x:c>
      <x:c r="H1087" s="2" t="str">
        <x:v>2018-01-01</x:v>
      </x:c>
      <x:c r="I1087" s="2" t="str">
        <x:v>2018-12-31</x:v>
      </x:c>
      <x:c r="J1087" s="2" t="str">
        <x:v>Financing Receivable, Allowance for Credit Loss</x:v>
      </x:c>
      <x:c r="K1087" s="2" t="str">
        <x:v>us-gaap:FinancingReceivableAllowanceForCreditLosses</x:v>
      </x:c>
      <x:c r="L1087" s="2" t="str">
        <x:v>2022-05-10</x:v>
      </x:c>
      <x:c r="M1087" s="2" t="str">
        <x:v>0000831001-22-000059</x:v>
      </x:c>
      <x:c r="N1087" s="2" t="str">
        <x:v>https://data.sec.gov/api/xbrl/companyfacts/CIK0000831001.json</x:v>
      </x:c>
      <x:c r="O1087" s="2" t="str">
        <x:v>data/raw/sec/C_companyfacts.json</x:v>
      </x:c>
      <x:c r="P1087" s="2" t="str"/>
      <x:c r="Q1087" s="2" t="str"/>
      <x:c r="R1087" s="2" t="str">
        <x:v>Latest eligible comparative presentation at the information cutoff.</x:v>
      </x:c>
      <x:c r="T1087" s="12"/>
      <x:c r="U1087" s="12"/>
    </x:row>
    <x:row r="1088" ht="24" customHeight="1">
      <x:c r="C1088" s="2" t="str">
        <x:v>C</x:v>
      </x:c>
      <x:c r="D1088" s="2" t="str">
        <x:v>FY2018</x:v>
      </x:c>
      <x:c r="E1088" s="2" t="str">
        <x:v>nonaccrual</x:v>
      </x:c>
      <x:c r="F1088" s="11" t="str">
        <x:v>n.a.</x:v>
      </x:c>
      <x:c r="G1088" s="2" t="str">
        <x:v>USDm</x:v>
      </x:c>
      <x:c r="H1088" s="2" t="str">
        <x:v>2018-01-01</x:v>
      </x:c>
      <x:c r="I1088" s="2" t="str">
        <x:v>2018-12-31</x:v>
      </x:c>
      <x:c r="J1088" s="2" t="str">
        <x:v>Nonaccrual</x:v>
      </x:c>
      <x:c r="K1088" s="2" t="str"/>
      <x:c r="L1088" s="2" t="str"/>
      <x:c r="M1088" s="2" t="str"/>
      <x:c r="N1088" s="2" t="str"/>
      <x:c r="O1088" s="2" t="str"/>
      <x:c r="P1088" s="2" t="str"/>
      <x:c r="Q1088" s="2" t="str"/>
      <x:c r="R1088" s="2" t="str">
        <x:v>Not reported / unavailable</x:v>
      </x:c>
      <x:c r="T1088" s="12"/>
      <x:c r="U1088" s="12"/>
    </x:row>
    <x:row r="1089" ht="24" customHeight="1">
      <x:c r="C1089" s="2" t="str">
        <x:v>C</x:v>
      </x:c>
      <x:c r="D1089" s="2" t="str">
        <x:v>FY2018</x:v>
      </x:c>
      <x:c r="E1089" s="2" t="str">
        <x:v>cash</x:v>
      </x:c>
      <x:c r="F1089" s="11" t="n">
        <x:v>188105</x:v>
      </x:c>
      <x:c r="G1089" s="2" t="str">
        <x:v>USD</x:v>
      </x:c>
      <x:c r="H1089" s="2" t="str">
        <x:v>2018-01-01</x:v>
      </x:c>
      <x:c r="I1089" s="2" t="str">
        <x:v>2018-12-31</x:v>
      </x:c>
      <x:c r="J1089" s="2" t="str">
        <x:v>Cash and Cash Equivalents, at Carrying Value</x:v>
      </x:c>
      <x:c r="K1089" s="2" t="str">
        <x:v>us-gaap:CashAndCashEquivalentsAtCarryingValue</x:v>
      </x:c>
      <x:c r="L1089" s="2" t="str">
        <x:v>2019-02-22</x:v>
      </x:c>
      <x:c r="M1089" s="2" t="str">
        <x:v>0000831001-19-000027</x:v>
      </x:c>
      <x:c r="N1089" s="2" t="str">
        <x:v>https://www.sec.gov/Archives/edgar/data/831001/000083100119000027/c-12312018x10k.htm</x:v>
      </x:c>
      <x:c r="O1089" s="2" t="str">
        <x:v>data/raw/filings/C_0000831001-19-000027_c-12312018x10k.htm</x:v>
      </x:c>
      <x:c r="P1089" s="2" t="str"/>
      <x:c r="Q1089" s="2" t="str"/>
      <x:c r="R1089" s="2" t="str">
        <x:v>Latest eligible comparative presentation at the information cutoff.</x:v>
      </x:c>
      <x:c r="T1089" s="12"/>
      <x:c r="U1089" s="12"/>
    </x:row>
    <x:row r="1090" ht="24" customHeight="1">
      <x:c r="C1090" s="2" t="str">
        <x:v>C</x:v>
      </x:c>
      <x:c r="D1090" s="2" t="str">
        <x:v>FY2018</x:v>
      </x:c>
      <x:c r="E1090" s="2" t="str">
        <x:v>aoci</x:v>
      </x:c>
      <x:c r="F1090" s="11" t="n">
        <x:v>-37170</x:v>
      </x:c>
      <x:c r="G1090" s="2" t="str">
        <x:v>USD</x:v>
      </x:c>
      <x:c r="H1090" s="2" t="str">
        <x:v>2018-01-01</x:v>
      </x:c>
      <x:c r="I1090" s="2" t="str">
        <x:v>2018-12-31</x:v>
      </x:c>
      <x:c r="J1090" s="2" t="str">
        <x:v>Accumulated Other Comprehensive Income (Loss), Net of Tax</x:v>
      </x:c>
      <x:c r="K1090" s="2" t="str">
        <x:v>us-gaap:AccumulatedOtherComprehensiveIncomeLossNetOfTax</x:v>
      </x:c>
      <x:c r="L1090" s="2" t="str">
        <x:v>2020-02-21</x:v>
      </x:c>
      <x:c r="M1090" s="2" t="str">
        <x:v>0000831001-20-000031</x:v>
      </x:c>
      <x:c r="N1090" s="2" t="str">
        <x:v>https://www.sec.gov/Archives/edgar/data/831001/000083100120000031/c-12312019x10k.htm</x:v>
      </x:c>
      <x:c r="O1090" s="2" t="str">
        <x:v>data/raw/filings/C_0000831001-20-000031_c-12312019x10k.htm</x:v>
      </x:c>
      <x:c r="P1090" s="2" t="str">
        <x:v>d31135677e3795-wk-Fact-AB83038564B3C8A6F680AF67B841346F</x:v>
      </x:c>
      <x:c r="Q1090" s="2" t="str"/>
      <x:c r="R1090" s="2" t="str">
        <x:v>Latest eligible comparative presentation at the information cutoff.</x:v>
      </x:c>
      <x:c r="T1090" s="12"/>
      <x:c r="U1090" s="12"/>
    </x:row>
    <x:row r="1091" ht="24" customHeight="1">
      <x:c r="C1091" s="2" t="str">
        <x:v>C</x:v>
      </x:c>
      <x:c r="D1091" s="2" t="str">
        <x:v>FY2018</x:v>
      </x:c>
      <x:c r="E1091" s="2" t="str">
        <x:v>nii</x:v>
      </x:c>
      <x:c r="F1091" s="11" t="n">
        <x:v>46562</x:v>
      </x:c>
      <x:c r="G1091" s="2" t="str">
        <x:v>USD</x:v>
      </x:c>
      <x:c r="H1091" s="2" t="str">
        <x:v>2018-01-01</x:v>
      </x:c>
      <x:c r="I1091" s="2" t="str">
        <x:v>2018-12-31</x:v>
      </x:c>
      <x:c r="J1091" s="2" t="str">
        <x:v>Interest Income (Expense), Net</x:v>
      </x:c>
      <x:c r="K1091" s="2" t="str">
        <x:v>us-gaap:InterestIncomeExpenseNet</x:v>
      </x:c>
      <x:c r="L1091" s="2" t="str">
        <x:v>2021-02-26</x:v>
      </x:c>
      <x:c r="M1091" s="2" t="str">
        <x:v>0000831001-21-000042</x:v>
      </x:c>
      <x:c r="N1091" s="2" t="str">
        <x:v>https://www.sec.gov/Archives/edgar/data/831001/000083100121000042/c-20201231.htm</x:v>
      </x:c>
      <x:c r="O1091" s="2" t="str">
        <x:v>data/raw/filings/C_0000831001-21-000042_c-20201231.htm</x:v>
      </x:c>
      <x:c r="P1091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gtNS0xLTEtMA_c3c21b30-2510-4e49-a6fe-3a3b9d8c9922</x:v>
      </x:c>
      <x:c r="Q1091" s="2" t="str"/>
      <x:c r="R1091" s="2" t="str">
        <x:v>Latest eligible comparative presentation at the information cutoff.</x:v>
      </x:c>
      <x:c r="T1091" s="12"/>
      <x:c r="U1091" s="12"/>
    </x:row>
    <x:row r="1092" ht="24" customHeight="1">
      <x:c r="C1092" s="2" t="str">
        <x:v>C</x:v>
      </x:c>
      <x:c r="D1092" s="2" t="str">
        <x:v>FY2018</x:v>
      </x:c>
      <x:c r="E1092" s="2" t="str">
        <x:v>noninterest_income</x:v>
      </x:c>
      <x:c r="F1092" s="11" t="n">
        <x:v>26292</x:v>
      </x:c>
      <x:c r="G1092" s="2" t="str">
        <x:v>USD</x:v>
      </x:c>
      <x:c r="H1092" s="2" t="str">
        <x:v>2018-01-01</x:v>
      </x:c>
      <x:c r="I1092" s="2" t="str">
        <x:v>2018-12-31</x:v>
      </x:c>
      <x:c r="J1092" s="2" t="str">
        <x:v>Noninterest Income</x:v>
      </x:c>
      <x:c r="K1092" s="2" t="str">
        <x:v>us-gaap:NoninterestIncome</x:v>
      </x:c>
      <x:c r="L1092" s="2" t="str">
        <x:v>2021-02-26</x:v>
      </x:c>
      <x:c r="M1092" s="2" t="str">
        <x:v>0000831001-21-000042</x:v>
      </x:c>
      <x:c r="N1092" s="2" t="str">
        <x:v>https://www.sec.gov/Archives/edgar/data/831001/000083100121000042/c-20201231.htm</x:v>
      </x:c>
      <x:c r="O1092" s="2" t="str">
        <x:v>data/raw/filings/C_0000831001-21-000042_c-20201231.htm</x:v>
      </x:c>
      <x:c r="P1092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E1LTUtMS0xLTA_eaf772b1-4c02-41bd-adf1-f564432a1ca0</x:v>
      </x:c>
      <x:c r="Q1092" s="2" t="str"/>
      <x:c r="R1092" s="2" t="str">
        <x:v>Latest eligible comparative presentation at the information cutoff.</x:v>
      </x:c>
      <x:c r="T1092" s="12"/>
      <x:c r="U1092" s="12"/>
    </x:row>
    <x:row r="1093" ht="24" customHeight="1">
      <x:c r="C1093" s="2" t="str">
        <x:v>C</x:v>
      </x:c>
      <x:c r="D1093" s="2" t="str">
        <x:v>FY2018</x:v>
      </x:c>
      <x:c r="E1093" s="2" t="str">
        <x:v>revenue_reported</x:v>
      </x:c>
      <x:c r="F1093" s="11" t="n">
        <x:v>72854</x:v>
      </x:c>
      <x:c r="G1093" s="2" t="str">
        <x:v>USD</x:v>
      </x:c>
      <x:c r="H1093" s="2" t="str">
        <x:v>2018-01-01</x:v>
      </x:c>
      <x:c r="I1093" s="2" t="str">
        <x:v>2018-12-31</x:v>
      </x:c>
      <x:c r="J1093" s="2" t="str">
        <x:v>Revenues</x:v>
      </x:c>
      <x:c r="K1093" s="2" t="str">
        <x:v>us-gaap:Revenues</x:v>
      </x:c>
      <x:c r="L1093" s="2" t="str">
        <x:v>2021-02-26</x:v>
      </x:c>
      <x:c r="M1093" s="2" t="str">
        <x:v>0000831001-21-000042</x:v>
      </x:c>
      <x:c r="N1093" s="2" t="str">
        <x:v>https://www.sec.gov/Archives/edgar/data/831001/000083100121000042/c-20201231.htm</x:v>
      </x:c>
      <x:c r="O1093" s="2" t="str">
        <x:v>data/raw/filings/C_0000831001-21-000042_c-20201231.htm</x:v>
      </x:c>
      <x:c r="P1093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E2LTUtMS0xLTA_69a3a035-cf41-4174-8ef9-10abc2eea989</x:v>
      </x:c>
      <x:c r="Q1093" s="2" t="str"/>
      <x:c r="R1093" s="2" t="str">
        <x:v>Latest eligible comparative presentation at the information cutoff.</x:v>
      </x:c>
      <x:c r="T1093" s="12"/>
      <x:c r="U1093" s="12"/>
    </x:row>
    <x:row r="1094" ht="24" customHeight="1">
      <x:c r="C1094" s="2" t="str">
        <x:v>C</x:v>
      </x:c>
      <x:c r="D1094" s="2" t="str">
        <x:v>FY2018</x:v>
      </x:c>
      <x:c r="E1094" s="2" t="str">
        <x:v>opex</x:v>
      </x:c>
      <x:c r="F1094" s="11" t="n">
        <x:v>41841</x:v>
      </x:c>
      <x:c r="G1094" s="2" t="str">
        <x:v>USD</x:v>
      </x:c>
      <x:c r="H1094" s="2" t="str">
        <x:v>2018-01-01</x:v>
      </x:c>
      <x:c r="I1094" s="2" t="str">
        <x:v>2018-12-31</x:v>
      </x:c>
      <x:c r="J1094" s="2" t="str">
        <x:v>Noninterest Expense</x:v>
      </x:c>
      <x:c r="K1094" s="2" t="str">
        <x:v>us-gaap:NoninterestExpense</x:v>
      </x:c>
      <x:c r="L1094" s="2" t="str">
        <x:v>2021-02-26</x:v>
      </x:c>
      <x:c r="M1094" s="2" t="str">
        <x:v>0000831001-21-000042</x:v>
      </x:c>
      <x:c r="N1094" s="2" t="str">
        <x:v>https://www.sec.gov/Archives/edgar/data/831001/000083100121000042/c-20201231.htm</x:v>
      </x:c>
      <x:c r="O1094" s="2" t="str">
        <x:v>data/raw/filings/C_0000831001-21-000042_c-20201231.htm</x:v>
      </x:c>
      <x:c r="P1094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IzLTUtMS0xLTA_1cfc752a-b2d2-47e7-b616-453478f479fa</x:v>
      </x:c>
      <x:c r="Q1094" s="2" t="str"/>
      <x:c r="R1094" s="2" t="str">
        <x:v>Latest eligible comparative presentation at the information cutoff.</x:v>
      </x:c>
      <x:c r="T1094" s="12"/>
      <x:c r="U1094" s="12"/>
    </x:row>
    <x:row r="1095" ht="24" customHeight="1">
      <x:c r="C1095" s="2" t="str">
        <x:v>C</x:v>
      </x:c>
      <x:c r="D1095" s="2" t="str">
        <x:v>FY2018</x:v>
      </x:c>
      <x:c r="E1095" s="2" t="str">
        <x:v>provision</x:v>
      </x:c>
      <x:c r="F1095" s="11" t="n">
        <x:v>7568</x:v>
      </x:c>
      <x:c r="G1095" s="2" t="str">
        <x:v>USD</x:v>
      </x:c>
      <x:c r="H1095" s="2" t="str">
        <x:v>2018-01-01</x:v>
      </x:c>
      <x:c r="I1095" s="2" t="str">
        <x:v>2018-12-31</x:v>
      </x:c>
      <x:c r="J1095" s="2" t="str">
        <x:v>Provision for Loan, Lease, and Other Losses</x:v>
      </x:c>
      <x:c r="K1095" s="2" t="str">
        <x:v>us-gaap:ProvisionForLoanLeaseAndOtherLosses</x:v>
      </x:c>
      <x:c r="L1095" s="2" t="str">
        <x:v>2019-02-22</x:v>
      </x:c>
      <x:c r="M1095" s="2" t="str">
        <x:v>0000831001-19-000027</x:v>
      </x:c>
      <x:c r="N1095" s="2" t="str">
        <x:v>https://www.sec.gov/Archives/edgar/data/831001/000083100119000027/c-12312018x10k.htm</x:v>
      </x:c>
      <x:c r="O1095" s="2" t="str">
        <x:v>data/raw/filings/C_0000831001-19-000027_c-12312018x10k.htm</x:v>
      </x:c>
      <x:c r="P1095" s="2" t="str"/>
      <x:c r="Q1095" s="2" t="str"/>
      <x:c r="R1095" s="2" t="str">
        <x:v>Latest eligible comparative presentation at the information cutoff.</x:v>
      </x:c>
      <x:c r="T1095" s="12"/>
      <x:c r="U1095" s="12"/>
    </x:row>
    <x:row r="1096" ht="24" customHeight="1">
      <x:c r="C1096" s="2" t="str">
        <x:v>C</x:v>
      </x:c>
      <x:c r="D1096" s="2" t="str">
        <x:v>FY2018</x:v>
      </x:c>
      <x:c r="E1096" s="2" t="str">
        <x:v>pretax</x:v>
      </x:c>
      <x:c r="F1096" s="11" t="n">
        <x:v>23445</x:v>
      </x:c>
      <x:c r="G1096" s="2" t="str">
        <x:v>USD</x:v>
      </x:c>
      <x:c r="H1096" s="2" t="str">
        <x:v>2018-01-01</x:v>
      </x:c>
      <x:c r="I1096" s="2" t="str">
        <x:v>2018-12-31</x:v>
      </x:c>
      <x:c r="J1096" s="2" t="str">
        <x:v>Income (Loss) from Continuing Operations before Income Taxes, Noncontrolling Interest</x:v>
      </x:c>
      <x:c r="K1096" s="2" t="str">
        <x:v>us-gaap:IncomeLossFromContinuingOperationsBeforeIncomeTaxesExtraordinaryItemsNoncontrollingInterest</x:v>
      </x:c>
      <x:c r="L1096" s="2" t="str">
        <x:v>2021-02-26</x:v>
      </x:c>
      <x:c r="M1096" s="2" t="str">
        <x:v>0000831001-21-000042</x:v>
      </x:c>
      <x:c r="N1096" s="2" t="str">
        <x:v>https://www.sec.gov/Archives/edgar/data/831001/000083100121000042/c-20201231.htm</x:v>
      </x:c>
      <x:c r="O1096" s="2" t="str">
        <x:v>data/raw/filings/C_0000831001-21-000042_c-20201231.htm</x:v>
      </x:c>
      <x:c r="P1096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I1LTUtMS0xLTA_38de2b55-1b63-4a25-8a33-ee92957846d3</x:v>
      </x:c>
      <x:c r="Q1096" s="2" t="str"/>
      <x:c r="R1096" s="2" t="str">
        <x:v>Latest eligible comparative presentation at the information cutoff.</x:v>
      </x:c>
      <x:c r="T1096" s="12"/>
      <x:c r="U1096" s="12"/>
    </x:row>
    <x:row r="1097" ht="24" customHeight="1">
      <x:c r="C1097" s="2" t="str">
        <x:v>C</x:v>
      </x:c>
      <x:c r="D1097" s="2" t="str">
        <x:v>FY2018</x:v>
      </x:c>
      <x:c r="E1097" s="2" t="str">
        <x:v>tax</x:v>
      </x:c>
      <x:c r="F1097" s="11" t="n">
        <x:v>5357</x:v>
      </x:c>
      <x:c r="G1097" s="2" t="str">
        <x:v>USD</x:v>
      </x:c>
      <x:c r="H1097" s="2" t="str">
        <x:v>2018-01-01</x:v>
      </x:c>
      <x:c r="I1097" s="2" t="str">
        <x:v>2018-12-31</x:v>
      </x:c>
      <x:c r="J1097" s="2" t="str">
        <x:v>Income Tax Expense (Benefit)</x:v>
      </x:c>
      <x:c r="K1097" s="2" t="str">
        <x:v>us-gaap:IncomeTaxExpenseBenefit</x:v>
      </x:c>
      <x:c r="L1097" s="2" t="str">
        <x:v>2021-02-26</x:v>
      </x:c>
      <x:c r="M1097" s="2" t="str">
        <x:v>0000831001-21-000042</x:v>
      </x:c>
      <x:c r="N1097" s="2" t="str">
        <x:v>https://www.sec.gov/Archives/edgar/data/831001/000083100121000042/c-20201231.htm</x:v>
      </x:c>
      <x:c r="O1097" s="2" t="str">
        <x:v>data/raw/filings/C_0000831001-21-000042_c-20201231.htm</x:v>
      </x:c>
      <x:c r="P1097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I2LTUtMS0xLTA_e35a3014-c67a-4090-9aa0-0e675920be22</x:v>
      </x:c>
      <x:c r="Q1097" s="2" t="str"/>
      <x:c r="R1097" s="2" t="str">
        <x:v>Latest eligible comparative presentation at the information cutoff.</x:v>
      </x:c>
      <x:c r="T1097" s="12"/>
      <x:c r="U1097" s="12"/>
    </x:row>
    <x:row r="1098" ht="24" customHeight="1">
      <x:c r="C1098" s="2" t="str">
        <x:v>C</x:v>
      </x:c>
      <x:c r="D1098" s="2" t="str">
        <x:v>FY2018</x:v>
      </x:c>
      <x:c r="E1098" s="2" t="str">
        <x:v>net_income</x:v>
      </x:c>
      <x:c r="F1098" s="11" t="n">
        <x:v>18045</x:v>
      </x:c>
      <x:c r="G1098" s="2" t="str">
        <x:v>USD</x:v>
      </x:c>
      <x:c r="H1098" s="2" t="str">
        <x:v>2018-01-01</x:v>
      </x:c>
      <x:c r="I1098" s="2" t="str">
        <x:v>2018-12-31</x:v>
      </x:c>
      <x:c r="J1098" s="2" t="str">
        <x:v>Net Income (Loss) Attributable to Parent</x:v>
      </x:c>
      <x:c r="K1098" s="2" t="str">
        <x:v>us-gaap:NetIncomeLoss</x:v>
      </x:c>
      <x:c r="L1098" s="2" t="str">
        <x:v>2021-02-26</x:v>
      </x:c>
      <x:c r="M1098" s="2" t="str">
        <x:v>0000831001-21-000042</x:v>
      </x:c>
      <x:c r="N1098" s="2" t="str">
        <x:v>https://www.sec.gov/Archives/edgar/data/831001/000083100121000042/c-20201231.htm</x:v>
      </x:c>
      <x:c r="O1098" s="2" t="str">
        <x:v>data/raw/filings/C_0000831001-21-000042_c-20201231.htm</x:v>
      </x:c>
      <x:c r="P1098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MxLTUtMS0xLTA_61e68da3-9083-46c9-ac22-7cae494aaed1</x:v>
      </x:c>
      <x:c r="Q1098" s="2" t="str"/>
      <x:c r="R1098" s="2" t="str">
        <x:v>Latest eligible comparative presentation at the information cutoff.</x:v>
      </x:c>
      <x:c r="T1098" s="12"/>
      <x:c r="U1098" s="12"/>
    </x:row>
    <x:row r="1099" ht="24" customHeight="1">
      <x:c r="C1099" s="2" t="str">
        <x:v>C</x:v>
      </x:c>
      <x:c r="D1099" s="2" t="str">
        <x:v>FY2018</x:v>
      </x:c>
      <x:c r="E1099" s="2" t="str">
        <x:v>common_income</x:v>
      </x:c>
      <x:c r="F1099" s="11" t="n">
        <x:v>16671</x:v>
      </x:c>
      <x:c r="G1099" s="2" t="str">
        <x:v>USD</x:v>
      </x:c>
      <x:c r="H1099" s="2" t="str">
        <x:v>2018-01-01</x:v>
      </x:c>
      <x:c r="I1099" s="2" t="str">
        <x:v>2018-12-31</x:v>
      </x:c>
      <x:c r="J1099" s="2" t="str">
        <x:v>Net Income (Loss) Available to Common Stockholders, Basic</x:v>
      </x:c>
      <x:c r="K1099" s="2" t="str">
        <x:v>us-gaap:NetIncomeLossAvailableToCommonStockholdersBasic</x:v>
      </x:c>
      <x:c r="L1099" s="2" t="str">
        <x:v>2021-02-26</x:v>
      </x:c>
      <x:c r="M1099" s="2" t="str">
        <x:v>0000831001-21-000042</x:v>
      </x:c>
      <x:c r="N1099" s="2" t="str">
        <x:v>https://www.sec.gov/Archives/edgar/data/831001/000083100121000042/c-20201231.htm</x:v>
      </x:c>
      <x:c r="O1099" s="2" t="str">
        <x:v>data/raw/filings/C_0000831001-21-000042_c-20201231.htm</x:v>
      </x:c>
      <x:c r="P1099" s="2" t="str">
        <x:v>id3VybDovL2RvY3MudjEvZG9jOjlhZjY5YmMxODY0ZDQ1NDM5M2QxNTEwYjNiMmU5MGIxL3NlYzo5YWY2OWJjMTg2NGQ0NTQzOTNkMTUxMGIzYjJlOTBiMV8yMzIvZnJhZzo3YzFlZDI2YTAxNzc0YjgwYTM2MTRkMzg0MjljNTZiNS90YWJsZTpjZWUyZGVkY2JlNGM0MTE3ODg0M2IxNTUzZjkwZWFmNi90YWJsZXJhbmdlOmNlZTJkZWRjYmU0YzQxMTc4ODQzYjE1NTNmOTBlYWY2XzE3LTUtMS0xLTA_76e01118-6aa2-41c5-bc14-71db3ad9f847</x:v>
      </x:c>
      <x:c r="Q1099" s="2" t="str"/>
      <x:c r="R1099" s="2" t="str">
        <x:v>Latest eligible comparative presentation at the information cutoff.</x:v>
      </x:c>
      <x:c r="T1099" s="12"/>
      <x:c r="U1099" s="12"/>
    </x:row>
    <x:row r="1100" ht="24" customHeight="1">
      <x:c r="C1100" s="2" t="str">
        <x:v>C</x:v>
      </x:c>
      <x:c r="D1100" s="2" t="str">
        <x:v>FY2018</x:v>
      </x:c>
      <x:c r="E1100" s="2" t="str">
        <x:v>preferred_div</x:v>
      </x:c>
      <x:c r="F1100" s="11" t="n">
        <x:v>1174</x:v>
      </x:c>
      <x:c r="G1100" s="2" t="str">
        <x:v>USD</x:v>
      </x:c>
      <x:c r="H1100" s="2" t="str">
        <x:v>2018-01-01</x:v>
      </x:c>
      <x:c r="I1100" s="2" t="str">
        <x:v>2018-12-31</x:v>
      </x:c>
      <x:c r="J1100" s="2" t="str">
        <x:v>Dividends, Preferred Stock</x:v>
      </x:c>
      <x:c r="K1100" s="2" t="str">
        <x:v>us-gaap:DividendsPreferredStock</x:v>
      </x:c>
      <x:c r="L1100" s="2" t="str">
        <x:v>2021-02-26</x:v>
      </x:c>
      <x:c r="M1100" s="2" t="str">
        <x:v>0000831001-21-000042</x:v>
      </x:c>
      <x:c r="N1100" s="2" t="str">
        <x:v>https://www.sec.gov/Archives/edgar/data/831001/000083100121000042/c-20201231.htm</x:v>
      </x:c>
      <x:c r="O1100" s="2" t="str">
        <x:v>data/raw/filings/C_0000831001-21-000042_c-20201231.htm</x:v>
      </x:c>
      <x:c r="P1100" s="2" t="str">
        <x:v>id3VybDovL2RvY3MudjEvZG9jOjlhZjY5YmMxODY0ZDQ1NDM5M2QxNTEwYjNiMmU5MGIxL3NlYzo5YWY2OWJjMTg2NGQ0NTQzOTNkMTUxMGIzYjJlOTBiMV8yMzIvZnJhZzo3YzFlZDI2YTAxNzc0YjgwYTM2MTRkMzg0MjljNTZiNS90YWJsZTpjZWUyZGVkY2JlNGM0MTE3ODg0M2IxNTUzZjkwZWFmNi90YWJsZXJhbmdlOmNlZTJkZWRjYmU0YzQxMTc4ODQzYjE1NTNmOTBlYWY2XzctNS0xLTEtMA_4cc49a2b-3585-4a67-a249-256b73dd3a1a</x:v>
      </x:c>
      <x:c r="Q1100" s="2" t="str"/>
      <x:c r="R1100" s="2" t="str">
        <x:v>Latest eligible comparative presentation at the information cutoff.</x:v>
      </x:c>
      <x:c r="T1100" s="12"/>
      <x:c r="U1100" s="12"/>
    </x:row>
    <x:row r="1101" ht="24" customHeight="1">
      <x:c r="C1101" s="2" t="str">
        <x:v>C</x:v>
      </x:c>
      <x:c r="D1101" s="2" t="str">
        <x:v>FY2018</x:v>
      </x:c>
      <x:c r="E1101" s="2" t="str">
        <x:v>eps</x:v>
      </x:c>
      <x:c r="F1101" s="11" t="n">
        <x:v>6.68</x:v>
      </x:c>
      <x:c r="G1101" s="2" t="str">
        <x:v>USD/shares</x:v>
      </x:c>
      <x:c r="H1101" s="2" t="str">
        <x:v>2018-01-01</x:v>
      </x:c>
      <x:c r="I1101" s="2" t="str">
        <x:v>2018-12-31</x:v>
      </x:c>
      <x:c r="J1101" s="2" t="str">
        <x:v>Earnings Per Share, Diluted</x:v>
      </x:c>
      <x:c r="K1101" s="2" t="str">
        <x:v>us-gaap:EarningsPerShareDiluted</x:v>
      </x:c>
      <x:c r="L1101" s="2" t="str">
        <x:v>2021-02-26</x:v>
      </x:c>
      <x:c r="M1101" s="2" t="str">
        <x:v>0000831001-21-000042</x:v>
      </x:c>
      <x:c r="N1101" s="2" t="str">
        <x:v>https://www.sec.gov/Archives/edgar/data/831001/000083100121000042/c-20201231.htm</x:v>
      </x:c>
      <x:c r="O1101" s="2" t="str">
        <x:v>data/raw/filings/C_0000831001-21-000042_c-20201231.htm</x:v>
      </x:c>
      <x:c r="P1101" s="2" t="str">
        <x:v>id3VybDovL2RvY3MudjEvZG9jOjlhZjY5YmMxODY0ZDQ1NDM5M2QxNTEwYjNiMmU5MGIxL3NlYzo5YWY2OWJjMTg2NGQ0NTQzOTNkMTUxMGIzYjJlOTBiMV8yMzIvZnJhZzo3YzFlZDI2YTAxNzc0YjgwYTM2MTRkMzg0MjljNTZiNS90YWJsZTpjZWUyZGVkY2JlNGM0MTE3ODg0M2IxNTUzZjkwZWFmNi90YWJsZXJhbmdlOmNlZTJkZWRjYmU0YzQxMTc4ODQzYjE1NTNmOTBlYWY2XzI4LTUtMS0xLTA_cb412f8e-524b-476a-aa8e-5a32c62b1cff</x:v>
      </x:c>
      <x:c r="Q1101" s="2" t="str"/>
      <x:c r="R1101" s="2" t="str">
        <x:v>Latest eligible comparative presentation at the information cutoff.</x:v>
      </x:c>
      <x:c r="T1101" s="12"/>
      <x:c r="U1101" s="12"/>
    </x:row>
    <x:row r="1102" ht="24" customHeight="1">
      <x:c r="C1102" s="2" t="str">
        <x:v>C</x:v>
      </x:c>
      <x:c r="D1102" s="2" t="str">
        <x:v>FY2018</x:v>
      </x:c>
      <x:c r="E1102" s="2" t="str">
        <x:v>shares_diluted</x:v>
      </x:c>
      <x:c r="F1102" s="11" t="n">
        <x:v>2494.8</x:v>
      </x:c>
      <x:c r="G1102" s="2" t="str">
        <x:v>shares</x:v>
      </x:c>
      <x:c r="H1102" s="2" t="str">
        <x:v>2018-01-01</x:v>
      </x:c>
      <x:c r="I1102" s="2" t="str">
        <x:v>2018-12-31</x:v>
      </x:c>
      <x:c r="J1102" s="2" t="str">
        <x:v>Weighted Average Number of Shares Outstanding, Diluted</x:v>
      </x:c>
      <x:c r="K1102" s="2" t="str">
        <x:v>us-gaap:WeightedAverageNumberOfDilutedSharesOutstanding</x:v>
      </x:c>
      <x:c r="L1102" s="2" t="str">
        <x:v>2021-02-26</x:v>
      </x:c>
      <x:c r="M1102" s="2" t="str">
        <x:v>0000831001-21-000042</x:v>
      </x:c>
      <x:c r="N1102" s="2" t="str">
        <x:v>https://www.sec.gov/Archives/edgar/data/831001/000083100121000042/c-20201231.htm</x:v>
      </x:c>
      <x:c r="O1102" s="2" t="str">
        <x:v>data/raw/filings/C_0000831001-21-000042_c-20201231.htm</x:v>
      </x:c>
      <x:c r="P1102" s="2" t="str">
        <x:v>id3VybDovL2RvY3MudjEvZG9jOjlhZjY5YmMxODY0ZDQ1NDM5M2QxNTEwYjNiMmU5MGIxL3NlYzo5YWY2OWJjMTg2NGQ0NTQzOTNkMTUxMGIzYjJlOTBiMV8yMzIvZnJhZzo3YzFlZDI2YTAxNzc0YjgwYTM2MTRkMzg0MjljNTZiNS90YWJsZTpjZWUyZGVkY2JlNGM0MTE3ODg0M2IxNTUzZjkwZWFmNi90YWJsZXJhbmdlOmNlZTJkZWRjYmU0YzQxMTc4ODQzYjE1NTNmOTBlYWY2XzI0LTUtMS0xLTA_bba9c183-1645-49d0-95f4-42ff2a2411df</x:v>
      </x:c>
      <x:c r="Q1102" s="2" t="str"/>
      <x:c r="R1102" s="2" t="str">
        <x:v>Latest eligible comparative presentation at the information cutoff.</x:v>
      </x:c>
      <x:c r="T1102" s="12"/>
      <x:c r="U1102" s="12"/>
    </x:row>
    <x:row r="1103" ht="24" customHeight="1">
      <x:c r="C1103" s="2" t="str">
        <x:v>C</x:v>
      </x:c>
      <x:c r="D1103" s="2" t="str">
        <x:v>FY2018</x:v>
      </x:c>
      <x:c r="E1103" s="2" t="str">
        <x:v>dps</x:v>
      </x:c>
      <x:c r="F1103" s="11" t="str">
        <x:v>n.a.</x:v>
      </x:c>
      <x:c r="G1103" s="2" t="str">
        <x:v>USD/share</x:v>
      </x:c>
      <x:c r="H1103" s="2" t="str">
        <x:v>2018-01-01</x:v>
      </x:c>
      <x:c r="I1103" s="2" t="str">
        <x:v>2018-12-31</x:v>
      </x:c>
      <x:c r="J1103" s="2" t="str">
        <x:v>Dividends per common share</x:v>
      </x:c>
      <x:c r="K1103" s="2" t="str"/>
      <x:c r="L1103" s="2" t="str"/>
      <x:c r="M1103" s="2" t="str"/>
      <x:c r="N1103" s="2" t="str"/>
      <x:c r="O1103" s="2" t="str"/>
      <x:c r="P1103" s="2" t="str"/>
      <x:c r="Q1103" s="2" t="str"/>
      <x:c r="R1103" s="2" t="str">
        <x:v>Not reported / unavailable</x:v>
      </x:c>
      <x:c r="T1103" s="12"/>
      <x:c r="U1103" s="12"/>
    </x:row>
    <x:row r="1104" ht="24" customHeight="1">
      <x:c r="C1104" s="2" t="str">
        <x:v>C</x:v>
      </x:c>
      <x:c r="D1104" s="2" t="str">
        <x:v>FY2018</x:v>
      </x:c>
      <x:c r="E1104" s="2" t="str">
        <x:v>dividends</x:v>
      </x:c>
      <x:c r="F1104" s="11" t="n">
        <x:v>5020</x:v>
      </x:c>
      <x:c r="G1104" s="2" t="str">
        <x:v>USD</x:v>
      </x:c>
      <x:c r="H1104" s="2" t="str">
        <x:v>2018-01-01</x:v>
      </x:c>
      <x:c r="I1104" s="2" t="str">
        <x:v>2018-12-31</x:v>
      </x:c>
      <x:c r="J1104" s="2" t="str">
        <x:v>Payments of Dividends</x:v>
      </x:c>
      <x:c r="K1104" s="2" t="str">
        <x:v>us-gaap:PaymentsOfDividends</x:v>
      </x:c>
      <x:c r="L1104" s="2" t="str">
        <x:v>2021-02-26</x:v>
      </x:c>
      <x:c r="M1104" s="2" t="str">
        <x:v>0000831001-21-000042</x:v>
      </x:c>
      <x:c r="N1104" s="2" t="str">
        <x:v>https://www.sec.gov/Archives/edgar/data/831001/000083100121000042/c-20201231.htm</x:v>
      </x:c>
      <x:c r="O1104" s="2" t="str">
        <x:v>data/raw/filings/C_0000831001-21-000042_c-20201231.htm</x:v>
      </x:c>
      <x:c r="P1104" s="2" t="str">
        <x:v>id3VybDovL2RvY3MudjEvZG9jOjlhZjY5YmMxODY0ZDQ1NDM5M2QxNTEwYjNiMmU5MGIxL3NlYzo5YWY2OWJjMTg2NGQ0NTQzOTNkMTUxMGIzYjJlOTBiMV8zNTUvZnJhZzpjNjk3YTliZGE4YTQ0ZjM4ODQ4YzQwY2NkMjJlZjg3MC90YWJsZTowNDlmYjgxZTljOWI0ZmZlYmM0MWRkMmM2NWE2YjljNy90YWJsZXJhbmdlOjA0OWZiODFlOWM5YjRmZmViYzQxZGQyYzY1YTZiOWM3XzE2LTUtMS0xLTA_750c6b76-b300-431a-8ac1-fd5e313a6f75</x:v>
      </x:c>
      <x:c r="Q1104" s="2" t="str"/>
      <x:c r="R1104" s="2" t="str">
        <x:v>Latest eligible comparative presentation at the information cutoff.</x:v>
      </x:c>
      <x:c r="T1104" s="12"/>
      <x:c r="U1104" s="12"/>
    </x:row>
    <x:row r="1105" ht="24" customHeight="1">
      <x:c r="C1105" s="2" t="str">
        <x:v>C</x:v>
      </x:c>
      <x:c r="D1105" s="2" t="str">
        <x:v>FY2018</x:v>
      </x:c>
      <x:c r="E1105" s="2" t="str">
        <x:v>buybacks</x:v>
      </x:c>
      <x:c r="F1105" s="11" t="n">
        <x:v>14433</x:v>
      </x:c>
      <x:c r="G1105" s="2" t="str">
        <x:v>USD</x:v>
      </x:c>
      <x:c r="H1105" s="2" t="str">
        <x:v>2018-01-01</x:v>
      </x:c>
      <x:c r="I1105" s="2" t="str">
        <x:v>2018-12-31</x:v>
      </x:c>
      <x:c r="J1105" s="2" t="str">
        <x:v>Payments for Repurchase of Common Stock</x:v>
      </x:c>
      <x:c r="K1105" s="2" t="str">
        <x:v>us-gaap:PaymentsForRepurchaseOfCommonStock</x:v>
      </x:c>
      <x:c r="L1105" s="2" t="str">
        <x:v>2021-02-26</x:v>
      </x:c>
      <x:c r="M1105" s="2" t="str">
        <x:v>0000831001-21-000042</x:v>
      </x:c>
      <x:c r="N1105" s="2" t="str">
        <x:v>https://www.sec.gov/Archives/edgar/data/831001/000083100121000042/c-20201231.htm</x:v>
      </x:c>
      <x:c r="O1105" s="2" t="str">
        <x:v>data/raw/filings/C_0000831001-21-000042_c-20201231.htm</x:v>
      </x:c>
      <x:c r="P1105" s="2" t="str">
        <x:v>id3VybDovL2RvY3MudjEvZG9jOjlhZjY5YmMxODY0ZDQ1NDM5M2QxNTEwYjNiMmU5MGIxL3NlYzo5YWY2OWJjMTg2NGQ0NTQzOTNkMTUxMGIzYjJlOTBiMV8zNTUvZnJhZzpjNjk3YTliZGE4YTQ0ZjM4ODQ4YzQwY2NkMjJlZjg3MC90YWJsZTowNDlmYjgxZTljOWI0ZmZlYmM0MWRkMmM2NWE2YjljNy90YWJsZXJhbmdlOjA0OWZiODFlOWM5YjRmZmViYzQxZGQyYzY1YTZiOWM3XzE5LTUtMS0xLTA_5831c51b-daea-4936-bfa1-d6810d2fd2fa</x:v>
      </x:c>
      <x:c r="Q1105" s="2" t="str"/>
      <x:c r="R1105" s="2" t="str">
        <x:v>Latest eligible comparative presentation at the information cutoff.</x:v>
      </x:c>
      <x:c r="T1105" s="12"/>
      <x:c r="U1105" s="12"/>
    </x:row>
    <x:row r="1106" ht="24" customHeight="1">
      <x:c r="C1106" s="2" t="str">
        <x:v>C</x:v>
      </x:c>
      <x:c r="D1106" s="2" t="str">
        <x:v>FY2018</x:v>
      </x:c>
      <x:c r="E1106" s="2" t="str">
        <x:v>chargeoffs</x:v>
      </x:c>
      <x:c r="F1106" s="11" t="str">
        <x:v>n.a.</x:v>
      </x:c>
      <x:c r="G1106" s="2" t="str">
        <x:v>USDm</x:v>
      </x:c>
      <x:c r="H1106" s="2" t="str">
        <x:v>2018-01-01</x:v>
      </x:c>
      <x:c r="I1106" s="2" t="str">
        <x:v>2018-12-31</x:v>
      </x:c>
      <x:c r="J1106" s="2" t="str">
        <x:v>Gross loan charge-offs</x:v>
      </x:c>
      <x:c r="K1106" s="2" t="str"/>
      <x:c r="L1106" s="2" t="str"/>
      <x:c r="M1106" s="2" t="str"/>
      <x:c r="N1106" s="2" t="str"/>
      <x:c r="O1106" s="2" t="str"/>
      <x:c r="P1106" s="2" t="str"/>
      <x:c r="Q1106" s="2" t="str"/>
      <x:c r="R1106" s="2" t="str">
        <x:v>Not reported / unavailable</x:v>
      </x:c>
      <x:c r="T1106" s="12"/>
      <x:c r="U1106" s="12"/>
    </x:row>
    <x:row r="1107" ht="24" customHeight="1">
      <x:c r="C1107" s="2" t="str">
        <x:v>C</x:v>
      </x:c>
      <x:c r="D1107" s="2" t="str">
        <x:v>FY2018</x:v>
      </x:c>
      <x:c r="E1107" s="2" t="str">
        <x:v>recoveries</x:v>
      </x:c>
      <x:c r="F1107" s="11" t="str">
        <x:v>n.a.</x:v>
      </x:c>
      <x:c r="G1107" s="2" t="str">
        <x:v>USDm</x:v>
      </x:c>
      <x:c r="H1107" s="2" t="str">
        <x:v>2018-01-01</x:v>
      </x:c>
      <x:c r="I1107" s="2" t="str">
        <x:v>2018-12-31</x:v>
      </x:c>
      <x:c r="J1107" s="2" t="str">
        <x:v>Loan recoveries</x:v>
      </x:c>
      <x:c r="K1107" s="2" t="str"/>
      <x:c r="L1107" s="2" t="str"/>
      <x:c r="M1107" s="2" t="str"/>
      <x:c r="N1107" s="2" t="str"/>
      <x:c r="O1107" s="2" t="str"/>
      <x:c r="P1107" s="2" t="str"/>
      <x:c r="Q1107" s="2" t="str"/>
      <x:c r="R1107" s="2" t="str">
        <x:v>Not reported / unavailable</x:v>
      </x:c>
      <x:c r="T1107" s="12"/>
      <x:c r="U1107" s="12"/>
    </x:row>
    <x:row r="1108" ht="24" customHeight="1">
      <x:c r="C1108" s="2" t="str">
        <x:v>C</x:v>
      </x:c>
      <x:c r="D1108" s="2" t="str">
        <x:v>FY2018</x:v>
      </x:c>
      <x:c r="E1108" s="2" t="str">
        <x:v>rwa</x:v>
      </x:c>
      <x:c r="F1108" s="11" t="str">
        <x:v>n.a.</x:v>
      </x:c>
      <x:c r="G1108" s="2" t="str">
        <x:v>USDm</x:v>
      </x:c>
      <x:c r="H1108" s="2" t="str">
        <x:v>2018-01-01</x:v>
      </x:c>
      <x:c r="I1108" s="2" t="str">
        <x:v>2018-12-31</x:v>
      </x:c>
      <x:c r="J1108" s="2" t="str">
        <x:v>Risk-weighted assets</x:v>
      </x:c>
      <x:c r="K1108" s="2" t="str"/>
      <x:c r="L1108" s="2" t="str"/>
      <x:c r="M1108" s="2" t="str"/>
      <x:c r="N1108" s="2" t="str"/>
      <x:c r="O1108" s="2" t="str"/>
      <x:c r="P1108" s="2" t="str"/>
      <x:c r="Q1108" s="2" t="str"/>
      <x:c r="R1108" s="2" t="str">
        <x:v>Not reported / unavailable</x:v>
      </x:c>
      <x:c r="T1108" s="12"/>
      <x:c r="U1108" s="12"/>
    </x:row>
    <x:row r="1109" ht="24" customHeight="1">
      <x:c r="C1109" s="2" t="str">
        <x:v>C</x:v>
      </x:c>
      <x:c r="D1109" s="2" t="str">
        <x:v>FY2018</x:v>
      </x:c>
      <x:c r="E1109" s="2" t="str">
        <x:v>cet1_reported</x:v>
      </x:c>
      <x:c r="F1109" s="11" t="str">
        <x:v>n.a.</x:v>
      </x:c>
      <x:c r="G1109" s="2" t="str">
        <x:v>%</x:v>
      </x:c>
      <x:c r="H1109" s="2" t="str">
        <x:v>2018-01-01</x:v>
      </x:c>
      <x:c r="I1109" s="2" t="str">
        <x:v>2018-12-31</x:v>
      </x:c>
      <x:c r="J1109" s="2" t="str">
        <x:v>Actual standardized CET1 ratio</x:v>
      </x:c>
      <x:c r="K1109" s="2" t="str"/>
      <x:c r="L1109" s="2" t="str"/>
      <x:c r="M1109" s="2" t="str"/>
      <x:c r="N1109" s="2" t="str"/>
      <x:c r="O1109" s="2" t="str"/>
      <x:c r="P1109" s="2" t="str"/>
      <x:c r="Q1109" s="2" t="str"/>
      <x:c r="R1109" s="2" t="str">
        <x:v>Not reported / unavailable</x:v>
      </x:c>
      <x:c r="T1109" s="12"/>
      <x:c r="U1109" s="12"/>
    </x:row>
    <x:row r="1110" ht="24" customHeight="1">
      <x:c r="C1110" s="2" t="str">
        <x:v>C</x:v>
      </x:c>
      <x:c r="D1110" s="2" t="str">
        <x:v>FY2018</x:v>
      </x:c>
      <x:c r="E1110" s="2" t="str">
        <x:v>nim_reported</x:v>
      </x:c>
      <x:c r="F1110" s="11" t="str">
        <x:v>n.a.</x:v>
      </x:c>
      <x:c r="G1110" s="2" t="str">
        <x:v>%</x:v>
      </x:c>
      <x:c r="H1110" s="2" t="str">
        <x:v>2018-01-01</x:v>
      </x:c>
      <x:c r="I1110" s="2" t="str">
        <x:v>2018-12-31</x:v>
      </x:c>
      <x:c r="J1110" s="2" t="str">
        <x:v>Issuer reported net interest margin</x:v>
      </x:c>
      <x:c r="K1110" s="2" t="str"/>
      <x:c r="L1110" s="2" t="str"/>
      <x:c r="M1110" s="2" t="str"/>
      <x:c r="N1110" s="2" t="str"/>
      <x:c r="O1110" s="2" t="str"/>
      <x:c r="P1110" s="2" t="str"/>
      <x:c r="Q1110" s="2" t="str"/>
      <x:c r="R1110" s="2" t="str">
        <x:v>Not reported / unavailable</x:v>
      </x:c>
      <x:c r="T1110" s="12"/>
      <x:c r="U1110" s="12"/>
    </x:row>
    <x:row r="1111" ht="24" customHeight="1">
      <x:c r="C1111" s="2" t="str">
        <x:v>C</x:v>
      </x:c>
      <x:c r="D1111" s="2" t="str">
        <x:v>FY2018</x:v>
      </x:c>
      <x:c r="E1111" s="2" t="str">
        <x:v>bvps_reported</x:v>
      </x:c>
      <x:c r="F1111" s="11" t="n">
        <x:v>75.05</x:v>
      </x:c>
      <x:c r="G1111" s="2" t="str">
        <x:v>USD/shares</x:v>
      </x:c>
      <x:c r="H1111" s="2" t="str">
        <x:v>2018-01-01</x:v>
      </x:c>
      <x:c r="I1111" s="2" t="str">
        <x:v>2018-12-31</x:v>
      </x:c>
      <x:c r="J1111" s="2" t="str">
        <x:v>Reported common book value per share</x:v>
      </x:c>
      <x:c r="K1111" s="2" t="str">
        <x:v>Manual verified issuer table row</x:v>
      </x:c>
      <x:c r="L1111" s="2" t="str">
        <x:v>2019-02-22</x:v>
      </x:c>
      <x:c r="M1111" s="2" t="str">
        <x:v>0000831001-19-000027</x:v>
      </x:c>
      <x:c r="N1111" s="2" t="str">
        <x:v>https://www.sec.gov/Archives/edgar/data/831001/000083100119000027/c-12312018x10k.htm</x:v>
      </x:c>
      <x:c r="O1111" s="2" t="str">
        <x:v>data/raw/filings/C_0000831001-19-000027_c-12312018x10k.htm</x:v>
      </x:c>
      <x:c r="P1111" s="2" t="str"/>
      <x:c r="Q1111" s="2" t="str"/>
      <x:c r="R1111" s="2" t="str">
        <x:v>Verified original issuer table row; same-date end balance, excluding average and regulatory minimum tables.</x:v>
      </x:c>
      <x:c r="T1111" s="12"/>
      <x:c r="U1111" s="12"/>
    </x:row>
    <x:row r="1112" ht="24" customHeight="1">
      <x:c r="C1112" s="2" t="str">
        <x:v>C</x:v>
      </x:c>
      <x:c r="D1112" s="2" t="str">
        <x:v>FY2018</x:v>
      </x:c>
      <x:c r="E1112" s="2" t="str">
        <x:v>tbvps_reported</x:v>
      </x:c>
      <x:c r="F1112" s="11" t="n">
        <x:v>63.79</x:v>
      </x:c>
      <x:c r="G1112" s="2" t="str">
        <x:v>USD/shares</x:v>
      </x:c>
      <x:c r="H1112" s="2" t="str">
        <x:v>2018-01-01</x:v>
      </x:c>
      <x:c r="I1112" s="2" t="str">
        <x:v>2018-12-31</x:v>
      </x:c>
      <x:c r="J1112" s="2" t="str">
        <x:v>Reported tangible book value per share</x:v>
      </x:c>
      <x:c r="K1112" s="2" t="str">
        <x:v>Manual verified issuer table row</x:v>
      </x:c>
      <x:c r="L1112" s="2" t="str">
        <x:v>2019-02-22</x:v>
      </x:c>
      <x:c r="M1112" s="2" t="str">
        <x:v>0000831001-19-000027</x:v>
      </x:c>
      <x:c r="N1112" s="2" t="str">
        <x:v>https://www.sec.gov/Archives/edgar/data/831001/000083100119000027/c-12312018x10k.htm</x:v>
      </x:c>
      <x:c r="O1112" s="2" t="str">
        <x:v>data/raw/filings/C_0000831001-19-000027_c-12312018x10k.htm</x:v>
      </x:c>
      <x:c r="P1112" s="2" t="str"/>
      <x:c r="Q1112" s="2" t="str"/>
      <x:c r="R1112" s="2" t="str">
        <x:v>Verified original issuer table row; same-date end balance, excluding average and regulatory minimum tables.</x:v>
      </x:c>
      <x:c r="T1112" s="12"/>
      <x:c r="U1112" s="12"/>
    </x:row>
    <x:row r="1113" ht="24" customHeight="1">
      <x:c r="C1113" s="2" t="str">
        <x:v>C</x:v>
      </x:c>
      <x:c r="D1113" s="2" t="str">
        <x:v>FY2018</x:v>
      </x:c>
      <x:c r="E1113" s="2" t="str">
        <x:v>tce_reported</x:v>
      </x:c>
      <x:c r="F1113" s="11" t="str">
        <x:v>n.a.</x:v>
      </x:c>
      <x:c r="G1113" s="2" t="str">
        <x:v>USDm</x:v>
      </x:c>
      <x:c r="H1113" s="2" t="str">
        <x:v>2018-01-01</x:v>
      </x:c>
      <x:c r="I1113" s="2" t="str">
        <x:v>2018-12-31</x:v>
      </x:c>
      <x:c r="J1113" s="2" t="str">
        <x:v>Reported tangible common equity</x:v>
      </x:c>
      <x:c r="K1113" s="2" t="str"/>
      <x:c r="L1113" s="2" t="str"/>
      <x:c r="M1113" s="2" t="str"/>
      <x:c r="N1113" s="2" t="str"/>
      <x:c r="O1113" s="2" t="str"/>
      <x:c r="P1113" s="2" t="str"/>
      <x:c r="Q1113" s="2" t="str"/>
      <x:c r="R1113" s="2" t="str">
        <x:v>Not reported / unavailable</x:v>
      </x:c>
      <x:c r="T1113" s="12"/>
      <x:c r="U1113" s="12"/>
    </x:row>
    <x:row r="1114" ht="24" customHeight="1">
      <x:c r="C1114" s="2" t="str">
        <x:v>C</x:v>
      </x:c>
      <x:c r="D1114" s="2" t="str">
        <x:v>FY2019</x:v>
      </x:c>
      <x:c r="E1114" s="2" t="str">
        <x:v>assets</x:v>
      </x:c>
      <x:c r="F1114" s="11" t="n">
        <x:v>1951158</x:v>
      </x:c>
      <x:c r="G1114" s="2" t="str">
        <x:v>USD</x:v>
      </x:c>
      <x:c r="H1114" s="2" t="str">
        <x:v>2019-01-01</x:v>
      </x:c>
      <x:c r="I1114" s="2" t="str">
        <x:v>2019-12-31</x:v>
      </x:c>
      <x:c r="J1114" s="2" t="str">
        <x:v>Assets</x:v>
      </x:c>
      <x:c r="K1114" s="2" t="str">
        <x:v>us-gaap:Assets</x:v>
      </x:c>
      <x:c r="L1114" s="2" t="str">
        <x:v>2021-02-26</x:v>
      </x:c>
      <x:c r="M1114" s="2" t="str">
        <x:v>0000831001-21-000042</x:v>
      </x:c>
      <x:c r="N1114" s="2" t="str">
        <x:v>https://www.sec.gov/Archives/edgar/data/831001/000083100121000042/c-20201231.htm</x:v>
      </x:c>
      <x:c r="O1114" s="2" t="str">
        <x:v>data/raw/filings/C_0000831001-21-000042_c-20201231.htm</x:v>
      </x:c>
      <x:c r="P1114" s="2" t="str">
        <x:v>id3VybDovL2RvY3MudjEvZG9jOjlhZjY5YmMxODY0ZDQ1NDM5M2QxNTEwYjNiMmU5MGIxL3NlYzo5YWY2OWJjMTg2NGQ0NTQzOTNkMTUxMGIzYjJlOTBiMV8zNTUvZnJhZzpjNjk3YTliZGE4YTQ0ZjM4ODQ4YzQwY2NkMjJlZjg3MC90YWJsZTpkMjcxNDUyZTA1YjU0OTViYjQ0MzFhMDZhMzY1YjYzMi90YWJsZXJhbmdlOmQyNzE0NTJlMDViNTQ5NWJiNDQzMWEwNmEzNjViNjMyXzIwLTUtMS0xLTA_a9fa8490-9fde-40e3-94a4-d7357fa03099</x:v>
      </x:c>
      <x:c r="Q1114" s="2" t="str"/>
      <x:c r="R1114" s="2" t="str">
        <x:v>Latest eligible comparative presentation at the information cutoff.</x:v>
      </x:c>
      <x:c r="T1114" s="12"/>
      <x:c r="U1114" s="12"/>
    </x:row>
    <x:row r="1115" ht="24" customHeight="1">
      <x:c r="C1115" s="2" t="str">
        <x:v>C</x:v>
      </x:c>
      <x:c r="D1115" s="2" t="str">
        <x:v>FY2019</x:v>
      </x:c>
      <x:c r="E1115" s="2" t="str">
        <x:v>liabilities</x:v>
      </x:c>
      <x:c r="F1115" s="11" t="n">
        <x:v>1757212</x:v>
      </x:c>
      <x:c r="G1115" s="2" t="str">
        <x:v>USD</x:v>
      </x:c>
      <x:c r="H1115" s="2" t="str">
        <x:v>2019-01-01</x:v>
      </x:c>
      <x:c r="I1115" s="2" t="str">
        <x:v>2019-12-31</x:v>
      </x:c>
      <x:c r="J1115" s="2" t="str">
        <x:v>Liabilities</x:v>
      </x:c>
      <x:c r="K1115" s="2" t="str">
        <x:v>us-gaap:Liabilities</x:v>
      </x:c>
      <x:c r="L1115" s="2" t="str">
        <x:v>2021-02-26</x:v>
      </x:c>
      <x:c r="M1115" s="2" t="str">
        <x:v>0000831001-21-000042</x:v>
      </x:c>
      <x:c r="N1115" s="2" t="str">
        <x:v>https://www.sec.gov/Archives/edgar/data/831001/000083100121000042/c-20201231.htm</x:v>
      </x:c>
      <x:c r="O1115" s="2" t="str">
        <x:v>data/raw/filings/C_0000831001-21-000042_c-20201231.htm</x:v>
      </x:c>
      <x:c r="P1115" s="2" t="str">
        <x:v>id3VybDovL2RvY3MudjEvZG9jOjlhZjY5YmMxODY0ZDQ1NDM5M2QxNTEwYjNiMmU5MGIxL3NlYzo5YWY2OWJjMTg2NGQ0NTQzOTNkMTUxMGIzYjJlOTBiMV8xNjkvZnJhZzo3ZWQzMWM5NDU0ODQ0OWVhYmFlMTc2MzU5MmYyMjkyYy90YWJsZTo3YzZhZTVjMTBlZTg0Y2RkYjE3YmJkODE1NzdjMWNiMC90YWJsZXJhbmdlOjdjNmFlNWMxMGVlODRjZGRiMTdiYmQ4MTU3N2MxY2IwXzE1LTItMS0xLTA_213b4a98-d1f2-465f-9aca-a1c4af124e1e</x:v>
      </x:c>
      <x:c r="Q1115" s="2" t="str"/>
      <x:c r="R1115" s="2" t="str">
        <x:v>Latest eligible comparative presentation at the information cutoff.</x:v>
      </x:c>
      <x:c r="T1115" s="12"/>
      <x:c r="U1115" s="12"/>
    </x:row>
    <x:row r="1116" ht="24" customHeight="1">
      <x:c r="C1116" s="2" t="str">
        <x:v>C</x:v>
      </x:c>
      <x:c r="D1116" s="2" t="str">
        <x:v>FY2019</x:v>
      </x:c>
      <x:c r="E1116" s="2" t="str">
        <x:v>equity</x:v>
      </x:c>
      <x:c r="F1116" s="11" t="n">
        <x:v>193242</x:v>
      </x:c>
      <x:c r="G1116" s="2" t="str">
        <x:v>USD</x:v>
      </x:c>
      <x:c r="H1116" s="2" t="str">
        <x:v>2019-01-01</x:v>
      </x:c>
      <x:c r="I1116" s="2" t="str">
        <x:v>2019-12-31</x:v>
      </x:c>
      <x:c r="J1116" s="2" t="str">
        <x:v>Stockholders' Equity Attributable to Parent</x:v>
      </x:c>
      <x:c r="K1116" s="2" t="str">
        <x:v>us-gaap:StockholdersEquity</x:v>
      </x:c>
      <x:c r="L1116" s="2" t="str">
        <x:v>2021-02-26</x:v>
      </x:c>
      <x:c r="M1116" s="2" t="str">
        <x:v>0000831001-21-000042</x:v>
      </x:c>
      <x:c r="N1116" s="2" t="str">
        <x:v>https://www.sec.gov/Archives/edgar/data/831001/000083100121000042/c-20201231.htm</x:v>
      </x:c>
      <x:c r="O1116" s="2" t="str">
        <x:v>data/raw/filings/C_0000831001-21-000042_c-20201231.htm</x:v>
      </x:c>
      <x:c r="P1116" s="2" t="str">
        <x:v>id3VybDovL2RvY3MudjEvZG9jOjlhZjY5YmMxODY0ZDQ1NDM5M2QxNTEwYjNiMmU5MGIxL3NlYzo5YWY2OWJjMTg2NGQ0NTQzOTNkMTUxMGIzYjJlOTBiMV8xNjkvZnJhZzo3ZWQzMWM5NDU0ODQ0OWVhYmFlMTc2MzU5MmYyMjkyYy90YWJsZTo3YzZhZTVjMTBlZTg0Y2RkYjE3YmJkODE1NzdjMWNiMC90YWJsZXJhbmdlOjdjNmFlNWMxMGVlODRjZGRiMTdiYmQ4MTU3N2MxY2IwXzIzLTItMS0xLTA_bdb74eaf-4ea6-411c-8d4e-3477f1e12efe</x:v>
      </x:c>
      <x:c r="Q1116" s="2" t="str"/>
      <x:c r="R1116" s="2" t="str">
        <x:v>Latest eligible comparative presentation at the information cutoff.</x:v>
      </x:c>
      <x:c r="T1116" s="12"/>
      <x:c r="U1116" s="12"/>
    </x:row>
    <x:row r="1117" ht="24" customHeight="1">
      <x:c r="C1117" s="2" t="str">
        <x:v>C</x:v>
      </x:c>
      <x:c r="D1117" s="2" t="str">
        <x:v>FY2019</x:v>
      </x:c>
      <x:c r="E1117" s="2" t="str">
        <x:v>preferred</x:v>
      </x:c>
      <x:c r="F1117" s="11" t="n">
        <x:v>17980</x:v>
      </x:c>
      <x:c r="G1117" s="2" t="str">
        <x:v>USD</x:v>
      </x:c>
      <x:c r="H1117" s="2" t="str">
        <x:v>2019-01-01</x:v>
      </x:c>
      <x:c r="I1117" s="2" t="str">
        <x:v>2019-12-31</x:v>
      </x:c>
      <x:c r="J1117" s="2" t="str">
        <x:v>Preferred Stock, Value, Issued</x:v>
      </x:c>
      <x:c r="K1117" s="2" t="str">
        <x:v>us-gaap:PreferredStockValue</x:v>
      </x:c>
      <x:c r="L1117" s="2" t="str">
        <x:v>2021-02-26</x:v>
      </x:c>
      <x:c r="M1117" s="2" t="str">
        <x:v>0000831001-21-000042</x:v>
      </x:c>
      <x:c r="N1117" s="2" t="str">
        <x:v>https://www.sec.gov/Archives/edgar/data/831001/000083100121000042/c-20201231.htm</x:v>
      </x:c>
      <x:c r="O1117" s="2" t="str">
        <x:v>data/raw/filings/C_0000831001-21-000042_c-20201231.htm</x:v>
      </x:c>
      <x:c r="P1117" s="2" t="str">
        <x:v>id3VybDovL2RvY3MudjEvZG9jOjlhZjY5YmMxODY0ZDQ1NDM5M2QxNTEwYjNiMmU5MGIxL3NlYzo5YWY2OWJjMTg2NGQ0NTQzOTNkMTUxMGIzYjJlOTBiMV8yODMvZnJhZzo4Mjc3YjAxODk1NGQ0MGE3YWVjYWFjZjA2YWYyODA2MS90YWJsZTpkM2FiYmMxNGU5YjA0YjMxOTBkMTFlOGRmZjYxNTc4Ny90YWJsZXJhbmdlOmQzYWJiYzE0ZTliMDRiMzE5MGQxMWU4ZGZmNjE1Nzg3XzE3LTctMS0xLTA_0e9b4315-7bab-4e2b-855f-bdae13fe8485</x:v>
      </x:c>
      <x:c r="Q1117" s="2" t="str"/>
      <x:c r="R1117" s="2" t="str">
        <x:v>Latest eligible comparative presentation at the information cutoff.</x:v>
      </x:c>
      <x:c r="T1117" s="12"/>
      <x:c r="U1117" s="12"/>
    </x:row>
    <x:row r="1118" ht="24" customHeight="1">
      <x:c r="C1118" s="2" t="str">
        <x:v>C</x:v>
      </x:c>
      <x:c r="D1118" s="2" t="str">
        <x:v>FY2019</x:v>
      </x:c>
      <x:c r="E1118" s="2" t="str">
        <x:v>common_equity_reported</x:v>
      </x:c>
      <x:c r="F1118" s="11" t="str">
        <x:v>n.a.</x:v>
      </x:c>
      <x:c r="G1118" s="2" t="str">
        <x:v>USDm</x:v>
      </x:c>
      <x:c r="H1118" s="2" t="str">
        <x:v>2019-01-01</x:v>
      </x:c>
      <x:c r="I1118" s="2" t="str">
        <x:v>2019-12-31</x:v>
      </x:c>
      <x:c r="J1118" s="2" t="str">
        <x:v>Reported common shareholders equity</x:v>
      </x:c>
      <x:c r="K1118" s="2" t="str"/>
      <x:c r="L1118" s="2" t="str"/>
      <x:c r="M1118" s="2" t="str"/>
      <x:c r="N1118" s="2" t="str"/>
      <x:c r="O1118" s="2" t="str"/>
      <x:c r="P1118" s="2" t="str"/>
      <x:c r="Q1118" s="2" t="str"/>
      <x:c r="R1118" s="2" t="str">
        <x:v>Not reported / unavailable</x:v>
      </x:c>
      <x:c r="T1118" s="12"/>
      <x:c r="U1118" s="12"/>
    </x:row>
    <x:row r="1119" ht="24" customHeight="1">
      <x:c r="C1119" s="2" t="str">
        <x:v>C</x:v>
      </x:c>
      <x:c r="D1119" s="2" t="str">
        <x:v>FY2019</x:v>
      </x:c>
      <x:c r="E1119" s="2" t="str">
        <x:v>goodwill</x:v>
      </x:c>
      <x:c r="F1119" s="11" t="n">
        <x:v>22126</x:v>
      </x:c>
      <x:c r="G1119" s="2" t="str">
        <x:v>USD</x:v>
      </x:c>
      <x:c r="H1119" s="2" t="str">
        <x:v>2019-01-01</x:v>
      </x:c>
      <x:c r="I1119" s="2" t="str">
        <x:v>2019-12-31</x:v>
      </x:c>
      <x:c r="J1119" s="2" t="str">
        <x:v>Goodwill</x:v>
      </x:c>
      <x:c r="K1119" s="2" t="str">
        <x:v>us-gaap:Goodwill</x:v>
      </x:c>
      <x:c r="L1119" s="2" t="str">
        <x:v>2023-02-27</x:v>
      </x:c>
      <x:c r="M1119" s="2" t="str">
        <x:v>0000831001-23-000037</x:v>
      </x:c>
      <x:c r="N1119" s="2" t="str">
        <x:v>https://www.sec.gov/Archives/edgar/data/831001/000083100123000037/c-20221231.htm</x:v>
      </x:c>
      <x:c r="O1119" s="2" t="str">
        <x:v>data/raw/filings/C_0000831001-23-000037_c-20221231.htm</x:v>
      </x:c>
      <x:c r="P1119" s="2" t="str">
        <x:v>id3VybDovL2RvY3MudjEvZG9jOjg2N2RhNjVkODdmMDQ2NDViODg0MjkyZGNmOTFmZmEwL3NlYzo4NjdkYTY1ZDg3ZjA0NjQ1Yjg4NDI5MmRjZjkxZmZhMF8yOTIvZnJhZzo2YzQzYTdhZDgwYzI0NGU2YjA0OGExMjc0OWZkNmNlZC90YWJsZTplZTRjNzc0ZjRlNDM0MDBkODk2NzM0ZWFlMmI0NmUzYy90YWJsZXJhbmdlOmVlNGM3NzRmNGU0MzQwMGQ4OTY3MzRlYWUyYjQ2ZTNjXzEtNS0xLTEtMTQ1Nzg3_05b36ab3-c332-4088-817a-1cf7a34dc079</x:v>
      </x:c>
      <x:c r="Q1119" s="2" t="str"/>
      <x:c r="R1119" s="2" t="str">
        <x:v>Latest eligible comparative presentation at the information cutoff.</x:v>
      </x:c>
      <x:c r="T1119" s="12"/>
      <x:c r="U1119" s="12"/>
    </x:row>
    <x:row r="1120" ht="24" customHeight="1">
      <x:c r="C1120" s="2" t="str">
        <x:v>C</x:v>
      </x:c>
      <x:c r="D1120" s="2" t="str">
        <x:v>FY2019</x:v>
      </x:c>
      <x:c r="E1120" s="2" t="str">
        <x:v>intangibles</x:v>
      </x:c>
      <x:c r="F1120" s="11" t="n">
        <x:v>4822</x:v>
      </x:c>
      <x:c r="G1120" s="2" t="str">
        <x:v>USD</x:v>
      </x:c>
      <x:c r="H1120" s="2" t="str">
        <x:v>2019-01-01</x:v>
      </x:c>
      <x:c r="I1120" s="2" t="str">
        <x:v>2019-12-31</x:v>
      </x:c>
      <x:c r="J1120" s="2" t="str">
        <x:v>Intangible Assets, Net (Excluding Goodwill)</x:v>
      </x:c>
      <x:c r="K1120" s="2" t="str">
        <x:v>us-gaap:IntangibleAssetsNetExcludingGoodwill</x:v>
      </x:c>
      <x:c r="L1120" s="2" t="str">
        <x:v>2021-02-26</x:v>
      </x:c>
      <x:c r="M1120" s="2" t="str">
        <x:v>0000831001-21-000042</x:v>
      </x:c>
      <x:c r="N1120" s="2" t="str">
        <x:v>https://www.sec.gov/Archives/edgar/data/831001/000083100121000042/c-20201231.htm</x:v>
      </x:c>
      <x:c r="O1120" s="2" t="str">
        <x:v>data/raw/filings/C_0000831001-21-000042_c-20201231.htm</x:v>
      </x:c>
      <x:c r="P1120" s="2" t="str">
        <x:v>id3VybDovL2RvY3MudjEvZG9jOjlhZjY5YmMxODY0ZDQ1NDM5M2QxNTEwYjNiMmU5MGIxL3NlYzo5YWY2OWJjMTg2NGQ0NTQzOTNkMTUxMGIzYjJlOTBiMV8xNjkvZnJhZzo3ZWQzMWM5NDU0ODQ0OWVhYmFlMTc2MzU5MmYyMjkyYy90YWJsZTpiNGYxNjJmMzI2MjA0NDgxYmNlNTVlMDkyNWVkM2ZmZS90YWJsZXJhbmdlOmI0ZjE2MmYzMjYyMDQ0ODFiY2U1NWUwOTI1ZWQzZmZlXzIwLTItMS0xLTA_014a44a8-f209-4839-a910-50e09dd3fd5c</x:v>
      </x:c>
      <x:c r="Q1120" s="2" t="str"/>
      <x:c r="R1120" s="2" t="str">
        <x:v>Latest eligible comparative presentation at the information cutoff.</x:v>
      </x:c>
      <x:c r="T1120" s="12"/>
      <x:c r="U1120" s="12"/>
    </x:row>
    <x:row r="1121" ht="24" customHeight="1">
      <x:c r="C1121" s="2" t="str">
        <x:v>C</x:v>
      </x:c>
      <x:c r="D1121" s="2" t="str">
        <x:v>FY2019</x:v>
      </x:c>
      <x:c r="E1121" s="2" t="str">
        <x:v>intangibles_total</x:v>
      </x:c>
      <x:c r="F1121" s="11" t="str">
        <x:v>n.a.</x:v>
      </x:c>
      <x:c r="G1121" s="2" t="str">
        <x:v>USDm</x:v>
      </x:c>
      <x:c r="H1121" s="2" t="str">
        <x:v>2019-01-01</x:v>
      </x:c>
      <x:c r="I1121" s="2" t="str">
        <x:v>2019-12-31</x:v>
      </x:c>
      <x:c r="J1121" s="2" t="str">
        <x:v>Reported goodwill and intangible assets combined</x:v>
      </x:c>
      <x:c r="K1121" s="2" t="str"/>
      <x:c r="L1121" s="2" t="str"/>
      <x:c r="M1121" s="2" t="str"/>
      <x:c r="N1121" s="2" t="str"/>
      <x:c r="O1121" s="2" t="str"/>
      <x:c r="P1121" s="2" t="str"/>
      <x:c r="Q1121" s="2" t="str"/>
      <x:c r="R1121" s="2" t="str">
        <x:v>Not reported / unavailable</x:v>
      </x:c>
      <x:c r="T1121" s="12"/>
      <x:c r="U1121" s="12"/>
    </x:row>
    <x:row r="1122" ht="24" customHeight="1">
      <x:c r="C1122" s="2" t="str">
        <x:v>C</x:v>
      </x:c>
      <x:c r="D1122" s="2" t="str">
        <x:v>FY2019</x:v>
      </x:c>
      <x:c r="E1122" s="2" t="str">
        <x:v>shares_end</x:v>
      </x:c>
      <x:c r="F1122" s="11" t="str">
        <x:v>n.a.</x:v>
      </x:c>
      <x:c r="G1122" s="2" t="str">
        <x:v>million</x:v>
      </x:c>
      <x:c r="H1122" s="2" t="str">
        <x:v>2019-01-01</x:v>
      </x:c>
      <x:c r="I1122" s="2" t="str">
        <x:v>2019-12-31</x:v>
      </x:c>
      <x:c r="J1122" s="2" t="str">
        <x:v>Period-end common shares outstanding</x:v>
      </x:c>
      <x:c r="K1122" s="2" t="str"/>
      <x:c r="L1122" s="2" t="str"/>
      <x:c r="M1122" s="2" t="str"/>
      <x:c r="N1122" s="2" t="str"/>
      <x:c r="O1122" s="2" t="str"/>
      <x:c r="P1122" s="2" t="str"/>
      <x:c r="Q1122" s="2" t="str"/>
      <x:c r="R1122" s="2" t="str">
        <x:v>Not reported / unavailable</x:v>
      </x:c>
      <x:c r="T1122" s="12"/>
      <x:c r="U1122" s="12"/>
    </x:row>
    <x:row r="1123" ht="24" customHeight="1">
      <x:c r="C1123" s="2" t="str">
        <x:v>C</x:v>
      </x:c>
      <x:c r="D1123" s="2" t="str">
        <x:v>FY2019</x:v>
      </x:c>
      <x:c r="E1123" s="2" t="str">
        <x:v>shares_issued</x:v>
      </x:c>
      <x:c r="F1123" s="11" t="n">
        <x:v>3099.602856</x:v>
      </x:c>
      <x:c r="G1123" s="2" t="str">
        <x:v>shares</x:v>
      </x:c>
      <x:c r="H1123" s="2" t="str">
        <x:v>2019-01-01</x:v>
      </x:c>
      <x:c r="I1123" s="2" t="str">
        <x:v>2019-12-31</x:v>
      </x:c>
      <x:c r="J1123" s="2" t="str">
        <x:v>Common Stock, Shares, Issued</x:v>
      </x:c>
      <x:c r="K1123" s="2" t="str">
        <x:v>us-gaap:CommonStockSharesIssued</x:v>
      </x:c>
      <x:c r="L1123" s="2" t="str">
        <x:v>2021-02-26</x:v>
      </x:c>
      <x:c r="M1123" s="2" t="str">
        <x:v>0000831001-21-000042</x:v>
      </x:c>
      <x:c r="N1123" s="2" t="str">
        <x:v>https://www.sec.gov/Archives/edgar/data/831001/000083100121000042/c-20201231.htm</x:v>
      </x:c>
      <x:c r="O1123" s="2" t="str">
        <x:v>data/raw/filings/C_0000831001-21-000042_c-20201231.htm</x:v>
      </x:c>
      <x:c r="P1123" s="2" t="str">
        <x:v>id3VybDovL2RvY3MudjEvZG9jOjlhZjY5YmMxODY0ZDQ1NDM5M2QxNTEwYjNiMmU5MGIxL3NlYzo5YWY2OWJjMTg2NGQ0NTQzOTNkMTUxMGIzYjJlOTBiMV8xNjkvZnJhZzo3ZWQzMWM5NDU0ODQ0OWVhYmFlMTc2MzU5MmYyMjkyYy90YWJsZTo3YzZhZTVjMTBlZTg0Y2RkYjE3YmJkODE1NzdjMWNiMC90YWJsZXJhbmdlOjdjNmFlNWMxMGVlODRjZGRiMTdiYmQ4MTU3N2MxY2IwXzE4LTAtMS0xLTAvdGV4dHJlZ2lvbjpkNTZmMTQyZjI2MTI0YmZiYWI3ZjllZWY4YjdjN2FjOF8yMTk5MDIzMjU1NzY0_522c74bb-d243-47e0-b28f-5227639f60e2</x:v>
      </x:c>
      <x:c r="Q1123" s="2" t="str"/>
      <x:c r="R1123" s="2" t="str">
        <x:v>Latest eligible comparative presentation at the information cutoff.</x:v>
      </x:c>
      <x:c r="T1123" s="12"/>
      <x:c r="U1123" s="12"/>
    </x:row>
    <x:row r="1124" ht="24" customHeight="1">
      <x:c r="C1124" s="2" t="str">
        <x:v>C</x:v>
      </x:c>
      <x:c r="D1124" s="2" t="str">
        <x:v>FY2019</x:v>
      </x:c>
      <x:c r="E1124" s="2" t="str">
        <x:v>shares_treasury</x:v>
      </x:c>
      <x:c r="F1124" s="11" t="n">
        <x:v>985.479501</x:v>
      </x:c>
      <x:c r="G1124" s="2" t="str">
        <x:v>shares</x:v>
      </x:c>
      <x:c r="H1124" s="2" t="str">
        <x:v>2019-01-01</x:v>
      </x:c>
      <x:c r="I1124" s="2" t="str">
        <x:v>2019-12-31</x:v>
      </x:c>
      <x:c r="J1124" s="2" t="str">
        <x:v>Treasury Stock, Shares</x:v>
      </x:c>
      <x:c r="K1124" s="2" t="str">
        <x:v>us-gaap:TreasuryStockShares</x:v>
      </x:c>
      <x:c r="L1124" s="2" t="str">
        <x:v>2021-02-26</x:v>
      </x:c>
      <x:c r="M1124" s="2" t="str">
        <x:v>0000831001-21-000042</x:v>
      </x:c>
      <x:c r="N1124" s="2" t="str">
        <x:v>https://www.sec.gov/Archives/edgar/data/831001/000083100121000042/c-20201231.htm</x:v>
      </x:c>
      <x:c r="O1124" s="2" t="str">
        <x:v>data/raw/filings/C_0000831001-21-000042_c-20201231.htm</x:v>
      </x:c>
      <x:c r="P1124" s="2" t="str">
        <x:v>id3VybDovL2RvY3MudjEvZG9jOjlhZjY5YmMxODY0ZDQ1NDM5M2QxNTEwYjNiMmU5MGIxL3NlYzo5YWY2OWJjMTg2NGQ0NTQzOTNkMTUxMGIzYjJlOTBiMV8xNjkvZnJhZzo3ZWQzMWM5NDU0ODQ0OWVhYmFlMTc2MzU5MmYyMjkyYy90YWJsZTo3YzZhZTVjMTBlZTg0Y2RkYjE3YmJkODE1NzdjMWNiMC90YWJsZXJhbmdlOjdjNmFlNWMxMGVlODRjZGRiMTdiYmQ4MTU3N2MxY2IwXzIxLTAtMS0xLTAvdGV4dHJlZ2lvbjpjMWMxMzhkMTAxNGE0YWMyYWEyYjczMjMxODE2ZDI5M18yMTk5MDIzMjU1NzAx_b40574df-0fe2-44ab-8f6b-558c1c536e2b</x:v>
      </x:c>
      <x:c r="Q1124" s="2" t="str"/>
      <x:c r="R1124" s="2" t="str">
        <x:v>Latest eligible comparative presentation at the information cutoff.</x:v>
      </x:c>
      <x:c r="T1124" s="12"/>
      <x:c r="U1124" s="12"/>
    </x:row>
    <x:row r="1125" ht="24" customHeight="1">
      <x:c r="C1125" s="2" t="str">
        <x:v>C</x:v>
      </x:c>
      <x:c r="D1125" s="2" t="str">
        <x:v>FY2019</x:v>
      </x:c>
      <x:c r="E1125" s="2" t="str">
        <x:v>deposits</x:v>
      </x:c>
      <x:c r="F1125" s="11" t="n">
        <x:v>1070590</x:v>
      </x:c>
      <x:c r="G1125" s="2" t="str">
        <x:v>USD</x:v>
      </x:c>
      <x:c r="H1125" s="2" t="str">
        <x:v>2019-01-01</x:v>
      </x:c>
      <x:c r="I1125" s="2" t="str">
        <x:v>2019-12-31</x:v>
      </x:c>
      <x:c r="J1125" s="2" t="str">
        <x:v>Deposits</x:v>
      </x:c>
      <x:c r="K1125" s="2" t="str">
        <x:v>us-gaap:Deposits</x:v>
      </x:c>
      <x:c r="L1125" s="2" t="str">
        <x:v>2021-02-26</x:v>
      </x:c>
      <x:c r="M1125" s="2" t="str">
        <x:v>0000831001-21-000042</x:v>
      </x:c>
      <x:c r="N1125" s="2" t="str">
        <x:v>https://www.sec.gov/Archives/edgar/data/831001/000083100121000042/c-20201231.htm</x:v>
      </x:c>
      <x:c r="O1125" s="2" t="str">
        <x:v>data/raw/filings/C_0000831001-21-000042_c-20201231.htm</x:v>
      </x:c>
      <x:c r="P1125" s="2" t="str">
        <x:v>id3VybDovL2RvY3MudjEvZG9jOjlhZjY5YmMxODY0ZDQ1NDM5M2QxNTEwYjNiMmU5MGIxL3NlYzo5YWY2OWJjMTg2NGQ0NTQzOTNkMTUxMGIzYjJlOTBiMV8zNTUvZnJhZzpjNjk3YTliZGE4YTQ0ZjM4ODQ4YzQwY2NkMjJlZjg3MC90YWJsZTpkMjcxNDUyZTA1YjU0OTViYjQ0MzFhMDZhMzY1YjYzMi90YWJsZXJhbmdlOmQyNzE0NTJlMDViNTQ5NWJiNDQzMWEwNmEzNjViNjMyXzIyLTUtMS0xLTA_75da0a4e-6072-457a-9a9f-277bd1ad0994</x:v>
      </x:c>
      <x:c r="Q1125" s="2" t="str"/>
      <x:c r="R1125" s="2" t="str">
        <x:v>Latest eligible comparative presentation at the information cutoff.</x:v>
      </x:c>
      <x:c r="T1125" s="12"/>
      <x:c r="U1125" s="12"/>
    </x:row>
    <x:row r="1126" ht="24" customHeight="1">
      <x:c r="C1126" s="2" t="str">
        <x:v>C</x:v>
      </x:c>
      <x:c r="D1126" s="2" t="str">
        <x:v>FY2019</x:v>
      </x:c>
      <x:c r="E1126" s="2" t="str">
        <x:v>loans_gross</x:v>
      </x:c>
      <x:c r="F1126" s="11" t="n">
        <x:v>699483</x:v>
      </x:c>
      <x:c r="G1126" s="2" t="str">
        <x:v>USD</x:v>
      </x:c>
      <x:c r="H1126" s="2" t="str">
        <x:v>2019-01-01</x:v>
      </x:c>
      <x:c r="I1126" s="2" t="str">
        <x:v>2019-12-31</x:v>
      </x:c>
      <x:c r="J1126" s="2" t="str">
        <x:v>Loans and Leases Receivable, Net of Deferred Income</x:v>
      </x:c>
      <x:c r="K1126" s="2" t="str">
        <x:v>us-gaap:LoansAndLeasesReceivableNetOfDeferredIncome</x:v>
      </x:c>
      <x:c r="L1126" s="2" t="str">
        <x:v>2020-02-21</x:v>
      </x:c>
      <x:c r="M1126" s="2" t="str">
        <x:v>0000831001-20-000031</x:v>
      </x:c>
      <x:c r="N1126" s="2" t="str">
        <x:v>https://www.sec.gov/Archives/edgar/data/831001/000083100120000031/c-12312019x10k.htm</x:v>
      </x:c>
      <x:c r="O1126" s="2" t="str">
        <x:v>data/raw/filings/C_0000831001-20-000031_c-12312019x10k.htm</x:v>
      </x:c>
      <x:c r="P1126" s="2" t="str"/>
      <x:c r="Q1126" s="2" t="str"/>
      <x:c r="R1126" s="2" t="str">
        <x:v>Latest eligible comparative presentation at the information cutoff.</x:v>
      </x:c>
      <x:c r="T1126" s="12"/>
      <x:c r="U1126" s="12"/>
    </x:row>
    <x:row r="1127" ht="24" customHeight="1">
      <x:c r="C1127" s="2" t="str">
        <x:v>C</x:v>
      </x:c>
      <x:c r="D1127" s="2" t="str">
        <x:v>FY2019</x:v>
      </x:c>
      <x:c r="E1127" s="2" t="str">
        <x:v>loans_net</x:v>
      </x:c>
      <x:c r="F1127" s="11" t="n">
        <x:v>686700</x:v>
      </x:c>
      <x:c r="G1127" s="2" t="str">
        <x:v>USD</x:v>
      </x:c>
      <x:c r="H1127" s="2" t="str">
        <x:v>2019-01-01</x:v>
      </x:c>
      <x:c r="I1127" s="2" t="str">
        <x:v>2019-12-31</x:v>
      </x:c>
      <x:c r="J1127" s="2" t="str">
        <x:v>Loans and Leases Receivable, Net Amount</x:v>
      </x:c>
      <x:c r="K1127" s="2" t="str">
        <x:v>us-gaap:LoansAndLeasesReceivableNetReportedAmount</x:v>
      </x:c>
      <x:c r="L1127" s="2" t="str">
        <x:v>2020-02-21</x:v>
      </x:c>
      <x:c r="M1127" s="2" t="str">
        <x:v>0000831001-20-000031</x:v>
      </x:c>
      <x:c r="N1127" s="2" t="str">
        <x:v>https://www.sec.gov/Archives/edgar/data/831001/000083100120000031/c-12312019x10k.htm</x:v>
      </x:c>
      <x:c r="O1127" s="2" t="str">
        <x:v>data/raw/filings/C_0000831001-20-000031_c-12312019x10k.htm</x:v>
      </x:c>
      <x:c r="P1127" s="2" t="str"/>
      <x:c r="Q1127" s="2" t="str"/>
      <x:c r="R1127" s="2" t="str">
        <x:v>Latest eligible comparative presentation at the information cutoff.</x:v>
      </x:c>
      <x:c r="T1127" s="12"/>
      <x:c r="U1127" s="12"/>
    </x:row>
    <x:row r="1128" ht="24" customHeight="1">
      <x:c r="C1128" s="2" t="str">
        <x:v>C</x:v>
      </x:c>
      <x:c r="D1128" s="2" t="str">
        <x:v>FY2019</x:v>
      </x:c>
      <x:c r="E1128" s="2" t="str">
        <x:v>allowance</x:v>
      </x:c>
      <x:c r="F1128" s="11" t="n">
        <x:v>16541</x:v>
      </x:c>
      <x:c r="G1128" s="2" t="str">
        <x:v>USD</x:v>
      </x:c>
      <x:c r="H1128" s="2" t="str">
        <x:v>2019-01-01</x:v>
      </x:c>
      <x:c r="I1128" s="2" t="str">
        <x:v>2019-12-31</x:v>
      </x:c>
      <x:c r="J1128" s="2" t="str">
        <x:v>Financing Receivable, Allowance for Credit Loss</x:v>
      </x:c>
      <x:c r="K1128" s="2" t="str">
        <x:v>us-gaap:FinancingReceivableAllowanceForCreditLosses</x:v>
      </x:c>
      <x:c r="L1128" s="2" t="str">
        <x:v>2023-02-27</x:v>
      </x:c>
      <x:c r="M1128" s="2" t="str">
        <x:v>0000831001-23-000037</x:v>
      </x:c>
      <x:c r="N1128" s="2" t="str">
        <x:v>https://www.sec.gov/Archives/edgar/data/831001/000083100123000037/c-20221231.htm</x:v>
      </x:c>
      <x:c r="O1128" s="2" t="str">
        <x:v>data/raw/filings/C_0000831001-23-000037_c-20221231.htm</x:v>
      </x:c>
      <x:c r="P1128" s="2" t="str">
        <x:v>id3VybDovL2RvY3MudjEvZG9jOjg2N2RhNjVkODdmMDQ2NDViODg0MjkyZGNmOTFmZmEwL3NlYzo4NjdkYTY1ZDg3ZjA0NjQ1Yjg4NDI5MmRjZjkxZmZhMF8yODYvZnJhZzo0MzZmZDZiY2QzYmM0ODNjOWZlMTIwYTZjNmIwZDljOC90YWJsZTpiYmUzN2YxY2Q4ZGY0ZGY4YjM3YzRlM2RhZTAwOGYxYy90YWJsZXJhbmdlOmJiZTM3ZjFjZDhkZjRkZjhiMzdjNGUzZGFlMDA4ZjFjXzUtMy0xLTEtMzIyNjkw_47bb98e1-155d-45fd-9cf8-f8a85d14e5f2</x:v>
      </x:c>
      <x:c r="Q1128" s="2" t="str"/>
      <x:c r="R1128" s="2" t="str">
        <x:v>Latest eligible comparative presentation at the information cutoff.</x:v>
      </x:c>
      <x:c r="T1128" s="12"/>
      <x:c r="U1128" s="12"/>
    </x:row>
    <x:row r="1129" ht="24" customHeight="1">
      <x:c r="C1129" s="2" t="str">
        <x:v>C</x:v>
      </x:c>
      <x:c r="D1129" s="2" t="str">
        <x:v>FY2019</x:v>
      </x:c>
      <x:c r="E1129" s="2" t="str">
        <x:v>nonaccrual</x:v>
      </x:c>
      <x:c r="F1129" s="11" t="str">
        <x:v>n.a.</x:v>
      </x:c>
      <x:c r="G1129" s="2" t="str">
        <x:v>USDm</x:v>
      </x:c>
      <x:c r="H1129" s="2" t="str">
        <x:v>2019-01-01</x:v>
      </x:c>
      <x:c r="I1129" s="2" t="str">
        <x:v>2019-12-31</x:v>
      </x:c>
      <x:c r="J1129" s="2" t="str">
        <x:v>Nonaccrual</x:v>
      </x:c>
      <x:c r="K1129" s="2" t="str"/>
      <x:c r="L1129" s="2" t="str"/>
      <x:c r="M1129" s="2" t="str"/>
      <x:c r="N1129" s="2" t="str"/>
      <x:c r="O1129" s="2" t="str"/>
      <x:c r="P1129" s="2" t="str"/>
      <x:c r="Q1129" s="2" t="str"/>
      <x:c r="R1129" s="2" t="str">
        <x:v>Not reported / unavailable</x:v>
      </x:c>
      <x:c r="T1129" s="12"/>
      <x:c r="U1129" s="12"/>
    </x:row>
    <x:row r="1130" ht="24" customHeight="1">
      <x:c r="C1130" s="2" t="str">
        <x:v>C</x:v>
      </x:c>
      <x:c r="D1130" s="2" t="str">
        <x:v>FY2019</x:v>
      </x:c>
      <x:c r="E1130" s="2" t="str">
        <x:v>cash</x:v>
      </x:c>
      <x:c r="F1130" s="11" t="str">
        <x:v>n.a.</x:v>
      </x:c>
      <x:c r="G1130" s="2" t="str">
        <x:v>USDm</x:v>
      </x:c>
      <x:c r="H1130" s="2" t="str">
        <x:v>2019-01-01</x:v>
      </x:c>
      <x:c r="I1130" s="2" t="str">
        <x:v>2019-12-31</x:v>
      </x:c>
      <x:c r="J1130" s="2" t="str">
        <x:v>Cash</x:v>
      </x:c>
      <x:c r="K1130" s="2" t="str"/>
      <x:c r="L1130" s="2" t="str"/>
      <x:c r="M1130" s="2" t="str"/>
      <x:c r="N1130" s="2" t="str"/>
      <x:c r="O1130" s="2" t="str"/>
      <x:c r="P1130" s="2" t="str"/>
      <x:c r="Q1130" s="2" t="str"/>
      <x:c r="R1130" s="2" t="str">
        <x:v>Not reported / unavailable</x:v>
      </x:c>
      <x:c r="T1130" s="12"/>
      <x:c r="U1130" s="12"/>
    </x:row>
    <x:row r="1131" ht="24" customHeight="1">
      <x:c r="C1131" s="2" t="str">
        <x:v>C</x:v>
      </x:c>
      <x:c r="D1131" s="2" t="str">
        <x:v>FY2019</x:v>
      </x:c>
      <x:c r="E1131" s="2" t="str">
        <x:v>aoci</x:v>
      </x:c>
      <x:c r="F1131" s="11" t="n">
        <x:v>-36318</x:v>
      </x:c>
      <x:c r="G1131" s="2" t="str">
        <x:v>USD</x:v>
      </x:c>
      <x:c r="H1131" s="2" t="str">
        <x:v>2019-01-01</x:v>
      </x:c>
      <x:c r="I1131" s="2" t="str">
        <x:v>2019-12-31</x:v>
      </x:c>
      <x:c r="J1131" s="2" t="str">
        <x:v>Accumulated Other Comprehensive Income (Loss), Net of Tax</x:v>
      </x:c>
      <x:c r="K1131" s="2" t="str">
        <x:v>us-gaap:AccumulatedOtherComprehensiveIncomeLossNetOfTax</x:v>
      </x:c>
      <x:c r="L1131" s="2" t="str">
        <x:v>2021-02-26</x:v>
      </x:c>
      <x:c r="M1131" s="2" t="str">
        <x:v>0000831001-21-000042</x:v>
      </x:c>
      <x:c r="N1131" s="2" t="str">
        <x:v>https://www.sec.gov/Archives/edgar/data/831001/000083100121000042/c-20201231.htm</x:v>
      </x:c>
      <x:c r="O1131" s="2" t="str">
        <x:v>data/raw/filings/C_0000831001-21-000042_c-20201231.htm</x:v>
      </x:c>
      <x:c r="P1131" s="2" t="str">
        <x:v>id3VybDovL2RvY3MudjEvZG9jOjlhZjY5YmMxODY0ZDQ1NDM5M2QxNTEwYjNiMmU5MGIxL3NlYzo5YWY2OWJjMTg2NGQ0NTQzOTNkMTUxMGIzYjJlOTBiMV8xNjkvZnJhZzo3ZWQzMWM5NDU0ODQ0OWVhYmFlMTc2MzU5MmYyMjkyYy90YWJsZTo3YzZhZTVjMTBlZTg0Y2RkYjE3YmJkODE1NzdjMWNiMC90YWJsZXJhbmdlOjdjNmFlNWMxMGVlODRjZGRiMTdiYmQ4MTU3N2MxY2IwXzIyLTItMS0xLTA_24ea8638-17f7-470e-80a3-767c7b25ff15</x:v>
      </x:c>
      <x:c r="Q1131" s="2" t="str"/>
      <x:c r="R1131" s="2" t="str">
        <x:v>Latest eligible comparative presentation at the information cutoff.</x:v>
      </x:c>
      <x:c r="T1131" s="12"/>
      <x:c r="U1131" s="12"/>
    </x:row>
    <x:row r="1132" ht="24" customHeight="1">
      <x:c r="C1132" s="2" t="str">
        <x:v>C</x:v>
      </x:c>
      <x:c r="D1132" s="2" t="str">
        <x:v>FY2019</x:v>
      </x:c>
      <x:c r="E1132" s="2" t="str">
        <x:v>nii</x:v>
      </x:c>
      <x:c r="F1132" s="11" t="n">
        <x:v>48128</x:v>
      </x:c>
      <x:c r="G1132" s="2" t="str">
        <x:v>USD</x:v>
      </x:c>
      <x:c r="H1132" s="2" t="str">
        <x:v>2019-01-01</x:v>
      </x:c>
      <x:c r="I1132" s="2" t="str">
        <x:v>2019-12-31</x:v>
      </x:c>
      <x:c r="J1132" s="2" t="str">
        <x:v>Interest Income (Expense), Net</x:v>
      </x:c>
      <x:c r="K1132" s="2" t="str">
        <x:v>us-gaap:InterestIncomeExpenseNet</x:v>
      </x:c>
      <x:c r="L1132" s="2" t="str">
        <x:v>2022-05-10</x:v>
      </x:c>
      <x:c r="M1132" s="2" t="str">
        <x:v>0000831001-22-000059</x:v>
      </x:c>
      <x:c r="N1132" s="2" t="str">
        <x:v>https://data.sec.gov/api/xbrl/companyfacts/CIK0000831001.json</x:v>
      </x:c>
      <x:c r="O1132" s="2" t="str">
        <x:v>data/raw/sec/C_companyfacts.json</x:v>
      </x:c>
      <x:c r="P1132" s="2" t="str"/>
      <x:c r="Q1132" s="2" t="str"/>
      <x:c r="R1132" s="2" t="str">
        <x:v>Latest eligible comparative presentation at the information cutoff.</x:v>
      </x:c>
      <x:c r="T1132" s="12"/>
      <x:c r="U1132" s="12"/>
    </x:row>
    <x:row r="1133" ht="24" customHeight="1">
      <x:c r="C1133" s="2" t="str">
        <x:v>C</x:v>
      </x:c>
      <x:c r="D1133" s="2" t="str">
        <x:v>FY2019</x:v>
      </x:c>
      <x:c r="E1133" s="2" t="str">
        <x:v>noninterest_income</x:v>
      </x:c>
      <x:c r="F1133" s="11" t="n">
        <x:v>26939</x:v>
      </x:c>
      <x:c r="G1133" s="2" t="str">
        <x:v>USD</x:v>
      </x:c>
      <x:c r="H1133" s="2" t="str">
        <x:v>2019-01-01</x:v>
      </x:c>
      <x:c r="I1133" s="2" t="str">
        <x:v>2019-12-31</x:v>
      </x:c>
      <x:c r="J1133" s="2" t="str">
        <x:v>Noninterest Income</x:v>
      </x:c>
      <x:c r="K1133" s="2" t="str">
        <x:v>us-gaap:NoninterestIncome</x:v>
      </x:c>
      <x:c r="L1133" s="2" t="str">
        <x:v>2022-05-10</x:v>
      </x:c>
      <x:c r="M1133" s="2" t="str">
        <x:v>0000831001-22-000059</x:v>
      </x:c>
      <x:c r="N1133" s="2" t="str">
        <x:v>https://data.sec.gov/api/xbrl/companyfacts/CIK0000831001.json</x:v>
      </x:c>
      <x:c r="O1133" s="2" t="str">
        <x:v>data/raw/sec/C_companyfacts.json</x:v>
      </x:c>
      <x:c r="P1133" s="2" t="str"/>
      <x:c r="Q1133" s="2" t="str"/>
      <x:c r="R1133" s="2" t="str">
        <x:v>Latest eligible comparative presentation at the information cutoff.</x:v>
      </x:c>
      <x:c r="T1133" s="12"/>
      <x:c r="U1133" s="12"/>
    </x:row>
    <x:row r="1134" ht="24" customHeight="1">
      <x:c r="C1134" s="2" t="str">
        <x:v>C</x:v>
      </x:c>
      <x:c r="D1134" s="2" t="str">
        <x:v>FY2019</x:v>
      </x:c>
      <x:c r="E1134" s="2" t="str">
        <x:v>revenue_reported</x:v>
      </x:c>
      <x:c r="F1134" s="11" t="n">
        <x:v>75067</x:v>
      </x:c>
      <x:c r="G1134" s="2" t="str">
        <x:v>USD</x:v>
      </x:c>
      <x:c r="H1134" s="2" t="str">
        <x:v>2019-01-01</x:v>
      </x:c>
      <x:c r="I1134" s="2" t="str">
        <x:v>2019-12-31</x:v>
      </x:c>
      <x:c r="J1134" s="2" t="str">
        <x:v>Revenues</x:v>
      </x:c>
      <x:c r="K1134" s="2" t="str">
        <x:v>us-gaap:Revenues</x:v>
      </x:c>
      <x:c r="L1134" s="2" t="str">
        <x:v>2022-05-10</x:v>
      </x:c>
      <x:c r="M1134" s="2" t="str">
        <x:v>0000831001-22-000059</x:v>
      </x:c>
      <x:c r="N1134" s="2" t="str">
        <x:v>https://data.sec.gov/api/xbrl/companyfacts/CIK0000831001.json</x:v>
      </x:c>
      <x:c r="O1134" s="2" t="str">
        <x:v>data/raw/sec/C_companyfacts.json</x:v>
      </x:c>
      <x:c r="P1134" s="2" t="str"/>
      <x:c r="Q1134" s="2" t="str"/>
      <x:c r="R1134" s="2" t="str">
        <x:v>Latest eligible comparative presentation at the information cutoff.</x:v>
      </x:c>
      <x:c r="T1134" s="12"/>
      <x:c r="U1134" s="12"/>
    </x:row>
    <x:row r="1135" ht="24" customHeight="1">
      <x:c r="C1135" s="2" t="str">
        <x:v>C</x:v>
      </x:c>
      <x:c r="D1135" s="2" t="str">
        <x:v>FY2019</x:v>
      </x:c>
      <x:c r="E1135" s="2" t="str">
        <x:v>opex</x:v>
      </x:c>
      <x:c r="F1135" s="11" t="n">
        <x:v>42783</x:v>
      </x:c>
      <x:c r="G1135" s="2" t="str">
        <x:v>USD</x:v>
      </x:c>
      <x:c r="H1135" s="2" t="str">
        <x:v>2019-01-01</x:v>
      </x:c>
      <x:c r="I1135" s="2" t="str">
        <x:v>2019-12-31</x:v>
      </x:c>
      <x:c r="J1135" s="2" t="str">
        <x:v>Noninterest Expense</x:v>
      </x:c>
      <x:c r="K1135" s="2" t="str">
        <x:v>us-gaap:NoninterestExpense</x:v>
      </x:c>
      <x:c r="L1135" s="2" t="str">
        <x:v>2022-05-10</x:v>
      </x:c>
      <x:c r="M1135" s="2" t="str">
        <x:v>0000831001-22-000059</x:v>
      </x:c>
      <x:c r="N1135" s="2" t="str">
        <x:v>https://data.sec.gov/api/xbrl/companyfacts/CIK0000831001.json</x:v>
      </x:c>
      <x:c r="O1135" s="2" t="str">
        <x:v>data/raw/sec/C_companyfacts.json</x:v>
      </x:c>
      <x:c r="P1135" s="2" t="str"/>
      <x:c r="Q1135" s="2" t="str"/>
      <x:c r="R1135" s="2" t="str">
        <x:v>Latest eligible comparative presentation at the information cutoff.</x:v>
      </x:c>
      <x:c r="T1135" s="12"/>
      <x:c r="U1135" s="12"/>
    </x:row>
    <x:row r="1136" ht="24" customHeight="1">
      <x:c r="C1136" s="2" t="str">
        <x:v>C</x:v>
      </x:c>
      <x:c r="D1136" s="2" t="str">
        <x:v>FY2019</x:v>
      </x:c>
      <x:c r="E1136" s="2" t="str">
        <x:v>provision</x:v>
      </x:c>
      <x:c r="F1136" s="11" t="str">
        <x:v>n.a.</x:v>
      </x:c>
      <x:c r="G1136" s="2" t="str">
        <x:v>USDm</x:v>
      </x:c>
      <x:c r="H1136" s="2" t="str">
        <x:v>2019-01-01</x:v>
      </x:c>
      <x:c r="I1136" s="2" t="str">
        <x:v>2019-12-31</x:v>
      </x:c>
      <x:c r="J1136" s="2" t="str">
        <x:v>Provision for credit losses</x:v>
      </x:c>
      <x:c r="K1136" s="2" t="str"/>
      <x:c r="L1136" s="2" t="str"/>
      <x:c r="M1136" s="2" t="str"/>
      <x:c r="N1136" s="2" t="str"/>
      <x:c r="O1136" s="2" t="str"/>
      <x:c r="P1136" s="2" t="str"/>
      <x:c r="Q1136" s="2" t="str"/>
      <x:c r="R1136" s="2" t="str">
        <x:v>Not reported / unavailable</x:v>
      </x:c>
      <x:c r="T1136" s="12"/>
      <x:c r="U1136" s="12"/>
    </x:row>
    <x:row r="1137" ht="24" customHeight="1">
      <x:c r="C1137" s="2" t="str">
        <x:v>C</x:v>
      </x:c>
      <x:c r="D1137" s="2" t="str">
        <x:v>FY2019</x:v>
      </x:c>
      <x:c r="E1137" s="2" t="str">
        <x:v>pretax</x:v>
      </x:c>
      <x:c r="F1137" s="11" t="n">
        <x:v>23901</x:v>
      </x:c>
      <x:c r="G1137" s="2" t="str">
        <x:v>USD</x:v>
      </x:c>
      <x:c r="H1137" s="2" t="str">
        <x:v>2019-01-01</x:v>
      </x:c>
      <x:c r="I1137" s="2" t="str">
        <x:v>2019-12-31</x:v>
      </x:c>
      <x:c r="J1137" s="2" t="str">
        <x:v>Income (Loss) from Continuing Operations before Income Taxes, Noncontrolling Interest</x:v>
      </x:c>
      <x:c r="K1137" s="2" t="str">
        <x:v>us-gaap:IncomeLossFromContinuingOperationsBeforeIncomeTaxesExtraordinaryItemsNoncontrollingInterest</x:v>
      </x:c>
      <x:c r="L1137" s="2" t="str">
        <x:v>2022-05-10</x:v>
      </x:c>
      <x:c r="M1137" s="2" t="str">
        <x:v>0000831001-22-000059</x:v>
      </x:c>
      <x:c r="N1137" s="2" t="str">
        <x:v>https://data.sec.gov/api/xbrl/companyfacts/CIK0000831001.json</x:v>
      </x:c>
      <x:c r="O1137" s="2" t="str">
        <x:v>data/raw/sec/C_companyfacts.json</x:v>
      </x:c>
      <x:c r="P1137" s="2" t="str"/>
      <x:c r="Q1137" s="2" t="str"/>
      <x:c r="R1137" s="2" t="str">
        <x:v>Latest eligible comparative presentation at the information cutoff.</x:v>
      </x:c>
      <x:c r="T1137" s="12"/>
      <x:c r="U1137" s="12"/>
    </x:row>
    <x:row r="1138" ht="24" customHeight="1">
      <x:c r="C1138" s="2" t="str">
        <x:v>C</x:v>
      </x:c>
      <x:c r="D1138" s="2" t="str">
        <x:v>FY2019</x:v>
      </x:c>
      <x:c r="E1138" s="2" t="str">
        <x:v>tax</x:v>
      </x:c>
      <x:c r="F1138" s="11" t="n">
        <x:v>4430</x:v>
      </x:c>
      <x:c r="G1138" s="2" t="str">
        <x:v>USD</x:v>
      </x:c>
      <x:c r="H1138" s="2" t="str">
        <x:v>2019-01-01</x:v>
      </x:c>
      <x:c r="I1138" s="2" t="str">
        <x:v>2019-12-31</x:v>
      </x:c>
      <x:c r="J1138" s="2" t="str">
        <x:v>Income Tax Expense (Benefit)</x:v>
      </x:c>
      <x:c r="K1138" s="2" t="str">
        <x:v>us-gaap:IncomeTaxExpenseBenefit</x:v>
      </x:c>
      <x:c r="L1138" s="2" t="str">
        <x:v>2022-05-10</x:v>
      </x:c>
      <x:c r="M1138" s="2" t="str">
        <x:v>0000831001-22-000059</x:v>
      </x:c>
      <x:c r="N1138" s="2" t="str">
        <x:v>https://data.sec.gov/api/xbrl/companyfacts/CIK0000831001.json</x:v>
      </x:c>
      <x:c r="O1138" s="2" t="str">
        <x:v>data/raw/sec/C_companyfacts.json</x:v>
      </x:c>
      <x:c r="P1138" s="2" t="str"/>
      <x:c r="Q1138" s="2" t="str"/>
      <x:c r="R1138" s="2" t="str">
        <x:v>Latest eligible comparative presentation at the information cutoff.</x:v>
      </x:c>
      <x:c r="T1138" s="12"/>
      <x:c r="U1138" s="12"/>
    </x:row>
    <x:row r="1139" ht="24" customHeight="1">
      <x:c r="C1139" s="2" t="str">
        <x:v>C</x:v>
      </x:c>
      <x:c r="D1139" s="2" t="str">
        <x:v>FY2019</x:v>
      </x:c>
      <x:c r="E1139" s="2" t="str">
        <x:v>net_income</x:v>
      </x:c>
      <x:c r="F1139" s="11" t="n">
        <x:v>19401</x:v>
      </x:c>
      <x:c r="G1139" s="2" t="str">
        <x:v>USD</x:v>
      </x:c>
      <x:c r="H1139" s="2" t="str">
        <x:v>2019-01-01</x:v>
      </x:c>
      <x:c r="I1139" s="2" t="str">
        <x:v>2019-12-31</x:v>
      </x:c>
      <x:c r="J1139" s="2" t="str">
        <x:v>Net Income (Loss) Attributable to Parent</x:v>
      </x:c>
      <x:c r="K1139" s="2" t="str">
        <x:v>us-gaap:NetIncomeLoss</x:v>
      </x:c>
      <x:c r="L1139" s="2" t="str">
        <x:v>2022-05-10</x:v>
      </x:c>
      <x:c r="M1139" s="2" t="str">
        <x:v>0000831001-22-000059</x:v>
      </x:c>
      <x:c r="N1139" s="2" t="str">
        <x:v>https://data.sec.gov/api/xbrl/companyfacts/CIK0000831001.json</x:v>
      </x:c>
      <x:c r="O1139" s="2" t="str">
        <x:v>data/raw/sec/C_companyfacts.json</x:v>
      </x:c>
      <x:c r="P1139" s="2" t="str"/>
      <x:c r="Q1139" s="2" t="str"/>
      <x:c r="R1139" s="2" t="str">
        <x:v>Latest eligible comparative presentation at the information cutoff.</x:v>
      </x:c>
      <x:c r="T1139" s="12"/>
      <x:c r="U1139" s="12"/>
    </x:row>
    <x:row r="1140" ht="24" customHeight="1">
      <x:c r="C1140" s="2" t="str">
        <x:v>C</x:v>
      </x:c>
      <x:c r="D1140" s="2" t="str">
        <x:v>FY2019</x:v>
      </x:c>
      <x:c r="E1140" s="2" t="str">
        <x:v>common_income</x:v>
      </x:c>
      <x:c r="F1140" s="11" t="n">
        <x:v>18171</x:v>
      </x:c>
      <x:c r="G1140" s="2" t="str">
        <x:v>USD</x:v>
      </x:c>
      <x:c r="H1140" s="2" t="str">
        <x:v>2019-01-01</x:v>
      </x:c>
      <x:c r="I1140" s="2" t="str">
        <x:v>2019-12-31</x:v>
      </x:c>
      <x:c r="J1140" s="2" t="str">
        <x:v>Net Income (Loss) Available to Common Stockholders, Basic</x:v>
      </x:c>
      <x:c r="K1140" s="2" t="str">
        <x:v>us-gaap:NetIncomeLossAvailableToCommonStockholdersBasic</x:v>
      </x:c>
      <x:c r="L1140" s="2" t="str">
        <x:v>2022-05-10</x:v>
      </x:c>
      <x:c r="M1140" s="2" t="str">
        <x:v>0000831001-22-000059</x:v>
      </x:c>
      <x:c r="N1140" s="2" t="str">
        <x:v>https://data.sec.gov/api/xbrl/companyfacts/CIK0000831001.json</x:v>
      </x:c>
      <x:c r="O1140" s="2" t="str">
        <x:v>data/raw/sec/C_companyfacts.json</x:v>
      </x:c>
      <x:c r="P1140" s="2" t="str"/>
      <x:c r="Q1140" s="2" t="str"/>
      <x:c r="R1140" s="2" t="str">
        <x:v>Latest eligible comparative presentation at the information cutoff.</x:v>
      </x:c>
      <x:c r="T1140" s="12"/>
      <x:c r="U1140" s="12"/>
    </x:row>
    <x:row r="1141" ht="24" customHeight="1">
      <x:c r="C1141" s="2" t="str">
        <x:v>C</x:v>
      </x:c>
      <x:c r="D1141" s="2" t="str">
        <x:v>FY2019</x:v>
      </x:c>
      <x:c r="E1141" s="2" t="str">
        <x:v>preferred_div</x:v>
      </x:c>
      <x:c r="F1141" s="11" t="n">
        <x:v>1109</x:v>
      </x:c>
      <x:c r="G1141" s="2" t="str">
        <x:v>USD</x:v>
      </x:c>
      <x:c r="H1141" s="2" t="str">
        <x:v>2019-01-01</x:v>
      </x:c>
      <x:c r="I1141" s="2" t="str">
        <x:v>2019-12-31</x:v>
      </x:c>
      <x:c r="J1141" s="2" t="str">
        <x:v>Dividends, Preferred Stock</x:v>
      </x:c>
      <x:c r="K1141" s="2" t="str">
        <x:v>us-gaap:DividendsPreferredStock</x:v>
      </x:c>
      <x:c r="L1141" s="2" t="str">
        <x:v>2022-05-10</x:v>
      </x:c>
      <x:c r="M1141" s="2" t="str">
        <x:v>0000831001-22-000059</x:v>
      </x:c>
      <x:c r="N1141" s="2" t="str">
        <x:v>https://data.sec.gov/api/xbrl/companyfacts/CIK0000831001.json</x:v>
      </x:c>
      <x:c r="O1141" s="2" t="str">
        <x:v>data/raw/sec/C_companyfacts.json</x:v>
      </x:c>
      <x:c r="P1141" s="2" t="str"/>
      <x:c r="Q1141" s="2" t="str"/>
      <x:c r="R1141" s="2" t="str">
        <x:v>Latest eligible comparative presentation at the information cutoff.</x:v>
      </x:c>
      <x:c r="T1141" s="12"/>
      <x:c r="U1141" s="12"/>
    </x:row>
    <x:row r="1142" ht="24" customHeight="1">
      <x:c r="C1142" s="2" t="str">
        <x:v>C</x:v>
      </x:c>
      <x:c r="D1142" s="2" t="str">
        <x:v>FY2019</x:v>
      </x:c>
      <x:c r="E1142" s="2" t="str">
        <x:v>eps</x:v>
      </x:c>
      <x:c r="F1142" s="11" t="n">
        <x:v>8.04</x:v>
      </x:c>
      <x:c r="G1142" s="2" t="str">
        <x:v>USD/shares</x:v>
      </x:c>
      <x:c r="H1142" s="2" t="str">
        <x:v>2019-01-01</x:v>
      </x:c>
      <x:c r="I1142" s="2" t="str">
        <x:v>2019-12-31</x:v>
      </x:c>
      <x:c r="J1142" s="2" t="str">
        <x:v>Earnings Per Share, Diluted</x:v>
      </x:c>
      <x:c r="K1142" s="2" t="str">
        <x:v>us-gaap:EarningsPerShareDiluted</x:v>
      </x:c>
      <x:c r="L1142" s="2" t="str">
        <x:v>2022-05-10</x:v>
      </x:c>
      <x:c r="M1142" s="2" t="str">
        <x:v>0000831001-22-000059</x:v>
      </x:c>
      <x:c r="N1142" s="2" t="str">
        <x:v>https://data.sec.gov/api/xbrl/companyfacts/CIK0000831001.json</x:v>
      </x:c>
      <x:c r="O1142" s="2" t="str">
        <x:v>data/raw/sec/C_companyfacts.json</x:v>
      </x:c>
      <x:c r="P1142" s="2" t="str"/>
      <x:c r="Q1142" s="2" t="str"/>
      <x:c r="R1142" s="2" t="str">
        <x:v>Latest eligible comparative presentation at the information cutoff.</x:v>
      </x:c>
      <x:c r="T1142" s="12"/>
      <x:c r="U1142" s="12"/>
    </x:row>
    <x:row r="1143" ht="24" customHeight="1">
      <x:c r="C1143" s="2" t="str">
        <x:v>C</x:v>
      </x:c>
      <x:c r="D1143" s="2" t="str">
        <x:v>FY2019</x:v>
      </x:c>
      <x:c r="E1143" s="2" t="str">
        <x:v>shares_diluted</x:v>
      </x:c>
      <x:c r="F1143" s="11" t="n">
        <x:v>2265.3</x:v>
      </x:c>
      <x:c r="G1143" s="2" t="str">
        <x:v>shares</x:v>
      </x:c>
      <x:c r="H1143" s="2" t="str">
        <x:v>2019-01-01</x:v>
      </x:c>
      <x:c r="I1143" s="2" t="str">
        <x:v>2019-12-31</x:v>
      </x:c>
      <x:c r="J1143" s="2" t="str">
        <x:v>Weighted Average Number of Shares Outstanding, Diluted</x:v>
      </x:c>
      <x:c r="K1143" s="2" t="str">
        <x:v>us-gaap:WeightedAverageNumberOfDilutedSharesOutstanding</x:v>
      </x:c>
      <x:c r="L1143" s="2" t="str">
        <x:v>2022-05-10</x:v>
      </x:c>
      <x:c r="M1143" s="2" t="str">
        <x:v>0000831001-22-000059</x:v>
      </x:c>
      <x:c r="N1143" s="2" t="str">
        <x:v>https://data.sec.gov/api/xbrl/companyfacts/CIK0000831001.json</x:v>
      </x:c>
      <x:c r="O1143" s="2" t="str">
        <x:v>data/raw/sec/C_companyfacts.json</x:v>
      </x:c>
      <x:c r="P1143" s="2" t="str"/>
      <x:c r="Q1143" s="2" t="str"/>
      <x:c r="R1143" s="2" t="str">
        <x:v>Latest eligible comparative presentation at the information cutoff.</x:v>
      </x:c>
      <x:c r="T1143" s="12"/>
      <x:c r="U1143" s="12"/>
    </x:row>
    <x:row r="1144" ht="24" customHeight="1">
      <x:c r="C1144" s="2" t="str">
        <x:v>C</x:v>
      </x:c>
      <x:c r="D1144" s="2" t="str">
        <x:v>FY2019</x:v>
      </x:c>
      <x:c r="E1144" s="2" t="str">
        <x:v>dps</x:v>
      </x:c>
      <x:c r="F1144" s="11" t="str">
        <x:v>n.a.</x:v>
      </x:c>
      <x:c r="G1144" s="2" t="str">
        <x:v>USD/share</x:v>
      </x:c>
      <x:c r="H1144" s="2" t="str">
        <x:v>2019-01-01</x:v>
      </x:c>
      <x:c r="I1144" s="2" t="str">
        <x:v>2019-12-31</x:v>
      </x:c>
      <x:c r="J1144" s="2" t="str">
        <x:v>Dividends per common share</x:v>
      </x:c>
      <x:c r="K1144" s="2" t="str"/>
      <x:c r="L1144" s="2" t="str"/>
      <x:c r="M1144" s="2" t="str"/>
      <x:c r="N1144" s="2" t="str"/>
      <x:c r="O1144" s="2" t="str"/>
      <x:c r="P1144" s="2" t="str"/>
      <x:c r="Q1144" s="2" t="str"/>
      <x:c r="R1144" s="2" t="str">
        <x:v>Not reported / unavailable</x:v>
      </x:c>
      <x:c r="T1144" s="12"/>
      <x:c r="U1144" s="12"/>
    </x:row>
    <x:row r="1145" ht="24" customHeight="1">
      <x:c r="C1145" s="2" t="str">
        <x:v>C</x:v>
      </x:c>
      <x:c r="D1145" s="2" t="str">
        <x:v>FY2019</x:v>
      </x:c>
      <x:c r="E1145" s="2" t="str">
        <x:v>dividends</x:v>
      </x:c>
      <x:c r="F1145" s="11" t="n">
        <x:v>5447</x:v>
      </x:c>
      <x:c r="G1145" s="2" t="str">
        <x:v>USD</x:v>
      </x:c>
      <x:c r="H1145" s="2" t="str">
        <x:v>2019-01-01</x:v>
      </x:c>
      <x:c r="I1145" s="2" t="str">
        <x:v>2019-12-31</x:v>
      </x:c>
      <x:c r="J1145" s="2" t="str">
        <x:v>Payments of Dividends</x:v>
      </x:c>
      <x:c r="K1145" s="2" t="str">
        <x:v>us-gaap:PaymentsOfDividends</x:v>
      </x:c>
      <x:c r="L1145" s="2" t="str">
        <x:v>2022-05-10</x:v>
      </x:c>
      <x:c r="M1145" s="2" t="str">
        <x:v>0000831001-22-000059</x:v>
      </x:c>
      <x:c r="N1145" s="2" t="str">
        <x:v>https://data.sec.gov/api/xbrl/companyfacts/CIK0000831001.json</x:v>
      </x:c>
      <x:c r="O1145" s="2" t="str">
        <x:v>data/raw/sec/C_companyfacts.json</x:v>
      </x:c>
      <x:c r="P1145" s="2" t="str"/>
      <x:c r="Q1145" s="2" t="str"/>
      <x:c r="R1145" s="2" t="str">
        <x:v>Latest eligible comparative presentation at the information cutoff.</x:v>
      </x:c>
      <x:c r="T1145" s="12"/>
      <x:c r="U1145" s="12"/>
    </x:row>
    <x:row r="1146" ht="24" customHeight="1">
      <x:c r="C1146" s="2" t="str">
        <x:v>C</x:v>
      </x:c>
      <x:c r="D1146" s="2" t="str">
        <x:v>FY2019</x:v>
      </x:c>
      <x:c r="E1146" s="2" t="str">
        <x:v>buybacks</x:v>
      </x:c>
      <x:c r="F1146" s="11" t="n">
        <x:v>17571</x:v>
      </x:c>
      <x:c r="G1146" s="2" t="str">
        <x:v>USD</x:v>
      </x:c>
      <x:c r="H1146" s="2" t="str">
        <x:v>2019-01-01</x:v>
      </x:c>
      <x:c r="I1146" s="2" t="str">
        <x:v>2019-12-31</x:v>
      </x:c>
      <x:c r="J1146" s="2" t="str">
        <x:v>Payments for Repurchase of Common Stock</x:v>
      </x:c>
      <x:c r="K1146" s="2" t="str">
        <x:v>us-gaap:PaymentsForRepurchaseOfCommonStock</x:v>
      </x:c>
      <x:c r="L1146" s="2" t="str">
        <x:v>2022-05-10</x:v>
      </x:c>
      <x:c r="M1146" s="2" t="str">
        <x:v>0000831001-22-000059</x:v>
      </x:c>
      <x:c r="N1146" s="2" t="str">
        <x:v>https://data.sec.gov/api/xbrl/companyfacts/CIK0000831001.json</x:v>
      </x:c>
      <x:c r="O1146" s="2" t="str">
        <x:v>data/raw/sec/C_companyfacts.json</x:v>
      </x:c>
      <x:c r="P1146" s="2" t="str"/>
      <x:c r="Q1146" s="2" t="str"/>
      <x:c r="R1146" s="2" t="str">
        <x:v>Latest eligible comparative presentation at the information cutoff.</x:v>
      </x:c>
      <x:c r="T1146" s="12"/>
      <x:c r="U1146" s="12"/>
    </x:row>
    <x:row r="1147" ht="24" customHeight="1">
      <x:c r="C1147" s="2" t="str">
        <x:v>C</x:v>
      </x:c>
      <x:c r="D1147" s="2" t="str">
        <x:v>FY2019</x:v>
      </x:c>
      <x:c r="E1147" s="2" t="str">
        <x:v>chargeoffs</x:v>
      </x:c>
      <x:c r="F1147" s="11" t="str">
        <x:v>n.a.</x:v>
      </x:c>
      <x:c r="G1147" s="2" t="str">
        <x:v>USDm</x:v>
      </x:c>
      <x:c r="H1147" s="2" t="str">
        <x:v>2019-01-01</x:v>
      </x:c>
      <x:c r="I1147" s="2" t="str">
        <x:v>2019-12-31</x:v>
      </x:c>
      <x:c r="J1147" s="2" t="str">
        <x:v>Gross loan charge-offs</x:v>
      </x:c>
      <x:c r="K1147" s="2" t="str"/>
      <x:c r="L1147" s="2" t="str"/>
      <x:c r="M1147" s="2" t="str"/>
      <x:c r="N1147" s="2" t="str"/>
      <x:c r="O1147" s="2" t="str"/>
      <x:c r="P1147" s="2" t="str"/>
      <x:c r="Q1147" s="2" t="str"/>
      <x:c r="R1147" s="2" t="str">
        <x:v>Not reported / unavailable</x:v>
      </x:c>
      <x:c r="T1147" s="12"/>
      <x:c r="U1147" s="12"/>
    </x:row>
    <x:row r="1148" ht="24" customHeight="1">
      <x:c r="C1148" s="2" t="str">
        <x:v>C</x:v>
      </x:c>
      <x:c r="D1148" s="2" t="str">
        <x:v>FY2019</x:v>
      </x:c>
      <x:c r="E1148" s="2" t="str">
        <x:v>recoveries</x:v>
      </x:c>
      <x:c r="F1148" s="11" t="str">
        <x:v>n.a.</x:v>
      </x:c>
      <x:c r="G1148" s="2" t="str">
        <x:v>USDm</x:v>
      </x:c>
      <x:c r="H1148" s="2" t="str">
        <x:v>2019-01-01</x:v>
      </x:c>
      <x:c r="I1148" s="2" t="str">
        <x:v>2019-12-31</x:v>
      </x:c>
      <x:c r="J1148" s="2" t="str">
        <x:v>Loan recoveries</x:v>
      </x:c>
      <x:c r="K1148" s="2" t="str"/>
      <x:c r="L1148" s="2" t="str"/>
      <x:c r="M1148" s="2" t="str"/>
      <x:c r="N1148" s="2" t="str"/>
      <x:c r="O1148" s="2" t="str"/>
      <x:c r="P1148" s="2" t="str"/>
      <x:c r="Q1148" s="2" t="str"/>
      <x:c r="R1148" s="2" t="str">
        <x:v>Not reported / unavailable</x:v>
      </x:c>
      <x:c r="T1148" s="12"/>
      <x:c r="U1148" s="12"/>
    </x:row>
    <x:row r="1149" ht="24" customHeight="1">
      <x:c r="C1149" s="2" t="str">
        <x:v>C</x:v>
      </x:c>
      <x:c r="D1149" s="2" t="str">
        <x:v>FY2019</x:v>
      </x:c>
      <x:c r="E1149" s="2" t="str">
        <x:v>rwa</x:v>
      </x:c>
      <x:c r="F1149" s="11" t="str">
        <x:v>n.a.</x:v>
      </x:c>
      <x:c r="G1149" s="2" t="str">
        <x:v>USDm</x:v>
      </x:c>
      <x:c r="H1149" s="2" t="str">
        <x:v>2019-01-01</x:v>
      </x:c>
      <x:c r="I1149" s="2" t="str">
        <x:v>2019-12-31</x:v>
      </x:c>
      <x:c r="J1149" s="2" t="str">
        <x:v>Risk-weighted assets</x:v>
      </x:c>
      <x:c r="K1149" s="2" t="str"/>
      <x:c r="L1149" s="2" t="str"/>
      <x:c r="M1149" s="2" t="str"/>
      <x:c r="N1149" s="2" t="str"/>
      <x:c r="O1149" s="2" t="str"/>
      <x:c r="P1149" s="2" t="str"/>
      <x:c r="Q1149" s="2" t="str"/>
      <x:c r="R1149" s="2" t="str">
        <x:v>Not reported / unavailable</x:v>
      </x:c>
      <x:c r="T1149" s="12"/>
      <x:c r="U1149" s="12"/>
    </x:row>
    <x:row r="1150" ht="24" customHeight="1">
      <x:c r="C1150" s="2" t="str">
        <x:v>C</x:v>
      </x:c>
      <x:c r="D1150" s="2" t="str">
        <x:v>FY2019</x:v>
      </x:c>
      <x:c r="E1150" s="2" t="str">
        <x:v>cet1_reported</x:v>
      </x:c>
      <x:c r="F1150" s="11" t="str">
        <x:v>n.a.</x:v>
      </x:c>
      <x:c r="G1150" s="2" t="str">
        <x:v>%</x:v>
      </x:c>
      <x:c r="H1150" s="2" t="str">
        <x:v>2019-01-01</x:v>
      </x:c>
      <x:c r="I1150" s="2" t="str">
        <x:v>2019-12-31</x:v>
      </x:c>
      <x:c r="J1150" s="2" t="str">
        <x:v>Actual standardized CET1 ratio</x:v>
      </x:c>
      <x:c r="K1150" s="2" t="str"/>
      <x:c r="L1150" s="2" t="str"/>
      <x:c r="M1150" s="2" t="str"/>
      <x:c r="N1150" s="2" t="str"/>
      <x:c r="O1150" s="2" t="str"/>
      <x:c r="P1150" s="2" t="str"/>
      <x:c r="Q1150" s="2" t="str"/>
      <x:c r="R1150" s="2" t="str">
        <x:v>Not reported / unavailable</x:v>
      </x:c>
      <x:c r="T1150" s="12"/>
      <x:c r="U1150" s="12"/>
    </x:row>
    <x:row r="1151" ht="24" customHeight="1">
      <x:c r="C1151" s="2" t="str">
        <x:v>C</x:v>
      </x:c>
      <x:c r="D1151" s="2" t="str">
        <x:v>FY2019</x:v>
      </x:c>
      <x:c r="E1151" s="2" t="str">
        <x:v>nim_reported</x:v>
      </x:c>
      <x:c r="F1151" s="11" t="str">
        <x:v>n.a.</x:v>
      </x:c>
      <x:c r="G1151" s="2" t="str">
        <x:v>%</x:v>
      </x:c>
      <x:c r="H1151" s="2" t="str">
        <x:v>2019-01-01</x:v>
      </x:c>
      <x:c r="I1151" s="2" t="str">
        <x:v>2019-12-31</x:v>
      </x:c>
      <x:c r="J1151" s="2" t="str">
        <x:v>Issuer reported net interest margin</x:v>
      </x:c>
      <x:c r="K1151" s="2" t="str"/>
      <x:c r="L1151" s="2" t="str"/>
      <x:c r="M1151" s="2" t="str"/>
      <x:c r="N1151" s="2" t="str"/>
      <x:c r="O1151" s="2" t="str"/>
      <x:c r="P1151" s="2" t="str"/>
      <x:c r="Q1151" s="2" t="str"/>
      <x:c r="R1151" s="2" t="str">
        <x:v>Not reported / unavailable</x:v>
      </x:c>
      <x:c r="T1151" s="12"/>
      <x:c r="U1151" s="12"/>
    </x:row>
    <x:row r="1152" ht="24" customHeight="1">
      <x:c r="C1152" s="2" t="str">
        <x:v>C</x:v>
      </x:c>
      <x:c r="D1152" s="2" t="str">
        <x:v>FY2019</x:v>
      </x:c>
      <x:c r="E1152" s="2" t="str">
        <x:v>bvps_reported</x:v>
      </x:c>
      <x:c r="F1152" s="11" t="n">
        <x:v>82.9</x:v>
      </x:c>
      <x:c r="G1152" s="2" t="str">
        <x:v>USD/shares</x:v>
      </x:c>
      <x:c r="H1152" s="2" t="str">
        <x:v>2019-01-01</x:v>
      </x:c>
      <x:c r="I1152" s="2" t="str">
        <x:v>2019-12-31</x:v>
      </x:c>
      <x:c r="J1152" s="2" t="str">
        <x:v>Reported common book value per share</x:v>
      </x:c>
      <x:c r="K1152" s="2" t="str">
        <x:v>Manual verified issuer table row</x:v>
      </x:c>
      <x:c r="L1152" s="2" t="str">
        <x:v>2020-02-21</x:v>
      </x:c>
      <x:c r="M1152" s="2" t="str">
        <x:v>0000831001-20-000031</x:v>
      </x:c>
      <x:c r="N1152" s="2" t="str">
        <x:v>https://www.sec.gov/Archives/edgar/data/831001/000083100120000031/c-12312019x10k.htm</x:v>
      </x:c>
      <x:c r="O1152" s="2" t="str">
        <x:v>data/raw/filings/C_0000831001-20-000031_c-12312019x10k.htm</x:v>
      </x:c>
      <x:c r="P1152" s="2" t="str"/>
      <x:c r="Q1152" s="2" t="str"/>
      <x:c r="R1152" s="2" t="str">
        <x:v>Verified original issuer table row; same-date end balance, excluding average and regulatory minimum tables.</x:v>
      </x:c>
      <x:c r="T1152" s="12"/>
      <x:c r="U1152" s="12"/>
    </x:row>
    <x:row r="1153" ht="24" customHeight="1">
      <x:c r="C1153" s="2" t="str">
        <x:v>C</x:v>
      </x:c>
      <x:c r="D1153" s="2" t="str">
        <x:v>FY2019</x:v>
      </x:c>
      <x:c r="E1153" s="2" t="str">
        <x:v>tbvps_reported</x:v>
      </x:c>
      <x:c r="F1153" s="11" t="n">
        <x:v>70.39</x:v>
      </x:c>
      <x:c r="G1153" s="2" t="str">
        <x:v>USD/shares</x:v>
      </x:c>
      <x:c r="H1153" s="2" t="str">
        <x:v>2019-01-01</x:v>
      </x:c>
      <x:c r="I1153" s="2" t="str">
        <x:v>2019-12-31</x:v>
      </x:c>
      <x:c r="J1153" s="2" t="str">
        <x:v>Reported tangible book value per share</x:v>
      </x:c>
      <x:c r="K1153" s="2" t="str">
        <x:v>Manual verified issuer table row</x:v>
      </x:c>
      <x:c r="L1153" s="2" t="str">
        <x:v>2020-02-21</x:v>
      </x:c>
      <x:c r="M1153" s="2" t="str">
        <x:v>0000831001-20-000031</x:v>
      </x:c>
      <x:c r="N1153" s="2" t="str">
        <x:v>https://www.sec.gov/Archives/edgar/data/831001/000083100120000031/c-12312019x10k.htm</x:v>
      </x:c>
      <x:c r="O1153" s="2" t="str">
        <x:v>data/raw/filings/C_0000831001-20-000031_c-12312019x10k.htm</x:v>
      </x:c>
      <x:c r="P1153" s="2" t="str"/>
      <x:c r="Q1153" s="2" t="str"/>
      <x:c r="R1153" s="2" t="str">
        <x:v>Verified original issuer table row; same-date end balance, excluding average and regulatory minimum tables.</x:v>
      </x:c>
      <x:c r="T1153" s="12"/>
      <x:c r="U1153" s="12"/>
    </x:row>
    <x:row r="1154" ht="24" customHeight="1">
      <x:c r="C1154" s="2" t="str">
        <x:v>C</x:v>
      </x:c>
      <x:c r="D1154" s="2" t="str">
        <x:v>FY2019</x:v>
      </x:c>
      <x:c r="E1154" s="2" t="str">
        <x:v>tce_reported</x:v>
      </x:c>
      <x:c r="F1154" s="11" t="str">
        <x:v>n.a.</x:v>
      </x:c>
      <x:c r="G1154" s="2" t="str">
        <x:v>USDm</x:v>
      </x:c>
      <x:c r="H1154" s="2" t="str">
        <x:v>2019-01-01</x:v>
      </x:c>
      <x:c r="I1154" s="2" t="str">
        <x:v>2019-12-31</x:v>
      </x:c>
      <x:c r="J1154" s="2" t="str">
        <x:v>Reported tangible common equity</x:v>
      </x:c>
      <x:c r="K1154" s="2" t="str"/>
      <x:c r="L1154" s="2" t="str"/>
      <x:c r="M1154" s="2" t="str"/>
      <x:c r="N1154" s="2" t="str"/>
      <x:c r="O1154" s="2" t="str"/>
      <x:c r="P1154" s="2" t="str"/>
      <x:c r="Q1154" s="2" t="str"/>
      <x:c r="R1154" s="2" t="str">
        <x:v>Not reported / unavailable</x:v>
      </x:c>
      <x:c r="T1154" s="12"/>
      <x:c r="U1154" s="12"/>
    </x:row>
    <x:row r="1155" ht="24" customHeight="1">
      <x:c r="C1155" s="2" t="str">
        <x:v>C</x:v>
      </x:c>
      <x:c r="D1155" s="2" t="str">
        <x:v>FY2020</x:v>
      </x:c>
      <x:c r="E1155" s="2" t="str">
        <x:v>assets</x:v>
      </x:c>
      <x:c r="F1155" s="11" t="n">
        <x:v>2260000</x:v>
      </x:c>
      <x:c r="G1155" s="2" t="str">
        <x:v>USD</x:v>
      </x:c>
      <x:c r="H1155" s="2" t="str">
        <x:v>2020-01-01</x:v>
      </x:c>
      <x:c r="I1155" s="2" t="str">
        <x:v>2020-12-31</x:v>
      </x:c>
      <x:c r="J1155" s="2" t="str">
        <x:v>Assets</x:v>
      </x:c>
      <x:c r="K1155" s="2" t="str">
        <x:v>us-gaap:Assets</x:v>
      </x:c>
      <x:c r="L1155" s="2" t="str">
        <x:v>2023-02-27</x:v>
      </x:c>
      <x:c r="M1155" s="2" t="str">
        <x:v>0000831001-23-000037</x:v>
      </x:c>
      <x:c r="N1155" s="2" t="str">
        <x:v>https://www.sec.gov/Archives/edgar/data/831001/000083100123000037/c-20221231.htm</x:v>
      </x:c>
      <x:c r="O1155" s="2" t="str">
        <x:v>data/raw/filings/C_0000831001-23-000037_c-20221231.htm</x:v>
      </x:c>
      <x:c r="P1155" s="2" t="str">
        <x:v>id3VybDovL2RvY3MudjEvZG9jOjg2N2RhNjVkODdmMDQ2NDViODg0MjkyZGNmOTFmZmEwL3NlYzo4NjdkYTY1ZDg3ZjA0NjQ1Yjg4NDI5MmRjZjkxZmZhMF8yMjMvZnJhZzpjNTIyMTM4YzUyODg0ZmQxOTE3ZTE0M2ZkNmU1ODdhYS90YWJsZTo1NWQzY2YxMDhhZjA0ZmMwYjAwNWY1NWY4NThlMGFiYS90YWJsZXJhbmdlOjU1ZDNjZjEwOGFmMDRmYzBiMDA1ZjU1Zjg1OGUwYWJhXzExLTE1LTEtMS0zMDMzNTU_61e0d74b-45b3-46b5-8753-cc255aae4472</x:v>
      </x:c>
      <x:c r="Q1155" s="2" t="str"/>
      <x:c r="R1155" s="2" t="str">
        <x:v>Latest eligible comparative presentation at the information cutoff.</x:v>
      </x:c>
      <x:c r="T1155" s="12"/>
      <x:c r="U1155" s="12"/>
    </x:row>
    <x:row r="1156" ht="24" customHeight="1">
      <x:c r="C1156" s="2" t="str">
        <x:v>C</x:v>
      </x:c>
      <x:c r="D1156" s="2" t="str">
        <x:v>FY2020</x:v>
      </x:c>
      <x:c r="E1156" s="2" t="str">
        <x:v>liabilities</x:v>
      </x:c>
      <x:c r="F1156" s="11" t="n">
        <x:v>2059890</x:v>
      </x:c>
      <x:c r="G1156" s="2" t="str">
        <x:v>USD</x:v>
      </x:c>
      <x:c r="H1156" s="2" t="str">
        <x:v>2020-01-01</x:v>
      </x:c>
      <x:c r="I1156" s="2" t="str">
        <x:v>2020-12-31</x:v>
      </x:c>
      <x:c r="J1156" s="2" t="str">
        <x:v>Liabilities</x:v>
      </x:c>
      <x:c r="K1156" s="2" t="str">
        <x:v>us-gaap:Liabilities</x:v>
      </x:c>
      <x:c r="L1156" s="2" t="str">
        <x:v>2022-05-10</x:v>
      </x:c>
      <x:c r="M1156" s="2" t="str">
        <x:v>0000831001-22-000059</x:v>
      </x:c>
      <x:c r="N1156" s="2" t="str">
        <x:v>https://data.sec.gov/api/xbrl/companyfacts/CIK0000831001.json</x:v>
      </x:c>
      <x:c r="O1156" s="2" t="str">
        <x:v>data/raw/sec/C_companyfacts.json</x:v>
      </x:c>
      <x:c r="P1156" s="2" t="str"/>
      <x:c r="Q1156" s="2" t="str"/>
      <x:c r="R1156" s="2" t="str">
        <x:v>Latest eligible comparative presentation at the information cutoff.</x:v>
      </x:c>
      <x:c r="T1156" s="12"/>
      <x:c r="U1156" s="12"/>
    </x:row>
    <x:row r="1157" ht="24" customHeight="1">
      <x:c r="C1157" s="2" t="str">
        <x:v>C</x:v>
      </x:c>
      <x:c r="D1157" s="2" t="str">
        <x:v>FY2020</x:v>
      </x:c>
      <x:c r="E1157" s="2" t="str">
        <x:v>equity</x:v>
      </x:c>
      <x:c r="F1157" s="11" t="n">
        <x:v>199442</x:v>
      </x:c>
      <x:c r="G1157" s="2" t="str">
        <x:v>USD</x:v>
      </x:c>
      <x:c r="H1157" s="2" t="str">
        <x:v>2020-01-01</x:v>
      </x:c>
      <x:c r="I1157" s="2" t="str">
        <x:v>2020-12-31</x:v>
      </x:c>
      <x:c r="J1157" s="2" t="str">
        <x:v>Stockholders' Equity Attributable to Parent</x:v>
      </x:c>
      <x:c r="K1157" s="2" t="str">
        <x:v>us-gaap:StockholdersEquity</x:v>
      </x:c>
      <x:c r="L1157" s="2" t="str">
        <x:v>2022-05-10</x:v>
      </x:c>
      <x:c r="M1157" s="2" t="str">
        <x:v>0000831001-22-000059</x:v>
      </x:c>
      <x:c r="N1157" s="2" t="str">
        <x:v>https://data.sec.gov/api/xbrl/companyfacts/CIK0000831001.json</x:v>
      </x:c>
      <x:c r="O1157" s="2" t="str">
        <x:v>data/raw/sec/C_companyfacts.json</x:v>
      </x:c>
      <x:c r="P1157" s="2" t="str"/>
      <x:c r="Q1157" s="2" t="str"/>
      <x:c r="R1157" s="2" t="str">
        <x:v>Latest eligible comparative presentation at the information cutoff.</x:v>
      </x:c>
      <x:c r="T1157" s="12"/>
      <x:c r="U1157" s="12"/>
    </x:row>
    <x:row r="1158" ht="24" customHeight="1">
      <x:c r="C1158" s="2" t="str">
        <x:v>C</x:v>
      </x:c>
      <x:c r="D1158" s="2" t="str">
        <x:v>FY2020</x:v>
      </x:c>
      <x:c r="E1158" s="2" t="str">
        <x:v>preferred</x:v>
      </x:c>
      <x:c r="F1158" s="11" t="n">
        <x:v>19480</x:v>
      </x:c>
      <x:c r="G1158" s="2" t="str">
        <x:v>USD</x:v>
      </x:c>
      <x:c r="H1158" s="2" t="str">
        <x:v>2020-01-01</x:v>
      </x:c>
      <x:c r="I1158" s="2" t="str">
        <x:v>2020-12-31</x:v>
      </x:c>
      <x:c r="J1158" s="2" t="str">
        <x:v>Preferred Stock, Value, Issued</x:v>
      </x:c>
      <x:c r="K1158" s="2" t="str">
        <x:v>us-gaap:PreferredStockValue</x:v>
      </x:c>
      <x:c r="L1158" s="2" t="str">
        <x:v>2022-05-10</x:v>
      </x:c>
      <x:c r="M1158" s="2" t="str">
        <x:v>0000831001-22-000059</x:v>
      </x:c>
      <x:c r="N1158" s="2" t="str">
        <x:v>https://data.sec.gov/api/xbrl/companyfacts/CIK0000831001.json</x:v>
      </x:c>
      <x:c r="O1158" s="2" t="str">
        <x:v>data/raw/sec/C_companyfacts.json</x:v>
      </x:c>
      <x:c r="P1158" s="2" t="str"/>
      <x:c r="Q1158" s="2" t="str"/>
      <x:c r="R1158" s="2" t="str">
        <x:v>Latest eligible comparative presentation at the information cutoff.</x:v>
      </x:c>
      <x:c r="T1158" s="12"/>
      <x:c r="U1158" s="12"/>
    </x:row>
    <x:row r="1159" ht="24" customHeight="1">
      <x:c r="C1159" s="2" t="str">
        <x:v>C</x:v>
      </x:c>
      <x:c r="D1159" s="2" t="str">
        <x:v>FY2020</x:v>
      </x:c>
      <x:c r="E1159" s="2" t="str">
        <x:v>common_equity_reported</x:v>
      </x:c>
      <x:c r="F1159" s="11" t="str">
        <x:v>n.a.</x:v>
      </x:c>
      <x:c r="G1159" s="2" t="str">
        <x:v>USDm</x:v>
      </x:c>
      <x:c r="H1159" s="2" t="str">
        <x:v>2020-01-01</x:v>
      </x:c>
      <x:c r="I1159" s="2" t="str">
        <x:v>2020-12-31</x:v>
      </x:c>
      <x:c r="J1159" s="2" t="str">
        <x:v>Reported common shareholders equity</x:v>
      </x:c>
      <x:c r="K1159" s="2" t="str"/>
      <x:c r="L1159" s="2" t="str"/>
      <x:c r="M1159" s="2" t="str"/>
      <x:c r="N1159" s="2" t="str"/>
      <x:c r="O1159" s="2" t="str"/>
      <x:c r="P1159" s="2" t="str"/>
      <x:c r="Q1159" s="2" t="str"/>
      <x:c r="R1159" s="2" t="str">
        <x:v>Not reported / unavailable</x:v>
      </x:c>
      <x:c r="T1159" s="12"/>
      <x:c r="U1159" s="12"/>
    </x:row>
    <x:row r="1160" ht="24" customHeight="1">
      <x:c r="C1160" s="2" t="str">
        <x:v>C</x:v>
      </x:c>
      <x:c r="D1160" s="2" t="str">
        <x:v>FY2020</x:v>
      </x:c>
      <x:c r="E1160" s="2" t="str">
        <x:v>goodwill</x:v>
      </x:c>
      <x:c r="F1160" s="11" t="n">
        <x:v>22162</x:v>
      </x:c>
      <x:c r="G1160" s="2" t="str">
        <x:v>USD</x:v>
      </x:c>
      <x:c r="H1160" s="2" t="str">
        <x:v>2020-01-01</x:v>
      </x:c>
      <x:c r="I1160" s="2" t="str">
        <x:v>2020-12-31</x:v>
      </x:c>
      <x:c r="J1160" s="2" t="str">
        <x:v>Goodwill</x:v>
      </x:c>
      <x:c r="K1160" s="2" t="str">
        <x:v>us-gaap:Goodwill</x:v>
      </x:c>
      <x:c r="L1160" s="2" t="str">
        <x:v>2024-02-23</x:v>
      </x:c>
      <x:c r="M1160" s="2" t="str">
        <x:v>0000831001-24-000033</x:v>
      </x:c>
      <x:c r="N1160" s="2" t="str">
        <x:v>https://www.sec.gov/Archives/edgar/data/831001/000083100124000033/c-20231231.htm</x:v>
      </x:c>
      <x:c r="O1160" s="2" t="str">
        <x:v>data/raw/filings/C_0000831001-24-000033_c-20231231.htm</x:v>
      </x:c>
      <x:c r="P1160" s="2" t="str">
        <x:v>f-5344</x:v>
      </x:c>
      <x:c r="Q1160" s="2" t="str"/>
      <x:c r="R1160" s="2" t="str">
        <x:v>Latest eligible comparative presentation at the information cutoff.</x:v>
      </x:c>
      <x:c r="T1160" s="12"/>
      <x:c r="U1160" s="12"/>
    </x:row>
    <x:row r="1161" ht="24" customHeight="1">
      <x:c r="C1161" s="2" t="str">
        <x:v>C</x:v>
      </x:c>
      <x:c r="D1161" s="2" t="str">
        <x:v>FY2020</x:v>
      </x:c>
      <x:c r="E1161" s="2" t="str">
        <x:v>intangibles</x:v>
      </x:c>
      <x:c r="F1161" s="11" t="n">
        <x:v>4747</x:v>
      </x:c>
      <x:c r="G1161" s="2" t="str">
        <x:v>USD</x:v>
      </x:c>
      <x:c r="H1161" s="2" t="str">
        <x:v>2020-01-01</x:v>
      </x:c>
      <x:c r="I1161" s="2" t="str">
        <x:v>2020-12-31</x:v>
      </x:c>
      <x:c r="J1161" s="2" t="str">
        <x:v>Intangible Assets, Net (Excluding Goodwill)</x:v>
      </x:c>
      <x:c r="K1161" s="2" t="str">
        <x:v>us-gaap:IntangibleAssetsNetExcludingGoodwill</x:v>
      </x:c>
      <x:c r="L1161" s="2" t="str">
        <x:v>2022-05-10</x:v>
      </x:c>
      <x:c r="M1161" s="2" t="str">
        <x:v>0000831001-22-000059</x:v>
      </x:c>
      <x:c r="N1161" s="2" t="str">
        <x:v>https://data.sec.gov/api/xbrl/companyfacts/CIK0000831001.json</x:v>
      </x:c>
      <x:c r="O1161" s="2" t="str">
        <x:v>data/raw/sec/C_companyfacts.json</x:v>
      </x:c>
      <x:c r="P1161" s="2" t="str"/>
      <x:c r="Q1161" s="2" t="str"/>
      <x:c r="R1161" s="2" t="str">
        <x:v>Latest eligible comparative presentation at the information cutoff.</x:v>
      </x:c>
      <x:c r="T1161" s="12"/>
      <x:c r="U1161" s="12"/>
    </x:row>
    <x:row r="1162" ht="24" customHeight="1">
      <x:c r="C1162" s="2" t="str">
        <x:v>C</x:v>
      </x:c>
      <x:c r="D1162" s="2" t="str">
        <x:v>FY2020</x:v>
      </x:c>
      <x:c r="E1162" s="2" t="str">
        <x:v>intangibles_total</x:v>
      </x:c>
      <x:c r="F1162" s="11" t="str">
        <x:v>n.a.</x:v>
      </x:c>
      <x:c r="G1162" s="2" t="str">
        <x:v>USDm</x:v>
      </x:c>
      <x:c r="H1162" s="2" t="str">
        <x:v>2020-01-01</x:v>
      </x:c>
      <x:c r="I1162" s="2" t="str">
        <x:v>2020-12-31</x:v>
      </x:c>
      <x:c r="J1162" s="2" t="str">
        <x:v>Reported goodwill and intangible assets combined</x:v>
      </x:c>
      <x:c r="K1162" s="2" t="str"/>
      <x:c r="L1162" s="2" t="str"/>
      <x:c r="M1162" s="2" t="str"/>
      <x:c r="N1162" s="2" t="str"/>
      <x:c r="O1162" s="2" t="str"/>
      <x:c r="P1162" s="2" t="str"/>
      <x:c r="Q1162" s="2" t="str"/>
      <x:c r="R1162" s="2" t="str">
        <x:v>Not reported / unavailable</x:v>
      </x:c>
      <x:c r="T1162" s="12"/>
      <x:c r="U1162" s="12"/>
    </x:row>
    <x:row r="1163" ht="24" customHeight="1">
      <x:c r="C1163" s="2" t="str">
        <x:v>C</x:v>
      </x:c>
      <x:c r="D1163" s="2" t="str">
        <x:v>FY2020</x:v>
      </x:c>
      <x:c r="E1163" s="2" t="str">
        <x:v>shares_end</x:v>
      </x:c>
      <x:c r="F1163" s="11" t="str">
        <x:v>n.a.</x:v>
      </x:c>
      <x:c r="G1163" s="2" t="str">
        <x:v>million</x:v>
      </x:c>
      <x:c r="H1163" s="2" t="str">
        <x:v>2020-01-01</x:v>
      </x:c>
      <x:c r="I1163" s="2" t="str">
        <x:v>2020-12-31</x:v>
      </x:c>
      <x:c r="J1163" s="2" t="str">
        <x:v>Period-end common shares outstanding</x:v>
      </x:c>
      <x:c r="K1163" s="2" t="str"/>
      <x:c r="L1163" s="2" t="str"/>
      <x:c r="M1163" s="2" t="str"/>
      <x:c r="N1163" s="2" t="str"/>
      <x:c r="O1163" s="2" t="str"/>
      <x:c r="P1163" s="2" t="str"/>
      <x:c r="Q1163" s="2" t="str"/>
      <x:c r="R1163" s="2" t="str">
        <x:v>Not reported / unavailable</x:v>
      </x:c>
      <x:c r="T1163" s="12"/>
      <x:c r="U1163" s="12"/>
    </x:row>
    <x:row r="1164" ht="24" customHeight="1">
      <x:c r="C1164" s="2" t="str">
        <x:v>C</x:v>
      </x:c>
      <x:c r="D1164" s="2" t="str">
        <x:v>FY2020</x:v>
      </x:c>
      <x:c r="E1164" s="2" t="str">
        <x:v>shares_issued</x:v>
      </x:c>
      <x:c r="F1164" s="11" t="n">
        <x:v>3099.63316</x:v>
      </x:c>
      <x:c r="G1164" s="2" t="str">
        <x:v>shares</x:v>
      </x:c>
      <x:c r="H1164" s="2" t="str">
        <x:v>2020-01-01</x:v>
      </x:c>
      <x:c r="I1164" s="2" t="str">
        <x:v>2020-12-31</x:v>
      </x:c>
      <x:c r="J1164" s="2" t="str">
        <x:v>Common Stock, Shares, Issued</x:v>
      </x:c>
      <x:c r="K1164" s="2" t="str">
        <x:v>us-gaap:CommonStockSharesIssued</x:v>
      </x:c>
      <x:c r="L1164" s="2" t="str">
        <x:v>2022-05-10</x:v>
      </x:c>
      <x:c r="M1164" s="2" t="str">
        <x:v>0000831001-22-000059</x:v>
      </x:c>
      <x:c r="N1164" s="2" t="str">
        <x:v>https://data.sec.gov/api/xbrl/companyfacts/CIK0000831001.json</x:v>
      </x:c>
      <x:c r="O1164" s="2" t="str">
        <x:v>data/raw/sec/C_companyfacts.json</x:v>
      </x:c>
      <x:c r="P1164" s="2" t="str"/>
      <x:c r="Q1164" s="2" t="str"/>
      <x:c r="R1164" s="2" t="str">
        <x:v>Latest eligible comparative presentation at the information cutoff.</x:v>
      </x:c>
      <x:c r="T1164" s="12"/>
      <x:c r="U1164" s="12"/>
    </x:row>
    <x:row r="1165" ht="24" customHeight="1">
      <x:c r="C1165" s="2" t="str">
        <x:v>C</x:v>
      </x:c>
      <x:c r="D1165" s="2" t="str">
        <x:v>FY2020</x:v>
      </x:c>
      <x:c r="E1165" s="2" t="str">
        <x:v>shares_treasury</x:v>
      </x:c>
      <x:c r="F1165" s="11" t="n">
        <x:v>1017.543951</x:v>
      </x:c>
      <x:c r="G1165" s="2" t="str">
        <x:v>shares</x:v>
      </x:c>
      <x:c r="H1165" s="2" t="str">
        <x:v>2020-01-01</x:v>
      </x:c>
      <x:c r="I1165" s="2" t="str">
        <x:v>2020-12-31</x:v>
      </x:c>
      <x:c r="J1165" s="2" t="str">
        <x:v>Treasury Stock, Shares</x:v>
      </x:c>
      <x:c r="K1165" s="2" t="str">
        <x:v>us-gaap:TreasuryStockShares</x:v>
      </x:c>
      <x:c r="L1165" s="2" t="str">
        <x:v>2022-05-10</x:v>
      </x:c>
      <x:c r="M1165" s="2" t="str">
        <x:v>0000831001-22-000059</x:v>
      </x:c>
      <x:c r="N1165" s="2" t="str">
        <x:v>https://data.sec.gov/api/xbrl/companyfacts/CIK0000831001.json</x:v>
      </x:c>
      <x:c r="O1165" s="2" t="str">
        <x:v>data/raw/sec/C_companyfacts.json</x:v>
      </x:c>
      <x:c r="P1165" s="2" t="str"/>
      <x:c r="Q1165" s="2" t="str"/>
      <x:c r="R1165" s="2" t="str">
        <x:v>Latest eligible comparative presentation at the information cutoff.</x:v>
      </x:c>
      <x:c r="T1165" s="12"/>
      <x:c r="U1165" s="12"/>
    </x:row>
    <x:row r="1166" ht="24" customHeight="1">
      <x:c r="C1166" s="2" t="str">
        <x:v>C</x:v>
      </x:c>
      <x:c r="D1166" s="2" t="str">
        <x:v>FY2020</x:v>
      </x:c>
      <x:c r="E1166" s="2" t="str">
        <x:v>deposits</x:v>
      </x:c>
      <x:c r="F1166" s="11" t="n">
        <x:v>1280671</x:v>
      </x:c>
      <x:c r="G1166" s="2" t="str">
        <x:v>USD</x:v>
      </x:c>
      <x:c r="H1166" s="2" t="str">
        <x:v>2020-01-01</x:v>
      </x:c>
      <x:c r="I1166" s="2" t="str">
        <x:v>2020-12-31</x:v>
      </x:c>
      <x:c r="J1166" s="2" t="str">
        <x:v>Deposits</x:v>
      </x:c>
      <x:c r="K1166" s="2" t="str">
        <x:v>us-gaap:Deposits</x:v>
      </x:c>
      <x:c r="L1166" s="2" t="str">
        <x:v>2022-05-10</x:v>
      </x:c>
      <x:c r="M1166" s="2" t="str">
        <x:v>0000831001-22-000059</x:v>
      </x:c>
      <x:c r="N1166" s="2" t="str">
        <x:v>https://data.sec.gov/api/xbrl/companyfacts/CIK0000831001.json</x:v>
      </x:c>
      <x:c r="O1166" s="2" t="str">
        <x:v>data/raw/sec/C_companyfacts.json</x:v>
      </x:c>
      <x:c r="P1166" s="2" t="str"/>
      <x:c r="Q1166" s="2" t="str"/>
      <x:c r="R1166" s="2" t="str">
        <x:v>Latest eligible comparative presentation at the information cutoff.</x:v>
      </x:c>
      <x:c r="T1166" s="12"/>
      <x:c r="U1166" s="12"/>
    </x:row>
    <x:row r="1167" ht="24" customHeight="1">
      <x:c r="C1167" s="2" t="str">
        <x:v>C</x:v>
      </x:c>
      <x:c r="D1167" s="2" t="str">
        <x:v>FY2020</x:v>
      </x:c>
      <x:c r="E1167" s="2" t="str">
        <x:v>loans_gross</x:v>
      </x:c>
      <x:c r="F1167" s="11" t="str">
        <x:v>n.a.</x:v>
      </x:c>
      <x:c r="G1167" s="2" t="str">
        <x:v>USDm</x:v>
      </x:c>
      <x:c r="H1167" s="2" t="str">
        <x:v>2020-01-01</x:v>
      </x:c>
      <x:c r="I1167" s="2" t="str">
        <x:v>2020-12-31</x:v>
      </x:c>
      <x:c r="J1167" s="2" t="str">
        <x:v>Gross loans and leases selected definition</x:v>
      </x:c>
      <x:c r="K1167" s="2" t="str"/>
      <x:c r="L1167" s="2" t="str"/>
      <x:c r="M1167" s="2" t="str"/>
      <x:c r="N1167" s="2" t="str"/>
      <x:c r="O1167" s="2" t="str"/>
      <x:c r="P1167" s="2" t="str"/>
      <x:c r="Q1167" s="2" t="str"/>
      <x:c r="R1167" s="2" t="str">
        <x:v>Not reported / unavailable</x:v>
      </x:c>
      <x:c r="T1167" s="12"/>
      <x:c r="U1167" s="12"/>
    </x:row>
    <x:row r="1168" ht="24" customHeight="1">
      <x:c r="C1168" s="2" t="str">
        <x:v>C</x:v>
      </x:c>
      <x:c r="D1168" s="2" t="str">
        <x:v>FY2020</x:v>
      </x:c>
      <x:c r="E1168" s="2" t="str">
        <x:v>loans_net</x:v>
      </x:c>
      <x:c r="F1168" s="11" t="str">
        <x:v>n.a.</x:v>
      </x:c>
      <x:c r="G1168" s="2" t="str">
        <x:v>USDm</x:v>
      </x:c>
      <x:c r="H1168" s="2" t="str">
        <x:v>2020-01-01</x:v>
      </x:c>
      <x:c r="I1168" s="2" t="str">
        <x:v>2020-12-31</x:v>
      </x:c>
      <x:c r="J1168" s="2" t="str">
        <x:v>Net loans after allowance selected definition</x:v>
      </x:c>
      <x:c r="K1168" s="2" t="str"/>
      <x:c r="L1168" s="2" t="str"/>
      <x:c r="M1168" s="2" t="str"/>
      <x:c r="N1168" s="2" t="str"/>
      <x:c r="O1168" s="2" t="str"/>
      <x:c r="P1168" s="2" t="str"/>
      <x:c r="Q1168" s="2" t="str"/>
      <x:c r="R1168" s="2" t="str">
        <x:v>Not reported / unavailable</x:v>
      </x:c>
      <x:c r="T1168" s="12"/>
      <x:c r="U1168" s="12"/>
    </x:row>
    <x:row r="1169" ht="24" customHeight="1">
      <x:c r="C1169" s="2" t="str">
        <x:v>C</x:v>
      </x:c>
      <x:c r="D1169" s="2" t="str">
        <x:v>FY2020</x:v>
      </x:c>
      <x:c r="E1169" s="2" t="str">
        <x:v>allowance</x:v>
      </x:c>
      <x:c r="F1169" s="11" t="n">
        <x:v>24956</x:v>
      </x:c>
      <x:c r="G1169" s="2" t="str">
        <x:v>USD</x:v>
      </x:c>
      <x:c r="H1169" s="2" t="str">
        <x:v>2020-01-01</x:v>
      </x:c>
      <x:c r="I1169" s="2" t="str">
        <x:v>2020-12-31</x:v>
      </x:c>
      <x:c r="J1169" s="2" t="str">
        <x:v>Loan allowance for credit losses</x:v>
      </x:c>
      <x:c r="K1169" s="2" t="str">
        <x:v>us-gaap:FinancingReceivableAllowanceForCreditLossExcludingAccruedInterest</x:v>
      </x:c>
      <x:c r="L1169" s="2" t="str">
        <x:v>2024-02-23</x:v>
      </x:c>
      <x:c r="M1169" s="2" t="str">
        <x:v>0000831001-24-000033</x:v>
      </x:c>
      <x:c r="N1169" s="2" t="str">
        <x:v>https://www.sec.gov/Archives/edgar/data/831001/000083100124000033/c-20231231.htm</x:v>
      </x:c>
      <x:c r="O1169" s="2" t="str">
        <x:v>data/raw/filings/C_0000831001-24-000033_c-20231231.htm</x:v>
      </x:c>
      <x:c r="P1169" s="2" t="str">
        <x:v>f-5201</x:v>
      </x:c>
      <x:c r="Q1169" s="2" t="str"/>
      <x:c r="R1169" s="2" t="str">
        <x:v>Latest eligible comparative presentation at the information cutoff.</x:v>
      </x:c>
      <x:c r="T1169" s="12"/>
      <x:c r="U1169" s="12"/>
    </x:row>
    <x:row r="1170" ht="24" customHeight="1">
      <x:c r="C1170" s="2" t="str">
        <x:v>C</x:v>
      </x:c>
      <x:c r="D1170" s="2" t="str">
        <x:v>FY2020</x:v>
      </x:c>
      <x:c r="E1170" s="2" t="str">
        <x:v>nonaccrual</x:v>
      </x:c>
      <x:c r="F1170" s="11" t="str">
        <x:v>n.a.</x:v>
      </x:c>
      <x:c r="G1170" s="2" t="str">
        <x:v>USDm</x:v>
      </x:c>
      <x:c r="H1170" s="2" t="str">
        <x:v>2020-01-01</x:v>
      </x:c>
      <x:c r="I1170" s="2" t="str">
        <x:v>2020-12-31</x:v>
      </x:c>
      <x:c r="J1170" s="2" t="str">
        <x:v>Nonaccrual</x:v>
      </x:c>
      <x:c r="K1170" s="2" t="str"/>
      <x:c r="L1170" s="2" t="str"/>
      <x:c r="M1170" s="2" t="str"/>
      <x:c r="N1170" s="2" t="str"/>
      <x:c r="O1170" s="2" t="str"/>
      <x:c r="P1170" s="2" t="str"/>
      <x:c r="Q1170" s="2" t="str"/>
      <x:c r="R1170" s="2" t="str">
        <x:v>Not reported / unavailable</x:v>
      </x:c>
      <x:c r="T1170" s="12"/>
      <x:c r="U1170" s="12"/>
    </x:row>
    <x:row r="1171" ht="24" customHeight="1">
      <x:c r="C1171" s="2" t="str">
        <x:v>C</x:v>
      </x:c>
      <x:c r="D1171" s="2" t="str">
        <x:v>FY2020</x:v>
      </x:c>
      <x:c r="E1171" s="2" t="str">
        <x:v>cash</x:v>
      </x:c>
      <x:c r="F1171" s="11" t="str">
        <x:v>n.a.</x:v>
      </x:c>
      <x:c r="G1171" s="2" t="str">
        <x:v>USDm</x:v>
      </x:c>
      <x:c r="H1171" s="2" t="str">
        <x:v>2020-01-01</x:v>
      </x:c>
      <x:c r="I1171" s="2" t="str">
        <x:v>2020-12-31</x:v>
      </x:c>
      <x:c r="J1171" s="2" t="str">
        <x:v>Cash</x:v>
      </x:c>
      <x:c r="K1171" s="2" t="str"/>
      <x:c r="L1171" s="2" t="str"/>
      <x:c r="M1171" s="2" t="str"/>
      <x:c r="N1171" s="2" t="str"/>
      <x:c r="O1171" s="2" t="str"/>
      <x:c r="P1171" s="2" t="str"/>
      <x:c r="Q1171" s="2" t="str"/>
      <x:c r="R1171" s="2" t="str">
        <x:v>Not reported / unavailable</x:v>
      </x:c>
      <x:c r="T1171" s="12"/>
      <x:c r="U1171" s="12"/>
    </x:row>
    <x:row r="1172" ht="24" customHeight="1">
      <x:c r="C1172" s="2" t="str">
        <x:v>C</x:v>
      </x:c>
      <x:c r="D1172" s="2" t="str">
        <x:v>FY2020</x:v>
      </x:c>
      <x:c r="E1172" s="2" t="str">
        <x:v>aoci</x:v>
      </x:c>
      <x:c r="F1172" s="11" t="n">
        <x:v>-32058</x:v>
      </x:c>
      <x:c r="G1172" s="2" t="str">
        <x:v>USD</x:v>
      </x:c>
      <x:c r="H1172" s="2" t="str">
        <x:v>2020-01-01</x:v>
      </x:c>
      <x:c r="I1172" s="2" t="str">
        <x:v>2020-12-31</x:v>
      </x:c>
      <x:c r="J1172" s="2" t="str">
        <x:v>Accumulated Other Comprehensive Income (Loss), Net of Tax</x:v>
      </x:c>
      <x:c r="K1172" s="2" t="str">
        <x:v>us-gaap:AccumulatedOtherComprehensiveIncomeLossNetOfTax</x:v>
      </x:c>
      <x:c r="L1172" s="2" t="str">
        <x:v>2022-05-10</x:v>
      </x:c>
      <x:c r="M1172" s="2" t="str">
        <x:v>0000831001-22-000059</x:v>
      </x:c>
      <x:c r="N1172" s="2" t="str">
        <x:v>https://data.sec.gov/api/xbrl/companyfacts/CIK0000831001.json</x:v>
      </x:c>
      <x:c r="O1172" s="2" t="str">
        <x:v>data/raw/sec/C_companyfacts.json</x:v>
      </x:c>
      <x:c r="P1172" s="2" t="str"/>
      <x:c r="Q1172" s="2" t="str"/>
      <x:c r="R1172" s="2" t="str">
        <x:v>Latest eligible comparative presentation at the information cutoff.</x:v>
      </x:c>
      <x:c r="T1172" s="12"/>
      <x:c r="U1172" s="12"/>
    </x:row>
    <x:row r="1173" ht="24" customHeight="1">
      <x:c r="C1173" s="2" t="str">
        <x:v>C</x:v>
      </x:c>
      <x:c r="D1173" s="2" t="str">
        <x:v>FY2020</x:v>
      </x:c>
      <x:c r="E1173" s="2" t="str">
        <x:v>nii</x:v>
      </x:c>
      <x:c r="F1173" s="11" t="n">
        <x:v>44751</x:v>
      </x:c>
      <x:c r="G1173" s="2" t="str">
        <x:v>USD</x:v>
      </x:c>
      <x:c r="H1173" s="2" t="str">
        <x:v>2020-01-01</x:v>
      </x:c>
      <x:c r="I1173" s="2" t="str">
        <x:v>2020-12-31</x:v>
      </x:c>
      <x:c r="J1173" s="2" t="str">
        <x:v>Interest Income (Expense), Net</x:v>
      </x:c>
      <x:c r="K1173" s="2" t="str">
        <x:v>us-gaap:InterestIncomeExpenseNet</x:v>
      </x:c>
      <x:c r="L1173" s="2" t="str">
        <x:v>2023-02-27</x:v>
      </x:c>
      <x:c r="M1173" s="2" t="str">
        <x:v>0000831001-23-000037</x:v>
      </x:c>
      <x:c r="N1173" s="2" t="str">
        <x:v>https://www.sec.gov/Archives/edgar/data/831001/000083100123000037/c-20221231.htm</x:v>
      </x:c>
      <x:c r="O1173" s="2" t="str">
        <x:v>data/raw/filings/C_0000831001-23-000037_c-20221231.htm</x:v>
      </x:c>
      <x:c r="P1173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gtNS0xLTEtMTQ1Nzg3_048f12d7-3fdb-4890-8a7e-8d18504b3b10</x:v>
      </x:c>
      <x:c r="Q1173" s="2" t="str"/>
      <x:c r="R1173" s="2" t="str">
        <x:v>Latest eligible comparative presentation at the information cutoff.</x:v>
      </x:c>
      <x:c r="T1173" s="12"/>
      <x:c r="U1173" s="12"/>
    </x:row>
    <x:row r="1174" ht="24" customHeight="1">
      <x:c r="C1174" s="2" t="str">
        <x:v>C</x:v>
      </x:c>
      <x:c r="D1174" s="2" t="str">
        <x:v>FY2020</x:v>
      </x:c>
      <x:c r="E1174" s="2" t="str">
        <x:v>noninterest_income</x:v>
      </x:c>
      <x:c r="F1174" s="11" t="n">
        <x:v>30750</x:v>
      </x:c>
      <x:c r="G1174" s="2" t="str">
        <x:v>USD</x:v>
      </x:c>
      <x:c r="H1174" s="2" t="str">
        <x:v>2020-01-01</x:v>
      </x:c>
      <x:c r="I1174" s="2" t="str">
        <x:v>2020-12-31</x:v>
      </x:c>
      <x:c r="J1174" s="2" t="str">
        <x:v>Noninterest Income</x:v>
      </x:c>
      <x:c r="K1174" s="2" t="str">
        <x:v>us-gaap:NoninterestIncome</x:v>
      </x:c>
      <x:c r="L1174" s="2" t="str">
        <x:v>2023-02-27</x:v>
      </x:c>
      <x:c r="M1174" s="2" t="str">
        <x:v>0000831001-23-000037</x:v>
      </x:c>
      <x:c r="N1174" s="2" t="str">
        <x:v>https://www.sec.gov/Archives/edgar/data/831001/000083100123000037/c-20221231.htm</x:v>
      </x:c>
      <x:c r="O1174" s="2" t="str">
        <x:v>data/raw/filings/C_0000831001-23-000037_c-20221231.htm</x:v>
      </x:c>
      <x:c r="P1174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E1LTUtMS0xLTE0NTc4Nw_2f0aec80-1d05-4437-8eb6-8c89104bce5b</x:v>
      </x:c>
      <x:c r="Q1174" s="2" t="str"/>
      <x:c r="R1174" s="2" t="str">
        <x:v>Latest eligible comparative presentation at the information cutoff.</x:v>
      </x:c>
      <x:c r="T1174" s="12"/>
      <x:c r="U1174" s="12"/>
    </x:row>
    <x:row r="1175" ht="24" customHeight="1">
      <x:c r="C1175" s="2" t="str">
        <x:v>C</x:v>
      </x:c>
      <x:c r="D1175" s="2" t="str">
        <x:v>FY2020</x:v>
      </x:c>
      <x:c r="E1175" s="2" t="str">
        <x:v>revenue_reported</x:v>
      </x:c>
      <x:c r="F1175" s="11" t="n">
        <x:v>75501</x:v>
      </x:c>
      <x:c r="G1175" s="2" t="str">
        <x:v>USD</x:v>
      </x:c>
      <x:c r="H1175" s="2" t="str">
        <x:v>2020-01-01</x:v>
      </x:c>
      <x:c r="I1175" s="2" t="str">
        <x:v>2020-12-31</x:v>
      </x:c>
      <x:c r="J1175" s="2" t="str">
        <x:v>Revenues</x:v>
      </x:c>
      <x:c r="K1175" s="2" t="str">
        <x:v>us-gaap:Revenues</x:v>
      </x:c>
      <x:c r="L1175" s="2" t="str">
        <x:v>2023-02-27</x:v>
      </x:c>
      <x:c r="M1175" s="2" t="str">
        <x:v>0000831001-23-000037</x:v>
      </x:c>
      <x:c r="N1175" s="2" t="str">
        <x:v>https://www.sec.gov/Archives/edgar/data/831001/000083100123000037/c-20221231.htm</x:v>
      </x:c>
      <x:c r="O1175" s="2" t="str">
        <x:v>data/raw/filings/C_0000831001-23-000037_c-20221231.htm</x:v>
      </x:c>
      <x:c r="P1175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E2LTUtMS0xLTE0NTc4Nw_aa83e477-cf90-433a-9c21-b3dc875fe832</x:v>
      </x:c>
      <x:c r="Q1175" s="2" t="str"/>
      <x:c r="R1175" s="2" t="str">
        <x:v>Latest eligible comparative presentation at the information cutoff.</x:v>
      </x:c>
      <x:c r="T1175" s="12"/>
      <x:c r="U1175" s="12"/>
    </x:row>
    <x:row r="1176" ht="24" customHeight="1">
      <x:c r="C1176" s="2" t="str">
        <x:v>C</x:v>
      </x:c>
      <x:c r="D1176" s="2" t="str">
        <x:v>FY2020</x:v>
      </x:c>
      <x:c r="E1176" s="2" t="str">
        <x:v>opex</x:v>
      </x:c>
      <x:c r="F1176" s="11" t="n">
        <x:v>44374</x:v>
      </x:c>
      <x:c r="G1176" s="2" t="str">
        <x:v>USD</x:v>
      </x:c>
      <x:c r="H1176" s="2" t="str">
        <x:v>2020-01-01</x:v>
      </x:c>
      <x:c r="I1176" s="2" t="str">
        <x:v>2020-12-31</x:v>
      </x:c>
      <x:c r="J1176" s="2" t="str">
        <x:v>Noninterest Expense</x:v>
      </x:c>
      <x:c r="K1176" s="2" t="str">
        <x:v>us-gaap:NoninterestExpense</x:v>
      </x:c>
      <x:c r="L1176" s="2" t="str">
        <x:v>2023-02-27</x:v>
      </x:c>
      <x:c r="M1176" s="2" t="str">
        <x:v>0000831001-23-000037</x:v>
      </x:c>
      <x:c r="N1176" s="2" t="str">
        <x:v>https://www.sec.gov/Archives/edgar/data/831001/000083100123000037/c-20221231.htm</x:v>
      </x:c>
      <x:c r="O1176" s="2" t="str">
        <x:v>data/raw/filings/C_0000831001-23-000037_c-20221231.htm</x:v>
      </x:c>
      <x:c r="P1176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IzLTUtMS0xLTE0NTc4Nw_515d0c99-dffd-4b2c-a327-278f0b7d4062</x:v>
      </x:c>
      <x:c r="Q1176" s="2" t="str"/>
      <x:c r="R1176" s="2" t="str">
        <x:v>Latest eligible comparative presentation at the information cutoff.</x:v>
      </x:c>
      <x:c r="T1176" s="12"/>
      <x:c r="U1176" s="12"/>
    </x:row>
    <x:row r="1177" ht="24" customHeight="1">
      <x:c r="C1177" s="2" t="str">
        <x:v>C</x:v>
      </x:c>
      <x:c r="D1177" s="2" t="str">
        <x:v>FY2020</x:v>
      </x:c>
      <x:c r="E1177" s="2" t="str">
        <x:v>provision</x:v>
      </x:c>
      <x:c r="F1177" s="11" t="str">
        <x:v>n.a.</x:v>
      </x:c>
      <x:c r="G1177" s="2" t="str">
        <x:v>USDm</x:v>
      </x:c>
      <x:c r="H1177" s="2" t="str">
        <x:v>2020-01-01</x:v>
      </x:c>
      <x:c r="I1177" s="2" t="str">
        <x:v>2020-12-31</x:v>
      </x:c>
      <x:c r="J1177" s="2" t="str">
        <x:v>Provision for credit losses</x:v>
      </x:c>
      <x:c r="K1177" s="2" t="str"/>
      <x:c r="L1177" s="2" t="str"/>
      <x:c r="M1177" s="2" t="str"/>
      <x:c r="N1177" s="2" t="str"/>
      <x:c r="O1177" s="2" t="str"/>
      <x:c r="P1177" s="2" t="str"/>
      <x:c r="Q1177" s="2" t="str"/>
      <x:c r="R1177" s="2" t="str">
        <x:v>Not reported / unavailable</x:v>
      </x:c>
      <x:c r="T1177" s="12"/>
      <x:c r="U1177" s="12"/>
    </x:row>
    <x:row r="1178" ht="24" customHeight="1">
      <x:c r="C1178" s="2" t="str">
        <x:v>C</x:v>
      </x:c>
      <x:c r="D1178" s="2" t="str">
        <x:v>FY2020</x:v>
      </x:c>
      <x:c r="E1178" s="2" t="str">
        <x:v>pretax</x:v>
      </x:c>
      <x:c r="F1178" s="11" t="n">
        <x:v>13632</x:v>
      </x:c>
      <x:c r="G1178" s="2" t="str">
        <x:v>USD</x:v>
      </x:c>
      <x:c r="H1178" s="2" t="str">
        <x:v>2020-01-01</x:v>
      </x:c>
      <x:c r="I1178" s="2" t="str">
        <x:v>2020-12-31</x:v>
      </x:c>
      <x:c r="J1178" s="2" t="str">
        <x:v>Income (Loss) from Continuing Operations before Income Taxes, Noncontrolling Interest</x:v>
      </x:c>
      <x:c r="K1178" s="2" t="str">
        <x:v>us-gaap:IncomeLossFromContinuingOperationsBeforeIncomeTaxesExtraordinaryItemsNoncontrollingInterest</x:v>
      </x:c>
      <x:c r="L1178" s="2" t="str">
        <x:v>2023-02-27</x:v>
      </x:c>
      <x:c r="M1178" s="2" t="str">
        <x:v>0000831001-23-000037</x:v>
      </x:c>
      <x:c r="N1178" s="2" t="str">
        <x:v>https://www.sec.gov/Archives/edgar/data/831001/000083100123000037/c-20221231.htm</x:v>
      </x:c>
      <x:c r="O1178" s="2" t="str">
        <x:v>data/raw/filings/C_0000831001-23-000037_c-20221231.htm</x:v>
      </x:c>
      <x:c r="P1178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I1LTUtMS0xLTE0NTc4Nw_075a42c1-dfa6-4497-8418-780b4f11f1a4</x:v>
      </x:c>
      <x:c r="Q1178" s="2" t="str"/>
      <x:c r="R1178" s="2" t="str">
        <x:v>Latest eligible comparative presentation at the information cutoff.</x:v>
      </x:c>
      <x:c r="T1178" s="12"/>
      <x:c r="U1178" s="12"/>
    </x:row>
    <x:row r="1179" ht="24" customHeight="1">
      <x:c r="C1179" s="2" t="str">
        <x:v>C</x:v>
      </x:c>
      <x:c r="D1179" s="2" t="str">
        <x:v>FY2020</x:v>
      </x:c>
      <x:c r="E1179" s="2" t="str">
        <x:v>tax</x:v>
      </x:c>
      <x:c r="F1179" s="11" t="n">
        <x:v>2525</x:v>
      </x:c>
      <x:c r="G1179" s="2" t="str">
        <x:v>USD</x:v>
      </x:c>
      <x:c r="H1179" s="2" t="str">
        <x:v>2020-01-01</x:v>
      </x:c>
      <x:c r="I1179" s="2" t="str">
        <x:v>2020-12-31</x:v>
      </x:c>
      <x:c r="J1179" s="2" t="str">
        <x:v>Income Tax Expense (Benefit)</x:v>
      </x:c>
      <x:c r="K1179" s="2" t="str">
        <x:v>us-gaap:IncomeTaxExpenseBenefit</x:v>
      </x:c>
      <x:c r="L1179" s="2" t="str">
        <x:v>2023-02-27</x:v>
      </x:c>
      <x:c r="M1179" s="2" t="str">
        <x:v>0000831001-23-000037</x:v>
      </x:c>
      <x:c r="N1179" s="2" t="str">
        <x:v>https://www.sec.gov/Archives/edgar/data/831001/000083100123000037/c-20221231.htm</x:v>
      </x:c>
      <x:c r="O1179" s="2" t="str">
        <x:v>data/raw/filings/C_0000831001-23-000037_c-20221231.htm</x:v>
      </x:c>
      <x:c r="P1179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I2LTUtMS0xLTE0NTc4Nw_162e6a5b-33b9-4cf6-a91f-e3becb7102e0</x:v>
      </x:c>
      <x:c r="Q1179" s="2" t="str"/>
      <x:c r="R1179" s="2" t="str">
        <x:v>Latest eligible comparative presentation at the information cutoff.</x:v>
      </x:c>
      <x:c r="T1179" s="12"/>
      <x:c r="U1179" s="12"/>
    </x:row>
    <x:row r="1180" ht="24" customHeight="1">
      <x:c r="C1180" s="2" t="str">
        <x:v>C</x:v>
      </x:c>
      <x:c r="D1180" s="2" t="str">
        <x:v>FY2020</x:v>
      </x:c>
      <x:c r="E1180" s="2" t="str">
        <x:v>net_income</x:v>
      </x:c>
      <x:c r="F1180" s="11" t="n">
        <x:v>11047</x:v>
      </x:c>
      <x:c r="G1180" s="2" t="str">
        <x:v>USD</x:v>
      </x:c>
      <x:c r="H1180" s="2" t="str">
        <x:v>2020-01-01</x:v>
      </x:c>
      <x:c r="I1180" s="2" t="str">
        <x:v>2020-12-31</x:v>
      </x:c>
      <x:c r="J1180" s="2" t="str">
        <x:v>Net Income (Loss) Attributable to Parent</x:v>
      </x:c>
      <x:c r="K1180" s="2" t="str">
        <x:v>us-gaap:NetIncomeLoss</x:v>
      </x:c>
      <x:c r="L1180" s="2" t="str">
        <x:v>2023-02-27</x:v>
      </x:c>
      <x:c r="M1180" s="2" t="str">
        <x:v>0000831001-23-000037</x:v>
      </x:c>
      <x:c r="N1180" s="2" t="str">
        <x:v>https://www.sec.gov/Archives/edgar/data/831001/000083100123000037/c-20221231.htm</x:v>
      </x:c>
      <x:c r="O1180" s="2" t="str">
        <x:v>data/raw/filings/C_0000831001-23-000037_c-20221231.htm</x:v>
      </x:c>
      <x:c r="P1180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MxLTUtMS0xLTE0NTc4Nw_07d41e60-b254-4b20-b4d9-2dbc4412b99c</x:v>
      </x:c>
      <x:c r="Q1180" s="2" t="str"/>
      <x:c r="R1180" s="2" t="str">
        <x:v>Latest eligible comparative presentation at the information cutoff.</x:v>
      </x:c>
      <x:c r="T1180" s="12"/>
      <x:c r="U1180" s="12"/>
    </x:row>
    <x:row r="1181" ht="24" customHeight="1">
      <x:c r="C1181" s="2" t="str">
        <x:v>C</x:v>
      </x:c>
      <x:c r="D1181" s="2" t="str">
        <x:v>FY2020</x:v>
      </x:c>
      <x:c r="E1181" s="2" t="str">
        <x:v>common_income</x:v>
      </x:c>
      <x:c r="F1181" s="11" t="n">
        <x:v>9879</x:v>
      </x:c>
      <x:c r="G1181" s="2" t="str">
        <x:v>USD</x:v>
      </x:c>
      <x:c r="H1181" s="2" t="str">
        <x:v>2020-01-01</x:v>
      </x:c>
      <x:c r="I1181" s="2" t="str">
        <x:v>2020-12-31</x:v>
      </x:c>
      <x:c r="J1181" s="2" t="str">
        <x:v>Net Income (Loss) Available to Common Stockholders, Basic</x:v>
      </x:c>
      <x:c r="K1181" s="2" t="str">
        <x:v>us-gaap:NetIncomeLossAvailableToCommonStockholdersBasic</x:v>
      </x:c>
      <x:c r="L1181" s="2" t="str">
        <x:v>2023-02-27</x:v>
      </x:c>
      <x:c r="M1181" s="2" t="str">
        <x:v>0000831001-23-000037</x:v>
      </x:c>
      <x:c r="N1181" s="2" t="str">
        <x:v>https://www.sec.gov/Archives/edgar/data/831001/000083100123000037/c-20221231.htm</x:v>
      </x:c>
      <x:c r="O1181" s="2" t="str">
        <x:v>data/raw/filings/C_0000831001-23-000037_c-20221231.htm</x:v>
      </x:c>
      <x:c r="P1181" s="2" t="str">
        <x:v>id3VybDovL2RvY3MudjEvZG9jOjg2N2RhNjVkODdmMDQ2NDViODg0MjkyZGNmOTFmZmEwL3NlYzo4NjdkYTY1ZDg3ZjA0NjQ1Yjg4NDI5MmRjZjkxZmZhMF8yNTAvZnJhZzpiMDliN2VkOTRlMDY0NzY0OTg4NTBmZWJhNzZkY2JkMy90YWJsZTo0Yzk5ZGM3OWY4NjA0ZTE5YWY3Yjg0NmNhZThjMGI1My90YWJsZXJhbmdlOjRjOTlkYzc5Zjg2MDRlMTlhZjdiODQ2Y2FlOGMwYjUzXzE3LTUtMS0xLTE0NTc4Nw_d25e2c83-e578-4eaf-bc76-d15a437a20dc</x:v>
      </x:c>
      <x:c r="Q1181" s="2" t="str"/>
      <x:c r="R1181" s="2" t="str">
        <x:v>Latest eligible comparative presentation at the information cutoff.</x:v>
      </x:c>
      <x:c r="T1181" s="12"/>
      <x:c r="U1181" s="12"/>
    </x:row>
    <x:row r="1182" ht="24" customHeight="1">
      <x:c r="C1182" s="2" t="str">
        <x:v>C</x:v>
      </x:c>
      <x:c r="D1182" s="2" t="str">
        <x:v>FY2020</x:v>
      </x:c>
      <x:c r="E1182" s="2" t="str">
        <x:v>preferred_div</x:v>
      </x:c>
      <x:c r="F1182" s="11" t="n">
        <x:v>1095</x:v>
      </x:c>
      <x:c r="G1182" s="2" t="str">
        <x:v>USD</x:v>
      </x:c>
      <x:c r="H1182" s="2" t="str">
        <x:v>2020-01-01</x:v>
      </x:c>
      <x:c r="I1182" s="2" t="str">
        <x:v>2020-12-31</x:v>
      </x:c>
      <x:c r="J1182" s="2" t="str">
        <x:v>Dividends, Preferred Stock</x:v>
      </x:c>
      <x:c r="K1182" s="2" t="str">
        <x:v>us-gaap:DividendsPreferredStock</x:v>
      </x:c>
      <x:c r="L1182" s="2" t="str">
        <x:v>2023-02-27</x:v>
      </x:c>
      <x:c r="M1182" s="2" t="str">
        <x:v>0000831001-23-000037</x:v>
      </x:c>
      <x:c r="N1182" s="2" t="str">
        <x:v>https://www.sec.gov/Archives/edgar/data/831001/000083100123000037/c-20221231.htm</x:v>
      </x:c>
      <x:c r="O1182" s="2" t="str">
        <x:v>data/raw/filings/C_0000831001-23-000037_c-20221231.htm</x:v>
      </x:c>
      <x:c r="P1182" s="2" t="str">
        <x:v>id3VybDovL2RvY3MudjEvZG9jOjg2N2RhNjVkODdmMDQ2NDViODg0MjkyZGNmOTFmZmEwL3NlYzo4NjdkYTY1ZDg3ZjA0NjQ1Yjg4NDI5MmRjZjkxZmZhMF8yNTAvZnJhZzpiMDliN2VkOTRlMDY0NzY0OTg4NTBmZWJhNzZkY2JkMy90YWJsZTo0Yzk5ZGM3OWY4NjA0ZTE5YWY3Yjg0NmNhZThjMGI1My90YWJsZXJhbmdlOjRjOTlkYzc5Zjg2MDRlMTlhZjdiODQ2Y2FlOGMwYjUzXzctNS0xLTEtMTQ1Nzg3_74c0fd99-2886-4785-8c41-d7cad822d115</x:v>
      </x:c>
      <x:c r="Q1182" s="2" t="str"/>
      <x:c r="R1182" s="2" t="str">
        <x:v>Latest eligible comparative presentation at the information cutoff.</x:v>
      </x:c>
      <x:c r="T1182" s="12"/>
      <x:c r="U1182" s="12"/>
    </x:row>
    <x:row r="1183" ht="24" customHeight="1">
      <x:c r="C1183" s="2" t="str">
        <x:v>C</x:v>
      </x:c>
      <x:c r="D1183" s="2" t="str">
        <x:v>FY2020</x:v>
      </x:c>
      <x:c r="E1183" s="2" t="str">
        <x:v>eps</x:v>
      </x:c>
      <x:c r="F1183" s="11" t="n">
        <x:v>4.72</x:v>
      </x:c>
      <x:c r="G1183" s="2" t="str">
        <x:v>USD/shares</x:v>
      </x:c>
      <x:c r="H1183" s="2" t="str">
        <x:v>2020-01-01</x:v>
      </x:c>
      <x:c r="I1183" s="2" t="str">
        <x:v>2020-12-31</x:v>
      </x:c>
      <x:c r="J1183" s="2" t="str">
        <x:v>Earnings Per Share, Diluted</x:v>
      </x:c>
      <x:c r="K1183" s="2" t="str">
        <x:v>us-gaap:EarningsPerShareDiluted</x:v>
      </x:c>
      <x:c r="L1183" s="2" t="str">
        <x:v>2023-02-27</x:v>
      </x:c>
      <x:c r="M1183" s="2" t="str">
        <x:v>0000831001-23-000037</x:v>
      </x:c>
      <x:c r="N1183" s="2" t="str">
        <x:v>https://www.sec.gov/Archives/edgar/data/831001/000083100123000037/c-20221231.htm</x:v>
      </x:c>
      <x:c r="O1183" s="2" t="str">
        <x:v>data/raw/filings/C_0000831001-23-000037_c-20221231.htm</x:v>
      </x:c>
      <x:c r="P1183" s="2" t="str">
        <x:v>id3VybDovL2RvY3MudjEvZG9jOjg2N2RhNjVkODdmMDQ2NDViODg0MjkyZGNmOTFmZmEwL3NlYzo4NjdkYTY1ZDg3ZjA0NjQ1Yjg4NDI5MmRjZjkxZmZhMF8yNTAvZnJhZzpiMDliN2VkOTRlMDY0NzY0OTg4NTBmZWJhNzZkY2JkMy90YWJsZTo0Yzk5ZGM3OWY4NjA0ZTE5YWY3Yjg0NmNhZThjMGI1My90YWJsZXJhbmdlOjRjOTlkYzc5Zjg2MDRlMTlhZjdiODQ2Y2FlOGMwYjUzXzI4LTUtMS0xLTE0NTc4Nw_40122b52-0165-40f8-b2c7-fc3851b4a7a4</x:v>
      </x:c>
      <x:c r="Q1183" s="2" t="str"/>
      <x:c r="R1183" s="2" t="str">
        <x:v>Latest eligible comparative presentation at the information cutoff.</x:v>
      </x:c>
      <x:c r="T1183" s="12"/>
      <x:c r="U1183" s="12"/>
    </x:row>
    <x:row r="1184" ht="24" customHeight="1">
      <x:c r="C1184" s="2" t="str">
        <x:v>C</x:v>
      </x:c>
      <x:c r="D1184" s="2" t="str">
        <x:v>FY2020</x:v>
      </x:c>
      <x:c r="E1184" s="2" t="str">
        <x:v>shares_diluted</x:v>
      </x:c>
      <x:c r="F1184" s="11" t="n">
        <x:v>2099</x:v>
      </x:c>
      <x:c r="G1184" s="2" t="str">
        <x:v>shares</x:v>
      </x:c>
      <x:c r="H1184" s="2" t="str">
        <x:v>2020-01-01</x:v>
      </x:c>
      <x:c r="I1184" s="2" t="str">
        <x:v>2020-12-31</x:v>
      </x:c>
      <x:c r="J1184" s="2" t="str">
        <x:v>Weighted Average Number of Shares Outstanding, Diluted</x:v>
      </x:c>
      <x:c r="K1184" s="2" t="str">
        <x:v>us-gaap:WeightedAverageNumberOfDilutedSharesOutstanding</x:v>
      </x:c>
      <x:c r="L1184" s="2" t="str">
        <x:v>2023-02-27</x:v>
      </x:c>
      <x:c r="M1184" s="2" t="str">
        <x:v>0000831001-23-000037</x:v>
      </x:c>
      <x:c r="N1184" s="2" t="str">
        <x:v>https://www.sec.gov/Archives/edgar/data/831001/000083100123000037/c-20221231.htm</x:v>
      </x:c>
      <x:c r="O1184" s="2" t="str">
        <x:v>data/raw/filings/C_0000831001-23-000037_c-20221231.htm</x:v>
      </x:c>
      <x:c r="P1184" s="2" t="str">
        <x:v>id3VybDovL2RvY3MudjEvZG9jOjg2N2RhNjVkODdmMDQ2NDViODg0MjkyZGNmOTFmZmEwL3NlYzo4NjdkYTY1ZDg3ZjA0NjQ1Yjg4NDI5MmRjZjkxZmZhMF8yNTAvZnJhZzpiMDliN2VkOTRlMDY0NzY0OTg4NTBmZWJhNzZkY2JkMy90YWJsZTo0Yzk5ZGM3OWY4NjA0ZTE5YWY3Yjg0NmNhZThjMGI1My90YWJsZXJhbmdlOjRjOTlkYzc5Zjg2MDRlMTlhZjdiODQ2Y2FlOGMwYjUzXzI0LTUtMS0xLTE0NTc4Nw_6714f46a-fab8-4e22-be3e-68cf972470b0</x:v>
      </x:c>
      <x:c r="Q1184" s="2" t="str"/>
      <x:c r="R1184" s="2" t="str">
        <x:v>Latest eligible comparative presentation at the information cutoff.</x:v>
      </x:c>
      <x:c r="T1184" s="12"/>
      <x:c r="U1184" s="12"/>
    </x:row>
    <x:row r="1185" ht="24" customHeight="1">
      <x:c r="C1185" s="2" t="str">
        <x:v>C</x:v>
      </x:c>
      <x:c r="D1185" s="2" t="str">
        <x:v>FY2020</x:v>
      </x:c>
      <x:c r="E1185" s="2" t="str">
        <x:v>dps</x:v>
      </x:c>
      <x:c r="F1185" s="11" t="str">
        <x:v>n.a.</x:v>
      </x:c>
      <x:c r="G1185" s="2" t="str">
        <x:v>USD/share</x:v>
      </x:c>
      <x:c r="H1185" s="2" t="str">
        <x:v>2020-01-01</x:v>
      </x:c>
      <x:c r="I1185" s="2" t="str">
        <x:v>2020-12-31</x:v>
      </x:c>
      <x:c r="J1185" s="2" t="str">
        <x:v>Dividends per common share</x:v>
      </x:c>
      <x:c r="K1185" s="2" t="str"/>
      <x:c r="L1185" s="2" t="str"/>
      <x:c r="M1185" s="2" t="str"/>
      <x:c r="N1185" s="2" t="str"/>
      <x:c r="O1185" s="2" t="str"/>
      <x:c r="P1185" s="2" t="str"/>
      <x:c r="Q1185" s="2" t="str"/>
      <x:c r="R1185" s="2" t="str">
        <x:v>Not reported / unavailable</x:v>
      </x:c>
      <x:c r="T1185" s="12"/>
      <x:c r="U1185" s="12"/>
    </x:row>
    <x:row r="1186" ht="24" customHeight="1">
      <x:c r="C1186" s="2" t="str">
        <x:v>C</x:v>
      </x:c>
      <x:c r="D1186" s="2" t="str">
        <x:v>FY2020</x:v>
      </x:c>
      <x:c r="E1186" s="2" t="str">
        <x:v>dividends</x:v>
      </x:c>
      <x:c r="F1186" s="11" t="n">
        <x:v>5352</x:v>
      </x:c>
      <x:c r="G1186" s="2" t="str">
        <x:v>USD</x:v>
      </x:c>
      <x:c r="H1186" s="2" t="str">
        <x:v>2020-01-01</x:v>
      </x:c>
      <x:c r="I1186" s="2" t="str">
        <x:v>2020-12-31</x:v>
      </x:c>
      <x:c r="J1186" s="2" t="str">
        <x:v>Payments of Dividends</x:v>
      </x:c>
      <x:c r="K1186" s="2" t="str">
        <x:v>us-gaap:PaymentsOfDividends</x:v>
      </x:c>
      <x:c r="L1186" s="2" t="str">
        <x:v>2023-02-27</x:v>
      </x:c>
      <x:c r="M1186" s="2" t="str">
        <x:v>0000831001-23-000037</x:v>
      </x:c>
      <x:c r="N1186" s="2" t="str">
        <x:v>https://www.sec.gov/Archives/edgar/data/831001/000083100123000037/c-20221231.htm</x:v>
      </x:c>
      <x:c r="O1186" s="2" t="str">
        <x:v>data/raw/filings/C_0000831001-23-000037_c-20221231.htm</x:v>
      </x:c>
      <x:c r="P1186" s="2" t="str">
        <x:v>id3VybDovL2RvY3MudjEvZG9jOjg2N2RhNjVkODdmMDQ2NDViODg0MjkyZGNmOTFmZmEwL3NlYzo4NjdkYTY1ZDg3ZjA0NjQ1Yjg4NDI5MmRjZjkxZmZhMF8zNjEvZnJhZzo2MjkyM2E3MTcwODY0NzJjOTRkMjUwYTA0MjYyNmZhOS90YWJsZToxOTE1NjQ2Mjg2ZTM0N2FjYjhmYzU3YTRkMjY2MTY1ZC90YWJsZXJhbmdlOjE5MTU2NDYyODZlMzQ3YWNiOGZjNTdhNGQyNjYxNjVkXzE1LTUtMS0xLTE0NTc4Nw_c64bb607-ea5b-4844-ac9a-ee19362ab9a0</x:v>
      </x:c>
      <x:c r="Q1186" s="2" t="str"/>
      <x:c r="R1186" s="2" t="str">
        <x:v>Latest eligible comparative presentation at the information cutoff.</x:v>
      </x:c>
      <x:c r="T1186" s="12"/>
      <x:c r="U1186" s="12"/>
    </x:row>
    <x:row r="1187" ht="24" customHeight="1">
      <x:c r="C1187" s="2" t="str">
        <x:v>C</x:v>
      </x:c>
      <x:c r="D1187" s="2" t="str">
        <x:v>FY2020</x:v>
      </x:c>
      <x:c r="E1187" s="2" t="str">
        <x:v>buybacks</x:v>
      </x:c>
      <x:c r="F1187" s="11" t="n">
        <x:v>2925</x:v>
      </x:c>
      <x:c r="G1187" s="2" t="str">
        <x:v>USD</x:v>
      </x:c>
      <x:c r="H1187" s="2" t="str">
        <x:v>2020-01-01</x:v>
      </x:c>
      <x:c r="I1187" s="2" t="str">
        <x:v>2020-12-31</x:v>
      </x:c>
      <x:c r="J1187" s="2" t="str">
        <x:v>Payments for Repurchase of Common Stock</x:v>
      </x:c>
      <x:c r="K1187" s="2" t="str">
        <x:v>us-gaap:PaymentsForRepurchaseOfCommonStock</x:v>
      </x:c>
      <x:c r="L1187" s="2" t="str">
        <x:v>2023-02-27</x:v>
      </x:c>
      <x:c r="M1187" s="2" t="str">
        <x:v>0000831001-23-000037</x:v>
      </x:c>
      <x:c r="N1187" s="2" t="str">
        <x:v>https://www.sec.gov/Archives/edgar/data/831001/000083100123000037/c-20221231.htm</x:v>
      </x:c>
      <x:c r="O1187" s="2" t="str">
        <x:v>data/raw/filings/C_0000831001-23-000037_c-20221231.htm</x:v>
      </x:c>
      <x:c r="P1187" s="2" t="str">
        <x:v>id3VybDovL2RvY3MudjEvZG9jOjg2N2RhNjVkODdmMDQ2NDViODg0MjkyZGNmOTFmZmEwL3NlYzo4NjdkYTY1ZDg3ZjA0NjQ1Yjg4NDI5MmRjZjkxZmZhMF8zNjEvZnJhZzo2MjkyM2E3MTcwODY0NzJjOTRkMjUwYTA0MjYyNmZhOS90YWJsZToxOTE1NjQ2Mjg2ZTM0N2FjYjhmYzU3YTRkMjY2MTY1ZC90YWJsZXJhbmdlOjE5MTU2NDYyODZlMzQ3YWNiOGZjNTdhNGQyNjYxNjVkXzE4LTUtMS0xLTE0NTc4Nw_a1bf8e3e-d5ad-46dc-8539-c941dc434800</x:v>
      </x:c>
      <x:c r="Q1187" s="2" t="str"/>
      <x:c r="R1187" s="2" t="str">
        <x:v>Latest eligible comparative presentation at the information cutoff.</x:v>
      </x:c>
      <x:c r="T1187" s="12"/>
      <x:c r="U1187" s="12"/>
    </x:row>
    <x:row r="1188" ht="24" customHeight="1">
      <x:c r="C1188" s="2" t="str">
        <x:v>C</x:v>
      </x:c>
      <x:c r="D1188" s="2" t="str">
        <x:v>FY2020</x:v>
      </x:c>
      <x:c r="E1188" s="2" t="str">
        <x:v>chargeoffs</x:v>
      </x:c>
      <x:c r="F1188" s="11" t="str">
        <x:v>n.a.</x:v>
      </x:c>
      <x:c r="G1188" s="2" t="str">
        <x:v>USDm</x:v>
      </x:c>
      <x:c r="H1188" s="2" t="str">
        <x:v>2020-01-01</x:v>
      </x:c>
      <x:c r="I1188" s="2" t="str">
        <x:v>2020-12-31</x:v>
      </x:c>
      <x:c r="J1188" s="2" t="str">
        <x:v>Gross loan charge-offs</x:v>
      </x:c>
      <x:c r="K1188" s="2" t="str"/>
      <x:c r="L1188" s="2" t="str"/>
      <x:c r="M1188" s="2" t="str"/>
      <x:c r="N1188" s="2" t="str"/>
      <x:c r="O1188" s="2" t="str"/>
      <x:c r="P1188" s="2" t="str"/>
      <x:c r="Q1188" s="2" t="str"/>
      <x:c r="R1188" s="2" t="str">
        <x:v>Not reported / unavailable</x:v>
      </x:c>
      <x:c r="T1188" s="12"/>
      <x:c r="U1188" s="12"/>
    </x:row>
    <x:row r="1189" ht="24" customHeight="1">
      <x:c r="C1189" s="2" t="str">
        <x:v>C</x:v>
      </x:c>
      <x:c r="D1189" s="2" t="str">
        <x:v>FY2020</x:v>
      </x:c>
      <x:c r="E1189" s="2" t="str">
        <x:v>recoveries</x:v>
      </x:c>
      <x:c r="F1189" s="11" t="str">
        <x:v>n.a.</x:v>
      </x:c>
      <x:c r="G1189" s="2" t="str">
        <x:v>USDm</x:v>
      </x:c>
      <x:c r="H1189" s="2" t="str">
        <x:v>2020-01-01</x:v>
      </x:c>
      <x:c r="I1189" s="2" t="str">
        <x:v>2020-12-31</x:v>
      </x:c>
      <x:c r="J1189" s="2" t="str">
        <x:v>Loan recoveries</x:v>
      </x:c>
      <x:c r="K1189" s="2" t="str"/>
      <x:c r="L1189" s="2" t="str"/>
      <x:c r="M1189" s="2" t="str"/>
      <x:c r="N1189" s="2" t="str"/>
      <x:c r="O1189" s="2" t="str"/>
      <x:c r="P1189" s="2" t="str"/>
      <x:c r="Q1189" s="2" t="str"/>
      <x:c r="R1189" s="2" t="str">
        <x:v>Not reported / unavailable</x:v>
      </x:c>
      <x:c r="T1189" s="12"/>
      <x:c r="U1189" s="12"/>
    </x:row>
    <x:row r="1190" ht="24" customHeight="1">
      <x:c r="C1190" s="2" t="str">
        <x:v>C</x:v>
      </x:c>
      <x:c r="D1190" s="2" t="str">
        <x:v>FY2020</x:v>
      </x:c>
      <x:c r="E1190" s="2" t="str">
        <x:v>rwa</x:v>
      </x:c>
      <x:c r="F1190" s="11" t="str">
        <x:v>n.a.</x:v>
      </x:c>
      <x:c r="G1190" s="2" t="str">
        <x:v>USDm</x:v>
      </x:c>
      <x:c r="H1190" s="2" t="str">
        <x:v>2020-01-01</x:v>
      </x:c>
      <x:c r="I1190" s="2" t="str">
        <x:v>2020-12-31</x:v>
      </x:c>
      <x:c r="J1190" s="2" t="str">
        <x:v>Risk-weighted assets</x:v>
      </x:c>
      <x:c r="K1190" s="2" t="str"/>
      <x:c r="L1190" s="2" t="str"/>
      <x:c r="M1190" s="2" t="str"/>
      <x:c r="N1190" s="2" t="str"/>
      <x:c r="O1190" s="2" t="str"/>
      <x:c r="P1190" s="2" t="str"/>
      <x:c r="Q1190" s="2" t="str"/>
      <x:c r="R1190" s="2" t="str">
        <x:v>Not reported / unavailable</x:v>
      </x:c>
      <x:c r="T1190" s="12"/>
      <x:c r="U1190" s="12"/>
    </x:row>
    <x:row r="1191" ht="24" customHeight="1">
      <x:c r="C1191" s="2" t="str">
        <x:v>C</x:v>
      </x:c>
      <x:c r="D1191" s="2" t="str">
        <x:v>FY2020</x:v>
      </x:c>
      <x:c r="E1191" s="2" t="str">
        <x:v>cet1_reported</x:v>
      </x:c>
      <x:c r="F1191" s="11" t="str">
        <x:v>n.a.</x:v>
      </x:c>
      <x:c r="G1191" s="2" t="str">
        <x:v>%</x:v>
      </x:c>
      <x:c r="H1191" s="2" t="str">
        <x:v>2020-01-01</x:v>
      </x:c>
      <x:c r="I1191" s="2" t="str">
        <x:v>2020-12-31</x:v>
      </x:c>
      <x:c r="J1191" s="2" t="str">
        <x:v>Actual standardized CET1 ratio</x:v>
      </x:c>
      <x:c r="K1191" s="2" t="str"/>
      <x:c r="L1191" s="2" t="str"/>
      <x:c r="M1191" s="2" t="str"/>
      <x:c r="N1191" s="2" t="str"/>
      <x:c r="O1191" s="2" t="str"/>
      <x:c r="P1191" s="2" t="str"/>
      <x:c r="Q1191" s="2" t="str"/>
      <x:c r="R1191" s="2" t="str">
        <x:v>Not reported / unavailable</x:v>
      </x:c>
      <x:c r="T1191" s="12"/>
      <x:c r="U1191" s="12"/>
    </x:row>
    <x:row r="1192" ht="24" customHeight="1">
      <x:c r="C1192" s="2" t="str">
        <x:v>C</x:v>
      </x:c>
      <x:c r="D1192" s="2" t="str">
        <x:v>FY2020</x:v>
      </x:c>
      <x:c r="E1192" s="2" t="str">
        <x:v>nim_reported</x:v>
      </x:c>
      <x:c r="F1192" s="11" t="str">
        <x:v>n.a.</x:v>
      </x:c>
      <x:c r="G1192" s="2" t="str">
        <x:v>%</x:v>
      </x:c>
      <x:c r="H1192" s="2" t="str">
        <x:v>2020-01-01</x:v>
      </x:c>
      <x:c r="I1192" s="2" t="str">
        <x:v>2020-12-31</x:v>
      </x:c>
      <x:c r="J1192" s="2" t="str">
        <x:v>Issuer reported net interest margin</x:v>
      </x:c>
      <x:c r="K1192" s="2" t="str"/>
      <x:c r="L1192" s="2" t="str"/>
      <x:c r="M1192" s="2" t="str"/>
      <x:c r="N1192" s="2" t="str"/>
      <x:c r="O1192" s="2" t="str"/>
      <x:c r="P1192" s="2" t="str"/>
      <x:c r="Q1192" s="2" t="str"/>
      <x:c r="R1192" s="2" t="str">
        <x:v>Not reported / unavailable</x:v>
      </x:c>
      <x:c r="T1192" s="12"/>
      <x:c r="U1192" s="12"/>
    </x:row>
    <x:row r="1193" ht="24" customHeight="1">
      <x:c r="C1193" s="2" t="str">
        <x:v>C</x:v>
      </x:c>
      <x:c r="D1193" s="2" t="str">
        <x:v>FY2020</x:v>
      </x:c>
      <x:c r="E1193" s="2" t="str">
        <x:v>bvps_reported</x:v>
      </x:c>
      <x:c r="F1193" s="11" t="n">
        <x:v>86.43</x:v>
      </x:c>
      <x:c r="G1193" s="2" t="str">
        <x:v>USD/shares</x:v>
      </x:c>
      <x:c r="H1193" s="2" t="str">
        <x:v>2020-01-01</x:v>
      </x:c>
      <x:c r="I1193" s="2" t="str">
        <x:v>2020-12-31</x:v>
      </x:c>
      <x:c r="J1193" s="2" t="str">
        <x:v>Reported common book value per share</x:v>
      </x:c>
      <x:c r="K1193" s="2" t="str">
        <x:v>Manual verified issuer table row</x:v>
      </x:c>
      <x:c r="L1193" s="2" t="str">
        <x:v>2021-02-26</x:v>
      </x:c>
      <x:c r="M1193" s="2" t="str">
        <x:v>0000831001-21-000042</x:v>
      </x:c>
      <x:c r="N1193" s="2" t="str">
        <x:v>https://www.sec.gov/Archives/edgar/data/831001/000083100121000042/c-20201231.htm</x:v>
      </x:c>
      <x:c r="O1193" s="2" t="str">
        <x:v>data/raw/filings/C_0000831001-21-000042_c-20201231.htm</x:v>
      </x:c>
      <x:c r="P1193" s="2" t="str"/>
      <x:c r="Q1193" s="2" t="str"/>
      <x:c r="R1193" s="2" t="str">
        <x:v>Verified original issuer table row; same-date end balance, excluding average and regulatory minimum tables.</x:v>
      </x:c>
      <x:c r="T1193" s="12"/>
      <x:c r="U1193" s="12"/>
    </x:row>
    <x:row r="1194" ht="24" customHeight="1">
      <x:c r="C1194" s="2" t="str">
        <x:v>C</x:v>
      </x:c>
      <x:c r="D1194" s="2" t="str">
        <x:v>FY2020</x:v>
      </x:c>
      <x:c r="E1194" s="2" t="str">
        <x:v>tbvps_reported</x:v>
      </x:c>
      <x:c r="F1194" s="11" t="n">
        <x:v>73.67</x:v>
      </x:c>
      <x:c r="G1194" s="2" t="str">
        <x:v>USD/shares</x:v>
      </x:c>
      <x:c r="H1194" s="2" t="str">
        <x:v>2020-01-01</x:v>
      </x:c>
      <x:c r="I1194" s="2" t="str">
        <x:v>2020-12-31</x:v>
      </x:c>
      <x:c r="J1194" s="2" t="str">
        <x:v>Reported tangible book value per share</x:v>
      </x:c>
      <x:c r="K1194" s="2" t="str">
        <x:v>Manual verified issuer table row</x:v>
      </x:c>
      <x:c r="L1194" s="2" t="str">
        <x:v>2021-02-26</x:v>
      </x:c>
      <x:c r="M1194" s="2" t="str">
        <x:v>0000831001-21-000042</x:v>
      </x:c>
      <x:c r="N1194" s="2" t="str">
        <x:v>https://www.sec.gov/Archives/edgar/data/831001/000083100121000042/c-20201231.htm</x:v>
      </x:c>
      <x:c r="O1194" s="2" t="str">
        <x:v>data/raw/filings/C_0000831001-21-000042_c-20201231.htm</x:v>
      </x:c>
      <x:c r="P1194" s="2" t="str"/>
      <x:c r="Q1194" s="2" t="str"/>
      <x:c r="R1194" s="2" t="str">
        <x:v>Verified original issuer table row; same-date end balance, excluding average and regulatory minimum tables.</x:v>
      </x:c>
      <x:c r="T1194" s="12"/>
      <x:c r="U1194" s="12"/>
    </x:row>
    <x:row r="1195" ht="24" customHeight="1">
      <x:c r="C1195" s="2" t="str">
        <x:v>C</x:v>
      </x:c>
      <x:c r="D1195" s="2" t="str">
        <x:v>FY2020</x:v>
      </x:c>
      <x:c r="E1195" s="2" t="str">
        <x:v>tce_reported</x:v>
      </x:c>
      <x:c r="F1195" s="11" t="str">
        <x:v>n.a.</x:v>
      </x:c>
      <x:c r="G1195" s="2" t="str">
        <x:v>USDm</x:v>
      </x:c>
      <x:c r="H1195" s="2" t="str">
        <x:v>2020-01-01</x:v>
      </x:c>
      <x:c r="I1195" s="2" t="str">
        <x:v>2020-12-31</x:v>
      </x:c>
      <x:c r="J1195" s="2" t="str">
        <x:v>Reported tangible common equity</x:v>
      </x:c>
      <x:c r="K1195" s="2" t="str"/>
      <x:c r="L1195" s="2" t="str"/>
      <x:c r="M1195" s="2" t="str"/>
      <x:c r="N1195" s="2" t="str"/>
      <x:c r="O1195" s="2" t="str"/>
      <x:c r="P1195" s="2" t="str"/>
      <x:c r="Q1195" s="2" t="str"/>
      <x:c r="R1195" s="2" t="str">
        <x:v>Not reported / unavailable</x:v>
      </x:c>
      <x:c r="T1195" s="12"/>
      <x:c r="U1195" s="12"/>
    </x:row>
    <x:row r="1196" ht="24" customHeight="1">
      <x:c r="C1196" s="2" t="str">
        <x:v>C</x:v>
      </x:c>
      <x:c r="D1196" s="2" t="str">
        <x:v>FY2021</x:v>
      </x:c>
      <x:c r="E1196" s="2" t="str">
        <x:v>assets</x:v>
      </x:c>
      <x:c r="F1196" s="11" t="n">
        <x:v>2291000</x:v>
      </x:c>
      <x:c r="G1196" s="2" t="str">
        <x:v>USD</x:v>
      </x:c>
      <x:c r="H1196" s="2" t="str">
        <x:v>2021-01-01</x:v>
      </x:c>
      <x:c r="I1196" s="2" t="str">
        <x:v>2021-12-31</x:v>
      </x:c>
      <x:c r="J1196" s="2" t="str">
        <x:v>Assets</x:v>
      </x:c>
      <x:c r="K1196" s="2" t="str">
        <x:v>us-gaap:Assets</x:v>
      </x:c>
      <x:c r="L1196" s="2" t="str">
        <x:v>2024-02-23</x:v>
      </x:c>
      <x:c r="M1196" s="2" t="str">
        <x:v>0000831001-24-000033</x:v>
      </x:c>
      <x:c r="N1196" s="2" t="str">
        <x:v>https://www.sec.gov/Archives/edgar/data/831001/000083100124000033/c-20231231.htm</x:v>
      </x:c>
      <x:c r="O1196" s="2" t="str">
        <x:v>data/raw/filings/C_0000831001-24-000033_c-20231231.htm</x:v>
      </x:c>
      <x:c r="P1196" s="2" t="str">
        <x:v>f-1042</x:v>
      </x:c>
      <x:c r="Q1196" s="2" t="str"/>
      <x:c r="R1196" s="2" t="str">
        <x:v>Latest eligible comparative presentation at the information cutoff.</x:v>
      </x:c>
      <x:c r="T1196" s="12"/>
      <x:c r="U1196" s="12"/>
    </x:row>
    <x:row r="1197" ht="24" customHeight="1">
      <x:c r="C1197" s="2" t="str">
        <x:v>C</x:v>
      </x:c>
      <x:c r="D1197" s="2" t="str">
        <x:v>FY2021</x:v>
      </x:c>
      <x:c r="E1197" s="2" t="str">
        <x:v>liabilities</x:v>
      </x:c>
      <x:c r="F1197" s="11" t="n">
        <x:v>2088741</x:v>
      </x:c>
      <x:c r="G1197" s="2" t="str">
        <x:v>USD</x:v>
      </x:c>
      <x:c r="H1197" s="2" t="str">
        <x:v>2021-01-01</x:v>
      </x:c>
      <x:c r="I1197" s="2" t="str">
        <x:v>2021-12-31</x:v>
      </x:c>
      <x:c r="J1197" s="2" t="str">
        <x:v>Liabilities</x:v>
      </x:c>
      <x:c r="K1197" s="2" t="str">
        <x:v>us-gaap:Liabilities</x:v>
      </x:c>
      <x:c r="L1197" s="2" t="str">
        <x:v>2023-02-27</x:v>
      </x:c>
      <x:c r="M1197" s="2" t="str">
        <x:v>0000831001-23-000037</x:v>
      </x:c>
      <x:c r="N1197" s="2" t="str">
        <x:v>https://www.sec.gov/Archives/edgar/data/831001/000083100123000037/c-20221231.htm</x:v>
      </x:c>
      <x:c r="O1197" s="2" t="str">
        <x:v>data/raw/filings/C_0000831001-23-000037_c-20221231.htm</x:v>
      </x:c>
      <x:c r="P1197" s="2" t="str">
        <x:v>id3VybDovL2RvY3MudjEvZG9jOjg2N2RhNjVkODdmMDQ2NDViODg0MjkyZGNmOTFmZmEwL3NlYzo4NjdkYTY1ZDg3ZjA0NjQ1Yjg4NDI5MmRjZjkxZmZhMF8xOTkvZnJhZzpkMWRjYTJkOGNiNDc0YjAwOWI4MWNkMTEzM2M5MTQwMC90YWJsZToxYTRiYTMwZWY4MGY0ZThjYjVkYmVjZDliZWY5YzFkMi90YWJsZXJhbmdlOjFhNGJhMzBlZjgwZjRlOGNiNWRiZWNkOWJlZjljMWQyXzE1LTItMS0xLTE0NTc4Nw_779cd294-5de2-4013-b5c0-b151aae01515</x:v>
      </x:c>
      <x:c r="Q1197" s="2" t="str"/>
      <x:c r="R1197" s="2" t="str">
        <x:v>Latest eligible comparative presentation at the information cutoff.</x:v>
      </x:c>
      <x:c r="T1197" s="12"/>
      <x:c r="U1197" s="12"/>
    </x:row>
    <x:row r="1198" ht="24" customHeight="1">
      <x:c r="C1198" s="2" t="str">
        <x:v>C</x:v>
      </x:c>
      <x:c r="D1198" s="2" t="str">
        <x:v>FY2021</x:v>
      </x:c>
      <x:c r="E1198" s="2" t="str">
        <x:v>equity</x:v>
      </x:c>
      <x:c r="F1198" s="11" t="n">
        <x:v>201972</x:v>
      </x:c>
      <x:c r="G1198" s="2" t="str">
        <x:v>USD</x:v>
      </x:c>
      <x:c r="H1198" s="2" t="str">
        <x:v>2021-01-01</x:v>
      </x:c>
      <x:c r="I1198" s="2" t="str">
        <x:v>2021-12-31</x:v>
      </x:c>
      <x:c r="J1198" s="2" t="str">
        <x:v>Stockholders' Equity Attributable to Parent</x:v>
      </x:c>
      <x:c r="K1198" s="2" t="str">
        <x:v>us-gaap:StockholdersEquity</x:v>
      </x:c>
      <x:c r="L1198" s="2" t="str">
        <x:v>2023-02-27</x:v>
      </x:c>
      <x:c r="M1198" s="2" t="str">
        <x:v>0000831001-23-000037</x:v>
      </x:c>
      <x:c r="N1198" s="2" t="str">
        <x:v>https://www.sec.gov/Archives/edgar/data/831001/000083100123000037/c-20221231.htm</x:v>
      </x:c>
      <x:c r="O1198" s="2" t="str">
        <x:v>data/raw/filings/C_0000831001-23-000037_c-20221231.htm</x:v>
      </x:c>
      <x:c r="P1198" s="2" t="str">
        <x:v>id3VybDovL2RvY3MudjEvZG9jOjg2N2RhNjVkODdmMDQ2NDViODg0MjkyZGNmOTFmZmEwL3NlYzo4NjdkYTY1ZDg3ZjA0NjQ1Yjg4NDI5MmRjZjkxZmZhMF8xOTkvZnJhZzpkMWRjYTJkOGNiNDc0YjAwOWI4MWNkMTEzM2M5MTQwMC90YWJsZToxYTRiYTMwZWY4MGY0ZThjYjVkYmVjZDliZWY5YzFkMi90YWJsZXJhbmdlOjFhNGJhMzBlZjgwZjRlOGNiNWRiZWNkOWJlZjljMWQyXzIzLTItMS0xLTE0NTc4Nw_285aa56c-5e82-4082-a37b-16fd2571d366</x:v>
      </x:c>
      <x:c r="Q1198" s="2" t="str"/>
      <x:c r="R1198" s="2" t="str">
        <x:v>Latest eligible comparative presentation at the information cutoff.</x:v>
      </x:c>
      <x:c r="T1198" s="12"/>
      <x:c r="U1198" s="12"/>
    </x:row>
    <x:row r="1199" ht="24" customHeight="1">
      <x:c r="C1199" s="2" t="str">
        <x:v>C</x:v>
      </x:c>
      <x:c r="D1199" s="2" t="str">
        <x:v>FY2021</x:v>
      </x:c>
      <x:c r="E1199" s="2" t="str">
        <x:v>preferred</x:v>
      </x:c>
      <x:c r="F1199" s="11" t="n">
        <x:v>18995</x:v>
      </x:c>
      <x:c r="G1199" s="2" t="str">
        <x:v>USD</x:v>
      </x:c>
      <x:c r="H1199" s="2" t="str">
        <x:v>2021-01-01</x:v>
      </x:c>
      <x:c r="I1199" s="2" t="str">
        <x:v>2021-12-31</x:v>
      </x:c>
      <x:c r="J1199" s="2" t="str">
        <x:v>Preferred Stock, Value, Issued</x:v>
      </x:c>
      <x:c r="K1199" s="2" t="str">
        <x:v>us-gaap:PreferredStockValue</x:v>
      </x:c>
      <x:c r="L1199" s="2" t="str">
        <x:v>2023-02-27</x:v>
      </x:c>
      <x:c r="M1199" s="2" t="str">
        <x:v>0000831001-23-000037</x:v>
      </x:c>
      <x:c r="N1199" s="2" t="str">
        <x:v>https://www.sec.gov/Archives/edgar/data/831001/000083100123000037/c-20221231.htm</x:v>
      </x:c>
      <x:c r="O1199" s="2" t="str">
        <x:v>data/raw/filings/C_0000831001-23-000037_c-20221231.htm</x:v>
      </x:c>
      <x:c r="P1199" s="2" t="str">
        <x:v>id3VybDovL2RvY3MudjEvZG9jOjg2N2RhNjVkODdmMDQ2NDViODg0MjkyZGNmOTFmZmEwL3NlYzo4NjdkYTY1ZDg3ZjA0NjQ1Yjg4NDI5MmRjZjkxZmZhMF8zMTAvZnJhZzo0YjI2MWZhYmEzZGU0OTMzYjEzYjNkOTI0N2RkZDQwYy90YWJsZToyMDAzMGVhNjg2NzQ0ZTI2OTVhY2MzNjNhNDdiM2Q5Zi90YWJsZXJhbmdlOjIwMDMwZWE2ODY3NDRlMjY5NWFjYzM2M2E0N2IzZDlmXzE4LTctMS0xLTE0NTc4Nw_ca8aa04d-6d38-4afe-923b-876aaf5b835a</x:v>
      </x:c>
      <x:c r="Q1199" s="2" t="str"/>
      <x:c r="R1199" s="2" t="str">
        <x:v>Latest eligible comparative presentation at the information cutoff.</x:v>
      </x:c>
      <x:c r="T1199" s="12"/>
      <x:c r="U1199" s="12"/>
    </x:row>
    <x:row r="1200" ht="24" customHeight="1">
      <x:c r="C1200" s="2" t="str">
        <x:v>C</x:v>
      </x:c>
      <x:c r="D1200" s="2" t="str">
        <x:v>FY2021</x:v>
      </x:c>
      <x:c r="E1200" s="2" t="str">
        <x:v>common_equity_reported</x:v>
      </x:c>
      <x:c r="F1200" s="11" t="str">
        <x:v>n.a.</x:v>
      </x:c>
      <x:c r="G1200" s="2" t="str">
        <x:v>USDm</x:v>
      </x:c>
      <x:c r="H1200" s="2" t="str">
        <x:v>2021-01-01</x:v>
      </x:c>
      <x:c r="I1200" s="2" t="str">
        <x:v>2021-12-31</x:v>
      </x:c>
      <x:c r="J1200" s="2" t="str">
        <x:v>Reported common shareholders equity</x:v>
      </x:c>
      <x:c r="K1200" s="2" t="str"/>
      <x:c r="L1200" s="2" t="str"/>
      <x:c r="M1200" s="2" t="str"/>
      <x:c r="N1200" s="2" t="str"/>
      <x:c r="O1200" s="2" t="str"/>
      <x:c r="P1200" s="2" t="str"/>
      <x:c r="Q1200" s="2" t="str"/>
      <x:c r="R1200" s="2" t="str">
        <x:v>Not reported / unavailable</x:v>
      </x:c>
      <x:c r="T1200" s="12"/>
      <x:c r="U1200" s="12"/>
    </x:row>
    <x:row r="1201" ht="24" customHeight="1">
      <x:c r="C1201" s="2" t="str">
        <x:v>C</x:v>
      </x:c>
      <x:c r="D1201" s="2" t="str">
        <x:v>FY2021</x:v>
      </x:c>
      <x:c r="E1201" s="2" t="str">
        <x:v>goodwill</x:v>
      </x:c>
      <x:c r="F1201" s="11" t="n">
        <x:v>21299</x:v>
      </x:c>
      <x:c r="G1201" s="2" t="str">
        <x:v>USD</x:v>
      </x:c>
      <x:c r="H1201" s="2" t="str">
        <x:v>2021-01-01</x:v>
      </x:c>
      <x:c r="I1201" s="2" t="str">
        <x:v>2021-12-31</x:v>
      </x:c>
      <x:c r="J1201" s="2" t="str">
        <x:v>Goodwill</x:v>
      </x:c>
      <x:c r="K1201" s="2" t="str">
        <x:v>us-gaap:Goodwill</x:v>
      </x:c>
      <x:c r="L1201" s="2" t="str">
        <x:v>2025-02-21</x:v>
      </x:c>
      <x:c r="M1201" s="2" t="str">
        <x:v>0000831001-25-000067</x:v>
      </x:c>
      <x:c r="N1201" s="2" t="str">
        <x:v>https://www.sec.gov/Archives/edgar/data/831001/000083100125000067/c-20241231.htm</x:v>
      </x:c>
      <x:c r="O1201" s="2" t="str">
        <x:v>data/raw/filings/C_0000831001-25-000067_c-20241231.htm</x:v>
      </x:c>
      <x:c r="P1201" s="2" t="str">
        <x:v>f-5571</x:v>
      </x:c>
      <x:c r="Q1201" s="2" t="str"/>
      <x:c r="R1201" s="2" t="str">
        <x:v>Latest eligible comparative presentation at the information cutoff.</x:v>
      </x:c>
      <x:c r="T1201" s="12"/>
      <x:c r="U1201" s="12"/>
    </x:row>
    <x:row r="1202" ht="24" customHeight="1">
      <x:c r="C1202" s="2" t="str">
        <x:v>C</x:v>
      </x:c>
      <x:c r="D1202" s="2" t="str">
        <x:v>FY2021</x:v>
      </x:c>
      <x:c r="E1202" s="2" t="str">
        <x:v>intangibles</x:v>
      </x:c>
      <x:c r="F1202" s="11" t="n">
        <x:v>4495</x:v>
      </x:c>
      <x:c r="G1202" s="2" t="str">
        <x:v>USD</x:v>
      </x:c>
      <x:c r="H1202" s="2" t="str">
        <x:v>2021-01-01</x:v>
      </x:c>
      <x:c r="I1202" s="2" t="str">
        <x:v>2021-12-31</x:v>
      </x:c>
      <x:c r="J1202" s="2" t="str">
        <x:v>Intangible Assets, Net (Excluding Goodwill)</x:v>
      </x:c>
      <x:c r="K1202" s="2" t="str">
        <x:v>us-gaap:IntangibleAssetsNetExcludingGoodwill</x:v>
      </x:c>
      <x:c r="L1202" s="2" t="str">
        <x:v>2023-02-27</x:v>
      </x:c>
      <x:c r="M1202" s="2" t="str">
        <x:v>0000831001-23-000037</x:v>
      </x:c>
      <x:c r="N1202" s="2" t="str">
        <x:v>https://www.sec.gov/Archives/edgar/data/831001/000083100123000037/c-20221231.htm</x:v>
      </x:c>
      <x:c r="O1202" s="2" t="str">
        <x:v>data/raw/filings/C_0000831001-23-000037_c-20221231.htm</x:v>
      </x:c>
      <x:c r="P1202" s="2" t="str">
        <x:v>id3VybDovL2RvY3MudjEvZG9jOjg2N2RhNjVkODdmMDQ2NDViODg0MjkyZGNmOTFmZmEwL3NlYzo4NjdkYTY1ZDg3ZjA0NjQ1Yjg4NDI5MmRjZjkxZmZhMF8xOTkvZnJhZzpkMWRjYTJkOGNiNDc0YjAwOWI4MWNkMTEzM2M5MTQwMC90YWJsZTo0Yjk4MjEzMWNlYTg0ZGE1OWIxMjViMzVlZDMwMDI2My90YWJsZXJhbmdlOjRiOTgyMTMxY2VhODRkYTU5YjEyNWIzNWVkMzAwMjYzXzIwLTItMS0xLTE0NTc4Nw_ed1273dd-32b3-4606-92d2-ec7c25230ef6</x:v>
      </x:c>
      <x:c r="Q1202" s="2" t="str"/>
      <x:c r="R1202" s="2" t="str">
        <x:v>Latest eligible comparative presentation at the information cutoff.</x:v>
      </x:c>
      <x:c r="T1202" s="12"/>
      <x:c r="U1202" s="12"/>
    </x:row>
    <x:row r="1203" ht="24" customHeight="1">
      <x:c r="C1203" s="2" t="str">
        <x:v>C</x:v>
      </x:c>
      <x:c r="D1203" s="2" t="str">
        <x:v>FY2021</x:v>
      </x:c>
      <x:c r="E1203" s="2" t="str">
        <x:v>intangibles_total</x:v>
      </x:c>
      <x:c r="F1203" s="11" t="str">
        <x:v>n.a.</x:v>
      </x:c>
      <x:c r="G1203" s="2" t="str">
        <x:v>USDm</x:v>
      </x:c>
      <x:c r="H1203" s="2" t="str">
        <x:v>2021-01-01</x:v>
      </x:c>
      <x:c r="I1203" s="2" t="str">
        <x:v>2021-12-31</x:v>
      </x:c>
      <x:c r="J1203" s="2" t="str">
        <x:v>Reported goodwill and intangible assets combined</x:v>
      </x:c>
      <x:c r="K1203" s="2" t="str"/>
      <x:c r="L1203" s="2" t="str"/>
      <x:c r="M1203" s="2" t="str"/>
      <x:c r="N1203" s="2" t="str"/>
      <x:c r="O1203" s="2" t="str"/>
      <x:c r="P1203" s="2" t="str"/>
      <x:c r="Q1203" s="2" t="str"/>
      <x:c r="R1203" s="2" t="str">
        <x:v>Not reported / unavailable</x:v>
      </x:c>
      <x:c r="T1203" s="12"/>
      <x:c r="U1203" s="12"/>
    </x:row>
    <x:row r="1204" ht="24" customHeight="1">
      <x:c r="C1204" s="2" t="str">
        <x:v>C</x:v>
      </x:c>
      <x:c r="D1204" s="2" t="str">
        <x:v>FY2021</x:v>
      </x:c>
      <x:c r="E1204" s="2" t="str">
        <x:v>shares_end</x:v>
      </x:c>
      <x:c r="F1204" s="11" t="str">
        <x:v>n.a.</x:v>
      </x:c>
      <x:c r="G1204" s="2" t="str">
        <x:v>million</x:v>
      </x:c>
      <x:c r="H1204" s="2" t="str">
        <x:v>2021-01-01</x:v>
      </x:c>
      <x:c r="I1204" s="2" t="str">
        <x:v>2021-12-31</x:v>
      </x:c>
      <x:c r="J1204" s="2" t="str">
        <x:v>Period-end common shares outstanding</x:v>
      </x:c>
      <x:c r="K1204" s="2" t="str"/>
      <x:c r="L1204" s="2" t="str"/>
      <x:c r="M1204" s="2" t="str"/>
      <x:c r="N1204" s="2" t="str"/>
      <x:c r="O1204" s="2" t="str"/>
      <x:c r="P1204" s="2" t="str"/>
      <x:c r="Q1204" s="2" t="str"/>
      <x:c r="R1204" s="2" t="str">
        <x:v>Not reported / unavailable</x:v>
      </x:c>
      <x:c r="T1204" s="12"/>
      <x:c r="U1204" s="12"/>
    </x:row>
    <x:row r="1205" ht="24" customHeight="1">
      <x:c r="C1205" s="2" t="str">
        <x:v>C</x:v>
      </x:c>
      <x:c r="D1205" s="2" t="str">
        <x:v>FY2021</x:v>
      </x:c>
      <x:c r="E1205" s="2" t="str">
        <x:v>shares_issued</x:v>
      </x:c>
      <x:c r="F1205" s="11" t="n">
        <x:v>3099.651835</x:v>
      </x:c>
      <x:c r="G1205" s="2" t="str">
        <x:v>shares</x:v>
      </x:c>
      <x:c r="H1205" s="2" t="str">
        <x:v>2021-01-01</x:v>
      </x:c>
      <x:c r="I1205" s="2" t="str">
        <x:v>2021-12-31</x:v>
      </x:c>
      <x:c r="J1205" s="2" t="str">
        <x:v>Common Stock, Shares, Issued</x:v>
      </x:c>
      <x:c r="K1205" s="2" t="str">
        <x:v>us-gaap:CommonStockSharesIssued</x:v>
      </x:c>
      <x:c r="L1205" s="2" t="str">
        <x:v>2023-02-27</x:v>
      </x:c>
      <x:c r="M1205" s="2" t="str">
        <x:v>0000831001-23-000037</x:v>
      </x:c>
      <x:c r="N1205" s="2" t="str">
        <x:v>https://www.sec.gov/Archives/edgar/data/831001/000083100123000037/c-20221231.htm</x:v>
      </x:c>
      <x:c r="O1205" s="2" t="str">
        <x:v>data/raw/filings/C_0000831001-23-000037_c-20221231.htm</x:v>
      </x:c>
      <x:c r="P1205" s="2" t="str">
        <x:v>id3VybDovL2RvY3MudjEvZG9jOjg2N2RhNjVkODdmMDQ2NDViODg0MjkyZGNmOTFmZmEwL3NlYzo4NjdkYTY1ZDg3ZjA0NjQ1Yjg4NDI5MmRjZjkxZmZhMF8xOTkvZnJhZzpkMWRjYTJkOGNiNDc0YjAwOWI4MWNkMTEzM2M5MTQwMC90YWJsZToxYTRiYTMwZWY4MGY0ZThjYjVkYmVjZDliZWY5YzFkMi90YWJsZXJhbmdlOjFhNGJhMzBlZjgwZjRlOGNiNWRiZWNkOWJlZjljMWQyXzE4LTAtMS0xLTE0NTc4Ny90ZXh0cmVnaW9uOjI2YTJhZTExZmQ0YTQ0YjU4NzdhNjk2ODliY2FmOWU0XzEwMA_95eb8f42-1a06-446f-8c7c-49e7ce7a9fc9</x:v>
      </x:c>
      <x:c r="Q1205" s="2" t="str"/>
      <x:c r="R1205" s="2" t="str">
        <x:v>Latest eligible comparative presentation at the information cutoff.</x:v>
      </x:c>
      <x:c r="T1205" s="12"/>
      <x:c r="U1205" s="12"/>
    </x:row>
    <x:row r="1206" ht="24" customHeight="1">
      <x:c r="C1206" s="2" t="str">
        <x:v>C</x:v>
      </x:c>
      <x:c r="D1206" s="2" t="str">
        <x:v>FY2021</x:v>
      </x:c>
      <x:c r="E1206" s="2" t="str">
        <x:v>shares_treasury</x:v>
      </x:c>
      <x:c r="F1206" s="11" t="n">
        <x:v>1115.296641</x:v>
      </x:c>
      <x:c r="G1206" s="2" t="str">
        <x:v>shares</x:v>
      </x:c>
      <x:c r="H1206" s="2" t="str">
        <x:v>2021-01-01</x:v>
      </x:c>
      <x:c r="I1206" s="2" t="str">
        <x:v>2021-12-31</x:v>
      </x:c>
      <x:c r="J1206" s="2" t="str">
        <x:v>Treasury Stock, Shares</x:v>
      </x:c>
      <x:c r="K1206" s="2" t="str">
        <x:v>us-gaap:TreasuryStockShares</x:v>
      </x:c>
      <x:c r="L1206" s="2" t="str">
        <x:v>2022-08-04</x:v>
      </x:c>
      <x:c r="M1206" s="2" t="str">
        <x:v>0000831001-22-000111</x:v>
      </x:c>
      <x:c r="N1206" s="2" t="str">
        <x:v>https://data.sec.gov/api/xbrl/companyfacts/CIK0000831001.json</x:v>
      </x:c>
      <x:c r="O1206" s="2" t="str">
        <x:v>data/raw/sec/C_companyfacts.json</x:v>
      </x:c>
      <x:c r="P1206" s="2" t="str"/>
      <x:c r="Q1206" s="2" t="str"/>
      <x:c r="R1206" s="2" t="str">
        <x:v>Latest eligible comparative presentation at the information cutoff.</x:v>
      </x:c>
      <x:c r="T1206" s="12"/>
      <x:c r="U1206" s="12"/>
    </x:row>
    <x:row r="1207" ht="24" customHeight="1">
      <x:c r="C1207" s="2" t="str">
        <x:v>C</x:v>
      </x:c>
      <x:c r="D1207" s="2" t="str">
        <x:v>FY2021</x:v>
      </x:c>
      <x:c r="E1207" s="2" t="str">
        <x:v>deposits</x:v>
      </x:c>
      <x:c r="F1207" s="11" t="n">
        <x:v>1317230</x:v>
      </x:c>
      <x:c r="G1207" s="2" t="str">
        <x:v>USD</x:v>
      </x:c>
      <x:c r="H1207" s="2" t="str">
        <x:v>2021-01-01</x:v>
      </x:c>
      <x:c r="I1207" s="2" t="str">
        <x:v>2021-12-31</x:v>
      </x:c>
      <x:c r="J1207" s="2" t="str">
        <x:v>Deposits</x:v>
      </x:c>
      <x:c r="K1207" s="2" t="str">
        <x:v>us-gaap:Deposits</x:v>
      </x:c>
      <x:c r="L1207" s="2" t="str">
        <x:v>2023-02-27</x:v>
      </x:c>
      <x:c r="M1207" s="2" t="str">
        <x:v>0000831001-23-000037</x:v>
      </x:c>
      <x:c r="N1207" s="2" t="str">
        <x:v>https://www.sec.gov/Archives/edgar/data/831001/000083100123000037/c-20221231.htm</x:v>
      </x:c>
      <x:c r="O1207" s="2" t="str">
        <x:v>data/raw/filings/C_0000831001-23-000037_c-20221231.htm</x:v>
      </x:c>
      <x:c r="P1207" s="2" t="str">
        <x:v>id3VybDovL2RvY3MudjEvZG9jOjg2N2RhNjVkODdmMDQ2NDViODg0MjkyZGNmOTFmZmEwL3NlYzo4NjdkYTY1ZDg3ZjA0NjQ1Yjg4NDI5MmRjZjkxZmZhMF8zNjEvZnJhZzo2MjkyM2E3MTcwODY0NzJjOTRkMjUwYTA0MjYyNmZhOS90YWJsZTo4NmIzZWZkMGFlMzU0NjJjODU4ZGRmMGRmZmI3YTRjOC90YWJsZXJhbmdlOjg2YjNlZmQwYWUzNTQ2MmM4NThkZGYwZGZmYjdhNGM4XzIyLTUtMS0xLTE0NTc4Nw_daf3661e-efab-4573-b653-76c3f92e3676</x:v>
      </x:c>
      <x:c r="Q1207" s="2" t="str"/>
      <x:c r="R1207" s="2" t="str">
        <x:v>Latest eligible comparative presentation at the information cutoff.</x:v>
      </x:c>
      <x:c r="T1207" s="12"/>
      <x:c r="U1207" s="12"/>
    </x:row>
    <x:row r="1208" ht="24" customHeight="1">
      <x:c r="C1208" s="2" t="str">
        <x:v>C</x:v>
      </x:c>
      <x:c r="D1208" s="2" t="str">
        <x:v>FY2021</x:v>
      </x:c>
      <x:c r="E1208" s="2" t="str">
        <x:v>loans_gross</x:v>
      </x:c>
      <x:c r="F1208" s="11" t="str">
        <x:v>n.a.</x:v>
      </x:c>
      <x:c r="G1208" s="2" t="str">
        <x:v>USDm</x:v>
      </x:c>
      <x:c r="H1208" s="2" t="str">
        <x:v>2021-01-01</x:v>
      </x:c>
      <x:c r="I1208" s="2" t="str">
        <x:v>2021-12-31</x:v>
      </x:c>
      <x:c r="J1208" s="2" t="str">
        <x:v>Gross loans and leases selected definition</x:v>
      </x:c>
      <x:c r="K1208" s="2" t="str"/>
      <x:c r="L1208" s="2" t="str"/>
      <x:c r="M1208" s="2" t="str"/>
      <x:c r="N1208" s="2" t="str"/>
      <x:c r="O1208" s="2" t="str"/>
      <x:c r="P1208" s="2" t="str"/>
      <x:c r="Q1208" s="2" t="str"/>
      <x:c r="R1208" s="2" t="str">
        <x:v>Not reported / unavailable</x:v>
      </x:c>
      <x:c r="T1208" s="12"/>
      <x:c r="U1208" s="12"/>
    </x:row>
    <x:row r="1209" ht="24" customHeight="1">
      <x:c r="C1209" s="2" t="str">
        <x:v>C</x:v>
      </x:c>
      <x:c r="D1209" s="2" t="str">
        <x:v>FY2021</x:v>
      </x:c>
      <x:c r="E1209" s="2" t="str">
        <x:v>loans_net</x:v>
      </x:c>
      <x:c r="F1209" s="11" t="str">
        <x:v>n.a.</x:v>
      </x:c>
      <x:c r="G1209" s="2" t="str">
        <x:v>USDm</x:v>
      </x:c>
      <x:c r="H1209" s="2" t="str">
        <x:v>2021-01-01</x:v>
      </x:c>
      <x:c r="I1209" s="2" t="str">
        <x:v>2021-12-31</x:v>
      </x:c>
      <x:c r="J1209" s="2" t="str">
        <x:v>Net loans after allowance selected definition</x:v>
      </x:c>
      <x:c r="K1209" s="2" t="str"/>
      <x:c r="L1209" s="2" t="str"/>
      <x:c r="M1209" s="2" t="str"/>
      <x:c r="N1209" s="2" t="str"/>
      <x:c r="O1209" s="2" t="str"/>
      <x:c r="P1209" s="2" t="str"/>
      <x:c r="Q1209" s="2" t="str"/>
      <x:c r="R1209" s="2" t="str">
        <x:v>Not reported / unavailable</x:v>
      </x:c>
      <x:c r="T1209" s="12"/>
      <x:c r="U1209" s="12"/>
    </x:row>
    <x:row r="1210" ht="24" customHeight="1">
      <x:c r="C1210" s="2" t="str">
        <x:v>C</x:v>
      </x:c>
      <x:c r="D1210" s="2" t="str">
        <x:v>FY2021</x:v>
      </x:c>
      <x:c r="E1210" s="2" t="str">
        <x:v>allowance</x:v>
      </x:c>
      <x:c r="F1210" s="11" t="n">
        <x:v>16455</x:v>
      </x:c>
      <x:c r="G1210" s="2" t="str">
        <x:v>USD</x:v>
      </x:c>
      <x:c r="H1210" s="2" t="str">
        <x:v>2021-01-01</x:v>
      </x:c>
      <x:c r="I1210" s="2" t="str">
        <x:v>2021-12-31</x:v>
      </x:c>
      <x:c r="J1210" s="2" t="str">
        <x:v>Loan allowance for credit losses</x:v>
      </x:c>
      <x:c r="K1210" s="2" t="str">
        <x:v>us-gaap:FinancingReceivableAllowanceForCreditLossExcludingAccruedInterest</x:v>
      </x:c>
      <x:c r="L1210" s="2" t="str">
        <x:v>2025-02-21</x:v>
      </x:c>
      <x:c r="M1210" s="2" t="str">
        <x:v>0000831001-25-000067</x:v>
      </x:c>
      <x:c r="N1210" s="2" t="str">
        <x:v>https://www.sec.gov/Archives/edgar/data/831001/000083100125000067/c-20241231.htm</x:v>
      </x:c>
      <x:c r="O1210" s="2" t="str">
        <x:v>data/raw/filings/C_0000831001-25-000067_c-20241231.htm</x:v>
      </x:c>
      <x:c r="P1210" s="2" t="str">
        <x:v>f-5428</x:v>
      </x:c>
      <x:c r="Q1210" s="2" t="str"/>
      <x:c r="R1210" s="2" t="str">
        <x:v>Latest eligible comparative presentation at the information cutoff.</x:v>
      </x:c>
      <x:c r="T1210" s="12"/>
      <x:c r="U1210" s="12"/>
    </x:row>
    <x:row r="1211" ht="24" customHeight="1">
      <x:c r="C1211" s="2" t="str">
        <x:v>C</x:v>
      </x:c>
      <x:c r="D1211" s="2" t="str">
        <x:v>FY2021</x:v>
      </x:c>
      <x:c r="E1211" s="2" t="str">
        <x:v>nonaccrual</x:v>
      </x:c>
      <x:c r="F1211" s="11" t="str">
        <x:v>n.a.</x:v>
      </x:c>
      <x:c r="G1211" s="2" t="str">
        <x:v>USDm</x:v>
      </x:c>
      <x:c r="H1211" s="2" t="str">
        <x:v>2021-01-01</x:v>
      </x:c>
      <x:c r="I1211" s="2" t="str">
        <x:v>2021-12-31</x:v>
      </x:c>
      <x:c r="J1211" s="2" t="str">
        <x:v>Nonaccrual</x:v>
      </x:c>
      <x:c r="K1211" s="2" t="str"/>
      <x:c r="L1211" s="2" t="str"/>
      <x:c r="M1211" s="2" t="str"/>
      <x:c r="N1211" s="2" t="str"/>
      <x:c r="O1211" s="2" t="str"/>
      <x:c r="P1211" s="2" t="str"/>
      <x:c r="Q1211" s="2" t="str"/>
      <x:c r="R1211" s="2" t="str">
        <x:v>Not reported / unavailable</x:v>
      </x:c>
      <x:c r="T1211" s="12"/>
      <x:c r="U1211" s="12"/>
    </x:row>
    <x:row r="1212" ht="24" customHeight="1">
      <x:c r="C1212" s="2" t="str">
        <x:v>C</x:v>
      </x:c>
      <x:c r="D1212" s="2" t="str">
        <x:v>FY2021</x:v>
      </x:c>
      <x:c r="E1212" s="2" t="str">
        <x:v>cash</x:v>
      </x:c>
      <x:c r="F1212" s="11" t="str">
        <x:v>n.a.</x:v>
      </x:c>
      <x:c r="G1212" s="2" t="str">
        <x:v>USDm</x:v>
      </x:c>
      <x:c r="H1212" s="2" t="str">
        <x:v>2021-01-01</x:v>
      </x:c>
      <x:c r="I1212" s="2" t="str">
        <x:v>2021-12-31</x:v>
      </x:c>
      <x:c r="J1212" s="2" t="str">
        <x:v>Cash</x:v>
      </x:c>
      <x:c r="K1212" s="2" t="str"/>
      <x:c r="L1212" s="2" t="str"/>
      <x:c r="M1212" s="2" t="str"/>
      <x:c r="N1212" s="2" t="str"/>
      <x:c r="O1212" s="2" t="str"/>
      <x:c r="P1212" s="2" t="str"/>
      <x:c r="Q1212" s="2" t="str"/>
      <x:c r="R1212" s="2" t="str">
        <x:v>Not reported / unavailable</x:v>
      </x:c>
      <x:c r="T1212" s="12"/>
      <x:c r="U1212" s="12"/>
    </x:row>
    <x:row r="1213" ht="24" customHeight="1">
      <x:c r="C1213" s="2" t="str">
        <x:v>C</x:v>
      </x:c>
      <x:c r="D1213" s="2" t="str">
        <x:v>FY2021</x:v>
      </x:c>
      <x:c r="E1213" s="2" t="str">
        <x:v>aoci</x:v>
      </x:c>
      <x:c r="F1213" s="11" t="n">
        <x:v>-38765</x:v>
      </x:c>
      <x:c r="G1213" s="2" t="str">
        <x:v>USD</x:v>
      </x:c>
      <x:c r="H1213" s="2" t="str">
        <x:v>2021-01-01</x:v>
      </x:c>
      <x:c r="I1213" s="2" t="str">
        <x:v>2021-12-31</x:v>
      </x:c>
      <x:c r="J1213" s="2" t="str">
        <x:v>Accumulated Other Comprehensive Income (Loss), Net of Tax</x:v>
      </x:c>
      <x:c r="K1213" s="2" t="str">
        <x:v>us-gaap:AccumulatedOtherComprehensiveIncomeLossNetOfTax</x:v>
      </x:c>
      <x:c r="L1213" s="2" t="str">
        <x:v>2023-02-27</x:v>
      </x:c>
      <x:c r="M1213" s="2" t="str">
        <x:v>0000831001-23-000037</x:v>
      </x:c>
      <x:c r="N1213" s="2" t="str">
        <x:v>https://www.sec.gov/Archives/edgar/data/831001/000083100123000037/c-20221231.htm</x:v>
      </x:c>
      <x:c r="O1213" s="2" t="str">
        <x:v>data/raw/filings/C_0000831001-23-000037_c-20221231.htm</x:v>
      </x:c>
      <x:c r="P1213" s="2" t="str">
        <x:v>id3VybDovL2RvY3MudjEvZG9jOjg2N2RhNjVkODdmMDQ2NDViODg0MjkyZGNmOTFmZmEwL3NlYzo4NjdkYTY1ZDg3ZjA0NjQ1Yjg4NDI5MmRjZjkxZmZhMF8xOTkvZnJhZzpkMWRjYTJkOGNiNDc0YjAwOWI4MWNkMTEzM2M5MTQwMC90YWJsZToxYTRiYTMwZWY4MGY0ZThjYjVkYmVjZDliZWY5YzFkMi90YWJsZXJhbmdlOjFhNGJhMzBlZjgwZjRlOGNiNWRiZWNkOWJlZjljMWQyXzIyLTItMS0xLTE0NTc4Nw_b9d22ec8-5f70-486f-b21e-27a7569c15e7</x:v>
      </x:c>
      <x:c r="Q1213" s="2" t="str"/>
      <x:c r="R1213" s="2" t="str">
        <x:v>Latest eligible comparative presentation at the information cutoff.</x:v>
      </x:c>
      <x:c r="T1213" s="12"/>
      <x:c r="U1213" s="12"/>
    </x:row>
    <x:row r="1214" ht="24" customHeight="1">
      <x:c r="C1214" s="2" t="str">
        <x:v>C</x:v>
      </x:c>
      <x:c r="D1214" s="2" t="str">
        <x:v>FY2021</x:v>
      </x:c>
      <x:c r="E1214" s="2" t="str">
        <x:v>nii</x:v>
      </x:c>
      <x:c r="F1214" s="11" t="n">
        <x:v>42494</x:v>
      </x:c>
      <x:c r="G1214" s="2" t="str">
        <x:v>USD</x:v>
      </x:c>
      <x:c r="H1214" s="2" t="str">
        <x:v>2021-01-01</x:v>
      </x:c>
      <x:c r="I1214" s="2" t="str">
        <x:v>2021-12-31</x:v>
      </x:c>
      <x:c r="J1214" s="2" t="str">
        <x:v>Interest Income (Expense), Net</x:v>
      </x:c>
      <x:c r="K1214" s="2" t="str">
        <x:v>us-gaap:InterestIncomeExpenseNet</x:v>
      </x:c>
      <x:c r="L1214" s="2" t="str">
        <x:v>2024-02-23</x:v>
      </x:c>
      <x:c r="M1214" s="2" t="str">
        <x:v>0000831001-24-000033</x:v>
      </x:c>
      <x:c r="N1214" s="2" t="str">
        <x:v>https://www.sec.gov/Archives/edgar/data/831001/000083100124000033/c-20231231.htm</x:v>
      </x:c>
      <x:c r="O1214" s="2" t="str">
        <x:v>data/raw/filings/C_0000831001-24-000033_c-20231231.htm</x:v>
      </x:c>
      <x:c r="P1214" s="2" t="str">
        <x:v>f-1168</x:v>
      </x:c>
      <x:c r="Q1214" s="2" t="str"/>
      <x:c r="R1214" s="2" t="str">
        <x:v>Latest eligible comparative presentation at the information cutoff.</x:v>
      </x:c>
      <x:c r="T1214" s="12"/>
      <x:c r="U1214" s="12"/>
    </x:row>
    <x:row r="1215" ht="24" customHeight="1">
      <x:c r="C1215" s="2" t="str">
        <x:v>C</x:v>
      </x:c>
      <x:c r="D1215" s="2" t="str">
        <x:v>FY2021</x:v>
      </x:c>
      <x:c r="E1215" s="2" t="str">
        <x:v>noninterest_income</x:v>
      </x:c>
      <x:c r="F1215" s="11" t="n">
        <x:v>29390</x:v>
      </x:c>
      <x:c r="G1215" s="2" t="str">
        <x:v>USD</x:v>
      </x:c>
      <x:c r="H1215" s="2" t="str">
        <x:v>2021-01-01</x:v>
      </x:c>
      <x:c r="I1215" s="2" t="str">
        <x:v>2021-12-31</x:v>
      </x:c>
      <x:c r="J1215" s="2" t="str">
        <x:v>Noninterest Income</x:v>
      </x:c>
      <x:c r="K1215" s="2" t="str">
        <x:v>us-gaap:NoninterestIncome</x:v>
      </x:c>
      <x:c r="L1215" s="2" t="str">
        <x:v>2024-02-23</x:v>
      </x:c>
      <x:c r="M1215" s="2" t="str">
        <x:v>0000831001-24-000033</x:v>
      </x:c>
      <x:c r="N1215" s="2" t="str">
        <x:v>https://www.sec.gov/Archives/edgar/data/831001/000083100124000033/c-20231231.htm</x:v>
      </x:c>
      <x:c r="O1215" s="2" t="str">
        <x:v>data/raw/filings/C_0000831001-24-000033_c-20231231.htm</x:v>
      </x:c>
      <x:c r="P1215" s="2" t="str">
        <x:v>f-985</x:v>
      </x:c>
      <x:c r="Q1215" s="2" t="str"/>
      <x:c r="R1215" s="2" t="str">
        <x:v>Latest eligible comparative presentation at the information cutoff.</x:v>
      </x:c>
      <x:c r="T1215" s="12"/>
      <x:c r="U1215" s="12"/>
    </x:row>
    <x:row r="1216" ht="24" customHeight="1">
      <x:c r="C1216" s="2" t="str">
        <x:v>C</x:v>
      </x:c>
      <x:c r="D1216" s="2" t="str">
        <x:v>FY2021</x:v>
      </x:c>
      <x:c r="E1216" s="2" t="str">
        <x:v>revenue_reported</x:v>
      </x:c>
      <x:c r="F1216" s="11" t="n">
        <x:v>71884</x:v>
      </x:c>
      <x:c r="G1216" s="2" t="str">
        <x:v>USD</x:v>
      </x:c>
      <x:c r="H1216" s="2" t="str">
        <x:v>2021-01-01</x:v>
      </x:c>
      <x:c r="I1216" s="2" t="str">
        <x:v>2021-12-31</x:v>
      </x:c>
      <x:c r="J1216" s="2" t="str">
        <x:v>Revenues</x:v>
      </x:c>
      <x:c r="K1216" s="2" t="str">
        <x:v>us-gaap:Revenues</x:v>
      </x:c>
      <x:c r="L1216" s="2" t="str">
        <x:v>2024-02-23</x:v>
      </x:c>
      <x:c r="M1216" s="2" t="str">
        <x:v>0000831001-24-000033</x:v>
      </x:c>
      <x:c r="N1216" s="2" t="str">
        <x:v>https://www.sec.gov/Archives/edgar/data/831001/000083100124000033/c-20231231.htm</x:v>
      </x:c>
      <x:c r="O1216" s="2" t="str">
        <x:v>data/raw/filings/C_0000831001-24-000033_c-20231231.htm</x:v>
      </x:c>
      <x:c r="P1216" s="2" t="str">
        <x:v>f-1107</x:v>
      </x:c>
      <x:c r="Q1216" s="2" t="str"/>
      <x:c r="R1216" s="2" t="str">
        <x:v>Latest eligible comparative presentation at the information cutoff.</x:v>
      </x:c>
      <x:c r="T1216" s="12"/>
      <x:c r="U1216" s="12"/>
    </x:row>
    <x:row r="1217" ht="24" customHeight="1">
      <x:c r="C1217" s="2" t="str">
        <x:v>C</x:v>
      </x:c>
      <x:c r="D1217" s="2" t="str">
        <x:v>FY2021</x:v>
      </x:c>
      <x:c r="E1217" s="2" t="str">
        <x:v>opex</x:v>
      </x:c>
      <x:c r="F1217" s="11" t="n">
        <x:v>48193</x:v>
      </x:c>
      <x:c r="G1217" s="2" t="str">
        <x:v>USD</x:v>
      </x:c>
      <x:c r="H1217" s="2" t="str">
        <x:v>2021-01-01</x:v>
      </x:c>
      <x:c r="I1217" s="2" t="str">
        <x:v>2021-12-31</x:v>
      </x:c>
      <x:c r="J1217" s="2" t="str">
        <x:v>Noninterest Expense</x:v>
      </x:c>
      <x:c r="K1217" s="2" t="str">
        <x:v>us-gaap:NoninterestExpense</x:v>
      </x:c>
      <x:c r="L1217" s="2" t="str">
        <x:v>2024-02-23</x:v>
      </x:c>
      <x:c r="M1217" s="2" t="str">
        <x:v>0000831001-24-000033</x:v>
      </x:c>
      <x:c r="N1217" s="2" t="str">
        <x:v>https://www.sec.gov/Archives/edgar/data/831001/000083100124000033/c-20231231.htm</x:v>
      </x:c>
      <x:c r="O1217" s="2" t="str">
        <x:v>data/raw/filings/C_0000831001-24-000033_c-20231231.htm</x:v>
      </x:c>
      <x:c r="P1217" s="2" t="str">
        <x:v>f-113</x:v>
      </x:c>
      <x:c r="Q1217" s="2" t="str"/>
      <x:c r="R1217" s="2" t="str">
        <x:v>Latest eligible comparative presentation at the information cutoff.</x:v>
      </x:c>
      <x:c r="T1217" s="12"/>
      <x:c r="U1217" s="12"/>
    </x:row>
    <x:row r="1218" ht="24" customHeight="1">
      <x:c r="C1218" s="2" t="str">
        <x:v>C</x:v>
      </x:c>
      <x:c r="D1218" s="2" t="str">
        <x:v>FY2021</x:v>
      </x:c>
      <x:c r="E1218" s="2" t="str">
        <x:v>provision</x:v>
      </x:c>
      <x:c r="F1218" s="11" t="str">
        <x:v>n.a.</x:v>
      </x:c>
      <x:c r="G1218" s="2" t="str">
        <x:v>USDm</x:v>
      </x:c>
      <x:c r="H1218" s="2" t="str">
        <x:v>2021-01-01</x:v>
      </x:c>
      <x:c r="I1218" s="2" t="str">
        <x:v>2021-12-31</x:v>
      </x:c>
      <x:c r="J1218" s="2" t="str">
        <x:v>Provision for credit losses</x:v>
      </x:c>
      <x:c r="K1218" s="2" t="str"/>
      <x:c r="L1218" s="2" t="str"/>
      <x:c r="M1218" s="2" t="str"/>
      <x:c r="N1218" s="2" t="str"/>
      <x:c r="O1218" s="2" t="str"/>
      <x:c r="P1218" s="2" t="str"/>
      <x:c r="Q1218" s="2" t="str"/>
      <x:c r="R1218" s="2" t="str">
        <x:v>Not reported / unavailable</x:v>
      </x:c>
      <x:c r="T1218" s="12"/>
      <x:c r="U1218" s="12"/>
    </x:row>
    <x:row r="1219" ht="24" customHeight="1">
      <x:c r="C1219" s="2" t="str">
        <x:v>C</x:v>
      </x:c>
      <x:c r="D1219" s="2" t="str">
        <x:v>FY2021</x:v>
      </x:c>
      <x:c r="E1219" s="2" t="str">
        <x:v>pretax</x:v>
      </x:c>
      <x:c r="F1219" s="11" t="n">
        <x:v>27469</x:v>
      </x:c>
      <x:c r="G1219" s="2" t="str">
        <x:v>USD</x:v>
      </x:c>
      <x:c r="H1219" s="2" t="str">
        <x:v>2021-01-01</x:v>
      </x:c>
      <x:c r="I1219" s="2" t="str">
        <x:v>2021-12-31</x:v>
      </x:c>
      <x:c r="J1219" s="2" t="str">
        <x:v>Income (Loss) from Continuing Operations before Income Taxes, Noncontrolling Interest</x:v>
      </x:c>
      <x:c r="K1219" s="2" t="str">
        <x:v>us-gaap:IncomeLossFromContinuingOperationsBeforeIncomeTaxesExtraordinaryItemsNoncontrollingInterest</x:v>
      </x:c>
      <x:c r="L1219" s="2" t="str">
        <x:v>2024-02-23</x:v>
      </x:c>
      <x:c r="M1219" s="2" t="str">
        <x:v>0000831001-24-000033</x:v>
      </x:c>
      <x:c r="N1219" s="2" t="str">
        <x:v>https://www.sec.gov/Archives/edgar/data/831001/000083100124000033/c-20231231.htm</x:v>
      </x:c>
      <x:c r="O1219" s="2" t="str">
        <x:v>data/raw/filings/C_0000831001-24-000033_c-20231231.htm</x:v>
      </x:c>
      <x:c r="P1219" s="2" t="str">
        <x:v>f-116</x:v>
      </x:c>
      <x:c r="Q1219" s="2" t="str"/>
      <x:c r="R1219" s="2" t="str">
        <x:v>Latest eligible comparative presentation at the information cutoff.</x:v>
      </x:c>
      <x:c r="T1219" s="12"/>
      <x:c r="U1219" s="12"/>
    </x:row>
    <x:row r="1220" ht="24" customHeight="1">
      <x:c r="C1220" s="2" t="str">
        <x:v>C</x:v>
      </x:c>
      <x:c r="D1220" s="2" t="str">
        <x:v>FY2021</x:v>
      </x:c>
      <x:c r="E1220" s="2" t="str">
        <x:v>tax</x:v>
      </x:c>
      <x:c r="F1220" s="11" t="n">
        <x:v>5451</x:v>
      </x:c>
      <x:c r="G1220" s="2" t="str">
        <x:v>USD</x:v>
      </x:c>
      <x:c r="H1220" s="2" t="str">
        <x:v>2021-01-01</x:v>
      </x:c>
      <x:c r="I1220" s="2" t="str">
        <x:v>2021-12-31</x:v>
      </x:c>
      <x:c r="J1220" s="2" t="str">
        <x:v>Income Tax Expense (Benefit)</x:v>
      </x:c>
      <x:c r="K1220" s="2" t="str">
        <x:v>us-gaap:IncomeTaxExpenseBenefit</x:v>
      </x:c>
      <x:c r="L1220" s="2" t="str">
        <x:v>2024-02-23</x:v>
      </x:c>
      <x:c r="M1220" s="2" t="str">
        <x:v>0000831001-24-000033</x:v>
      </x:c>
      <x:c r="N1220" s="2" t="str">
        <x:v>https://www.sec.gov/Archives/edgar/data/831001/000083100124000033/c-20231231.htm</x:v>
      </x:c>
      <x:c r="O1220" s="2" t="str">
        <x:v>data/raw/filings/C_0000831001-24-000033_c-20231231.htm</x:v>
      </x:c>
      <x:c r="P1220" s="2" t="str">
        <x:v>f-2483</x:v>
      </x:c>
      <x:c r="Q1220" s="2" t="str"/>
      <x:c r="R1220" s="2" t="str">
        <x:v>Latest eligible comparative presentation at the information cutoff.</x:v>
      </x:c>
      <x:c r="T1220" s="12"/>
      <x:c r="U1220" s="12"/>
    </x:row>
    <x:row r="1221" ht="24" customHeight="1">
      <x:c r="C1221" s="2" t="str">
        <x:v>C</x:v>
      </x:c>
      <x:c r="D1221" s="2" t="str">
        <x:v>FY2021</x:v>
      </x:c>
      <x:c r="E1221" s="2" t="str">
        <x:v>net_income</x:v>
      </x:c>
      <x:c r="F1221" s="11" t="n">
        <x:v>21952</x:v>
      </x:c>
      <x:c r="G1221" s="2" t="str">
        <x:v>USD</x:v>
      </x:c>
      <x:c r="H1221" s="2" t="str">
        <x:v>2021-01-01</x:v>
      </x:c>
      <x:c r="I1221" s="2" t="str">
        <x:v>2021-12-31</x:v>
      </x:c>
      <x:c r="J1221" s="2" t="str">
        <x:v>Net Income (Loss) Attributable to Parent</x:v>
      </x:c>
      <x:c r="K1221" s="2" t="str">
        <x:v>us-gaap:NetIncomeLoss</x:v>
      </x:c>
      <x:c r="L1221" s="2" t="str">
        <x:v>2024-02-23</x:v>
      </x:c>
      <x:c r="M1221" s="2" t="str">
        <x:v>0000831001-24-000033</x:v>
      </x:c>
      <x:c r="N1221" s="2" t="str">
        <x:v>https://www.sec.gov/Archives/edgar/data/831001/000083100124000033/c-20231231.htm</x:v>
      </x:c>
      <x:c r="O1221" s="2" t="str">
        <x:v>data/raw/filings/C_0000831001-24-000033_c-20231231.htm</x:v>
      </x:c>
      <x:c r="P1221" s="2" t="str">
        <x:v>f-2759</x:v>
      </x:c>
      <x:c r="Q1221" s="2" t="str"/>
      <x:c r="R1221" s="2" t="str">
        <x:v>Latest eligible comparative presentation at the information cutoff.</x:v>
      </x:c>
      <x:c r="T1221" s="12"/>
      <x:c r="U1221" s="12"/>
    </x:row>
    <x:row r="1222" ht="24" customHeight="1">
      <x:c r="C1222" s="2" t="str">
        <x:v>C</x:v>
      </x:c>
      <x:c r="D1222" s="2" t="str">
        <x:v>FY2021</x:v>
      </x:c>
      <x:c r="E1222" s="2" t="str">
        <x:v>common_income</x:v>
      </x:c>
      <x:c r="F1222" s="11" t="n">
        <x:v>20758</x:v>
      </x:c>
      <x:c r="G1222" s="2" t="str">
        <x:v>USD</x:v>
      </x:c>
      <x:c r="H1222" s="2" t="str">
        <x:v>2021-01-01</x:v>
      </x:c>
      <x:c r="I1222" s="2" t="str">
        <x:v>2021-12-31</x:v>
      </x:c>
      <x:c r="J1222" s="2" t="str">
        <x:v>Net Income (Loss) Available to Common Stockholders, Basic</x:v>
      </x:c>
      <x:c r="K1222" s="2" t="str">
        <x:v>us-gaap:NetIncomeLossAvailableToCommonStockholdersBasic</x:v>
      </x:c>
      <x:c r="L1222" s="2" t="str">
        <x:v>2024-02-23</x:v>
      </x:c>
      <x:c r="M1222" s="2" t="str">
        <x:v>0000831001-24-000033</x:v>
      </x:c>
      <x:c r="N1222" s="2" t="str">
        <x:v>https://www.sec.gov/Archives/edgar/data/831001/000083100124000033/c-20231231.htm</x:v>
      </x:c>
      <x:c r="O1222" s="2" t="str">
        <x:v>data/raw/filings/C_0000831001-24-000033_c-20231231.htm</x:v>
      </x:c>
      <x:c r="P1222" s="2" t="str">
        <x:v>f-2786</x:v>
      </x:c>
      <x:c r="Q1222" s="2" t="str"/>
      <x:c r="R1222" s="2" t="str">
        <x:v>Latest eligible comparative presentation at the information cutoff.</x:v>
      </x:c>
      <x:c r="T1222" s="12"/>
      <x:c r="U1222" s="12"/>
    </x:row>
    <x:row r="1223" ht="24" customHeight="1">
      <x:c r="C1223" s="2" t="str">
        <x:v>C</x:v>
      </x:c>
      <x:c r="D1223" s="2" t="str">
        <x:v>FY2021</x:v>
      </x:c>
      <x:c r="E1223" s="2" t="str">
        <x:v>preferred_div</x:v>
      </x:c>
      <x:c r="F1223" s="11" t="n">
        <x:v>1040</x:v>
      </x:c>
      <x:c r="G1223" s="2" t="str">
        <x:v>USD</x:v>
      </x:c>
      <x:c r="H1223" s="2" t="str">
        <x:v>2021-01-01</x:v>
      </x:c>
      <x:c r="I1223" s="2" t="str">
        <x:v>2021-12-31</x:v>
      </x:c>
      <x:c r="J1223" s="2" t="str">
        <x:v>Dividends, Preferred Stock</x:v>
      </x:c>
      <x:c r="K1223" s="2" t="str">
        <x:v>us-gaap:DividendsPreferredStock</x:v>
      </x:c>
      <x:c r="L1223" s="2" t="str">
        <x:v>2024-02-23</x:v>
      </x:c>
      <x:c r="M1223" s="2" t="str">
        <x:v>0000831001-24-000033</x:v>
      </x:c>
      <x:c r="N1223" s="2" t="str">
        <x:v>https://www.sec.gov/Archives/edgar/data/831001/000083100124000033/c-20231231.htm</x:v>
      </x:c>
      <x:c r="O1223" s="2" t="str">
        <x:v>data/raw/filings/C_0000831001-24-000033_c-20231231.htm</x:v>
      </x:c>
      <x:c r="P1223" s="2" t="str">
        <x:v>f-2762</x:v>
      </x:c>
      <x:c r="Q1223" s="2" t="str"/>
      <x:c r="R1223" s="2" t="str">
        <x:v>Latest eligible comparative presentation at the information cutoff.</x:v>
      </x:c>
      <x:c r="T1223" s="12"/>
      <x:c r="U1223" s="12"/>
    </x:row>
    <x:row r="1224" ht="24" customHeight="1">
      <x:c r="C1224" s="2" t="str">
        <x:v>C</x:v>
      </x:c>
      <x:c r="D1224" s="2" t="str">
        <x:v>FY2021</x:v>
      </x:c>
      <x:c r="E1224" s="2" t="str">
        <x:v>eps</x:v>
      </x:c>
      <x:c r="F1224" s="11" t="n">
        <x:v>10.14</x:v>
      </x:c>
      <x:c r="G1224" s="2" t="str">
        <x:v>USD/shares</x:v>
      </x:c>
      <x:c r="H1224" s="2" t="str">
        <x:v>2021-01-01</x:v>
      </x:c>
      <x:c r="I1224" s="2" t="str">
        <x:v>2021-12-31</x:v>
      </x:c>
      <x:c r="J1224" s="2" t="str">
        <x:v>Earnings Per Share, Diluted</x:v>
      </x:c>
      <x:c r="K1224" s="2" t="str">
        <x:v>us-gaap:EarningsPerShareDiluted</x:v>
      </x:c>
      <x:c r="L1224" s="2" t="str">
        <x:v>2024-02-23</x:v>
      </x:c>
      <x:c r="M1224" s="2" t="str">
        <x:v>0000831001-24-000033</x:v>
      </x:c>
      <x:c r="N1224" s="2" t="str">
        <x:v>https://www.sec.gov/Archives/edgar/data/831001/000083100124000033/c-20231231.htm</x:v>
      </x:c>
      <x:c r="O1224" s="2" t="str">
        <x:v>data/raw/filings/C_0000831001-24-000033_c-20231231.htm</x:v>
      </x:c>
      <x:c r="P1224" s="2" t="str">
        <x:v>f-2810</x:v>
      </x:c>
      <x:c r="Q1224" s="2" t="str"/>
      <x:c r="R1224" s="2" t="str">
        <x:v>Latest eligible comparative presentation at the information cutoff.</x:v>
      </x:c>
      <x:c r="T1224" s="12"/>
      <x:c r="U1224" s="12"/>
    </x:row>
    <x:row r="1225" ht="24" customHeight="1">
      <x:c r="C1225" s="2" t="str">
        <x:v>C</x:v>
      </x:c>
      <x:c r="D1225" s="2" t="str">
        <x:v>FY2021</x:v>
      </x:c>
      <x:c r="E1225" s="2" t="str">
        <x:v>shares_diluted</x:v>
      </x:c>
      <x:c r="F1225" s="11" t="n">
        <x:v>2049.4</x:v>
      </x:c>
      <x:c r="G1225" s="2" t="str">
        <x:v>shares</x:v>
      </x:c>
      <x:c r="H1225" s="2" t="str">
        <x:v>2021-01-01</x:v>
      </x:c>
      <x:c r="I1225" s="2" t="str">
        <x:v>2021-12-31</x:v>
      </x:c>
      <x:c r="J1225" s="2" t="str">
        <x:v>Weighted Average Number of Shares Outstanding, Diluted</x:v>
      </x:c>
      <x:c r="K1225" s="2" t="str">
        <x:v>us-gaap:WeightedAverageNumberOfDilutedSharesOutstanding</x:v>
      </x:c>
      <x:c r="L1225" s="2" t="str">
        <x:v>2024-02-23</x:v>
      </x:c>
      <x:c r="M1225" s="2" t="str">
        <x:v>0000831001-24-000033</x:v>
      </x:c>
      <x:c r="N1225" s="2" t="str">
        <x:v>https://www.sec.gov/Archives/edgar/data/831001/000083100124000033/c-20231231.htm</x:v>
      </x:c>
      <x:c r="O1225" s="2" t="str">
        <x:v>data/raw/filings/C_0000831001-24-000033_c-20231231.htm</x:v>
      </x:c>
      <x:c r="P1225" s="2" t="str">
        <x:v>f-2801</x:v>
      </x:c>
      <x:c r="Q1225" s="2" t="str"/>
      <x:c r="R1225" s="2" t="str">
        <x:v>Latest eligible comparative presentation at the information cutoff.</x:v>
      </x:c>
      <x:c r="T1225" s="12"/>
      <x:c r="U1225" s="12"/>
    </x:row>
    <x:row r="1226" ht="24" customHeight="1">
      <x:c r="C1226" s="2" t="str">
        <x:v>C</x:v>
      </x:c>
      <x:c r="D1226" s="2" t="str">
        <x:v>FY2021</x:v>
      </x:c>
      <x:c r="E1226" s="2" t="str">
        <x:v>dps</x:v>
      </x:c>
      <x:c r="F1226" s="11" t="str">
        <x:v>n.a.</x:v>
      </x:c>
      <x:c r="G1226" s="2" t="str">
        <x:v>USD/share</x:v>
      </x:c>
      <x:c r="H1226" s="2" t="str">
        <x:v>2021-01-01</x:v>
      </x:c>
      <x:c r="I1226" s="2" t="str">
        <x:v>2021-12-31</x:v>
      </x:c>
      <x:c r="J1226" s="2" t="str">
        <x:v>Dividends per common share</x:v>
      </x:c>
      <x:c r="K1226" s="2" t="str"/>
      <x:c r="L1226" s="2" t="str"/>
      <x:c r="M1226" s="2" t="str"/>
      <x:c r="N1226" s="2" t="str"/>
      <x:c r="O1226" s="2" t="str"/>
      <x:c r="P1226" s="2" t="str"/>
      <x:c r="Q1226" s="2" t="str"/>
      <x:c r="R1226" s="2" t="str">
        <x:v>Not reported / unavailable</x:v>
      </x:c>
      <x:c r="T1226" s="12"/>
      <x:c r="U1226" s="12"/>
    </x:row>
    <x:row r="1227" ht="24" customHeight="1">
      <x:c r="C1227" s="2" t="str">
        <x:v>C</x:v>
      </x:c>
      <x:c r="D1227" s="2" t="str">
        <x:v>FY2021</x:v>
      </x:c>
      <x:c r="E1227" s="2" t="str">
        <x:v>dividends</x:v>
      </x:c>
      <x:c r="F1227" s="11" t="n">
        <x:v>5198</x:v>
      </x:c>
      <x:c r="G1227" s="2" t="str">
        <x:v>USD</x:v>
      </x:c>
      <x:c r="H1227" s="2" t="str">
        <x:v>2021-01-01</x:v>
      </x:c>
      <x:c r="I1227" s="2" t="str">
        <x:v>2021-12-31</x:v>
      </x:c>
      <x:c r="J1227" s="2" t="str">
        <x:v>Payments of Dividends</x:v>
      </x:c>
      <x:c r="K1227" s="2" t="str">
        <x:v>us-gaap:PaymentsOfDividends</x:v>
      </x:c>
      <x:c r="L1227" s="2" t="str">
        <x:v>2024-02-23</x:v>
      </x:c>
      <x:c r="M1227" s="2" t="str">
        <x:v>0000831001-24-000033</x:v>
      </x:c>
      <x:c r="N1227" s="2" t="str">
        <x:v>https://www.sec.gov/Archives/edgar/data/831001/000083100124000033/c-20231231.htm</x:v>
      </x:c>
      <x:c r="O1227" s="2" t="str">
        <x:v>data/raw/filings/C_0000831001-24-000033_c-20231231.htm</x:v>
      </x:c>
      <x:c r="P1227" s="2" t="str">
        <x:v>f-580</x:v>
      </x:c>
      <x:c r="Q1227" s="2" t="str"/>
      <x:c r="R1227" s="2" t="str">
        <x:v>Latest eligible comparative presentation at the information cutoff.</x:v>
      </x:c>
      <x:c r="T1227" s="12"/>
      <x:c r="U1227" s="12"/>
    </x:row>
    <x:row r="1228" ht="24" customHeight="1">
      <x:c r="C1228" s="2" t="str">
        <x:v>C</x:v>
      </x:c>
      <x:c r="D1228" s="2" t="str">
        <x:v>FY2021</x:v>
      </x:c>
      <x:c r="E1228" s="2" t="str">
        <x:v>buybacks</x:v>
      </x:c>
      <x:c r="F1228" s="11" t="n">
        <x:v>7601</x:v>
      </x:c>
      <x:c r="G1228" s="2" t="str">
        <x:v>USD</x:v>
      </x:c>
      <x:c r="H1228" s="2" t="str">
        <x:v>2021-01-01</x:v>
      </x:c>
      <x:c r="I1228" s="2" t="str">
        <x:v>2021-12-31</x:v>
      </x:c>
      <x:c r="J1228" s="2" t="str">
        <x:v>Payments for Repurchase of Common Stock</x:v>
      </x:c>
      <x:c r="K1228" s="2" t="str">
        <x:v>us-gaap:PaymentsForRepurchaseOfCommonStock</x:v>
      </x:c>
      <x:c r="L1228" s="2" t="str">
        <x:v>2024-02-23</x:v>
      </x:c>
      <x:c r="M1228" s="2" t="str">
        <x:v>0000831001-24-000033</x:v>
      </x:c>
      <x:c r="N1228" s="2" t="str">
        <x:v>https://www.sec.gov/Archives/edgar/data/831001/000083100124000033/c-20231231.htm</x:v>
      </x:c>
      <x:c r="O1228" s="2" t="str">
        <x:v>data/raw/filings/C_0000831001-24-000033_c-20231231.htm</x:v>
      </x:c>
      <x:c r="P1228" s="2" t="str">
        <x:v>f-589</x:v>
      </x:c>
      <x:c r="Q1228" s="2" t="str"/>
      <x:c r="R1228" s="2" t="str">
        <x:v>Latest eligible comparative presentation at the information cutoff.</x:v>
      </x:c>
      <x:c r="T1228" s="12"/>
      <x:c r="U1228" s="12"/>
    </x:row>
    <x:row r="1229" ht="24" customHeight="1">
      <x:c r="C1229" s="2" t="str">
        <x:v>C</x:v>
      </x:c>
      <x:c r="D1229" s="2" t="str">
        <x:v>FY2021</x:v>
      </x:c>
      <x:c r="E1229" s="2" t="str">
        <x:v>chargeoffs</x:v>
      </x:c>
      <x:c r="F1229" s="11" t="str">
        <x:v>n.a.</x:v>
      </x:c>
      <x:c r="G1229" s="2" t="str">
        <x:v>USDm</x:v>
      </x:c>
      <x:c r="H1229" s="2" t="str">
        <x:v>2021-01-01</x:v>
      </x:c>
      <x:c r="I1229" s="2" t="str">
        <x:v>2021-12-31</x:v>
      </x:c>
      <x:c r="J1229" s="2" t="str">
        <x:v>Gross loan charge-offs</x:v>
      </x:c>
      <x:c r="K1229" s="2" t="str"/>
      <x:c r="L1229" s="2" t="str"/>
      <x:c r="M1229" s="2" t="str"/>
      <x:c r="N1229" s="2" t="str"/>
      <x:c r="O1229" s="2" t="str"/>
      <x:c r="P1229" s="2" t="str"/>
      <x:c r="Q1229" s="2" t="str"/>
      <x:c r="R1229" s="2" t="str">
        <x:v>Not reported / unavailable</x:v>
      </x:c>
      <x:c r="T1229" s="12"/>
      <x:c r="U1229" s="12"/>
    </x:row>
    <x:row r="1230" ht="24" customHeight="1">
      <x:c r="C1230" s="2" t="str">
        <x:v>C</x:v>
      </x:c>
      <x:c r="D1230" s="2" t="str">
        <x:v>FY2021</x:v>
      </x:c>
      <x:c r="E1230" s="2" t="str">
        <x:v>recoveries</x:v>
      </x:c>
      <x:c r="F1230" s="11" t="str">
        <x:v>n.a.</x:v>
      </x:c>
      <x:c r="G1230" s="2" t="str">
        <x:v>USDm</x:v>
      </x:c>
      <x:c r="H1230" s="2" t="str">
        <x:v>2021-01-01</x:v>
      </x:c>
      <x:c r="I1230" s="2" t="str">
        <x:v>2021-12-31</x:v>
      </x:c>
      <x:c r="J1230" s="2" t="str">
        <x:v>Loan recoveries</x:v>
      </x:c>
      <x:c r="K1230" s="2" t="str"/>
      <x:c r="L1230" s="2" t="str"/>
      <x:c r="M1230" s="2" t="str"/>
      <x:c r="N1230" s="2" t="str"/>
      <x:c r="O1230" s="2" t="str"/>
      <x:c r="P1230" s="2" t="str"/>
      <x:c r="Q1230" s="2" t="str"/>
      <x:c r="R1230" s="2" t="str">
        <x:v>Not reported / unavailable</x:v>
      </x:c>
      <x:c r="T1230" s="12"/>
      <x:c r="U1230" s="12"/>
    </x:row>
    <x:row r="1231" ht="24" customHeight="1">
      <x:c r="C1231" s="2" t="str">
        <x:v>C</x:v>
      </x:c>
      <x:c r="D1231" s="2" t="str">
        <x:v>FY2021</x:v>
      </x:c>
      <x:c r="E1231" s="2" t="str">
        <x:v>rwa</x:v>
      </x:c>
      <x:c r="F1231" s="11" t="str">
        <x:v>n.a.</x:v>
      </x:c>
      <x:c r="G1231" s="2" t="str">
        <x:v>USDm</x:v>
      </x:c>
      <x:c r="H1231" s="2" t="str">
        <x:v>2021-01-01</x:v>
      </x:c>
      <x:c r="I1231" s="2" t="str">
        <x:v>2021-12-31</x:v>
      </x:c>
      <x:c r="J1231" s="2" t="str">
        <x:v>Risk-weighted assets</x:v>
      </x:c>
      <x:c r="K1231" s="2" t="str"/>
      <x:c r="L1231" s="2" t="str"/>
      <x:c r="M1231" s="2" t="str"/>
      <x:c r="N1231" s="2" t="str"/>
      <x:c r="O1231" s="2" t="str"/>
      <x:c r="P1231" s="2" t="str"/>
      <x:c r="Q1231" s="2" t="str"/>
      <x:c r="R1231" s="2" t="str">
        <x:v>Not reported / unavailable</x:v>
      </x:c>
      <x:c r="T1231" s="12"/>
      <x:c r="U1231" s="12"/>
    </x:row>
    <x:row r="1232" ht="24" customHeight="1">
      <x:c r="C1232" s="2" t="str">
        <x:v>C</x:v>
      </x:c>
      <x:c r="D1232" s="2" t="str">
        <x:v>FY2021</x:v>
      </x:c>
      <x:c r="E1232" s="2" t="str">
        <x:v>cet1_reported</x:v>
      </x:c>
      <x:c r="F1232" s="11" t="str">
        <x:v>n.a.</x:v>
      </x:c>
      <x:c r="G1232" s="2" t="str">
        <x:v>%</x:v>
      </x:c>
      <x:c r="H1232" s="2" t="str">
        <x:v>2021-01-01</x:v>
      </x:c>
      <x:c r="I1232" s="2" t="str">
        <x:v>2021-12-31</x:v>
      </x:c>
      <x:c r="J1232" s="2" t="str">
        <x:v>Actual standardized CET1 ratio</x:v>
      </x:c>
      <x:c r="K1232" s="2" t="str"/>
      <x:c r="L1232" s="2" t="str"/>
      <x:c r="M1232" s="2" t="str"/>
      <x:c r="N1232" s="2" t="str"/>
      <x:c r="O1232" s="2" t="str"/>
      <x:c r="P1232" s="2" t="str"/>
      <x:c r="Q1232" s="2" t="str"/>
      <x:c r="R1232" s="2" t="str">
        <x:v>Not reported / unavailable</x:v>
      </x:c>
      <x:c r="T1232" s="12"/>
      <x:c r="U1232" s="12"/>
    </x:row>
    <x:row r="1233" ht="24" customHeight="1">
      <x:c r="C1233" s="2" t="str">
        <x:v>C</x:v>
      </x:c>
      <x:c r="D1233" s="2" t="str">
        <x:v>FY2021</x:v>
      </x:c>
      <x:c r="E1233" s="2" t="str">
        <x:v>nim_reported</x:v>
      </x:c>
      <x:c r="F1233" s="11" t="str">
        <x:v>n.a.</x:v>
      </x:c>
      <x:c r="G1233" s="2" t="str">
        <x:v>%</x:v>
      </x:c>
      <x:c r="H1233" s="2" t="str">
        <x:v>2021-01-01</x:v>
      </x:c>
      <x:c r="I1233" s="2" t="str">
        <x:v>2021-12-31</x:v>
      </x:c>
      <x:c r="J1233" s="2" t="str">
        <x:v>Issuer reported net interest margin</x:v>
      </x:c>
      <x:c r="K1233" s="2" t="str"/>
      <x:c r="L1233" s="2" t="str"/>
      <x:c r="M1233" s="2" t="str"/>
      <x:c r="N1233" s="2" t="str"/>
      <x:c r="O1233" s="2" t="str"/>
      <x:c r="P1233" s="2" t="str"/>
      <x:c r="Q1233" s="2" t="str"/>
      <x:c r="R1233" s="2" t="str">
        <x:v>Not reported / unavailable</x:v>
      </x:c>
      <x:c r="T1233" s="12"/>
      <x:c r="U1233" s="12"/>
    </x:row>
    <x:row r="1234" ht="24" customHeight="1">
      <x:c r="C1234" s="2" t="str">
        <x:v>C</x:v>
      </x:c>
      <x:c r="D1234" s="2" t="str">
        <x:v>FY2021</x:v>
      </x:c>
      <x:c r="E1234" s="2" t="str">
        <x:v>bvps_reported</x:v>
      </x:c>
      <x:c r="F1234" s="11" t="n">
        <x:v>92.21</x:v>
      </x:c>
      <x:c r="G1234" s="2" t="str">
        <x:v>USD/shares</x:v>
      </x:c>
      <x:c r="H1234" s="2" t="str">
        <x:v>2021-01-01</x:v>
      </x:c>
      <x:c r="I1234" s="2" t="str">
        <x:v>2021-12-31</x:v>
      </x:c>
      <x:c r="J1234" s="2" t="str">
        <x:v>Reported common book value per share</x:v>
      </x:c>
      <x:c r="K1234" s="2" t="str">
        <x:v>Manual verified issuer table row</x:v>
      </x:c>
      <x:c r="L1234" s="2" t="str">
        <x:v>2022-02-28</x:v>
      </x:c>
      <x:c r="M1234" s="2" t="str">
        <x:v>0000831001-22-000036</x:v>
      </x:c>
      <x:c r="N1234" s="2" t="str">
        <x:v>https://www.sec.gov/Archives/edgar/data/831001/000083100122000036/c-20211231.htm</x:v>
      </x:c>
      <x:c r="O1234" s="2" t="str">
        <x:v>data/raw/filings/C_0000831001-22-000036_c-20211231.htm</x:v>
      </x:c>
      <x:c r="P1234" s="2" t="str"/>
      <x:c r="Q1234" s="2" t="str"/>
      <x:c r="R1234" s="2" t="str">
        <x:v>Verified original issuer table row; same-date end balance, excluding average and regulatory minimum tables.</x:v>
      </x:c>
      <x:c r="T1234" s="12"/>
      <x:c r="U1234" s="12"/>
    </x:row>
    <x:row r="1235" ht="24" customHeight="1">
      <x:c r="C1235" s="2" t="str">
        <x:v>C</x:v>
      </x:c>
      <x:c r="D1235" s="2" t="str">
        <x:v>FY2021</x:v>
      </x:c>
      <x:c r="E1235" s="2" t="str">
        <x:v>tbvps_reported</x:v>
      </x:c>
      <x:c r="F1235" s="11" t="n">
        <x:v>79.16</x:v>
      </x:c>
      <x:c r="G1235" s="2" t="str">
        <x:v>USD/shares</x:v>
      </x:c>
      <x:c r="H1235" s="2" t="str">
        <x:v>2021-01-01</x:v>
      </x:c>
      <x:c r="I1235" s="2" t="str">
        <x:v>2021-12-31</x:v>
      </x:c>
      <x:c r="J1235" s="2" t="str">
        <x:v>Reported tangible book value per share</x:v>
      </x:c>
      <x:c r="K1235" s="2" t="str">
        <x:v>Manual verified issuer table row</x:v>
      </x:c>
      <x:c r="L1235" s="2" t="str">
        <x:v>2022-02-28</x:v>
      </x:c>
      <x:c r="M1235" s="2" t="str">
        <x:v>0000831001-22-000036</x:v>
      </x:c>
      <x:c r="N1235" s="2" t="str">
        <x:v>https://www.sec.gov/Archives/edgar/data/831001/000083100122000036/c-20211231.htm</x:v>
      </x:c>
      <x:c r="O1235" s="2" t="str">
        <x:v>data/raw/filings/C_0000831001-22-000036_c-20211231.htm</x:v>
      </x:c>
      <x:c r="P1235" s="2" t="str"/>
      <x:c r="Q1235" s="2" t="str"/>
      <x:c r="R1235" s="2" t="str">
        <x:v>Verified original issuer table row; same-date end balance, excluding average and regulatory minimum tables.</x:v>
      </x:c>
      <x:c r="T1235" s="12"/>
      <x:c r="U1235" s="12"/>
    </x:row>
    <x:row r="1236" ht="24" customHeight="1">
      <x:c r="C1236" s="2" t="str">
        <x:v>C</x:v>
      </x:c>
      <x:c r="D1236" s="2" t="str">
        <x:v>FY2021</x:v>
      </x:c>
      <x:c r="E1236" s="2" t="str">
        <x:v>tce_reported</x:v>
      </x:c>
      <x:c r="F1236" s="11" t="str">
        <x:v>n.a.</x:v>
      </x:c>
      <x:c r="G1236" s="2" t="str">
        <x:v>USDm</x:v>
      </x:c>
      <x:c r="H1236" s="2" t="str">
        <x:v>2021-01-01</x:v>
      </x:c>
      <x:c r="I1236" s="2" t="str">
        <x:v>2021-12-31</x:v>
      </x:c>
      <x:c r="J1236" s="2" t="str">
        <x:v>Reported tangible common equity</x:v>
      </x:c>
      <x:c r="K1236" s="2" t="str"/>
      <x:c r="L1236" s="2" t="str"/>
      <x:c r="M1236" s="2" t="str"/>
      <x:c r="N1236" s="2" t="str"/>
      <x:c r="O1236" s="2" t="str"/>
      <x:c r="P1236" s="2" t="str"/>
      <x:c r="Q1236" s="2" t="str"/>
      <x:c r="R1236" s="2" t="str">
        <x:v>Not reported / unavailable</x:v>
      </x:c>
      <x:c r="T1236" s="12"/>
      <x:c r="U1236" s="12"/>
    </x:row>
    <x:row r="1237" ht="24" customHeight="1">
      <x:c r="C1237" s="2" t="str">
        <x:v>C</x:v>
      </x:c>
      <x:c r="D1237" s="2" t="str">
        <x:v>FY2022</x:v>
      </x:c>
      <x:c r="E1237" s="2" t="str">
        <x:v>assets</x:v>
      </x:c>
      <x:c r="F1237" s="11" t="n">
        <x:v>2417000</x:v>
      </x:c>
      <x:c r="G1237" s="2" t="str">
        <x:v>USD</x:v>
      </x:c>
      <x:c r="H1237" s="2" t="str">
        <x:v>2022-01-01</x:v>
      </x:c>
      <x:c r="I1237" s="2" t="str">
        <x:v>2022-12-31</x:v>
      </x:c>
      <x:c r="J1237" s="2" t="str">
        <x:v>Assets</x:v>
      </x:c>
      <x:c r="K1237" s="2" t="str">
        <x:v>us-gaap:Assets</x:v>
      </x:c>
      <x:c r="L1237" s="2" t="str">
        <x:v>2025-02-21</x:v>
      </x:c>
      <x:c r="M1237" s="2" t="str">
        <x:v>0000831001-25-000067</x:v>
      </x:c>
      <x:c r="N1237" s="2" t="str">
        <x:v>https://www.sec.gov/Archives/edgar/data/831001/000083100125000067/c-20241231.htm</x:v>
      </x:c>
      <x:c r="O1237" s="2" t="str">
        <x:v>data/raw/filings/C_0000831001-25-000067_c-20241231.htm</x:v>
      </x:c>
      <x:c r="P1237" s="2" t="str">
        <x:v>f-1105</x:v>
      </x:c>
      <x:c r="Q1237" s="2" t="str"/>
      <x:c r="R1237" s="2" t="str">
        <x:v>Latest eligible comparative presentation at the information cutoff.</x:v>
      </x:c>
      <x:c r="T1237" s="12"/>
      <x:c r="U1237" s="12"/>
    </x:row>
    <x:row r="1238" ht="24" customHeight="1">
      <x:c r="C1238" s="2" t="str">
        <x:v>C</x:v>
      </x:c>
      <x:c r="D1238" s="2" t="str">
        <x:v>FY2022</x:v>
      </x:c>
      <x:c r="E1238" s="2" t="str">
        <x:v>liabilities</x:v>
      </x:c>
      <x:c r="F1238" s="11" t="n">
        <x:v>2214838</x:v>
      </x:c>
      <x:c r="G1238" s="2" t="str">
        <x:v>USD</x:v>
      </x:c>
      <x:c r="H1238" s="2" t="str">
        <x:v>2022-01-01</x:v>
      </x:c>
      <x:c r="I1238" s="2" t="str">
        <x:v>2022-12-31</x:v>
      </x:c>
      <x:c r="J1238" s="2" t="str">
        <x:v>Liabilities</x:v>
      </x:c>
      <x:c r="K1238" s="2" t="str">
        <x:v>us-gaap:Liabilities</x:v>
      </x:c>
      <x:c r="L1238" s="2" t="str">
        <x:v>2024-02-23</x:v>
      </x:c>
      <x:c r="M1238" s="2" t="str">
        <x:v>0000831001-24-000033</x:v>
      </x:c>
      <x:c r="N1238" s="2" t="str">
        <x:v>https://www.sec.gov/Archives/edgar/data/831001/000083100124000033/c-20231231.htm</x:v>
      </x:c>
      <x:c r="O1238" s="2" t="str">
        <x:v>data/raw/filings/C_0000831001-24-000033_c-20231231.htm</x:v>
      </x:c>
      <x:c r="P1238" s="2" t="str">
        <x:v>f-287</x:v>
      </x:c>
      <x:c r="Q1238" s="2" t="str"/>
      <x:c r="R1238" s="2" t="str">
        <x:v>Latest eligible comparative presentation at the information cutoff.</x:v>
      </x:c>
      <x:c r="T1238" s="12"/>
      <x:c r="U1238" s="12"/>
    </x:row>
    <x:row r="1239" ht="24" customHeight="1">
      <x:c r="C1239" s="2" t="str">
        <x:v>C</x:v>
      </x:c>
      <x:c r="D1239" s="2" t="str">
        <x:v>FY2022</x:v>
      </x:c>
      <x:c r="E1239" s="2" t="str">
        <x:v>equity</x:v>
      </x:c>
      <x:c r="F1239" s="11" t="n">
        <x:v>201189</x:v>
      </x:c>
      <x:c r="G1239" s="2" t="str">
        <x:v>USD</x:v>
      </x:c>
      <x:c r="H1239" s="2" t="str">
        <x:v>2022-01-01</x:v>
      </x:c>
      <x:c r="I1239" s="2" t="str">
        <x:v>2022-12-31</x:v>
      </x:c>
      <x:c r="J1239" s="2" t="str">
        <x:v>Stockholders' Equity Attributable to Parent</x:v>
      </x:c>
      <x:c r="K1239" s="2" t="str">
        <x:v>us-gaap:StockholdersEquity</x:v>
      </x:c>
      <x:c r="L1239" s="2" t="str">
        <x:v>2024-02-23</x:v>
      </x:c>
      <x:c r="M1239" s="2" t="str">
        <x:v>0000831001-24-000033</x:v>
      </x:c>
      <x:c r="N1239" s="2" t="str">
        <x:v>https://www.sec.gov/Archives/edgar/data/831001/000083100124000033/c-20231231.htm</x:v>
      </x:c>
      <x:c r="O1239" s="2" t="str">
        <x:v>data/raw/filings/C_0000831001-24-000033_c-20231231.htm</x:v>
      </x:c>
      <x:c r="P1239" s="2" t="str">
        <x:v>f-315</x:v>
      </x:c>
      <x:c r="Q1239" s="2" t="str"/>
      <x:c r="R1239" s="2" t="str">
        <x:v>Latest eligible comparative presentation at the information cutoff.</x:v>
      </x:c>
      <x:c r="T1239" s="12"/>
      <x:c r="U1239" s="12"/>
    </x:row>
    <x:row r="1240" ht="24" customHeight="1">
      <x:c r="C1240" s="2" t="str">
        <x:v>C</x:v>
      </x:c>
      <x:c r="D1240" s="2" t="str">
        <x:v>FY2022</x:v>
      </x:c>
      <x:c r="E1240" s="2" t="str">
        <x:v>preferred</x:v>
      </x:c>
      <x:c r="F1240" s="11" t="n">
        <x:v>18995</x:v>
      </x:c>
      <x:c r="G1240" s="2" t="str">
        <x:v>USD</x:v>
      </x:c>
      <x:c r="H1240" s="2" t="str">
        <x:v>2022-01-01</x:v>
      </x:c>
      <x:c r="I1240" s="2" t="str">
        <x:v>2022-12-31</x:v>
      </x:c>
      <x:c r="J1240" s="2" t="str">
        <x:v>Preferred Stock, Value, Issued</x:v>
      </x:c>
      <x:c r="K1240" s="2" t="str">
        <x:v>us-gaap:PreferredStockValue</x:v>
      </x:c>
      <x:c r="L1240" s="2" t="str">
        <x:v>2024-02-23</x:v>
      </x:c>
      <x:c r="M1240" s="2" t="str">
        <x:v>0000831001-24-000033</x:v>
      </x:c>
      <x:c r="N1240" s="2" t="str">
        <x:v>https://www.sec.gov/Archives/edgar/data/831001/000083100124000033/c-20231231.htm</x:v>
      </x:c>
      <x:c r="O1240" s="2" t="str">
        <x:v>data/raw/filings/C_0000831001-24-000033_c-20231231.htm</x:v>
      </x:c>
      <x:c r="P1240" s="2" t="str">
        <x:v>f-6143</x:v>
      </x:c>
      <x:c r="Q1240" s="2" t="str"/>
      <x:c r="R1240" s="2" t="str">
        <x:v>Latest eligible comparative presentation at the information cutoff.</x:v>
      </x:c>
      <x:c r="T1240" s="12"/>
      <x:c r="U1240" s="12"/>
    </x:row>
    <x:row r="1241" ht="24" customHeight="1">
      <x:c r="C1241" s="2" t="str">
        <x:v>C</x:v>
      </x:c>
      <x:c r="D1241" s="2" t="str">
        <x:v>FY2022</x:v>
      </x:c>
      <x:c r="E1241" s="2" t="str">
        <x:v>common_equity_reported</x:v>
      </x:c>
      <x:c r="F1241" s="11" t="str">
        <x:v>n.a.</x:v>
      </x:c>
      <x:c r="G1241" s="2" t="str">
        <x:v>USDm</x:v>
      </x:c>
      <x:c r="H1241" s="2" t="str">
        <x:v>2022-01-01</x:v>
      </x:c>
      <x:c r="I1241" s="2" t="str">
        <x:v>2022-12-31</x:v>
      </x:c>
      <x:c r="J1241" s="2" t="str">
        <x:v>Reported common shareholders equity</x:v>
      </x:c>
      <x:c r="K1241" s="2" t="str"/>
      <x:c r="L1241" s="2" t="str"/>
      <x:c r="M1241" s="2" t="str"/>
      <x:c r="N1241" s="2" t="str"/>
      <x:c r="O1241" s="2" t="str"/>
      <x:c r="P1241" s="2" t="str"/>
      <x:c r="Q1241" s="2" t="str"/>
      <x:c r="R1241" s="2" t="str">
        <x:v>Not reported / unavailable</x:v>
      </x:c>
      <x:c r="T1241" s="12"/>
      <x:c r="U1241" s="12"/>
    </x:row>
    <x:row r="1242" ht="24" customHeight="1">
      <x:c r="C1242" s="2" t="str">
        <x:v>C</x:v>
      </x:c>
      <x:c r="D1242" s="2" t="str">
        <x:v>FY2022</x:v>
      </x:c>
      <x:c r="E1242" s="2" t="str">
        <x:v>goodwill</x:v>
      </x:c>
      <x:c r="F1242" s="11" t="n">
        <x:v>19691</x:v>
      </x:c>
      <x:c r="G1242" s="2" t="str">
        <x:v>USD</x:v>
      </x:c>
      <x:c r="H1242" s="2" t="str">
        <x:v>2022-01-01</x:v>
      </x:c>
      <x:c r="I1242" s="2" t="str">
        <x:v>2022-12-31</x:v>
      </x:c>
      <x:c r="J1242" s="2" t="str">
        <x:v>Goodwill</x:v>
      </x:c>
      <x:c r="K1242" s="2" t="str">
        <x:v>us-gaap:Goodwill</x:v>
      </x:c>
      <x:c r="L1242" s="2" t="str">
        <x:v>2026-02-20</x:v>
      </x:c>
      <x:c r="M1242" s="2" t="str">
        <x:v>0000831001-26-000011</x:v>
      </x:c>
      <x:c r="N1242" s="2" t="str">
        <x:v>https://www.sec.gov/Archives/edgar/data/831001/000083100126000011/c-20251231.htm</x:v>
      </x:c>
      <x:c r="O1242" s="2" t="str">
        <x:v>data/raw/filings/C_0000831001-26-000011_c-20251231.htm</x:v>
      </x:c>
      <x:c r="P1242" s="2" t="str">
        <x:v>f-5739</x:v>
      </x:c>
      <x:c r="Q1242" s="2" t="str"/>
      <x:c r="R1242" s="2" t="str">
        <x:v>Latest eligible comparative presentation at the information cutoff.</x:v>
      </x:c>
      <x:c r="T1242" s="12"/>
      <x:c r="U1242" s="12"/>
    </x:row>
    <x:row r="1243" ht="24" customHeight="1">
      <x:c r="C1243" s="2" t="str">
        <x:v>C</x:v>
      </x:c>
      <x:c r="D1243" s="2" t="str">
        <x:v>FY2022</x:v>
      </x:c>
      <x:c r="E1243" s="2" t="str">
        <x:v>intangibles</x:v>
      </x:c>
      <x:c r="F1243" s="11" t="n">
        <x:v>4428</x:v>
      </x:c>
      <x:c r="G1243" s="2" t="str">
        <x:v>USD</x:v>
      </x:c>
      <x:c r="H1243" s="2" t="str">
        <x:v>2022-01-01</x:v>
      </x:c>
      <x:c r="I1243" s="2" t="str">
        <x:v>2022-12-31</x:v>
      </x:c>
      <x:c r="J1243" s="2" t="str">
        <x:v>Intangible Assets, Net (Excluding Goodwill)</x:v>
      </x:c>
      <x:c r="K1243" s="2" t="str">
        <x:v>us-gaap:IntangibleAssetsNetExcludingGoodwill</x:v>
      </x:c>
      <x:c r="L1243" s="2" t="str">
        <x:v>2024-02-23</x:v>
      </x:c>
      <x:c r="M1243" s="2" t="str">
        <x:v>0000831001-24-000033</x:v>
      </x:c>
      <x:c r="N1243" s="2" t="str">
        <x:v>https://www.sec.gov/Archives/edgar/data/831001/000083100124000033/c-20231231.htm</x:v>
      </x:c>
      <x:c r="O1243" s="2" t="str">
        <x:v>data/raw/filings/C_0000831001-24-000033_c-20231231.htm</x:v>
      </x:c>
      <x:c r="P1243" s="2" t="str">
        <x:v>f-253</x:v>
      </x:c>
      <x:c r="Q1243" s="2" t="str"/>
      <x:c r="R1243" s="2" t="str">
        <x:v>Latest eligible comparative presentation at the information cutoff.</x:v>
      </x:c>
      <x:c r="T1243" s="12"/>
      <x:c r="U1243" s="12"/>
    </x:row>
    <x:row r="1244" ht="24" customHeight="1">
      <x:c r="C1244" s="2" t="str">
        <x:v>C</x:v>
      </x:c>
      <x:c r="D1244" s="2" t="str">
        <x:v>FY2022</x:v>
      </x:c>
      <x:c r="E1244" s="2" t="str">
        <x:v>intangibles_total</x:v>
      </x:c>
      <x:c r="F1244" s="11" t="str">
        <x:v>n.a.</x:v>
      </x:c>
      <x:c r="G1244" s="2" t="str">
        <x:v>USDm</x:v>
      </x:c>
      <x:c r="H1244" s="2" t="str">
        <x:v>2022-01-01</x:v>
      </x:c>
      <x:c r="I1244" s="2" t="str">
        <x:v>2022-12-31</x:v>
      </x:c>
      <x:c r="J1244" s="2" t="str">
        <x:v>Reported goodwill and intangible assets combined</x:v>
      </x:c>
      <x:c r="K1244" s="2" t="str"/>
      <x:c r="L1244" s="2" t="str"/>
      <x:c r="M1244" s="2" t="str"/>
      <x:c r="N1244" s="2" t="str"/>
      <x:c r="O1244" s="2" t="str"/>
      <x:c r="P1244" s="2" t="str"/>
      <x:c r="Q1244" s="2" t="str"/>
      <x:c r="R1244" s="2" t="str">
        <x:v>Not reported / unavailable</x:v>
      </x:c>
      <x:c r="T1244" s="12"/>
      <x:c r="U1244" s="12"/>
    </x:row>
    <x:row r="1245" ht="24" customHeight="1">
      <x:c r="C1245" s="2" t="str">
        <x:v>C</x:v>
      </x:c>
      <x:c r="D1245" s="2" t="str">
        <x:v>FY2022</x:v>
      </x:c>
      <x:c r="E1245" s="2" t="str">
        <x:v>shares_end</x:v>
      </x:c>
      <x:c r="F1245" s="11" t="str">
        <x:v>n.a.</x:v>
      </x:c>
      <x:c r="G1245" s="2" t="str">
        <x:v>million</x:v>
      </x:c>
      <x:c r="H1245" s="2" t="str">
        <x:v>2022-01-01</x:v>
      </x:c>
      <x:c r="I1245" s="2" t="str">
        <x:v>2022-12-31</x:v>
      </x:c>
      <x:c r="J1245" s="2" t="str">
        <x:v>Period-end common shares outstanding</x:v>
      </x:c>
      <x:c r="K1245" s="2" t="str"/>
      <x:c r="L1245" s="2" t="str"/>
      <x:c r="M1245" s="2" t="str"/>
      <x:c r="N1245" s="2" t="str"/>
      <x:c r="O1245" s="2" t="str"/>
      <x:c r="P1245" s="2" t="str"/>
      <x:c r="Q1245" s="2" t="str"/>
      <x:c r="R1245" s="2" t="str">
        <x:v>Not reported / unavailable</x:v>
      </x:c>
      <x:c r="T1245" s="12"/>
      <x:c r="U1245" s="12"/>
    </x:row>
    <x:row r="1246" ht="24" customHeight="1">
      <x:c r="C1246" s="2" t="str">
        <x:v>C</x:v>
      </x:c>
      <x:c r="D1246" s="2" t="str">
        <x:v>FY2022</x:v>
      </x:c>
      <x:c r="E1246" s="2" t="str">
        <x:v>shares_issued</x:v>
      </x:c>
      <x:c r="F1246" s="11" t="n">
        <x:v>3099.669424</x:v>
      </x:c>
      <x:c r="G1246" s="2" t="str">
        <x:v>shares</x:v>
      </x:c>
      <x:c r="H1246" s="2" t="str">
        <x:v>2022-01-01</x:v>
      </x:c>
      <x:c r="I1246" s="2" t="str">
        <x:v>2022-12-31</x:v>
      </x:c>
      <x:c r="J1246" s="2" t="str">
        <x:v>Common Stock, Shares, Issued</x:v>
      </x:c>
      <x:c r="K1246" s="2" t="str">
        <x:v>us-gaap:CommonStockSharesIssued</x:v>
      </x:c>
      <x:c r="L1246" s="2" t="str">
        <x:v>2024-02-23</x:v>
      </x:c>
      <x:c r="M1246" s="2" t="str">
        <x:v>0000831001-24-000033</x:v>
      </x:c>
      <x:c r="N1246" s="2" t="str">
        <x:v>https://www.sec.gov/Archives/edgar/data/831001/000083100124000033/c-20231231.htm</x:v>
      </x:c>
      <x:c r="O1246" s="2" t="str">
        <x:v>data/raw/filings/C_0000831001-24-000033_c-20231231.htm</x:v>
      </x:c>
      <x:c r="P1246" s="2" t="str">
        <x:v>f-301</x:v>
      </x:c>
      <x:c r="Q1246" s="2" t="str"/>
      <x:c r="R1246" s="2" t="str">
        <x:v>Latest eligible comparative presentation at the information cutoff.</x:v>
      </x:c>
      <x:c r="T1246" s="12"/>
      <x:c r="U1246" s="12"/>
    </x:row>
    <x:row r="1247" ht="24" customHeight="1">
      <x:c r="C1247" s="2" t="str">
        <x:v>C</x:v>
      </x:c>
      <x:c r="D1247" s="2" t="str">
        <x:v>FY2022</x:v>
      </x:c>
      <x:c r="E1247" s="2" t="str">
        <x:v>shares_treasury</x:v>
      </x:c>
      <x:c r="F1247" s="11" t="n">
        <x:v>1162.682999</x:v>
      </x:c>
      <x:c r="G1247" s="2" t="str">
        <x:v>shares</x:v>
      </x:c>
      <x:c r="H1247" s="2" t="str">
        <x:v>2022-01-01</x:v>
      </x:c>
      <x:c r="I1247" s="2" t="str">
        <x:v>2022-12-31</x:v>
      </x:c>
      <x:c r="J1247" s="2" t="str">
        <x:v>Treasury Stock, Common, Shares</x:v>
      </x:c>
      <x:c r="K1247" s="2" t="str">
        <x:v>us-gaap:TreasuryStockCommonShares</x:v>
      </x:c>
      <x:c r="L1247" s="2" t="str">
        <x:v>2024-02-23</x:v>
      </x:c>
      <x:c r="M1247" s="2" t="str">
        <x:v>0000831001-24-000033</x:v>
      </x:c>
      <x:c r="N1247" s="2" t="str">
        <x:v>https://www.sec.gov/Archives/edgar/data/831001/000083100124000033/c-20231231.htm</x:v>
      </x:c>
      <x:c r="O1247" s="2" t="str">
        <x:v>data/raw/filings/C_0000831001-24-000033_c-20231231.htm</x:v>
      </x:c>
      <x:c r="P1247" s="2" t="str"/>
      <x:c r="Q1247" s="2" t="str"/>
      <x:c r="R1247" s="2" t="str">
        <x:v>Latest eligible comparative presentation at the information cutoff.</x:v>
      </x:c>
      <x:c r="T1247" s="12"/>
      <x:c r="U1247" s="12"/>
    </x:row>
    <x:row r="1248" ht="24" customHeight="1">
      <x:c r="C1248" s="2" t="str">
        <x:v>C</x:v>
      </x:c>
      <x:c r="D1248" s="2" t="str">
        <x:v>FY2022</x:v>
      </x:c>
      <x:c r="E1248" s="2" t="str">
        <x:v>deposits</x:v>
      </x:c>
      <x:c r="F1248" s="11" t="n">
        <x:v>1365954</x:v>
      </x:c>
      <x:c r="G1248" s="2" t="str">
        <x:v>USD</x:v>
      </x:c>
      <x:c r="H1248" s="2" t="str">
        <x:v>2022-01-01</x:v>
      </x:c>
      <x:c r="I1248" s="2" t="str">
        <x:v>2022-12-31</x:v>
      </x:c>
      <x:c r="J1248" s="2" t="str">
        <x:v>Deposits</x:v>
      </x:c>
      <x:c r="K1248" s="2" t="str">
        <x:v>us-gaap:Deposits</x:v>
      </x:c>
      <x:c r="L1248" s="2" t="str">
        <x:v>2024-02-23</x:v>
      </x:c>
      <x:c r="M1248" s="2" t="str">
        <x:v>0000831001-24-000033</x:v>
      </x:c>
      <x:c r="N1248" s="2" t="str">
        <x:v>https://www.sec.gov/Archives/edgar/data/831001/000083100124000033/c-20231231.htm</x:v>
      </x:c>
      <x:c r="O1248" s="2" t="str">
        <x:v>data/raw/filings/C_0000831001-24-000033_c-20231231.htm</x:v>
      </x:c>
      <x:c r="P1248" s="2" t="str">
        <x:v>f-5539</x:v>
      </x:c>
      <x:c r="Q1248" s="2" t="str"/>
      <x:c r="R1248" s="2" t="str">
        <x:v>Latest eligible comparative presentation at the information cutoff.</x:v>
      </x:c>
      <x:c r="T1248" s="12"/>
      <x:c r="U1248" s="12"/>
    </x:row>
    <x:row r="1249" ht="24" customHeight="1">
      <x:c r="C1249" s="2" t="str">
        <x:v>C</x:v>
      </x:c>
      <x:c r="D1249" s="2" t="str">
        <x:v>FY2022</x:v>
      </x:c>
      <x:c r="E1249" s="2" t="str">
        <x:v>loans_gross</x:v>
      </x:c>
      <x:c r="F1249" s="11" t="n">
        <x:v>657221</x:v>
      </x:c>
      <x:c r="G1249" s="2" t="str">
        <x:v>USD</x:v>
      </x:c>
      <x:c r="H1249" s="2" t="str">
        <x:v>2022-01-01</x:v>
      </x:c>
      <x:c r="I1249" s="2" t="str">
        <x:v>2022-12-31</x:v>
      </x:c>
      <x:c r="J1249" s="2" t="str">
        <x:v>Gross loans and leases selected definition</x:v>
      </x:c>
      <x:c r="K1249" s="2" t="str">
        <x:v>us-gaap:FinancingReceivableExcludingAccruedInterestBeforeAllowanceForCreditLoss</x:v>
      </x:c>
      <x:c r="L1249" s="2" t="str">
        <x:v>2024-02-23</x:v>
      </x:c>
      <x:c r="M1249" s="2" t="str">
        <x:v>0000831001-24-000033</x:v>
      </x:c>
      <x:c r="N1249" s="2" t="str">
        <x:v>https://www.sec.gov/Archives/edgar/data/831001/000083100124000033/c-20231231.htm</x:v>
      </x:c>
      <x:c r="O1249" s="2" t="str">
        <x:v>data/raw/filings/C_0000831001-24-000033_c-20231231.htm</x:v>
      </x:c>
      <x:c r="P1249" s="2" t="str">
        <x:v>f-243</x:v>
      </x:c>
      <x:c r="Q1249" s="2" t="str"/>
      <x:c r="R1249" s="2" t="str">
        <x:v>Latest eligible comparative presentation at the information cutoff.</x:v>
      </x:c>
      <x:c r="T1249" s="12"/>
      <x:c r="U1249" s="12"/>
    </x:row>
    <x:row r="1250" ht="24" customHeight="1">
      <x:c r="C1250" s="2" t="str">
        <x:v>C</x:v>
      </x:c>
      <x:c r="D1250" s="2" t="str">
        <x:v>FY2022</x:v>
      </x:c>
      <x:c r="E1250" s="2" t="str">
        <x:v>loans_net</x:v>
      </x:c>
      <x:c r="F1250" s="11" t="n">
        <x:v>640247</x:v>
      </x:c>
      <x:c r="G1250" s="2" t="str">
        <x:v>USD</x:v>
      </x:c>
      <x:c r="H1250" s="2" t="str">
        <x:v>2022-01-01</x:v>
      </x:c>
      <x:c r="I1250" s="2" t="str">
        <x:v>2022-12-31</x:v>
      </x:c>
      <x:c r="J1250" s="2" t="str">
        <x:v>Net loans after allowance selected definition</x:v>
      </x:c>
      <x:c r="K1250" s="2" t="str">
        <x:v>us-gaap:FinancingReceivableExcludingAccruedInterestAfterAllowanceForCreditLoss</x:v>
      </x:c>
      <x:c r="L1250" s="2" t="str">
        <x:v>2024-02-23</x:v>
      </x:c>
      <x:c r="M1250" s="2" t="str">
        <x:v>0000831001-24-000033</x:v>
      </x:c>
      <x:c r="N1250" s="2" t="str">
        <x:v>https://www.sec.gov/Archives/edgar/data/831001/000083100124000033/c-20231231.htm</x:v>
      </x:c>
      <x:c r="O1250" s="2" t="str">
        <x:v>data/raw/filings/C_0000831001-24-000033_c-20231231.htm</x:v>
      </x:c>
      <x:c r="P1250" s="2" t="str">
        <x:v>f-247</x:v>
      </x:c>
      <x:c r="Q1250" s="2" t="str"/>
      <x:c r="R1250" s="2" t="str">
        <x:v>Latest eligible comparative presentation at the information cutoff.</x:v>
      </x:c>
      <x:c r="T1250" s="12"/>
      <x:c r="U1250" s="12"/>
    </x:row>
    <x:row r="1251" ht="24" customHeight="1">
      <x:c r="C1251" s="2" t="str">
        <x:v>C</x:v>
      </x:c>
      <x:c r="D1251" s="2" t="str">
        <x:v>FY2022</x:v>
      </x:c>
      <x:c r="E1251" s="2" t="str">
        <x:v>allowance</x:v>
      </x:c>
      <x:c r="F1251" s="11" t="n">
        <x:v>16974</x:v>
      </x:c>
      <x:c r="G1251" s="2" t="str">
        <x:v>USD</x:v>
      </x:c>
      <x:c r="H1251" s="2" t="str">
        <x:v>2022-01-01</x:v>
      </x:c>
      <x:c r="I1251" s="2" t="str">
        <x:v>2022-12-31</x:v>
      </x:c>
      <x:c r="J1251" s="2" t="str">
        <x:v>Loan allowance for credit losses</x:v>
      </x:c>
      <x:c r="K1251" s="2" t="str">
        <x:v>us-gaap:FinancingReceivableAllowanceForCreditLossExcludingAccruedInterest</x:v>
      </x:c>
      <x:c r="L1251" s="2" t="str">
        <x:v>2026-02-20</x:v>
      </x:c>
      <x:c r="M1251" s="2" t="str">
        <x:v>0000831001-26-000011</x:v>
      </x:c>
      <x:c r="N1251" s="2" t="str">
        <x:v>https://www.sec.gov/Archives/edgar/data/831001/000083100126000011/c-20251231.htm</x:v>
      </x:c>
      <x:c r="O1251" s="2" t="str">
        <x:v>data/raw/filings/C_0000831001-26-000011_c-20251231.htm</x:v>
      </x:c>
      <x:c r="P1251" s="2" t="str">
        <x:v>f-5594</x:v>
      </x:c>
      <x:c r="Q1251" s="2" t="str"/>
      <x:c r="R1251" s="2" t="str">
        <x:v>Latest eligible comparative presentation at the information cutoff.</x:v>
      </x:c>
      <x:c r="T1251" s="12"/>
      <x:c r="U1251" s="12"/>
    </x:row>
    <x:row r="1252" ht="24" customHeight="1">
      <x:c r="C1252" s="2" t="str">
        <x:v>C</x:v>
      </x:c>
      <x:c r="D1252" s="2" t="str">
        <x:v>FY2022</x:v>
      </x:c>
      <x:c r="E1252" s="2" t="str">
        <x:v>nonaccrual</x:v>
      </x:c>
      <x:c r="F1252" s="11" t="str">
        <x:v>n.a.</x:v>
      </x:c>
      <x:c r="G1252" s="2" t="str">
        <x:v>USDm</x:v>
      </x:c>
      <x:c r="H1252" s="2" t="str">
        <x:v>2022-01-01</x:v>
      </x:c>
      <x:c r="I1252" s="2" t="str">
        <x:v>2022-12-31</x:v>
      </x:c>
      <x:c r="J1252" s="2" t="str">
        <x:v>Nonaccrual</x:v>
      </x:c>
      <x:c r="K1252" s="2" t="str"/>
      <x:c r="L1252" s="2" t="str"/>
      <x:c r="M1252" s="2" t="str"/>
      <x:c r="N1252" s="2" t="str"/>
      <x:c r="O1252" s="2" t="str"/>
      <x:c r="P1252" s="2" t="str"/>
      <x:c r="Q1252" s="2" t="str"/>
      <x:c r="R1252" s="2" t="str">
        <x:v>Not reported / unavailable</x:v>
      </x:c>
      <x:c r="T1252" s="12"/>
      <x:c r="U1252" s="12"/>
    </x:row>
    <x:row r="1253" ht="24" customHeight="1">
      <x:c r="C1253" s="2" t="str">
        <x:v>C</x:v>
      </x:c>
      <x:c r="D1253" s="2" t="str">
        <x:v>FY2022</x:v>
      </x:c>
      <x:c r="E1253" s="2" t="str">
        <x:v>cash</x:v>
      </x:c>
      <x:c r="F1253" s="11" t="str">
        <x:v>n.a.</x:v>
      </x:c>
      <x:c r="G1253" s="2" t="str">
        <x:v>USDm</x:v>
      </x:c>
      <x:c r="H1253" s="2" t="str">
        <x:v>2022-01-01</x:v>
      </x:c>
      <x:c r="I1253" s="2" t="str">
        <x:v>2022-12-31</x:v>
      </x:c>
      <x:c r="J1253" s="2" t="str">
        <x:v>Cash</x:v>
      </x:c>
      <x:c r="K1253" s="2" t="str"/>
      <x:c r="L1253" s="2" t="str"/>
      <x:c r="M1253" s="2" t="str"/>
      <x:c r="N1253" s="2" t="str"/>
      <x:c r="O1253" s="2" t="str"/>
      <x:c r="P1253" s="2" t="str"/>
      <x:c r="Q1253" s="2" t="str"/>
      <x:c r="R1253" s="2" t="str">
        <x:v>Not reported / unavailable</x:v>
      </x:c>
      <x:c r="T1253" s="12"/>
      <x:c r="U1253" s="12"/>
    </x:row>
    <x:row r="1254" ht="24" customHeight="1">
      <x:c r="C1254" s="2" t="str">
        <x:v>C</x:v>
      </x:c>
      <x:c r="D1254" s="2" t="str">
        <x:v>FY2022</x:v>
      </x:c>
      <x:c r="E1254" s="2" t="str">
        <x:v>aoci</x:v>
      </x:c>
      <x:c r="F1254" s="11" t="n">
        <x:v>-47062</x:v>
      </x:c>
      <x:c r="G1254" s="2" t="str">
        <x:v>USD</x:v>
      </x:c>
      <x:c r="H1254" s="2" t="str">
        <x:v>2022-01-01</x:v>
      </x:c>
      <x:c r="I1254" s="2" t="str">
        <x:v>2022-12-31</x:v>
      </x:c>
      <x:c r="J1254" s="2" t="str">
        <x:v>Accumulated Other Comprehensive Income (Loss), Net of Tax</x:v>
      </x:c>
      <x:c r="K1254" s="2" t="str">
        <x:v>us-gaap:AccumulatedOtherComprehensiveIncomeLossNetOfTax</x:v>
      </x:c>
      <x:c r="L1254" s="2" t="str">
        <x:v>2024-02-23</x:v>
      </x:c>
      <x:c r="M1254" s="2" t="str">
        <x:v>0000831001-24-000033</x:v>
      </x:c>
      <x:c r="N1254" s="2" t="str">
        <x:v>https://www.sec.gov/Archives/edgar/data/831001/000083100124000033/c-20231231.htm</x:v>
      </x:c>
      <x:c r="O1254" s="2" t="str">
        <x:v>data/raw/filings/C_0000831001-24-000033_c-20231231.htm</x:v>
      </x:c>
      <x:c r="P1254" s="2" t="str">
        <x:v>f-313</x:v>
      </x:c>
      <x:c r="Q1254" s="2" t="str"/>
      <x:c r="R1254" s="2" t="str">
        <x:v>Latest eligible comparative presentation at the information cutoff.</x:v>
      </x:c>
      <x:c r="T1254" s="12"/>
      <x:c r="U1254" s="12"/>
    </x:row>
    <x:row r="1255" ht="24" customHeight="1">
      <x:c r="C1255" s="2" t="str">
        <x:v>C</x:v>
      </x:c>
      <x:c r="D1255" s="2" t="str">
        <x:v>FY2022</x:v>
      </x:c>
      <x:c r="E1255" s="2" t="str">
        <x:v>nii</x:v>
      </x:c>
      <x:c r="F1255" s="11" t="n">
        <x:v>48668</x:v>
      </x:c>
      <x:c r="G1255" s="2" t="str">
        <x:v>USD</x:v>
      </x:c>
      <x:c r="H1255" s="2" t="str">
        <x:v>2022-01-01</x:v>
      </x:c>
      <x:c r="I1255" s="2" t="str">
        <x:v>2022-12-31</x:v>
      </x:c>
      <x:c r="J1255" s="2" t="str">
        <x:v>Interest Income (Expense), Net</x:v>
      </x:c>
      <x:c r="K1255" s="2" t="str">
        <x:v>us-gaap:InterestIncomeExpenseNet</x:v>
      </x:c>
      <x:c r="L1255" s="2" t="str">
        <x:v>2025-02-21</x:v>
      </x:c>
      <x:c r="M1255" s="2" t="str">
        <x:v>0000831001-25-000067</x:v>
      </x:c>
      <x:c r="N1255" s="2" t="str">
        <x:v>https://www.sec.gov/Archives/edgar/data/831001/000083100125000067/c-20241231.htm</x:v>
      </x:c>
      <x:c r="O1255" s="2" t="str">
        <x:v>data/raw/filings/C_0000831001-25-000067_c-20241231.htm</x:v>
      </x:c>
      <x:c r="P1255" s="2" t="str">
        <x:v>f-1225</x:v>
      </x:c>
      <x:c r="Q1255" s="2" t="str"/>
      <x:c r="R1255" s="2" t="str">
        <x:v>Latest eligible comparative presentation at the information cutoff.</x:v>
      </x:c>
      <x:c r="T1255" s="12"/>
      <x:c r="U1255" s="12"/>
    </x:row>
    <x:row r="1256" ht="24" customHeight="1">
      <x:c r="C1256" s="2" t="str">
        <x:v>C</x:v>
      </x:c>
      <x:c r="D1256" s="2" t="str">
        <x:v>FY2022</x:v>
      </x:c>
      <x:c r="E1256" s="2" t="str">
        <x:v>noninterest_income</x:v>
      </x:c>
      <x:c r="F1256" s="11" t="n">
        <x:v>26670</x:v>
      </x:c>
      <x:c r="G1256" s="2" t="str">
        <x:v>USD</x:v>
      </x:c>
      <x:c r="H1256" s="2" t="str">
        <x:v>2022-01-01</x:v>
      </x:c>
      <x:c r="I1256" s="2" t="str">
        <x:v>2022-12-31</x:v>
      </x:c>
      <x:c r="J1256" s="2" t="str">
        <x:v>Noninterest Income</x:v>
      </x:c>
      <x:c r="K1256" s="2" t="str">
        <x:v>us-gaap:NoninterestIncome</x:v>
      </x:c>
      <x:c r="L1256" s="2" t="str">
        <x:v>2025-02-21</x:v>
      </x:c>
      <x:c r="M1256" s="2" t="str">
        <x:v>0000831001-25-000067</x:v>
      </x:c>
      <x:c r="N1256" s="2" t="str">
        <x:v>https://www.sec.gov/Archives/edgar/data/831001/000083100125000067/c-20241231.htm</x:v>
      </x:c>
      <x:c r="O1256" s="2" t="str">
        <x:v>data/raw/filings/C_0000831001-25-000067_c-20241231.htm</x:v>
      </x:c>
      <x:c r="P1256" s="2" t="str">
        <x:v>f-1054</x:v>
      </x:c>
      <x:c r="Q1256" s="2" t="str"/>
      <x:c r="R1256" s="2" t="str">
        <x:v>Latest eligible comparative presentation at the information cutoff.</x:v>
      </x:c>
      <x:c r="T1256" s="12"/>
      <x:c r="U1256" s="12"/>
    </x:row>
    <x:row r="1257" ht="24" customHeight="1">
      <x:c r="C1257" s="2" t="str">
        <x:v>C</x:v>
      </x:c>
      <x:c r="D1257" s="2" t="str">
        <x:v>FY2022</x:v>
      </x:c>
      <x:c r="E1257" s="2" t="str">
        <x:v>revenue_reported</x:v>
      </x:c>
      <x:c r="F1257" s="11" t="n">
        <x:v>75338</x:v>
      </x:c>
      <x:c r="G1257" s="2" t="str">
        <x:v>USD</x:v>
      </x:c>
      <x:c r="H1257" s="2" t="str">
        <x:v>2022-01-01</x:v>
      </x:c>
      <x:c r="I1257" s="2" t="str">
        <x:v>2022-12-31</x:v>
      </x:c>
      <x:c r="J1257" s="2" t="str">
        <x:v>Revenues</x:v>
      </x:c>
      <x:c r="K1257" s="2" t="str">
        <x:v>us-gaap:Revenues</x:v>
      </x:c>
      <x:c r="L1257" s="2" t="str">
        <x:v>2025-02-21</x:v>
      </x:c>
      <x:c r="M1257" s="2" t="str">
        <x:v>0000831001-25-000067</x:v>
      </x:c>
      <x:c r="N1257" s="2" t="str">
        <x:v>https://www.sec.gov/Archives/edgar/data/831001/000083100125000067/c-20241231.htm</x:v>
      </x:c>
      <x:c r="O1257" s="2" t="str">
        <x:v>data/raw/filings/C_0000831001-25-000067_c-20241231.htm</x:v>
      </x:c>
      <x:c r="P1257" s="2" t="str">
        <x:v>f-1164</x:v>
      </x:c>
      <x:c r="Q1257" s="2" t="str"/>
      <x:c r="R1257" s="2" t="str">
        <x:v>Latest eligible comparative presentation at the information cutoff.</x:v>
      </x:c>
      <x:c r="T1257" s="12"/>
      <x:c r="U1257" s="12"/>
    </x:row>
    <x:row r="1258" ht="24" customHeight="1">
      <x:c r="C1258" s="2" t="str">
        <x:v>C</x:v>
      </x:c>
      <x:c r="D1258" s="2" t="str">
        <x:v>FY2022</x:v>
      </x:c>
      <x:c r="E1258" s="2" t="str">
        <x:v>opex</x:v>
      </x:c>
      <x:c r="F1258" s="11" t="n">
        <x:v>51292</x:v>
      </x:c>
      <x:c r="G1258" s="2" t="str">
        <x:v>USD</x:v>
      </x:c>
      <x:c r="H1258" s="2" t="str">
        <x:v>2022-01-01</x:v>
      </x:c>
      <x:c r="I1258" s="2" t="str">
        <x:v>2022-12-31</x:v>
      </x:c>
      <x:c r="J1258" s="2" t="str">
        <x:v>Noninterest Expense</x:v>
      </x:c>
      <x:c r="K1258" s="2" t="str">
        <x:v>us-gaap:NoninterestExpense</x:v>
      </x:c>
      <x:c r="L1258" s="2" t="str">
        <x:v>2025-02-21</x:v>
      </x:c>
      <x:c r="M1258" s="2" t="str">
        <x:v>0000831001-25-000067</x:v>
      </x:c>
      <x:c r="N1258" s="2" t="str">
        <x:v>https://www.sec.gov/Archives/edgar/data/831001/000083100125000067/c-20241231.htm</x:v>
      </x:c>
      <x:c r="O1258" s="2" t="str">
        <x:v>data/raw/filings/C_0000831001-25-000067_c-20241231.htm</x:v>
      </x:c>
      <x:c r="P1258" s="2" t="str">
        <x:v>f-1072</x:v>
      </x:c>
      <x:c r="Q1258" s="2" t="str"/>
      <x:c r="R1258" s="2" t="str">
        <x:v>Latest eligible comparative presentation at the information cutoff.</x:v>
      </x:c>
      <x:c r="T1258" s="12"/>
      <x:c r="U1258" s="12"/>
    </x:row>
    <x:row r="1259" ht="24" customHeight="1">
      <x:c r="C1259" s="2" t="str">
        <x:v>C</x:v>
      </x:c>
      <x:c r="D1259" s="2" t="str">
        <x:v>FY2022</x:v>
      </x:c>
      <x:c r="E1259" s="2" t="str">
        <x:v>provision</x:v>
      </x:c>
      <x:c r="F1259" s="11" t="str">
        <x:v>n.a.</x:v>
      </x:c>
      <x:c r="G1259" s="2" t="str">
        <x:v>USDm</x:v>
      </x:c>
      <x:c r="H1259" s="2" t="str">
        <x:v>2022-01-01</x:v>
      </x:c>
      <x:c r="I1259" s="2" t="str">
        <x:v>2022-12-31</x:v>
      </x:c>
      <x:c r="J1259" s="2" t="str">
        <x:v>Provision for credit losses</x:v>
      </x:c>
      <x:c r="K1259" s="2" t="str"/>
      <x:c r="L1259" s="2" t="str"/>
      <x:c r="M1259" s="2" t="str"/>
      <x:c r="N1259" s="2" t="str"/>
      <x:c r="O1259" s="2" t="str"/>
      <x:c r="P1259" s="2" t="str"/>
      <x:c r="Q1259" s="2" t="str"/>
      <x:c r="R1259" s="2" t="str">
        <x:v>Not reported / unavailable</x:v>
      </x:c>
      <x:c r="T1259" s="12"/>
      <x:c r="U1259" s="12"/>
    </x:row>
    <x:row r="1260" ht="24" customHeight="1">
      <x:c r="C1260" s="2" t="str">
        <x:v>C</x:v>
      </x:c>
      <x:c r="D1260" s="2" t="str">
        <x:v>FY2022</x:v>
      </x:c>
      <x:c r="E1260" s="2" t="str">
        <x:v>pretax</x:v>
      </x:c>
      <x:c r="F1260" s="11" t="n">
        <x:v>18807</x:v>
      </x:c>
      <x:c r="G1260" s="2" t="str">
        <x:v>USD</x:v>
      </x:c>
      <x:c r="H1260" s="2" t="str">
        <x:v>2022-01-01</x:v>
      </x:c>
      <x:c r="I1260" s="2" t="str">
        <x:v>2022-12-31</x:v>
      </x:c>
      <x:c r="J1260" s="2" t="str">
        <x:v>Income (Loss) from Continuing Operations before Income Taxes, Noncontrolling Interest</x:v>
      </x:c>
      <x:c r="K1260" s="2" t="str">
        <x:v>us-gaap:IncomeLossFromContinuingOperationsBeforeIncomeTaxesExtraordinaryItemsNoncontrollingInterest</x:v>
      </x:c>
      <x:c r="L1260" s="2" t="str">
        <x:v>2025-02-21</x:v>
      </x:c>
      <x:c r="M1260" s="2" t="str">
        <x:v>0000831001-25-000067</x:v>
      </x:c>
      <x:c r="N1260" s="2" t="str">
        <x:v>https://www.sec.gov/Archives/edgar/data/831001/000083100125000067/c-20241231.htm</x:v>
      </x:c>
      <x:c r="O1260" s="2" t="str">
        <x:v>data/raw/filings/C_0000831001-25-000067_c-20241231.htm</x:v>
      </x:c>
      <x:c r="P1260" s="2" t="str">
        <x:v>f-137</x:v>
      </x:c>
      <x:c r="Q1260" s="2" t="str"/>
      <x:c r="R1260" s="2" t="str">
        <x:v>Latest eligible comparative presentation at the information cutoff.</x:v>
      </x:c>
      <x:c r="T1260" s="12"/>
      <x:c r="U1260" s="12"/>
    </x:row>
    <x:row r="1261" ht="24" customHeight="1">
      <x:c r="C1261" s="2" t="str">
        <x:v>C</x:v>
      </x:c>
      <x:c r="D1261" s="2" t="str">
        <x:v>FY2022</x:v>
      </x:c>
      <x:c r="E1261" s="2" t="str">
        <x:v>tax</x:v>
      </x:c>
      <x:c r="F1261" s="11" t="n">
        <x:v>3642</x:v>
      </x:c>
      <x:c r="G1261" s="2" t="str">
        <x:v>USD</x:v>
      </x:c>
      <x:c r="H1261" s="2" t="str">
        <x:v>2022-01-01</x:v>
      </x:c>
      <x:c r="I1261" s="2" t="str">
        <x:v>2022-12-31</x:v>
      </x:c>
      <x:c r="J1261" s="2" t="str">
        <x:v>Income Tax Expense (Benefit)</x:v>
      </x:c>
      <x:c r="K1261" s="2" t="str">
        <x:v>us-gaap:IncomeTaxExpenseBenefit</x:v>
      </x:c>
      <x:c r="L1261" s="2" t="str">
        <x:v>2025-02-21</x:v>
      </x:c>
      <x:c r="M1261" s="2" t="str">
        <x:v>0000831001-25-000067</x:v>
      </x:c>
      <x:c r="N1261" s="2" t="str">
        <x:v>https://www.sec.gov/Archives/edgar/data/831001/000083100125000067/c-20241231.htm</x:v>
      </x:c>
      <x:c r="O1261" s="2" t="str">
        <x:v>data/raw/filings/C_0000831001-25-000067_c-20241231.htm</x:v>
      </x:c>
      <x:c r="P1261" s="2" t="str">
        <x:v>f-2533</x:v>
      </x:c>
      <x:c r="Q1261" s="2" t="str"/>
      <x:c r="R1261" s="2" t="str">
        <x:v>Latest eligible comparative presentation at the information cutoff.</x:v>
      </x:c>
      <x:c r="T1261" s="12"/>
      <x:c r="U1261" s="12"/>
    </x:row>
    <x:row r="1262" ht="24" customHeight="1">
      <x:c r="C1262" s="2" t="str">
        <x:v>C</x:v>
      </x:c>
      <x:c r="D1262" s="2" t="str">
        <x:v>FY2022</x:v>
      </x:c>
      <x:c r="E1262" s="2" t="str">
        <x:v>net_income</x:v>
      </x:c>
      <x:c r="F1262" s="11" t="n">
        <x:v>14845</x:v>
      </x:c>
      <x:c r="G1262" s="2" t="str">
        <x:v>USD</x:v>
      </x:c>
      <x:c r="H1262" s="2" t="str">
        <x:v>2022-01-01</x:v>
      </x:c>
      <x:c r="I1262" s="2" t="str">
        <x:v>2022-12-31</x:v>
      </x:c>
      <x:c r="J1262" s="2" t="str">
        <x:v>Net Income (Loss) Attributable to Parent</x:v>
      </x:c>
      <x:c r="K1262" s="2" t="str">
        <x:v>us-gaap:NetIncomeLoss</x:v>
      </x:c>
      <x:c r="L1262" s="2" t="str">
        <x:v>2025-02-21</x:v>
      </x:c>
      <x:c r="M1262" s="2" t="str">
        <x:v>0000831001-25-000067</x:v>
      </x:c>
      <x:c r="N1262" s="2" t="str">
        <x:v>https://www.sec.gov/Archives/edgar/data/831001/000083100125000067/c-20241231.htm</x:v>
      </x:c>
      <x:c r="O1262" s="2" t="str">
        <x:v>data/raw/filings/C_0000831001-25-000067_c-20241231.htm</x:v>
      </x:c>
      <x:c r="P1262" s="2" t="str">
        <x:v>f-2809</x:v>
      </x:c>
      <x:c r="Q1262" s="2" t="str"/>
      <x:c r="R1262" s="2" t="str">
        <x:v>Latest eligible comparative presentation at the information cutoff.</x:v>
      </x:c>
      <x:c r="T1262" s="12"/>
      <x:c r="U1262" s="12"/>
    </x:row>
    <x:row r="1263" ht="24" customHeight="1">
      <x:c r="C1263" s="2" t="str">
        <x:v>C</x:v>
      </x:c>
      <x:c r="D1263" s="2" t="str">
        <x:v>FY2022</x:v>
      </x:c>
      <x:c r="E1263" s="2" t="str">
        <x:v>common_income</x:v>
      </x:c>
      <x:c r="F1263" s="11" t="n">
        <x:v>13700</x:v>
      </x:c>
      <x:c r="G1263" s="2" t="str">
        <x:v>USD</x:v>
      </x:c>
      <x:c r="H1263" s="2" t="str">
        <x:v>2022-01-01</x:v>
      </x:c>
      <x:c r="I1263" s="2" t="str">
        <x:v>2022-12-31</x:v>
      </x:c>
      <x:c r="J1263" s="2" t="str">
        <x:v>Net Income (Loss) Available to Common Stockholders, Basic</x:v>
      </x:c>
      <x:c r="K1263" s="2" t="str">
        <x:v>us-gaap:NetIncomeLossAvailableToCommonStockholdersBasic</x:v>
      </x:c>
      <x:c r="L1263" s="2" t="str">
        <x:v>2025-02-21</x:v>
      </x:c>
      <x:c r="M1263" s="2" t="str">
        <x:v>0000831001-25-000067</x:v>
      </x:c>
      <x:c r="N1263" s="2" t="str">
        <x:v>https://www.sec.gov/Archives/edgar/data/831001/000083100125000067/c-20241231.htm</x:v>
      </x:c>
      <x:c r="O1263" s="2" t="str">
        <x:v>data/raw/filings/C_0000831001-25-000067_c-20241231.htm</x:v>
      </x:c>
      <x:c r="P1263" s="2" t="str">
        <x:v>f-2836</x:v>
      </x:c>
      <x:c r="Q1263" s="2" t="str"/>
      <x:c r="R1263" s="2" t="str">
        <x:v>Latest eligible comparative presentation at the information cutoff.</x:v>
      </x:c>
      <x:c r="T1263" s="12"/>
      <x:c r="U1263" s="12"/>
    </x:row>
    <x:row r="1264" ht="24" customHeight="1">
      <x:c r="C1264" s="2" t="str">
        <x:v>C</x:v>
      </x:c>
      <x:c r="D1264" s="2" t="str">
        <x:v>FY2022</x:v>
      </x:c>
      <x:c r="E1264" s="2" t="str">
        <x:v>preferred_div</x:v>
      </x:c>
      <x:c r="F1264" s="11" t="n">
        <x:v>1032</x:v>
      </x:c>
      <x:c r="G1264" s="2" t="str">
        <x:v>USD</x:v>
      </x:c>
      <x:c r="H1264" s="2" t="str">
        <x:v>2022-01-01</x:v>
      </x:c>
      <x:c r="I1264" s="2" t="str">
        <x:v>2022-12-31</x:v>
      </x:c>
      <x:c r="J1264" s="2" t="str">
        <x:v>Dividends, Preferred Stock</x:v>
      </x:c>
      <x:c r="K1264" s="2" t="str">
        <x:v>us-gaap:DividendsPreferredStock</x:v>
      </x:c>
      <x:c r="L1264" s="2" t="str">
        <x:v>2025-02-21</x:v>
      </x:c>
      <x:c r="M1264" s="2" t="str">
        <x:v>0000831001-25-000067</x:v>
      </x:c>
      <x:c r="N1264" s="2" t="str">
        <x:v>https://www.sec.gov/Archives/edgar/data/831001/000083100125000067/c-20241231.htm</x:v>
      </x:c>
      <x:c r="O1264" s="2" t="str">
        <x:v>data/raw/filings/C_0000831001-25-000067_c-20241231.htm</x:v>
      </x:c>
      <x:c r="P1264" s="2" t="str">
        <x:v>f-2812</x:v>
      </x:c>
      <x:c r="Q1264" s="2" t="str"/>
      <x:c r="R1264" s="2" t="str">
        <x:v>Latest eligible comparative presentation at the information cutoff.</x:v>
      </x:c>
      <x:c r="T1264" s="12"/>
      <x:c r="U1264" s="12"/>
    </x:row>
    <x:row r="1265" ht="24" customHeight="1">
      <x:c r="C1265" s="2" t="str">
        <x:v>C</x:v>
      </x:c>
      <x:c r="D1265" s="2" t="str">
        <x:v>FY2022</x:v>
      </x:c>
      <x:c r="E1265" s="2" t="str">
        <x:v>eps</x:v>
      </x:c>
      <x:c r="F1265" s="11" t="n">
        <x:v>7</x:v>
      </x:c>
      <x:c r="G1265" s="2" t="str">
        <x:v>USD/shares</x:v>
      </x:c>
      <x:c r="H1265" s="2" t="str">
        <x:v>2022-01-01</x:v>
      </x:c>
      <x:c r="I1265" s="2" t="str">
        <x:v>2022-12-31</x:v>
      </x:c>
      <x:c r="J1265" s="2" t="str">
        <x:v>Earnings Per Share, Diluted</x:v>
      </x:c>
      <x:c r="K1265" s="2" t="str">
        <x:v>us-gaap:EarningsPerShareDiluted</x:v>
      </x:c>
      <x:c r="L1265" s="2" t="str">
        <x:v>2025-02-21</x:v>
      </x:c>
      <x:c r="M1265" s="2" t="str">
        <x:v>0000831001-25-000067</x:v>
      </x:c>
      <x:c r="N1265" s="2" t="str">
        <x:v>https://www.sec.gov/Archives/edgar/data/831001/000083100125000067/c-20241231.htm</x:v>
      </x:c>
      <x:c r="O1265" s="2" t="str">
        <x:v>data/raw/filings/C_0000831001-25-000067_c-20241231.htm</x:v>
      </x:c>
      <x:c r="P1265" s="2" t="str">
        <x:v>f-2860</x:v>
      </x:c>
      <x:c r="Q1265" s="2" t="str"/>
      <x:c r="R1265" s="2" t="str">
        <x:v>Latest eligible comparative presentation at the information cutoff.</x:v>
      </x:c>
      <x:c r="T1265" s="12"/>
      <x:c r="U1265" s="12"/>
    </x:row>
    <x:row r="1266" ht="24" customHeight="1">
      <x:c r="C1266" s="2" t="str">
        <x:v>C</x:v>
      </x:c>
      <x:c r="D1266" s="2" t="str">
        <x:v>FY2022</x:v>
      </x:c>
      <x:c r="E1266" s="2" t="str">
        <x:v>shares_diluted</x:v>
      </x:c>
      <x:c r="F1266" s="11" t="n">
        <x:v>1964.3</x:v>
      </x:c>
      <x:c r="G1266" s="2" t="str">
        <x:v>shares</x:v>
      </x:c>
      <x:c r="H1266" s="2" t="str">
        <x:v>2022-01-01</x:v>
      </x:c>
      <x:c r="I1266" s="2" t="str">
        <x:v>2022-12-31</x:v>
      </x:c>
      <x:c r="J1266" s="2" t="str">
        <x:v>Weighted Average Number of Shares Outstanding, Diluted</x:v>
      </x:c>
      <x:c r="K1266" s="2" t="str">
        <x:v>us-gaap:WeightedAverageNumberOfDilutedSharesOutstanding</x:v>
      </x:c>
      <x:c r="L1266" s="2" t="str">
        <x:v>2025-02-21</x:v>
      </x:c>
      <x:c r="M1266" s="2" t="str">
        <x:v>0000831001-25-000067</x:v>
      </x:c>
      <x:c r="N1266" s="2" t="str">
        <x:v>https://www.sec.gov/Archives/edgar/data/831001/000083100125000067/c-20241231.htm</x:v>
      </x:c>
      <x:c r="O1266" s="2" t="str">
        <x:v>data/raw/filings/C_0000831001-25-000067_c-20241231.htm</x:v>
      </x:c>
      <x:c r="P1266" s="2" t="str">
        <x:v>f-2851</x:v>
      </x:c>
      <x:c r="Q1266" s="2" t="str"/>
      <x:c r="R1266" s="2" t="str">
        <x:v>Latest eligible comparative presentation at the information cutoff.</x:v>
      </x:c>
      <x:c r="T1266" s="12"/>
      <x:c r="U1266" s="12"/>
    </x:row>
    <x:row r="1267" ht="24" customHeight="1">
      <x:c r="C1267" s="2" t="str">
        <x:v>C</x:v>
      </x:c>
      <x:c r="D1267" s="2" t="str">
        <x:v>FY2022</x:v>
      </x:c>
      <x:c r="E1267" s="2" t="str">
        <x:v>dps</x:v>
      </x:c>
      <x:c r="F1267" s="11" t="str">
        <x:v>n.a.</x:v>
      </x:c>
      <x:c r="G1267" s="2" t="str">
        <x:v>USD/share</x:v>
      </x:c>
      <x:c r="H1267" s="2" t="str">
        <x:v>2022-01-01</x:v>
      </x:c>
      <x:c r="I1267" s="2" t="str">
        <x:v>2022-12-31</x:v>
      </x:c>
      <x:c r="J1267" s="2" t="str">
        <x:v>Dividends per common share</x:v>
      </x:c>
      <x:c r="K1267" s="2" t="str"/>
      <x:c r="L1267" s="2" t="str"/>
      <x:c r="M1267" s="2" t="str"/>
      <x:c r="N1267" s="2" t="str"/>
      <x:c r="O1267" s="2" t="str"/>
      <x:c r="P1267" s="2" t="str"/>
      <x:c r="Q1267" s="2" t="str"/>
      <x:c r="R1267" s="2" t="str">
        <x:v>Not reported / unavailable</x:v>
      </x:c>
      <x:c r="T1267" s="12"/>
      <x:c r="U1267" s="12"/>
    </x:row>
    <x:row r="1268" ht="24" customHeight="1">
      <x:c r="C1268" s="2" t="str">
        <x:v>C</x:v>
      </x:c>
      <x:c r="D1268" s="2" t="str">
        <x:v>FY2022</x:v>
      </x:c>
      <x:c r="E1268" s="2" t="str">
        <x:v>dividends</x:v>
      </x:c>
      <x:c r="F1268" s="11" t="n">
        <x:v>5003</x:v>
      </x:c>
      <x:c r="G1268" s="2" t="str">
        <x:v>USD</x:v>
      </x:c>
      <x:c r="H1268" s="2" t="str">
        <x:v>2022-01-01</x:v>
      </x:c>
      <x:c r="I1268" s="2" t="str">
        <x:v>2022-12-31</x:v>
      </x:c>
      <x:c r="J1268" s="2" t="str">
        <x:v>Payments of Dividends</x:v>
      </x:c>
      <x:c r="K1268" s="2" t="str">
        <x:v>us-gaap:PaymentsOfDividends</x:v>
      </x:c>
      <x:c r="L1268" s="2" t="str">
        <x:v>2025-02-21</x:v>
      </x:c>
      <x:c r="M1268" s="2" t="str">
        <x:v>0000831001-25-000067</x:v>
      </x:c>
      <x:c r="N1268" s="2" t="str">
        <x:v>https://www.sec.gov/Archives/edgar/data/831001/000083100125000067/c-20241231.htm</x:v>
      </x:c>
      <x:c r="O1268" s="2" t="str">
        <x:v>data/raw/filings/C_0000831001-25-000067_c-20241231.htm</x:v>
      </x:c>
      <x:c r="P1268" s="2" t="str">
        <x:v>f-607</x:v>
      </x:c>
      <x:c r="Q1268" s="2" t="str"/>
      <x:c r="R1268" s="2" t="str">
        <x:v>Latest eligible comparative presentation at the information cutoff.</x:v>
      </x:c>
      <x:c r="T1268" s="12"/>
      <x:c r="U1268" s="12"/>
    </x:row>
    <x:row r="1269" ht="24" customHeight="1">
      <x:c r="C1269" s="2" t="str">
        <x:v>C</x:v>
      </x:c>
      <x:c r="D1269" s="2" t="str">
        <x:v>FY2022</x:v>
      </x:c>
      <x:c r="E1269" s="2" t="str">
        <x:v>buybacks</x:v>
      </x:c>
      <x:c r="F1269" s="11" t="n">
        <x:v>3250</x:v>
      </x:c>
      <x:c r="G1269" s="2" t="str">
        <x:v>USD</x:v>
      </x:c>
      <x:c r="H1269" s="2" t="str">
        <x:v>2022-01-01</x:v>
      </x:c>
      <x:c r="I1269" s="2" t="str">
        <x:v>2022-12-31</x:v>
      </x:c>
      <x:c r="J1269" s="2" t="str">
        <x:v>Payments for Repurchase of Common Stock</x:v>
      </x:c>
      <x:c r="K1269" s="2" t="str">
        <x:v>us-gaap:PaymentsForRepurchaseOfCommonStock</x:v>
      </x:c>
      <x:c r="L1269" s="2" t="str">
        <x:v>2025-02-21</x:v>
      </x:c>
      <x:c r="M1269" s="2" t="str">
        <x:v>0000831001-25-000067</x:v>
      </x:c>
      <x:c r="N1269" s="2" t="str">
        <x:v>https://www.sec.gov/Archives/edgar/data/831001/000083100125000067/c-20241231.htm</x:v>
      </x:c>
      <x:c r="O1269" s="2" t="str">
        <x:v>data/raw/filings/C_0000831001-25-000067_c-20241231.htm</x:v>
      </x:c>
      <x:c r="P1269" s="2" t="str">
        <x:v>f-616</x:v>
      </x:c>
      <x:c r="Q1269" s="2" t="str"/>
      <x:c r="R1269" s="2" t="str">
        <x:v>Latest eligible comparative presentation at the information cutoff.</x:v>
      </x:c>
      <x:c r="T1269" s="12"/>
      <x:c r="U1269" s="12"/>
    </x:row>
    <x:row r="1270" ht="24" customHeight="1">
      <x:c r="C1270" s="2" t="str">
        <x:v>C</x:v>
      </x:c>
      <x:c r="D1270" s="2" t="str">
        <x:v>FY2022</x:v>
      </x:c>
      <x:c r="E1270" s="2" t="str">
        <x:v>chargeoffs</x:v>
      </x:c>
      <x:c r="F1270" s="11" t="str">
        <x:v>n.a.</x:v>
      </x:c>
      <x:c r="G1270" s="2" t="str">
        <x:v>USDm</x:v>
      </x:c>
      <x:c r="H1270" s="2" t="str">
        <x:v>2022-01-01</x:v>
      </x:c>
      <x:c r="I1270" s="2" t="str">
        <x:v>2022-12-31</x:v>
      </x:c>
      <x:c r="J1270" s="2" t="str">
        <x:v>Gross loan charge-offs</x:v>
      </x:c>
      <x:c r="K1270" s="2" t="str"/>
      <x:c r="L1270" s="2" t="str"/>
      <x:c r="M1270" s="2" t="str"/>
      <x:c r="N1270" s="2" t="str"/>
      <x:c r="O1270" s="2" t="str"/>
      <x:c r="P1270" s="2" t="str"/>
      <x:c r="Q1270" s="2" t="str"/>
      <x:c r="R1270" s="2" t="str">
        <x:v>Not reported / unavailable</x:v>
      </x:c>
      <x:c r="T1270" s="12"/>
      <x:c r="U1270" s="12"/>
    </x:row>
    <x:row r="1271" ht="24" customHeight="1">
      <x:c r="C1271" s="2" t="str">
        <x:v>C</x:v>
      </x:c>
      <x:c r="D1271" s="2" t="str">
        <x:v>FY2022</x:v>
      </x:c>
      <x:c r="E1271" s="2" t="str">
        <x:v>recoveries</x:v>
      </x:c>
      <x:c r="F1271" s="11" t="str">
        <x:v>n.a.</x:v>
      </x:c>
      <x:c r="G1271" s="2" t="str">
        <x:v>USDm</x:v>
      </x:c>
      <x:c r="H1271" s="2" t="str">
        <x:v>2022-01-01</x:v>
      </x:c>
      <x:c r="I1271" s="2" t="str">
        <x:v>2022-12-31</x:v>
      </x:c>
      <x:c r="J1271" s="2" t="str">
        <x:v>Loan recoveries</x:v>
      </x:c>
      <x:c r="K1271" s="2" t="str"/>
      <x:c r="L1271" s="2" t="str"/>
      <x:c r="M1271" s="2" t="str"/>
      <x:c r="N1271" s="2" t="str"/>
      <x:c r="O1271" s="2" t="str"/>
      <x:c r="P1271" s="2" t="str"/>
      <x:c r="Q1271" s="2" t="str"/>
      <x:c r="R1271" s="2" t="str">
        <x:v>Not reported / unavailable</x:v>
      </x:c>
      <x:c r="T1271" s="12"/>
      <x:c r="U1271" s="12"/>
    </x:row>
    <x:row r="1272" ht="24" customHeight="1">
      <x:c r="C1272" s="2" t="str">
        <x:v>C</x:v>
      </x:c>
      <x:c r="D1272" s="2" t="str">
        <x:v>FY2022</x:v>
      </x:c>
      <x:c r="E1272" s="2" t="str">
        <x:v>rwa</x:v>
      </x:c>
      <x:c r="F1272" s="11" t="str">
        <x:v>n.a.</x:v>
      </x:c>
      <x:c r="G1272" s="2" t="str">
        <x:v>USDm</x:v>
      </x:c>
      <x:c r="H1272" s="2" t="str">
        <x:v>2022-01-01</x:v>
      </x:c>
      <x:c r="I1272" s="2" t="str">
        <x:v>2022-12-31</x:v>
      </x:c>
      <x:c r="J1272" s="2" t="str">
        <x:v>Risk-weighted assets</x:v>
      </x:c>
      <x:c r="K1272" s="2" t="str"/>
      <x:c r="L1272" s="2" t="str"/>
      <x:c r="M1272" s="2" t="str"/>
      <x:c r="N1272" s="2" t="str"/>
      <x:c r="O1272" s="2" t="str"/>
      <x:c r="P1272" s="2" t="str"/>
      <x:c r="Q1272" s="2" t="str"/>
      <x:c r="R1272" s="2" t="str">
        <x:v>Not reported / unavailable</x:v>
      </x:c>
      <x:c r="T1272" s="12"/>
      <x:c r="U1272" s="12"/>
    </x:row>
    <x:row r="1273" ht="24" customHeight="1">
      <x:c r="C1273" s="2" t="str">
        <x:v>C</x:v>
      </x:c>
      <x:c r="D1273" s="2" t="str">
        <x:v>FY2022</x:v>
      </x:c>
      <x:c r="E1273" s="2" t="str">
        <x:v>cet1_reported</x:v>
      </x:c>
      <x:c r="F1273" s="11" t="str">
        <x:v>n.a.</x:v>
      </x:c>
      <x:c r="G1273" s="2" t="str">
        <x:v>%</x:v>
      </x:c>
      <x:c r="H1273" s="2" t="str">
        <x:v>2022-01-01</x:v>
      </x:c>
      <x:c r="I1273" s="2" t="str">
        <x:v>2022-12-31</x:v>
      </x:c>
      <x:c r="J1273" s="2" t="str">
        <x:v>Actual standardized CET1 ratio</x:v>
      </x:c>
      <x:c r="K1273" s="2" t="str"/>
      <x:c r="L1273" s="2" t="str"/>
      <x:c r="M1273" s="2" t="str"/>
      <x:c r="N1273" s="2" t="str"/>
      <x:c r="O1273" s="2" t="str"/>
      <x:c r="P1273" s="2" t="str"/>
      <x:c r="Q1273" s="2" t="str"/>
      <x:c r="R1273" s="2" t="str">
        <x:v>Not reported / unavailable</x:v>
      </x:c>
      <x:c r="T1273" s="12"/>
      <x:c r="U1273" s="12"/>
    </x:row>
    <x:row r="1274" ht="24" customHeight="1">
      <x:c r="C1274" s="2" t="str">
        <x:v>C</x:v>
      </x:c>
      <x:c r="D1274" s="2" t="str">
        <x:v>FY2022</x:v>
      </x:c>
      <x:c r="E1274" s="2" t="str">
        <x:v>nim_reported</x:v>
      </x:c>
      <x:c r="F1274" s="11" t="str">
        <x:v>n.a.</x:v>
      </x:c>
      <x:c r="G1274" s="2" t="str">
        <x:v>%</x:v>
      </x:c>
      <x:c r="H1274" s="2" t="str">
        <x:v>2022-01-01</x:v>
      </x:c>
      <x:c r="I1274" s="2" t="str">
        <x:v>2022-12-31</x:v>
      </x:c>
      <x:c r="J1274" s="2" t="str">
        <x:v>Issuer reported net interest margin</x:v>
      </x:c>
      <x:c r="K1274" s="2" t="str"/>
      <x:c r="L1274" s="2" t="str"/>
      <x:c r="M1274" s="2" t="str"/>
      <x:c r="N1274" s="2" t="str"/>
      <x:c r="O1274" s="2" t="str"/>
      <x:c r="P1274" s="2" t="str"/>
      <x:c r="Q1274" s="2" t="str"/>
      <x:c r="R1274" s="2" t="str">
        <x:v>Not reported / unavailable</x:v>
      </x:c>
      <x:c r="T1274" s="12"/>
      <x:c r="U1274" s="12"/>
    </x:row>
    <x:row r="1275" ht="24" customHeight="1">
      <x:c r="C1275" s="2" t="str">
        <x:v>C</x:v>
      </x:c>
      <x:c r="D1275" s="2" t="str">
        <x:v>FY2022</x:v>
      </x:c>
      <x:c r="E1275" s="2" t="str">
        <x:v>bvps_reported</x:v>
      </x:c>
      <x:c r="F1275" s="11" t="n">
        <x:v>94.06</x:v>
      </x:c>
      <x:c r="G1275" s="2" t="str">
        <x:v>USD/shares</x:v>
      </x:c>
      <x:c r="H1275" s="2" t="str">
        <x:v>2022-01-01</x:v>
      </x:c>
      <x:c r="I1275" s="2" t="str">
        <x:v>2022-12-31</x:v>
      </x:c>
      <x:c r="J1275" s="2" t="str">
        <x:v>Reported common book value per share</x:v>
      </x:c>
      <x:c r="K1275" s="2" t="str">
        <x:v>Manual verified issuer table row</x:v>
      </x:c>
      <x:c r="L1275" s="2" t="str">
        <x:v>2023-02-27</x:v>
      </x:c>
      <x:c r="M1275" s="2" t="str">
        <x:v>0000831001-23-000037</x:v>
      </x:c>
      <x:c r="N1275" s="2" t="str">
        <x:v>https://www.sec.gov/Archives/edgar/data/831001/000083100123000037/c-20221231.htm</x:v>
      </x:c>
      <x:c r="O1275" s="2" t="str">
        <x:v>data/raw/filings/C_0000831001-23-000037_c-20221231.htm</x:v>
      </x:c>
      <x:c r="P1275" s="2" t="str"/>
      <x:c r="Q1275" s="2" t="str"/>
      <x:c r="R1275" s="2" t="str">
        <x:v>Verified original issuer table row; same-date end balance, excluding average and regulatory minimum tables.</x:v>
      </x:c>
      <x:c r="T1275" s="12"/>
      <x:c r="U1275" s="12"/>
    </x:row>
    <x:row r="1276" ht="24" customHeight="1">
      <x:c r="C1276" s="2" t="str">
        <x:v>C</x:v>
      </x:c>
      <x:c r="D1276" s="2" t="str">
        <x:v>FY2022</x:v>
      </x:c>
      <x:c r="E1276" s="2" t="str">
        <x:v>tbvps_reported</x:v>
      </x:c>
      <x:c r="F1276" s="11" t="n">
        <x:v>81.65</x:v>
      </x:c>
      <x:c r="G1276" s="2" t="str">
        <x:v>USD/shares</x:v>
      </x:c>
      <x:c r="H1276" s="2" t="str">
        <x:v>2022-01-01</x:v>
      </x:c>
      <x:c r="I1276" s="2" t="str">
        <x:v>2022-12-31</x:v>
      </x:c>
      <x:c r="J1276" s="2" t="str">
        <x:v>Reported tangible book value per share</x:v>
      </x:c>
      <x:c r="K1276" s="2" t="str">
        <x:v>Manual verified issuer table row</x:v>
      </x:c>
      <x:c r="L1276" s="2" t="str">
        <x:v>2023-02-27</x:v>
      </x:c>
      <x:c r="M1276" s="2" t="str">
        <x:v>0000831001-23-000037</x:v>
      </x:c>
      <x:c r="N1276" s="2" t="str">
        <x:v>https://www.sec.gov/Archives/edgar/data/831001/000083100123000037/c-20221231.htm</x:v>
      </x:c>
      <x:c r="O1276" s="2" t="str">
        <x:v>data/raw/filings/C_0000831001-23-000037_c-20221231.htm</x:v>
      </x:c>
      <x:c r="P1276" s="2" t="str"/>
      <x:c r="Q1276" s="2" t="str"/>
      <x:c r="R1276" s="2" t="str">
        <x:v>Verified original issuer table row; same-date end balance, excluding average and regulatory minimum tables.</x:v>
      </x:c>
      <x:c r="T1276" s="12"/>
      <x:c r="U1276" s="12"/>
    </x:row>
    <x:row r="1277" ht="24" customHeight="1">
      <x:c r="C1277" s="2" t="str">
        <x:v>C</x:v>
      </x:c>
      <x:c r="D1277" s="2" t="str">
        <x:v>FY2022</x:v>
      </x:c>
      <x:c r="E1277" s="2" t="str">
        <x:v>tce_reported</x:v>
      </x:c>
      <x:c r="F1277" s="11" t="str">
        <x:v>n.a.</x:v>
      </x:c>
      <x:c r="G1277" s="2" t="str">
        <x:v>USDm</x:v>
      </x:c>
      <x:c r="H1277" s="2" t="str">
        <x:v>2022-01-01</x:v>
      </x:c>
      <x:c r="I1277" s="2" t="str">
        <x:v>2022-12-31</x:v>
      </x:c>
      <x:c r="J1277" s="2" t="str">
        <x:v>Reported tangible common equity</x:v>
      </x:c>
      <x:c r="K1277" s="2" t="str"/>
      <x:c r="L1277" s="2" t="str"/>
      <x:c r="M1277" s="2" t="str"/>
      <x:c r="N1277" s="2" t="str"/>
      <x:c r="O1277" s="2" t="str"/>
      <x:c r="P1277" s="2" t="str"/>
      <x:c r="Q1277" s="2" t="str"/>
      <x:c r="R1277" s="2" t="str">
        <x:v>Not reported / unavailable</x:v>
      </x:c>
      <x:c r="T1277" s="12"/>
      <x:c r="U1277" s="12"/>
    </x:row>
    <x:row r="1278" ht="24" customHeight="1">
      <x:c r="C1278" s="2" t="str">
        <x:v>C</x:v>
      </x:c>
      <x:c r="D1278" s="2" t="str">
        <x:v>FY2023</x:v>
      </x:c>
      <x:c r="E1278" s="2" t="str">
        <x:v>assets</x:v>
      </x:c>
      <x:c r="F1278" s="11" t="n">
        <x:v>2412000</x:v>
      </x:c>
      <x:c r="G1278" s="2" t="str">
        <x:v>USD</x:v>
      </x:c>
      <x:c r="H1278" s="2" t="str">
        <x:v>2023-01-01</x:v>
      </x:c>
      <x:c r="I1278" s="2" t="str">
        <x:v>2023-12-31</x:v>
      </x:c>
      <x:c r="J1278" s="2" t="str">
        <x:v>Assets</x:v>
      </x:c>
      <x:c r="K1278" s="2" t="str">
        <x:v>us-gaap:Assets</x:v>
      </x:c>
      <x:c r="L1278" s="2" t="str">
        <x:v>2026-02-20</x:v>
      </x:c>
      <x:c r="M1278" s="2" t="str">
        <x:v>0000831001-26-000011</x:v>
      </x:c>
      <x:c r="N1278" s="2" t="str">
        <x:v>https://www.sec.gov/Archives/edgar/data/831001/000083100126000011/c-20251231.htm</x:v>
      </x:c>
      <x:c r="O1278" s="2" t="str">
        <x:v>data/raw/filings/C_0000831001-26-000011_c-20251231.htm</x:v>
      </x:c>
      <x:c r="P1278" s="2" t="str">
        <x:v>f-1039</x:v>
      </x:c>
      <x:c r="Q1278" s="2" t="str"/>
      <x:c r="R1278" s="2" t="str">
        <x:v>Latest eligible comparative presentation at the information cutoff.</x:v>
      </x:c>
      <x:c r="T1278" s="12"/>
      <x:c r="U1278" s="12"/>
    </x:row>
    <x:row r="1279" ht="24" customHeight="1">
      <x:c r="C1279" s="2" t="str">
        <x:v>C</x:v>
      </x:c>
      <x:c r="D1279" s="2" t="str">
        <x:v>FY2023</x:v>
      </x:c>
      <x:c r="E1279" s="2" t="str">
        <x:v>liabilities</x:v>
      </x:c>
      <x:c r="F1279" s="11" t="n">
        <x:v>2205583</x:v>
      </x:c>
      <x:c r="G1279" s="2" t="str">
        <x:v>USD</x:v>
      </x:c>
      <x:c r="H1279" s="2" t="str">
        <x:v>2023-01-01</x:v>
      </x:c>
      <x:c r="I1279" s="2" t="str">
        <x:v>2023-12-31</x:v>
      </x:c>
      <x:c r="J1279" s="2" t="str">
        <x:v>Liabilities</x:v>
      </x:c>
      <x:c r="K1279" s="2" t="str">
        <x:v>us-gaap:Liabilities</x:v>
      </x:c>
      <x:c r="L1279" s="2" t="str">
        <x:v>2025-02-21</x:v>
      </x:c>
      <x:c r="M1279" s="2" t="str">
        <x:v>0000831001-25-000067</x:v>
      </x:c>
      <x:c r="N1279" s="2" t="str">
        <x:v>https://www.sec.gov/Archives/edgar/data/831001/000083100125000067/c-20241231.htm</x:v>
      </x:c>
      <x:c r="O1279" s="2" t="str">
        <x:v>data/raw/filings/C_0000831001-25-000067_c-20241231.htm</x:v>
      </x:c>
      <x:c r="P1279" s="2" t="str">
        <x:v>f-308</x:v>
      </x:c>
      <x:c r="Q1279" s="2" t="str"/>
      <x:c r="R1279" s="2" t="str">
        <x:v>Latest eligible comparative presentation at the information cutoff.</x:v>
      </x:c>
      <x:c r="T1279" s="12"/>
      <x:c r="U1279" s="12"/>
    </x:row>
    <x:row r="1280" ht="24" customHeight="1">
      <x:c r="C1280" s="2" t="str">
        <x:v>C</x:v>
      </x:c>
      <x:c r="D1280" s="2" t="str">
        <x:v>FY2023</x:v>
      </x:c>
      <x:c r="E1280" s="2" t="str">
        <x:v>equity</x:v>
      </x:c>
      <x:c r="F1280" s="11" t="n">
        <x:v>205453</x:v>
      </x:c>
      <x:c r="G1280" s="2" t="str">
        <x:v>USD</x:v>
      </x:c>
      <x:c r="H1280" s="2" t="str">
        <x:v>2023-01-01</x:v>
      </x:c>
      <x:c r="I1280" s="2" t="str">
        <x:v>2023-12-31</x:v>
      </x:c>
      <x:c r="J1280" s="2" t="str">
        <x:v>Stockholders' Equity Attributable to Parent</x:v>
      </x:c>
      <x:c r="K1280" s="2" t="str">
        <x:v>us-gaap:StockholdersEquity</x:v>
      </x:c>
      <x:c r="L1280" s="2" t="str">
        <x:v>2025-02-21</x:v>
      </x:c>
      <x:c r="M1280" s="2" t="str">
        <x:v>0000831001-25-000067</x:v>
      </x:c>
      <x:c r="N1280" s="2" t="str">
        <x:v>https://www.sec.gov/Archives/edgar/data/831001/000083100125000067/c-20241231.htm</x:v>
      </x:c>
      <x:c r="O1280" s="2" t="str">
        <x:v>data/raw/filings/C_0000831001-25-000067_c-20241231.htm</x:v>
      </x:c>
      <x:c r="P1280" s="2" t="str">
        <x:v>f-336</x:v>
      </x:c>
      <x:c r="Q1280" s="2" t="str"/>
      <x:c r="R1280" s="2" t="str">
        <x:v>Latest eligible comparative presentation at the information cutoff.</x:v>
      </x:c>
      <x:c r="T1280" s="12"/>
      <x:c r="U1280" s="12"/>
    </x:row>
    <x:row r="1281" ht="24" customHeight="1">
      <x:c r="C1281" s="2" t="str">
        <x:v>C</x:v>
      </x:c>
      <x:c r="D1281" s="2" t="str">
        <x:v>FY2023</x:v>
      </x:c>
      <x:c r="E1281" s="2" t="str">
        <x:v>preferred</x:v>
      </x:c>
      <x:c r="F1281" s="11" t="n">
        <x:v>17600</x:v>
      </x:c>
      <x:c r="G1281" s="2" t="str">
        <x:v>USD</x:v>
      </x:c>
      <x:c r="H1281" s="2" t="str">
        <x:v>2023-01-01</x:v>
      </x:c>
      <x:c r="I1281" s="2" t="str">
        <x:v>2023-12-31</x:v>
      </x:c>
      <x:c r="J1281" s="2" t="str">
        <x:v>Preferred Stock, Value, Issued</x:v>
      </x:c>
      <x:c r="K1281" s="2" t="str">
        <x:v>us-gaap:PreferredStockValue</x:v>
      </x:c>
      <x:c r="L1281" s="2" t="str">
        <x:v>2025-02-21</x:v>
      </x:c>
      <x:c r="M1281" s="2" t="str">
        <x:v>0000831001-25-000067</x:v>
      </x:c>
      <x:c r="N1281" s="2" t="str">
        <x:v>https://www.sec.gov/Archives/edgar/data/831001/000083100125000067/c-20241231.htm</x:v>
      </x:c>
      <x:c r="O1281" s="2" t="str">
        <x:v>data/raw/filings/C_0000831001-25-000067_c-20241231.htm</x:v>
      </x:c>
      <x:c r="P1281" s="2" t="str">
        <x:v>f-6340</x:v>
      </x:c>
      <x:c r="Q1281" s="2" t="str"/>
      <x:c r="R1281" s="2" t="str">
        <x:v>Latest eligible comparative presentation at the information cutoff.</x:v>
      </x:c>
      <x:c r="T1281" s="12"/>
      <x:c r="U1281" s="12"/>
    </x:row>
    <x:row r="1282" ht="24" customHeight="1">
      <x:c r="C1282" s="2" t="str">
        <x:v>C</x:v>
      </x:c>
      <x:c r="D1282" s="2" t="str">
        <x:v>FY2023</x:v>
      </x:c>
      <x:c r="E1282" s="2" t="str">
        <x:v>common_equity_reported</x:v>
      </x:c>
      <x:c r="F1282" s="11" t="str">
        <x:v>n.a.</x:v>
      </x:c>
      <x:c r="G1282" s="2" t="str">
        <x:v>USDm</x:v>
      </x:c>
      <x:c r="H1282" s="2" t="str">
        <x:v>2023-01-01</x:v>
      </x:c>
      <x:c r="I1282" s="2" t="str">
        <x:v>2023-12-31</x:v>
      </x:c>
      <x:c r="J1282" s="2" t="str">
        <x:v>Reported common shareholders equity</x:v>
      </x:c>
      <x:c r="K1282" s="2" t="str"/>
      <x:c r="L1282" s="2" t="str"/>
      <x:c r="M1282" s="2" t="str"/>
      <x:c r="N1282" s="2" t="str"/>
      <x:c r="O1282" s="2" t="str"/>
      <x:c r="P1282" s="2" t="str"/>
      <x:c r="Q1282" s="2" t="str"/>
      <x:c r="R1282" s="2" t="str">
        <x:v>Not reported / unavailable</x:v>
      </x:c>
      <x:c r="T1282" s="12"/>
      <x:c r="U1282" s="12"/>
    </x:row>
    <x:row r="1283" ht="24" customHeight="1">
      <x:c r="C1283" s="2" t="str">
        <x:v>C</x:v>
      </x:c>
      <x:c r="D1283" s="2" t="str">
        <x:v>FY2023</x:v>
      </x:c>
      <x:c r="E1283" s="2" t="str">
        <x:v>goodwill</x:v>
      </x:c>
      <x:c r="F1283" s="11" t="n">
        <x:v>20098</x:v>
      </x:c>
      <x:c r="G1283" s="2" t="str">
        <x:v>USD</x:v>
      </x:c>
      <x:c r="H1283" s="2" t="str">
        <x:v>2023-01-01</x:v>
      </x:c>
      <x:c r="I1283" s="2" t="str">
        <x:v>2023-12-31</x:v>
      </x:c>
      <x:c r="J1283" s="2" t="str">
        <x:v>Goodwill</x:v>
      </x:c>
      <x:c r="K1283" s="2" t="str">
        <x:v>us-gaap:Goodwill</x:v>
      </x:c>
      <x:c r="L1283" s="2" t="str">
        <x:v>2026-02-20</x:v>
      </x:c>
      <x:c r="M1283" s="2" t="str">
        <x:v>0000831001-26-000011</x:v>
      </x:c>
      <x:c r="N1283" s="2" t="str">
        <x:v>https://www.sec.gov/Archives/edgar/data/831001/000083100126000011/c-20251231.htm</x:v>
      </x:c>
      <x:c r="O1283" s="2" t="str">
        <x:v>data/raw/filings/C_0000831001-26-000011_c-20251231.htm</x:v>
      </x:c>
      <x:c r="P1283" s="2" t="str">
        <x:v>f-5753</x:v>
      </x:c>
      <x:c r="Q1283" s="2" t="str"/>
      <x:c r="R1283" s="2" t="str">
        <x:v>Latest eligible comparative presentation at the information cutoff.</x:v>
      </x:c>
      <x:c r="T1283" s="12"/>
      <x:c r="U1283" s="12"/>
    </x:row>
    <x:row r="1284" ht="24" customHeight="1">
      <x:c r="C1284" s="2" t="str">
        <x:v>C</x:v>
      </x:c>
      <x:c r="D1284" s="2" t="str">
        <x:v>FY2023</x:v>
      </x:c>
      <x:c r="E1284" s="2" t="str">
        <x:v>intangibles</x:v>
      </x:c>
      <x:c r="F1284" s="11" t="n">
        <x:v>4421</x:v>
      </x:c>
      <x:c r="G1284" s="2" t="str">
        <x:v>USD</x:v>
      </x:c>
      <x:c r="H1284" s="2" t="str">
        <x:v>2023-01-01</x:v>
      </x:c>
      <x:c r="I1284" s="2" t="str">
        <x:v>2023-12-31</x:v>
      </x:c>
      <x:c r="J1284" s="2" t="str">
        <x:v>Intangible Assets, Net (Excluding Goodwill)</x:v>
      </x:c>
      <x:c r="K1284" s="2" t="str">
        <x:v>us-gaap:IntangibleAssetsNetExcludingGoodwill</x:v>
      </x:c>
      <x:c r="L1284" s="2" t="str">
        <x:v>2025-02-21</x:v>
      </x:c>
      <x:c r="M1284" s="2" t="str">
        <x:v>0000831001-25-000067</x:v>
      </x:c>
      <x:c r="N1284" s="2" t="str">
        <x:v>https://www.sec.gov/Archives/edgar/data/831001/000083100125000067/c-20241231.htm</x:v>
      </x:c>
      <x:c r="O1284" s="2" t="str">
        <x:v>data/raw/filings/C_0000831001-25-000067_c-20241231.htm</x:v>
      </x:c>
      <x:c r="P1284" s="2" t="str">
        <x:v>f-274</x:v>
      </x:c>
      <x:c r="Q1284" s="2" t="str"/>
      <x:c r="R1284" s="2" t="str">
        <x:v>Latest eligible comparative presentation at the information cutoff.</x:v>
      </x:c>
      <x:c r="T1284" s="12"/>
      <x:c r="U1284" s="12"/>
    </x:row>
    <x:row r="1285" ht="24" customHeight="1">
      <x:c r="C1285" s="2" t="str">
        <x:v>C</x:v>
      </x:c>
      <x:c r="D1285" s="2" t="str">
        <x:v>FY2023</x:v>
      </x:c>
      <x:c r="E1285" s="2" t="str">
        <x:v>intangibles_total</x:v>
      </x:c>
      <x:c r="F1285" s="11" t="str">
        <x:v>n.a.</x:v>
      </x:c>
      <x:c r="G1285" s="2" t="str">
        <x:v>USDm</x:v>
      </x:c>
      <x:c r="H1285" s="2" t="str">
        <x:v>2023-01-01</x:v>
      </x:c>
      <x:c r="I1285" s="2" t="str">
        <x:v>2023-12-31</x:v>
      </x:c>
      <x:c r="J1285" s="2" t="str">
        <x:v>Reported goodwill and intangible assets combined</x:v>
      </x:c>
      <x:c r="K1285" s="2" t="str"/>
      <x:c r="L1285" s="2" t="str"/>
      <x:c r="M1285" s="2" t="str"/>
      <x:c r="N1285" s="2" t="str"/>
      <x:c r="O1285" s="2" t="str"/>
      <x:c r="P1285" s="2" t="str"/>
      <x:c r="Q1285" s="2" t="str"/>
      <x:c r="R1285" s="2" t="str">
        <x:v>Not reported / unavailable</x:v>
      </x:c>
      <x:c r="T1285" s="12"/>
      <x:c r="U1285" s="12"/>
    </x:row>
    <x:row r="1286" ht="24" customHeight="1">
      <x:c r="C1286" s="2" t="str">
        <x:v>C</x:v>
      </x:c>
      <x:c r="D1286" s="2" t="str">
        <x:v>FY2023</x:v>
      </x:c>
      <x:c r="E1286" s="2" t="str">
        <x:v>shares_end</x:v>
      </x:c>
      <x:c r="F1286" s="11" t="str">
        <x:v>n.a.</x:v>
      </x:c>
      <x:c r="G1286" s="2" t="str">
        <x:v>million</x:v>
      </x:c>
      <x:c r="H1286" s="2" t="str">
        <x:v>2023-01-01</x:v>
      </x:c>
      <x:c r="I1286" s="2" t="str">
        <x:v>2023-12-31</x:v>
      </x:c>
      <x:c r="J1286" s="2" t="str">
        <x:v>Period-end common shares outstanding</x:v>
      </x:c>
      <x:c r="K1286" s="2" t="str"/>
      <x:c r="L1286" s="2" t="str"/>
      <x:c r="M1286" s="2" t="str"/>
      <x:c r="N1286" s="2" t="str"/>
      <x:c r="O1286" s="2" t="str"/>
      <x:c r="P1286" s="2" t="str"/>
      <x:c r="Q1286" s="2" t="str"/>
      <x:c r="R1286" s="2" t="str">
        <x:v>Not reported / unavailable</x:v>
      </x:c>
      <x:c r="T1286" s="12"/>
      <x:c r="U1286" s="12"/>
    </x:row>
    <x:row r="1287" ht="24" customHeight="1">
      <x:c r="C1287" s="2" t="str">
        <x:v>C</x:v>
      </x:c>
      <x:c r="D1287" s="2" t="str">
        <x:v>FY2023</x:v>
      </x:c>
      <x:c r="E1287" s="2" t="str">
        <x:v>shares_issued</x:v>
      </x:c>
      <x:c r="F1287" s="11" t="n">
        <x:v>3099.691704</x:v>
      </x:c>
      <x:c r="G1287" s="2" t="str">
        <x:v>shares</x:v>
      </x:c>
      <x:c r="H1287" s="2" t="str">
        <x:v>2023-01-01</x:v>
      </x:c>
      <x:c r="I1287" s="2" t="str">
        <x:v>2023-12-31</x:v>
      </x:c>
      <x:c r="J1287" s="2" t="str">
        <x:v>Common Stock, Shares, Issued</x:v>
      </x:c>
      <x:c r="K1287" s="2" t="str">
        <x:v>us-gaap:CommonStockSharesIssued</x:v>
      </x:c>
      <x:c r="L1287" s="2" t="str">
        <x:v>2025-02-21</x:v>
      </x:c>
      <x:c r="M1287" s="2" t="str">
        <x:v>0000831001-25-000067</x:v>
      </x:c>
      <x:c r="N1287" s="2" t="str">
        <x:v>https://www.sec.gov/Archives/edgar/data/831001/000083100125000067/c-20241231.htm</x:v>
      </x:c>
      <x:c r="O1287" s="2" t="str">
        <x:v>data/raw/filings/C_0000831001-25-000067_c-20241231.htm</x:v>
      </x:c>
      <x:c r="P1287" s="2" t="str">
        <x:v>f-322</x:v>
      </x:c>
      <x:c r="Q1287" s="2" t="str"/>
      <x:c r="R1287" s="2" t="str">
        <x:v>Latest eligible comparative presentation at the information cutoff.</x:v>
      </x:c>
      <x:c r="T1287" s="12"/>
      <x:c r="U1287" s="12"/>
    </x:row>
    <x:row r="1288" ht="24" customHeight="1">
      <x:c r="C1288" s="2" t="str">
        <x:v>C</x:v>
      </x:c>
      <x:c r="D1288" s="2" t="str">
        <x:v>FY2023</x:v>
      </x:c>
      <x:c r="E1288" s="2" t="str">
        <x:v>shares_treasury</x:v>
      </x:c>
      <x:c r="F1288" s="11" t="n">
        <x:v>1196.577865</x:v>
      </x:c>
      <x:c r="G1288" s="2" t="str">
        <x:v>shares</x:v>
      </x:c>
      <x:c r="H1288" s="2" t="str">
        <x:v>2023-01-01</x:v>
      </x:c>
      <x:c r="I1288" s="2" t="str">
        <x:v>2023-12-31</x:v>
      </x:c>
      <x:c r="J1288" s="2" t="str">
        <x:v>Treasury Stock, Common, Shares</x:v>
      </x:c>
      <x:c r="K1288" s="2" t="str">
        <x:v>us-gaap:TreasuryStockCommonShares</x:v>
      </x:c>
      <x:c r="L1288" s="2" t="str">
        <x:v>2025-02-21</x:v>
      </x:c>
      <x:c r="M1288" s="2" t="str">
        <x:v>0000831001-25-000067</x:v>
      </x:c>
      <x:c r="N1288" s="2" t="str">
        <x:v>https://www.sec.gov/Archives/edgar/data/831001/000083100125000067/c-20241231.htm</x:v>
      </x:c>
      <x:c r="O1288" s="2" t="str">
        <x:v>data/raw/filings/C_0000831001-25-000067_c-20241231.htm</x:v>
      </x:c>
      <x:c r="P1288" s="2" t="str"/>
      <x:c r="Q1288" s="2" t="str"/>
      <x:c r="R1288" s="2" t="str">
        <x:v>Latest eligible comparative presentation at the information cutoff.</x:v>
      </x:c>
      <x:c r="T1288" s="12"/>
      <x:c r="U1288" s="12"/>
    </x:row>
    <x:row r="1289" ht="24" customHeight="1">
      <x:c r="C1289" s="2" t="str">
        <x:v>C</x:v>
      </x:c>
      <x:c r="D1289" s="2" t="str">
        <x:v>FY2023</x:v>
      </x:c>
      <x:c r="E1289" s="2" t="str">
        <x:v>deposits</x:v>
      </x:c>
      <x:c r="F1289" s="11" t="n">
        <x:v>1308681</x:v>
      </x:c>
      <x:c r="G1289" s="2" t="str">
        <x:v>USD</x:v>
      </x:c>
      <x:c r="H1289" s="2" t="str">
        <x:v>2023-01-01</x:v>
      </x:c>
      <x:c r="I1289" s="2" t="str">
        <x:v>2023-12-31</x:v>
      </x:c>
      <x:c r="J1289" s="2" t="str">
        <x:v>Deposits</x:v>
      </x:c>
      <x:c r="K1289" s="2" t="str">
        <x:v>us-gaap:Deposits</x:v>
      </x:c>
      <x:c r="L1289" s="2" t="str">
        <x:v>2025-02-21</x:v>
      </x:c>
      <x:c r="M1289" s="2" t="str">
        <x:v>0000831001-25-000067</x:v>
      </x:c>
      <x:c r="N1289" s="2" t="str">
        <x:v>https://www.sec.gov/Archives/edgar/data/831001/000083100125000067/c-20241231.htm</x:v>
      </x:c>
      <x:c r="O1289" s="2" t="str">
        <x:v>data/raw/filings/C_0000831001-25-000067_c-20241231.htm</x:v>
      </x:c>
      <x:c r="P1289" s="2" t="str">
        <x:v>f-5757</x:v>
      </x:c>
      <x:c r="Q1289" s="2" t="str"/>
      <x:c r="R1289" s="2" t="str">
        <x:v>Latest eligible comparative presentation at the information cutoff.</x:v>
      </x:c>
      <x:c r="T1289" s="12"/>
      <x:c r="U1289" s="12"/>
    </x:row>
    <x:row r="1290" ht="24" customHeight="1">
      <x:c r="C1290" s="2" t="str">
        <x:v>C</x:v>
      </x:c>
      <x:c r="D1290" s="2" t="str">
        <x:v>FY2023</x:v>
      </x:c>
      <x:c r="E1290" s="2" t="str">
        <x:v>loans_gross</x:v>
      </x:c>
      <x:c r="F1290" s="11" t="n">
        <x:v>689362</x:v>
      </x:c>
      <x:c r="G1290" s="2" t="str">
        <x:v>USD</x:v>
      </x:c>
      <x:c r="H1290" s="2" t="str">
        <x:v>2023-01-01</x:v>
      </x:c>
      <x:c r="I1290" s="2" t="str">
        <x:v>2023-12-31</x:v>
      </x:c>
      <x:c r="J1290" s="2" t="str">
        <x:v>Gross loans and leases selected definition</x:v>
      </x:c>
      <x:c r="K1290" s="2" t="str">
        <x:v>us-gaap:FinancingReceivableExcludingAccruedInterestBeforeAllowanceForCreditLoss</x:v>
      </x:c>
      <x:c r="L1290" s="2" t="str">
        <x:v>2025-02-21</x:v>
      </x:c>
      <x:c r="M1290" s="2" t="str">
        <x:v>0000831001-25-000067</x:v>
      </x:c>
      <x:c r="N1290" s="2" t="str">
        <x:v>https://www.sec.gov/Archives/edgar/data/831001/000083100125000067/c-20241231.htm</x:v>
      </x:c>
      <x:c r="O1290" s="2" t="str">
        <x:v>data/raw/filings/C_0000831001-25-000067_c-20241231.htm</x:v>
      </x:c>
      <x:c r="P1290" s="2" t="str">
        <x:v>f-264</x:v>
      </x:c>
      <x:c r="Q1290" s="2" t="str"/>
      <x:c r="R1290" s="2" t="str">
        <x:v>Latest eligible comparative presentation at the information cutoff.</x:v>
      </x:c>
      <x:c r="T1290" s="12"/>
      <x:c r="U1290" s="12"/>
    </x:row>
    <x:row r="1291" ht="24" customHeight="1">
      <x:c r="C1291" s="2" t="str">
        <x:v>C</x:v>
      </x:c>
      <x:c r="D1291" s="2" t="str">
        <x:v>FY2023</x:v>
      </x:c>
      <x:c r="E1291" s="2" t="str">
        <x:v>loans_net</x:v>
      </x:c>
      <x:c r="F1291" s="11" t="n">
        <x:v>671217</x:v>
      </x:c>
      <x:c r="G1291" s="2" t="str">
        <x:v>USD</x:v>
      </x:c>
      <x:c r="H1291" s="2" t="str">
        <x:v>2023-01-01</x:v>
      </x:c>
      <x:c r="I1291" s="2" t="str">
        <x:v>2023-12-31</x:v>
      </x:c>
      <x:c r="J1291" s="2" t="str">
        <x:v>Net loans after allowance selected definition</x:v>
      </x:c>
      <x:c r="K1291" s="2" t="str">
        <x:v>us-gaap:FinancingReceivableExcludingAccruedInterestAfterAllowanceForCreditLoss</x:v>
      </x:c>
      <x:c r="L1291" s="2" t="str">
        <x:v>2025-02-21</x:v>
      </x:c>
      <x:c r="M1291" s="2" t="str">
        <x:v>0000831001-25-000067</x:v>
      </x:c>
      <x:c r="N1291" s="2" t="str">
        <x:v>https://www.sec.gov/Archives/edgar/data/831001/000083100125000067/c-20241231.htm</x:v>
      </x:c>
      <x:c r="O1291" s="2" t="str">
        <x:v>data/raw/filings/C_0000831001-25-000067_c-20241231.htm</x:v>
      </x:c>
      <x:c r="P1291" s="2" t="str">
        <x:v>f-268</x:v>
      </x:c>
      <x:c r="Q1291" s="2" t="str"/>
      <x:c r="R1291" s="2" t="str">
        <x:v>Latest eligible comparative presentation at the information cutoff.</x:v>
      </x:c>
      <x:c r="T1291" s="12"/>
      <x:c r="U1291" s="12"/>
    </x:row>
    <x:row r="1292" ht="24" customHeight="1">
      <x:c r="C1292" s="2" t="str">
        <x:v>C</x:v>
      </x:c>
      <x:c r="D1292" s="2" t="str">
        <x:v>FY2023</x:v>
      </x:c>
      <x:c r="E1292" s="2" t="str">
        <x:v>allowance</x:v>
      </x:c>
      <x:c r="F1292" s="11" t="n">
        <x:v>18145</x:v>
      </x:c>
      <x:c r="G1292" s="2" t="str">
        <x:v>USD</x:v>
      </x:c>
      <x:c r="H1292" s="2" t="str">
        <x:v>2023-01-01</x:v>
      </x:c>
      <x:c r="I1292" s="2" t="str">
        <x:v>2023-12-31</x:v>
      </x:c>
      <x:c r="J1292" s="2" t="str">
        <x:v>Loan allowance for credit losses</x:v>
      </x:c>
      <x:c r="K1292" s="2" t="str">
        <x:v>us-gaap:FinancingReceivableAllowanceForCreditLossExcludingAccruedInterest</x:v>
      </x:c>
      <x:c r="L1292" s="2" t="str">
        <x:v>2026-02-20</x:v>
      </x:c>
      <x:c r="M1292" s="2" t="str">
        <x:v>0000831001-26-000011</x:v>
      </x:c>
      <x:c r="N1292" s="2" t="str">
        <x:v>https://www.sec.gov/Archives/edgar/data/831001/000083100126000011/c-20251231.htm</x:v>
      </x:c>
      <x:c r="O1292" s="2" t="str">
        <x:v>data/raw/filings/C_0000831001-26-000011_c-20251231.htm</x:v>
      </x:c>
      <x:c r="P1292" s="2" t="str">
        <x:v>f-5620</x:v>
      </x:c>
      <x:c r="Q1292" s="2" t="str"/>
      <x:c r="R1292" s="2" t="str">
        <x:v>Latest eligible comparative presentation at the information cutoff.</x:v>
      </x:c>
      <x:c r="T1292" s="12"/>
      <x:c r="U1292" s="12"/>
    </x:row>
    <x:row r="1293" ht="24" customHeight="1">
      <x:c r="C1293" s="2" t="str">
        <x:v>C</x:v>
      </x:c>
      <x:c r="D1293" s="2" t="str">
        <x:v>FY2023</x:v>
      </x:c>
      <x:c r="E1293" s="2" t="str">
        <x:v>nonaccrual</x:v>
      </x:c>
      <x:c r="F1293" s="11" t="str">
        <x:v>n.a.</x:v>
      </x:c>
      <x:c r="G1293" s="2" t="str">
        <x:v>USDm</x:v>
      </x:c>
      <x:c r="H1293" s="2" t="str">
        <x:v>2023-01-01</x:v>
      </x:c>
      <x:c r="I1293" s="2" t="str">
        <x:v>2023-12-31</x:v>
      </x:c>
      <x:c r="J1293" s="2" t="str">
        <x:v>Nonaccrual</x:v>
      </x:c>
      <x:c r="K1293" s="2" t="str"/>
      <x:c r="L1293" s="2" t="str"/>
      <x:c r="M1293" s="2" t="str"/>
      <x:c r="N1293" s="2" t="str"/>
      <x:c r="O1293" s="2" t="str"/>
      <x:c r="P1293" s="2" t="str"/>
      <x:c r="Q1293" s="2" t="str"/>
      <x:c r="R1293" s="2" t="str">
        <x:v>Not reported / unavailable</x:v>
      </x:c>
      <x:c r="T1293" s="12"/>
      <x:c r="U1293" s="12"/>
    </x:row>
    <x:row r="1294" ht="24" customHeight="1">
      <x:c r="C1294" s="2" t="str">
        <x:v>C</x:v>
      </x:c>
      <x:c r="D1294" s="2" t="str">
        <x:v>FY2023</x:v>
      </x:c>
      <x:c r="E1294" s="2" t="str">
        <x:v>cash</x:v>
      </x:c>
      <x:c r="F1294" s="11" t="str">
        <x:v>n.a.</x:v>
      </x:c>
      <x:c r="G1294" s="2" t="str">
        <x:v>USDm</x:v>
      </x:c>
      <x:c r="H1294" s="2" t="str">
        <x:v>2023-01-01</x:v>
      </x:c>
      <x:c r="I1294" s="2" t="str">
        <x:v>2023-12-31</x:v>
      </x:c>
      <x:c r="J1294" s="2" t="str">
        <x:v>Cash</x:v>
      </x:c>
      <x:c r="K1294" s="2" t="str"/>
      <x:c r="L1294" s="2" t="str"/>
      <x:c r="M1294" s="2" t="str"/>
      <x:c r="N1294" s="2" t="str"/>
      <x:c r="O1294" s="2" t="str"/>
      <x:c r="P1294" s="2" t="str"/>
      <x:c r="Q1294" s="2" t="str"/>
      <x:c r="R1294" s="2" t="str">
        <x:v>Not reported / unavailable</x:v>
      </x:c>
      <x:c r="T1294" s="12"/>
      <x:c r="U1294" s="12"/>
    </x:row>
    <x:row r="1295" ht="24" customHeight="1">
      <x:c r="C1295" s="2" t="str">
        <x:v>C</x:v>
      </x:c>
      <x:c r="D1295" s="2" t="str">
        <x:v>FY2023</x:v>
      </x:c>
      <x:c r="E1295" s="2" t="str">
        <x:v>aoci</x:v>
      </x:c>
      <x:c r="F1295" s="11" t="n">
        <x:v>-44800</x:v>
      </x:c>
      <x:c r="G1295" s="2" t="str">
        <x:v>USD</x:v>
      </x:c>
      <x:c r="H1295" s="2" t="str">
        <x:v>2023-01-01</x:v>
      </x:c>
      <x:c r="I1295" s="2" t="str">
        <x:v>2023-12-31</x:v>
      </x:c>
      <x:c r="J1295" s="2" t="str">
        <x:v>Accumulated Other Comprehensive Income (Loss), Net of Tax</x:v>
      </x:c>
      <x:c r="K1295" s="2" t="str">
        <x:v>us-gaap:AccumulatedOtherComprehensiveIncomeLossNetOfTax</x:v>
      </x:c>
      <x:c r="L1295" s="2" t="str">
        <x:v>2025-02-21</x:v>
      </x:c>
      <x:c r="M1295" s="2" t="str">
        <x:v>0000831001-25-000067</x:v>
      </x:c>
      <x:c r="N1295" s="2" t="str">
        <x:v>https://www.sec.gov/Archives/edgar/data/831001/000083100125000067/c-20241231.htm</x:v>
      </x:c>
      <x:c r="O1295" s="2" t="str">
        <x:v>data/raw/filings/C_0000831001-25-000067_c-20241231.htm</x:v>
      </x:c>
      <x:c r="P1295" s="2" t="str">
        <x:v>f-334</x:v>
      </x:c>
      <x:c r="Q1295" s="2" t="str"/>
      <x:c r="R1295" s="2" t="str">
        <x:v>Latest eligible comparative presentation at the information cutoff.</x:v>
      </x:c>
      <x:c r="T1295" s="12"/>
      <x:c r="U1295" s="12"/>
    </x:row>
    <x:row r="1296" ht="24" customHeight="1">
      <x:c r="C1296" s="2" t="str">
        <x:v>C</x:v>
      </x:c>
      <x:c r="D1296" s="2" t="str">
        <x:v>FY2023</x:v>
      </x:c>
      <x:c r="E1296" s="2" t="str">
        <x:v>nii</x:v>
      </x:c>
      <x:c r="F1296" s="11" t="n">
        <x:v>54900</x:v>
      </x:c>
      <x:c r="G1296" s="2" t="str">
        <x:v>USD</x:v>
      </x:c>
      <x:c r="H1296" s="2" t="str">
        <x:v>2023-01-01</x:v>
      </x:c>
      <x:c r="I1296" s="2" t="str">
        <x:v>2023-12-31</x:v>
      </x:c>
      <x:c r="J1296" s="2" t="str">
        <x:v>Interest Income (Expense), Net</x:v>
      </x:c>
      <x:c r="K1296" s="2" t="str">
        <x:v>us-gaap:InterestIncomeExpenseNet</x:v>
      </x:c>
      <x:c r="L1296" s="2" t="str">
        <x:v>2026-02-20</x:v>
      </x:c>
      <x:c r="M1296" s="2" t="str">
        <x:v>0000831001-26-000011</x:v>
      </x:c>
      <x:c r="N1296" s="2" t="str">
        <x:v>https://www.sec.gov/Archives/edgar/data/831001/000083100126000011/c-20251231.htm</x:v>
      </x:c>
      <x:c r="O1296" s="2" t="str">
        <x:v>data/raw/filings/C_0000831001-26-000011_c-20251231.htm</x:v>
      </x:c>
      <x:c r="P1296" s="2" t="str">
        <x:v>f-1159</x:v>
      </x:c>
      <x:c r="Q1296" s="2" t="str"/>
      <x:c r="R1296" s="2" t="str">
        <x:v>Latest eligible comparative presentation at the information cutoff.</x:v>
      </x:c>
      <x:c r="T1296" s="12"/>
      <x:c r="U1296" s="12"/>
    </x:row>
    <x:row r="1297" ht="24" customHeight="1">
      <x:c r="C1297" s="2" t="str">
        <x:v>C</x:v>
      </x:c>
      <x:c r="D1297" s="2" t="str">
        <x:v>FY2023</x:v>
      </x:c>
      <x:c r="E1297" s="2" t="str">
        <x:v>noninterest_income</x:v>
      </x:c>
      <x:c r="F1297" s="11" t="n">
        <x:v>23166</x:v>
      </x:c>
      <x:c r="G1297" s="2" t="str">
        <x:v>USD</x:v>
      </x:c>
      <x:c r="H1297" s="2" t="str">
        <x:v>2023-01-01</x:v>
      </x:c>
      <x:c r="I1297" s="2" t="str">
        <x:v>2023-12-31</x:v>
      </x:c>
      <x:c r="J1297" s="2" t="str">
        <x:v>Noninterest Income</x:v>
      </x:c>
      <x:c r="K1297" s="2" t="str">
        <x:v>us-gaap:NoninterestIncome</x:v>
      </x:c>
      <x:c r="L1297" s="2" t="str">
        <x:v>2026-02-20</x:v>
      </x:c>
      <x:c r="M1297" s="2" t="str">
        <x:v>0000831001-26-000011</x:v>
      </x:c>
      <x:c r="N1297" s="2" t="str">
        <x:v>https://www.sec.gov/Archives/edgar/data/831001/000083100126000011/c-20251231.htm</x:v>
      </x:c>
      <x:c r="O1297" s="2" t="str">
        <x:v>data/raw/filings/C_0000831001-26-000011_c-20251231.htm</x:v>
      </x:c>
      <x:c r="P1297" s="2" t="str">
        <x:v>f-988</x:v>
      </x:c>
      <x:c r="Q1297" s="2" t="str"/>
      <x:c r="R1297" s="2" t="str">
        <x:v>Latest eligible comparative presentation at the information cutoff.</x:v>
      </x:c>
      <x:c r="T1297" s="12"/>
      <x:c r="U1297" s="12"/>
    </x:row>
    <x:row r="1298" ht="24" customHeight="1">
      <x:c r="C1298" s="2" t="str">
        <x:v>C</x:v>
      </x:c>
      <x:c r="D1298" s="2" t="str">
        <x:v>FY2023</x:v>
      </x:c>
      <x:c r="E1298" s="2" t="str">
        <x:v>revenue_reported</x:v>
      </x:c>
      <x:c r="F1298" s="11" t="n">
        <x:v>78066</x:v>
      </x:c>
      <x:c r="G1298" s="2" t="str">
        <x:v>USD</x:v>
      </x:c>
      <x:c r="H1298" s="2" t="str">
        <x:v>2023-01-01</x:v>
      </x:c>
      <x:c r="I1298" s="2" t="str">
        <x:v>2023-12-31</x:v>
      </x:c>
      <x:c r="J1298" s="2" t="str">
        <x:v>Revenues</x:v>
      </x:c>
      <x:c r="K1298" s="2" t="str">
        <x:v>us-gaap:Revenues</x:v>
      </x:c>
      <x:c r="L1298" s="2" t="str">
        <x:v>2026-02-20</x:v>
      </x:c>
      <x:c r="M1298" s="2" t="str">
        <x:v>0000831001-26-000011</x:v>
      </x:c>
      <x:c r="N1298" s="2" t="str">
        <x:v>https://www.sec.gov/Archives/edgar/data/831001/000083100126000011/c-20251231.htm</x:v>
      </x:c>
      <x:c r="O1298" s="2" t="str">
        <x:v>data/raw/filings/C_0000831001-26-000011_c-20251231.htm</x:v>
      </x:c>
      <x:c r="P1298" s="2" t="str">
        <x:v>f-1098</x:v>
      </x:c>
      <x:c r="Q1298" s="2" t="str"/>
      <x:c r="R1298" s="2" t="str">
        <x:v>Latest eligible comparative presentation at the information cutoff.</x:v>
      </x:c>
      <x:c r="T1298" s="12"/>
      <x:c r="U1298" s="12"/>
    </x:row>
    <x:row r="1299" ht="24" customHeight="1">
      <x:c r="C1299" s="2" t="str">
        <x:v>C</x:v>
      </x:c>
      <x:c r="D1299" s="2" t="str">
        <x:v>FY2023</x:v>
      </x:c>
      <x:c r="E1299" s="2" t="str">
        <x:v>opex</x:v>
      </x:c>
      <x:c r="F1299" s="11" t="n">
        <x:v>55970</x:v>
      </x:c>
      <x:c r="G1299" s="2" t="str">
        <x:v>USD</x:v>
      </x:c>
      <x:c r="H1299" s="2" t="str">
        <x:v>2023-01-01</x:v>
      </x:c>
      <x:c r="I1299" s="2" t="str">
        <x:v>2023-12-31</x:v>
      </x:c>
      <x:c r="J1299" s="2" t="str">
        <x:v>Noninterest Expense</x:v>
      </x:c>
      <x:c r="K1299" s="2" t="str">
        <x:v>us-gaap:NoninterestExpense</x:v>
      </x:c>
      <x:c r="L1299" s="2" t="str">
        <x:v>2026-02-20</x:v>
      </x:c>
      <x:c r="M1299" s="2" t="str">
        <x:v>0000831001-26-000011</x:v>
      </x:c>
      <x:c r="N1299" s="2" t="str">
        <x:v>https://www.sec.gov/Archives/edgar/data/831001/000083100126000011/c-20251231.htm</x:v>
      </x:c>
      <x:c r="O1299" s="2" t="str">
        <x:v>data/raw/filings/C_0000831001-26-000011_c-20251231.htm</x:v>
      </x:c>
      <x:c r="P1299" s="2" t="str">
        <x:v>f-1006</x:v>
      </x:c>
      <x:c r="Q1299" s="2" t="str"/>
      <x:c r="R1299" s="2" t="str">
        <x:v>Latest eligible comparative presentation at the information cutoff.</x:v>
      </x:c>
      <x:c r="T1299" s="12"/>
      <x:c r="U1299" s="12"/>
    </x:row>
    <x:row r="1300" ht="24" customHeight="1">
      <x:c r="C1300" s="2" t="str">
        <x:v>C</x:v>
      </x:c>
      <x:c r="D1300" s="2" t="str">
        <x:v>FY2023</x:v>
      </x:c>
      <x:c r="E1300" s="2" t="str">
        <x:v>provision</x:v>
      </x:c>
      <x:c r="F1300" s="11" t="str">
        <x:v>n.a.</x:v>
      </x:c>
      <x:c r="G1300" s="2" t="str">
        <x:v>USDm</x:v>
      </x:c>
      <x:c r="H1300" s="2" t="str">
        <x:v>2023-01-01</x:v>
      </x:c>
      <x:c r="I1300" s="2" t="str">
        <x:v>2023-12-31</x:v>
      </x:c>
      <x:c r="J1300" s="2" t="str">
        <x:v>Provision for credit losses</x:v>
      </x:c>
      <x:c r="K1300" s="2" t="str"/>
      <x:c r="L1300" s="2" t="str"/>
      <x:c r="M1300" s="2" t="str"/>
      <x:c r="N1300" s="2" t="str"/>
      <x:c r="O1300" s="2" t="str"/>
      <x:c r="P1300" s="2" t="str"/>
      <x:c r="Q1300" s="2" t="str"/>
      <x:c r="R1300" s="2" t="str">
        <x:v>Not reported / unavailable</x:v>
      </x:c>
      <x:c r="T1300" s="12"/>
      <x:c r="U1300" s="12"/>
    </x:row>
    <x:row r="1301" ht="24" customHeight="1">
      <x:c r="C1301" s="2" t="str">
        <x:v>C</x:v>
      </x:c>
      <x:c r="D1301" s="2" t="str">
        <x:v>FY2023</x:v>
      </x:c>
      <x:c r="E1301" s="2" t="str">
        <x:v>pretax</x:v>
      </x:c>
      <x:c r="F1301" s="11" t="n">
        <x:v>12910</x:v>
      </x:c>
      <x:c r="G1301" s="2" t="str">
        <x:v>USD</x:v>
      </x:c>
      <x:c r="H1301" s="2" t="str">
        <x:v>2023-01-01</x:v>
      </x:c>
      <x:c r="I1301" s="2" t="str">
        <x:v>2023-12-31</x:v>
      </x:c>
      <x:c r="J1301" s="2" t="str">
        <x:v>Income (Loss) from Continuing Operations before Income Taxes, Noncontrolling Interest</x:v>
      </x:c>
      <x:c r="K1301" s="2" t="str">
        <x:v>us-gaap:IncomeLossFromContinuingOperationsBeforeIncomeTaxesExtraordinaryItemsNoncontrollingInterest</x:v>
      </x:c>
      <x:c r="L1301" s="2" t="str">
        <x:v>2026-02-20</x:v>
      </x:c>
      <x:c r="M1301" s="2" t="str">
        <x:v>0000831001-26-000011</x:v>
      </x:c>
      <x:c r="N1301" s="2" t="str">
        <x:v>https://www.sec.gov/Archives/edgar/data/831001/000083100126000011/c-20251231.htm</x:v>
      </x:c>
      <x:c r="O1301" s="2" t="str">
        <x:v>data/raw/filings/C_0000831001-26-000011_c-20251231.htm</x:v>
      </x:c>
      <x:c r="P1301" s="2" t="str">
        <x:v>f-131</x:v>
      </x:c>
      <x:c r="Q1301" s="2" t="str"/>
      <x:c r="R1301" s="2" t="str">
        <x:v>Latest eligible comparative presentation at the information cutoff.</x:v>
      </x:c>
      <x:c r="T1301" s="12"/>
      <x:c r="U1301" s="12"/>
    </x:row>
    <x:row r="1302" ht="24" customHeight="1">
      <x:c r="C1302" s="2" t="str">
        <x:v>C</x:v>
      </x:c>
      <x:c r="D1302" s="2" t="str">
        <x:v>FY2023</x:v>
      </x:c>
      <x:c r="E1302" s="2" t="str">
        <x:v>tax</x:v>
      </x:c>
      <x:c r="F1302" s="11" t="n">
        <x:v>3528</x:v>
      </x:c>
      <x:c r="G1302" s="2" t="str">
        <x:v>USD</x:v>
      </x:c>
      <x:c r="H1302" s="2" t="str">
        <x:v>2023-01-01</x:v>
      </x:c>
      <x:c r="I1302" s="2" t="str">
        <x:v>2023-12-31</x:v>
      </x:c>
      <x:c r="J1302" s="2" t="str">
        <x:v>Income Tax Expense (Benefit)</x:v>
      </x:c>
      <x:c r="K1302" s="2" t="str">
        <x:v>us-gaap:IncomeTaxExpenseBenefit</x:v>
      </x:c>
      <x:c r="L1302" s="2" t="str">
        <x:v>2026-02-20</x:v>
      </x:c>
      <x:c r="M1302" s="2" t="str">
        <x:v>0000831001-26-000011</x:v>
      </x:c>
      <x:c r="N1302" s="2" t="str">
        <x:v>https://www.sec.gov/Archives/edgar/data/831001/000083100126000011/c-20251231.htm</x:v>
      </x:c>
      <x:c r="O1302" s="2" t="str">
        <x:v>data/raw/filings/C_0000831001-26-000011_c-20251231.htm</x:v>
      </x:c>
      <x:c r="P1302" s="2" t="str">
        <x:v>f-2705</x:v>
      </x:c>
      <x:c r="Q1302" s="2" t="str"/>
      <x:c r="R1302" s="2" t="str">
        <x:v>Latest eligible comparative presentation at the information cutoff.</x:v>
      </x:c>
      <x:c r="T1302" s="12"/>
      <x:c r="U1302" s="12"/>
    </x:row>
    <x:row r="1303" ht="24" customHeight="1">
      <x:c r="C1303" s="2" t="str">
        <x:v>C</x:v>
      </x:c>
      <x:c r="D1303" s="2" t="str">
        <x:v>FY2023</x:v>
      </x:c>
      <x:c r="E1303" s="2" t="str">
        <x:v>net_income</x:v>
      </x:c>
      <x:c r="F1303" s="11" t="n">
        <x:v>9228</x:v>
      </x:c>
      <x:c r="G1303" s="2" t="str">
        <x:v>USD</x:v>
      </x:c>
      <x:c r="H1303" s="2" t="str">
        <x:v>2023-01-01</x:v>
      </x:c>
      <x:c r="I1303" s="2" t="str">
        <x:v>2023-12-31</x:v>
      </x:c>
      <x:c r="J1303" s="2" t="str">
        <x:v>Net Income (Loss) Attributable to Parent</x:v>
      </x:c>
      <x:c r="K1303" s="2" t="str">
        <x:v>us-gaap:NetIncomeLoss</x:v>
      </x:c>
      <x:c r="L1303" s="2" t="str">
        <x:v>2026-02-20</x:v>
      </x:c>
      <x:c r="M1303" s="2" t="str">
        <x:v>0000831001-26-000011</x:v>
      </x:c>
      <x:c r="N1303" s="2" t="str">
        <x:v>https://www.sec.gov/Archives/edgar/data/831001/000083100126000011/c-20251231.htm</x:v>
      </x:c>
      <x:c r="O1303" s="2" t="str">
        <x:v>data/raw/filings/C_0000831001-26-000011_c-20251231.htm</x:v>
      </x:c>
      <x:c r="P1303" s="2" t="str">
        <x:v>f-2963</x:v>
      </x:c>
      <x:c r="Q1303" s="2" t="str"/>
      <x:c r="R1303" s="2" t="str">
        <x:v>Latest eligible comparative presentation at the information cutoff.</x:v>
      </x:c>
      <x:c r="T1303" s="12"/>
      <x:c r="U1303" s="12"/>
    </x:row>
    <x:row r="1304" ht="24" customHeight="1">
      <x:c r="C1304" s="2" t="str">
        <x:v>C</x:v>
      </x:c>
      <x:c r="D1304" s="2" t="str">
        <x:v>FY2023</x:v>
      </x:c>
      <x:c r="E1304" s="2" t="str">
        <x:v>common_income</x:v>
      </x:c>
      <x:c r="F1304" s="11" t="n">
        <x:v>7850</x:v>
      </x:c>
      <x:c r="G1304" s="2" t="str">
        <x:v>USD</x:v>
      </x:c>
      <x:c r="H1304" s="2" t="str">
        <x:v>2023-01-01</x:v>
      </x:c>
      <x:c r="I1304" s="2" t="str">
        <x:v>2023-12-31</x:v>
      </x:c>
      <x:c r="J1304" s="2" t="str">
        <x:v>Net Income (Loss) Available to Common Stockholders, Basic</x:v>
      </x:c>
      <x:c r="K1304" s="2" t="str">
        <x:v>us-gaap:NetIncomeLossAvailableToCommonStockholdersBasic</x:v>
      </x:c>
      <x:c r="L1304" s="2" t="str">
        <x:v>2026-02-20</x:v>
      </x:c>
      <x:c r="M1304" s="2" t="str">
        <x:v>0000831001-26-000011</x:v>
      </x:c>
      <x:c r="N1304" s="2" t="str">
        <x:v>https://www.sec.gov/Archives/edgar/data/831001/000083100126000011/c-20251231.htm</x:v>
      </x:c>
      <x:c r="O1304" s="2" t="str">
        <x:v>data/raw/filings/C_0000831001-26-000011_c-20251231.htm</x:v>
      </x:c>
      <x:c r="P1304" s="2" t="str">
        <x:v>f-2990</x:v>
      </x:c>
      <x:c r="Q1304" s="2" t="str"/>
      <x:c r="R1304" s="2" t="str">
        <x:v>Latest eligible comparative presentation at the information cutoff.</x:v>
      </x:c>
      <x:c r="T1304" s="12"/>
      <x:c r="U1304" s="12"/>
    </x:row>
    <x:row r="1305" ht="24" customHeight="1">
      <x:c r="C1305" s="2" t="str">
        <x:v>C</x:v>
      </x:c>
      <x:c r="D1305" s="2" t="str">
        <x:v>FY2023</x:v>
      </x:c>
      <x:c r="E1305" s="2" t="str">
        <x:v>preferred_div</x:v>
      </x:c>
      <x:c r="F1305" s="11" t="n">
        <x:v>1198</x:v>
      </x:c>
      <x:c r="G1305" s="2" t="str">
        <x:v>USD</x:v>
      </x:c>
      <x:c r="H1305" s="2" t="str">
        <x:v>2023-01-01</x:v>
      </x:c>
      <x:c r="I1305" s="2" t="str">
        <x:v>2023-12-31</x:v>
      </x:c>
      <x:c r="J1305" s="2" t="str">
        <x:v>Dividends, Preferred Stock</x:v>
      </x:c>
      <x:c r="K1305" s="2" t="str">
        <x:v>us-gaap:DividendsPreferredStock</x:v>
      </x:c>
      <x:c r="L1305" s="2" t="str">
        <x:v>2026-02-20</x:v>
      </x:c>
      <x:c r="M1305" s="2" t="str">
        <x:v>0000831001-26-000011</x:v>
      </x:c>
      <x:c r="N1305" s="2" t="str">
        <x:v>https://www.sec.gov/Archives/edgar/data/831001/000083100126000011/c-20251231.htm</x:v>
      </x:c>
      <x:c r="O1305" s="2" t="str">
        <x:v>data/raw/filings/C_0000831001-26-000011_c-20251231.htm</x:v>
      </x:c>
      <x:c r="P1305" s="2" t="str">
        <x:v>f-2966</x:v>
      </x:c>
      <x:c r="Q1305" s="2" t="str"/>
      <x:c r="R1305" s="2" t="str">
        <x:v>Latest eligible comparative presentation at the information cutoff.</x:v>
      </x:c>
      <x:c r="T1305" s="12"/>
      <x:c r="U1305" s="12"/>
    </x:row>
    <x:row r="1306" ht="24" customHeight="1">
      <x:c r="C1306" s="2" t="str">
        <x:v>C</x:v>
      </x:c>
      <x:c r="D1306" s="2" t="str">
        <x:v>FY2023</x:v>
      </x:c>
      <x:c r="E1306" s="2" t="str">
        <x:v>eps</x:v>
      </x:c>
      <x:c r="F1306" s="11" t="n">
        <x:v>4.04</x:v>
      </x:c>
      <x:c r="G1306" s="2" t="str">
        <x:v>USD/shares</x:v>
      </x:c>
      <x:c r="H1306" s="2" t="str">
        <x:v>2023-01-01</x:v>
      </x:c>
      <x:c r="I1306" s="2" t="str">
        <x:v>2023-12-31</x:v>
      </x:c>
      <x:c r="J1306" s="2" t="str">
        <x:v>Earnings Per Share, Diluted</x:v>
      </x:c>
      <x:c r="K1306" s="2" t="str">
        <x:v>us-gaap:EarningsPerShareDiluted</x:v>
      </x:c>
      <x:c r="L1306" s="2" t="str">
        <x:v>2026-02-20</x:v>
      </x:c>
      <x:c r="M1306" s="2" t="str">
        <x:v>0000831001-26-000011</x:v>
      </x:c>
      <x:c r="N1306" s="2" t="str">
        <x:v>https://www.sec.gov/Archives/edgar/data/831001/000083100126000011/c-20251231.htm</x:v>
      </x:c>
      <x:c r="O1306" s="2" t="str">
        <x:v>data/raw/filings/C_0000831001-26-000011_c-20251231.htm</x:v>
      </x:c>
      <x:c r="P1306" s="2" t="str">
        <x:v>f-3014</x:v>
      </x:c>
      <x:c r="Q1306" s="2" t="str"/>
      <x:c r="R1306" s="2" t="str">
        <x:v>Latest eligible comparative presentation at the information cutoff.</x:v>
      </x:c>
      <x:c r="T1306" s="12"/>
      <x:c r="U1306" s="12"/>
    </x:row>
    <x:row r="1307" ht="24" customHeight="1">
      <x:c r="C1307" s="2" t="str">
        <x:v>C</x:v>
      </x:c>
      <x:c r="D1307" s="2" t="str">
        <x:v>FY2023</x:v>
      </x:c>
      <x:c r="E1307" s="2" t="str">
        <x:v>shares_diluted</x:v>
      </x:c>
      <x:c r="F1307" s="11" t="n">
        <x:v>1955.8</x:v>
      </x:c>
      <x:c r="G1307" s="2" t="str">
        <x:v>shares</x:v>
      </x:c>
      <x:c r="H1307" s="2" t="str">
        <x:v>2023-01-01</x:v>
      </x:c>
      <x:c r="I1307" s="2" t="str">
        <x:v>2023-12-31</x:v>
      </x:c>
      <x:c r="J1307" s="2" t="str">
        <x:v>Weighted Average Number of Shares Outstanding, Diluted</x:v>
      </x:c>
      <x:c r="K1307" s="2" t="str">
        <x:v>us-gaap:WeightedAverageNumberOfDilutedSharesOutstanding</x:v>
      </x:c>
      <x:c r="L1307" s="2" t="str">
        <x:v>2026-02-20</x:v>
      </x:c>
      <x:c r="M1307" s="2" t="str">
        <x:v>0000831001-26-000011</x:v>
      </x:c>
      <x:c r="N1307" s="2" t="str">
        <x:v>https://www.sec.gov/Archives/edgar/data/831001/000083100126000011/c-20251231.htm</x:v>
      </x:c>
      <x:c r="O1307" s="2" t="str">
        <x:v>data/raw/filings/C_0000831001-26-000011_c-20251231.htm</x:v>
      </x:c>
      <x:c r="P1307" s="2" t="str">
        <x:v>f-3005</x:v>
      </x:c>
      <x:c r="Q1307" s="2" t="str"/>
      <x:c r="R1307" s="2" t="str">
        <x:v>Latest eligible comparative presentation at the information cutoff.</x:v>
      </x:c>
      <x:c r="T1307" s="12"/>
      <x:c r="U1307" s="12"/>
    </x:row>
    <x:row r="1308" ht="24" customHeight="1">
      <x:c r="C1308" s="2" t="str">
        <x:v>C</x:v>
      </x:c>
      <x:c r="D1308" s="2" t="str">
        <x:v>FY2023</x:v>
      </x:c>
      <x:c r="E1308" s="2" t="str">
        <x:v>dps</x:v>
      </x:c>
      <x:c r="F1308" s="11" t="str">
        <x:v>n.a.</x:v>
      </x:c>
      <x:c r="G1308" s="2" t="str">
        <x:v>USD/share</x:v>
      </x:c>
      <x:c r="H1308" s="2" t="str">
        <x:v>2023-01-01</x:v>
      </x:c>
      <x:c r="I1308" s="2" t="str">
        <x:v>2023-12-31</x:v>
      </x:c>
      <x:c r="J1308" s="2" t="str">
        <x:v>Dividends per common share</x:v>
      </x:c>
      <x:c r="K1308" s="2" t="str"/>
      <x:c r="L1308" s="2" t="str"/>
      <x:c r="M1308" s="2" t="str"/>
      <x:c r="N1308" s="2" t="str"/>
      <x:c r="O1308" s="2" t="str"/>
      <x:c r="P1308" s="2" t="str"/>
      <x:c r="Q1308" s="2" t="str"/>
      <x:c r="R1308" s="2" t="str">
        <x:v>Not reported / unavailable</x:v>
      </x:c>
      <x:c r="T1308" s="12"/>
      <x:c r="U1308" s="12"/>
    </x:row>
    <x:row r="1309" ht="24" customHeight="1">
      <x:c r="C1309" s="2" t="str">
        <x:v>C</x:v>
      </x:c>
      <x:c r="D1309" s="2" t="str">
        <x:v>FY2023</x:v>
      </x:c>
      <x:c r="E1309" s="2" t="str">
        <x:v>dividends</x:v>
      </x:c>
      <x:c r="F1309" s="11" t="n">
        <x:v>5212</x:v>
      </x:c>
      <x:c r="G1309" s="2" t="str">
        <x:v>USD</x:v>
      </x:c>
      <x:c r="H1309" s="2" t="str">
        <x:v>2023-01-01</x:v>
      </x:c>
      <x:c r="I1309" s="2" t="str">
        <x:v>2023-12-31</x:v>
      </x:c>
      <x:c r="J1309" s="2" t="str">
        <x:v>Payments of Dividends</x:v>
      </x:c>
      <x:c r="K1309" s="2" t="str">
        <x:v>us-gaap:PaymentsOfDividends</x:v>
      </x:c>
      <x:c r="L1309" s="2" t="str">
        <x:v>2026-02-20</x:v>
      </x:c>
      <x:c r="M1309" s="2" t="str">
        <x:v>0000831001-26-000011</x:v>
      </x:c>
      <x:c r="N1309" s="2" t="str">
        <x:v>https://www.sec.gov/Archives/edgar/data/831001/000083100126000011/c-20251231.htm</x:v>
      </x:c>
      <x:c r="O1309" s="2" t="str">
        <x:v>data/raw/filings/C_0000831001-26-000011_c-20251231.htm</x:v>
      </x:c>
      <x:c r="P1309" s="2" t="str">
        <x:v>f-603</x:v>
      </x:c>
      <x:c r="Q1309" s="2" t="str"/>
      <x:c r="R1309" s="2" t="str">
        <x:v>Latest eligible comparative presentation at the information cutoff.</x:v>
      </x:c>
      <x:c r="T1309" s="12"/>
      <x:c r="U1309" s="12"/>
    </x:row>
    <x:row r="1310" ht="24" customHeight="1">
      <x:c r="C1310" s="2" t="str">
        <x:v>C</x:v>
      </x:c>
      <x:c r="D1310" s="2" t="str">
        <x:v>FY2023</x:v>
      </x:c>
      <x:c r="E1310" s="2" t="str">
        <x:v>buybacks</x:v>
      </x:c>
      <x:c r="F1310" s="11" t="n">
        <x:v>1977</x:v>
      </x:c>
      <x:c r="G1310" s="2" t="str">
        <x:v>USD</x:v>
      </x:c>
      <x:c r="H1310" s="2" t="str">
        <x:v>2023-01-01</x:v>
      </x:c>
      <x:c r="I1310" s="2" t="str">
        <x:v>2023-12-31</x:v>
      </x:c>
      <x:c r="J1310" s="2" t="str">
        <x:v>Payments for Repurchase of Common Stock</x:v>
      </x:c>
      <x:c r="K1310" s="2" t="str">
        <x:v>us-gaap:PaymentsForRepurchaseOfCommonStock</x:v>
      </x:c>
      <x:c r="L1310" s="2" t="str">
        <x:v>2026-02-20</x:v>
      </x:c>
      <x:c r="M1310" s="2" t="str">
        <x:v>0000831001-26-000011</x:v>
      </x:c>
      <x:c r="N1310" s="2" t="str">
        <x:v>https://www.sec.gov/Archives/edgar/data/831001/000083100126000011/c-20251231.htm</x:v>
      </x:c>
      <x:c r="O1310" s="2" t="str">
        <x:v>data/raw/filings/C_0000831001-26-000011_c-20251231.htm</x:v>
      </x:c>
      <x:c r="P1310" s="2" t="str">
        <x:v>f-612</x:v>
      </x:c>
      <x:c r="Q1310" s="2" t="str"/>
      <x:c r="R1310" s="2" t="str">
        <x:v>Latest eligible comparative presentation at the information cutoff.</x:v>
      </x:c>
      <x:c r="T1310" s="12"/>
      <x:c r="U1310" s="12"/>
    </x:row>
    <x:row r="1311" ht="24" customHeight="1">
      <x:c r="C1311" s="2" t="str">
        <x:v>C</x:v>
      </x:c>
      <x:c r="D1311" s="2" t="str">
        <x:v>FY2023</x:v>
      </x:c>
      <x:c r="E1311" s="2" t="str">
        <x:v>chargeoffs</x:v>
      </x:c>
      <x:c r="F1311" s="11" t="str">
        <x:v>n.a.</x:v>
      </x:c>
      <x:c r="G1311" s="2" t="str">
        <x:v>USDm</x:v>
      </x:c>
      <x:c r="H1311" s="2" t="str">
        <x:v>2023-01-01</x:v>
      </x:c>
      <x:c r="I1311" s="2" t="str">
        <x:v>2023-12-31</x:v>
      </x:c>
      <x:c r="J1311" s="2" t="str">
        <x:v>Gross loan charge-offs</x:v>
      </x:c>
      <x:c r="K1311" s="2" t="str"/>
      <x:c r="L1311" s="2" t="str"/>
      <x:c r="M1311" s="2" t="str"/>
      <x:c r="N1311" s="2" t="str"/>
      <x:c r="O1311" s="2" t="str"/>
      <x:c r="P1311" s="2" t="str"/>
      <x:c r="Q1311" s="2" t="str"/>
      <x:c r="R1311" s="2" t="str">
        <x:v>Not reported / unavailable</x:v>
      </x:c>
      <x:c r="T1311" s="12"/>
      <x:c r="U1311" s="12"/>
    </x:row>
    <x:row r="1312" ht="24" customHeight="1">
      <x:c r="C1312" s="2" t="str">
        <x:v>C</x:v>
      </x:c>
      <x:c r="D1312" s="2" t="str">
        <x:v>FY2023</x:v>
      </x:c>
      <x:c r="E1312" s="2" t="str">
        <x:v>recoveries</x:v>
      </x:c>
      <x:c r="F1312" s="11" t="str">
        <x:v>n.a.</x:v>
      </x:c>
      <x:c r="G1312" s="2" t="str">
        <x:v>USDm</x:v>
      </x:c>
      <x:c r="H1312" s="2" t="str">
        <x:v>2023-01-01</x:v>
      </x:c>
      <x:c r="I1312" s="2" t="str">
        <x:v>2023-12-31</x:v>
      </x:c>
      <x:c r="J1312" s="2" t="str">
        <x:v>Loan recoveries</x:v>
      </x:c>
      <x:c r="K1312" s="2" t="str"/>
      <x:c r="L1312" s="2" t="str"/>
      <x:c r="M1312" s="2" t="str"/>
      <x:c r="N1312" s="2" t="str"/>
      <x:c r="O1312" s="2" t="str"/>
      <x:c r="P1312" s="2" t="str"/>
      <x:c r="Q1312" s="2" t="str"/>
      <x:c r="R1312" s="2" t="str">
        <x:v>Not reported / unavailable</x:v>
      </x:c>
      <x:c r="T1312" s="12"/>
      <x:c r="U1312" s="12"/>
    </x:row>
    <x:row r="1313" ht="24" customHeight="1">
      <x:c r="C1313" s="2" t="str">
        <x:v>C</x:v>
      </x:c>
      <x:c r="D1313" s="2" t="str">
        <x:v>FY2023</x:v>
      </x:c>
      <x:c r="E1313" s="2" t="str">
        <x:v>rwa</x:v>
      </x:c>
      <x:c r="F1313" s="11" t="str">
        <x:v>n.a.</x:v>
      </x:c>
      <x:c r="G1313" s="2" t="str">
        <x:v>USDm</x:v>
      </x:c>
      <x:c r="H1313" s="2" t="str">
        <x:v>2023-01-01</x:v>
      </x:c>
      <x:c r="I1313" s="2" t="str">
        <x:v>2023-12-31</x:v>
      </x:c>
      <x:c r="J1313" s="2" t="str">
        <x:v>Risk-weighted assets</x:v>
      </x:c>
      <x:c r="K1313" s="2" t="str"/>
      <x:c r="L1313" s="2" t="str"/>
      <x:c r="M1313" s="2" t="str"/>
      <x:c r="N1313" s="2" t="str"/>
      <x:c r="O1313" s="2" t="str"/>
      <x:c r="P1313" s="2" t="str"/>
      <x:c r="Q1313" s="2" t="str"/>
      <x:c r="R1313" s="2" t="str">
        <x:v>Not reported / unavailable</x:v>
      </x:c>
      <x:c r="T1313" s="12"/>
      <x:c r="U1313" s="12"/>
    </x:row>
    <x:row r="1314" ht="24" customHeight="1">
      <x:c r="C1314" s="2" t="str">
        <x:v>C</x:v>
      </x:c>
      <x:c r="D1314" s="2" t="str">
        <x:v>FY2023</x:v>
      </x:c>
      <x:c r="E1314" s="2" t="str">
        <x:v>cet1_reported</x:v>
      </x:c>
      <x:c r="F1314" s="11" t="str">
        <x:v>n.a.</x:v>
      </x:c>
      <x:c r="G1314" s="2" t="str">
        <x:v>%</x:v>
      </x:c>
      <x:c r="H1314" s="2" t="str">
        <x:v>2023-01-01</x:v>
      </x:c>
      <x:c r="I1314" s="2" t="str">
        <x:v>2023-12-31</x:v>
      </x:c>
      <x:c r="J1314" s="2" t="str">
        <x:v>Actual standardized CET1 ratio</x:v>
      </x:c>
      <x:c r="K1314" s="2" t="str"/>
      <x:c r="L1314" s="2" t="str"/>
      <x:c r="M1314" s="2" t="str"/>
      <x:c r="N1314" s="2" t="str"/>
      <x:c r="O1314" s="2" t="str"/>
      <x:c r="P1314" s="2" t="str"/>
      <x:c r="Q1314" s="2" t="str"/>
      <x:c r="R1314" s="2" t="str">
        <x:v>Not reported / unavailable</x:v>
      </x:c>
      <x:c r="T1314" s="12"/>
      <x:c r="U1314" s="12"/>
    </x:row>
    <x:row r="1315" ht="24" customHeight="1">
      <x:c r="C1315" s="2" t="str">
        <x:v>C</x:v>
      </x:c>
      <x:c r="D1315" s="2" t="str">
        <x:v>FY2023</x:v>
      </x:c>
      <x:c r="E1315" s="2" t="str">
        <x:v>nim_reported</x:v>
      </x:c>
      <x:c r="F1315" s="11" t="str">
        <x:v>n.a.</x:v>
      </x:c>
      <x:c r="G1315" s="2" t="str">
        <x:v>%</x:v>
      </x:c>
      <x:c r="H1315" s="2" t="str">
        <x:v>2023-01-01</x:v>
      </x:c>
      <x:c r="I1315" s="2" t="str">
        <x:v>2023-12-31</x:v>
      </x:c>
      <x:c r="J1315" s="2" t="str">
        <x:v>Issuer reported net interest margin</x:v>
      </x:c>
      <x:c r="K1315" s="2" t="str"/>
      <x:c r="L1315" s="2" t="str"/>
      <x:c r="M1315" s="2" t="str"/>
      <x:c r="N1315" s="2" t="str"/>
      <x:c r="O1315" s="2" t="str"/>
      <x:c r="P1315" s="2" t="str"/>
      <x:c r="Q1315" s="2" t="str"/>
      <x:c r="R1315" s="2" t="str">
        <x:v>Not reported / unavailable</x:v>
      </x:c>
      <x:c r="T1315" s="12"/>
      <x:c r="U1315" s="12"/>
    </x:row>
    <x:row r="1316" ht="24" customHeight="1">
      <x:c r="C1316" s="2" t="str">
        <x:v>C</x:v>
      </x:c>
      <x:c r="D1316" s="2" t="str">
        <x:v>FY2023</x:v>
      </x:c>
      <x:c r="E1316" s="2" t="str">
        <x:v>bvps_reported</x:v>
      </x:c>
      <x:c r="F1316" s="11" t="n">
        <x:v>98.71</x:v>
      </x:c>
      <x:c r="G1316" s="2" t="str">
        <x:v>USD/shares</x:v>
      </x:c>
      <x:c r="H1316" s="2" t="str">
        <x:v>2023-01-01</x:v>
      </x:c>
      <x:c r="I1316" s="2" t="str">
        <x:v>2023-12-31</x:v>
      </x:c>
      <x:c r="J1316" s="2" t="str">
        <x:v>Reported common book value per share</x:v>
      </x:c>
      <x:c r="K1316" s="2" t="str">
        <x:v>Manual verified issuer table row</x:v>
      </x:c>
      <x:c r="L1316" s="2" t="str">
        <x:v>2024-02-23</x:v>
      </x:c>
      <x:c r="M1316" s="2" t="str">
        <x:v>0000831001-24-000033</x:v>
      </x:c>
      <x:c r="N1316" s="2" t="str">
        <x:v>https://www.sec.gov/Archives/edgar/data/831001/000083100124000033/c-20231231.htm</x:v>
      </x:c>
      <x:c r="O1316" s="2" t="str">
        <x:v>data/raw/filings/C_0000831001-24-000033_c-20231231.htm</x:v>
      </x:c>
      <x:c r="P1316" s="2" t="str"/>
      <x:c r="Q1316" s="2" t="str"/>
      <x:c r="R1316" s="2" t="str">
        <x:v>Verified original issuer table row; same-date end balance, excluding average and regulatory minimum tables.</x:v>
      </x:c>
      <x:c r="T1316" s="12"/>
      <x:c r="U1316" s="12"/>
    </x:row>
    <x:row r="1317" ht="24" customHeight="1">
      <x:c r="C1317" s="2" t="str">
        <x:v>C</x:v>
      </x:c>
      <x:c r="D1317" s="2" t="str">
        <x:v>FY2023</x:v>
      </x:c>
      <x:c r="E1317" s="2" t="str">
        <x:v>tbvps_reported</x:v>
      </x:c>
      <x:c r="F1317" s="11" t="n">
        <x:v>86.19</x:v>
      </x:c>
      <x:c r="G1317" s="2" t="str">
        <x:v>USD/shares</x:v>
      </x:c>
      <x:c r="H1317" s="2" t="str">
        <x:v>2023-01-01</x:v>
      </x:c>
      <x:c r="I1317" s="2" t="str">
        <x:v>2023-12-31</x:v>
      </x:c>
      <x:c r="J1317" s="2" t="str">
        <x:v>Reported tangible book value per share</x:v>
      </x:c>
      <x:c r="K1317" s="2" t="str">
        <x:v>Manual verified issuer table row</x:v>
      </x:c>
      <x:c r="L1317" s="2" t="str">
        <x:v>2024-02-23</x:v>
      </x:c>
      <x:c r="M1317" s="2" t="str">
        <x:v>0000831001-24-000033</x:v>
      </x:c>
      <x:c r="N1317" s="2" t="str">
        <x:v>https://www.sec.gov/Archives/edgar/data/831001/000083100124000033/c-20231231.htm</x:v>
      </x:c>
      <x:c r="O1317" s="2" t="str">
        <x:v>data/raw/filings/C_0000831001-24-000033_c-20231231.htm</x:v>
      </x:c>
      <x:c r="P1317" s="2" t="str"/>
      <x:c r="Q1317" s="2" t="str"/>
      <x:c r="R1317" s="2" t="str">
        <x:v>Verified original issuer table row; same-date end balance, excluding average and regulatory minimum tables.</x:v>
      </x:c>
      <x:c r="T1317" s="12"/>
      <x:c r="U1317" s="12"/>
    </x:row>
    <x:row r="1318" ht="24" customHeight="1">
      <x:c r="C1318" s="2" t="str">
        <x:v>C</x:v>
      </x:c>
      <x:c r="D1318" s="2" t="str">
        <x:v>FY2023</x:v>
      </x:c>
      <x:c r="E1318" s="2" t="str">
        <x:v>tce_reported</x:v>
      </x:c>
      <x:c r="F1318" s="11" t="str">
        <x:v>n.a.</x:v>
      </x:c>
      <x:c r="G1318" s="2" t="str">
        <x:v>USDm</x:v>
      </x:c>
      <x:c r="H1318" s="2" t="str">
        <x:v>2023-01-01</x:v>
      </x:c>
      <x:c r="I1318" s="2" t="str">
        <x:v>2023-12-31</x:v>
      </x:c>
      <x:c r="J1318" s="2" t="str">
        <x:v>Reported tangible common equity</x:v>
      </x:c>
      <x:c r="K1318" s="2" t="str"/>
      <x:c r="L1318" s="2" t="str"/>
      <x:c r="M1318" s="2" t="str"/>
      <x:c r="N1318" s="2" t="str"/>
      <x:c r="O1318" s="2" t="str"/>
      <x:c r="P1318" s="2" t="str"/>
      <x:c r="Q1318" s="2" t="str"/>
      <x:c r="R1318" s="2" t="str">
        <x:v>Not reported / unavailable</x:v>
      </x:c>
      <x:c r="T1318" s="12"/>
      <x:c r="U1318" s="12"/>
    </x:row>
    <x:row r="1319" ht="24" customHeight="1">
      <x:c r="C1319" s="2" t="str">
        <x:v>C</x:v>
      </x:c>
      <x:c r="D1319" s="2" t="str">
        <x:v>FY2024</x:v>
      </x:c>
      <x:c r="E1319" s="2" t="str">
        <x:v>assets</x:v>
      </x:c>
      <x:c r="F1319" s="11" t="n">
        <x:v>2352945</x:v>
      </x:c>
      <x:c r="G1319" s="2" t="str">
        <x:v>USD</x:v>
      </x:c>
      <x:c r="H1319" s="2" t="str">
        <x:v>2024-01-01</x:v>
      </x:c>
      <x:c r="I1319" s="2" t="str">
        <x:v>2024-12-31</x:v>
      </x:c>
      <x:c r="J1319" s="2" t="str">
        <x:v>Assets</x:v>
      </x:c>
      <x:c r="K1319" s="2" t="str">
        <x:v>us-gaap:Assets</x:v>
      </x:c>
      <x:c r="L1319" s="2" t="str">
        <x:v>2026-02-20</x:v>
      </x:c>
      <x:c r="M1319" s="2" t="str">
        <x:v>0000831001-26-000011</x:v>
      </x:c>
      <x:c r="N1319" s="2" t="str">
        <x:v>https://www.sec.gov/Archives/edgar/data/831001/000083100126000011/c-20251231.htm</x:v>
      </x:c>
      <x:c r="O1319" s="2" t="str">
        <x:v>data/raw/filings/C_0000831001-26-000011_c-20251231.htm</x:v>
      </x:c>
      <x:c r="P1319" s="2" t="str">
        <x:v>f-1106</x:v>
      </x:c>
      <x:c r="Q1319" s="2" t="str"/>
      <x:c r="R1319" s="2" t="str">
        <x:v>Latest eligible comparative presentation at the information cutoff.</x:v>
      </x:c>
      <x:c r="T1319" s="12"/>
      <x:c r="U1319" s="12"/>
    </x:row>
    <x:row r="1320" ht="24" customHeight="1">
      <x:c r="C1320" s="2" t="str">
        <x:v>C</x:v>
      </x:c>
      <x:c r="D1320" s="2" t="str">
        <x:v>FY2024</x:v>
      </x:c>
      <x:c r="E1320" s="2" t="str">
        <x:v>liabilities</x:v>
      </x:c>
      <x:c r="F1320" s="11" t="n">
        <x:v>2143579</x:v>
      </x:c>
      <x:c r="G1320" s="2" t="str">
        <x:v>USD</x:v>
      </x:c>
      <x:c r="H1320" s="2" t="str">
        <x:v>2024-01-01</x:v>
      </x:c>
      <x:c r="I1320" s="2" t="str">
        <x:v>2024-12-31</x:v>
      </x:c>
      <x:c r="J1320" s="2" t="str">
        <x:v>Liabilities</x:v>
      </x:c>
      <x:c r="K1320" s="2" t="str">
        <x:v>us-gaap:Liabilities</x:v>
      </x:c>
      <x:c r="L1320" s="2" t="str">
        <x:v>2026-02-20</x:v>
      </x:c>
      <x:c r="M1320" s="2" t="str">
        <x:v>0000831001-26-000011</x:v>
      </x:c>
      <x:c r="N1320" s="2" t="str">
        <x:v>https://www.sec.gov/Archives/edgar/data/831001/000083100126000011/c-20251231.htm</x:v>
      </x:c>
      <x:c r="O1320" s="2" t="str">
        <x:v>data/raw/filings/C_0000831001-26-000011_c-20251231.htm</x:v>
      </x:c>
      <x:c r="P1320" s="2" t="str">
        <x:v>f-302</x:v>
      </x:c>
      <x:c r="Q1320" s="2" t="str"/>
      <x:c r="R1320" s="2" t="str">
        <x:v>Latest eligible comparative presentation at the information cutoff.</x:v>
      </x:c>
      <x:c r="T1320" s="12"/>
      <x:c r="U1320" s="12"/>
    </x:row>
    <x:row r="1321" ht="24" customHeight="1">
      <x:c r="C1321" s="2" t="str">
        <x:v>C</x:v>
      </x:c>
      <x:c r="D1321" s="2" t="str">
        <x:v>FY2024</x:v>
      </x:c>
      <x:c r="E1321" s="2" t="str">
        <x:v>equity</x:v>
      </x:c>
      <x:c r="F1321" s="11" t="n">
        <x:v>208598</x:v>
      </x:c>
      <x:c r="G1321" s="2" t="str">
        <x:v>USD</x:v>
      </x:c>
      <x:c r="H1321" s="2" t="str">
        <x:v>2024-01-01</x:v>
      </x:c>
      <x:c r="I1321" s="2" t="str">
        <x:v>2024-12-31</x:v>
      </x:c>
      <x:c r="J1321" s="2" t="str">
        <x:v>Stockholders' Equity Attributable to Parent</x:v>
      </x:c>
      <x:c r="K1321" s="2" t="str">
        <x:v>us-gaap:StockholdersEquity</x:v>
      </x:c>
      <x:c r="L1321" s="2" t="str">
        <x:v>2026-02-20</x:v>
      </x:c>
      <x:c r="M1321" s="2" t="str">
        <x:v>0000831001-26-000011</x:v>
      </x:c>
      <x:c r="N1321" s="2" t="str">
        <x:v>https://www.sec.gov/Archives/edgar/data/831001/000083100126000011/c-20251231.htm</x:v>
      </x:c>
      <x:c r="O1321" s="2" t="str">
        <x:v>data/raw/filings/C_0000831001-26-000011_c-20251231.htm</x:v>
      </x:c>
      <x:c r="P1321" s="2" t="str">
        <x:v>f-330</x:v>
      </x:c>
      <x:c r="Q1321" s="2" t="str"/>
      <x:c r="R1321" s="2" t="str">
        <x:v>Latest eligible comparative presentation at the information cutoff.</x:v>
      </x:c>
      <x:c r="T1321" s="12"/>
      <x:c r="U1321" s="12"/>
    </x:row>
    <x:row r="1322" ht="24" customHeight="1">
      <x:c r="C1322" s="2" t="str">
        <x:v>C</x:v>
      </x:c>
      <x:c r="D1322" s="2" t="str">
        <x:v>FY2024</x:v>
      </x:c>
      <x:c r="E1322" s="2" t="str">
        <x:v>preferred</x:v>
      </x:c>
      <x:c r="F1322" s="11" t="n">
        <x:v>17850</x:v>
      </x:c>
      <x:c r="G1322" s="2" t="str">
        <x:v>USD</x:v>
      </x:c>
      <x:c r="H1322" s="2" t="str">
        <x:v>2024-01-01</x:v>
      </x:c>
      <x:c r="I1322" s="2" t="str">
        <x:v>2024-12-31</x:v>
      </x:c>
      <x:c r="J1322" s="2" t="str">
        <x:v>Preferred Stock, Value, Issued</x:v>
      </x:c>
      <x:c r="K1322" s="2" t="str">
        <x:v>us-gaap:PreferredStockValue</x:v>
      </x:c>
      <x:c r="L1322" s="2" t="str">
        <x:v>2026-02-20</x:v>
      </x:c>
      <x:c r="M1322" s="2" t="str">
        <x:v>0000831001-26-000011</x:v>
      </x:c>
      <x:c r="N1322" s="2" t="str">
        <x:v>https://www.sec.gov/Archives/edgar/data/831001/000083100126000011/c-20251231.htm</x:v>
      </x:c>
      <x:c r="O1322" s="2" t="str">
        <x:v>data/raw/filings/C_0000831001-26-000011_c-20251231.htm</x:v>
      </x:c>
      <x:c r="P1322" s="2" t="str">
        <x:v>f-6524</x:v>
      </x:c>
      <x:c r="Q1322" s="2" t="str"/>
      <x:c r="R1322" s="2" t="str">
        <x:v>Latest eligible comparative presentation at the information cutoff.</x:v>
      </x:c>
      <x:c r="T1322" s="12"/>
      <x:c r="U1322" s="12"/>
    </x:row>
    <x:row r="1323" ht="24" customHeight="1">
      <x:c r="C1323" s="2" t="str">
        <x:v>C</x:v>
      </x:c>
      <x:c r="D1323" s="2" t="str">
        <x:v>FY2024</x:v>
      </x:c>
      <x:c r="E1323" s="2" t="str">
        <x:v>common_equity_reported</x:v>
      </x:c>
      <x:c r="F1323" s="11" t="str">
        <x:v>n.a.</x:v>
      </x:c>
      <x:c r="G1323" s="2" t="str">
        <x:v>USDm</x:v>
      </x:c>
      <x:c r="H1323" s="2" t="str">
        <x:v>2024-01-01</x:v>
      </x:c>
      <x:c r="I1323" s="2" t="str">
        <x:v>2024-12-31</x:v>
      </x:c>
      <x:c r="J1323" s="2" t="str">
        <x:v>Reported common shareholders equity</x:v>
      </x:c>
      <x:c r="K1323" s="2" t="str"/>
      <x:c r="L1323" s="2" t="str"/>
      <x:c r="M1323" s="2" t="str"/>
      <x:c r="N1323" s="2" t="str"/>
      <x:c r="O1323" s="2" t="str"/>
      <x:c r="P1323" s="2" t="str"/>
      <x:c r="Q1323" s="2" t="str"/>
      <x:c r="R1323" s="2" t="str">
        <x:v>Not reported / unavailable</x:v>
      </x:c>
      <x:c r="T1323" s="12"/>
      <x:c r="U1323" s="12"/>
    </x:row>
    <x:row r="1324" ht="24" customHeight="1">
      <x:c r="C1324" s="2" t="str">
        <x:v>C</x:v>
      </x:c>
      <x:c r="D1324" s="2" t="str">
        <x:v>FY2024</x:v>
      </x:c>
      <x:c r="E1324" s="2" t="str">
        <x:v>goodwill</x:v>
      </x:c>
      <x:c r="F1324" s="11" t="n">
        <x:v>19300</x:v>
      </x:c>
      <x:c r="G1324" s="2" t="str">
        <x:v>USD</x:v>
      </x:c>
      <x:c r="H1324" s="2" t="str">
        <x:v>2024-01-01</x:v>
      </x:c>
      <x:c r="I1324" s="2" t="str">
        <x:v>2024-12-31</x:v>
      </x:c>
      <x:c r="J1324" s="2" t="str">
        <x:v>Goodwill</x:v>
      </x:c>
      <x:c r="K1324" s="2" t="str">
        <x:v>us-gaap:Goodwill</x:v>
      </x:c>
      <x:c r="L1324" s="2" t="str">
        <x:v>2026-02-20</x:v>
      </x:c>
      <x:c r="M1324" s="2" t="str">
        <x:v>0000831001-26-000011</x:v>
      </x:c>
      <x:c r="N1324" s="2" t="str">
        <x:v>https://www.sec.gov/Archives/edgar/data/831001/000083100126000011/c-20251231.htm</x:v>
      </x:c>
      <x:c r="O1324" s="2" t="str">
        <x:v>data/raw/filings/C_0000831001-26-000011_c-20251231.htm</x:v>
      </x:c>
      <x:c r="P1324" s="2" t="str">
        <x:v>f-5774</x:v>
      </x:c>
      <x:c r="Q1324" s="2" t="str"/>
      <x:c r="R1324" s="2" t="str">
        <x:v>Latest eligible comparative presentation at the information cutoff.</x:v>
      </x:c>
      <x:c r="T1324" s="12"/>
      <x:c r="U1324" s="12"/>
    </x:row>
    <x:row r="1325" ht="24" customHeight="1">
      <x:c r="C1325" s="2" t="str">
        <x:v>C</x:v>
      </x:c>
      <x:c r="D1325" s="2" t="str">
        <x:v>FY2024</x:v>
      </x:c>
      <x:c r="E1325" s="2" t="str">
        <x:v>intangibles</x:v>
      </x:c>
      <x:c r="F1325" s="11" t="n">
        <x:v>4494</x:v>
      </x:c>
      <x:c r="G1325" s="2" t="str">
        <x:v>USD</x:v>
      </x:c>
      <x:c r="H1325" s="2" t="str">
        <x:v>2024-01-01</x:v>
      </x:c>
      <x:c r="I1325" s="2" t="str">
        <x:v>2024-12-31</x:v>
      </x:c>
      <x:c r="J1325" s="2" t="str">
        <x:v>Intangible Assets, Net (Excluding Goodwill)</x:v>
      </x:c>
      <x:c r="K1325" s="2" t="str">
        <x:v>us-gaap:IntangibleAssetsNetExcludingGoodwill</x:v>
      </x:c>
      <x:c r="L1325" s="2" t="str">
        <x:v>2026-02-20</x:v>
      </x:c>
      <x:c r="M1325" s="2" t="str">
        <x:v>0000831001-26-000011</x:v>
      </x:c>
      <x:c r="N1325" s="2" t="str">
        <x:v>https://www.sec.gov/Archives/edgar/data/831001/000083100126000011/c-20251231.htm</x:v>
      </x:c>
      <x:c r="O1325" s="2" t="str">
        <x:v>data/raw/filings/C_0000831001-26-000011_c-20251231.htm</x:v>
      </x:c>
      <x:c r="P1325" s="2" t="str">
        <x:v>f-268</x:v>
      </x:c>
      <x:c r="Q1325" s="2" t="str"/>
      <x:c r="R1325" s="2" t="str">
        <x:v>Latest eligible comparative presentation at the information cutoff.</x:v>
      </x:c>
      <x:c r="T1325" s="12"/>
      <x:c r="U1325" s="12"/>
    </x:row>
    <x:row r="1326" ht="24" customHeight="1">
      <x:c r="C1326" s="2" t="str">
        <x:v>C</x:v>
      </x:c>
      <x:c r="D1326" s="2" t="str">
        <x:v>FY2024</x:v>
      </x:c>
      <x:c r="E1326" s="2" t="str">
        <x:v>intangibles_total</x:v>
      </x:c>
      <x:c r="F1326" s="11" t="str">
        <x:v>n.a.</x:v>
      </x:c>
      <x:c r="G1326" s="2" t="str">
        <x:v>USDm</x:v>
      </x:c>
      <x:c r="H1326" s="2" t="str">
        <x:v>2024-01-01</x:v>
      </x:c>
      <x:c r="I1326" s="2" t="str">
        <x:v>2024-12-31</x:v>
      </x:c>
      <x:c r="J1326" s="2" t="str">
        <x:v>Reported goodwill and intangible assets combined</x:v>
      </x:c>
      <x:c r="K1326" s="2" t="str"/>
      <x:c r="L1326" s="2" t="str"/>
      <x:c r="M1326" s="2" t="str"/>
      <x:c r="N1326" s="2" t="str"/>
      <x:c r="O1326" s="2" t="str"/>
      <x:c r="P1326" s="2" t="str"/>
      <x:c r="Q1326" s="2" t="str"/>
      <x:c r="R1326" s="2" t="str">
        <x:v>Not reported / unavailable</x:v>
      </x:c>
      <x:c r="T1326" s="12"/>
      <x:c r="U1326" s="12"/>
    </x:row>
    <x:row r="1327" ht="24" customHeight="1">
      <x:c r="C1327" s="2" t="str">
        <x:v>C</x:v>
      </x:c>
      <x:c r="D1327" s="2" t="str">
        <x:v>FY2024</x:v>
      </x:c>
      <x:c r="E1327" s="2" t="str">
        <x:v>shares_end</x:v>
      </x:c>
      <x:c r="F1327" s="11" t="str">
        <x:v>n.a.</x:v>
      </x:c>
      <x:c r="G1327" s="2" t="str">
        <x:v>million</x:v>
      </x:c>
      <x:c r="H1327" s="2" t="str">
        <x:v>2024-01-01</x:v>
      </x:c>
      <x:c r="I1327" s="2" t="str">
        <x:v>2024-12-31</x:v>
      </x:c>
      <x:c r="J1327" s="2" t="str">
        <x:v>Period-end common shares outstanding</x:v>
      </x:c>
      <x:c r="K1327" s="2" t="str"/>
      <x:c r="L1327" s="2" t="str"/>
      <x:c r="M1327" s="2" t="str"/>
      <x:c r="N1327" s="2" t="str"/>
      <x:c r="O1327" s="2" t="str"/>
      <x:c r="P1327" s="2" t="str"/>
      <x:c r="Q1327" s="2" t="str"/>
      <x:c r="R1327" s="2" t="str">
        <x:v>Not reported / unavailable</x:v>
      </x:c>
      <x:c r="T1327" s="12"/>
      <x:c r="U1327" s="12"/>
    </x:row>
    <x:row r="1328" ht="24" customHeight="1">
      <x:c r="C1328" s="2" t="str">
        <x:v>C</x:v>
      </x:c>
      <x:c r="D1328" s="2" t="str">
        <x:v>FY2024</x:v>
      </x:c>
      <x:c r="E1328" s="2" t="str">
        <x:v>shares_issued</x:v>
      </x:c>
      <x:c r="F1328" s="11" t="n">
        <x:v>3099.719006</x:v>
      </x:c>
      <x:c r="G1328" s="2" t="str">
        <x:v>shares</x:v>
      </x:c>
      <x:c r="H1328" s="2" t="str">
        <x:v>2024-01-01</x:v>
      </x:c>
      <x:c r="I1328" s="2" t="str">
        <x:v>2024-12-31</x:v>
      </x:c>
      <x:c r="J1328" s="2" t="str">
        <x:v>Common Stock, Shares, Issued</x:v>
      </x:c>
      <x:c r="K1328" s="2" t="str">
        <x:v>us-gaap:CommonStockSharesIssued</x:v>
      </x:c>
      <x:c r="L1328" s="2" t="str">
        <x:v>2026-02-20</x:v>
      </x:c>
      <x:c r="M1328" s="2" t="str">
        <x:v>0000831001-26-000011</x:v>
      </x:c>
      <x:c r="N1328" s="2" t="str">
        <x:v>https://www.sec.gov/Archives/edgar/data/831001/000083100126000011/c-20251231.htm</x:v>
      </x:c>
      <x:c r="O1328" s="2" t="str">
        <x:v>data/raw/filings/C_0000831001-26-000011_c-20251231.htm</x:v>
      </x:c>
      <x:c r="P1328" s="2" t="str">
        <x:v>f-316</x:v>
      </x:c>
      <x:c r="Q1328" s="2" t="str"/>
      <x:c r="R1328" s="2" t="str">
        <x:v>Latest eligible comparative presentation at the information cutoff.</x:v>
      </x:c>
      <x:c r="T1328" s="12"/>
      <x:c r="U1328" s="12"/>
    </x:row>
    <x:row r="1329" ht="24" customHeight="1">
      <x:c r="C1329" s="2" t="str">
        <x:v>C</x:v>
      </x:c>
      <x:c r="D1329" s="2" t="str">
        <x:v>FY2024</x:v>
      </x:c>
      <x:c r="E1329" s="2" t="str">
        <x:v>shares_treasury</x:v>
      </x:c>
      <x:c r="F1329" s="11" t="n">
        <x:v>1222.64754</x:v>
      </x:c>
      <x:c r="G1329" s="2" t="str">
        <x:v>shares</x:v>
      </x:c>
      <x:c r="H1329" s="2" t="str">
        <x:v>2024-01-01</x:v>
      </x:c>
      <x:c r="I1329" s="2" t="str">
        <x:v>2024-12-31</x:v>
      </x:c>
      <x:c r="J1329" s="2" t="str">
        <x:v>Treasury Stock, Common, Shares</x:v>
      </x:c>
      <x:c r="K1329" s="2" t="str">
        <x:v>us-gaap:TreasuryStockCommonShares</x:v>
      </x:c>
      <x:c r="L1329" s="2" t="str">
        <x:v>2026-02-20</x:v>
      </x:c>
      <x:c r="M1329" s="2" t="str">
        <x:v>0000831001-26-000011</x:v>
      </x:c>
      <x:c r="N1329" s="2" t="str">
        <x:v>https://www.sec.gov/Archives/edgar/data/831001/000083100126000011/c-20251231.htm</x:v>
      </x:c>
      <x:c r="O1329" s="2" t="str">
        <x:v>data/raw/filings/C_0000831001-26-000011_c-20251231.htm</x:v>
      </x:c>
      <x:c r="P1329" s="2" t="str"/>
      <x:c r="Q1329" s="2" t="str"/>
      <x:c r="R1329" s="2" t="str">
        <x:v>Latest eligible comparative presentation at the information cutoff.</x:v>
      </x:c>
      <x:c r="T1329" s="12"/>
      <x:c r="U1329" s="12"/>
    </x:row>
    <x:row r="1330" ht="24" customHeight="1">
      <x:c r="C1330" s="2" t="str">
        <x:v>C</x:v>
      </x:c>
      <x:c r="D1330" s="2" t="str">
        <x:v>FY2024</x:v>
      </x:c>
      <x:c r="E1330" s="2" t="str">
        <x:v>deposits</x:v>
      </x:c>
      <x:c r="F1330" s="11" t="n">
        <x:v>1284458</x:v>
      </x:c>
      <x:c r="G1330" s="2" t="str">
        <x:v>USD</x:v>
      </x:c>
      <x:c r="H1330" s="2" t="str">
        <x:v>2024-01-01</x:v>
      </x:c>
      <x:c r="I1330" s="2" t="str">
        <x:v>2024-12-31</x:v>
      </x:c>
      <x:c r="J1330" s="2" t="str">
        <x:v>Deposits</x:v>
      </x:c>
      <x:c r="K1330" s="2" t="str">
        <x:v>us-gaap:Deposits</x:v>
      </x:c>
      <x:c r="L1330" s="2" t="str">
        <x:v>2026-02-20</x:v>
      </x:c>
      <x:c r="M1330" s="2" t="str">
        <x:v>0000831001-26-000011</x:v>
      </x:c>
      <x:c r="N1330" s="2" t="str">
        <x:v>https://www.sec.gov/Archives/edgar/data/831001/000083100126000011/c-20251231.htm</x:v>
      </x:c>
      <x:c r="O1330" s="2" t="str">
        <x:v>data/raw/filings/C_0000831001-26-000011_c-20251231.htm</x:v>
      </x:c>
      <x:c r="P1330" s="2" t="str">
        <x:v>f-5918</x:v>
      </x:c>
      <x:c r="Q1330" s="2" t="str"/>
      <x:c r="R1330" s="2" t="str">
        <x:v>Latest eligible comparative presentation at the information cutoff.</x:v>
      </x:c>
      <x:c r="T1330" s="12"/>
      <x:c r="U1330" s="12"/>
    </x:row>
    <x:row r="1331" ht="24" customHeight="1">
      <x:c r="C1331" s="2" t="str">
        <x:v>C</x:v>
      </x:c>
      <x:c r="D1331" s="2" t="str">
        <x:v>FY2024</x:v>
      </x:c>
      <x:c r="E1331" s="2" t="str">
        <x:v>loans_gross</x:v>
      </x:c>
      <x:c r="F1331" s="11" t="n">
        <x:v>694488</x:v>
      </x:c>
      <x:c r="G1331" s="2" t="str">
        <x:v>USD</x:v>
      </x:c>
      <x:c r="H1331" s="2" t="str">
        <x:v>2024-01-01</x:v>
      </x:c>
      <x:c r="I1331" s="2" t="str">
        <x:v>2024-12-31</x:v>
      </x:c>
      <x:c r="J1331" s="2" t="str">
        <x:v>Gross loans and leases selected definition</x:v>
      </x:c>
      <x:c r="K1331" s="2" t="str">
        <x:v>us-gaap:FinancingReceivableExcludingAccruedInterestBeforeAllowanceForCreditLoss</x:v>
      </x:c>
      <x:c r="L1331" s="2" t="str">
        <x:v>2026-02-20</x:v>
      </x:c>
      <x:c r="M1331" s="2" t="str">
        <x:v>0000831001-26-000011</x:v>
      </x:c>
      <x:c r="N1331" s="2" t="str">
        <x:v>https://www.sec.gov/Archives/edgar/data/831001/000083100126000011/c-20251231.htm</x:v>
      </x:c>
      <x:c r="O1331" s="2" t="str">
        <x:v>data/raw/filings/C_0000831001-26-000011_c-20251231.htm</x:v>
      </x:c>
      <x:c r="P1331" s="2" t="str">
        <x:v>f-258</x:v>
      </x:c>
      <x:c r="Q1331" s="2" t="str"/>
      <x:c r="R1331" s="2" t="str">
        <x:v>Latest eligible comparative presentation at the information cutoff.</x:v>
      </x:c>
      <x:c r="T1331" s="12"/>
      <x:c r="U1331" s="12"/>
    </x:row>
    <x:row r="1332" ht="24" customHeight="1">
      <x:c r="C1332" s="2" t="str">
        <x:v>C</x:v>
      </x:c>
      <x:c r="D1332" s="2" t="str">
        <x:v>FY2024</x:v>
      </x:c>
      <x:c r="E1332" s="2" t="str">
        <x:v>loans_net</x:v>
      </x:c>
      <x:c r="F1332" s="11" t="n">
        <x:v>675914</x:v>
      </x:c>
      <x:c r="G1332" s="2" t="str">
        <x:v>USD</x:v>
      </x:c>
      <x:c r="H1332" s="2" t="str">
        <x:v>2024-01-01</x:v>
      </x:c>
      <x:c r="I1332" s="2" t="str">
        <x:v>2024-12-31</x:v>
      </x:c>
      <x:c r="J1332" s="2" t="str">
        <x:v>Net loans after allowance selected definition</x:v>
      </x:c>
      <x:c r="K1332" s="2" t="str">
        <x:v>us-gaap:FinancingReceivableExcludingAccruedInterestAfterAllowanceForCreditLoss</x:v>
      </x:c>
      <x:c r="L1332" s="2" t="str">
        <x:v>2026-02-20</x:v>
      </x:c>
      <x:c r="M1332" s="2" t="str">
        <x:v>0000831001-26-000011</x:v>
      </x:c>
      <x:c r="N1332" s="2" t="str">
        <x:v>https://www.sec.gov/Archives/edgar/data/831001/000083100126000011/c-20251231.htm</x:v>
      </x:c>
      <x:c r="O1332" s="2" t="str">
        <x:v>data/raw/filings/C_0000831001-26-000011_c-20251231.htm</x:v>
      </x:c>
      <x:c r="P1332" s="2" t="str">
        <x:v>f-262</x:v>
      </x:c>
      <x:c r="Q1332" s="2" t="str"/>
      <x:c r="R1332" s="2" t="str">
        <x:v>Latest eligible comparative presentation at the information cutoff.</x:v>
      </x:c>
      <x:c r="T1332" s="12"/>
      <x:c r="U1332" s="12"/>
    </x:row>
    <x:row r="1333" ht="24" customHeight="1">
      <x:c r="C1333" s="2" t="str">
        <x:v>C</x:v>
      </x:c>
      <x:c r="D1333" s="2" t="str">
        <x:v>FY2024</x:v>
      </x:c>
      <x:c r="E1333" s="2" t="str">
        <x:v>allowance</x:v>
      </x:c>
      <x:c r="F1333" s="11" t="n">
        <x:v>18574</x:v>
      </x:c>
      <x:c r="G1333" s="2" t="str">
        <x:v>USD</x:v>
      </x:c>
      <x:c r="H1333" s="2" t="str">
        <x:v>2024-01-01</x:v>
      </x:c>
      <x:c r="I1333" s="2" t="str">
        <x:v>2024-12-31</x:v>
      </x:c>
      <x:c r="J1333" s="2" t="str">
        <x:v>Loan allowance for credit losses</x:v>
      </x:c>
      <x:c r="K1333" s="2" t="str">
        <x:v>us-gaap:FinancingReceivableAllowanceForCreditLossExcludingAccruedInterest</x:v>
      </x:c>
      <x:c r="L1333" s="2" t="str">
        <x:v>2026-08-06</x:v>
      </x:c>
      <x:c r="M1333" s="2" t="str">
        <x:v>0000831001-26-000045</x:v>
      </x:c>
      <x:c r="N1333" s="2" t="str">
        <x:v>https://www.sec.gov/Archives/edgar/data/831001/000083100126000045/c-20260630.htm</x:v>
      </x:c>
      <x:c r="O1333" s="2" t="str">
        <x:v>data/raw/filings/C_0000831001-26-000045_c-20260630.htm</x:v>
      </x:c>
      <x:c r="P1333" s="2" t="str">
        <x:v>f-4247</x:v>
      </x:c>
      <x:c r="Q1333" s="2" t="str"/>
      <x:c r="R1333" s="2" t="str">
        <x:v>Exact consolidated inline XBRL context and period.</x:v>
      </x:c>
      <x:c r="T1333" s="12"/>
      <x:c r="U1333" s="12"/>
    </x:row>
    <x:row r="1334" ht="24" customHeight="1">
      <x:c r="C1334" s="2" t="str">
        <x:v>C</x:v>
      </x:c>
      <x:c r="D1334" s="2" t="str">
        <x:v>FY2024</x:v>
      </x:c>
      <x:c r="E1334" s="2" t="str">
        <x:v>nonaccrual</x:v>
      </x:c>
      <x:c r="F1334" s="11" t="str">
        <x:v>n.a.</x:v>
      </x:c>
      <x:c r="G1334" s="2" t="str">
        <x:v>USDm</x:v>
      </x:c>
      <x:c r="H1334" s="2" t="str">
        <x:v>2024-01-01</x:v>
      </x:c>
      <x:c r="I1334" s="2" t="str">
        <x:v>2024-12-31</x:v>
      </x:c>
      <x:c r="J1334" s="2" t="str">
        <x:v>Nonaccrual</x:v>
      </x:c>
      <x:c r="K1334" s="2" t="str"/>
      <x:c r="L1334" s="2" t="str"/>
      <x:c r="M1334" s="2" t="str"/>
      <x:c r="N1334" s="2" t="str"/>
      <x:c r="O1334" s="2" t="str"/>
      <x:c r="P1334" s="2" t="str"/>
      <x:c r="Q1334" s="2" t="str"/>
      <x:c r="R1334" s="2" t="str">
        <x:v>Not reported / unavailable</x:v>
      </x:c>
      <x:c r="T1334" s="12"/>
      <x:c r="U1334" s="12"/>
    </x:row>
    <x:row r="1335" ht="24" customHeight="1">
      <x:c r="C1335" s="2" t="str">
        <x:v>C</x:v>
      </x:c>
      <x:c r="D1335" s="2" t="str">
        <x:v>FY2024</x:v>
      </x:c>
      <x:c r="E1335" s="2" t="str">
        <x:v>cash</x:v>
      </x:c>
      <x:c r="F1335" s="11" t="str">
        <x:v>n.a.</x:v>
      </x:c>
      <x:c r="G1335" s="2" t="str">
        <x:v>USDm</x:v>
      </x:c>
      <x:c r="H1335" s="2" t="str">
        <x:v>2024-01-01</x:v>
      </x:c>
      <x:c r="I1335" s="2" t="str">
        <x:v>2024-12-31</x:v>
      </x:c>
      <x:c r="J1335" s="2" t="str">
        <x:v>Cash</x:v>
      </x:c>
      <x:c r="K1335" s="2" t="str"/>
      <x:c r="L1335" s="2" t="str"/>
      <x:c r="M1335" s="2" t="str"/>
      <x:c r="N1335" s="2" t="str"/>
      <x:c r="O1335" s="2" t="str"/>
      <x:c r="P1335" s="2" t="str"/>
      <x:c r="Q1335" s="2" t="str"/>
      <x:c r="R1335" s="2" t="str">
        <x:v>Not reported / unavailable</x:v>
      </x:c>
      <x:c r="T1335" s="12"/>
      <x:c r="U1335" s="12"/>
    </x:row>
    <x:row r="1336" ht="24" customHeight="1">
      <x:c r="C1336" s="2" t="str">
        <x:v>C</x:v>
      </x:c>
      <x:c r="D1336" s="2" t="str">
        <x:v>FY2024</x:v>
      </x:c>
      <x:c r="E1336" s="2" t="str">
        <x:v>aoci</x:v>
      </x:c>
      <x:c r="F1336" s="11" t="n">
        <x:v>-47852</x:v>
      </x:c>
      <x:c r="G1336" s="2" t="str">
        <x:v>USD</x:v>
      </x:c>
      <x:c r="H1336" s="2" t="str">
        <x:v>2024-01-01</x:v>
      </x:c>
      <x:c r="I1336" s="2" t="str">
        <x:v>2024-12-31</x:v>
      </x:c>
      <x:c r="J1336" s="2" t="str">
        <x:v>Accumulated Other Comprehensive Income (Loss), Net of Tax</x:v>
      </x:c>
      <x:c r="K1336" s="2" t="str">
        <x:v>us-gaap:AccumulatedOtherComprehensiveIncomeLossNetOfTax</x:v>
      </x:c>
      <x:c r="L1336" s="2" t="str">
        <x:v>2026-02-20</x:v>
      </x:c>
      <x:c r="M1336" s="2" t="str">
        <x:v>0000831001-26-000011</x:v>
      </x:c>
      <x:c r="N1336" s="2" t="str">
        <x:v>https://www.sec.gov/Archives/edgar/data/831001/000083100126000011/c-20251231.htm</x:v>
      </x:c>
      <x:c r="O1336" s="2" t="str">
        <x:v>data/raw/filings/C_0000831001-26-000011_c-20251231.htm</x:v>
      </x:c>
      <x:c r="P1336" s="2" t="str">
        <x:v>f-328</x:v>
      </x:c>
      <x:c r="Q1336" s="2" t="str"/>
      <x:c r="R1336" s="2" t="str">
        <x:v>Latest eligible comparative presentation at the information cutoff.</x:v>
      </x:c>
      <x:c r="T1336" s="12"/>
      <x:c r="U1336" s="12"/>
    </x:row>
    <x:row r="1337" ht="24" customHeight="1">
      <x:c r="C1337" s="2" t="str">
        <x:v>C</x:v>
      </x:c>
      <x:c r="D1337" s="2" t="str">
        <x:v>FY2024</x:v>
      </x:c>
      <x:c r="E1337" s="2" t="str">
        <x:v>nii</x:v>
      </x:c>
      <x:c r="F1337" s="11" t="n">
        <x:v>54095</x:v>
      </x:c>
      <x:c r="G1337" s="2" t="str">
        <x:v>USD</x:v>
      </x:c>
      <x:c r="H1337" s="2" t="str">
        <x:v>2024-01-01</x:v>
      </x:c>
      <x:c r="I1337" s="2" t="str">
        <x:v>2024-12-31</x:v>
      </x:c>
      <x:c r="J1337" s="2" t="str">
        <x:v>Interest Income (Expense), Net</x:v>
      </x:c>
      <x:c r="K1337" s="2" t="str">
        <x:v>us-gaap:InterestIncomeExpenseNet</x:v>
      </x:c>
      <x:c r="L1337" s="2" t="str">
        <x:v>2026-02-20</x:v>
      </x:c>
      <x:c r="M1337" s="2" t="str">
        <x:v>0000831001-26-000011</x:v>
      </x:c>
      <x:c r="N1337" s="2" t="str">
        <x:v>https://www.sec.gov/Archives/edgar/data/831001/000083100126000011/c-20251231.htm</x:v>
      </x:c>
      <x:c r="O1337" s="2" t="str">
        <x:v>data/raw/filings/C_0000831001-26-000011_c-20251231.htm</x:v>
      </x:c>
      <x:c r="P1337" s="2" t="str">
        <x:v>f-1158</x:v>
      </x:c>
      <x:c r="Q1337" s="2" t="str"/>
      <x:c r="R1337" s="2" t="str">
        <x:v>Latest eligible comparative presentation at the information cutoff.</x:v>
      </x:c>
      <x:c r="T1337" s="12"/>
      <x:c r="U1337" s="12"/>
    </x:row>
    <x:row r="1338" ht="24" customHeight="1">
      <x:c r="C1338" s="2" t="str">
        <x:v>C</x:v>
      </x:c>
      <x:c r="D1338" s="2" t="str">
        <x:v>FY2024</x:v>
      </x:c>
      <x:c r="E1338" s="2" t="str">
        <x:v>noninterest_income</x:v>
      </x:c>
      <x:c r="F1338" s="11" t="n">
        <x:v>26627</x:v>
      </x:c>
      <x:c r="G1338" s="2" t="str">
        <x:v>USD</x:v>
      </x:c>
      <x:c r="H1338" s="2" t="str">
        <x:v>2024-01-01</x:v>
      </x:c>
      <x:c r="I1338" s="2" t="str">
        <x:v>2024-12-31</x:v>
      </x:c>
      <x:c r="J1338" s="2" t="str">
        <x:v>Noninterest Income</x:v>
      </x:c>
      <x:c r="K1338" s="2" t="str">
        <x:v>us-gaap:NoninterestIncome</x:v>
      </x:c>
      <x:c r="L1338" s="2" t="str">
        <x:v>2026-02-20</x:v>
      </x:c>
      <x:c r="M1338" s="2" t="str">
        <x:v>0000831001-26-000011</x:v>
      </x:c>
      <x:c r="N1338" s="2" t="str">
        <x:v>https://www.sec.gov/Archives/edgar/data/831001/000083100126000011/c-20251231.htm</x:v>
      </x:c>
      <x:c r="O1338" s="2" t="str">
        <x:v>data/raw/filings/C_0000831001-26-000011_c-20251231.htm</x:v>
      </x:c>
      <x:c r="P1338" s="2" t="str">
        <x:v>f-987</x:v>
      </x:c>
      <x:c r="Q1338" s="2" t="str"/>
      <x:c r="R1338" s="2" t="str">
        <x:v>Latest eligible comparative presentation at the information cutoff.</x:v>
      </x:c>
      <x:c r="T1338" s="12"/>
      <x:c r="U1338" s="12"/>
    </x:row>
    <x:row r="1339" ht="24" customHeight="1">
      <x:c r="C1339" s="2" t="str">
        <x:v>C</x:v>
      </x:c>
      <x:c r="D1339" s="2" t="str">
        <x:v>FY2024</x:v>
      </x:c>
      <x:c r="E1339" s="2" t="str">
        <x:v>revenue_reported</x:v>
      </x:c>
      <x:c r="F1339" s="11" t="n">
        <x:v>80722</x:v>
      </x:c>
      <x:c r="G1339" s="2" t="str">
        <x:v>USD</x:v>
      </x:c>
      <x:c r="H1339" s="2" t="str">
        <x:v>2024-01-01</x:v>
      </x:c>
      <x:c r="I1339" s="2" t="str">
        <x:v>2024-12-31</x:v>
      </x:c>
      <x:c r="J1339" s="2" t="str">
        <x:v>Revenues</x:v>
      </x:c>
      <x:c r="K1339" s="2" t="str">
        <x:v>us-gaap:Revenues</x:v>
      </x:c>
      <x:c r="L1339" s="2" t="str">
        <x:v>2026-02-20</x:v>
      </x:c>
      <x:c r="M1339" s="2" t="str">
        <x:v>0000831001-26-000011</x:v>
      </x:c>
      <x:c r="N1339" s="2" t="str">
        <x:v>https://www.sec.gov/Archives/edgar/data/831001/000083100126000011/c-20251231.htm</x:v>
      </x:c>
      <x:c r="O1339" s="2" t="str">
        <x:v>data/raw/filings/C_0000831001-26-000011_c-20251231.htm</x:v>
      </x:c>
      <x:c r="P1339" s="2" t="str">
        <x:v>f-1097</x:v>
      </x:c>
      <x:c r="Q1339" s="2" t="str"/>
      <x:c r="R1339" s="2" t="str">
        <x:v>Latest eligible comparative presentation at the information cutoff.</x:v>
      </x:c>
      <x:c r="T1339" s="12"/>
      <x:c r="U1339" s="12"/>
    </x:row>
    <x:row r="1340" ht="24" customHeight="1">
      <x:c r="C1340" s="2" t="str">
        <x:v>C</x:v>
      </x:c>
      <x:c r="D1340" s="2" t="str">
        <x:v>FY2024</x:v>
      </x:c>
      <x:c r="E1340" s="2" t="str">
        <x:v>opex</x:v>
      </x:c>
      <x:c r="F1340" s="11" t="n">
        <x:v>53567</x:v>
      </x:c>
      <x:c r="G1340" s="2" t="str">
        <x:v>USD</x:v>
      </x:c>
      <x:c r="H1340" s="2" t="str">
        <x:v>2024-01-01</x:v>
      </x:c>
      <x:c r="I1340" s="2" t="str">
        <x:v>2024-12-31</x:v>
      </x:c>
      <x:c r="J1340" s="2" t="str">
        <x:v>Noninterest Expense</x:v>
      </x:c>
      <x:c r="K1340" s="2" t="str">
        <x:v>us-gaap:NoninterestExpense</x:v>
      </x:c>
      <x:c r="L1340" s="2" t="str">
        <x:v>2026-02-20</x:v>
      </x:c>
      <x:c r="M1340" s="2" t="str">
        <x:v>0000831001-26-000011</x:v>
      </x:c>
      <x:c r="N1340" s="2" t="str">
        <x:v>https://www.sec.gov/Archives/edgar/data/831001/000083100126000011/c-20251231.htm</x:v>
      </x:c>
      <x:c r="O1340" s="2" t="str">
        <x:v>data/raw/filings/C_0000831001-26-000011_c-20251231.htm</x:v>
      </x:c>
      <x:c r="P1340" s="2" t="str">
        <x:v>f-1005</x:v>
      </x:c>
      <x:c r="Q1340" s="2" t="str"/>
      <x:c r="R1340" s="2" t="str">
        <x:v>Latest eligible comparative presentation at the information cutoff.</x:v>
      </x:c>
      <x:c r="T1340" s="12"/>
      <x:c r="U1340" s="12"/>
    </x:row>
    <x:row r="1341" ht="24" customHeight="1">
      <x:c r="C1341" s="2" t="str">
        <x:v>C</x:v>
      </x:c>
      <x:c r="D1341" s="2" t="str">
        <x:v>FY2024</x:v>
      </x:c>
      <x:c r="E1341" s="2" t="str">
        <x:v>provision</x:v>
      </x:c>
      <x:c r="F1341" s="11" t="str">
        <x:v>n.a.</x:v>
      </x:c>
      <x:c r="G1341" s="2" t="str">
        <x:v>USDm</x:v>
      </x:c>
      <x:c r="H1341" s="2" t="str">
        <x:v>2024-01-01</x:v>
      </x:c>
      <x:c r="I1341" s="2" t="str">
        <x:v>2024-12-31</x:v>
      </x:c>
      <x:c r="J1341" s="2" t="str">
        <x:v>Provision for credit losses</x:v>
      </x:c>
      <x:c r="K1341" s="2" t="str"/>
      <x:c r="L1341" s="2" t="str"/>
      <x:c r="M1341" s="2" t="str"/>
      <x:c r="N1341" s="2" t="str"/>
      <x:c r="O1341" s="2" t="str"/>
      <x:c r="P1341" s="2" t="str"/>
      <x:c r="Q1341" s="2" t="str"/>
      <x:c r="R1341" s="2" t="str">
        <x:v>Not reported / unavailable</x:v>
      </x:c>
      <x:c r="T1341" s="12"/>
      <x:c r="U1341" s="12"/>
    </x:row>
    <x:row r="1342" ht="24" customHeight="1">
      <x:c r="C1342" s="2" t="str">
        <x:v>C</x:v>
      </x:c>
      <x:c r="D1342" s="2" t="str">
        <x:v>FY2024</x:v>
      </x:c>
      <x:c r="E1342" s="2" t="str">
        <x:v>pretax</x:v>
      </x:c>
      <x:c r="F1342" s="11" t="n">
        <x:v>17046</x:v>
      </x:c>
      <x:c r="G1342" s="2" t="str">
        <x:v>USD</x:v>
      </x:c>
      <x:c r="H1342" s="2" t="str">
        <x:v>2024-01-01</x:v>
      </x:c>
      <x:c r="I1342" s="2" t="str">
        <x:v>2024-12-31</x:v>
      </x:c>
      <x:c r="J1342" s="2" t="str">
        <x:v>Income (Loss) from Continuing Operations before Income Taxes, Noncontrolling Interest</x:v>
      </x:c>
      <x:c r="K1342" s="2" t="str">
        <x:v>us-gaap:IncomeLossFromContinuingOperationsBeforeIncomeTaxesExtraordinaryItemsNoncontrollingInterest</x:v>
      </x:c>
      <x:c r="L1342" s="2" t="str">
        <x:v>2026-02-20</x:v>
      </x:c>
      <x:c r="M1342" s="2" t="str">
        <x:v>0000831001-26-000011</x:v>
      </x:c>
      <x:c r="N1342" s="2" t="str">
        <x:v>https://www.sec.gov/Archives/edgar/data/831001/000083100126000011/c-20251231.htm</x:v>
      </x:c>
      <x:c r="O1342" s="2" t="str">
        <x:v>data/raw/filings/C_0000831001-26-000011_c-20251231.htm</x:v>
      </x:c>
      <x:c r="P1342" s="2" t="str">
        <x:v>f-130</x:v>
      </x:c>
      <x:c r="Q1342" s="2" t="str"/>
      <x:c r="R1342" s="2" t="str">
        <x:v>Latest eligible comparative presentation at the information cutoff.</x:v>
      </x:c>
      <x:c r="T1342" s="12"/>
      <x:c r="U1342" s="12"/>
    </x:row>
    <x:row r="1343" ht="24" customHeight="1">
      <x:c r="C1343" s="2" t="str">
        <x:v>C</x:v>
      </x:c>
      <x:c r="D1343" s="2" t="str">
        <x:v>FY2024</x:v>
      </x:c>
      <x:c r="E1343" s="2" t="str">
        <x:v>tax</x:v>
      </x:c>
      <x:c r="F1343" s="11" t="n">
        <x:v>4211</x:v>
      </x:c>
      <x:c r="G1343" s="2" t="str">
        <x:v>USD</x:v>
      </x:c>
      <x:c r="H1343" s="2" t="str">
        <x:v>2024-01-01</x:v>
      </x:c>
      <x:c r="I1343" s="2" t="str">
        <x:v>2024-12-31</x:v>
      </x:c>
      <x:c r="J1343" s="2" t="str">
        <x:v>Income Tax Expense (Benefit)</x:v>
      </x:c>
      <x:c r="K1343" s="2" t="str">
        <x:v>us-gaap:IncomeTaxExpenseBenefit</x:v>
      </x:c>
      <x:c r="L1343" s="2" t="str">
        <x:v>2026-02-20</x:v>
      </x:c>
      <x:c r="M1343" s="2" t="str">
        <x:v>0000831001-26-000011</x:v>
      </x:c>
      <x:c r="N1343" s="2" t="str">
        <x:v>https://www.sec.gov/Archives/edgar/data/831001/000083100126000011/c-20251231.htm</x:v>
      </x:c>
      <x:c r="O1343" s="2" t="str">
        <x:v>data/raw/filings/C_0000831001-26-000011_c-20251231.htm</x:v>
      </x:c>
      <x:c r="P1343" s="2" t="str">
        <x:v>f-2703</x:v>
      </x:c>
      <x:c r="Q1343" s="2" t="str"/>
      <x:c r="R1343" s="2" t="str">
        <x:v>Latest eligible comparative presentation at the information cutoff.</x:v>
      </x:c>
      <x:c r="T1343" s="12"/>
      <x:c r="U1343" s="12"/>
    </x:row>
    <x:row r="1344" ht="24" customHeight="1">
      <x:c r="C1344" s="2" t="str">
        <x:v>C</x:v>
      </x:c>
      <x:c r="D1344" s="2" t="str">
        <x:v>FY2024</x:v>
      </x:c>
      <x:c r="E1344" s="2" t="str">
        <x:v>net_income</x:v>
      </x:c>
      <x:c r="F1344" s="11" t="n">
        <x:v>12682</x:v>
      </x:c>
      <x:c r="G1344" s="2" t="str">
        <x:v>USD</x:v>
      </x:c>
      <x:c r="H1344" s="2" t="str">
        <x:v>2024-01-01</x:v>
      </x:c>
      <x:c r="I1344" s="2" t="str">
        <x:v>2024-12-31</x:v>
      </x:c>
      <x:c r="J1344" s="2" t="str">
        <x:v>Net Income (Loss) Attributable to Parent</x:v>
      </x:c>
      <x:c r="K1344" s="2" t="str">
        <x:v>us-gaap:NetIncomeLoss</x:v>
      </x:c>
      <x:c r="L1344" s="2" t="str">
        <x:v>2026-02-20</x:v>
      </x:c>
      <x:c r="M1344" s="2" t="str">
        <x:v>0000831001-26-000011</x:v>
      </x:c>
      <x:c r="N1344" s="2" t="str">
        <x:v>https://www.sec.gov/Archives/edgar/data/831001/000083100126000011/c-20251231.htm</x:v>
      </x:c>
      <x:c r="O1344" s="2" t="str">
        <x:v>data/raw/filings/C_0000831001-26-000011_c-20251231.htm</x:v>
      </x:c>
      <x:c r="P1344" s="2" t="str">
        <x:v>f-2962</x:v>
      </x:c>
      <x:c r="Q1344" s="2" t="str"/>
      <x:c r="R1344" s="2" t="str">
        <x:v>Latest eligible comparative presentation at the information cutoff.</x:v>
      </x:c>
      <x:c r="T1344" s="12"/>
      <x:c r="U1344" s="12"/>
    </x:row>
    <x:row r="1345" ht="24" customHeight="1">
      <x:c r="C1345" s="2" t="str">
        <x:v>C</x:v>
      </x:c>
      <x:c r="D1345" s="2" t="str">
        <x:v>FY2024</x:v>
      </x:c>
      <x:c r="E1345" s="2" t="str">
        <x:v>common_income</x:v>
      </x:c>
      <x:c r="F1345" s="11" t="n">
        <x:v>11458</x:v>
      </x:c>
      <x:c r="G1345" s="2" t="str">
        <x:v>USD</x:v>
      </x:c>
      <x:c r="H1345" s="2" t="str">
        <x:v>2024-01-01</x:v>
      </x:c>
      <x:c r="I1345" s="2" t="str">
        <x:v>2024-12-31</x:v>
      </x:c>
      <x:c r="J1345" s="2" t="str">
        <x:v>Net Income (Loss) Available to Common Stockholders, Basic</x:v>
      </x:c>
      <x:c r="K1345" s="2" t="str">
        <x:v>us-gaap:NetIncomeLossAvailableToCommonStockholdersBasic</x:v>
      </x:c>
      <x:c r="L1345" s="2" t="str">
        <x:v>2026-02-20</x:v>
      </x:c>
      <x:c r="M1345" s="2" t="str">
        <x:v>0000831001-26-000011</x:v>
      </x:c>
      <x:c r="N1345" s="2" t="str">
        <x:v>https://www.sec.gov/Archives/edgar/data/831001/000083100126000011/c-20251231.htm</x:v>
      </x:c>
      <x:c r="O1345" s="2" t="str">
        <x:v>data/raw/filings/C_0000831001-26-000011_c-20251231.htm</x:v>
      </x:c>
      <x:c r="P1345" s="2" t="str">
        <x:v>f-2989</x:v>
      </x:c>
      <x:c r="Q1345" s="2" t="str"/>
      <x:c r="R1345" s="2" t="str">
        <x:v>Latest eligible comparative presentation at the information cutoff.</x:v>
      </x:c>
      <x:c r="T1345" s="12"/>
      <x:c r="U1345" s="12"/>
    </x:row>
    <x:row r="1346" ht="24" customHeight="1">
      <x:c r="C1346" s="2" t="str">
        <x:v>C</x:v>
      </x:c>
      <x:c r="D1346" s="2" t="str">
        <x:v>FY2024</x:v>
      </x:c>
      <x:c r="E1346" s="2" t="str">
        <x:v>preferred_div</x:v>
      </x:c>
      <x:c r="F1346" s="11" t="n">
        <x:v>1054</x:v>
      </x:c>
      <x:c r="G1346" s="2" t="str">
        <x:v>USD</x:v>
      </x:c>
      <x:c r="H1346" s="2" t="str">
        <x:v>2024-01-01</x:v>
      </x:c>
      <x:c r="I1346" s="2" t="str">
        <x:v>2024-12-31</x:v>
      </x:c>
      <x:c r="J1346" s="2" t="str">
        <x:v>Dividends, Preferred Stock</x:v>
      </x:c>
      <x:c r="K1346" s="2" t="str">
        <x:v>us-gaap:DividendsPreferredStock</x:v>
      </x:c>
      <x:c r="L1346" s="2" t="str">
        <x:v>2026-02-20</x:v>
      </x:c>
      <x:c r="M1346" s="2" t="str">
        <x:v>0000831001-26-000011</x:v>
      </x:c>
      <x:c r="N1346" s="2" t="str">
        <x:v>https://www.sec.gov/Archives/edgar/data/831001/000083100126000011/c-20251231.htm</x:v>
      </x:c>
      <x:c r="O1346" s="2" t="str">
        <x:v>data/raw/filings/C_0000831001-26-000011_c-20251231.htm</x:v>
      </x:c>
      <x:c r="P1346" s="2" t="str">
        <x:v>f-2965</x:v>
      </x:c>
      <x:c r="Q1346" s="2" t="str"/>
      <x:c r="R1346" s="2" t="str">
        <x:v>Latest eligible comparative presentation at the information cutoff.</x:v>
      </x:c>
      <x:c r="T1346" s="12"/>
      <x:c r="U1346" s="12"/>
    </x:row>
    <x:row r="1347" ht="24" customHeight="1">
      <x:c r="C1347" s="2" t="str">
        <x:v>C</x:v>
      </x:c>
      <x:c r="D1347" s="2" t="str">
        <x:v>FY2024</x:v>
      </x:c>
      <x:c r="E1347" s="2" t="str">
        <x:v>eps</x:v>
      </x:c>
      <x:c r="F1347" s="11" t="n">
        <x:v>5.94</x:v>
      </x:c>
      <x:c r="G1347" s="2" t="str">
        <x:v>USD/shares</x:v>
      </x:c>
      <x:c r="H1347" s="2" t="str">
        <x:v>2024-01-01</x:v>
      </x:c>
      <x:c r="I1347" s="2" t="str">
        <x:v>2024-12-31</x:v>
      </x:c>
      <x:c r="J1347" s="2" t="str">
        <x:v>Earnings Per Share, Diluted</x:v>
      </x:c>
      <x:c r="K1347" s="2" t="str">
        <x:v>us-gaap:EarningsPerShareDiluted</x:v>
      </x:c>
      <x:c r="L1347" s="2" t="str">
        <x:v>2026-02-20</x:v>
      </x:c>
      <x:c r="M1347" s="2" t="str">
        <x:v>0000831001-26-000011</x:v>
      </x:c>
      <x:c r="N1347" s="2" t="str">
        <x:v>https://www.sec.gov/Archives/edgar/data/831001/000083100126000011/c-20251231.htm</x:v>
      </x:c>
      <x:c r="O1347" s="2" t="str">
        <x:v>data/raw/filings/C_0000831001-26-000011_c-20251231.htm</x:v>
      </x:c>
      <x:c r="P1347" s="2" t="str">
        <x:v>f-3013</x:v>
      </x:c>
      <x:c r="Q1347" s="2" t="str"/>
      <x:c r="R1347" s="2" t="str">
        <x:v>Latest eligible comparative presentation at the information cutoff.</x:v>
      </x:c>
      <x:c r="T1347" s="12"/>
      <x:c r="U1347" s="12"/>
    </x:row>
    <x:row r="1348" ht="24" customHeight="1">
      <x:c r="C1348" s="2" t="str">
        <x:v>C</x:v>
      </x:c>
      <x:c r="D1348" s="2" t="str">
        <x:v>FY2024</x:v>
      </x:c>
      <x:c r="E1348" s="2" t="str">
        <x:v>shares_diluted</x:v>
      </x:c>
      <x:c r="F1348" s="11" t="n">
        <x:v>1940.1</x:v>
      </x:c>
      <x:c r="G1348" s="2" t="str">
        <x:v>shares</x:v>
      </x:c>
      <x:c r="H1348" s="2" t="str">
        <x:v>2024-01-01</x:v>
      </x:c>
      <x:c r="I1348" s="2" t="str">
        <x:v>2024-12-31</x:v>
      </x:c>
      <x:c r="J1348" s="2" t="str">
        <x:v>Weighted Average Number of Shares Outstanding, Diluted</x:v>
      </x:c>
      <x:c r="K1348" s="2" t="str">
        <x:v>us-gaap:WeightedAverageNumberOfDilutedSharesOutstanding</x:v>
      </x:c>
      <x:c r="L1348" s="2" t="str">
        <x:v>2026-02-20</x:v>
      </x:c>
      <x:c r="M1348" s="2" t="str">
        <x:v>0000831001-26-000011</x:v>
      </x:c>
      <x:c r="N1348" s="2" t="str">
        <x:v>https://www.sec.gov/Archives/edgar/data/831001/000083100126000011/c-20251231.htm</x:v>
      </x:c>
      <x:c r="O1348" s="2" t="str">
        <x:v>data/raw/filings/C_0000831001-26-000011_c-20251231.htm</x:v>
      </x:c>
      <x:c r="P1348" s="2" t="str">
        <x:v>f-3004</x:v>
      </x:c>
      <x:c r="Q1348" s="2" t="str"/>
      <x:c r="R1348" s="2" t="str">
        <x:v>Latest eligible comparative presentation at the information cutoff.</x:v>
      </x:c>
      <x:c r="T1348" s="12"/>
      <x:c r="U1348" s="12"/>
    </x:row>
    <x:row r="1349" ht="24" customHeight="1">
      <x:c r="C1349" s="2" t="str">
        <x:v>C</x:v>
      </x:c>
      <x:c r="D1349" s="2" t="str">
        <x:v>FY2024</x:v>
      </x:c>
      <x:c r="E1349" s="2" t="str">
        <x:v>dps</x:v>
      </x:c>
      <x:c r="F1349" s="11" t="str">
        <x:v>n.a.</x:v>
      </x:c>
      <x:c r="G1349" s="2" t="str">
        <x:v>USD/share</x:v>
      </x:c>
      <x:c r="H1349" s="2" t="str">
        <x:v>2024-01-01</x:v>
      </x:c>
      <x:c r="I1349" s="2" t="str">
        <x:v>2024-12-31</x:v>
      </x:c>
      <x:c r="J1349" s="2" t="str">
        <x:v>Dividends per common share</x:v>
      </x:c>
      <x:c r="K1349" s="2" t="str"/>
      <x:c r="L1349" s="2" t="str"/>
      <x:c r="M1349" s="2" t="str"/>
      <x:c r="N1349" s="2" t="str"/>
      <x:c r="O1349" s="2" t="str"/>
      <x:c r="P1349" s="2" t="str"/>
      <x:c r="Q1349" s="2" t="str"/>
      <x:c r="R1349" s="2" t="str">
        <x:v>Not reported / unavailable</x:v>
      </x:c>
      <x:c r="T1349" s="12"/>
      <x:c r="U1349" s="12"/>
    </x:row>
    <x:row r="1350" ht="24" customHeight="1">
      <x:c r="C1350" s="2" t="str">
        <x:v>C</x:v>
      </x:c>
      <x:c r="D1350" s="2" t="str">
        <x:v>FY2024</x:v>
      </x:c>
      <x:c r="E1350" s="2" t="str">
        <x:v>dividends</x:v>
      </x:c>
      <x:c r="F1350" s="11" t="n">
        <x:v>5199</x:v>
      </x:c>
      <x:c r="G1350" s="2" t="str">
        <x:v>USD</x:v>
      </x:c>
      <x:c r="H1350" s="2" t="str">
        <x:v>2024-01-01</x:v>
      </x:c>
      <x:c r="I1350" s="2" t="str">
        <x:v>2024-12-31</x:v>
      </x:c>
      <x:c r="J1350" s="2" t="str">
        <x:v>Payments of Dividends</x:v>
      </x:c>
      <x:c r="K1350" s="2" t="str">
        <x:v>us-gaap:PaymentsOfDividends</x:v>
      </x:c>
      <x:c r="L1350" s="2" t="str">
        <x:v>2026-02-20</x:v>
      </x:c>
      <x:c r="M1350" s="2" t="str">
        <x:v>0000831001-26-000011</x:v>
      </x:c>
      <x:c r="N1350" s="2" t="str">
        <x:v>https://www.sec.gov/Archives/edgar/data/831001/000083100126000011/c-20251231.htm</x:v>
      </x:c>
      <x:c r="O1350" s="2" t="str">
        <x:v>data/raw/filings/C_0000831001-26-000011_c-20251231.htm</x:v>
      </x:c>
      <x:c r="P1350" s="2" t="str">
        <x:v>f-602</x:v>
      </x:c>
      <x:c r="Q1350" s="2" t="str"/>
      <x:c r="R1350" s="2" t="str">
        <x:v>Latest eligible comparative presentation at the information cutoff.</x:v>
      </x:c>
      <x:c r="T1350" s="12"/>
      <x:c r="U1350" s="12"/>
    </x:row>
    <x:row r="1351" ht="24" customHeight="1">
      <x:c r="C1351" s="2" t="str">
        <x:v>C</x:v>
      </x:c>
      <x:c r="D1351" s="2" t="str">
        <x:v>FY2024</x:v>
      </x:c>
      <x:c r="E1351" s="2" t="str">
        <x:v>buybacks</x:v>
      </x:c>
      <x:c r="F1351" s="11" t="n">
        <x:v>2474</x:v>
      </x:c>
      <x:c r="G1351" s="2" t="str">
        <x:v>USD</x:v>
      </x:c>
      <x:c r="H1351" s="2" t="str">
        <x:v>2024-01-01</x:v>
      </x:c>
      <x:c r="I1351" s="2" t="str">
        <x:v>2024-12-31</x:v>
      </x:c>
      <x:c r="J1351" s="2" t="str">
        <x:v>Payments for Repurchase of Common Stock</x:v>
      </x:c>
      <x:c r="K1351" s="2" t="str">
        <x:v>us-gaap:PaymentsForRepurchaseOfCommonStock</x:v>
      </x:c>
      <x:c r="L1351" s="2" t="str">
        <x:v>2026-02-20</x:v>
      </x:c>
      <x:c r="M1351" s="2" t="str">
        <x:v>0000831001-26-000011</x:v>
      </x:c>
      <x:c r="N1351" s="2" t="str">
        <x:v>https://www.sec.gov/Archives/edgar/data/831001/000083100126000011/c-20251231.htm</x:v>
      </x:c>
      <x:c r="O1351" s="2" t="str">
        <x:v>data/raw/filings/C_0000831001-26-000011_c-20251231.htm</x:v>
      </x:c>
      <x:c r="P1351" s="2" t="str">
        <x:v>f-611</x:v>
      </x:c>
      <x:c r="Q1351" s="2" t="str"/>
      <x:c r="R1351" s="2" t="str">
        <x:v>Latest eligible comparative presentation at the information cutoff.</x:v>
      </x:c>
      <x:c r="T1351" s="12"/>
      <x:c r="U1351" s="12"/>
    </x:row>
    <x:row r="1352" ht="24" customHeight="1">
      <x:c r="C1352" s="2" t="str">
        <x:v>C</x:v>
      </x:c>
      <x:c r="D1352" s="2" t="str">
        <x:v>FY2024</x:v>
      </x:c>
      <x:c r="E1352" s="2" t="str">
        <x:v>chargeoffs</x:v>
      </x:c>
      <x:c r="F1352" s="11" t="str">
        <x:v>n.a.</x:v>
      </x:c>
      <x:c r="G1352" s="2" t="str">
        <x:v>USDm</x:v>
      </x:c>
      <x:c r="H1352" s="2" t="str">
        <x:v>2024-01-01</x:v>
      </x:c>
      <x:c r="I1352" s="2" t="str">
        <x:v>2024-12-31</x:v>
      </x:c>
      <x:c r="J1352" s="2" t="str">
        <x:v>Gross loan charge-offs</x:v>
      </x:c>
      <x:c r="K1352" s="2" t="str"/>
      <x:c r="L1352" s="2" t="str"/>
      <x:c r="M1352" s="2" t="str"/>
      <x:c r="N1352" s="2" t="str"/>
      <x:c r="O1352" s="2" t="str"/>
      <x:c r="P1352" s="2" t="str"/>
      <x:c r="Q1352" s="2" t="str"/>
      <x:c r="R1352" s="2" t="str">
        <x:v>Not reported / unavailable</x:v>
      </x:c>
      <x:c r="T1352" s="12"/>
      <x:c r="U1352" s="12"/>
    </x:row>
    <x:row r="1353" ht="24" customHeight="1">
      <x:c r="C1353" s="2" t="str">
        <x:v>C</x:v>
      </x:c>
      <x:c r="D1353" s="2" t="str">
        <x:v>FY2024</x:v>
      </x:c>
      <x:c r="E1353" s="2" t="str">
        <x:v>recoveries</x:v>
      </x:c>
      <x:c r="F1353" s="11" t="str">
        <x:v>n.a.</x:v>
      </x:c>
      <x:c r="G1353" s="2" t="str">
        <x:v>USDm</x:v>
      </x:c>
      <x:c r="H1353" s="2" t="str">
        <x:v>2024-01-01</x:v>
      </x:c>
      <x:c r="I1353" s="2" t="str">
        <x:v>2024-12-31</x:v>
      </x:c>
      <x:c r="J1353" s="2" t="str">
        <x:v>Loan recoveries</x:v>
      </x:c>
      <x:c r="K1353" s="2" t="str"/>
      <x:c r="L1353" s="2" t="str"/>
      <x:c r="M1353" s="2" t="str"/>
      <x:c r="N1353" s="2" t="str"/>
      <x:c r="O1353" s="2" t="str"/>
      <x:c r="P1353" s="2" t="str"/>
      <x:c r="Q1353" s="2" t="str"/>
      <x:c r="R1353" s="2" t="str">
        <x:v>Not reported / unavailable</x:v>
      </x:c>
      <x:c r="T1353" s="12"/>
      <x:c r="U1353" s="12"/>
    </x:row>
    <x:row r="1354" ht="24" customHeight="1">
      <x:c r="C1354" s="2" t="str">
        <x:v>C</x:v>
      </x:c>
      <x:c r="D1354" s="2" t="str">
        <x:v>FY2024</x:v>
      </x:c>
      <x:c r="E1354" s="2" t="str">
        <x:v>rwa</x:v>
      </x:c>
      <x:c r="F1354" s="11" t="str">
        <x:v>n.a.</x:v>
      </x:c>
      <x:c r="G1354" s="2" t="str">
        <x:v>USDm</x:v>
      </x:c>
      <x:c r="H1354" s="2" t="str">
        <x:v>2024-01-01</x:v>
      </x:c>
      <x:c r="I1354" s="2" t="str">
        <x:v>2024-12-31</x:v>
      </x:c>
      <x:c r="J1354" s="2" t="str">
        <x:v>Risk-weighted assets</x:v>
      </x:c>
      <x:c r="K1354" s="2" t="str"/>
      <x:c r="L1354" s="2" t="str"/>
      <x:c r="M1354" s="2" t="str"/>
      <x:c r="N1354" s="2" t="str"/>
      <x:c r="O1354" s="2" t="str"/>
      <x:c r="P1354" s="2" t="str"/>
      <x:c r="Q1354" s="2" t="str"/>
      <x:c r="R1354" s="2" t="str">
        <x:v>Not reported / unavailable</x:v>
      </x:c>
      <x:c r="T1354" s="12"/>
      <x:c r="U1354" s="12"/>
    </x:row>
    <x:row r="1355" ht="24" customHeight="1">
      <x:c r="C1355" s="2" t="str">
        <x:v>C</x:v>
      </x:c>
      <x:c r="D1355" s="2" t="str">
        <x:v>FY2024</x:v>
      </x:c>
      <x:c r="E1355" s="2" t="str">
        <x:v>cet1_reported</x:v>
      </x:c>
      <x:c r="F1355" s="11" t="str">
        <x:v>n.a.</x:v>
      </x:c>
      <x:c r="G1355" s="2" t="str">
        <x:v>%</x:v>
      </x:c>
      <x:c r="H1355" s="2" t="str">
        <x:v>2024-01-01</x:v>
      </x:c>
      <x:c r="I1355" s="2" t="str">
        <x:v>2024-12-31</x:v>
      </x:c>
      <x:c r="J1355" s="2" t="str">
        <x:v>Actual standardized CET1 ratio</x:v>
      </x:c>
      <x:c r="K1355" s="2" t="str"/>
      <x:c r="L1355" s="2" t="str"/>
      <x:c r="M1355" s="2" t="str"/>
      <x:c r="N1355" s="2" t="str"/>
      <x:c r="O1355" s="2" t="str"/>
      <x:c r="P1355" s="2" t="str"/>
      <x:c r="Q1355" s="2" t="str"/>
      <x:c r="R1355" s="2" t="str">
        <x:v>Not reported / unavailable</x:v>
      </x:c>
      <x:c r="T1355" s="12"/>
      <x:c r="U1355" s="12"/>
    </x:row>
    <x:row r="1356" ht="24" customHeight="1">
      <x:c r="C1356" s="2" t="str">
        <x:v>C</x:v>
      </x:c>
      <x:c r="D1356" s="2" t="str">
        <x:v>FY2024</x:v>
      </x:c>
      <x:c r="E1356" s="2" t="str">
        <x:v>nim_reported</x:v>
      </x:c>
      <x:c r="F1356" s="11" t="str">
        <x:v>n.a.</x:v>
      </x:c>
      <x:c r="G1356" s="2" t="str">
        <x:v>%</x:v>
      </x:c>
      <x:c r="H1356" s="2" t="str">
        <x:v>2024-01-01</x:v>
      </x:c>
      <x:c r="I1356" s="2" t="str">
        <x:v>2024-12-31</x:v>
      </x:c>
      <x:c r="J1356" s="2" t="str">
        <x:v>Issuer reported net interest margin</x:v>
      </x:c>
      <x:c r="K1356" s="2" t="str"/>
      <x:c r="L1356" s="2" t="str"/>
      <x:c r="M1356" s="2" t="str"/>
      <x:c r="N1356" s="2" t="str"/>
      <x:c r="O1356" s="2" t="str"/>
      <x:c r="P1356" s="2" t="str"/>
      <x:c r="Q1356" s="2" t="str"/>
      <x:c r="R1356" s="2" t="str">
        <x:v>Not reported / unavailable</x:v>
      </x:c>
      <x:c r="T1356" s="12"/>
      <x:c r="U1356" s="12"/>
    </x:row>
    <x:row r="1357" ht="24" customHeight="1">
      <x:c r="C1357" s="2" t="str">
        <x:v>C</x:v>
      </x:c>
      <x:c r="D1357" s="2" t="str">
        <x:v>FY2024</x:v>
      </x:c>
      <x:c r="E1357" s="2" t="str">
        <x:v>bvps_reported</x:v>
      </x:c>
      <x:c r="F1357" s="11" t="n">
        <x:v>101.62</x:v>
      </x:c>
      <x:c r="G1357" s="2" t="str">
        <x:v>USD/shares</x:v>
      </x:c>
      <x:c r="H1357" s="2" t="str">
        <x:v>2024-01-01</x:v>
      </x:c>
      <x:c r="I1357" s="2" t="str">
        <x:v>2024-12-31</x:v>
      </x:c>
      <x:c r="J1357" s="2" t="str">
        <x:v>Reported common book value per share</x:v>
      </x:c>
      <x:c r="K1357" s="2" t="str">
        <x:v>Manual verified issuer table row</x:v>
      </x:c>
      <x:c r="L1357" s="2" t="str">
        <x:v>2025-02-21</x:v>
      </x:c>
      <x:c r="M1357" s="2" t="str">
        <x:v>0000831001-25-000067</x:v>
      </x:c>
      <x:c r="N1357" s="2" t="str">
        <x:v>https://www.sec.gov/Archives/edgar/data/831001/000083100125000067/c-20241231.htm</x:v>
      </x:c>
      <x:c r="O1357" s="2" t="str">
        <x:v>data/raw/filings/C_0000831001-25-000067_c-20241231.htm</x:v>
      </x:c>
      <x:c r="P1357" s="2" t="str"/>
      <x:c r="Q1357" s="2" t="str"/>
      <x:c r="R1357" s="2" t="str">
        <x:v>Verified original issuer table row; same-date end balance, excluding average and regulatory minimum tables.</x:v>
      </x:c>
      <x:c r="T1357" s="12"/>
      <x:c r="U1357" s="12"/>
    </x:row>
    <x:row r="1358" ht="24" customHeight="1">
      <x:c r="C1358" s="2" t="str">
        <x:v>C</x:v>
      </x:c>
      <x:c r="D1358" s="2" t="str">
        <x:v>FY2024</x:v>
      </x:c>
      <x:c r="E1358" s="2" t="str">
        <x:v>tbvps_reported</x:v>
      </x:c>
      <x:c r="F1358" s="11" t="n">
        <x:v>89.34</x:v>
      </x:c>
      <x:c r="G1358" s="2" t="str">
        <x:v>USD/shares</x:v>
      </x:c>
      <x:c r="H1358" s="2" t="str">
        <x:v>2024-01-01</x:v>
      </x:c>
      <x:c r="I1358" s="2" t="str">
        <x:v>2024-12-31</x:v>
      </x:c>
      <x:c r="J1358" s="2" t="str">
        <x:v>Reported tangible book value per share</x:v>
      </x:c>
      <x:c r="K1358" s="2" t="str">
        <x:v>Manual verified issuer table row</x:v>
      </x:c>
      <x:c r="L1358" s="2" t="str">
        <x:v>2025-02-21</x:v>
      </x:c>
      <x:c r="M1358" s="2" t="str">
        <x:v>0000831001-25-000067</x:v>
      </x:c>
      <x:c r="N1358" s="2" t="str">
        <x:v>https://www.sec.gov/Archives/edgar/data/831001/000083100125000067/c-20241231.htm</x:v>
      </x:c>
      <x:c r="O1358" s="2" t="str">
        <x:v>data/raw/filings/C_0000831001-25-000067_c-20241231.htm</x:v>
      </x:c>
      <x:c r="P1358" s="2" t="str"/>
      <x:c r="Q1358" s="2" t="str"/>
      <x:c r="R1358" s="2" t="str">
        <x:v>Verified original issuer table row; same-date end balance, excluding average and regulatory minimum tables.</x:v>
      </x:c>
      <x:c r="T1358" s="12"/>
      <x:c r="U1358" s="12"/>
    </x:row>
    <x:row r="1359" ht="24" customHeight="1">
      <x:c r="C1359" s="2" t="str">
        <x:v>C</x:v>
      </x:c>
      <x:c r="D1359" s="2" t="str">
        <x:v>FY2024</x:v>
      </x:c>
      <x:c r="E1359" s="2" t="str">
        <x:v>tce_reported</x:v>
      </x:c>
      <x:c r="F1359" s="11" t="str">
        <x:v>n.a.</x:v>
      </x:c>
      <x:c r="G1359" s="2" t="str">
        <x:v>USDm</x:v>
      </x:c>
      <x:c r="H1359" s="2" t="str">
        <x:v>2024-01-01</x:v>
      </x:c>
      <x:c r="I1359" s="2" t="str">
        <x:v>2024-12-31</x:v>
      </x:c>
      <x:c r="J1359" s="2" t="str">
        <x:v>Reported tangible common equity</x:v>
      </x:c>
      <x:c r="K1359" s="2" t="str"/>
      <x:c r="L1359" s="2" t="str"/>
      <x:c r="M1359" s="2" t="str"/>
      <x:c r="N1359" s="2" t="str"/>
      <x:c r="O1359" s="2" t="str"/>
      <x:c r="P1359" s="2" t="str"/>
      <x:c r="Q1359" s="2" t="str"/>
      <x:c r="R1359" s="2" t="str">
        <x:v>Not reported / unavailable</x:v>
      </x:c>
      <x:c r="T1359" s="12"/>
      <x:c r="U1359" s="12"/>
    </x:row>
    <x:row r="1360" ht="24" customHeight="1">
      <x:c r="C1360" s="2" t="str">
        <x:v>C</x:v>
      </x:c>
      <x:c r="D1360" s="2" t="str">
        <x:v>FY2025</x:v>
      </x:c>
      <x:c r="E1360" s="2" t="str">
        <x:v>assets</x:v>
      </x:c>
      <x:c r="F1360" s="11" t="n">
        <x:v>2657202</x:v>
      </x:c>
      <x:c r="G1360" s="2" t="str">
        <x:v>USD</x:v>
      </x:c>
      <x:c r="H1360" s="2" t="str">
        <x:v>2025-01-01</x:v>
      </x:c>
      <x:c r="I1360" s="2" t="str">
        <x:v>2025-12-31</x:v>
      </x:c>
      <x:c r="J1360" s="2" t="str">
        <x:v>assets</x:v>
      </x:c>
      <x:c r="K1360" s="2" t="str">
        <x:v>us-gaap:Assets</x:v>
      </x:c>
      <x:c r="L1360" s="2" t="str">
        <x:v>2026-08-06</x:v>
      </x:c>
      <x:c r="M1360" s="2" t="str">
        <x:v>0000831001-26-000045</x:v>
      </x:c>
      <x:c r="N1360" s="2" t="str">
        <x:v>https://www.sec.gov/Archives/edgar/data/831001/000083100126000045/c-20260630.htm</x:v>
      </x:c>
      <x:c r="O1360" s="2" t="str">
        <x:v>data/raw/filings/C_0000831001-26-000045_c-20260630.htm</x:v>
      </x:c>
      <x:c r="P1360" s="2" t="str">
        <x:v>f-304</x:v>
      </x:c>
      <x:c r="Q1360" s="2" t="str"/>
      <x:c r="R1360" s="2" t="str">
        <x:v>Exact consolidated inline XBRL context and period.</x:v>
      </x:c>
      <x:c r="T1360" s="12"/>
      <x:c r="U1360" s="12"/>
    </x:row>
    <x:row r="1361" ht="24" customHeight="1">
      <x:c r="C1361" s="2" t="str">
        <x:v>C</x:v>
      </x:c>
      <x:c r="D1361" s="2" t="str">
        <x:v>FY2025</x:v>
      </x:c>
      <x:c r="E1361" s="2" t="str">
        <x:v>liabilities</x:v>
      </x:c>
      <x:c r="F1361" s="11" t="n">
        <x:v>2443380</x:v>
      </x:c>
      <x:c r="G1361" s="2" t="str">
        <x:v>USD</x:v>
      </x:c>
      <x:c r="H1361" s="2" t="str">
        <x:v>2025-01-01</x:v>
      </x:c>
      <x:c r="I1361" s="2" t="str">
        <x:v>2025-12-31</x:v>
      </x:c>
      <x:c r="J1361" s="2" t="str">
        <x:v>liabilities</x:v>
      </x:c>
      <x:c r="K1361" s="2" t="str">
        <x:v>us-gaap:Liabilities</x:v>
      </x:c>
      <x:c r="L1361" s="2" t="str">
        <x:v>2026-08-06</x:v>
      </x:c>
      <x:c r="M1361" s="2" t="str">
        <x:v>0000831001-26-000045</x:v>
      </x:c>
      <x:c r="N1361" s="2" t="str">
        <x:v>https://www.sec.gov/Archives/edgar/data/831001/000083100126000045/c-20260630.htm</x:v>
      </x:c>
      <x:c r="O1361" s="2" t="str">
        <x:v>data/raw/filings/C_0000831001-26-000045_c-20260630.htm</x:v>
      </x:c>
      <x:c r="P1361" s="2" t="str">
        <x:v>f-330</x:v>
      </x:c>
      <x:c r="Q1361" s="2" t="str"/>
      <x:c r="R1361" s="2" t="str">
        <x:v>Exact consolidated inline XBRL context and period.</x:v>
      </x:c>
      <x:c r="T1361" s="12"/>
      <x:c r="U1361" s="12"/>
    </x:row>
    <x:row r="1362" ht="24" customHeight="1">
      <x:c r="C1362" s="2" t="str">
        <x:v>C</x:v>
      </x:c>
      <x:c r="D1362" s="2" t="str">
        <x:v>FY2025</x:v>
      </x:c>
      <x:c r="E1362" s="2" t="str">
        <x:v>equity</x:v>
      </x:c>
      <x:c r="F1362" s="11" t="n">
        <x:v>212291</x:v>
      </x:c>
      <x:c r="G1362" s="2" t="str">
        <x:v>USD</x:v>
      </x:c>
      <x:c r="H1362" s="2" t="str">
        <x:v>2025-01-01</x:v>
      </x:c>
      <x:c r="I1362" s="2" t="str">
        <x:v>2025-12-31</x:v>
      </x:c>
      <x:c r="J1362" s="2" t="str">
        <x:v>Shareholders equity attributable to parent</x:v>
      </x:c>
      <x:c r="K1362" s="2" t="str">
        <x:v>us-gaap:StockholdersEquity</x:v>
      </x:c>
      <x:c r="L1362" s="2" t="str">
        <x:v>2026-08-06</x:v>
      </x:c>
      <x:c r="M1362" s="2" t="str">
        <x:v>0000831001-26-000045</x:v>
      </x:c>
      <x:c r="N1362" s="2" t="str">
        <x:v>https://www.sec.gov/Archives/edgar/data/831001/000083100126000045/c-20260630.htm</x:v>
      </x:c>
      <x:c r="O1362" s="2" t="str">
        <x:v>data/raw/filings/C_0000831001-26-000045_c-20260630.htm</x:v>
      </x:c>
      <x:c r="P1362" s="2" t="str">
        <x:v>f-358</x:v>
      </x:c>
      <x:c r="Q1362" s="2" t="str"/>
      <x:c r="R1362" s="2" t="str">
        <x:v>Exact consolidated inline XBRL context and period.</x:v>
      </x:c>
      <x:c r="T1362" s="12"/>
      <x:c r="U1362" s="12"/>
    </x:row>
    <x:row r="1363" ht="24" customHeight="1">
      <x:c r="C1363" s="2" t="str">
        <x:v>C</x:v>
      </x:c>
      <x:c r="D1363" s="2" t="str">
        <x:v>FY2025</x:v>
      </x:c>
      <x:c r="E1363" s="2" t="str">
        <x:v>preferred</x:v>
      </x:c>
      <x:c r="F1363" s="11" t="n">
        <x:v>20050</x:v>
      </x:c>
      <x:c r="G1363" s="2" t="str">
        <x:v>USD</x:v>
      </x:c>
      <x:c r="H1363" s="2" t="str">
        <x:v>2025-01-01</x:v>
      </x:c>
      <x:c r="I1363" s="2" t="str">
        <x:v>2025-12-31</x:v>
      </x:c>
      <x:c r="J1363" s="2" t="str">
        <x:v>Preferred equity carrying amount</x:v>
      </x:c>
      <x:c r="K1363" s="2" t="str">
        <x:v>us-gaap:PreferredStockValue</x:v>
      </x:c>
      <x:c r="L1363" s="2" t="str">
        <x:v>2026-08-06</x:v>
      </x:c>
      <x:c r="M1363" s="2" t="str">
        <x:v>0000831001-26-000045</x:v>
      </x:c>
      <x:c r="N1363" s="2" t="str">
        <x:v>https://www.sec.gov/Archives/edgar/data/831001/000083100126000045/c-20260630.htm</x:v>
      </x:c>
      <x:c r="O1363" s="2" t="str">
        <x:v>data/raw/filings/C_0000831001-26-000045_c-20260630.htm</x:v>
      </x:c>
      <x:c r="P1363" s="2" t="str">
        <x:v>f-5234</x:v>
      </x:c>
      <x:c r="Q1363" s="2" t="str"/>
      <x:c r="R1363" s="2" t="str">
        <x:v>Exact consolidated inline XBRL context and period.</x:v>
      </x:c>
      <x:c r="T1363" s="12"/>
      <x:c r="U1363" s="12"/>
    </x:row>
    <x:row r="1364" ht="24" customHeight="1">
      <x:c r="C1364" s="2" t="str">
        <x:v>C</x:v>
      </x:c>
      <x:c r="D1364" s="2" t="str">
        <x:v>FY2025</x:v>
      </x:c>
      <x:c r="E1364" s="2" t="str">
        <x:v>common_equity_reported</x:v>
      </x:c>
      <x:c r="F1364" s="11" t="str">
        <x:v>n.a.</x:v>
      </x:c>
      <x:c r="G1364" s="2" t="str">
        <x:v>USDm</x:v>
      </x:c>
      <x:c r="H1364" s="2" t="str">
        <x:v>2025-01-01</x:v>
      </x:c>
      <x:c r="I1364" s="2" t="str">
        <x:v>2025-12-31</x:v>
      </x:c>
      <x:c r="J1364" s="2" t="str">
        <x:v>Reported common shareholders equity</x:v>
      </x:c>
      <x:c r="K1364" s="2" t="str"/>
      <x:c r="L1364" s="2" t="str"/>
      <x:c r="M1364" s="2" t="str"/>
      <x:c r="N1364" s="2" t="str"/>
      <x:c r="O1364" s="2" t="str"/>
      <x:c r="P1364" s="2" t="str"/>
      <x:c r="Q1364" s="2" t="str"/>
      <x:c r="R1364" s="2" t="str">
        <x:v>Not reported / unavailable</x:v>
      </x:c>
      <x:c r="T1364" s="12"/>
      <x:c r="U1364" s="12"/>
    </x:row>
    <x:row r="1365" ht="24" customHeight="1">
      <x:c r="C1365" s="2" t="str">
        <x:v>C</x:v>
      </x:c>
      <x:c r="D1365" s="2" t="str">
        <x:v>FY2025</x:v>
      </x:c>
      <x:c r="E1365" s="2" t="str">
        <x:v>goodwill</x:v>
      </x:c>
      <x:c r="F1365" s="11" t="n">
        <x:v>19098</x:v>
      </x:c>
      <x:c r="G1365" s="2" t="str">
        <x:v>USD</x:v>
      </x:c>
      <x:c r="H1365" s="2" t="str">
        <x:v>2025-01-01</x:v>
      </x:c>
      <x:c r="I1365" s="2" t="str">
        <x:v>2025-12-31</x:v>
      </x:c>
      <x:c r="J1365" s="2" t="str">
        <x:v>goodwill</x:v>
      </x:c>
      <x:c r="K1365" s="2" t="str">
        <x:v>us-gaap:Goodwill</x:v>
      </x:c>
      <x:c r="L1365" s="2" t="str">
        <x:v>2026-08-06</x:v>
      </x:c>
      <x:c r="M1365" s="2" t="str">
        <x:v>0000831001-26-000045</x:v>
      </x:c>
      <x:c r="N1365" s="2" t="str">
        <x:v>https://www.sec.gov/Archives/edgar/data/831001/000083100126000045/c-20260630.htm</x:v>
      </x:c>
      <x:c r="O1365" s="2" t="str">
        <x:v>data/raw/filings/C_0000831001-26-000045_c-20260630.htm</x:v>
      </x:c>
      <x:c r="P1365" s="2" t="str">
        <x:v>f-4518</x:v>
      </x:c>
      <x:c r="Q1365" s="2" t="str"/>
      <x:c r="R1365" s="2" t="str">
        <x:v>Exact consolidated inline XBRL context and period.</x:v>
      </x:c>
      <x:c r="T1365" s="12"/>
      <x:c r="U1365" s="12"/>
    </x:row>
    <x:row r="1366" ht="24" customHeight="1">
      <x:c r="C1366" s="2" t="str">
        <x:v>C</x:v>
      </x:c>
      <x:c r="D1366" s="2" t="str">
        <x:v>FY2025</x:v>
      </x:c>
      <x:c r="E1366" s="2" t="str">
        <x:v>intangibles</x:v>
      </x:c>
      <x:c r="F1366" s="11" t="n">
        <x:v>4284</x:v>
      </x:c>
      <x:c r="G1366" s="2" t="str">
        <x:v>USD</x:v>
      </x:c>
      <x:c r="H1366" s="2" t="str">
        <x:v>2025-01-01</x:v>
      </x:c>
      <x:c r="I1366" s="2" t="str">
        <x:v>2025-12-31</x:v>
      </x:c>
      <x:c r="J1366" s="2" t="str">
        <x:v>Other intangible assets excluding goodwill</x:v>
      </x:c>
      <x:c r="K1366" s="2" t="str">
        <x:v>us-gaap:IntangibleAssetsNetExcludingGoodwill</x:v>
      </x:c>
      <x:c r="L1366" s="2" t="str">
        <x:v>2026-08-06</x:v>
      </x:c>
      <x:c r="M1366" s="2" t="str">
        <x:v>0000831001-26-000045</x:v>
      </x:c>
      <x:c r="N1366" s="2" t="str">
        <x:v>https://www.sec.gov/Archives/edgar/data/831001/000083100126000045/c-20260630.htm</x:v>
      </x:c>
      <x:c r="O1366" s="2" t="str">
        <x:v>data/raw/filings/C_0000831001-26-000045_c-20260630.htm</x:v>
      </x:c>
      <x:c r="P1366" s="2" t="str">
        <x:v>f-296</x:v>
      </x:c>
      <x:c r="Q1366" s="2" t="str"/>
      <x:c r="R1366" s="2" t="str">
        <x:v>Exact consolidated inline XBRL context and period.</x:v>
      </x:c>
      <x:c r="T1366" s="12"/>
      <x:c r="U1366" s="12"/>
    </x:row>
    <x:row r="1367" ht="24" customHeight="1">
      <x:c r="C1367" s="2" t="str">
        <x:v>C</x:v>
      </x:c>
      <x:c r="D1367" s="2" t="str">
        <x:v>FY2025</x:v>
      </x:c>
      <x:c r="E1367" s="2" t="str">
        <x:v>intangibles_total</x:v>
      </x:c>
      <x:c r="F1367" s="11" t="str">
        <x:v>n.a.</x:v>
      </x:c>
      <x:c r="G1367" s="2" t="str">
        <x:v>USDm</x:v>
      </x:c>
      <x:c r="H1367" s="2" t="str">
        <x:v>2025-01-01</x:v>
      </x:c>
      <x:c r="I1367" s="2" t="str">
        <x:v>2025-12-31</x:v>
      </x:c>
      <x:c r="J1367" s="2" t="str">
        <x:v>Reported goodwill and intangible assets combined</x:v>
      </x:c>
      <x:c r="K1367" s="2" t="str"/>
      <x:c r="L1367" s="2" t="str"/>
      <x:c r="M1367" s="2" t="str"/>
      <x:c r="N1367" s="2" t="str"/>
      <x:c r="O1367" s="2" t="str"/>
      <x:c r="P1367" s="2" t="str"/>
      <x:c r="Q1367" s="2" t="str"/>
      <x:c r="R1367" s="2" t="str">
        <x:v>Not reported / unavailable</x:v>
      </x:c>
      <x:c r="T1367" s="12"/>
      <x:c r="U1367" s="12"/>
    </x:row>
    <x:row r="1368" ht="24" customHeight="1">
      <x:c r="C1368" s="2" t="str">
        <x:v>C</x:v>
      </x:c>
      <x:c r="D1368" s="2" t="str">
        <x:v>FY2025</x:v>
      </x:c>
      <x:c r="E1368" s="2" t="str">
        <x:v>shares_end</x:v>
      </x:c>
      <x:c r="F1368" s="11" t="str">
        <x:v>n.a.</x:v>
      </x:c>
      <x:c r="G1368" s="2" t="str">
        <x:v>million</x:v>
      </x:c>
      <x:c r="H1368" s="2" t="str">
        <x:v>2025-01-01</x:v>
      </x:c>
      <x:c r="I1368" s="2" t="str">
        <x:v>2025-12-31</x:v>
      </x:c>
      <x:c r="J1368" s="2" t="str">
        <x:v>Period-end common shares outstanding</x:v>
      </x:c>
      <x:c r="K1368" s="2" t="str"/>
      <x:c r="L1368" s="2" t="str"/>
      <x:c r="M1368" s="2" t="str"/>
      <x:c r="N1368" s="2" t="str"/>
      <x:c r="O1368" s="2" t="str"/>
      <x:c r="P1368" s="2" t="str"/>
      <x:c r="Q1368" s="2" t="str"/>
      <x:c r="R1368" s="2" t="str">
        <x:v>Not reported / unavailable</x:v>
      </x:c>
      <x:c r="T1368" s="12"/>
      <x:c r="U1368" s="12"/>
    </x:row>
    <x:row r="1369" ht="24" customHeight="1">
      <x:c r="C1369" s="2" t="str">
        <x:v>C</x:v>
      </x:c>
      <x:c r="D1369" s="2" t="str">
        <x:v>FY2025</x:v>
      </x:c>
      <x:c r="E1369" s="2" t="str">
        <x:v>shares_issued</x:v>
      </x:c>
      <x:c r="F1369" s="11" t="n">
        <x:v>3099.752593</x:v>
      </x:c>
      <x:c r="G1369" s="2" t="str">
        <x:v>shares</x:v>
      </x:c>
      <x:c r="H1369" s="2" t="str">
        <x:v>2025-01-01</x:v>
      </x:c>
      <x:c r="I1369" s="2" t="str">
        <x:v>2025-12-31</x:v>
      </x:c>
      <x:c r="J1369" s="2" t="str">
        <x:v>shares_issued</x:v>
      </x:c>
      <x:c r="K1369" s="2" t="str">
        <x:v>us-gaap:CommonStockSharesIssued</x:v>
      </x:c>
      <x:c r="L1369" s="2" t="str">
        <x:v>2026-08-06</x:v>
      </x:c>
      <x:c r="M1369" s="2" t="str">
        <x:v>0000831001-26-000045</x:v>
      </x:c>
      <x:c r="N1369" s="2" t="str">
        <x:v>https://www.sec.gov/Archives/edgar/data/831001/000083100126000045/c-20260630.htm</x:v>
      </x:c>
      <x:c r="O1369" s="2" t="str">
        <x:v>data/raw/filings/C_0000831001-26-000045_c-20260630.htm</x:v>
      </x:c>
      <x:c r="P1369" s="2" t="str">
        <x:v>f-344</x:v>
      </x:c>
      <x:c r="Q1369" s="2" t="str"/>
      <x:c r="R1369" s="2" t="str">
        <x:v>Exact consolidated inline XBRL context and period.</x:v>
      </x:c>
      <x:c r="T1369" s="12"/>
      <x:c r="U1369" s="12"/>
    </x:row>
    <x:row r="1370" ht="24" customHeight="1">
      <x:c r="C1370" s="2" t="str">
        <x:v>C</x:v>
      </x:c>
      <x:c r="D1370" s="2" t="str">
        <x:v>FY2025</x:v>
      </x:c>
      <x:c r="E1370" s="2" t="str">
        <x:v>shares_treasury</x:v>
      </x:c>
      <x:c r="F1370" s="11" t="n">
        <x:v>1352.205592</x:v>
      </x:c>
      <x:c r="G1370" s="2" t="str">
        <x:v>shares</x:v>
      </x:c>
      <x:c r="H1370" s="2" t="str">
        <x:v>2025-01-01</x:v>
      </x:c>
      <x:c r="I1370" s="2" t="str">
        <x:v>2025-12-31</x:v>
      </x:c>
      <x:c r="J1370" s="2" t="str">
        <x:v>Treasury Stock, Common, Shares</x:v>
      </x:c>
      <x:c r="K1370" s="2" t="str">
        <x:v>us-gaap:TreasuryStockCommonShares</x:v>
      </x:c>
      <x:c r="L1370" s="2" t="str">
        <x:v>2026-02-20</x:v>
      </x:c>
      <x:c r="M1370" s="2" t="str">
        <x:v>0000831001-26-000011</x:v>
      </x:c>
      <x:c r="N1370" s="2" t="str">
        <x:v>https://www.sec.gov/Archives/edgar/data/831001/000083100126000011/c-20251231.htm</x:v>
      </x:c>
      <x:c r="O1370" s="2" t="str">
        <x:v>data/raw/filings/C_0000831001-26-000011_c-20251231.htm</x:v>
      </x:c>
      <x:c r="P1370" s="2" t="str"/>
      <x:c r="Q1370" s="2" t="str"/>
      <x:c r="R1370" s="2" t="str">
        <x:v>Latest eligible comparative presentation at the information cutoff.</x:v>
      </x:c>
      <x:c r="T1370" s="12"/>
      <x:c r="U1370" s="12"/>
    </x:row>
    <x:row r="1371" ht="24" customHeight="1">
      <x:c r="C1371" s="2" t="str">
        <x:v>C</x:v>
      </x:c>
      <x:c r="D1371" s="2" t="str">
        <x:v>FY2025</x:v>
      </x:c>
      <x:c r="E1371" s="2" t="str">
        <x:v>deposits</x:v>
      </x:c>
      <x:c r="F1371" s="11" t="n">
        <x:v>1403573</x:v>
      </x:c>
      <x:c r="G1371" s="2" t="str">
        <x:v>USD</x:v>
      </x:c>
      <x:c r="H1371" s="2" t="str">
        <x:v>2025-01-01</x:v>
      </x:c>
      <x:c r="I1371" s="2" t="str">
        <x:v>2025-12-31</x:v>
      </x:c>
      <x:c r="J1371" s="2" t="str">
        <x:v>deposits</x:v>
      </x:c>
      <x:c r="K1371" s="2" t="str">
        <x:v>us-gaap:Deposits</x:v>
      </x:c>
      <x:c r="L1371" s="2" t="str">
        <x:v>2026-08-06</x:v>
      </x:c>
      <x:c r="M1371" s="2" t="str">
        <x:v>0000831001-26-000045</x:v>
      </x:c>
      <x:c r="N1371" s="2" t="str">
        <x:v>https://www.sec.gov/Archives/edgar/data/831001/000083100126000045/c-20260630.htm</x:v>
      </x:c>
      <x:c r="O1371" s="2" t="str">
        <x:v>data/raw/filings/C_0000831001-26-000045_c-20260630.htm</x:v>
      </x:c>
      <x:c r="P1371" s="2" t="str">
        <x:v>f-4658</x:v>
      </x:c>
      <x:c r="Q1371" s="2" t="str"/>
      <x:c r="R1371" s="2" t="str">
        <x:v>Exact consolidated inline XBRL context and period.</x:v>
      </x:c>
      <x:c r="T1371" s="12"/>
      <x:c r="U1371" s="12"/>
    </x:row>
    <x:row r="1372" ht="24" customHeight="1">
      <x:c r="C1372" s="2" t="str">
        <x:v>C</x:v>
      </x:c>
      <x:c r="D1372" s="2" t="str">
        <x:v>FY2025</x:v>
      </x:c>
      <x:c r="E1372" s="2" t="str">
        <x:v>loans_gross</x:v>
      </x:c>
      <x:c r="F1372" s="11" t="n">
        <x:v>752230</x:v>
      </x:c>
      <x:c r="G1372" s="2" t="str">
        <x:v>USD</x:v>
      </x:c>
      <x:c r="H1372" s="2" t="str">
        <x:v>2025-01-01</x:v>
      </x:c>
      <x:c r="I1372" s="2" t="str">
        <x:v>2025-12-31</x:v>
      </x:c>
      <x:c r="J1372" s="2" t="str">
        <x:v>Gross loans and leases selected definition</x:v>
      </x:c>
      <x:c r="K1372" s="2" t="str">
        <x:v>us-gaap:FinancingReceivableExcludingAccruedInterestBeforeAllowanceForCreditLoss</x:v>
      </x:c>
      <x:c r="L1372" s="2" t="str">
        <x:v>2026-08-06</x:v>
      </x:c>
      <x:c r="M1372" s="2" t="str">
        <x:v>0000831001-26-000045</x:v>
      </x:c>
      <x:c r="N1372" s="2" t="str">
        <x:v>https://www.sec.gov/Archives/edgar/data/831001/000083100126000045/c-20260630.htm</x:v>
      </x:c>
      <x:c r="O1372" s="2" t="str">
        <x:v>data/raw/filings/C_0000831001-26-000045_c-20260630.htm</x:v>
      </x:c>
      <x:c r="P1372" s="2" t="str">
        <x:v>f-4351</x:v>
      </x:c>
      <x:c r="Q1372" s="2" t="str"/>
      <x:c r="R1372" s="2" t="str">
        <x:v>Exact consolidated inline XBRL context and period.</x:v>
      </x:c>
      <x:c r="T1372" s="12"/>
      <x:c r="U1372" s="12"/>
    </x:row>
    <x:row r="1373" ht="24" customHeight="1">
      <x:c r="C1373" s="2" t="str">
        <x:v>C</x:v>
      </x:c>
      <x:c r="D1373" s="2" t="str">
        <x:v>FY2025</x:v>
      </x:c>
      <x:c r="E1373" s="2" t="str">
        <x:v>loans_net</x:v>
      </x:c>
      <x:c r="F1373" s="11" t="n">
        <x:v>732983</x:v>
      </x:c>
      <x:c r="G1373" s="2" t="str">
        <x:v>USD</x:v>
      </x:c>
      <x:c r="H1373" s="2" t="str">
        <x:v>2025-01-01</x:v>
      </x:c>
      <x:c r="I1373" s="2" t="str">
        <x:v>2025-12-31</x:v>
      </x:c>
      <x:c r="J1373" s="2" t="str">
        <x:v>Net loans after allowance selected definition</x:v>
      </x:c>
      <x:c r="K1373" s="2" t="str">
        <x:v>us-gaap:FinancingReceivableExcludingAccruedInterestAfterAllowanceForCreditLoss</x:v>
      </x:c>
      <x:c r="L1373" s="2" t="str">
        <x:v>2026-08-06</x:v>
      </x:c>
      <x:c r="M1373" s="2" t="str">
        <x:v>0000831001-26-000045</x:v>
      </x:c>
      <x:c r="N1373" s="2" t="str">
        <x:v>https://www.sec.gov/Archives/edgar/data/831001/000083100126000045/c-20260630.htm</x:v>
      </x:c>
      <x:c r="O1373" s="2" t="str">
        <x:v>data/raw/filings/C_0000831001-26-000045_c-20260630.htm</x:v>
      </x:c>
      <x:c r="P1373" s="2" t="str">
        <x:v>f-290</x:v>
      </x:c>
      <x:c r="Q1373" s="2" t="str"/>
      <x:c r="R1373" s="2" t="str">
        <x:v>Exact consolidated inline XBRL context and period.</x:v>
      </x:c>
      <x:c r="T1373" s="12"/>
      <x:c r="U1373" s="12"/>
    </x:row>
    <x:row r="1374" ht="24" customHeight="1">
      <x:c r="C1374" s="2" t="str">
        <x:v>C</x:v>
      </x:c>
      <x:c r="D1374" s="2" t="str">
        <x:v>FY2025</x:v>
      </x:c>
      <x:c r="E1374" s="2" t="str">
        <x:v>allowance</x:v>
      </x:c>
      <x:c r="F1374" s="11" t="n">
        <x:v>19247</x:v>
      </x:c>
      <x:c r="G1374" s="2" t="str">
        <x:v>USD</x:v>
      </x:c>
      <x:c r="H1374" s="2" t="str">
        <x:v>2025-01-01</x:v>
      </x:c>
      <x:c r="I1374" s="2" t="str">
        <x:v>2025-12-31</x:v>
      </x:c>
      <x:c r="J1374" s="2" t="str">
        <x:v>Loan allowance for credit losses</x:v>
      </x:c>
      <x:c r="K1374" s="2" t="str">
        <x:v>us-gaap:FinancingReceivableAllowanceForCreditLossExcludingAccruedInterest</x:v>
      </x:c>
      <x:c r="L1374" s="2" t="str">
        <x:v>2026-08-06</x:v>
      </x:c>
      <x:c r="M1374" s="2" t="str">
        <x:v>0000831001-26-000045</x:v>
      </x:c>
      <x:c r="N1374" s="2" t="str">
        <x:v>https://www.sec.gov/Archives/edgar/data/831001/000083100126000045/c-20260630.htm</x:v>
      </x:c>
      <x:c r="O1374" s="2" t="str">
        <x:v>data/raw/filings/C_0000831001-26-000045_c-20260630.htm</x:v>
      </x:c>
      <x:c r="P1374" s="2" t="str">
        <x:v>f-4321</x:v>
      </x:c>
      <x:c r="Q1374" s="2" t="str"/>
      <x:c r="R1374" s="2" t="str">
        <x:v>Exact consolidated inline XBRL context and period.</x:v>
      </x:c>
      <x:c r="T1374" s="12"/>
      <x:c r="U1374" s="12"/>
    </x:row>
    <x:row r="1375" ht="24" customHeight="1">
      <x:c r="C1375" s="2" t="str">
        <x:v>C</x:v>
      </x:c>
      <x:c r="D1375" s="2" t="str">
        <x:v>FY2025</x:v>
      </x:c>
      <x:c r="E1375" s="2" t="str">
        <x:v>nonaccrual</x:v>
      </x:c>
      <x:c r="F1375" s="11" t="str">
        <x:v>n.a.</x:v>
      </x:c>
      <x:c r="G1375" s="2" t="str">
        <x:v>USDm</x:v>
      </x:c>
      <x:c r="H1375" s="2" t="str">
        <x:v>2025-01-01</x:v>
      </x:c>
      <x:c r="I1375" s="2" t="str">
        <x:v>2025-12-31</x:v>
      </x:c>
      <x:c r="J1375" s="2" t="str">
        <x:v>Nonaccrual</x:v>
      </x:c>
      <x:c r="K1375" s="2" t="str"/>
      <x:c r="L1375" s="2" t="str"/>
      <x:c r="M1375" s="2" t="str"/>
      <x:c r="N1375" s="2" t="str"/>
      <x:c r="O1375" s="2" t="str"/>
      <x:c r="P1375" s="2" t="str"/>
      <x:c r="Q1375" s="2" t="str"/>
      <x:c r="R1375" s="2" t="str">
        <x:v>Not reported / unavailable</x:v>
      </x:c>
      <x:c r="T1375" s="12"/>
      <x:c r="U1375" s="12"/>
    </x:row>
    <x:row r="1376" ht="24" customHeight="1">
      <x:c r="C1376" s="2" t="str">
        <x:v>C</x:v>
      </x:c>
      <x:c r="D1376" s="2" t="str">
        <x:v>FY2025</x:v>
      </x:c>
      <x:c r="E1376" s="2" t="str">
        <x:v>cash</x:v>
      </x:c>
      <x:c r="F1376" s="11" t="str">
        <x:v>n.a.</x:v>
      </x:c>
      <x:c r="G1376" s="2" t="str">
        <x:v>USDm</x:v>
      </x:c>
      <x:c r="H1376" s="2" t="str">
        <x:v>2025-01-01</x:v>
      </x:c>
      <x:c r="I1376" s="2" t="str">
        <x:v>2025-12-31</x:v>
      </x:c>
      <x:c r="J1376" s="2" t="str">
        <x:v>Cash</x:v>
      </x:c>
      <x:c r="K1376" s="2" t="str"/>
      <x:c r="L1376" s="2" t="str"/>
      <x:c r="M1376" s="2" t="str"/>
      <x:c r="N1376" s="2" t="str"/>
      <x:c r="O1376" s="2" t="str"/>
      <x:c r="P1376" s="2" t="str"/>
      <x:c r="Q1376" s="2" t="str"/>
      <x:c r="R1376" s="2" t="str">
        <x:v>Not reported / unavailable</x:v>
      </x:c>
      <x:c r="T1376" s="12"/>
      <x:c r="U1376" s="12"/>
    </x:row>
    <x:row r="1377" ht="24" customHeight="1">
      <x:c r="C1377" s="2" t="str">
        <x:v>C</x:v>
      </x:c>
      <x:c r="D1377" s="2" t="str">
        <x:v>FY2025</x:v>
      </x:c>
      <x:c r="E1377" s="2" t="str">
        <x:v>aoci</x:v>
      </x:c>
      <x:c r="F1377" s="11" t="n">
        <x:v>-41897</x:v>
      </x:c>
      <x:c r="G1377" s="2" t="str">
        <x:v>USD</x:v>
      </x:c>
      <x:c r="H1377" s="2" t="str">
        <x:v>2025-01-01</x:v>
      </x:c>
      <x:c r="I1377" s="2" t="str">
        <x:v>2025-12-31</x:v>
      </x:c>
      <x:c r="J1377" s="2" t="str">
        <x:v>Accumulated other comprehensive income</x:v>
      </x:c>
      <x:c r="K1377" s="2" t="str">
        <x:v>us-gaap:AccumulatedOtherComprehensiveIncomeLossNetOfTax</x:v>
      </x:c>
      <x:c r="L1377" s="2" t="str">
        <x:v>2026-08-06</x:v>
      </x:c>
      <x:c r="M1377" s="2" t="str">
        <x:v>0000831001-26-000045</x:v>
      </x:c>
      <x:c r="N1377" s="2" t="str">
        <x:v>https://www.sec.gov/Archives/edgar/data/831001/000083100126000045/c-20260630.htm</x:v>
      </x:c>
      <x:c r="O1377" s="2" t="str">
        <x:v>data/raw/filings/C_0000831001-26-000045_c-20260630.htm</x:v>
      </x:c>
      <x:c r="P1377" s="2" t="str">
        <x:v>f-356</x:v>
      </x:c>
      <x:c r="Q1377" s="2" t="str"/>
      <x:c r="R1377" s="2" t="str">
        <x:v>Exact consolidated inline XBRL context and period.</x:v>
      </x:c>
      <x:c r="T1377" s="12"/>
      <x:c r="U1377" s="12"/>
    </x:row>
    <x:row r="1378" ht="24" customHeight="1">
      <x:c r="C1378" s="2" t="str">
        <x:v>C</x:v>
      </x:c>
      <x:c r="D1378" s="2" t="str">
        <x:v>FY2025</x:v>
      </x:c>
      <x:c r="E1378" s="2" t="str">
        <x:v>nii</x:v>
      </x:c>
      <x:c r="F1378" s="11" t="n">
        <x:v>59792</x:v>
      </x:c>
      <x:c r="G1378" s="2" t="str">
        <x:v>USD</x:v>
      </x:c>
      <x:c r="H1378" s="2" t="str">
        <x:v>2025-01-01</x:v>
      </x:c>
      <x:c r="I1378" s="2" t="str">
        <x:v>2025-12-31</x:v>
      </x:c>
      <x:c r="J1378" s="2" t="str">
        <x:v>Interest Income (Expense), Net</x:v>
      </x:c>
      <x:c r="K1378" s="2" t="str">
        <x:v>us-gaap:InterestIncomeExpenseNet</x:v>
      </x:c>
      <x:c r="L1378" s="2" t="str">
        <x:v>2026-02-20</x:v>
      </x:c>
      <x:c r="M1378" s="2" t="str">
        <x:v>0000831001-26-000011</x:v>
      </x:c>
      <x:c r="N1378" s="2" t="str">
        <x:v>https://www.sec.gov/Archives/edgar/data/831001/000083100126000011/c-20251231.htm</x:v>
      </x:c>
      <x:c r="O1378" s="2" t="str">
        <x:v>data/raw/filings/C_0000831001-26-000011_c-20251231.htm</x:v>
      </x:c>
      <x:c r="P1378" s="2" t="str">
        <x:v>f-1157</x:v>
      </x:c>
      <x:c r="Q1378" s="2" t="str"/>
      <x:c r="R1378" s="2" t="str">
        <x:v>Latest eligible comparative presentation at the information cutoff.</x:v>
      </x:c>
      <x:c r="T1378" s="12"/>
      <x:c r="U1378" s="12"/>
    </x:row>
    <x:row r="1379" ht="24" customHeight="1">
      <x:c r="C1379" s="2" t="str">
        <x:v>C</x:v>
      </x:c>
      <x:c r="D1379" s="2" t="str">
        <x:v>FY2025</x:v>
      </x:c>
      <x:c r="E1379" s="2" t="str">
        <x:v>noninterest_income</x:v>
      </x:c>
      <x:c r="F1379" s="11" t="n">
        <x:v>25433</x:v>
      </x:c>
      <x:c r="G1379" s="2" t="str">
        <x:v>USD</x:v>
      </x:c>
      <x:c r="H1379" s="2" t="str">
        <x:v>2025-01-01</x:v>
      </x:c>
      <x:c r="I1379" s="2" t="str">
        <x:v>2025-12-31</x:v>
      </x:c>
      <x:c r="J1379" s="2" t="str">
        <x:v>Noninterest Income</x:v>
      </x:c>
      <x:c r="K1379" s="2" t="str">
        <x:v>us-gaap:NoninterestIncome</x:v>
      </x:c>
      <x:c r="L1379" s="2" t="str">
        <x:v>2026-02-20</x:v>
      </x:c>
      <x:c r="M1379" s="2" t="str">
        <x:v>0000831001-26-000011</x:v>
      </x:c>
      <x:c r="N1379" s="2" t="str">
        <x:v>https://www.sec.gov/Archives/edgar/data/831001/000083100126000011/c-20251231.htm</x:v>
      </x:c>
      <x:c r="O1379" s="2" t="str">
        <x:v>data/raw/filings/C_0000831001-26-000011_c-20251231.htm</x:v>
      </x:c>
      <x:c r="P1379" s="2" t="str">
        <x:v>f-986</x:v>
      </x:c>
      <x:c r="Q1379" s="2" t="str"/>
      <x:c r="R1379" s="2" t="str">
        <x:v>Latest eligible comparative presentation at the information cutoff.</x:v>
      </x:c>
      <x:c r="T1379" s="12"/>
      <x:c r="U1379" s="12"/>
    </x:row>
    <x:row r="1380" ht="24" customHeight="1">
      <x:c r="C1380" s="2" t="str">
        <x:v>C</x:v>
      </x:c>
      <x:c r="D1380" s="2" t="str">
        <x:v>FY2025</x:v>
      </x:c>
      <x:c r="E1380" s="2" t="str">
        <x:v>revenue_reported</x:v>
      </x:c>
      <x:c r="F1380" s="11" t="n">
        <x:v>85225</x:v>
      </x:c>
      <x:c r="G1380" s="2" t="str">
        <x:v>USD</x:v>
      </x:c>
      <x:c r="H1380" s="2" t="str">
        <x:v>2025-01-01</x:v>
      </x:c>
      <x:c r="I1380" s="2" t="str">
        <x:v>2025-12-31</x:v>
      </x:c>
      <x:c r="J1380" s="2" t="str">
        <x:v>Revenues</x:v>
      </x:c>
      <x:c r="K1380" s="2" t="str">
        <x:v>us-gaap:Revenues</x:v>
      </x:c>
      <x:c r="L1380" s="2" t="str">
        <x:v>2026-02-20</x:v>
      </x:c>
      <x:c r="M1380" s="2" t="str">
        <x:v>0000831001-26-000011</x:v>
      </x:c>
      <x:c r="N1380" s="2" t="str">
        <x:v>https://www.sec.gov/Archives/edgar/data/831001/000083100126000011/c-20251231.htm</x:v>
      </x:c>
      <x:c r="O1380" s="2" t="str">
        <x:v>data/raw/filings/C_0000831001-26-000011_c-20251231.htm</x:v>
      </x:c>
      <x:c r="P1380" s="2" t="str">
        <x:v>f-1096</x:v>
      </x:c>
      <x:c r="Q1380" s="2" t="str"/>
      <x:c r="R1380" s="2" t="str">
        <x:v>Latest eligible comparative presentation at the information cutoff.</x:v>
      </x:c>
      <x:c r="T1380" s="12"/>
      <x:c r="U1380" s="12"/>
    </x:row>
    <x:row r="1381" ht="24" customHeight="1">
      <x:c r="C1381" s="2" t="str">
        <x:v>C</x:v>
      </x:c>
      <x:c r="D1381" s="2" t="str">
        <x:v>FY2025</x:v>
      </x:c>
      <x:c r="E1381" s="2" t="str">
        <x:v>opex</x:v>
      </x:c>
      <x:c r="F1381" s="11" t="n">
        <x:v>55132</x:v>
      </x:c>
      <x:c r="G1381" s="2" t="str">
        <x:v>USD</x:v>
      </x:c>
      <x:c r="H1381" s="2" t="str">
        <x:v>2025-01-01</x:v>
      </x:c>
      <x:c r="I1381" s="2" t="str">
        <x:v>2025-12-31</x:v>
      </x:c>
      <x:c r="J1381" s="2" t="str">
        <x:v>Noninterest Expense</x:v>
      </x:c>
      <x:c r="K1381" s="2" t="str">
        <x:v>us-gaap:NoninterestExpense</x:v>
      </x:c>
      <x:c r="L1381" s="2" t="str">
        <x:v>2026-02-20</x:v>
      </x:c>
      <x:c r="M1381" s="2" t="str">
        <x:v>0000831001-26-000011</x:v>
      </x:c>
      <x:c r="N1381" s="2" t="str">
        <x:v>https://www.sec.gov/Archives/edgar/data/831001/000083100126000011/c-20251231.htm</x:v>
      </x:c>
      <x:c r="O1381" s="2" t="str">
        <x:v>data/raw/filings/C_0000831001-26-000011_c-20251231.htm</x:v>
      </x:c>
      <x:c r="P1381" s="2" t="str">
        <x:v>f-1004</x:v>
      </x:c>
      <x:c r="Q1381" s="2" t="str"/>
      <x:c r="R1381" s="2" t="str">
        <x:v>Latest eligible comparative presentation at the information cutoff.</x:v>
      </x:c>
      <x:c r="T1381" s="12"/>
      <x:c r="U1381" s="12"/>
    </x:row>
    <x:row r="1382" ht="24" customHeight="1">
      <x:c r="C1382" s="2" t="str">
        <x:v>C</x:v>
      </x:c>
      <x:c r="D1382" s="2" t="str">
        <x:v>FY2025</x:v>
      </x:c>
      <x:c r="E1382" s="2" t="str">
        <x:v>provision</x:v>
      </x:c>
      <x:c r="F1382" s="11" t="str">
        <x:v>n.a.</x:v>
      </x:c>
      <x:c r="G1382" s="2" t="str">
        <x:v>USDm</x:v>
      </x:c>
      <x:c r="H1382" s="2" t="str">
        <x:v>2025-01-01</x:v>
      </x:c>
      <x:c r="I1382" s="2" t="str">
        <x:v>2025-12-31</x:v>
      </x:c>
      <x:c r="J1382" s="2" t="str">
        <x:v>Provision for credit losses</x:v>
      </x:c>
      <x:c r="K1382" s="2" t="str"/>
      <x:c r="L1382" s="2" t="str"/>
      <x:c r="M1382" s="2" t="str"/>
      <x:c r="N1382" s="2" t="str"/>
      <x:c r="O1382" s="2" t="str"/>
      <x:c r="P1382" s="2" t="str"/>
      <x:c r="Q1382" s="2" t="str"/>
      <x:c r="R1382" s="2" t="str">
        <x:v>Not reported / unavailable</x:v>
      </x:c>
      <x:c r="T1382" s="12"/>
      <x:c r="U1382" s="12"/>
    </x:row>
    <x:row r="1383" ht="24" customHeight="1">
      <x:c r="C1383" s="2" t="str">
        <x:v>C</x:v>
      </x:c>
      <x:c r="D1383" s="2" t="str">
        <x:v>FY2025</x:v>
      </x:c>
      <x:c r="E1383" s="2" t="str">
        <x:v>pretax</x:v>
      </x:c>
      <x:c r="F1383" s="11" t="n">
        <x:v>19828</x:v>
      </x:c>
      <x:c r="G1383" s="2" t="str">
        <x:v>USD</x:v>
      </x:c>
      <x:c r="H1383" s="2" t="str">
        <x:v>2025-01-01</x:v>
      </x:c>
      <x:c r="I1383" s="2" t="str">
        <x:v>2025-12-31</x:v>
      </x:c>
      <x:c r="J1383" s="2" t="str">
        <x:v>Income (Loss) from Continuing Operations before Income Taxes, Noncontrolling Interest</x:v>
      </x:c>
      <x:c r="K1383" s="2" t="str">
        <x:v>us-gaap:IncomeLossFromContinuingOperationsBeforeIncomeTaxesExtraordinaryItemsNoncontrollingInterest</x:v>
      </x:c>
      <x:c r="L1383" s="2" t="str">
        <x:v>2026-02-20</x:v>
      </x:c>
      <x:c r="M1383" s="2" t="str">
        <x:v>0000831001-26-000011</x:v>
      </x:c>
      <x:c r="N1383" s="2" t="str">
        <x:v>https://www.sec.gov/Archives/edgar/data/831001/000083100126000011/c-20251231.htm</x:v>
      </x:c>
      <x:c r="O1383" s="2" t="str">
        <x:v>data/raw/filings/C_0000831001-26-000011_c-20251231.htm</x:v>
      </x:c>
      <x:c r="P1383" s="2" t="str">
        <x:v>f-129</x:v>
      </x:c>
      <x:c r="Q1383" s="2" t="str"/>
      <x:c r="R1383" s="2" t="str">
        <x:v>Latest eligible comparative presentation at the information cutoff.</x:v>
      </x:c>
      <x:c r="T1383" s="12"/>
      <x:c r="U1383" s="12"/>
    </x:row>
    <x:row r="1384" ht="24" customHeight="1">
      <x:c r="C1384" s="2" t="str">
        <x:v>C</x:v>
      </x:c>
      <x:c r="D1384" s="2" t="str">
        <x:v>FY2025</x:v>
      </x:c>
      <x:c r="E1384" s="2" t="str">
        <x:v>tax</x:v>
      </x:c>
      <x:c r="F1384" s="11" t="n">
        <x:v>5373</x:v>
      </x:c>
      <x:c r="G1384" s="2" t="str">
        <x:v>USD</x:v>
      </x:c>
      <x:c r="H1384" s="2" t="str">
        <x:v>2025-01-01</x:v>
      </x:c>
      <x:c r="I1384" s="2" t="str">
        <x:v>2025-12-31</x:v>
      </x:c>
      <x:c r="J1384" s="2" t="str">
        <x:v>Income Tax Expense (Benefit)</x:v>
      </x:c>
      <x:c r="K1384" s="2" t="str">
        <x:v>us-gaap:IncomeTaxExpenseBenefit</x:v>
      </x:c>
      <x:c r="L1384" s="2" t="str">
        <x:v>2026-02-20</x:v>
      </x:c>
      <x:c r="M1384" s="2" t="str">
        <x:v>0000831001-26-000011</x:v>
      </x:c>
      <x:c r="N1384" s="2" t="str">
        <x:v>https://www.sec.gov/Archives/edgar/data/831001/000083100126000011/c-20251231.htm</x:v>
      </x:c>
      <x:c r="O1384" s="2" t="str">
        <x:v>data/raw/filings/C_0000831001-26-000011_c-20251231.htm</x:v>
      </x:c>
      <x:c r="P1384" s="2" t="str">
        <x:v>f-2701</x:v>
      </x:c>
      <x:c r="Q1384" s="2" t="str"/>
      <x:c r="R1384" s="2" t="str">
        <x:v>Latest eligible comparative presentation at the information cutoff.</x:v>
      </x:c>
      <x:c r="T1384" s="12"/>
      <x:c r="U1384" s="12"/>
    </x:row>
    <x:row r="1385" ht="24" customHeight="1">
      <x:c r="C1385" s="2" t="str">
        <x:v>C</x:v>
      </x:c>
      <x:c r="D1385" s="2" t="str">
        <x:v>FY2025</x:v>
      </x:c>
      <x:c r="E1385" s="2" t="str">
        <x:v>net_income</x:v>
      </x:c>
      <x:c r="F1385" s="11" t="n">
        <x:v>14306</x:v>
      </x:c>
      <x:c r="G1385" s="2" t="str">
        <x:v>USD</x:v>
      </x:c>
      <x:c r="H1385" s="2" t="str">
        <x:v>2025-01-01</x:v>
      </x:c>
      <x:c r="I1385" s="2" t="str">
        <x:v>2025-12-31</x:v>
      </x:c>
      <x:c r="J1385" s="2" t="str">
        <x:v>Net Income (Loss) Attributable to Parent</x:v>
      </x:c>
      <x:c r="K1385" s="2" t="str">
        <x:v>us-gaap:NetIncomeLoss</x:v>
      </x:c>
      <x:c r="L1385" s="2" t="str">
        <x:v>2026-02-20</x:v>
      </x:c>
      <x:c r="M1385" s="2" t="str">
        <x:v>0000831001-26-000011</x:v>
      </x:c>
      <x:c r="N1385" s="2" t="str">
        <x:v>https://www.sec.gov/Archives/edgar/data/831001/000083100126000011/c-20251231.htm</x:v>
      </x:c>
      <x:c r="O1385" s="2" t="str">
        <x:v>data/raw/filings/C_0000831001-26-000011_c-20251231.htm</x:v>
      </x:c>
      <x:c r="P1385" s="2" t="str">
        <x:v>f-2961</x:v>
      </x:c>
      <x:c r="Q1385" s="2" t="str"/>
      <x:c r="R1385" s="2" t="str">
        <x:v>Latest eligible comparative presentation at the information cutoff.</x:v>
      </x:c>
      <x:c r="T1385" s="12"/>
      <x:c r="U1385" s="12"/>
    </x:row>
    <x:row r="1386" ht="24" customHeight="1">
      <x:c r="C1386" s="2" t="str">
        <x:v>C</x:v>
      </x:c>
      <x:c r="D1386" s="2" t="str">
        <x:v>FY2025</x:v>
      </x:c>
      <x:c r="E1386" s="2" t="str">
        <x:v>common_income</x:v>
      </x:c>
      <x:c r="F1386" s="11" t="n">
        <x:v>13021</x:v>
      </x:c>
      <x:c r="G1386" s="2" t="str">
        <x:v>USD</x:v>
      </x:c>
      <x:c r="H1386" s="2" t="str">
        <x:v>2025-01-01</x:v>
      </x:c>
      <x:c r="I1386" s="2" t="str">
        <x:v>2025-12-31</x:v>
      </x:c>
      <x:c r="J1386" s="2" t="str">
        <x:v>Net Income (Loss) Available to Common Stockholders, Basic</x:v>
      </x:c>
      <x:c r="K1386" s="2" t="str">
        <x:v>us-gaap:NetIncomeLossAvailableToCommonStockholdersBasic</x:v>
      </x:c>
      <x:c r="L1386" s="2" t="str">
        <x:v>2026-02-20</x:v>
      </x:c>
      <x:c r="M1386" s="2" t="str">
        <x:v>0000831001-26-000011</x:v>
      </x:c>
      <x:c r="N1386" s="2" t="str">
        <x:v>https://www.sec.gov/Archives/edgar/data/831001/000083100126000011/c-20251231.htm</x:v>
      </x:c>
      <x:c r="O1386" s="2" t="str">
        <x:v>data/raw/filings/C_0000831001-26-000011_c-20251231.htm</x:v>
      </x:c>
      <x:c r="P1386" s="2" t="str">
        <x:v>f-2988</x:v>
      </x:c>
      <x:c r="Q1386" s="2" t="str"/>
      <x:c r="R1386" s="2" t="str">
        <x:v>Latest eligible comparative presentation at the information cutoff.</x:v>
      </x:c>
      <x:c r="T1386" s="12"/>
      <x:c r="U1386" s="12"/>
    </x:row>
    <x:row r="1387" ht="24" customHeight="1">
      <x:c r="C1387" s="2" t="str">
        <x:v>C</x:v>
      </x:c>
      <x:c r="D1387" s="2" t="str">
        <x:v>FY2025</x:v>
      </x:c>
      <x:c r="E1387" s="2" t="str">
        <x:v>preferred_div</x:v>
      </x:c>
      <x:c r="F1387" s="11" t="n">
        <x:v>1114</x:v>
      </x:c>
      <x:c r="G1387" s="2" t="str">
        <x:v>USD</x:v>
      </x:c>
      <x:c r="H1387" s="2" t="str">
        <x:v>2025-01-01</x:v>
      </x:c>
      <x:c r="I1387" s="2" t="str">
        <x:v>2025-12-31</x:v>
      </x:c>
      <x:c r="J1387" s="2" t="str">
        <x:v>Dividends, Preferred Stock</x:v>
      </x:c>
      <x:c r="K1387" s="2" t="str">
        <x:v>us-gaap:DividendsPreferredStock</x:v>
      </x:c>
      <x:c r="L1387" s="2" t="str">
        <x:v>2026-02-20</x:v>
      </x:c>
      <x:c r="M1387" s="2" t="str">
        <x:v>0000831001-26-000011</x:v>
      </x:c>
      <x:c r="N1387" s="2" t="str">
        <x:v>https://www.sec.gov/Archives/edgar/data/831001/000083100126000011/c-20251231.htm</x:v>
      </x:c>
      <x:c r="O1387" s="2" t="str">
        <x:v>data/raw/filings/C_0000831001-26-000011_c-20251231.htm</x:v>
      </x:c>
      <x:c r="P1387" s="2" t="str">
        <x:v>f-2964</x:v>
      </x:c>
      <x:c r="Q1387" s="2" t="str"/>
      <x:c r="R1387" s="2" t="str">
        <x:v>Latest eligible comparative presentation at the information cutoff.</x:v>
      </x:c>
      <x:c r="T1387" s="12"/>
      <x:c r="U1387" s="12"/>
    </x:row>
    <x:row r="1388" ht="24" customHeight="1">
      <x:c r="C1388" s="2" t="str">
        <x:v>C</x:v>
      </x:c>
      <x:c r="D1388" s="2" t="str">
        <x:v>FY2025</x:v>
      </x:c>
      <x:c r="E1388" s="2" t="str">
        <x:v>eps</x:v>
      </x:c>
      <x:c r="F1388" s="11" t="n">
        <x:v>6.99</x:v>
      </x:c>
      <x:c r="G1388" s="2" t="str">
        <x:v>USD/shares</x:v>
      </x:c>
      <x:c r="H1388" s="2" t="str">
        <x:v>2025-01-01</x:v>
      </x:c>
      <x:c r="I1388" s="2" t="str">
        <x:v>2025-12-31</x:v>
      </x:c>
      <x:c r="J1388" s="2" t="str">
        <x:v>Earnings Per Share, Diluted</x:v>
      </x:c>
      <x:c r="K1388" s="2" t="str">
        <x:v>us-gaap:EarningsPerShareDiluted</x:v>
      </x:c>
      <x:c r="L1388" s="2" t="str">
        <x:v>2026-02-20</x:v>
      </x:c>
      <x:c r="M1388" s="2" t="str">
        <x:v>0000831001-26-000011</x:v>
      </x:c>
      <x:c r="N1388" s="2" t="str">
        <x:v>https://www.sec.gov/Archives/edgar/data/831001/000083100126000011/c-20251231.htm</x:v>
      </x:c>
      <x:c r="O1388" s="2" t="str">
        <x:v>data/raw/filings/C_0000831001-26-000011_c-20251231.htm</x:v>
      </x:c>
      <x:c r="P1388" s="2" t="str">
        <x:v>f-3012</x:v>
      </x:c>
      <x:c r="Q1388" s="2" t="str"/>
      <x:c r="R1388" s="2" t="str">
        <x:v>Latest eligible comparative presentation at the information cutoff.</x:v>
      </x:c>
      <x:c r="T1388" s="12"/>
      <x:c r="U1388" s="12"/>
    </x:row>
    <x:row r="1389" ht="24" customHeight="1">
      <x:c r="C1389" s="2" t="str">
        <x:v>C</x:v>
      </x:c>
      <x:c r="D1389" s="2" t="str">
        <x:v>FY2025</x:v>
      </x:c>
      <x:c r="E1389" s="2" t="str">
        <x:v>shares_diluted</x:v>
      </x:c>
      <x:c r="F1389" s="11" t="n">
        <x:v>1873.1</x:v>
      </x:c>
      <x:c r="G1389" s="2" t="str">
        <x:v>shares</x:v>
      </x:c>
      <x:c r="H1389" s="2" t="str">
        <x:v>2025-01-01</x:v>
      </x:c>
      <x:c r="I1389" s="2" t="str">
        <x:v>2025-12-31</x:v>
      </x:c>
      <x:c r="J1389" s="2" t="str">
        <x:v>Weighted Average Number of Shares Outstanding, Diluted</x:v>
      </x:c>
      <x:c r="K1389" s="2" t="str">
        <x:v>us-gaap:WeightedAverageNumberOfDilutedSharesOutstanding</x:v>
      </x:c>
      <x:c r="L1389" s="2" t="str">
        <x:v>2026-02-20</x:v>
      </x:c>
      <x:c r="M1389" s="2" t="str">
        <x:v>0000831001-26-000011</x:v>
      </x:c>
      <x:c r="N1389" s="2" t="str">
        <x:v>https://www.sec.gov/Archives/edgar/data/831001/000083100126000011/c-20251231.htm</x:v>
      </x:c>
      <x:c r="O1389" s="2" t="str">
        <x:v>data/raw/filings/C_0000831001-26-000011_c-20251231.htm</x:v>
      </x:c>
      <x:c r="P1389" s="2" t="str">
        <x:v>f-3003</x:v>
      </x:c>
      <x:c r="Q1389" s="2" t="str"/>
      <x:c r="R1389" s="2" t="str">
        <x:v>Latest eligible comparative presentation at the information cutoff.</x:v>
      </x:c>
      <x:c r="T1389" s="12"/>
      <x:c r="U1389" s="12"/>
    </x:row>
    <x:row r="1390" ht="24" customHeight="1">
      <x:c r="C1390" s="2" t="str">
        <x:v>C</x:v>
      </x:c>
      <x:c r="D1390" s="2" t="str">
        <x:v>FY2025</x:v>
      </x:c>
      <x:c r="E1390" s="2" t="str">
        <x:v>dps</x:v>
      </x:c>
      <x:c r="F1390" s="11" t="str">
        <x:v>n.a.</x:v>
      </x:c>
      <x:c r="G1390" s="2" t="str">
        <x:v>USD/share</x:v>
      </x:c>
      <x:c r="H1390" s="2" t="str">
        <x:v>2025-01-01</x:v>
      </x:c>
      <x:c r="I1390" s="2" t="str">
        <x:v>2025-12-31</x:v>
      </x:c>
      <x:c r="J1390" s="2" t="str">
        <x:v>Dividends per common share</x:v>
      </x:c>
      <x:c r="K1390" s="2" t="str"/>
      <x:c r="L1390" s="2" t="str"/>
      <x:c r="M1390" s="2" t="str"/>
      <x:c r="N1390" s="2" t="str"/>
      <x:c r="O1390" s="2" t="str"/>
      <x:c r="P1390" s="2" t="str"/>
      <x:c r="Q1390" s="2" t="str"/>
      <x:c r="R1390" s="2" t="str">
        <x:v>Not reported / unavailable</x:v>
      </x:c>
      <x:c r="T1390" s="12"/>
      <x:c r="U1390" s="12"/>
    </x:row>
    <x:row r="1391" ht="24" customHeight="1">
      <x:c r="C1391" s="2" t="str">
        <x:v>C</x:v>
      </x:c>
      <x:c r="D1391" s="2" t="str">
        <x:v>FY2025</x:v>
      </x:c>
      <x:c r="E1391" s="2" t="str">
        <x:v>dividends</x:v>
      </x:c>
      <x:c r="F1391" s="11" t="n">
        <x:v>5372</x:v>
      </x:c>
      <x:c r="G1391" s="2" t="str">
        <x:v>USD</x:v>
      </x:c>
      <x:c r="H1391" s="2" t="str">
        <x:v>2025-01-01</x:v>
      </x:c>
      <x:c r="I1391" s="2" t="str">
        <x:v>2025-12-31</x:v>
      </x:c>
      <x:c r="J1391" s="2" t="str">
        <x:v>Payments of Dividends</x:v>
      </x:c>
      <x:c r="K1391" s="2" t="str">
        <x:v>us-gaap:PaymentsOfDividends</x:v>
      </x:c>
      <x:c r="L1391" s="2" t="str">
        <x:v>2026-02-20</x:v>
      </x:c>
      <x:c r="M1391" s="2" t="str">
        <x:v>0000831001-26-000011</x:v>
      </x:c>
      <x:c r="N1391" s="2" t="str">
        <x:v>https://www.sec.gov/Archives/edgar/data/831001/000083100126000011/c-20251231.htm</x:v>
      </x:c>
      <x:c r="O1391" s="2" t="str">
        <x:v>data/raw/filings/C_0000831001-26-000011_c-20251231.htm</x:v>
      </x:c>
      <x:c r="P1391" s="2" t="str">
        <x:v>f-601</x:v>
      </x:c>
      <x:c r="Q1391" s="2" t="str"/>
      <x:c r="R1391" s="2" t="str">
        <x:v>Latest eligible comparative presentation at the information cutoff.</x:v>
      </x:c>
      <x:c r="T1391" s="12"/>
      <x:c r="U1391" s="12"/>
    </x:row>
    <x:row r="1392" ht="24" customHeight="1">
      <x:c r="C1392" s="2" t="str">
        <x:v>C</x:v>
      </x:c>
      <x:c r="D1392" s="2" t="str">
        <x:v>FY2025</x:v>
      </x:c>
      <x:c r="E1392" s="2" t="str">
        <x:v>buybacks</x:v>
      </x:c>
      <x:c r="F1392" s="11" t="n">
        <x:v>13250</x:v>
      </x:c>
      <x:c r="G1392" s="2" t="str">
        <x:v>USD</x:v>
      </x:c>
      <x:c r="H1392" s="2" t="str">
        <x:v>2025-01-01</x:v>
      </x:c>
      <x:c r="I1392" s="2" t="str">
        <x:v>2025-12-31</x:v>
      </x:c>
      <x:c r="J1392" s="2" t="str">
        <x:v>Payments for Repurchase of Common Stock</x:v>
      </x:c>
      <x:c r="K1392" s="2" t="str">
        <x:v>us-gaap:PaymentsForRepurchaseOfCommonStock</x:v>
      </x:c>
      <x:c r="L1392" s="2" t="str">
        <x:v>2026-02-20</x:v>
      </x:c>
      <x:c r="M1392" s="2" t="str">
        <x:v>0000831001-26-000011</x:v>
      </x:c>
      <x:c r="N1392" s="2" t="str">
        <x:v>https://www.sec.gov/Archives/edgar/data/831001/000083100126000011/c-20251231.htm</x:v>
      </x:c>
      <x:c r="O1392" s="2" t="str">
        <x:v>data/raw/filings/C_0000831001-26-000011_c-20251231.htm</x:v>
      </x:c>
      <x:c r="P1392" s="2" t="str">
        <x:v>f-610</x:v>
      </x:c>
      <x:c r="Q1392" s="2" t="str"/>
      <x:c r="R1392" s="2" t="str">
        <x:v>Latest eligible comparative presentation at the information cutoff.</x:v>
      </x:c>
      <x:c r="T1392" s="12"/>
      <x:c r="U1392" s="12"/>
    </x:row>
    <x:row r="1393" ht="24" customHeight="1">
      <x:c r="C1393" s="2" t="str">
        <x:v>C</x:v>
      </x:c>
      <x:c r="D1393" s="2" t="str">
        <x:v>FY2025</x:v>
      </x:c>
      <x:c r="E1393" s="2" t="str">
        <x:v>chargeoffs</x:v>
      </x:c>
      <x:c r="F1393" s="11" t="str">
        <x:v>n.a.</x:v>
      </x:c>
      <x:c r="G1393" s="2" t="str">
        <x:v>USDm</x:v>
      </x:c>
      <x:c r="H1393" s="2" t="str">
        <x:v>2025-01-01</x:v>
      </x:c>
      <x:c r="I1393" s="2" t="str">
        <x:v>2025-12-31</x:v>
      </x:c>
      <x:c r="J1393" s="2" t="str">
        <x:v>Gross loan charge-offs</x:v>
      </x:c>
      <x:c r="K1393" s="2" t="str"/>
      <x:c r="L1393" s="2" t="str"/>
      <x:c r="M1393" s="2" t="str"/>
      <x:c r="N1393" s="2" t="str"/>
      <x:c r="O1393" s="2" t="str"/>
      <x:c r="P1393" s="2" t="str"/>
      <x:c r="Q1393" s="2" t="str"/>
      <x:c r="R1393" s="2" t="str">
        <x:v>Not reported / unavailable</x:v>
      </x:c>
      <x:c r="T1393" s="12"/>
      <x:c r="U1393" s="12"/>
    </x:row>
    <x:row r="1394" ht="24" customHeight="1">
      <x:c r="C1394" s="2" t="str">
        <x:v>C</x:v>
      </x:c>
      <x:c r="D1394" s="2" t="str">
        <x:v>FY2025</x:v>
      </x:c>
      <x:c r="E1394" s="2" t="str">
        <x:v>recoveries</x:v>
      </x:c>
      <x:c r="F1394" s="11" t="str">
        <x:v>n.a.</x:v>
      </x:c>
      <x:c r="G1394" s="2" t="str">
        <x:v>USDm</x:v>
      </x:c>
      <x:c r="H1394" s="2" t="str">
        <x:v>2025-01-01</x:v>
      </x:c>
      <x:c r="I1394" s="2" t="str">
        <x:v>2025-12-31</x:v>
      </x:c>
      <x:c r="J1394" s="2" t="str">
        <x:v>Loan recoveries</x:v>
      </x:c>
      <x:c r="K1394" s="2" t="str"/>
      <x:c r="L1394" s="2" t="str"/>
      <x:c r="M1394" s="2" t="str"/>
      <x:c r="N1394" s="2" t="str"/>
      <x:c r="O1394" s="2" t="str"/>
      <x:c r="P1394" s="2" t="str"/>
      <x:c r="Q1394" s="2" t="str"/>
      <x:c r="R1394" s="2" t="str">
        <x:v>Not reported / unavailable</x:v>
      </x:c>
      <x:c r="T1394" s="12"/>
      <x:c r="U1394" s="12"/>
    </x:row>
    <x:row r="1395" ht="24" customHeight="1">
      <x:c r="C1395" s="2" t="str">
        <x:v>C</x:v>
      </x:c>
      <x:c r="D1395" s="2" t="str">
        <x:v>FY2025</x:v>
      </x:c>
      <x:c r="E1395" s="2" t="str">
        <x:v>rwa</x:v>
      </x:c>
      <x:c r="F1395" s="11" t="str">
        <x:v>n.a.</x:v>
      </x:c>
      <x:c r="G1395" s="2" t="str">
        <x:v>USDm</x:v>
      </x:c>
      <x:c r="H1395" s="2" t="str">
        <x:v>2025-01-01</x:v>
      </x:c>
      <x:c r="I1395" s="2" t="str">
        <x:v>2025-12-31</x:v>
      </x:c>
      <x:c r="J1395" s="2" t="str">
        <x:v>Risk-weighted assets</x:v>
      </x:c>
      <x:c r="K1395" s="2" t="str"/>
      <x:c r="L1395" s="2" t="str"/>
      <x:c r="M1395" s="2" t="str"/>
      <x:c r="N1395" s="2" t="str"/>
      <x:c r="O1395" s="2" t="str"/>
      <x:c r="P1395" s="2" t="str"/>
      <x:c r="Q1395" s="2" t="str"/>
      <x:c r="R1395" s="2" t="str">
        <x:v>Not reported / unavailable</x:v>
      </x:c>
      <x:c r="T1395" s="12"/>
      <x:c r="U1395" s="12"/>
    </x:row>
    <x:row r="1396" ht="24" customHeight="1">
      <x:c r="C1396" s="2" t="str">
        <x:v>C</x:v>
      </x:c>
      <x:c r="D1396" s="2" t="str">
        <x:v>FY2025</x:v>
      </x:c>
      <x:c r="E1396" s="2" t="str">
        <x:v>cet1_reported</x:v>
      </x:c>
      <x:c r="F1396" s="11" t="str">
        <x:v>n.a.</x:v>
      </x:c>
      <x:c r="G1396" s="2" t="str">
        <x:v>%</x:v>
      </x:c>
      <x:c r="H1396" s="2" t="str">
        <x:v>2025-01-01</x:v>
      </x:c>
      <x:c r="I1396" s="2" t="str">
        <x:v>2025-12-31</x:v>
      </x:c>
      <x:c r="J1396" s="2" t="str">
        <x:v>Actual standardized CET1 ratio</x:v>
      </x:c>
      <x:c r="K1396" s="2" t="str"/>
      <x:c r="L1396" s="2" t="str"/>
      <x:c r="M1396" s="2" t="str"/>
      <x:c r="N1396" s="2" t="str"/>
      <x:c r="O1396" s="2" t="str"/>
      <x:c r="P1396" s="2" t="str"/>
      <x:c r="Q1396" s="2" t="str"/>
      <x:c r="R1396" s="2" t="str">
        <x:v>Not reported / unavailable</x:v>
      </x:c>
      <x:c r="T1396" s="12"/>
      <x:c r="U1396" s="12"/>
    </x:row>
    <x:row r="1397" ht="24" customHeight="1">
      <x:c r="C1397" s="2" t="str">
        <x:v>C</x:v>
      </x:c>
      <x:c r="D1397" s="2" t="str">
        <x:v>FY2025</x:v>
      </x:c>
      <x:c r="E1397" s="2" t="str">
        <x:v>nim_reported</x:v>
      </x:c>
      <x:c r="F1397" s="11" t="str">
        <x:v>n.a.</x:v>
      </x:c>
      <x:c r="G1397" s="2" t="str">
        <x:v>%</x:v>
      </x:c>
      <x:c r="H1397" s="2" t="str">
        <x:v>2025-01-01</x:v>
      </x:c>
      <x:c r="I1397" s="2" t="str">
        <x:v>2025-12-31</x:v>
      </x:c>
      <x:c r="J1397" s="2" t="str">
        <x:v>Issuer reported net interest margin</x:v>
      </x:c>
      <x:c r="K1397" s="2" t="str"/>
      <x:c r="L1397" s="2" t="str"/>
      <x:c r="M1397" s="2" t="str"/>
      <x:c r="N1397" s="2" t="str"/>
      <x:c r="O1397" s="2" t="str"/>
      <x:c r="P1397" s="2" t="str"/>
      <x:c r="Q1397" s="2" t="str"/>
      <x:c r="R1397" s="2" t="str">
        <x:v>Not reported / unavailable</x:v>
      </x:c>
      <x:c r="T1397" s="12"/>
      <x:c r="U1397" s="12"/>
    </x:row>
    <x:row r="1398" ht="24" customHeight="1">
      <x:c r="C1398" s="2" t="str">
        <x:v>C</x:v>
      </x:c>
      <x:c r="D1398" s="2" t="str">
        <x:v>FY2025</x:v>
      </x:c>
      <x:c r="E1398" s="2" t="str">
        <x:v>bvps_reported</x:v>
      </x:c>
      <x:c r="F1398" s="11" t="n">
        <x:v>110.01</x:v>
      </x:c>
      <x:c r="G1398" s="2" t="str">
        <x:v>USD/shares</x:v>
      </x:c>
      <x:c r="H1398" s="2" t="str">
        <x:v>2025-01-01</x:v>
      </x:c>
      <x:c r="I1398" s="2" t="str">
        <x:v>2025-12-31</x:v>
      </x:c>
      <x:c r="J1398" s="2" t="str">
        <x:v>Reported common book value per share</x:v>
      </x:c>
      <x:c r="K1398" s="2" t="str">
        <x:v>Manual verified issuer table row</x:v>
      </x:c>
      <x:c r="L1398" s="2" t="str">
        <x:v>2026-02-20</x:v>
      </x:c>
      <x:c r="M1398" s="2" t="str">
        <x:v>0000831001-26-000011</x:v>
      </x:c>
      <x:c r="N1398" s="2" t="str">
        <x:v>https://www.sec.gov/Archives/edgar/data/831001/000083100126000011/c-20251231.htm</x:v>
      </x:c>
      <x:c r="O1398" s="2" t="str">
        <x:v>data/raw/filings/C_0000831001-26-000011_c-20251231.htm</x:v>
      </x:c>
      <x:c r="P1398" s="2" t="str"/>
      <x:c r="Q1398" s="2" t="str"/>
      <x:c r="R1398" s="2" t="str">
        <x:v>Verified original issuer table row; same-date end balance, excluding average and regulatory minimum tables.</x:v>
      </x:c>
      <x:c r="T1398" s="12"/>
      <x:c r="U1398" s="12"/>
    </x:row>
    <x:row r="1399" ht="24" customHeight="1">
      <x:c r="C1399" s="2" t="str">
        <x:v>C</x:v>
      </x:c>
      <x:c r="D1399" s="2" t="str">
        <x:v>FY2025</x:v>
      </x:c>
      <x:c r="E1399" s="2" t="str">
        <x:v>tbvps_reported</x:v>
      </x:c>
      <x:c r="F1399" s="11" t="n">
        <x:v>97.06</x:v>
      </x:c>
      <x:c r="G1399" s="2" t="str">
        <x:v>USD/shares</x:v>
      </x:c>
      <x:c r="H1399" s="2" t="str">
        <x:v>2025-01-01</x:v>
      </x:c>
      <x:c r="I1399" s="2" t="str">
        <x:v>2025-12-31</x:v>
      </x:c>
      <x:c r="J1399" s="2" t="str">
        <x:v>Reported tangible book value per share</x:v>
      </x:c>
      <x:c r="K1399" s="2" t="str">
        <x:v>Manual verified issuer table row</x:v>
      </x:c>
      <x:c r="L1399" s="2" t="str">
        <x:v>2026-02-20</x:v>
      </x:c>
      <x:c r="M1399" s="2" t="str">
        <x:v>0000831001-26-000011</x:v>
      </x:c>
      <x:c r="N1399" s="2" t="str">
        <x:v>https://www.sec.gov/Archives/edgar/data/831001/000083100126000011/c-20251231.htm</x:v>
      </x:c>
      <x:c r="O1399" s="2" t="str">
        <x:v>data/raw/filings/C_0000831001-26-000011_c-20251231.htm</x:v>
      </x:c>
      <x:c r="P1399" s="2" t="str"/>
      <x:c r="Q1399" s="2" t="str"/>
      <x:c r="R1399" s="2" t="str">
        <x:v>Verified original issuer table row; same-date end balance, excluding average and regulatory minimum tables.</x:v>
      </x:c>
      <x:c r="T1399" s="12"/>
      <x:c r="U1399" s="12"/>
    </x:row>
    <x:row r="1400" ht="24" customHeight="1">
      <x:c r="C1400" s="2" t="str">
        <x:v>C</x:v>
      </x:c>
      <x:c r="D1400" s="2" t="str">
        <x:v>FY2025</x:v>
      </x:c>
      <x:c r="E1400" s="2" t="str">
        <x:v>tce_reported</x:v>
      </x:c>
      <x:c r="F1400" s="11" t="str">
        <x:v>n.a.</x:v>
      </x:c>
      <x:c r="G1400" s="2" t="str">
        <x:v>USDm</x:v>
      </x:c>
      <x:c r="H1400" s="2" t="str">
        <x:v>2025-01-01</x:v>
      </x:c>
      <x:c r="I1400" s="2" t="str">
        <x:v>2025-12-31</x:v>
      </x:c>
      <x:c r="J1400" s="2" t="str">
        <x:v>Reported tangible common equity</x:v>
      </x:c>
      <x:c r="K1400" s="2" t="str"/>
      <x:c r="L1400" s="2" t="str"/>
      <x:c r="M1400" s="2" t="str"/>
      <x:c r="N1400" s="2" t="str"/>
      <x:c r="O1400" s="2" t="str"/>
      <x:c r="P1400" s="2" t="str"/>
      <x:c r="Q1400" s="2" t="str"/>
      <x:c r="R1400" s="2" t="str">
        <x:v>Not reported / unavailable</x:v>
      </x:c>
      <x:c r="T1400" s="12"/>
      <x:c r="U1400" s="12"/>
    </x:row>
    <x:row r="1401" ht="24" customHeight="1">
      <x:c r="C1401" s="2" t="str">
        <x:v>C</x:v>
      </x:c>
      <x:c r="D1401" s="2" t="str">
        <x:v>H1 2025</x:v>
      </x:c>
      <x:c r="E1401" s="2" t="str">
        <x:v>assets</x:v>
      </x:c>
      <x:c r="F1401" s="11" t="n">
        <x:v>2622772</x:v>
      </x:c>
      <x:c r="G1401" s="2" t="str">
        <x:v>USD</x:v>
      </x:c>
      <x:c r="H1401" s="2" t="str">
        <x:v>2025-01-01</x:v>
      </x:c>
      <x:c r="I1401" s="2" t="str">
        <x:v>2025-06-30</x:v>
      </x:c>
      <x:c r="J1401" s="2" t="str">
        <x:v>Assets</x:v>
      </x:c>
      <x:c r="K1401" s="2" t="str">
        <x:v>us-gaap:Assets</x:v>
      </x:c>
      <x:c r="L1401" s="2" t="str">
        <x:v>2025-08-06</x:v>
      </x:c>
      <x:c r="M1401" s="2" t="str">
        <x:v>0000831001-25-000131</x:v>
      </x:c>
      <x:c r="N1401" s="2" t="str">
        <x:v>https://www.sec.gov/Archives/edgar/data/831001/000083100125000131/c-20250630.htm</x:v>
      </x:c>
      <x:c r="O1401" s="2" t="str">
        <x:v>data/raw/filings/C_0000831001-25-000131_c-20250630.htm</x:v>
      </x:c>
      <x:c r="P1401" s="2" t="str">
        <x:v>f-307</x:v>
      </x:c>
      <x:c r="Q1401" s="2" t="str"/>
      <x:c r="R1401" s="2" t="str">
        <x:v>Latest eligible comparative presentation at the information cutoff.</x:v>
      </x:c>
      <x:c r="T1401" s="12"/>
      <x:c r="U1401" s="12"/>
    </x:row>
    <x:row r="1402" ht="24" customHeight="1">
      <x:c r="C1402" s="2" t="str">
        <x:v>C</x:v>
      </x:c>
      <x:c r="D1402" s="2" t="str">
        <x:v>H1 2025</x:v>
      </x:c>
      <x:c r="E1402" s="2" t="str">
        <x:v>liabilities</x:v>
      </x:c>
      <x:c r="F1402" s="11" t="n">
        <x:v>2408642</x:v>
      </x:c>
      <x:c r="G1402" s="2" t="str">
        <x:v>USD</x:v>
      </x:c>
      <x:c r="H1402" s="2" t="str">
        <x:v>2025-01-01</x:v>
      </x:c>
      <x:c r="I1402" s="2" t="str">
        <x:v>2025-06-30</x:v>
      </x:c>
      <x:c r="J1402" s="2" t="str">
        <x:v>Liabilities</x:v>
      </x:c>
      <x:c r="K1402" s="2" t="str">
        <x:v>us-gaap:Liabilities</x:v>
      </x:c>
      <x:c r="L1402" s="2" t="str">
        <x:v>2025-08-06</x:v>
      </x:c>
      <x:c r="M1402" s="2" t="str">
        <x:v>0000831001-25-000131</x:v>
      </x:c>
      <x:c r="N1402" s="2" t="str">
        <x:v>https://www.sec.gov/Archives/edgar/data/831001/000083100125000131/c-20250630.htm</x:v>
      </x:c>
      <x:c r="O1402" s="2" t="str">
        <x:v>data/raw/filings/C_0000831001-25-000131_c-20250630.htm</x:v>
      </x:c>
      <x:c r="P1402" s="2" t="str">
        <x:v>f-333</x:v>
      </x:c>
      <x:c r="Q1402" s="2" t="str"/>
      <x:c r="R1402" s="2" t="str">
        <x:v>Latest eligible comparative presentation at the information cutoff.</x:v>
      </x:c>
      <x:c r="T1402" s="12"/>
      <x:c r="U1402" s="12"/>
    </x:row>
    <x:row r="1403" ht="24" customHeight="1">
      <x:c r="C1403" s="2" t="str">
        <x:v>C</x:v>
      </x:c>
      <x:c r="D1403" s="2" t="str">
        <x:v>H1 2025</x:v>
      </x:c>
      <x:c r="E1403" s="2" t="str">
        <x:v>equity</x:v>
      </x:c>
      <x:c r="F1403" s="11" t="n">
        <x:v>213222</x:v>
      </x:c>
      <x:c r="G1403" s="2" t="str">
        <x:v>USD</x:v>
      </x:c>
      <x:c r="H1403" s="2" t="str">
        <x:v>2025-01-01</x:v>
      </x:c>
      <x:c r="I1403" s="2" t="str">
        <x:v>2025-06-30</x:v>
      </x:c>
      <x:c r="J1403" s="2" t="str">
        <x:v>Stockholders' Equity Attributable to Parent</x:v>
      </x:c>
      <x:c r="K1403" s="2" t="str">
        <x:v>us-gaap:StockholdersEquity</x:v>
      </x:c>
      <x:c r="L1403" s="2" t="str">
        <x:v>2025-08-06</x:v>
      </x:c>
      <x:c r="M1403" s="2" t="str">
        <x:v>0000831001-25-000131</x:v>
      </x:c>
      <x:c r="N1403" s="2" t="str">
        <x:v>https://www.sec.gov/Archives/edgar/data/831001/000083100125000131/c-20250630.htm</x:v>
      </x:c>
      <x:c r="O1403" s="2" t="str">
        <x:v>data/raw/filings/C_0000831001-25-000131_c-20250630.htm</x:v>
      </x:c>
      <x:c r="P1403" s="2" t="str">
        <x:v>f-361</x:v>
      </x:c>
      <x:c r="Q1403" s="2" t="str"/>
      <x:c r="R1403" s="2" t="str">
        <x:v>Latest eligible comparative presentation at the information cutoff.</x:v>
      </x:c>
      <x:c r="T1403" s="12"/>
      <x:c r="U1403" s="12"/>
    </x:row>
    <x:row r="1404" ht="24" customHeight="1">
      <x:c r="C1404" s="2" t="str">
        <x:v>C</x:v>
      </x:c>
      <x:c r="D1404" s="2" t="str">
        <x:v>H1 2025</x:v>
      </x:c>
      <x:c r="E1404" s="2" t="str">
        <x:v>preferred</x:v>
      </x:c>
      <x:c r="F1404" s="11" t="n">
        <x:v>16350</x:v>
      </x:c>
      <x:c r="G1404" s="2" t="str">
        <x:v>USD</x:v>
      </x:c>
      <x:c r="H1404" s="2" t="str">
        <x:v>2025-01-01</x:v>
      </x:c>
      <x:c r="I1404" s="2" t="str">
        <x:v>2025-06-30</x:v>
      </x:c>
      <x:c r="J1404" s="2" t="str">
        <x:v>Preferred Stock, Value, Issued</x:v>
      </x:c>
      <x:c r="K1404" s="2" t="str">
        <x:v>us-gaap:PreferredStockValue</x:v>
      </x:c>
      <x:c r="L1404" s="2" t="str">
        <x:v>2025-08-06</x:v>
      </x:c>
      <x:c r="M1404" s="2" t="str">
        <x:v>0000831001-25-000131</x:v>
      </x:c>
      <x:c r="N1404" s="2" t="str">
        <x:v>https://www.sec.gov/Archives/edgar/data/831001/000083100125000131/c-20250630.htm</x:v>
      </x:c>
      <x:c r="O1404" s="2" t="str">
        <x:v>data/raw/filings/C_0000831001-25-000131_c-20250630.htm</x:v>
      </x:c>
      <x:c r="P1404" s="2" t="str">
        <x:v>f-5299</x:v>
      </x:c>
      <x:c r="Q1404" s="2" t="str"/>
      <x:c r="R1404" s="2" t="str">
        <x:v>Latest eligible comparative presentation at the information cutoff.</x:v>
      </x:c>
      <x:c r="T1404" s="12"/>
      <x:c r="U1404" s="12"/>
    </x:row>
    <x:row r="1405" ht="24" customHeight="1">
      <x:c r="C1405" s="2" t="str">
        <x:v>C</x:v>
      </x:c>
      <x:c r="D1405" s="2" t="str">
        <x:v>H1 2025</x:v>
      </x:c>
      <x:c r="E1405" s="2" t="str">
        <x:v>common_equity_reported</x:v>
      </x:c>
      <x:c r="F1405" s="11" t="str">
        <x:v>n.a.</x:v>
      </x:c>
      <x:c r="G1405" s="2" t="str">
        <x:v>USDm</x:v>
      </x:c>
      <x:c r="H1405" s="2" t="str">
        <x:v>2025-01-01</x:v>
      </x:c>
      <x:c r="I1405" s="2" t="str">
        <x:v>2025-06-30</x:v>
      </x:c>
      <x:c r="J1405" s="2" t="str">
        <x:v>Reported common shareholders equity</x:v>
      </x:c>
      <x:c r="K1405" s="2" t="str"/>
      <x:c r="L1405" s="2" t="str"/>
      <x:c r="M1405" s="2" t="str"/>
      <x:c r="N1405" s="2" t="str"/>
      <x:c r="O1405" s="2" t="str"/>
      <x:c r="P1405" s="2" t="str"/>
      <x:c r="Q1405" s="2" t="str"/>
      <x:c r="R1405" s="2" t="str">
        <x:v>Not reported / unavailable</x:v>
      </x:c>
      <x:c r="T1405" s="12"/>
      <x:c r="U1405" s="12"/>
    </x:row>
    <x:row r="1406" ht="24" customHeight="1">
      <x:c r="C1406" s="2" t="str">
        <x:v>C</x:v>
      </x:c>
      <x:c r="D1406" s="2" t="str">
        <x:v>H1 2025</x:v>
      </x:c>
      <x:c r="E1406" s="2" t="str">
        <x:v>goodwill</x:v>
      </x:c>
      <x:c r="F1406" s="11" t="n">
        <x:v>19878</x:v>
      </x:c>
      <x:c r="G1406" s="2" t="str">
        <x:v>USD</x:v>
      </x:c>
      <x:c r="H1406" s="2" t="str">
        <x:v>2025-01-01</x:v>
      </x:c>
      <x:c r="I1406" s="2" t="str">
        <x:v>2025-06-30</x:v>
      </x:c>
      <x:c r="J1406" s="2" t="str">
        <x:v>Goodwill</x:v>
      </x:c>
      <x:c r="K1406" s="2" t="str">
        <x:v>us-gaap:Goodwill</x:v>
      </x:c>
      <x:c r="L1406" s="2" t="str">
        <x:v>2025-11-06</x:v>
      </x:c>
      <x:c r="M1406" s="2" t="str">
        <x:v>0000831001-25-000154</x:v>
      </x:c>
      <x:c r="N1406" s="2" t="str">
        <x:v>https://data.sec.gov/api/xbrl/companyfacts/CIK0000831001.json</x:v>
      </x:c>
      <x:c r="O1406" s="2" t="str">
        <x:v>data/raw/sec/C_companyfacts.json</x:v>
      </x:c>
      <x:c r="P1406" s="2" t="str"/>
      <x:c r="Q1406" s="2" t="str"/>
      <x:c r="R1406" s="2" t="str">
        <x:v>Latest eligible comparative presentation at the information cutoff.</x:v>
      </x:c>
      <x:c r="T1406" s="12"/>
      <x:c r="U1406" s="12"/>
    </x:row>
    <x:row r="1407" ht="24" customHeight="1">
      <x:c r="C1407" s="2" t="str">
        <x:v>C</x:v>
      </x:c>
      <x:c r="D1407" s="2" t="str">
        <x:v>H1 2025</x:v>
      </x:c>
      <x:c r="E1407" s="2" t="str">
        <x:v>intangibles</x:v>
      </x:c>
      <x:c r="F1407" s="11" t="n">
        <x:v>4409</x:v>
      </x:c>
      <x:c r="G1407" s="2" t="str">
        <x:v>USD</x:v>
      </x:c>
      <x:c r="H1407" s="2" t="str">
        <x:v>2025-01-01</x:v>
      </x:c>
      <x:c r="I1407" s="2" t="str">
        <x:v>2025-06-30</x:v>
      </x:c>
      <x:c r="J1407" s="2" t="str">
        <x:v>Intangible Assets, Net (Excluding Goodwill)</x:v>
      </x:c>
      <x:c r="K1407" s="2" t="str">
        <x:v>us-gaap:IntangibleAssetsNetExcludingGoodwill</x:v>
      </x:c>
      <x:c r="L1407" s="2" t="str">
        <x:v>2025-08-06</x:v>
      </x:c>
      <x:c r="M1407" s="2" t="str">
        <x:v>0000831001-25-000131</x:v>
      </x:c>
      <x:c r="N1407" s="2" t="str">
        <x:v>https://www.sec.gov/Archives/edgar/data/831001/000083100125000131/c-20250630.htm</x:v>
      </x:c>
      <x:c r="O1407" s="2" t="str">
        <x:v>data/raw/filings/C_0000831001-25-000131_c-20250630.htm</x:v>
      </x:c>
      <x:c r="P1407" s="2" t="str">
        <x:v>f-299</x:v>
      </x:c>
      <x:c r="Q1407" s="2" t="str"/>
      <x:c r="R1407" s="2" t="str">
        <x:v>Latest eligible comparative presentation at the information cutoff.</x:v>
      </x:c>
      <x:c r="T1407" s="12"/>
      <x:c r="U1407" s="12"/>
    </x:row>
    <x:row r="1408" ht="24" customHeight="1">
      <x:c r="C1408" s="2" t="str">
        <x:v>C</x:v>
      </x:c>
      <x:c r="D1408" s="2" t="str">
        <x:v>H1 2025</x:v>
      </x:c>
      <x:c r="E1408" s="2" t="str">
        <x:v>intangibles_total</x:v>
      </x:c>
      <x:c r="F1408" s="11" t="str">
        <x:v>n.a.</x:v>
      </x:c>
      <x:c r="G1408" s="2" t="str">
        <x:v>USDm</x:v>
      </x:c>
      <x:c r="H1408" s="2" t="str">
        <x:v>2025-01-01</x:v>
      </x:c>
      <x:c r="I1408" s="2" t="str">
        <x:v>2025-06-30</x:v>
      </x:c>
      <x:c r="J1408" s="2" t="str">
        <x:v>Reported goodwill and intangible assets combined</x:v>
      </x:c>
      <x:c r="K1408" s="2" t="str"/>
      <x:c r="L1408" s="2" t="str"/>
      <x:c r="M1408" s="2" t="str"/>
      <x:c r="N1408" s="2" t="str"/>
      <x:c r="O1408" s="2" t="str"/>
      <x:c r="P1408" s="2" t="str"/>
      <x:c r="Q1408" s="2" t="str"/>
      <x:c r="R1408" s="2" t="str">
        <x:v>Not reported / unavailable</x:v>
      </x:c>
      <x:c r="T1408" s="12"/>
      <x:c r="U1408" s="12"/>
    </x:row>
    <x:row r="1409" ht="24" customHeight="1">
      <x:c r="C1409" s="2" t="str">
        <x:v>C</x:v>
      </x:c>
      <x:c r="D1409" s="2" t="str">
        <x:v>H1 2025</x:v>
      </x:c>
      <x:c r="E1409" s="2" t="str">
        <x:v>shares_end</x:v>
      </x:c>
      <x:c r="F1409" s="11" t="str">
        <x:v>n.a.</x:v>
      </x:c>
      <x:c r="G1409" s="2" t="str">
        <x:v>million</x:v>
      </x:c>
      <x:c r="H1409" s="2" t="str">
        <x:v>2025-01-01</x:v>
      </x:c>
      <x:c r="I1409" s="2" t="str">
        <x:v>2025-06-30</x:v>
      </x:c>
      <x:c r="J1409" s="2" t="str">
        <x:v>Period-end common shares outstanding</x:v>
      </x:c>
      <x:c r="K1409" s="2" t="str"/>
      <x:c r="L1409" s="2" t="str"/>
      <x:c r="M1409" s="2" t="str"/>
      <x:c r="N1409" s="2" t="str"/>
      <x:c r="O1409" s="2" t="str"/>
      <x:c r="P1409" s="2" t="str"/>
      <x:c r="Q1409" s="2" t="str"/>
      <x:c r="R1409" s="2" t="str">
        <x:v>Not reported / unavailable</x:v>
      </x:c>
      <x:c r="T1409" s="12"/>
      <x:c r="U1409" s="12"/>
    </x:row>
    <x:row r="1410" ht="24" customHeight="1">
      <x:c r="C1410" s="2" t="str">
        <x:v>C</x:v>
      </x:c>
      <x:c r="D1410" s="2" t="str">
        <x:v>H1 2025</x:v>
      </x:c>
      <x:c r="E1410" s="2" t="str">
        <x:v>shares_issued</x:v>
      </x:c>
      <x:c r="F1410" s="11" t="n">
        <x:v>3099.750015</x:v>
      </x:c>
      <x:c r="G1410" s="2" t="str">
        <x:v>shares</x:v>
      </x:c>
      <x:c r="H1410" s="2" t="str">
        <x:v>2025-01-01</x:v>
      </x:c>
      <x:c r="I1410" s="2" t="str">
        <x:v>2025-06-30</x:v>
      </x:c>
      <x:c r="J1410" s="2" t="str">
        <x:v>Common Stock, Shares, Issued</x:v>
      </x:c>
      <x:c r="K1410" s="2" t="str">
        <x:v>us-gaap:CommonStockSharesIssued</x:v>
      </x:c>
      <x:c r="L1410" s="2" t="str">
        <x:v>2025-08-06</x:v>
      </x:c>
      <x:c r="M1410" s="2" t="str">
        <x:v>0000831001-25-000131</x:v>
      </x:c>
      <x:c r="N1410" s="2" t="str">
        <x:v>https://www.sec.gov/Archives/edgar/data/831001/000083100125000131/c-20250630.htm</x:v>
      </x:c>
      <x:c r="O1410" s="2" t="str">
        <x:v>data/raw/filings/C_0000831001-25-000131_c-20250630.htm</x:v>
      </x:c>
      <x:c r="P1410" s="2" t="str">
        <x:v>f-347</x:v>
      </x:c>
      <x:c r="Q1410" s="2" t="str"/>
      <x:c r="R1410" s="2" t="str">
        <x:v>Latest eligible comparative presentation at the information cutoff.</x:v>
      </x:c>
      <x:c r="T1410" s="12"/>
      <x:c r="U1410" s="12"/>
    </x:row>
    <x:row r="1411" ht="24" customHeight="1">
      <x:c r="C1411" s="2" t="str">
        <x:v>C</x:v>
      </x:c>
      <x:c r="D1411" s="2" t="str">
        <x:v>H1 2025</x:v>
      </x:c>
      <x:c r="E1411" s="2" t="str">
        <x:v>shares_treasury</x:v>
      </x:c>
      <x:c r="F1411" s="11" t="n">
        <x:v>1258.852117</x:v>
      </x:c>
      <x:c r="G1411" s="2" t="str">
        <x:v>shares</x:v>
      </x:c>
      <x:c r="H1411" s="2" t="str">
        <x:v>2025-01-01</x:v>
      </x:c>
      <x:c r="I1411" s="2" t="str">
        <x:v>2025-06-30</x:v>
      </x:c>
      <x:c r="J1411" s="2" t="str">
        <x:v>Treasury Stock, Common, Shares</x:v>
      </x:c>
      <x:c r="K1411" s="2" t="str">
        <x:v>us-gaap:TreasuryStockCommonShares</x:v>
      </x:c>
      <x:c r="L1411" s="2" t="str">
        <x:v>2025-08-06</x:v>
      </x:c>
      <x:c r="M1411" s="2" t="str">
        <x:v>0000831001-25-000131</x:v>
      </x:c>
      <x:c r="N1411" s="2" t="str">
        <x:v>https://www.sec.gov/Archives/edgar/data/831001/000083100125000131/c-20250630.htm</x:v>
      </x:c>
      <x:c r="O1411" s="2" t="str">
        <x:v>data/raw/filings/C_0000831001-25-000131_c-20250630.htm</x:v>
      </x:c>
      <x:c r="P1411" s="2" t="str"/>
      <x:c r="Q1411" s="2" t="str"/>
      <x:c r="R1411" s="2" t="str">
        <x:v>Latest eligible comparative presentation at the information cutoff.</x:v>
      </x:c>
      <x:c r="T1411" s="12"/>
      <x:c r="U1411" s="12"/>
    </x:row>
    <x:row r="1412" ht="24" customHeight="1">
      <x:c r="C1412" s="2" t="str">
        <x:v>C</x:v>
      </x:c>
      <x:c r="D1412" s="2" t="str">
        <x:v>H1 2025</x:v>
      </x:c>
      <x:c r="E1412" s="2" t="str">
        <x:v>deposits</x:v>
      </x:c>
      <x:c r="F1412" s="11" t="n">
        <x:v>1357733</x:v>
      </x:c>
      <x:c r="G1412" s="2" t="str">
        <x:v>USD</x:v>
      </x:c>
      <x:c r="H1412" s="2" t="str">
        <x:v>2025-01-01</x:v>
      </x:c>
      <x:c r="I1412" s="2" t="str">
        <x:v>2025-06-30</x:v>
      </x:c>
      <x:c r="J1412" s="2" t="str">
        <x:v>Deposits</x:v>
      </x:c>
      <x:c r="K1412" s="2" t="str">
        <x:v>us-gaap:Deposits</x:v>
      </x:c>
      <x:c r="L1412" s="2" t="str">
        <x:v>2025-08-06</x:v>
      </x:c>
      <x:c r="M1412" s="2" t="str">
        <x:v>0000831001-25-000131</x:v>
      </x:c>
      <x:c r="N1412" s="2" t="str">
        <x:v>https://www.sec.gov/Archives/edgar/data/831001/000083100125000131/c-20250630.htm</x:v>
      </x:c>
      <x:c r="O1412" s="2" t="str">
        <x:v>data/raw/filings/C_0000831001-25-000131_c-20250630.htm</x:v>
      </x:c>
      <x:c r="P1412" s="2" t="str">
        <x:v>f-4778</x:v>
      </x:c>
      <x:c r="Q1412" s="2" t="str"/>
      <x:c r="R1412" s="2" t="str">
        <x:v>Latest eligible comparative presentation at the information cutoff.</x:v>
      </x:c>
      <x:c r="T1412" s="12"/>
      <x:c r="U1412" s="12"/>
    </x:row>
    <x:row r="1413" ht="24" customHeight="1">
      <x:c r="C1413" s="2" t="str">
        <x:v>C</x:v>
      </x:c>
      <x:c r="D1413" s="2" t="str">
        <x:v>H1 2025</x:v>
      </x:c>
      <x:c r="E1413" s="2" t="str">
        <x:v>loans_gross</x:v>
      </x:c>
      <x:c r="F1413" s="11" t="n">
        <x:v>725345</x:v>
      </x:c>
      <x:c r="G1413" s="2" t="str">
        <x:v>USD</x:v>
      </x:c>
      <x:c r="H1413" s="2" t="str">
        <x:v>2025-01-01</x:v>
      </x:c>
      <x:c r="I1413" s="2" t="str">
        <x:v>2025-06-30</x:v>
      </x:c>
      <x:c r="J1413" s="2" t="str">
        <x:v>Gross loans and leases selected definition</x:v>
      </x:c>
      <x:c r="K1413" s="2" t="str">
        <x:v>us-gaap:FinancingReceivableExcludingAccruedInterestBeforeAllowanceForCreditLoss</x:v>
      </x:c>
      <x:c r="L1413" s="2" t="str">
        <x:v>2025-08-06</x:v>
      </x:c>
      <x:c r="M1413" s="2" t="str">
        <x:v>0000831001-25-000131</x:v>
      </x:c>
      <x:c r="N1413" s="2" t="str">
        <x:v>https://www.sec.gov/Archives/edgar/data/831001/000083100125000131/c-20250630.htm</x:v>
      </x:c>
      <x:c r="O1413" s="2" t="str">
        <x:v>data/raw/filings/C_0000831001-25-000131_c-20250630.htm</x:v>
      </x:c>
      <x:c r="P1413" s="2" t="str">
        <x:v>f-4465</x:v>
      </x:c>
      <x:c r="Q1413" s="2" t="str"/>
      <x:c r="R1413" s="2" t="str">
        <x:v>Latest eligible comparative presentation at the information cutoff.</x:v>
      </x:c>
      <x:c r="T1413" s="12"/>
      <x:c r="U1413" s="12"/>
    </x:row>
    <x:row r="1414" ht="24" customHeight="1">
      <x:c r="C1414" s="2" t="str">
        <x:v>C</x:v>
      </x:c>
      <x:c r="D1414" s="2" t="str">
        <x:v>H1 2025</x:v>
      </x:c>
      <x:c r="E1414" s="2" t="str">
        <x:v>loans_net</x:v>
      </x:c>
      <x:c r="F1414" s="11" t="n">
        <x:v>706222</x:v>
      </x:c>
      <x:c r="G1414" s="2" t="str">
        <x:v>USD</x:v>
      </x:c>
      <x:c r="H1414" s="2" t="str">
        <x:v>2025-01-01</x:v>
      </x:c>
      <x:c r="I1414" s="2" t="str">
        <x:v>2025-06-30</x:v>
      </x:c>
      <x:c r="J1414" s="2" t="str">
        <x:v>Net loans after allowance selected definition</x:v>
      </x:c>
      <x:c r="K1414" s="2" t="str">
        <x:v>us-gaap:FinancingReceivableExcludingAccruedInterestAfterAllowanceForCreditLoss</x:v>
      </x:c>
      <x:c r="L1414" s="2" t="str">
        <x:v>2025-08-06</x:v>
      </x:c>
      <x:c r="M1414" s="2" t="str">
        <x:v>0000831001-25-000131</x:v>
      </x:c>
      <x:c r="N1414" s="2" t="str">
        <x:v>https://www.sec.gov/Archives/edgar/data/831001/000083100125000131/c-20250630.htm</x:v>
      </x:c>
      <x:c r="O1414" s="2" t="str">
        <x:v>data/raw/filings/C_0000831001-25-000131_c-20250630.htm</x:v>
      </x:c>
      <x:c r="P1414" s="2" t="str">
        <x:v>f-293</x:v>
      </x:c>
      <x:c r="Q1414" s="2" t="str"/>
      <x:c r="R1414" s="2" t="str">
        <x:v>Latest eligible comparative presentation at the information cutoff.</x:v>
      </x:c>
      <x:c r="T1414" s="12"/>
      <x:c r="U1414" s="12"/>
    </x:row>
    <x:row r="1415" ht="24" customHeight="1">
      <x:c r="C1415" s="2" t="str">
        <x:v>C</x:v>
      </x:c>
      <x:c r="D1415" s="2" t="str">
        <x:v>H1 2025</x:v>
      </x:c>
      <x:c r="E1415" s="2" t="str">
        <x:v>allowance</x:v>
      </x:c>
      <x:c r="F1415" s="11" t="n">
        <x:v>19123</x:v>
      </x:c>
      <x:c r="G1415" s="2" t="str">
        <x:v>USD</x:v>
      </x:c>
      <x:c r="H1415" s="2" t="str">
        <x:v>2025-01-01</x:v>
      </x:c>
      <x:c r="I1415" s="2" t="str">
        <x:v>2025-06-30</x:v>
      </x:c>
      <x:c r="J1415" s="2" t="str">
        <x:v>Loan allowance for credit losses</x:v>
      </x:c>
      <x:c r="K1415" s="2" t="str">
        <x:v>us-gaap:FinancingReceivableAllowanceForCreditLossExcludingAccruedInterest</x:v>
      </x:c>
      <x:c r="L1415" s="2" t="str">
        <x:v>2026-08-06</x:v>
      </x:c>
      <x:c r="M1415" s="2" t="str">
        <x:v>0000831001-26-000045</x:v>
      </x:c>
      <x:c r="N1415" s="2" t="str">
        <x:v>https://www.sec.gov/Archives/edgar/data/831001/000083100126000045/c-20260630.htm</x:v>
      </x:c>
      <x:c r="O1415" s="2" t="str">
        <x:v>data/raw/filings/C_0000831001-26-000045_c-20260630.htm</x:v>
      </x:c>
      <x:c r="P1415" s="2" t="str">
        <x:v>f-4295</x:v>
      </x:c>
      <x:c r="Q1415" s="2" t="str"/>
      <x:c r="R1415" s="2" t="str">
        <x:v>Exact consolidated inline XBRL context and period.</x:v>
      </x:c>
      <x:c r="T1415" s="12"/>
      <x:c r="U1415" s="12"/>
    </x:row>
    <x:row r="1416" ht="24" customHeight="1">
      <x:c r="C1416" s="2" t="str">
        <x:v>C</x:v>
      </x:c>
      <x:c r="D1416" s="2" t="str">
        <x:v>H1 2025</x:v>
      </x:c>
      <x:c r="E1416" s="2" t="str">
        <x:v>nonaccrual</x:v>
      </x:c>
      <x:c r="F1416" s="11" t="str">
        <x:v>n.a.</x:v>
      </x:c>
      <x:c r="G1416" s="2" t="str">
        <x:v>USDm</x:v>
      </x:c>
      <x:c r="H1416" s="2" t="str">
        <x:v>2025-01-01</x:v>
      </x:c>
      <x:c r="I1416" s="2" t="str">
        <x:v>2025-06-30</x:v>
      </x:c>
      <x:c r="J1416" s="2" t="str">
        <x:v>Nonaccrual</x:v>
      </x:c>
      <x:c r="K1416" s="2" t="str"/>
      <x:c r="L1416" s="2" t="str"/>
      <x:c r="M1416" s="2" t="str"/>
      <x:c r="N1416" s="2" t="str"/>
      <x:c r="O1416" s="2" t="str"/>
      <x:c r="P1416" s="2" t="str"/>
      <x:c r="Q1416" s="2" t="str"/>
      <x:c r="R1416" s="2" t="str">
        <x:v>Not reported / unavailable</x:v>
      </x:c>
      <x:c r="T1416" s="12"/>
      <x:c r="U1416" s="12"/>
    </x:row>
    <x:row r="1417" ht="24" customHeight="1">
      <x:c r="C1417" s="2" t="str">
        <x:v>C</x:v>
      </x:c>
      <x:c r="D1417" s="2" t="str">
        <x:v>H1 2025</x:v>
      </x:c>
      <x:c r="E1417" s="2" t="str">
        <x:v>cash</x:v>
      </x:c>
      <x:c r="F1417" s="11" t="str">
        <x:v>n.a.</x:v>
      </x:c>
      <x:c r="G1417" s="2" t="str">
        <x:v>USDm</x:v>
      </x:c>
      <x:c r="H1417" s="2" t="str">
        <x:v>2025-01-01</x:v>
      </x:c>
      <x:c r="I1417" s="2" t="str">
        <x:v>2025-06-30</x:v>
      </x:c>
      <x:c r="J1417" s="2" t="str">
        <x:v>Cash</x:v>
      </x:c>
      <x:c r="K1417" s="2" t="str"/>
      <x:c r="L1417" s="2" t="str"/>
      <x:c r="M1417" s="2" t="str"/>
      <x:c r="N1417" s="2" t="str"/>
      <x:c r="O1417" s="2" t="str"/>
      <x:c r="P1417" s="2" t="str"/>
      <x:c r="Q1417" s="2" t="str"/>
      <x:c r="R1417" s="2" t="str">
        <x:v>Not reported / unavailable</x:v>
      </x:c>
      <x:c r="T1417" s="12"/>
      <x:c r="U1417" s="12"/>
    </x:row>
    <x:row r="1418" ht="24" customHeight="1">
      <x:c r="C1418" s="2" t="str">
        <x:v>C</x:v>
      </x:c>
      <x:c r="D1418" s="2" t="str">
        <x:v>H1 2025</x:v>
      </x:c>
      <x:c r="E1418" s="2" t="str">
        <x:v>aoci</x:v>
      </x:c>
      <x:c r="F1418" s="11" t="n">
        <x:v>-43786</x:v>
      </x:c>
      <x:c r="G1418" s="2" t="str">
        <x:v>USD</x:v>
      </x:c>
      <x:c r="H1418" s="2" t="str">
        <x:v>2025-01-01</x:v>
      </x:c>
      <x:c r="I1418" s="2" t="str">
        <x:v>2025-06-30</x:v>
      </x:c>
      <x:c r="J1418" s="2" t="str">
        <x:v>Accumulated Other Comprehensive Income (Loss), Net of Tax</x:v>
      </x:c>
      <x:c r="K1418" s="2" t="str">
        <x:v>us-gaap:AccumulatedOtherComprehensiveIncomeLossNetOfTax</x:v>
      </x:c>
      <x:c r="L1418" s="2" t="str">
        <x:v>2025-08-06</x:v>
      </x:c>
      <x:c r="M1418" s="2" t="str">
        <x:v>0000831001-25-000131</x:v>
      </x:c>
      <x:c r="N1418" s="2" t="str">
        <x:v>https://www.sec.gov/Archives/edgar/data/831001/000083100125000131/c-20250630.htm</x:v>
      </x:c>
      <x:c r="O1418" s="2" t="str">
        <x:v>data/raw/filings/C_0000831001-25-000131_c-20250630.htm</x:v>
      </x:c>
      <x:c r="P1418" s="2" t="str">
        <x:v>f-359</x:v>
      </x:c>
      <x:c r="Q1418" s="2" t="str"/>
      <x:c r="R1418" s="2" t="str">
        <x:v>Latest eligible comparative presentation at the information cutoff.</x:v>
      </x:c>
      <x:c r="T1418" s="12"/>
      <x:c r="U1418" s="12"/>
    </x:row>
    <x:row r="1419" ht="24" customHeight="1">
      <x:c r="C1419" s="2" t="str">
        <x:v>C</x:v>
      </x:c>
      <x:c r="D1419" s="2" t="str">
        <x:v>H1 2025</x:v>
      </x:c>
      <x:c r="E1419" s="2" t="str">
        <x:v>nii</x:v>
      </x:c>
      <x:c r="F1419" s="11" t="n">
        <x:v>29187</x:v>
      </x:c>
      <x:c r="G1419" s="2" t="str">
        <x:v>USD</x:v>
      </x:c>
      <x:c r="H1419" s="2" t="str">
        <x:v>2025-01-01</x:v>
      </x:c>
      <x:c r="I1419" s="2" t="str">
        <x:v>2025-06-30</x:v>
      </x:c>
      <x:c r="J1419" s="2" t="str">
        <x:v>Net interest income</x:v>
      </x:c>
      <x:c r="K1419" s="2" t="str">
        <x:v>us-gaap:InterestIncomeExpenseNet</x:v>
      </x:c>
      <x:c r="L1419" s="2" t="str">
        <x:v>2026-08-06</x:v>
      </x:c>
      <x:c r="M1419" s="2" t="str">
        <x:v>0000831001-26-000045</x:v>
      </x:c>
      <x:c r="N1419" s="2" t="str">
        <x:v>https://www.sec.gov/Archives/edgar/data/831001/000083100126000045/c-20260630.htm</x:v>
      </x:c>
      <x:c r="O1419" s="2" t="str">
        <x:v>data/raw/filings/C_0000831001-26-000045_c-20260630.htm</x:v>
      </x:c>
      <x:c r="P1419" s="2" t="str">
        <x:v>f-1112</x:v>
      </x:c>
      <x:c r="Q1419" s="2" t="str"/>
      <x:c r="R1419" s="2" t="str">
        <x:v>Exact consolidated inline XBRL context and period.</x:v>
      </x:c>
      <x:c r="T1419" s="12"/>
      <x:c r="U1419" s="12"/>
    </x:row>
    <x:row r="1420" ht="24" customHeight="1">
      <x:c r="C1420" s="2" t="str">
        <x:v>C</x:v>
      </x:c>
      <x:c r="D1420" s="2" t="str">
        <x:v>H1 2025</x:v>
      </x:c>
      <x:c r="E1420" s="2" t="str">
        <x:v>noninterest_income</x:v>
      </x:c>
      <x:c r="F1420" s="11" t="n">
        <x:v>14077</x:v>
      </x:c>
      <x:c r="G1420" s="2" t="str">
        <x:v>USD</x:v>
      </x:c>
      <x:c r="H1420" s="2" t="str">
        <x:v>2025-01-01</x:v>
      </x:c>
      <x:c r="I1420" s="2" t="str">
        <x:v>2025-06-30</x:v>
      </x:c>
      <x:c r="J1420" s="2" t="str">
        <x:v>noninterest_income</x:v>
      </x:c>
      <x:c r="K1420" s="2" t="str">
        <x:v>us-gaap:NoninterestIncome</x:v>
      </x:c>
      <x:c r="L1420" s="2" t="str">
        <x:v>2026-08-06</x:v>
      </x:c>
      <x:c r="M1420" s="2" t="str">
        <x:v>0000831001-26-000045</x:v>
      </x:c>
      <x:c r="N1420" s="2" t="str">
        <x:v>https://www.sec.gov/Archives/edgar/data/831001/000083100126000045/c-20260630.htm</x:v>
      </x:c>
      <x:c r="O1420" s="2" t="str">
        <x:v>data/raw/filings/C_0000831001-26-000045_c-20260630.htm</x:v>
      </x:c>
      <x:c r="P1420" s="2" t="str">
        <x:v>f-972</x:v>
      </x:c>
      <x:c r="Q1420" s="2" t="str"/>
      <x:c r="R1420" s="2" t="str">
        <x:v>Exact consolidated inline XBRL context and period.</x:v>
      </x:c>
      <x:c r="T1420" s="12"/>
      <x:c r="U1420" s="12"/>
    </x:row>
    <x:row r="1421" ht="24" customHeight="1">
      <x:c r="C1421" s="2" t="str">
        <x:v>C</x:v>
      </x:c>
      <x:c r="D1421" s="2" t="str">
        <x:v>H1 2025</x:v>
      </x:c>
      <x:c r="E1421" s="2" t="str">
        <x:v>revenue_reported</x:v>
      </x:c>
      <x:c r="F1421" s="11" t="n">
        <x:v>43264</x:v>
      </x:c>
      <x:c r="G1421" s="2" t="str">
        <x:v>USD</x:v>
      </x:c>
      <x:c r="H1421" s="2" t="str">
        <x:v>2025-01-01</x:v>
      </x:c>
      <x:c r="I1421" s="2" t="str">
        <x:v>2025-06-30</x:v>
      </x:c>
      <x:c r="J1421" s="2" t="str">
        <x:v>Reported total net revenue</x:v>
      </x:c>
      <x:c r="K1421" s="2" t="str">
        <x:v>us-gaap:Revenues</x:v>
      </x:c>
      <x:c r="L1421" s="2" t="str">
        <x:v>2026-08-06</x:v>
      </x:c>
      <x:c r="M1421" s="2" t="str">
        <x:v>0000831001-26-000045</x:v>
      </x:c>
      <x:c r="N1421" s="2" t="str">
        <x:v>https://www.sec.gov/Archives/edgar/data/831001/000083100126000045/c-20260630.htm</x:v>
      </x:c>
      <x:c r="O1421" s="2" t="str">
        <x:v>data/raw/filings/C_0000831001-26-000045_c-20260630.htm</x:v>
      </x:c>
      <x:c r="P1421" s="2" t="str">
        <x:v>f-978</x:v>
      </x:c>
      <x:c r="Q1421" s="2" t="str"/>
      <x:c r="R1421" s="2" t="str">
        <x:v>Exact consolidated inline XBRL context and period.</x:v>
      </x:c>
      <x:c r="T1421" s="12"/>
      <x:c r="U1421" s="12"/>
    </x:row>
    <x:row r="1422" ht="24" customHeight="1">
      <x:c r="C1422" s="2" t="str">
        <x:v>C</x:v>
      </x:c>
      <x:c r="D1422" s="2" t="str">
        <x:v>H1 2025</x:v>
      </x:c>
      <x:c r="E1422" s="2" t="str">
        <x:v>opex</x:v>
      </x:c>
      <x:c r="F1422" s="11" t="n">
        <x:v>27002</x:v>
      </x:c>
      <x:c r="G1422" s="2" t="str">
        <x:v>USD</x:v>
      </x:c>
      <x:c r="H1422" s="2" t="str">
        <x:v>2025-01-01</x:v>
      </x:c>
      <x:c r="I1422" s="2" t="str">
        <x:v>2025-06-30</x:v>
      </x:c>
      <x:c r="J1422" s="2" t="str">
        <x:v>Noninterest expense</x:v>
      </x:c>
      <x:c r="K1422" s="2" t="str">
        <x:v>us-gaap:NoninterestExpense</x:v>
      </x:c>
      <x:c r="L1422" s="2" t="str">
        <x:v>2026-08-06</x:v>
      </x:c>
      <x:c r="M1422" s="2" t="str">
        <x:v>0000831001-26-000045</x:v>
      </x:c>
      <x:c r="N1422" s="2" t="str">
        <x:v>https://www.sec.gov/Archives/edgar/data/831001/000083100126000045/c-20260630.htm</x:v>
      </x:c>
      <x:c r="O1422" s="2" t="str">
        <x:v>data/raw/filings/C_0000831001-26-000045_c-20260630.htm</x:v>
      </x:c>
      <x:c r="P1422" s="2" t="str">
        <x:v>f-984</x:v>
      </x:c>
      <x:c r="Q1422" s="2" t="str"/>
      <x:c r="R1422" s="2" t="str">
        <x:v>Exact consolidated inline XBRL context and period.</x:v>
      </x:c>
      <x:c r="T1422" s="12"/>
      <x:c r="U1422" s="12"/>
    </x:row>
    <x:row r="1423" ht="24" customHeight="1">
      <x:c r="C1423" s="2" t="str">
        <x:v>C</x:v>
      </x:c>
      <x:c r="D1423" s="2" t="str">
        <x:v>H1 2025</x:v>
      </x:c>
      <x:c r="E1423" s="2" t="str">
        <x:v>provision</x:v>
      </x:c>
      <x:c r="F1423" s="11" t="str">
        <x:v>n.a.</x:v>
      </x:c>
      <x:c r="G1423" s="2" t="str">
        <x:v>USDm</x:v>
      </x:c>
      <x:c r="H1423" s="2" t="str">
        <x:v>2025-01-01</x:v>
      </x:c>
      <x:c r="I1423" s="2" t="str">
        <x:v>2025-06-30</x:v>
      </x:c>
      <x:c r="J1423" s="2" t="str">
        <x:v>Provision for credit losses</x:v>
      </x:c>
      <x:c r="K1423" s="2" t="str"/>
      <x:c r="L1423" s="2" t="str"/>
      <x:c r="M1423" s="2" t="str"/>
      <x:c r="N1423" s="2" t="str"/>
      <x:c r="O1423" s="2" t="str"/>
      <x:c r="P1423" s="2" t="str"/>
      <x:c r="Q1423" s="2" t="str"/>
      <x:c r="R1423" s="2" t="str">
        <x:v>Not reported / unavailable</x:v>
      </x:c>
      <x:c r="T1423" s="12"/>
      <x:c r="U1423" s="12"/>
    </x:row>
    <x:row r="1424" ht="24" customHeight="1">
      <x:c r="C1424" s="2" t="str">
        <x:v>C</x:v>
      </x:c>
      <x:c r="D1424" s="2" t="str">
        <x:v>H1 2025</x:v>
      </x:c>
      <x:c r="E1424" s="2" t="str">
        <x:v>pretax</x:v>
      </x:c>
      <x:c r="F1424" s="11" t="n">
        <x:v>10667</x:v>
      </x:c>
      <x:c r="G1424" s="2" t="str">
        <x:v>USD</x:v>
      </x:c>
      <x:c r="H1424" s="2" t="str">
        <x:v>2025-01-01</x:v>
      </x:c>
      <x:c r="I1424" s="2" t="str">
        <x:v>2025-06-30</x:v>
      </x:c>
      <x:c r="J1424" s="2" t="str">
        <x:v>Income before income taxes</x:v>
      </x:c>
      <x:c r="K1424" s="2" t="str">
        <x:v>us-gaap:IncomeLossFromContinuingOperationsBeforeIncomeTaxesExtraordinaryItemsNoncontrollingInterest</x:v>
      </x:c>
      <x:c r="L1424" s="2" t="str">
        <x:v>2026-08-06</x:v>
      </x:c>
      <x:c r="M1424" s="2" t="str">
        <x:v>0000831001-26-000045</x:v>
      </x:c>
      <x:c r="N1424" s="2" t="str">
        <x:v>https://www.sec.gov/Archives/edgar/data/831001/000083100126000045/c-20260630.htm</x:v>
      </x:c>
      <x:c r="O1424" s="2" t="str">
        <x:v>data/raw/filings/C_0000831001-26-000045_c-20260630.htm</x:v>
      </x:c>
      <x:c r="P1424" s="2" t="str">
        <x:v>f-130</x:v>
      </x:c>
      <x:c r="Q1424" s="2" t="str"/>
      <x:c r="R1424" s="2" t="str">
        <x:v>Exact consolidated inline XBRL context and period.</x:v>
      </x:c>
      <x:c r="T1424" s="12"/>
      <x:c r="U1424" s="12"/>
    </x:row>
    <x:row r="1425" ht="24" customHeight="1">
      <x:c r="C1425" s="2" t="str">
        <x:v>C</x:v>
      </x:c>
      <x:c r="D1425" s="2" t="str">
        <x:v>H1 2025</x:v>
      </x:c>
      <x:c r="E1425" s="2" t="str">
        <x:v>tax</x:v>
      </x:c>
      <x:c r="F1425" s="11" t="n">
        <x:v>2526</x:v>
      </x:c>
      <x:c r="G1425" s="2" t="str">
        <x:v>USD</x:v>
      </x:c>
      <x:c r="H1425" s="2" t="str">
        <x:v>2025-01-01</x:v>
      </x:c>
      <x:c r="I1425" s="2" t="str">
        <x:v>2025-06-30</x:v>
      </x:c>
      <x:c r="J1425" s="2" t="str">
        <x:v>tax</x:v>
      </x:c>
      <x:c r="K1425" s="2" t="str">
        <x:v>us-gaap:IncomeTaxExpenseBenefit</x:v>
      </x:c>
      <x:c r="L1425" s="2" t="str">
        <x:v>2026-08-06</x:v>
      </x:c>
      <x:c r="M1425" s="2" t="str">
        <x:v>0000831001-26-000045</x:v>
      </x:c>
      <x:c r="N1425" s="2" t="str">
        <x:v>https://www.sec.gov/Archives/edgar/data/831001/000083100126000045/c-20260630.htm</x:v>
      </x:c>
      <x:c r="O1425" s="2" t="str">
        <x:v>data/raw/filings/C_0000831001-26-000045_c-20260630.htm</x:v>
      </x:c>
      <x:c r="P1425" s="2" t="str">
        <x:v>f-996</x:v>
      </x:c>
      <x:c r="Q1425" s="2" t="str"/>
      <x:c r="R1425" s="2" t="str">
        <x:v>Exact consolidated inline XBRL context and period.</x:v>
      </x:c>
      <x:c r="T1425" s="12"/>
      <x:c r="U1425" s="12"/>
    </x:row>
    <x:row r="1426" ht="24" customHeight="1">
      <x:c r="C1426" s="2" t="str">
        <x:v>C</x:v>
      </x:c>
      <x:c r="D1426" s="2" t="str">
        <x:v>H1 2025</x:v>
      </x:c>
      <x:c r="E1426" s="2" t="str">
        <x:v>net_income</x:v>
      </x:c>
      <x:c r="F1426" s="11" t="n">
        <x:v>8083</x:v>
      </x:c>
      <x:c r="G1426" s="2" t="str">
        <x:v>USD</x:v>
      </x:c>
      <x:c r="H1426" s="2" t="str">
        <x:v>2025-01-01</x:v>
      </x:c>
      <x:c r="I1426" s="2" t="str">
        <x:v>2025-06-30</x:v>
      </x:c>
      <x:c r="J1426" s="2" t="str">
        <x:v>Net income attributable to parent</x:v>
      </x:c>
      <x:c r="K1426" s="2" t="str">
        <x:v>us-gaap:NetIncomeLoss</x:v>
      </x:c>
      <x:c r="L1426" s="2" t="str">
        <x:v>2026-08-06</x:v>
      </x:c>
      <x:c r="M1426" s="2" t="str">
        <x:v>0000831001-26-000045</x:v>
      </x:c>
      <x:c r="N1426" s="2" t="str">
        <x:v>https://www.sec.gov/Archives/edgar/data/831001/000083100126000045/c-20260630.htm</x:v>
      </x:c>
      <x:c r="O1426" s="2" t="str">
        <x:v>data/raw/filings/C_0000831001-26-000045_c-20260630.htm</x:v>
      </x:c>
      <x:c r="P1426" s="2" t="str">
        <x:v>f-1377</x:v>
      </x:c>
      <x:c r="Q1426" s="2" t="str"/>
      <x:c r="R1426" s="2" t="str">
        <x:v>Exact consolidated inline XBRL context and period.</x:v>
      </x:c>
      <x:c r="T1426" s="12"/>
      <x:c r="U1426" s="12"/>
    </x:row>
    <x:row r="1427" ht="24" customHeight="1">
      <x:c r="C1427" s="2" t="str">
        <x:v>C</x:v>
      </x:c>
      <x:c r="D1427" s="2" t="str">
        <x:v>H1 2025</x:v>
      </x:c>
      <x:c r="E1427" s="2" t="str">
        <x:v>common_income</x:v>
      </x:c>
      <x:c r="F1427" s="11" t="n">
        <x:v>7434</x:v>
      </x:c>
      <x:c r="G1427" s="2" t="str">
        <x:v>USD</x:v>
      </x:c>
      <x:c r="H1427" s="2" t="str">
        <x:v>2025-01-01</x:v>
      </x:c>
      <x:c r="I1427" s="2" t="str">
        <x:v>2025-06-30</x:v>
      </x:c>
      <x:c r="J1427" s="2" t="str">
        <x:v>Income available to common shareholders</x:v>
      </x:c>
      <x:c r="K1427" s="2" t="str">
        <x:v>us-gaap:NetIncomeLossAvailableToCommonStockholdersBasic</x:v>
      </x:c>
      <x:c r="L1427" s="2" t="str">
        <x:v>2026-08-06</x:v>
      </x:c>
      <x:c r="M1427" s="2" t="str">
        <x:v>0000831001-26-000045</x:v>
      </x:c>
      <x:c r="N1427" s="2" t="str">
        <x:v>https://www.sec.gov/Archives/edgar/data/831001/000083100126000045/c-20260630.htm</x:v>
      </x:c>
      <x:c r="O1427" s="2" t="str">
        <x:v>data/raw/filings/C_0000831001-26-000045_c-20260630.htm</x:v>
      </x:c>
      <x:c r="P1427" s="2" t="str">
        <x:v>f-1413</x:v>
      </x:c>
      <x:c r="Q1427" s="2" t="str"/>
      <x:c r="R1427" s="2" t="str">
        <x:v>Exact consolidated inline XBRL context and period.</x:v>
      </x:c>
      <x:c r="T1427" s="12"/>
      <x:c r="U1427" s="12"/>
    </x:row>
    <x:row r="1428" ht="24" customHeight="1">
      <x:c r="C1428" s="2" t="str">
        <x:v>C</x:v>
      </x:c>
      <x:c r="D1428" s="2" t="str">
        <x:v>H1 2025</x:v>
      </x:c>
      <x:c r="E1428" s="2" t="str">
        <x:v>preferred_div</x:v>
      </x:c>
      <x:c r="F1428" s="11" t="n">
        <x:v>556</x:v>
      </x:c>
      <x:c r="G1428" s="2" t="str">
        <x:v>USD</x:v>
      </x:c>
      <x:c r="H1428" s="2" t="str">
        <x:v>2025-01-01</x:v>
      </x:c>
      <x:c r="I1428" s="2" t="str">
        <x:v>2025-06-30</x:v>
      </x:c>
      <x:c r="J1428" s="2" t="str">
        <x:v>Preferred dividends and other common-income adjustments</x:v>
      </x:c>
      <x:c r="K1428" s="2" t="str">
        <x:v>us-gaap:DividendsPreferredStock</x:v>
      </x:c>
      <x:c r="L1428" s="2" t="str">
        <x:v>2026-08-06</x:v>
      </x:c>
      <x:c r="M1428" s="2" t="str">
        <x:v>0000831001-26-000045</x:v>
      </x:c>
      <x:c r="N1428" s="2" t="str">
        <x:v>https://www.sec.gov/Archives/edgar/data/831001/000083100126000045/c-20260630.htm</x:v>
      </x:c>
      <x:c r="O1428" s="2" t="str">
        <x:v>data/raw/filings/C_0000831001-26-000045_c-20260630.htm</x:v>
      </x:c>
      <x:c r="P1428" s="2" t="str">
        <x:v>f-1381</x:v>
      </x:c>
      <x:c r="Q1428" s="2" t="str"/>
      <x:c r="R1428" s="2" t="str">
        <x:v>Exact consolidated inline XBRL context and period.</x:v>
      </x:c>
      <x:c r="T1428" s="12"/>
      <x:c r="U1428" s="12"/>
    </x:row>
    <x:row r="1429" ht="24" customHeight="1">
      <x:c r="C1429" s="2" t="str">
        <x:v>C</x:v>
      </x:c>
      <x:c r="D1429" s="2" t="str">
        <x:v>H1 2025</x:v>
      </x:c>
      <x:c r="E1429" s="2" t="str">
        <x:v>eps</x:v>
      </x:c>
      <x:c r="F1429" s="11" t="n">
        <x:v>3.92</x:v>
      </x:c>
      <x:c r="G1429" s="2" t="str">
        <x:v>USD/shares</x:v>
      </x:c>
      <x:c r="H1429" s="2" t="str">
        <x:v>2025-01-01</x:v>
      </x:c>
      <x:c r="I1429" s="2" t="str">
        <x:v>2025-06-30</x:v>
      </x:c>
      <x:c r="J1429" s="2" t="str">
        <x:v>Reported diluted EPS</x:v>
      </x:c>
      <x:c r="K1429" s="2" t="str">
        <x:v>us-gaap:EarningsPerShareDiluted</x:v>
      </x:c>
      <x:c r="L1429" s="2" t="str">
        <x:v>2026-08-06</x:v>
      </x:c>
      <x:c r="M1429" s="2" t="str">
        <x:v>0000831001-26-000045</x:v>
      </x:c>
      <x:c r="N1429" s="2" t="str">
        <x:v>https://www.sec.gov/Archives/edgar/data/831001/000083100126000045/c-20260630.htm</x:v>
      </x:c>
      <x:c r="O1429" s="2" t="str">
        <x:v>data/raw/filings/C_0000831001-26-000045_c-20260630.htm</x:v>
      </x:c>
      <x:c r="P1429" s="2" t="str">
        <x:v>f-1445</x:v>
      </x:c>
      <x:c r="Q1429" s="2" t="str"/>
      <x:c r="R1429" s="2" t="str">
        <x:v>Exact consolidated inline XBRL context and period.</x:v>
      </x:c>
      <x:c r="T1429" s="12"/>
      <x:c r="U1429" s="12"/>
    </x:row>
    <x:row r="1430" ht="24" customHeight="1">
      <x:c r="C1430" s="2" t="str">
        <x:v>C</x:v>
      </x:c>
      <x:c r="D1430" s="2" t="str">
        <x:v>H1 2025</x:v>
      </x:c>
      <x:c r="E1430" s="2" t="str">
        <x:v>shares_diluted</x:v>
      </x:c>
      <x:c r="F1430" s="11" t="n">
        <x:v>1906.4</x:v>
      </x:c>
      <x:c r="G1430" s="2" t="str">
        <x:v>shares</x:v>
      </x:c>
      <x:c r="H1430" s="2" t="str">
        <x:v>2025-01-01</x:v>
      </x:c>
      <x:c r="I1430" s="2" t="str">
        <x:v>2025-06-30</x:v>
      </x:c>
      <x:c r="J1430" s="2" t="str">
        <x:v>Weighted average diluted shares</x:v>
      </x:c>
      <x:c r="K1430" s="2" t="str">
        <x:v>us-gaap:WeightedAverageNumberOfDilutedSharesOutstanding</x:v>
      </x:c>
      <x:c r="L1430" s="2" t="str">
        <x:v>2026-08-06</x:v>
      </x:c>
      <x:c r="M1430" s="2" t="str">
        <x:v>0000831001-26-000045</x:v>
      </x:c>
      <x:c r="N1430" s="2" t="str">
        <x:v>https://www.sec.gov/Archives/edgar/data/831001/000083100126000045/c-20260630.htm</x:v>
      </x:c>
      <x:c r="O1430" s="2" t="str">
        <x:v>data/raw/filings/C_0000831001-26-000045_c-20260630.htm</x:v>
      </x:c>
      <x:c r="P1430" s="2" t="str">
        <x:v>f-1433</x:v>
      </x:c>
      <x:c r="Q1430" s="2" t="str"/>
      <x:c r="R1430" s="2" t="str">
        <x:v>Exact consolidated inline XBRL context and period.</x:v>
      </x:c>
      <x:c r="T1430" s="12"/>
      <x:c r="U1430" s="12"/>
    </x:row>
    <x:row r="1431" ht="24" customHeight="1">
      <x:c r="C1431" s="2" t="str">
        <x:v>C</x:v>
      </x:c>
      <x:c r="D1431" s="2" t="str">
        <x:v>H1 2025</x:v>
      </x:c>
      <x:c r="E1431" s="2" t="str">
        <x:v>dps</x:v>
      </x:c>
      <x:c r="F1431" s="11" t="str">
        <x:v>n.a.</x:v>
      </x:c>
      <x:c r="G1431" s="2" t="str">
        <x:v>USD/share</x:v>
      </x:c>
      <x:c r="H1431" s="2" t="str">
        <x:v>2025-01-01</x:v>
      </x:c>
      <x:c r="I1431" s="2" t="str">
        <x:v>2025-06-30</x:v>
      </x:c>
      <x:c r="J1431" s="2" t="str">
        <x:v>Dividends per common share</x:v>
      </x:c>
      <x:c r="K1431" s="2" t="str"/>
      <x:c r="L1431" s="2" t="str"/>
      <x:c r="M1431" s="2" t="str"/>
      <x:c r="N1431" s="2" t="str"/>
      <x:c r="O1431" s="2" t="str"/>
      <x:c r="P1431" s="2" t="str"/>
      <x:c r="Q1431" s="2" t="str"/>
      <x:c r="R1431" s="2" t="str">
        <x:v>Not reported / unavailable</x:v>
      </x:c>
      <x:c r="T1431" s="12"/>
      <x:c r="U1431" s="12"/>
    </x:row>
    <x:row r="1432" ht="24" customHeight="1">
      <x:c r="C1432" s="2" t="str">
        <x:v>C</x:v>
      </x:c>
      <x:c r="D1432" s="2" t="str">
        <x:v>H1 2025</x:v>
      </x:c>
      <x:c r="E1432" s="2" t="str">
        <x:v>dividends</x:v>
      </x:c>
      <x:c r="F1432" s="11" t="n">
        <x:v>2651</x:v>
      </x:c>
      <x:c r="G1432" s="2" t="str">
        <x:v>USD</x:v>
      </x:c>
      <x:c r="H1432" s="2" t="str">
        <x:v>2025-01-01</x:v>
      </x:c>
      <x:c r="I1432" s="2" t="str">
        <x:v>2025-06-30</x:v>
      </x:c>
      <x:c r="J1432" s="2" t="str">
        <x:v>Cash common dividends paid</x:v>
      </x:c>
      <x:c r="K1432" s="2" t="str">
        <x:v>us-gaap:PaymentsOfDividends</x:v>
      </x:c>
      <x:c r="L1432" s="2" t="str">
        <x:v>2026-08-06</x:v>
      </x:c>
      <x:c r="M1432" s="2" t="str">
        <x:v>0000831001-26-000045</x:v>
      </x:c>
      <x:c r="N1432" s="2" t="str">
        <x:v>https://www.sec.gov/Archives/edgar/data/831001/000083100126000045/c-20260630.htm</x:v>
      </x:c>
      <x:c r="O1432" s="2" t="str">
        <x:v>data/raw/filings/C_0000831001-26-000045_c-20260630.htm</x:v>
      </x:c>
      <x:c r="P1432" s="2" t="str">
        <x:v>f-576</x:v>
      </x:c>
      <x:c r="Q1432" s="2" t="str"/>
      <x:c r="R1432" s="2" t="str">
        <x:v>Exact consolidated inline XBRL context and period.</x:v>
      </x:c>
      <x:c r="T1432" s="12"/>
      <x:c r="U1432" s="12"/>
    </x:row>
    <x:row r="1433" ht="24" customHeight="1">
      <x:c r="C1433" s="2" t="str">
        <x:v>C</x:v>
      </x:c>
      <x:c r="D1433" s="2" t="str">
        <x:v>H1 2025</x:v>
      </x:c>
      <x:c r="E1433" s="2" t="str">
        <x:v>buybacks</x:v>
      </x:c>
      <x:c r="F1433" s="11" t="n">
        <x:v>3750</x:v>
      </x:c>
      <x:c r="G1433" s="2" t="str">
        <x:v>USD</x:v>
      </x:c>
      <x:c r="H1433" s="2" t="str">
        <x:v>2025-01-01</x:v>
      </x:c>
      <x:c r="I1433" s="2" t="str">
        <x:v>2025-06-30</x:v>
      </x:c>
      <x:c r="J1433" s="2" t="str">
        <x:v>Common share repurchases paid</x:v>
      </x:c>
      <x:c r="K1433" s="2" t="str">
        <x:v>us-gaap:PaymentsForRepurchaseOfCommonStock</x:v>
      </x:c>
      <x:c r="L1433" s="2" t="str">
        <x:v>2026-08-06</x:v>
      </x:c>
      <x:c r="M1433" s="2" t="str">
        <x:v>0000831001-26-000045</x:v>
      </x:c>
      <x:c r="N1433" s="2" t="str">
        <x:v>https://www.sec.gov/Archives/edgar/data/831001/000083100126000045/c-20260630.htm</x:v>
      </x:c>
      <x:c r="O1433" s="2" t="str">
        <x:v>data/raw/filings/C_0000831001-26-000045_c-20260630.htm</x:v>
      </x:c>
      <x:c r="P1433" s="2" t="str">
        <x:v>f-582</x:v>
      </x:c>
      <x:c r="Q1433" s="2" t="str"/>
      <x:c r="R1433" s="2" t="str">
        <x:v>Exact consolidated inline XBRL context and period.</x:v>
      </x:c>
      <x:c r="T1433" s="12"/>
      <x:c r="U1433" s="12"/>
    </x:row>
    <x:row r="1434" ht="24" customHeight="1">
      <x:c r="C1434" s="2" t="str">
        <x:v>C</x:v>
      </x:c>
      <x:c r="D1434" s="2" t="str">
        <x:v>H1 2025</x:v>
      </x:c>
      <x:c r="E1434" s="2" t="str">
        <x:v>chargeoffs</x:v>
      </x:c>
      <x:c r="F1434" s="11" t="str">
        <x:v>n.a.</x:v>
      </x:c>
      <x:c r="G1434" s="2" t="str">
        <x:v>USDm</x:v>
      </x:c>
      <x:c r="H1434" s="2" t="str">
        <x:v>2025-01-01</x:v>
      </x:c>
      <x:c r="I1434" s="2" t="str">
        <x:v>2025-06-30</x:v>
      </x:c>
      <x:c r="J1434" s="2" t="str">
        <x:v>Gross loan charge-offs</x:v>
      </x:c>
      <x:c r="K1434" s="2" t="str"/>
      <x:c r="L1434" s="2" t="str"/>
      <x:c r="M1434" s="2" t="str"/>
      <x:c r="N1434" s="2" t="str"/>
      <x:c r="O1434" s="2" t="str"/>
      <x:c r="P1434" s="2" t="str"/>
      <x:c r="Q1434" s="2" t="str"/>
      <x:c r="R1434" s="2" t="str">
        <x:v>Not reported / unavailable</x:v>
      </x:c>
      <x:c r="T1434" s="12"/>
      <x:c r="U1434" s="12"/>
    </x:row>
    <x:row r="1435" ht="24" customHeight="1">
      <x:c r="C1435" s="2" t="str">
        <x:v>C</x:v>
      </x:c>
      <x:c r="D1435" s="2" t="str">
        <x:v>H1 2025</x:v>
      </x:c>
      <x:c r="E1435" s="2" t="str">
        <x:v>recoveries</x:v>
      </x:c>
      <x:c r="F1435" s="11" t="str">
        <x:v>n.a.</x:v>
      </x:c>
      <x:c r="G1435" s="2" t="str">
        <x:v>USDm</x:v>
      </x:c>
      <x:c r="H1435" s="2" t="str">
        <x:v>2025-01-01</x:v>
      </x:c>
      <x:c r="I1435" s="2" t="str">
        <x:v>2025-06-30</x:v>
      </x:c>
      <x:c r="J1435" s="2" t="str">
        <x:v>Loan recoveries</x:v>
      </x:c>
      <x:c r="K1435" s="2" t="str"/>
      <x:c r="L1435" s="2" t="str"/>
      <x:c r="M1435" s="2" t="str"/>
      <x:c r="N1435" s="2" t="str"/>
      <x:c r="O1435" s="2" t="str"/>
      <x:c r="P1435" s="2" t="str"/>
      <x:c r="Q1435" s="2" t="str"/>
      <x:c r="R1435" s="2" t="str">
        <x:v>Not reported / unavailable</x:v>
      </x:c>
      <x:c r="T1435" s="12"/>
      <x:c r="U1435" s="12"/>
    </x:row>
    <x:row r="1436" ht="24" customHeight="1">
      <x:c r="C1436" s="2" t="str">
        <x:v>C</x:v>
      </x:c>
      <x:c r="D1436" s="2" t="str">
        <x:v>H1 2025</x:v>
      </x:c>
      <x:c r="E1436" s="2" t="str">
        <x:v>rwa</x:v>
      </x:c>
      <x:c r="F1436" s="11" t="str">
        <x:v>n.a.</x:v>
      </x:c>
      <x:c r="G1436" s="2" t="str">
        <x:v>USDm</x:v>
      </x:c>
      <x:c r="H1436" s="2" t="str">
        <x:v>2025-01-01</x:v>
      </x:c>
      <x:c r="I1436" s="2" t="str">
        <x:v>2025-06-30</x:v>
      </x:c>
      <x:c r="J1436" s="2" t="str">
        <x:v>Risk-weighted assets</x:v>
      </x:c>
      <x:c r="K1436" s="2" t="str"/>
      <x:c r="L1436" s="2" t="str"/>
      <x:c r="M1436" s="2" t="str"/>
      <x:c r="N1436" s="2" t="str"/>
      <x:c r="O1436" s="2" t="str"/>
      <x:c r="P1436" s="2" t="str"/>
      <x:c r="Q1436" s="2" t="str"/>
      <x:c r="R1436" s="2" t="str">
        <x:v>Not reported / unavailable</x:v>
      </x:c>
      <x:c r="T1436" s="12"/>
      <x:c r="U1436" s="12"/>
    </x:row>
    <x:row r="1437" ht="24" customHeight="1">
      <x:c r="C1437" s="2" t="str">
        <x:v>C</x:v>
      </x:c>
      <x:c r="D1437" s="2" t="str">
        <x:v>H1 2025</x:v>
      </x:c>
      <x:c r="E1437" s="2" t="str">
        <x:v>cet1_reported</x:v>
      </x:c>
      <x:c r="F1437" s="11" t="str">
        <x:v>n.a.</x:v>
      </x:c>
      <x:c r="G1437" s="2" t="str">
        <x:v>%</x:v>
      </x:c>
      <x:c r="H1437" s="2" t="str">
        <x:v>2025-01-01</x:v>
      </x:c>
      <x:c r="I1437" s="2" t="str">
        <x:v>2025-06-30</x:v>
      </x:c>
      <x:c r="J1437" s="2" t="str">
        <x:v>Actual standardized CET1 ratio</x:v>
      </x:c>
      <x:c r="K1437" s="2" t="str"/>
      <x:c r="L1437" s="2" t="str"/>
      <x:c r="M1437" s="2" t="str"/>
      <x:c r="N1437" s="2" t="str"/>
      <x:c r="O1437" s="2" t="str"/>
      <x:c r="P1437" s="2" t="str"/>
      <x:c r="Q1437" s="2" t="str"/>
      <x:c r="R1437" s="2" t="str">
        <x:v>Not reported / unavailable</x:v>
      </x:c>
      <x:c r="T1437" s="12"/>
      <x:c r="U1437" s="12"/>
    </x:row>
    <x:row r="1438" ht="24" customHeight="1">
      <x:c r="C1438" s="2" t="str">
        <x:v>C</x:v>
      </x:c>
      <x:c r="D1438" s="2" t="str">
        <x:v>H1 2025</x:v>
      </x:c>
      <x:c r="E1438" s="2" t="str">
        <x:v>nim_reported</x:v>
      </x:c>
      <x:c r="F1438" s="11" t="str">
        <x:v>n.a.</x:v>
      </x:c>
      <x:c r="G1438" s="2" t="str">
        <x:v>%</x:v>
      </x:c>
      <x:c r="H1438" s="2" t="str">
        <x:v>2025-01-01</x:v>
      </x:c>
      <x:c r="I1438" s="2" t="str">
        <x:v>2025-06-30</x:v>
      </x:c>
      <x:c r="J1438" s="2" t="str">
        <x:v>Issuer reported net interest margin</x:v>
      </x:c>
      <x:c r="K1438" s="2" t="str"/>
      <x:c r="L1438" s="2" t="str"/>
      <x:c r="M1438" s="2" t="str"/>
      <x:c r="N1438" s="2" t="str"/>
      <x:c r="O1438" s="2" t="str"/>
      <x:c r="P1438" s="2" t="str"/>
      <x:c r="Q1438" s="2" t="str"/>
      <x:c r="R1438" s="2" t="str">
        <x:v>Not reported / unavailable</x:v>
      </x:c>
      <x:c r="T1438" s="12"/>
      <x:c r="U1438" s="12"/>
    </x:row>
    <x:row r="1439" ht="24" customHeight="1">
      <x:c r="C1439" s="2" t="str">
        <x:v>C</x:v>
      </x:c>
      <x:c r="D1439" s="2" t="str">
        <x:v>H1 2025</x:v>
      </x:c>
      <x:c r="E1439" s="2" t="str">
        <x:v>bvps_reported</x:v>
      </x:c>
      <x:c r="F1439" s="11" t="n">
        <x:v>106.94</x:v>
      </x:c>
      <x:c r="G1439" s="2" t="str">
        <x:v>USD/shares</x:v>
      </x:c>
      <x:c r="H1439" s="2" t="str">
        <x:v>2025-01-01</x:v>
      </x:c>
      <x:c r="I1439" s="2" t="str">
        <x:v>2025-06-30</x:v>
      </x:c>
      <x:c r="J1439" s="2" t="str">
        <x:v>Reported common book value per share</x:v>
      </x:c>
      <x:c r="K1439" s="2" t="str">
        <x:v>Manual verified issuer table row</x:v>
      </x:c>
      <x:c r="L1439" s="2" t="str">
        <x:v>2025-08-06</x:v>
      </x:c>
      <x:c r="M1439" s="2" t="str">
        <x:v>0000831001-25-000131</x:v>
      </x:c>
      <x:c r="N1439" s="2" t="str">
        <x:v>https://www.sec.gov/Archives/edgar/data/831001/000083100125000131/c-20250630.htm</x:v>
      </x:c>
      <x:c r="O1439" s="2" t="str">
        <x:v>data/raw/filings/C_0000831001-25-000131_c-20250630.htm</x:v>
      </x:c>
      <x:c r="P1439" s="2" t="str"/>
      <x:c r="Q1439" s="2" t="str"/>
      <x:c r="R1439" s="2" t="str">
        <x:v>Verified original issuer table row; same-date end balance, excluding average and regulatory minimum tables.</x:v>
      </x:c>
      <x:c r="T1439" s="12"/>
      <x:c r="U1439" s="12"/>
    </x:row>
    <x:row r="1440" ht="24" customHeight="1">
      <x:c r="C1440" s="2" t="str">
        <x:v>C</x:v>
      </x:c>
      <x:c r="D1440" s="2" t="str">
        <x:v>H1 2025</x:v>
      </x:c>
      <x:c r="E1440" s="2" t="str">
        <x:v>tbvps_reported</x:v>
      </x:c>
      <x:c r="F1440" s="11" t="n">
        <x:v>94.16</x:v>
      </x:c>
      <x:c r="G1440" s="2" t="str">
        <x:v>USD/shares</x:v>
      </x:c>
      <x:c r="H1440" s="2" t="str">
        <x:v>2025-01-01</x:v>
      </x:c>
      <x:c r="I1440" s="2" t="str">
        <x:v>2025-06-30</x:v>
      </x:c>
      <x:c r="J1440" s="2" t="str">
        <x:v>Reported tangible book value per share</x:v>
      </x:c>
      <x:c r="K1440" s="2" t="str">
        <x:v>Manual verified issuer table row</x:v>
      </x:c>
      <x:c r="L1440" s="2" t="str">
        <x:v>2025-08-06</x:v>
      </x:c>
      <x:c r="M1440" s="2" t="str">
        <x:v>0000831001-25-000131</x:v>
      </x:c>
      <x:c r="N1440" s="2" t="str">
        <x:v>https://www.sec.gov/Archives/edgar/data/831001/000083100125000131/c-20250630.htm</x:v>
      </x:c>
      <x:c r="O1440" s="2" t="str">
        <x:v>data/raw/filings/C_0000831001-25-000131_c-20250630.htm</x:v>
      </x:c>
      <x:c r="P1440" s="2" t="str"/>
      <x:c r="Q1440" s="2" t="str"/>
      <x:c r="R1440" s="2" t="str">
        <x:v>Verified original issuer table row; same-date end balance, excluding average and regulatory minimum tables.</x:v>
      </x:c>
      <x:c r="T1440" s="12"/>
      <x:c r="U1440" s="12"/>
    </x:row>
    <x:row r="1441" ht="24" customHeight="1">
      <x:c r="C1441" s="2" t="str">
        <x:v>C</x:v>
      </x:c>
      <x:c r="D1441" s="2" t="str">
        <x:v>H1 2025</x:v>
      </x:c>
      <x:c r="E1441" s="2" t="str">
        <x:v>tce_reported</x:v>
      </x:c>
      <x:c r="F1441" s="11" t="n">
        <x:v>173339</x:v>
      </x:c>
      <x:c r="G1441" s="2" t="str">
        <x:v>USD</x:v>
      </x:c>
      <x:c r="H1441" s="2" t="str">
        <x:v>2025-01-01</x:v>
      </x:c>
      <x:c r="I1441" s="2" t="str">
        <x:v>2025-06-30</x:v>
      </x:c>
      <x:c r="J1441" s="2" t="str">
        <x:v>Reported tangible common equity</x:v>
      </x:c>
      <x:c r="K1441" s="2" t="str">
        <x:v>Manual verified issuer table row</x:v>
      </x:c>
      <x:c r="L1441" s="2" t="str">
        <x:v>2025-08-06</x:v>
      </x:c>
      <x:c r="M1441" s="2" t="str">
        <x:v>0000831001-25-000131</x:v>
      </x:c>
      <x:c r="N1441" s="2" t="str">
        <x:v>https://www.sec.gov/Archives/edgar/data/831001/000083100125000131/c-20250630.htm</x:v>
      </x:c>
      <x:c r="O1441" s="2" t="str">
        <x:v>data/raw/filings/C_0000831001-25-000131_c-20250630.htm</x:v>
      </x:c>
      <x:c r="P1441" s="2" t="str"/>
      <x:c r="Q1441" s="2" t="str"/>
      <x:c r="R1441" s="2" t="str">
        <x:v>Verified original issuer table row; same-date end balance, excluding average and regulatory minimum tables.</x:v>
      </x:c>
      <x:c r="T1441" s="12"/>
      <x:c r="U1441" s="12"/>
    </x:row>
    <x:row r="1442" ht="24" customHeight="1">
      <x:c r="C1442" s="2" t="str">
        <x:v>C</x:v>
      </x:c>
      <x:c r="D1442" s="2" t="str">
        <x:v>H1 2026</x:v>
      </x:c>
      <x:c r="E1442" s="2" t="str">
        <x:v>assets</x:v>
      </x:c>
      <x:c r="F1442" s="11" t="n">
        <x:v>2894654</x:v>
      </x:c>
      <x:c r="G1442" s="2" t="str">
        <x:v>USD</x:v>
      </x:c>
      <x:c r="H1442" s="2" t="str">
        <x:v>2026-01-01</x:v>
      </x:c>
      <x:c r="I1442" s="2" t="str">
        <x:v>2026-06-30</x:v>
      </x:c>
      <x:c r="J1442" s="2" t="str">
        <x:v>assets</x:v>
      </x:c>
      <x:c r="K1442" s="2" t="str">
        <x:v>us-gaap:Assets</x:v>
      </x:c>
      <x:c r="L1442" s="2" t="str">
        <x:v>2026-08-06</x:v>
      </x:c>
      <x:c r="M1442" s="2" t="str">
        <x:v>0000831001-26-000045</x:v>
      </x:c>
      <x:c r="N1442" s="2" t="str">
        <x:v>https://www.sec.gov/Archives/edgar/data/831001/000083100126000045/c-20260630.htm</x:v>
      </x:c>
      <x:c r="O1442" s="2" t="str">
        <x:v>data/raw/filings/C_0000831001-26-000045_c-20260630.htm</x:v>
      </x:c>
      <x:c r="P1442" s="2" t="str">
        <x:v>f-303</x:v>
      </x:c>
      <x:c r="Q1442" s="2" t="str"/>
      <x:c r="R1442" s="2" t="str">
        <x:v>Exact consolidated inline XBRL context and period.</x:v>
      </x:c>
      <x:c r="T1442" s="12"/>
      <x:c r="U1442" s="12"/>
    </x:row>
    <x:row r="1443" ht="24" customHeight="1">
      <x:c r="C1443" s="2" t="str">
        <x:v>C</x:v>
      </x:c>
      <x:c r="D1443" s="2" t="str">
        <x:v>H1 2026</x:v>
      </x:c>
      <x:c r="E1443" s="2" t="str">
        <x:v>liabilities</x:v>
      </x:c>
      <x:c r="F1443" s="11" t="n">
        <x:v>2680204</x:v>
      </x:c>
      <x:c r="G1443" s="2" t="str">
        <x:v>USD</x:v>
      </x:c>
      <x:c r="H1443" s="2" t="str">
        <x:v>2026-01-01</x:v>
      </x:c>
      <x:c r="I1443" s="2" t="str">
        <x:v>2026-06-30</x:v>
      </x:c>
      <x:c r="J1443" s="2" t="str">
        <x:v>liabilities</x:v>
      </x:c>
      <x:c r="K1443" s="2" t="str">
        <x:v>us-gaap:Liabilities</x:v>
      </x:c>
      <x:c r="L1443" s="2" t="str">
        <x:v>2026-08-06</x:v>
      </x:c>
      <x:c r="M1443" s="2" t="str">
        <x:v>0000831001-26-000045</x:v>
      </x:c>
      <x:c r="N1443" s="2" t="str">
        <x:v>https://www.sec.gov/Archives/edgar/data/831001/000083100126000045/c-20260630.htm</x:v>
      </x:c>
      <x:c r="O1443" s="2" t="str">
        <x:v>data/raw/filings/C_0000831001-26-000045_c-20260630.htm</x:v>
      </x:c>
      <x:c r="P1443" s="2" t="str">
        <x:v>f-329</x:v>
      </x:c>
      <x:c r="Q1443" s="2" t="str"/>
      <x:c r="R1443" s="2" t="str">
        <x:v>Exact consolidated inline XBRL context and period.</x:v>
      </x:c>
      <x:c r="T1443" s="12"/>
      <x:c r="U1443" s="12"/>
    </x:row>
    <x:row r="1444" ht="24" customHeight="1">
      <x:c r="C1444" s="2" t="str">
        <x:v>C</x:v>
      </x:c>
      <x:c r="D1444" s="2" t="str">
        <x:v>H1 2026</x:v>
      </x:c>
      <x:c r="E1444" s="2" t="str">
        <x:v>equity</x:v>
      </x:c>
      <x:c r="F1444" s="11" t="n">
        <x:v>212015</x:v>
      </x:c>
      <x:c r="G1444" s="2" t="str">
        <x:v>USD</x:v>
      </x:c>
      <x:c r="H1444" s="2" t="str">
        <x:v>2026-01-01</x:v>
      </x:c>
      <x:c r="I1444" s="2" t="str">
        <x:v>2026-06-30</x:v>
      </x:c>
      <x:c r="J1444" s="2" t="str">
        <x:v>Shareholders equity attributable to parent</x:v>
      </x:c>
      <x:c r="K1444" s="2" t="str">
        <x:v>us-gaap:StockholdersEquity</x:v>
      </x:c>
      <x:c r="L1444" s="2" t="str">
        <x:v>2026-08-06</x:v>
      </x:c>
      <x:c r="M1444" s="2" t="str">
        <x:v>0000831001-26-000045</x:v>
      </x:c>
      <x:c r="N1444" s="2" t="str">
        <x:v>https://www.sec.gov/Archives/edgar/data/831001/000083100126000045/c-20260630.htm</x:v>
      </x:c>
      <x:c r="O1444" s="2" t="str">
        <x:v>data/raw/filings/C_0000831001-26-000045_c-20260630.htm</x:v>
      </x:c>
      <x:c r="P1444" s="2" t="str">
        <x:v>f-357</x:v>
      </x:c>
      <x:c r="Q1444" s="2" t="str"/>
      <x:c r="R1444" s="2" t="str">
        <x:v>Exact consolidated inline XBRL context and period.</x:v>
      </x:c>
      <x:c r="T1444" s="12"/>
      <x:c r="U1444" s="12"/>
    </x:row>
    <x:row r="1445" ht="24" customHeight="1">
      <x:c r="C1445" s="2" t="str">
        <x:v>C</x:v>
      </x:c>
      <x:c r="D1445" s="2" t="str">
        <x:v>H1 2026</x:v>
      </x:c>
      <x:c r="E1445" s="2" t="str">
        <x:v>preferred</x:v>
      </x:c>
      <x:c r="F1445" s="11" t="n">
        <x:v>19550</x:v>
      </x:c>
      <x:c r="G1445" s="2" t="str">
        <x:v>USD</x:v>
      </x:c>
      <x:c r="H1445" s="2" t="str">
        <x:v>2026-01-01</x:v>
      </x:c>
      <x:c r="I1445" s="2" t="str">
        <x:v>2026-06-30</x:v>
      </x:c>
      <x:c r="J1445" s="2" t="str">
        <x:v>Preferred equity carrying amount</x:v>
      </x:c>
      <x:c r="K1445" s="2" t="str">
        <x:v>us-gaap:PreferredStockValue</x:v>
      </x:c>
      <x:c r="L1445" s="2" t="str">
        <x:v>2026-08-06</x:v>
      </x:c>
      <x:c r="M1445" s="2" t="str">
        <x:v>0000831001-26-000045</x:v>
      </x:c>
      <x:c r="N1445" s="2" t="str">
        <x:v>https://www.sec.gov/Archives/edgar/data/831001/000083100126000045/c-20260630.htm</x:v>
      </x:c>
      <x:c r="O1445" s="2" t="str">
        <x:v>data/raw/filings/C_0000831001-26-000045_c-20260630.htm</x:v>
      </x:c>
      <x:c r="P1445" s="2" t="str">
        <x:v>f-5233</x:v>
      </x:c>
      <x:c r="Q1445" s="2" t="str"/>
      <x:c r="R1445" s="2" t="str">
        <x:v>Exact consolidated inline XBRL context and period.</x:v>
      </x:c>
      <x:c r="T1445" s="12"/>
      <x:c r="U1445" s="12"/>
    </x:row>
    <x:row r="1446" ht="24" customHeight="1">
      <x:c r="C1446" s="2" t="str">
        <x:v>C</x:v>
      </x:c>
      <x:c r="D1446" s="2" t="str">
        <x:v>H1 2026</x:v>
      </x:c>
      <x:c r="E1446" s="2" t="str">
        <x:v>common_equity_reported</x:v>
      </x:c>
      <x:c r="F1446" s="11" t="n">
        <x:v>192465</x:v>
      </x:c>
      <x:c r="G1446" s="2" t="str">
        <x:v>USD</x:v>
      </x:c>
      <x:c r="H1446" s="2" t="str">
        <x:v>2026-01-01</x:v>
      </x:c>
      <x:c r="I1446" s="2" t="str">
        <x:v>2026-06-30</x:v>
      </x:c>
      <x:c r="J1446" s="2" t="str">
        <x:v>Reported common shareholders equity</x:v>
      </x:c>
      <x:c r="K1446" s="2" t="str">
        <x:v>Manual verified issuer table row</x:v>
      </x:c>
      <x:c r="L1446" s="2" t="str">
        <x:v>2026-08-06</x:v>
      </x:c>
      <x:c r="M1446" s="2" t="str">
        <x:v>0000831001-26-000045</x:v>
      </x:c>
      <x:c r="N1446" s="2" t="str">
        <x:v>https://www.sec.gov/Archives/edgar/data/831001/000083100126000045/c-20260630.htm</x:v>
      </x:c>
      <x:c r="O1446" s="2" t="str">
        <x:v>data/raw/filings/C_0000831001-26-000045_c-20260630.htm</x:v>
      </x:c>
      <x:c r="P1446" s="2" t="str"/>
      <x:c r="Q1446" s="2" t="str"/>
      <x:c r="R1446" s="2" t="str">
        <x:v>Verified original issuer table row; same-date end balance, excluding average and regulatory minimum tables.</x:v>
      </x:c>
      <x:c r="T1446" s="12"/>
      <x:c r="U1446" s="12"/>
    </x:row>
    <x:row r="1447" ht="24" customHeight="1">
      <x:c r="C1447" s="2" t="str">
        <x:v>C</x:v>
      </x:c>
      <x:c r="D1447" s="2" t="str">
        <x:v>H1 2026</x:v>
      </x:c>
      <x:c r="E1447" s="2" t="str">
        <x:v>goodwill</x:v>
      </x:c>
      <x:c r="F1447" s="11" t="n">
        <x:v>19012</x:v>
      </x:c>
      <x:c r="G1447" s="2" t="str">
        <x:v>USD</x:v>
      </x:c>
      <x:c r="H1447" s="2" t="str">
        <x:v>2026-01-01</x:v>
      </x:c>
      <x:c r="I1447" s="2" t="str">
        <x:v>2026-06-30</x:v>
      </x:c>
      <x:c r="J1447" s="2" t="str">
        <x:v>goodwill</x:v>
      </x:c>
      <x:c r="K1447" s="2" t="str">
        <x:v>us-gaap:Goodwill</x:v>
      </x:c>
      <x:c r="L1447" s="2" t="str">
        <x:v>2026-08-06</x:v>
      </x:c>
      <x:c r="M1447" s="2" t="str">
        <x:v>0000831001-26-000045</x:v>
      </x:c>
      <x:c r="N1447" s="2" t="str">
        <x:v>https://www.sec.gov/Archives/edgar/data/831001/000083100126000045/c-20260630.htm</x:v>
      </x:c>
      <x:c r="O1447" s="2" t="str">
        <x:v>data/raw/filings/C_0000831001-26-000045_c-20260630.htm</x:v>
      </x:c>
      <x:c r="P1447" s="2" t="str">
        <x:v>f-4546</x:v>
      </x:c>
      <x:c r="Q1447" s="2" t="str"/>
      <x:c r="R1447" s="2" t="str">
        <x:v>Exact consolidated inline XBRL context and period.</x:v>
      </x:c>
      <x:c r="T1447" s="12"/>
      <x:c r="U1447" s="12"/>
    </x:row>
    <x:row r="1448" ht="24" customHeight="1">
      <x:c r="C1448" s="2" t="str">
        <x:v>C</x:v>
      </x:c>
      <x:c r="D1448" s="2" t="str">
        <x:v>H1 2026</x:v>
      </x:c>
      <x:c r="E1448" s="2" t="str">
        <x:v>intangibles</x:v>
      </x:c>
      <x:c r="F1448" s="11" t="n">
        <x:v>5004</x:v>
      </x:c>
      <x:c r="G1448" s="2" t="str">
        <x:v>USD</x:v>
      </x:c>
      <x:c r="H1448" s="2" t="str">
        <x:v>2026-01-01</x:v>
      </x:c>
      <x:c r="I1448" s="2" t="str">
        <x:v>2026-06-30</x:v>
      </x:c>
      <x:c r="J1448" s="2" t="str">
        <x:v>Other intangible assets excluding goodwill</x:v>
      </x:c>
      <x:c r="K1448" s="2" t="str">
        <x:v>us-gaap:IntangibleAssetsNetExcludingGoodwill</x:v>
      </x:c>
      <x:c r="L1448" s="2" t="str">
        <x:v>2026-08-06</x:v>
      </x:c>
      <x:c r="M1448" s="2" t="str">
        <x:v>0000831001-26-000045</x:v>
      </x:c>
      <x:c r="N1448" s="2" t="str">
        <x:v>https://www.sec.gov/Archives/edgar/data/831001/000083100126000045/c-20260630.htm</x:v>
      </x:c>
      <x:c r="O1448" s="2" t="str">
        <x:v>data/raw/filings/C_0000831001-26-000045_c-20260630.htm</x:v>
      </x:c>
      <x:c r="P1448" s="2" t="str">
        <x:v>f-295</x:v>
      </x:c>
      <x:c r="Q1448" s="2" t="str"/>
      <x:c r="R1448" s="2" t="str">
        <x:v>Exact consolidated inline XBRL context and period.</x:v>
      </x:c>
      <x:c r="T1448" s="12"/>
      <x:c r="U1448" s="12"/>
    </x:row>
    <x:row r="1449" ht="24" customHeight="1">
      <x:c r="C1449" s="2" t="str">
        <x:v>C</x:v>
      </x:c>
      <x:c r="D1449" s="2" t="str">
        <x:v>H1 2026</x:v>
      </x:c>
      <x:c r="E1449" s="2" t="str">
        <x:v>intangibles_total</x:v>
      </x:c>
      <x:c r="F1449" s="11" t="str">
        <x:v>n.a.</x:v>
      </x:c>
      <x:c r="G1449" s="2" t="str">
        <x:v>USDm</x:v>
      </x:c>
      <x:c r="H1449" s="2" t="str">
        <x:v>2026-01-01</x:v>
      </x:c>
      <x:c r="I1449" s="2" t="str">
        <x:v>2026-06-30</x:v>
      </x:c>
      <x:c r="J1449" s="2" t="str">
        <x:v>Reported goodwill and intangible assets combined</x:v>
      </x:c>
      <x:c r="K1449" s="2" t="str"/>
      <x:c r="L1449" s="2" t="str"/>
      <x:c r="M1449" s="2" t="str"/>
      <x:c r="N1449" s="2" t="str"/>
      <x:c r="O1449" s="2" t="str"/>
      <x:c r="P1449" s="2" t="str"/>
      <x:c r="Q1449" s="2" t="str"/>
      <x:c r="R1449" s="2" t="str">
        <x:v>Not reported / unavailable</x:v>
      </x:c>
      <x:c r="T1449" s="12"/>
      <x:c r="U1449" s="12"/>
    </x:row>
    <x:row r="1450" ht="24" customHeight="1">
      <x:c r="C1450" s="2" t="str">
        <x:v>C</x:v>
      </x:c>
      <x:c r="D1450" s="2" t="str">
        <x:v>H1 2026</x:v>
      </x:c>
      <x:c r="E1450" s="2" t="str">
        <x:v>shares_end</x:v>
      </x:c>
      <x:c r="F1450" s="11" t="str">
        <x:v>n.a.</x:v>
      </x:c>
      <x:c r="G1450" s="2" t="str">
        <x:v>million</x:v>
      </x:c>
      <x:c r="H1450" s="2" t="str">
        <x:v>2026-01-01</x:v>
      </x:c>
      <x:c r="I1450" s="2" t="str">
        <x:v>2026-06-30</x:v>
      </x:c>
      <x:c r="J1450" s="2" t="str">
        <x:v>Period-end common shares outstanding</x:v>
      </x:c>
      <x:c r="K1450" s="2" t="str"/>
      <x:c r="L1450" s="2" t="str"/>
      <x:c r="M1450" s="2" t="str"/>
      <x:c r="N1450" s="2" t="str"/>
      <x:c r="O1450" s="2" t="str"/>
      <x:c r="P1450" s="2" t="str"/>
      <x:c r="Q1450" s="2" t="str"/>
      <x:c r="R1450" s="2" t="str">
        <x:v>Not reported / unavailable</x:v>
      </x:c>
      <x:c r="T1450" s="12"/>
      <x:c r="U1450" s="12"/>
    </x:row>
    <x:row r="1451" ht="24" customHeight="1">
      <x:c r="C1451" s="2" t="str">
        <x:v>C</x:v>
      </x:c>
      <x:c r="D1451" s="2" t="str">
        <x:v>H1 2026</x:v>
      </x:c>
      <x:c r="E1451" s="2" t="str">
        <x:v>shares_issued</x:v>
      </x:c>
      <x:c r="F1451" s="11" t="n">
        <x:v>3099.786399</x:v>
      </x:c>
      <x:c r="G1451" s="2" t="str">
        <x:v>shares</x:v>
      </x:c>
      <x:c r="H1451" s="2" t="str">
        <x:v>2026-01-01</x:v>
      </x:c>
      <x:c r="I1451" s="2" t="str">
        <x:v>2026-06-30</x:v>
      </x:c>
      <x:c r="J1451" s="2" t="str">
        <x:v>shares_issued</x:v>
      </x:c>
      <x:c r="K1451" s="2" t="str">
        <x:v>us-gaap:CommonStockSharesIssued</x:v>
      </x:c>
      <x:c r="L1451" s="2" t="str">
        <x:v>2026-08-06</x:v>
      </x:c>
      <x:c r="M1451" s="2" t="str">
        <x:v>0000831001-26-000045</x:v>
      </x:c>
      <x:c r="N1451" s="2" t="str">
        <x:v>https://www.sec.gov/Archives/edgar/data/831001/000083100126000045/c-20260630.htm</x:v>
      </x:c>
      <x:c r="O1451" s="2" t="str">
        <x:v>data/raw/filings/C_0000831001-26-000045_c-20260630.htm</x:v>
      </x:c>
      <x:c r="P1451" s="2" t="str">
        <x:v>f-343</x:v>
      </x:c>
      <x:c r="Q1451" s="2" t="str"/>
      <x:c r="R1451" s="2" t="str">
        <x:v>Exact consolidated inline XBRL context and period.</x:v>
      </x:c>
      <x:c r="T1451" s="12"/>
      <x:c r="U1451" s="12"/>
    </x:row>
    <x:row r="1452" ht="24" customHeight="1">
      <x:c r="C1452" s="2" t="str">
        <x:v>C</x:v>
      </x:c>
      <x:c r="D1452" s="2" t="str">
        <x:v>H1 2026</x:v>
      </x:c>
      <x:c r="E1452" s="2" t="str">
        <x:v>shares_treasury</x:v>
      </x:c>
      <x:c r="F1452" s="11" t="str">
        <x:v>n.a.</x:v>
      </x:c>
      <x:c r="G1452" s="2" t="str">
        <x:v>million</x:v>
      </x:c>
      <x:c r="H1452" s="2" t="str">
        <x:v>2026-01-01</x:v>
      </x:c>
      <x:c r="I1452" s="2" t="str">
        <x:v>2026-06-30</x:v>
      </x:c>
      <x:c r="J1452" s="2" t="str">
        <x:v>Shares Treasury</x:v>
      </x:c>
      <x:c r="K1452" s="2" t="str"/>
      <x:c r="L1452" s="2" t="str"/>
      <x:c r="M1452" s="2" t="str"/>
      <x:c r="N1452" s="2" t="str"/>
      <x:c r="O1452" s="2" t="str"/>
      <x:c r="P1452" s="2" t="str"/>
      <x:c r="Q1452" s="2" t="str"/>
      <x:c r="R1452" s="2" t="str">
        <x:v>Not reported / unavailable</x:v>
      </x:c>
      <x:c r="T1452" s="12"/>
      <x:c r="U1452" s="12"/>
    </x:row>
    <x:row r="1453" ht="24" customHeight="1">
      <x:c r="C1453" s="2" t="str">
        <x:v>C</x:v>
      </x:c>
      <x:c r="D1453" s="2" t="str">
        <x:v>H1 2026</x:v>
      </x:c>
      <x:c r="E1453" s="2" t="str">
        <x:v>deposits</x:v>
      </x:c>
      <x:c r="F1453" s="11" t="n">
        <x:v>1492607</x:v>
      </x:c>
      <x:c r="G1453" s="2" t="str">
        <x:v>USD</x:v>
      </x:c>
      <x:c r="H1453" s="2" t="str">
        <x:v>2026-01-01</x:v>
      </x:c>
      <x:c r="I1453" s="2" t="str">
        <x:v>2026-06-30</x:v>
      </x:c>
      <x:c r="J1453" s="2" t="str">
        <x:v>deposits</x:v>
      </x:c>
      <x:c r="K1453" s="2" t="str">
        <x:v>us-gaap:Deposits</x:v>
      </x:c>
      <x:c r="L1453" s="2" t="str">
        <x:v>2026-08-06</x:v>
      </x:c>
      <x:c r="M1453" s="2" t="str">
        <x:v>0000831001-26-000045</x:v>
      </x:c>
      <x:c r="N1453" s="2" t="str">
        <x:v>https://www.sec.gov/Archives/edgar/data/831001/000083100126000045/c-20260630.htm</x:v>
      </x:c>
      <x:c r="O1453" s="2" t="str">
        <x:v>data/raw/filings/C_0000831001-26-000045_c-20260630.htm</x:v>
      </x:c>
      <x:c r="P1453" s="2" t="str">
        <x:v>f-4657</x:v>
      </x:c>
      <x:c r="Q1453" s="2" t="str"/>
      <x:c r="R1453" s="2" t="str">
        <x:v>Exact consolidated inline XBRL context and period.</x:v>
      </x:c>
      <x:c r="T1453" s="12"/>
      <x:c r="U1453" s="12"/>
    </x:row>
    <x:row r="1454" ht="24" customHeight="1">
      <x:c r="C1454" s="2" t="str">
        <x:v>C</x:v>
      </x:c>
      <x:c r="D1454" s="2" t="str">
        <x:v>H1 2026</x:v>
      </x:c>
      <x:c r="E1454" s="2" t="str">
        <x:v>loans_gross</x:v>
      </x:c>
      <x:c r="F1454" s="11" t="n">
        <x:v>793658</x:v>
      </x:c>
      <x:c r="G1454" s="2" t="str">
        <x:v>USD</x:v>
      </x:c>
      <x:c r="H1454" s="2" t="str">
        <x:v>2026-01-01</x:v>
      </x:c>
      <x:c r="I1454" s="2" t="str">
        <x:v>2026-06-30</x:v>
      </x:c>
      <x:c r="J1454" s="2" t="str">
        <x:v>Gross loans and leases selected definition</x:v>
      </x:c>
      <x:c r="K1454" s="2" t="str">
        <x:v>us-gaap:FinancingReceivableExcludingAccruedInterestBeforeAllowanceForCreditLoss</x:v>
      </x:c>
      <x:c r="L1454" s="2" t="str">
        <x:v>2026-08-06</x:v>
      </x:c>
      <x:c r="M1454" s="2" t="str">
        <x:v>0000831001-26-000045</x:v>
      </x:c>
      <x:c r="N1454" s="2" t="str">
        <x:v>https://www.sec.gov/Archives/edgar/data/831001/000083100126000045/c-20260630.htm</x:v>
      </x:c>
      <x:c r="O1454" s="2" t="str">
        <x:v>data/raw/filings/C_0000831001-26-000045_c-20260630.htm</x:v>
      </x:c>
      <x:c r="P1454" s="2" t="str">
        <x:v>f-4348</x:v>
      </x:c>
      <x:c r="Q1454" s="2" t="str"/>
      <x:c r="R1454" s="2" t="str">
        <x:v>Exact consolidated inline XBRL context and period.</x:v>
      </x:c>
      <x:c r="T1454" s="12"/>
      <x:c r="U1454" s="12"/>
    </x:row>
    <x:row r="1455" ht="24" customHeight="1">
      <x:c r="C1455" s="2" t="str">
        <x:v>C</x:v>
      </x:c>
      <x:c r="D1455" s="2" t="str">
        <x:v>H1 2026</x:v>
      </x:c>
      <x:c r="E1455" s="2" t="str">
        <x:v>loans_net</x:v>
      </x:c>
      <x:c r="F1455" s="11" t="n">
        <x:v>773697</x:v>
      </x:c>
      <x:c r="G1455" s="2" t="str">
        <x:v>USD</x:v>
      </x:c>
      <x:c r="H1455" s="2" t="str">
        <x:v>2026-01-01</x:v>
      </x:c>
      <x:c r="I1455" s="2" t="str">
        <x:v>2026-06-30</x:v>
      </x:c>
      <x:c r="J1455" s="2" t="str">
        <x:v>Net loans after allowance selected definition</x:v>
      </x:c>
      <x:c r="K1455" s="2" t="str">
        <x:v>us-gaap:FinancingReceivableExcludingAccruedInterestAfterAllowanceForCreditLoss</x:v>
      </x:c>
      <x:c r="L1455" s="2" t="str">
        <x:v>2026-08-06</x:v>
      </x:c>
      <x:c r="M1455" s="2" t="str">
        <x:v>0000831001-26-000045</x:v>
      </x:c>
      <x:c r="N1455" s="2" t="str">
        <x:v>https://www.sec.gov/Archives/edgar/data/831001/000083100126000045/c-20260630.htm</x:v>
      </x:c>
      <x:c r="O1455" s="2" t="str">
        <x:v>data/raw/filings/C_0000831001-26-000045_c-20260630.htm</x:v>
      </x:c>
      <x:c r="P1455" s="2" t="str">
        <x:v>f-289</x:v>
      </x:c>
      <x:c r="Q1455" s="2" t="str"/>
      <x:c r="R1455" s="2" t="str">
        <x:v>Exact consolidated inline XBRL context and period.</x:v>
      </x:c>
      <x:c r="T1455" s="12"/>
      <x:c r="U1455" s="12"/>
    </x:row>
    <x:row r="1456" ht="24" customHeight="1">
      <x:c r="C1456" s="2" t="str">
        <x:v>C</x:v>
      </x:c>
      <x:c r="D1456" s="2" t="str">
        <x:v>H1 2026</x:v>
      </x:c>
      <x:c r="E1456" s="2" t="str">
        <x:v>allowance</x:v>
      </x:c>
      <x:c r="F1456" s="11" t="n">
        <x:v>19961</x:v>
      </x:c>
      <x:c r="G1456" s="2" t="str">
        <x:v>USD</x:v>
      </x:c>
      <x:c r="H1456" s="2" t="str">
        <x:v>2026-01-01</x:v>
      </x:c>
      <x:c r="I1456" s="2" t="str">
        <x:v>2026-06-30</x:v>
      </x:c>
      <x:c r="J1456" s="2" t="str">
        <x:v>Loan allowance for credit losses</x:v>
      </x:c>
      <x:c r="K1456" s="2" t="str">
        <x:v>us-gaap:FinancingReceivableAllowanceForCreditLossExcludingAccruedInterest</x:v>
      </x:c>
      <x:c r="L1456" s="2" t="str">
        <x:v>2026-08-06</x:v>
      </x:c>
      <x:c r="M1456" s="2" t="str">
        <x:v>0000831001-26-000045</x:v>
      </x:c>
      <x:c r="N1456" s="2" t="str">
        <x:v>https://www.sec.gov/Archives/edgar/data/831001/000083100126000045/c-20260630.htm</x:v>
      </x:c>
      <x:c r="O1456" s="2" t="str">
        <x:v>data/raw/filings/C_0000831001-26-000045_c-20260630.htm</x:v>
      </x:c>
      <x:c r="P1456" s="2" t="str">
        <x:v>f-4318</x:v>
      </x:c>
      <x:c r="Q1456" s="2" t="str"/>
      <x:c r="R1456" s="2" t="str">
        <x:v>Exact consolidated inline XBRL context and period.</x:v>
      </x:c>
      <x:c r="T1456" s="12"/>
      <x:c r="U1456" s="12"/>
    </x:row>
    <x:row r="1457" ht="24" customHeight="1">
      <x:c r="C1457" s="2" t="str">
        <x:v>C</x:v>
      </x:c>
      <x:c r="D1457" s="2" t="str">
        <x:v>H1 2026</x:v>
      </x:c>
      <x:c r="E1457" s="2" t="str">
        <x:v>nonaccrual</x:v>
      </x:c>
      <x:c r="F1457" s="11" t="str">
        <x:v>n.a.</x:v>
      </x:c>
      <x:c r="G1457" s="2" t="str">
        <x:v>USDm</x:v>
      </x:c>
      <x:c r="H1457" s="2" t="str">
        <x:v>2026-01-01</x:v>
      </x:c>
      <x:c r="I1457" s="2" t="str">
        <x:v>2026-06-30</x:v>
      </x:c>
      <x:c r="J1457" s="2" t="str">
        <x:v>Nonaccrual</x:v>
      </x:c>
      <x:c r="K1457" s="2" t="str"/>
      <x:c r="L1457" s="2" t="str"/>
      <x:c r="M1457" s="2" t="str"/>
      <x:c r="N1457" s="2" t="str"/>
      <x:c r="O1457" s="2" t="str"/>
      <x:c r="P1457" s="2" t="str"/>
      <x:c r="Q1457" s="2" t="str"/>
      <x:c r="R1457" s="2" t="str">
        <x:v>Not reported / unavailable</x:v>
      </x:c>
      <x:c r="T1457" s="12"/>
      <x:c r="U1457" s="12"/>
    </x:row>
    <x:row r="1458" ht="24" customHeight="1">
      <x:c r="C1458" s="2" t="str">
        <x:v>C</x:v>
      </x:c>
      <x:c r="D1458" s="2" t="str">
        <x:v>H1 2026</x:v>
      </x:c>
      <x:c r="E1458" s="2" t="str">
        <x:v>cash</x:v>
      </x:c>
      <x:c r="F1458" s="11" t="str">
        <x:v>n.a.</x:v>
      </x:c>
      <x:c r="G1458" s="2" t="str">
        <x:v>USDm</x:v>
      </x:c>
      <x:c r="H1458" s="2" t="str">
        <x:v>2026-01-01</x:v>
      </x:c>
      <x:c r="I1458" s="2" t="str">
        <x:v>2026-06-30</x:v>
      </x:c>
      <x:c r="J1458" s="2" t="str">
        <x:v>Cash</x:v>
      </x:c>
      <x:c r="K1458" s="2" t="str"/>
      <x:c r="L1458" s="2" t="str"/>
      <x:c r="M1458" s="2" t="str"/>
      <x:c r="N1458" s="2" t="str"/>
      <x:c r="O1458" s="2" t="str"/>
      <x:c r="P1458" s="2" t="str"/>
      <x:c r="Q1458" s="2" t="str"/>
      <x:c r="R1458" s="2" t="str">
        <x:v>Not reported / unavailable</x:v>
      </x:c>
      <x:c r="T1458" s="12"/>
      <x:c r="U1458" s="12"/>
    </x:row>
    <x:row r="1459" ht="24" customHeight="1">
      <x:c r="C1459" s="2" t="str">
        <x:v>C</x:v>
      </x:c>
      <x:c r="D1459" s="2" t="str">
        <x:v>H1 2026</x:v>
      </x:c>
      <x:c r="E1459" s="2" t="str">
        <x:v>aoci</x:v>
      </x:c>
      <x:c r="F1459" s="11" t="n">
        <x:v>-39500</x:v>
      </x:c>
      <x:c r="G1459" s="2" t="str">
        <x:v>USD</x:v>
      </x:c>
      <x:c r="H1459" s="2" t="str">
        <x:v>2026-01-01</x:v>
      </x:c>
      <x:c r="I1459" s="2" t="str">
        <x:v>2026-06-30</x:v>
      </x:c>
      <x:c r="J1459" s="2" t="str">
        <x:v>Accumulated other comprehensive income</x:v>
      </x:c>
      <x:c r="K1459" s="2" t="str">
        <x:v>us-gaap:AccumulatedOtherComprehensiveIncomeLossNetOfTax</x:v>
      </x:c>
      <x:c r="L1459" s="2" t="str">
        <x:v>2026-08-06</x:v>
      </x:c>
      <x:c r="M1459" s="2" t="str">
        <x:v>0000831001-26-000045</x:v>
      </x:c>
      <x:c r="N1459" s="2" t="str">
        <x:v>https://www.sec.gov/Archives/edgar/data/831001/000083100126000045/c-20260630.htm</x:v>
      </x:c>
      <x:c r="O1459" s="2" t="str">
        <x:v>data/raw/filings/C_0000831001-26-000045_c-20260630.htm</x:v>
      </x:c>
      <x:c r="P1459" s="2" t="str">
        <x:v>f-355</x:v>
      </x:c>
      <x:c r="Q1459" s="2" t="str"/>
      <x:c r="R1459" s="2" t="str">
        <x:v>Exact consolidated inline XBRL context and period.</x:v>
      </x:c>
      <x:c r="T1459" s="12"/>
      <x:c r="U1459" s="12"/>
    </x:row>
    <x:row r="1460" ht="24" customHeight="1">
      <x:c r="C1460" s="2" t="str">
        <x:v>C</x:v>
      </x:c>
      <x:c r="D1460" s="2" t="str">
        <x:v>H1 2026</x:v>
      </x:c>
      <x:c r="E1460" s="2" t="str">
        <x:v>nii</x:v>
      </x:c>
      <x:c r="F1460" s="11" t="n">
        <x:v>32866</x:v>
      </x:c>
      <x:c r="G1460" s="2" t="str">
        <x:v>USD</x:v>
      </x:c>
      <x:c r="H1460" s="2" t="str">
        <x:v>2026-01-01</x:v>
      </x:c>
      <x:c r="I1460" s="2" t="str">
        <x:v>2026-06-30</x:v>
      </x:c>
      <x:c r="J1460" s="2" t="str">
        <x:v>Net interest income</x:v>
      </x:c>
      <x:c r="K1460" s="2" t="str">
        <x:v>us-gaap:InterestIncomeExpenseNet</x:v>
      </x:c>
      <x:c r="L1460" s="2" t="str">
        <x:v>2026-08-06</x:v>
      </x:c>
      <x:c r="M1460" s="2" t="str">
        <x:v>0000831001-26-000045</x:v>
      </x:c>
      <x:c r="N1460" s="2" t="str">
        <x:v>https://www.sec.gov/Archives/edgar/data/831001/000083100126000045/c-20260630.htm</x:v>
      </x:c>
      <x:c r="O1460" s="2" t="str">
        <x:v>data/raw/filings/C_0000831001-26-000045_c-20260630.htm</x:v>
      </x:c>
      <x:c r="P1460" s="2" t="str">
        <x:v>f-1111</x:v>
      </x:c>
      <x:c r="Q1460" s="2" t="str"/>
      <x:c r="R1460" s="2" t="str">
        <x:v>Exact consolidated inline XBRL context and period.</x:v>
      </x:c>
      <x:c r="T1460" s="12"/>
      <x:c r="U1460" s="12"/>
    </x:row>
    <x:row r="1461" ht="24" customHeight="1">
      <x:c r="C1461" s="2" t="str">
        <x:v>C</x:v>
      </x:c>
      <x:c r="D1461" s="2" t="str">
        <x:v>H1 2026</x:v>
      </x:c>
      <x:c r="E1461" s="2" t="str">
        <x:v>noninterest_income</x:v>
      </x:c>
      <x:c r="F1461" s="11" t="n">
        <x:v>16533</x:v>
      </x:c>
      <x:c r="G1461" s="2" t="str">
        <x:v>USD</x:v>
      </x:c>
      <x:c r="H1461" s="2" t="str">
        <x:v>2026-01-01</x:v>
      </x:c>
      <x:c r="I1461" s="2" t="str">
        <x:v>2026-06-30</x:v>
      </x:c>
      <x:c r="J1461" s="2" t="str">
        <x:v>noninterest_income</x:v>
      </x:c>
      <x:c r="K1461" s="2" t="str">
        <x:v>us-gaap:NoninterestIncome</x:v>
      </x:c>
      <x:c r="L1461" s="2" t="str">
        <x:v>2026-08-06</x:v>
      </x:c>
      <x:c r="M1461" s="2" t="str">
        <x:v>0000831001-26-000045</x:v>
      </x:c>
      <x:c r="N1461" s="2" t="str">
        <x:v>https://www.sec.gov/Archives/edgar/data/831001/000083100126000045/c-20260630.htm</x:v>
      </x:c>
      <x:c r="O1461" s="2" t="str">
        <x:v>data/raw/filings/C_0000831001-26-000045_c-20260630.htm</x:v>
      </x:c>
      <x:c r="P1461" s="2" t="str">
        <x:v>f-971</x:v>
      </x:c>
      <x:c r="Q1461" s="2" t="str"/>
      <x:c r="R1461" s="2" t="str">
        <x:v>Exact consolidated inline XBRL context and period.</x:v>
      </x:c>
      <x:c r="T1461" s="12"/>
      <x:c r="U1461" s="12"/>
    </x:row>
    <x:row r="1462" ht="24" customHeight="1">
      <x:c r="C1462" s="2" t="str">
        <x:v>C</x:v>
      </x:c>
      <x:c r="D1462" s="2" t="str">
        <x:v>H1 2026</x:v>
      </x:c>
      <x:c r="E1462" s="2" t="str">
        <x:v>revenue_reported</x:v>
      </x:c>
      <x:c r="F1462" s="11" t="n">
        <x:v>49399</x:v>
      </x:c>
      <x:c r="G1462" s="2" t="str">
        <x:v>USD</x:v>
      </x:c>
      <x:c r="H1462" s="2" t="str">
        <x:v>2026-01-01</x:v>
      </x:c>
      <x:c r="I1462" s="2" t="str">
        <x:v>2026-06-30</x:v>
      </x:c>
      <x:c r="J1462" s="2" t="str">
        <x:v>Reported total net revenue</x:v>
      </x:c>
      <x:c r="K1462" s="2" t="str">
        <x:v>us-gaap:Revenues</x:v>
      </x:c>
      <x:c r="L1462" s="2" t="str">
        <x:v>2026-08-06</x:v>
      </x:c>
      <x:c r="M1462" s="2" t="str">
        <x:v>0000831001-26-000045</x:v>
      </x:c>
      <x:c r="N1462" s="2" t="str">
        <x:v>https://www.sec.gov/Archives/edgar/data/831001/000083100126000045/c-20260630.htm</x:v>
      </x:c>
      <x:c r="O1462" s="2" t="str">
        <x:v>data/raw/filings/C_0000831001-26-000045_c-20260630.htm</x:v>
      </x:c>
      <x:c r="P1462" s="2" t="str">
        <x:v>f-977</x:v>
      </x:c>
      <x:c r="Q1462" s="2" t="str"/>
      <x:c r="R1462" s="2" t="str">
        <x:v>Exact consolidated inline XBRL context and period.</x:v>
      </x:c>
      <x:c r="T1462" s="12"/>
      <x:c r="U1462" s="12"/>
    </x:row>
    <x:row r="1463" ht="24" customHeight="1">
      <x:c r="C1463" s="2" t="str">
        <x:v>C</x:v>
      </x:c>
      <x:c r="D1463" s="2" t="str">
        <x:v>H1 2026</x:v>
      </x:c>
      <x:c r="E1463" s="2" t="str">
        <x:v>opex</x:v>
      </x:c>
      <x:c r="F1463" s="11" t="n">
        <x:v>28526</x:v>
      </x:c>
      <x:c r="G1463" s="2" t="str">
        <x:v>USD</x:v>
      </x:c>
      <x:c r="H1463" s="2" t="str">
        <x:v>2026-01-01</x:v>
      </x:c>
      <x:c r="I1463" s="2" t="str">
        <x:v>2026-06-30</x:v>
      </x:c>
      <x:c r="J1463" s="2" t="str">
        <x:v>Noninterest expense</x:v>
      </x:c>
      <x:c r="K1463" s="2" t="str">
        <x:v>us-gaap:NoninterestExpense</x:v>
      </x:c>
      <x:c r="L1463" s="2" t="str">
        <x:v>2026-08-06</x:v>
      </x:c>
      <x:c r="M1463" s="2" t="str">
        <x:v>0000831001-26-000045</x:v>
      </x:c>
      <x:c r="N1463" s="2" t="str">
        <x:v>https://www.sec.gov/Archives/edgar/data/831001/000083100126000045/c-20260630.htm</x:v>
      </x:c>
      <x:c r="O1463" s="2" t="str">
        <x:v>data/raw/filings/C_0000831001-26-000045_c-20260630.htm</x:v>
      </x:c>
      <x:c r="P1463" s="2" t="str">
        <x:v>f-983</x:v>
      </x:c>
      <x:c r="Q1463" s="2" t="str"/>
      <x:c r="R1463" s="2" t="str">
        <x:v>Exact consolidated inline XBRL context and period.</x:v>
      </x:c>
      <x:c r="T1463" s="12"/>
      <x:c r="U1463" s="12"/>
    </x:row>
    <x:row r="1464" ht="24" customHeight="1">
      <x:c r="C1464" s="2" t="str">
        <x:v>C</x:v>
      </x:c>
      <x:c r="D1464" s="2" t="str">
        <x:v>H1 2026</x:v>
      </x:c>
      <x:c r="E1464" s="2" t="str">
        <x:v>provision</x:v>
      </x:c>
      <x:c r="F1464" s="11" t="str">
        <x:v>n.a.</x:v>
      </x:c>
      <x:c r="G1464" s="2" t="str">
        <x:v>USDm</x:v>
      </x:c>
      <x:c r="H1464" s="2" t="str">
        <x:v>2026-01-01</x:v>
      </x:c>
      <x:c r="I1464" s="2" t="str">
        <x:v>2026-06-30</x:v>
      </x:c>
      <x:c r="J1464" s="2" t="str">
        <x:v>Provision for credit losses</x:v>
      </x:c>
      <x:c r="K1464" s="2" t="str"/>
      <x:c r="L1464" s="2" t="str"/>
      <x:c r="M1464" s="2" t="str"/>
      <x:c r="N1464" s="2" t="str"/>
      <x:c r="O1464" s="2" t="str"/>
      <x:c r="P1464" s="2" t="str"/>
      <x:c r="Q1464" s="2" t="str"/>
      <x:c r="R1464" s="2" t="str">
        <x:v>Not reported / unavailable</x:v>
      </x:c>
      <x:c r="T1464" s="12"/>
      <x:c r="U1464" s="12"/>
    </x:row>
    <x:row r="1465" ht="24" customHeight="1">
      <x:c r="C1465" s="2" t="str">
        <x:v>C</x:v>
      </x:c>
      <x:c r="D1465" s="2" t="str">
        <x:v>H1 2026</x:v>
      </x:c>
      <x:c r="E1465" s="2" t="str">
        <x:v>pretax</x:v>
      </x:c>
      <x:c r="F1465" s="11" t="n">
        <x:v>15546</x:v>
      </x:c>
      <x:c r="G1465" s="2" t="str">
        <x:v>USD</x:v>
      </x:c>
      <x:c r="H1465" s="2" t="str">
        <x:v>2026-01-01</x:v>
      </x:c>
      <x:c r="I1465" s="2" t="str">
        <x:v>2026-06-30</x:v>
      </x:c>
      <x:c r="J1465" s="2" t="str">
        <x:v>Income before income taxes</x:v>
      </x:c>
      <x:c r="K1465" s="2" t="str">
        <x:v>us-gaap:IncomeLossFromContinuingOperationsBeforeIncomeTaxesExtraordinaryItemsNoncontrollingInterest</x:v>
      </x:c>
      <x:c r="L1465" s="2" t="str">
        <x:v>2026-08-06</x:v>
      </x:c>
      <x:c r="M1465" s="2" t="str">
        <x:v>0000831001-26-000045</x:v>
      </x:c>
      <x:c r="N1465" s="2" t="str">
        <x:v>https://www.sec.gov/Archives/edgar/data/831001/000083100126000045/c-20260630.htm</x:v>
      </x:c>
      <x:c r="O1465" s="2" t="str">
        <x:v>data/raw/filings/C_0000831001-26-000045_c-20260630.htm</x:v>
      </x:c>
      <x:c r="P1465" s="2" t="str">
        <x:v>f-129</x:v>
      </x:c>
      <x:c r="Q1465" s="2" t="str"/>
      <x:c r="R1465" s="2" t="str">
        <x:v>Exact consolidated inline XBRL context and period.</x:v>
      </x:c>
      <x:c r="T1465" s="12"/>
      <x:c r="U1465" s="12"/>
    </x:row>
    <x:row r="1466" ht="24" customHeight="1">
      <x:c r="C1466" s="2" t="str">
        <x:v>C</x:v>
      </x:c>
      <x:c r="D1466" s="2" t="str">
        <x:v>H1 2026</x:v>
      </x:c>
      <x:c r="E1466" s="2" t="str">
        <x:v>tax</x:v>
      </x:c>
      <x:c r="F1466" s="11" t="n">
        <x:v>3583</x:v>
      </x:c>
      <x:c r="G1466" s="2" t="str">
        <x:v>USD</x:v>
      </x:c>
      <x:c r="H1466" s="2" t="str">
        <x:v>2026-01-01</x:v>
      </x:c>
      <x:c r="I1466" s="2" t="str">
        <x:v>2026-06-30</x:v>
      </x:c>
      <x:c r="J1466" s="2" t="str">
        <x:v>tax</x:v>
      </x:c>
      <x:c r="K1466" s="2" t="str">
        <x:v>us-gaap:IncomeTaxExpenseBenefit</x:v>
      </x:c>
      <x:c r="L1466" s="2" t="str">
        <x:v>2026-08-06</x:v>
      </x:c>
      <x:c r="M1466" s="2" t="str">
        <x:v>0000831001-26-000045</x:v>
      </x:c>
      <x:c r="N1466" s="2" t="str">
        <x:v>https://www.sec.gov/Archives/edgar/data/831001/000083100126000045/c-20260630.htm</x:v>
      </x:c>
      <x:c r="O1466" s="2" t="str">
        <x:v>data/raw/filings/C_0000831001-26-000045_c-20260630.htm</x:v>
      </x:c>
      <x:c r="P1466" s="2" t="str">
        <x:v>f-995</x:v>
      </x:c>
      <x:c r="Q1466" s="2" t="str"/>
      <x:c r="R1466" s="2" t="str">
        <x:v>Exact consolidated inline XBRL context and period.</x:v>
      </x:c>
      <x:c r="T1466" s="12"/>
      <x:c r="U1466" s="12"/>
    </x:row>
    <x:row r="1467" ht="24" customHeight="1">
      <x:c r="C1467" s="2" t="str">
        <x:v>C</x:v>
      </x:c>
      <x:c r="D1467" s="2" t="str">
        <x:v>H1 2026</x:v>
      </x:c>
      <x:c r="E1467" s="2" t="str">
        <x:v>net_income</x:v>
      </x:c>
      <x:c r="F1467" s="11" t="n">
        <x:v>11616</x:v>
      </x:c>
      <x:c r="G1467" s="2" t="str">
        <x:v>USD</x:v>
      </x:c>
      <x:c r="H1467" s="2" t="str">
        <x:v>2026-01-01</x:v>
      </x:c>
      <x:c r="I1467" s="2" t="str">
        <x:v>2026-06-30</x:v>
      </x:c>
      <x:c r="J1467" s="2" t="str">
        <x:v>Net income attributable to parent</x:v>
      </x:c>
      <x:c r="K1467" s="2" t="str">
        <x:v>us-gaap:NetIncomeLoss</x:v>
      </x:c>
      <x:c r="L1467" s="2" t="str">
        <x:v>2026-08-06</x:v>
      </x:c>
      <x:c r="M1467" s="2" t="str">
        <x:v>0000831001-26-000045</x:v>
      </x:c>
      <x:c r="N1467" s="2" t="str">
        <x:v>https://www.sec.gov/Archives/edgar/data/831001/000083100126000045/c-20260630.htm</x:v>
      </x:c>
      <x:c r="O1467" s="2" t="str">
        <x:v>data/raw/filings/C_0000831001-26-000045_c-20260630.htm</x:v>
      </x:c>
      <x:c r="P1467" s="2" t="str">
        <x:v>f-1376</x:v>
      </x:c>
      <x:c r="Q1467" s="2" t="str"/>
      <x:c r="R1467" s="2" t="str">
        <x:v>Exact consolidated inline XBRL context and period.</x:v>
      </x:c>
      <x:c r="T1467" s="12"/>
      <x:c r="U1467" s="12"/>
    </x:row>
    <x:row r="1468" ht="24" customHeight="1">
      <x:c r="C1468" s="2" t="str">
        <x:v>C</x:v>
      </x:c>
      <x:c r="D1468" s="2" t="str">
        <x:v>H1 2026</x:v>
      </x:c>
      <x:c r="E1468" s="2" t="str">
        <x:v>common_income</x:v>
      </x:c>
      <x:c r="F1468" s="11" t="n">
        <x:v>10870</x:v>
      </x:c>
      <x:c r="G1468" s="2" t="str">
        <x:v>USD</x:v>
      </x:c>
      <x:c r="H1468" s="2" t="str">
        <x:v>2026-01-01</x:v>
      </x:c>
      <x:c r="I1468" s="2" t="str">
        <x:v>2026-06-30</x:v>
      </x:c>
      <x:c r="J1468" s="2" t="str">
        <x:v>Income available to common shareholders</x:v>
      </x:c>
      <x:c r="K1468" s="2" t="str">
        <x:v>us-gaap:NetIncomeLossAvailableToCommonStockholdersBasic</x:v>
      </x:c>
      <x:c r="L1468" s="2" t="str">
        <x:v>2026-08-06</x:v>
      </x:c>
      <x:c r="M1468" s="2" t="str">
        <x:v>0000831001-26-000045</x:v>
      </x:c>
      <x:c r="N1468" s="2" t="str">
        <x:v>https://www.sec.gov/Archives/edgar/data/831001/000083100126000045/c-20260630.htm</x:v>
      </x:c>
      <x:c r="O1468" s="2" t="str">
        <x:v>data/raw/filings/C_0000831001-26-000045_c-20260630.htm</x:v>
      </x:c>
      <x:c r="P1468" s="2" t="str">
        <x:v>f-1412</x:v>
      </x:c>
      <x:c r="Q1468" s="2" t="str"/>
      <x:c r="R1468" s="2" t="str">
        <x:v>Exact consolidated inline XBRL context and period.</x:v>
      </x:c>
      <x:c r="T1468" s="12"/>
      <x:c r="U1468" s="12"/>
    </x:row>
    <x:row r="1469" ht="24" customHeight="1">
      <x:c r="C1469" s="2" t="str">
        <x:v>C</x:v>
      </x:c>
      <x:c r="D1469" s="2" t="str">
        <x:v>H1 2026</x:v>
      </x:c>
      <x:c r="E1469" s="2" t="str">
        <x:v>preferred_div</x:v>
      </x:c>
      <x:c r="F1469" s="11" t="n">
        <x:v>643</x:v>
      </x:c>
      <x:c r="G1469" s="2" t="str">
        <x:v>USD</x:v>
      </x:c>
      <x:c r="H1469" s="2" t="str">
        <x:v>2026-01-01</x:v>
      </x:c>
      <x:c r="I1469" s="2" t="str">
        <x:v>2026-06-30</x:v>
      </x:c>
      <x:c r="J1469" s="2" t="str">
        <x:v>Preferred dividends and other common-income adjustments</x:v>
      </x:c>
      <x:c r="K1469" s="2" t="str">
        <x:v>us-gaap:DividendsPreferredStock</x:v>
      </x:c>
      <x:c r="L1469" s="2" t="str">
        <x:v>2026-08-06</x:v>
      </x:c>
      <x:c r="M1469" s="2" t="str">
        <x:v>0000831001-26-000045</x:v>
      </x:c>
      <x:c r="N1469" s="2" t="str">
        <x:v>https://www.sec.gov/Archives/edgar/data/831001/000083100126000045/c-20260630.htm</x:v>
      </x:c>
      <x:c r="O1469" s="2" t="str">
        <x:v>data/raw/filings/C_0000831001-26-000045_c-20260630.htm</x:v>
      </x:c>
      <x:c r="P1469" s="2" t="str">
        <x:v>f-1380</x:v>
      </x:c>
      <x:c r="Q1469" s="2" t="str"/>
      <x:c r="R1469" s="2" t="str">
        <x:v>Exact consolidated inline XBRL context and period.</x:v>
      </x:c>
      <x:c r="T1469" s="12"/>
      <x:c r="U1469" s="12"/>
    </x:row>
    <x:row r="1470" ht="24" customHeight="1">
      <x:c r="C1470" s="2" t="str">
        <x:v>C</x:v>
      </x:c>
      <x:c r="D1470" s="2" t="str">
        <x:v>H1 2026</x:v>
      </x:c>
      <x:c r="E1470" s="2" t="str">
        <x:v>eps</x:v>
      </x:c>
      <x:c r="F1470" s="11" t="n">
        <x:v>6.21</x:v>
      </x:c>
      <x:c r="G1470" s="2" t="str">
        <x:v>USD/shares</x:v>
      </x:c>
      <x:c r="H1470" s="2" t="str">
        <x:v>2026-01-01</x:v>
      </x:c>
      <x:c r="I1470" s="2" t="str">
        <x:v>2026-06-30</x:v>
      </x:c>
      <x:c r="J1470" s="2" t="str">
        <x:v>Reported diluted EPS</x:v>
      </x:c>
      <x:c r="K1470" s="2" t="str">
        <x:v>us-gaap:EarningsPerShareDiluted</x:v>
      </x:c>
      <x:c r="L1470" s="2" t="str">
        <x:v>2026-08-06</x:v>
      </x:c>
      <x:c r="M1470" s="2" t="str">
        <x:v>0000831001-26-000045</x:v>
      </x:c>
      <x:c r="N1470" s="2" t="str">
        <x:v>https://www.sec.gov/Archives/edgar/data/831001/000083100126000045/c-20260630.htm</x:v>
      </x:c>
      <x:c r="O1470" s="2" t="str">
        <x:v>data/raw/filings/C_0000831001-26-000045_c-20260630.htm</x:v>
      </x:c>
      <x:c r="P1470" s="2" t="str">
        <x:v>f-1444</x:v>
      </x:c>
      <x:c r="Q1470" s="2" t="str"/>
      <x:c r="R1470" s="2" t="str">
        <x:v>Exact consolidated inline XBRL context and period.</x:v>
      </x:c>
      <x:c r="T1470" s="12"/>
      <x:c r="U1470" s="12"/>
    </x:row>
    <x:row r="1471" ht="24" customHeight="1">
      <x:c r="C1471" s="2" t="str">
        <x:v>C</x:v>
      </x:c>
      <x:c r="D1471" s="2" t="str">
        <x:v>H1 2026</x:v>
      </x:c>
      <x:c r="E1471" s="2" t="str">
        <x:v>shares_diluted</x:v>
      </x:c>
      <x:c r="F1471" s="11" t="n">
        <x:v>1755.8</x:v>
      </x:c>
      <x:c r="G1471" s="2" t="str">
        <x:v>shares</x:v>
      </x:c>
      <x:c r="H1471" s="2" t="str">
        <x:v>2026-01-01</x:v>
      </x:c>
      <x:c r="I1471" s="2" t="str">
        <x:v>2026-06-30</x:v>
      </x:c>
      <x:c r="J1471" s="2" t="str">
        <x:v>Weighted average diluted shares</x:v>
      </x:c>
      <x:c r="K1471" s="2" t="str">
        <x:v>us-gaap:WeightedAverageNumberOfDilutedSharesOutstanding</x:v>
      </x:c>
      <x:c r="L1471" s="2" t="str">
        <x:v>2026-08-06</x:v>
      </x:c>
      <x:c r="M1471" s="2" t="str">
        <x:v>0000831001-26-000045</x:v>
      </x:c>
      <x:c r="N1471" s="2" t="str">
        <x:v>https://www.sec.gov/Archives/edgar/data/831001/000083100126000045/c-20260630.htm</x:v>
      </x:c>
      <x:c r="O1471" s="2" t="str">
        <x:v>data/raw/filings/C_0000831001-26-000045_c-20260630.htm</x:v>
      </x:c>
      <x:c r="P1471" s="2" t="str">
        <x:v>f-1432</x:v>
      </x:c>
      <x:c r="Q1471" s="2" t="str"/>
      <x:c r="R1471" s="2" t="str">
        <x:v>Exact consolidated inline XBRL context and period.</x:v>
      </x:c>
      <x:c r="T1471" s="12"/>
      <x:c r="U1471" s="12"/>
    </x:row>
    <x:row r="1472" ht="24" customHeight="1">
      <x:c r="C1472" s="2" t="str">
        <x:v>C</x:v>
      </x:c>
      <x:c r="D1472" s="2" t="str">
        <x:v>H1 2026</x:v>
      </x:c>
      <x:c r="E1472" s="2" t="str">
        <x:v>dps</x:v>
      </x:c>
      <x:c r="F1472" s="11" t="str">
        <x:v>n.a.</x:v>
      </x:c>
      <x:c r="G1472" s="2" t="str">
        <x:v>USD/share</x:v>
      </x:c>
      <x:c r="H1472" s="2" t="str">
        <x:v>2026-01-01</x:v>
      </x:c>
      <x:c r="I1472" s="2" t="str">
        <x:v>2026-06-30</x:v>
      </x:c>
      <x:c r="J1472" s="2" t="str">
        <x:v>Dividends per common share</x:v>
      </x:c>
      <x:c r="K1472" s="2" t="str"/>
      <x:c r="L1472" s="2" t="str"/>
      <x:c r="M1472" s="2" t="str"/>
      <x:c r="N1472" s="2" t="str"/>
      <x:c r="O1472" s="2" t="str"/>
      <x:c r="P1472" s="2" t="str"/>
      <x:c r="Q1472" s="2" t="str"/>
      <x:c r="R1472" s="2" t="str">
        <x:v>Not reported / unavailable</x:v>
      </x:c>
      <x:c r="T1472" s="12"/>
      <x:c r="U1472" s="12"/>
    </x:row>
    <x:row r="1473" ht="24" customHeight="1">
      <x:c r="C1473" s="2" t="str">
        <x:v>C</x:v>
      </x:c>
      <x:c r="D1473" s="2" t="str">
        <x:v>H1 2026</x:v>
      </x:c>
      <x:c r="E1473" s="2" t="str">
        <x:v>dividends</x:v>
      </x:c>
      <x:c r="F1473" s="11" t="n">
        <x:v>2714</x:v>
      </x:c>
      <x:c r="G1473" s="2" t="str">
        <x:v>USD</x:v>
      </x:c>
      <x:c r="H1473" s="2" t="str">
        <x:v>2026-01-01</x:v>
      </x:c>
      <x:c r="I1473" s="2" t="str">
        <x:v>2026-06-30</x:v>
      </x:c>
      <x:c r="J1473" s="2" t="str">
        <x:v>Cash common dividends paid</x:v>
      </x:c>
      <x:c r="K1473" s="2" t="str">
        <x:v>us-gaap:PaymentsOfDividends</x:v>
      </x:c>
      <x:c r="L1473" s="2" t="str">
        <x:v>2026-08-06</x:v>
      </x:c>
      <x:c r="M1473" s="2" t="str">
        <x:v>0000831001-26-000045</x:v>
      </x:c>
      <x:c r="N1473" s="2" t="str">
        <x:v>https://www.sec.gov/Archives/edgar/data/831001/000083100126000045/c-20260630.htm</x:v>
      </x:c>
      <x:c r="O1473" s="2" t="str">
        <x:v>data/raw/filings/C_0000831001-26-000045_c-20260630.htm</x:v>
      </x:c>
      <x:c r="P1473" s="2" t="str">
        <x:v>f-575</x:v>
      </x:c>
      <x:c r="Q1473" s="2" t="str"/>
      <x:c r="R1473" s="2" t="str">
        <x:v>Exact consolidated inline XBRL context and period.</x:v>
      </x:c>
      <x:c r="T1473" s="12"/>
      <x:c r="U1473" s="12"/>
    </x:row>
    <x:row r="1474" ht="24" customHeight="1">
      <x:c r="C1474" s="2" t="str">
        <x:v>C</x:v>
      </x:c>
      <x:c r="D1474" s="2" t="str">
        <x:v>H1 2026</x:v>
      </x:c>
      <x:c r="E1474" s="2" t="str">
        <x:v>buybacks</x:v>
      </x:c>
      <x:c r="F1474" s="11" t="n">
        <x:v>10300</x:v>
      </x:c>
      <x:c r="G1474" s="2" t="str">
        <x:v>USD</x:v>
      </x:c>
      <x:c r="H1474" s="2" t="str">
        <x:v>2026-01-01</x:v>
      </x:c>
      <x:c r="I1474" s="2" t="str">
        <x:v>2026-06-30</x:v>
      </x:c>
      <x:c r="J1474" s="2" t="str">
        <x:v>Common share repurchases paid</x:v>
      </x:c>
      <x:c r="K1474" s="2" t="str">
        <x:v>us-gaap:PaymentsForRepurchaseOfCommonStock</x:v>
      </x:c>
      <x:c r="L1474" s="2" t="str">
        <x:v>2026-08-06</x:v>
      </x:c>
      <x:c r="M1474" s="2" t="str">
        <x:v>0000831001-26-000045</x:v>
      </x:c>
      <x:c r="N1474" s="2" t="str">
        <x:v>https://www.sec.gov/Archives/edgar/data/831001/000083100126000045/c-20260630.htm</x:v>
      </x:c>
      <x:c r="O1474" s="2" t="str">
        <x:v>data/raw/filings/C_0000831001-26-000045_c-20260630.htm</x:v>
      </x:c>
      <x:c r="P1474" s="2" t="str">
        <x:v>f-581</x:v>
      </x:c>
      <x:c r="Q1474" s="2" t="str"/>
      <x:c r="R1474" s="2" t="str">
        <x:v>Exact consolidated inline XBRL context and period.</x:v>
      </x:c>
      <x:c r="T1474" s="12"/>
      <x:c r="U1474" s="12"/>
    </x:row>
    <x:row r="1475" ht="24" customHeight="1">
      <x:c r="C1475" s="2" t="str">
        <x:v>C</x:v>
      </x:c>
      <x:c r="D1475" s="2" t="str">
        <x:v>H1 2026</x:v>
      </x:c>
      <x:c r="E1475" s="2" t="str">
        <x:v>chargeoffs</x:v>
      </x:c>
      <x:c r="F1475" s="11" t="str">
        <x:v>n.a.</x:v>
      </x:c>
      <x:c r="G1475" s="2" t="str">
        <x:v>USDm</x:v>
      </x:c>
      <x:c r="H1475" s="2" t="str">
        <x:v>2026-01-01</x:v>
      </x:c>
      <x:c r="I1475" s="2" t="str">
        <x:v>2026-06-30</x:v>
      </x:c>
      <x:c r="J1475" s="2" t="str">
        <x:v>Gross loan charge-offs</x:v>
      </x:c>
      <x:c r="K1475" s="2" t="str"/>
      <x:c r="L1475" s="2" t="str"/>
      <x:c r="M1475" s="2" t="str"/>
      <x:c r="N1475" s="2" t="str"/>
      <x:c r="O1475" s="2" t="str"/>
      <x:c r="P1475" s="2" t="str"/>
      <x:c r="Q1475" s="2" t="str"/>
      <x:c r="R1475" s="2" t="str">
        <x:v>Not reported / unavailable</x:v>
      </x:c>
      <x:c r="T1475" s="12"/>
      <x:c r="U1475" s="12"/>
    </x:row>
    <x:row r="1476" ht="24" customHeight="1">
      <x:c r="C1476" s="2" t="str">
        <x:v>C</x:v>
      </x:c>
      <x:c r="D1476" s="2" t="str">
        <x:v>H1 2026</x:v>
      </x:c>
      <x:c r="E1476" s="2" t="str">
        <x:v>recoveries</x:v>
      </x:c>
      <x:c r="F1476" s="11" t="str">
        <x:v>n.a.</x:v>
      </x:c>
      <x:c r="G1476" s="2" t="str">
        <x:v>USDm</x:v>
      </x:c>
      <x:c r="H1476" s="2" t="str">
        <x:v>2026-01-01</x:v>
      </x:c>
      <x:c r="I1476" s="2" t="str">
        <x:v>2026-06-30</x:v>
      </x:c>
      <x:c r="J1476" s="2" t="str">
        <x:v>Loan recoveries</x:v>
      </x:c>
      <x:c r="K1476" s="2" t="str"/>
      <x:c r="L1476" s="2" t="str"/>
      <x:c r="M1476" s="2" t="str"/>
      <x:c r="N1476" s="2" t="str"/>
      <x:c r="O1476" s="2" t="str"/>
      <x:c r="P1476" s="2" t="str"/>
      <x:c r="Q1476" s="2" t="str"/>
      <x:c r="R1476" s="2" t="str">
        <x:v>Not reported / unavailable</x:v>
      </x:c>
      <x:c r="T1476" s="12"/>
      <x:c r="U1476" s="12"/>
    </x:row>
    <x:row r="1477" ht="24" customHeight="1">
      <x:c r="C1477" s="2" t="str">
        <x:v>C</x:v>
      </x:c>
      <x:c r="D1477" s="2" t="str">
        <x:v>H1 2026</x:v>
      </x:c>
      <x:c r="E1477" s="2" t="str">
        <x:v>rwa</x:v>
      </x:c>
      <x:c r="F1477" s="11" t="str">
        <x:v>n.a.</x:v>
      </x:c>
      <x:c r="G1477" s="2" t="str">
        <x:v>USDm</x:v>
      </x:c>
      <x:c r="H1477" s="2" t="str">
        <x:v>2026-01-01</x:v>
      </x:c>
      <x:c r="I1477" s="2" t="str">
        <x:v>2026-06-30</x:v>
      </x:c>
      <x:c r="J1477" s="2" t="str">
        <x:v>Risk-weighted assets</x:v>
      </x:c>
      <x:c r="K1477" s="2" t="str"/>
      <x:c r="L1477" s="2" t="str"/>
      <x:c r="M1477" s="2" t="str"/>
      <x:c r="N1477" s="2" t="str"/>
      <x:c r="O1477" s="2" t="str"/>
      <x:c r="P1477" s="2" t="str"/>
      <x:c r="Q1477" s="2" t="str"/>
      <x:c r="R1477" s="2" t="str">
        <x:v>Not reported / unavailable</x:v>
      </x:c>
      <x:c r="T1477" s="12"/>
      <x:c r="U1477" s="12"/>
    </x:row>
    <x:row r="1478" ht="24" customHeight="1">
      <x:c r="C1478" s="2" t="str">
        <x:v>C</x:v>
      </x:c>
      <x:c r="D1478" s="2" t="str">
        <x:v>H1 2026</x:v>
      </x:c>
      <x:c r="E1478" s="2" t="str">
        <x:v>cet1_reported</x:v>
      </x:c>
      <x:c r="F1478" s="11" t="n">
        <x:v>0.1278</x:v>
      </x:c>
      <x:c r="G1478" s="2" t="str">
        <x:v>pure</x:v>
      </x:c>
      <x:c r="H1478" s="2" t="str">
        <x:v>2026-01-01</x:v>
      </x:c>
      <x:c r="I1478" s="2" t="str">
        <x:v>2026-06-30</x:v>
      </x:c>
      <x:c r="J1478" s="2" t="str">
        <x:v>Actual standardized CET1 ratio</x:v>
      </x:c>
      <x:c r="K1478" s="2" t="str">
        <x:v>Manual verified issuer table row</x:v>
      </x:c>
      <x:c r="L1478" s="2" t="str">
        <x:v>2026-08-06</x:v>
      </x:c>
      <x:c r="M1478" s="2" t="str">
        <x:v>0000831001-26-000045</x:v>
      </x:c>
      <x:c r="N1478" s="2" t="str">
        <x:v>https://www.sec.gov/Archives/edgar/data/831001/000083100126000045/c-20260630.htm</x:v>
      </x:c>
      <x:c r="O1478" s="2" t="str">
        <x:v>data/raw/filings/C_0000831001-26-000045_c-20260630.htm</x:v>
      </x:c>
      <x:c r="P1478" s="2" t="str"/>
      <x:c r="Q1478" s="2" t="str"/>
      <x:c r="R1478" s="2" t="str">
        <x:v>Verified original issuer table row; same-date end balance, excluding average and regulatory minimum tables.</x:v>
      </x:c>
      <x:c r="T1478" s="12"/>
      <x:c r="U1478" s="12"/>
    </x:row>
    <x:row r="1479" ht="24" customHeight="1">
      <x:c r="C1479" s="2" t="str">
        <x:v>C</x:v>
      </x:c>
      <x:c r="D1479" s="2" t="str">
        <x:v>H1 2026</x:v>
      </x:c>
      <x:c r="E1479" s="2" t="str">
        <x:v>nim_reported</x:v>
      </x:c>
      <x:c r="F1479" s="11" t="str">
        <x:v>n.a.</x:v>
      </x:c>
      <x:c r="G1479" s="2" t="str">
        <x:v>%</x:v>
      </x:c>
      <x:c r="H1479" s="2" t="str">
        <x:v>2026-01-01</x:v>
      </x:c>
      <x:c r="I1479" s="2" t="str">
        <x:v>2026-06-30</x:v>
      </x:c>
      <x:c r="J1479" s="2" t="str">
        <x:v>Issuer reported net interest margin</x:v>
      </x:c>
      <x:c r="K1479" s="2" t="str"/>
      <x:c r="L1479" s="2" t="str"/>
      <x:c r="M1479" s="2" t="str"/>
      <x:c r="N1479" s="2" t="str"/>
      <x:c r="O1479" s="2" t="str"/>
      <x:c r="P1479" s="2" t="str"/>
      <x:c r="Q1479" s="2" t="str"/>
      <x:c r="R1479" s="2" t="str">
        <x:v>Not reported / unavailable</x:v>
      </x:c>
      <x:c r="T1479" s="12"/>
      <x:c r="U1479" s="12"/>
    </x:row>
    <x:row r="1480" ht="24" customHeight="1">
      <x:c r="C1480" s="2" t="str">
        <x:v>C</x:v>
      </x:c>
      <x:c r="D1480" s="2" t="str">
        <x:v>H1 2026</x:v>
      </x:c>
      <x:c r="E1480" s="2" t="str">
        <x:v>bvps_reported</x:v>
      </x:c>
      <x:c r="F1480" s="11" t="n">
        <x:v>114.74</x:v>
      </x:c>
      <x:c r="G1480" s="2" t="str">
        <x:v>USD/shares</x:v>
      </x:c>
      <x:c r="H1480" s="2" t="str">
        <x:v>2026-01-01</x:v>
      </x:c>
      <x:c r="I1480" s="2" t="str">
        <x:v>2026-06-30</x:v>
      </x:c>
      <x:c r="J1480" s="2" t="str">
        <x:v>Reported common book value per share</x:v>
      </x:c>
      <x:c r="K1480" s="2" t="str">
        <x:v>Manual verified issuer table row</x:v>
      </x:c>
      <x:c r="L1480" s="2" t="str">
        <x:v>2026-08-06</x:v>
      </x:c>
      <x:c r="M1480" s="2" t="str">
        <x:v>0000831001-26-000045</x:v>
      </x:c>
      <x:c r="N1480" s="2" t="str">
        <x:v>https://www.sec.gov/Archives/edgar/data/831001/000083100126000045/c-20260630.htm</x:v>
      </x:c>
      <x:c r="O1480" s="2" t="str">
        <x:v>data/raw/filings/C_0000831001-26-000045_c-20260630.htm</x:v>
      </x:c>
      <x:c r="P1480" s="2" t="str"/>
      <x:c r="Q1480" s="2" t="str"/>
      <x:c r="R1480" s="2" t="str">
        <x:v>Verified original issuer table row; same-date end balance, excluding average and regulatory minimum tables.</x:v>
      </x:c>
      <x:c r="T1480" s="12"/>
      <x:c r="U1480" s="12"/>
    </x:row>
    <x:row r="1481" ht="24" customHeight="1">
      <x:c r="C1481" s="2" t="str">
        <x:v>C</x:v>
      </x:c>
      <x:c r="D1481" s="2" t="str">
        <x:v>H1 2026</x:v>
      </x:c>
      <x:c r="E1481" s="2" t="str">
        <x:v>tbvps_reported</x:v>
      </x:c>
      <x:c r="F1481" s="11" t="n">
        <x:v>100.89</x:v>
      </x:c>
      <x:c r="G1481" s="2" t="str">
        <x:v>USD/shares</x:v>
      </x:c>
      <x:c r="H1481" s="2" t="str">
        <x:v>2026-01-01</x:v>
      </x:c>
      <x:c r="I1481" s="2" t="str">
        <x:v>2026-06-30</x:v>
      </x:c>
      <x:c r="J1481" s="2" t="str">
        <x:v>Reported tangible book value per share</x:v>
      </x:c>
      <x:c r="K1481" s="2" t="str">
        <x:v>Manual verified issuer table row</x:v>
      </x:c>
      <x:c r="L1481" s="2" t="str">
        <x:v>2026-08-06</x:v>
      </x:c>
      <x:c r="M1481" s="2" t="str">
        <x:v>0000831001-26-000045</x:v>
      </x:c>
      <x:c r="N1481" s="2" t="str">
        <x:v>https://www.sec.gov/Archives/edgar/data/831001/000083100126000045/c-20260630.htm</x:v>
      </x:c>
      <x:c r="O1481" s="2" t="str">
        <x:v>data/raw/filings/C_0000831001-26-000045_c-20260630.htm</x:v>
      </x:c>
      <x:c r="P1481" s="2" t="str"/>
      <x:c r="Q1481" s="2" t="str"/>
      <x:c r="R1481" s="2" t="str">
        <x:v>Verified original issuer table row; same-date end balance, excluding average and regulatory minimum tables.</x:v>
      </x:c>
      <x:c r="T1481" s="12"/>
      <x:c r="U1481" s="12"/>
    </x:row>
    <x:row r="1482" ht="24" customHeight="1">
      <x:c r="C1482" s="2" t="str">
        <x:v>C</x:v>
      </x:c>
      <x:c r="D1482" s="2" t="str">
        <x:v>H1 2026</x:v>
      </x:c>
      <x:c r="E1482" s="2" t="str">
        <x:v>tce_reported</x:v>
      </x:c>
      <x:c r="F1482" s="11" t="n">
        <x:v>169237</x:v>
      </x:c>
      <x:c r="G1482" s="2" t="str">
        <x:v>USD</x:v>
      </x:c>
      <x:c r="H1482" s="2" t="str">
        <x:v>2026-01-01</x:v>
      </x:c>
      <x:c r="I1482" s="2" t="str">
        <x:v>2026-06-30</x:v>
      </x:c>
      <x:c r="J1482" s="2" t="str">
        <x:v>Reported tangible common equity</x:v>
      </x:c>
      <x:c r="K1482" s="2" t="str">
        <x:v>Manual verified issuer table row</x:v>
      </x:c>
      <x:c r="L1482" s="2" t="str">
        <x:v>2026-08-06</x:v>
      </x:c>
      <x:c r="M1482" s="2" t="str">
        <x:v>0000831001-26-000045</x:v>
      </x:c>
      <x:c r="N1482" s="2" t="str">
        <x:v>https://www.sec.gov/Archives/edgar/data/831001/000083100126000045/c-20260630.htm</x:v>
      </x:c>
      <x:c r="O1482" s="2" t="str">
        <x:v>data/raw/filings/C_0000831001-26-000045_c-20260630.htm</x:v>
      </x:c>
      <x:c r="P1482" s="2" t="str"/>
      <x:c r="Q1482" s="2" t="str"/>
      <x:c r="R1482" s="2" t="str">
        <x:v>Verified original issuer table row; same-date end balance, excluding average and regulatory minimum tables.</x:v>
      </x:c>
      <x:c r="T1482" s="12"/>
      <x:c r="U1482" s="12"/>
    </x:row>
    <x:row r="1483" ht="24" customHeight="1">
      <x:c r="C1483" s="2" t="str">
        <x:v>WFC</x:v>
      </x:c>
      <x:c r="D1483" s="2" t="str">
        <x:v>FY2016</x:v>
      </x:c>
      <x:c r="E1483" s="2" t="str">
        <x:v>assets</x:v>
      </x:c>
      <x:c r="F1483" s="11" t="n">
        <x:v>1930115</x:v>
      </x:c>
      <x:c r="G1483" s="2" t="str">
        <x:v>USD</x:v>
      </x:c>
      <x:c r="H1483" s="2" t="str">
        <x:v>2016-01-01</x:v>
      </x:c>
      <x:c r="I1483" s="2" t="str">
        <x:v>2016-12-31</x:v>
      </x:c>
      <x:c r="J1483" s="2" t="str">
        <x:v>Assets</x:v>
      </x:c>
      <x:c r="K1483" s="2" t="str">
        <x:v>us-gaap:Assets</x:v>
      </x:c>
      <x:c r="L1483" s="2" t="str">
        <x:v>2019-02-26</x:v>
      </x:c>
      <x:c r="M1483" s="2" t="str">
        <x:v>0000072971-19-000225</x:v>
      </x:c>
      <x:c r="N1483" s="2" t="str">
        <x:v>https://data.sec.gov/api/xbrl/companyfacts/CIK0000072971.json</x:v>
      </x:c>
      <x:c r="O1483" s="2" t="str">
        <x:v>data/raw/sec/WFC_companyfacts.json</x:v>
      </x:c>
      <x:c r="P1483" s="2" t="str"/>
      <x:c r="Q1483" s="2" t="str"/>
      <x:c r="R1483" s="2" t="str">
        <x:v>Latest eligible comparative presentation at the information cutoff.</x:v>
      </x:c>
      <x:c r="T1483" s="12"/>
      <x:c r="U1483" s="12"/>
    </x:row>
    <x:row r="1484" ht="24" customHeight="1">
      <x:c r="C1484" s="2" t="str">
        <x:v>WFC</x:v>
      </x:c>
      <x:c r="D1484" s="2" t="str">
        <x:v>FY2016</x:v>
      </x:c>
      <x:c r="E1484" s="2" t="str">
        <x:v>liabilities</x:v>
      </x:c>
      <x:c r="F1484" s="11" t="n">
        <x:v>1729618</x:v>
      </x:c>
      <x:c r="G1484" s="2" t="str">
        <x:v>USD</x:v>
      </x:c>
      <x:c r="H1484" s="2" t="str">
        <x:v>2016-01-01</x:v>
      </x:c>
      <x:c r="I1484" s="2" t="str">
        <x:v>2016-12-31</x:v>
      </x:c>
      <x:c r="J1484" s="2" t="str">
        <x:v>Liabilities</x:v>
      </x:c>
      <x:c r="K1484" s="2" t="str">
        <x:v>us-gaap:Liabilities</x:v>
      </x:c>
      <x:c r="L1484" s="2" t="str">
        <x:v>2019-02-26</x:v>
      </x:c>
      <x:c r="M1484" s="2" t="str">
        <x:v>0000072971-19-000225</x:v>
      </x:c>
      <x:c r="N1484" s="2" t="str">
        <x:v>https://data.sec.gov/api/xbrl/companyfacts/CIK0000072971.json</x:v>
      </x:c>
      <x:c r="O1484" s="2" t="str">
        <x:v>data/raw/sec/WFC_companyfacts.json</x:v>
      </x:c>
      <x:c r="P1484" s="2" t="str"/>
      <x:c r="Q1484" s="2" t="str"/>
      <x:c r="R1484" s="2" t="str">
        <x:v>Latest eligible comparative presentation at the information cutoff.</x:v>
      </x:c>
      <x:c r="T1484" s="12"/>
      <x:c r="U1484" s="12"/>
    </x:row>
    <x:row r="1485" ht="24" customHeight="1">
      <x:c r="C1485" s="2" t="str">
        <x:v>WFC</x:v>
      </x:c>
      <x:c r="D1485" s="2" t="str">
        <x:v>FY2016</x:v>
      </x:c>
      <x:c r="E1485" s="2" t="str">
        <x:v>equity</x:v>
      </x:c>
      <x:c r="F1485" s="11" t="n">
        <x:v>199581</x:v>
      </x:c>
      <x:c r="G1485" s="2" t="str">
        <x:v>USD</x:v>
      </x:c>
      <x:c r="H1485" s="2" t="str">
        <x:v>2016-01-01</x:v>
      </x:c>
      <x:c r="I1485" s="2" t="str">
        <x:v>2016-12-31</x:v>
      </x:c>
      <x:c r="J1485" s="2" t="str">
        <x:v>Stockholders' Equity Attributable to Parent</x:v>
      </x:c>
      <x:c r="K1485" s="2" t="str">
        <x:v>us-gaap:StockholdersEquity</x:v>
      </x:c>
      <x:c r="L1485" s="2" t="str">
        <x:v>2019-02-26</x:v>
      </x:c>
      <x:c r="M1485" s="2" t="str">
        <x:v>0000072971-19-000225</x:v>
      </x:c>
      <x:c r="N1485" s="2" t="str">
        <x:v>https://data.sec.gov/api/xbrl/companyfacts/CIK0000072971.json</x:v>
      </x:c>
      <x:c r="O1485" s="2" t="str">
        <x:v>data/raw/sec/WFC_companyfacts.json</x:v>
      </x:c>
      <x:c r="P1485" s="2" t="str"/>
      <x:c r="Q1485" s="2" t="str"/>
      <x:c r="R1485" s="2" t="str">
        <x:v>Latest eligible comparative presentation at the information cutoff.</x:v>
      </x:c>
      <x:c r="T1485" s="12"/>
      <x:c r="U1485" s="12"/>
    </x:row>
    <x:row r="1486" ht="24" customHeight="1">
      <x:c r="C1486" s="2" t="str">
        <x:v>WFC</x:v>
      </x:c>
      <x:c r="D1486" s="2" t="str">
        <x:v>FY2016</x:v>
      </x:c>
      <x:c r="E1486" s="2" t="str">
        <x:v>preferred</x:v>
      </x:c>
      <x:c r="F1486" s="11" t="n">
        <x:v>24551</x:v>
      </x:c>
      <x:c r="G1486" s="2" t="str">
        <x:v>USD</x:v>
      </x:c>
      <x:c r="H1486" s="2" t="str">
        <x:v>2016-01-01</x:v>
      </x:c>
      <x:c r="I1486" s="2" t="str">
        <x:v>2016-12-31</x:v>
      </x:c>
      <x:c r="J1486" s="2" t="str">
        <x:v>Preferred Stock, Value, Issued</x:v>
      </x:c>
      <x:c r="K1486" s="2" t="str">
        <x:v>us-gaap:PreferredStockValue</x:v>
      </x:c>
      <x:c r="L1486" s="2" t="str">
        <x:v>2019-02-26</x:v>
      </x:c>
      <x:c r="M1486" s="2" t="str">
        <x:v>0000072971-19-000225</x:v>
      </x:c>
      <x:c r="N1486" s="2" t="str">
        <x:v>https://data.sec.gov/api/xbrl/companyfacts/CIK0000072971.json</x:v>
      </x:c>
      <x:c r="O1486" s="2" t="str">
        <x:v>data/raw/sec/WFC_companyfacts.json</x:v>
      </x:c>
      <x:c r="P1486" s="2" t="str"/>
      <x:c r="Q1486" s="2" t="str"/>
      <x:c r="R1486" s="2" t="str">
        <x:v>Latest eligible comparative presentation at the information cutoff.</x:v>
      </x:c>
      <x:c r="T1486" s="12"/>
      <x:c r="U1486" s="12"/>
    </x:row>
    <x:row r="1487" ht="24" customHeight="1">
      <x:c r="C1487" s="2" t="str">
        <x:v>WFC</x:v>
      </x:c>
      <x:c r="D1487" s="2" t="str">
        <x:v>FY2016</x:v>
      </x:c>
      <x:c r="E1487" s="2" t="str">
        <x:v>common_equity_reported</x:v>
      </x:c>
      <x:c r="F1487" s="11" t="str">
        <x:v>n.a.</x:v>
      </x:c>
      <x:c r="G1487" s="2" t="str">
        <x:v>USDm</x:v>
      </x:c>
      <x:c r="H1487" s="2" t="str">
        <x:v>2016-01-01</x:v>
      </x:c>
      <x:c r="I1487" s="2" t="str">
        <x:v>2016-12-31</x:v>
      </x:c>
      <x:c r="J1487" s="2" t="str">
        <x:v>Reported common shareholders equity</x:v>
      </x:c>
      <x:c r="K1487" s="2" t="str"/>
      <x:c r="L1487" s="2" t="str"/>
      <x:c r="M1487" s="2" t="str"/>
      <x:c r="N1487" s="2" t="str"/>
      <x:c r="O1487" s="2" t="str"/>
      <x:c r="P1487" s="2" t="str"/>
      <x:c r="Q1487" s="2" t="str"/>
      <x:c r="R1487" s="2" t="str">
        <x:v>Not reported / unavailable</x:v>
      </x:c>
      <x:c r="T1487" s="12"/>
      <x:c r="U1487" s="12"/>
    </x:row>
    <x:row r="1488" ht="24" customHeight="1">
      <x:c r="C1488" s="2" t="str">
        <x:v>WFC</x:v>
      </x:c>
      <x:c r="D1488" s="2" t="str">
        <x:v>FY2016</x:v>
      </x:c>
      <x:c r="E1488" s="2" t="str">
        <x:v>goodwill</x:v>
      </x:c>
      <x:c r="F1488" s="11" t="n">
        <x:v>26693</x:v>
      </x:c>
      <x:c r="G1488" s="2" t="str">
        <x:v>USD</x:v>
      </x:c>
      <x:c r="H1488" s="2" t="str">
        <x:v>2016-01-01</x:v>
      </x:c>
      <x:c r="I1488" s="2" t="str">
        <x:v>2016-12-31</x:v>
      </x:c>
      <x:c r="J1488" s="2" t="str">
        <x:v>Goodwill</x:v>
      </x:c>
      <x:c r="K1488" s="2" t="str">
        <x:v>us-gaap:Goodwill</x:v>
      </x:c>
      <x:c r="L1488" s="2" t="str">
        <x:v>2019-02-27</x:v>
      </x:c>
      <x:c r="M1488" s="2" t="str">
        <x:v>0000072971-19-000227</x:v>
      </x:c>
      <x:c r="N1488" s="2" t="str">
        <x:v>https://www.sec.gov/Archives/edgar/data/72971/000007297119000227/wfc-12312018x10k.htm</x:v>
      </x:c>
      <x:c r="O1488" s="2" t="str">
        <x:v>data/raw/filings/WFC_0000072971-19-000227_wfc-12312018x10k.htm</x:v>
      </x:c>
      <x:c r="P1488" s="2" t="str"/>
      <x:c r="Q1488" s="2" t="str"/>
      <x:c r="R1488" s="2" t="str">
        <x:v>Latest eligible comparative presentation at the information cutoff.</x:v>
      </x:c>
      <x:c r="T1488" s="12"/>
      <x:c r="U1488" s="12"/>
    </x:row>
    <x:row r="1489" ht="24" customHeight="1">
      <x:c r="C1489" s="2" t="str">
        <x:v>WFC</x:v>
      </x:c>
      <x:c r="D1489" s="2" t="str">
        <x:v>FY2016</x:v>
      </x:c>
      <x:c r="E1489" s="2" t="str">
        <x:v>intangibles</x:v>
      </x:c>
      <x:c r="F1489" s="11" t="n">
        <x:v>4115</x:v>
      </x:c>
      <x:c r="G1489" s="2" t="str">
        <x:v>USD</x:v>
      </x:c>
      <x:c r="H1489" s="2" t="str">
        <x:v>2016-01-01</x:v>
      </x:c>
      <x:c r="I1489" s="2" t="str">
        <x:v>2016-12-31</x:v>
      </x:c>
      <x:c r="J1489" s="2" t="str">
        <x:v>Finite-Lived Intangible Assets, Net</x:v>
      </x:c>
      <x:c r="K1489" s="2" t="str">
        <x:v>us-gaap:FiniteLivedIntangibleAssetsNet</x:v>
      </x:c>
      <x:c r="L1489" s="2" t="str">
        <x:v>2019-02-26</x:v>
      </x:c>
      <x:c r="M1489" s="2" t="str">
        <x:v>0000072971-19-000225</x:v>
      </x:c>
      <x:c r="N1489" s="2" t="str">
        <x:v>https://data.sec.gov/api/xbrl/companyfacts/CIK0000072971.json</x:v>
      </x:c>
      <x:c r="O1489" s="2" t="str">
        <x:v>data/raw/sec/WFC_companyfacts.json</x:v>
      </x:c>
      <x:c r="P1489" s="2" t="str"/>
      <x:c r="Q1489" s="2" t="str"/>
      <x:c r="R1489" s="2" t="str">
        <x:v>Latest eligible comparative presentation at the information cutoff.</x:v>
      </x:c>
      <x:c r="T1489" s="12"/>
      <x:c r="U1489" s="12"/>
    </x:row>
    <x:row r="1490" ht="24" customHeight="1">
      <x:c r="C1490" s="2" t="str">
        <x:v>WFC</x:v>
      </x:c>
      <x:c r="D1490" s="2" t="str">
        <x:v>FY2016</x:v>
      </x:c>
      <x:c r="E1490" s="2" t="str">
        <x:v>intangibles_total</x:v>
      </x:c>
      <x:c r="F1490" s="11" t="str">
        <x:v>n.a.</x:v>
      </x:c>
      <x:c r="G1490" s="2" t="str">
        <x:v>USDm</x:v>
      </x:c>
      <x:c r="H1490" s="2" t="str">
        <x:v>2016-01-01</x:v>
      </x:c>
      <x:c r="I1490" s="2" t="str">
        <x:v>2016-12-31</x:v>
      </x:c>
      <x:c r="J1490" s="2" t="str">
        <x:v>Reported goodwill and intangible assets combined</x:v>
      </x:c>
      <x:c r="K1490" s="2" t="str"/>
      <x:c r="L1490" s="2" t="str"/>
      <x:c r="M1490" s="2" t="str"/>
      <x:c r="N1490" s="2" t="str"/>
      <x:c r="O1490" s="2" t="str"/>
      <x:c r="P1490" s="2" t="str"/>
      <x:c r="Q1490" s="2" t="str"/>
      <x:c r="R1490" s="2" t="str">
        <x:v>Not reported / unavailable</x:v>
      </x:c>
      <x:c r="T1490" s="12"/>
      <x:c r="U1490" s="12"/>
    </x:row>
    <x:row r="1491" ht="24" customHeight="1">
      <x:c r="C1491" s="2" t="str">
        <x:v>WFC</x:v>
      </x:c>
      <x:c r="D1491" s="2" t="str">
        <x:v>FY2016</x:v>
      </x:c>
      <x:c r="E1491" s="2" t="str">
        <x:v>shares_end</x:v>
      </x:c>
      <x:c r="F1491" s="11" t="str">
        <x:v>n.a.</x:v>
      </x:c>
      <x:c r="G1491" s="2" t="str">
        <x:v>million</x:v>
      </x:c>
      <x:c r="H1491" s="2" t="str">
        <x:v>2016-01-01</x:v>
      </x:c>
      <x:c r="I1491" s="2" t="str">
        <x:v>2016-12-31</x:v>
      </x:c>
      <x:c r="J1491" s="2" t="str">
        <x:v>Period-end common shares outstanding</x:v>
      </x:c>
      <x:c r="K1491" s="2" t="str"/>
      <x:c r="L1491" s="2" t="str"/>
      <x:c r="M1491" s="2" t="str"/>
      <x:c r="N1491" s="2" t="str"/>
      <x:c r="O1491" s="2" t="str"/>
      <x:c r="P1491" s="2" t="str"/>
      <x:c r="Q1491" s="2" t="str"/>
      <x:c r="R1491" s="2" t="str">
        <x:v>Not reported / unavailable</x:v>
      </x:c>
      <x:c r="T1491" s="12"/>
      <x:c r="U1491" s="12"/>
    </x:row>
    <x:row r="1492" ht="24" customHeight="1">
      <x:c r="C1492" s="2" t="str">
        <x:v>WFC</x:v>
      </x:c>
      <x:c r="D1492" s="2" t="str">
        <x:v>FY2016</x:v>
      </x:c>
      <x:c r="E1492" s="2" t="str">
        <x:v>shares_issued</x:v>
      </x:c>
      <x:c r="F1492" s="11" t="n">
        <x:v>5481.811474</x:v>
      </x:c>
      <x:c r="G1492" s="2" t="str">
        <x:v>shares</x:v>
      </x:c>
      <x:c r="H1492" s="2" t="str">
        <x:v>2016-01-01</x:v>
      </x:c>
      <x:c r="I1492" s="2" t="str">
        <x:v>2016-12-31</x:v>
      </x:c>
      <x:c r="J1492" s="2" t="str">
        <x:v>Common Stock, Shares, Issued</x:v>
      </x:c>
      <x:c r="K1492" s="2" t="str">
        <x:v>us-gaap:CommonStockSharesIssued</x:v>
      </x:c>
      <x:c r="L1492" s="2" t="str">
        <x:v>2019-02-26</x:v>
      </x:c>
      <x:c r="M1492" s="2" t="str">
        <x:v>0000072971-19-000225</x:v>
      </x:c>
      <x:c r="N1492" s="2" t="str">
        <x:v>https://data.sec.gov/api/xbrl/companyfacts/CIK0000072971.json</x:v>
      </x:c>
      <x:c r="O1492" s="2" t="str">
        <x:v>data/raw/sec/WFC_companyfacts.json</x:v>
      </x:c>
      <x:c r="P1492" s="2" t="str"/>
      <x:c r="Q1492" s="2" t="str"/>
      <x:c r="R1492" s="2" t="str">
        <x:v>Latest eligible comparative presentation at the information cutoff.</x:v>
      </x:c>
      <x:c r="T1492" s="12"/>
      <x:c r="U1492" s="12"/>
    </x:row>
    <x:row r="1493" ht="24" customHeight="1">
      <x:c r="C1493" s="2" t="str">
        <x:v>WFC</x:v>
      </x:c>
      <x:c r="D1493" s="2" t="str">
        <x:v>FY2016</x:v>
      </x:c>
      <x:c r="E1493" s="2" t="str">
        <x:v>shares_treasury</x:v>
      </x:c>
      <x:c r="F1493" s="11" t="n">
        <x:v>465.702148</x:v>
      </x:c>
      <x:c r="G1493" s="2" t="str">
        <x:v>shares</x:v>
      </x:c>
      <x:c r="H1493" s="2" t="str">
        <x:v>2016-01-01</x:v>
      </x:c>
      <x:c r="I1493" s="2" t="str">
        <x:v>2016-12-31</x:v>
      </x:c>
      <x:c r="J1493" s="2" t="str">
        <x:v>Treasury Stock, Shares</x:v>
      </x:c>
      <x:c r="K1493" s="2" t="str">
        <x:v>us-gaap:TreasuryStockShares</x:v>
      </x:c>
      <x:c r="L1493" s="2" t="str">
        <x:v>2019-02-26</x:v>
      </x:c>
      <x:c r="M1493" s="2" t="str">
        <x:v>0000072971-19-000225</x:v>
      </x:c>
      <x:c r="N1493" s="2" t="str">
        <x:v>https://data.sec.gov/api/xbrl/companyfacts/CIK0000072971.json</x:v>
      </x:c>
      <x:c r="O1493" s="2" t="str">
        <x:v>data/raw/sec/WFC_companyfacts.json</x:v>
      </x:c>
      <x:c r="P1493" s="2" t="str"/>
      <x:c r="Q1493" s="2" t="str"/>
      <x:c r="R1493" s="2" t="str">
        <x:v>Latest eligible comparative presentation at the information cutoff.</x:v>
      </x:c>
      <x:c r="T1493" s="12"/>
      <x:c r="U1493" s="12"/>
    </x:row>
    <x:row r="1494" ht="24" customHeight="1">
      <x:c r="C1494" s="2" t="str">
        <x:v>WFC</x:v>
      </x:c>
      <x:c r="D1494" s="2" t="str">
        <x:v>FY2016</x:v>
      </x:c>
      <x:c r="E1494" s="2" t="str">
        <x:v>deposits</x:v>
      </x:c>
      <x:c r="F1494" s="11" t="n">
        <x:v>1306079</x:v>
      </x:c>
      <x:c r="G1494" s="2" t="str">
        <x:v>USD</x:v>
      </x:c>
      <x:c r="H1494" s="2" t="str">
        <x:v>2016-01-01</x:v>
      </x:c>
      <x:c r="I1494" s="2" t="str">
        <x:v>2016-12-31</x:v>
      </x:c>
      <x:c r="J1494" s="2" t="str">
        <x:v>Deposits</x:v>
      </x:c>
      <x:c r="K1494" s="2" t="str">
        <x:v>us-gaap:Deposits</x:v>
      </x:c>
      <x:c r="L1494" s="2" t="str">
        <x:v>2019-02-26</x:v>
      </x:c>
      <x:c r="M1494" s="2" t="str">
        <x:v>0000072971-19-000225</x:v>
      </x:c>
      <x:c r="N1494" s="2" t="str">
        <x:v>https://data.sec.gov/api/xbrl/companyfacts/CIK0000072971.json</x:v>
      </x:c>
      <x:c r="O1494" s="2" t="str">
        <x:v>data/raw/sec/WFC_companyfacts.json</x:v>
      </x:c>
      <x:c r="P1494" s="2" t="str"/>
      <x:c r="Q1494" s="2" t="str"/>
      <x:c r="R1494" s="2" t="str">
        <x:v>Latest eligible comparative presentation at the information cutoff.</x:v>
      </x:c>
      <x:c r="T1494" s="12"/>
      <x:c r="U1494" s="12"/>
    </x:row>
    <x:row r="1495" ht="24" customHeight="1">
      <x:c r="C1495" s="2" t="str">
        <x:v>WFC</x:v>
      </x:c>
      <x:c r="D1495" s="2" t="str">
        <x:v>FY2016</x:v>
      </x:c>
      <x:c r="E1495" s="2" t="str">
        <x:v>loans_gross</x:v>
      </x:c>
      <x:c r="F1495" s="11" t="n">
        <x:v>967604</x:v>
      </x:c>
      <x:c r="G1495" s="2" t="str">
        <x:v>USD</x:v>
      </x:c>
      <x:c r="H1495" s="2" t="str">
        <x:v>2016-01-01</x:v>
      </x:c>
      <x:c r="I1495" s="2" t="str">
        <x:v>2016-12-31</x:v>
      </x:c>
      <x:c r="J1495" s="2" t="str">
        <x:v>Loans and Leases Receivable, Net of Deferred Income</x:v>
      </x:c>
      <x:c r="K1495" s="2" t="str">
        <x:v>us-gaap:LoansAndLeasesReceivableNetOfDeferredIncome</x:v>
      </x:c>
      <x:c r="L1495" s="2" t="str">
        <x:v>2020-02-27</x:v>
      </x:c>
      <x:c r="M1495" s="2" t="str">
        <x:v>0000072971-20-000217</x:v>
      </x:c>
      <x:c r="N1495" s="2" t="str">
        <x:v>https://www.sec.gov/Archives/edgar/data/72971/000007297120000217/wfc-12312019x10k.htm</x:v>
      </x:c>
      <x:c r="O1495" s="2" t="str">
        <x:v>data/raw/filings/WFC_0000072971-20-000217_wfc-12312019x10k.htm</x:v>
      </x:c>
      <x:c r="P1495" s="2" t="str"/>
      <x:c r="Q1495" s="2" t="str"/>
      <x:c r="R1495" s="2" t="str">
        <x:v>Latest eligible comparative presentation at the information cutoff.</x:v>
      </x:c>
      <x:c r="T1495" s="12"/>
      <x:c r="U1495" s="12"/>
    </x:row>
    <x:row r="1496" ht="24" customHeight="1">
      <x:c r="C1496" s="2" t="str">
        <x:v>WFC</x:v>
      </x:c>
      <x:c r="D1496" s="2" t="str">
        <x:v>FY2016</x:v>
      </x:c>
      <x:c r="E1496" s="2" t="str">
        <x:v>loans_net</x:v>
      </x:c>
      <x:c r="F1496" s="11" t="n">
        <x:v>956185</x:v>
      </x:c>
      <x:c r="G1496" s="2" t="str">
        <x:v>USD</x:v>
      </x:c>
      <x:c r="H1496" s="2" t="str">
        <x:v>2016-01-01</x:v>
      </x:c>
      <x:c r="I1496" s="2" t="str">
        <x:v>2016-12-31</x:v>
      </x:c>
      <x:c r="J1496" s="2" t="str">
        <x:v>Loans and Leases Receivable, Net Amount</x:v>
      </x:c>
      <x:c r="K1496" s="2" t="str">
        <x:v>us-gaap:LoansAndLeasesReceivableNetReportedAmount</x:v>
      </x:c>
      <x:c r="L1496" s="2" t="str">
        <x:v>2019-02-26</x:v>
      </x:c>
      <x:c r="M1496" s="2" t="str">
        <x:v>0000072971-19-000225</x:v>
      </x:c>
      <x:c r="N1496" s="2" t="str">
        <x:v>https://data.sec.gov/api/xbrl/companyfacts/CIK0000072971.json</x:v>
      </x:c>
      <x:c r="O1496" s="2" t="str">
        <x:v>data/raw/sec/WFC_companyfacts.json</x:v>
      </x:c>
      <x:c r="P1496" s="2" t="str"/>
      <x:c r="Q1496" s="2" t="str"/>
      <x:c r="R1496" s="2" t="str">
        <x:v>Latest eligible comparative presentation at the information cutoff.</x:v>
      </x:c>
      <x:c r="T1496" s="12"/>
      <x:c r="U1496" s="12"/>
    </x:row>
    <x:row r="1497" ht="24" customHeight="1">
      <x:c r="C1497" s="2" t="str">
        <x:v>WFC</x:v>
      </x:c>
      <x:c r="D1497" s="2" t="str">
        <x:v>FY2016</x:v>
      </x:c>
      <x:c r="E1497" s="2" t="str">
        <x:v>allowance</x:v>
      </x:c>
      <x:c r="F1497" s="11" t="n">
        <x:v>12540</x:v>
      </x:c>
      <x:c r="G1497" s="2" t="str">
        <x:v>USD</x:v>
      </x:c>
      <x:c r="H1497" s="2" t="str">
        <x:v>2016-01-01</x:v>
      </x:c>
      <x:c r="I1497" s="2" t="str">
        <x:v>2016-12-31</x:v>
      </x:c>
      <x:c r="J1497" s="2" t="str">
        <x:v>Financing Receivable, Allowance for Credit Loss</x:v>
      </x:c>
      <x:c r="K1497" s="2" t="str">
        <x:v>us-gaap:FinancingReceivableAllowanceForCreditLosses</x:v>
      </x:c>
      <x:c r="L1497" s="2" t="str">
        <x:v>2021-02-23</x:v>
      </x:c>
      <x:c r="M1497" s="2" t="str">
        <x:v>0000072971-21-000197</x:v>
      </x:c>
      <x:c r="N1497" s="2" t="str">
        <x:v>https://www.sec.gov/Archives/edgar/data/72971/000007297121000197/wfc-20201231.htm</x:v>
      </x:c>
      <x:c r="O1497" s="2" t="str">
        <x:v>data/raw/filings/WFC_0000072971-21-000197_wfc-20201231.htm</x:v>
      </x:c>
      <x:c r="P1497" s="2" t="str"/>
      <x:c r="Q1497" s="2" t="str"/>
      <x:c r="R1497" s="2" t="str">
        <x:v>Latest eligible comparative presentation at the information cutoff.</x:v>
      </x:c>
      <x:c r="T1497" s="12"/>
      <x:c r="U1497" s="12"/>
    </x:row>
    <x:row r="1498" ht="24" customHeight="1">
      <x:c r="C1498" s="2" t="str">
        <x:v>WFC</x:v>
      </x:c>
      <x:c r="D1498" s="2" t="str">
        <x:v>FY2016</x:v>
      </x:c>
      <x:c r="E1498" s="2" t="str">
        <x:v>nonaccrual</x:v>
      </x:c>
      <x:c r="F1498" s="11" t="str">
        <x:v>n.a.</x:v>
      </x:c>
      <x:c r="G1498" s="2" t="str">
        <x:v>USDm</x:v>
      </x:c>
      <x:c r="H1498" s="2" t="str">
        <x:v>2016-01-01</x:v>
      </x:c>
      <x:c r="I1498" s="2" t="str">
        <x:v>2016-12-31</x:v>
      </x:c>
      <x:c r="J1498" s="2" t="str">
        <x:v>Nonaccrual</x:v>
      </x:c>
      <x:c r="K1498" s="2" t="str"/>
      <x:c r="L1498" s="2" t="str"/>
      <x:c r="M1498" s="2" t="str"/>
      <x:c r="N1498" s="2" t="str"/>
      <x:c r="O1498" s="2" t="str"/>
      <x:c r="P1498" s="2" t="str"/>
      <x:c r="Q1498" s="2" t="str"/>
      <x:c r="R1498" s="2" t="str">
        <x:v>Not reported / unavailable</x:v>
      </x:c>
      <x:c r="T1498" s="12"/>
      <x:c r="U1498" s="12"/>
    </x:row>
    <x:row r="1499" ht="24" customHeight="1">
      <x:c r="C1499" s="2" t="str">
        <x:v>WFC</x:v>
      </x:c>
      <x:c r="D1499" s="2" t="str">
        <x:v>FY2016</x:v>
      </x:c>
      <x:c r="E1499" s="2" t="str">
        <x:v>cash</x:v>
      </x:c>
      <x:c r="F1499" s="11" t="str">
        <x:v>n.a.</x:v>
      </x:c>
      <x:c r="G1499" s="2" t="str">
        <x:v>USDm</x:v>
      </x:c>
      <x:c r="H1499" s="2" t="str">
        <x:v>2016-01-01</x:v>
      </x:c>
      <x:c r="I1499" s="2" t="str">
        <x:v>2016-12-31</x:v>
      </x:c>
      <x:c r="J1499" s="2" t="str">
        <x:v>Cash</x:v>
      </x:c>
      <x:c r="K1499" s="2" t="str"/>
      <x:c r="L1499" s="2" t="str"/>
      <x:c r="M1499" s="2" t="str"/>
      <x:c r="N1499" s="2" t="str"/>
      <x:c r="O1499" s="2" t="str"/>
      <x:c r="P1499" s="2" t="str"/>
      <x:c r="Q1499" s="2" t="str"/>
      <x:c r="R1499" s="2" t="str">
        <x:v>Not reported / unavailable</x:v>
      </x:c>
      <x:c r="T1499" s="12"/>
      <x:c r="U1499" s="12"/>
    </x:row>
    <x:row r="1500" ht="24" customHeight="1">
      <x:c r="C1500" s="2" t="str">
        <x:v>WFC</x:v>
      </x:c>
      <x:c r="D1500" s="2" t="str">
        <x:v>FY2016</x:v>
      </x:c>
      <x:c r="E1500" s="2" t="str">
        <x:v>aoci</x:v>
      </x:c>
      <x:c r="F1500" s="11" t="n">
        <x:v>-3137</x:v>
      </x:c>
      <x:c r="G1500" s="2" t="str">
        <x:v>USD</x:v>
      </x:c>
      <x:c r="H1500" s="2" t="str">
        <x:v>2016-01-01</x:v>
      </x:c>
      <x:c r="I1500" s="2" t="str">
        <x:v>2016-12-31</x:v>
      </x:c>
      <x:c r="J1500" s="2" t="str">
        <x:v>Accumulated Other Comprehensive Income (Loss), Net of Tax</x:v>
      </x:c>
      <x:c r="K1500" s="2" t="str">
        <x:v>us-gaap:AccumulatedOtherComprehensiveIncomeLossNetOfTax</x:v>
      </x:c>
      <x:c r="L1500" s="2" t="str">
        <x:v>2019-02-26</x:v>
      </x:c>
      <x:c r="M1500" s="2" t="str">
        <x:v>0000072971-19-000225</x:v>
      </x:c>
      <x:c r="N1500" s="2" t="str">
        <x:v>https://data.sec.gov/api/xbrl/companyfacts/CIK0000072971.json</x:v>
      </x:c>
      <x:c r="O1500" s="2" t="str">
        <x:v>data/raw/sec/WFC_companyfacts.json</x:v>
      </x:c>
      <x:c r="P1500" s="2" t="str"/>
      <x:c r="Q1500" s="2" t="str"/>
      <x:c r="R1500" s="2" t="str">
        <x:v>Latest eligible comparative presentation at the information cutoff.</x:v>
      </x:c>
      <x:c r="T1500" s="12"/>
      <x:c r="U1500" s="12"/>
    </x:row>
    <x:row r="1501" ht="24" customHeight="1">
      <x:c r="C1501" s="2" t="str">
        <x:v>WFC</x:v>
      </x:c>
      <x:c r="D1501" s="2" t="str">
        <x:v>FY2016</x:v>
      </x:c>
      <x:c r="E1501" s="2" t="str">
        <x:v>nii</x:v>
      </x:c>
      <x:c r="F1501" s="11" t="n">
        <x:v>47754</x:v>
      </x:c>
      <x:c r="G1501" s="2" t="str">
        <x:v>USD</x:v>
      </x:c>
      <x:c r="H1501" s="2" t="str">
        <x:v>2016-01-01</x:v>
      </x:c>
      <x:c r="I1501" s="2" t="str">
        <x:v>2016-12-31</x:v>
      </x:c>
      <x:c r="J1501" s="2" t="str">
        <x:v>Interest Income (Expense), Net</x:v>
      </x:c>
      <x:c r="K1501" s="2" t="str">
        <x:v>us-gaap:InterestIncomeExpenseNet</x:v>
      </x:c>
      <x:c r="L1501" s="2" t="str">
        <x:v>2019-02-27</x:v>
      </x:c>
      <x:c r="M1501" s="2" t="str">
        <x:v>0000072971-19-000227</x:v>
      </x:c>
      <x:c r="N1501" s="2" t="str">
        <x:v>https://www.sec.gov/Archives/edgar/data/72971/000007297119000227/wfc-12312018x10k.htm</x:v>
      </x:c>
      <x:c r="O1501" s="2" t="str">
        <x:v>data/raw/filings/WFC_0000072971-19-000227_wfc-12312018x10k.htm</x:v>
      </x:c>
      <x:c r="P1501" s="2" t="str"/>
      <x:c r="Q1501" s="2" t="str"/>
      <x:c r="R1501" s="2" t="str">
        <x:v>Latest eligible comparative presentation at the information cutoff.</x:v>
      </x:c>
      <x:c r="T1501" s="12"/>
      <x:c r="U1501" s="12"/>
    </x:row>
    <x:row r="1502" ht="24" customHeight="1">
      <x:c r="C1502" s="2" t="str">
        <x:v>WFC</x:v>
      </x:c>
      <x:c r="D1502" s="2" t="str">
        <x:v>FY2016</x:v>
      </x:c>
      <x:c r="E1502" s="2" t="str">
        <x:v>noninterest_income</x:v>
      </x:c>
      <x:c r="F1502" s="11" t="n">
        <x:v>40513</x:v>
      </x:c>
      <x:c r="G1502" s="2" t="str">
        <x:v>USD</x:v>
      </x:c>
      <x:c r="H1502" s="2" t="str">
        <x:v>2016-01-01</x:v>
      </x:c>
      <x:c r="I1502" s="2" t="str">
        <x:v>2016-12-31</x:v>
      </x:c>
      <x:c r="J1502" s="2" t="str">
        <x:v>Noninterest Income</x:v>
      </x:c>
      <x:c r="K1502" s="2" t="str">
        <x:v>us-gaap:NoninterestIncome</x:v>
      </x:c>
      <x:c r="L1502" s="2" t="str">
        <x:v>2019-02-27</x:v>
      </x:c>
      <x:c r="M1502" s="2" t="str">
        <x:v>0000072971-19-000227</x:v>
      </x:c>
      <x:c r="N1502" s="2" t="str">
        <x:v>https://www.sec.gov/Archives/edgar/data/72971/000007297119000227/wfc-12312018x10k.htm</x:v>
      </x:c>
      <x:c r="O1502" s="2" t="str">
        <x:v>data/raw/filings/WFC_0000072971-19-000227_wfc-12312018x10k.htm</x:v>
      </x:c>
      <x:c r="P1502" s="2" t="str"/>
      <x:c r="Q1502" s="2" t="str"/>
      <x:c r="R1502" s="2" t="str">
        <x:v>Latest eligible comparative presentation at the information cutoff.</x:v>
      </x:c>
      <x:c r="T1502" s="12"/>
      <x:c r="U1502" s="12"/>
    </x:row>
    <x:row r="1503" ht="24" customHeight="1">
      <x:c r="C1503" s="2" t="str">
        <x:v>WFC</x:v>
      </x:c>
      <x:c r="D1503" s="2" t="str">
        <x:v>FY2016</x:v>
      </x:c>
      <x:c r="E1503" s="2" t="str">
        <x:v>revenue_reported</x:v>
      </x:c>
      <x:c r="F1503" s="11" t="n">
        <x:v>88267</x:v>
      </x:c>
      <x:c r="G1503" s="2" t="str">
        <x:v>USD</x:v>
      </x:c>
      <x:c r="H1503" s="2" t="str">
        <x:v>2016-01-01</x:v>
      </x:c>
      <x:c r="I1503" s="2" t="str">
        <x:v>2016-12-31</x:v>
      </x:c>
      <x:c r="J1503" s="2" t="str">
        <x:v>Revenues</x:v>
      </x:c>
      <x:c r="K1503" s="2" t="str">
        <x:v>us-gaap:Revenues</x:v>
      </x:c>
      <x:c r="L1503" s="2" t="str">
        <x:v>2019-02-27</x:v>
      </x:c>
      <x:c r="M1503" s="2" t="str">
        <x:v>0000072971-19-000227</x:v>
      </x:c>
      <x:c r="N1503" s="2" t="str">
        <x:v>https://www.sec.gov/Archives/edgar/data/72971/000007297119000227/wfc-12312018x10k.htm</x:v>
      </x:c>
      <x:c r="O1503" s="2" t="str">
        <x:v>data/raw/filings/WFC_0000072971-19-000227_wfc-12312018x10k.htm</x:v>
      </x:c>
      <x:c r="P1503" s="2" t="str"/>
      <x:c r="Q1503" s="2" t="str"/>
      <x:c r="R1503" s="2" t="str">
        <x:v>Latest eligible comparative presentation at the information cutoff.</x:v>
      </x:c>
      <x:c r="T1503" s="12"/>
      <x:c r="U1503" s="12"/>
    </x:row>
    <x:row r="1504" ht="24" customHeight="1">
      <x:c r="C1504" s="2" t="str">
        <x:v>WFC</x:v>
      </x:c>
      <x:c r="D1504" s="2" t="str">
        <x:v>FY2016</x:v>
      </x:c>
      <x:c r="E1504" s="2" t="str">
        <x:v>opex</x:v>
      </x:c>
      <x:c r="F1504" s="11" t="n">
        <x:v>52377</x:v>
      </x:c>
      <x:c r="G1504" s="2" t="str">
        <x:v>USD</x:v>
      </x:c>
      <x:c r="H1504" s="2" t="str">
        <x:v>2016-01-01</x:v>
      </x:c>
      <x:c r="I1504" s="2" t="str">
        <x:v>2016-12-31</x:v>
      </x:c>
      <x:c r="J1504" s="2" t="str">
        <x:v>Noninterest Expense</x:v>
      </x:c>
      <x:c r="K1504" s="2" t="str">
        <x:v>us-gaap:NoninterestExpense</x:v>
      </x:c>
      <x:c r="L1504" s="2" t="str">
        <x:v>2019-02-27</x:v>
      </x:c>
      <x:c r="M1504" s="2" t="str">
        <x:v>0000072971-19-000227</x:v>
      </x:c>
      <x:c r="N1504" s="2" t="str">
        <x:v>https://www.sec.gov/Archives/edgar/data/72971/000007297119000227/wfc-12312018x10k.htm</x:v>
      </x:c>
      <x:c r="O1504" s="2" t="str">
        <x:v>data/raw/filings/WFC_0000072971-19-000227_wfc-12312018x10k.htm</x:v>
      </x:c>
      <x:c r="P1504" s="2" t="str"/>
      <x:c r="Q1504" s="2" t="str"/>
      <x:c r="R1504" s="2" t="str">
        <x:v>Latest eligible comparative presentation at the information cutoff.</x:v>
      </x:c>
      <x:c r="T1504" s="12"/>
      <x:c r="U1504" s="12"/>
    </x:row>
    <x:row r="1505" ht="24" customHeight="1">
      <x:c r="C1505" s="2" t="str">
        <x:v>WFC</x:v>
      </x:c>
      <x:c r="D1505" s="2" t="str">
        <x:v>FY2016</x:v>
      </x:c>
      <x:c r="E1505" s="2" t="str">
        <x:v>provision</x:v>
      </x:c>
      <x:c r="F1505" s="11" t="n">
        <x:v>3770</x:v>
      </x:c>
      <x:c r="G1505" s="2" t="str">
        <x:v>USD</x:v>
      </x:c>
      <x:c r="H1505" s="2" t="str">
        <x:v>2016-01-01</x:v>
      </x:c>
      <x:c r="I1505" s="2" t="str">
        <x:v>2016-12-31</x:v>
      </x:c>
      <x:c r="J1505" s="2" t="str">
        <x:v>Provision for Loan, Lease, and Other Losses</x:v>
      </x:c>
      <x:c r="K1505" s="2" t="str">
        <x:v>us-gaap:ProvisionForLoanLeaseAndOtherLosses</x:v>
      </x:c>
      <x:c r="L1505" s="2" t="str">
        <x:v>2020-02-27</x:v>
      </x:c>
      <x:c r="M1505" s="2" t="str">
        <x:v>0000072971-20-000217</x:v>
      </x:c>
      <x:c r="N1505" s="2" t="str">
        <x:v>https://www.sec.gov/Archives/edgar/data/72971/000007297120000217/wfc-12312019x10k.htm</x:v>
      </x:c>
      <x:c r="O1505" s="2" t="str">
        <x:v>data/raw/filings/WFC_0000072971-20-000217_wfc-12312019x10k.htm</x:v>
      </x:c>
      <x:c r="P1505" s="2" t="str"/>
      <x:c r="Q1505" s="2" t="str"/>
      <x:c r="R1505" s="2" t="str">
        <x:v>Latest eligible comparative presentation at the information cutoff.</x:v>
      </x:c>
      <x:c r="T1505" s="12"/>
      <x:c r="U1505" s="12"/>
    </x:row>
    <x:row r="1506" ht="24" customHeight="1">
      <x:c r="C1506" s="2" t="str">
        <x:v>WFC</x:v>
      </x:c>
      <x:c r="D1506" s="2" t="str">
        <x:v>FY2016</x:v>
      </x:c>
      <x:c r="E1506" s="2" t="str">
        <x:v>pretax</x:v>
      </x:c>
      <x:c r="F1506" s="11" t="n">
        <x:v>32120</x:v>
      </x:c>
      <x:c r="G1506" s="2" t="str">
        <x:v>USD</x:v>
      </x:c>
      <x:c r="H1506" s="2" t="str">
        <x:v>2016-01-01</x:v>
      </x:c>
      <x:c r="I1506" s="2" t="str">
        <x:v>2016-12-31</x:v>
      </x:c>
      <x:c r="J1506" s="2" t="str">
        <x:v>Income (Loss) from Continuing Operations before Income Taxes, Noncontrolling Interest</x:v>
      </x:c>
      <x:c r="K1506" s="2" t="str">
        <x:v>us-gaap:IncomeLossFromContinuingOperationsBeforeIncomeTaxesExtraordinaryItemsNoncontrollingInterest</x:v>
      </x:c>
      <x:c r="L1506" s="2" t="str">
        <x:v>2019-02-27</x:v>
      </x:c>
      <x:c r="M1506" s="2" t="str">
        <x:v>0000072971-19-000227</x:v>
      </x:c>
      <x:c r="N1506" s="2" t="str">
        <x:v>https://www.sec.gov/Archives/edgar/data/72971/000007297119000227/wfc-12312018x10k.htm</x:v>
      </x:c>
      <x:c r="O1506" s="2" t="str">
        <x:v>data/raw/filings/WFC_0000072971-19-000227_wfc-12312018x10k.htm</x:v>
      </x:c>
      <x:c r="P1506" s="2" t="str"/>
      <x:c r="Q1506" s="2" t="str"/>
      <x:c r="R1506" s="2" t="str">
        <x:v>Latest eligible comparative presentation at the information cutoff.</x:v>
      </x:c>
      <x:c r="T1506" s="12"/>
      <x:c r="U1506" s="12"/>
    </x:row>
    <x:row r="1507" ht="24" customHeight="1">
      <x:c r="C1507" s="2" t="str">
        <x:v>WFC</x:v>
      </x:c>
      <x:c r="D1507" s="2" t="str">
        <x:v>FY2016</x:v>
      </x:c>
      <x:c r="E1507" s="2" t="str">
        <x:v>tax</x:v>
      </x:c>
      <x:c r="F1507" s="11" t="n">
        <x:v>10075</x:v>
      </x:c>
      <x:c r="G1507" s="2" t="str">
        <x:v>USD</x:v>
      </x:c>
      <x:c r="H1507" s="2" t="str">
        <x:v>2016-01-01</x:v>
      </x:c>
      <x:c r="I1507" s="2" t="str">
        <x:v>2016-12-31</x:v>
      </x:c>
      <x:c r="J1507" s="2" t="str">
        <x:v>Income Tax Expense (Benefit)</x:v>
      </x:c>
      <x:c r="K1507" s="2" t="str">
        <x:v>us-gaap:IncomeTaxExpenseBenefit</x:v>
      </x:c>
      <x:c r="L1507" s="2" t="str">
        <x:v>2019-02-27</x:v>
      </x:c>
      <x:c r="M1507" s="2" t="str">
        <x:v>0000072971-19-000227</x:v>
      </x:c>
      <x:c r="N1507" s="2" t="str">
        <x:v>https://www.sec.gov/Archives/edgar/data/72971/000007297119000227/wfc-12312018x10k.htm</x:v>
      </x:c>
      <x:c r="O1507" s="2" t="str">
        <x:v>data/raw/filings/WFC_0000072971-19-000227_wfc-12312018x10k.htm</x:v>
      </x:c>
      <x:c r="P1507" s="2" t="str"/>
      <x:c r="Q1507" s="2" t="str"/>
      <x:c r="R1507" s="2" t="str">
        <x:v>Latest eligible comparative presentation at the information cutoff.</x:v>
      </x:c>
      <x:c r="T1507" s="12"/>
      <x:c r="U1507" s="12"/>
    </x:row>
    <x:row r="1508" ht="24" customHeight="1">
      <x:c r="C1508" s="2" t="str">
        <x:v>WFC</x:v>
      </x:c>
      <x:c r="D1508" s="2" t="str">
        <x:v>FY2016</x:v>
      </x:c>
      <x:c r="E1508" s="2" t="str">
        <x:v>net_income</x:v>
      </x:c>
      <x:c r="F1508" s="11" t="n">
        <x:v>21938</x:v>
      </x:c>
      <x:c r="G1508" s="2" t="str">
        <x:v>USD</x:v>
      </x:c>
      <x:c r="H1508" s="2" t="str">
        <x:v>2016-01-01</x:v>
      </x:c>
      <x:c r="I1508" s="2" t="str">
        <x:v>2016-12-31</x:v>
      </x:c>
      <x:c r="J1508" s="2" t="str">
        <x:v>Net Income (Loss) Attributable to Parent</x:v>
      </x:c>
      <x:c r="K1508" s="2" t="str">
        <x:v>us-gaap:NetIncomeLoss</x:v>
      </x:c>
      <x:c r="L1508" s="2" t="str">
        <x:v>2019-02-27</x:v>
      </x:c>
      <x:c r="M1508" s="2" t="str">
        <x:v>0000072971-19-000227</x:v>
      </x:c>
      <x:c r="N1508" s="2" t="str">
        <x:v>https://www.sec.gov/Archives/edgar/data/72971/000007297119000227/wfc-12312018x10k.htm</x:v>
      </x:c>
      <x:c r="O1508" s="2" t="str">
        <x:v>data/raw/filings/WFC_0000072971-19-000227_wfc-12312018x10k.htm</x:v>
      </x:c>
      <x:c r="P1508" s="2" t="str"/>
      <x:c r="Q1508" s="2" t="str"/>
      <x:c r="R1508" s="2" t="str">
        <x:v>Latest eligible comparative presentation at the information cutoff.</x:v>
      </x:c>
      <x:c r="T1508" s="12"/>
      <x:c r="U1508" s="12"/>
    </x:row>
    <x:row r="1509" ht="24" customHeight="1">
      <x:c r="C1509" s="2" t="str">
        <x:v>WFC</x:v>
      </x:c>
      <x:c r="D1509" s="2" t="str">
        <x:v>FY2016</x:v>
      </x:c>
      <x:c r="E1509" s="2" t="str">
        <x:v>common_income</x:v>
      </x:c>
      <x:c r="F1509" s="11" t="n">
        <x:v>20373</x:v>
      </x:c>
      <x:c r="G1509" s="2" t="str">
        <x:v>USD</x:v>
      </x:c>
      <x:c r="H1509" s="2" t="str">
        <x:v>2016-01-01</x:v>
      </x:c>
      <x:c r="I1509" s="2" t="str">
        <x:v>2016-12-31</x:v>
      </x:c>
      <x:c r="J1509" s="2" t="str">
        <x:v>Net Income (Loss) Available to Common Stockholders, Basic</x:v>
      </x:c>
      <x:c r="K1509" s="2" t="str">
        <x:v>us-gaap:NetIncomeLossAvailableToCommonStockholdersBasic</x:v>
      </x:c>
      <x:c r="L1509" s="2" t="str">
        <x:v>2019-02-27</x:v>
      </x:c>
      <x:c r="M1509" s="2" t="str">
        <x:v>0000072971-19-000227</x:v>
      </x:c>
      <x:c r="N1509" s="2" t="str">
        <x:v>https://www.sec.gov/Archives/edgar/data/72971/000007297119000227/wfc-12312018x10k.htm</x:v>
      </x:c>
      <x:c r="O1509" s="2" t="str">
        <x:v>data/raw/filings/WFC_0000072971-19-000227_wfc-12312018x10k.htm</x:v>
      </x:c>
      <x:c r="P1509" s="2" t="str"/>
      <x:c r="Q1509" s="2" t="str"/>
      <x:c r="R1509" s="2" t="str">
        <x:v>Latest eligible comparative presentation at the information cutoff.</x:v>
      </x:c>
      <x:c r="T1509" s="12"/>
      <x:c r="U1509" s="12"/>
    </x:row>
    <x:row r="1510" ht="24" customHeight="1">
      <x:c r="C1510" s="2" t="str">
        <x:v>WFC</x:v>
      </x:c>
      <x:c r="D1510" s="2" t="str">
        <x:v>FY2016</x:v>
      </x:c>
      <x:c r="E1510" s="2" t="str">
        <x:v>preferred_div</x:v>
      </x:c>
      <x:c r="F1510" s="11" t="n">
        <x:v>1565</x:v>
      </x:c>
      <x:c r="G1510" s="2" t="str">
        <x:v>USD</x:v>
      </x:c>
      <x:c r="H1510" s="2" t="str">
        <x:v>2016-01-01</x:v>
      </x:c>
      <x:c r="I1510" s="2" t="str">
        <x:v>2016-12-31</x:v>
      </x:c>
      <x:c r="J1510" s="2" t="str">
        <x:v>Preferred Stock Dividends and Other Adjustments</x:v>
      </x:c>
      <x:c r="K1510" s="2" t="str">
        <x:v>us-gaap:PreferredStockDividendsAndOtherAdjustments</x:v>
      </x:c>
      <x:c r="L1510" s="2" t="str">
        <x:v>2019-02-27</x:v>
      </x:c>
      <x:c r="M1510" s="2" t="str">
        <x:v>0000072971-19-000227</x:v>
      </x:c>
      <x:c r="N1510" s="2" t="str">
        <x:v>https://www.sec.gov/Archives/edgar/data/72971/000007297119000227/wfc-12312018x10k.htm</x:v>
      </x:c>
      <x:c r="O1510" s="2" t="str">
        <x:v>data/raw/filings/WFC_0000072971-19-000227_wfc-12312018x10k.htm</x:v>
      </x:c>
      <x:c r="P1510" s="2" t="str"/>
      <x:c r="Q1510" s="2" t="str"/>
      <x:c r="R1510" s="2" t="str">
        <x:v>Latest eligible comparative presentation at the information cutoff.</x:v>
      </x:c>
      <x:c r="T1510" s="12"/>
      <x:c r="U1510" s="12"/>
    </x:row>
    <x:row r="1511" ht="24" customHeight="1">
      <x:c r="C1511" s="2" t="str">
        <x:v>WFC</x:v>
      </x:c>
      <x:c r="D1511" s="2" t="str">
        <x:v>FY2016</x:v>
      </x:c>
      <x:c r="E1511" s="2" t="str">
        <x:v>eps</x:v>
      </x:c>
      <x:c r="F1511" s="11" t="n">
        <x:v>3.99</x:v>
      </x:c>
      <x:c r="G1511" s="2" t="str">
        <x:v>USD/shares</x:v>
      </x:c>
      <x:c r="H1511" s="2" t="str">
        <x:v>2016-01-01</x:v>
      </x:c>
      <x:c r="I1511" s="2" t="str">
        <x:v>2016-12-31</x:v>
      </x:c>
      <x:c r="J1511" s="2" t="str">
        <x:v>Earnings Per Share, Diluted</x:v>
      </x:c>
      <x:c r="K1511" s="2" t="str">
        <x:v>us-gaap:EarningsPerShareDiluted</x:v>
      </x:c>
      <x:c r="L1511" s="2" t="str">
        <x:v>2019-02-27</x:v>
      </x:c>
      <x:c r="M1511" s="2" t="str">
        <x:v>0000072971-19-000227</x:v>
      </x:c>
      <x:c r="N1511" s="2" t="str">
        <x:v>https://www.sec.gov/Archives/edgar/data/72971/000007297119000227/wfc-12312018x10k.htm</x:v>
      </x:c>
      <x:c r="O1511" s="2" t="str">
        <x:v>data/raw/filings/WFC_0000072971-19-000227_wfc-12312018x10k.htm</x:v>
      </x:c>
      <x:c r="P1511" s="2" t="str"/>
      <x:c r="Q1511" s="2" t="str"/>
      <x:c r="R1511" s="2" t="str">
        <x:v>Latest eligible comparative presentation at the information cutoff.</x:v>
      </x:c>
      <x:c r="T1511" s="12"/>
      <x:c r="U1511" s="12"/>
    </x:row>
    <x:row r="1512" ht="24" customHeight="1">
      <x:c r="C1512" s="2" t="str">
        <x:v>WFC</x:v>
      </x:c>
      <x:c r="D1512" s="2" t="str">
        <x:v>FY2016</x:v>
      </x:c>
      <x:c r="E1512" s="2" t="str">
        <x:v>shares_diluted</x:v>
      </x:c>
      <x:c r="F1512" s="11" t="n">
        <x:v>5108.3</x:v>
      </x:c>
      <x:c r="G1512" s="2" t="str">
        <x:v>shares</x:v>
      </x:c>
      <x:c r="H1512" s="2" t="str">
        <x:v>2016-01-01</x:v>
      </x:c>
      <x:c r="I1512" s="2" t="str">
        <x:v>2016-12-31</x:v>
      </x:c>
      <x:c r="J1512" s="2" t="str">
        <x:v>Weighted Average Number of Shares Outstanding, Diluted</x:v>
      </x:c>
      <x:c r="K1512" s="2" t="str">
        <x:v>us-gaap:WeightedAverageNumberOfDilutedSharesOutstanding</x:v>
      </x:c>
      <x:c r="L1512" s="2" t="str">
        <x:v>2019-02-27</x:v>
      </x:c>
      <x:c r="M1512" s="2" t="str">
        <x:v>0000072971-19-000227</x:v>
      </x:c>
      <x:c r="N1512" s="2" t="str">
        <x:v>https://www.sec.gov/Archives/edgar/data/72971/000007297119000227/wfc-12312018x10k.htm</x:v>
      </x:c>
      <x:c r="O1512" s="2" t="str">
        <x:v>data/raw/filings/WFC_0000072971-19-000227_wfc-12312018x10k.htm</x:v>
      </x:c>
      <x:c r="P1512" s="2" t="str"/>
      <x:c r="Q1512" s="2" t="str"/>
      <x:c r="R1512" s="2" t="str">
        <x:v>Latest eligible comparative presentation at the information cutoff.</x:v>
      </x:c>
      <x:c r="T1512" s="12"/>
      <x:c r="U1512" s="12"/>
    </x:row>
    <x:row r="1513" ht="24" customHeight="1">
      <x:c r="C1513" s="2" t="str">
        <x:v>WFC</x:v>
      </x:c>
      <x:c r="D1513" s="2" t="str">
        <x:v>FY2016</x:v>
      </x:c>
      <x:c r="E1513" s="2" t="str">
        <x:v>dps</x:v>
      </x:c>
      <x:c r="F1513" s="11" t="n">
        <x:v>1.515</x:v>
      </x:c>
      <x:c r="G1513" s="2" t="str">
        <x:v>USD/shares</x:v>
      </x:c>
      <x:c r="H1513" s="2" t="str">
        <x:v>2016-01-01</x:v>
      </x:c>
      <x:c r="I1513" s="2" t="str">
        <x:v>2016-12-31</x:v>
      </x:c>
      <x:c r="J1513" s="2" t="str">
        <x:v>Common Stock, Dividends, Per Share, Declared</x:v>
      </x:c>
      <x:c r="K1513" s="2" t="str">
        <x:v>us-gaap:CommonStockDividendsPerShareDeclared</x:v>
      </x:c>
      <x:c r="L1513" s="2" t="str">
        <x:v>2019-02-27</x:v>
      </x:c>
      <x:c r="M1513" s="2" t="str">
        <x:v>0000072971-19-000227</x:v>
      </x:c>
      <x:c r="N1513" s="2" t="str">
        <x:v>https://www.sec.gov/Archives/edgar/data/72971/000007297119000227/wfc-12312018x10k.htm</x:v>
      </x:c>
      <x:c r="O1513" s="2" t="str">
        <x:v>data/raw/filings/WFC_0000072971-19-000227_wfc-12312018x10k.htm</x:v>
      </x:c>
      <x:c r="P1513" s="2" t="str"/>
      <x:c r="Q1513" s="2" t="str"/>
      <x:c r="R1513" s="2" t="str">
        <x:v>Latest eligible comparative presentation at the information cutoff.</x:v>
      </x:c>
      <x:c r="T1513" s="12"/>
      <x:c r="U1513" s="12"/>
    </x:row>
    <x:row r="1514" ht="24" customHeight="1">
      <x:c r="C1514" s="2" t="str">
        <x:v>WFC</x:v>
      </x:c>
      <x:c r="D1514" s="2" t="str">
        <x:v>FY2016</x:v>
      </x:c>
      <x:c r="E1514" s="2" t="str">
        <x:v>dividends</x:v>
      </x:c>
      <x:c r="F1514" s="11" t="n">
        <x:v>7472</x:v>
      </x:c>
      <x:c r="G1514" s="2" t="str">
        <x:v>USD</x:v>
      </x:c>
      <x:c r="H1514" s="2" t="str">
        <x:v>2016-01-01</x:v>
      </x:c>
      <x:c r="I1514" s="2" t="str">
        <x:v>2016-12-31</x:v>
      </x:c>
      <x:c r="J1514" s="2" t="str">
        <x:v>Payments of Ordinary Dividends, Common Stock</x:v>
      </x:c>
      <x:c r="K1514" s="2" t="str">
        <x:v>us-gaap:PaymentsOfDividendsCommonStock</x:v>
      </x:c>
      <x:c r="L1514" s="2" t="str">
        <x:v>2019-02-27</x:v>
      </x:c>
      <x:c r="M1514" s="2" t="str">
        <x:v>0000072971-19-000227</x:v>
      </x:c>
      <x:c r="N1514" s="2" t="str">
        <x:v>https://www.sec.gov/Archives/edgar/data/72971/000007297119000227/wfc-12312018x10k.htm</x:v>
      </x:c>
      <x:c r="O1514" s="2" t="str">
        <x:v>data/raw/filings/WFC_0000072971-19-000227_wfc-12312018x10k.htm</x:v>
      </x:c>
      <x:c r="P1514" s="2" t="str"/>
      <x:c r="Q1514" s="2" t="str"/>
      <x:c r="R1514" s="2" t="str">
        <x:v>Latest eligible comparative presentation at the information cutoff.</x:v>
      </x:c>
      <x:c r="T1514" s="12"/>
      <x:c r="U1514" s="12"/>
    </x:row>
    <x:row r="1515" ht="24" customHeight="1">
      <x:c r="C1515" s="2" t="str">
        <x:v>WFC</x:v>
      </x:c>
      <x:c r="D1515" s="2" t="str">
        <x:v>FY2016</x:v>
      </x:c>
      <x:c r="E1515" s="2" t="str">
        <x:v>buybacks</x:v>
      </x:c>
      <x:c r="F1515" s="11" t="n">
        <x:v>8116</x:v>
      </x:c>
      <x:c r="G1515" s="2" t="str">
        <x:v>USD</x:v>
      </x:c>
      <x:c r="H1515" s="2" t="str">
        <x:v>2016-01-01</x:v>
      </x:c>
      <x:c r="I1515" s="2" t="str">
        <x:v>2016-12-31</x:v>
      </x:c>
      <x:c r="J1515" s="2" t="str">
        <x:v>Payments for Repurchase of Common Stock</x:v>
      </x:c>
      <x:c r="K1515" s="2" t="str">
        <x:v>us-gaap:PaymentsForRepurchaseOfCommonStock</x:v>
      </x:c>
      <x:c r="L1515" s="2" t="str">
        <x:v>2019-02-27</x:v>
      </x:c>
      <x:c r="M1515" s="2" t="str">
        <x:v>0000072971-19-000227</x:v>
      </x:c>
      <x:c r="N1515" s="2" t="str">
        <x:v>https://www.sec.gov/Archives/edgar/data/72971/000007297119000227/wfc-12312018x10k.htm</x:v>
      </x:c>
      <x:c r="O1515" s="2" t="str">
        <x:v>data/raw/filings/WFC_0000072971-19-000227_wfc-12312018x10k.htm</x:v>
      </x:c>
      <x:c r="P1515" s="2" t="str"/>
      <x:c r="Q1515" s="2" t="str"/>
      <x:c r="R1515" s="2" t="str">
        <x:v>Latest eligible comparative presentation at the information cutoff.</x:v>
      </x:c>
      <x:c r="T1515" s="12"/>
      <x:c r="U1515" s="12"/>
    </x:row>
    <x:row r="1516" ht="24" customHeight="1">
      <x:c r="C1516" s="2" t="str">
        <x:v>WFC</x:v>
      </x:c>
      <x:c r="D1516" s="2" t="str">
        <x:v>FY2016</x:v>
      </x:c>
      <x:c r="E1516" s="2" t="str">
        <x:v>chargeoffs</x:v>
      </x:c>
      <x:c r="F1516" s="11" t="str">
        <x:v>n.a.</x:v>
      </x:c>
      <x:c r="G1516" s="2" t="str">
        <x:v>USDm</x:v>
      </x:c>
      <x:c r="H1516" s="2" t="str">
        <x:v>2016-01-01</x:v>
      </x:c>
      <x:c r="I1516" s="2" t="str">
        <x:v>2016-12-31</x:v>
      </x:c>
      <x:c r="J1516" s="2" t="str">
        <x:v>Gross loan charge-offs</x:v>
      </x:c>
      <x:c r="K1516" s="2" t="str"/>
      <x:c r="L1516" s="2" t="str"/>
      <x:c r="M1516" s="2" t="str"/>
      <x:c r="N1516" s="2" t="str"/>
      <x:c r="O1516" s="2" t="str"/>
      <x:c r="P1516" s="2" t="str"/>
      <x:c r="Q1516" s="2" t="str"/>
      <x:c r="R1516" s="2" t="str">
        <x:v>Not reported / unavailable</x:v>
      </x:c>
      <x:c r="T1516" s="12"/>
      <x:c r="U1516" s="12"/>
    </x:row>
    <x:row r="1517" ht="24" customHeight="1">
      <x:c r="C1517" s="2" t="str">
        <x:v>WFC</x:v>
      </x:c>
      <x:c r="D1517" s="2" t="str">
        <x:v>FY2016</x:v>
      </x:c>
      <x:c r="E1517" s="2" t="str">
        <x:v>recoveries</x:v>
      </x:c>
      <x:c r="F1517" s="11" t="str">
        <x:v>n.a.</x:v>
      </x:c>
      <x:c r="G1517" s="2" t="str">
        <x:v>USDm</x:v>
      </x:c>
      <x:c r="H1517" s="2" t="str">
        <x:v>2016-01-01</x:v>
      </x:c>
      <x:c r="I1517" s="2" t="str">
        <x:v>2016-12-31</x:v>
      </x:c>
      <x:c r="J1517" s="2" t="str">
        <x:v>Loan recoveries</x:v>
      </x:c>
      <x:c r="K1517" s="2" t="str"/>
      <x:c r="L1517" s="2" t="str"/>
      <x:c r="M1517" s="2" t="str"/>
      <x:c r="N1517" s="2" t="str"/>
      <x:c r="O1517" s="2" t="str"/>
      <x:c r="P1517" s="2" t="str"/>
      <x:c r="Q1517" s="2" t="str"/>
      <x:c r="R1517" s="2" t="str">
        <x:v>Not reported / unavailable</x:v>
      </x:c>
      <x:c r="T1517" s="12"/>
      <x:c r="U1517" s="12"/>
    </x:row>
    <x:row r="1518" ht="24" customHeight="1">
      <x:c r="C1518" s="2" t="str">
        <x:v>WFC</x:v>
      </x:c>
      <x:c r="D1518" s="2" t="str">
        <x:v>FY2016</x:v>
      </x:c>
      <x:c r="E1518" s="2" t="str">
        <x:v>rwa</x:v>
      </x:c>
      <x:c r="F1518" s="11" t="str">
        <x:v>n.a.</x:v>
      </x:c>
      <x:c r="G1518" s="2" t="str">
        <x:v>USDm</x:v>
      </x:c>
      <x:c r="H1518" s="2" t="str">
        <x:v>2016-01-01</x:v>
      </x:c>
      <x:c r="I1518" s="2" t="str">
        <x:v>2016-12-31</x:v>
      </x:c>
      <x:c r="J1518" s="2" t="str">
        <x:v>Risk-weighted assets</x:v>
      </x:c>
      <x:c r="K1518" s="2" t="str"/>
      <x:c r="L1518" s="2" t="str"/>
      <x:c r="M1518" s="2" t="str"/>
      <x:c r="N1518" s="2" t="str"/>
      <x:c r="O1518" s="2" t="str"/>
      <x:c r="P1518" s="2" t="str"/>
      <x:c r="Q1518" s="2" t="str"/>
      <x:c r="R1518" s="2" t="str">
        <x:v>Not reported / unavailable</x:v>
      </x:c>
      <x:c r="T1518" s="12"/>
      <x:c r="U1518" s="12"/>
    </x:row>
    <x:row r="1519" ht="24" customHeight="1">
      <x:c r="C1519" s="2" t="str">
        <x:v>WFC</x:v>
      </x:c>
      <x:c r="D1519" s="2" t="str">
        <x:v>FY2016</x:v>
      </x:c>
      <x:c r="E1519" s="2" t="str">
        <x:v>cet1_reported</x:v>
      </x:c>
      <x:c r="F1519" s="11" t="str">
        <x:v>n.a.</x:v>
      </x:c>
      <x:c r="G1519" s="2" t="str">
        <x:v>%</x:v>
      </x:c>
      <x:c r="H1519" s="2" t="str">
        <x:v>2016-01-01</x:v>
      </x:c>
      <x:c r="I1519" s="2" t="str">
        <x:v>2016-12-31</x:v>
      </x:c>
      <x:c r="J1519" s="2" t="str">
        <x:v>Actual standardized CET1 ratio</x:v>
      </x:c>
      <x:c r="K1519" s="2" t="str"/>
      <x:c r="L1519" s="2" t="str"/>
      <x:c r="M1519" s="2" t="str"/>
      <x:c r="N1519" s="2" t="str"/>
      <x:c r="O1519" s="2" t="str"/>
      <x:c r="P1519" s="2" t="str"/>
      <x:c r="Q1519" s="2" t="str"/>
      <x:c r="R1519" s="2" t="str">
        <x:v>Not reported / unavailable</x:v>
      </x:c>
      <x:c r="T1519" s="12"/>
      <x:c r="U1519" s="12"/>
    </x:row>
    <x:row r="1520" ht="24" customHeight="1">
      <x:c r="C1520" s="2" t="str">
        <x:v>WFC</x:v>
      </x:c>
      <x:c r="D1520" s="2" t="str">
        <x:v>FY2016</x:v>
      </x:c>
      <x:c r="E1520" s="2" t="str">
        <x:v>nim_reported</x:v>
      </x:c>
      <x:c r="F1520" s="11" t="str">
        <x:v>n.a.</x:v>
      </x:c>
      <x:c r="G1520" s="2" t="str">
        <x:v>%</x:v>
      </x:c>
      <x:c r="H1520" s="2" t="str">
        <x:v>2016-01-01</x:v>
      </x:c>
      <x:c r="I1520" s="2" t="str">
        <x:v>2016-12-31</x:v>
      </x:c>
      <x:c r="J1520" s="2" t="str">
        <x:v>Issuer reported net interest margin</x:v>
      </x:c>
      <x:c r="K1520" s="2" t="str"/>
      <x:c r="L1520" s="2" t="str"/>
      <x:c r="M1520" s="2" t="str"/>
      <x:c r="N1520" s="2" t="str"/>
      <x:c r="O1520" s="2" t="str"/>
      <x:c r="P1520" s="2" t="str"/>
      <x:c r="Q1520" s="2" t="str"/>
      <x:c r="R1520" s="2" t="str">
        <x:v>Not reported / unavailable</x:v>
      </x:c>
      <x:c r="T1520" s="12"/>
      <x:c r="U1520" s="12"/>
    </x:row>
    <x:row r="1521" ht="24" customHeight="1">
      <x:c r="C1521" s="2" t="str">
        <x:v>WFC</x:v>
      </x:c>
      <x:c r="D1521" s="2" t="str">
        <x:v>FY2016</x:v>
      </x:c>
      <x:c r="E1521" s="2" t="str">
        <x:v>bvps_reported</x:v>
      </x:c>
      <x:c r="F1521" s="11" t="str">
        <x:v>n.a.</x:v>
      </x:c>
      <x:c r="G1521" s="2" t="str">
        <x:v>USD/share</x:v>
      </x:c>
      <x:c r="H1521" s="2" t="str">
        <x:v>2016-01-01</x:v>
      </x:c>
      <x:c r="I1521" s="2" t="str">
        <x:v>2016-12-31</x:v>
      </x:c>
      <x:c r="J1521" s="2" t="str">
        <x:v>Reported common book value per share</x:v>
      </x:c>
      <x:c r="K1521" s="2" t="str"/>
      <x:c r="L1521" s="2" t="str"/>
      <x:c r="M1521" s="2" t="str"/>
      <x:c r="N1521" s="2" t="str"/>
      <x:c r="O1521" s="2" t="str"/>
      <x:c r="P1521" s="2" t="str"/>
      <x:c r="Q1521" s="2" t="str"/>
      <x:c r="R1521" s="2" t="str">
        <x:v>Not reported / unavailable</x:v>
      </x:c>
      <x:c r="T1521" s="12"/>
      <x:c r="U1521" s="12"/>
    </x:row>
    <x:row r="1522" ht="24" customHeight="1">
      <x:c r="C1522" s="2" t="str">
        <x:v>WFC</x:v>
      </x:c>
      <x:c r="D1522" s="2" t="str">
        <x:v>FY2016</x:v>
      </x:c>
      <x:c r="E1522" s="2" t="str">
        <x:v>tbvps_reported</x:v>
      </x:c>
      <x:c r="F1522" s="11" t="str">
        <x:v>n.a.</x:v>
      </x:c>
      <x:c r="G1522" s="2" t="str">
        <x:v>USD/share</x:v>
      </x:c>
      <x:c r="H1522" s="2" t="str">
        <x:v>2016-01-01</x:v>
      </x:c>
      <x:c r="I1522" s="2" t="str">
        <x:v>2016-12-31</x:v>
      </x:c>
      <x:c r="J1522" s="2" t="str">
        <x:v>Reported tangible book value per share</x:v>
      </x:c>
      <x:c r="K1522" s="2" t="str"/>
      <x:c r="L1522" s="2" t="str"/>
      <x:c r="M1522" s="2" t="str"/>
      <x:c r="N1522" s="2" t="str"/>
      <x:c r="O1522" s="2" t="str"/>
      <x:c r="P1522" s="2" t="str"/>
      <x:c r="Q1522" s="2" t="str"/>
      <x:c r="R1522" s="2" t="str">
        <x:v>Not reported / unavailable</x:v>
      </x:c>
      <x:c r="T1522" s="12"/>
      <x:c r="U1522" s="12"/>
    </x:row>
    <x:row r="1523" ht="24" customHeight="1">
      <x:c r="C1523" s="2" t="str">
        <x:v>WFC</x:v>
      </x:c>
      <x:c r="D1523" s="2" t="str">
        <x:v>FY2016</x:v>
      </x:c>
      <x:c r="E1523" s="2" t="str">
        <x:v>tce_reported</x:v>
      </x:c>
      <x:c r="F1523" s="11" t="str">
        <x:v>n.a.</x:v>
      </x:c>
      <x:c r="G1523" s="2" t="str">
        <x:v>USDm</x:v>
      </x:c>
      <x:c r="H1523" s="2" t="str">
        <x:v>2016-01-01</x:v>
      </x:c>
      <x:c r="I1523" s="2" t="str">
        <x:v>2016-12-31</x:v>
      </x:c>
      <x:c r="J1523" s="2" t="str">
        <x:v>Reported tangible common equity</x:v>
      </x:c>
      <x:c r="K1523" s="2" t="str"/>
      <x:c r="L1523" s="2" t="str"/>
      <x:c r="M1523" s="2" t="str"/>
      <x:c r="N1523" s="2" t="str"/>
      <x:c r="O1523" s="2" t="str"/>
      <x:c r="P1523" s="2" t="str"/>
      <x:c r="Q1523" s="2" t="str"/>
      <x:c r="R1523" s="2" t="str">
        <x:v>Not reported / unavailable</x:v>
      </x:c>
      <x:c r="T1523" s="12"/>
      <x:c r="U1523" s="12"/>
    </x:row>
    <x:row r="1524" ht="24" customHeight="1">
      <x:c r="C1524" s="2" t="str">
        <x:v>WFC</x:v>
      </x:c>
      <x:c r="D1524" s="2" t="str">
        <x:v>FY2017</x:v>
      </x:c>
      <x:c r="E1524" s="2" t="str">
        <x:v>assets</x:v>
      </x:c>
      <x:c r="F1524" s="11" t="n">
        <x:v>1951757</x:v>
      </x:c>
      <x:c r="G1524" s="2" t="str">
        <x:v>USD</x:v>
      </x:c>
      <x:c r="H1524" s="2" t="str">
        <x:v>2017-01-01</x:v>
      </x:c>
      <x:c r="I1524" s="2" t="str">
        <x:v>2017-12-31</x:v>
      </x:c>
      <x:c r="J1524" s="2" t="str">
        <x:v>Assets</x:v>
      </x:c>
      <x:c r="K1524" s="2" t="str">
        <x:v>us-gaap:Assets</x:v>
      </x:c>
      <x:c r="L1524" s="2" t="str">
        <x:v>2019-02-27</x:v>
      </x:c>
      <x:c r="M1524" s="2" t="str">
        <x:v>0000072971-19-000227</x:v>
      </x:c>
      <x:c r="N1524" s="2" t="str">
        <x:v>https://www.sec.gov/Archives/edgar/data/72971/000007297119000227/wfc-12312018x10k.htm</x:v>
      </x:c>
      <x:c r="O1524" s="2" t="str">
        <x:v>data/raw/filings/WFC_0000072971-19-000227_wfc-12312018x10k.htm</x:v>
      </x:c>
      <x:c r="P1524" s="2" t="str"/>
      <x:c r="Q1524" s="2" t="str"/>
      <x:c r="R1524" s="2" t="str">
        <x:v>Latest eligible comparative presentation at the information cutoff.</x:v>
      </x:c>
      <x:c r="T1524" s="12"/>
      <x:c r="U1524" s="12"/>
    </x:row>
    <x:row r="1525" ht="24" customHeight="1">
      <x:c r="C1525" s="2" t="str">
        <x:v>WFC</x:v>
      </x:c>
      <x:c r="D1525" s="2" t="str">
        <x:v>FY2017</x:v>
      </x:c>
      <x:c r="E1525" s="2" t="str">
        <x:v>liabilities</x:v>
      </x:c>
      <x:c r="F1525" s="11" t="n">
        <x:v>1743678</x:v>
      </x:c>
      <x:c r="G1525" s="2" t="str">
        <x:v>USD</x:v>
      </x:c>
      <x:c r="H1525" s="2" t="str">
        <x:v>2017-01-01</x:v>
      </x:c>
      <x:c r="I1525" s="2" t="str">
        <x:v>2017-12-31</x:v>
      </x:c>
      <x:c r="J1525" s="2" t="str">
        <x:v>Liabilities</x:v>
      </x:c>
      <x:c r="K1525" s="2" t="str">
        <x:v>us-gaap:Liabilities</x:v>
      </x:c>
      <x:c r="L1525" s="2" t="str">
        <x:v>2019-02-27</x:v>
      </x:c>
      <x:c r="M1525" s="2" t="str">
        <x:v>0000072971-19-000227</x:v>
      </x:c>
      <x:c r="N1525" s="2" t="str">
        <x:v>https://www.sec.gov/Archives/edgar/data/72971/000007297119000227/wfc-12312018x10k.htm</x:v>
      </x:c>
      <x:c r="O1525" s="2" t="str">
        <x:v>data/raw/filings/WFC_0000072971-19-000227_wfc-12312018x10k.htm</x:v>
      </x:c>
      <x:c r="P1525" s="2" t="str"/>
      <x:c r="Q1525" s="2" t="str"/>
      <x:c r="R1525" s="2" t="str">
        <x:v>Latest eligible comparative presentation at the information cutoff.</x:v>
      </x:c>
      <x:c r="T1525" s="12"/>
      <x:c r="U1525" s="12"/>
    </x:row>
    <x:row r="1526" ht="24" customHeight="1">
      <x:c r="C1526" s="2" t="str">
        <x:v>WFC</x:v>
      </x:c>
      <x:c r="D1526" s="2" t="str">
        <x:v>FY2017</x:v>
      </x:c>
      <x:c r="E1526" s="2" t="str">
        <x:v>equity</x:v>
      </x:c>
      <x:c r="F1526" s="11" t="n">
        <x:v>206936</x:v>
      </x:c>
      <x:c r="G1526" s="2" t="str">
        <x:v>USD</x:v>
      </x:c>
      <x:c r="H1526" s="2" t="str">
        <x:v>2017-01-01</x:v>
      </x:c>
      <x:c r="I1526" s="2" t="str">
        <x:v>2017-12-31</x:v>
      </x:c>
      <x:c r="J1526" s="2" t="str">
        <x:v>Stockholders' Equity Attributable to Parent</x:v>
      </x:c>
      <x:c r="K1526" s="2" t="str">
        <x:v>us-gaap:StockholdersEquity</x:v>
      </x:c>
      <x:c r="L1526" s="2" t="str">
        <x:v>2019-02-27</x:v>
      </x:c>
      <x:c r="M1526" s="2" t="str">
        <x:v>0000072971-19-000227</x:v>
      </x:c>
      <x:c r="N1526" s="2" t="str">
        <x:v>https://www.sec.gov/Archives/edgar/data/72971/000007297119000227/wfc-12312018x10k.htm</x:v>
      </x:c>
      <x:c r="O1526" s="2" t="str">
        <x:v>data/raw/filings/WFC_0000072971-19-000227_wfc-12312018x10k.htm</x:v>
      </x:c>
      <x:c r="P1526" s="2" t="str"/>
      <x:c r="Q1526" s="2" t="str"/>
      <x:c r="R1526" s="2" t="str">
        <x:v>Latest eligible comparative presentation at the information cutoff.</x:v>
      </x:c>
      <x:c r="T1526" s="12"/>
      <x:c r="U1526" s="12"/>
    </x:row>
    <x:row r="1527" ht="24" customHeight="1">
      <x:c r="C1527" s="2" t="str">
        <x:v>WFC</x:v>
      </x:c>
      <x:c r="D1527" s="2" t="str">
        <x:v>FY2017</x:v>
      </x:c>
      <x:c r="E1527" s="2" t="str">
        <x:v>preferred</x:v>
      </x:c>
      <x:c r="F1527" s="11" t="n">
        <x:v>25358</x:v>
      </x:c>
      <x:c r="G1527" s="2" t="str">
        <x:v>USD</x:v>
      </x:c>
      <x:c r="H1527" s="2" t="str">
        <x:v>2017-01-01</x:v>
      </x:c>
      <x:c r="I1527" s="2" t="str">
        <x:v>2017-12-31</x:v>
      </x:c>
      <x:c r="J1527" s="2" t="str">
        <x:v>Preferred Stock, Value, Issued</x:v>
      </x:c>
      <x:c r="K1527" s="2" t="str">
        <x:v>us-gaap:PreferredStockValue</x:v>
      </x:c>
      <x:c r="L1527" s="2" t="str">
        <x:v>2019-02-27</x:v>
      </x:c>
      <x:c r="M1527" s="2" t="str">
        <x:v>0000072971-19-000227</x:v>
      </x:c>
      <x:c r="N1527" s="2" t="str">
        <x:v>https://www.sec.gov/Archives/edgar/data/72971/000007297119000227/wfc-12312018x10k.htm</x:v>
      </x:c>
      <x:c r="O1527" s="2" t="str">
        <x:v>data/raw/filings/WFC_0000072971-19-000227_wfc-12312018x10k.htm</x:v>
      </x:c>
      <x:c r="P1527" s="2" t="str"/>
      <x:c r="Q1527" s="2" t="str"/>
      <x:c r="R1527" s="2" t="str">
        <x:v>Latest eligible comparative presentation at the information cutoff.</x:v>
      </x:c>
      <x:c r="T1527" s="12"/>
      <x:c r="U1527" s="12"/>
    </x:row>
    <x:row r="1528" ht="24" customHeight="1">
      <x:c r="C1528" s="2" t="str">
        <x:v>WFC</x:v>
      </x:c>
      <x:c r="D1528" s="2" t="str">
        <x:v>FY2017</x:v>
      </x:c>
      <x:c r="E1528" s="2" t="str">
        <x:v>common_equity_reported</x:v>
      </x:c>
      <x:c r="F1528" s="11" t="str">
        <x:v>n.a.</x:v>
      </x:c>
      <x:c r="G1528" s="2" t="str">
        <x:v>USDm</x:v>
      </x:c>
      <x:c r="H1528" s="2" t="str">
        <x:v>2017-01-01</x:v>
      </x:c>
      <x:c r="I1528" s="2" t="str">
        <x:v>2017-12-31</x:v>
      </x:c>
      <x:c r="J1528" s="2" t="str">
        <x:v>Reported common shareholders equity</x:v>
      </x:c>
      <x:c r="K1528" s="2" t="str"/>
      <x:c r="L1528" s="2" t="str"/>
      <x:c r="M1528" s="2" t="str"/>
      <x:c r="N1528" s="2" t="str"/>
      <x:c r="O1528" s="2" t="str"/>
      <x:c r="P1528" s="2" t="str"/>
      <x:c r="Q1528" s="2" t="str"/>
      <x:c r="R1528" s="2" t="str">
        <x:v>Not reported / unavailable</x:v>
      </x:c>
      <x:c r="T1528" s="12"/>
      <x:c r="U1528" s="12"/>
    </x:row>
    <x:row r="1529" ht="24" customHeight="1">
      <x:c r="C1529" s="2" t="str">
        <x:v>WFC</x:v>
      </x:c>
      <x:c r="D1529" s="2" t="str">
        <x:v>FY2017</x:v>
      </x:c>
      <x:c r="E1529" s="2" t="str">
        <x:v>goodwill</x:v>
      </x:c>
      <x:c r="F1529" s="11" t="n">
        <x:v>26587</x:v>
      </x:c>
      <x:c r="G1529" s="2" t="str">
        <x:v>USD</x:v>
      </x:c>
      <x:c r="H1529" s="2" t="str">
        <x:v>2017-01-01</x:v>
      </x:c>
      <x:c r="I1529" s="2" t="str">
        <x:v>2017-12-31</x:v>
      </x:c>
      <x:c r="J1529" s="2" t="str">
        <x:v>Goodwill</x:v>
      </x:c>
      <x:c r="K1529" s="2" t="str">
        <x:v>us-gaap:Goodwill</x:v>
      </x:c>
      <x:c r="L1529" s="2" t="str">
        <x:v>2020-02-27</x:v>
      </x:c>
      <x:c r="M1529" s="2" t="str">
        <x:v>0000072971-20-000217</x:v>
      </x:c>
      <x:c r="N1529" s="2" t="str">
        <x:v>https://www.sec.gov/Archives/edgar/data/72971/000007297120000217/wfc-12312019x10k.htm</x:v>
      </x:c>
      <x:c r="O1529" s="2" t="str">
        <x:v>data/raw/filings/WFC_0000072971-20-000217_wfc-12312019x10k.htm</x:v>
      </x:c>
      <x:c r="P1529" s="2" t="str"/>
      <x:c r="Q1529" s="2" t="str"/>
      <x:c r="R1529" s="2" t="str">
        <x:v>Latest eligible comparative presentation at the information cutoff.</x:v>
      </x:c>
      <x:c r="T1529" s="12"/>
      <x:c r="U1529" s="12"/>
    </x:row>
    <x:row r="1530" ht="24" customHeight="1">
      <x:c r="C1530" s="2" t="str">
        <x:v>WFC</x:v>
      </x:c>
      <x:c r="D1530" s="2" t="str">
        <x:v>FY2017</x:v>
      </x:c>
      <x:c r="E1530" s="2" t="str">
        <x:v>intangibles</x:v>
      </x:c>
      <x:c r="F1530" s="11" t="n">
        <x:v>3034</x:v>
      </x:c>
      <x:c r="G1530" s="2" t="str">
        <x:v>USD</x:v>
      </x:c>
      <x:c r="H1530" s="2" t="str">
        <x:v>2017-01-01</x:v>
      </x:c>
      <x:c r="I1530" s="2" t="str">
        <x:v>2017-12-31</x:v>
      </x:c>
      <x:c r="J1530" s="2" t="str">
        <x:v>Finite-Lived Intangible Assets, Net</x:v>
      </x:c>
      <x:c r="K1530" s="2" t="str">
        <x:v>us-gaap:FiniteLivedIntangibleAssetsNet</x:v>
      </x:c>
      <x:c r="L1530" s="2" t="str">
        <x:v>2019-02-27</x:v>
      </x:c>
      <x:c r="M1530" s="2" t="str">
        <x:v>0000072971-19-000227</x:v>
      </x:c>
      <x:c r="N1530" s="2" t="str">
        <x:v>https://www.sec.gov/Archives/edgar/data/72971/000007297119000227/wfc-12312018x10k.htm</x:v>
      </x:c>
      <x:c r="O1530" s="2" t="str">
        <x:v>data/raw/filings/WFC_0000072971-19-000227_wfc-12312018x10k.htm</x:v>
      </x:c>
      <x:c r="P1530" s="2" t="str"/>
      <x:c r="Q1530" s="2" t="str"/>
      <x:c r="R1530" s="2" t="str">
        <x:v>Latest eligible comparative presentation at the information cutoff.</x:v>
      </x:c>
      <x:c r="T1530" s="12"/>
      <x:c r="U1530" s="12"/>
    </x:row>
    <x:row r="1531" ht="24" customHeight="1">
      <x:c r="C1531" s="2" t="str">
        <x:v>WFC</x:v>
      </x:c>
      <x:c r="D1531" s="2" t="str">
        <x:v>FY2017</x:v>
      </x:c>
      <x:c r="E1531" s="2" t="str">
        <x:v>intangibles_total</x:v>
      </x:c>
      <x:c r="F1531" s="11" t="str">
        <x:v>n.a.</x:v>
      </x:c>
      <x:c r="G1531" s="2" t="str">
        <x:v>USDm</x:v>
      </x:c>
      <x:c r="H1531" s="2" t="str">
        <x:v>2017-01-01</x:v>
      </x:c>
      <x:c r="I1531" s="2" t="str">
        <x:v>2017-12-31</x:v>
      </x:c>
      <x:c r="J1531" s="2" t="str">
        <x:v>Reported goodwill and intangible assets combined</x:v>
      </x:c>
      <x:c r="K1531" s="2" t="str"/>
      <x:c r="L1531" s="2" t="str"/>
      <x:c r="M1531" s="2" t="str"/>
      <x:c r="N1531" s="2" t="str"/>
      <x:c r="O1531" s="2" t="str"/>
      <x:c r="P1531" s="2" t="str"/>
      <x:c r="Q1531" s="2" t="str"/>
      <x:c r="R1531" s="2" t="str">
        <x:v>Not reported / unavailable</x:v>
      </x:c>
      <x:c r="T1531" s="12"/>
      <x:c r="U1531" s="12"/>
    </x:row>
    <x:row r="1532" ht="24" customHeight="1">
      <x:c r="C1532" s="2" t="str">
        <x:v>WFC</x:v>
      </x:c>
      <x:c r="D1532" s="2" t="str">
        <x:v>FY2017</x:v>
      </x:c>
      <x:c r="E1532" s="2" t="str">
        <x:v>shares_end</x:v>
      </x:c>
      <x:c r="F1532" s="11" t="str">
        <x:v>n.a.</x:v>
      </x:c>
      <x:c r="G1532" s="2" t="str">
        <x:v>million</x:v>
      </x:c>
      <x:c r="H1532" s="2" t="str">
        <x:v>2017-01-01</x:v>
      </x:c>
      <x:c r="I1532" s="2" t="str">
        <x:v>2017-12-31</x:v>
      </x:c>
      <x:c r="J1532" s="2" t="str">
        <x:v>Period-end common shares outstanding</x:v>
      </x:c>
      <x:c r="K1532" s="2" t="str"/>
      <x:c r="L1532" s="2" t="str"/>
      <x:c r="M1532" s="2" t="str"/>
      <x:c r="N1532" s="2" t="str"/>
      <x:c r="O1532" s="2" t="str"/>
      <x:c r="P1532" s="2" t="str"/>
      <x:c r="Q1532" s="2" t="str"/>
      <x:c r="R1532" s="2" t="str">
        <x:v>Not reported / unavailable</x:v>
      </x:c>
      <x:c r="T1532" s="12"/>
      <x:c r="U1532" s="12"/>
    </x:row>
    <x:row r="1533" ht="24" customHeight="1">
      <x:c r="C1533" s="2" t="str">
        <x:v>WFC</x:v>
      </x:c>
      <x:c r="D1533" s="2" t="str">
        <x:v>FY2017</x:v>
      </x:c>
      <x:c r="E1533" s="2" t="str">
        <x:v>shares_issued</x:v>
      </x:c>
      <x:c r="F1533" s="11" t="n">
        <x:v>5481.811474</x:v>
      </x:c>
      <x:c r="G1533" s="2" t="str">
        <x:v>shares</x:v>
      </x:c>
      <x:c r="H1533" s="2" t="str">
        <x:v>2017-01-01</x:v>
      </x:c>
      <x:c r="I1533" s="2" t="str">
        <x:v>2017-12-31</x:v>
      </x:c>
      <x:c r="J1533" s="2" t="str">
        <x:v>Common Stock, Shares, Issued</x:v>
      </x:c>
      <x:c r="K1533" s="2" t="str">
        <x:v>us-gaap:CommonStockSharesIssued</x:v>
      </x:c>
      <x:c r="L1533" s="2" t="str">
        <x:v>2019-02-27</x:v>
      </x:c>
      <x:c r="M1533" s="2" t="str">
        <x:v>0000072971-19-000227</x:v>
      </x:c>
      <x:c r="N1533" s="2" t="str">
        <x:v>https://www.sec.gov/Archives/edgar/data/72971/000007297119000227/wfc-12312018x10k.htm</x:v>
      </x:c>
      <x:c r="O1533" s="2" t="str">
        <x:v>data/raw/filings/WFC_0000072971-19-000227_wfc-12312018x10k.htm</x:v>
      </x:c>
      <x:c r="P1533" s="2" t="str"/>
      <x:c r="Q1533" s="2" t="str"/>
      <x:c r="R1533" s="2" t="str">
        <x:v>Latest eligible comparative presentation at the information cutoff.</x:v>
      </x:c>
      <x:c r="T1533" s="12"/>
      <x:c r="U1533" s="12"/>
    </x:row>
    <x:row r="1534" ht="24" customHeight="1">
      <x:c r="C1534" s="2" t="str">
        <x:v>WFC</x:v>
      </x:c>
      <x:c r="D1534" s="2" t="str">
        <x:v>FY2017</x:v>
      </x:c>
      <x:c r="E1534" s="2" t="str">
        <x:v>shares_treasury</x:v>
      </x:c>
      <x:c r="F1534" s="11" t="n">
        <x:v>590.194846</x:v>
      </x:c>
      <x:c r="G1534" s="2" t="str">
        <x:v>shares</x:v>
      </x:c>
      <x:c r="H1534" s="2" t="str">
        <x:v>2017-01-01</x:v>
      </x:c>
      <x:c r="I1534" s="2" t="str">
        <x:v>2017-12-31</x:v>
      </x:c>
      <x:c r="J1534" s="2" t="str">
        <x:v>Treasury Stock, Shares</x:v>
      </x:c>
      <x:c r="K1534" s="2" t="str">
        <x:v>us-gaap:TreasuryStockShares</x:v>
      </x:c>
      <x:c r="L1534" s="2" t="str">
        <x:v>2019-02-27</x:v>
      </x:c>
      <x:c r="M1534" s="2" t="str">
        <x:v>0000072971-19-000227</x:v>
      </x:c>
      <x:c r="N1534" s="2" t="str">
        <x:v>https://www.sec.gov/Archives/edgar/data/72971/000007297119000227/wfc-12312018x10k.htm</x:v>
      </x:c>
      <x:c r="O1534" s="2" t="str">
        <x:v>data/raw/filings/WFC_0000072971-19-000227_wfc-12312018x10k.htm</x:v>
      </x:c>
      <x:c r="P1534" s="2" t="str"/>
      <x:c r="Q1534" s="2" t="str"/>
      <x:c r="R1534" s="2" t="str">
        <x:v>Latest eligible comparative presentation at the information cutoff.</x:v>
      </x:c>
      <x:c r="T1534" s="12"/>
      <x:c r="U1534" s="12"/>
    </x:row>
    <x:row r="1535" ht="24" customHeight="1">
      <x:c r="C1535" s="2" t="str">
        <x:v>WFC</x:v>
      </x:c>
      <x:c r="D1535" s="2" t="str">
        <x:v>FY2017</x:v>
      </x:c>
      <x:c r="E1535" s="2" t="str">
        <x:v>deposits</x:v>
      </x:c>
      <x:c r="F1535" s="11" t="n">
        <x:v>1335991</x:v>
      </x:c>
      <x:c r="G1535" s="2" t="str">
        <x:v>USD</x:v>
      </x:c>
      <x:c r="H1535" s="2" t="str">
        <x:v>2017-01-01</x:v>
      </x:c>
      <x:c r="I1535" s="2" t="str">
        <x:v>2017-12-31</x:v>
      </x:c>
      <x:c r="J1535" s="2" t="str">
        <x:v>Deposits</x:v>
      </x:c>
      <x:c r="K1535" s="2" t="str">
        <x:v>us-gaap:Deposits</x:v>
      </x:c>
      <x:c r="L1535" s="2" t="str">
        <x:v>2019-02-27</x:v>
      </x:c>
      <x:c r="M1535" s="2" t="str">
        <x:v>0000072971-19-000227</x:v>
      </x:c>
      <x:c r="N1535" s="2" t="str">
        <x:v>https://www.sec.gov/Archives/edgar/data/72971/000007297119000227/wfc-12312018x10k.htm</x:v>
      </x:c>
      <x:c r="O1535" s="2" t="str">
        <x:v>data/raw/filings/WFC_0000072971-19-000227_wfc-12312018x10k.htm</x:v>
      </x:c>
      <x:c r="P1535" s="2" t="str"/>
      <x:c r="Q1535" s="2" t="str"/>
      <x:c r="R1535" s="2" t="str">
        <x:v>Latest eligible comparative presentation at the information cutoff.</x:v>
      </x:c>
      <x:c r="T1535" s="12"/>
      <x:c r="U1535" s="12"/>
    </x:row>
    <x:row r="1536" ht="24" customHeight="1">
      <x:c r="C1536" s="2" t="str">
        <x:v>WFC</x:v>
      </x:c>
      <x:c r="D1536" s="2" t="str">
        <x:v>FY2017</x:v>
      </x:c>
      <x:c r="E1536" s="2" t="str">
        <x:v>loans_gross</x:v>
      </x:c>
      <x:c r="F1536" s="11" t="n">
        <x:v>956770</x:v>
      </x:c>
      <x:c r="G1536" s="2" t="str">
        <x:v>USD</x:v>
      </x:c>
      <x:c r="H1536" s="2" t="str">
        <x:v>2017-01-01</x:v>
      </x:c>
      <x:c r="I1536" s="2" t="str">
        <x:v>2017-12-31</x:v>
      </x:c>
      <x:c r="J1536" s="2" t="str">
        <x:v>Loans and Leases Receivable, Net of Deferred Income</x:v>
      </x:c>
      <x:c r="K1536" s="2" t="str">
        <x:v>us-gaap:LoansAndLeasesReceivableNetOfDeferredIncome</x:v>
      </x:c>
      <x:c r="L1536" s="2" t="str">
        <x:v>2020-02-27</x:v>
      </x:c>
      <x:c r="M1536" s="2" t="str">
        <x:v>0000072971-20-000217</x:v>
      </x:c>
      <x:c r="N1536" s="2" t="str">
        <x:v>https://www.sec.gov/Archives/edgar/data/72971/000007297120000217/wfc-12312019x10k.htm</x:v>
      </x:c>
      <x:c r="O1536" s="2" t="str">
        <x:v>data/raw/filings/WFC_0000072971-20-000217_wfc-12312019x10k.htm</x:v>
      </x:c>
      <x:c r="P1536" s="2" t="str"/>
      <x:c r="Q1536" s="2" t="str"/>
      <x:c r="R1536" s="2" t="str">
        <x:v>Latest eligible comparative presentation at the information cutoff.</x:v>
      </x:c>
      <x:c r="T1536" s="12"/>
      <x:c r="U1536" s="12"/>
    </x:row>
    <x:row r="1537" ht="24" customHeight="1">
      <x:c r="C1537" s="2" t="str">
        <x:v>WFC</x:v>
      </x:c>
      <x:c r="D1537" s="2" t="str">
        <x:v>FY2017</x:v>
      </x:c>
      <x:c r="E1537" s="2" t="str">
        <x:v>loans_net</x:v>
      </x:c>
      <x:c r="F1537" s="11" t="n">
        <x:v>945766</x:v>
      </x:c>
      <x:c r="G1537" s="2" t="str">
        <x:v>USD</x:v>
      </x:c>
      <x:c r="H1537" s="2" t="str">
        <x:v>2017-01-01</x:v>
      </x:c>
      <x:c r="I1537" s="2" t="str">
        <x:v>2017-12-31</x:v>
      </x:c>
      <x:c r="J1537" s="2" t="str">
        <x:v>Loans and Leases Receivable, Net Amount</x:v>
      </x:c>
      <x:c r="K1537" s="2" t="str">
        <x:v>us-gaap:LoansAndLeasesReceivableNetReportedAmount</x:v>
      </x:c>
      <x:c r="L1537" s="2" t="str">
        <x:v>2019-02-27</x:v>
      </x:c>
      <x:c r="M1537" s="2" t="str">
        <x:v>0000072971-19-000227</x:v>
      </x:c>
      <x:c r="N1537" s="2" t="str">
        <x:v>https://www.sec.gov/Archives/edgar/data/72971/000007297119000227/wfc-12312018x10k.htm</x:v>
      </x:c>
      <x:c r="O1537" s="2" t="str">
        <x:v>data/raw/filings/WFC_0000072971-19-000227_wfc-12312018x10k.htm</x:v>
      </x:c>
      <x:c r="P1537" s="2" t="str"/>
      <x:c r="Q1537" s="2" t="str"/>
      <x:c r="R1537" s="2" t="str">
        <x:v>Latest eligible comparative presentation at the information cutoff.</x:v>
      </x:c>
      <x:c r="T1537" s="12"/>
      <x:c r="U1537" s="12"/>
    </x:row>
    <x:row r="1538" ht="24" customHeight="1">
      <x:c r="C1538" s="2" t="str">
        <x:v>WFC</x:v>
      </x:c>
      <x:c r="D1538" s="2" t="str">
        <x:v>FY2017</x:v>
      </x:c>
      <x:c r="E1538" s="2" t="str">
        <x:v>allowance</x:v>
      </x:c>
      <x:c r="F1538" s="11" t="n">
        <x:v>11960</x:v>
      </x:c>
      <x:c r="G1538" s="2" t="str">
        <x:v>USD</x:v>
      </x:c>
      <x:c r="H1538" s="2" t="str">
        <x:v>2017-01-01</x:v>
      </x:c>
      <x:c r="I1538" s="2" t="str">
        <x:v>2017-12-31</x:v>
      </x:c>
      <x:c r="J1538" s="2" t="str">
        <x:v>Financing Receivable, Allowance for Credit Loss</x:v>
      </x:c>
      <x:c r="K1538" s="2" t="str">
        <x:v>us-gaap:FinancingReceivableAllowanceForCreditLosses</x:v>
      </x:c>
      <x:c r="L1538" s="2" t="str">
        <x:v>2021-02-23</x:v>
      </x:c>
      <x:c r="M1538" s="2" t="str">
        <x:v>0000072971-21-000197</x:v>
      </x:c>
      <x:c r="N1538" s="2" t="str">
        <x:v>https://www.sec.gov/Archives/edgar/data/72971/000007297121000197/wfc-20201231.htm</x:v>
      </x:c>
      <x:c r="O1538" s="2" t="str">
        <x:v>data/raw/filings/WFC_0000072971-21-000197_wfc-20201231.htm</x:v>
      </x:c>
      <x:c r="P1538" s="2" t="str"/>
      <x:c r="Q1538" s="2" t="str"/>
      <x:c r="R1538" s="2" t="str">
        <x:v>Latest eligible comparative presentation at the information cutoff.</x:v>
      </x:c>
      <x:c r="T1538" s="12"/>
      <x:c r="U1538" s="12"/>
    </x:row>
    <x:row r="1539" ht="24" customHeight="1">
      <x:c r="C1539" s="2" t="str">
        <x:v>WFC</x:v>
      </x:c>
      <x:c r="D1539" s="2" t="str">
        <x:v>FY2017</x:v>
      </x:c>
      <x:c r="E1539" s="2" t="str">
        <x:v>nonaccrual</x:v>
      </x:c>
      <x:c r="F1539" s="11" t="str">
        <x:v>n.a.</x:v>
      </x:c>
      <x:c r="G1539" s="2" t="str">
        <x:v>USDm</x:v>
      </x:c>
      <x:c r="H1539" s="2" t="str">
        <x:v>2017-01-01</x:v>
      </x:c>
      <x:c r="I1539" s="2" t="str">
        <x:v>2017-12-31</x:v>
      </x:c>
      <x:c r="J1539" s="2" t="str">
        <x:v>Nonaccrual</x:v>
      </x:c>
      <x:c r="K1539" s="2" t="str"/>
      <x:c r="L1539" s="2" t="str"/>
      <x:c r="M1539" s="2" t="str"/>
      <x:c r="N1539" s="2" t="str"/>
      <x:c r="O1539" s="2" t="str"/>
      <x:c r="P1539" s="2" t="str"/>
      <x:c r="Q1539" s="2" t="str"/>
      <x:c r="R1539" s="2" t="str">
        <x:v>Not reported / unavailable</x:v>
      </x:c>
      <x:c r="T1539" s="12"/>
      <x:c r="U1539" s="12"/>
    </x:row>
    <x:row r="1540" ht="24" customHeight="1">
      <x:c r="C1540" s="2" t="str">
        <x:v>WFC</x:v>
      </x:c>
      <x:c r="D1540" s="2" t="str">
        <x:v>FY2017</x:v>
      </x:c>
      <x:c r="E1540" s="2" t="str">
        <x:v>cash</x:v>
      </x:c>
      <x:c r="F1540" s="11" t="str">
        <x:v>n.a.</x:v>
      </x:c>
      <x:c r="G1540" s="2" t="str">
        <x:v>USDm</x:v>
      </x:c>
      <x:c r="H1540" s="2" t="str">
        <x:v>2017-01-01</x:v>
      </x:c>
      <x:c r="I1540" s="2" t="str">
        <x:v>2017-12-31</x:v>
      </x:c>
      <x:c r="J1540" s="2" t="str">
        <x:v>Cash</x:v>
      </x:c>
      <x:c r="K1540" s="2" t="str"/>
      <x:c r="L1540" s="2" t="str"/>
      <x:c r="M1540" s="2" t="str"/>
      <x:c r="N1540" s="2" t="str"/>
      <x:c r="O1540" s="2" t="str"/>
      <x:c r="P1540" s="2" t="str"/>
      <x:c r="Q1540" s="2" t="str"/>
      <x:c r="R1540" s="2" t="str">
        <x:v>Not reported / unavailable</x:v>
      </x:c>
      <x:c r="T1540" s="12"/>
      <x:c r="U1540" s="12"/>
    </x:row>
    <x:row r="1541" ht="24" customHeight="1">
      <x:c r="C1541" s="2" t="str">
        <x:v>WFC</x:v>
      </x:c>
      <x:c r="D1541" s="2" t="str">
        <x:v>FY2017</x:v>
      </x:c>
      <x:c r="E1541" s="2" t="str">
        <x:v>aoci</x:v>
      </x:c>
      <x:c r="F1541" s="11" t="n">
        <x:v>-2144</x:v>
      </x:c>
      <x:c r="G1541" s="2" t="str">
        <x:v>USD</x:v>
      </x:c>
      <x:c r="H1541" s="2" t="str">
        <x:v>2017-01-01</x:v>
      </x:c>
      <x:c r="I1541" s="2" t="str">
        <x:v>2017-12-31</x:v>
      </x:c>
      <x:c r="J1541" s="2" t="str">
        <x:v>Accumulated Other Comprehensive Income (Loss), Net of Tax</x:v>
      </x:c>
      <x:c r="K1541" s="2" t="str">
        <x:v>us-gaap:AccumulatedOtherComprehensiveIncomeLossNetOfTax</x:v>
      </x:c>
      <x:c r="L1541" s="2" t="str">
        <x:v>2019-02-27</x:v>
      </x:c>
      <x:c r="M1541" s="2" t="str">
        <x:v>0000072971-19-000227</x:v>
      </x:c>
      <x:c r="N1541" s="2" t="str">
        <x:v>https://www.sec.gov/Archives/edgar/data/72971/000007297119000227/wfc-12312018x10k.htm</x:v>
      </x:c>
      <x:c r="O1541" s="2" t="str">
        <x:v>data/raw/filings/WFC_0000072971-19-000227_wfc-12312018x10k.htm</x:v>
      </x:c>
      <x:c r="P1541" s="2" t="str"/>
      <x:c r="Q1541" s="2" t="str"/>
      <x:c r="R1541" s="2" t="str">
        <x:v>Latest eligible comparative presentation at the information cutoff.</x:v>
      </x:c>
      <x:c r="T1541" s="12"/>
      <x:c r="U1541" s="12"/>
    </x:row>
    <x:row r="1542" ht="24" customHeight="1">
      <x:c r="C1542" s="2" t="str">
        <x:v>WFC</x:v>
      </x:c>
      <x:c r="D1542" s="2" t="str">
        <x:v>FY2017</x:v>
      </x:c>
      <x:c r="E1542" s="2" t="str">
        <x:v>nii</x:v>
      </x:c>
      <x:c r="F1542" s="11" t="n">
        <x:v>49557</x:v>
      </x:c>
      <x:c r="G1542" s="2" t="str">
        <x:v>USD</x:v>
      </x:c>
      <x:c r="H1542" s="2" t="str">
        <x:v>2017-01-01</x:v>
      </x:c>
      <x:c r="I1542" s="2" t="str">
        <x:v>2017-12-31</x:v>
      </x:c>
      <x:c r="J1542" s="2" t="str">
        <x:v>Interest Income (Expense), Net</x:v>
      </x:c>
      <x:c r="K1542" s="2" t="str">
        <x:v>us-gaap:InterestIncomeExpenseNet</x:v>
      </x:c>
      <x:c r="L1542" s="2" t="str">
        <x:v>2020-02-27</x:v>
      </x:c>
      <x:c r="M1542" s="2" t="str">
        <x:v>0000072971-20-000217</x:v>
      </x:c>
      <x:c r="N1542" s="2" t="str">
        <x:v>https://www.sec.gov/Archives/edgar/data/72971/000007297120000217/wfc-12312019x10k.htm</x:v>
      </x:c>
      <x:c r="O1542" s="2" t="str">
        <x:v>data/raw/filings/WFC_0000072971-20-000217_wfc-12312019x10k.htm</x:v>
      </x:c>
      <x:c r="P1542" s="2" t="str"/>
      <x:c r="Q1542" s="2" t="str"/>
      <x:c r="R1542" s="2" t="str">
        <x:v>Latest eligible comparative presentation at the information cutoff.</x:v>
      </x:c>
      <x:c r="T1542" s="12"/>
      <x:c r="U1542" s="12"/>
    </x:row>
    <x:row r="1543" ht="24" customHeight="1">
      <x:c r="C1543" s="2" t="str">
        <x:v>WFC</x:v>
      </x:c>
      <x:c r="D1543" s="2" t="str">
        <x:v>FY2017</x:v>
      </x:c>
      <x:c r="E1543" s="2" t="str">
        <x:v>noninterest_income</x:v>
      </x:c>
      <x:c r="F1543" s="11" t="n">
        <x:v>38832</x:v>
      </x:c>
      <x:c r="G1543" s="2" t="str">
        <x:v>USD</x:v>
      </x:c>
      <x:c r="H1543" s="2" t="str">
        <x:v>2017-01-01</x:v>
      </x:c>
      <x:c r="I1543" s="2" t="str">
        <x:v>2017-12-31</x:v>
      </x:c>
      <x:c r="J1543" s="2" t="str">
        <x:v>Noninterest Income</x:v>
      </x:c>
      <x:c r="K1543" s="2" t="str">
        <x:v>us-gaap:NoninterestIncome</x:v>
      </x:c>
      <x:c r="L1543" s="2" t="str">
        <x:v>2020-02-27</x:v>
      </x:c>
      <x:c r="M1543" s="2" t="str">
        <x:v>0000072971-20-000217</x:v>
      </x:c>
      <x:c r="N1543" s="2" t="str">
        <x:v>https://www.sec.gov/Archives/edgar/data/72971/000007297120000217/wfc-12312019x10k.htm</x:v>
      </x:c>
      <x:c r="O1543" s="2" t="str">
        <x:v>data/raw/filings/WFC_0000072971-20-000217_wfc-12312019x10k.htm</x:v>
      </x:c>
      <x:c r="P1543" s="2" t="str"/>
      <x:c r="Q1543" s="2" t="str"/>
      <x:c r="R1543" s="2" t="str">
        <x:v>Latest eligible comparative presentation at the information cutoff.</x:v>
      </x:c>
      <x:c r="T1543" s="12"/>
      <x:c r="U1543" s="12"/>
    </x:row>
    <x:row r="1544" ht="24" customHeight="1">
      <x:c r="C1544" s="2" t="str">
        <x:v>WFC</x:v>
      </x:c>
      <x:c r="D1544" s="2" t="str">
        <x:v>FY2017</x:v>
      </x:c>
      <x:c r="E1544" s="2" t="str">
        <x:v>revenue_reported</x:v>
      </x:c>
      <x:c r="F1544" s="11" t="n">
        <x:v>88389</x:v>
      </x:c>
      <x:c r="G1544" s="2" t="str">
        <x:v>USD</x:v>
      </x:c>
      <x:c r="H1544" s="2" t="str">
        <x:v>2017-01-01</x:v>
      </x:c>
      <x:c r="I1544" s="2" t="str">
        <x:v>2017-12-31</x:v>
      </x:c>
      <x:c r="J1544" s="2" t="str">
        <x:v>Revenues</x:v>
      </x:c>
      <x:c r="K1544" s="2" t="str">
        <x:v>us-gaap:Revenues</x:v>
      </x:c>
      <x:c r="L1544" s="2" t="str">
        <x:v>2020-02-27</x:v>
      </x:c>
      <x:c r="M1544" s="2" t="str">
        <x:v>0000072971-20-000217</x:v>
      </x:c>
      <x:c r="N1544" s="2" t="str">
        <x:v>https://www.sec.gov/Archives/edgar/data/72971/000007297120000217/wfc-12312019x10k.htm</x:v>
      </x:c>
      <x:c r="O1544" s="2" t="str">
        <x:v>data/raw/filings/WFC_0000072971-20-000217_wfc-12312019x10k.htm</x:v>
      </x:c>
      <x:c r="P1544" s="2" t="str"/>
      <x:c r="Q1544" s="2" t="str"/>
      <x:c r="R1544" s="2" t="str">
        <x:v>Latest eligible comparative presentation at the information cutoff.</x:v>
      </x:c>
      <x:c r="T1544" s="12"/>
      <x:c r="U1544" s="12"/>
    </x:row>
    <x:row r="1545" ht="24" customHeight="1">
      <x:c r="C1545" s="2" t="str">
        <x:v>WFC</x:v>
      </x:c>
      <x:c r="D1545" s="2" t="str">
        <x:v>FY2017</x:v>
      </x:c>
      <x:c r="E1545" s="2" t="str">
        <x:v>opex</x:v>
      </x:c>
      <x:c r="F1545" s="11" t="n">
        <x:v>58484</x:v>
      </x:c>
      <x:c r="G1545" s="2" t="str">
        <x:v>USD</x:v>
      </x:c>
      <x:c r="H1545" s="2" t="str">
        <x:v>2017-01-01</x:v>
      </x:c>
      <x:c r="I1545" s="2" t="str">
        <x:v>2017-12-31</x:v>
      </x:c>
      <x:c r="J1545" s="2" t="str">
        <x:v>Noninterest Expense</x:v>
      </x:c>
      <x:c r="K1545" s="2" t="str">
        <x:v>us-gaap:NoninterestExpense</x:v>
      </x:c>
      <x:c r="L1545" s="2" t="str">
        <x:v>2020-02-27</x:v>
      </x:c>
      <x:c r="M1545" s="2" t="str">
        <x:v>0000072971-20-000217</x:v>
      </x:c>
      <x:c r="N1545" s="2" t="str">
        <x:v>https://www.sec.gov/Archives/edgar/data/72971/000007297120000217/wfc-12312019x10k.htm</x:v>
      </x:c>
      <x:c r="O1545" s="2" t="str">
        <x:v>data/raw/filings/WFC_0000072971-20-000217_wfc-12312019x10k.htm</x:v>
      </x:c>
      <x:c r="P1545" s="2" t="str"/>
      <x:c r="Q1545" s="2" t="str"/>
      <x:c r="R1545" s="2" t="str">
        <x:v>Latest eligible comparative presentation at the information cutoff.</x:v>
      </x:c>
      <x:c r="T1545" s="12"/>
      <x:c r="U1545" s="12"/>
    </x:row>
    <x:row r="1546" ht="24" customHeight="1">
      <x:c r="C1546" s="2" t="str">
        <x:v>WFC</x:v>
      </x:c>
      <x:c r="D1546" s="2" t="str">
        <x:v>FY2017</x:v>
      </x:c>
      <x:c r="E1546" s="2" t="str">
        <x:v>provision</x:v>
      </x:c>
      <x:c r="F1546" s="11" t="n">
        <x:v>2528</x:v>
      </x:c>
      <x:c r="G1546" s="2" t="str">
        <x:v>USD</x:v>
      </x:c>
      <x:c r="H1546" s="2" t="str">
        <x:v>2017-01-01</x:v>
      </x:c>
      <x:c r="I1546" s="2" t="str">
        <x:v>2017-12-31</x:v>
      </x:c>
      <x:c r="J1546" s="2" t="str">
        <x:v>Provision for Loan, Lease, and Other Losses</x:v>
      </x:c>
      <x:c r="K1546" s="2" t="str">
        <x:v>us-gaap:ProvisionForLoanLeaseAndOtherLosses</x:v>
      </x:c>
      <x:c r="L1546" s="2" t="str">
        <x:v>2020-02-27</x:v>
      </x:c>
      <x:c r="M1546" s="2" t="str">
        <x:v>0000072971-20-000217</x:v>
      </x:c>
      <x:c r="N1546" s="2" t="str">
        <x:v>https://www.sec.gov/Archives/edgar/data/72971/000007297120000217/wfc-12312019x10k.htm</x:v>
      </x:c>
      <x:c r="O1546" s="2" t="str">
        <x:v>data/raw/filings/WFC_0000072971-20-000217_wfc-12312019x10k.htm</x:v>
      </x:c>
      <x:c r="P1546" s="2" t="str"/>
      <x:c r="Q1546" s="2" t="str"/>
      <x:c r="R1546" s="2" t="str">
        <x:v>Latest eligible comparative presentation at the information cutoff.</x:v>
      </x:c>
      <x:c r="T1546" s="12"/>
      <x:c r="U1546" s="12"/>
    </x:row>
    <x:row r="1547" ht="24" customHeight="1">
      <x:c r="C1547" s="2" t="str">
        <x:v>WFC</x:v>
      </x:c>
      <x:c r="D1547" s="2" t="str">
        <x:v>FY2017</x:v>
      </x:c>
      <x:c r="E1547" s="2" t="str">
        <x:v>pretax</x:v>
      </x:c>
      <x:c r="F1547" s="11" t="n">
        <x:v>27377</x:v>
      </x:c>
      <x:c r="G1547" s="2" t="str">
        <x:v>USD</x:v>
      </x:c>
      <x:c r="H1547" s="2" t="str">
        <x:v>2017-01-01</x:v>
      </x:c>
      <x:c r="I1547" s="2" t="str">
        <x:v>2017-12-31</x:v>
      </x:c>
      <x:c r="J1547" s="2" t="str">
        <x:v>Income (Loss) from Continuing Operations before Income Taxes, Noncontrolling Interest</x:v>
      </x:c>
      <x:c r="K1547" s="2" t="str">
        <x:v>us-gaap:IncomeLossFromContinuingOperationsBeforeIncomeTaxesExtraordinaryItemsNoncontrollingInterest</x:v>
      </x:c>
      <x:c r="L1547" s="2" t="str">
        <x:v>2020-02-27</x:v>
      </x:c>
      <x:c r="M1547" s="2" t="str">
        <x:v>0000072971-20-000217</x:v>
      </x:c>
      <x:c r="N1547" s="2" t="str">
        <x:v>https://www.sec.gov/Archives/edgar/data/72971/000007297120000217/wfc-12312019x10k.htm</x:v>
      </x:c>
      <x:c r="O1547" s="2" t="str">
        <x:v>data/raw/filings/WFC_0000072971-20-000217_wfc-12312019x10k.htm</x:v>
      </x:c>
      <x:c r="P1547" s="2" t="str"/>
      <x:c r="Q1547" s="2" t="str"/>
      <x:c r="R1547" s="2" t="str">
        <x:v>Latest eligible comparative presentation at the information cutoff.</x:v>
      </x:c>
      <x:c r="T1547" s="12"/>
      <x:c r="U1547" s="12"/>
    </x:row>
    <x:row r="1548" ht="24" customHeight="1">
      <x:c r="C1548" s="2" t="str">
        <x:v>WFC</x:v>
      </x:c>
      <x:c r="D1548" s="2" t="str">
        <x:v>FY2017</x:v>
      </x:c>
      <x:c r="E1548" s="2" t="str">
        <x:v>tax</x:v>
      </x:c>
      <x:c r="F1548" s="11" t="n">
        <x:v>4917</x:v>
      </x:c>
      <x:c r="G1548" s="2" t="str">
        <x:v>USD</x:v>
      </x:c>
      <x:c r="H1548" s="2" t="str">
        <x:v>2017-01-01</x:v>
      </x:c>
      <x:c r="I1548" s="2" t="str">
        <x:v>2017-12-31</x:v>
      </x:c>
      <x:c r="J1548" s="2" t="str">
        <x:v>Income Tax Expense (Benefit)</x:v>
      </x:c>
      <x:c r="K1548" s="2" t="str">
        <x:v>us-gaap:IncomeTaxExpenseBenefit</x:v>
      </x:c>
      <x:c r="L1548" s="2" t="str">
        <x:v>2020-02-27</x:v>
      </x:c>
      <x:c r="M1548" s="2" t="str">
        <x:v>0000072971-20-000217</x:v>
      </x:c>
      <x:c r="N1548" s="2" t="str">
        <x:v>https://www.sec.gov/Archives/edgar/data/72971/000007297120000217/wfc-12312019x10k.htm</x:v>
      </x:c>
      <x:c r="O1548" s="2" t="str">
        <x:v>data/raw/filings/WFC_0000072971-20-000217_wfc-12312019x10k.htm</x:v>
      </x:c>
      <x:c r="P1548" s="2" t="str"/>
      <x:c r="Q1548" s="2" t="str"/>
      <x:c r="R1548" s="2" t="str">
        <x:v>Latest eligible comparative presentation at the information cutoff.</x:v>
      </x:c>
      <x:c r="T1548" s="12"/>
      <x:c r="U1548" s="12"/>
    </x:row>
    <x:row r="1549" ht="24" customHeight="1">
      <x:c r="C1549" s="2" t="str">
        <x:v>WFC</x:v>
      </x:c>
      <x:c r="D1549" s="2" t="str">
        <x:v>FY2017</x:v>
      </x:c>
      <x:c r="E1549" s="2" t="str">
        <x:v>net_income</x:v>
      </x:c>
      <x:c r="F1549" s="11" t="n">
        <x:v>22183</x:v>
      </x:c>
      <x:c r="G1549" s="2" t="str">
        <x:v>USD</x:v>
      </x:c>
      <x:c r="H1549" s="2" t="str">
        <x:v>2017-01-01</x:v>
      </x:c>
      <x:c r="I1549" s="2" t="str">
        <x:v>2017-12-31</x:v>
      </x:c>
      <x:c r="J1549" s="2" t="str">
        <x:v>Net Income (Loss) Attributable to Parent</x:v>
      </x:c>
      <x:c r="K1549" s="2" t="str">
        <x:v>us-gaap:NetIncomeLoss</x:v>
      </x:c>
      <x:c r="L1549" s="2" t="str">
        <x:v>2020-02-27</x:v>
      </x:c>
      <x:c r="M1549" s="2" t="str">
        <x:v>0000072971-20-000217</x:v>
      </x:c>
      <x:c r="N1549" s="2" t="str">
        <x:v>https://www.sec.gov/Archives/edgar/data/72971/000007297120000217/wfc-12312019x10k.htm</x:v>
      </x:c>
      <x:c r="O1549" s="2" t="str">
        <x:v>data/raw/filings/WFC_0000072971-20-000217_wfc-12312019x10k.htm</x:v>
      </x:c>
      <x:c r="P1549" s="2" t="str"/>
      <x:c r="Q1549" s="2" t="str"/>
      <x:c r="R1549" s="2" t="str">
        <x:v>Latest eligible comparative presentation at the information cutoff.</x:v>
      </x:c>
      <x:c r="T1549" s="12"/>
      <x:c r="U1549" s="12"/>
    </x:row>
    <x:row r="1550" ht="24" customHeight="1">
      <x:c r="C1550" s="2" t="str">
        <x:v>WFC</x:v>
      </x:c>
      <x:c r="D1550" s="2" t="str">
        <x:v>FY2017</x:v>
      </x:c>
      <x:c r="E1550" s="2" t="str">
        <x:v>common_income</x:v>
      </x:c>
      <x:c r="F1550" s="11" t="n">
        <x:v>20554</x:v>
      </x:c>
      <x:c r="G1550" s="2" t="str">
        <x:v>USD</x:v>
      </x:c>
      <x:c r="H1550" s="2" t="str">
        <x:v>2017-01-01</x:v>
      </x:c>
      <x:c r="I1550" s="2" t="str">
        <x:v>2017-12-31</x:v>
      </x:c>
      <x:c r="J1550" s="2" t="str">
        <x:v>Net Income (Loss) Available to Common Stockholders, Basic</x:v>
      </x:c>
      <x:c r="K1550" s="2" t="str">
        <x:v>us-gaap:NetIncomeLossAvailableToCommonStockholdersBasic</x:v>
      </x:c>
      <x:c r="L1550" s="2" t="str">
        <x:v>2020-02-27</x:v>
      </x:c>
      <x:c r="M1550" s="2" t="str">
        <x:v>0000072971-20-000217</x:v>
      </x:c>
      <x:c r="N1550" s="2" t="str">
        <x:v>https://www.sec.gov/Archives/edgar/data/72971/000007297120000217/wfc-12312019x10k.htm</x:v>
      </x:c>
      <x:c r="O1550" s="2" t="str">
        <x:v>data/raw/filings/WFC_0000072971-20-000217_wfc-12312019x10k.htm</x:v>
      </x:c>
      <x:c r="P1550" s="2" t="str"/>
      <x:c r="Q1550" s="2" t="str"/>
      <x:c r="R1550" s="2" t="str">
        <x:v>Latest eligible comparative presentation at the information cutoff.</x:v>
      </x:c>
      <x:c r="T1550" s="12"/>
      <x:c r="U1550" s="12"/>
    </x:row>
    <x:row r="1551" ht="24" customHeight="1">
      <x:c r="C1551" s="2" t="str">
        <x:v>WFC</x:v>
      </x:c>
      <x:c r="D1551" s="2" t="str">
        <x:v>FY2017</x:v>
      </x:c>
      <x:c r="E1551" s="2" t="str">
        <x:v>preferred_div</x:v>
      </x:c>
      <x:c r="F1551" s="11" t="n">
        <x:v>1629</x:v>
      </x:c>
      <x:c r="G1551" s="2" t="str">
        <x:v>USD</x:v>
      </x:c>
      <x:c r="H1551" s="2" t="str">
        <x:v>2017-01-01</x:v>
      </x:c>
      <x:c r="I1551" s="2" t="str">
        <x:v>2017-12-31</x:v>
      </x:c>
      <x:c r="J1551" s="2" t="str">
        <x:v>Preferred Stock Dividends and Other Adjustments</x:v>
      </x:c>
      <x:c r="K1551" s="2" t="str">
        <x:v>us-gaap:PreferredStockDividendsAndOtherAdjustments</x:v>
      </x:c>
      <x:c r="L1551" s="2" t="str">
        <x:v>2020-02-27</x:v>
      </x:c>
      <x:c r="M1551" s="2" t="str">
        <x:v>0000072971-20-000217</x:v>
      </x:c>
      <x:c r="N1551" s="2" t="str">
        <x:v>https://www.sec.gov/Archives/edgar/data/72971/000007297120000217/wfc-12312019x10k.htm</x:v>
      </x:c>
      <x:c r="O1551" s="2" t="str">
        <x:v>data/raw/filings/WFC_0000072971-20-000217_wfc-12312019x10k.htm</x:v>
      </x:c>
      <x:c r="P1551" s="2" t="str"/>
      <x:c r="Q1551" s="2" t="str"/>
      <x:c r="R1551" s="2" t="str">
        <x:v>Latest eligible comparative presentation at the information cutoff.</x:v>
      </x:c>
      <x:c r="T1551" s="12"/>
      <x:c r="U1551" s="12"/>
    </x:row>
    <x:row r="1552" ht="24" customHeight="1">
      <x:c r="C1552" s="2" t="str">
        <x:v>WFC</x:v>
      </x:c>
      <x:c r="D1552" s="2" t="str">
        <x:v>FY2017</x:v>
      </x:c>
      <x:c r="E1552" s="2" t="str">
        <x:v>eps</x:v>
      </x:c>
      <x:c r="F1552" s="11" t="n">
        <x:v>4.1</x:v>
      </x:c>
      <x:c r="G1552" s="2" t="str">
        <x:v>USD/shares</x:v>
      </x:c>
      <x:c r="H1552" s="2" t="str">
        <x:v>2017-01-01</x:v>
      </x:c>
      <x:c r="I1552" s="2" t="str">
        <x:v>2017-12-31</x:v>
      </x:c>
      <x:c r="J1552" s="2" t="str">
        <x:v>Earnings Per Share, Diluted</x:v>
      </x:c>
      <x:c r="K1552" s="2" t="str">
        <x:v>us-gaap:EarningsPerShareDiluted</x:v>
      </x:c>
      <x:c r="L1552" s="2" t="str">
        <x:v>2020-02-27</x:v>
      </x:c>
      <x:c r="M1552" s="2" t="str">
        <x:v>0000072971-20-000217</x:v>
      </x:c>
      <x:c r="N1552" s="2" t="str">
        <x:v>https://www.sec.gov/Archives/edgar/data/72971/000007297120000217/wfc-12312019x10k.htm</x:v>
      </x:c>
      <x:c r="O1552" s="2" t="str">
        <x:v>data/raw/filings/WFC_0000072971-20-000217_wfc-12312019x10k.htm</x:v>
      </x:c>
      <x:c r="P1552" s="2" t="str"/>
      <x:c r="Q1552" s="2" t="str"/>
      <x:c r="R1552" s="2" t="str">
        <x:v>Latest eligible comparative presentation at the information cutoff.</x:v>
      </x:c>
      <x:c r="T1552" s="12"/>
      <x:c r="U1552" s="12"/>
    </x:row>
    <x:row r="1553" ht="24" customHeight="1">
      <x:c r="C1553" s="2" t="str">
        <x:v>WFC</x:v>
      </x:c>
      <x:c r="D1553" s="2" t="str">
        <x:v>FY2017</x:v>
      </x:c>
      <x:c r="E1553" s="2" t="str">
        <x:v>shares_diluted</x:v>
      </x:c>
      <x:c r="F1553" s="11" t="n">
        <x:v>5017.3</x:v>
      </x:c>
      <x:c r="G1553" s="2" t="str">
        <x:v>shares</x:v>
      </x:c>
      <x:c r="H1553" s="2" t="str">
        <x:v>2017-01-01</x:v>
      </x:c>
      <x:c r="I1553" s="2" t="str">
        <x:v>2017-12-31</x:v>
      </x:c>
      <x:c r="J1553" s="2" t="str">
        <x:v>Weighted Average Number of Shares Outstanding, Diluted</x:v>
      </x:c>
      <x:c r="K1553" s="2" t="str">
        <x:v>us-gaap:WeightedAverageNumberOfDilutedSharesOutstanding</x:v>
      </x:c>
      <x:c r="L1553" s="2" t="str">
        <x:v>2020-02-27</x:v>
      </x:c>
      <x:c r="M1553" s="2" t="str">
        <x:v>0000072971-20-000217</x:v>
      </x:c>
      <x:c r="N1553" s="2" t="str">
        <x:v>https://www.sec.gov/Archives/edgar/data/72971/000007297120000217/wfc-12312019x10k.htm</x:v>
      </x:c>
      <x:c r="O1553" s="2" t="str">
        <x:v>data/raw/filings/WFC_0000072971-20-000217_wfc-12312019x10k.htm</x:v>
      </x:c>
      <x:c r="P1553" s="2" t="str"/>
      <x:c r="Q1553" s="2" t="str"/>
      <x:c r="R1553" s="2" t="str">
        <x:v>Latest eligible comparative presentation at the information cutoff.</x:v>
      </x:c>
      <x:c r="T1553" s="12"/>
      <x:c r="U1553" s="12"/>
    </x:row>
    <x:row r="1554" ht="24" customHeight="1">
      <x:c r="C1554" s="2" t="str">
        <x:v>WFC</x:v>
      </x:c>
      <x:c r="D1554" s="2" t="str">
        <x:v>FY2017</x:v>
      </x:c>
      <x:c r="E1554" s="2" t="str">
        <x:v>dps</x:v>
      </x:c>
      <x:c r="F1554" s="11" t="n">
        <x:v>1.54</x:v>
      </x:c>
      <x:c r="G1554" s="2" t="str">
        <x:v>USD/shares</x:v>
      </x:c>
      <x:c r="H1554" s="2" t="str">
        <x:v>2017-01-01</x:v>
      </x:c>
      <x:c r="I1554" s="2" t="str">
        <x:v>2017-12-31</x:v>
      </x:c>
      <x:c r="J1554" s="2" t="str">
        <x:v>Common Stock, Dividends, Per Share, Declared</x:v>
      </x:c>
      <x:c r="K1554" s="2" t="str">
        <x:v>us-gaap:CommonStockDividendsPerShareDeclared</x:v>
      </x:c>
      <x:c r="L1554" s="2" t="str">
        <x:v>2020-02-27</x:v>
      </x:c>
      <x:c r="M1554" s="2" t="str">
        <x:v>0000072971-20-000217</x:v>
      </x:c>
      <x:c r="N1554" s="2" t="str">
        <x:v>https://www.sec.gov/Archives/edgar/data/72971/000007297120000217/wfc-12312019x10k.htm</x:v>
      </x:c>
      <x:c r="O1554" s="2" t="str">
        <x:v>data/raw/filings/WFC_0000072971-20-000217_wfc-12312019x10k.htm</x:v>
      </x:c>
      <x:c r="P1554" s="2" t="str"/>
      <x:c r="Q1554" s="2" t="str"/>
      <x:c r="R1554" s="2" t="str">
        <x:v>Latest eligible comparative presentation at the information cutoff.</x:v>
      </x:c>
      <x:c r="T1554" s="12"/>
      <x:c r="U1554" s="12"/>
    </x:row>
    <x:row r="1555" ht="24" customHeight="1">
      <x:c r="C1555" s="2" t="str">
        <x:v>WFC</x:v>
      </x:c>
      <x:c r="D1555" s="2" t="str">
        <x:v>FY2017</x:v>
      </x:c>
      <x:c r="E1555" s="2" t="str">
        <x:v>dividends</x:v>
      </x:c>
      <x:c r="F1555" s="11" t="n">
        <x:v>7480</x:v>
      </x:c>
      <x:c r="G1555" s="2" t="str">
        <x:v>USD</x:v>
      </x:c>
      <x:c r="H1555" s="2" t="str">
        <x:v>2017-01-01</x:v>
      </x:c>
      <x:c r="I1555" s="2" t="str">
        <x:v>2017-12-31</x:v>
      </x:c>
      <x:c r="J1555" s="2" t="str">
        <x:v>Payments of Ordinary Dividends, Common Stock</x:v>
      </x:c>
      <x:c r="K1555" s="2" t="str">
        <x:v>us-gaap:PaymentsOfDividendsCommonStock</x:v>
      </x:c>
      <x:c r="L1555" s="2" t="str">
        <x:v>2020-02-27</x:v>
      </x:c>
      <x:c r="M1555" s="2" t="str">
        <x:v>0000072971-20-000217</x:v>
      </x:c>
      <x:c r="N1555" s="2" t="str">
        <x:v>https://www.sec.gov/Archives/edgar/data/72971/000007297120000217/wfc-12312019x10k.htm</x:v>
      </x:c>
      <x:c r="O1555" s="2" t="str">
        <x:v>data/raw/filings/WFC_0000072971-20-000217_wfc-12312019x10k.htm</x:v>
      </x:c>
      <x:c r="P1555" s="2" t="str"/>
      <x:c r="Q1555" s="2" t="str"/>
      <x:c r="R1555" s="2" t="str">
        <x:v>Latest eligible comparative presentation at the information cutoff.</x:v>
      </x:c>
      <x:c r="T1555" s="12"/>
      <x:c r="U1555" s="12"/>
    </x:row>
    <x:row r="1556" ht="24" customHeight="1">
      <x:c r="C1556" s="2" t="str">
        <x:v>WFC</x:v>
      </x:c>
      <x:c r="D1556" s="2" t="str">
        <x:v>FY2017</x:v>
      </x:c>
      <x:c r="E1556" s="2" t="str">
        <x:v>buybacks</x:v>
      </x:c>
      <x:c r="F1556" s="11" t="n">
        <x:v>9908</x:v>
      </x:c>
      <x:c r="G1556" s="2" t="str">
        <x:v>USD</x:v>
      </x:c>
      <x:c r="H1556" s="2" t="str">
        <x:v>2017-01-01</x:v>
      </x:c>
      <x:c r="I1556" s="2" t="str">
        <x:v>2017-12-31</x:v>
      </x:c>
      <x:c r="J1556" s="2" t="str">
        <x:v>Payments for Repurchase of Common Stock</x:v>
      </x:c>
      <x:c r="K1556" s="2" t="str">
        <x:v>us-gaap:PaymentsForRepurchaseOfCommonStock</x:v>
      </x:c>
      <x:c r="L1556" s="2" t="str">
        <x:v>2020-02-27</x:v>
      </x:c>
      <x:c r="M1556" s="2" t="str">
        <x:v>0000072971-20-000217</x:v>
      </x:c>
      <x:c r="N1556" s="2" t="str">
        <x:v>https://www.sec.gov/Archives/edgar/data/72971/000007297120000217/wfc-12312019x10k.htm</x:v>
      </x:c>
      <x:c r="O1556" s="2" t="str">
        <x:v>data/raw/filings/WFC_0000072971-20-000217_wfc-12312019x10k.htm</x:v>
      </x:c>
      <x:c r="P1556" s="2" t="str"/>
      <x:c r="Q1556" s="2" t="str"/>
      <x:c r="R1556" s="2" t="str">
        <x:v>Latest eligible comparative presentation at the information cutoff.</x:v>
      </x:c>
      <x:c r="T1556" s="12"/>
      <x:c r="U1556" s="12"/>
    </x:row>
    <x:row r="1557" ht="24" customHeight="1">
      <x:c r="C1557" s="2" t="str">
        <x:v>WFC</x:v>
      </x:c>
      <x:c r="D1557" s="2" t="str">
        <x:v>FY2017</x:v>
      </x:c>
      <x:c r="E1557" s="2" t="str">
        <x:v>chargeoffs</x:v>
      </x:c>
      <x:c r="F1557" s="11" t="str">
        <x:v>n.a.</x:v>
      </x:c>
      <x:c r="G1557" s="2" t="str">
        <x:v>USDm</x:v>
      </x:c>
      <x:c r="H1557" s="2" t="str">
        <x:v>2017-01-01</x:v>
      </x:c>
      <x:c r="I1557" s="2" t="str">
        <x:v>2017-12-31</x:v>
      </x:c>
      <x:c r="J1557" s="2" t="str">
        <x:v>Gross loan charge-offs</x:v>
      </x:c>
      <x:c r="K1557" s="2" t="str"/>
      <x:c r="L1557" s="2" t="str"/>
      <x:c r="M1557" s="2" t="str"/>
      <x:c r="N1557" s="2" t="str"/>
      <x:c r="O1557" s="2" t="str"/>
      <x:c r="P1557" s="2" t="str"/>
      <x:c r="Q1557" s="2" t="str"/>
      <x:c r="R1557" s="2" t="str">
        <x:v>Not reported / unavailable</x:v>
      </x:c>
      <x:c r="T1557" s="12"/>
      <x:c r="U1557" s="12"/>
    </x:row>
    <x:row r="1558" ht="24" customHeight="1">
      <x:c r="C1558" s="2" t="str">
        <x:v>WFC</x:v>
      </x:c>
      <x:c r="D1558" s="2" t="str">
        <x:v>FY2017</x:v>
      </x:c>
      <x:c r="E1558" s="2" t="str">
        <x:v>recoveries</x:v>
      </x:c>
      <x:c r="F1558" s="11" t="str">
        <x:v>n.a.</x:v>
      </x:c>
      <x:c r="G1558" s="2" t="str">
        <x:v>USDm</x:v>
      </x:c>
      <x:c r="H1558" s="2" t="str">
        <x:v>2017-01-01</x:v>
      </x:c>
      <x:c r="I1558" s="2" t="str">
        <x:v>2017-12-31</x:v>
      </x:c>
      <x:c r="J1558" s="2" t="str">
        <x:v>Loan recoveries</x:v>
      </x:c>
      <x:c r="K1558" s="2" t="str"/>
      <x:c r="L1558" s="2" t="str"/>
      <x:c r="M1558" s="2" t="str"/>
      <x:c r="N1558" s="2" t="str"/>
      <x:c r="O1558" s="2" t="str"/>
      <x:c r="P1558" s="2" t="str"/>
      <x:c r="Q1558" s="2" t="str"/>
      <x:c r="R1558" s="2" t="str">
        <x:v>Not reported / unavailable</x:v>
      </x:c>
      <x:c r="T1558" s="12"/>
      <x:c r="U1558" s="12"/>
    </x:row>
    <x:row r="1559" ht="24" customHeight="1">
      <x:c r="C1559" s="2" t="str">
        <x:v>WFC</x:v>
      </x:c>
      <x:c r="D1559" s="2" t="str">
        <x:v>FY2017</x:v>
      </x:c>
      <x:c r="E1559" s="2" t="str">
        <x:v>rwa</x:v>
      </x:c>
      <x:c r="F1559" s="11" t="str">
        <x:v>n.a.</x:v>
      </x:c>
      <x:c r="G1559" s="2" t="str">
        <x:v>USDm</x:v>
      </x:c>
      <x:c r="H1559" s="2" t="str">
        <x:v>2017-01-01</x:v>
      </x:c>
      <x:c r="I1559" s="2" t="str">
        <x:v>2017-12-31</x:v>
      </x:c>
      <x:c r="J1559" s="2" t="str">
        <x:v>Risk-weighted assets</x:v>
      </x:c>
      <x:c r="K1559" s="2" t="str"/>
      <x:c r="L1559" s="2" t="str"/>
      <x:c r="M1559" s="2" t="str"/>
      <x:c r="N1559" s="2" t="str"/>
      <x:c r="O1559" s="2" t="str"/>
      <x:c r="P1559" s="2" t="str"/>
      <x:c r="Q1559" s="2" t="str"/>
      <x:c r="R1559" s="2" t="str">
        <x:v>Not reported / unavailable</x:v>
      </x:c>
      <x:c r="T1559" s="12"/>
      <x:c r="U1559" s="12"/>
    </x:row>
    <x:row r="1560" ht="24" customHeight="1">
      <x:c r="C1560" s="2" t="str">
        <x:v>WFC</x:v>
      </x:c>
      <x:c r="D1560" s="2" t="str">
        <x:v>FY2017</x:v>
      </x:c>
      <x:c r="E1560" s="2" t="str">
        <x:v>cet1_reported</x:v>
      </x:c>
      <x:c r="F1560" s="11" t="str">
        <x:v>n.a.</x:v>
      </x:c>
      <x:c r="G1560" s="2" t="str">
        <x:v>%</x:v>
      </x:c>
      <x:c r="H1560" s="2" t="str">
        <x:v>2017-01-01</x:v>
      </x:c>
      <x:c r="I1560" s="2" t="str">
        <x:v>2017-12-31</x:v>
      </x:c>
      <x:c r="J1560" s="2" t="str">
        <x:v>Actual standardized CET1 ratio</x:v>
      </x:c>
      <x:c r="K1560" s="2" t="str"/>
      <x:c r="L1560" s="2" t="str"/>
      <x:c r="M1560" s="2" t="str"/>
      <x:c r="N1560" s="2" t="str"/>
      <x:c r="O1560" s="2" t="str"/>
      <x:c r="P1560" s="2" t="str"/>
      <x:c r="Q1560" s="2" t="str"/>
      <x:c r="R1560" s="2" t="str">
        <x:v>Not reported / unavailable</x:v>
      </x:c>
      <x:c r="T1560" s="12"/>
      <x:c r="U1560" s="12"/>
    </x:row>
    <x:row r="1561" ht="24" customHeight="1">
      <x:c r="C1561" s="2" t="str">
        <x:v>WFC</x:v>
      </x:c>
      <x:c r="D1561" s="2" t="str">
        <x:v>FY2017</x:v>
      </x:c>
      <x:c r="E1561" s="2" t="str">
        <x:v>nim_reported</x:v>
      </x:c>
      <x:c r="F1561" s="11" t="str">
        <x:v>n.a.</x:v>
      </x:c>
      <x:c r="G1561" s="2" t="str">
        <x:v>%</x:v>
      </x:c>
      <x:c r="H1561" s="2" t="str">
        <x:v>2017-01-01</x:v>
      </x:c>
      <x:c r="I1561" s="2" t="str">
        <x:v>2017-12-31</x:v>
      </x:c>
      <x:c r="J1561" s="2" t="str">
        <x:v>Issuer reported net interest margin</x:v>
      </x:c>
      <x:c r="K1561" s="2" t="str"/>
      <x:c r="L1561" s="2" t="str"/>
      <x:c r="M1561" s="2" t="str"/>
      <x:c r="N1561" s="2" t="str"/>
      <x:c r="O1561" s="2" t="str"/>
      <x:c r="P1561" s="2" t="str"/>
      <x:c r="Q1561" s="2" t="str"/>
      <x:c r="R1561" s="2" t="str">
        <x:v>Not reported / unavailable</x:v>
      </x:c>
      <x:c r="T1561" s="12"/>
      <x:c r="U1561" s="12"/>
    </x:row>
    <x:row r="1562" ht="24" customHeight="1">
      <x:c r="C1562" s="2" t="str">
        <x:v>WFC</x:v>
      </x:c>
      <x:c r="D1562" s="2" t="str">
        <x:v>FY2017</x:v>
      </x:c>
      <x:c r="E1562" s="2" t="str">
        <x:v>bvps_reported</x:v>
      </x:c>
      <x:c r="F1562" s="11" t="str">
        <x:v>n.a.</x:v>
      </x:c>
      <x:c r="G1562" s="2" t="str">
        <x:v>USD/share</x:v>
      </x:c>
      <x:c r="H1562" s="2" t="str">
        <x:v>2017-01-01</x:v>
      </x:c>
      <x:c r="I1562" s="2" t="str">
        <x:v>2017-12-31</x:v>
      </x:c>
      <x:c r="J1562" s="2" t="str">
        <x:v>Reported common book value per share</x:v>
      </x:c>
      <x:c r="K1562" s="2" t="str"/>
      <x:c r="L1562" s="2" t="str"/>
      <x:c r="M1562" s="2" t="str"/>
      <x:c r="N1562" s="2" t="str"/>
      <x:c r="O1562" s="2" t="str"/>
      <x:c r="P1562" s="2" t="str"/>
      <x:c r="Q1562" s="2" t="str"/>
      <x:c r="R1562" s="2" t="str">
        <x:v>Not reported / unavailable</x:v>
      </x:c>
      <x:c r="T1562" s="12"/>
      <x:c r="U1562" s="12"/>
    </x:row>
    <x:row r="1563" ht="24" customHeight="1">
      <x:c r="C1563" s="2" t="str">
        <x:v>WFC</x:v>
      </x:c>
      <x:c r="D1563" s="2" t="str">
        <x:v>FY2017</x:v>
      </x:c>
      <x:c r="E1563" s="2" t="str">
        <x:v>tbvps_reported</x:v>
      </x:c>
      <x:c r="F1563" s="11" t="str">
        <x:v>n.a.</x:v>
      </x:c>
      <x:c r="G1563" s="2" t="str">
        <x:v>USD/share</x:v>
      </x:c>
      <x:c r="H1563" s="2" t="str">
        <x:v>2017-01-01</x:v>
      </x:c>
      <x:c r="I1563" s="2" t="str">
        <x:v>2017-12-31</x:v>
      </x:c>
      <x:c r="J1563" s="2" t="str">
        <x:v>Reported tangible book value per share</x:v>
      </x:c>
      <x:c r="K1563" s="2" t="str"/>
      <x:c r="L1563" s="2" t="str"/>
      <x:c r="M1563" s="2" t="str"/>
      <x:c r="N1563" s="2" t="str"/>
      <x:c r="O1563" s="2" t="str"/>
      <x:c r="P1563" s="2" t="str"/>
      <x:c r="Q1563" s="2" t="str"/>
      <x:c r="R1563" s="2" t="str">
        <x:v>Not reported / unavailable</x:v>
      </x:c>
      <x:c r="T1563" s="12"/>
      <x:c r="U1563" s="12"/>
    </x:row>
    <x:row r="1564" ht="24" customHeight="1">
      <x:c r="C1564" s="2" t="str">
        <x:v>WFC</x:v>
      </x:c>
      <x:c r="D1564" s="2" t="str">
        <x:v>FY2017</x:v>
      </x:c>
      <x:c r="E1564" s="2" t="str">
        <x:v>tce_reported</x:v>
      </x:c>
      <x:c r="F1564" s="11" t="str">
        <x:v>n.a.</x:v>
      </x:c>
      <x:c r="G1564" s="2" t="str">
        <x:v>USDm</x:v>
      </x:c>
      <x:c r="H1564" s="2" t="str">
        <x:v>2017-01-01</x:v>
      </x:c>
      <x:c r="I1564" s="2" t="str">
        <x:v>2017-12-31</x:v>
      </x:c>
      <x:c r="J1564" s="2" t="str">
        <x:v>Reported tangible common equity</x:v>
      </x:c>
      <x:c r="K1564" s="2" t="str"/>
      <x:c r="L1564" s="2" t="str"/>
      <x:c r="M1564" s="2" t="str"/>
      <x:c r="N1564" s="2" t="str"/>
      <x:c r="O1564" s="2" t="str"/>
      <x:c r="P1564" s="2" t="str"/>
      <x:c r="Q1564" s="2" t="str"/>
      <x:c r="R1564" s="2" t="str">
        <x:v>Not reported / unavailable</x:v>
      </x:c>
      <x:c r="T1564" s="12"/>
      <x:c r="U1564" s="12"/>
    </x:row>
    <x:row r="1565" ht="24" customHeight="1">
      <x:c r="C1565" s="2" t="str">
        <x:v>WFC</x:v>
      </x:c>
      <x:c r="D1565" s="2" t="str">
        <x:v>FY2018</x:v>
      </x:c>
      <x:c r="E1565" s="2" t="str">
        <x:v>assets</x:v>
      </x:c>
      <x:c r="F1565" s="11" t="n">
        <x:v>1895883</x:v>
      </x:c>
      <x:c r="G1565" s="2" t="str">
        <x:v>USD</x:v>
      </x:c>
      <x:c r="H1565" s="2" t="str">
        <x:v>2018-01-01</x:v>
      </x:c>
      <x:c r="I1565" s="2" t="str">
        <x:v>2018-12-31</x:v>
      </x:c>
      <x:c r="J1565" s="2" t="str">
        <x:v>Assets</x:v>
      </x:c>
      <x:c r="K1565" s="2" t="str">
        <x:v>us-gaap:Assets</x:v>
      </x:c>
      <x:c r="L1565" s="2" t="str">
        <x:v>2020-02-27</x:v>
      </x:c>
      <x:c r="M1565" s="2" t="str">
        <x:v>0000072971-20-000217</x:v>
      </x:c>
      <x:c r="N1565" s="2" t="str">
        <x:v>https://www.sec.gov/Archives/edgar/data/72971/000007297120000217/wfc-12312019x10k.htm</x:v>
      </x:c>
      <x:c r="O1565" s="2" t="str">
        <x:v>data/raw/filings/WFC_0000072971-20-000217_wfc-12312019x10k.htm</x:v>
      </x:c>
      <x:c r="P1565" s="2" t="str"/>
      <x:c r="Q1565" s="2" t="str"/>
      <x:c r="R1565" s="2" t="str">
        <x:v>Latest eligible comparative presentation at the information cutoff.</x:v>
      </x:c>
      <x:c r="T1565" s="12"/>
      <x:c r="U1565" s="12"/>
    </x:row>
    <x:row r="1566" ht="24" customHeight="1">
      <x:c r="C1566" s="2" t="str">
        <x:v>WFC</x:v>
      </x:c>
      <x:c r="D1566" s="2" t="str">
        <x:v>FY2018</x:v>
      </x:c>
      <x:c r="E1566" s="2" t="str">
        <x:v>liabilities</x:v>
      </x:c>
      <x:c r="F1566" s="11" t="n">
        <x:v>1698817</x:v>
      </x:c>
      <x:c r="G1566" s="2" t="str">
        <x:v>USD</x:v>
      </x:c>
      <x:c r="H1566" s="2" t="str">
        <x:v>2018-01-01</x:v>
      </x:c>
      <x:c r="I1566" s="2" t="str">
        <x:v>2018-12-31</x:v>
      </x:c>
      <x:c r="J1566" s="2" t="str">
        <x:v>Liabilities</x:v>
      </x:c>
      <x:c r="K1566" s="2" t="str">
        <x:v>us-gaap:Liabilities</x:v>
      </x:c>
      <x:c r="L1566" s="2" t="str">
        <x:v>2020-02-27</x:v>
      </x:c>
      <x:c r="M1566" s="2" t="str">
        <x:v>0000072971-20-000217</x:v>
      </x:c>
      <x:c r="N1566" s="2" t="str">
        <x:v>https://www.sec.gov/Archives/edgar/data/72971/000007297120000217/wfc-12312019x10k.htm</x:v>
      </x:c>
      <x:c r="O1566" s="2" t="str">
        <x:v>data/raw/filings/WFC_0000072971-20-000217_wfc-12312019x10k.htm</x:v>
      </x:c>
      <x:c r="P1566" s="2" t="str"/>
      <x:c r="Q1566" s="2" t="str"/>
      <x:c r="R1566" s="2" t="str">
        <x:v>Latest eligible comparative presentation at the information cutoff.</x:v>
      </x:c>
      <x:c r="T1566" s="12"/>
      <x:c r="U1566" s="12"/>
    </x:row>
    <x:row r="1567" ht="24" customHeight="1">
      <x:c r="C1567" s="2" t="str">
        <x:v>WFC</x:v>
      </x:c>
      <x:c r="D1567" s="2" t="str">
        <x:v>FY2018</x:v>
      </x:c>
      <x:c r="E1567" s="2" t="str">
        <x:v>equity</x:v>
      </x:c>
      <x:c r="F1567" s="11" t="n">
        <x:v>196166</x:v>
      </x:c>
      <x:c r="G1567" s="2" t="str">
        <x:v>USD</x:v>
      </x:c>
      <x:c r="H1567" s="2" t="str">
        <x:v>2018-01-01</x:v>
      </x:c>
      <x:c r="I1567" s="2" t="str">
        <x:v>2018-12-31</x:v>
      </x:c>
      <x:c r="J1567" s="2" t="str">
        <x:v>Stockholders' Equity Attributable to Parent</x:v>
      </x:c>
      <x:c r="K1567" s="2" t="str">
        <x:v>us-gaap:StockholdersEquity</x:v>
      </x:c>
      <x:c r="L1567" s="2" t="str">
        <x:v>2020-02-27</x:v>
      </x:c>
      <x:c r="M1567" s="2" t="str">
        <x:v>0000072971-20-000217</x:v>
      </x:c>
      <x:c r="N1567" s="2" t="str">
        <x:v>https://www.sec.gov/Archives/edgar/data/72971/000007297120000217/wfc-12312019x10k.htm</x:v>
      </x:c>
      <x:c r="O1567" s="2" t="str">
        <x:v>data/raw/filings/WFC_0000072971-20-000217_wfc-12312019x10k.htm</x:v>
      </x:c>
      <x:c r="P1567" s="2" t="str"/>
      <x:c r="Q1567" s="2" t="str"/>
      <x:c r="R1567" s="2" t="str">
        <x:v>Latest eligible comparative presentation at the information cutoff.</x:v>
      </x:c>
      <x:c r="T1567" s="12"/>
      <x:c r="U1567" s="12"/>
    </x:row>
    <x:row r="1568" ht="24" customHeight="1">
      <x:c r="C1568" s="2" t="str">
        <x:v>WFC</x:v>
      </x:c>
      <x:c r="D1568" s="2" t="str">
        <x:v>FY2018</x:v>
      </x:c>
      <x:c r="E1568" s="2" t="str">
        <x:v>preferred</x:v>
      </x:c>
      <x:c r="F1568" s="11" t="n">
        <x:v>23214</x:v>
      </x:c>
      <x:c r="G1568" s="2" t="str">
        <x:v>USD</x:v>
      </x:c>
      <x:c r="H1568" s="2" t="str">
        <x:v>2018-01-01</x:v>
      </x:c>
      <x:c r="I1568" s="2" t="str">
        <x:v>2018-12-31</x:v>
      </x:c>
      <x:c r="J1568" s="2" t="str">
        <x:v>Preferred Stock, Value, Issued</x:v>
      </x:c>
      <x:c r="K1568" s="2" t="str">
        <x:v>us-gaap:PreferredStockValue</x:v>
      </x:c>
      <x:c r="L1568" s="2" t="str">
        <x:v>2020-02-27</x:v>
      </x:c>
      <x:c r="M1568" s="2" t="str">
        <x:v>0000072971-20-000217</x:v>
      </x:c>
      <x:c r="N1568" s="2" t="str">
        <x:v>https://www.sec.gov/Archives/edgar/data/72971/000007297120000217/wfc-12312019x10k.htm</x:v>
      </x:c>
      <x:c r="O1568" s="2" t="str">
        <x:v>data/raw/filings/WFC_0000072971-20-000217_wfc-12312019x10k.htm</x:v>
      </x:c>
      <x:c r="P1568" s="2" t="str"/>
      <x:c r="Q1568" s="2" t="str"/>
      <x:c r="R1568" s="2" t="str">
        <x:v>Latest eligible comparative presentation at the information cutoff.</x:v>
      </x:c>
      <x:c r="T1568" s="12"/>
      <x:c r="U1568" s="12"/>
    </x:row>
    <x:row r="1569" ht="24" customHeight="1">
      <x:c r="C1569" s="2" t="str">
        <x:v>WFC</x:v>
      </x:c>
      <x:c r="D1569" s="2" t="str">
        <x:v>FY2018</x:v>
      </x:c>
      <x:c r="E1569" s="2" t="str">
        <x:v>common_equity_reported</x:v>
      </x:c>
      <x:c r="F1569" s="11" t="str">
        <x:v>n.a.</x:v>
      </x:c>
      <x:c r="G1569" s="2" t="str">
        <x:v>USDm</x:v>
      </x:c>
      <x:c r="H1569" s="2" t="str">
        <x:v>2018-01-01</x:v>
      </x:c>
      <x:c r="I1569" s="2" t="str">
        <x:v>2018-12-31</x:v>
      </x:c>
      <x:c r="J1569" s="2" t="str">
        <x:v>Reported common shareholders equity</x:v>
      </x:c>
      <x:c r="K1569" s="2" t="str"/>
      <x:c r="L1569" s="2" t="str"/>
      <x:c r="M1569" s="2" t="str"/>
      <x:c r="N1569" s="2" t="str"/>
      <x:c r="O1569" s="2" t="str"/>
      <x:c r="P1569" s="2" t="str"/>
      <x:c r="Q1569" s="2" t="str"/>
      <x:c r="R1569" s="2" t="str">
        <x:v>Not reported / unavailable</x:v>
      </x:c>
      <x:c r="T1569" s="12"/>
      <x:c r="U1569" s="12"/>
    </x:row>
    <x:row r="1570" ht="24" customHeight="1">
      <x:c r="C1570" s="2" t="str">
        <x:v>WFC</x:v>
      </x:c>
      <x:c r="D1570" s="2" t="str">
        <x:v>FY2018</x:v>
      </x:c>
      <x:c r="E1570" s="2" t="str">
        <x:v>goodwill</x:v>
      </x:c>
      <x:c r="F1570" s="11" t="n">
        <x:v>26418</x:v>
      </x:c>
      <x:c r="G1570" s="2" t="str">
        <x:v>USD</x:v>
      </x:c>
      <x:c r="H1570" s="2" t="str">
        <x:v>2018-01-01</x:v>
      </x:c>
      <x:c r="I1570" s="2" t="str">
        <x:v>2018-12-31</x:v>
      </x:c>
      <x:c r="J1570" s="2" t="str">
        <x:v>Goodwill</x:v>
      </x:c>
      <x:c r="K1570" s="2" t="str">
        <x:v>us-gaap:Goodwill</x:v>
      </x:c>
      <x:c r="L1570" s="2" t="str">
        <x:v>2021-02-23</x:v>
      </x:c>
      <x:c r="M1570" s="2" t="str">
        <x:v>0000072971-21-000197</x:v>
      </x:c>
      <x:c r="N1570" s="2" t="str">
        <x:v>https://www.sec.gov/Archives/edgar/data/72971/000007297121000197/wfc-20201231.htm</x:v>
      </x:c>
      <x:c r="O1570" s="2" t="str">
        <x:v>data/raw/filings/WFC_0000072971-21-000197_wfc-20201231.htm</x:v>
      </x:c>
      <x:c r="P1570" s="2" t="str"/>
      <x:c r="Q1570" s="2" t="str"/>
      <x:c r="R1570" s="2" t="str">
        <x:v>Latest eligible comparative presentation at the information cutoff.</x:v>
      </x:c>
      <x:c r="T1570" s="12"/>
      <x:c r="U1570" s="12"/>
    </x:row>
    <x:row r="1571" ht="24" customHeight="1">
      <x:c r="C1571" s="2" t="str">
        <x:v>WFC</x:v>
      </x:c>
      <x:c r="D1571" s="2" t="str">
        <x:v>FY2018</x:v>
      </x:c>
      <x:c r="E1571" s="2" t="str">
        <x:v>intangibles</x:v>
      </x:c>
      <x:c r="F1571" s="11" t="n">
        <x:v>1988</x:v>
      </x:c>
      <x:c r="G1571" s="2" t="str">
        <x:v>USD</x:v>
      </x:c>
      <x:c r="H1571" s="2" t="str">
        <x:v>2018-01-01</x:v>
      </x:c>
      <x:c r="I1571" s="2" t="str">
        <x:v>2018-12-31</x:v>
      </x:c>
      <x:c r="J1571" s="2" t="str">
        <x:v>Finite-Lived Intangible Assets, Net</x:v>
      </x:c>
      <x:c r="K1571" s="2" t="str">
        <x:v>us-gaap:FiniteLivedIntangibleAssetsNet</x:v>
      </x:c>
      <x:c r="L1571" s="2" t="str">
        <x:v>2020-02-27</x:v>
      </x:c>
      <x:c r="M1571" s="2" t="str">
        <x:v>0000072971-20-000217</x:v>
      </x:c>
      <x:c r="N1571" s="2" t="str">
        <x:v>https://www.sec.gov/Archives/edgar/data/72971/000007297120000217/wfc-12312019x10k.htm</x:v>
      </x:c>
      <x:c r="O1571" s="2" t="str">
        <x:v>data/raw/filings/WFC_0000072971-20-000217_wfc-12312019x10k.htm</x:v>
      </x:c>
      <x:c r="P1571" s="2" t="str"/>
      <x:c r="Q1571" s="2" t="str"/>
      <x:c r="R1571" s="2" t="str">
        <x:v>Latest eligible comparative presentation at the information cutoff.</x:v>
      </x:c>
      <x:c r="T1571" s="12"/>
      <x:c r="U1571" s="12"/>
    </x:row>
    <x:row r="1572" ht="24" customHeight="1">
      <x:c r="C1572" s="2" t="str">
        <x:v>WFC</x:v>
      </x:c>
      <x:c r="D1572" s="2" t="str">
        <x:v>FY2018</x:v>
      </x:c>
      <x:c r="E1572" s="2" t="str">
        <x:v>intangibles_total</x:v>
      </x:c>
      <x:c r="F1572" s="11" t="str">
        <x:v>n.a.</x:v>
      </x:c>
      <x:c r="G1572" s="2" t="str">
        <x:v>USDm</x:v>
      </x:c>
      <x:c r="H1572" s="2" t="str">
        <x:v>2018-01-01</x:v>
      </x:c>
      <x:c r="I1572" s="2" t="str">
        <x:v>2018-12-31</x:v>
      </x:c>
      <x:c r="J1572" s="2" t="str">
        <x:v>Reported goodwill and intangible assets combined</x:v>
      </x:c>
      <x:c r="K1572" s="2" t="str"/>
      <x:c r="L1572" s="2" t="str"/>
      <x:c r="M1572" s="2" t="str"/>
      <x:c r="N1572" s="2" t="str"/>
      <x:c r="O1572" s="2" t="str"/>
      <x:c r="P1572" s="2" t="str"/>
      <x:c r="Q1572" s="2" t="str"/>
      <x:c r="R1572" s="2" t="str">
        <x:v>Not reported / unavailable</x:v>
      </x:c>
      <x:c r="T1572" s="12"/>
      <x:c r="U1572" s="12"/>
    </x:row>
    <x:row r="1573" ht="24" customHeight="1">
      <x:c r="C1573" s="2" t="str">
        <x:v>WFC</x:v>
      </x:c>
      <x:c r="D1573" s="2" t="str">
        <x:v>FY2018</x:v>
      </x:c>
      <x:c r="E1573" s="2" t="str">
        <x:v>shares_end</x:v>
      </x:c>
      <x:c r="F1573" s="11" t="str">
        <x:v>n.a.</x:v>
      </x:c>
      <x:c r="G1573" s="2" t="str">
        <x:v>million</x:v>
      </x:c>
      <x:c r="H1573" s="2" t="str">
        <x:v>2018-01-01</x:v>
      </x:c>
      <x:c r="I1573" s="2" t="str">
        <x:v>2018-12-31</x:v>
      </x:c>
      <x:c r="J1573" s="2" t="str">
        <x:v>Period-end common shares outstanding</x:v>
      </x:c>
      <x:c r="K1573" s="2" t="str"/>
      <x:c r="L1573" s="2" t="str"/>
      <x:c r="M1573" s="2" t="str"/>
      <x:c r="N1573" s="2" t="str"/>
      <x:c r="O1573" s="2" t="str"/>
      <x:c r="P1573" s="2" t="str"/>
      <x:c r="Q1573" s="2" t="str"/>
      <x:c r="R1573" s="2" t="str">
        <x:v>Not reported / unavailable</x:v>
      </x:c>
      <x:c r="T1573" s="12"/>
      <x:c r="U1573" s="12"/>
    </x:row>
    <x:row r="1574" ht="24" customHeight="1">
      <x:c r="C1574" s="2" t="str">
        <x:v>WFC</x:v>
      </x:c>
      <x:c r="D1574" s="2" t="str">
        <x:v>FY2018</x:v>
      </x:c>
      <x:c r="E1574" s="2" t="str">
        <x:v>shares_issued</x:v>
      </x:c>
      <x:c r="F1574" s="11" t="n">
        <x:v>5481.811474</x:v>
      </x:c>
      <x:c r="G1574" s="2" t="str">
        <x:v>shares</x:v>
      </x:c>
      <x:c r="H1574" s="2" t="str">
        <x:v>2018-01-01</x:v>
      </x:c>
      <x:c r="I1574" s="2" t="str">
        <x:v>2018-12-31</x:v>
      </x:c>
      <x:c r="J1574" s="2" t="str">
        <x:v>Common Stock, Shares, Issued</x:v>
      </x:c>
      <x:c r="K1574" s="2" t="str">
        <x:v>us-gaap:CommonStockSharesIssued</x:v>
      </x:c>
      <x:c r="L1574" s="2" t="str">
        <x:v>2020-02-27</x:v>
      </x:c>
      <x:c r="M1574" s="2" t="str">
        <x:v>0000072971-20-000217</x:v>
      </x:c>
      <x:c r="N1574" s="2" t="str">
        <x:v>https://www.sec.gov/Archives/edgar/data/72971/000007297120000217/wfc-12312019x10k.htm</x:v>
      </x:c>
      <x:c r="O1574" s="2" t="str">
        <x:v>data/raw/filings/WFC_0000072971-20-000217_wfc-12312019x10k.htm</x:v>
      </x:c>
      <x:c r="P1574" s="2" t="str">
        <x:v>Fact-0BE78A900A4250B780B260AAC56937C0-wk-Fact-0BE78A900A4250B780B260AAC56937C0</x:v>
      </x:c>
      <x:c r="Q1574" s="2" t="str"/>
      <x:c r="R1574" s="2" t="str">
        <x:v>Latest eligible comparative presentation at the information cutoff.</x:v>
      </x:c>
      <x:c r="T1574" s="12"/>
      <x:c r="U1574" s="12"/>
    </x:row>
    <x:row r="1575" ht="24" customHeight="1">
      <x:c r="C1575" s="2" t="str">
        <x:v>WFC</x:v>
      </x:c>
      <x:c r="D1575" s="2" t="str">
        <x:v>FY2018</x:v>
      </x:c>
      <x:c r="E1575" s="2" t="str">
        <x:v>shares_treasury</x:v>
      </x:c>
      <x:c r="F1575" s="11" t="n">
        <x:v>900.557866</x:v>
      </x:c>
      <x:c r="G1575" s="2" t="str">
        <x:v>shares</x:v>
      </x:c>
      <x:c r="H1575" s="2" t="str">
        <x:v>2018-01-01</x:v>
      </x:c>
      <x:c r="I1575" s="2" t="str">
        <x:v>2018-12-31</x:v>
      </x:c>
      <x:c r="J1575" s="2" t="str">
        <x:v>Treasury Stock, Shares</x:v>
      </x:c>
      <x:c r="K1575" s="2" t="str">
        <x:v>us-gaap:TreasuryStockShares</x:v>
      </x:c>
      <x:c r="L1575" s="2" t="str">
        <x:v>2020-02-27</x:v>
      </x:c>
      <x:c r="M1575" s="2" t="str">
        <x:v>0000072971-20-000217</x:v>
      </x:c>
      <x:c r="N1575" s="2" t="str">
        <x:v>https://www.sec.gov/Archives/edgar/data/72971/000007297120000217/wfc-12312019x10k.htm</x:v>
      </x:c>
      <x:c r="O1575" s="2" t="str">
        <x:v>data/raw/filings/WFC_0000072971-20-000217_wfc-12312019x10k.htm</x:v>
      </x:c>
      <x:c r="P1575" s="2" t="str">
        <x:v>Fact-A98DEC0CDB635FBCAA23D05DA5CA169F-wk-Fact-A98DEC0CDB635FBCAA23D05DA5CA169F</x:v>
      </x:c>
      <x:c r="Q1575" s="2" t="str"/>
      <x:c r="R1575" s="2" t="str">
        <x:v>Latest eligible comparative presentation at the information cutoff.</x:v>
      </x:c>
      <x:c r="T1575" s="12"/>
      <x:c r="U1575" s="12"/>
    </x:row>
    <x:row r="1576" ht="24" customHeight="1">
      <x:c r="C1576" s="2" t="str">
        <x:v>WFC</x:v>
      </x:c>
      <x:c r="D1576" s="2" t="str">
        <x:v>FY2018</x:v>
      </x:c>
      <x:c r="E1576" s="2" t="str">
        <x:v>deposits</x:v>
      </x:c>
      <x:c r="F1576" s="11" t="n">
        <x:v>1286170</x:v>
      </x:c>
      <x:c r="G1576" s="2" t="str">
        <x:v>USD</x:v>
      </x:c>
      <x:c r="H1576" s="2" t="str">
        <x:v>2018-01-01</x:v>
      </x:c>
      <x:c r="I1576" s="2" t="str">
        <x:v>2018-12-31</x:v>
      </x:c>
      <x:c r="J1576" s="2" t="str">
        <x:v>Deposits</x:v>
      </x:c>
      <x:c r="K1576" s="2" t="str">
        <x:v>us-gaap:Deposits</x:v>
      </x:c>
      <x:c r="L1576" s="2" t="str">
        <x:v>2020-02-27</x:v>
      </x:c>
      <x:c r="M1576" s="2" t="str">
        <x:v>0000072971-20-000217</x:v>
      </x:c>
      <x:c r="N1576" s="2" t="str">
        <x:v>https://www.sec.gov/Archives/edgar/data/72971/000007297120000217/wfc-12312019x10k.htm</x:v>
      </x:c>
      <x:c r="O1576" s="2" t="str">
        <x:v>data/raw/filings/WFC_0000072971-20-000217_wfc-12312019x10k.htm</x:v>
      </x:c>
      <x:c r="P1576" s="2" t="str"/>
      <x:c r="Q1576" s="2" t="str"/>
      <x:c r="R1576" s="2" t="str">
        <x:v>Latest eligible comparative presentation at the information cutoff.</x:v>
      </x:c>
      <x:c r="T1576" s="12"/>
      <x:c r="U1576" s="12"/>
    </x:row>
    <x:row r="1577" ht="24" customHeight="1">
      <x:c r="C1577" s="2" t="str">
        <x:v>WFC</x:v>
      </x:c>
      <x:c r="D1577" s="2" t="str">
        <x:v>FY2018</x:v>
      </x:c>
      <x:c r="E1577" s="2" t="str">
        <x:v>loans_gross</x:v>
      </x:c>
      <x:c r="F1577" s="11" t="n">
        <x:v>953110</x:v>
      </x:c>
      <x:c r="G1577" s="2" t="str">
        <x:v>USD</x:v>
      </x:c>
      <x:c r="H1577" s="2" t="str">
        <x:v>2018-01-01</x:v>
      </x:c>
      <x:c r="I1577" s="2" t="str">
        <x:v>2018-12-31</x:v>
      </x:c>
      <x:c r="J1577" s="2" t="str">
        <x:v>Loans and Leases Receivable, Net of Deferred Income</x:v>
      </x:c>
      <x:c r="K1577" s="2" t="str">
        <x:v>us-gaap:LoansAndLeasesReceivableNetOfDeferredIncome</x:v>
      </x:c>
      <x:c r="L1577" s="2" t="str">
        <x:v>2020-02-27</x:v>
      </x:c>
      <x:c r="M1577" s="2" t="str">
        <x:v>0000072971-20-000217</x:v>
      </x:c>
      <x:c r="N1577" s="2" t="str">
        <x:v>https://www.sec.gov/Archives/edgar/data/72971/000007297120000217/wfc-12312019x10k.htm</x:v>
      </x:c>
      <x:c r="O1577" s="2" t="str">
        <x:v>data/raw/filings/WFC_0000072971-20-000217_wfc-12312019x10k.htm</x:v>
      </x:c>
      <x:c r="P1577" s="2" t="str"/>
      <x:c r="Q1577" s="2" t="str"/>
      <x:c r="R1577" s="2" t="str">
        <x:v>Latest eligible comparative presentation at the information cutoff.</x:v>
      </x:c>
      <x:c r="T1577" s="12"/>
      <x:c r="U1577" s="12"/>
    </x:row>
    <x:row r="1578" ht="24" customHeight="1">
      <x:c r="C1578" s="2" t="str">
        <x:v>WFC</x:v>
      </x:c>
      <x:c r="D1578" s="2" t="str">
        <x:v>FY2018</x:v>
      </x:c>
      <x:c r="E1578" s="2" t="str">
        <x:v>loans_net</x:v>
      </x:c>
      <x:c r="F1578" s="11" t="n">
        <x:v>943335</x:v>
      </x:c>
      <x:c r="G1578" s="2" t="str">
        <x:v>USD</x:v>
      </x:c>
      <x:c r="H1578" s="2" t="str">
        <x:v>2018-01-01</x:v>
      </x:c>
      <x:c r="I1578" s="2" t="str">
        <x:v>2018-12-31</x:v>
      </x:c>
      <x:c r="J1578" s="2" t="str">
        <x:v>Loans and Leases Receivable, Net Amount</x:v>
      </x:c>
      <x:c r="K1578" s="2" t="str">
        <x:v>us-gaap:LoansAndLeasesReceivableNetReportedAmount</x:v>
      </x:c>
      <x:c r="L1578" s="2" t="str">
        <x:v>2020-02-27</x:v>
      </x:c>
      <x:c r="M1578" s="2" t="str">
        <x:v>0000072971-20-000217</x:v>
      </x:c>
      <x:c r="N1578" s="2" t="str">
        <x:v>https://www.sec.gov/Archives/edgar/data/72971/000007297120000217/wfc-12312019x10k.htm</x:v>
      </x:c>
      <x:c r="O1578" s="2" t="str">
        <x:v>data/raw/filings/WFC_0000072971-20-000217_wfc-12312019x10k.htm</x:v>
      </x:c>
      <x:c r="P1578" s="2" t="str"/>
      <x:c r="Q1578" s="2" t="str"/>
      <x:c r="R1578" s="2" t="str">
        <x:v>Latest eligible comparative presentation at the information cutoff.</x:v>
      </x:c>
      <x:c r="T1578" s="12"/>
      <x:c r="U1578" s="12"/>
    </x:row>
    <x:row r="1579" ht="24" customHeight="1">
      <x:c r="C1579" s="2" t="str">
        <x:v>WFC</x:v>
      </x:c>
      <x:c r="D1579" s="2" t="str">
        <x:v>FY2018</x:v>
      </x:c>
      <x:c r="E1579" s="2" t="str">
        <x:v>allowance</x:v>
      </x:c>
      <x:c r="F1579" s="11" t="n">
        <x:v>10707</x:v>
      </x:c>
      <x:c r="G1579" s="2" t="str">
        <x:v>USD</x:v>
      </x:c>
      <x:c r="H1579" s="2" t="str">
        <x:v>2018-01-01</x:v>
      </x:c>
      <x:c r="I1579" s="2" t="str">
        <x:v>2018-12-31</x:v>
      </x:c>
      <x:c r="J1579" s="2" t="str">
        <x:v>Financing Receivable, Allowance for Credit Loss</x:v>
      </x:c>
      <x:c r="K1579" s="2" t="str">
        <x:v>us-gaap:FinancingReceivableAllowanceForCreditLosses</x:v>
      </x:c>
      <x:c r="L1579" s="2" t="str">
        <x:v>2021-02-23</x:v>
      </x:c>
      <x:c r="M1579" s="2" t="str">
        <x:v>0000072971-21-000197</x:v>
      </x:c>
      <x:c r="N1579" s="2" t="str">
        <x:v>https://www.sec.gov/Archives/edgar/data/72971/000007297121000197/wfc-20201231.htm</x:v>
      </x:c>
      <x:c r="O1579" s="2" t="str">
        <x:v>data/raw/filings/WFC_0000072971-21-000197_wfc-20201231.htm</x:v>
      </x:c>
      <x:c r="P1579" s="2" t="str"/>
      <x:c r="Q1579" s="2" t="str"/>
      <x:c r="R1579" s="2" t="str">
        <x:v>Latest eligible comparative presentation at the information cutoff.</x:v>
      </x:c>
      <x:c r="T1579" s="12"/>
      <x:c r="U1579" s="12"/>
    </x:row>
    <x:row r="1580" ht="24" customHeight="1">
      <x:c r="C1580" s="2" t="str">
        <x:v>WFC</x:v>
      </x:c>
      <x:c r="D1580" s="2" t="str">
        <x:v>FY2018</x:v>
      </x:c>
      <x:c r="E1580" s="2" t="str">
        <x:v>nonaccrual</x:v>
      </x:c>
      <x:c r="F1580" s="11" t="str">
        <x:v>n.a.</x:v>
      </x:c>
      <x:c r="G1580" s="2" t="str">
        <x:v>USDm</x:v>
      </x:c>
      <x:c r="H1580" s="2" t="str">
        <x:v>2018-01-01</x:v>
      </x:c>
      <x:c r="I1580" s="2" t="str">
        <x:v>2018-12-31</x:v>
      </x:c>
      <x:c r="J1580" s="2" t="str">
        <x:v>Nonaccrual</x:v>
      </x:c>
      <x:c r="K1580" s="2" t="str"/>
      <x:c r="L1580" s="2" t="str"/>
      <x:c r="M1580" s="2" t="str"/>
      <x:c r="N1580" s="2" t="str"/>
      <x:c r="O1580" s="2" t="str"/>
      <x:c r="P1580" s="2" t="str"/>
      <x:c r="Q1580" s="2" t="str"/>
      <x:c r="R1580" s="2" t="str">
        <x:v>Not reported / unavailable</x:v>
      </x:c>
      <x:c r="T1580" s="12"/>
      <x:c r="U1580" s="12"/>
    </x:row>
    <x:row r="1581" ht="24" customHeight="1">
      <x:c r="C1581" s="2" t="str">
        <x:v>WFC</x:v>
      </x:c>
      <x:c r="D1581" s="2" t="str">
        <x:v>FY2018</x:v>
      </x:c>
      <x:c r="E1581" s="2" t="str">
        <x:v>cash</x:v>
      </x:c>
      <x:c r="F1581" s="11" t="str">
        <x:v>n.a.</x:v>
      </x:c>
      <x:c r="G1581" s="2" t="str">
        <x:v>USDm</x:v>
      </x:c>
      <x:c r="H1581" s="2" t="str">
        <x:v>2018-01-01</x:v>
      </x:c>
      <x:c r="I1581" s="2" t="str">
        <x:v>2018-12-31</x:v>
      </x:c>
      <x:c r="J1581" s="2" t="str">
        <x:v>Cash</x:v>
      </x:c>
      <x:c r="K1581" s="2" t="str"/>
      <x:c r="L1581" s="2" t="str"/>
      <x:c r="M1581" s="2" t="str"/>
      <x:c r="N1581" s="2" t="str"/>
      <x:c r="O1581" s="2" t="str"/>
      <x:c r="P1581" s="2" t="str"/>
      <x:c r="Q1581" s="2" t="str"/>
      <x:c r="R1581" s="2" t="str">
        <x:v>Not reported / unavailable</x:v>
      </x:c>
      <x:c r="T1581" s="12"/>
      <x:c r="U1581" s="12"/>
    </x:row>
    <x:row r="1582" ht="24" customHeight="1">
      <x:c r="C1582" s="2" t="str">
        <x:v>WFC</x:v>
      </x:c>
      <x:c r="D1582" s="2" t="str">
        <x:v>FY2018</x:v>
      </x:c>
      <x:c r="E1582" s="2" t="str">
        <x:v>aoci</x:v>
      </x:c>
      <x:c r="F1582" s="11" t="n">
        <x:v>-6336</x:v>
      </x:c>
      <x:c r="G1582" s="2" t="str">
        <x:v>USD</x:v>
      </x:c>
      <x:c r="H1582" s="2" t="str">
        <x:v>2018-01-01</x:v>
      </x:c>
      <x:c r="I1582" s="2" t="str">
        <x:v>2018-12-31</x:v>
      </x:c>
      <x:c r="J1582" s="2" t="str">
        <x:v>Accumulated Other Comprehensive Income (Loss), Net of Tax</x:v>
      </x:c>
      <x:c r="K1582" s="2" t="str">
        <x:v>us-gaap:AccumulatedOtherComprehensiveIncomeLossNetOfTax</x:v>
      </x:c>
      <x:c r="L1582" s="2" t="str">
        <x:v>2020-02-27</x:v>
      </x:c>
      <x:c r="M1582" s="2" t="str">
        <x:v>0000072971-20-000217</x:v>
      </x:c>
      <x:c r="N1582" s="2" t="str">
        <x:v>https://www.sec.gov/Archives/edgar/data/72971/000007297120000217/wfc-12312019x10k.htm</x:v>
      </x:c>
      <x:c r="O1582" s="2" t="str">
        <x:v>data/raw/filings/WFC_0000072971-20-000217_wfc-12312019x10k.htm</x:v>
      </x:c>
      <x:c r="P1582" s="2" t="str"/>
      <x:c r="Q1582" s="2" t="str"/>
      <x:c r="R1582" s="2" t="str">
        <x:v>Latest eligible comparative presentation at the information cutoff.</x:v>
      </x:c>
      <x:c r="T1582" s="12"/>
      <x:c r="U1582" s="12"/>
    </x:row>
    <x:row r="1583" ht="24" customHeight="1">
      <x:c r="C1583" s="2" t="str">
        <x:v>WFC</x:v>
      </x:c>
      <x:c r="D1583" s="2" t="str">
        <x:v>FY2018</x:v>
      </x:c>
      <x:c r="E1583" s="2" t="str">
        <x:v>nii</x:v>
      </x:c>
      <x:c r="F1583" s="11" t="n">
        <x:v>49995</x:v>
      </x:c>
      <x:c r="G1583" s="2" t="str">
        <x:v>USD</x:v>
      </x:c>
      <x:c r="H1583" s="2" t="str">
        <x:v>2018-01-01</x:v>
      </x:c>
      <x:c r="I1583" s="2" t="str">
        <x:v>2018-12-31</x:v>
      </x:c>
      <x:c r="J1583" s="2" t="str">
        <x:v>Interest Income (Expense), Net</x:v>
      </x:c>
      <x:c r="K1583" s="2" t="str">
        <x:v>us-gaap:InterestIncomeExpenseNet</x:v>
      </x:c>
      <x:c r="L1583" s="2" t="str">
        <x:v>2021-02-23</x:v>
      </x:c>
      <x:c r="M1583" s="2" t="str">
        <x:v>0000072971-21-000197</x:v>
      </x:c>
      <x:c r="N1583" s="2" t="str">
        <x:v>https://www.sec.gov/Archives/edgar/data/72971/000007297121000197/wfc-20201231.htm</x:v>
      </x:c>
      <x:c r="O1583" s="2" t="str">
        <x:v>data/raw/filings/WFC_0000072971-21-000197_wfc-20201231.htm</x:v>
      </x:c>
      <x:c r="P1583" s="2" t="str"/>
      <x:c r="Q1583" s="2" t="str"/>
      <x:c r="R1583" s="2" t="str">
        <x:v>Latest eligible comparative presentation at the information cutoff.</x:v>
      </x:c>
      <x:c r="T1583" s="12"/>
      <x:c r="U1583" s="12"/>
    </x:row>
    <x:row r="1584" ht="24" customHeight="1">
      <x:c r="C1584" s="2" t="str">
        <x:v>WFC</x:v>
      </x:c>
      <x:c r="D1584" s="2" t="str">
        <x:v>FY2018</x:v>
      </x:c>
      <x:c r="E1584" s="2" t="str">
        <x:v>noninterest_income</x:v>
      </x:c>
      <x:c r="F1584" s="11" t="n">
        <x:v>36413</x:v>
      </x:c>
      <x:c r="G1584" s="2" t="str">
        <x:v>USD</x:v>
      </x:c>
      <x:c r="H1584" s="2" t="str">
        <x:v>2018-01-01</x:v>
      </x:c>
      <x:c r="I1584" s="2" t="str">
        <x:v>2018-12-31</x:v>
      </x:c>
      <x:c r="J1584" s="2" t="str">
        <x:v>Noninterest Income</x:v>
      </x:c>
      <x:c r="K1584" s="2" t="str">
        <x:v>us-gaap:NoninterestIncome</x:v>
      </x:c>
      <x:c r="L1584" s="2" t="str">
        <x:v>2021-02-23</x:v>
      </x:c>
      <x:c r="M1584" s="2" t="str">
        <x:v>0000072971-21-000197</x:v>
      </x:c>
      <x:c r="N1584" s="2" t="str">
        <x:v>https://www.sec.gov/Archives/edgar/data/72971/000007297121000197/wfc-20201231.htm</x:v>
      </x:c>
      <x:c r="O1584" s="2" t="str">
        <x:v>data/raw/filings/WFC_0000072971-21-000197_wfc-20201231.htm</x:v>
      </x:c>
      <x:c r="P1584" s="2" t="str"/>
      <x:c r="Q1584" s="2" t="str"/>
      <x:c r="R1584" s="2" t="str">
        <x:v>Latest eligible comparative presentation at the information cutoff.</x:v>
      </x:c>
      <x:c r="T1584" s="12"/>
      <x:c r="U1584" s="12"/>
    </x:row>
    <x:row r="1585" ht="24" customHeight="1">
      <x:c r="C1585" s="2" t="str">
        <x:v>WFC</x:v>
      </x:c>
      <x:c r="D1585" s="2" t="str">
        <x:v>FY2018</x:v>
      </x:c>
      <x:c r="E1585" s="2" t="str">
        <x:v>revenue_reported</x:v>
      </x:c>
      <x:c r="F1585" s="11" t="n">
        <x:v>86408</x:v>
      </x:c>
      <x:c r="G1585" s="2" t="str">
        <x:v>USD</x:v>
      </x:c>
      <x:c r="H1585" s="2" t="str">
        <x:v>2018-01-01</x:v>
      </x:c>
      <x:c r="I1585" s="2" t="str">
        <x:v>2018-12-31</x:v>
      </x:c>
      <x:c r="J1585" s="2" t="str">
        <x:v>Revenues, Net of Interest Expense</x:v>
      </x:c>
      <x:c r="K1585" s="2" t="str">
        <x:v>us-gaap:RevenuesNetOfInterestExpense</x:v>
      </x:c>
      <x:c r="L1585" s="2" t="str">
        <x:v>2021-02-23</x:v>
      </x:c>
      <x:c r="M1585" s="2" t="str">
        <x:v>0000072971-21-000197</x:v>
      </x:c>
      <x:c r="N1585" s="2" t="str">
        <x:v>https://www.sec.gov/Archives/edgar/data/72971/000007297121000197/wfc-20201231.htm</x:v>
      </x:c>
      <x:c r="O1585" s="2" t="str">
        <x:v>data/raw/filings/WFC_0000072971-21-000197_wfc-20201231.htm</x:v>
      </x:c>
      <x:c r="P1585" s="2" t="str"/>
      <x:c r="Q1585" s="2" t="str"/>
      <x:c r="R1585" s="2" t="str">
        <x:v>Latest eligible comparative presentation at the information cutoff.</x:v>
      </x:c>
      <x:c r="T1585" s="12"/>
      <x:c r="U1585" s="12"/>
    </x:row>
    <x:row r="1586" ht="24" customHeight="1">
      <x:c r="C1586" s="2" t="str">
        <x:v>WFC</x:v>
      </x:c>
      <x:c r="D1586" s="2" t="str">
        <x:v>FY2018</x:v>
      </x:c>
      <x:c r="E1586" s="2" t="str">
        <x:v>opex</x:v>
      </x:c>
      <x:c r="F1586" s="11" t="n">
        <x:v>56126</x:v>
      </x:c>
      <x:c r="G1586" s="2" t="str">
        <x:v>USD</x:v>
      </x:c>
      <x:c r="H1586" s="2" t="str">
        <x:v>2018-01-01</x:v>
      </x:c>
      <x:c r="I1586" s="2" t="str">
        <x:v>2018-12-31</x:v>
      </x:c>
      <x:c r="J1586" s="2" t="str">
        <x:v>Noninterest Expense</x:v>
      </x:c>
      <x:c r="K1586" s="2" t="str">
        <x:v>us-gaap:NoninterestExpense</x:v>
      </x:c>
      <x:c r="L1586" s="2" t="str">
        <x:v>2021-02-23</x:v>
      </x:c>
      <x:c r="M1586" s="2" t="str">
        <x:v>0000072971-21-000197</x:v>
      </x:c>
      <x:c r="N1586" s="2" t="str">
        <x:v>https://www.sec.gov/Archives/edgar/data/72971/000007297121000197/wfc-20201231.htm</x:v>
      </x:c>
      <x:c r="O1586" s="2" t="str">
        <x:v>data/raw/filings/WFC_0000072971-21-000197_wfc-20201231.htm</x:v>
      </x:c>
      <x:c r="P1586" s="2" t="str"/>
      <x:c r="Q1586" s="2" t="str"/>
      <x:c r="R1586" s="2" t="str">
        <x:v>Latest eligible comparative presentation at the information cutoff.</x:v>
      </x:c>
      <x:c r="T1586" s="12"/>
      <x:c r="U1586" s="12"/>
    </x:row>
    <x:row r="1587" ht="24" customHeight="1">
      <x:c r="C1587" s="2" t="str">
        <x:v>WFC</x:v>
      </x:c>
      <x:c r="D1587" s="2" t="str">
        <x:v>FY2018</x:v>
      </x:c>
      <x:c r="E1587" s="2" t="str">
        <x:v>provision</x:v>
      </x:c>
      <x:c r="F1587" s="11" t="n">
        <x:v>1744</x:v>
      </x:c>
      <x:c r="G1587" s="2" t="str">
        <x:v>USD</x:v>
      </x:c>
      <x:c r="H1587" s="2" t="str">
        <x:v>2018-01-01</x:v>
      </x:c>
      <x:c r="I1587" s="2" t="str">
        <x:v>2018-12-31</x:v>
      </x:c>
      <x:c r="J1587" s="2" t="str">
        <x:v>Provision for Loan, Lease, and Other Losses</x:v>
      </x:c>
      <x:c r="K1587" s="2" t="str">
        <x:v>us-gaap:ProvisionForLoanLeaseAndOtherLosses</x:v>
      </x:c>
      <x:c r="L1587" s="2" t="str">
        <x:v>2021-02-23</x:v>
      </x:c>
      <x:c r="M1587" s="2" t="str">
        <x:v>0000072971-21-000197</x:v>
      </x:c>
      <x:c r="N1587" s="2" t="str">
        <x:v>https://www.sec.gov/Archives/edgar/data/72971/000007297121000197/wfc-20201231.htm</x:v>
      </x:c>
      <x:c r="O1587" s="2" t="str">
        <x:v>data/raw/filings/WFC_0000072971-21-000197_wfc-20201231.htm</x:v>
      </x:c>
      <x:c r="P1587" s="2" t="str"/>
      <x:c r="Q1587" s="2" t="str"/>
      <x:c r="R1587" s="2" t="str">
        <x:v>Latest eligible comparative presentation at the information cutoff.</x:v>
      </x:c>
      <x:c r="T1587" s="12"/>
      <x:c r="U1587" s="12"/>
    </x:row>
    <x:row r="1588" ht="24" customHeight="1">
      <x:c r="C1588" s="2" t="str">
        <x:v>WFC</x:v>
      </x:c>
      <x:c r="D1588" s="2" t="str">
        <x:v>FY2018</x:v>
      </x:c>
      <x:c r="E1588" s="2" t="str">
        <x:v>pretax</x:v>
      </x:c>
      <x:c r="F1588" s="11" t="n">
        <x:v>28538</x:v>
      </x:c>
      <x:c r="G1588" s="2" t="str">
        <x:v>USD</x:v>
      </x:c>
      <x:c r="H1588" s="2" t="str">
        <x:v>2018-01-01</x:v>
      </x:c>
      <x:c r="I1588" s="2" t="str">
        <x:v>2018-12-31</x:v>
      </x:c>
      <x:c r="J1588" s="2" t="str">
        <x:v>Income (Loss) from Continuing Operations before Income Taxes, Noncontrolling Interest</x:v>
      </x:c>
      <x:c r="K1588" s="2" t="str">
        <x:v>us-gaap:IncomeLossFromContinuingOperationsBeforeIncomeTaxesExtraordinaryItemsNoncontrollingInterest</x:v>
      </x:c>
      <x:c r="L1588" s="2" t="str">
        <x:v>2021-02-23</x:v>
      </x:c>
      <x:c r="M1588" s="2" t="str">
        <x:v>0000072971-21-000197</x:v>
      </x:c>
      <x:c r="N1588" s="2" t="str">
        <x:v>https://www.sec.gov/Archives/edgar/data/72971/000007297121000197/wfc-20201231.htm</x:v>
      </x:c>
      <x:c r="O1588" s="2" t="str">
        <x:v>data/raw/filings/WFC_0000072971-21-000197_wfc-20201231.htm</x:v>
      </x:c>
      <x:c r="P1588" s="2" t="str"/>
      <x:c r="Q1588" s="2" t="str"/>
      <x:c r="R1588" s="2" t="str">
        <x:v>Latest eligible comparative presentation at the information cutoff.</x:v>
      </x:c>
      <x:c r="T1588" s="12"/>
      <x:c r="U1588" s="12"/>
    </x:row>
    <x:row r="1589" ht="24" customHeight="1">
      <x:c r="C1589" s="2" t="str">
        <x:v>WFC</x:v>
      </x:c>
      <x:c r="D1589" s="2" t="str">
        <x:v>FY2018</x:v>
      </x:c>
      <x:c r="E1589" s="2" t="str">
        <x:v>tax</x:v>
      </x:c>
      <x:c r="F1589" s="11" t="n">
        <x:v>5662</x:v>
      </x:c>
      <x:c r="G1589" s="2" t="str">
        <x:v>USD</x:v>
      </x:c>
      <x:c r="H1589" s="2" t="str">
        <x:v>2018-01-01</x:v>
      </x:c>
      <x:c r="I1589" s="2" t="str">
        <x:v>2018-12-31</x:v>
      </x:c>
      <x:c r="J1589" s="2" t="str">
        <x:v>Income Tax Expense (Benefit)</x:v>
      </x:c>
      <x:c r="K1589" s="2" t="str">
        <x:v>us-gaap:IncomeTaxExpenseBenefit</x:v>
      </x:c>
      <x:c r="L1589" s="2" t="str">
        <x:v>2021-02-23</x:v>
      </x:c>
      <x:c r="M1589" s="2" t="str">
        <x:v>0000072971-21-000197</x:v>
      </x:c>
      <x:c r="N1589" s="2" t="str">
        <x:v>https://www.sec.gov/Archives/edgar/data/72971/000007297121000197/wfc-20201231.htm</x:v>
      </x:c>
      <x:c r="O1589" s="2" t="str">
        <x:v>data/raw/filings/WFC_0000072971-21-000197_wfc-20201231.htm</x:v>
      </x:c>
      <x:c r="P1589" s="2" t="str"/>
      <x:c r="Q1589" s="2" t="str"/>
      <x:c r="R1589" s="2" t="str">
        <x:v>Latest eligible comparative presentation at the information cutoff.</x:v>
      </x:c>
      <x:c r="T1589" s="12"/>
      <x:c r="U1589" s="12"/>
    </x:row>
    <x:row r="1590" ht="24" customHeight="1">
      <x:c r="C1590" s="2" t="str">
        <x:v>WFC</x:v>
      </x:c>
      <x:c r="D1590" s="2" t="str">
        <x:v>FY2018</x:v>
      </x:c>
      <x:c r="E1590" s="2" t="str">
        <x:v>net_income</x:v>
      </x:c>
      <x:c r="F1590" s="11" t="n">
        <x:v>22393</x:v>
      </x:c>
      <x:c r="G1590" s="2" t="str">
        <x:v>USD</x:v>
      </x:c>
      <x:c r="H1590" s="2" t="str">
        <x:v>2018-01-01</x:v>
      </x:c>
      <x:c r="I1590" s="2" t="str">
        <x:v>2018-12-31</x:v>
      </x:c>
      <x:c r="J1590" s="2" t="str">
        <x:v>Net Income (Loss) Attributable to Parent</x:v>
      </x:c>
      <x:c r="K1590" s="2" t="str">
        <x:v>us-gaap:NetIncomeLoss</x:v>
      </x:c>
      <x:c r="L1590" s="2" t="str">
        <x:v>2021-02-23</x:v>
      </x:c>
      <x:c r="M1590" s="2" t="str">
        <x:v>0000072971-21-000197</x:v>
      </x:c>
      <x:c r="N1590" s="2" t="str">
        <x:v>https://www.sec.gov/Archives/edgar/data/72971/000007297121000197/wfc-20201231.htm</x:v>
      </x:c>
      <x:c r="O1590" s="2" t="str">
        <x:v>data/raw/filings/WFC_0000072971-21-000197_wfc-20201231.htm</x:v>
      </x:c>
      <x:c r="P1590" s="2" t="str"/>
      <x:c r="Q1590" s="2" t="str"/>
      <x:c r="R1590" s="2" t="str">
        <x:v>Latest eligible comparative presentation at the information cutoff.</x:v>
      </x:c>
      <x:c r="T1590" s="12"/>
      <x:c r="U1590" s="12"/>
    </x:row>
    <x:row r="1591" ht="24" customHeight="1">
      <x:c r="C1591" s="2" t="str">
        <x:v>WFC</x:v>
      </x:c>
      <x:c r="D1591" s="2" t="str">
        <x:v>FY2018</x:v>
      </x:c>
      <x:c r="E1591" s="2" t="str">
        <x:v>common_income</x:v>
      </x:c>
      <x:c r="F1591" s="11" t="n">
        <x:v>20689</x:v>
      </x:c>
      <x:c r="G1591" s="2" t="str">
        <x:v>USD</x:v>
      </x:c>
      <x:c r="H1591" s="2" t="str">
        <x:v>2018-01-01</x:v>
      </x:c>
      <x:c r="I1591" s="2" t="str">
        <x:v>2018-12-31</x:v>
      </x:c>
      <x:c r="J1591" s="2" t="str">
        <x:v>Net Income (Loss) Available to Common Stockholders, Basic</x:v>
      </x:c>
      <x:c r="K1591" s="2" t="str">
        <x:v>us-gaap:NetIncomeLossAvailableToCommonStockholdersBasic</x:v>
      </x:c>
      <x:c r="L1591" s="2" t="str">
        <x:v>2021-02-23</x:v>
      </x:c>
      <x:c r="M1591" s="2" t="str">
        <x:v>0000072971-21-000197</x:v>
      </x:c>
      <x:c r="N1591" s="2" t="str">
        <x:v>https://www.sec.gov/Archives/edgar/data/72971/000007297121000197/wfc-20201231.htm</x:v>
      </x:c>
      <x:c r="O1591" s="2" t="str">
        <x:v>data/raw/filings/WFC_0000072971-21-000197_wfc-20201231.htm</x:v>
      </x:c>
      <x:c r="P1591" s="2" t="str"/>
      <x:c r="Q1591" s="2" t="str"/>
      <x:c r="R1591" s="2" t="str">
        <x:v>Latest eligible comparative presentation at the information cutoff.</x:v>
      </x:c>
      <x:c r="T1591" s="12"/>
      <x:c r="U1591" s="12"/>
    </x:row>
    <x:row r="1592" ht="24" customHeight="1">
      <x:c r="C1592" s="2" t="str">
        <x:v>WFC</x:v>
      </x:c>
      <x:c r="D1592" s="2" t="str">
        <x:v>FY2018</x:v>
      </x:c>
      <x:c r="E1592" s="2" t="str">
        <x:v>preferred_div</x:v>
      </x:c>
      <x:c r="F1592" s="11" t="n">
        <x:v>1704</x:v>
      </x:c>
      <x:c r="G1592" s="2" t="str">
        <x:v>USD</x:v>
      </x:c>
      <x:c r="H1592" s="2" t="str">
        <x:v>2018-01-01</x:v>
      </x:c>
      <x:c r="I1592" s="2" t="str">
        <x:v>2018-12-31</x:v>
      </x:c>
      <x:c r="J1592" s="2" t="str">
        <x:v>Preferred Stock Dividends and Other Adjustments</x:v>
      </x:c>
      <x:c r="K1592" s="2" t="str">
        <x:v>us-gaap:PreferredStockDividendsAndOtherAdjustments</x:v>
      </x:c>
      <x:c r="L1592" s="2" t="str">
        <x:v>2021-02-23</x:v>
      </x:c>
      <x:c r="M1592" s="2" t="str">
        <x:v>0000072971-21-000197</x:v>
      </x:c>
      <x:c r="N1592" s="2" t="str">
        <x:v>https://www.sec.gov/Archives/edgar/data/72971/000007297121000197/wfc-20201231.htm</x:v>
      </x:c>
      <x:c r="O1592" s="2" t="str">
        <x:v>data/raw/filings/WFC_0000072971-21-000197_wfc-20201231.htm</x:v>
      </x:c>
      <x:c r="P1592" s="2" t="str"/>
      <x:c r="Q1592" s="2" t="str"/>
      <x:c r="R1592" s="2" t="str">
        <x:v>Latest eligible comparative presentation at the information cutoff.</x:v>
      </x:c>
      <x:c r="T1592" s="12"/>
      <x:c r="U1592" s="12"/>
    </x:row>
    <x:row r="1593" ht="24" customHeight="1">
      <x:c r="C1593" s="2" t="str">
        <x:v>WFC</x:v>
      </x:c>
      <x:c r="D1593" s="2" t="str">
        <x:v>FY2018</x:v>
      </x:c>
      <x:c r="E1593" s="2" t="str">
        <x:v>eps</x:v>
      </x:c>
      <x:c r="F1593" s="11" t="n">
        <x:v>4.28</x:v>
      </x:c>
      <x:c r="G1593" s="2" t="str">
        <x:v>USD/shares</x:v>
      </x:c>
      <x:c r="H1593" s="2" t="str">
        <x:v>2018-01-01</x:v>
      </x:c>
      <x:c r="I1593" s="2" t="str">
        <x:v>2018-12-31</x:v>
      </x:c>
      <x:c r="J1593" s="2" t="str">
        <x:v>Earnings Per Share, Diluted</x:v>
      </x:c>
      <x:c r="K1593" s="2" t="str">
        <x:v>us-gaap:EarningsPerShareDiluted</x:v>
      </x:c>
      <x:c r="L1593" s="2" t="str">
        <x:v>2021-02-23</x:v>
      </x:c>
      <x:c r="M1593" s="2" t="str">
        <x:v>0000072971-21-000197</x:v>
      </x:c>
      <x:c r="N1593" s="2" t="str">
        <x:v>https://www.sec.gov/Archives/edgar/data/72971/000007297121000197/wfc-20201231.htm</x:v>
      </x:c>
      <x:c r="O1593" s="2" t="str">
        <x:v>data/raw/filings/WFC_0000072971-21-000197_wfc-20201231.htm</x:v>
      </x:c>
      <x:c r="P1593" s="2" t="str"/>
      <x:c r="Q1593" s="2" t="str"/>
      <x:c r="R1593" s="2" t="str">
        <x:v>Latest eligible comparative presentation at the information cutoff.</x:v>
      </x:c>
      <x:c r="T1593" s="12"/>
      <x:c r="U1593" s="12"/>
    </x:row>
    <x:row r="1594" ht="24" customHeight="1">
      <x:c r="C1594" s="2" t="str">
        <x:v>WFC</x:v>
      </x:c>
      <x:c r="D1594" s="2" t="str">
        <x:v>FY2018</x:v>
      </x:c>
      <x:c r="E1594" s="2" t="str">
        <x:v>shares_diluted</x:v>
      </x:c>
      <x:c r="F1594" s="11" t="n">
        <x:v>4838.4</x:v>
      </x:c>
      <x:c r="G1594" s="2" t="str">
        <x:v>shares</x:v>
      </x:c>
      <x:c r="H1594" s="2" t="str">
        <x:v>2018-01-01</x:v>
      </x:c>
      <x:c r="I1594" s="2" t="str">
        <x:v>2018-12-31</x:v>
      </x:c>
      <x:c r="J1594" s="2" t="str">
        <x:v>Weighted Average Number of Shares Outstanding, Diluted</x:v>
      </x:c>
      <x:c r="K1594" s="2" t="str">
        <x:v>us-gaap:WeightedAverageNumberOfDilutedSharesOutstanding</x:v>
      </x:c>
      <x:c r="L1594" s="2" t="str">
        <x:v>2021-02-23</x:v>
      </x:c>
      <x:c r="M1594" s="2" t="str">
        <x:v>0000072971-21-000197</x:v>
      </x:c>
      <x:c r="N1594" s="2" t="str">
        <x:v>https://www.sec.gov/Archives/edgar/data/72971/000007297121000197/wfc-20201231.htm</x:v>
      </x:c>
      <x:c r="O1594" s="2" t="str">
        <x:v>data/raw/filings/WFC_0000072971-21-000197_wfc-20201231.htm</x:v>
      </x:c>
      <x:c r="P1594" s="2" t="str"/>
      <x:c r="Q1594" s="2" t="str"/>
      <x:c r="R1594" s="2" t="str">
        <x:v>Latest eligible comparative presentation at the information cutoff.</x:v>
      </x:c>
      <x:c r="T1594" s="12"/>
      <x:c r="U1594" s="12"/>
    </x:row>
    <x:row r="1595" ht="24" customHeight="1">
      <x:c r="C1595" s="2" t="str">
        <x:v>WFC</x:v>
      </x:c>
      <x:c r="D1595" s="2" t="str">
        <x:v>FY2018</x:v>
      </x:c>
      <x:c r="E1595" s="2" t="str">
        <x:v>dps</x:v>
      </x:c>
      <x:c r="F1595" s="11" t="n">
        <x:v>1.64</x:v>
      </x:c>
      <x:c r="G1595" s="2" t="str">
        <x:v>USD/shares</x:v>
      </x:c>
      <x:c r="H1595" s="2" t="str">
        <x:v>2018-01-01</x:v>
      </x:c>
      <x:c r="I1595" s="2" t="str">
        <x:v>2018-12-31</x:v>
      </x:c>
      <x:c r="J1595" s="2" t="str">
        <x:v>Common Stock, Dividends, Per Share, Declared</x:v>
      </x:c>
      <x:c r="K1595" s="2" t="str">
        <x:v>us-gaap:CommonStockDividendsPerShareDeclared</x:v>
      </x:c>
      <x:c r="L1595" s="2" t="str">
        <x:v>2021-02-23</x:v>
      </x:c>
      <x:c r="M1595" s="2" t="str">
        <x:v>0000072971-21-000197</x:v>
      </x:c>
      <x:c r="N1595" s="2" t="str">
        <x:v>https://www.sec.gov/Archives/edgar/data/72971/000007297121000197/wfc-20201231.htm</x:v>
      </x:c>
      <x:c r="O1595" s="2" t="str">
        <x:v>data/raw/filings/WFC_0000072971-21-000197_wfc-20201231.htm</x:v>
      </x:c>
      <x:c r="P1595" s="2" t="str"/>
      <x:c r="Q1595" s="2" t="str"/>
      <x:c r="R1595" s="2" t="str">
        <x:v>Latest eligible comparative presentation at the information cutoff.</x:v>
      </x:c>
      <x:c r="T1595" s="12"/>
      <x:c r="U1595" s="12"/>
    </x:row>
    <x:row r="1596" ht="24" customHeight="1">
      <x:c r="C1596" s="2" t="str">
        <x:v>WFC</x:v>
      </x:c>
      <x:c r="D1596" s="2" t="str">
        <x:v>FY2018</x:v>
      </x:c>
      <x:c r="E1596" s="2" t="str">
        <x:v>dividends</x:v>
      </x:c>
      <x:c r="F1596" s="11" t="n">
        <x:v>7692</x:v>
      </x:c>
      <x:c r="G1596" s="2" t="str">
        <x:v>USD</x:v>
      </x:c>
      <x:c r="H1596" s="2" t="str">
        <x:v>2018-01-01</x:v>
      </x:c>
      <x:c r="I1596" s="2" t="str">
        <x:v>2018-12-31</x:v>
      </x:c>
      <x:c r="J1596" s="2" t="str">
        <x:v>Payments of Ordinary Dividends, Common Stock</x:v>
      </x:c>
      <x:c r="K1596" s="2" t="str">
        <x:v>us-gaap:PaymentsOfDividendsCommonStock</x:v>
      </x:c>
      <x:c r="L1596" s="2" t="str">
        <x:v>2021-02-23</x:v>
      </x:c>
      <x:c r="M1596" s="2" t="str">
        <x:v>0000072971-21-000197</x:v>
      </x:c>
      <x:c r="N1596" s="2" t="str">
        <x:v>https://www.sec.gov/Archives/edgar/data/72971/000007297121000197/wfc-20201231.htm</x:v>
      </x:c>
      <x:c r="O1596" s="2" t="str">
        <x:v>data/raw/filings/WFC_0000072971-21-000197_wfc-20201231.htm</x:v>
      </x:c>
      <x:c r="P1596" s="2" t="str"/>
      <x:c r="Q1596" s="2" t="str"/>
      <x:c r="R1596" s="2" t="str">
        <x:v>Latest eligible comparative presentation at the information cutoff.</x:v>
      </x:c>
      <x:c r="T1596" s="12"/>
      <x:c r="U1596" s="12"/>
    </x:row>
    <x:row r="1597" ht="24" customHeight="1">
      <x:c r="C1597" s="2" t="str">
        <x:v>WFC</x:v>
      </x:c>
      <x:c r="D1597" s="2" t="str">
        <x:v>FY2018</x:v>
      </x:c>
      <x:c r="E1597" s="2" t="str">
        <x:v>buybacks</x:v>
      </x:c>
      <x:c r="F1597" s="11" t="n">
        <x:v>20633</x:v>
      </x:c>
      <x:c r="G1597" s="2" t="str">
        <x:v>USD</x:v>
      </x:c>
      <x:c r="H1597" s="2" t="str">
        <x:v>2018-01-01</x:v>
      </x:c>
      <x:c r="I1597" s="2" t="str">
        <x:v>2018-12-31</x:v>
      </x:c>
      <x:c r="J1597" s="2" t="str">
        <x:v>Payments for Repurchase of Common Stock</x:v>
      </x:c>
      <x:c r="K1597" s="2" t="str">
        <x:v>us-gaap:PaymentsForRepurchaseOfCommonStock</x:v>
      </x:c>
      <x:c r="L1597" s="2" t="str">
        <x:v>2021-02-23</x:v>
      </x:c>
      <x:c r="M1597" s="2" t="str">
        <x:v>0000072971-21-000197</x:v>
      </x:c>
      <x:c r="N1597" s="2" t="str">
        <x:v>https://www.sec.gov/Archives/edgar/data/72971/000007297121000197/wfc-20201231.htm</x:v>
      </x:c>
      <x:c r="O1597" s="2" t="str">
        <x:v>data/raw/filings/WFC_0000072971-21-000197_wfc-20201231.htm</x:v>
      </x:c>
      <x:c r="P1597" s="2" t="str"/>
      <x:c r="Q1597" s="2" t="str"/>
      <x:c r="R1597" s="2" t="str">
        <x:v>Latest eligible comparative presentation at the information cutoff.</x:v>
      </x:c>
      <x:c r="T1597" s="12"/>
      <x:c r="U1597" s="12"/>
    </x:row>
    <x:row r="1598" ht="24" customHeight="1">
      <x:c r="C1598" s="2" t="str">
        <x:v>WFC</x:v>
      </x:c>
      <x:c r="D1598" s="2" t="str">
        <x:v>FY2018</x:v>
      </x:c>
      <x:c r="E1598" s="2" t="str">
        <x:v>chargeoffs</x:v>
      </x:c>
      <x:c r="F1598" s="11" t="str">
        <x:v>n.a.</x:v>
      </x:c>
      <x:c r="G1598" s="2" t="str">
        <x:v>USDm</x:v>
      </x:c>
      <x:c r="H1598" s="2" t="str">
        <x:v>2018-01-01</x:v>
      </x:c>
      <x:c r="I1598" s="2" t="str">
        <x:v>2018-12-31</x:v>
      </x:c>
      <x:c r="J1598" s="2" t="str">
        <x:v>Gross loan charge-offs</x:v>
      </x:c>
      <x:c r="K1598" s="2" t="str"/>
      <x:c r="L1598" s="2" t="str"/>
      <x:c r="M1598" s="2" t="str"/>
      <x:c r="N1598" s="2" t="str"/>
      <x:c r="O1598" s="2" t="str"/>
      <x:c r="P1598" s="2" t="str"/>
      <x:c r="Q1598" s="2" t="str"/>
      <x:c r="R1598" s="2" t="str">
        <x:v>Not reported / unavailable</x:v>
      </x:c>
      <x:c r="T1598" s="12"/>
      <x:c r="U1598" s="12"/>
    </x:row>
    <x:row r="1599" ht="24" customHeight="1">
      <x:c r="C1599" s="2" t="str">
        <x:v>WFC</x:v>
      </x:c>
      <x:c r="D1599" s="2" t="str">
        <x:v>FY2018</x:v>
      </x:c>
      <x:c r="E1599" s="2" t="str">
        <x:v>recoveries</x:v>
      </x:c>
      <x:c r="F1599" s="11" t="str">
        <x:v>n.a.</x:v>
      </x:c>
      <x:c r="G1599" s="2" t="str">
        <x:v>USDm</x:v>
      </x:c>
      <x:c r="H1599" s="2" t="str">
        <x:v>2018-01-01</x:v>
      </x:c>
      <x:c r="I1599" s="2" t="str">
        <x:v>2018-12-31</x:v>
      </x:c>
      <x:c r="J1599" s="2" t="str">
        <x:v>Loan recoveries</x:v>
      </x:c>
      <x:c r="K1599" s="2" t="str"/>
      <x:c r="L1599" s="2" t="str"/>
      <x:c r="M1599" s="2" t="str"/>
      <x:c r="N1599" s="2" t="str"/>
      <x:c r="O1599" s="2" t="str"/>
      <x:c r="P1599" s="2" t="str"/>
      <x:c r="Q1599" s="2" t="str"/>
      <x:c r="R1599" s="2" t="str">
        <x:v>Not reported / unavailable</x:v>
      </x:c>
      <x:c r="T1599" s="12"/>
      <x:c r="U1599" s="12"/>
    </x:row>
    <x:row r="1600" ht="24" customHeight="1">
      <x:c r="C1600" s="2" t="str">
        <x:v>WFC</x:v>
      </x:c>
      <x:c r="D1600" s="2" t="str">
        <x:v>FY2018</x:v>
      </x:c>
      <x:c r="E1600" s="2" t="str">
        <x:v>rwa</x:v>
      </x:c>
      <x:c r="F1600" s="11" t="str">
        <x:v>n.a.</x:v>
      </x:c>
      <x:c r="G1600" s="2" t="str">
        <x:v>USDm</x:v>
      </x:c>
      <x:c r="H1600" s="2" t="str">
        <x:v>2018-01-01</x:v>
      </x:c>
      <x:c r="I1600" s="2" t="str">
        <x:v>2018-12-31</x:v>
      </x:c>
      <x:c r="J1600" s="2" t="str">
        <x:v>Risk-weighted assets</x:v>
      </x:c>
      <x:c r="K1600" s="2" t="str"/>
      <x:c r="L1600" s="2" t="str"/>
      <x:c r="M1600" s="2" t="str"/>
      <x:c r="N1600" s="2" t="str"/>
      <x:c r="O1600" s="2" t="str"/>
      <x:c r="P1600" s="2" t="str"/>
      <x:c r="Q1600" s="2" t="str"/>
      <x:c r="R1600" s="2" t="str">
        <x:v>Not reported / unavailable</x:v>
      </x:c>
      <x:c r="T1600" s="12"/>
      <x:c r="U1600" s="12"/>
    </x:row>
    <x:row r="1601" ht="24" customHeight="1">
      <x:c r="C1601" s="2" t="str">
        <x:v>WFC</x:v>
      </x:c>
      <x:c r="D1601" s="2" t="str">
        <x:v>FY2018</x:v>
      </x:c>
      <x:c r="E1601" s="2" t="str">
        <x:v>cet1_reported</x:v>
      </x:c>
      <x:c r="F1601" s="11" t="str">
        <x:v>n.a.</x:v>
      </x:c>
      <x:c r="G1601" s="2" t="str">
        <x:v>%</x:v>
      </x:c>
      <x:c r="H1601" s="2" t="str">
        <x:v>2018-01-01</x:v>
      </x:c>
      <x:c r="I1601" s="2" t="str">
        <x:v>2018-12-31</x:v>
      </x:c>
      <x:c r="J1601" s="2" t="str">
        <x:v>Actual standardized CET1 ratio</x:v>
      </x:c>
      <x:c r="K1601" s="2" t="str"/>
      <x:c r="L1601" s="2" t="str"/>
      <x:c r="M1601" s="2" t="str"/>
      <x:c r="N1601" s="2" t="str"/>
      <x:c r="O1601" s="2" t="str"/>
      <x:c r="P1601" s="2" t="str"/>
      <x:c r="Q1601" s="2" t="str"/>
      <x:c r="R1601" s="2" t="str">
        <x:v>Not reported / unavailable</x:v>
      </x:c>
      <x:c r="T1601" s="12"/>
      <x:c r="U1601" s="12"/>
    </x:row>
    <x:row r="1602" ht="24" customHeight="1">
      <x:c r="C1602" s="2" t="str">
        <x:v>WFC</x:v>
      </x:c>
      <x:c r="D1602" s="2" t="str">
        <x:v>FY2018</x:v>
      </x:c>
      <x:c r="E1602" s="2" t="str">
        <x:v>nim_reported</x:v>
      </x:c>
      <x:c r="F1602" s="11" t="str">
        <x:v>n.a.</x:v>
      </x:c>
      <x:c r="G1602" s="2" t="str">
        <x:v>%</x:v>
      </x:c>
      <x:c r="H1602" s="2" t="str">
        <x:v>2018-01-01</x:v>
      </x:c>
      <x:c r="I1602" s="2" t="str">
        <x:v>2018-12-31</x:v>
      </x:c>
      <x:c r="J1602" s="2" t="str">
        <x:v>Issuer reported net interest margin</x:v>
      </x:c>
      <x:c r="K1602" s="2" t="str"/>
      <x:c r="L1602" s="2" t="str"/>
      <x:c r="M1602" s="2" t="str"/>
      <x:c r="N1602" s="2" t="str"/>
      <x:c r="O1602" s="2" t="str"/>
      <x:c r="P1602" s="2" t="str"/>
      <x:c r="Q1602" s="2" t="str"/>
      <x:c r="R1602" s="2" t="str">
        <x:v>Not reported / unavailable</x:v>
      </x:c>
      <x:c r="T1602" s="12"/>
      <x:c r="U1602" s="12"/>
    </x:row>
    <x:row r="1603" ht="24" customHeight="1">
      <x:c r="C1603" s="2" t="str">
        <x:v>WFC</x:v>
      </x:c>
      <x:c r="D1603" s="2" t="str">
        <x:v>FY2018</x:v>
      </x:c>
      <x:c r="E1603" s="2" t="str">
        <x:v>bvps_reported</x:v>
      </x:c>
      <x:c r="F1603" s="11" t="str">
        <x:v>n.a.</x:v>
      </x:c>
      <x:c r="G1603" s="2" t="str">
        <x:v>USD/share</x:v>
      </x:c>
      <x:c r="H1603" s="2" t="str">
        <x:v>2018-01-01</x:v>
      </x:c>
      <x:c r="I1603" s="2" t="str">
        <x:v>2018-12-31</x:v>
      </x:c>
      <x:c r="J1603" s="2" t="str">
        <x:v>Reported common book value per share</x:v>
      </x:c>
      <x:c r="K1603" s="2" t="str"/>
      <x:c r="L1603" s="2" t="str"/>
      <x:c r="M1603" s="2" t="str"/>
      <x:c r="N1603" s="2" t="str"/>
      <x:c r="O1603" s="2" t="str"/>
      <x:c r="P1603" s="2" t="str"/>
      <x:c r="Q1603" s="2" t="str"/>
      <x:c r="R1603" s="2" t="str">
        <x:v>Not reported / unavailable</x:v>
      </x:c>
      <x:c r="T1603" s="12"/>
      <x:c r="U1603" s="12"/>
    </x:row>
    <x:row r="1604" ht="24" customHeight="1">
      <x:c r="C1604" s="2" t="str">
        <x:v>WFC</x:v>
      </x:c>
      <x:c r="D1604" s="2" t="str">
        <x:v>FY2018</x:v>
      </x:c>
      <x:c r="E1604" s="2" t="str">
        <x:v>tbvps_reported</x:v>
      </x:c>
      <x:c r="F1604" s="11" t="str">
        <x:v>n.a.</x:v>
      </x:c>
      <x:c r="G1604" s="2" t="str">
        <x:v>USD/share</x:v>
      </x:c>
      <x:c r="H1604" s="2" t="str">
        <x:v>2018-01-01</x:v>
      </x:c>
      <x:c r="I1604" s="2" t="str">
        <x:v>2018-12-31</x:v>
      </x:c>
      <x:c r="J1604" s="2" t="str">
        <x:v>Reported tangible book value per share</x:v>
      </x:c>
      <x:c r="K1604" s="2" t="str"/>
      <x:c r="L1604" s="2" t="str"/>
      <x:c r="M1604" s="2" t="str"/>
      <x:c r="N1604" s="2" t="str"/>
      <x:c r="O1604" s="2" t="str"/>
      <x:c r="P1604" s="2" t="str"/>
      <x:c r="Q1604" s="2" t="str"/>
      <x:c r="R1604" s="2" t="str">
        <x:v>Not reported / unavailable</x:v>
      </x:c>
      <x:c r="T1604" s="12"/>
      <x:c r="U1604" s="12"/>
    </x:row>
    <x:row r="1605" ht="24" customHeight="1">
      <x:c r="C1605" s="2" t="str">
        <x:v>WFC</x:v>
      </x:c>
      <x:c r="D1605" s="2" t="str">
        <x:v>FY2018</x:v>
      </x:c>
      <x:c r="E1605" s="2" t="str">
        <x:v>tce_reported</x:v>
      </x:c>
      <x:c r="F1605" s="11" t="str">
        <x:v>n.a.</x:v>
      </x:c>
      <x:c r="G1605" s="2" t="str">
        <x:v>USDm</x:v>
      </x:c>
      <x:c r="H1605" s="2" t="str">
        <x:v>2018-01-01</x:v>
      </x:c>
      <x:c r="I1605" s="2" t="str">
        <x:v>2018-12-31</x:v>
      </x:c>
      <x:c r="J1605" s="2" t="str">
        <x:v>Reported tangible common equity</x:v>
      </x:c>
      <x:c r="K1605" s="2" t="str"/>
      <x:c r="L1605" s="2" t="str"/>
      <x:c r="M1605" s="2" t="str"/>
      <x:c r="N1605" s="2" t="str"/>
      <x:c r="O1605" s="2" t="str"/>
      <x:c r="P1605" s="2" t="str"/>
      <x:c r="Q1605" s="2" t="str"/>
      <x:c r="R1605" s="2" t="str">
        <x:v>Not reported / unavailable</x:v>
      </x:c>
      <x:c r="T1605" s="12"/>
      <x:c r="U1605" s="12"/>
    </x:row>
    <x:row r="1606" ht="24" customHeight="1">
      <x:c r="C1606" s="2" t="str">
        <x:v>WFC</x:v>
      </x:c>
      <x:c r="D1606" s="2" t="str">
        <x:v>FY2019</x:v>
      </x:c>
      <x:c r="E1606" s="2" t="str">
        <x:v>assets</x:v>
      </x:c>
      <x:c r="F1606" s="11" t="n">
        <x:v>1927555</x:v>
      </x:c>
      <x:c r="G1606" s="2" t="str">
        <x:v>USD</x:v>
      </x:c>
      <x:c r="H1606" s="2" t="str">
        <x:v>2019-01-01</x:v>
      </x:c>
      <x:c r="I1606" s="2" t="str">
        <x:v>2019-12-31</x:v>
      </x:c>
      <x:c r="J1606" s="2" t="str">
        <x:v>Assets</x:v>
      </x:c>
      <x:c r="K1606" s="2" t="str">
        <x:v>us-gaap:Assets</x:v>
      </x:c>
      <x:c r="L1606" s="2" t="str">
        <x:v>2021-02-23</x:v>
      </x:c>
      <x:c r="M1606" s="2" t="str">
        <x:v>0000072971-21-000197</x:v>
      </x:c>
      <x:c r="N1606" s="2" t="str">
        <x:v>https://www.sec.gov/Archives/edgar/data/72971/000007297121000197/wfc-20201231.htm</x:v>
      </x:c>
      <x:c r="O1606" s="2" t="str">
        <x:v>data/raw/filings/WFC_0000072971-21-000197_wfc-20201231.htm</x:v>
      </x:c>
      <x:c r="P1606" s="2" t="str"/>
      <x:c r="Q1606" s="2" t="str"/>
      <x:c r="R1606" s="2" t="str">
        <x:v>Latest eligible comparative presentation at the information cutoff.</x:v>
      </x:c>
      <x:c r="T1606" s="12"/>
      <x:c r="U1606" s="12"/>
    </x:row>
    <x:row r="1607" ht="24" customHeight="1">
      <x:c r="C1607" s="2" t="str">
        <x:v>WFC</x:v>
      </x:c>
      <x:c r="D1607" s="2" t="str">
        <x:v>FY2019</x:v>
      </x:c>
      <x:c r="E1607" s="2" t="str">
        <x:v>liabilities</x:v>
      </x:c>
      <x:c r="F1607" s="11" t="n">
        <x:v>1739571</x:v>
      </x:c>
      <x:c r="G1607" s="2" t="str">
        <x:v>USD</x:v>
      </x:c>
      <x:c r="H1607" s="2" t="str">
        <x:v>2019-01-01</x:v>
      </x:c>
      <x:c r="I1607" s="2" t="str">
        <x:v>2019-12-31</x:v>
      </x:c>
      <x:c r="J1607" s="2" t="str">
        <x:v>Liabilities</x:v>
      </x:c>
      <x:c r="K1607" s="2" t="str">
        <x:v>us-gaap:Liabilities</x:v>
      </x:c>
      <x:c r="L1607" s="2" t="str">
        <x:v>2021-02-23</x:v>
      </x:c>
      <x:c r="M1607" s="2" t="str">
        <x:v>0000072971-21-000197</x:v>
      </x:c>
      <x:c r="N1607" s="2" t="str">
        <x:v>https://www.sec.gov/Archives/edgar/data/72971/000007297121000197/wfc-20201231.htm</x:v>
      </x:c>
      <x:c r="O1607" s="2" t="str">
        <x:v>data/raw/filings/WFC_0000072971-21-000197_wfc-20201231.htm</x:v>
      </x:c>
      <x:c r="P1607" s="2" t="str"/>
      <x:c r="Q1607" s="2" t="str"/>
      <x:c r="R1607" s="2" t="str">
        <x:v>Latest eligible comparative presentation at the information cutoff.</x:v>
      </x:c>
      <x:c r="T1607" s="12"/>
      <x:c r="U1607" s="12"/>
    </x:row>
    <x:row r="1608" ht="24" customHeight="1">
      <x:c r="C1608" s="2" t="str">
        <x:v>WFC</x:v>
      </x:c>
      <x:c r="D1608" s="2" t="str">
        <x:v>FY2019</x:v>
      </x:c>
      <x:c r="E1608" s="2" t="str">
        <x:v>equity</x:v>
      </x:c>
      <x:c r="F1608" s="11" t="n">
        <x:v>187146</x:v>
      </x:c>
      <x:c r="G1608" s="2" t="str">
        <x:v>USD</x:v>
      </x:c>
      <x:c r="H1608" s="2" t="str">
        <x:v>2019-01-01</x:v>
      </x:c>
      <x:c r="I1608" s="2" t="str">
        <x:v>2019-12-31</x:v>
      </x:c>
      <x:c r="J1608" s="2" t="str">
        <x:v>Stockholders' Equity Attributable to Parent</x:v>
      </x:c>
      <x:c r="K1608" s="2" t="str">
        <x:v>us-gaap:StockholdersEquity</x:v>
      </x:c>
      <x:c r="L1608" s="2" t="str">
        <x:v>2021-02-23</x:v>
      </x:c>
      <x:c r="M1608" s="2" t="str">
        <x:v>0000072971-21-000197</x:v>
      </x:c>
      <x:c r="N1608" s="2" t="str">
        <x:v>https://www.sec.gov/Archives/edgar/data/72971/000007297121000197/wfc-20201231.htm</x:v>
      </x:c>
      <x:c r="O1608" s="2" t="str">
        <x:v>data/raw/filings/WFC_0000072971-21-000197_wfc-20201231.htm</x:v>
      </x:c>
      <x:c r="P1608" s="2" t="str"/>
      <x:c r="Q1608" s="2" t="str"/>
      <x:c r="R1608" s="2" t="str">
        <x:v>Latest eligible comparative presentation at the information cutoff.</x:v>
      </x:c>
      <x:c r="T1608" s="12"/>
      <x:c r="U1608" s="12"/>
    </x:row>
    <x:row r="1609" ht="24" customHeight="1">
      <x:c r="C1609" s="2" t="str">
        <x:v>WFC</x:v>
      </x:c>
      <x:c r="D1609" s="2" t="str">
        <x:v>FY2019</x:v>
      </x:c>
      <x:c r="E1609" s="2" t="str">
        <x:v>preferred</x:v>
      </x:c>
      <x:c r="F1609" s="11" t="n">
        <x:v>21549</x:v>
      </x:c>
      <x:c r="G1609" s="2" t="str">
        <x:v>USD</x:v>
      </x:c>
      <x:c r="H1609" s="2" t="str">
        <x:v>2019-01-01</x:v>
      </x:c>
      <x:c r="I1609" s="2" t="str">
        <x:v>2019-12-31</x:v>
      </x:c>
      <x:c r="J1609" s="2" t="str">
        <x:v>Preferred Stock, Value, Issued</x:v>
      </x:c>
      <x:c r="K1609" s="2" t="str">
        <x:v>us-gaap:PreferredStockValue</x:v>
      </x:c>
      <x:c r="L1609" s="2" t="str">
        <x:v>2021-02-23</x:v>
      </x:c>
      <x:c r="M1609" s="2" t="str">
        <x:v>0000072971-21-000197</x:v>
      </x:c>
      <x:c r="N1609" s="2" t="str">
        <x:v>https://www.sec.gov/Archives/edgar/data/72971/000007297121000197/wfc-20201231.htm</x:v>
      </x:c>
      <x:c r="O1609" s="2" t="str">
        <x:v>data/raw/filings/WFC_0000072971-21-000197_wfc-20201231.htm</x:v>
      </x:c>
      <x:c r="P1609" s="2" t="str"/>
      <x:c r="Q1609" s="2" t="str"/>
      <x:c r="R1609" s="2" t="str">
        <x:v>Latest eligible comparative presentation at the information cutoff.</x:v>
      </x:c>
      <x:c r="T1609" s="12"/>
      <x:c r="U1609" s="12"/>
    </x:row>
    <x:row r="1610" ht="24" customHeight="1">
      <x:c r="C1610" s="2" t="str">
        <x:v>WFC</x:v>
      </x:c>
      <x:c r="D1610" s="2" t="str">
        <x:v>FY2019</x:v>
      </x:c>
      <x:c r="E1610" s="2" t="str">
        <x:v>common_equity_reported</x:v>
      </x:c>
      <x:c r="F1610" s="11" t="str">
        <x:v>n.a.</x:v>
      </x:c>
      <x:c r="G1610" s="2" t="str">
        <x:v>USDm</x:v>
      </x:c>
      <x:c r="H1610" s="2" t="str">
        <x:v>2019-01-01</x:v>
      </x:c>
      <x:c r="I1610" s="2" t="str">
        <x:v>2019-12-31</x:v>
      </x:c>
      <x:c r="J1610" s="2" t="str">
        <x:v>Reported common shareholders equity</x:v>
      </x:c>
      <x:c r="K1610" s="2" t="str"/>
      <x:c r="L1610" s="2" t="str"/>
      <x:c r="M1610" s="2" t="str"/>
      <x:c r="N1610" s="2" t="str"/>
      <x:c r="O1610" s="2" t="str"/>
      <x:c r="P1610" s="2" t="str"/>
      <x:c r="Q1610" s="2" t="str"/>
      <x:c r="R1610" s="2" t="str">
        <x:v>Not reported / unavailable</x:v>
      </x:c>
      <x:c r="T1610" s="12"/>
      <x:c r="U1610" s="12"/>
    </x:row>
    <x:row r="1611" ht="24" customHeight="1">
      <x:c r="C1611" s="2" t="str">
        <x:v>WFC</x:v>
      </x:c>
      <x:c r="D1611" s="2" t="str">
        <x:v>FY2019</x:v>
      </x:c>
      <x:c r="E1611" s="2" t="str">
        <x:v>goodwill</x:v>
      </x:c>
      <x:c r="F1611" s="11" t="n">
        <x:v>26390</x:v>
      </x:c>
      <x:c r="G1611" s="2" t="str">
        <x:v>USD</x:v>
      </x:c>
      <x:c r="H1611" s="2" t="str">
        <x:v>2019-01-01</x:v>
      </x:c>
      <x:c r="I1611" s="2" t="str">
        <x:v>2019-12-31</x:v>
      </x:c>
      <x:c r="J1611" s="2" t="str">
        <x:v>Goodwill</x:v>
      </x:c>
      <x:c r="K1611" s="2" t="str">
        <x:v>us-gaap:Goodwill</x:v>
      </x:c>
      <x:c r="L1611" s="2" t="str">
        <x:v>2022-02-22</x:v>
      </x:c>
      <x:c r="M1611" s="2" t="str">
        <x:v>0000072971-22-000096</x:v>
      </x:c>
      <x:c r="N1611" s="2" t="str">
        <x:v>https://www.sec.gov/Archives/edgar/data/72971/000007297122000096/wfc-20211231.htm</x:v>
      </x:c>
      <x:c r="O1611" s="2" t="str">
        <x:v>data/raw/filings/WFC_0000072971-22-000096_wfc-20211231.htm</x:v>
      </x:c>
      <x:c r="P1611" s="2" t="str"/>
      <x:c r="Q1611" s="2" t="str"/>
      <x:c r="R1611" s="2" t="str">
        <x:v>Latest eligible comparative presentation at the information cutoff.</x:v>
      </x:c>
      <x:c r="T1611" s="12"/>
      <x:c r="U1611" s="12"/>
    </x:row>
    <x:row r="1612" ht="24" customHeight="1">
      <x:c r="C1612" s="2" t="str">
        <x:v>WFC</x:v>
      </x:c>
      <x:c r="D1612" s="2" t="str">
        <x:v>FY2019</x:v>
      </x:c>
      <x:c r="E1612" s="2" t="str">
        <x:v>intangibles</x:v>
      </x:c>
      <x:c r="F1612" s="11" t="n">
        <x:v>1853</x:v>
      </x:c>
      <x:c r="G1612" s="2" t="str">
        <x:v>USD</x:v>
      </x:c>
      <x:c r="H1612" s="2" t="str">
        <x:v>2019-01-01</x:v>
      </x:c>
      <x:c r="I1612" s="2" t="str">
        <x:v>2019-12-31</x:v>
      </x:c>
      <x:c r="J1612" s="2" t="str">
        <x:v>Finite-Lived Intangible Assets, Net</x:v>
      </x:c>
      <x:c r="K1612" s="2" t="str">
        <x:v>us-gaap:FiniteLivedIntangibleAssetsNet</x:v>
      </x:c>
      <x:c r="L1612" s="2" t="str">
        <x:v>2021-02-23</x:v>
      </x:c>
      <x:c r="M1612" s="2" t="str">
        <x:v>0000072971-21-000197</x:v>
      </x:c>
      <x:c r="N1612" s="2" t="str">
        <x:v>https://www.sec.gov/Archives/edgar/data/72971/000007297121000197/wfc-20201231.htm</x:v>
      </x:c>
      <x:c r="O1612" s="2" t="str">
        <x:v>data/raw/filings/WFC_0000072971-21-000197_wfc-20201231.htm</x:v>
      </x:c>
      <x:c r="P1612" s="2" t="str"/>
      <x:c r="Q1612" s="2" t="str"/>
      <x:c r="R1612" s="2" t="str">
        <x:v>Latest eligible comparative presentation at the information cutoff.</x:v>
      </x:c>
      <x:c r="T1612" s="12"/>
      <x:c r="U1612" s="12"/>
    </x:row>
    <x:row r="1613" ht="24" customHeight="1">
      <x:c r="C1613" s="2" t="str">
        <x:v>WFC</x:v>
      </x:c>
      <x:c r="D1613" s="2" t="str">
        <x:v>FY2019</x:v>
      </x:c>
      <x:c r="E1613" s="2" t="str">
        <x:v>intangibles_total</x:v>
      </x:c>
      <x:c r="F1613" s="11" t="str">
        <x:v>n.a.</x:v>
      </x:c>
      <x:c r="G1613" s="2" t="str">
        <x:v>USDm</x:v>
      </x:c>
      <x:c r="H1613" s="2" t="str">
        <x:v>2019-01-01</x:v>
      </x:c>
      <x:c r="I1613" s="2" t="str">
        <x:v>2019-12-31</x:v>
      </x:c>
      <x:c r="J1613" s="2" t="str">
        <x:v>Reported goodwill and intangible assets combined</x:v>
      </x:c>
      <x:c r="K1613" s="2" t="str"/>
      <x:c r="L1613" s="2" t="str"/>
      <x:c r="M1613" s="2" t="str"/>
      <x:c r="N1613" s="2" t="str"/>
      <x:c r="O1613" s="2" t="str"/>
      <x:c r="P1613" s="2" t="str"/>
      <x:c r="Q1613" s="2" t="str"/>
      <x:c r="R1613" s="2" t="str">
        <x:v>Not reported / unavailable</x:v>
      </x:c>
      <x:c r="T1613" s="12"/>
      <x:c r="U1613" s="12"/>
    </x:row>
    <x:row r="1614" ht="24" customHeight="1">
      <x:c r="C1614" s="2" t="str">
        <x:v>WFC</x:v>
      </x:c>
      <x:c r="D1614" s="2" t="str">
        <x:v>FY2019</x:v>
      </x:c>
      <x:c r="E1614" s="2" t="str">
        <x:v>shares_end</x:v>
      </x:c>
      <x:c r="F1614" s="11" t="str">
        <x:v>n.a.</x:v>
      </x:c>
      <x:c r="G1614" s="2" t="str">
        <x:v>million</x:v>
      </x:c>
      <x:c r="H1614" s="2" t="str">
        <x:v>2019-01-01</x:v>
      </x:c>
      <x:c r="I1614" s="2" t="str">
        <x:v>2019-12-31</x:v>
      </x:c>
      <x:c r="J1614" s="2" t="str">
        <x:v>Period-end common shares outstanding</x:v>
      </x:c>
      <x:c r="K1614" s="2" t="str"/>
      <x:c r="L1614" s="2" t="str"/>
      <x:c r="M1614" s="2" t="str"/>
      <x:c r="N1614" s="2" t="str"/>
      <x:c r="O1614" s="2" t="str"/>
      <x:c r="P1614" s="2" t="str"/>
      <x:c r="Q1614" s="2" t="str"/>
      <x:c r="R1614" s="2" t="str">
        <x:v>Not reported / unavailable</x:v>
      </x:c>
      <x:c r="T1614" s="12"/>
      <x:c r="U1614" s="12"/>
    </x:row>
    <x:row r="1615" ht="24" customHeight="1">
      <x:c r="C1615" s="2" t="str">
        <x:v>WFC</x:v>
      </x:c>
      <x:c r="D1615" s="2" t="str">
        <x:v>FY2019</x:v>
      </x:c>
      <x:c r="E1615" s="2" t="str">
        <x:v>shares_issued</x:v>
      </x:c>
      <x:c r="F1615" s="11" t="n">
        <x:v>5481.811474</x:v>
      </x:c>
      <x:c r="G1615" s="2" t="str">
        <x:v>shares</x:v>
      </x:c>
      <x:c r="H1615" s="2" t="str">
        <x:v>2019-01-01</x:v>
      </x:c>
      <x:c r="I1615" s="2" t="str">
        <x:v>2019-12-31</x:v>
      </x:c>
      <x:c r="J1615" s="2" t="str">
        <x:v>Common Stock, Shares, Issued</x:v>
      </x:c>
      <x:c r="K1615" s="2" t="str">
        <x:v>us-gaap:CommonStockSharesIssued</x:v>
      </x:c>
      <x:c r="L1615" s="2" t="str">
        <x:v>2021-02-23</x:v>
      </x:c>
      <x:c r="M1615" s="2" t="str">
        <x:v>0000072971-21-000197</x:v>
      </x:c>
      <x:c r="N1615" s="2" t="str">
        <x:v>https://www.sec.gov/Archives/edgar/data/72971/000007297121000197/wfc-20201231.htm</x:v>
      </x:c>
      <x:c r="O1615" s="2" t="str">
        <x:v>data/raw/filings/WFC_0000072971-21-000197_wfc-20201231.htm</x:v>
      </x:c>
      <x:c r="P1615" s="2" t="str"/>
      <x:c r="Q1615" s="2" t="str"/>
      <x:c r="R1615" s="2" t="str">
        <x:v>Latest eligible comparative presentation at the information cutoff.</x:v>
      </x:c>
      <x:c r="T1615" s="12"/>
      <x:c r="U1615" s="12"/>
    </x:row>
    <x:row r="1616" ht="24" customHeight="1">
      <x:c r="C1616" s="2" t="str">
        <x:v>WFC</x:v>
      </x:c>
      <x:c r="D1616" s="2" t="str">
        <x:v>FY2019</x:v>
      </x:c>
      <x:c r="E1616" s="2" t="str">
        <x:v>shares_treasury</x:v>
      </x:c>
      <x:c r="F1616" s="11" t="n">
        <x:v>1347.385537</x:v>
      </x:c>
      <x:c r="G1616" s="2" t="str">
        <x:v>shares</x:v>
      </x:c>
      <x:c r="H1616" s="2" t="str">
        <x:v>2019-01-01</x:v>
      </x:c>
      <x:c r="I1616" s="2" t="str">
        <x:v>2019-12-31</x:v>
      </x:c>
      <x:c r="J1616" s="2" t="str">
        <x:v>Treasury Stock, Shares</x:v>
      </x:c>
      <x:c r="K1616" s="2" t="str">
        <x:v>us-gaap:TreasuryStockShares</x:v>
      </x:c>
      <x:c r="L1616" s="2" t="str">
        <x:v>2021-02-23</x:v>
      </x:c>
      <x:c r="M1616" s="2" t="str">
        <x:v>0000072971-21-000197</x:v>
      </x:c>
      <x:c r="N1616" s="2" t="str">
        <x:v>https://www.sec.gov/Archives/edgar/data/72971/000007297121000197/wfc-20201231.htm</x:v>
      </x:c>
      <x:c r="O1616" s="2" t="str">
        <x:v>data/raw/filings/WFC_0000072971-21-000197_wfc-20201231.htm</x:v>
      </x:c>
      <x:c r="P1616" s="2" t="str"/>
      <x:c r="Q1616" s="2" t="str"/>
      <x:c r="R1616" s="2" t="str">
        <x:v>Latest eligible comparative presentation at the information cutoff.</x:v>
      </x:c>
      <x:c r="T1616" s="12"/>
      <x:c r="U1616" s="12"/>
    </x:row>
    <x:row r="1617" ht="24" customHeight="1">
      <x:c r="C1617" s="2" t="str">
        <x:v>WFC</x:v>
      </x:c>
      <x:c r="D1617" s="2" t="str">
        <x:v>FY2019</x:v>
      </x:c>
      <x:c r="E1617" s="2" t="str">
        <x:v>deposits</x:v>
      </x:c>
      <x:c r="F1617" s="11" t="n">
        <x:v>1322626</x:v>
      </x:c>
      <x:c r="G1617" s="2" t="str">
        <x:v>USD</x:v>
      </x:c>
      <x:c r="H1617" s="2" t="str">
        <x:v>2019-01-01</x:v>
      </x:c>
      <x:c r="I1617" s="2" t="str">
        <x:v>2019-12-31</x:v>
      </x:c>
      <x:c r="J1617" s="2" t="str">
        <x:v>Deposits</x:v>
      </x:c>
      <x:c r="K1617" s="2" t="str">
        <x:v>us-gaap:Deposits</x:v>
      </x:c>
      <x:c r="L1617" s="2" t="str">
        <x:v>2021-02-23</x:v>
      </x:c>
      <x:c r="M1617" s="2" t="str">
        <x:v>0000072971-21-000197</x:v>
      </x:c>
      <x:c r="N1617" s="2" t="str">
        <x:v>https://www.sec.gov/Archives/edgar/data/72971/000007297121000197/wfc-20201231.htm</x:v>
      </x:c>
      <x:c r="O1617" s="2" t="str">
        <x:v>data/raw/filings/WFC_0000072971-21-000197_wfc-20201231.htm</x:v>
      </x:c>
      <x:c r="P1617" s="2" t="str"/>
      <x:c r="Q1617" s="2" t="str"/>
      <x:c r="R1617" s="2" t="str">
        <x:v>Latest eligible comparative presentation at the information cutoff.</x:v>
      </x:c>
      <x:c r="T1617" s="12"/>
      <x:c r="U1617" s="12"/>
    </x:row>
    <x:row r="1618" ht="24" customHeight="1">
      <x:c r="C1618" s="2" t="str">
        <x:v>WFC</x:v>
      </x:c>
      <x:c r="D1618" s="2" t="str">
        <x:v>FY2019</x:v>
      </x:c>
      <x:c r="E1618" s="2" t="str">
        <x:v>loans_gross</x:v>
      </x:c>
      <x:c r="F1618" s="11" t="n">
        <x:v>962265</x:v>
      </x:c>
      <x:c r="G1618" s="2" t="str">
        <x:v>USD</x:v>
      </x:c>
      <x:c r="H1618" s="2" t="str">
        <x:v>2019-01-01</x:v>
      </x:c>
      <x:c r="I1618" s="2" t="str">
        <x:v>2019-12-31</x:v>
      </x:c>
      <x:c r="J1618" s="2" t="str">
        <x:v>Loans and Leases Receivable, Net of Deferred Income</x:v>
      </x:c>
      <x:c r="K1618" s="2" t="str">
        <x:v>us-gaap:LoansAndLeasesReceivableNetOfDeferredIncome</x:v>
      </x:c>
      <x:c r="L1618" s="2" t="str">
        <x:v>2020-02-27</x:v>
      </x:c>
      <x:c r="M1618" s="2" t="str">
        <x:v>0000072971-20-000217</x:v>
      </x:c>
      <x:c r="N1618" s="2" t="str">
        <x:v>https://www.sec.gov/Archives/edgar/data/72971/000007297120000217/wfc-12312019x10k.htm</x:v>
      </x:c>
      <x:c r="O1618" s="2" t="str">
        <x:v>data/raw/filings/WFC_0000072971-20-000217_wfc-12312019x10k.htm</x:v>
      </x:c>
      <x:c r="P1618" s="2" t="str"/>
      <x:c r="Q1618" s="2" t="str"/>
      <x:c r="R1618" s="2" t="str">
        <x:v>Latest eligible comparative presentation at the information cutoff.</x:v>
      </x:c>
      <x:c r="T1618" s="12"/>
      <x:c r="U1618" s="12"/>
    </x:row>
    <x:row r="1619" ht="24" customHeight="1">
      <x:c r="C1619" s="2" t="str">
        <x:v>WFC</x:v>
      </x:c>
      <x:c r="D1619" s="2" t="str">
        <x:v>FY2019</x:v>
      </x:c>
      <x:c r="E1619" s="2" t="str">
        <x:v>loans_net</x:v>
      </x:c>
      <x:c r="F1619" s="11" t="n">
        <x:v>952714</x:v>
      </x:c>
      <x:c r="G1619" s="2" t="str">
        <x:v>USD</x:v>
      </x:c>
      <x:c r="H1619" s="2" t="str">
        <x:v>2019-01-01</x:v>
      </x:c>
      <x:c r="I1619" s="2" t="str">
        <x:v>2019-12-31</x:v>
      </x:c>
      <x:c r="J1619" s="2" t="str">
        <x:v>Loans and Leases Receivable, Net Amount</x:v>
      </x:c>
      <x:c r="K1619" s="2" t="str">
        <x:v>us-gaap:LoansAndLeasesReceivableNetReportedAmount</x:v>
      </x:c>
      <x:c r="L1619" s="2" t="str">
        <x:v>2021-02-23</x:v>
      </x:c>
      <x:c r="M1619" s="2" t="str">
        <x:v>0000072971-21-000197</x:v>
      </x:c>
      <x:c r="N1619" s="2" t="str">
        <x:v>https://www.sec.gov/Archives/edgar/data/72971/000007297121000197/wfc-20201231.htm</x:v>
      </x:c>
      <x:c r="O1619" s="2" t="str">
        <x:v>data/raw/filings/WFC_0000072971-21-000197_wfc-20201231.htm</x:v>
      </x:c>
      <x:c r="P1619" s="2" t="str"/>
      <x:c r="Q1619" s="2" t="str"/>
      <x:c r="R1619" s="2" t="str">
        <x:v>Latest eligible comparative presentation at the information cutoff.</x:v>
      </x:c>
      <x:c r="T1619" s="12"/>
      <x:c r="U1619" s="12"/>
    </x:row>
    <x:row r="1620" ht="24" customHeight="1">
      <x:c r="C1620" s="2" t="str">
        <x:v>WFC</x:v>
      </x:c>
      <x:c r="D1620" s="2" t="str">
        <x:v>FY2019</x:v>
      </x:c>
      <x:c r="E1620" s="2" t="str">
        <x:v>allowance</x:v>
      </x:c>
      <x:c r="F1620" s="11" t="n">
        <x:v>10456</x:v>
      </x:c>
      <x:c r="G1620" s="2" t="str">
        <x:v>USD</x:v>
      </x:c>
      <x:c r="H1620" s="2" t="str">
        <x:v>2019-01-01</x:v>
      </x:c>
      <x:c r="I1620" s="2" t="str">
        <x:v>2019-12-31</x:v>
      </x:c>
      <x:c r="J1620" s="2" t="str">
        <x:v>Financing Receivable, Allowance for Credit Loss</x:v>
      </x:c>
      <x:c r="K1620" s="2" t="str">
        <x:v>us-gaap:FinancingReceivableAllowanceForCreditLosses</x:v>
      </x:c>
      <x:c r="L1620" s="2" t="str">
        <x:v>2022-02-22</x:v>
      </x:c>
      <x:c r="M1620" s="2" t="str">
        <x:v>0000072971-22-000096</x:v>
      </x:c>
      <x:c r="N1620" s="2" t="str">
        <x:v>https://www.sec.gov/Archives/edgar/data/72971/000007297122000096/wfc-20211231.htm</x:v>
      </x:c>
      <x:c r="O1620" s="2" t="str">
        <x:v>data/raw/filings/WFC_0000072971-22-000096_wfc-20211231.htm</x:v>
      </x:c>
      <x:c r="P1620" s="2" t="str"/>
      <x:c r="Q1620" s="2" t="str"/>
      <x:c r="R1620" s="2" t="str">
        <x:v>Latest eligible comparative presentation at the information cutoff.</x:v>
      </x:c>
      <x:c r="T1620" s="12"/>
      <x:c r="U1620" s="12"/>
    </x:row>
    <x:row r="1621" ht="24" customHeight="1">
      <x:c r="C1621" s="2" t="str">
        <x:v>WFC</x:v>
      </x:c>
      <x:c r="D1621" s="2" t="str">
        <x:v>FY2019</x:v>
      </x:c>
      <x:c r="E1621" s="2" t="str">
        <x:v>nonaccrual</x:v>
      </x:c>
      <x:c r="F1621" s="11" t="str">
        <x:v>n.a.</x:v>
      </x:c>
      <x:c r="G1621" s="2" t="str">
        <x:v>USDm</x:v>
      </x:c>
      <x:c r="H1621" s="2" t="str">
        <x:v>2019-01-01</x:v>
      </x:c>
      <x:c r="I1621" s="2" t="str">
        <x:v>2019-12-31</x:v>
      </x:c>
      <x:c r="J1621" s="2" t="str">
        <x:v>Nonaccrual</x:v>
      </x:c>
      <x:c r="K1621" s="2" t="str"/>
      <x:c r="L1621" s="2" t="str"/>
      <x:c r="M1621" s="2" t="str"/>
      <x:c r="N1621" s="2" t="str"/>
      <x:c r="O1621" s="2" t="str"/>
      <x:c r="P1621" s="2" t="str"/>
      <x:c r="Q1621" s="2" t="str"/>
      <x:c r="R1621" s="2" t="str">
        <x:v>Not reported / unavailable</x:v>
      </x:c>
      <x:c r="T1621" s="12"/>
      <x:c r="U1621" s="12"/>
    </x:row>
    <x:row r="1622" ht="24" customHeight="1">
      <x:c r="C1622" s="2" t="str">
        <x:v>WFC</x:v>
      </x:c>
      <x:c r="D1622" s="2" t="str">
        <x:v>FY2019</x:v>
      </x:c>
      <x:c r="E1622" s="2" t="str">
        <x:v>cash</x:v>
      </x:c>
      <x:c r="F1622" s="11" t="str">
        <x:v>n.a.</x:v>
      </x:c>
      <x:c r="G1622" s="2" t="str">
        <x:v>USDm</x:v>
      </x:c>
      <x:c r="H1622" s="2" t="str">
        <x:v>2019-01-01</x:v>
      </x:c>
      <x:c r="I1622" s="2" t="str">
        <x:v>2019-12-31</x:v>
      </x:c>
      <x:c r="J1622" s="2" t="str">
        <x:v>Cash</x:v>
      </x:c>
      <x:c r="K1622" s="2" t="str"/>
      <x:c r="L1622" s="2" t="str"/>
      <x:c r="M1622" s="2" t="str"/>
      <x:c r="N1622" s="2" t="str"/>
      <x:c r="O1622" s="2" t="str"/>
      <x:c r="P1622" s="2" t="str"/>
      <x:c r="Q1622" s="2" t="str"/>
      <x:c r="R1622" s="2" t="str">
        <x:v>Not reported / unavailable</x:v>
      </x:c>
      <x:c r="T1622" s="12"/>
      <x:c r="U1622" s="12"/>
    </x:row>
    <x:row r="1623" ht="24" customHeight="1">
      <x:c r="C1623" s="2" t="str">
        <x:v>WFC</x:v>
      </x:c>
      <x:c r="D1623" s="2" t="str">
        <x:v>FY2019</x:v>
      </x:c>
      <x:c r="E1623" s="2" t="str">
        <x:v>aoci</x:v>
      </x:c>
      <x:c r="F1623" s="11" t="n">
        <x:v>-1311</x:v>
      </x:c>
      <x:c r="G1623" s="2" t="str">
        <x:v>USD</x:v>
      </x:c>
      <x:c r="H1623" s="2" t="str">
        <x:v>2019-01-01</x:v>
      </x:c>
      <x:c r="I1623" s="2" t="str">
        <x:v>2019-12-31</x:v>
      </x:c>
      <x:c r="J1623" s="2" t="str">
        <x:v>Accumulated Other Comprehensive Income (Loss), Net of Tax</x:v>
      </x:c>
      <x:c r="K1623" s="2" t="str">
        <x:v>us-gaap:AccumulatedOtherComprehensiveIncomeLossNetOfTax</x:v>
      </x:c>
      <x:c r="L1623" s="2" t="str">
        <x:v>2021-02-23</x:v>
      </x:c>
      <x:c r="M1623" s="2" t="str">
        <x:v>0000072971-21-000197</x:v>
      </x:c>
      <x:c r="N1623" s="2" t="str">
        <x:v>https://www.sec.gov/Archives/edgar/data/72971/000007297121000197/wfc-20201231.htm</x:v>
      </x:c>
      <x:c r="O1623" s="2" t="str">
        <x:v>data/raw/filings/WFC_0000072971-21-000197_wfc-20201231.htm</x:v>
      </x:c>
      <x:c r="P1623" s="2" t="str"/>
      <x:c r="Q1623" s="2" t="str"/>
      <x:c r="R1623" s="2" t="str">
        <x:v>Latest eligible comparative presentation at the information cutoff.</x:v>
      </x:c>
      <x:c r="T1623" s="12"/>
      <x:c r="U1623" s="12"/>
    </x:row>
    <x:row r="1624" ht="24" customHeight="1">
      <x:c r="C1624" s="2" t="str">
        <x:v>WFC</x:v>
      </x:c>
      <x:c r="D1624" s="2" t="str">
        <x:v>FY2019</x:v>
      </x:c>
      <x:c r="E1624" s="2" t="str">
        <x:v>nii</x:v>
      </x:c>
      <x:c r="F1624" s="11" t="n">
        <x:v>47303</x:v>
      </x:c>
      <x:c r="G1624" s="2" t="str">
        <x:v>USD</x:v>
      </x:c>
      <x:c r="H1624" s="2" t="str">
        <x:v>2019-01-01</x:v>
      </x:c>
      <x:c r="I1624" s="2" t="str">
        <x:v>2019-12-31</x:v>
      </x:c>
      <x:c r="J1624" s="2" t="str">
        <x:v>Interest Income (Expense), Net</x:v>
      </x:c>
      <x:c r="K1624" s="2" t="str">
        <x:v>us-gaap:InterestIncomeExpenseNet</x:v>
      </x:c>
      <x:c r="L1624" s="2" t="str">
        <x:v>2022-02-22</x:v>
      </x:c>
      <x:c r="M1624" s="2" t="str">
        <x:v>0000072971-22-000096</x:v>
      </x:c>
      <x:c r="N1624" s="2" t="str">
        <x:v>https://www.sec.gov/Archives/edgar/data/72971/000007297122000096/wfc-20211231.htm</x:v>
      </x:c>
      <x:c r="O1624" s="2" t="str">
        <x:v>data/raw/filings/WFC_0000072971-22-000096_wfc-20211231.htm</x:v>
      </x:c>
      <x:c r="P1624" s="2" t="str"/>
      <x:c r="Q1624" s="2" t="str"/>
      <x:c r="R1624" s="2" t="str">
        <x:v>Latest eligible comparative presentation at the information cutoff.</x:v>
      </x:c>
      <x:c r="T1624" s="12"/>
      <x:c r="U1624" s="12"/>
    </x:row>
    <x:row r="1625" ht="24" customHeight="1">
      <x:c r="C1625" s="2" t="str">
        <x:v>WFC</x:v>
      </x:c>
      <x:c r="D1625" s="2" t="str">
        <x:v>FY2019</x:v>
      </x:c>
      <x:c r="E1625" s="2" t="str">
        <x:v>noninterest_income</x:v>
      </x:c>
      <x:c r="F1625" s="11" t="n">
        <x:v>39529</x:v>
      </x:c>
      <x:c r="G1625" s="2" t="str">
        <x:v>USD</x:v>
      </x:c>
      <x:c r="H1625" s="2" t="str">
        <x:v>2019-01-01</x:v>
      </x:c>
      <x:c r="I1625" s="2" t="str">
        <x:v>2019-12-31</x:v>
      </x:c>
      <x:c r="J1625" s="2" t="str">
        <x:v>Noninterest Income</x:v>
      </x:c>
      <x:c r="K1625" s="2" t="str">
        <x:v>us-gaap:NoninterestIncome</x:v>
      </x:c>
      <x:c r="L1625" s="2" t="str">
        <x:v>2022-02-22</x:v>
      </x:c>
      <x:c r="M1625" s="2" t="str">
        <x:v>0000072971-22-000096</x:v>
      </x:c>
      <x:c r="N1625" s="2" t="str">
        <x:v>https://www.sec.gov/Archives/edgar/data/72971/000007297122000096/wfc-20211231.htm</x:v>
      </x:c>
      <x:c r="O1625" s="2" t="str">
        <x:v>data/raw/filings/WFC_0000072971-22-000096_wfc-20211231.htm</x:v>
      </x:c>
      <x:c r="P1625" s="2" t="str"/>
      <x:c r="Q1625" s="2" t="str"/>
      <x:c r="R1625" s="2" t="str">
        <x:v>Latest eligible comparative presentation at the information cutoff.</x:v>
      </x:c>
      <x:c r="T1625" s="12"/>
      <x:c r="U1625" s="12"/>
    </x:row>
    <x:row r="1626" ht="24" customHeight="1">
      <x:c r="C1626" s="2" t="str">
        <x:v>WFC</x:v>
      </x:c>
      <x:c r="D1626" s="2" t="str">
        <x:v>FY2019</x:v>
      </x:c>
      <x:c r="E1626" s="2" t="str">
        <x:v>revenue_reported</x:v>
      </x:c>
      <x:c r="F1626" s="11" t="n">
        <x:v>86832</x:v>
      </x:c>
      <x:c r="G1626" s="2" t="str">
        <x:v>USD</x:v>
      </x:c>
      <x:c r="H1626" s="2" t="str">
        <x:v>2019-01-01</x:v>
      </x:c>
      <x:c r="I1626" s="2" t="str">
        <x:v>2019-12-31</x:v>
      </x:c>
      <x:c r="J1626" s="2" t="str">
        <x:v>Revenues, Net of Interest Expense</x:v>
      </x:c>
      <x:c r="K1626" s="2" t="str">
        <x:v>us-gaap:RevenuesNetOfInterestExpense</x:v>
      </x:c>
      <x:c r="L1626" s="2" t="str">
        <x:v>2022-02-22</x:v>
      </x:c>
      <x:c r="M1626" s="2" t="str">
        <x:v>0000072971-22-000096</x:v>
      </x:c>
      <x:c r="N1626" s="2" t="str">
        <x:v>https://www.sec.gov/Archives/edgar/data/72971/000007297122000096/wfc-20211231.htm</x:v>
      </x:c>
      <x:c r="O1626" s="2" t="str">
        <x:v>data/raw/filings/WFC_0000072971-22-000096_wfc-20211231.htm</x:v>
      </x:c>
      <x:c r="P1626" s="2" t="str"/>
      <x:c r="Q1626" s="2" t="str"/>
      <x:c r="R1626" s="2" t="str">
        <x:v>Latest eligible comparative presentation at the information cutoff.</x:v>
      </x:c>
      <x:c r="T1626" s="12"/>
      <x:c r="U1626" s="12"/>
    </x:row>
    <x:row r="1627" ht="24" customHeight="1">
      <x:c r="C1627" s="2" t="str">
        <x:v>WFC</x:v>
      </x:c>
      <x:c r="D1627" s="2" t="str">
        <x:v>FY2019</x:v>
      </x:c>
      <x:c r="E1627" s="2" t="str">
        <x:v>opex</x:v>
      </x:c>
      <x:c r="F1627" s="11" t="n">
        <x:v>58178</x:v>
      </x:c>
      <x:c r="G1627" s="2" t="str">
        <x:v>USD</x:v>
      </x:c>
      <x:c r="H1627" s="2" t="str">
        <x:v>2019-01-01</x:v>
      </x:c>
      <x:c r="I1627" s="2" t="str">
        <x:v>2019-12-31</x:v>
      </x:c>
      <x:c r="J1627" s="2" t="str">
        <x:v>Noninterest Expense</x:v>
      </x:c>
      <x:c r="K1627" s="2" t="str">
        <x:v>us-gaap:NoninterestExpense</x:v>
      </x:c>
      <x:c r="L1627" s="2" t="str">
        <x:v>2022-02-22</x:v>
      </x:c>
      <x:c r="M1627" s="2" t="str">
        <x:v>0000072971-22-000096</x:v>
      </x:c>
      <x:c r="N1627" s="2" t="str">
        <x:v>https://www.sec.gov/Archives/edgar/data/72971/000007297122000096/wfc-20211231.htm</x:v>
      </x:c>
      <x:c r="O1627" s="2" t="str">
        <x:v>data/raw/filings/WFC_0000072971-22-000096_wfc-20211231.htm</x:v>
      </x:c>
      <x:c r="P1627" s="2" t="str"/>
      <x:c r="Q1627" s="2" t="str"/>
      <x:c r="R1627" s="2" t="str">
        <x:v>Latest eligible comparative presentation at the information cutoff.</x:v>
      </x:c>
      <x:c r="T1627" s="12"/>
      <x:c r="U1627" s="12"/>
    </x:row>
    <x:row r="1628" ht="24" customHeight="1">
      <x:c r="C1628" s="2" t="str">
        <x:v>WFC</x:v>
      </x:c>
      <x:c r="D1628" s="2" t="str">
        <x:v>FY2019</x:v>
      </x:c>
      <x:c r="E1628" s="2" t="str">
        <x:v>provision</x:v>
      </x:c>
      <x:c r="F1628" s="11" t="n">
        <x:v>2687</x:v>
      </x:c>
      <x:c r="G1628" s="2" t="str">
        <x:v>USD</x:v>
      </x:c>
      <x:c r="H1628" s="2" t="str">
        <x:v>2019-01-01</x:v>
      </x:c>
      <x:c r="I1628" s="2" t="str">
        <x:v>2019-12-31</x:v>
      </x:c>
      <x:c r="J1628" s="2" t="str">
        <x:v>Provision for Loan, Lease, and Other Losses</x:v>
      </x:c>
      <x:c r="K1628" s="2" t="str">
        <x:v>us-gaap:ProvisionForLoanLeaseAndOtherLosses</x:v>
      </x:c>
      <x:c r="L1628" s="2" t="str">
        <x:v>2022-02-22</x:v>
      </x:c>
      <x:c r="M1628" s="2" t="str">
        <x:v>0000072971-22-000096</x:v>
      </x:c>
      <x:c r="N1628" s="2" t="str">
        <x:v>https://www.sec.gov/Archives/edgar/data/72971/000007297122000096/wfc-20211231.htm</x:v>
      </x:c>
      <x:c r="O1628" s="2" t="str">
        <x:v>data/raw/filings/WFC_0000072971-22-000096_wfc-20211231.htm</x:v>
      </x:c>
      <x:c r="P1628" s="2" t="str"/>
      <x:c r="Q1628" s="2" t="str"/>
      <x:c r="R1628" s="2" t="str">
        <x:v>Latest eligible comparative presentation at the information cutoff.</x:v>
      </x:c>
      <x:c r="T1628" s="12"/>
      <x:c r="U1628" s="12"/>
    </x:row>
    <x:row r="1629" ht="24" customHeight="1">
      <x:c r="C1629" s="2" t="str">
        <x:v>WFC</x:v>
      </x:c>
      <x:c r="D1629" s="2" t="str">
        <x:v>FY2019</x:v>
      </x:c>
      <x:c r="E1629" s="2" t="str">
        <x:v>pretax</x:v>
      </x:c>
      <x:c r="F1629" s="11" t="n">
        <x:v>25967</x:v>
      </x:c>
      <x:c r="G1629" s="2" t="str">
        <x:v>USD</x:v>
      </x:c>
      <x:c r="H1629" s="2" t="str">
        <x:v>2019-01-01</x:v>
      </x:c>
      <x:c r="I1629" s="2" t="str">
        <x:v>2019-12-31</x:v>
      </x:c>
      <x:c r="J1629" s="2" t="str">
        <x:v>Income (Loss) from Continuing Operations before Income Taxes, Noncontrolling Interest</x:v>
      </x:c>
      <x:c r="K1629" s="2" t="str">
        <x:v>us-gaap:IncomeLossFromContinuingOperationsBeforeIncomeTaxesExtraordinaryItemsNoncontrollingInterest</x:v>
      </x:c>
      <x:c r="L1629" s="2" t="str">
        <x:v>2022-02-22</x:v>
      </x:c>
      <x:c r="M1629" s="2" t="str">
        <x:v>0000072971-22-000096</x:v>
      </x:c>
      <x:c r="N1629" s="2" t="str">
        <x:v>https://www.sec.gov/Archives/edgar/data/72971/000007297122000096/wfc-20211231.htm</x:v>
      </x:c>
      <x:c r="O1629" s="2" t="str">
        <x:v>data/raw/filings/WFC_0000072971-22-000096_wfc-20211231.htm</x:v>
      </x:c>
      <x:c r="P1629" s="2" t="str"/>
      <x:c r="Q1629" s="2" t="str"/>
      <x:c r="R1629" s="2" t="str">
        <x:v>Latest eligible comparative presentation at the information cutoff.</x:v>
      </x:c>
      <x:c r="T1629" s="12"/>
      <x:c r="U1629" s="12"/>
    </x:row>
    <x:row r="1630" ht="24" customHeight="1">
      <x:c r="C1630" s="2" t="str">
        <x:v>WFC</x:v>
      </x:c>
      <x:c r="D1630" s="2" t="str">
        <x:v>FY2019</x:v>
      </x:c>
      <x:c r="E1630" s="2" t="str">
        <x:v>tax</x:v>
      </x:c>
      <x:c r="F1630" s="11" t="n">
        <x:v>5761</x:v>
      </x:c>
      <x:c r="G1630" s="2" t="str">
        <x:v>USD</x:v>
      </x:c>
      <x:c r="H1630" s="2" t="str">
        <x:v>2019-01-01</x:v>
      </x:c>
      <x:c r="I1630" s="2" t="str">
        <x:v>2019-12-31</x:v>
      </x:c>
      <x:c r="J1630" s="2" t="str">
        <x:v>Income Tax Expense (Benefit)</x:v>
      </x:c>
      <x:c r="K1630" s="2" t="str">
        <x:v>us-gaap:IncomeTaxExpenseBenefit</x:v>
      </x:c>
      <x:c r="L1630" s="2" t="str">
        <x:v>2022-02-22</x:v>
      </x:c>
      <x:c r="M1630" s="2" t="str">
        <x:v>0000072971-22-000096</x:v>
      </x:c>
      <x:c r="N1630" s="2" t="str">
        <x:v>https://www.sec.gov/Archives/edgar/data/72971/000007297122000096/wfc-20211231.htm</x:v>
      </x:c>
      <x:c r="O1630" s="2" t="str">
        <x:v>data/raw/filings/WFC_0000072971-22-000096_wfc-20211231.htm</x:v>
      </x:c>
      <x:c r="P1630" s="2" t="str"/>
      <x:c r="Q1630" s="2" t="str"/>
      <x:c r="R1630" s="2" t="str">
        <x:v>Latest eligible comparative presentation at the information cutoff.</x:v>
      </x:c>
      <x:c r="T1630" s="12"/>
      <x:c r="U1630" s="12"/>
    </x:row>
    <x:row r="1631" ht="24" customHeight="1">
      <x:c r="C1631" s="2" t="str">
        <x:v>WFC</x:v>
      </x:c>
      <x:c r="D1631" s="2" t="str">
        <x:v>FY2019</x:v>
      </x:c>
      <x:c r="E1631" s="2" t="str">
        <x:v>net_income</x:v>
      </x:c>
      <x:c r="F1631" s="11" t="n">
        <x:v>19715</x:v>
      </x:c>
      <x:c r="G1631" s="2" t="str">
        <x:v>USD</x:v>
      </x:c>
      <x:c r="H1631" s="2" t="str">
        <x:v>2019-01-01</x:v>
      </x:c>
      <x:c r="I1631" s="2" t="str">
        <x:v>2019-12-31</x:v>
      </x:c>
      <x:c r="J1631" s="2" t="str">
        <x:v>Net Income (Loss) Attributable to Parent</x:v>
      </x:c>
      <x:c r="K1631" s="2" t="str">
        <x:v>us-gaap:NetIncomeLoss</x:v>
      </x:c>
      <x:c r="L1631" s="2" t="str">
        <x:v>2022-02-22</x:v>
      </x:c>
      <x:c r="M1631" s="2" t="str">
        <x:v>0000072971-22-000096</x:v>
      </x:c>
      <x:c r="N1631" s="2" t="str">
        <x:v>https://www.sec.gov/Archives/edgar/data/72971/000007297122000096/wfc-20211231.htm</x:v>
      </x:c>
      <x:c r="O1631" s="2" t="str">
        <x:v>data/raw/filings/WFC_0000072971-22-000096_wfc-20211231.htm</x:v>
      </x:c>
      <x:c r="P1631" s="2" t="str"/>
      <x:c r="Q1631" s="2" t="str"/>
      <x:c r="R1631" s="2" t="str">
        <x:v>Latest eligible comparative presentation at the information cutoff.</x:v>
      </x:c>
      <x:c r="T1631" s="12"/>
      <x:c r="U1631" s="12"/>
    </x:row>
    <x:row r="1632" ht="24" customHeight="1">
      <x:c r="C1632" s="2" t="str">
        <x:v>WFC</x:v>
      </x:c>
      <x:c r="D1632" s="2" t="str">
        <x:v>FY2019</x:v>
      </x:c>
      <x:c r="E1632" s="2" t="str">
        <x:v>common_income</x:v>
      </x:c>
      <x:c r="F1632" s="11" t="n">
        <x:v>18103</x:v>
      </x:c>
      <x:c r="G1632" s="2" t="str">
        <x:v>USD</x:v>
      </x:c>
      <x:c r="H1632" s="2" t="str">
        <x:v>2019-01-01</x:v>
      </x:c>
      <x:c r="I1632" s="2" t="str">
        <x:v>2019-12-31</x:v>
      </x:c>
      <x:c r="J1632" s="2" t="str">
        <x:v>Net Income (Loss) Available to Common Stockholders, Basic</x:v>
      </x:c>
      <x:c r="K1632" s="2" t="str">
        <x:v>us-gaap:NetIncomeLossAvailableToCommonStockholdersBasic</x:v>
      </x:c>
      <x:c r="L1632" s="2" t="str">
        <x:v>2022-02-22</x:v>
      </x:c>
      <x:c r="M1632" s="2" t="str">
        <x:v>0000072971-22-000096</x:v>
      </x:c>
      <x:c r="N1632" s="2" t="str">
        <x:v>https://www.sec.gov/Archives/edgar/data/72971/000007297122000096/wfc-20211231.htm</x:v>
      </x:c>
      <x:c r="O1632" s="2" t="str">
        <x:v>data/raw/filings/WFC_0000072971-22-000096_wfc-20211231.htm</x:v>
      </x:c>
      <x:c r="P1632" s="2" t="str"/>
      <x:c r="Q1632" s="2" t="str"/>
      <x:c r="R1632" s="2" t="str">
        <x:v>Latest eligible comparative presentation at the information cutoff.</x:v>
      </x:c>
      <x:c r="T1632" s="12"/>
      <x:c r="U1632" s="12"/>
    </x:row>
    <x:row r="1633" ht="24" customHeight="1">
      <x:c r="C1633" s="2" t="str">
        <x:v>WFC</x:v>
      </x:c>
      <x:c r="D1633" s="2" t="str">
        <x:v>FY2019</x:v>
      </x:c>
      <x:c r="E1633" s="2" t="str">
        <x:v>preferred_div</x:v>
      </x:c>
      <x:c r="F1633" s="11" t="n">
        <x:v>1612</x:v>
      </x:c>
      <x:c r="G1633" s="2" t="str">
        <x:v>USD</x:v>
      </x:c>
      <x:c r="H1633" s="2" t="str">
        <x:v>2019-01-01</x:v>
      </x:c>
      <x:c r="I1633" s="2" t="str">
        <x:v>2019-12-31</x:v>
      </x:c>
      <x:c r="J1633" s="2" t="str">
        <x:v>Preferred Stock Dividends and Other Adjustments</x:v>
      </x:c>
      <x:c r="K1633" s="2" t="str">
        <x:v>us-gaap:PreferredStockDividendsAndOtherAdjustments</x:v>
      </x:c>
      <x:c r="L1633" s="2" t="str">
        <x:v>2022-02-22</x:v>
      </x:c>
      <x:c r="M1633" s="2" t="str">
        <x:v>0000072971-22-000096</x:v>
      </x:c>
      <x:c r="N1633" s="2" t="str">
        <x:v>https://www.sec.gov/Archives/edgar/data/72971/000007297122000096/wfc-20211231.htm</x:v>
      </x:c>
      <x:c r="O1633" s="2" t="str">
        <x:v>data/raw/filings/WFC_0000072971-22-000096_wfc-20211231.htm</x:v>
      </x:c>
      <x:c r="P1633" s="2" t="str"/>
      <x:c r="Q1633" s="2" t="str"/>
      <x:c r="R1633" s="2" t="str">
        <x:v>Latest eligible comparative presentation at the information cutoff.</x:v>
      </x:c>
      <x:c r="T1633" s="12"/>
      <x:c r="U1633" s="12"/>
    </x:row>
    <x:row r="1634" ht="24" customHeight="1">
      <x:c r="C1634" s="2" t="str">
        <x:v>WFC</x:v>
      </x:c>
      <x:c r="D1634" s="2" t="str">
        <x:v>FY2019</x:v>
      </x:c>
      <x:c r="E1634" s="2" t="str">
        <x:v>eps</x:v>
      </x:c>
      <x:c r="F1634" s="11" t="n">
        <x:v>4.09</x:v>
      </x:c>
      <x:c r="G1634" s="2" t="str">
        <x:v>USD/shares</x:v>
      </x:c>
      <x:c r="H1634" s="2" t="str">
        <x:v>2019-01-01</x:v>
      </x:c>
      <x:c r="I1634" s="2" t="str">
        <x:v>2019-12-31</x:v>
      </x:c>
      <x:c r="J1634" s="2" t="str">
        <x:v>Earnings Per Share, Diluted</x:v>
      </x:c>
      <x:c r="K1634" s="2" t="str">
        <x:v>us-gaap:EarningsPerShareDiluted</x:v>
      </x:c>
      <x:c r="L1634" s="2" t="str">
        <x:v>2022-02-22</x:v>
      </x:c>
      <x:c r="M1634" s="2" t="str">
        <x:v>0000072971-22-000096</x:v>
      </x:c>
      <x:c r="N1634" s="2" t="str">
        <x:v>https://www.sec.gov/Archives/edgar/data/72971/000007297122000096/wfc-20211231.htm</x:v>
      </x:c>
      <x:c r="O1634" s="2" t="str">
        <x:v>data/raw/filings/WFC_0000072971-22-000096_wfc-20211231.htm</x:v>
      </x:c>
      <x:c r="P1634" s="2" t="str"/>
      <x:c r="Q1634" s="2" t="str"/>
      <x:c r="R1634" s="2" t="str">
        <x:v>Latest eligible comparative presentation at the information cutoff.</x:v>
      </x:c>
      <x:c r="T1634" s="12"/>
      <x:c r="U1634" s="12"/>
    </x:row>
    <x:row r="1635" ht="24" customHeight="1">
      <x:c r="C1635" s="2" t="str">
        <x:v>WFC</x:v>
      </x:c>
      <x:c r="D1635" s="2" t="str">
        <x:v>FY2019</x:v>
      </x:c>
      <x:c r="E1635" s="2" t="str">
        <x:v>shares_diluted</x:v>
      </x:c>
      <x:c r="F1635" s="11" t="n">
        <x:v>4425.4</x:v>
      </x:c>
      <x:c r="G1635" s="2" t="str">
        <x:v>shares</x:v>
      </x:c>
      <x:c r="H1635" s="2" t="str">
        <x:v>2019-01-01</x:v>
      </x:c>
      <x:c r="I1635" s="2" t="str">
        <x:v>2019-12-31</x:v>
      </x:c>
      <x:c r="J1635" s="2" t="str">
        <x:v>Weighted Average Number of Shares Outstanding, Diluted</x:v>
      </x:c>
      <x:c r="K1635" s="2" t="str">
        <x:v>us-gaap:WeightedAverageNumberOfDilutedSharesOutstanding</x:v>
      </x:c>
      <x:c r="L1635" s="2" t="str">
        <x:v>2022-02-22</x:v>
      </x:c>
      <x:c r="M1635" s="2" t="str">
        <x:v>0000072971-22-000096</x:v>
      </x:c>
      <x:c r="N1635" s="2" t="str">
        <x:v>https://www.sec.gov/Archives/edgar/data/72971/000007297122000096/wfc-20211231.htm</x:v>
      </x:c>
      <x:c r="O1635" s="2" t="str">
        <x:v>data/raw/filings/WFC_0000072971-22-000096_wfc-20211231.htm</x:v>
      </x:c>
      <x:c r="P1635" s="2" t="str"/>
      <x:c r="Q1635" s="2" t="str"/>
      <x:c r="R1635" s="2" t="str">
        <x:v>Latest eligible comparative presentation at the information cutoff.</x:v>
      </x:c>
      <x:c r="T1635" s="12"/>
      <x:c r="U1635" s="12"/>
    </x:row>
    <x:row r="1636" ht="24" customHeight="1">
      <x:c r="C1636" s="2" t="str">
        <x:v>WFC</x:v>
      </x:c>
      <x:c r="D1636" s="2" t="str">
        <x:v>FY2019</x:v>
      </x:c>
      <x:c r="E1636" s="2" t="str">
        <x:v>dps</x:v>
      </x:c>
      <x:c r="F1636" s="11" t="n">
        <x:v>1.92</x:v>
      </x:c>
      <x:c r="G1636" s="2" t="str">
        <x:v>USD/shares</x:v>
      </x:c>
      <x:c r="H1636" s="2" t="str">
        <x:v>2019-01-01</x:v>
      </x:c>
      <x:c r="I1636" s="2" t="str">
        <x:v>2019-12-31</x:v>
      </x:c>
      <x:c r="J1636" s="2" t="str">
        <x:v>Common Stock, Dividends, Per Share, Declared</x:v>
      </x:c>
      <x:c r="K1636" s="2" t="str">
        <x:v>us-gaap:CommonStockDividendsPerShareDeclared</x:v>
      </x:c>
      <x:c r="L1636" s="2" t="str">
        <x:v>2022-02-22</x:v>
      </x:c>
      <x:c r="M1636" s="2" t="str">
        <x:v>0000072971-22-000096</x:v>
      </x:c>
      <x:c r="N1636" s="2" t="str">
        <x:v>https://www.sec.gov/Archives/edgar/data/72971/000007297122000096/wfc-20211231.htm</x:v>
      </x:c>
      <x:c r="O1636" s="2" t="str">
        <x:v>data/raw/filings/WFC_0000072971-22-000096_wfc-20211231.htm</x:v>
      </x:c>
      <x:c r="P1636" s="2" t="str"/>
      <x:c r="Q1636" s="2" t="str"/>
      <x:c r="R1636" s="2" t="str">
        <x:v>Latest eligible comparative presentation at the information cutoff.</x:v>
      </x:c>
      <x:c r="T1636" s="12"/>
      <x:c r="U1636" s="12"/>
    </x:row>
    <x:row r="1637" ht="24" customHeight="1">
      <x:c r="C1637" s="2" t="str">
        <x:v>WFC</x:v>
      </x:c>
      <x:c r="D1637" s="2" t="str">
        <x:v>FY2019</x:v>
      </x:c>
      <x:c r="E1637" s="2" t="str">
        <x:v>dividends</x:v>
      </x:c>
      <x:c r="F1637" s="11" t="n">
        <x:v>8198</x:v>
      </x:c>
      <x:c r="G1637" s="2" t="str">
        <x:v>USD</x:v>
      </x:c>
      <x:c r="H1637" s="2" t="str">
        <x:v>2019-01-01</x:v>
      </x:c>
      <x:c r="I1637" s="2" t="str">
        <x:v>2019-12-31</x:v>
      </x:c>
      <x:c r="J1637" s="2" t="str">
        <x:v>Payments of Ordinary Dividends, Common Stock</x:v>
      </x:c>
      <x:c r="K1637" s="2" t="str">
        <x:v>us-gaap:PaymentsOfDividendsCommonStock</x:v>
      </x:c>
      <x:c r="L1637" s="2" t="str">
        <x:v>2022-02-22</x:v>
      </x:c>
      <x:c r="M1637" s="2" t="str">
        <x:v>0000072971-22-000096</x:v>
      </x:c>
      <x:c r="N1637" s="2" t="str">
        <x:v>https://www.sec.gov/Archives/edgar/data/72971/000007297122000096/wfc-20211231.htm</x:v>
      </x:c>
      <x:c r="O1637" s="2" t="str">
        <x:v>data/raw/filings/WFC_0000072971-22-000096_wfc-20211231.htm</x:v>
      </x:c>
      <x:c r="P1637" s="2" t="str"/>
      <x:c r="Q1637" s="2" t="str"/>
      <x:c r="R1637" s="2" t="str">
        <x:v>Latest eligible comparative presentation at the information cutoff.</x:v>
      </x:c>
      <x:c r="T1637" s="12"/>
      <x:c r="U1637" s="12"/>
    </x:row>
    <x:row r="1638" ht="24" customHeight="1">
      <x:c r="C1638" s="2" t="str">
        <x:v>WFC</x:v>
      </x:c>
      <x:c r="D1638" s="2" t="str">
        <x:v>FY2019</x:v>
      </x:c>
      <x:c r="E1638" s="2" t="str">
        <x:v>buybacks</x:v>
      </x:c>
      <x:c r="F1638" s="11" t="n">
        <x:v>24533</x:v>
      </x:c>
      <x:c r="G1638" s="2" t="str">
        <x:v>USD</x:v>
      </x:c>
      <x:c r="H1638" s="2" t="str">
        <x:v>2019-01-01</x:v>
      </x:c>
      <x:c r="I1638" s="2" t="str">
        <x:v>2019-12-31</x:v>
      </x:c>
      <x:c r="J1638" s="2" t="str">
        <x:v>Payments for Repurchase of Common Stock</x:v>
      </x:c>
      <x:c r="K1638" s="2" t="str">
        <x:v>us-gaap:PaymentsForRepurchaseOfCommonStock</x:v>
      </x:c>
      <x:c r="L1638" s="2" t="str">
        <x:v>2022-02-22</x:v>
      </x:c>
      <x:c r="M1638" s="2" t="str">
        <x:v>0000072971-22-000096</x:v>
      </x:c>
      <x:c r="N1638" s="2" t="str">
        <x:v>https://www.sec.gov/Archives/edgar/data/72971/000007297122000096/wfc-20211231.htm</x:v>
      </x:c>
      <x:c r="O1638" s="2" t="str">
        <x:v>data/raw/filings/WFC_0000072971-22-000096_wfc-20211231.htm</x:v>
      </x:c>
      <x:c r="P1638" s="2" t="str"/>
      <x:c r="Q1638" s="2" t="str"/>
      <x:c r="R1638" s="2" t="str">
        <x:v>Latest eligible comparative presentation at the information cutoff.</x:v>
      </x:c>
      <x:c r="T1638" s="12"/>
      <x:c r="U1638" s="12"/>
    </x:row>
    <x:row r="1639" ht="24" customHeight="1">
      <x:c r="C1639" s="2" t="str">
        <x:v>WFC</x:v>
      </x:c>
      <x:c r="D1639" s="2" t="str">
        <x:v>FY2019</x:v>
      </x:c>
      <x:c r="E1639" s="2" t="str">
        <x:v>chargeoffs</x:v>
      </x:c>
      <x:c r="F1639" s="11" t="str">
        <x:v>n.a.</x:v>
      </x:c>
      <x:c r="G1639" s="2" t="str">
        <x:v>USDm</x:v>
      </x:c>
      <x:c r="H1639" s="2" t="str">
        <x:v>2019-01-01</x:v>
      </x:c>
      <x:c r="I1639" s="2" t="str">
        <x:v>2019-12-31</x:v>
      </x:c>
      <x:c r="J1639" s="2" t="str">
        <x:v>Gross loan charge-offs</x:v>
      </x:c>
      <x:c r="K1639" s="2" t="str"/>
      <x:c r="L1639" s="2" t="str"/>
      <x:c r="M1639" s="2" t="str"/>
      <x:c r="N1639" s="2" t="str"/>
      <x:c r="O1639" s="2" t="str"/>
      <x:c r="P1639" s="2" t="str"/>
      <x:c r="Q1639" s="2" t="str"/>
      <x:c r="R1639" s="2" t="str">
        <x:v>Not reported / unavailable</x:v>
      </x:c>
      <x:c r="T1639" s="12"/>
      <x:c r="U1639" s="12"/>
    </x:row>
    <x:row r="1640" ht="24" customHeight="1">
      <x:c r="C1640" s="2" t="str">
        <x:v>WFC</x:v>
      </x:c>
      <x:c r="D1640" s="2" t="str">
        <x:v>FY2019</x:v>
      </x:c>
      <x:c r="E1640" s="2" t="str">
        <x:v>recoveries</x:v>
      </x:c>
      <x:c r="F1640" s="11" t="str">
        <x:v>n.a.</x:v>
      </x:c>
      <x:c r="G1640" s="2" t="str">
        <x:v>USDm</x:v>
      </x:c>
      <x:c r="H1640" s="2" t="str">
        <x:v>2019-01-01</x:v>
      </x:c>
      <x:c r="I1640" s="2" t="str">
        <x:v>2019-12-31</x:v>
      </x:c>
      <x:c r="J1640" s="2" t="str">
        <x:v>Loan recoveries</x:v>
      </x:c>
      <x:c r="K1640" s="2" t="str"/>
      <x:c r="L1640" s="2" t="str"/>
      <x:c r="M1640" s="2" t="str"/>
      <x:c r="N1640" s="2" t="str"/>
      <x:c r="O1640" s="2" t="str"/>
      <x:c r="P1640" s="2" t="str"/>
      <x:c r="Q1640" s="2" t="str"/>
      <x:c r="R1640" s="2" t="str">
        <x:v>Not reported / unavailable</x:v>
      </x:c>
      <x:c r="T1640" s="12"/>
      <x:c r="U1640" s="12"/>
    </x:row>
    <x:row r="1641" ht="24" customHeight="1">
      <x:c r="C1641" s="2" t="str">
        <x:v>WFC</x:v>
      </x:c>
      <x:c r="D1641" s="2" t="str">
        <x:v>FY2019</x:v>
      </x:c>
      <x:c r="E1641" s="2" t="str">
        <x:v>rwa</x:v>
      </x:c>
      <x:c r="F1641" s="11" t="str">
        <x:v>n.a.</x:v>
      </x:c>
      <x:c r="G1641" s="2" t="str">
        <x:v>USDm</x:v>
      </x:c>
      <x:c r="H1641" s="2" t="str">
        <x:v>2019-01-01</x:v>
      </x:c>
      <x:c r="I1641" s="2" t="str">
        <x:v>2019-12-31</x:v>
      </x:c>
      <x:c r="J1641" s="2" t="str">
        <x:v>Risk-weighted assets</x:v>
      </x:c>
      <x:c r="K1641" s="2" t="str"/>
      <x:c r="L1641" s="2" t="str"/>
      <x:c r="M1641" s="2" t="str"/>
      <x:c r="N1641" s="2" t="str"/>
      <x:c r="O1641" s="2" t="str"/>
      <x:c r="P1641" s="2" t="str"/>
      <x:c r="Q1641" s="2" t="str"/>
      <x:c r="R1641" s="2" t="str">
        <x:v>Not reported / unavailable</x:v>
      </x:c>
      <x:c r="T1641" s="12"/>
      <x:c r="U1641" s="12"/>
    </x:row>
    <x:row r="1642" ht="24" customHeight="1">
      <x:c r="C1642" s="2" t="str">
        <x:v>WFC</x:v>
      </x:c>
      <x:c r="D1642" s="2" t="str">
        <x:v>FY2019</x:v>
      </x:c>
      <x:c r="E1642" s="2" t="str">
        <x:v>cet1_reported</x:v>
      </x:c>
      <x:c r="F1642" s="11" t="str">
        <x:v>n.a.</x:v>
      </x:c>
      <x:c r="G1642" s="2" t="str">
        <x:v>%</x:v>
      </x:c>
      <x:c r="H1642" s="2" t="str">
        <x:v>2019-01-01</x:v>
      </x:c>
      <x:c r="I1642" s="2" t="str">
        <x:v>2019-12-31</x:v>
      </x:c>
      <x:c r="J1642" s="2" t="str">
        <x:v>Actual standardized CET1 ratio</x:v>
      </x:c>
      <x:c r="K1642" s="2" t="str"/>
      <x:c r="L1642" s="2" t="str"/>
      <x:c r="M1642" s="2" t="str"/>
      <x:c r="N1642" s="2" t="str"/>
      <x:c r="O1642" s="2" t="str"/>
      <x:c r="P1642" s="2" t="str"/>
      <x:c r="Q1642" s="2" t="str"/>
      <x:c r="R1642" s="2" t="str">
        <x:v>Not reported / unavailable</x:v>
      </x:c>
      <x:c r="T1642" s="12"/>
      <x:c r="U1642" s="12"/>
    </x:row>
    <x:row r="1643" ht="24" customHeight="1">
      <x:c r="C1643" s="2" t="str">
        <x:v>WFC</x:v>
      </x:c>
      <x:c r="D1643" s="2" t="str">
        <x:v>FY2019</x:v>
      </x:c>
      <x:c r="E1643" s="2" t="str">
        <x:v>nim_reported</x:v>
      </x:c>
      <x:c r="F1643" s="11" t="str">
        <x:v>n.a.</x:v>
      </x:c>
      <x:c r="G1643" s="2" t="str">
        <x:v>%</x:v>
      </x:c>
      <x:c r="H1643" s="2" t="str">
        <x:v>2019-01-01</x:v>
      </x:c>
      <x:c r="I1643" s="2" t="str">
        <x:v>2019-12-31</x:v>
      </x:c>
      <x:c r="J1643" s="2" t="str">
        <x:v>Issuer reported net interest margin</x:v>
      </x:c>
      <x:c r="K1643" s="2" t="str"/>
      <x:c r="L1643" s="2" t="str"/>
      <x:c r="M1643" s="2" t="str"/>
      <x:c r="N1643" s="2" t="str"/>
      <x:c r="O1643" s="2" t="str"/>
      <x:c r="P1643" s="2" t="str"/>
      <x:c r="Q1643" s="2" t="str"/>
      <x:c r="R1643" s="2" t="str">
        <x:v>Not reported / unavailable</x:v>
      </x:c>
      <x:c r="T1643" s="12"/>
      <x:c r="U1643" s="12"/>
    </x:row>
    <x:row r="1644" ht="24" customHeight="1">
      <x:c r="C1644" s="2" t="str">
        <x:v>WFC</x:v>
      </x:c>
      <x:c r="D1644" s="2" t="str">
        <x:v>FY2019</x:v>
      </x:c>
      <x:c r="E1644" s="2" t="str">
        <x:v>bvps_reported</x:v>
      </x:c>
      <x:c r="F1644" s="11" t="str">
        <x:v>n.a.</x:v>
      </x:c>
      <x:c r="G1644" s="2" t="str">
        <x:v>USD/share</x:v>
      </x:c>
      <x:c r="H1644" s="2" t="str">
        <x:v>2019-01-01</x:v>
      </x:c>
      <x:c r="I1644" s="2" t="str">
        <x:v>2019-12-31</x:v>
      </x:c>
      <x:c r="J1644" s="2" t="str">
        <x:v>Reported common book value per share</x:v>
      </x:c>
      <x:c r="K1644" s="2" t="str"/>
      <x:c r="L1644" s="2" t="str"/>
      <x:c r="M1644" s="2" t="str"/>
      <x:c r="N1644" s="2" t="str"/>
      <x:c r="O1644" s="2" t="str"/>
      <x:c r="P1644" s="2" t="str"/>
      <x:c r="Q1644" s="2" t="str"/>
      <x:c r="R1644" s="2" t="str">
        <x:v>Not reported / unavailable</x:v>
      </x:c>
      <x:c r="T1644" s="12"/>
      <x:c r="U1644" s="12"/>
    </x:row>
    <x:row r="1645" ht="24" customHeight="1">
      <x:c r="C1645" s="2" t="str">
        <x:v>WFC</x:v>
      </x:c>
      <x:c r="D1645" s="2" t="str">
        <x:v>FY2019</x:v>
      </x:c>
      <x:c r="E1645" s="2" t="str">
        <x:v>tbvps_reported</x:v>
      </x:c>
      <x:c r="F1645" s="11" t="str">
        <x:v>n.a.</x:v>
      </x:c>
      <x:c r="G1645" s="2" t="str">
        <x:v>USD/share</x:v>
      </x:c>
      <x:c r="H1645" s="2" t="str">
        <x:v>2019-01-01</x:v>
      </x:c>
      <x:c r="I1645" s="2" t="str">
        <x:v>2019-12-31</x:v>
      </x:c>
      <x:c r="J1645" s="2" t="str">
        <x:v>Reported tangible book value per share</x:v>
      </x:c>
      <x:c r="K1645" s="2" t="str"/>
      <x:c r="L1645" s="2" t="str"/>
      <x:c r="M1645" s="2" t="str"/>
      <x:c r="N1645" s="2" t="str"/>
      <x:c r="O1645" s="2" t="str"/>
      <x:c r="P1645" s="2" t="str"/>
      <x:c r="Q1645" s="2" t="str"/>
      <x:c r="R1645" s="2" t="str">
        <x:v>Not reported / unavailable</x:v>
      </x:c>
      <x:c r="T1645" s="12"/>
      <x:c r="U1645" s="12"/>
    </x:row>
    <x:row r="1646" ht="24" customHeight="1">
      <x:c r="C1646" s="2" t="str">
        <x:v>WFC</x:v>
      </x:c>
      <x:c r="D1646" s="2" t="str">
        <x:v>FY2019</x:v>
      </x:c>
      <x:c r="E1646" s="2" t="str">
        <x:v>tce_reported</x:v>
      </x:c>
      <x:c r="F1646" s="11" t="str">
        <x:v>n.a.</x:v>
      </x:c>
      <x:c r="G1646" s="2" t="str">
        <x:v>USDm</x:v>
      </x:c>
      <x:c r="H1646" s="2" t="str">
        <x:v>2019-01-01</x:v>
      </x:c>
      <x:c r="I1646" s="2" t="str">
        <x:v>2019-12-31</x:v>
      </x:c>
      <x:c r="J1646" s="2" t="str">
        <x:v>Reported tangible common equity</x:v>
      </x:c>
      <x:c r="K1646" s="2" t="str"/>
      <x:c r="L1646" s="2" t="str"/>
      <x:c r="M1646" s="2" t="str"/>
      <x:c r="N1646" s="2" t="str"/>
      <x:c r="O1646" s="2" t="str"/>
      <x:c r="P1646" s="2" t="str"/>
      <x:c r="Q1646" s="2" t="str"/>
      <x:c r="R1646" s="2" t="str">
        <x:v>Not reported / unavailable</x:v>
      </x:c>
      <x:c r="T1646" s="12"/>
      <x:c r="U1646" s="12"/>
    </x:row>
    <x:row r="1647" ht="24" customHeight="1">
      <x:c r="C1647" s="2" t="str">
        <x:v>WFC</x:v>
      </x:c>
      <x:c r="D1647" s="2" t="str">
        <x:v>FY2020</x:v>
      </x:c>
      <x:c r="E1647" s="2" t="str">
        <x:v>assets</x:v>
      </x:c>
      <x:c r="F1647" s="11" t="n">
        <x:v>1952911</x:v>
      </x:c>
      <x:c r="G1647" s="2" t="str">
        <x:v>USD</x:v>
      </x:c>
      <x:c r="H1647" s="2" t="str">
        <x:v>2020-01-01</x:v>
      </x:c>
      <x:c r="I1647" s="2" t="str">
        <x:v>2020-12-31</x:v>
      </x:c>
      <x:c r="J1647" s="2" t="str">
        <x:v>Assets</x:v>
      </x:c>
      <x:c r="K1647" s="2" t="str">
        <x:v>us-gaap:Assets</x:v>
      </x:c>
      <x:c r="L1647" s="2" t="str">
        <x:v>2022-02-22</x:v>
      </x:c>
      <x:c r="M1647" s="2" t="str">
        <x:v>0000072971-22-000096</x:v>
      </x:c>
      <x:c r="N1647" s="2" t="str">
        <x:v>https://www.sec.gov/Archives/edgar/data/72971/000007297122000096/wfc-20211231.htm</x:v>
      </x:c>
      <x:c r="O1647" s="2" t="str">
        <x:v>data/raw/filings/WFC_0000072971-22-000096_wfc-20211231.htm</x:v>
      </x:c>
      <x:c r="P1647" s="2" t="str"/>
      <x:c r="Q1647" s="2" t="str"/>
      <x:c r="R1647" s="2" t="str">
        <x:v>Latest eligible comparative presentation at the information cutoff.</x:v>
      </x:c>
      <x:c r="T1647" s="12"/>
      <x:c r="U1647" s="12"/>
    </x:row>
    <x:row r="1648" ht="24" customHeight="1">
      <x:c r="C1648" s="2" t="str">
        <x:v>WFC</x:v>
      </x:c>
      <x:c r="D1648" s="2" t="str">
        <x:v>FY2020</x:v>
      </x:c>
      <x:c r="E1648" s="2" t="str">
        <x:v>liabilities</x:v>
      </x:c>
      <x:c r="F1648" s="11" t="n">
        <x:v>1767199</x:v>
      </x:c>
      <x:c r="G1648" s="2" t="str">
        <x:v>USD</x:v>
      </x:c>
      <x:c r="H1648" s="2" t="str">
        <x:v>2020-01-01</x:v>
      </x:c>
      <x:c r="I1648" s="2" t="str">
        <x:v>2020-12-31</x:v>
      </x:c>
      <x:c r="J1648" s="2" t="str">
        <x:v>Liabilities</x:v>
      </x:c>
      <x:c r="K1648" s="2" t="str">
        <x:v>us-gaap:Liabilities</x:v>
      </x:c>
      <x:c r="L1648" s="2" t="str">
        <x:v>2022-02-22</x:v>
      </x:c>
      <x:c r="M1648" s="2" t="str">
        <x:v>0000072971-22-000096</x:v>
      </x:c>
      <x:c r="N1648" s="2" t="str">
        <x:v>https://www.sec.gov/Archives/edgar/data/72971/000007297122000096/wfc-20211231.htm</x:v>
      </x:c>
      <x:c r="O1648" s="2" t="str">
        <x:v>data/raw/filings/WFC_0000072971-22-000096_wfc-20211231.htm</x:v>
      </x:c>
      <x:c r="P1648" s="2" t="str"/>
      <x:c r="Q1648" s="2" t="str"/>
      <x:c r="R1648" s="2" t="str">
        <x:v>Latest eligible comparative presentation at the information cutoff.</x:v>
      </x:c>
      <x:c r="T1648" s="12"/>
      <x:c r="U1648" s="12"/>
    </x:row>
    <x:row r="1649" ht="24" customHeight="1">
      <x:c r="C1649" s="2" t="str">
        <x:v>WFC</x:v>
      </x:c>
      <x:c r="D1649" s="2" t="str">
        <x:v>FY2020</x:v>
      </x:c>
      <x:c r="E1649" s="2" t="str">
        <x:v>equity</x:v>
      </x:c>
      <x:c r="F1649" s="11" t="n">
        <x:v>184680</x:v>
      </x:c>
      <x:c r="G1649" s="2" t="str">
        <x:v>USD</x:v>
      </x:c>
      <x:c r="H1649" s="2" t="str">
        <x:v>2020-01-01</x:v>
      </x:c>
      <x:c r="I1649" s="2" t="str">
        <x:v>2020-12-31</x:v>
      </x:c>
      <x:c r="J1649" s="2" t="str">
        <x:v>Stockholders' Equity Attributable to Parent</x:v>
      </x:c>
      <x:c r="K1649" s="2" t="str">
        <x:v>us-gaap:StockholdersEquity</x:v>
      </x:c>
      <x:c r="L1649" s="2" t="str">
        <x:v>2022-02-22</x:v>
      </x:c>
      <x:c r="M1649" s="2" t="str">
        <x:v>0000072971-22-000096</x:v>
      </x:c>
      <x:c r="N1649" s="2" t="str">
        <x:v>https://www.sec.gov/Archives/edgar/data/72971/000007297122000096/wfc-20211231.htm</x:v>
      </x:c>
      <x:c r="O1649" s="2" t="str">
        <x:v>data/raw/filings/WFC_0000072971-22-000096_wfc-20211231.htm</x:v>
      </x:c>
      <x:c r="P1649" s="2" t="str"/>
      <x:c r="Q1649" s="2" t="str"/>
      <x:c r="R1649" s="2" t="str">
        <x:v>Latest eligible comparative presentation at the information cutoff.</x:v>
      </x:c>
      <x:c r="T1649" s="12"/>
      <x:c r="U1649" s="12"/>
    </x:row>
    <x:row r="1650" ht="24" customHeight="1">
      <x:c r="C1650" s="2" t="str">
        <x:v>WFC</x:v>
      </x:c>
      <x:c r="D1650" s="2" t="str">
        <x:v>FY2020</x:v>
      </x:c>
      <x:c r="E1650" s="2" t="str">
        <x:v>preferred</x:v>
      </x:c>
      <x:c r="F1650" s="11" t="n">
        <x:v>21136</x:v>
      </x:c>
      <x:c r="G1650" s="2" t="str">
        <x:v>USD</x:v>
      </x:c>
      <x:c r="H1650" s="2" t="str">
        <x:v>2020-01-01</x:v>
      </x:c>
      <x:c r="I1650" s="2" t="str">
        <x:v>2020-12-31</x:v>
      </x:c>
      <x:c r="J1650" s="2" t="str">
        <x:v>Preferred Stock, Value, Issued</x:v>
      </x:c>
      <x:c r="K1650" s="2" t="str">
        <x:v>us-gaap:PreferredStockValue</x:v>
      </x:c>
      <x:c r="L1650" s="2" t="str">
        <x:v>2022-02-22</x:v>
      </x:c>
      <x:c r="M1650" s="2" t="str">
        <x:v>0000072971-22-000096</x:v>
      </x:c>
      <x:c r="N1650" s="2" t="str">
        <x:v>https://www.sec.gov/Archives/edgar/data/72971/000007297122000096/wfc-20211231.htm</x:v>
      </x:c>
      <x:c r="O1650" s="2" t="str">
        <x:v>data/raw/filings/WFC_0000072971-22-000096_wfc-20211231.htm</x:v>
      </x:c>
      <x:c r="P1650" s="2" t="str"/>
      <x:c r="Q1650" s="2" t="str"/>
      <x:c r="R1650" s="2" t="str">
        <x:v>Latest eligible comparative presentation at the information cutoff.</x:v>
      </x:c>
      <x:c r="T1650" s="12"/>
      <x:c r="U1650" s="12"/>
    </x:row>
    <x:row r="1651" ht="24" customHeight="1">
      <x:c r="C1651" s="2" t="str">
        <x:v>WFC</x:v>
      </x:c>
      <x:c r="D1651" s="2" t="str">
        <x:v>FY2020</x:v>
      </x:c>
      <x:c r="E1651" s="2" t="str">
        <x:v>common_equity_reported</x:v>
      </x:c>
      <x:c r="F1651" s="11" t="str">
        <x:v>n.a.</x:v>
      </x:c>
      <x:c r="G1651" s="2" t="str">
        <x:v>USDm</x:v>
      </x:c>
      <x:c r="H1651" s="2" t="str">
        <x:v>2020-01-01</x:v>
      </x:c>
      <x:c r="I1651" s="2" t="str">
        <x:v>2020-12-31</x:v>
      </x:c>
      <x:c r="J1651" s="2" t="str">
        <x:v>Reported common shareholders equity</x:v>
      </x:c>
      <x:c r="K1651" s="2" t="str"/>
      <x:c r="L1651" s="2" t="str"/>
      <x:c r="M1651" s="2" t="str"/>
      <x:c r="N1651" s="2" t="str"/>
      <x:c r="O1651" s="2" t="str"/>
      <x:c r="P1651" s="2" t="str"/>
      <x:c r="Q1651" s="2" t="str"/>
      <x:c r="R1651" s="2" t="str">
        <x:v>Not reported / unavailable</x:v>
      </x:c>
      <x:c r="T1651" s="12"/>
      <x:c r="U1651" s="12"/>
    </x:row>
    <x:row r="1652" ht="24" customHeight="1">
      <x:c r="C1652" s="2" t="str">
        <x:v>WFC</x:v>
      </x:c>
      <x:c r="D1652" s="2" t="str">
        <x:v>FY2020</x:v>
      </x:c>
      <x:c r="E1652" s="2" t="str">
        <x:v>goodwill</x:v>
      </x:c>
      <x:c r="F1652" s="11" t="n">
        <x:v>26392</x:v>
      </x:c>
      <x:c r="G1652" s="2" t="str">
        <x:v>USD</x:v>
      </x:c>
      <x:c r="H1652" s="2" t="str">
        <x:v>2020-01-01</x:v>
      </x:c>
      <x:c r="I1652" s="2" t="str">
        <x:v>2020-12-31</x:v>
      </x:c>
      <x:c r="J1652" s="2" t="str">
        <x:v>Goodwill</x:v>
      </x:c>
      <x:c r="K1652" s="2" t="str">
        <x:v>us-gaap:Goodwill</x:v>
      </x:c>
      <x:c r="L1652" s="2" t="str">
        <x:v>2023-02-21</x:v>
      </x:c>
      <x:c r="M1652" s="2" t="str">
        <x:v>0000072971-23-000071</x:v>
      </x:c>
      <x:c r="N1652" s="2" t="str">
        <x:v>https://www.sec.gov/Archives/edgar/data/72971/000007297123000071/wfc-20221231.htm</x:v>
      </x:c>
      <x:c r="O1652" s="2" t="str">
        <x:v>data/raw/filings/WFC_0000072971-23-000071_wfc-20221231.htm</x:v>
      </x:c>
      <x:c r="P1652" s="2" t="str"/>
      <x:c r="Q1652" s="2" t="str"/>
      <x:c r="R1652" s="2" t="str">
        <x:v>Latest eligible comparative presentation at the information cutoff.</x:v>
      </x:c>
      <x:c r="T1652" s="12"/>
      <x:c r="U1652" s="12"/>
    </x:row>
    <x:row r="1653" ht="24" customHeight="1">
      <x:c r="C1653" s="2" t="str">
        <x:v>WFC</x:v>
      </x:c>
      <x:c r="D1653" s="2" t="str">
        <x:v>FY2020</x:v>
      </x:c>
      <x:c r="E1653" s="2" t="str">
        <x:v>intangibles</x:v>
      </x:c>
      <x:c r="F1653" s="11" t="n">
        <x:v>1640</x:v>
      </x:c>
      <x:c r="G1653" s="2" t="str">
        <x:v>USD</x:v>
      </x:c>
      <x:c r="H1653" s="2" t="str">
        <x:v>2020-01-01</x:v>
      </x:c>
      <x:c r="I1653" s="2" t="str">
        <x:v>2020-12-31</x:v>
      </x:c>
      <x:c r="J1653" s="2" t="str">
        <x:v>Finite-Lived Intangible Assets, Net</x:v>
      </x:c>
      <x:c r="K1653" s="2" t="str">
        <x:v>us-gaap:FiniteLivedIntangibleAssetsNet</x:v>
      </x:c>
      <x:c r="L1653" s="2" t="str">
        <x:v>2022-02-22</x:v>
      </x:c>
      <x:c r="M1653" s="2" t="str">
        <x:v>0000072971-22-000096</x:v>
      </x:c>
      <x:c r="N1653" s="2" t="str">
        <x:v>https://www.sec.gov/Archives/edgar/data/72971/000007297122000096/wfc-20211231.htm</x:v>
      </x:c>
      <x:c r="O1653" s="2" t="str">
        <x:v>data/raw/filings/WFC_0000072971-22-000096_wfc-20211231.htm</x:v>
      </x:c>
      <x:c r="P1653" s="2" t="str"/>
      <x:c r="Q1653" s="2" t="str"/>
      <x:c r="R1653" s="2" t="str">
        <x:v>Latest eligible comparative presentation at the information cutoff.</x:v>
      </x:c>
      <x:c r="T1653" s="12"/>
      <x:c r="U1653" s="12"/>
    </x:row>
    <x:row r="1654" ht="24" customHeight="1">
      <x:c r="C1654" s="2" t="str">
        <x:v>WFC</x:v>
      </x:c>
      <x:c r="D1654" s="2" t="str">
        <x:v>FY2020</x:v>
      </x:c>
      <x:c r="E1654" s="2" t="str">
        <x:v>intangibles_total</x:v>
      </x:c>
      <x:c r="F1654" s="11" t="str">
        <x:v>n.a.</x:v>
      </x:c>
      <x:c r="G1654" s="2" t="str">
        <x:v>USDm</x:v>
      </x:c>
      <x:c r="H1654" s="2" t="str">
        <x:v>2020-01-01</x:v>
      </x:c>
      <x:c r="I1654" s="2" t="str">
        <x:v>2020-12-31</x:v>
      </x:c>
      <x:c r="J1654" s="2" t="str">
        <x:v>Reported goodwill and intangible assets combined</x:v>
      </x:c>
      <x:c r="K1654" s="2" t="str"/>
      <x:c r="L1654" s="2" t="str"/>
      <x:c r="M1654" s="2" t="str"/>
      <x:c r="N1654" s="2" t="str"/>
      <x:c r="O1654" s="2" t="str"/>
      <x:c r="P1654" s="2" t="str"/>
      <x:c r="Q1654" s="2" t="str"/>
      <x:c r="R1654" s="2" t="str">
        <x:v>Not reported / unavailable</x:v>
      </x:c>
      <x:c r="T1654" s="12"/>
      <x:c r="U1654" s="12"/>
    </x:row>
    <x:row r="1655" ht="24" customHeight="1">
      <x:c r="C1655" s="2" t="str">
        <x:v>WFC</x:v>
      </x:c>
      <x:c r="D1655" s="2" t="str">
        <x:v>FY2020</x:v>
      </x:c>
      <x:c r="E1655" s="2" t="str">
        <x:v>shares_end</x:v>
      </x:c>
      <x:c r="F1655" s="11" t="str">
        <x:v>n.a.</x:v>
      </x:c>
      <x:c r="G1655" s="2" t="str">
        <x:v>million</x:v>
      </x:c>
      <x:c r="H1655" s="2" t="str">
        <x:v>2020-01-01</x:v>
      </x:c>
      <x:c r="I1655" s="2" t="str">
        <x:v>2020-12-31</x:v>
      </x:c>
      <x:c r="J1655" s="2" t="str">
        <x:v>Period-end common shares outstanding</x:v>
      </x:c>
      <x:c r="K1655" s="2" t="str"/>
      <x:c r="L1655" s="2" t="str"/>
      <x:c r="M1655" s="2" t="str"/>
      <x:c r="N1655" s="2" t="str"/>
      <x:c r="O1655" s="2" t="str"/>
      <x:c r="P1655" s="2" t="str"/>
      <x:c r="Q1655" s="2" t="str"/>
      <x:c r="R1655" s="2" t="str">
        <x:v>Not reported / unavailable</x:v>
      </x:c>
      <x:c r="T1655" s="12"/>
      <x:c r="U1655" s="12"/>
    </x:row>
    <x:row r="1656" ht="24" customHeight="1">
      <x:c r="C1656" s="2" t="str">
        <x:v>WFC</x:v>
      </x:c>
      <x:c r="D1656" s="2" t="str">
        <x:v>FY2020</x:v>
      </x:c>
      <x:c r="E1656" s="2" t="str">
        <x:v>shares_issued</x:v>
      </x:c>
      <x:c r="F1656" s="11" t="n">
        <x:v>5481.811474</x:v>
      </x:c>
      <x:c r="G1656" s="2" t="str">
        <x:v>shares</x:v>
      </x:c>
      <x:c r="H1656" s="2" t="str">
        <x:v>2020-01-01</x:v>
      </x:c>
      <x:c r="I1656" s="2" t="str">
        <x:v>2020-12-31</x:v>
      </x:c>
      <x:c r="J1656" s="2" t="str">
        <x:v>Common Stock, Shares, Issued</x:v>
      </x:c>
      <x:c r="K1656" s="2" t="str">
        <x:v>us-gaap:CommonStockSharesIssued</x:v>
      </x:c>
      <x:c r="L1656" s="2" t="str">
        <x:v>2022-02-22</x:v>
      </x:c>
      <x:c r="M1656" s="2" t="str">
        <x:v>0000072971-22-000096</x:v>
      </x:c>
      <x:c r="N1656" s="2" t="str">
        <x:v>https://www.sec.gov/Archives/edgar/data/72971/000007297122000096/wfc-20211231.htm</x:v>
      </x:c>
      <x:c r="O1656" s="2" t="str">
        <x:v>data/raw/filings/WFC_0000072971-22-000096_wfc-20211231.htm</x:v>
      </x:c>
      <x:c r="P1656" s="2" t="str"/>
      <x:c r="Q1656" s="2" t="str"/>
      <x:c r="R1656" s="2" t="str">
        <x:v>Latest eligible comparative presentation at the information cutoff.</x:v>
      </x:c>
      <x:c r="T1656" s="12"/>
      <x:c r="U1656" s="12"/>
    </x:row>
    <x:row r="1657" ht="24" customHeight="1">
      <x:c r="C1657" s="2" t="str">
        <x:v>WFC</x:v>
      </x:c>
      <x:c r="D1657" s="2" t="str">
        <x:v>FY2020</x:v>
      </x:c>
      <x:c r="E1657" s="2" t="str">
        <x:v>shares_treasury</x:v>
      </x:c>
      <x:c r="F1657" s="11" t="n">
        <x:v>1337.799931</x:v>
      </x:c>
      <x:c r="G1657" s="2" t="str">
        <x:v>shares</x:v>
      </x:c>
      <x:c r="H1657" s="2" t="str">
        <x:v>2020-01-01</x:v>
      </x:c>
      <x:c r="I1657" s="2" t="str">
        <x:v>2020-12-31</x:v>
      </x:c>
      <x:c r="J1657" s="2" t="str">
        <x:v>Treasury Stock, Shares</x:v>
      </x:c>
      <x:c r="K1657" s="2" t="str">
        <x:v>us-gaap:TreasuryStockShares</x:v>
      </x:c>
      <x:c r="L1657" s="2" t="str">
        <x:v>2022-02-22</x:v>
      </x:c>
      <x:c r="M1657" s="2" t="str">
        <x:v>0000072971-22-000096</x:v>
      </x:c>
      <x:c r="N1657" s="2" t="str">
        <x:v>https://www.sec.gov/Archives/edgar/data/72971/000007297122000096/wfc-20211231.htm</x:v>
      </x:c>
      <x:c r="O1657" s="2" t="str">
        <x:v>data/raw/filings/WFC_0000072971-22-000096_wfc-20211231.htm</x:v>
      </x:c>
      <x:c r="P1657" s="2" t="str"/>
      <x:c r="Q1657" s="2" t="str"/>
      <x:c r="R1657" s="2" t="str">
        <x:v>Latest eligible comparative presentation at the information cutoff.</x:v>
      </x:c>
      <x:c r="T1657" s="12"/>
      <x:c r="U1657" s="12"/>
    </x:row>
    <x:row r="1658" ht="24" customHeight="1">
      <x:c r="C1658" s="2" t="str">
        <x:v>WFC</x:v>
      </x:c>
      <x:c r="D1658" s="2" t="str">
        <x:v>FY2020</x:v>
      </x:c>
      <x:c r="E1658" s="2" t="str">
        <x:v>deposits</x:v>
      </x:c>
      <x:c r="F1658" s="11" t="n">
        <x:v>1404381</x:v>
      </x:c>
      <x:c r="G1658" s="2" t="str">
        <x:v>USD</x:v>
      </x:c>
      <x:c r="H1658" s="2" t="str">
        <x:v>2020-01-01</x:v>
      </x:c>
      <x:c r="I1658" s="2" t="str">
        <x:v>2020-12-31</x:v>
      </x:c>
      <x:c r="J1658" s="2" t="str">
        <x:v>Deposits</x:v>
      </x:c>
      <x:c r="K1658" s="2" t="str">
        <x:v>us-gaap:Deposits</x:v>
      </x:c>
      <x:c r="L1658" s="2" t="str">
        <x:v>2022-02-22</x:v>
      </x:c>
      <x:c r="M1658" s="2" t="str">
        <x:v>0000072971-22-000096</x:v>
      </x:c>
      <x:c r="N1658" s="2" t="str">
        <x:v>https://www.sec.gov/Archives/edgar/data/72971/000007297122000096/wfc-20211231.htm</x:v>
      </x:c>
      <x:c r="O1658" s="2" t="str">
        <x:v>data/raw/filings/WFC_0000072971-22-000096_wfc-20211231.htm</x:v>
      </x:c>
      <x:c r="P1658" s="2" t="str"/>
      <x:c r="Q1658" s="2" t="str"/>
      <x:c r="R1658" s="2" t="str">
        <x:v>Latest eligible comparative presentation at the information cutoff.</x:v>
      </x:c>
      <x:c r="T1658" s="12"/>
      <x:c r="U1658" s="12"/>
    </x:row>
    <x:row r="1659" ht="24" customHeight="1">
      <x:c r="C1659" s="2" t="str">
        <x:v>WFC</x:v>
      </x:c>
      <x:c r="D1659" s="2" t="str">
        <x:v>FY2020</x:v>
      </x:c>
      <x:c r="E1659" s="2" t="str">
        <x:v>loans_gross</x:v>
      </x:c>
      <x:c r="F1659" s="11" t="str">
        <x:v>n.a.</x:v>
      </x:c>
      <x:c r="G1659" s="2" t="str">
        <x:v>USDm</x:v>
      </x:c>
      <x:c r="H1659" s="2" t="str">
        <x:v>2020-01-01</x:v>
      </x:c>
      <x:c r="I1659" s="2" t="str">
        <x:v>2020-12-31</x:v>
      </x:c>
      <x:c r="J1659" s="2" t="str">
        <x:v>Gross loans and leases selected definition</x:v>
      </x:c>
      <x:c r="K1659" s="2" t="str"/>
      <x:c r="L1659" s="2" t="str"/>
      <x:c r="M1659" s="2" t="str"/>
      <x:c r="N1659" s="2" t="str"/>
      <x:c r="O1659" s="2" t="str"/>
      <x:c r="P1659" s="2" t="str"/>
      <x:c r="Q1659" s="2" t="str"/>
      <x:c r="R1659" s="2" t="str">
        <x:v>Not reported / unavailable</x:v>
      </x:c>
      <x:c r="T1659" s="12"/>
      <x:c r="U1659" s="12"/>
    </x:row>
    <x:row r="1660" ht="24" customHeight="1">
      <x:c r="C1660" s="2" t="str">
        <x:v>WFC</x:v>
      </x:c>
      <x:c r="D1660" s="2" t="str">
        <x:v>FY2020</x:v>
      </x:c>
      <x:c r="E1660" s="2" t="str">
        <x:v>loans_net</x:v>
      </x:c>
      <x:c r="F1660" s="11" t="n">
        <x:v>869121</x:v>
      </x:c>
      <x:c r="G1660" s="2" t="str">
        <x:v>USD</x:v>
      </x:c>
      <x:c r="H1660" s="2" t="str">
        <x:v>2020-01-01</x:v>
      </x:c>
      <x:c r="I1660" s="2" t="str">
        <x:v>2020-12-31</x:v>
      </x:c>
      <x:c r="J1660" s="2" t="str">
        <x:v>Loans and Leases Receivable, Net Amount</x:v>
      </x:c>
      <x:c r="K1660" s="2" t="str">
        <x:v>us-gaap:LoansAndLeasesReceivableNetReportedAmount</x:v>
      </x:c>
      <x:c r="L1660" s="2" t="str">
        <x:v>2022-02-22</x:v>
      </x:c>
      <x:c r="M1660" s="2" t="str">
        <x:v>0000072971-22-000096</x:v>
      </x:c>
      <x:c r="N1660" s="2" t="str">
        <x:v>https://www.sec.gov/Archives/edgar/data/72971/000007297122000096/wfc-20211231.htm</x:v>
      </x:c>
      <x:c r="O1660" s="2" t="str">
        <x:v>data/raw/filings/WFC_0000072971-22-000096_wfc-20211231.htm</x:v>
      </x:c>
      <x:c r="P1660" s="2" t="str"/>
      <x:c r="Q1660" s="2" t="str"/>
      <x:c r="R1660" s="2" t="str">
        <x:v>Latest eligible comparative presentation at the information cutoff.</x:v>
      </x:c>
      <x:c r="T1660" s="12"/>
      <x:c r="U1660" s="12"/>
    </x:row>
    <x:row r="1661" ht="24" customHeight="1">
      <x:c r="C1661" s="2" t="str">
        <x:v>WFC</x:v>
      </x:c>
      <x:c r="D1661" s="2" t="str">
        <x:v>FY2020</x:v>
      </x:c>
      <x:c r="E1661" s="2" t="str">
        <x:v>allowance</x:v>
      </x:c>
      <x:c r="F1661" s="11" t="n">
        <x:v>19713</x:v>
      </x:c>
      <x:c r="G1661" s="2" t="str">
        <x:v>USD</x:v>
      </x:c>
      <x:c r="H1661" s="2" t="str">
        <x:v>2020-01-01</x:v>
      </x:c>
      <x:c r="I1661" s="2" t="str">
        <x:v>2020-12-31</x:v>
      </x:c>
      <x:c r="J1661" s="2" t="str">
        <x:v>Financing Receivable, Allowance for Credit Loss</x:v>
      </x:c>
      <x:c r="K1661" s="2" t="str">
        <x:v>us-gaap:FinancingReceivableAllowanceForCreditLosses</x:v>
      </x:c>
      <x:c r="L1661" s="2" t="str">
        <x:v>2022-08-01</x:v>
      </x:c>
      <x:c r="M1661" s="2" t="str">
        <x:v>0000072971-22-000174</x:v>
      </x:c>
      <x:c r="N1661" s="2" t="str">
        <x:v>https://data.sec.gov/api/xbrl/companyfacts/CIK0000072971.json</x:v>
      </x:c>
      <x:c r="O1661" s="2" t="str">
        <x:v>data/raw/sec/WFC_companyfacts.json</x:v>
      </x:c>
      <x:c r="P1661" s="2" t="str"/>
      <x:c r="Q1661" s="2" t="str"/>
      <x:c r="R1661" s="2" t="str">
        <x:v>Latest eligible comparative presentation at the information cutoff.</x:v>
      </x:c>
      <x:c r="T1661" s="12"/>
      <x:c r="U1661" s="12"/>
    </x:row>
    <x:row r="1662" ht="24" customHeight="1">
      <x:c r="C1662" s="2" t="str">
        <x:v>WFC</x:v>
      </x:c>
      <x:c r="D1662" s="2" t="str">
        <x:v>FY2020</x:v>
      </x:c>
      <x:c r="E1662" s="2" t="str">
        <x:v>nonaccrual</x:v>
      </x:c>
      <x:c r="F1662" s="11" t="str">
        <x:v>n.a.</x:v>
      </x:c>
      <x:c r="G1662" s="2" t="str">
        <x:v>USDm</x:v>
      </x:c>
      <x:c r="H1662" s="2" t="str">
        <x:v>2020-01-01</x:v>
      </x:c>
      <x:c r="I1662" s="2" t="str">
        <x:v>2020-12-31</x:v>
      </x:c>
      <x:c r="J1662" s="2" t="str">
        <x:v>Nonaccrual</x:v>
      </x:c>
      <x:c r="K1662" s="2" t="str"/>
      <x:c r="L1662" s="2" t="str"/>
      <x:c r="M1662" s="2" t="str"/>
      <x:c r="N1662" s="2" t="str"/>
      <x:c r="O1662" s="2" t="str"/>
      <x:c r="P1662" s="2" t="str"/>
      <x:c r="Q1662" s="2" t="str"/>
      <x:c r="R1662" s="2" t="str">
        <x:v>Not reported / unavailable</x:v>
      </x:c>
      <x:c r="T1662" s="12"/>
      <x:c r="U1662" s="12"/>
    </x:row>
    <x:row r="1663" ht="24" customHeight="1">
      <x:c r="C1663" s="2" t="str">
        <x:v>WFC</x:v>
      </x:c>
      <x:c r="D1663" s="2" t="str">
        <x:v>FY2020</x:v>
      </x:c>
      <x:c r="E1663" s="2" t="str">
        <x:v>cash</x:v>
      </x:c>
      <x:c r="F1663" s="11" t="str">
        <x:v>n.a.</x:v>
      </x:c>
      <x:c r="G1663" s="2" t="str">
        <x:v>USDm</x:v>
      </x:c>
      <x:c r="H1663" s="2" t="str">
        <x:v>2020-01-01</x:v>
      </x:c>
      <x:c r="I1663" s="2" t="str">
        <x:v>2020-12-31</x:v>
      </x:c>
      <x:c r="J1663" s="2" t="str">
        <x:v>Cash</x:v>
      </x:c>
      <x:c r="K1663" s="2" t="str"/>
      <x:c r="L1663" s="2" t="str"/>
      <x:c r="M1663" s="2" t="str"/>
      <x:c r="N1663" s="2" t="str"/>
      <x:c r="O1663" s="2" t="str"/>
      <x:c r="P1663" s="2" t="str"/>
      <x:c r="Q1663" s="2" t="str"/>
      <x:c r="R1663" s="2" t="str">
        <x:v>Not reported / unavailable</x:v>
      </x:c>
      <x:c r="T1663" s="12"/>
      <x:c r="U1663" s="12"/>
    </x:row>
    <x:row r="1664" ht="24" customHeight="1">
      <x:c r="C1664" s="2" t="str">
        <x:v>WFC</x:v>
      </x:c>
      <x:c r="D1664" s="2" t="str">
        <x:v>FY2020</x:v>
      </x:c>
      <x:c r="E1664" s="2" t="str">
        <x:v>aoci</x:v>
      </x:c>
      <x:c r="F1664" s="11" t="n">
        <x:v>214</x:v>
      </x:c>
      <x:c r="G1664" s="2" t="str">
        <x:v>USD</x:v>
      </x:c>
      <x:c r="H1664" s="2" t="str">
        <x:v>2020-01-01</x:v>
      </x:c>
      <x:c r="I1664" s="2" t="str">
        <x:v>2020-12-31</x:v>
      </x:c>
      <x:c r="J1664" s="2" t="str">
        <x:v>Accumulated Other Comprehensive Income (Loss), Net of Tax</x:v>
      </x:c>
      <x:c r="K1664" s="2" t="str">
        <x:v>us-gaap:AccumulatedOtherComprehensiveIncomeLossNetOfTax</x:v>
      </x:c>
      <x:c r="L1664" s="2" t="str">
        <x:v>2024-02-20</x:v>
      </x:c>
      <x:c r="M1664" s="2" t="str">
        <x:v>0000072971-24-000064</x:v>
      </x:c>
      <x:c r="N1664" s="2" t="str">
        <x:v>https://www.sec.gov/Archives/edgar/data/72971/000007297124000064/wfc-20231231.htm</x:v>
      </x:c>
      <x:c r="O1664" s="2" t="str">
        <x:v>data/raw/filings/WFC_0000072971-24-000064_wfc-20231231.htm</x:v>
      </x:c>
      <x:c r="P1664" s="2" t="str"/>
      <x:c r="Q1664" s="2" t="str"/>
      <x:c r="R1664" s="2" t="str">
        <x:v>Latest eligible comparative presentation at the information cutoff.</x:v>
      </x:c>
      <x:c r="T1664" s="12"/>
      <x:c r="U1664" s="12"/>
    </x:row>
    <x:row r="1665" ht="24" customHeight="1">
      <x:c r="C1665" s="2" t="str">
        <x:v>WFC</x:v>
      </x:c>
      <x:c r="D1665" s="2" t="str">
        <x:v>FY2020</x:v>
      </x:c>
      <x:c r="E1665" s="2" t="str">
        <x:v>nii</x:v>
      </x:c>
      <x:c r="F1665" s="11" t="n">
        <x:v>39956</x:v>
      </x:c>
      <x:c r="G1665" s="2" t="str">
        <x:v>USD</x:v>
      </x:c>
      <x:c r="H1665" s="2" t="str">
        <x:v>2020-01-01</x:v>
      </x:c>
      <x:c r="I1665" s="2" t="str">
        <x:v>2020-12-31</x:v>
      </x:c>
      <x:c r="J1665" s="2" t="str">
        <x:v>Interest Income (Expense), Net</x:v>
      </x:c>
      <x:c r="K1665" s="2" t="str">
        <x:v>us-gaap:InterestIncomeExpenseNet</x:v>
      </x:c>
      <x:c r="L1665" s="2" t="str">
        <x:v>2023-02-21</x:v>
      </x:c>
      <x:c r="M1665" s="2" t="str">
        <x:v>0000072971-23-000071</x:v>
      </x:c>
      <x:c r="N1665" s="2" t="str">
        <x:v>https://www.sec.gov/Archives/edgar/data/72971/000007297123000071/wfc-20221231.htm</x:v>
      </x:c>
      <x:c r="O1665" s="2" t="str">
        <x:v>data/raw/filings/WFC_0000072971-23-000071_wfc-20221231.htm</x:v>
      </x:c>
      <x:c r="P1665" s="2" t="str"/>
      <x:c r="Q1665" s="2" t="str"/>
      <x:c r="R1665" s="2" t="str">
        <x:v>Latest eligible comparative presentation at the information cutoff.</x:v>
      </x:c>
      <x:c r="T1665" s="12"/>
      <x:c r="U1665" s="12"/>
    </x:row>
    <x:row r="1666" ht="24" customHeight="1">
      <x:c r="C1666" s="2" t="str">
        <x:v>WFC</x:v>
      </x:c>
      <x:c r="D1666" s="2" t="str">
        <x:v>FY2020</x:v>
      </x:c>
      <x:c r="E1666" s="2" t="str">
        <x:v>noninterest_income</x:v>
      </x:c>
      <x:c r="F1666" s="11" t="n">
        <x:v>34308</x:v>
      </x:c>
      <x:c r="G1666" s="2" t="str">
        <x:v>USD</x:v>
      </x:c>
      <x:c r="H1666" s="2" t="str">
        <x:v>2020-01-01</x:v>
      </x:c>
      <x:c r="I1666" s="2" t="str">
        <x:v>2020-12-31</x:v>
      </x:c>
      <x:c r="J1666" s="2" t="str">
        <x:v>Noninterest Income</x:v>
      </x:c>
      <x:c r="K1666" s="2" t="str">
        <x:v>us-gaap:NoninterestIncome</x:v>
      </x:c>
      <x:c r="L1666" s="2" t="str">
        <x:v>2023-02-21</x:v>
      </x:c>
      <x:c r="M1666" s="2" t="str">
        <x:v>0000072971-23-000071</x:v>
      </x:c>
      <x:c r="N1666" s="2" t="str">
        <x:v>https://www.sec.gov/Archives/edgar/data/72971/000007297123000071/wfc-20221231.htm</x:v>
      </x:c>
      <x:c r="O1666" s="2" t="str">
        <x:v>data/raw/filings/WFC_0000072971-23-000071_wfc-20221231.htm</x:v>
      </x:c>
      <x:c r="P1666" s="2" t="str"/>
      <x:c r="Q1666" s="2" t="str"/>
      <x:c r="R1666" s="2" t="str">
        <x:v>Latest eligible comparative presentation at the information cutoff.</x:v>
      </x:c>
      <x:c r="T1666" s="12"/>
      <x:c r="U1666" s="12"/>
    </x:row>
    <x:row r="1667" ht="24" customHeight="1">
      <x:c r="C1667" s="2" t="str">
        <x:v>WFC</x:v>
      </x:c>
      <x:c r="D1667" s="2" t="str">
        <x:v>FY2020</x:v>
      </x:c>
      <x:c r="E1667" s="2" t="str">
        <x:v>revenue_reported</x:v>
      </x:c>
      <x:c r="F1667" s="11" t="n">
        <x:v>74264</x:v>
      </x:c>
      <x:c r="G1667" s="2" t="str">
        <x:v>USD</x:v>
      </x:c>
      <x:c r="H1667" s="2" t="str">
        <x:v>2020-01-01</x:v>
      </x:c>
      <x:c r="I1667" s="2" t="str">
        <x:v>2020-12-31</x:v>
      </x:c>
      <x:c r="J1667" s="2" t="str">
        <x:v>Revenues, Net of Interest Expense</x:v>
      </x:c>
      <x:c r="K1667" s="2" t="str">
        <x:v>us-gaap:RevenuesNetOfInterestExpense</x:v>
      </x:c>
      <x:c r="L1667" s="2" t="str">
        <x:v>2023-02-21</x:v>
      </x:c>
      <x:c r="M1667" s="2" t="str">
        <x:v>0000072971-23-000071</x:v>
      </x:c>
      <x:c r="N1667" s="2" t="str">
        <x:v>https://www.sec.gov/Archives/edgar/data/72971/000007297123000071/wfc-20221231.htm</x:v>
      </x:c>
      <x:c r="O1667" s="2" t="str">
        <x:v>data/raw/filings/WFC_0000072971-23-000071_wfc-20221231.htm</x:v>
      </x:c>
      <x:c r="P1667" s="2" t="str"/>
      <x:c r="Q1667" s="2" t="str"/>
      <x:c r="R1667" s="2" t="str">
        <x:v>Latest eligible comparative presentation at the information cutoff.</x:v>
      </x:c>
      <x:c r="T1667" s="12"/>
      <x:c r="U1667" s="12"/>
    </x:row>
    <x:row r="1668" ht="24" customHeight="1">
      <x:c r="C1668" s="2" t="str">
        <x:v>WFC</x:v>
      </x:c>
      <x:c r="D1668" s="2" t="str">
        <x:v>FY2020</x:v>
      </x:c>
      <x:c r="E1668" s="2" t="str">
        <x:v>opex</x:v>
      </x:c>
      <x:c r="F1668" s="11" t="n">
        <x:v>57630</x:v>
      </x:c>
      <x:c r="G1668" s="2" t="str">
        <x:v>USD</x:v>
      </x:c>
      <x:c r="H1668" s="2" t="str">
        <x:v>2020-01-01</x:v>
      </x:c>
      <x:c r="I1668" s="2" t="str">
        <x:v>2020-12-31</x:v>
      </x:c>
      <x:c r="J1668" s="2" t="str">
        <x:v>Noninterest Expense</x:v>
      </x:c>
      <x:c r="K1668" s="2" t="str">
        <x:v>us-gaap:NoninterestExpense</x:v>
      </x:c>
      <x:c r="L1668" s="2" t="str">
        <x:v>2023-02-21</x:v>
      </x:c>
      <x:c r="M1668" s="2" t="str">
        <x:v>0000072971-23-000071</x:v>
      </x:c>
      <x:c r="N1668" s="2" t="str">
        <x:v>https://www.sec.gov/Archives/edgar/data/72971/000007297123000071/wfc-20221231.htm</x:v>
      </x:c>
      <x:c r="O1668" s="2" t="str">
        <x:v>data/raw/filings/WFC_0000072971-23-000071_wfc-20221231.htm</x:v>
      </x:c>
      <x:c r="P1668" s="2" t="str"/>
      <x:c r="Q1668" s="2" t="str"/>
      <x:c r="R1668" s="2" t="str">
        <x:v>Latest eligible comparative presentation at the information cutoff.</x:v>
      </x:c>
      <x:c r="T1668" s="12"/>
      <x:c r="U1668" s="12"/>
    </x:row>
    <x:row r="1669" ht="24" customHeight="1">
      <x:c r="C1669" s="2" t="str">
        <x:v>WFC</x:v>
      </x:c>
      <x:c r="D1669" s="2" t="str">
        <x:v>FY2020</x:v>
      </x:c>
      <x:c r="E1669" s="2" t="str">
        <x:v>provision</x:v>
      </x:c>
      <x:c r="F1669" s="11" t="n">
        <x:v>14129</x:v>
      </x:c>
      <x:c r="G1669" s="2" t="str">
        <x:v>USD</x:v>
      </x:c>
      <x:c r="H1669" s="2" t="str">
        <x:v>2020-01-01</x:v>
      </x:c>
      <x:c r="I1669" s="2" t="str">
        <x:v>2020-12-31</x:v>
      </x:c>
      <x:c r="J1669" s="2" t="str">
        <x:v>Provision for Loan, Lease, and Other Losses</x:v>
      </x:c>
      <x:c r="K1669" s="2" t="str">
        <x:v>us-gaap:ProvisionForLoanLeaseAndOtherLosses</x:v>
      </x:c>
      <x:c r="L1669" s="2" t="str">
        <x:v>2023-02-21</x:v>
      </x:c>
      <x:c r="M1669" s="2" t="str">
        <x:v>0000072971-23-000071</x:v>
      </x:c>
      <x:c r="N1669" s="2" t="str">
        <x:v>https://www.sec.gov/Archives/edgar/data/72971/000007297123000071/wfc-20221231.htm</x:v>
      </x:c>
      <x:c r="O1669" s="2" t="str">
        <x:v>data/raw/filings/WFC_0000072971-23-000071_wfc-20221231.htm</x:v>
      </x:c>
      <x:c r="P1669" s="2" t="str"/>
      <x:c r="Q1669" s="2" t="str"/>
      <x:c r="R1669" s="2" t="str">
        <x:v>Latest eligible comparative presentation at the information cutoff.</x:v>
      </x:c>
      <x:c r="T1669" s="12"/>
      <x:c r="U1669" s="12"/>
    </x:row>
    <x:row r="1670" ht="24" customHeight="1">
      <x:c r="C1670" s="2" t="str">
        <x:v>WFC</x:v>
      </x:c>
      <x:c r="D1670" s="2" t="str">
        <x:v>FY2020</x:v>
      </x:c>
      <x:c r="E1670" s="2" t="str">
        <x:v>pretax</x:v>
      </x:c>
      <x:c r="F1670" s="11" t="n">
        <x:v>2505</x:v>
      </x:c>
      <x:c r="G1670" s="2" t="str">
        <x:v>USD</x:v>
      </x:c>
      <x:c r="H1670" s="2" t="str">
        <x:v>2020-01-01</x:v>
      </x:c>
      <x:c r="I1670" s="2" t="str">
        <x:v>2020-12-31</x:v>
      </x:c>
      <x:c r="J1670" s="2" t="str">
        <x:v>Income (Loss) from Continuing Operations before Income Taxes, Noncontrolling Interest</x:v>
      </x:c>
      <x:c r="K1670" s="2" t="str">
        <x:v>us-gaap:IncomeLossFromContinuingOperationsBeforeIncomeTaxesExtraordinaryItemsNoncontrollingInterest</x:v>
      </x:c>
      <x:c r="L1670" s="2" t="str">
        <x:v>2023-02-21</x:v>
      </x:c>
      <x:c r="M1670" s="2" t="str">
        <x:v>0000072971-23-000071</x:v>
      </x:c>
      <x:c r="N1670" s="2" t="str">
        <x:v>https://www.sec.gov/Archives/edgar/data/72971/000007297123000071/wfc-20221231.htm</x:v>
      </x:c>
      <x:c r="O1670" s="2" t="str">
        <x:v>data/raw/filings/WFC_0000072971-23-000071_wfc-20221231.htm</x:v>
      </x:c>
      <x:c r="P1670" s="2" t="str"/>
      <x:c r="Q1670" s="2" t="str"/>
      <x:c r="R1670" s="2" t="str">
        <x:v>Latest eligible comparative presentation at the information cutoff.</x:v>
      </x:c>
      <x:c r="T1670" s="12"/>
      <x:c r="U1670" s="12"/>
    </x:row>
    <x:row r="1671" ht="24" customHeight="1">
      <x:c r="C1671" s="2" t="str">
        <x:v>WFC</x:v>
      </x:c>
      <x:c r="D1671" s="2" t="str">
        <x:v>FY2020</x:v>
      </x:c>
      <x:c r="E1671" s="2" t="str">
        <x:v>tax</x:v>
      </x:c>
      <x:c r="F1671" s="11" t="n">
        <x:v>-1157</x:v>
      </x:c>
      <x:c r="G1671" s="2" t="str">
        <x:v>USD</x:v>
      </x:c>
      <x:c r="H1671" s="2" t="str">
        <x:v>2020-01-01</x:v>
      </x:c>
      <x:c r="I1671" s="2" t="str">
        <x:v>2020-12-31</x:v>
      </x:c>
      <x:c r="J1671" s="2" t="str">
        <x:v>Income Tax Expense (Benefit)</x:v>
      </x:c>
      <x:c r="K1671" s="2" t="str">
        <x:v>us-gaap:IncomeTaxExpenseBenefit</x:v>
      </x:c>
      <x:c r="L1671" s="2" t="str">
        <x:v>2023-02-21</x:v>
      </x:c>
      <x:c r="M1671" s="2" t="str">
        <x:v>0000072971-23-000071</x:v>
      </x:c>
      <x:c r="N1671" s="2" t="str">
        <x:v>https://www.sec.gov/Archives/edgar/data/72971/000007297123000071/wfc-20221231.htm</x:v>
      </x:c>
      <x:c r="O1671" s="2" t="str">
        <x:v>data/raw/filings/WFC_0000072971-23-000071_wfc-20221231.htm</x:v>
      </x:c>
      <x:c r="P1671" s="2" t="str"/>
      <x:c r="Q1671" s="2" t="str"/>
      <x:c r="R1671" s="2" t="str">
        <x:v>Latest eligible comparative presentation at the information cutoff.</x:v>
      </x:c>
      <x:c r="T1671" s="12"/>
      <x:c r="U1671" s="12"/>
    </x:row>
    <x:row r="1672" ht="24" customHeight="1">
      <x:c r="C1672" s="2" t="str">
        <x:v>WFC</x:v>
      </x:c>
      <x:c r="D1672" s="2" t="str">
        <x:v>FY2020</x:v>
      </x:c>
      <x:c r="E1672" s="2" t="str">
        <x:v>net_income</x:v>
      </x:c>
      <x:c r="F1672" s="11" t="n">
        <x:v>3377</x:v>
      </x:c>
      <x:c r="G1672" s="2" t="str">
        <x:v>USD</x:v>
      </x:c>
      <x:c r="H1672" s="2" t="str">
        <x:v>2020-01-01</x:v>
      </x:c>
      <x:c r="I1672" s="2" t="str">
        <x:v>2020-12-31</x:v>
      </x:c>
      <x:c r="J1672" s="2" t="str">
        <x:v>Net Income (Loss) Attributable to Parent</x:v>
      </x:c>
      <x:c r="K1672" s="2" t="str">
        <x:v>us-gaap:NetIncomeLoss</x:v>
      </x:c>
      <x:c r="L1672" s="2" t="str">
        <x:v>2023-02-21</x:v>
      </x:c>
      <x:c r="M1672" s="2" t="str">
        <x:v>0000072971-23-000071</x:v>
      </x:c>
      <x:c r="N1672" s="2" t="str">
        <x:v>https://www.sec.gov/Archives/edgar/data/72971/000007297123000071/wfc-20221231.htm</x:v>
      </x:c>
      <x:c r="O1672" s="2" t="str">
        <x:v>data/raw/filings/WFC_0000072971-23-000071_wfc-20221231.htm</x:v>
      </x:c>
      <x:c r="P1672" s="2" t="str"/>
      <x:c r="Q1672" s="2" t="str"/>
      <x:c r="R1672" s="2" t="str">
        <x:v>Latest eligible comparative presentation at the information cutoff.</x:v>
      </x:c>
      <x:c r="T1672" s="12"/>
      <x:c r="U1672" s="12"/>
    </x:row>
    <x:row r="1673" ht="24" customHeight="1">
      <x:c r="C1673" s="2" t="str">
        <x:v>WFC</x:v>
      </x:c>
      <x:c r="D1673" s="2" t="str">
        <x:v>FY2020</x:v>
      </x:c>
      <x:c r="E1673" s="2" t="str">
        <x:v>common_income</x:v>
      </x:c>
      <x:c r="F1673" s="11" t="n">
        <x:v>1786</x:v>
      </x:c>
      <x:c r="G1673" s="2" t="str">
        <x:v>USD</x:v>
      </x:c>
      <x:c r="H1673" s="2" t="str">
        <x:v>2020-01-01</x:v>
      </x:c>
      <x:c r="I1673" s="2" t="str">
        <x:v>2020-12-31</x:v>
      </x:c>
      <x:c r="J1673" s="2" t="str">
        <x:v>Net Income (Loss) Available to Common Stockholders, Basic</x:v>
      </x:c>
      <x:c r="K1673" s="2" t="str">
        <x:v>us-gaap:NetIncomeLossAvailableToCommonStockholdersBasic</x:v>
      </x:c>
      <x:c r="L1673" s="2" t="str">
        <x:v>2023-02-21</x:v>
      </x:c>
      <x:c r="M1673" s="2" t="str">
        <x:v>0000072971-23-000071</x:v>
      </x:c>
      <x:c r="N1673" s="2" t="str">
        <x:v>https://www.sec.gov/Archives/edgar/data/72971/000007297123000071/wfc-20221231.htm</x:v>
      </x:c>
      <x:c r="O1673" s="2" t="str">
        <x:v>data/raw/filings/WFC_0000072971-23-000071_wfc-20221231.htm</x:v>
      </x:c>
      <x:c r="P1673" s="2" t="str"/>
      <x:c r="Q1673" s="2" t="str"/>
      <x:c r="R1673" s="2" t="str">
        <x:v>Latest eligible comparative presentation at the information cutoff.</x:v>
      </x:c>
      <x:c r="T1673" s="12"/>
      <x:c r="U1673" s="12"/>
    </x:row>
    <x:row r="1674" ht="24" customHeight="1">
      <x:c r="C1674" s="2" t="str">
        <x:v>WFC</x:v>
      </x:c>
      <x:c r="D1674" s="2" t="str">
        <x:v>FY2020</x:v>
      </x:c>
      <x:c r="E1674" s="2" t="str">
        <x:v>preferred_div</x:v>
      </x:c>
      <x:c r="F1674" s="11" t="n">
        <x:v>1591</x:v>
      </x:c>
      <x:c r="G1674" s="2" t="str">
        <x:v>USD</x:v>
      </x:c>
      <x:c r="H1674" s="2" t="str">
        <x:v>2020-01-01</x:v>
      </x:c>
      <x:c r="I1674" s="2" t="str">
        <x:v>2020-12-31</x:v>
      </x:c>
      <x:c r="J1674" s="2" t="str">
        <x:v>Preferred Stock Dividends and Other Adjustments</x:v>
      </x:c>
      <x:c r="K1674" s="2" t="str">
        <x:v>us-gaap:PreferredStockDividendsAndOtherAdjustments</x:v>
      </x:c>
      <x:c r="L1674" s="2" t="str">
        <x:v>2023-02-21</x:v>
      </x:c>
      <x:c r="M1674" s="2" t="str">
        <x:v>0000072971-23-000071</x:v>
      </x:c>
      <x:c r="N1674" s="2" t="str">
        <x:v>https://www.sec.gov/Archives/edgar/data/72971/000007297123000071/wfc-20221231.htm</x:v>
      </x:c>
      <x:c r="O1674" s="2" t="str">
        <x:v>data/raw/filings/WFC_0000072971-23-000071_wfc-20221231.htm</x:v>
      </x:c>
      <x:c r="P1674" s="2" t="str"/>
      <x:c r="Q1674" s="2" t="str"/>
      <x:c r="R1674" s="2" t="str">
        <x:v>Latest eligible comparative presentation at the information cutoff.</x:v>
      </x:c>
      <x:c r="T1674" s="12"/>
      <x:c r="U1674" s="12"/>
    </x:row>
    <x:row r="1675" ht="24" customHeight="1">
      <x:c r="C1675" s="2" t="str">
        <x:v>WFC</x:v>
      </x:c>
      <x:c r="D1675" s="2" t="str">
        <x:v>FY2020</x:v>
      </x:c>
      <x:c r="E1675" s="2" t="str">
        <x:v>eps</x:v>
      </x:c>
      <x:c r="F1675" s="11" t="n">
        <x:v>0.43</x:v>
      </x:c>
      <x:c r="G1675" s="2" t="str">
        <x:v>USD/shares</x:v>
      </x:c>
      <x:c r="H1675" s="2" t="str">
        <x:v>2020-01-01</x:v>
      </x:c>
      <x:c r="I1675" s="2" t="str">
        <x:v>2020-12-31</x:v>
      </x:c>
      <x:c r="J1675" s="2" t="str">
        <x:v>Earnings Per Share, Diluted</x:v>
      </x:c>
      <x:c r="K1675" s="2" t="str">
        <x:v>us-gaap:EarningsPerShareDiluted</x:v>
      </x:c>
      <x:c r="L1675" s="2" t="str">
        <x:v>2023-02-21</x:v>
      </x:c>
      <x:c r="M1675" s="2" t="str">
        <x:v>0000072971-23-000071</x:v>
      </x:c>
      <x:c r="N1675" s="2" t="str">
        <x:v>https://www.sec.gov/Archives/edgar/data/72971/000007297123000071/wfc-20221231.htm</x:v>
      </x:c>
      <x:c r="O1675" s="2" t="str">
        <x:v>data/raw/filings/WFC_0000072971-23-000071_wfc-20221231.htm</x:v>
      </x:c>
      <x:c r="P1675" s="2" t="str"/>
      <x:c r="Q1675" s="2" t="str"/>
      <x:c r="R1675" s="2" t="str">
        <x:v>Latest eligible comparative presentation at the information cutoff.</x:v>
      </x:c>
      <x:c r="T1675" s="12"/>
      <x:c r="U1675" s="12"/>
    </x:row>
    <x:row r="1676" ht="24" customHeight="1">
      <x:c r="C1676" s="2" t="str">
        <x:v>WFC</x:v>
      </x:c>
      <x:c r="D1676" s="2" t="str">
        <x:v>FY2020</x:v>
      </x:c>
      <x:c r="E1676" s="2" t="str">
        <x:v>shares_diluted</x:v>
      </x:c>
      <x:c r="F1676" s="11" t="n">
        <x:v>4134.2</x:v>
      </x:c>
      <x:c r="G1676" s="2" t="str">
        <x:v>shares</x:v>
      </x:c>
      <x:c r="H1676" s="2" t="str">
        <x:v>2020-01-01</x:v>
      </x:c>
      <x:c r="I1676" s="2" t="str">
        <x:v>2020-12-31</x:v>
      </x:c>
      <x:c r="J1676" s="2" t="str">
        <x:v>Weighted Average Number of Shares Outstanding, Diluted</x:v>
      </x:c>
      <x:c r="K1676" s="2" t="str">
        <x:v>us-gaap:WeightedAverageNumberOfDilutedSharesOutstanding</x:v>
      </x:c>
      <x:c r="L1676" s="2" t="str">
        <x:v>2023-02-21</x:v>
      </x:c>
      <x:c r="M1676" s="2" t="str">
        <x:v>0000072971-23-000071</x:v>
      </x:c>
      <x:c r="N1676" s="2" t="str">
        <x:v>https://www.sec.gov/Archives/edgar/data/72971/000007297123000071/wfc-20221231.htm</x:v>
      </x:c>
      <x:c r="O1676" s="2" t="str">
        <x:v>data/raw/filings/WFC_0000072971-23-000071_wfc-20221231.htm</x:v>
      </x:c>
      <x:c r="P1676" s="2" t="str"/>
      <x:c r="Q1676" s="2" t="str"/>
      <x:c r="R1676" s="2" t="str">
        <x:v>Latest eligible comparative presentation at the information cutoff.</x:v>
      </x:c>
      <x:c r="T1676" s="12"/>
      <x:c r="U1676" s="12"/>
    </x:row>
    <x:row r="1677" ht="24" customHeight="1">
      <x:c r="C1677" s="2" t="str">
        <x:v>WFC</x:v>
      </x:c>
      <x:c r="D1677" s="2" t="str">
        <x:v>FY2020</x:v>
      </x:c>
      <x:c r="E1677" s="2" t="str">
        <x:v>dps</x:v>
      </x:c>
      <x:c r="F1677" s="11" t="n">
        <x:v>1.22</x:v>
      </x:c>
      <x:c r="G1677" s="2" t="str">
        <x:v>USD/shares</x:v>
      </x:c>
      <x:c r="H1677" s="2" t="str">
        <x:v>2020-01-01</x:v>
      </x:c>
      <x:c r="I1677" s="2" t="str">
        <x:v>2020-12-31</x:v>
      </x:c>
      <x:c r="J1677" s="2" t="str">
        <x:v>Common Stock, Dividends, Per Share, Declared</x:v>
      </x:c>
      <x:c r="K1677" s="2" t="str">
        <x:v>us-gaap:CommonStockDividendsPerShareDeclared</x:v>
      </x:c>
      <x:c r="L1677" s="2" t="str">
        <x:v>2023-02-21</x:v>
      </x:c>
      <x:c r="M1677" s="2" t="str">
        <x:v>0000072971-23-000071</x:v>
      </x:c>
      <x:c r="N1677" s="2" t="str">
        <x:v>https://www.sec.gov/Archives/edgar/data/72971/000007297123000071/wfc-20221231.htm</x:v>
      </x:c>
      <x:c r="O1677" s="2" t="str">
        <x:v>data/raw/filings/WFC_0000072971-23-000071_wfc-20221231.htm</x:v>
      </x:c>
      <x:c r="P1677" s="2" t="str"/>
      <x:c r="Q1677" s="2" t="str"/>
      <x:c r="R1677" s="2" t="str">
        <x:v>Latest eligible comparative presentation at the information cutoff.</x:v>
      </x:c>
      <x:c r="T1677" s="12"/>
      <x:c r="U1677" s="12"/>
    </x:row>
    <x:row r="1678" ht="24" customHeight="1">
      <x:c r="C1678" s="2" t="str">
        <x:v>WFC</x:v>
      </x:c>
      <x:c r="D1678" s="2" t="str">
        <x:v>FY2020</x:v>
      </x:c>
      <x:c r="E1678" s="2" t="str">
        <x:v>dividends</x:v>
      </x:c>
      <x:c r="F1678" s="11" t="n">
        <x:v>4852</x:v>
      </x:c>
      <x:c r="G1678" s="2" t="str">
        <x:v>USD</x:v>
      </x:c>
      <x:c r="H1678" s="2" t="str">
        <x:v>2020-01-01</x:v>
      </x:c>
      <x:c r="I1678" s="2" t="str">
        <x:v>2020-12-31</x:v>
      </x:c>
      <x:c r="J1678" s="2" t="str">
        <x:v>Payments of Ordinary Dividends, Common Stock</x:v>
      </x:c>
      <x:c r="K1678" s="2" t="str">
        <x:v>us-gaap:PaymentsOfDividendsCommonStock</x:v>
      </x:c>
      <x:c r="L1678" s="2" t="str">
        <x:v>2023-02-21</x:v>
      </x:c>
      <x:c r="M1678" s="2" t="str">
        <x:v>0000072971-23-000071</x:v>
      </x:c>
      <x:c r="N1678" s="2" t="str">
        <x:v>https://www.sec.gov/Archives/edgar/data/72971/000007297123000071/wfc-20221231.htm</x:v>
      </x:c>
      <x:c r="O1678" s="2" t="str">
        <x:v>data/raw/filings/WFC_0000072971-23-000071_wfc-20221231.htm</x:v>
      </x:c>
      <x:c r="P1678" s="2" t="str"/>
      <x:c r="Q1678" s="2" t="str"/>
      <x:c r="R1678" s="2" t="str">
        <x:v>Latest eligible comparative presentation at the information cutoff.</x:v>
      </x:c>
      <x:c r="T1678" s="12"/>
      <x:c r="U1678" s="12"/>
    </x:row>
    <x:row r="1679" ht="24" customHeight="1">
      <x:c r="C1679" s="2" t="str">
        <x:v>WFC</x:v>
      </x:c>
      <x:c r="D1679" s="2" t="str">
        <x:v>FY2020</x:v>
      </x:c>
      <x:c r="E1679" s="2" t="str">
        <x:v>buybacks</x:v>
      </x:c>
      <x:c r="F1679" s="11" t="n">
        <x:v>3415</x:v>
      </x:c>
      <x:c r="G1679" s="2" t="str">
        <x:v>USD</x:v>
      </x:c>
      <x:c r="H1679" s="2" t="str">
        <x:v>2020-01-01</x:v>
      </x:c>
      <x:c r="I1679" s="2" t="str">
        <x:v>2020-12-31</x:v>
      </x:c>
      <x:c r="J1679" s="2" t="str">
        <x:v>Payments for Repurchase of Common Stock</x:v>
      </x:c>
      <x:c r="K1679" s="2" t="str">
        <x:v>us-gaap:PaymentsForRepurchaseOfCommonStock</x:v>
      </x:c>
      <x:c r="L1679" s="2" t="str">
        <x:v>2023-02-21</x:v>
      </x:c>
      <x:c r="M1679" s="2" t="str">
        <x:v>0000072971-23-000071</x:v>
      </x:c>
      <x:c r="N1679" s="2" t="str">
        <x:v>https://www.sec.gov/Archives/edgar/data/72971/000007297123000071/wfc-20221231.htm</x:v>
      </x:c>
      <x:c r="O1679" s="2" t="str">
        <x:v>data/raw/filings/WFC_0000072971-23-000071_wfc-20221231.htm</x:v>
      </x:c>
      <x:c r="P1679" s="2" t="str"/>
      <x:c r="Q1679" s="2" t="str"/>
      <x:c r="R1679" s="2" t="str">
        <x:v>Latest eligible comparative presentation at the information cutoff.</x:v>
      </x:c>
      <x:c r="T1679" s="12"/>
      <x:c r="U1679" s="12"/>
    </x:row>
    <x:row r="1680" ht="24" customHeight="1">
      <x:c r="C1680" s="2" t="str">
        <x:v>WFC</x:v>
      </x:c>
      <x:c r="D1680" s="2" t="str">
        <x:v>FY2020</x:v>
      </x:c>
      <x:c r="E1680" s="2" t="str">
        <x:v>chargeoffs</x:v>
      </x:c>
      <x:c r="F1680" s="11" t="str">
        <x:v>n.a.</x:v>
      </x:c>
      <x:c r="G1680" s="2" t="str">
        <x:v>USDm</x:v>
      </x:c>
      <x:c r="H1680" s="2" t="str">
        <x:v>2020-01-01</x:v>
      </x:c>
      <x:c r="I1680" s="2" t="str">
        <x:v>2020-12-31</x:v>
      </x:c>
      <x:c r="J1680" s="2" t="str">
        <x:v>Gross loan charge-offs</x:v>
      </x:c>
      <x:c r="K1680" s="2" t="str"/>
      <x:c r="L1680" s="2" t="str"/>
      <x:c r="M1680" s="2" t="str"/>
      <x:c r="N1680" s="2" t="str"/>
      <x:c r="O1680" s="2" t="str"/>
      <x:c r="P1680" s="2" t="str"/>
      <x:c r="Q1680" s="2" t="str"/>
      <x:c r="R1680" s="2" t="str">
        <x:v>Not reported / unavailable</x:v>
      </x:c>
      <x:c r="T1680" s="12"/>
      <x:c r="U1680" s="12"/>
    </x:row>
    <x:row r="1681" ht="24" customHeight="1">
      <x:c r="C1681" s="2" t="str">
        <x:v>WFC</x:v>
      </x:c>
      <x:c r="D1681" s="2" t="str">
        <x:v>FY2020</x:v>
      </x:c>
      <x:c r="E1681" s="2" t="str">
        <x:v>recoveries</x:v>
      </x:c>
      <x:c r="F1681" s="11" t="str">
        <x:v>n.a.</x:v>
      </x:c>
      <x:c r="G1681" s="2" t="str">
        <x:v>USDm</x:v>
      </x:c>
      <x:c r="H1681" s="2" t="str">
        <x:v>2020-01-01</x:v>
      </x:c>
      <x:c r="I1681" s="2" t="str">
        <x:v>2020-12-31</x:v>
      </x:c>
      <x:c r="J1681" s="2" t="str">
        <x:v>Loan recoveries</x:v>
      </x:c>
      <x:c r="K1681" s="2" t="str"/>
      <x:c r="L1681" s="2" t="str"/>
      <x:c r="M1681" s="2" t="str"/>
      <x:c r="N1681" s="2" t="str"/>
      <x:c r="O1681" s="2" t="str"/>
      <x:c r="P1681" s="2" t="str"/>
      <x:c r="Q1681" s="2" t="str"/>
      <x:c r="R1681" s="2" t="str">
        <x:v>Not reported / unavailable</x:v>
      </x:c>
      <x:c r="T1681" s="12"/>
      <x:c r="U1681" s="12"/>
    </x:row>
    <x:row r="1682" ht="24" customHeight="1">
      <x:c r="C1682" s="2" t="str">
        <x:v>WFC</x:v>
      </x:c>
      <x:c r="D1682" s="2" t="str">
        <x:v>FY2020</x:v>
      </x:c>
      <x:c r="E1682" s="2" t="str">
        <x:v>rwa</x:v>
      </x:c>
      <x:c r="F1682" s="11" t="str">
        <x:v>n.a.</x:v>
      </x:c>
      <x:c r="G1682" s="2" t="str">
        <x:v>USDm</x:v>
      </x:c>
      <x:c r="H1682" s="2" t="str">
        <x:v>2020-01-01</x:v>
      </x:c>
      <x:c r="I1682" s="2" t="str">
        <x:v>2020-12-31</x:v>
      </x:c>
      <x:c r="J1682" s="2" t="str">
        <x:v>Risk-weighted assets</x:v>
      </x:c>
      <x:c r="K1682" s="2" t="str"/>
      <x:c r="L1682" s="2" t="str"/>
      <x:c r="M1682" s="2" t="str"/>
      <x:c r="N1682" s="2" t="str"/>
      <x:c r="O1682" s="2" t="str"/>
      <x:c r="P1682" s="2" t="str"/>
      <x:c r="Q1682" s="2" t="str"/>
      <x:c r="R1682" s="2" t="str">
        <x:v>Not reported / unavailable</x:v>
      </x:c>
      <x:c r="T1682" s="12"/>
      <x:c r="U1682" s="12"/>
    </x:row>
    <x:row r="1683" ht="24" customHeight="1">
      <x:c r="C1683" s="2" t="str">
        <x:v>WFC</x:v>
      </x:c>
      <x:c r="D1683" s="2" t="str">
        <x:v>FY2020</x:v>
      </x:c>
      <x:c r="E1683" s="2" t="str">
        <x:v>cet1_reported</x:v>
      </x:c>
      <x:c r="F1683" s="11" t="str">
        <x:v>n.a.</x:v>
      </x:c>
      <x:c r="G1683" s="2" t="str">
        <x:v>%</x:v>
      </x:c>
      <x:c r="H1683" s="2" t="str">
        <x:v>2020-01-01</x:v>
      </x:c>
      <x:c r="I1683" s="2" t="str">
        <x:v>2020-12-31</x:v>
      </x:c>
      <x:c r="J1683" s="2" t="str">
        <x:v>Actual standardized CET1 ratio</x:v>
      </x:c>
      <x:c r="K1683" s="2" t="str"/>
      <x:c r="L1683" s="2" t="str"/>
      <x:c r="M1683" s="2" t="str"/>
      <x:c r="N1683" s="2" t="str"/>
      <x:c r="O1683" s="2" t="str"/>
      <x:c r="P1683" s="2" t="str"/>
      <x:c r="Q1683" s="2" t="str"/>
      <x:c r="R1683" s="2" t="str">
        <x:v>Not reported / unavailable</x:v>
      </x:c>
      <x:c r="T1683" s="12"/>
      <x:c r="U1683" s="12"/>
    </x:row>
    <x:row r="1684" ht="24" customHeight="1">
      <x:c r="C1684" s="2" t="str">
        <x:v>WFC</x:v>
      </x:c>
      <x:c r="D1684" s="2" t="str">
        <x:v>FY2020</x:v>
      </x:c>
      <x:c r="E1684" s="2" t="str">
        <x:v>nim_reported</x:v>
      </x:c>
      <x:c r="F1684" s="11" t="str">
        <x:v>n.a.</x:v>
      </x:c>
      <x:c r="G1684" s="2" t="str">
        <x:v>%</x:v>
      </x:c>
      <x:c r="H1684" s="2" t="str">
        <x:v>2020-01-01</x:v>
      </x:c>
      <x:c r="I1684" s="2" t="str">
        <x:v>2020-12-31</x:v>
      </x:c>
      <x:c r="J1684" s="2" t="str">
        <x:v>Issuer reported net interest margin</x:v>
      </x:c>
      <x:c r="K1684" s="2" t="str"/>
      <x:c r="L1684" s="2" t="str"/>
      <x:c r="M1684" s="2" t="str"/>
      <x:c r="N1684" s="2" t="str"/>
      <x:c r="O1684" s="2" t="str"/>
      <x:c r="P1684" s="2" t="str"/>
      <x:c r="Q1684" s="2" t="str"/>
      <x:c r="R1684" s="2" t="str">
        <x:v>Not reported / unavailable</x:v>
      </x:c>
      <x:c r="T1684" s="12"/>
      <x:c r="U1684" s="12"/>
    </x:row>
    <x:row r="1685" ht="24" customHeight="1">
      <x:c r="C1685" s="2" t="str">
        <x:v>WFC</x:v>
      </x:c>
      <x:c r="D1685" s="2" t="str">
        <x:v>FY2020</x:v>
      </x:c>
      <x:c r="E1685" s="2" t="str">
        <x:v>bvps_reported</x:v>
      </x:c>
      <x:c r="F1685" s="11" t="str">
        <x:v>n.a.</x:v>
      </x:c>
      <x:c r="G1685" s="2" t="str">
        <x:v>USD/share</x:v>
      </x:c>
      <x:c r="H1685" s="2" t="str">
        <x:v>2020-01-01</x:v>
      </x:c>
      <x:c r="I1685" s="2" t="str">
        <x:v>2020-12-31</x:v>
      </x:c>
      <x:c r="J1685" s="2" t="str">
        <x:v>Reported common book value per share</x:v>
      </x:c>
      <x:c r="K1685" s="2" t="str"/>
      <x:c r="L1685" s="2" t="str"/>
      <x:c r="M1685" s="2" t="str"/>
      <x:c r="N1685" s="2" t="str"/>
      <x:c r="O1685" s="2" t="str"/>
      <x:c r="P1685" s="2" t="str"/>
      <x:c r="Q1685" s="2" t="str"/>
      <x:c r="R1685" s="2" t="str">
        <x:v>Not reported / unavailable</x:v>
      </x:c>
      <x:c r="T1685" s="12"/>
      <x:c r="U1685" s="12"/>
    </x:row>
    <x:row r="1686" ht="24" customHeight="1">
      <x:c r="C1686" s="2" t="str">
        <x:v>WFC</x:v>
      </x:c>
      <x:c r="D1686" s="2" t="str">
        <x:v>FY2020</x:v>
      </x:c>
      <x:c r="E1686" s="2" t="str">
        <x:v>tbvps_reported</x:v>
      </x:c>
      <x:c r="F1686" s="11" t="str">
        <x:v>n.a.</x:v>
      </x:c>
      <x:c r="G1686" s="2" t="str">
        <x:v>USD/share</x:v>
      </x:c>
      <x:c r="H1686" s="2" t="str">
        <x:v>2020-01-01</x:v>
      </x:c>
      <x:c r="I1686" s="2" t="str">
        <x:v>2020-12-31</x:v>
      </x:c>
      <x:c r="J1686" s="2" t="str">
        <x:v>Reported tangible book value per share</x:v>
      </x:c>
      <x:c r="K1686" s="2" t="str"/>
      <x:c r="L1686" s="2" t="str"/>
      <x:c r="M1686" s="2" t="str"/>
      <x:c r="N1686" s="2" t="str"/>
      <x:c r="O1686" s="2" t="str"/>
      <x:c r="P1686" s="2" t="str"/>
      <x:c r="Q1686" s="2" t="str"/>
      <x:c r="R1686" s="2" t="str">
        <x:v>Not reported / unavailable</x:v>
      </x:c>
      <x:c r="T1686" s="12"/>
      <x:c r="U1686" s="12"/>
    </x:row>
    <x:row r="1687" ht="24" customHeight="1">
      <x:c r="C1687" s="2" t="str">
        <x:v>WFC</x:v>
      </x:c>
      <x:c r="D1687" s="2" t="str">
        <x:v>FY2020</x:v>
      </x:c>
      <x:c r="E1687" s="2" t="str">
        <x:v>tce_reported</x:v>
      </x:c>
      <x:c r="F1687" s="11" t="str">
        <x:v>n.a.</x:v>
      </x:c>
      <x:c r="G1687" s="2" t="str">
        <x:v>USDm</x:v>
      </x:c>
      <x:c r="H1687" s="2" t="str">
        <x:v>2020-01-01</x:v>
      </x:c>
      <x:c r="I1687" s="2" t="str">
        <x:v>2020-12-31</x:v>
      </x:c>
      <x:c r="J1687" s="2" t="str">
        <x:v>Reported tangible common equity</x:v>
      </x:c>
      <x:c r="K1687" s="2" t="str"/>
      <x:c r="L1687" s="2" t="str"/>
      <x:c r="M1687" s="2" t="str"/>
      <x:c r="N1687" s="2" t="str"/>
      <x:c r="O1687" s="2" t="str"/>
      <x:c r="P1687" s="2" t="str"/>
      <x:c r="Q1687" s="2" t="str"/>
      <x:c r="R1687" s="2" t="str">
        <x:v>Not reported / unavailable</x:v>
      </x:c>
      <x:c r="T1687" s="12"/>
      <x:c r="U1687" s="12"/>
    </x:row>
    <x:row r="1688" ht="24" customHeight="1">
      <x:c r="C1688" s="2" t="str">
        <x:v>WFC</x:v>
      </x:c>
      <x:c r="D1688" s="2" t="str">
        <x:v>FY2021</x:v>
      </x:c>
      <x:c r="E1688" s="2" t="str">
        <x:v>assets</x:v>
      </x:c>
      <x:c r="F1688" s="11" t="n">
        <x:v>1948068</x:v>
      </x:c>
      <x:c r="G1688" s="2" t="str">
        <x:v>USD</x:v>
      </x:c>
      <x:c r="H1688" s="2" t="str">
        <x:v>2021-01-01</x:v>
      </x:c>
      <x:c r="I1688" s="2" t="str">
        <x:v>2021-12-31</x:v>
      </x:c>
      <x:c r="J1688" s="2" t="str">
        <x:v>Assets</x:v>
      </x:c>
      <x:c r="K1688" s="2" t="str">
        <x:v>us-gaap:Assets</x:v>
      </x:c>
      <x:c r="L1688" s="2" t="str">
        <x:v>2023-02-21</x:v>
      </x:c>
      <x:c r="M1688" s="2" t="str">
        <x:v>0000072971-23-000071</x:v>
      </x:c>
      <x:c r="N1688" s="2" t="str">
        <x:v>https://www.sec.gov/Archives/edgar/data/72971/000007297123000071/wfc-20221231.htm</x:v>
      </x:c>
      <x:c r="O1688" s="2" t="str">
        <x:v>data/raw/filings/WFC_0000072971-23-000071_wfc-20221231.htm</x:v>
      </x:c>
      <x:c r="P1688" s="2" t="str"/>
      <x:c r="Q1688" s="2" t="str"/>
      <x:c r="R1688" s="2" t="str">
        <x:v>Latest eligible comparative presentation at the information cutoff.</x:v>
      </x:c>
      <x:c r="T1688" s="12"/>
      <x:c r="U1688" s="12"/>
    </x:row>
    <x:row r="1689" ht="24" customHeight="1">
      <x:c r="C1689" s="2" t="str">
        <x:v>WFC</x:v>
      </x:c>
      <x:c r="D1689" s="2" t="str">
        <x:v>FY2021</x:v>
      </x:c>
      <x:c r="E1689" s="2" t="str">
        <x:v>liabilities</x:v>
      </x:c>
      <x:c r="F1689" s="11" t="n">
        <x:v>1757958</x:v>
      </x:c>
      <x:c r="G1689" s="2" t="str">
        <x:v>USD</x:v>
      </x:c>
      <x:c r="H1689" s="2" t="str">
        <x:v>2021-01-01</x:v>
      </x:c>
      <x:c r="I1689" s="2" t="str">
        <x:v>2021-12-31</x:v>
      </x:c>
      <x:c r="J1689" s="2" t="str">
        <x:v>Liabilities</x:v>
      </x:c>
      <x:c r="K1689" s="2" t="str">
        <x:v>us-gaap:Liabilities</x:v>
      </x:c>
      <x:c r="L1689" s="2" t="str">
        <x:v>2023-02-21</x:v>
      </x:c>
      <x:c r="M1689" s="2" t="str">
        <x:v>0000072971-23-000071</x:v>
      </x:c>
      <x:c r="N1689" s="2" t="str">
        <x:v>https://www.sec.gov/Archives/edgar/data/72971/000007297123000071/wfc-20221231.htm</x:v>
      </x:c>
      <x:c r="O1689" s="2" t="str">
        <x:v>data/raw/filings/WFC_0000072971-23-000071_wfc-20221231.htm</x:v>
      </x:c>
      <x:c r="P1689" s="2" t="str"/>
      <x:c r="Q1689" s="2" t="str"/>
      <x:c r="R1689" s="2" t="str">
        <x:v>Latest eligible comparative presentation at the information cutoff.</x:v>
      </x:c>
      <x:c r="T1689" s="12"/>
      <x:c r="U1689" s="12"/>
    </x:row>
    <x:row r="1690" ht="24" customHeight="1">
      <x:c r="C1690" s="2" t="str">
        <x:v>WFC</x:v>
      </x:c>
      <x:c r="D1690" s="2" t="str">
        <x:v>FY2021</x:v>
      </x:c>
      <x:c r="E1690" s="2" t="str">
        <x:v>equity</x:v>
      </x:c>
      <x:c r="F1690" s="11" t="n">
        <x:v>187606</x:v>
      </x:c>
      <x:c r="G1690" s="2" t="str">
        <x:v>USD</x:v>
      </x:c>
      <x:c r="H1690" s="2" t="str">
        <x:v>2021-01-01</x:v>
      </x:c>
      <x:c r="I1690" s="2" t="str">
        <x:v>2021-12-31</x:v>
      </x:c>
      <x:c r="J1690" s="2" t="str">
        <x:v>Stockholders' Equity Attributable to Parent</x:v>
      </x:c>
      <x:c r="K1690" s="2" t="str">
        <x:v>us-gaap:StockholdersEquity</x:v>
      </x:c>
      <x:c r="L1690" s="2" t="str">
        <x:v>2023-02-21</x:v>
      </x:c>
      <x:c r="M1690" s="2" t="str">
        <x:v>0000072971-23-000071</x:v>
      </x:c>
      <x:c r="N1690" s="2" t="str">
        <x:v>https://www.sec.gov/Archives/edgar/data/72971/000007297123000071/wfc-20221231.htm</x:v>
      </x:c>
      <x:c r="O1690" s="2" t="str">
        <x:v>data/raw/filings/WFC_0000072971-23-000071_wfc-20221231.htm</x:v>
      </x:c>
      <x:c r="P1690" s="2" t="str"/>
      <x:c r="Q1690" s="2" t="str"/>
      <x:c r="R1690" s="2" t="str">
        <x:v>Latest eligible comparative presentation at the information cutoff.</x:v>
      </x:c>
      <x:c r="T1690" s="12"/>
      <x:c r="U1690" s="12"/>
    </x:row>
    <x:row r="1691" ht="24" customHeight="1">
      <x:c r="C1691" s="2" t="str">
        <x:v>WFC</x:v>
      </x:c>
      <x:c r="D1691" s="2" t="str">
        <x:v>FY2021</x:v>
      </x:c>
      <x:c r="E1691" s="2" t="str">
        <x:v>preferred</x:v>
      </x:c>
      <x:c r="F1691" s="11" t="n">
        <x:v>20057</x:v>
      </x:c>
      <x:c r="G1691" s="2" t="str">
        <x:v>USD</x:v>
      </x:c>
      <x:c r="H1691" s="2" t="str">
        <x:v>2021-01-01</x:v>
      </x:c>
      <x:c r="I1691" s="2" t="str">
        <x:v>2021-12-31</x:v>
      </x:c>
      <x:c r="J1691" s="2" t="str">
        <x:v>Preferred Stock, Value, Issued</x:v>
      </x:c>
      <x:c r="K1691" s="2" t="str">
        <x:v>us-gaap:PreferredStockValue</x:v>
      </x:c>
      <x:c r="L1691" s="2" t="str">
        <x:v>2023-02-21</x:v>
      </x:c>
      <x:c r="M1691" s="2" t="str">
        <x:v>0000072971-23-000071</x:v>
      </x:c>
      <x:c r="N1691" s="2" t="str">
        <x:v>https://www.sec.gov/Archives/edgar/data/72971/000007297123000071/wfc-20221231.htm</x:v>
      </x:c>
      <x:c r="O1691" s="2" t="str">
        <x:v>data/raw/filings/WFC_0000072971-23-000071_wfc-20221231.htm</x:v>
      </x:c>
      <x:c r="P1691" s="2" t="str"/>
      <x:c r="Q1691" s="2" t="str"/>
      <x:c r="R1691" s="2" t="str">
        <x:v>Latest eligible comparative presentation at the information cutoff.</x:v>
      </x:c>
      <x:c r="T1691" s="12"/>
      <x:c r="U1691" s="12"/>
    </x:row>
    <x:row r="1692" ht="24" customHeight="1">
      <x:c r="C1692" s="2" t="str">
        <x:v>WFC</x:v>
      </x:c>
      <x:c r="D1692" s="2" t="str">
        <x:v>FY2021</x:v>
      </x:c>
      <x:c r="E1692" s="2" t="str">
        <x:v>common_equity_reported</x:v>
      </x:c>
      <x:c r="F1692" s="11" t="str">
        <x:v>n.a.</x:v>
      </x:c>
      <x:c r="G1692" s="2" t="str">
        <x:v>USDm</x:v>
      </x:c>
      <x:c r="H1692" s="2" t="str">
        <x:v>2021-01-01</x:v>
      </x:c>
      <x:c r="I1692" s="2" t="str">
        <x:v>2021-12-31</x:v>
      </x:c>
      <x:c r="J1692" s="2" t="str">
        <x:v>Reported common shareholders equity</x:v>
      </x:c>
      <x:c r="K1692" s="2" t="str"/>
      <x:c r="L1692" s="2" t="str"/>
      <x:c r="M1692" s="2" t="str"/>
      <x:c r="N1692" s="2" t="str"/>
      <x:c r="O1692" s="2" t="str"/>
      <x:c r="P1692" s="2" t="str"/>
      <x:c r="Q1692" s="2" t="str"/>
      <x:c r="R1692" s="2" t="str">
        <x:v>Not reported / unavailable</x:v>
      </x:c>
      <x:c r="T1692" s="12"/>
      <x:c r="U1692" s="12"/>
    </x:row>
    <x:row r="1693" ht="24" customHeight="1">
      <x:c r="C1693" s="2" t="str">
        <x:v>WFC</x:v>
      </x:c>
      <x:c r="D1693" s="2" t="str">
        <x:v>FY2021</x:v>
      </x:c>
      <x:c r="E1693" s="2" t="str">
        <x:v>goodwill</x:v>
      </x:c>
      <x:c r="F1693" s="11" t="n">
        <x:v>25180</x:v>
      </x:c>
      <x:c r="G1693" s="2" t="str">
        <x:v>USD</x:v>
      </x:c>
      <x:c r="H1693" s="2" t="str">
        <x:v>2021-01-01</x:v>
      </x:c>
      <x:c r="I1693" s="2" t="str">
        <x:v>2021-12-31</x:v>
      </x:c>
      <x:c r="J1693" s="2" t="str">
        <x:v>Goodwill</x:v>
      </x:c>
      <x:c r="K1693" s="2" t="str">
        <x:v>us-gaap:Goodwill</x:v>
      </x:c>
      <x:c r="L1693" s="2" t="str">
        <x:v>2024-02-20</x:v>
      </x:c>
      <x:c r="M1693" s="2" t="str">
        <x:v>0000072971-24-000064</x:v>
      </x:c>
      <x:c r="N1693" s="2" t="str">
        <x:v>https://www.sec.gov/Archives/edgar/data/72971/000007297124000064/wfc-20231231.htm</x:v>
      </x:c>
      <x:c r="O1693" s="2" t="str">
        <x:v>data/raw/filings/WFC_0000072971-24-000064_wfc-20231231.htm</x:v>
      </x:c>
      <x:c r="P1693" s="2" t="str"/>
      <x:c r="Q1693" s="2" t="str"/>
      <x:c r="R1693" s="2" t="str">
        <x:v>Latest eligible comparative presentation at the information cutoff.</x:v>
      </x:c>
      <x:c r="T1693" s="12"/>
      <x:c r="U1693" s="12"/>
    </x:row>
    <x:row r="1694" ht="24" customHeight="1">
      <x:c r="C1694" s="2" t="str">
        <x:v>WFC</x:v>
      </x:c>
      <x:c r="D1694" s="2" t="str">
        <x:v>FY2021</x:v>
      </x:c>
      <x:c r="E1694" s="2" t="str">
        <x:v>intangibles</x:v>
      </x:c>
      <x:c r="F1694" s="11" t="n">
        <x:v>1480</x:v>
      </x:c>
      <x:c r="G1694" s="2" t="str">
        <x:v>USD</x:v>
      </x:c>
      <x:c r="H1694" s="2" t="str">
        <x:v>2021-01-01</x:v>
      </x:c>
      <x:c r="I1694" s="2" t="str">
        <x:v>2021-12-31</x:v>
      </x:c>
      <x:c r="J1694" s="2" t="str">
        <x:v>Finite-Lived Intangible Assets, Net</x:v>
      </x:c>
      <x:c r="K1694" s="2" t="str">
        <x:v>us-gaap:FiniteLivedIntangibleAssetsNet</x:v>
      </x:c>
      <x:c r="L1694" s="2" t="str">
        <x:v>2023-02-21</x:v>
      </x:c>
      <x:c r="M1694" s="2" t="str">
        <x:v>0000072971-23-000071</x:v>
      </x:c>
      <x:c r="N1694" s="2" t="str">
        <x:v>https://www.sec.gov/Archives/edgar/data/72971/000007297123000071/wfc-20221231.htm</x:v>
      </x:c>
      <x:c r="O1694" s="2" t="str">
        <x:v>data/raw/filings/WFC_0000072971-23-000071_wfc-20221231.htm</x:v>
      </x:c>
      <x:c r="P1694" s="2" t="str"/>
      <x:c r="Q1694" s="2" t="str"/>
      <x:c r="R1694" s="2" t="str">
        <x:v>Latest eligible comparative presentation at the information cutoff.</x:v>
      </x:c>
      <x:c r="T1694" s="12"/>
      <x:c r="U1694" s="12"/>
    </x:row>
    <x:row r="1695" ht="24" customHeight="1">
      <x:c r="C1695" s="2" t="str">
        <x:v>WFC</x:v>
      </x:c>
      <x:c r="D1695" s="2" t="str">
        <x:v>FY2021</x:v>
      </x:c>
      <x:c r="E1695" s="2" t="str">
        <x:v>intangibles_total</x:v>
      </x:c>
      <x:c r="F1695" s="11" t="str">
        <x:v>n.a.</x:v>
      </x:c>
      <x:c r="G1695" s="2" t="str">
        <x:v>USDm</x:v>
      </x:c>
      <x:c r="H1695" s="2" t="str">
        <x:v>2021-01-01</x:v>
      </x:c>
      <x:c r="I1695" s="2" t="str">
        <x:v>2021-12-31</x:v>
      </x:c>
      <x:c r="J1695" s="2" t="str">
        <x:v>Reported goodwill and intangible assets combined</x:v>
      </x:c>
      <x:c r="K1695" s="2" t="str"/>
      <x:c r="L1695" s="2" t="str"/>
      <x:c r="M1695" s="2" t="str"/>
      <x:c r="N1695" s="2" t="str"/>
      <x:c r="O1695" s="2" t="str"/>
      <x:c r="P1695" s="2" t="str"/>
      <x:c r="Q1695" s="2" t="str"/>
      <x:c r="R1695" s="2" t="str">
        <x:v>Not reported / unavailable</x:v>
      </x:c>
      <x:c r="T1695" s="12"/>
      <x:c r="U1695" s="12"/>
    </x:row>
    <x:row r="1696" ht="24" customHeight="1">
      <x:c r="C1696" s="2" t="str">
        <x:v>WFC</x:v>
      </x:c>
      <x:c r="D1696" s="2" t="str">
        <x:v>FY2021</x:v>
      </x:c>
      <x:c r="E1696" s="2" t="str">
        <x:v>shares_end</x:v>
      </x:c>
      <x:c r="F1696" s="11" t="str">
        <x:v>n.a.</x:v>
      </x:c>
      <x:c r="G1696" s="2" t="str">
        <x:v>million</x:v>
      </x:c>
      <x:c r="H1696" s="2" t="str">
        <x:v>2021-01-01</x:v>
      </x:c>
      <x:c r="I1696" s="2" t="str">
        <x:v>2021-12-31</x:v>
      </x:c>
      <x:c r="J1696" s="2" t="str">
        <x:v>Period-end common shares outstanding</x:v>
      </x:c>
      <x:c r="K1696" s="2" t="str"/>
      <x:c r="L1696" s="2" t="str"/>
      <x:c r="M1696" s="2" t="str"/>
      <x:c r="N1696" s="2" t="str"/>
      <x:c r="O1696" s="2" t="str"/>
      <x:c r="P1696" s="2" t="str"/>
      <x:c r="Q1696" s="2" t="str"/>
      <x:c r="R1696" s="2" t="str">
        <x:v>Not reported / unavailable</x:v>
      </x:c>
      <x:c r="T1696" s="12"/>
      <x:c r="U1696" s="12"/>
    </x:row>
    <x:row r="1697" ht="24" customHeight="1">
      <x:c r="C1697" s="2" t="str">
        <x:v>WFC</x:v>
      </x:c>
      <x:c r="D1697" s="2" t="str">
        <x:v>FY2021</x:v>
      </x:c>
      <x:c r="E1697" s="2" t="str">
        <x:v>shares_issued</x:v>
      </x:c>
      <x:c r="F1697" s="11" t="n">
        <x:v>5481.811474</x:v>
      </x:c>
      <x:c r="G1697" s="2" t="str">
        <x:v>shares</x:v>
      </x:c>
      <x:c r="H1697" s="2" t="str">
        <x:v>2021-01-01</x:v>
      </x:c>
      <x:c r="I1697" s="2" t="str">
        <x:v>2021-12-31</x:v>
      </x:c>
      <x:c r="J1697" s="2" t="str">
        <x:v>Common Stock, Shares, Issued</x:v>
      </x:c>
      <x:c r="K1697" s="2" t="str">
        <x:v>us-gaap:CommonStockSharesIssued</x:v>
      </x:c>
      <x:c r="L1697" s="2" t="str">
        <x:v>2023-02-21</x:v>
      </x:c>
      <x:c r="M1697" s="2" t="str">
        <x:v>0000072971-23-000071</x:v>
      </x:c>
      <x:c r="N1697" s="2" t="str">
        <x:v>https://www.sec.gov/Archives/edgar/data/72971/000007297123000071/wfc-20221231.htm</x:v>
      </x:c>
      <x:c r="O1697" s="2" t="str">
        <x:v>data/raw/filings/WFC_0000072971-23-000071_wfc-20221231.htm</x:v>
      </x:c>
      <x:c r="P1697" s="2" t="str"/>
      <x:c r="Q1697" s="2" t="str"/>
      <x:c r="R1697" s="2" t="str">
        <x:v>Latest eligible comparative presentation at the information cutoff.</x:v>
      </x:c>
      <x:c r="T1697" s="12"/>
      <x:c r="U1697" s="12"/>
    </x:row>
    <x:row r="1698" ht="24" customHeight="1">
      <x:c r="C1698" s="2" t="str">
        <x:v>WFC</x:v>
      </x:c>
      <x:c r="D1698" s="2" t="str">
        <x:v>FY2021</x:v>
      </x:c>
      <x:c r="E1698" s="2" t="str">
        <x:v>shares_treasury</x:v>
      </x:c>
      <x:c r="F1698" s="11" t="n">
        <x:v>1596.009977</x:v>
      </x:c>
      <x:c r="G1698" s="2" t="str">
        <x:v>shares</x:v>
      </x:c>
      <x:c r="H1698" s="2" t="str">
        <x:v>2021-01-01</x:v>
      </x:c>
      <x:c r="I1698" s="2" t="str">
        <x:v>2021-12-31</x:v>
      </x:c>
      <x:c r="J1698" s="2" t="str">
        <x:v>Treasury Stock, Shares</x:v>
      </x:c>
      <x:c r="K1698" s="2" t="str">
        <x:v>us-gaap:TreasuryStockShares</x:v>
      </x:c>
      <x:c r="L1698" s="2" t="str">
        <x:v>2023-02-21</x:v>
      </x:c>
      <x:c r="M1698" s="2" t="str">
        <x:v>0000072971-23-000071</x:v>
      </x:c>
      <x:c r="N1698" s="2" t="str">
        <x:v>https://www.sec.gov/Archives/edgar/data/72971/000007297123000071/wfc-20221231.htm</x:v>
      </x:c>
      <x:c r="O1698" s="2" t="str">
        <x:v>data/raw/filings/WFC_0000072971-23-000071_wfc-20221231.htm</x:v>
      </x:c>
      <x:c r="P1698" s="2" t="str"/>
      <x:c r="Q1698" s="2" t="str"/>
      <x:c r="R1698" s="2" t="str">
        <x:v>Latest eligible comparative presentation at the information cutoff.</x:v>
      </x:c>
      <x:c r="T1698" s="12"/>
      <x:c r="U1698" s="12"/>
    </x:row>
    <x:row r="1699" ht="24" customHeight="1">
      <x:c r="C1699" s="2" t="str">
        <x:v>WFC</x:v>
      </x:c>
      <x:c r="D1699" s="2" t="str">
        <x:v>FY2021</x:v>
      </x:c>
      <x:c r="E1699" s="2" t="str">
        <x:v>deposits</x:v>
      </x:c>
      <x:c r="F1699" s="11" t="n">
        <x:v>1482479</x:v>
      </x:c>
      <x:c r="G1699" s="2" t="str">
        <x:v>USD</x:v>
      </x:c>
      <x:c r="H1699" s="2" t="str">
        <x:v>2021-01-01</x:v>
      </x:c>
      <x:c r="I1699" s="2" t="str">
        <x:v>2021-12-31</x:v>
      </x:c>
      <x:c r="J1699" s="2" t="str">
        <x:v>Deposits</x:v>
      </x:c>
      <x:c r="K1699" s="2" t="str">
        <x:v>us-gaap:Deposits</x:v>
      </x:c>
      <x:c r="L1699" s="2" t="str">
        <x:v>2023-02-21</x:v>
      </x:c>
      <x:c r="M1699" s="2" t="str">
        <x:v>0000072971-23-000071</x:v>
      </x:c>
      <x:c r="N1699" s="2" t="str">
        <x:v>https://www.sec.gov/Archives/edgar/data/72971/000007297123000071/wfc-20221231.htm</x:v>
      </x:c>
      <x:c r="O1699" s="2" t="str">
        <x:v>data/raw/filings/WFC_0000072971-23-000071_wfc-20221231.htm</x:v>
      </x:c>
      <x:c r="P1699" s="2" t="str"/>
      <x:c r="Q1699" s="2" t="str"/>
      <x:c r="R1699" s="2" t="str">
        <x:v>Latest eligible comparative presentation at the information cutoff.</x:v>
      </x:c>
      <x:c r="T1699" s="12"/>
      <x:c r="U1699" s="12"/>
    </x:row>
    <x:row r="1700" ht="24" customHeight="1">
      <x:c r="C1700" s="2" t="str">
        <x:v>WFC</x:v>
      </x:c>
      <x:c r="D1700" s="2" t="str">
        <x:v>FY2021</x:v>
      </x:c>
      <x:c r="E1700" s="2" t="str">
        <x:v>loans_gross</x:v>
      </x:c>
      <x:c r="F1700" s="11" t="str">
        <x:v>n.a.</x:v>
      </x:c>
      <x:c r="G1700" s="2" t="str">
        <x:v>USDm</x:v>
      </x:c>
      <x:c r="H1700" s="2" t="str">
        <x:v>2021-01-01</x:v>
      </x:c>
      <x:c r="I1700" s="2" t="str">
        <x:v>2021-12-31</x:v>
      </x:c>
      <x:c r="J1700" s="2" t="str">
        <x:v>Gross loans and leases selected definition</x:v>
      </x:c>
      <x:c r="K1700" s="2" t="str"/>
      <x:c r="L1700" s="2" t="str"/>
      <x:c r="M1700" s="2" t="str"/>
      <x:c r="N1700" s="2" t="str"/>
      <x:c r="O1700" s="2" t="str"/>
      <x:c r="P1700" s="2" t="str"/>
      <x:c r="Q1700" s="2" t="str"/>
      <x:c r="R1700" s="2" t="str">
        <x:v>Not reported / unavailable</x:v>
      </x:c>
      <x:c r="T1700" s="12"/>
      <x:c r="U1700" s="12"/>
    </x:row>
    <x:row r="1701" ht="24" customHeight="1">
      <x:c r="C1701" s="2" t="str">
        <x:v>WFC</x:v>
      </x:c>
      <x:c r="D1701" s="2" t="str">
        <x:v>FY2021</x:v>
      </x:c>
      <x:c r="E1701" s="2" t="str">
        <x:v>loans_net</x:v>
      </x:c>
      <x:c r="F1701" s="11" t="n">
        <x:v>882904</x:v>
      </x:c>
      <x:c r="G1701" s="2" t="str">
        <x:v>USD</x:v>
      </x:c>
      <x:c r="H1701" s="2" t="str">
        <x:v>2021-01-01</x:v>
      </x:c>
      <x:c r="I1701" s="2" t="str">
        <x:v>2021-12-31</x:v>
      </x:c>
      <x:c r="J1701" s="2" t="str">
        <x:v>Loans and Leases Receivable, Net Amount</x:v>
      </x:c>
      <x:c r="K1701" s="2" t="str">
        <x:v>us-gaap:LoansAndLeasesReceivableNetReportedAmount</x:v>
      </x:c>
      <x:c r="L1701" s="2" t="str">
        <x:v>2022-08-01</x:v>
      </x:c>
      <x:c r="M1701" s="2" t="str">
        <x:v>0000072971-22-000174</x:v>
      </x:c>
      <x:c r="N1701" s="2" t="str">
        <x:v>https://data.sec.gov/api/xbrl/companyfacts/CIK0000072971.json</x:v>
      </x:c>
      <x:c r="O1701" s="2" t="str">
        <x:v>data/raw/sec/WFC_companyfacts.json</x:v>
      </x:c>
      <x:c r="P1701" s="2" t="str"/>
      <x:c r="Q1701" s="2" t="str"/>
      <x:c r="R1701" s="2" t="str">
        <x:v>Latest eligible comparative presentation at the information cutoff.</x:v>
      </x:c>
      <x:c r="T1701" s="12"/>
      <x:c r="U1701" s="12"/>
    </x:row>
    <x:row r="1702" ht="24" customHeight="1">
      <x:c r="C1702" s="2" t="str">
        <x:v>WFC</x:v>
      </x:c>
      <x:c r="D1702" s="2" t="str">
        <x:v>FY2021</x:v>
      </x:c>
      <x:c r="E1702" s="2" t="str">
        <x:v>allowance</x:v>
      </x:c>
      <x:c r="F1702" s="11" t="n">
        <x:v>13788</x:v>
      </x:c>
      <x:c r="G1702" s="2" t="str">
        <x:v>USD</x:v>
      </x:c>
      <x:c r="H1702" s="2" t="str">
        <x:v>2021-01-01</x:v>
      </x:c>
      <x:c r="I1702" s="2" t="str">
        <x:v>2021-12-31</x:v>
      </x:c>
      <x:c r="J1702" s="2" t="str">
        <x:v>Financing Receivable, Allowance for Credit Loss</x:v>
      </x:c>
      <x:c r="K1702" s="2" t="str">
        <x:v>us-gaap:FinancingReceivableAllowanceForCreditLosses</x:v>
      </x:c>
      <x:c r="L1702" s="2" t="str">
        <x:v>2022-08-01</x:v>
      </x:c>
      <x:c r="M1702" s="2" t="str">
        <x:v>0000072971-22-000174</x:v>
      </x:c>
      <x:c r="N1702" s="2" t="str">
        <x:v>https://data.sec.gov/api/xbrl/companyfacts/CIK0000072971.json</x:v>
      </x:c>
      <x:c r="O1702" s="2" t="str">
        <x:v>data/raw/sec/WFC_companyfacts.json</x:v>
      </x:c>
      <x:c r="P1702" s="2" t="str"/>
      <x:c r="Q1702" s="2" t="str"/>
      <x:c r="R1702" s="2" t="str">
        <x:v>Latest eligible comparative presentation at the information cutoff.</x:v>
      </x:c>
      <x:c r="T1702" s="12"/>
      <x:c r="U1702" s="12"/>
    </x:row>
    <x:row r="1703" ht="24" customHeight="1">
      <x:c r="C1703" s="2" t="str">
        <x:v>WFC</x:v>
      </x:c>
      <x:c r="D1703" s="2" t="str">
        <x:v>FY2021</x:v>
      </x:c>
      <x:c r="E1703" s="2" t="str">
        <x:v>nonaccrual</x:v>
      </x:c>
      <x:c r="F1703" s="11" t="str">
        <x:v>n.a.</x:v>
      </x:c>
      <x:c r="G1703" s="2" t="str">
        <x:v>USDm</x:v>
      </x:c>
      <x:c r="H1703" s="2" t="str">
        <x:v>2021-01-01</x:v>
      </x:c>
      <x:c r="I1703" s="2" t="str">
        <x:v>2021-12-31</x:v>
      </x:c>
      <x:c r="J1703" s="2" t="str">
        <x:v>Nonaccrual</x:v>
      </x:c>
      <x:c r="K1703" s="2" t="str"/>
      <x:c r="L1703" s="2" t="str"/>
      <x:c r="M1703" s="2" t="str"/>
      <x:c r="N1703" s="2" t="str"/>
      <x:c r="O1703" s="2" t="str"/>
      <x:c r="P1703" s="2" t="str"/>
      <x:c r="Q1703" s="2" t="str"/>
      <x:c r="R1703" s="2" t="str">
        <x:v>Not reported / unavailable</x:v>
      </x:c>
      <x:c r="T1703" s="12"/>
      <x:c r="U1703" s="12"/>
    </x:row>
    <x:row r="1704" ht="24" customHeight="1">
      <x:c r="C1704" s="2" t="str">
        <x:v>WFC</x:v>
      </x:c>
      <x:c r="D1704" s="2" t="str">
        <x:v>FY2021</x:v>
      </x:c>
      <x:c r="E1704" s="2" t="str">
        <x:v>cash</x:v>
      </x:c>
      <x:c r="F1704" s="11" t="str">
        <x:v>n.a.</x:v>
      </x:c>
      <x:c r="G1704" s="2" t="str">
        <x:v>USDm</x:v>
      </x:c>
      <x:c r="H1704" s="2" t="str">
        <x:v>2021-01-01</x:v>
      </x:c>
      <x:c r="I1704" s="2" t="str">
        <x:v>2021-12-31</x:v>
      </x:c>
      <x:c r="J1704" s="2" t="str">
        <x:v>Cash</x:v>
      </x:c>
      <x:c r="K1704" s="2" t="str"/>
      <x:c r="L1704" s="2" t="str"/>
      <x:c r="M1704" s="2" t="str"/>
      <x:c r="N1704" s="2" t="str"/>
      <x:c r="O1704" s="2" t="str"/>
      <x:c r="P1704" s="2" t="str"/>
      <x:c r="Q1704" s="2" t="str"/>
      <x:c r="R1704" s="2" t="str">
        <x:v>Not reported / unavailable</x:v>
      </x:c>
      <x:c r="T1704" s="12"/>
      <x:c r="U1704" s="12"/>
    </x:row>
    <x:row r="1705" ht="24" customHeight="1">
      <x:c r="C1705" s="2" t="str">
        <x:v>WFC</x:v>
      </x:c>
      <x:c r="D1705" s="2" t="str">
        <x:v>FY2021</x:v>
      </x:c>
      <x:c r="E1705" s="2" t="str">
        <x:v>aoci</x:v>
      </x:c>
      <x:c r="F1705" s="11" t="n">
        <x:v>-1702</x:v>
      </x:c>
      <x:c r="G1705" s="2" t="str">
        <x:v>USD</x:v>
      </x:c>
      <x:c r="H1705" s="2" t="str">
        <x:v>2021-01-01</x:v>
      </x:c>
      <x:c r="I1705" s="2" t="str">
        <x:v>2021-12-31</x:v>
      </x:c>
      <x:c r="J1705" s="2" t="str">
        <x:v>Accumulated Other Comprehensive Income (Loss), Net of Tax</x:v>
      </x:c>
      <x:c r="K1705" s="2" t="str">
        <x:v>us-gaap:AccumulatedOtherComprehensiveIncomeLossNetOfTax</x:v>
      </x:c>
      <x:c r="L1705" s="2" t="str">
        <x:v>2023-02-21</x:v>
      </x:c>
      <x:c r="M1705" s="2" t="str">
        <x:v>0000072971-23-000071</x:v>
      </x:c>
      <x:c r="N1705" s="2" t="str">
        <x:v>https://www.sec.gov/Archives/edgar/data/72971/000007297123000071/wfc-20221231.htm</x:v>
      </x:c>
      <x:c r="O1705" s="2" t="str">
        <x:v>data/raw/filings/WFC_0000072971-23-000071_wfc-20221231.htm</x:v>
      </x:c>
      <x:c r="P1705" s="2" t="str"/>
      <x:c r="Q1705" s="2" t="str"/>
      <x:c r="R1705" s="2" t="str">
        <x:v>Latest eligible comparative presentation at the information cutoff.</x:v>
      </x:c>
      <x:c r="T1705" s="12"/>
      <x:c r="U1705" s="12"/>
    </x:row>
    <x:row r="1706" ht="24" customHeight="1">
      <x:c r="C1706" s="2" t="str">
        <x:v>WFC</x:v>
      </x:c>
      <x:c r="D1706" s="2" t="str">
        <x:v>FY2021</x:v>
      </x:c>
      <x:c r="E1706" s="2" t="str">
        <x:v>nii</x:v>
      </x:c>
      <x:c r="F1706" s="11" t="n">
        <x:v>35779</x:v>
      </x:c>
      <x:c r="G1706" s="2" t="str">
        <x:v>USD</x:v>
      </x:c>
      <x:c r="H1706" s="2" t="str">
        <x:v>2021-01-01</x:v>
      </x:c>
      <x:c r="I1706" s="2" t="str">
        <x:v>2021-12-31</x:v>
      </x:c>
      <x:c r="J1706" s="2" t="str">
        <x:v>Interest Income (Expense), Net</x:v>
      </x:c>
      <x:c r="K1706" s="2" t="str">
        <x:v>us-gaap:InterestIncomeExpenseNet</x:v>
      </x:c>
      <x:c r="L1706" s="2" t="str">
        <x:v>2024-02-20</x:v>
      </x:c>
      <x:c r="M1706" s="2" t="str">
        <x:v>0000072971-24-000064</x:v>
      </x:c>
      <x:c r="N1706" s="2" t="str">
        <x:v>https://www.sec.gov/Archives/edgar/data/72971/000007297124000064/wfc-20231231.htm</x:v>
      </x:c>
      <x:c r="O1706" s="2" t="str">
        <x:v>data/raw/filings/WFC_0000072971-24-000064_wfc-20231231.htm</x:v>
      </x:c>
      <x:c r="P1706" s="2" t="str"/>
      <x:c r="Q1706" s="2" t="str"/>
      <x:c r="R1706" s="2" t="str">
        <x:v>Latest eligible comparative presentation at the information cutoff.</x:v>
      </x:c>
      <x:c r="T1706" s="12"/>
      <x:c r="U1706" s="12"/>
    </x:row>
    <x:row r="1707" ht="24" customHeight="1">
      <x:c r="C1707" s="2" t="str">
        <x:v>WFC</x:v>
      </x:c>
      <x:c r="D1707" s="2" t="str">
        <x:v>FY2021</x:v>
      </x:c>
      <x:c r="E1707" s="2" t="str">
        <x:v>noninterest_income</x:v>
      </x:c>
      <x:c r="F1707" s="11" t="n">
        <x:v>43387</x:v>
      </x:c>
      <x:c r="G1707" s="2" t="str">
        <x:v>USD</x:v>
      </x:c>
      <x:c r="H1707" s="2" t="str">
        <x:v>2021-01-01</x:v>
      </x:c>
      <x:c r="I1707" s="2" t="str">
        <x:v>2021-12-31</x:v>
      </x:c>
      <x:c r="J1707" s="2" t="str">
        <x:v>Noninterest Income</x:v>
      </x:c>
      <x:c r="K1707" s="2" t="str">
        <x:v>us-gaap:NoninterestIncome</x:v>
      </x:c>
      <x:c r="L1707" s="2" t="str">
        <x:v>2024-02-20</x:v>
      </x:c>
      <x:c r="M1707" s="2" t="str">
        <x:v>0000072971-24-000064</x:v>
      </x:c>
      <x:c r="N1707" s="2" t="str">
        <x:v>https://www.sec.gov/Archives/edgar/data/72971/000007297124000064/wfc-20231231.htm</x:v>
      </x:c>
      <x:c r="O1707" s="2" t="str">
        <x:v>data/raw/filings/WFC_0000072971-24-000064_wfc-20231231.htm</x:v>
      </x:c>
      <x:c r="P1707" s="2" t="str"/>
      <x:c r="Q1707" s="2" t="str"/>
      <x:c r="R1707" s="2" t="str">
        <x:v>Latest eligible comparative presentation at the information cutoff.</x:v>
      </x:c>
      <x:c r="T1707" s="12"/>
      <x:c r="U1707" s="12"/>
    </x:row>
    <x:row r="1708" ht="24" customHeight="1">
      <x:c r="C1708" s="2" t="str">
        <x:v>WFC</x:v>
      </x:c>
      <x:c r="D1708" s="2" t="str">
        <x:v>FY2021</x:v>
      </x:c>
      <x:c r="E1708" s="2" t="str">
        <x:v>revenue_reported</x:v>
      </x:c>
      <x:c r="F1708" s="11" t="n">
        <x:v>79166</x:v>
      </x:c>
      <x:c r="G1708" s="2" t="str">
        <x:v>USD</x:v>
      </x:c>
      <x:c r="H1708" s="2" t="str">
        <x:v>2021-01-01</x:v>
      </x:c>
      <x:c r="I1708" s="2" t="str">
        <x:v>2021-12-31</x:v>
      </x:c>
      <x:c r="J1708" s="2" t="str">
        <x:v>Revenues, Net of Interest Expense</x:v>
      </x:c>
      <x:c r="K1708" s="2" t="str">
        <x:v>us-gaap:RevenuesNetOfInterestExpense</x:v>
      </x:c>
      <x:c r="L1708" s="2" t="str">
        <x:v>2024-02-20</x:v>
      </x:c>
      <x:c r="M1708" s="2" t="str">
        <x:v>0000072971-24-000064</x:v>
      </x:c>
      <x:c r="N1708" s="2" t="str">
        <x:v>https://www.sec.gov/Archives/edgar/data/72971/000007297124000064/wfc-20231231.htm</x:v>
      </x:c>
      <x:c r="O1708" s="2" t="str">
        <x:v>data/raw/filings/WFC_0000072971-24-000064_wfc-20231231.htm</x:v>
      </x:c>
      <x:c r="P1708" s="2" t="str"/>
      <x:c r="Q1708" s="2" t="str"/>
      <x:c r="R1708" s="2" t="str">
        <x:v>Latest eligible comparative presentation at the information cutoff.</x:v>
      </x:c>
      <x:c r="T1708" s="12"/>
      <x:c r="U1708" s="12"/>
    </x:row>
    <x:row r="1709" ht="24" customHeight="1">
      <x:c r="C1709" s="2" t="str">
        <x:v>WFC</x:v>
      </x:c>
      <x:c r="D1709" s="2" t="str">
        <x:v>FY2021</x:v>
      </x:c>
      <x:c r="E1709" s="2" t="str">
        <x:v>opex</x:v>
      </x:c>
      <x:c r="F1709" s="11" t="n">
        <x:v>53758</x:v>
      </x:c>
      <x:c r="G1709" s="2" t="str">
        <x:v>USD</x:v>
      </x:c>
      <x:c r="H1709" s="2" t="str">
        <x:v>2021-01-01</x:v>
      </x:c>
      <x:c r="I1709" s="2" t="str">
        <x:v>2021-12-31</x:v>
      </x:c>
      <x:c r="J1709" s="2" t="str">
        <x:v>Noninterest Expense</x:v>
      </x:c>
      <x:c r="K1709" s="2" t="str">
        <x:v>us-gaap:NoninterestExpense</x:v>
      </x:c>
      <x:c r="L1709" s="2" t="str">
        <x:v>2024-02-20</x:v>
      </x:c>
      <x:c r="M1709" s="2" t="str">
        <x:v>0000072971-24-000064</x:v>
      </x:c>
      <x:c r="N1709" s="2" t="str">
        <x:v>https://www.sec.gov/Archives/edgar/data/72971/000007297124000064/wfc-20231231.htm</x:v>
      </x:c>
      <x:c r="O1709" s="2" t="str">
        <x:v>data/raw/filings/WFC_0000072971-24-000064_wfc-20231231.htm</x:v>
      </x:c>
      <x:c r="P1709" s="2" t="str"/>
      <x:c r="Q1709" s="2" t="str"/>
      <x:c r="R1709" s="2" t="str">
        <x:v>Latest eligible comparative presentation at the information cutoff.</x:v>
      </x:c>
      <x:c r="T1709" s="12"/>
      <x:c r="U1709" s="12"/>
    </x:row>
    <x:row r="1710" ht="24" customHeight="1">
      <x:c r="C1710" s="2" t="str">
        <x:v>WFC</x:v>
      </x:c>
      <x:c r="D1710" s="2" t="str">
        <x:v>FY2021</x:v>
      </x:c>
      <x:c r="E1710" s="2" t="str">
        <x:v>provision</x:v>
      </x:c>
      <x:c r="F1710" s="11" t="n">
        <x:v>-4155</x:v>
      </x:c>
      <x:c r="G1710" s="2" t="str">
        <x:v>USD</x:v>
      </x:c>
      <x:c r="H1710" s="2" t="str">
        <x:v>2021-01-01</x:v>
      </x:c>
      <x:c r="I1710" s="2" t="str">
        <x:v>2021-12-31</x:v>
      </x:c>
      <x:c r="J1710" s="2" t="str">
        <x:v>Provision for Loan, Lease, and Other Losses</x:v>
      </x:c>
      <x:c r="K1710" s="2" t="str">
        <x:v>us-gaap:ProvisionForLoanLeaseAndOtherLosses</x:v>
      </x:c>
      <x:c r="L1710" s="2" t="str">
        <x:v>2024-02-20</x:v>
      </x:c>
      <x:c r="M1710" s="2" t="str">
        <x:v>0000072971-24-000064</x:v>
      </x:c>
      <x:c r="N1710" s="2" t="str">
        <x:v>https://www.sec.gov/Archives/edgar/data/72971/000007297124000064/wfc-20231231.htm</x:v>
      </x:c>
      <x:c r="O1710" s="2" t="str">
        <x:v>data/raw/filings/WFC_0000072971-24-000064_wfc-20231231.htm</x:v>
      </x:c>
      <x:c r="P1710" s="2" t="str"/>
      <x:c r="Q1710" s="2" t="str"/>
      <x:c r="R1710" s="2" t="str">
        <x:v>Latest eligible comparative presentation at the information cutoff.</x:v>
      </x:c>
      <x:c r="T1710" s="12"/>
      <x:c r="U1710" s="12"/>
    </x:row>
    <x:row r="1711" ht="24" customHeight="1">
      <x:c r="C1711" s="2" t="str">
        <x:v>WFC</x:v>
      </x:c>
      <x:c r="D1711" s="2" t="str">
        <x:v>FY2021</x:v>
      </x:c>
      <x:c r="E1711" s="2" t="str">
        <x:v>pretax</x:v>
      </x:c>
      <x:c r="F1711" s="11" t="n">
        <x:v>29563</x:v>
      </x:c>
      <x:c r="G1711" s="2" t="str">
        <x:v>USD</x:v>
      </x:c>
      <x:c r="H1711" s="2" t="str">
        <x:v>2021-01-01</x:v>
      </x:c>
      <x:c r="I1711" s="2" t="str">
        <x:v>2021-12-31</x:v>
      </x:c>
      <x:c r="J1711" s="2" t="str">
        <x:v>Income (Loss) from Continuing Operations before Income Taxes, Noncontrolling Interest</x:v>
      </x:c>
      <x:c r="K1711" s="2" t="str">
        <x:v>us-gaap:IncomeLossFromContinuingOperationsBeforeIncomeTaxesExtraordinaryItemsNoncontrollingInterest</x:v>
      </x:c>
      <x:c r="L1711" s="2" t="str">
        <x:v>2024-02-20</x:v>
      </x:c>
      <x:c r="M1711" s="2" t="str">
        <x:v>0000072971-24-000064</x:v>
      </x:c>
      <x:c r="N1711" s="2" t="str">
        <x:v>https://www.sec.gov/Archives/edgar/data/72971/000007297124000064/wfc-20231231.htm</x:v>
      </x:c>
      <x:c r="O1711" s="2" t="str">
        <x:v>data/raw/filings/WFC_0000072971-24-000064_wfc-20231231.htm</x:v>
      </x:c>
      <x:c r="P1711" s="2" t="str"/>
      <x:c r="Q1711" s="2" t="str"/>
      <x:c r="R1711" s="2" t="str">
        <x:v>Latest eligible comparative presentation at the information cutoff.</x:v>
      </x:c>
      <x:c r="T1711" s="12"/>
      <x:c r="U1711" s="12"/>
    </x:row>
    <x:row r="1712" ht="24" customHeight="1">
      <x:c r="C1712" s="2" t="str">
        <x:v>WFC</x:v>
      </x:c>
      <x:c r="D1712" s="2" t="str">
        <x:v>FY2021</x:v>
      </x:c>
      <x:c r="E1712" s="2" t="str">
        <x:v>tax</x:v>
      </x:c>
      <x:c r="F1712" s="11" t="n">
        <x:v>5764</x:v>
      </x:c>
      <x:c r="G1712" s="2" t="str">
        <x:v>USD</x:v>
      </x:c>
      <x:c r="H1712" s="2" t="str">
        <x:v>2021-01-01</x:v>
      </x:c>
      <x:c r="I1712" s="2" t="str">
        <x:v>2021-12-31</x:v>
      </x:c>
      <x:c r="J1712" s="2" t="str">
        <x:v>Income Tax Expense (Benefit)</x:v>
      </x:c>
      <x:c r="K1712" s="2" t="str">
        <x:v>us-gaap:IncomeTaxExpenseBenefit</x:v>
      </x:c>
      <x:c r="L1712" s="2" t="str">
        <x:v>2024-02-20</x:v>
      </x:c>
      <x:c r="M1712" s="2" t="str">
        <x:v>0000072971-24-000064</x:v>
      </x:c>
      <x:c r="N1712" s="2" t="str">
        <x:v>https://www.sec.gov/Archives/edgar/data/72971/000007297124000064/wfc-20231231.htm</x:v>
      </x:c>
      <x:c r="O1712" s="2" t="str">
        <x:v>data/raw/filings/WFC_0000072971-24-000064_wfc-20231231.htm</x:v>
      </x:c>
      <x:c r="P1712" s="2" t="str"/>
      <x:c r="Q1712" s="2" t="str"/>
      <x:c r="R1712" s="2" t="str">
        <x:v>Latest eligible comparative presentation at the information cutoff.</x:v>
      </x:c>
      <x:c r="T1712" s="12"/>
      <x:c r="U1712" s="12"/>
    </x:row>
    <x:row r="1713" ht="24" customHeight="1">
      <x:c r="C1713" s="2" t="str">
        <x:v>WFC</x:v>
      </x:c>
      <x:c r="D1713" s="2" t="str">
        <x:v>FY2021</x:v>
      </x:c>
      <x:c r="E1713" s="2" t="str">
        <x:v>net_income</x:v>
      </x:c>
      <x:c r="F1713" s="11" t="n">
        <x:v>22109</x:v>
      </x:c>
      <x:c r="G1713" s="2" t="str">
        <x:v>USD</x:v>
      </x:c>
      <x:c r="H1713" s="2" t="str">
        <x:v>2021-01-01</x:v>
      </x:c>
      <x:c r="I1713" s="2" t="str">
        <x:v>2021-12-31</x:v>
      </x:c>
      <x:c r="J1713" s="2" t="str">
        <x:v>Net Income (Loss) Attributable to Parent</x:v>
      </x:c>
      <x:c r="K1713" s="2" t="str">
        <x:v>us-gaap:NetIncomeLoss</x:v>
      </x:c>
      <x:c r="L1713" s="2" t="str">
        <x:v>2024-02-20</x:v>
      </x:c>
      <x:c r="M1713" s="2" t="str">
        <x:v>0000072971-24-000064</x:v>
      </x:c>
      <x:c r="N1713" s="2" t="str">
        <x:v>https://www.sec.gov/Archives/edgar/data/72971/000007297124000064/wfc-20231231.htm</x:v>
      </x:c>
      <x:c r="O1713" s="2" t="str">
        <x:v>data/raw/filings/WFC_0000072971-24-000064_wfc-20231231.htm</x:v>
      </x:c>
      <x:c r="P1713" s="2" t="str"/>
      <x:c r="Q1713" s="2" t="str"/>
      <x:c r="R1713" s="2" t="str">
        <x:v>Latest eligible comparative presentation at the information cutoff.</x:v>
      </x:c>
      <x:c r="T1713" s="12"/>
      <x:c r="U1713" s="12"/>
    </x:row>
    <x:row r="1714" ht="24" customHeight="1">
      <x:c r="C1714" s="2" t="str">
        <x:v>WFC</x:v>
      </x:c>
      <x:c r="D1714" s="2" t="str">
        <x:v>FY2021</x:v>
      </x:c>
      <x:c r="E1714" s="2" t="str">
        <x:v>common_income</x:v>
      </x:c>
      <x:c r="F1714" s="11" t="n">
        <x:v>20818</x:v>
      </x:c>
      <x:c r="G1714" s="2" t="str">
        <x:v>USD</x:v>
      </x:c>
      <x:c r="H1714" s="2" t="str">
        <x:v>2021-01-01</x:v>
      </x:c>
      <x:c r="I1714" s="2" t="str">
        <x:v>2021-12-31</x:v>
      </x:c>
      <x:c r="J1714" s="2" t="str">
        <x:v>Net Income (Loss) Available to Common Stockholders, Basic</x:v>
      </x:c>
      <x:c r="K1714" s="2" t="str">
        <x:v>us-gaap:NetIncomeLossAvailableToCommonStockholdersBasic</x:v>
      </x:c>
      <x:c r="L1714" s="2" t="str">
        <x:v>2024-02-20</x:v>
      </x:c>
      <x:c r="M1714" s="2" t="str">
        <x:v>0000072971-24-000064</x:v>
      </x:c>
      <x:c r="N1714" s="2" t="str">
        <x:v>https://www.sec.gov/Archives/edgar/data/72971/000007297124000064/wfc-20231231.htm</x:v>
      </x:c>
      <x:c r="O1714" s="2" t="str">
        <x:v>data/raw/filings/WFC_0000072971-24-000064_wfc-20231231.htm</x:v>
      </x:c>
      <x:c r="P1714" s="2" t="str"/>
      <x:c r="Q1714" s="2" t="str"/>
      <x:c r="R1714" s="2" t="str">
        <x:v>Latest eligible comparative presentation at the information cutoff.</x:v>
      </x:c>
      <x:c r="T1714" s="12"/>
      <x:c r="U1714" s="12"/>
    </x:row>
    <x:row r="1715" ht="24" customHeight="1">
      <x:c r="C1715" s="2" t="str">
        <x:v>WFC</x:v>
      </x:c>
      <x:c r="D1715" s="2" t="str">
        <x:v>FY2021</x:v>
      </x:c>
      <x:c r="E1715" s="2" t="str">
        <x:v>preferred_div</x:v>
      </x:c>
      <x:c r="F1715" s="11" t="n">
        <x:v>1291</x:v>
      </x:c>
      <x:c r="G1715" s="2" t="str">
        <x:v>USD</x:v>
      </x:c>
      <x:c r="H1715" s="2" t="str">
        <x:v>2021-01-01</x:v>
      </x:c>
      <x:c r="I1715" s="2" t="str">
        <x:v>2021-12-31</x:v>
      </x:c>
      <x:c r="J1715" s="2" t="str">
        <x:v>Preferred Stock Dividends and Other Adjustments</x:v>
      </x:c>
      <x:c r="K1715" s="2" t="str">
        <x:v>us-gaap:PreferredStockDividendsAndOtherAdjustments</x:v>
      </x:c>
      <x:c r="L1715" s="2" t="str">
        <x:v>2024-02-20</x:v>
      </x:c>
      <x:c r="M1715" s="2" t="str">
        <x:v>0000072971-24-000064</x:v>
      </x:c>
      <x:c r="N1715" s="2" t="str">
        <x:v>https://www.sec.gov/Archives/edgar/data/72971/000007297124000064/wfc-20231231.htm</x:v>
      </x:c>
      <x:c r="O1715" s="2" t="str">
        <x:v>data/raw/filings/WFC_0000072971-24-000064_wfc-20231231.htm</x:v>
      </x:c>
      <x:c r="P1715" s="2" t="str"/>
      <x:c r="Q1715" s="2" t="str"/>
      <x:c r="R1715" s="2" t="str">
        <x:v>Latest eligible comparative presentation at the information cutoff.</x:v>
      </x:c>
      <x:c r="T1715" s="12"/>
      <x:c r="U1715" s="12"/>
    </x:row>
    <x:row r="1716" ht="24" customHeight="1">
      <x:c r="C1716" s="2" t="str">
        <x:v>WFC</x:v>
      </x:c>
      <x:c r="D1716" s="2" t="str">
        <x:v>FY2021</x:v>
      </x:c>
      <x:c r="E1716" s="2" t="str">
        <x:v>eps</x:v>
      </x:c>
      <x:c r="F1716" s="11" t="n">
        <x:v>5.08</x:v>
      </x:c>
      <x:c r="G1716" s="2" t="str">
        <x:v>USD/shares</x:v>
      </x:c>
      <x:c r="H1716" s="2" t="str">
        <x:v>2021-01-01</x:v>
      </x:c>
      <x:c r="I1716" s="2" t="str">
        <x:v>2021-12-31</x:v>
      </x:c>
      <x:c r="J1716" s="2" t="str">
        <x:v>Earnings Per Share, Diluted</x:v>
      </x:c>
      <x:c r="K1716" s="2" t="str">
        <x:v>us-gaap:EarningsPerShareDiluted</x:v>
      </x:c>
      <x:c r="L1716" s="2" t="str">
        <x:v>2024-02-20</x:v>
      </x:c>
      <x:c r="M1716" s="2" t="str">
        <x:v>0000072971-24-000064</x:v>
      </x:c>
      <x:c r="N1716" s="2" t="str">
        <x:v>https://www.sec.gov/Archives/edgar/data/72971/000007297124000064/wfc-20231231.htm</x:v>
      </x:c>
      <x:c r="O1716" s="2" t="str">
        <x:v>data/raw/filings/WFC_0000072971-24-000064_wfc-20231231.htm</x:v>
      </x:c>
      <x:c r="P1716" s="2" t="str"/>
      <x:c r="Q1716" s="2" t="str"/>
      <x:c r="R1716" s="2" t="str">
        <x:v>Latest eligible comparative presentation at the information cutoff.</x:v>
      </x:c>
      <x:c r="T1716" s="12"/>
      <x:c r="U1716" s="12"/>
    </x:row>
    <x:row r="1717" ht="24" customHeight="1">
      <x:c r="C1717" s="2" t="str">
        <x:v>WFC</x:v>
      </x:c>
      <x:c r="D1717" s="2" t="str">
        <x:v>FY2021</x:v>
      </x:c>
      <x:c r="E1717" s="2" t="str">
        <x:v>shares_diluted</x:v>
      </x:c>
      <x:c r="F1717" s="11" t="n">
        <x:v>4096.2</x:v>
      </x:c>
      <x:c r="G1717" s="2" t="str">
        <x:v>shares</x:v>
      </x:c>
      <x:c r="H1717" s="2" t="str">
        <x:v>2021-01-01</x:v>
      </x:c>
      <x:c r="I1717" s="2" t="str">
        <x:v>2021-12-31</x:v>
      </x:c>
      <x:c r="J1717" s="2" t="str">
        <x:v>Weighted Average Number of Shares Outstanding, Diluted</x:v>
      </x:c>
      <x:c r="K1717" s="2" t="str">
        <x:v>us-gaap:WeightedAverageNumberOfDilutedSharesOutstanding</x:v>
      </x:c>
      <x:c r="L1717" s="2" t="str">
        <x:v>2024-02-20</x:v>
      </x:c>
      <x:c r="M1717" s="2" t="str">
        <x:v>0000072971-24-000064</x:v>
      </x:c>
      <x:c r="N1717" s="2" t="str">
        <x:v>https://www.sec.gov/Archives/edgar/data/72971/000007297124000064/wfc-20231231.htm</x:v>
      </x:c>
      <x:c r="O1717" s="2" t="str">
        <x:v>data/raw/filings/WFC_0000072971-24-000064_wfc-20231231.htm</x:v>
      </x:c>
      <x:c r="P1717" s="2" t="str"/>
      <x:c r="Q1717" s="2" t="str"/>
      <x:c r="R1717" s="2" t="str">
        <x:v>Latest eligible comparative presentation at the information cutoff.</x:v>
      </x:c>
      <x:c r="T1717" s="12"/>
      <x:c r="U1717" s="12"/>
    </x:row>
    <x:row r="1718" ht="24" customHeight="1">
      <x:c r="C1718" s="2" t="str">
        <x:v>WFC</x:v>
      </x:c>
      <x:c r="D1718" s="2" t="str">
        <x:v>FY2021</x:v>
      </x:c>
      <x:c r="E1718" s="2" t="str">
        <x:v>dps</x:v>
      </x:c>
      <x:c r="F1718" s="11" t="n">
        <x:v>0.6</x:v>
      </x:c>
      <x:c r="G1718" s="2" t="str">
        <x:v>USD/shares</x:v>
      </x:c>
      <x:c r="H1718" s="2" t="str">
        <x:v>2021-01-01</x:v>
      </x:c>
      <x:c r="I1718" s="2" t="str">
        <x:v>2021-12-31</x:v>
      </x:c>
      <x:c r="J1718" s="2" t="str">
        <x:v>Common Stock, Dividends, Per Share, Declared</x:v>
      </x:c>
      <x:c r="K1718" s="2" t="str">
        <x:v>us-gaap:CommonStockDividendsPerShareDeclared</x:v>
      </x:c>
      <x:c r="L1718" s="2" t="str">
        <x:v>2024-02-20</x:v>
      </x:c>
      <x:c r="M1718" s="2" t="str">
        <x:v>0000072971-24-000064</x:v>
      </x:c>
      <x:c r="N1718" s="2" t="str">
        <x:v>https://www.sec.gov/Archives/edgar/data/72971/000007297124000064/wfc-20231231.htm</x:v>
      </x:c>
      <x:c r="O1718" s="2" t="str">
        <x:v>data/raw/filings/WFC_0000072971-24-000064_wfc-20231231.htm</x:v>
      </x:c>
      <x:c r="P1718" s="2" t="str"/>
      <x:c r="Q1718" s="2" t="str"/>
      <x:c r="R1718" s="2" t="str">
        <x:v>Latest eligible comparative presentation at the information cutoff.</x:v>
      </x:c>
      <x:c r="T1718" s="12"/>
      <x:c r="U1718" s="12"/>
    </x:row>
    <x:row r="1719" ht="24" customHeight="1">
      <x:c r="C1719" s="2" t="str">
        <x:v>WFC</x:v>
      </x:c>
      <x:c r="D1719" s="2" t="str">
        <x:v>FY2021</x:v>
      </x:c>
      <x:c r="E1719" s="2" t="str">
        <x:v>dividends</x:v>
      </x:c>
      <x:c r="F1719" s="11" t="n">
        <x:v>2422</x:v>
      </x:c>
      <x:c r="G1719" s="2" t="str">
        <x:v>USD</x:v>
      </x:c>
      <x:c r="H1719" s="2" t="str">
        <x:v>2021-01-01</x:v>
      </x:c>
      <x:c r="I1719" s="2" t="str">
        <x:v>2021-12-31</x:v>
      </x:c>
      <x:c r="J1719" s="2" t="str">
        <x:v>Payments of Ordinary Dividends, Common Stock</x:v>
      </x:c>
      <x:c r="K1719" s="2" t="str">
        <x:v>us-gaap:PaymentsOfDividendsCommonStock</x:v>
      </x:c>
      <x:c r="L1719" s="2" t="str">
        <x:v>2024-02-20</x:v>
      </x:c>
      <x:c r="M1719" s="2" t="str">
        <x:v>0000072971-24-000064</x:v>
      </x:c>
      <x:c r="N1719" s="2" t="str">
        <x:v>https://www.sec.gov/Archives/edgar/data/72971/000007297124000064/wfc-20231231.htm</x:v>
      </x:c>
      <x:c r="O1719" s="2" t="str">
        <x:v>data/raw/filings/WFC_0000072971-24-000064_wfc-20231231.htm</x:v>
      </x:c>
      <x:c r="P1719" s="2" t="str"/>
      <x:c r="Q1719" s="2" t="str"/>
      <x:c r="R1719" s="2" t="str">
        <x:v>Latest eligible comparative presentation at the information cutoff.</x:v>
      </x:c>
      <x:c r="T1719" s="12"/>
      <x:c r="U1719" s="12"/>
    </x:row>
    <x:row r="1720" ht="24" customHeight="1">
      <x:c r="C1720" s="2" t="str">
        <x:v>WFC</x:v>
      </x:c>
      <x:c r="D1720" s="2" t="str">
        <x:v>FY2021</x:v>
      </x:c>
      <x:c r="E1720" s="2" t="str">
        <x:v>buybacks</x:v>
      </x:c>
      <x:c r="F1720" s="11" t="n">
        <x:v>14464</x:v>
      </x:c>
      <x:c r="G1720" s="2" t="str">
        <x:v>USD</x:v>
      </x:c>
      <x:c r="H1720" s="2" t="str">
        <x:v>2021-01-01</x:v>
      </x:c>
      <x:c r="I1720" s="2" t="str">
        <x:v>2021-12-31</x:v>
      </x:c>
      <x:c r="J1720" s="2" t="str">
        <x:v>Payments for Repurchase of Common Stock</x:v>
      </x:c>
      <x:c r="K1720" s="2" t="str">
        <x:v>us-gaap:PaymentsForRepurchaseOfCommonStock</x:v>
      </x:c>
      <x:c r="L1720" s="2" t="str">
        <x:v>2024-02-20</x:v>
      </x:c>
      <x:c r="M1720" s="2" t="str">
        <x:v>0000072971-24-000064</x:v>
      </x:c>
      <x:c r="N1720" s="2" t="str">
        <x:v>https://www.sec.gov/Archives/edgar/data/72971/000007297124000064/wfc-20231231.htm</x:v>
      </x:c>
      <x:c r="O1720" s="2" t="str">
        <x:v>data/raw/filings/WFC_0000072971-24-000064_wfc-20231231.htm</x:v>
      </x:c>
      <x:c r="P1720" s="2" t="str"/>
      <x:c r="Q1720" s="2" t="str"/>
      <x:c r="R1720" s="2" t="str">
        <x:v>Latest eligible comparative presentation at the information cutoff.</x:v>
      </x:c>
      <x:c r="T1720" s="12"/>
      <x:c r="U1720" s="12"/>
    </x:row>
    <x:row r="1721" ht="24" customHeight="1">
      <x:c r="C1721" s="2" t="str">
        <x:v>WFC</x:v>
      </x:c>
      <x:c r="D1721" s="2" t="str">
        <x:v>FY2021</x:v>
      </x:c>
      <x:c r="E1721" s="2" t="str">
        <x:v>chargeoffs</x:v>
      </x:c>
      <x:c r="F1721" s="11" t="str">
        <x:v>n.a.</x:v>
      </x:c>
      <x:c r="G1721" s="2" t="str">
        <x:v>USDm</x:v>
      </x:c>
      <x:c r="H1721" s="2" t="str">
        <x:v>2021-01-01</x:v>
      </x:c>
      <x:c r="I1721" s="2" t="str">
        <x:v>2021-12-31</x:v>
      </x:c>
      <x:c r="J1721" s="2" t="str">
        <x:v>Gross loan charge-offs</x:v>
      </x:c>
      <x:c r="K1721" s="2" t="str"/>
      <x:c r="L1721" s="2" t="str"/>
      <x:c r="M1721" s="2" t="str"/>
      <x:c r="N1721" s="2" t="str"/>
      <x:c r="O1721" s="2" t="str"/>
      <x:c r="P1721" s="2" t="str"/>
      <x:c r="Q1721" s="2" t="str"/>
      <x:c r="R1721" s="2" t="str">
        <x:v>Not reported / unavailable</x:v>
      </x:c>
      <x:c r="T1721" s="12"/>
      <x:c r="U1721" s="12"/>
    </x:row>
    <x:row r="1722" ht="24" customHeight="1">
      <x:c r="C1722" s="2" t="str">
        <x:v>WFC</x:v>
      </x:c>
      <x:c r="D1722" s="2" t="str">
        <x:v>FY2021</x:v>
      </x:c>
      <x:c r="E1722" s="2" t="str">
        <x:v>recoveries</x:v>
      </x:c>
      <x:c r="F1722" s="11" t="str">
        <x:v>n.a.</x:v>
      </x:c>
      <x:c r="G1722" s="2" t="str">
        <x:v>USDm</x:v>
      </x:c>
      <x:c r="H1722" s="2" t="str">
        <x:v>2021-01-01</x:v>
      </x:c>
      <x:c r="I1722" s="2" t="str">
        <x:v>2021-12-31</x:v>
      </x:c>
      <x:c r="J1722" s="2" t="str">
        <x:v>Loan recoveries</x:v>
      </x:c>
      <x:c r="K1722" s="2" t="str"/>
      <x:c r="L1722" s="2" t="str"/>
      <x:c r="M1722" s="2" t="str"/>
      <x:c r="N1722" s="2" t="str"/>
      <x:c r="O1722" s="2" t="str"/>
      <x:c r="P1722" s="2" t="str"/>
      <x:c r="Q1722" s="2" t="str"/>
      <x:c r="R1722" s="2" t="str">
        <x:v>Not reported / unavailable</x:v>
      </x:c>
      <x:c r="T1722" s="12"/>
      <x:c r="U1722" s="12"/>
    </x:row>
    <x:row r="1723" ht="24" customHeight="1">
      <x:c r="C1723" s="2" t="str">
        <x:v>WFC</x:v>
      </x:c>
      <x:c r="D1723" s="2" t="str">
        <x:v>FY2021</x:v>
      </x:c>
      <x:c r="E1723" s="2" t="str">
        <x:v>rwa</x:v>
      </x:c>
      <x:c r="F1723" s="11" t="str">
        <x:v>n.a.</x:v>
      </x:c>
      <x:c r="G1723" s="2" t="str">
        <x:v>USDm</x:v>
      </x:c>
      <x:c r="H1723" s="2" t="str">
        <x:v>2021-01-01</x:v>
      </x:c>
      <x:c r="I1723" s="2" t="str">
        <x:v>2021-12-31</x:v>
      </x:c>
      <x:c r="J1723" s="2" t="str">
        <x:v>Risk-weighted assets</x:v>
      </x:c>
      <x:c r="K1723" s="2" t="str"/>
      <x:c r="L1723" s="2" t="str"/>
      <x:c r="M1723" s="2" t="str"/>
      <x:c r="N1723" s="2" t="str"/>
      <x:c r="O1723" s="2" t="str"/>
      <x:c r="P1723" s="2" t="str"/>
      <x:c r="Q1723" s="2" t="str"/>
      <x:c r="R1723" s="2" t="str">
        <x:v>Not reported / unavailable</x:v>
      </x:c>
      <x:c r="T1723" s="12"/>
      <x:c r="U1723" s="12"/>
    </x:row>
    <x:row r="1724" ht="24" customHeight="1">
      <x:c r="C1724" s="2" t="str">
        <x:v>WFC</x:v>
      </x:c>
      <x:c r="D1724" s="2" t="str">
        <x:v>FY2021</x:v>
      </x:c>
      <x:c r="E1724" s="2" t="str">
        <x:v>cet1_reported</x:v>
      </x:c>
      <x:c r="F1724" s="11" t="str">
        <x:v>n.a.</x:v>
      </x:c>
      <x:c r="G1724" s="2" t="str">
        <x:v>%</x:v>
      </x:c>
      <x:c r="H1724" s="2" t="str">
        <x:v>2021-01-01</x:v>
      </x:c>
      <x:c r="I1724" s="2" t="str">
        <x:v>2021-12-31</x:v>
      </x:c>
      <x:c r="J1724" s="2" t="str">
        <x:v>Actual standardized CET1 ratio</x:v>
      </x:c>
      <x:c r="K1724" s="2" t="str"/>
      <x:c r="L1724" s="2" t="str"/>
      <x:c r="M1724" s="2" t="str"/>
      <x:c r="N1724" s="2" t="str"/>
      <x:c r="O1724" s="2" t="str"/>
      <x:c r="P1724" s="2" t="str"/>
      <x:c r="Q1724" s="2" t="str"/>
      <x:c r="R1724" s="2" t="str">
        <x:v>Not reported / unavailable</x:v>
      </x:c>
      <x:c r="T1724" s="12"/>
      <x:c r="U1724" s="12"/>
    </x:row>
    <x:row r="1725" ht="24" customHeight="1">
      <x:c r="C1725" s="2" t="str">
        <x:v>WFC</x:v>
      </x:c>
      <x:c r="D1725" s="2" t="str">
        <x:v>FY2021</x:v>
      </x:c>
      <x:c r="E1725" s="2" t="str">
        <x:v>nim_reported</x:v>
      </x:c>
      <x:c r="F1725" s="11" t="str">
        <x:v>n.a.</x:v>
      </x:c>
      <x:c r="G1725" s="2" t="str">
        <x:v>%</x:v>
      </x:c>
      <x:c r="H1725" s="2" t="str">
        <x:v>2021-01-01</x:v>
      </x:c>
      <x:c r="I1725" s="2" t="str">
        <x:v>2021-12-31</x:v>
      </x:c>
      <x:c r="J1725" s="2" t="str">
        <x:v>Issuer reported net interest margin</x:v>
      </x:c>
      <x:c r="K1725" s="2" t="str"/>
      <x:c r="L1725" s="2" t="str"/>
      <x:c r="M1725" s="2" t="str"/>
      <x:c r="N1725" s="2" t="str"/>
      <x:c r="O1725" s="2" t="str"/>
      <x:c r="P1725" s="2" t="str"/>
      <x:c r="Q1725" s="2" t="str"/>
      <x:c r="R1725" s="2" t="str">
        <x:v>Not reported / unavailable</x:v>
      </x:c>
      <x:c r="T1725" s="12"/>
      <x:c r="U1725" s="12"/>
    </x:row>
    <x:row r="1726" ht="24" customHeight="1">
      <x:c r="C1726" s="2" t="str">
        <x:v>WFC</x:v>
      </x:c>
      <x:c r="D1726" s="2" t="str">
        <x:v>FY2021</x:v>
      </x:c>
      <x:c r="E1726" s="2" t="str">
        <x:v>bvps_reported</x:v>
      </x:c>
      <x:c r="F1726" s="11" t="str">
        <x:v>n.a.</x:v>
      </x:c>
      <x:c r="G1726" s="2" t="str">
        <x:v>USD/share</x:v>
      </x:c>
      <x:c r="H1726" s="2" t="str">
        <x:v>2021-01-01</x:v>
      </x:c>
      <x:c r="I1726" s="2" t="str">
        <x:v>2021-12-31</x:v>
      </x:c>
      <x:c r="J1726" s="2" t="str">
        <x:v>Reported common book value per share</x:v>
      </x:c>
      <x:c r="K1726" s="2" t="str"/>
      <x:c r="L1726" s="2" t="str"/>
      <x:c r="M1726" s="2" t="str"/>
      <x:c r="N1726" s="2" t="str"/>
      <x:c r="O1726" s="2" t="str"/>
      <x:c r="P1726" s="2" t="str"/>
      <x:c r="Q1726" s="2" t="str"/>
      <x:c r="R1726" s="2" t="str">
        <x:v>Not reported / unavailable</x:v>
      </x:c>
      <x:c r="T1726" s="12"/>
      <x:c r="U1726" s="12"/>
    </x:row>
    <x:row r="1727" ht="24" customHeight="1">
      <x:c r="C1727" s="2" t="str">
        <x:v>WFC</x:v>
      </x:c>
      <x:c r="D1727" s="2" t="str">
        <x:v>FY2021</x:v>
      </x:c>
      <x:c r="E1727" s="2" t="str">
        <x:v>tbvps_reported</x:v>
      </x:c>
      <x:c r="F1727" s="11" t="str">
        <x:v>n.a.</x:v>
      </x:c>
      <x:c r="G1727" s="2" t="str">
        <x:v>USD/share</x:v>
      </x:c>
      <x:c r="H1727" s="2" t="str">
        <x:v>2021-01-01</x:v>
      </x:c>
      <x:c r="I1727" s="2" t="str">
        <x:v>2021-12-31</x:v>
      </x:c>
      <x:c r="J1727" s="2" t="str">
        <x:v>Reported tangible book value per share</x:v>
      </x:c>
      <x:c r="K1727" s="2" t="str"/>
      <x:c r="L1727" s="2" t="str"/>
      <x:c r="M1727" s="2" t="str"/>
      <x:c r="N1727" s="2" t="str"/>
      <x:c r="O1727" s="2" t="str"/>
      <x:c r="P1727" s="2" t="str"/>
      <x:c r="Q1727" s="2" t="str"/>
      <x:c r="R1727" s="2" t="str">
        <x:v>Not reported / unavailable</x:v>
      </x:c>
      <x:c r="T1727" s="12"/>
      <x:c r="U1727" s="12"/>
    </x:row>
    <x:row r="1728" ht="24" customHeight="1">
      <x:c r="C1728" s="2" t="str">
        <x:v>WFC</x:v>
      </x:c>
      <x:c r="D1728" s="2" t="str">
        <x:v>FY2021</x:v>
      </x:c>
      <x:c r="E1728" s="2" t="str">
        <x:v>tce_reported</x:v>
      </x:c>
      <x:c r="F1728" s="11" t="str">
        <x:v>n.a.</x:v>
      </x:c>
      <x:c r="G1728" s="2" t="str">
        <x:v>USDm</x:v>
      </x:c>
      <x:c r="H1728" s="2" t="str">
        <x:v>2021-01-01</x:v>
      </x:c>
      <x:c r="I1728" s="2" t="str">
        <x:v>2021-12-31</x:v>
      </x:c>
      <x:c r="J1728" s="2" t="str">
        <x:v>Reported tangible common equity</x:v>
      </x:c>
      <x:c r="K1728" s="2" t="str"/>
      <x:c r="L1728" s="2" t="str"/>
      <x:c r="M1728" s="2" t="str"/>
      <x:c r="N1728" s="2" t="str"/>
      <x:c r="O1728" s="2" t="str"/>
      <x:c r="P1728" s="2" t="str"/>
      <x:c r="Q1728" s="2" t="str"/>
      <x:c r="R1728" s="2" t="str">
        <x:v>Not reported / unavailable</x:v>
      </x:c>
      <x:c r="T1728" s="12"/>
      <x:c r="U1728" s="12"/>
    </x:row>
    <x:row r="1729" ht="24" customHeight="1">
      <x:c r="C1729" s="2" t="str">
        <x:v>WFC</x:v>
      </x:c>
      <x:c r="D1729" s="2" t="str">
        <x:v>FY2022</x:v>
      </x:c>
      <x:c r="E1729" s="2" t="str">
        <x:v>assets</x:v>
      </x:c>
      <x:c r="F1729" s="11" t="n">
        <x:v>1881020</x:v>
      </x:c>
      <x:c r="G1729" s="2" t="str">
        <x:v>USD</x:v>
      </x:c>
      <x:c r="H1729" s="2" t="str">
        <x:v>2022-01-01</x:v>
      </x:c>
      <x:c r="I1729" s="2" t="str">
        <x:v>2022-12-31</x:v>
      </x:c>
      <x:c r="J1729" s="2" t="str">
        <x:v>Assets</x:v>
      </x:c>
      <x:c r="K1729" s="2" t="str">
        <x:v>us-gaap:Assets</x:v>
      </x:c>
      <x:c r="L1729" s="2" t="str">
        <x:v>2024-02-20</x:v>
      </x:c>
      <x:c r="M1729" s="2" t="str">
        <x:v>0000072971-24-000064</x:v>
      </x:c>
      <x:c r="N1729" s="2" t="str">
        <x:v>https://www.sec.gov/Archives/edgar/data/72971/000007297124000064/wfc-20231231.htm</x:v>
      </x:c>
      <x:c r="O1729" s="2" t="str">
        <x:v>data/raw/filings/WFC_0000072971-24-000064_wfc-20231231.htm</x:v>
      </x:c>
      <x:c r="P1729" s="2" t="str"/>
      <x:c r="Q1729" s="2" t="str"/>
      <x:c r="R1729" s="2" t="str">
        <x:v>Latest eligible comparative presentation at the information cutoff.</x:v>
      </x:c>
      <x:c r="T1729" s="12"/>
      <x:c r="U1729" s="12"/>
    </x:row>
    <x:row r="1730" ht="24" customHeight="1">
      <x:c r="C1730" s="2" t="str">
        <x:v>WFC</x:v>
      </x:c>
      <x:c r="D1730" s="2" t="str">
        <x:v>FY2022</x:v>
      </x:c>
      <x:c r="E1730" s="2" t="str">
        <x:v>liabilities</x:v>
      </x:c>
      <x:c r="F1730" s="11" t="n">
        <x:v>1698807</x:v>
      </x:c>
      <x:c r="G1730" s="2" t="str">
        <x:v>USD</x:v>
      </x:c>
      <x:c r="H1730" s="2" t="str">
        <x:v>2022-01-01</x:v>
      </x:c>
      <x:c r="I1730" s="2" t="str">
        <x:v>2022-12-31</x:v>
      </x:c>
      <x:c r="J1730" s="2" t="str">
        <x:v>Liabilities</x:v>
      </x:c>
      <x:c r="K1730" s="2" t="str">
        <x:v>us-gaap:Liabilities</x:v>
      </x:c>
      <x:c r="L1730" s="2" t="str">
        <x:v>2024-02-20</x:v>
      </x:c>
      <x:c r="M1730" s="2" t="str">
        <x:v>0000072971-24-000064</x:v>
      </x:c>
      <x:c r="N1730" s="2" t="str">
        <x:v>https://www.sec.gov/Archives/edgar/data/72971/000007297124000064/wfc-20231231.htm</x:v>
      </x:c>
      <x:c r="O1730" s="2" t="str">
        <x:v>data/raw/filings/WFC_0000072971-24-000064_wfc-20231231.htm</x:v>
      </x:c>
      <x:c r="P1730" s="2" t="str"/>
      <x:c r="Q1730" s="2" t="str"/>
      <x:c r="R1730" s="2" t="str">
        <x:v>Latest eligible comparative presentation at the information cutoff.</x:v>
      </x:c>
      <x:c r="T1730" s="12"/>
      <x:c r="U1730" s="12"/>
    </x:row>
    <x:row r="1731" ht="24" customHeight="1">
      <x:c r="C1731" s="2" t="str">
        <x:v>WFC</x:v>
      </x:c>
      <x:c r="D1731" s="2" t="str">
        <x:v>FY2022</x:v>
      </x:c>
      <x:c r="E1731" s="2" t="str">
        <x:v>equity</x:v>
      </x:c>
      <x:c r="F1731" s="11" t="n">
        <x:v>180227</x:v>
      </x:c>
      <x:c r="G1731" s="2" t="str">
        <x:v>USD</x:v>
      </x:c>
      <x:c r="H1731" s="2" t="str">
        <x:v>2022-01-01</x:v>
      </x:c>
      <x:c r="I1731" s="2" t="str">
        <x:v>2022-12-31</x:v>
      </x:c>
      <x:c r="J1731" s="2" t="str">
        <x:v>Stockholders' Equity Attributable to Parent</x:v>
      </x:c>
      <x:c r="K1731" s="2" t="str">
        <x:v>us-gaap:StockholdersEquity</x:v>
      </x:c>
      <x:c r="L1731" s="2" t="str">
        <x:v>2024-02-20</x:v>
      </x:c>
      <x:c r="M1731" s="2" t="str">
        <x:v>0000072971-24-000064</x:v>
      </x:c>
      <x:c r="N1731" s="2" t="str">
        <x:v>https://www.sec.gov/Archives/edgar/data/72971/000007297124000064/wfc-20231231.htm</x:v>
      </x:c>
      <x:c r="O1731" s="2" t="str">
        <x:v>data/raw/filings/WFC_0000072971-24-000064_wfc-20231231.htm</x:v>
      </x:c>
      <x:c r="P1731" s="2" t="str"/>
      <x:c r="Q1731" s="2" t="str"/>
      <x:c r="R1731" s="2" t="str">
        <x:v>Latest eligible comparative presentation at the information cutoff.</x:v>
      </x:c>
      <x:c r="T1731" s="12"/>
      <x:c r="U1731" s="12"/>
    </x:row>
    <x:row r="1732" ht="24" customHeight="1">
      <x:c r="C1732" s="2" t="str">
        <x:v>WFC</x:v>
      </x:c>
      <x:c r="D1732" s="2" t="str">
        <x:v>FY2022</x:v>
      </x:c>
      <x:c r="E1732" s="2" t="str">
        <x:v>preferred</x:v>
      </x:c>
      <x:c r="F1732" s="11" t="n">
        <x:v>19448</x:v>
      </x:c>
      <x:c r="G1732" s="2" t="str">
        <x:v>USD</x:v>
      </x:c>
      <x:c r="H1732" s="2" t="str">
        <x:v>2022-01-01</x:v>
      </x:c>
      <x:c r="I1732" s="2" t="str">
        <x:v>2022-12-31</x:v>
      </x:c>
      <x:c r="J1732" s="2" t="str">
        <x:v>Preferred Stock, Value, Issued</x:v>
      </x:c>
      <x:c r="K1732" s="2" t="str">
        <x:v>us-gaap:PreferredStockValue</x:v>
      </x:c>
      <x:c r="L1732" s="2" t="str">
        <x:v>2024-02-20</x:v>
      </x:c>
      <x:c r="M1732" s="2" t="str">
        <x:v>0000072971-24-000064</x:v>
      </x:c>
      <x:c r="N1732" s="2" t="str">
        <x:v>https://www.sec.gov/Archives/edgar/data/72971/000007297124000064/wfc-20231231.htm</x:v>
      </x:c>
      <x:c r="O1732" s="2" t="str">
        <x:v>data/raw/filings/WFC_0000072971-24-000064_wfc-20231231.htm</x:v>
      </x:c>
      <x:c r="P1732" s="2" t="str"/>
      <x:c r="Q1732" s="2" t="str"/>
      <x:c r="R1732" s="2" t="str">
        <x:v>Latest eligible comparative presentation at the information cutoff.</x:v>
      </x:c>
      <x:c r="T1732" s="12"/>
      <x:c r="U1732" s="12"/>
    </x:row>
    <x:row r="1733" ht="24" customHeight="1">
      <x:c r="C1733" s="2" t="str">
        <x:v>WFC</x:v>
      </x:c>
      <x:c r="D1733" s="2" t="str">
        <x:v>FY2022</x:v>
      </x:c>
      <x:c r="E1733" s="2" t="str">
        <x:v>common_equity_reported</x:v>
      </x:c>
      <x:c r="F1733" s="11" t="str">
        <x:v>n.a.</x:v>
      </x:c>
      <x:c r="G1733" s="2" t="str">
        <x:v>USDm</x:v>
      </x:c>
      <x:c r="H1733" s="2" t="str">
        <x:v>2022-01-01</x:v>
      </x:c>
      <x:c r="I1733" s="2" t="str">
        <x:v>2022-12-31</x:v>
      </x:c>
      <x:c r="J1733" s="2" t="str">
        <x:v>Reported common shareholders equity</x:v>
      </x:c>
      <x:c r="K1733" s="2" t="str"/>
      <x:c r="L1733" s="2" t="str"/>
      <x:c r="M1733" s="2" t="str"/>
      <x:c r="N1733" s="2" t="str"/>
      <x:c r="O1733" s="2" t="str"/>
      <x:c r="P1733" s="2" t="str"/>
      <x:c r="Q1733" s="2" t="str"/>
      <x:c r="R1733" s="2" t="str">
        <x:v>Not reported / unavailable</x:v>
      </x:c>
      <x:c r="T1733" s="12"/>
      <x:c r="U1733" s="12"/>
    </x:row>
    <x:row r="1734" ht="24" customHeight="1">
      <x:c r="C1734" s="2" t="str">
        <x:v>WFC</x:v>
      </x:c>
      <x:c r="D1734" s="2" t="str">
        <x:v>FY2022</x:v>
      </x:c>
      <x:c r="E1734" s="2" t="str">
        <x:v>goodwill</x:v>
      </x:c>
      <x:c r="F1734" s="11" t="n">
        <x:v>25173</x:v>
      </x:c>
      <x:c r="G1734" s="2" t="str">
        <x:v>USD</x:v>
      </x:c>
      <x:c r="H1734" s="2" t="str">
        <x:v>2022-01-01</x:v>
      </x:c>
      <x:c r="I1734" s="2" t="str">
        <x:v>2022-12-31</x:v>
      </x:c>
      <x:c r="J1734" s="2" t="str">
        <x:v>Goodwill</x:v>
      </x:c>
      <x:c r="K1734" s="2" t="str">
        <x:v>us-gaap:Goodwill</x:v>
      </x:c>
      <x:c r="L1734" s="2" t="str">
        <x:v>2025-02-25</x:v>
      </x:c>
      <x:c r="M1734" s="2" t="str">
        <x:v>0000072971-25-000066</x:v>
      </x:c>
      <x:c r="N1734" s="2" t="str">
        <x:v>https://www.sec.gov/Archives/edgar/data/72971/000007297125000066/wfc-20241231.htm</x:v>
      </x:c>
      <x:c r="O1734" s="2" t="str">
        <x:v>data/raw/filings/WFC_0000072971-25-000066_wfc-20241231.htm</x:v>
      </x:c>
      <x:c r="P1734" s="2" t="str"/>
      <x:c r="Q1734" s="2" t="str"/>
      <x:c r="R1734" s="2" t="str">
        <x:v>Latest eligible comparative presentation at the information cutoff.</x:v>
      </x:c>
      <x:c r="T1734" s="12"/>
      <x:c r="U1734" s="12"/>
    </x:row>
    <x:row r="1735" ht="24" customHeight="1">
      <x:c r="C1735" s="2" t="str">
        <x:v>WFC</x:v>
      </x:c>
      <x:c r="D1735" s="2" t="str">
        <x:v>FY2022</x:v>
      </x:c>
      <x:c r="E1735" s="2" t="str">
        <x:v>intangibles</x:v>
      </x:c>
      <x:c r="F1735" s="11" t="n">
        <x:v>1322</x:v>
      </x:c>
      <x:c r="G1735" s="2" t="str">
        <x:v>USD</x:v>
      </x:c>
      <x:c r="H1735" s="2" t="str">
        <x:v>2022-01-01</x:v>
      </x:c>
      <x:c r="I1735" s="2" t="str">
        <x:v>2022-12-31</x:v>
      </x:c>
      <x:c r="J1735" s="2" t="str">
        <x:v>Finite-Lived Intangible Assets, Net</x:v>
      </x:c>
      <x:c r="K1735" s="2" t="str">
        <x:v>us-gaap:FiniteLivedIntangibleAssetsNet</x:v>
      </x:c>
      <x:c r="L1735" s="2" t="str">
        <x:v>2023-10-31</x:v>
      </x:c>
      <x:c r="M1735" s="2" t="str">
        <x:v>0000072971-23-000170</x:v>
      </x:c>
      <x:c r="N1735" s="2" t="str">
        <x:v>https://data.sec.gov/api/xbrl/companyfacts/CIK0000072971.json</x:v>
      </x:c>
      <x:c r="O1735" s="2" t="str">
        <x:v>data/raw/sec/WFC_companyfacts.json</x:v>
      </x:c>
      <x:c r="P1735" s="2" t="str"/>
      <x:c r="Q1735" s="2" t="str"/>
      <x:c r="R1735" s="2" t="str">
        <x:v>Latest eligible comparative presentation at the information cutoff.</x:v>
      </x:c>
      <x:c r="T1735" s="12"/>
      <x:c r="U1735" s="12"/>
    </x:row>
    <x:row r="1736" ht="24" customHeight="1">
      <x:c r="C1736" s="2" t="str">
        <x:v>WFC</x:v>
      </x:c>
      <x:c r="D1736" s="2" t="str">
        <x:v>FY2022</x:v>
      </x:c>
      <x:c r="E1736" s="2" t="str">
        <x:v>intangibles_total</x:v>
      </x:c>
      <x:c r="F1736" s="11" t="str">
        <x:v>n.a.</x:v>
      </x:c>
      <x:c r="G1736" s="2" t="str">
        <x:v>USDm</x:v>
      </x:c>
      <x:c r="H1736" s="2" t="str">
        <x:v>2022-01-01</x:v>
      </x:c>
      <x:c r="I1736" s="2" t="str">
        <x:v>2022-12-31</x:v>
      </x:c>
      <x:c r="J1736" s="2" t="str">
        <x:v>Reported goodwill and intangible assets combined</x:v>
      </x:c>
      <x:c r="K1736" s="2" t="str"/>
      <x:c r="L1736" s="2" t="str"/>
      <x:c r="M1736" s="2" t="str"/>
      <x:c r="N1736" s="2" t="str"/>
      <x:c r="O1736" s="2" t="str"/>
      <x:c r="P1736" s="2" t="str"/>
      <x:c r="Q1736" s="2" t="str"/>
      <x:c r="R1736" s="2" t="str">
        <x:v>Not reported / unavailable</x:v>
      </x:c>
      <x:c r="T1736" s="12"/>
      <x:c r="U1736" s="12"/>
    </x:row>
    <x:row r="1737" ht="24" customHeight="1">
      <x:c r="C1737" s="2" t="str">
        <x:v>WFC</x:v>
      </x:c>
      <x:c r="D1737" s="2" t="str">
        <x:v>FY2022</x:v>
      </x:c>
      <x:c r="E1737" s="2" t="str">
        <x:v>shares_end</x:v>
      </x:c>
      <x:c r="F1737" s="11" t="n">
        <x:v>3833.8</x:v>
      </x:c>
      <x:c r="G1737" s="2" t="str">
        <x:v>shares</x:v>
      </x:c>
      <x:c r="H1737" s="2" t="str">
        <x:v>2022-01-01</x:v>
      </x:c>
      <x:c r="I1737" s="2" t="str">
        <x:v>2022-12-31</x:v>
      </x:c>
      <x:c r="J1737" s="2" t="str">
        <x:v>Common Stock, Shares, Outstanding</x:v>
      </x:c>
      <x:c r="K1737" s="2" t="str">
        <x:v>us-gaap:CommonStockSharesOutstanding</x:v>
      </x:c>
      <x:c r="L1737" s="2" t="str">
        <x:v>2026-02-24</x:v>
      </x:c>
      <x:c r="M1737" s="2" t="str">
        <x:v>0000072971-26-000133</x:v>
      </x:c>
      <x:c r="N1737" s="2" t="str">
        <x:v>https://www.sec.gov/Archives/edgar/data/72971/000007297126000133/wfc-20251231_d2.htm</x:v>
      </x:c>
      <x:c r="O1737" s="2" t="str">
        <x:v>data/raw/filings/WFC_0000072971-26-000133_wfc-20251231_d2.htm</x:v>
      </x:c>
      <x:c r="P1737" s="2" t="str"/>
      <x:c r="Q1737" s="2" t="str"/>
      <x:c r="R1737" s="2" t="str">
        <x:v>Latest eligible comparative presentation at the information cutoff.</x:v>
      </x:c>
      <x:c r="T1737" s="12"/>
      <x:c r="U1737" s="12"/>
    </x:row>
    <x:row r="1738" ht="24" customHeight="1">
      <x:c r="C1738" s="2" t="str">
        <x:v>WFC</x:v>
      </x:c>
      <x:c r="D1738" s="2" t="str">
        <x:v>FY2022</x:v>
      </x:c>
      <x:c r="E1738" s="2" t="str">
        <x:v>shares_issued</x:v>
      </x:c>
      <x:c r="F1738" s="11" t="n">
        <x:v>5481.811474</x:v>
      </x:c>
      <x:c r="G1738" s="2" t="str">
        <x:v>shares</x:v>
      </x:c>
      <x:c r="H1738" s="2" t="str">
        <x:v>2022-01-01</x:v>
      </x:c>
      <x:c r="I1738" s="2" t="str">
        <x:v>2022-12-31</x:v>
      </x:c>
      <x:c r="J1738" s="2" t="str">
        <x:v>Common Stock, Shares, Issued</x:v>
      </x:c>
      <x:c r="K1738" s="2" t="str">
        <x:v>us-gaap:CommonStockSharesIssued</x:v>
      </x:c>
      <x:c r="L1738" s="2" t="str">
        <x:v>2024-02-20</x:v>
      </x:c>
      <x:c r="M1738" s="2" t="str">
        <x:v>0000072971-24-000064</x:v>
      </x:c>
      <x:c r="N1738" s="2" t="str">
        <x:v>https://www.sec.gov/Archives/edgar/data/72971/000007297124000064/wfc-20231231.htm</x:v>
      </x:c>
      <x:c r="O1738" s="2" t="str">
        <x:v>data/raw/filings/WFC_0000072971-24-000064_wfc-20231231.htm</x:v>
      </x:c>
      <x:c r="P1738" s="2" t="str"/>
      <x:c r="Q1738" s="2" t="str"/>
      <x:c r="R1738" s="2" t="str">
        <x:v>Latest eligible comparative presentation at the information cutoff.</x:v>
      </x:c>
      <x:c r="T1738" s="12"/>
      <x:c r="U1738" s="12"/>
    </x:row>
    <x:row r="1739" ht="24" customHeight="1">
      <x:c r="C1739" s="2" t="str">
        <x:v>WFC</x:v>
      </x:c>
      <x:c r="D1739" s="2" t="str">
        <x:v>FY2022</x:v>
      </x:c>
      <x:c r="E1739" s="2" t="str">
        <x:v>shares_treasury</x:v>
      </x:c>
      <x:c r="F1739" s="11" t="n">
        <x:v>1648.007022</x:v>
      </x:c>
      <x:c r="G1739" s="2" t="str">
        <x:v>shares</x:v>
      </x:c>
      <x:c r="H1739" s="2" t="str">
        <x:v>2022-01-01</x:v>
      </x:c>
      <x:c r="I1739" s="2" t="str">
        <x:v>2022-12-31</x:v>
      </x:c>
      <x:c r="J1739" s="2" t="str">
        <x:v>Treasury Stock, Shares</x:v>
      </x:c>
      <x:c r="K1739" s="2" t="str">
        <x:v>us-gaap:TreasuryStockShares</x:v>
      </x:c>
      <x:c r="L1739" s="2" t="str">
        <x:v>2023-02-21</x:v>
      </x:c>
      <x:c r="M1739" s="2" t="str">
        <x:v>0000072971-23-000071</x:v>
      </x:c>
      <x:c r="N1739" s="2" t="str">
        <x:v>https://www.sec.gov/Archives/edgar/data/72971/000007297123000071/wfc-20221231.htm</x:v>
      </x:c>
      <x:c r="O1739" s="2" t="str">
        <x:v>data/raw/filings/WFC_0000072971-23-000071_wfc-20221231.htm</x:v>
      </x:c>
      <x:c r="P1739" s="2" t="str"/>
      <x:c r="Q1739" s="2" t="str"/>
      <x:c r="R1739" s="2" t="str">
        <x:v>Latest eligible comparative presentation at the information cutoff.</x:v>
      </x:c>
      <x:c r="T1739" s="12"/>
      <x:c r="U1739" s="12"/>
    </x:row>
    <x:row r="1740" ht="24" customHeight="1">
      <x:c r="C1740" s="2" t="str">
        <x:v>WFC</x:v>
      </x:c>
      <x:c r="D1740" s="2" t="str">
        <x:v>FY2022</x:v>
      </x:c>
      <x:c r="E1740" s="2" t="str">
        <x:v>deposits</x:v>
      </x:c>
      <x:c r="F1740" s="11" t="n">
        <x:v>1383985</x:v>
      </x:c>
      <x:c r="G1740" s="2" t="str">
        <x:v>USD</x:v>
      </x:c>
      <x:c r="H1740" s="2" t="str">
        <x:v>2022-01-01</x:v>
      </x:c>
      <x:c r="I1740" s="2" t="str">
        <x:v>2022-12-31</x:v>
      </x:c>
      <x:c r="J1740" s="2" t="str">
        <x:v>Deposits</x:v>
      </x:c>
      <x:c r="K1740" s="2" t="str">
        <x:v>us-gaap:Deposits</x:v>
      </x:c>
      <x:c r="L1740" s="2" t="str">
        <x:v>2024-02-20</x:v>
      </x:c>
      <x:c r="M1740" s="2" t="str">
        <x:v>0000072971-24-000064</x:v>
      </x:c>
      <x:c r="N1740" s="2" t="str">
        <x:v>https://www.sec.gov/Archives/edgar/data/72971/000007297124000064/wfc-20231231.htm</x:v>
      </x:c>
      <x:c r="O1740" s="2" t="str">
        <x:v>data/raw/filings/WFC_0000072971-24-000064_wfc-20231231.htm</x:v>
      </x:c>
      <x:c r="P1740" s="2" t="str"/>
      <x:c r="Q1740" s="2" t="str"/>
      <x:c r="R1740" s="2" t="str">
        <x:v>Latest eligible comparative presentation at the information cutoff.</x:v>
      </x:c>
      <x:c r="T1740" s="12"/>
      <x:c r="U1740" s="12"/>
    </x:row>
    <x:row r="1741" ht="24" customHeight="1">
      <x:c r="C1741" s="2" t="str">
        <x:v>WFC</x:v>
      </x:c>
      <x:c r="D1741" s="2" t="str">
        <x:v>FY2022</x:v>
      </x:c>
      <x:c r="E1741" s="2" t="str">
        <x:v>loans_gross</x:v>
      </x:c>
      <x:c r="F1741" s="11" t="str">
        <x:v>n.a.</x:v>
      </x:c>
      <x:c r="G1741" s="2" t="str">
        <x:v>USDm</x:v>
      </x:c>
      <x:c r="H1741" s="2" t="str">
        <x:v>2022-01-01</x:v>
      </x:c>
      <x:c r="I1741" s="2" t="str">
        <x:v>2022-12-31</x:v>
      </x:c>
      <x:c r="J1741" s="2" t="str">
        <x:v>Gross loans and leases selected definition</x:v>
      </x:c>
      <x:c r="K1741" s="2" t="str"/>
      <x:c r="L1741" s="2" t="str"/>
      <x:c r="M1741" s="2" t="str"/>
      <x:c r="N1741" s="2" t="str"/>
      <x:c r="O1741" s="2" t="str"/>
      <x:c r="P1741" s="2" t="str"/>
      <x:c r="Q1741" s="2" t="str"/>
      <x:c r="R1741" s="2" t="str">
        <x:v>Not reported / unavailable</x:v>
      </x:c>
      <x:c r="T1741" s="12"/>
      <x:c r="U1741" s="12"/>
    </x:row>
    <x:row r="1742" ht="24" customHeight="1">
      <x:c r="C1742" s="2" t="str">
        <x:v>WFC</x:v>
      </x:c>
      <x:c r="D1742" s="2" t="str">
        <x:v>FY2022</x:v>
      </x:c>
      <x:c r="E1742" s="2" t="str">
        <x:v>loans_net</x:v>
      </x:c>
      <x:c r="F1742" s="11" t="str">
        <x:v>n.a.</x:v>
      </x:c>
      <x:c r="G1742" s="2" t="str">
        <x:v>USDm</x:v>
      </x:c>
      <x:c r="H1742" s="2" t="str">
        <x:v>2022-01-01</x:v>
      </x:c>
      <x:c r="I1742" s="2" t="str">
        <x:v>2022-12-31</x:v>
      </x:c>
      <x:c r="J1742" s="2" t="str">
        <x:v>Net loans after allowance selected definition</x:v>
      </x:c>
      <x:c r="K1742" s="2" t="str"/>
      <x:c r="L1742" s="2" t="str"/>
      <x:c r="M1742" s="2" t="str"/>
      <x:c r="N1742" s="2" t="str"/>
      <x:c r="O1742" s="2" t="str"/>
      <x:c r="P1742" s="2" t="str"/>
      <x:c r="Q1742" s="2" t="str"/>
      <x:c r="R1742" s="2" t="str">
        <x:v>Not reported / unavailable</x:v>
      </x:c>
      <x:c r="T1742" s="12"/>
      <x:c r="U1742" s="12"/>
    </x:row>
    <x:row r="1743" ht="24" customHeight="1">
      <x:c r="C1743" s="2" t="str">
        <x:v>WFC</x:v>
      </x:c>
      <x:c r="D1743" s="2" t="str">
        <x:v>FY2022</x:v>
      </x:c>
      <x:c r="E1743" s="2" t="str">
        <x:v>allowance</x:v>
      </x:c>
      <x:c r="F1743" s="11" t="str">
        <x:v>n.a.</x:v>
      </x:c>
      <x:c r="G1743" s="2" t="str">
        <x:v>USDm</x:v>
      </x:c>
      <x:c r="H1743" s="2" t="str">
        <x:v>2022-01-01</x:v>
      </x:c>
      <x:c r="I1743" s="2" t="str">
        <x:v>2022-12-31</x:v>
      </x:c>
      <x:c r="J1743" s="2" t="str">
        <x:v>Loan allowance for credit losses</x:v>
      </x:c>
      <x:c r="K1743" s="2" t="str"/>
      <x:c r="L1743" s="2" t="str"/>
      <x:c r="M1743" s="2" t="str"/>
      <x:c r="N1743" s="2" t="str"/>
      <x:c r="O1743" s="2" t="str"/>
      <x:c r="P1743" s="2" t="str"/>
      <x:c r="Q1743" s="2" t="str"/>
      <x:c r="R1743" s="2" t="str">
        <x:v>Not reported / unavailable</x:v>
      </x:c>
      <x:c r="T1743" s="12"/>
      <x:c r="U1743" s="12"/>
    </x:row>
    <x:row r="1744" ht="24" customHeight="1">
      <x:c r="C1744" s="2" t="str">
        <x:v>WFC</x:v>
      </x:c>
      <x:c r="D1744" s="2" t="str">
        <x:v>FY2022</x:v>
      </x:c>
      <x:c r="E1744" s="2" t="str">
        <x:v>nonaccrual</x:v>
      </x:c>
      <x:c r="F1744" s="11" t="str">
        <x:v>n.a.</x:v>
      </x:c>
      <x:c r="G1744" s="2" t="str">
        <x:v>USDm</x:v>
      </x:c>
      <x:c r="H1744" s="2" t="str">
        <x:v>2022-01-01</x:v>
      </x:c>
      <x:c r="I1744" s="2" t="str">
        <x:v>2022-12-31</x:v>
      </x:c>
      <x:c r="J1744" s="2" t="str">
        <x:v>Nonaccrual</x:v>
      </x:c>
      <x:c r="K1744" s="2" t="str"/>
      <x:c r="L1744" s="2" t="str"/>
      <x:c r="M1744" s="2" t="str"/>
      <x:c r="N1744" s="2" t="str"/>
      <x:c r="O1744" s="2" t="str"/>
      <x:c r="P1744" s="2" t="str"/>
      <x:c r="Q1744" s="2" t="str"/>
      <x:c r="R1744" s="2" t="str">
        <x:v>Not reported / unavailable</x:v>
      </x:c>
      <x:c r="T1744" s="12"/>
      <x:c r="U1744" s="12"/>
    </x:row>
    <x:row r="1745" ht="24" customHeight="1">
      <x:c r="C1745" s="2" t="str">
        <x:v>WFC</x:v>
      </x:c>
      <x:c r="D1745" s="2" t="str">
        <x:v>FY2022</x:v>
      </x:c>
      <x:c r="E1745" s="2" t="str">
        <x:v>cash</x:v>
      </x:c>
      <x:c r="F1745" s="11" t="str">
        <x:v>n.a.</x:v>
      </x:c>
      <x:c r="G1745" s="2" t="str">
        <x:v>USDm</x:v>
      </x:c>
      <x:c r="H1745" s="2" t="str">
        <x:v>2022-01-01</x:v>
      </x:c>
      <x:c r="I1745" s="2" t="str">
        <x:v>2022-12-31</x:v>
      </x:c>
      <x:c r="J1745" s="2" t="str">
        <x:v>Cash</x:v>
      </x:c>
      <x:c r="K1745" s="2" t="str"/>
      <x:c r="L1745" s="2" t="str"/>
      <x:c r="M1745" s="2" t="str"/>
      <x:c r="N1745" s="2" t="str"/>
      <x:c r="O1745" s="2" t="str"/>
      <x:c r="P1745" s="2" t="str"/>
      <x:c r="Q1745" s="2" t="str"/>
      <x:c r="R1745" s="2" t="str">
        <x:v>Not reported / unavailable</x:v>
      </x:c>
      <x:c r="T1745" s="12"/>
      <x:c r="U1745" s="12"/>
    </x:row>
    <x:row r="1746" ht="24" customHeight="1">
      <x:c r="C1746" s="2" t="str">
        <x:v>WFC</x:v>
      </x:c>
      <x:c r="D1746" s="2" t="str">
        <x:v>FY2022</x:v>
      </x:c>
      <x:c r="E1746" s="2" t="str">
        <x:v>aoci</x:v>
      </x:c>
      <x:c r="F1746" s="11" t="n">
        <x:v>-13362</x:v>
      </x:c>
      <x:c r="G1746" s="2" t="str">
        <x:v>USD</x:v>
      </x:c>
      <x:c r="H1746" s="2" t="str">
        <x:v>2022-01-01</x:v>
      </x:c>
      <x:c r="I1746" s="2" t="str">
        <x:v>2022-12-31</x:v>
      </x:c>
      <x:c r="J1746" s="2" t="str">
        <x:v>Accumulated Other Comprehensive Income (Loss), Net of Tax</x:v>
      </x:c>
      <x:c r="K1746" s="2" t="str">
        <x:v>us-gaap:AccumulatedOtherComprehensiveIncomeLossNetOfTax</x:v>
      </x:c>
      <x:c r="L1746" s="2" t="str">
        <x:v>2024-02-20</x:v>
      </x:c>
      <x:c r="M1746" s="2" t="str">
        <x:v>0000072971-24-000064</x:v>
      </x:c>
      <x:c r="N1746" s="2" t="str">
        <x:v>https://www.sec.gov/Archives/edgar/data/72971/000007297124000064/wfc-20231231.htm</x:v>
      </x:c>
      <x:c r="O1746" s="2" t="str">
        <x:v>data/raw/filings/WFC_0000072971-24-000064_wfc-20231231.htm</x:v>
      </x:c>
      <x:c r="P1746" s="2" t="str"/>
      <x:c r="Q1746" s="2" t="str"/>
      <x:c r="R1746" s="2" t="str">
        <x:v>Latest eligible comparative presentation at the information cutoff.</x:v>
      </x:c>
      <x:c r="T1746" s="12"/>
      <x:c r="U1746" s="12"/>
    </x:row>
    <x:row r="1747" ht="24" customHeight="1">
      <x:c r="C1747" s="2" t="str">
        <x:v>WFC</x:v>
      </x:c>
      <x:c r="D1747" s="2" t="str">
        <x:v>FY2022</x:v>
      </x:c>
      <x:c r="E1747" s="2" t="str">
        <x:v>nii</x:v>
      </x:c>
      <x:c r="F1747" s="11" t="n">
        <x:v>44950</x:v>
      </x:c>
      <x:c r="G1747" s="2" t="str">
        <x:v>USD</x:v>
      </x:c>
      <x:c r="H1747" s="2" t="str">
        <x:v>2022-01-01</x:v>
      </x:c>
      <x:c r="I1747" s="2" t="str">
        <x:v>2022-12-31</x:v>
      </x:c>
      <x:c r="J1747" s="2" t="str">
        <x:v>Interest Income (Expense), Net</x:v>
      </x:c>
      <x:c r="K1747" s="2" t="str">
        <x:v>us-gaap:InterestIncomeExpenseNet</x:v>
      </x:c>
      <x:c r="L1747" s="2" t="str">
        <x:v>2025-02-25</x:v>
      </x:c>
      <x:c r="M1747" s="2" t="str">
        <x:v>0000072971-25-000066</x:v>
      </x:c>
      <x:c r="N1747" s="2" t="str">
        <x:v>https://www.sec.gov/Archives/edgar/data/72971/000007297125000066/wfc-20241231.htm</x:v>
      </x:c>
      <x:c r="O1747" s="2" t="str">
        <x:v>data/raw/filings/WFC_0000072971-25-000066_wfc-20241231.htm</x:v>
      </x:c>
      <x:c r="P1747" s="2" t="str"/>
      <x:c r="Q1747" s="2" t="str"/>
      <x:c r="R1747" s="2" t="str">
        <x:v>Latest eligible comparative presentation at the information cutoff.</x:v>
      </x:c>
      <x:c r="T1747" s="12"/>
      <x:c r="U1747" s="12"/>
    </x:row>
    <x:row r="1748" ht="24" customHeight="1">
      <x:c r="C1748" s="2" t="str">
        <x:v>WFC</x:v>
      </x:c>
      <x:c r="D1748" s="2" t="str">
        <x:v>FY2022</x:v>
      </x:c>
      <x:c r="E1748" s="2" t="str">
        <x:v>noninterest_income</x:v>
      </x:c>
      <x:c r="F1748" s="11" t="n">
        <x:v>29418</x:v>
      </x:c>
      <x:c r="G1748" s="2" t="str">
        <x:v>USD</x:v>
      </x:c>
      <x:c r="H1748" s="2" t="str">
        <x:v>2022-01-01</x:v>
      </x:c>
      <x:c r="I1748" s="2" t="str">
        <x:v>2022-12-31</x:v>
      </x:c>
      <x:c r="J1748" s="2" t="str">
        <x:v>Noninterest Income</x:v>
      </x:c>
      <x:c r="K1748" s="2" t="str">
        <x:v>us-gaap:NoninterestIncome</x:v>
      </x:c>
      <x:c r="L1748" s="2" t="str">
        <x:v>2025-02-25</x:v>
      </x:c>
      <x:c r="M1748" s="2" t="str">
        <x:v>0000072971-25-000066</x:v>
      </x:c>
      <x:c r="N1748" s="2" t="str">
        <x:v>https://www.sec.gov/Archives/edgar/data/72971/000007297125000066/wfc-20241231.htm</x:v>
      </x:c>
      <x:c r="O1748" s="2" t="str">
        <x:v>data/raw/filings/WFC_0000072971-25-000066_wfc-20241231.htm</x:v>
      </x:c>
      <x:c r="P1748" s="2" t="str"/>
      <x:c r="Q1748" s="2" t="str"/>
      <x:c r="R1748" s="2" t="str">
        <x:v>Latest eligible comparative presentation at the information cutoff.</x:v>
      </x:c>
      <x:c r="T1748" s="12"/>
      <x:c r="U1748" s="12"/>
    </x:row>
    <x:row r="1749" ht="24" customHeight="1">
      <x:c r="C1749" s="2" t="str">
        <x:v>WFC</x:v>
      </x:c>
      <x:c r="D1749" s="2" t="str">
        <x:v>FY2022</x:v>
      </x:c>
      <x:c r="E1749" s="2" t="str">
        <x:v>revenue_reported</x:v>
      </x:c>
      <x:c r="F1749" s="11" t="n">
        <x:v>74368</x:v>
      </x:c>
      <x:c r="G1749" s="2" t="str">
        <x:v>USD</x:v>
      </x:c>
      <x:c r="H1749" s="2" t="str">
        <x:v>2022-01-01</x:v>
      </x:c>
      <x:c r="I1749" s="2" t="str">
        <x:v>2022-12-31</x:v>
      </x:c>
      <x:c r="J1749" s="2" t="str">
        <x:v>Revenues, Net of Interest Expense</x:v>
      </x:c>
      <x:c r="K1749" s="2" t="str">
        <x:v>us-gaap:RevenuesNetOfInterestExpense</x:v>
      </x:c>
      <x:c r="L1749" s="2" t="str">
        <x:v>2025-02-25</x:v>
      </x:c>
      <x:c r="M1749" s="2" t="str">
        <x:v>0000072971-25-000066</x:v>
      </x:c>
      <x:c r="N1749" s="2" t="str">
        <x:v>https://www.sec.gov/Archives/edgar/data/72971/000007297125000066/wfc-20241231.htm</x:v>
      </x:c>
      <x:c r="O1749" s="2" t="str">
        <x:v>data/raw/filings/WFC_0000072971-25-000066_wfc-20241231.htm</x:v>
      </x:c>
      <x:c r="P1749" s="2" t="str"/>
      <x:c r="Q1749" s="2" t="str"/>
      <x:c r="R1749" s="2" t="str">
        <x:v>Latest eligible comparative presentation at the information cutoff.</x:v>
      </x:c>
      <x:c r="T1749" s="12"/>
      <x:c r="U1749" s="12"/>
    </x:row>
    <x:row r="1750" ht="24" customHeight="1">
      <x:c r="C1750" s="2" t="str">
        <x:v>WFC</x:v>
      </x:c>
      <x:c r="D1750" s="2" t="str">
        <x:v>FY2022</x:v>
      </x:c>
      <x:c r="E1750" s="2" t="str">
        <x:v>opex</x:v>
      </x:c>
      <x:c r="F1750" s="11" t="n">
        <x:v>57205</x:v>
      </x:c>
      <x:c r="G1750" s="2" t="str">
        <x:v>USD</x:v>
      </x:c>
      <x:c r="H1750" s="2" t="str">
        <x:v>2022-01-01</x:v>
      </x:c>
      <x:c r="I1750" s="2" t="str">
        <x:v>2022-12-31</x:v>
      </x:c>
      <x:c r="J1750" s="2" t="str">
        <x:v>Noninterest Expense</x:v>
      </x:c>
      <x:c r="K1750" s="2" t="str">
        <x:v>us-gaap:NoninterestExpense</x:v>
      </x:c>
      <x:c r="L1750" s="2" t="str">
        <x:v>2025-02-25</x:v>
      </x:c>
      <x:c r="M1750" s="2" t="str">
        <x:v>0000072971-25-000066</x:v>
      </x:c>
      <x:c r="N1750" s="2" t="str">
        <x:v>https://www.sec.gov/Archives/edgar/data/72971/000007297125000066/wfc-20241231.htm</x:v>
      </x:c>
      <x:c r="O1750" s="2" t="str">
        <x:v>data/raw/filings/WFC_0000072971-25-000066_wfc-20241231.htm</x:v>
      </x:c>
      <x:c r="P1750" s="2" t="str"/>
      <x:c r="Q1750" s="2" t="str"/>
      <x:c r="R1750" s="2" t="str">
        <x:v>Latest eligible comparative presentation at the information cutoff.</x:v>
      </x:c>
      <x:c r="T1750" s="12"/>
      <x:c r="U1750" s="12"/>
    </x:row>
    <x:row r="1751" ht="24" customHeight="1">
      <x:c r="C1751" s="2" t="str">
        <x:v>WFC</x:v>
      </x:c>
      <x:c r="D1751" s="2" t="str">
        <x:v>FY2022</x:v>
      </x:c>
      <x:c r="E1751" s="2" t="str">
        <x:v>provision</x:v>
      </x:c>
      <x:c r="F1751" s="11" t="n">
        <x:v>1534</x:v>
      </x:c>
      <x:c r="G1751" s="2" t="str">
        <x:v>USD</x:v>
      </x:c>
      <x:c r="H1751" s="2" t="str">
        <x:v>2022-01-01</x:v>
      </x:c>
      <x:c r="I1751" s="2" t="str">
        <x:v>2022-12-31</x:v>
      </x:c>
      <x:c r="J1751" s="2" t="str">
        <x:v>Provision for Loan, Lease, and Other Losses</x:v>
      </x:c>
      <x:c r="K1751" s="2" t="str">
        <x:v>us-gaap:ProvisionForLoanLeaseAndOtherLosses</x:v>
      </x:c>
      <x:c r="L1751" s="2" t="str">
        <x:v>2025-02-25</x:v>
      </x:c>
      <x:c r="M1751" s="2" t="str">
        <x:v>0000072971-25-000066</x:v>
      </x:c>
      <x:c r="N1751" s="2" t="str">
        <x:v>https://www.sec.gov/Archives/edgar/data/72971/000007297125000066/wfc-20241231.htm</x:v>
      </x:c>
      <x:c r="O1751" s="2" t="str">
        <x:v>data/raw/filings/WFC_0000072971-25-000066_wfc-20241231.htm</x:v>
      </x:c>
      <x:c r="P1751" s="2" t="str"/>
      <x:c r="Q1751" s="2" t="str"/>
      <x:c r="R1751" s="2" t="str">
        <x:v>Latest eligible comparative presentation at the information cutoff.</x:v>
      </x:c>
      <x:c r="T1751" s="12"/>
      <x:c r="U1751" s="12"/>
    </x:row>
    <x:row r="1752" ht="24" customHeight="1">
      <x:c r="C1752" s="2" t="str">
        <x:v>WFC</x:v>
      </x:c>
      <x:c r="D1752" s="2" t="str">
        <x:v>FY2022</x:v>
      </x:c>
      <x:c r="E1752" s="2" t="str">
        <x:v>pretax</x:v>
      </x:c>
      <x:c r="F1752" s="11" t="n">
        <x:v>15629</x:v>
      </x:c>
      <x:c r="G1752" s="2" t="str">
        <x:v>USD</x:v>
      </x:c>
      <x:c r="H1752" s="2" t="str">
        <x:v>2022-01-01</x:v>
      </x:c>
      <x:c r="I1752" s="2" t="str">
        <x:v>2022-12-31</x:v>
      </x:c>
      <x:c r="J1752" s="2" t="str">
        <x:v>Income (Loss) from Continuing Operations before Income Taxes, Noncontrolling Interest</x:v>
      </x:c>
      <x:c r="K1752" s="2" t="str">
        <x:v>us-gaap:IncomeLossFromContinuingOperationsBeforeIncomeTaxesExtraordinaryItemsNoncontrollingInterest</x:v>
      </x:c>
      <x:c r="L1752" s="2" t="str">
        <x:v>2025-02-25</x:v>
      </x:c>
      <x:c r="M1752" s="2" t="str">
        <x:v>0000072971-25-000066</x:v>
      </x:c>
      <x:c r="N1752" s="2" t="str">
        <x:v>https://www.sec.gov/Archives/edgar/data/72971/000007297125000066/wfc-20241231.htm</x:v>
      </x:c>
      <x:c r="O1752" s="2" t="str">
        <x:v>data/raw/filings/WFC_0000072971-25-000066_wfc-20241231.htm</x:v>
      </x:c>
      <x:c r="P1752" s="2" t="str"/>
      <x:c r="Q1752" s="2" t="str"/>
      <x:c r="R1752" s="2" t="str">
        <x:v>Latest eligible comparative presentation at the information cutoff.</x:v>
      </x:c>
      <x:c r="T1752" s="12"/>
      <x:c r="U1752" s="12"/>
    </x:row>
    <x:row r="1753" ht="24" customHeight="1">
      <x:c r="C1753" s="2" t="str">
        <x:v>WFC</x:v>
      </x:c>
      <x:c r="D1753" s="2" t="str">
        <x:v>FY2022</x:v>
      </x:c>
      <x:c r="E1753" s="2" t="str">
        <x:v>tax</x:v>
      </x:c>
      <x:c r="F1753" s="11" t="n">
        <x:v>2251</x:v>
      </x:c>
      <x:c r="G1753" s="2" t="str">
        <x:v>USD</x:v>
      </x:c>
      <x:c r="H1753" s="2" t="str">
        <x:v>2022-01-01</x:v>
      </x:c>
      <x:c r="I1753" s="2" t="str">
        <x:v>2022-12-31</x:v>
      </x:c>
      <x:c r="J1753" s="2" t="str">
        <x:v>Income Tax Expense (Benefit)</x:v>
      </x:c>
      <x:c r="K1753" s="2" t="str">
        <x:v>us-gaap:IncomeTaxExpenseBenefit</x:v>
      </x:c>
      <x:c r="L1753" s="2" t="str">
        <x:v>2025-02-25</x:v>
      </x:c>
      <x:c r="M1753" s="2" t="str">
        <x:v>0000072971-25-000066</x:v>
      </x:c>
      <x:c r="N1753" s="2" t="str">
        <x:v>https://www.sec.gov/Archives/edgar/data/72971/000007297125000066/wfc-20241231.htm</x:v>
      </x:c>
      <x:c r="O1753" s="2" t="str">
        <x:v>data/raw/filings/WFC_0000072971-25-000066_wfc-20241231.htm</x:v>
      </x:c>
      <x:c r="P1753" s="2" t="str"/>
      <x:c r="Q1753" s="2" t="str"/>
      <x:c r="R1753" s="2" t="str">
        <x:v>Latest eligible comparative presentation at the information cutoff.</x:v>
      </x:c>
      <x:c r="T1753" s="12"/>
      <x:c r="U1753" s="12"/>
    </x:row>
    <x:row r="1754" ht="24" customHeight="1">
      <x:c r="C1754" s="2" t="str">
        <x:v>WFC</x:v>
      </x:c>
      <x:c r="D1754" s="2" t="str">
        <x:v>FY2022</x:v>
      </x:c>
      <x:c r="E1754" s="2" t="str">
        <x:v>net_income</x:v>
      </x:c>
      <x:c r="F1754" s="11" t="n">
        <x:v>13677</x:v>
      </x:c>
      <x:c r="G1754" s="2" t="str">
        <x:v>USD</x:v>
      </x:c>
      <x:c r="H1754" s="2" t="str">
        <x:v>2022-01-01</x:v>
      </x:c>
      <x:c r="I1754" s="2" t="str">
        <x:v>2022-12-31</x:v>
      </x:c>
      <x:c r="J1754" s="2" t="str">
        <x:v>Net Income (Loss) Attributable to Parent</x:v>
      </x:c>
      <x:c r="K1754" s="2" t="str">
        <x:v>us-gaap:NetIncomeLoss</x:v>
      </x:c>
      <x:c r="L1754" s="2" t="str">
        <x:v>2025-02-25</x:v>
      </x:c>
      <x:c r="M1754" s="2" t="str">
        <x:v>0000072971-25-000066</x:v>
      </x:c>
      <x:c r="N1754" s="2" t="str">
        <x:v>https://www.sec.gov/Archives/edgar/data/72971/000007297125000066/wfc-20241231.htm</x:v>
      </x:c>
      <x:c r="O1754" s="2" t="str">
        <x:v>data/raw/filings/WFC_0000072971-25-000066_wfc-20241231.htm</x:v>
      </x:c>
      <x:c r="P1754" s="2" t="str"/>
      <x:c r="Q1754" s="2" t="str"/>
      <x:c r="R1754" s="2" t="str">
        <x:v>Latest eligible comparative presentation at the information cutoff.</x:v>
      </x:c>
      <x:c r="T1754" s="12"/>
      <x:c r="U1754" s="12"/>
    </x:row>
    <x:row r="1755" ht="24" customHeight="1">
      <x:c r="C1755" s="2" t="str">
        <x:v>WFC</x:v>
      </x:c>
      <x:c r="D1755" s="2" t="str">
        <x:v>FY2022</x:v>
      </x:c>
      <x:c r="E1755" s="2" t="str">
        <x:v>common_income</x:v>
      </x:c>
      <x:c r="F1755" s="11" t="n">
        <x:v>12562</x:v>
      </x:c>
      <x:c r="G1755" s="2" t="str">
        <x:v>USD</x:v>
      </x:c>
      <x:c r="H1755" s="2" t="str">
        <x:v>2022-01-01</x:v>
      </x:c>
      <x:c r="I1755" s="2" t="str">
        <x:v>2022-12-31</x:v>
      </x:c>
      <x:c r="J1755" s="2" t="str">
        <x:v>Net Income (Loss) Available to Common Stockholders, Basic</x:v>
      </x:c>
      <x:c r="K1755" s="2" t="str">
        <x:v>us-gaap:NetIncomeLossAvailableToCommonStockholdersBasic</x:v>
      </x:c>
      <x:c r="L1755" s="2" t="str">
        <x:v>2025-02-25</x:v>
      </x:c>
      <x:c r="M1755" s="2" t="str">
        <x:v>0000072971-25-000066</x:v>
      </x:c>
      <x:c r="N1755" s="2" t="str">
        <x:v>https://www.sec.gov/Archives/edgar/data/72971/000007297125000066/wfc-20241231.htm</x:v>
      </x:c>
      <x:c r="O1755" s="2" t="str">
        <x:v>data/raw/filings/WFC_0000072971-25-000066_wfc-20241231.htm</x:v>
      </x:c>
      <x:c r="P1755" s="2" t="str"/>
      <x:c r="Q1755" s="2" t="str"/>
      <x:c r="R1755" s="2" t="str">
        <x:v>Latest eligible comparative presentation at the information cutoff.</x:v>
      </x:c>
      <x:c r="T1755" s="12"/>
      <x:c r="U1755" s="12"/>
    </x:row>
    <x:row r="1756" ht="24" customHeight="1">
      <x:c r="C1756" s="2" t="str">
        <x:v>WFC</x:v>
      </x:c>
      <x:c r="D1756" s="2" t="str">
        <x:v>FY2022</x:v>
      </x:c>
      <x:c r="E1756" s="2" t="str">
        <x:v>preferred_div</x:v>
      </x:c>
      <x:c r="F1756" s="11" t="n">
        <x:v>1115</x:v>
      </x:c>
      <x:c r="G1756" s="2" t="str">
        <x:v>USD</x:v>
      </x:c>
      <x:c r="H1756" s="2" t="str">
        <x:v>2022-01-01</x:v>
      </x:c>
      <x:c r="I1756" s="2" t="str">
        <x:v>2022-12-31</x:v>
      </x:c>
      <x:c r="J1756" s="2" t="str">
        <x:v>Preferred Stock Dividends and Other Adjustments</x:v>
      </x:c>
      <x:c r="K1756" s="2" t="str">
        <x:v>us-gaap:PreferredStockDividendsAndOtherAdjustments</x:v>
      </x:c>
      <x:c r="L1756" s="2" t="str">
        <x:v>2025-02-25</x:v>
      </x:c>
      <x:c r="M1756" s="2" t="str">
        <x:v>0000072971-25-000066</x:v>
      </x:c>
      <x:c r="N1756" s="2" t="str">
        <x:v>https://www.sec.gov/Archives/edgar/data/72971/000007297125000066/wfc-20241231.htm</x:v>
      </x:c>
      <x:c r="O1756" s="2" t="str">
        <x:v>data/raw/filings/WFC_0000072971-25-000066_wfc-20241231.htm</x:v>
      </x:c>
      <x:c r="P1756" s="2" t="str"/>
      <x:c r="Q1756" s="2" t="str"/>
      <x:c r="R1756" s="2" t="str">
        <x:v>Latest eligible comparative presentation at the information cutoff.</x:v>
      </x:c>
      <x:c r="T1756" s="12"/>
      <x:c r="U1756" s="12"/>
    </x:row>
    <x:row r="1757" ht="24" customHeight="1">
      <x:c r="C1757" s="2" t="str">
        <x:v>WFC</x:v>
      </x:c>
      <x:c r="D1757" s="2" t="str">
        <x:v>FY2022</x:v>
      </x:c>
      <x:c r="E1757" s="2" t="str">
        <x:v>eps</x:v>
      </x:c>
      <x:c r="F1757" s="11" t="n">
        <x:v>3.27</x:v>
      </x:c>
      <x:c r="G1757" s="2" t="str">
        <x:v>USD/shares</x:v>
      </x:c>
      <x:c r="H1757" s="2" t="str">
        <x:v>2022-01-01</x:v>
      </x:c>
      <x:c r="I1757" s="2" t="str">
        <x:v>2022-12-31</x:v>
      </x:c>
      <x:c r="J1757" s="2" t="str">
        <x:v>Earnings Per Share, Diluted</x:v>
      </x:c>
      <x:c r="K1757" s="2" t="str">
        <x:v>us-gaap:EarningsPerShareDiluted</x:v>
      </x:c>
      <x:c r="L1757" s="2" t="str">
        <x:v>2025-02-25</x:v>
      </x:c>
      <x:c r="M1757" s="2" t="str">
        <x:v>0000072971-25-000066</x:v>
      </x:c>
      <x:c r="N1757" s="2" t="str">
        <x:v>https://www.sec.gov/Archives/edgar/data/72971/000007297125000066/wfc-20241231.htm</x:v>
      </x:c>
      <x:c r="O1757" s="2" t="str">
        <x:v>data/raw/filings/WFC_0000072971-25-000066_wfc-20241231.htm</x:v>
      </x:c>
      <x:c r="P1757" s="2" t="str"/>
      <x:c r="Q1757" s="2" t="str"/>
      <x:c r="R1757" s="2" t="str">
        <x:v>Latest eligible comparative presentation at the information cutoff.</x:v>
      </x:c>
      <x:c r="T1757" s="12"/>
      <x:c r="U1757" s="12"/>
    </x:row>
    <x:row r="1758" ht="24" customHeight="1">
      <x:c r="C1758" s="2" t="str">
        <x:v>WFC</x:v>
      </x:c>
      <x:c r="D1758" s="2" t="str">
        <x:v>FY2022</x:v>
      </x:c>
      <x:c r="E1758" s="2" t="str">
        <x:v>shares_diluted</x:v>
      </x:c>
      <x:c r="F1758" s="11" t="n">
        <x:v>3837</x:v>
      </x:c>
      <x:c r="G1758" s="2" t="str">
        <x:v>shares</x:v>
      </x:c>
      <x:c r="H1758" s="2" t="str">
        <x:v>2022-01-01</x:v>
      </x:c>
      <x:c r="I1758" s="2" t="str">
        <x:v>2022-12-31</x:v>
      </x:c>
      <x:c r="J1758" s="2" t="str">
        <x:v>Weighted Average Number of Shares Outstanding, Diluted</x:v>
      </x:c>
      <x:c r="K1758" s="2" t="str">
        <x:v>us-gaap:WeightedAverageNumberOfDilutedSharesOutstanding</x:v>
      </x:c>
      <x:c r="L1758" s="2" t="str">
        <x:v>2025-02-25</x:v>
      </x:c>
      <x:c r="M1758" s="2" t="str">
        <x:v>0000072971-25-000066</x:v>
      </x:c>
      <x:c r="N1758" s="2" t="str">
        <x:v>https://www.sec.gov/Archives/edgar/data/72971/000007297125000066/wfc-20241231.htm</x:v>
      </x:c>
      <x:c r="O1758" s="2" t="str">
        <x:v>data/raw/filings/WFC_0000072971-25-000066_wfc-20241231.htm</x:v>
      </x:c>
      <x:c r="P1758" s="2" t="str"/>
      <x:c r="Q1758" s="2" t="str"/>
      <x:c r="R1758" s="2" t="str">
        <x:v>Latest eligible comparative presentation at the information cutoff.</x:v>
      </x:c>
      <x:c r="T1758" s="12"/>
      <x:c r="U1758" s="12"/>
    </x:row>
    <x:row r="1759" ht="24" customHeight="1">
      <x:c r="C1759" s="2" t="str">
        <x:v>WFC</x:v>
      </x:c>
      <x:c r="D1759" s="2" t="str">
        <x:v>FY2022</x:v>
      </x:c>
      <x:c r="E1759" s="2" t="str">
        <x:v>dps</x:v>
      </x:c>
      <x:c r="F1759" s="11" t="n">
        <x:v>1.1</x:v>
      </x:c>
      <x:c r="G1759" s="2" t="str">
        <x:v>USD/shares</x:v>
      </x:c>
      <x:c r="H1759" s="2" t="str">
        <x:v>2022-01-01</x:v>
      </x:c>
      <x:c r="I1759" s="2" t="str">
        <x:v>2022-12-31</x:v>
      </x:c>
      <x:c r="J1759" s="2" t="str">
        <x:v>Common Stock, Dividends, Per Share, Declared</x:v>
      </x:c>
      <x:c r="K1759" s="2" t="str">
        <x:v>us-gaap:CommonStockDividendsPerShareDeclared</x:v>
      </x:c>
      <x:c r="L1759" s="2" t="str">
        <x:v>2025-02-25</x:v>
      </x:c>
      <x:c r="M1759" s="2" t="str">
        <x:v>0000072971-25-000066</x:v>
      </x:c>
      <x:c r="N1759" s="2" t="str">
        <x:v>https://www.sec.gov/Archives/edgar/data/72971/000007297125000066/wfc-20241231.htm</x:v>
      </x:c>
      <x:c r="O1759" s="2" t="str">
        <x:v>data/raw/filings/WFC_0000072971-25-000066_wfc-20241231.htm</x:v>
      </x:c>
      <x:c r="P1759" s="2" t="str"/>
      <x:c r="Q1759" s="2" t="str"/>
      <x:c r="R1759" s="2" t="str">
        <x:v>Latest eligible comparative presentation at the information cutoff.</x:v>
      </x:c>
      <x:c r="T1759" s="12"/>
      <x:c r="U1759" s="12"/>
    </x:row>
    <x:row r="1760" ht="24" customHeight="1">
      <x:c r="C1760" s="2" t="str">
        <x:v>WFC</x:v>
      </x:c>
      <x:c r="D1760" s="2" t="str">
        <x:v>FY2022</x:v>
      </x:c>
      <x:c r="E1760" s="2" t="str">
        <x:v>dividends</x:v>
      </x:c>
      <x:c r="F1760" s="11" t="n">
        <x:v>4178</x:v>
      </x:c>
      <x:c r="G1760" s="2" t="str">
        <x:v>USD</x:v>
      </x:c>
      <x:c r="H1760" s="2" t="str">
        <x:v>2022-01-01</x:v>
      </x:c>
      <x:c r="I1760" s="2" t="str">
        <x:v>2022-12-31</x:v>
      </x:c>
      <x:c r="J1760" s="2" t="str">
        <x:v>Payments of Ordinary Dividends, Common Stock</x:v>
      </x:c>
      <x:c r="K1760" s="2" t="str">
        <x:v>us-gaap:PaymentsOfDividendsCommonStock</x:v>
      </x:c>
      <x:c r="L1760" s="2" t="str">
        <x:v>2025-02-25</x:v>
      </x:c>
      <x:c r="M1760" s="2" t="str">
        <x:v>0000072971-25-000066</x:v>
      </x:c>
      <x:c r="N1760" s="2" t="str">
        <x:v>https://www.sec.gov/Archives/edgar/data/72971/000007297125000066/wfc-20241231.htm</x:v>
      </x:c>
      <x:c r="O1760" s="2" t="str">
        <x:v>data/raw/filings/WFC_0000072971-25-000066_wfc-20241231.htm</x:v>
      </x:c>
      <x:c r="P1760" s="2" t="str"/>
      <x:c r="Q1760" s="2" t="str"/>
      <x:c r="R1760" s="2" t="str">
        <x:v>Latest eligible comparative presentation at the information cutoff.</x:v>
      </x:c>
      <x:c r="T1760" s="12"/>
      <x:c r="U1760" s="12"/>
    </x:row>
    <x:row r="1761" ht="24" customHeight="1">
      <x:c r="C1761" s="2" t="str">
        <x:v>WFC</x:v>
      </x:c>
      <x:c r="D1761" s="2" t="str">
        <x:v>FY2022</x:v>
      </x:c>
      <x:c r="E1761" s="2" t="str">
        <x:v>buybacks</x:v>
      </x:c>
      <x:c r="F1761" s="11" t="n">
        <x:v>6033</x:v>
      </x:c>
      <x:c r="G1761" s="2" t="str">
        <x:v>USD</x:v>
      </x:c>
      <x:c r="H1761" s="2" t="str">
        <x:v>2022-01-01</x:v>
      </x:c>
      <x:c r="I1761" s="2" t="str">
        <x:v>2022-12-31</x:v>
      </x:c>
      <x:c r="J1761" s="2" t="str">
        <x:v>Payments for Repurchase of Common Stock</x:v>
      </x:c>
      <x:c r="K1761" s="2" t="str">
        <x:v>us-gaap:PaymentsForRepurchaseOfCommonStock</x:v>
      </x:c>
      <x:c r="L1761" s="2" t="str">
        <x:v>2025-02-25</x:v>
      </x:c>
      <x:c r="M1761" s="2" t="str">
        <x:v>0000072971-25-000066</x:v>
      </x:c>
      <x:c r="N1761" s="2" t="str">
        <x:v>https://www.sec.gov/Archives/edgar/data/72971/000007297125000066/wfc-20241231.htm</x:v>
      </x:c>
      <x:c r="O1761" s="2" t="str">
        <x:v>data/raw/filings/WFC_0000072971-25-000066_wfc-20241231.htm</x:v>
      </x:c>
      <x:c r="P1761" s="2" t="str"/>
      <x:c r="Q1761" s="2" t="str"/>
      <x:c r="R1761" s="2" t="str">
        <x:v>Latest eligible comparative presentation at the information cutoff.</x:v>
      </x:c>
      <x:c r="T1761" s="12"/>
      <x:c r="U1761" s="12"/>
    </x:row>
    <x:row r="1762" ht="24" customHeight="1">
      <x:c r="C1762" s="2" t="str">
        <x:v>WFC</x:v>
      </x:c>
      <x:c r="D1762" s="2" t="str">
        <x:v>FY2022</x:v>
      </x:c>
      <x:c r="E1762" s="2" t="str">
        <x:v>chargeoffs</x:v>
      </x:c>
      <x:c r="F1762" s="11" t="str">
        <x:v>n.a.</x:v>
      </x:c>
      <x:c r="G1762" s="2" t="str">
        <x:v>USDm</x:v>
      </x:c>
      <x:c r="H1762" s="2" t="str">
        <x:v>2022-01-01</x:v>
      </x:c>
      <x:c r="I1762" s="2" t="str">
        <x:v>2022-12-31</x:v>
      </x:c>
      <x:c r="J1762" s="2" t="str">
        <x:v>Gross loan charge-offs</x:v>
      </x:c>
      <x:c r="K1762" s="2" t="str"/>
      <x:c r="L1762" s="2" t="str"/>
      <x:c r="M1762" s="2" t="str"/>
      <x:c r="N1762" s="2" t="str"/>
      <x:c r="O1762" s="2" t="str"/>
      <x:c r="P1762" s="2" t="str"/>
      <x:c r="Q1762" s="2" t="str"/>
      <x:c r="R1762" s="2" t="str">
        <x:v>Not reported / unavailable</x:v>
      </x:c>
      <x:c r="T1762" s="12"/>
      <x:c r="U1762" s="12"/>
    </x:row>
    <x:row r="1763" ht="24" customHeight="1">
      <x:c r="C1763" s="2" t="str">
        <x:v>WFC</x:v>
      </x:c>
      <x:c r="D1763" s="2" t="str">
        <x:v>FY2022</x:v>
      </x:c>
      <x:c r="E1763" s="2" t="str">
        <x:v>recoveries</x:v>
      </x:c>
      <x:c r="F1763" s="11" t="str">
        <x:v>n.a.</x:v>
      </x:c>
      <x:c r="G1763" s="2" t="str">
        <x:v>USDm</x:v>
      </x:c>
      <x:c r="H1763" s="2" t="str">
        <x:v>2022-01-01</x:v>
      </x:c>
      <x:c r="I1763" s="2" t="str">
        <x:v>2022-12-31</x:v>
      </x:c>
      <x:c r="J1763" s="2" t="str">
        <x:v>Loan recoveries</x:v>
      </x:c>
      <x:c r="K1763" s="2" t="str"/>
      <x:c r="L1763" s="2" t="str"/>
      <x:c r="M1763" s="2" t="str"/>
      <x:c r="N1763" s="2" t="str"/>
      <x:c r="O1763" s="2" t="str"/>
      <x:c r="P1763" s="2" t="str"/>
      <x:c r="Q1763" s="2" t="str"/>
      <x:c r="R1763" s="2" t="str">
        <x:v>Not reported / unavailable</x:v>
      </x:c>
      <x:c r="T1763" s="12"/>
      <x:c r="U1763" s="12"/>
    </x:row>
    <x:row r="1764" ht="24" customHeight="1">
      <x:c r="C1764" s="2" t="str">
        <x:v>WFC</x:v>
      </x:c>
      <x:c r="D1764" s="2" t="str">
        <x:v>FY2022</x:v>
      </x:c>
      <x:c r="E1764" s="2" t="str">
        <x:v>rwa</x:v>
      </x:c>
      <x:c r="F1764" s="11" t="str">
        <x:v>n.a.</x:v>
      </x:c>
      <x:c r="G1764" s="2" t="str">
        <x:v>USDm</x:v>
      </x:c>
      <x:c r="H1764" s="2" t="str">
        <x:v>2022-01-01</x:v>
      </x:c>
      <x:c r="I1764" s="2" t="str">
        <x:v>2022-12-31</x:v>
      </x:c>
      <x:c r="J1764" s="2" t="str">
        <x:v>Risk-weighted assets</x:v>
      </x:c>
      <x:c r="K1764" s="2" t="str"/>
      <x:c r="L1764" s="2" t="str"/>
      <x:c r="M1764" s="2" t="str"/>
      <x:c r="N1764" s="2" t="str"/>
      <x:c r="O1764" s="2" t="str"/>
      <x:c r="P1764" s="2" t="str"/>
      <x:c r="Q1764" s="2" t="str"/>
      <x:c r="R1764" s="2" t="str">
        <x:v>Not reported / unavailable</x:v>
      </x:c>
      <x:c r="T1764" s="12"/>
      <x:c r="U1764" s="12"/>
    </x:row>
    <x:row r="1765" ht="24" customHeight="1">
      <x:c r="C1765" s="2" t="str">
        <x:v>WFC</x:v>
      </x:c>
      <x:c r="D1765" s="2" t="str">
        <x:v>FY2022</x:v>
      </x:c>
      <x:c r="E1765" s="2" t="str">
        <x:v>cet1_reported</x:v>
      </x:c>
      <x:c r="F1765" s="11" t="str">
        <x:v>n.a.</x:v>
      </x:c>
      <x:c r="G1765" s="2" t="str">
        <x:v>%</x:v>
      </x:c>
      <x:c r="H1765" s="2" t="str">
        <x:v>2022-01-01</x:v>
      </x:c>
      <x:c r="I1765" s="2" t="str">
        <x:v>2022-12-31</x:v>
      </x:c>
      <x:c r="J1765" s="2" t="str">
        <x:v>Actual standardized CET1 ratio</x:v>
      </x:c>
      <x:c r="K1765" s="2" t="str"/>
      <x:c r="L1765" s="2" t="str"/>
      <x:c r="M1765" s="2" t="str"/>
      <x:c r="N1765" s="2" t="str"/>
      <x:c r="O1765" s="2" t="str"/>
      <x:c r="P1765" s="2" t="str"/>
      <x:c r="Q1765" s="2" t="str"/>
      <x:c r="R1765" s="2" t="str">
        <x:v>Not reported / unavailable</x:v>
      </x:c>
      <x:c r="T1765" s="12"/>
      <x:c r="U1765" s="12"/>
    </x:row>
    <x:row r="1766" ht="24" customHeight="1">
      <x:c r="C1766" s="2" t="str">
        <x:v>WFC</x:v>
      </x:c>
      <x:c r="D1766" s="2" t="str">
        <x:v>FY2022</x:v>
      </x:c>
      <x:c r="E1766" s="2" t="str">
        <x:v>nim_reported</x:v>
      </x:c>
      <x:c r="F1766" s="11" t="str">
        <x:v>n.a.</x:v>
      </x:c>
      <x:c r="G1766" s="2" t="str">
        <x:v>%</x:v>
      </x:c>
      <x:c r="H1766" s="2" t="str">
        <x:v>2022-01-01</x:v>
      </x:c>
      <x:c r="I1766" s="2" t="str">
        <x:v>2022-12-31</x:v>
      </x:c>
      <x:c r="J1766" s="2" t="str">
        <x:v>Issuer reported net interest margin</x:v>
      </x:c>
      <x:c r="K1766" s="2" t="str"/>
      <x:c r="L1766" s="2" t="str"/>
      <x:c r="M1766" s="2" t="str"/>
      <x:c r="N1766" s="2" t="str"/>
      <x:c r="O1766" s="2" t="str"/>
      <x:c r="P1766" s="2" t="str"/>
      <x:c r="Q1766" s="2" t="str"/>
      <x:c r="R1766" s="2" t="str">
        <x:v>Not reported / unavailable</x:v>
      </x:c>
      <x:c r="T1766" s="12"/>
      <x:c r="U1766" s="12"/>
    </x:row>
    <x:row r="1767" ht="24" customHeight="1">
      <x:c r="C1767" s="2" t="str">
        <x:v>WFC</x:v>
      </x:c>
      <x:c r="D1767" s="2" t="str">
        <x:v>FY2022</x:v>
      </x:c>
      <x:c r="E1767" s="2" t="str">
        <x:v>bvps_reported</x:v>
      </x:c>
      <x:c r="F1767" s="11" t="str">
        <x:v>n.a.</x:v>
      </x:c>
      <x:c r="G1767" s="2" t="str">
        <x:v>USD/share</x:v>
      </x:c>
      <x:c r="H1767" s="2" t="str">
        <x:v>2022-01-01</x:v>
      </x:c>
      <x:c r="I1767" s="2" t="str">
        <x:v>2022-12-31</x:v>
      </x:c>
      <x:c r="J1767" s="2" t="str">
        <x:v>Reported common book value per share</x:v>
      </x:c>
      <x:c r="K1767" s="2" t="str"/>
      <x:c r="L1767" s="2" t="str"/>
      <x:c r="M1767" s="2" t="str"/>
      <x:c r="N1767" s="2" t="str"/>
      <x:c r="O1767" s="2" t="str"/>
      <x:c r="P1767" s="2" t="str"/>
      <x:c r="Q1767" s="2" t="str"/>
      <x:c r="R1767" s="2" t="str">
        <x:v>Not reported / unavailable</x:v>
      </x:c>
      <x:c r="T1767" s="12"/>
      <x:c r="U1767" s="12"/>
    </x:row>
    <x:row r="1768" ht="24" customHeight="1">
      <x:c r="C1768" s="2" t="str">
        <x:v>WFC</x:v>
      </x:c>
      <x:c r="D1768" s="2" t="str">
        <x:v>FY2022</x:v>
      </x:c>
      <x:c r="E1768" s="2" t="str">
        <x:v>tbvps_reported</x:v>
      </x:c>
      <x:c r="F1768" s="11" t="str">
        <x:v>n.a.</x:v>
      </x:c>
      <x:c r="G1768" s="2" t="str">
        <x:v>USD/share</x:v>
      </x:c>
      <x:c r="H1768" s="2" t="str">
        <x:v>2022-01-01</x:v>
      </x:c>
      <x:c r="I1768" s="2" t="str">
        <x:v>2022-12-31</x:v>
      </x:c>
      <x:c r="J1768" s="2" t="str">
        <x:v>Reported tangible book value per share</x:v>
      </x:c>
      <x:c r="K1768" s="2" t="str"/>
      <x:c r="L1768" s="2" t="str"/>
      <x:c r="M1768" s="2" t="str"/>
      <x:c r="N1768" s="2" t="str"/>
      <x:c r="O1768" s="2" t="str"/>
      <x:c r="P1768" s="2" t="str"/>
      <x:c r="Q1768" s="2" t="str"/>
      <x:c r="R1768" s="2" t="str">
        <x:v>Not reported / unavailable</x:v>
      </x:c>
      <x:c r="T1768" s="12"/>
      <x:c r="U1768" s="12"/>
    </x:row>
    <x:row r="1769" ht="24" customHeight="1">
      <x:c r="C1769" s="2" t="str">
        <x:v>WFC</x:v>
      </x:c>
      <x:c r="D1769" s="2" t="str">
        <x:v>FY2022</x:v>
      </x:c>
      <x:c r="E1769" s="2" t="str">
        <x:v>tce_reported</x:v>
      </x:c>
      <x:c r="F1769" s="11" t="str">
        <x:v>n.a.</x:v>
      </x:c>
      <x:c r="G1769" s="2" t="str">
        <x:v>USDm</x:v>
      </x:c>
      <x:c r="H1769" s="2" t="str">
        <x:v>2022-01-01</x:v>
      </x:c>
      <x:c r="I1769" s="2" t="str">
        <x:v>2022-12-31</x:v>
      </x:c>
      <x:c r="J1769" s="2" t="str">
        <x:v>Reported tangible common equity</x:v>
      </x:c>
      <x:c r="K1769" s="2" t="str"/>
      <x:c r="L1769" s="2" t="str"/>
      <x:c r="M1769" s="2" t="str"/>
      <x:c r="N1769" s="2" t="str"/>
      <x:c r="O1769" s="2" t="str"/>
      <x:c r="P1769" s="2" t="str"/>
      <x:c r="Q1769" s="2" t="str"/>
      <x:c r="R1769" s="2" t="str">
        <x:v>Not reported / unavailable</x:v>
      </x:c>
      <x:c r="T1769" s="12"/>
      <x:c r="U1769" s="12"/>
    </x:row>
    <x:row r="1770" ht="24" customHeight="1">
      <x:c r="C1770" s="2" t="str">
        <x:v>WFC</x:v>
      </x:c>
      <x:c r="D1770" s="2" t="str">
        <x:v>FY2023</x:v>
      </x:c>
      <x:c r="E1770" s="2" t="str">
        <x:v>assets</x:v>
      </x:c>
      <x:c r="F1770" s="11" t="n">
        <x:v>1932468</x:v>
      </x:c>
      <x:c r="G1770" s="2" t="str">
        <x:v>USD</x:v>
      </x:c>
      <x:c r="H1770" s="2" t="str">
        <x:v>2023-01-01</x:v>
      </x:c>
      <x:c r="I1770" s="2" t="str">
        <x:v>2023-12-31</x:v>
      </x:c>
      <x:c r="J1770" s="2" t="str">
        <x:v>Assets</x:v>
      </x:c>
      <x:c r="K1770" s="2" t="str">
        <x:v>us-gaap:Assets</x:v>
      </x:c>
      <x:c r="L1770" s="2" t="str">
        <x:v>2025-02-25</x:v>
      </x:c>
      <x:c r="M1770" s="2" t="str">
        <x:v>0000072971-25-000066</x:v>
      </x:c>
      <x:c r="N1770" s="2" t="str">
        <x:v>https://www.sec.gov/Archives/edgar/data/72971/000007297125000066/wfc-20241231.htm</x:v>
      </x:c>
      <x:c r="O1770" s="2" t="str">
        <x:v>data/raw/filings/WFC_0000072971-25-000066_wfc-20241231.htm</x:v>
      </x:c>
      <x:c r="P1770" s="2" t="str"/>
      <x:c r="Q1770" s="2" t="str"/>
      <x:c r="R1770" s="2" t="str">
        <x:v>Latest eligible comparative presentation at the information cutoff.</x:v>
      </x:c>
      <x:c r="T1770" s="12"/>
      <x:c r="U1770" s="12"/>
    </x:row>
    <x:row r="1771" ht="24" customHeight="1">
      <x:c r="C1771" s="2" t="str">
        <x:v>WFC</x:v>
      </x:c>
      <x:c r="D1771" s="2" t="str">
        <x:v>FY2023</x:v>
      </x:c>
      <x:c r="E1771" s="2" t="str">
        <x:v>liabilities</x:v>
      </x:c>
      <x:c r="F1771" s="11" t="n">
        <x:v>1745025</x:v>
      </x:c>
      <x:c r="G1771" s="2" t="str">
        <x:v>USD</x:v>
      </x:c>
      <x:c r="H1771" s="2" t="str">
        <x:v>2023-01-01</x:v>
      </x:c>
      <x:c r="I1771" s="2" t="str">
        <x:v>2023-12-31</x:v>
      </x:c>
      <x:c r="J1771" s="2" t="str">
        <x:v>Liabilities</x:v>
      </x:c>
      <x:c r="K1771" s="2" t="str">
        <x:v>us-gaap:Liabilities</x:v>
      </x:c>
      <x:c r="L1771" s="2" t="str">
        <x:v>2025-02-25</x:v>
      </x:c>
      <x:c r="M1771" s="2" t="str">
        <x:v>0000072971-25-000066</x:v>
      </x:c>
      <x:c r="N1771" s="2" t="str">
        <x:v>https://www.sec.gov/Archives/edgar/data/72971/000007297125000066/wfc-20241231.htm</x:v>
      </x:c>
      <x:c r="O1771" s="2" t="str">
        <x:v>data/raw/filings/WFC_0000072971-25-000066_wfc-20241231.htm</x:v>
      </x:c>
      <x:c r="P1771" s="2" t="str"/>
      <x:c r="Q1771" s="2" t="str"/>
      <x:c r="R1771" s="2" t="str">
        <x:v>Latest eligible comparative presentation at the information cutoff.</x:v>
      </x:c>
      <x:c r="T1771" s="12"/>
      <x:c r="U1771" s="12"/>
    </x:row>
    <x:row r="1772" ht="24" customHeight="1">
      <x:c r="C1772" s="2" t="str">
        <x:v>WFC</x:v>
      </x:c>
      <x:c r="D1772" s="2" t="str">
        <x:v>FY2023</x:v>
      </x:c>
      <x:c r="E1772" s="2" t="str">
        <x:v>equity</x:v>
      </x:c>
      <x:c r="F1772" s="11" t="n">
        <x:v>185735</x:v>
      </x:c>
      <x:c r="G1772" s="2" t="str">
        <x:v>USD</x:v>
      </x:c>
      <x:c r="H1772" s="2" t="str">
        <x:v>2023-01-01</x:v>
      </x:c>
      <x:c r="I1772" s="2" t="str">
        <x:v>2023-12-31</x:v>
      </x:c>
      <x:c r="J1772" s="2" t="str">
        <x:v>Stockholders' Equity Attributable to Parent</x:v>
      </x:c>
      <x:c r="K1772" s="2" t="str">
        <x:v>us-gaap:StockholdersEquity</x:v>
      </x:c>
      <x:c r="L1772" s="2" t="str">
        <x:v>2025-02-25</x:v>
      </x:c>
      <x:c r="M1772" s="2" t="str">
        <x:v>0000072971-25-000066</x:v>
      </x:c>
      <x:c r="N1772" s="2" t="str">
        <x:v>https://www.sec.gov/Archives/edgar/data/72971/000007297125000066/wfc-20241231.htm</x:v>
      </x:c>
      <x:c r="O1772" s="2" t="str">
        <x:v>data/raw/filings/WFC_0000072971-25-000066_wfc-20241231.htm</x:v>
      </x:c>
      <x:c r="P1772" s="2" t="str"/>
      <x:c r="Q1772" s="2" t="str"/>
      <x:c r="R1772" s="2" t="str">
        <x:v>Latest eligible comparative presentation at the information cutoff.</x:v>
      </x:c>
      <x:c r="T1772" s="12"/>
      <x:c r="U1772" s="12"/>
    </x:row>
    <x:row r="1773" ht="24" customHeight="1">
      <x:c r="C1773" s="2" t="str">
        <x:v>WFC</x:v>
      </x:c>
      <x:c r="D1773" s="2" t="str">
        <x:v>FY2023</x:v>
      </x:c>
      <x:c r="E1773" s="2" t="str">
        <x:v>preferred</x:v>
      </x:c>
      <x:c r="F1773" s="11" t="n">
        <x:v>19448</x:v>
      </x:c>
      <x:c r="G1773" s="2" t="str">
        <x:v>USD</x:v>
      </x:c>
      <x:c r="H1773" s="2" t="str">
        <x:v>2023-01-01</x:v>
      </x:c>
      <x:c r="I1773" s="2" t="str">
        <x:v>2023-12-31</x:v>
      </x:c>
      <x:c r="J1773" s="2" t="str">
        <x:v>Preferred Stock, Value, Issued</x:v>
      </x:c>
      <x:c r="K1773" s="2" t="str">
        <x:v>us-gaap:PreferredStockValue</x:v>
      </x:c>
      <x:c r="L1773" s="2" t="str">
        <x:v>2025-02-25</x:v>
      </x:c>
      <x:c r="M1773" s="2" t="str">
        <x:v>0000072971-25-000066</x:v>
      </x:c>
      <x:c r="N1773" s="2" t="str">
        <x:v>https://www.sec.gov/Archives/edgar/data/72971/000007297125000066/wfc-20241231.htm</x:v>
      </x:c>
      <x:c r="O1773" s="2" t="str">
        <x:v>data/raw/filings/WFC_0000072971-25-000066_wfc-20241231.htm</x:v>
      </x:c>
      <x:c r="P1773" s="2" t="str"/>
      <x:c r="Q1773" s="2" t="str"/>
      <x:c r="R1773" s="2" t="str">
        <x:v>Latest eligible comparative presentation at the information cutoff.</x:v>
      </x:c>
      <x:c r="T1773" s="12"/>
      <x:c r="U1773" s="12"/>
    </x:row>
    <x:row r="1774" ht="24" customHeight="1">
      <x:c r="C1774" s="2" t="str">
        <x:v>WFC</x:v>
      </x:c>
      <x:c r="D1774" s="2" t="str">
        <x:v>FY2023</x:v>
      </x:c>
      <x:c r="E1774" s="2" t="str">
        <x:v>common_equity_reported</x:v>
      </x:c>
      <x:c r="F1774" s="11" t="str">
        <x:v>n.a.</x:v>
      </x:c>
      <x:c r="G1774" s="2" t="str">
        <x:v>USDm</x:v>
      </x:c>
      <x:c r="H1774" s="2" t="str">
        <x:v>2023-01-01</x:v>
      </x:c>
      <x:c r="I1774" s="2" t="str">
        <x:v>2023-12-31</x:v>
      </x:c>
      <x:c r="J1774" s="2" t="str">
        <x:v>Reported common shareholders equity</x:v>
      </x:c>
      <x:c r="K1774" s="2" t="str"/>
      <x:c r="L1774" s="2" t="str"/>
      <x:c r="M1774" s="2" t="str"/>
      <x:c r="N1774" s="2" t="str"/>
      <x:c r="O1774" s="2" t="str"/>
      <x:c r="P1774" s="2" t="str"/>
      <x:c r="Q1774" s="2" t="str"/>
      <x:c r="R1774" s="2" t="str">
        <x:v>Not reported / unavailable</x:v>
      </x:c>
      <x:c r="T1774" s="12"/>
      <x:c r="U1774" s="12"/>
    </x:row>
    <x:row r="1775" ht="24" customHeight="1">
      <x:c r="C1775" s="2" t="str">
        <x:v>WFC</x:v>
      </x:c>
      <x:c r="D1775" s="2" t="str">
        <x:v>FY2023</x:v>
      </x:c>
      <x:c r="E1775" s="2" t="str">
        <x:v>goodwill</x:v>
      </x:c>
      <x:c r="F1775" s="11" t="n">
        <x:v>25175</x:v>
      </x:c>
      <x:c r="G1775" s="2" t="str">
        <x:v>USD</x:v>
      </x:c>
      <x:c r="H1775" s="2" t="str">
        <x:v>2023-01-01</x:v>
      </x:c>
      <x:c r="I1775" s="2" t="str">
        <x:v>2023-12-31</x:v>
      </x:c>
      <x:c r="J1775" s="2" t="str">
        <x:v>Goodwill</x:v>
      </x:c>
      <x:c r="K1775" s="2" t="str">
        <x:v>us-gaap:Goodwill</x:v>
      </x:c>
      <x:c r="L1775" s="2" t="str">
        <x:v>2026-02-24</x:v>
      </x:c>
      <x:c r="M1775" s="2" t="str">
        <x:v>0000072971-26-000133</x:v>
      </x:c>
      <x:c r="N1775" s="2" t="str">
        <x:v>https://www.sec.gov/Archives/edgar/data/72971/000007297126000133/wfc-20251231_d2.htm</x:v>
      </x:c>
      <x:c r="O1775" s="2" t="str">
        <x:v>data/raw/filings/WFC_0000072971-26-000133_wfc-20251231_d2.htm</x:v>
      </x:c>
      <x:c r="P1775" s="2" t="str"/>
      <x:c r="Q1775" s="2" t="str"/>
      <x:c r="R1775" s="2" t="str">
        <x:v>Latest eligible comparative presentation at the information cutoff.</x:v>
      </x:c>
      <x:c r="T1775" s="12"/>
      <x:c r="U1775" s="12"/>
    </x:row>
    <x:row r="1776" ht="24" customHeight="1">
      <x:c r="C1776" s="2" t="str">
        <x:v>WFC</x:v>
      </x:c>
      <x:c r="D1776" s="2" t="str">
        <x:v>FY2023</x:v>
      </x:c>
      <x:c r="E1776" s="2" t="str">
        <x:v>intangibles</x:v>
      </x:c>
      <x:c r="F1776" s="11" t="str">
        <x:v>n.a.</x:v>
      </x:c>
      <x:c r="G1776" s="2" t="str">
        <x:v>USDm</x:v>
      </x:c>
      <x:c r="H1776" s="2" t="str">
        <x:v>2023-01-01</x:v>
      </x:c>
      <x:c r="I1776" s="2" t="str">
        <x:v>2023-12-31</x:v>
      </x:c>
      <x:c r="J1776" s="2" t="str">
        <x:v>Other intangible assets excluding goodwill</x:v>
      </x:c>
      <x:c r="K1776" s="2" t="str"/>
      <x:c r="L1776" s="2" t="str"/>
      <x:c r="M1776" s="2" t="str"/>
      <x:c r="N1776" s="2" t="str"/>
      <x:c r="O1776" s="2" t="str"/>
      <x:c r="P1776" s="2" t="str"/>
      <x:c r="Q1776" s="2" t="str"/>
      <x:c r="R1776" s="2" t="str">
        <x:v>Not reported / unavailable</x:v>
      </x:c>
      <x:c r="T1776" s="12"/>
      <x:c r="U1776" s="12"/>
    </x:row>
    <x:row r="1777" ht="24" customHeight="1">
      <x:c r="C1777" s="2" t="str">
        <x:v>WFC</x:v>
      </x:c>
      <x:c r="D1777" s="2" t="str">
        <x:v>FY2023</x:v>
      </x:c>
      <x:c r="E1777" s="2" t="str">
        <x:v>intangibles_total</x:v>
      </x:c>
      <x:c r="F1777" s="11" t="str">
        <x:v>n.a.</x:v>
      </x:c>
      <x:c r="G1777" s="2" t="str">
        <x:v>USDm</x:v>
      </x:c>
      <x:c r="H1777" s="2" t="str">
        <x:v>2023-01-01</x:v>
      </x:c>
      <x:c r="I1777" s="2" t="str">
        <x:v>2023-12-31</x:v>
      </x:c>
      <x:c r="J1777" s="2" t="str">
        <x:v>Reported goodwill and intangible assets combined</x:v>
      </x:c>
      <x:c r="K1777" s="2" t="str"/>
      <x:c r="L1777" s="2" t="str"/>
      <x:c r="M1777" s="2" t="str"/>
      <x:c r="N1777" s="2" t="str"/>
      <x:c r="O1777" s="2" t="str"/>
      <x:c r="P1777" s="2" t="str"/>
      <x:c r="Q1777" s="2" t="str"/>
      <x:c r="R1777" s="2" t="str">
        <x:v>Not reported / unavailable</x:v>
      </x:c>
      <x:c r="T1777" s="12"/>
      <x:c r="U1777" s="12"/>
    </x:row>
    <x:row r="1778" ht="24" customHeight="1">
      <x:c r="C1778" s="2" t="str">
        <x:v>WFC</x:v>
      </x:c>
      <x:c r="D1778" s="2" t="str">
        <x:v>FY2023</x:v>
      </x:c>
      <x:c r="E1778" s="2" t="str">
        <x:v>shares_end</x:v>
      </x:c>
      <x:c r="F1778" s="11" t="n">
        <x:v>3598.9</x:v>
      </x:c>
      <x:c r="G1778" s="2" t="str">
        <x:v>shares</x:v>
      </x:c>
      <x:c r="H1778" s="2" t="str">
        <x:v>2023-01-01</x:v>
      </x:c>
      <x:c r="I1778" s="2" t="str">
        <x:v>2023-12-31</x:v>
      </x:c>
      <x:c r="J1778" s="2" t="str">
        <x:v>Common Stock, Shares, Outstanding</x:v>
      </x:c>
      <x:c r="K1778" s="2" t="str">
        <x:v>us-gaap:CommonStockSharesOutstanding</x:v>
      </x:c>
      <x:c r="L1778" s="2" t="str">
        <x:v>2026-02-24</x:v>
      </x:c>
      <x:c r="M1778" s="2" t="str">
        <x:v>0000072971-26-000133</x:v>
      </x:c>
      <x:c r="N1778" s="2" t="str">
        <x:v>https://www.sec.gov/Archives/edgar/data/72971/000007297126000133/wfc-20251231_d2.htm</x:v>
      </x:c>
      <x:c r="O1778" s="2" t="str">
        <x:v>data/raw/filings/WFC_0000072971-26-000133_wfc-20251231_d2.htm</x:v>
      </x:c>
      <x:c r="P1778" s="2" t="str"/>
      <x:c r="Q1778" s="2" t="str"/>
      <x:c r="R1778" s="2" t="str">
        <x:v>Latest eligible comparative presentation at the information cutoff.</x:v>
      </x:c>
      <x:c r="T1778" s="12"/>
      <x:c r="U1778" s="12"/>
    </x:row>
    <x:row r="1779" ht="24" customHeight="1">
      <x:c r="C1779" s="2" t="str">
        <x:v>WFC</x:v>
      </x:c>
      <x:c r="D1779" s="2" t="str">
        <x:v>FY2023</x:v>
      </x:c>
      <x:c r="E1779" s="2" t="str">
        <x:v>shares_issued</x:v>
      </x:c>
      <x:c r="F1779" s="11" t="n">
        <x:v>5481.811474</x:v>
      </x:c>
      <x:c r="G1779" s="2" t="str">
        <x:v>shares</x:v>
      </x:c>
      <x:c r="H1779" s="2" t="str">
        <x:v>2023-01-01</x:v>
      </x:c>
      <x:c r="I1779" s="2" t="str">
        <x:v>2023-12-31</x:v>
      </x:c>
      <x:c r="J1779" s="2" t="str">
        <x:v>Common Stock, Shares, Issued</x:v>
      </x:c>
      <x:c r="K1779" s="2" t="str">
        <x:v>us-gaap:CommonStockSharesIssued</x:v>
      </x:c>
      <x:c r="L1779" s="2" t="str">
        <x:v>2025-02-25</x:v>
      </x:c>
      <x:c r="M1779" s="2" t="str">
        <x:v>0000072971-25-000066</x:v>
      </x:c>
      <x:c r="N1779" s="2" t="str">
        <x:v>https://www.sec.gov/Archives/edgar/data/72971/000007297125000066/wfc-20241231.htm</x:v>
      </x:c>
      <x:c r="O1779" s="2" t="str">
        <x:v>data/raw/filings/WFC_0000072971-25-000066_wfc-20241231.htm</x:v>
      </x:c>
      <x:c r="P1779" s="2" t="str"/>
      <x:c r="Q1779" s="2" t="str"/>
      <x:c r="R1779" s="2" t="str">
        <x:v>Latest eligible comparative presentation at the information cutoff.</x:v>
      </x:c>
      <x:c r="T1779" s="12"/>
      <x:c r="U1779" s="12"/>
    </x:row>
    <x:row r="1780" ht="24" customHeight="1">
      <x:c r="C1780" s="2" t="str">
        <x:v>WFC</x:v>
      </x:c>
      <x:c r="D1780" s="2" t="str">
        <x:v>FY2023</x:v>
      </x:c>
      <x:c r="E1780" s="2" t="str">
        <x:v>shares_treasury</x:v>
      </x:c>
      <x:c r="F1780" s="11" t="str">
        <x:v>n.a.</x:v>
      </x:c>
      <x:c r="G1780" s="2" t="str">
        <x:v>million</x:v>
      </x:c>
      <x:c r="H1780" s="2" t="str">
        <x:v>2023-01-01</x:v>
      </x:c>
      <x:c r="I1780" s="2" t="str">
        <x:v>2023-12-31</x:v>
      </x:c>
      <x:c r="J1780" s="2" t="str">
        <x:v>Shares Treasury</x:v>
      </x:c>
      <x:c r="K1780" s="2" t="str"/>
      <x:c r="L1780" s="2" t="str"/>
      <x:c r="M1780" s="2" t="str"/>
      <x:c r="N1780" s="2" t="str"/>
      <x:c r="O1780" s="2" t="str"/>
      <x:c r="P1780" s="2" t="str"/>
      <x:c r="Q1780" s="2" t="str"/>
      <x:c r="R1780" s="2" t="str">
        <x:v>Not reported / unavailable</x:v>
      </x:c>
      <x:c r="T1780" s="12"/>
      <x:c r="U1780" s="12"/>
    </x:row>
    <x:row r="1781" ht="24" customHeight="1">
      <x:c r="C1781" s="2" t="str">
        <x:v>WFC</x:v>
      </x:c>
      <x:c r="D1781" s="2" t="str">
        <x:v>FY2023</x:v>
      </x:c>
      <x:c r="E1781" s="2" t="str">
        <x:v>deposits</x:v>
      </x:c>
      <x:c r="F1781" s="11" t="n">
        <x:v>1358173</x:v>
      </x:c>
      <x:c r="G1781" s="2" t="str">
        <x:v>USD</x:v>
      </x:c>
      <x:c r="H1781" s="2" t="str">
        <x:v>2023-01-01</x:v>
      </x:c>
      <x:c r="I1781" s="2" t="str">
        <x:v>2023-12-31</x:v>
      </x:c>
      <x:c r="J1781" s="2" t="str">
        <x:v>Deposits</x:v>
      </x:c>
      <x:c r="K1781" s="2" t="str">
        <x:v>us-gaap:Deposits</x:v>
      </x:c>
      <x:c r="L1781" s="2" t="str">
        <x:v>2025-02-25</x:v>
      </x:c>
      <x:c r="M1781" s="2" t="str">
        <x:v>0000072971-25-000066</x:v>
      </x:c>
      <x:c r="N1781" s="2" t="str">
        <x:v>https://www.sec.gov/Archives/edgar/data/72971/000007297125000066/wfc-20241231.htm</x:v>
      </x:c>
      <x:c r="O1781" s="2" t="str">
        <x:v>data/raw/filings/WFC_0000072971-25-000066_wfc-20241231.htm</x:v>
      </x:c>
      <x:c r="P1781" s="2" t="str"/>
      <x:c r="Q1781" s="2" t="str"/>
      <x:c r="R1781" s="2" t="str">
        <x:v>Latest eligible comparative presentation at the information cutoff.</x:v>
      </x:c>
      <x:c r="T1781" s="12"/>
      <x:c r="U1781" s="12"/>
    </x:row>
    <x:row r="1782" ht="24" customHeight="1">
      <x:c r="C1782" s="2" t="str">
        <x:v>WFC</x:v>
      </x:c>
      <x:c r="D1782" s="2" t="str">
        <x:v>FY2023</x:v>
      </x:c>
      <x:c r="E1782" s="2" t="str">
        <x:v>loans_gross</x:v>
      </x:c>
      <x:c r="F1782" s="11" t="str">
        <x:v>n.a.</x:v>
      </x:c>
      <x:c r="G1782" s="2" t="str">
        <x:v>USDm</x:v>
      </x:c>
      <x:c r="H1782" s="2" t="str">
        <x:v>2023-01-01</x:v>
      </x:c>
      <x:c r="I1782" s="2" t="str">
        <x:v>2023-12-31</x:v>
      </x:c>
      <x:c r="J1782" s="2" t="str">
        <x:v>Gross loans and leases selected definition</x:v>
      </x:c>
      <x:c r="K1782" s="2" t="str"/>
      <x:c r="L1782" s="2" t="str"/>
      <x:c r="M1782" s="2" t="str"/>
      <x:c r="N1782" s="2" t="str"/>
      <x:c r="O1782" s="2" t="str"/>
      <x:c r="P1782" s="2" t="str"/>
      <x:c r="Q1782" s="2" t="str"/>
      <x:c r="R1782" s="2" t="str">
        <x:v>Not reported / unavailable</x:v>
      </x:c>
      <x:c r="T1782" s="12"/>
      <x:c r="U1782" s="12"/>
    </x:row>
    <x:row r="1783" ht="24" customHeight="1">
      <x:c r="C1783" s="2" t="str">
        <x:v>WFC</x:v>
      </x:c>
      <x:c r="D1783" s="2" t="str">
        <x:v>FY2023</x:v>
      </x:c>
      <x:c r="E1783" s="2" t="str">
        <x:v>loans_net</x:v>
      </x:c>
      <x:c r="F1783" s="11" t="str">
        <x:v>n.a.</x:v>
      </x:c>
      <x:c r="G1783" s="2" t="str">
        <x:v>USDm</x:v>
      </x:c>
      <x:c r="H1783" s="2" t="str">
        <x:v>2023-01-01</x:v>
      </x:c>
      <x:c r="I1783" s="2" t="str">
        <x:v>2023-12-31</x:v>
      </x:c>
      <x:c r="J1783" s="2" t="str">
        <x:v>Net loans after allowance selected definition</x:v>
      </x:c>
      <x:c r="K1783" s="2" t="str"/>
      <x:c r="L1783" s="2" t="str"/>
      <x:c r="M1783" s="2" t="str"/>
      <x:c r="N1783" s="2" t="str"/>
      <x:c r="O1783" s="2" t="str"/>
      <x:c r="P1783" s="2" t="str"/>
      <x:c r="Q1783" s="2" t="str"/>
      <x:c r="R1783" s="2" t="str">
        <x:v>Not reported / unavailable</x:v>
      </x:c>
      <x:c r="T1783" s="12"/>
      <x:c r="U1783" s="12"/>
    </x:row>
    <x:row r="1784" ht="24" customHeight="1">
      <x:c r="C1784" s="2" t="str">
        <x:v>WFC</x:v>
      </x:c>
      <x:c r="D1784" s="2" t="str">
        <x:v>FY2023</x:v>
      </x:c>
      <x:c r="E1784" s="2" t="str">
        <x:v>allowance</x:v>
      </x:c>
      <x:c r="F1784" s="11" t="str">
        <x:v>n.a.</x:v>
      </x:c>
      <x:c r="G1784" s="2" t="str">
        <x:v>USDm</x:v>
      </x:c>
      <x:c r="H1784" s="2" t="str">
        <x:v>2023-01-01</x:v>
      </x:c>
      <x:c r="I1784" s="2" t="str">
        <x:v>2023-12-31</x:v>
      </x:c>
      <x:c r="J1784" s="2" t="str">
        <x:v>Loan allowance for credit losses</x:v>
      </x:c>
      <x:c r="K1784" s="2" t="str"/>
      <x:c r="L1784" s="2" t="str"/>
      <x:c r="M1784" s="2" t="str"/>
      <x:c r="N1784" s="2" t="str"/>
      <x:c r="O1784" s="2" t="str"/>
      <x:c r="P1784" s="2" t="str"/>
      <x:c r="Q1784" s="2" t="str"/>
      <x:c r="R1784" s="2" t="str">
        <x:v>Not reported / unavailable</x:v>
      </x:c>
      <x:c r="T1784" s="12"/>
      <x:c r="U1784" s="12"/>
    </x:row>
    <x:row r="1785" ht="24" customHeight="1">
      <x:c r="C1785" s="2" t="str">
        <x:v>WFC</x:v>
      </x:c>
      <x:c r="D1785" s="2" t="str">
        <x:v>FY2023</x:v>
      </x:c>
      <x:c r="E1785" s="2" t="str">
        <x:v>nonaccrual</x:v>
      </x:c>
      <x:c r="F1785" s="11" t="str">
        <x:v>n.a.</x:v>
      </x:c>
      <x:c r="G1785" s="2" t="str">
        <x:v>USDm</x:v>
      </x:c>
      <x:c r="H1785" s="2" t="str">
        <x:v>2023-01-01</x:v>
      </x:c>
      <x:c r="I1785" s="2" t="str">
        <x:v>2023-12-31</x:v>
      </x:c>
      <x:c r="J1785" s="2" t="str">
        <x:v>Nonaccrual</x:v>
      </x:c>
      <x:c r="K1785" s="2" t="str"/>
      <x:c r="L1785" s="2" t="str"/>
      <x:c r="M1785" s="2" t="str"/>
      <x:c r="N1785" s="2" t="str"/>
      <x:c r="O1785" s="2" t="str"/>
      <x:c r="P1785" s="2" t="str"/>
      <x:c r="Q1785" s="2" t="str"/>
      <x:c r="R1785" s="2" t="str">
        <x:v>Not reported / unavailable</x:v>
      </x:c>
      <x:c r="T1785" s="12"/>
      <x:c r="U1785" s="12"/>
    </x:row>
    <x:row r="1786" ht="24" customHeight="1">
      <x:c r="C1786" s="2" t="str">
        <x:v>WFC</x:v>
      </x:c>
      <x:c r="D1786" s="2" t="str">
        <x:v>FY2023</x:v>
      </x:c>
      <x:c r="E1786" s="2" t="str">
        <x:v>cash</x:v>
      </x:c>
      <x:c r="F1786" s="11" t="str">
        <x:v>n.a.</x:v>
      </x:c>
      <x:c r="G1786" s="2" t="str">
        <x:v>USDm</x:v>
      </x:c>
      <x:c r="H1786" s="2" t="str">
        <x:v>2023-01-01</x:v>
      </x:c>
      <x:c r="I1786" s="2" t="str">
        <x:v>2023-12-31</x:v>
      </x:c>
      <x:c r="J1786" s="2" t="str">
        <x:v>Cash</x:v>
      </x:c>
      <x:c r="K1786" s="2" t="str"/>
      <x:c r="L1786" s="2" t="str"/>
      <x:c r="M1786" s="2" t="str"/>
      <x:c r="N1786" s="2" t="str"/>
      <x:c r="O1786" s="2" t="str"/>
      <x:c r="P1786" s="2" t="str"/>
      <x:c r="Q1786" s="2" t="str"/>
      <x:c r="R1786" s="2" t="str">
        <x:v>Not reported / unavailable</x:v>
      </x:c>
      <x:c r="T1786" s="12"/>
      <x:c r="U1786" s="12"/>
    </x:row>
    <x:row r="1787" ht="24" customHeight="1">
      <x:c r="C1787" s="2" t="str">
        <x:v>WFC</x:v>
      </x:c>
      <x:c r="D1787" s="2" t="str">
        <x:v>FY2023</x:v>
      </x:c>
      <x:c r="E1787" s="2" t="str">
        <x:v>aoci</x:v>
      </x:c>
      <x:c r="F1787" s="11" t="n">
        <x:v>-11580</x:v>
      </x:c>
      <x:c r="G1787" s="2" t="str">
        <x:v>USD</x:v>
      </x:c>
      <x:c r="H1787" s="2" t="str">
        <x:v>2023-01-01</x:v>
      </x:c>
      <x:c r="I1787" s="2" t="str">
        <x:v>2023-12-31</x:v>
      </x:c>
      <x:c r="J1787" s="2" t="str">
        <x:v>Accumulated Other Comprehensive Income (Loss), Net of Tax</x:v>
      </x:c>
      <x:c r="K1787" s="2" t="str">
        <x:v>us-gaap:AccumulatedOtherComprehensiveIncomeLossNetOfTax</x:v>
      </x:c>
      <x:c r="L1787" s="2" t="str">
        <x:v>2025-02-25</x:v>
      </x:c>
      <x:c r="M1787" s="2" t="str">
        <x:v>0000072971-25-000066</x:v>
      </x:c>
      <x:c r="N1787" s="2" t="str">
        <x:v>https://www.sec.gov/Archives/edgar/data/72971/000007297125000066/wfc-20241231.htm</x:v>
      </x:c>
      <x:c r="O1787" s="2" t="str">
        <x:v>data/raw/filings/WFC_0000072971-25-000066_wfc-20241231.htm</x:v>
      </x:c>
      <x:c r="P1787" s="2" t="str"/>
      <x:c r="Q1787" s="2" t="str"/>
      <x:c r="R1787" s="2" t="str">
        <x:v>Latest eligible comparative presentation at the information cutoff.</x:v>
      </x:c>
      <x:c r="T1787" s="12"/>
      <x:c r="U1787" s="12"/>
    </x:row>
    <x:row r="1788" ht="24" customHeight="1">
      <x:c r="C1788" s="2" t="str">
        <x:v>WFC</x:v>
      </x:c>
      <x:c r="D1788" s="2" t="str">
        <x:v>FY2023</x:v>
      </x:c>
      <x:c r="E1788" s="2" t="str">
        <x:v>nii</x:v>
      </x:c>
      <x:c r="F1788" s="11" t="n">
        <x:v>52375</x:v>
      </x:c>
      <x:c r="G1788" s="2" t="str">
        <x:v>USD</x:v>
      </x:c>
      <x:c r="H1788" s="2" t="str">
        <x:v>2023-01-01</x:v>
      </x:c>
      <x:c r="I1788" s="2" t="str">
        <x:v>2023-12-31</x:v>
      </x:c>
      <x:c r="J1788" s="2" t="str">
        <x:v>Interest Income (Expense), Net</x:v>
      </x:c>
      <x:c r="K1788" s="2" t="str">
        <x:v>us-gaap:InterestIncomeExpenseNet</x:v>
      </x:c>
      <x:c r="L1788" s="2" t="str">
        <x:v>2026-02-24</x:v>
      </x:c>
      <x:c r="M1788" s="2" t="str">
        <x:v>0000072971-26-000133</x:v>
      </x:c>
      <x:c r="N1788" s="2" t="str">
        <x:v>https://www.sec.gov/Archives/edgar/data/72971/000007297126000133/wfc-20251231_d2.htm</x:v>
      </x:c>
      <x:c r="O1788" s="2" t="str">
        <x:v>data/raw/filings/WFC_0000072971-26-000133_wfc-20251231_d2.htm</x:v>
      </x:c>
      <x:c r="P1788" s="2" t="str"/>
      <x:c r="Q1788" s="2" t="str"/>
      <x:c r="R1788" s="2" t="str">
        <x:v>Latest eligible comparative presentation at the information cutoff.</x:v>
      </x:c>
      <x:c r="T1788" s="12"/>
      <x:c r="U1788" s="12"/>
    </x:row>
    <x:row r="1789" ht="24" customHeight="1">
      <x:c r="C1789" s="2" t="str">
        <x:v>WFC</x:v>
      </x:c>
      <x:c r="D1789" s="2" t="str">
        <x:v>FY2023</x:v>
      </x:c>
      <x:c r="E1789" s="2" t="str">
        <x:v>noninterest_income</x:v>
      </x:c>
      <x:c r="F1789" s="11" t="n">
        <x:v>30222</x:v>
      </x:c>
      <x:c r="G1789" s="2" t="str">
        <x:v>USD</x:v>
      </x:c>
      <x:c r="H1789" s="2" t="str">
        <x:v>2023-01-01</x:v>
      </x:c>
      <x:c r="I1789" s="2" t="str">
        <x:v>2023-12-31</x:v>
      </x:c>
      <x:c r="J1789" s="2" t="str">
        <x:v>Noninterest Income</x:v>
      </x:c>
      <x:c r="K1789" s="2" t="str">
        <x:v>us-gaap:NoninterestIncome</x:v>
      </x:c>
      <x:c r="L1789" s="2" t="str">
        <x:v>2026-02-24</x:v>
      </x:c>
      <x:c r="M1789" s="2" t="str">
        <x:v>0000072971-26-000133</x:v>
      </x:c>
      <x:c r="N1789" s="2" t="str">
        <x:v>https://www.sec.gov/Archives/edgar/data/72971/000007297126000133/wfc-20251231_d2.htm</x:v>
      </x:c>
      <x:c r="O1789" s="2" t="str">
        <x:v>data/raw/filings/WFC_0000072971-26-000133_wfc-20251231_d2.htm</x:v>
      </x:c>
      <x:c r="P1789" s="2" t="str"/>
      <x:c r="Q1789" s="2" t="str"/>
      <x:c r="R1789" s="2" t="str">
        <x:v>Latest eligible comparative presentation at the information cutoff.</x:v>
      </x:c>
      <x:c r="T1789" s="12"/>
      <x:c r="U1789" s="12"/>
    </x:row>
    <x:row r="1790" ht="24" customHeight="1">
      <x:c r="C1790" s="2" t="str">
        <x:v>WFC</x:v>
      </x:c>
      <x:c r="D1790" s="2" t="str">
        <x:v>FY2023</x:v>
      </x:c>
      <x:c r="E1790" s="2" t="str">
        <x:v>revenue_reported</x:v>
      </x:c>
      <x:c r="F1790" s="11" t="n">
        <x:v>82597</x:v>
      </x:c>
      <x:c r="G1790" s="2" t="str">
        <x:v>USD</x:v>
      </x:c>
      <x:c r="H1790" s="2" t="str">
        <x:v>2023-01-01</x:v>
      </x:c>
      <x:c r="I1790" s="2" t="str">
        <x:v>2023-12-31</x:v>
      </x:c>
      <x:c r="J1790" s="2" t="str">
        <x:v>Revenues, Net of Interest Expense</x:v>
      </x:c>
      <x:c r="K1790" s="2" t="str">
        <x:v>us-gaap:RevenuesNetOfInterestExpense</x:v>
      </x:c>
      <x:c r="L1790" s="2" t="str">
        <x:v>2026-02-24</x:v>
      </x:c>
      <x:c r="M1790" s="2" t="str">
        <x:v>0000072971-26-000133</x:v>
      </x:c>
      <x:c r="N1790" s="2" t="str">
        <x:v>https://www.sec.gov/Archives/edgar/data/72971/000007297126000133/wfc-20251231_d2.htm</x:v>
      </x:c>
      <x:c r="O1790" s="2" t="str">
        <x:v>data/raw/filings/WFC_0000072971-26-000133_wfc-20251231_d2.htm</x:v>
      </x:c>
      <x:c r="P1790" s="2" t="str"/>
      <x:c r="Q1790" s="2" t="str"/>
      <x:c r="R1790" s="2" t="str">
        <x:v>Latest eligible comparative presentation at the information cutoff.</x:v>
      </x:c>
      <x:c r="T1790" s="12"/>
      <x:c r="U1790" s="12"/>
    </x:row>
    <x:row r="1791" ht="24" customHeight="1">
      <x:c r="C1791" s="2" t="str">
        <x:v>WFC</x:v>
      </x:c>
      <x:c r="D1791" s="2" t="str">
        <x:v>FY2023</x:v>
      </x:c>
      <x:c r="E1791" s="2" t="str">
        <x:v>opex</x:v>
      </x:c>
      <x:c r="F1791" s="11" t="n">
        <x:v>55562</x:v>
      </x:c>
      <x:c r="G1791" s="2" t="str">
        <x:v>USD</x:v>
      </x:c>
      <x:c r="H1791" s="2" t="str">
        <x:v>2023-01-01</x:v>
      </x:c>
      <x:c r="I1791" s="2" t="str">
        <x:v>2023-12-31</x:v>
      </x:c>
      <x:c r="J1791" s="2" t="str">
        <x:v>Noninterest Expense</x:v>
      </x:c>
      <x:c r="K1791" s="2" t="str">
        <x:v>us-gaap:NoninterestExpense</x:v>
      </x:c>
      <x:c r="L1791" s="2" t="str">
        <x:v>2026-02-24</x:v>
      </x:c>
      <x:c r="M1791" s="2" t="str">
        <x:v>0000072971-26-000133</x:v>
      </x:c>
      <x:c r="N1791" s="2" t="str">
        <x:v>https://www.sec.gov/Archives/edgar/data/72971/000007297126000133/wfc-20251231_d2.htm</x:v>
      </x:c>
      <x:c r="O1791" s="2" t="str">
        <x:v>data/raw/filings/WFC_0000072971-26-000133_wfc-20251231_d2.htm</x:v>
      </x:c>
      <x:c r="P1791" s="2" t="str"/>
      <x:c r="Q1791" s="2" t="str"/>
      <x:c r="R1791" s="2" t="str">
        <x:v>Latest eligible comparative presentation at the information cutoff.</x:v>
      </x:c>
      <x:c r="T1791" s="12"/>
      <x:c r="U1791" s="12"/>
    </x:row>
    <x:row r="1792" ht="24" customHeight="1">
      <x:c r="C1792" s="2" t="str">
        <x:v>WFC</x:v>
      </x:c>
      <x:c r="D1792" s="2" t="str">
        <x:v>FY2023</x:v>
      </x:c>
      <x:c r="E1792" s="2" t="str">
        <x:v>provision</x:v>
      </x:c>
      <x:c r="F1792" s="11" t="n">
        <x:v>5399</x:v>
      </x:c>
      <x:c r="G1792" s="2" t="str">
        <x:v>USD</x:v>
      </x:c>
      <x:c r="H1792" s="2" t="str">
        <x:v>2023-01-01</x:v>
      </x:c>
      <x:c r="I1792" s="2" t="str">
        <x:v>2023-12-31</x:v>
      </x:c>
      <x:c r="J1792" s="2" t="str">
        <x:v>Provision for Loan, Lease, and Other Losses</x:v>
      </x:c>
      <x:c r="K1792" s="2" t="str">
        <x:v>us-gaap:ProvisionForLoanLeaseAndOtherLosses</x:v>
      </x:c>
      <x:c r="L1792" s="2" t="str">
        <x:v>2026-02-24</x:v>
      </x:c>
      <x:c r="M1792" s="2" t="str">
        <x:v>0000072971-26-000133</x:v>
      </x:c>
      <x:c r="N1792" s="2" t="str">
        <x:v>https://www.sec.gov/Archives/edgar/data/72971/000007297126000133/wfc-20251231_d2.htm</x:v>
      </x:c>
      <x:c r="O1792" s="2" t="str">
        <x:v>data/raw/filings/WFC_0000072971-26-000133_wfc-20251231_d2.htm</x:v>
      </x:c>
      <x:c r="P1792" s="2" t="str"/>
      <x:c r="Q1792" s="2" t="str"/>
      <x:c r="R1792" s="2" t="str">
        <x:v>Latest eligible comparative presentation at the information cutoff.</x:v>
      </x:c>
      <x:c r="T1792" s="12"/>
      <x:c r="U1792" s="12"/>
    </x:row>
    <x:row r="1793" ht="24" customHeight="1">
      <x:c r="C1793" s="2" t="str">
        <x:v>WFC</x:v>
      </x:c>
      <x:c r="D1793" s="2" t="str">
        <x:v>FY2023</x:v>
      </x:c>
      <x:c r="E1793" s="2" t="str">
        <x:v>pretax</x:v>
      </x:c>
      <x:c r="F1793" s="11" t="n">
        <x:v>21636</x:v>
      </x:c>
      <x:c r="G1793" s="2" t="str">
        <x:v>USD</x:v>
      </x:c>
      <x:c r="H1793" s="2" t="str">
        <x:v>2023-01-01</x:v>
      </x:c>
      <x:c r="I1793" s="2" t="str">
        <x:v>2023-12-31</x:v>
      </x:c>
      <x:c r="J1793" s="2" t="str">
        <x:v>Income (Loss) from Continuing Operations before Income Taxes, Noncontrolling Interest</x:v>
      </x:c>
      <x:c r="K1793" s="2" t="str">
        <x:v>us-gaap:IncomeLossFromContinuingOperationsBeforeIncomeTaxesExtraordinaryItemsNoncontrollingInterest</x:v>
      </x:c>
      <x:c r="L1793" s="2" t="str">
        <x:v>2026-02-24</x:v>
      </x:c>
      <x:c r="M1793" s="2" t="str">
        <x:v>0000072971-26-000133</x:v>
      </x:c>
      <x:c r="N1793" s="2" t="str">
        <x:v>https://www.sec.gov/Archives/edgar/data/72971/000007297126000133/wfc-20251231_d2.htm</x:v>
      </x:c>
      <x:c r="O1793" s="2" t="str">
        <x:v>data/raw/filings/WFC_0000072971-26-000133_wfc-20251231_d2.htm</x:v>
      </x:c>
      <x:c r="P1793" s="2" t="str"/>
      <x:c r="Q1793" s="2" t="str"/>
      <x:c r="R1793" s="2" t="str">
        <x:v>Latest eligible comparative presentation at the information cutoff.</x:v>
      </x:c>
      <x:c r="T1793" s="12"/>
      <x:c r="U1793" s="12"/>
    </x:row>
    <x:row r="1794" ht="24" customHeight="1">
      <x:c r="C1794" s="2" t="str">
        <x:v>WFC</x:v>
      </x:c>
      <x:c r="D1794" s="2" t="str">
        <x:v>FY2023</x:v>
      </x:c>
      <x:c r="E1794" s="2" t="str">
        <x:v>tax</x:v>
      </x:c>
      <x:c r="F1794" s="11" t="n">
        <x:v>2607</x:v>
      </x:c>
      <x:c r="G1794" s="2" t="str">
        <x:v>USD</x:v>
      </x:c>
      <x:c r="H1794" s="2" t="str">
        <x:v>2023-01-01</x:v>
      </x:c>
      <x:c r="I1794" s="2" t="str">
        <x:v>2023-12-31</x:v>
      </x:c>
      <x:c r="J1794" s="2" t="str">
        <x:v>Income Tax Expense (Benefit)</x:v>
      </x:c>
      <x:c r="K1794" s="2" t="str">
        <x:v>us-gaap:IncomeTaxExpenseBenefit</x:v>
      </x:c>
      <x:c r="L1794" s="2" t="str">
        <x:v>2026-02-24</x:v>
      </x:c>
      <x:c r="M1794" s="2" t="str">
        <x:v>0000072971-26-000133</x:v>
      </x:c>
      <x:c r="N1794" s="2" t="str">
        <x:v>https://www.sec.gov/Archives/edgar/data/72971/000007297126000133/wfc-20251231_d2.htm</x:v>
      </x:c>
      <x:c r="O1794" s="2" t="str">
        <x:v>data/raw/filings/WFC_0000072971-26-000133_wfc-20251231_d2.htm</x:v>
      </x:c>
      <x:c r="P1794" s="2" t="str"/>
      <x:c r="Q1794" s="2" t="str"/>
      <x:c r="R1794" s="2" t="str">
        <x:v>Latest eligible comparative presentation at the information cutoff.</x:v>
      </x:c>
      <x:c r="T1794" s="12"/>
      <x:c r="U1794" s="12"/>
    </x:row>
    <x:row r="1795" ht="24" customHeight="1">
      <x:c r="C1795" s="2" t="str">
        <x:v>WFC</x:v>
      </x:c>
      <x:c r="D1795" s="2" t="str">
        <x:v>FY2023</x:v>
      </x:c>
      <x:c r="E1795" s="2" t="str">
        <x:v>net_income</x:v>
      </x:c>
      <x:c r="F1795" s="11" t="n">
        <x:v>19142</x:v>
      </x:c>
      <x:c r="G1795" s="2" t="str">
        <x:v>USD</x:v>
      </x:c>
      <x:c r="H1795" s="2" t="str">
        <x:v>2023-01-01</x:v>
      </x:c>
      <x:c r="I1795" s="2" t="str">
        <x:v>2023-12-31</x:v>
      </x:c>
      <x:c r="J1795" s="2" t="str">
        <x:v>Net Income (Loss) Attributable to Parent</x:v>
      </x:c>
      <x:c r="K1795" s="2" t="str">
        <x:v>us-gaap:NetIncomeLoss</x:v>
      </x:c>
      <x:c r="L1795" s="2" t="str">
        <x:v>2026-02-24</x:v>
      </x:c>
      <x:c r="M1795" s="2" t="str">
        <x:v>0000072971-26-000133</x:v>
      </x:c>
      <x:c r="N1795" s="2" t="str">
        <x:v>https://www.sec.gov/Archives/edgar/data/72971/000007297126000133/wfc-20251231_d2.htm</x:v>
      </x:c>
      <x:c r="O1795" s="2" t="str">
        <x:v>data/raw/filings/WFC_0000072971-26-000133_wfc-20251231_d2.htm</x:v>
      </x:c>
      <x:c r="P1795" s="2" t="str"/>
      <x:c r="Q1795" s="2" t="str"/>
      <x:c r="R1795" s="2" t="str">
        <x:v>Latest eligible comparative presentation at the information cutoff.</x:v>
      </x:c>
      <x:c r="T1795" s="12"/>
      <x:c r="U1795" s="12"/>
    </x:row>
    <x:row r="1796" ht="24" customHeight="1">
      <x:c r="C1796" s="2" t="str">
        <x:v>WFC</x:v>
      </x:c>
      <x:c r="D1796" s="2" t="str">
        <x:v>FY2023</x:v>
      </x:c>
      <x:c r="E1796" s="2" t="str">
        <x:v>common_income</x:v>
      </x:c>
      <x:c r="F1796" s="11" t="n">
        <x:v>17982</x:v>
      </x:c>
      <x:c r="G1796" s="2" t="str">
        <x:v>USD</x:v>
      </x:c>
      <x:c r="H1796" s="2" t="str">
        <x:v>2023-01-01</x:v>
      </x:c>
      <x:c r="I1796" s="2" t="str">
        <x:v>2023-12-31</x:v>
      </x:c>
      <x:c r="J1796" s="2" t="str">
        <x:v>Net Income (Loss) Available to Common Stockholders, Basic</x:v>
      </x:c>
      <x:c r="K1796" s="2" t="str">
        <x:v>us-gaap:NetIncomeLossAvailableToCommonStockholdersBasic</x:v>
      </x:c>
      <x:c r="L1796" s="2" t="str">
        <x:v>2026-02-24</x:v>
      </x:c>
      <x:c r="M1796" s="2" t="str">
        <x:v>0000072971-26-000133</x:v>
      </x:c>
      <x:c r="N1796" s="2" t="str">
        <x:v>https://www.sec.gov/Archives/edgar/data/72971/000007297126000133/wfc-20251231_d2.htm</x:v>
      </x:c>
      <x:c r="O1796" s="2" t="str">
        <x:v>data/raw/filings/WFC_0000072971-26-000133_wfc-20251231_d2.htm</x:v>
      </x:c>
      <x:c r="P1796" s="2" t="str"/>
      <x:c r="Q1796" s="2" t="str"/>
      <x:c r="R1796" s="2" t="str">
        <x:v>Latest eligible comparative presentation at the information cutoff.</x:v>
      </x:c>
      <x:c r="T1796" s="12"/>
      <x:c r="U1796" s="12"/>
    </x:row>
    <x:row r="1797" ht="24" customHeight="1">
      <x:c r="C1797" s="2" t="str">
        <x:v>WFC</x:v>
      </x:c>
      <x:c r="D1797" s="2" t="str">
        <x:v>FY2023</x:v>
      </x:c>
      <x:c r="E1797" s="2" t="str">
        <x:v>preferred_div</x:v>
      </x:c>
      <x:c r="F1797" s="11" t="n">
        <x:v>1160</x:v>
      </x:c>
      <x:c r="G1797" s="2" t="str">
        <x:v>USD</x:v>
      </x:c>
      <x:c r="H1797" s="2" t="str">
        <x:v>2023-01-01</x:v>
      </x:c>
      <x:c r="I1797" s="2" t="str">
        <x:v>2023-12-31</x:v>
      </x:c>
      <x:c r="J1797" s="2" t="str">
        <x:v>Preferred Stock Dividends and Other Adjustments</x:v>
      </x:c>
      <x:c r="K1797" s="2" t="str">
        <x:v>us-gaap:PreferredStockDividendsAndOtherAdjustments</x:v>
      </x:c>
      <x:c r="L1797" s="2" t="str">
        <x:v>2026-02-24</x:v>
      </x:c>
      <x:c r="M1797" s="2" t="str">
        <x:v>0000072971-26-000133</x:v>
      </x:c>
      <x:c r="N1797" s="2" t="str">
        <x:v>https://www.sec.gov/Archives/edgar/data/72971/000007297126000133/wfc-20251231_d2.htm</x:v>
      </x:c>
      <x:c r="O1797" s="2" t="str">
        <x:v>data/raw/filings/WFC_0000072971-26-000133_wfc-20251231_d2.htm</x:v>
      </x:c>
      <x:c r="P1797" s="2" t="str"/>
      <x:c r="Q1797" s="2" t="str"/>
      <x:c r="R1797" s="2" t="str">
        <x:v>Latest eligible comparative presentation at the information cutoff.</x:v>
      </x:c>
      <x:c r="T1797" s="12"/>
      <x:c r="U1797" s="12"/>
    </x:row>
    <x:row r="1798" ht="24" customHeight="1">
      <x:c r="C1798" s="2" t="str">
        <x:v>WFC</x:v>
      </x:c>
      <x:c r="D1798" s="2" t="str">
        <x:v>FY2023</x:v>
      </x:c>
      <x:c r="E1798" s="2" t="str">
        <x:v>eps</x:v>
      </x:c>
      <x:c r="F1798" s="11" t="n">
        <x:v>4.83</x:v>
      </x:c>
      <x:c r="G1798" s="2" t="str">
        <x:v>USD/shares</x:v>
      </x:c>
      <x:c r="H1798" s="2" t="str">
        <x:v>2023-01-01</x:v>
      </x:c>
      <x:c r="I1798" s="2" t="str">
        <x:v>2023-12-31</x:v>
      </x:c>
      <x:c r="J1798" s="2" t="str">
        <x:v>Earnings Per Share, Diluted</x:v>
      </x:c>
      <x:c r="K1798" s="2" t="str">
        <x:v>us-gaap:EarningsPerShareDiluted</x:v>
      </x:c>
      <x:c r="L1798" s="2" t="str">
        <x:v>2026-02-24</x:v>
      </x:c>
      <x:c r="M1798" s="2" t="str">
        <x:v>0000072971-26-000133</x:v>
      </x:c>
      <x:c r="N1798" s="2" t="str">
        <x:v>https://www.sec.gov/Archives/edgar/data/72971/000007297126000133/wfc-20251231_d2.htm</x:v>
      </x:c>
      <x:c r="O1798" s="2" t="str">
        <x:v>data/raw/filings/WFC_0000072971-26-000133_wfc-20251231_d2.htm</x:v>
      </x:c>
      <x:c r="P1798" s="2" t="str"/>
      <x:c r="Q1798" s="2" t="str"/>
      <x:c r="R1798" s="2" t="str">
        <x:v>Latest eligible comparative presentation at the information cutoff.</x:v>
      </x:c>
      <x:c r="T1798" s="12"/>
      <x:c r="U1798" s="12"/>
    </x:row>
    <x:row r="1799" ht="24" customHeight="1">
      <x:c r="C1799" s="2" t="str">
        <x:v>WFC</x:v>
      </x:c>
      <x:c r="D1799" s="2" t="str">
        <x:v>FY2023</x:v>
      </x:c>
      <x:c r="E1799" s="2" t="str">
        <x:v>shares_diluted</x:v>
      </x:c>
      <x:c r="F1799" s="11" t="n">
        <x:v>3720.4</x:v>
      </x:c>
      <x:c r="G1799" s="2" t="str">
        <x:v>shares</x:v>
      </x:c>
      <x:c r="H1799" s="2" t="str">
        <x:v>2023-01-01</x:v>
      </x:c>
      <x:c r="I1799" s="2" t="str">
        <x:v>2023-12-31</x:v>
      </x:c>
      <x:c r="J1799" s="2" t="str">
        <x:v>Weighted Average Number of Shares Outstanding, Diluted</x:v>
      </x:c>
      <x:c r="K1799" s="2" t="str">
        <x:v>us-gaap:WeightedAverageNumberOfDilutedSharesOutstanding</x:v>
      </x:c>
      <x:c r="L1799" s="2" t="str">
        <x:v>2026-02-24</x:v>
      </x:c>
      <x:c r="M1799" s="2" t="str">
        <x:v>0000072971-26-000133</x:v>
      </x:c>
      <x:c r="N1799" s="2" t="str">
        <x:v>https://www.sec.gov/Archives/edgar/data/72971/000007297126000133/wfc-20251231_d2.htm</x:v>
      </x:c>
      <x:c r="O1799" s="2" t="str">
        <x:v>data/raw/filings/WFC_0000072971-26-000133_wfc-20251231_d2.htm</x:v>
      </x:c>
      <x:c r="P1799" s="2" t="str"/>
      <x:c r="Q1799" s="2" t="str"/>
      <x:c r="R1799" s="2" t="str">
        <x:v>Latest eligible comparative presentation at the information cutoff.</x:v>
      </x:c>
      <x:c r="T1799" s="12"/>
      <x:c r="U1799" s="12"/>
    </x:row>
    <x:row r="1800" ht="24" customHeight="1">
      <x:c r="C1800" s="2" t="str">
        <x:v>WFC</x:v>
      </x:c>
      <x:c r="D1800" s="2" t="str">
        <x:v>FY2023</x:v>
      </x:c>
      <x:c r="E1800" s="2" t="str">
        <x:v>dps</x:v>
      </x:c>
      <x:c r="F1800" s="11" t="n">
        <x:v>1.3</x:v>
      </x:c>
      <x:c r="G1800" s="2" t="str">
        <x:v>USD/shares</x:v>
      </x:c>
      <x:c r="H1800" s="2" t="str">
        <x:v>2023-01-01</x:v>
      </x:c>
      <x:c r="I1800" s="2" t="str">
        <x:v>2023-12-31</x:v>
      </x:c>
      <x:c r="J1800" s="2" t="str">
        <x:v>Common Stock, Dividends, Per Share, Declared</x:v>
      </x:c>
      <x:c r="K1800" s="2" t="str">
        <x:v>us-gaap:CommonStockDividendsPerShareDeclared</x:v>
      </x:c>
      <x:c r="L1800" s="2" t="str">
        <x:v>2026-02-24</x:v>
      </x:c>
      <x:c r="M1800" s="2" t="str">
        <x:v>0000072971-26-000133</x:v>
      </x:c>
      <x:c r="N1800" s="2" t="str">
        <x:v>https://www.sec.gov/Archives/edgar/data/72971/000007297126000133/wfc-20251231_d2.htm</x:v>
      </x:c>
      <x:c r="O1800" s="2" t="str">
        <x:v>data/raw/filings/WFC_0000072971-26-000133_wfc-20251231_d2.htm</x:v>
      </x:c>
      <x:c r="P1800" s="2" t="str"/>
      <x:c r="Q1800" s="2" t="str"/>
      <x:c r="R1800" s="2" t="str">
        <x:v>Latest eligible comparative presentation at the information cutoff.</x:v>
      </x:c>
      <x:c r="T1800" s="12"/>
      <x:c r="U1800" s="12"/>
    </x:row>
    <x:row r="1801" ht="24" customHeight="1">
      <x:c r="C1801" s="2" t="str">
        <x:v>WFC</x:v>
      </x:c>
      <x:c r="D1801" s="2" t="str">
        <x:v>FY2023</x:v>
      </x:c>
      <x:c r="E1801" s="2" t="str">
        <x:v>dividends</x:v>
      </x:c>
      <x:c r="F1801" s="11" t="n">
        <x:v>4789</x:v>
      </x:c>
      <x:c r="G1801" s="2" t="str">
        <x:v>USD</x:v>
      </x:c>
      <x:c r="H1801" s="2" t="str">
        <x:v>2023-01-01</x:v>
      </x:c>
      <x:c r="I1801" s="2" t="str">
        <x:v>2023-12-31</x:v>
      </x:c>
      <x:c r="J1801" s="2" t="str">
        <x:v>Payments of Ordinary Dividends, Common Stock</x:v>
      </x:c>
      <x:c r="K1801" s="2" t="str">
        <x:v>us-gaap:PaymentsOfDividendsCommonStock</x:v>
      </x:c>
      <x:c r="L1801" s="2" t="str">
        <x:v>2026-02-24</x:v>
      </x:c>
      <x:c r="M1801" s="2" t="str">
        <x:v>0000072971-26-000133</x:v>
      </x:c>
      <x:c r="N1801" s="2" t="str">
        <x:v>https://www.sec.gov/Archives/edgar/data/72971/000007297126000133/wfc-20251231_d2.htm</x:v>
      </x:c>
      <x:c r="O1801" s="2" t="str">
        <x:v>data/raw/filings/WFC_0000072971-26-000133_wfc-20251231_d2.htm</x:v>
      </x:c>
      <x:c r="P1801" s="2" t="str"/>
      <x:c r="Q1801" s="2" t="str"/>
      <x:c r="R1801" s="2" t="str">
        <x:v>Latest eligible comparative presentation at the information cutoff.</x:v>
      </x:c>
      <x:c r="T1801" s="12"/>
      <x:c r="U1801" s="12"/>
    </x:row>
    <x:row r="1802" ht="24" customHeight="1">
      <x:c r="C1802" s="2" t="str">
        <x:v>WFC</x:v>
      </x:c>
      <x:c r="D1802" s="2" t="str">
        <x:v>FY2023</x:v>
      </x:c>
      <x:c r="E1802" s="2" t="str">
        <x:v>buybacks</x:v>
      </x:c>
      <x:c r="F1802" s="11" t="n">
        <x:v>11851</x:v>
      </x:c>
      <x:c r="G1802" s="2" t="str">
        <x:v>USD</x:v>
      </x:c>
      <x:c r="H1802" s="2" t="str">
        <x:v>2023-01-01</x:v>
      </x:c>
      <x:c r="I1802" s="2" t="str">
        <x:v>2023-12-31</x:v>
      </x:c>
      <x:c r="J1802" s="2" t="str">
        <x:v>Payments for Repurchase of Common Stock</x:v>
      </x:c>
      <x:c r="K1802" s="2" t="str">
        <x:v>us-gaap:PaymentsForRepurchaseOfCommonStock</x:v>
      </x:c>
      <x:c r="L1802" s="2" t="str">
        <x:v>2026-02-24</x:v>
      </x:c>
      <x:c r="M1802" s="2" t="str">
        <x:v>0000072971-26-000133</x:v>
      </x:c>
      <x:c r="N1802" s="2" t="str">
        <x:v>https://www.sec.gov/Archives/edgar/data/72971/000007297126000133/wfc-20251231_d2.htm</x:v>
      </x:c>
      <x:c r="O1802" s="2" t="str">
        <x:v>data/raw/filings/WFC_0000072971-26-000133_wfc-20251231_d2.htm</x:v>
      </x:c>
      <x:c r="P1802" s="2" t="str"/>
      <x:c r="Q1802" s="2" t="str"/>
      <x:c r="R1802" s="2" t="str">
        <x:v>Latest eligible comparative presentation at the information cutoff.</x:v>
      </x:c>
      <x:c r="T1802" s="12"/>
      <x:c r="U1802" s="12"/>
    </x:row>
    <x:row r="1803" ht="24" customHeight="1">
      <x:c r="C1803" s="2" t="str">
        <x:v>WFC</x:v>
      </x:c>
      <x:c r="D1803" s="2" t="str">
        <x:v>FY2023</x:v>
      </x:c>
      <x:c r="E1803" s="2" t="str">
        <x:v>chargeoffs</x:v>
      </x:c>
      <x:c r="F1803" s="11" t="str">
        <x:v>n.a.</x:v>
      </x:c>
      <x:c r="G1803" s="2" t="str">
        <x:v>USDm</x:v>
      </x:c>
      <x:c r="H1803" s="2" t="str">
        <x:v>2023-01-01</x:v>
      </x:c>
      <x:c r="I1803" s="2" t="str">
        <x:v>2023-12-31</x:v>
      </x:c>
      <x:c r="J1803" s="2" t="str">
        <x:v>Gross loan charge-offs</x:v>
      </x:c>
      <x:c r="K1803" s="2" t="str"/>
      <x:c r="L1803" s="2" t="str"/>
      <x:c r="M1803" s="2" t="str"/>
      <x:c r="N1803" s="2" t="str"/>
      <x:c r="O1803" s="2" t="str"/>
      <x:c r="P1803" s="2" t="str"/>
      <x:c r="Q1803" s="2" t="str"/>
      <x:c r="R1803" s="2" t="str">
        <x:v>Not reported / unavailable</x:v>
      </x:c>
      <x:c r="T1803" s="12"/>
      <x:c r="U1803" s="12"/>
    </x:row>
    <x:row r="1804" ht="24" customHeight="1">
      <x:c r="C1804" s="2" t="str">
        <x:v>WFC</x:v>
      </x:c>
      <x:c r="D1804" s="2" t="str">
        <x:v>FY2023</x:v>
      </x:c>
      <x:c r="E1804" s="2" t="str">
        <x:v>recoveries</x:v>
      </x:c>
      <x:c r="F1804" s="11" t="str">
        <x:v>n.a.</x:v>
      </x:c>
      <x:c r="G1804" s="2" t="str">
        <x:v>USDm</x:v>
      </x:c>
      <x:c r="H1804" s="2" t="str">
        <x:v>2023-01-01</x:v>
      </x:c>
      <x:c r="I1804" s="2" t="str">
        <x:v>2023-12-31</x:v>
      </x:c>
      <x:c r="J1804" s="2" t="str">
        <x:v>Loan recoveries</x:v>
      </x:c>
      <x:c r="K1804" s="2" t="str"/>
      <x:c r="L1804" s="2" t="str"/>
      <x:c r="M1804" s="2" t="str"/>
      <x:c r="N1804" s="2" t="str"/>
      <x:c r="O1804" s="2" t="str"/>
      <x:c r="P1804" s="2" t="str"/>
      <x:c r="Q1804" s="2" t="str"/>
      <x:c r="R1804" s="2" t="str">
        <x:v>Not reported / unavailable</x:v>
      </x:c>
      <x:c r="T1804" s="12"/>
      <x:c r="U1804" s="12"/>
    </x:row>
    <x:row r="1805" ht="24" customHeight="1">
      <x:c r="C1805" s="2" t="str">
        <x:v>WFC</x:v>
      </x:c>
      <x:c r="D1805" s="2" t="str">
        <x:v>FY2023</x:v>
      </x:c>
      <x:c r="E1805" s="2" t="str">
        <x:v>rwa</x:v>
      </x:c>
      <x:c r="F1805" s="11" t="str">
        <x:v>n.a.</x:v>
      </x:c>
      <x:c r="G1805" s="2" t="str">
        <x:v>USDm</x:v>
      </x:c>
      <x:c r="H1805" s="2" t="str">
        <x:v>2023-01-01</x:v>
      </x:c>
      <x:c r="I1805" s="2" t="str">
        <x:v>2023-12-31</x:v>
      </x:c>
      <x:c r="J1805" s="2" t="str">
        <x:v>Risk-weighted assets</x:v>
      </x:c>
      <x:c r="K1805" s="2" t="str"/>
      <x:c r="L1805" s="2" t="str"/>
      <x:c r="M1805" s="2" t="str"/>
      <x:c r="N1805" s="2" t="str"/>
      <x:c r="O1805" s="2" t="str"/>
      <x:c r="P1805" s="2" t="str"/>
      <x:c r="Q1805" s="2" t="str"/>
      <x:c r="R1805" s="2" t="str">
        <x:v>Not reported / unavailable</x:v>
      </x:c>
      <x:c r="T1805" s="12"/>
      <x:c r="U1805" s="12"/>
    </x:row>
    <x:row r="1806" ht="24" customHeight="1">
      <x:c r="C1806" s="2" t="str">
        <x:v>WFC</x:v>
      </x:c>
      <x:c r="D1806" s="2" t="str">
        <x:v>FY2023</x:v>
      </x:c>
      <x:c r="E1806" s="2" t="str">
        <x:v>cet1_reported</x:v>
      </x:c>
      <x:c r="F1806" s="11" t="str">
        <x:v>n.a.</x:v>
      </x:c>
      <x:c r="G1806" s="2" t="str">
        <x:v>%</x:v>
      </x:c>
      <x:c r="H1806" s="2" t="str">
        <x:v>2023-01-01</x:v>
      </x:c>
      <x:c r="I1806" s="2" t="str">
        <x:v>2023-12-31</x:v>
      </x:c>
      <x:c r="J1806" s="2" t="str">
        <x:v>Actual standardized CET1 ratio</x:v>
      </x:c>
      <x:c r="K1806" s="2" t="str"/>
      <x:c r="L1806" s="2" t="str"/>
      <x:c r="M1806" s="2" t="str"/>
      <x:c r="N1806" s="2" t="str"/>
      <x:c r="O1806" s="2" t="str"/>
      <x:c r="P1806" s="2" t="str"/>
      <x:c r="Q1806" s="2" t="str"/>
      <x:c r="R1806" s="2" t="str">
        <x:v>Not reported / unavailable</x:v>
      </x:c>
      <x:c r="T1806" s="12"/>
      <x:c r="U1806" s="12"/>
    </x:row>
    <x:row r="1807" ht="24" customHeight="1">
      <x:c r="C1807" s="2" t="str">
        <x:v>WFC</x:v>
      </x:c>
      <x:c r="D1807" s="2" t="str">
        <x:v>FY2023</x:v>
      </x:c>
      <x:c r="E1807" s="2" t="str">
        <x:v>nim_reported</x:v>
      </x:c>
      <x:c r="F1807" s="11" t="str">
        <x:v>n.a.</x:v>
      </x:c>
      <x:c r="G1807" s="2" t="str">
        <x:v>%</x:v>
      </x:c>
      <x:c r="H1807" s="2" t="str">
        <x:v>2023-01-01</x:v>
      </x:c>
      <x:c r="I1807" s="2" t="str">
        <x:v>2023-12-31</x:v>
      </x:c>
      <x:c r="J1807" s="2" t="str">
        <x:v>Issuer reported net interest margin</x:v>
      </x:c>
      <x:c r="K1807" s="2" t="str"/>
      <x:c r="L1807" s="2" t="str"/>
      <x:c r="M1807" s="2" t="str"/>
      <x:c r="N1807" s="2" t="str"/>
      <x:c r="O1807" s="2" t="str"/>
      <x:c r="P1807" s="2" t="str"/>
      <x:c r="Q1807" s="2" t="str"/>
      <x:c r="R1807" s="2" t="str">
        <x:v>Not reported / unavailable</x:v>
      </x:c>
      <x:c r="T1807" s="12"/>
      <x:c r="U1807" s="12"/>
    </x:row>
    <x:row r="1808" ht="24" customHeight="1">
      <x:c r="C1808" s="2" t="str">
        <x:v>WFC</x:v>
      </x:c>
      <x:c r="D1808" s="2" t="str">
        <x:v>FY2023</x:v>
      </x:c>
      <x:c r="E1808" s="2" t="str">
        <x:v>bvps_reported</x:v>
      </x:c>
      <x:c r="F1808" s="11" t="str">
        <x:v>n.a.</x:v>
      </x:c>
      <x:c r="G1808" s="2" t="str">
        <x:v>USD/share</x:v>
      </x:c>
      <x:c r="H1808" s="2" t="str">
        <x:v>2023-01-01</x:v>
      </x:c>
      <x:c r="I1808" s="2" t="str">
        <x:v>2023-12-31</x:v>
      </x:c>
      <x:c r="J1808" s="2" t="str">
        <x:v>Reported common book value per share</x:v>
      </x:c>
      <x:c r="K1808" s="2" t="str"/>
      <x:c r="L1808" s="2" t="str"/>
      <x:c r="M1808" s="2" t="str"/>
      <x:c r="N1808" s="2" t="str"/>
      <x:c r="O1808" s="2" t="str"/>
      <x:c r="P1808" s="2" t="str"/>
      <x:c r="Q1808" s="2" t="str"/>
      <x:c r="R1808" s="2" t="str">
        <x:v>Not reported / unavailable</x:v>
      </x:c>
      <x:c r="T1808" s="12"/>
      <x:c r="U1808" s="12"/>
    </x:row>
    <x:row r="1809" ht="24" customHeight="1">
      <x:c r="C1809" s="2" t="str">
        <x:v>WFC</x:v>
      </x:c>
      <x:c r="D1809" s="2" t="str">
        <x:v>FY2023</x:v>
      </x:c>
      <x:c r="E1809" s="2" t="str">
        <x:v>tbvps_reported</x:v>
      </x:c>
      <x:c r="F1809" s="11" t="str">
        <x:v>n.a.</x:v>
      </x:c>
      <x:c r="G1809" s="2" t="str">
        <x:v>USD/share</x:v>
      </x:c>
      <x:c r="H1809" s="2" t="str">
        <x:v>2023-01-01</x:v>
      </x:c>
      <x:c r="I1809" s="2" t="str">
        <x:v>2023-12-31</x:v>
      </x:c>
      <x:c r="J1809" s="2" t="str">
        <x:v>Reported tangible book value per share</x:v>
      </x:c>
      <x:c r="K1809" s="2" t="str"/>
      <x:c r="L1809" s="2" t="str"/>
      <x:c r="M1809" s="2" t="str"/>
      <x:c r="N1809" s="2" t="str"/>
      <x:c r="O1809" s="2" t="str"/>
      <x:c r="P1809" s="2" t="str"/>
      <x:c r="Q1809" s="2" t="str"/>
      <x:c r="R1809" s="2" t="str">
        <x:v>Not reported / unavailable</x:v>
      </x:c>
      <x:c r="T1809" s="12"/>
      <x:c r="U1809" s="12"/>
    </x:row>
    <x:row r="1810" ht="24" customHeight="1">
      <x:c r="C1810" s="2" t="str">
        <x:v>WFC</x:v>
      </x:c>
      <x:c r="D1810" s="2" t="str">
        <x:v>FY2023</x:v>
      </x:c>
      <x:c r="E1810" s="2" t="str">
        <x:v>tce_reported</x:v>
      </x:c>
      <x:c r="F1810" s="11" t="str">
        <x:v>n.a.</x:v>
      </x:c>
      <x:c r="G1810" s="2" t="str">
        <x:v>USDm</x:v>
      </x:c>
      <x:c r="H1810" s="2" t="str">
        <x:v>2023-01-01</x:v>
      </x:c>
      <x:c r="I1810" s="2" t="str">
        <x:v>2023-12-31</x:v>
      </x:c>
      <x:c r="J1810" s="2" t="str">
        <x:v>Reported tangible common equity</x:v>
      </x:c>
      <x:c r="K1810" s="2" t="str"/>
      <x:c r="L1810" s="2" t="str"/>
      <x:c r="M1810" s="2" t="str"/>
      <x:c r="N1810" s="2" t="str"/>
      <x:c r="O1810" s="2" t="str"/>
      <x:c r="P1810" s="2" t="str"/>
      <x:c r="Q1810" s="2" t="str"/>
      <x:c r="R1810" s="2" t="str">
        <x:v>Not reported / unavailable</x:v>
      </x:c>
      <x:c r="T1810" s="12"/>
      <x:c r="U1810" s="12"/>
    </x:row>
    <x:row r="1811" ht="24" customHeight="1">
      <x:c r="C1811" s="2" t="str">
        <x:v>WFC</x:v>
      </x:c>
      <x:c r="D1811" s="2" t="str">
        <x:v>FY2024</x:v>
      </x:c>
      <x:c r="E1811" s="2" t="str">
        <x:v>assets</x:v>
      </x:c>
      <x:c r="F1811" s="11" t="n">
        <x:v>1929845</x:v>
      </x:c>
      <x:c r="G1811" s="2" t="str">
        <x:v>USD</x:v>
      </x:c>
      <x:c r="H1811" s="2" t="str">
        <x:v>2024-01-01</x:v>
      </x:c>
      <x:c r="I1811" s="2" t="str">
        <x:v>2024-12-31</x:v>
      </x:c>
      <x:c r="J1811" s="2" t="str">
        <x:v>Assets</x:v>
      </x:c>
      <x:c r="K1811" s="2" t="str">
        <x:v>us-gaap:Assets</x:v>
      </x:c>
      <x:c r="L1811" s="2" t="str">
        <x:v>2026-02-24</x:v>
      </x:c>
      <x:c r="M1811" s="2" t="str">
        <x:v>0000072971-26-000133</x:v>
      </x:c>
      <x:c r="N1811" s="2" t="str">
        <x:v>https://www.sec.gov/Archives/edgar/data/72971/000007297126000133/wfc-20251231_d2.htm</x:v>
      </x:c>
      <x:c r="O1811" s="2" t="str">
        <x:v>data/raw/filings/WFC_0000072971-26-000133_wfc-20251231_d2.htm</x:v>
      </x:c>
      <x:c r="P1811" s="2" t="str"/>
      <x:c r="Q1811" s="2" t="str"/>
      <x:c r="R1811" s="2" t="str">
        <x:v>Latest eligible comparative presentation at the information cutoff.</x:v>
      </x:c>
      <x:c r="T1811" s="12"/>
      <x:c r="U1811" s="12"/>
    </x:row>
    <x:row r="1812" ht="24" customHeight="1">
      <x:c r="C1812" s="2" t="str">
        <x:v>WFC</x:v>
      </x:c>
      <x:c r="D1812" s="2" t="str">
        <x:v>FY2024</x:v>
      </x:c>
      <x:c r="E1812" s="2" t="str">
        <x:v>liabilities</x:v>
      </x:c>
      <x:c r="F1812" s="11" t="n">
        <x:v>1748779</x:v>
      </x:c>
      <x:c r="G1812" s="2" t="str">
        <x:v>USD</x:v>
      </x:c>
      <x:c r="H1812" s="2" t="str">
        <x:v>2024-01-01</x:v>
      </x:c>
      <x:c r="I1812" s="2" t="str">
        <x:v>2024-12-31</x:v>
      </x:c>
      <x:c r="J1812" s="2" t="str">
        <x:v>Liabilities</x:v>
      </x:c>
      <x:c r="K1812" s="2" t="str">
        <x:v>us-gaap:Liabilities</x:v>
      </x:c>
      <x:c r="L1812" s="2" t="str">
        <x:v>2026-02-24</x:v>
      </x:c>
      <x:c r="M1812" s="2" t="str">
        <x:v>0000072971-26-000133</x:v>
      </x:c>
      <x:c r="N1812" s="2" t="str">
        <x:v>https://www.sec.gov/Archives/edgar/data/72971/000007297126000133/wfc-20251231_d2.htm</x:v>
      </x:c>
      <x:c r="O1812" s="2" t="str">
        <x:v>data/raw/filings/WFC_0000072971-26-000133_wfc-20251231_d2.htm</x:v>
      </x:c>
      <x:c r="P1812" s="2" t="str"/>
      <x:c r="Q1812" s="2" t="str"/>
      <x:c r="R1812" s="2" t="str">
        <x:v>Latest eligible comparative presentation at the information cutoff.</x:v>
      </x:c>
      <x:c r="T1812" s="12"/>
      <x:c r="U1812" s="12"/>
    </x:row>
    <x:row r="1813" ht="24" customHeight="1">
      <x:c r="C1813" s="2" t="str">
        <x:v>WFC</x:v>
      </x:c>
      <x:c r="D1813" s="2" t="str">
        <x:v>FY2024</x:v>
      </x:c>
      <x:c r="E1813" s="2" t="str">
        <x:v>equity</x:v>
      </x:c>
      <x:c r="F1813" s="11" t="n">
        <x:v>179120</x:v>
      </x:c>
      <x:c r="G1813" s="2" t="str">
        <x:v>USD</x:v>
      </x:c>
      <x:c r="H1813" s="2" t="str">
        <x:v>2024-01-01</x:v>
      </x:c>
      <x:c r="I1813" s="2" t="str">
        <x:v>2024-12-31</x:v>
      </x:c>
      <x:c r="J1813" s="2" t="str">
        <x:v>Stockholders' Equity Attributable to Parent</x:v>
      </x:c>
      <x:c r="K1813" s="2" t="str">
        <x:v>us-gaap:StockholdersEquity</x:v>
      </x:c>
      <x:c r="L1813" s="2" t="str">
        <x:v>2026-02-24</x:v>
      </x:c>
      <x:c r="M1813" s="2" t="str">
        <x:v>0000072971-26-000133</x:v>
      </x:c>
      <x:c r="N1813" s="2" t="str">
        <x:v>https://www.sec.gov/Archives/edgar/data/72971/000007297126000133/wfc-20251231_d2.htm</x:v>
      </x:c>
      <x:c r="O1813" s="2" t="str">
        <x:v>data/raw/filings/WFC_0000072971-26-000133_wfc-20251231_d2.htm</x:v>
      </x:c>
      <x:c r="P1813" s="2" t="str"/>
      <x:c r="Q1813" s="2" t="str"/>
      <x:c r="R1813" s="2" t="str">
        <x:v>Latest eligible comparative presentation at the information cutoff.</x:v>
      </x:c>
      <x:c r="T1813" s="12"/>
      <x:c r="U1813" s="12"/>
    </x:row>
    <x:row r="1814" ht="24" customHeight="1">
      <x:c r="C1814" s="2" t="str">
        <x:v>WFC</x:v>
      </x:c>
      <x:c r="D1814" s="2" t="str">
        <x:v>FY2024</x:v>
      </x:c>
      <x:c r="E1814" s="2" t="str">
        <x:v>preferred</x:v>
      </x:c>
      <x:c r="F1814" s="11" t="n">
        <x:v>18608</x:v>
      </x:c>
      <x:c r="G1814" s="2" t="str">
        <x:v>USD</x:v>
      </x:c>
      <x:c r="H1814" s="2" t="str">
        <x:v>2024-01-01</x:v>
      </x:c>
      <x:c r="I1814" s="2" t="str">
        <x:v>2024-12-31</x:v>
      </x:c>
      <x:c r="J1814" s="2" t="str">
        <x:v>Preferred Stock, Value, Issued</x:v>
      </x:c>
      <x:c r="K1814" s="2" t="str">
        <x:v>us-gaap:PreferredStockValue</x:v>
      </x:c>
      <x:c r="L1814" s="2" t="str">
        <x:v>2026-02-24</x:v>
      </x:c>
      <x:c r="M1814" s="2" t="str">
        <x:v>0000072971-26-000133</x:v>
      </x:c>
      <x:c r="N1814" s="2" t="str">
        <x:v>https://www.sec.gov/Archives/edgar/data/72971/000007297126000133/wfc-20251231_d2.htm</x:v>
      </x:c>
      <x:c r="O1814" s="2" t="str">
        <x:v>data/raw/filings/WFC_0000072971-26-000133_wfc-20251231_d2.htm</x:v>
      </x:c>
      <x:c r="P1814" s="2" t="str"/>
      <x:c r="Q1814" s="2" t="str"/>
      <x:c r="R1814" s="2" t="str">
        <x:v>Latest eligible comparative presentation at the information cutoff.</x:v>
      </x:c>
      <x:c r="T1814" s="12"/>
      <x:c r="U1814" s="12"/>
    </x:row>
    <x:row r="1815" ht="24" customHeight="1">
      <x:c r="C1815" s="2" t="str">
        <x:v>WFC</x:v>
      </x:c>
      <x:c r="D1815" s="2" t="str">
        <x:v>FY2024</x:v>
      </x:c>
      <x:c r="E1815" s="2" t="str">
        <x:v>common_equity_reported</x:v>
      </x:c>
      <x:c r="F1815" s="11" t="str">
        <x:v>n.a.</x:v>
      </x:c>
      <x:c r="G1815" s="2" t="str">
        <x:v>USDm</x:v>
      </x:c>
      <x:c r="H1815" s="2" t="str">
        <x:v>2024-01-01</x:v>
      </x:c>
      <x:c r="I1815" s="2" t="str">
        <x:v>2024-12-31</x:v>
      </x:c>
      <x:c r="J1815" s="2" t="str">
        <x:v>Reported common shareholders equity</x:v>
      </x:c>
      <x:c r="K1815" s="2" t="str"/>
      <x:c r="L1815" s="2" t="str"/>
      <x:c r="M1815" s="2" t="str"/>
      <x:c r="N1815" s="2" t="str"/>
      <x:c r="O1815" s="2" t="str"/>
      <x:c r="P1815" s="2" t="str"/>
      <x:c r="Q1815" s="2" t="str"/>
      <x:c r="R1815" s="2" t="str">
        <x:v>Not reported / unavailable</x:v>
      </x:c>
      <x:c r="T1815" s="12"/>
      <x:c r="U1815" s="12"/>
    </x:row>
    <x:row r="1816" ht="24" customHeight="1">
      <x:c r="C1816" s="2" t="str">
        <x:v>WFC</x:v>
      </x:c>
      <x:c r="D1816" s="2" t="str">
        <x:v>FY2024</x:v>
      </x:c>
      <x:c r="E1816" s="2" t="str">
        <x:v>goodwill</x:v>
      </x:c>
      <x:c r="F1816" s="11" t="n">
        <x:v>25167</x:v>
      </x:c>
      <x:c r="G1816" s="2" t="str">
        <x:v>USD</x:v>
      </x:c>
      <x:c r="H1816" s="2" t="str">
        <x:v>2024-01-01</x:v>
      </x:c>
      <x:c r="I1816" s="2" t="str">
        <x:v>2024-12-31</x:v>
      </x:c>
      <x:c r="J1816" s="2" t="str">
        <x:v>Goodwill</x:v>
      </x:c>
      <x:c r="K1816" s="2" t="str">
        <x:v>us-gaap:Goodwill</x:v>
      </x:c>
      <x:c r="L1816" s="2" t="str">
        <x:v>2026-02-24</x:v>
      </x:c>
      <x:c r="M1816" s="2" t="str">
        <x:v>0000072971-26-000133</x:v>
      </x:c>
      <x:c r="N1816" s="2" t="str">
        <x:v>https://www.sec.gov/Archives/edgar/data/72971/000007297126000133/wfc-20251231_d2.htm</x:v>
      </x:c>
      <x:c r="O1816" s="2" t="str">
        <x:v>data/raw/filings/WFC_0000072971-26-000133_wfc-20251231_d2.htm</x:v>
      </x:c>
      <x:c r="P1816" s="2" t="str"/>
      <x:c r="Q1816" s="2" t="str"/>
      <x:c r="R1816" s="2" t="str">
        <x:v>Latest eligible comparative presentation at the information cutoff.</x:v>
      </x:c>
      <x:c r="T1816" s="12"/>
      <x:c r="U1816" s="12"/>
    </x:row>
    <x:row r="1817" ht="24" customHeight="1">
      <x:c r="C1817" s="2" t="str">
        <x:v>WFC</x:v>
      </x:c>
      <x:c r="D1817" s="2" t="str">
        <x:v>FY2024</x:v>
      </x:c>
      <x:c r="E1817" s="2" t="str">
        <x:v>intangibles</x:v>
      </x:c>
      <x:c r="F1817" s="11" t="str">
        <x:v>n.a.</x:v>
      </x:c>
      <x:c r="G1817" s="2" t="str">
        <x:v>USDm</x:v>
      </x:c>
      <x:c r="H1817" s="2" t="str">
        <x:v>2024-01-01</x:v>
      </x:c>
      <x:c r="I1817" s="2" t="str">
        <x:v>2024-12-31</x:v>
      </x:c>
      <x:c r="J1817" s="2" t="str">
        <x:v>Other intangible assets excluding goodwill</x:v>
      </x:c>
      <x:c r="K1817" s="2" t="str"/>
      <x:c r="L1817" s="2" t="str"/>
      <x:c r="M1817" s="2" t="str"/>
      <x:c r="N1817" s="2" t="str"/>
      <x:c r="O1817" s="2" t="str"/>
      <x:c r="P1817" s="2" t="str"/>
      <x:c r="Q1817" s="2" t="str"/>
      <x:c r="R1817" s="2" t="str">
        <x:v>Not reported / unavailable</x:v>
      </x:c>
      <x:c r="T1817" s="12"/>
      <x:c r="U1817" s="12"/>
    </x:row>
    <x:row r="1818" ht="24" customHeight="1">
      <x:c r="C1818" s="2" t="str">
        <x:v>WFC</x:v>
      </x:c>
      <x:c r="D1818" s="2" t="str">
        <x:v>FY2024</x:v>
      </x:c>
      <x:c r="E1818" s="2" t="str">
        <x:v>intangibles_total</x:v>
      </x:c>
      <x:c r="F1818" s="11" t="str">
        <x:v>n.a.</x:v>
      </x:c>
      <x:c r="G1818" s="2" t="str">
        <x:v>USDm</x:v>
      </x:c>
      <x:c r="H1818" s="2" t="str">
        <x:v>2024-01-01</x:v>
      </x:c>
      <x:c r="I1818" s="2" t="str">
        <x:v>2024-12-31</x:v>
      </x:c>
      <x:c r="J1818" s="2" t="str">
        <x:v>Reported goodwill and intangible assets combined</x:v>
      </x:c>
      <x:c r="K1818" s="2" t="str"/>
      <x:c r="L1818" s="2" t="str"/>
      <x:c r="M1818" s="2" t="str"/>
      <x:c r="N1818" s="2" t="str"/>
      <x:c r="O1818" s="2" t="str"/>
      <x:c r="P1818" s="2" t="str"/>
      <x:c r="Q1818" s="2" t="str"/>
      <x:c r="R1818" s="2" t="str">
        <x:v>Not reported / unavailable</x:v>
      </x:c>
      <x:c r="T1818" s="12"/>
      <x:c r="U1818" s="12"/>
    </x:row>
    <x:row r="1819" ht="24" customHeight="1">
      <x:c r="C1819" s="2" t="str">
        <x:v>WFC</x:v>
      </x:c>
      <x:c r="D1819" s="2" t="str">
        <x:v>FY2024</x:v>
      </x:c>
      <x:c r="E1819" s="2" t="str">
        <x:v>shares_end</x:v>
      </x:c>
      <x:c r="F1819" s="11" t="n">
        <x:v>3288.9</x:v>
      </x:c>
      <x:c r="G1819" s="2" t="str">
        <x:v>shares</x:v>
      </x:c>
      <x:c r="H1819" s="2" t="str">
        <x:v>2024-01-01</x:v>
      </x:c>
      <x:c r="I1819" s="2" t="str">
        <x:v>2024-12-31</x:v>
      </x:c>
      <x:c r="J1819" s="2" t="str">
        <x:v>Common Stock, Shares, Outstanding</x:v>
      </x:c>
      <x:c r="K1819" s="2" t="str">
        <x:v>us-gaap:CommonStockSharesOutstanding</x:v>
      </x:c>
      <x:c r="L1819" s="2" t="str">
        <x:v>2026-07-28</x:v>
      </x:c>
      <x:c r="M1819" s="2" t="str">
        <x:v>0000072971-26-000302</x:v>
      </x:c>
      <x:c r="N1819" s="2" t="str">
        <x:v>https://www.sec.gov/Archives/edgar/data/72971/000007297126000302/wfc-20260630.htm</x:v>
      </x:c>
      <x:c r="O1819" s="2" t="str">
        <x:v>data/raw/filings/WFC_0000072971-26-000302_wfc-20260630.htm</x:v>
      </x:c>
      <x:c r="P1819" s="2" t="str">
        <x:v>f-3318</x:v>
      </x:c>
      <x:c r="Q1819" s="2" t="str"/>
      <x:c r="R1819" s="2" t="str">
        <x:v>Latest eligible comparative presentation at the information cutoff.</x:v>
      </x:c>
      <x:c r="T1819" s="12"/>
      <x:c r="U1819" s="12"/>
    </x:row>
    <x:row r="1820" ht="24" customHeight="1">
      <x:c r="C1820" s="2" t="str">
        <x:v>WFC</x:v>
      </x:c>
      <x:c r="D1820" s="2" t="str">
        <x:v>FY2024</x:v>
      </x:c>
      <x:c r="E1820" s="2" t="str">
        <x:v>shares_issued</x:v>
      </x:c>
      <x:c r="F1820" s="11" t="n">
        <x:v>5481.811474</x:v>
      </x:c>
      <x:c r="G1820" s="2" t="str">
        <x:v>shares</x:v>
      </x:c>
      <x:c r="H1820" s="2" t="str">
        <x:v>2024-01-01</x:v>
      </x:c>
      <x:c r="I1820" s="2" t="str">
        <x:v>2024-12-31</x:v>
      </x:c>
      <x:c r="J1820" s="2" t="str">
        <x:v>Common Stock, Shares, Issued</x:v>
      </x:c>
      <x:c r="K1820" s="2" t="str">
        <x:v>us-gaap:CommonStockSharesIssued</x:v>
      </x:c>
      <x:c r="L1820" s="2" t="str">
        <x:v>2026-02-24</x:v>
      </x:c>
      <x:c r="M1820" s="2" t="str">
        <x:v>0000072971-26-000133</x:v>
      </x:c>
      <x:c r="N1820" s="2" t="str">
        <x:v>https://www.sec.gov/Archives/edgar/data/72971/000007297126000133/wfc-20251231_d2.htm</x:v>
      </x:c>
      <x:c r="O1820" s="2" t="str">
        <x:v>data/raw/filings/WFC_0000072971-26-000133_wfc-20251231_d2.htm</x:v>
      </x:c>
      <x:c r="P1820" s="2" t="str"/>
      <x:c r="Q1820" s="2" t="str"/>
      <x:c r="R1820" s="2" t="str">
        <x:v>Latest eligible comparative presentation at the information cutoff.</x:v>
      </x:c>
      <x:c r="T1820" s="12"/>
      <x:c r="U1820" s="12"/>
    </x:row>
    <x:row r="1821" ht="24" customHeight="1">
      <x:c r="C1821" s="2" t="str">
        <x:v>WFC</x:v>
      </x:c>
      <x:c r="D1821" s="2" t="str">
        <x:v>FY2024</x:v>
      </x:c>
      <x:c r="E1821" s="2" t="str">
        <x:v>shares_treasury</x:v>
      </x:c>
      <x:c r="F1821" s="11" t="str">
        <x:v>n.a.</x:v>
      </x:c>
      <x:c r="G1821" s="2" t="str">
        <x:v>million</x:v>
      </x:c>
      <x:c r="H1821" s="2" t="str">
        <x:v>2024-01-01</x:v>
      </x:c>
      <x:c r="I1821" s="2" t="str">
        <x:v>2024-12-31</x:v>
      </x:c>
      <x:c r="J1821" s="2" t="str">
        <x:v>Shares Treasury</x:v>
      </x:c>
      <x:c r="K1821" s="2" t="str"/>
      <x:c r="L1821" s="2" t="str"/>
      <x:c r="M1821" s="2" t="str"/>
      <x:c r="N1821" s="2" t="str"/>
      <x:c r="O1821" s="2" t="str"/>
      <x:c r="P1821" s="2" t="str"/>
      <x:c r="Q1821" s="2" t="str"/>
      <x:c r="R1821" s="2" t="str">
        <x:v>Not reported / unavailable</x:v>
      </x:c>
      <x:c r="T1821" s="12"/>
      <x:c r="U1821" s="12"/>
    </x:row>
    <x:row r="1822" ht="24" customHeight="1">
      <x:c r="C1822" s="2" t="str">
        <x:v>WFC</x:v>
      </x:c>
      <x:c r="D1822" s="2" t="str">
        <x:v>FY2024</x:v>
      </x:c>
      <x:c r="E1822" s="2" t="str">
        <x:v>deposits</x:v>
      </x:c>
      <x:c r="F1822" s="11" t="n">
        <x:v>1371804</x:v>
      </x:c>
      <x:c r="G1822" s="2" t="str">
        <x:v>USD</x:v>
      </x:c>
      <x:c r="H1822" s="2" t="str">
        <x:v>2024-01-01</x:v>
      </x:c>
      <x:c r="I1822" s="2" t="str">
        <x:v>2024-12-31</x:v>
      </x:c>
      <x:c r="J1822" s="2" t="str">
        <x:v>Deposits</x:v>
      </x:c>
      <x:c r="K1822" s="2" t="str">
        <x:v>us-gaap:Deposits</x:v>
      </x:c>
      <x:c r="L1822" s="2" t="str">
        <x:v>2026-02-24</x:v>
      </x:c>
      <x:c r="M1822" s="2" t="str">
        <x:v>0000072971-26-000133</x:v>
      </x:c>
      <x:c r="N1822" s="2" t="str">
        <x:v>https://www.sec.gov/Archives/edgar/data/72971/000007297126000133/wfc-20251231_d2.htm</x:v>
      </x:c>
      <x:c r="O1822" s="2" t="str">
        <x:v>data/raw/filings/WFC_0000072971-26-000133_wfc-20251231_d2.htm</x:v>
      </x:c>
      <x:c r="P1822" s="2" t="str"/>
      <x:c r="Q1822" s="2" t="str"/>
      <x:c r="R1822" s="2" t="str">
        <x:v>Latest eligible comparative presentation at the information cutoff.</x:v>
      </x:c>
      <x:c r="T1822" s="12"/>
      <x:c r="U1822" s="12"/>
    </x:row>
    <x:row r="1823" ht="24" customHeight="1">
      <x:c r="C1823" s="2" t="str">
        <x:v>WFC</x:v>
      </x:c>
      <x:c r="D1823" s="2" t="str">
        <x:v>FY2024</x:v>
      </x:c>
      <x:c r="E1823" s="2" t="str">
        <x:v>loans_gross</x:v>
      </x:c>
      <x:c r="F1823" s="11" t="str">
        <x:v>n.a.</x:v>
      </x:c>
      <x:c r="G1823" s="2" t="str">
        <x:v>USDm</x:v>
      </x:c>
      <x:c r="H1823" s="2" t="str">
        <x:v>2024-01-01</x:v>
      </x:c>
      <x:c r="I1823" s="2" t="str">
        <x:v>2024-12-31</x:v>
      </x:c>
      <x:c r="J1823" s="2" t="str">
        <x:v>Gross loans and leases selected definition</x:v>
      </x:c>
      <x:c r="K1823" s="2" t="str"/>
      <x:c r="L1823" s="2" t="str"/>
      <x:c r="M1823" s="2" t="str"/>
      <x:c r="N1823" s="2" t="str"/>
      <x:c r="O1823" s="2" t="str"/>
      <x:c r="P1823" s="2" t="str"/>
      <x:c r="Q1823" s="2" t="str"/>
      <x:c r="R1823" s="2" t="str">
        <x:v>Not reported / unavailable</x:v>
      </x:c>
      <x:c r="T1823" s="12"/>
      <x:c r="U1823" s="12"/>
    </x:row>
    <x:row r="1824" ht="24" customHeight="1">
      <x:c r="C1824" s="2" t="str">
        <x:v>WFC</x:v>
      </x:c>
      <x:c r="D1824" s="2" t="str">
        <x:v>FY2024</x:v>
      </x:c>
      <x:c r="E1824" s="2" t="str">
        <x:v>loans_net</x:v>
      </x:c>
      <x:c r="F1824" s="11" t="str">
        <x:v>n.a.</x:v>
      </x:c>
      <x:c r="G1824" s="2" t="str">
        <x:v>USDm</x:v>
      </x:c>
      <x:c r="H1824" s="2" t="str">
        <x:v>2024-01-01</x:v>
      </x:c>
      <x:c r="I1824" s="2" t="str">
        <x:v>2024-12-31</x:v>
      </x:c>
      <x:c r="J1824" s="2" t="str">
        <x:v>Net loans after allowance selected definition</x:v>
      </x:c>
      <x:c r="K1824" s="2" t="str"/>
      <x:c r="L1824" s="2" t="str"/>
      <x:c r="M1824" s="2" t="str"/>
      <x:c r="N1824" s="2" t="str"/>
      <x:c r="O1824" s="2" t="str"/>
      <x:c r="P1824" s="2" t="str"/>
      <x:c r="Q1824" s="2" t="str"/>
      <x:c r="R1824" s="2" t="str">
        <x:v>Not reported / unavailable</x:v>
      </x:c>
      <x:c r="T1824" s="12"/>
      <x:c r="U1824" s="12"/>
    </x:row>
    <x:row r="1825" ht="24" customHeight="1">
      <x:c r="C1825" s="2" t="str">
        <x:v>WFC</x:v>
      </x:c>
      <x:c r="D1825" s="2" t="str">
        <x:v>FY2024</x:v>
      </x:c>
      <x:c r="E1825" s="2" t="str">
        <x:v>allowance</x:v>
      </x:c>
      <x:c r="F1825" s="11" t="str">
        <x:v>n.a.</x:v>
      </x:c>
      <x:c r="G1825" s="2" t="str">
        <x:v>USDm</x:v>
      </x:c>
      <x:c r="H1825" s="2" t="str">
        <x:v>2024-01-01</x:v>
      </x:c>
      <x:c r="I1825" s="2" t="str">
        <x:v>2024-12-31</x:v>
      </x:c>
      <x:c r="J1825" s="2" t="str">
        <x:v>Loan allowance for credit losses</x:v>
      </x:c>
      <x:c r="K1825" s="2" t="str"/>
      <x:c r="L1825" s="2" t="str"/>
      <x:c r="M1825" s="2" t="str"/>
      <x:c r="N1825" s="2" t="str"/>
      <x:c r="O1825" s="2" t="str"/>
      <x:c r="P1825" s="2" t="str"/>
      <x:c r="Q1825" s="2" t="str"/>
      <x:c r="R1825" s="2" t="str">
        <x:v>Not reported / unavailable</x:v>
      </x:c>
      <x:c r="T1825" s="12"/>
      <x:c r="U1825" s="12"/>
    </x:row>
    <x:row r="1826" ht="24" customHeight="1">
      <x:c r="C1826" s="2" t="str">
        <x:v>WFC</x:v>
      </x:c>
      <x:c r="D1826" s="2" t="str">
        <x:v>FY2024</x:v>
      </x:c>
      <x:c r="E1826" s="2" t="str">
        <x:v>nonaccrual</x:v>
      </x:c>
      <x:c r="F1826" s="11" t="str">
        <x:v>n.a.</x:v>
      </x:c>
      <x:c r="G1826" s="2" t="str">
        <x:v>USDm</x:v>
      </x:c>
      <x:c r="H1826" s="2" t="str">
        <x:v>2024-01-01</x:v>
      </x:c>
      <x:c r="I1826" s="2" t="str">
        <x:v>2024-12-31</x:v>
      </x:c>
      <x:c r="J1826" s="2" t="str">
        <x:v>Nonaccrual</x:v>
      </x:c>
      <x:c r="K1826" s="2" t="str"/>
      <x:c r="L1826" s="2" t="str"/>
      <x:c r="M1826" s="2" t="str"/>
      <x:c r="N1826" s="2" t="str"/>
      <x:c r="O1826" s="2" t="str"/>
      <x:c r="P1826" s="2" t="str"/>
      <x:c r="Q1826" s="2" t="str"/>
      <x:c r="R1826" s="2" t="str">
        <x:v>Not reported / unavailable</x:v>
      </x:c>
      <x:c r="T1826" s="12"/>
      <x:c r="U1826" s="12"/>
    </x:row>
    <x:row r="1827" ht="24" customHeight="1">
      <x:c r="C1827" s="2" t="str">
        <x:v>WFC</x:v>
      </x:c>
      <x:c r="D1827" s="2" t="str">
        <x:v>FY2024</x:v>
      </x:c>
      <x:c r="E1827" s="2" t="str">
        <x:v>cash</x:v>
      </x:c>
      <x:c r="F1827" s="11" t="str">
        <x:v>n.a.</x:v>
      </x:c>
      <x:c r="G1827" s="2" t="str">
        <x:v>USDm</x:v>
      </x:c>
      <x:c r="H1827" s="2" t="str">
        <x:v>2024-01-01</x:v>
      </x:c>
      <x:c r="I1827" s="2" t="str">
        <x:v>2024-12-31</x:v>
      </x:c>
      <x:c r="J1827" s="2" t="str">
        <x:v>Cash</x:v>
      </x:c>
      <x:c r="K1827" s="2" t="str"/>
      <x:c r="L1827" s="2" t="str"/>
      <x:c r="M1827" s="2" t="str"/>
      <x:c r="N1827" s="2" t="str"/>
      <x:c r="O1827" s="2" t="str"/>
      <x:c r="P1827" s="2" t="str"/>
      <x:c r="Q1827" s="2" t="str"/>
      <x:c r="R1827" s="2" t="str">
        <x:v>Not reported / unavailable</x:v>
      </x:c>
      <x:c r="T1827" s="12"/>
      <x:c r="U1827" s="12"/>
    </x:row>
    <x:row r="1828" ht="24" customHeight="1">
      <x:c r="C1828" s="2" t="str">
        <x:v>WFC</x:v>
      </x:c>
      <x:c r="D1828" s="2" t="str">
        <x:v>FY2024</x:v>
      </x:c>
      <x:c r="E1828" s="2" t="str">
        <x:v>aoci</x:v>
      </x:c>
      <x:c r="F1828" s="11" t="n">
        <x:v>-12176</x:v>
      </x:c>
      <x:c r="G1828" s="2" t="str">
        <x:v>USD</x:v>
      </x:c>
      <x:c r="H1828" s="2" t="str">
        <x:v>2024-01-01</x:v>
      </x:c>
      <x:c r="I1828" s="2" t="str">
        <x:v>2024-12-31</x:v>
      </x:c>
      <x:c r="J1828" s="2" t="str">
        <x:v>Accumulated Other Comprehensive Income (Loss), Net of Tax</x:v>
      </x:c>
      <x:c r="K1828" s="2" t="str">
        <x:v>us-gaap:AccumulatedOtherComprehensiveIncomeLossNetOfTax</x:v>
      </x:c>
      <x:c r="L1828" s="2" t="str">
        <x:v>2026-02-24</x:v>
      </x:c>
      <x:c r="M1828" s="2" t="str">
        <x:v>0000072971-26-000133</x:v>
      </x:c>
      <x:c r="N1828" s="2" t="str">
        <x:v>https://www.sec.gov/Archives/edgar/data/72971/000007297126000133/wfc-20251231_d2.htm</x:v>
      </x:c>
      <x:c r="O1828" s="2" t="str">
        <x:v>data/raw/filings/WFC_0000072971-26-000133_wfc-20251231_d2.htm</x:v>
      </x:c>
      <x:c r="P1828" s="2" t="str"/>
      <x:c r="Q1828" s="2" t="str"/>
      <x:c r="R1828" s="2" t="str">
        <x:v>Latest eligible comparative presentation at the information cutoff.</x:v>
      </x:c>
      <x:c r="T1828" s="12"/>
      <x:c r="U1828" s="12"/>
    </x:row>
    <x:row r="1829" ht="24" customHeight="1">
      <x:c r="C1829" s="2" t="str">
        <x:v>WFC</x:v>
      </x:c>
      <x:c r="D1829" s="2" t="str">
        <x:v>FY2024</x:v>
      </x:c>
      <x:c r="E1829" s="2" t="str">
        <x:v>nii</x:v>
      </x:c>
      <x:c r="F1829" s="11" t="n">
        <x:v>47676</x:v>
      </x:c>
      <x:c r="G1829" s="2" t="str">
        <x:v>USD</x:v>
      </x:c>
      <x:c r="H1829" s="2" t="str">
        <x:v>2024-01-01</x:v>
      </x:c>
      <x:c r="I1829" s="2" t="str">
        <x:v>2024-12-31</x:v>
      </x:c>
      <x:c r="J1829" s="2" t="str">
        <x:v>Interest Income (Expense), Net</x:v>
      </x:c>
      <x:c r="K1829" s="2" t="str">
        <x:v>us-gaap:InterestIncomeExpenseNet</x:v>
      </x:c>
      <x:c r="L1829" s="2" t="str">
        <x:v>2026-02-24</x:v>
      </x:c>
      <x:c r="M1829" s="2" t="str">
        <x:v>0000072971-26-000133</x:v>
      </x:c>
      <x:c r="N1829" s="2" t="str">
        <x:v>https://www.sec.gov/Archives/edgar/data/72971/000007297126000133/wfc-20251231_d2.htm</x:v>
      </x:c>
      <x:c r="O1829" s="2" t="str">
        <x:v>data/raw/filings/WFC_0000072971-26-000133_wfc-20251231_d2.htm</x:v>
      </x:c>
      <x:c r="P1829" s="2" t="str"/>
      <x:c r="Q1829" s="2" t="str"/>
      <x:c r="R1829" s="2" t="str">
        <x:v>Latest eligible comparative presentation at the information cutoff.</x:v>
      </x:c>
      <x:c r="T1829" s="12"/>
      <x:c r="U1829" s="12"/>
    </x:row>
    <x:row r="1830" ht="24" customHeight="1">
      <x:c r="C1830" s="2" t="str">
        <x:v>WFC</x:v>
      </x:c>
      <x:c r="D1830" s="2" t="str">
        <x:v>FY2024</x:v>
      </x:c>
      <x:c r="E1830" s="2" t="str">
        <x:v>noninterest_income</x:v>
      </x:c>
      <x:c r="F1830" s="11" t="n">
        <x:v>34620</x:v>
      </x:c>
      <x:c r="G1830" s="2" t="str">
        <x:v>USD</x:v>
      </x:c>
      <x:c r="H1830" s="2" t="str">
        <x:v>2024-01-01</x:v>
      </x:c>
      <x:c r="I1830" s="2" t="str">
        <x:v>2024-12-31</x:v>
      </x:c>
      <x:c r="J1830" s="2" t="str">
        <x:v>Noninterest Income</x:v>
      </x:c>
      <x:c r="K1830" s="2" t="str">
        <x:v>us-gaap:NoninterestIncome</x:v>
      </x:c>
      <x:c r="L1830" s="2" t="str">
        <x:v>2026-02-24</x:v>
      </x:c>
      <x:c r="M1830" s="2" t="str">
        <x:v>0000072971-26-000133</x:v>
      </x:c>
      <x:c r="N1830" s="2" t="str">
        <x:v>https://www.sec.gov/Archives/edgar/data/72971/000007297126000133/wfc-20251231_d2.htm</x:v>
      </x:c>
      <x:c r="O1830" s="2" t="str">
        <x:v>data/raw/filings/WFC_0000072971-26-000133_wfc-20251231_d2.htm</x:v>
      </x:c>
      <x:c r="P1830" s="2" t="str"/>
      <x:c r="Q1830" s="2" t="str"/>
      <x:c r="R1830" s="2" t="str">
        <x:v>Latest eligible comparative presentation at the information cutoff.</x:v>
      </x:c>
      <x:c r="T1830" s="12"/>
      <x:c r="U1830" s="12"/>
    </x:row>
    <x:row r="1831" ht="24" customHeight="1">
      <x:c r="C1831" s="2" t="str">
        <x:v>WFC</x:v>
      </x:c>
      <x:c r="D1831" s="2" t="str">
        <x:v>FY2024</x:v>
      </x:c>
      <x:c r="E1831" s="2" t="str">
        <x:v>revenue_reported</x:v>
      </x:c>
      <x:c r="F1831" s="11" t="n">
        <x:v>82296</x:v>
      </x:c>
      <x:c r="G1831" s="2" t="str">
        <x:v>USD</x:v>
      </x:c>
      <x:c r="H1831" s="2" t="str">
        <x:v>2024-01-01</x:v>
      </x:c>
      <x:c r="I1831" s="2" t="str">
        <x:v>2024-12-31</x:v>
      </x:c>
      <x:c r="J1831" s="2" t="str">
        <x:v>Revenues, Net of Interest Expense</x:v>
      </x:c>
      <x:c r="K1831" s="2" t="str">
        <x:v>us-gaap:RevenuesNetOfInterestExpense</x:v>
      </x:c>
      <x:c r="L1831" s="2" t="str">
        <x:v>2026-02-24</x:v>
      </x:c>
      <x:c r="M1831" s="2" t="str">
        <x:v>0000072971-26-000133</x:v>
      </x:c>
      <x:c r="N1831" s="2" t="str">
        <x:v>https://www.sec.gov/Archives/edgar/data/72971/000007297126000133/wfc-20251231_d2.htm</x:v>
      </x:c>
      <x:c r="O1831" s="2" t="str">
        <x:v>data/raw/filings/WFC_0000072971-26-000133_wfc-20251231_d2.htm</x:v>
      </x:c>
      <x:c r="P1831" s="2" t="str"/>
      <x:c r="Q1831" s="2" t="str"/>
      <x:c r="R1831" s="2" t="str">
        <x:v>Latest eligible comparative presentation at the information cutoff.</x:v>
      </x:c>
      <x:c r="T1831" s="12"/>
      <x:c r="U1831" s="12"/>
    </x:row>
    <x:row r="1832" ht="24" customHeight="1">
      <x:c r="C1832" s="2" t="str">
        <x:v>WFC</x:v>
      </x:c>
      <x:c r="D1832" s="2" t="str">
        <x:v>FY2024</x:v>
      </x:c>
      <x:c r="E1832" s="2" t="str">
        <x:v>opex</x:v>
      </x:c>
      <x:c r="F1832" s="11" t="n">
        <x:v>54598</x:v>
      </x:c>
      <x:c r="G1832" s="2" t="str">
        <x:v>USD</x:v>
      </x:c>
      <x:c r="H1832" s="2" t="str">
        <x:v>2024-01-01</x:v>
      </x:c>
      <x:c r="I1832" s="2" t="str">
        <x:v>2024-12-31</x:v>
      </x:c>
      <x:c r="J1832" s="2" t="str">
        <x:v>Noninterest Expense</x:v>
      </x:c>
      <x:c r="K1832" s="2" t="str">
        <x:v>us-gaap:NoninterestExpense</x:v>
      </x:c>
      <x:c r="L1832" s="2" t="str">
        <x:v>2026-02-24</x:v>
      </x:c>
      <x:c r="M1832" s="2" t="str">
        <x:v>0000072971-26-000133</x:v>
      </x:c>
      <x:c r="N1832" s="2" t="str">
        <x:v>https://www.sec.gov/Archives/edgar/data/72971/000007297126000133/wfc-20251231_d2.htm</x:v>
      </x:c>
      <x:c r="O1832" s="2" t="str">
        <x:v>data/raw/filings/WFC_0000072971-26-000133_wfc-20251231_d2.htm</x:v>
      </x:c>
      <x:c r="P1832" s="2" t="str"/>
      <x:c r="Q1832" s="2" t="str"/>
      <x:c r="R1832" s="2" t="str">
        <x:v>Latest eligible comparative presentation at the information cutoff.</x:v>
      </x:c>
      <x:c r="T1832" s="12"/>
      <x:c r="U1832" s="12"/>
    </x:row>
    <x:row r="1833" ht="24" customHeight="1">
      <x:c r="C1833" s="2" t="str">
        <x:v>WFC</x:v>
      </x:c>
      <x:c r="D1833" s="2" t="str">
        <x:v>FY2024</x:v>
      </x:c>
      <x:c r="E1833" s="2" t="str">
        <x:v>provision</x:v>
      </x:c>
      <x:c r="F1833" s="11" t="n">
        <x:v>4334</x:v>
      </x:c>
      <x:c r="G1833" s="2" t="str">
        <x:v>USD</x:v>
      </x:c>
      <x:c r="H1833" s="2" t="str">
        <x:v>2024-01-01</x:v>
      </x:c>
      <x:c r="I1833" s="2" t="str">
        <x:v>2024-12-31</x:v>
      </x:c>
      <x:c r="J1833" s="2" t="str">
        <x:v>Provision for Loan, Lease, and Other Losses</x:v>
      </x:c>
      <x:c r="K1833" s="2" t="str">
        <x:v>us-gaap:ProvisionForLoanLeaseAndOtherLosses</x:v>
      </x:c>
      <x:c r="L1833" s="2" t="str">
        <x:v>2026-02-24</x:v>
      </x:c>
      <x:c r="M1833" s="2" t="str">
        <x:v>0000072971-26-000133</x:v>
      </x:c>
      <x:c r="N1833" s="2" t="str">
        <x:v>https://www.sec.gov/Archives/edgar/data/72971/000007297126000133/wfc-20251231_d2.htm</x:v>
      </x:c>
      <x:c r="O1833" s="2" t="str">
        <x:v>data/raw/filings/WFC_0000072971-26-000133_wfc-20251231_d2.htm</x:v>
      </x:c>
      <x:c r="P1833" s="2" t="str"/>
      <x:c r="Q1833" s="2" t="str"/>
      <x:c r="R1833" s="2" t="str">
        <x:v>Latest eligible comparative presentation at the information cutoff.</x:v>
      </x:c>
      <x:c r="T1833" s="12"/>
      <x:c r="U1833" s="12"/>
    </x:row>
    <x:row r="1834" ht="24" customHeight="1">
      <x:c r="C1834" s="2" t="str">
        <x:v>WFC</x:v>
      </x:c>
      <x:c r="D1834" s="2" t="str">
        <x:v>FY2024</x:v>
      </x:c>
      <x:c r="E1834" s="2" t="str">
        <x:v>pretax</x:v>
      </x:c>
      <x:c r="F1834" s="11" t="n">
        <x:v>23364</x:v>
      </x:c>
      <x:c r="G1834" s="2" t="str">
        <x:v>USD</x:v>
      </x:c>
      <x:c r="H1834" s="2" t="str">
        <x:v>2024-01-01</x:v>
      </x:c>
      <x:c r="I1834" s="2" t="str">
        <x:v>2024-12-31</x:v>
      </x:c>
      <x:c r="J1834" s="2" t="str">
        <x:v>Income (Loss) from Continuing Operations before Income Taxes, Noncontrolling Interest</x:v>
      </x:c>
      <x:c r="K1834" s="2" t="str">
        <x:v>us-gaap:IncomeLossFromContinuingOperationsBeforeIncomeTaxesExtraordinaryItemsNoncontrollingInterest</x:v>
      </x:c>
      <x:c r="L1834" s="2" t="str">
        <x:v>2026-02-24</x:v>
      </x:c>
      <x:c r="M1834" s="2" t="str">
        <x:v>0000072971-26-000133</x:v>
      </x:c>
      <x:c r="N1834" s="2" t="str">
        <x:v>https://www.sec.gov/Archives/edgar/data/72971/000007297126000133/wfc-20251231_d2.htm</x:v>
      </x:c>
      <x:c r="O1834" s="2" t="str">
        <x:v>data/raw/filings/WFC_0000072971-26-000133_wfc-20251231_d2.htm</x:v>
      </x:c>
      <x:c r="P1834" s="2" t="str"/>
      <x:c r="Q1834" s="2" t="str"/>
      <x:c r="R1834" s="2" t="str">
        <x:v>Latest eligible comparative presentation at the information cutoff.</x:v>
      </x:c>
      <x:c r="T1834" s="12"/>
      <x:c r="U1834" s="12"/>
    </x:row>
    <x:row r="1835" ht="24" customHeight="1">
      <x:c r="C1835" s="2" t="str">
        <x:v>WFC</x:v>
      </x:c>
      <x:c r="D1835" s="2" t="str">
        <x:v>FY2024</x:v>
      </x:c>
      <x:c r="E1835" s="2" t="str">
        <x:v>tax</x:v>
      </x:c>
      <x:c r="F1835" s="11" t="n">
        <x:v>3399</x:v>
      </x:c>
      <x:c r="G1835" s="2" t="str">
        <x:v>USD</x:v>
      </x:c>
      <x:c r="H1835" s="2" t="str">
        <x:v>2024-01-01</x:v>
      </x:c>
      <x:c r="I1835" s="2" t="str">
        <x:v>2024-12-31</x:v>
      </x:c>
      <x:c r="J1835" s="2" t="str">
        <x:v>Income Tax Expense (Benefit)</x:v>
      </x:c>
      <x:c r="K1835" s="2" t="str">
        <x:v>us-gaap:IncomeTaxExpenseBenefit</x:v>
      </x:c>
      <x:c r="L1835" s="2" t="str">
        <x:v>2026-02-24</x:v>
      </x:c>
      <x:c r="M1835" s="2" t="str">
        <x:v>0000072971-26-000133</x:v>
      </x:c>
      <x:c r="N1835" s="2" t="str">
        <x:v>https://www.sec.gov/Archives/edgar/data/72971/000007297126000133/wfc-20251231_d2.htm</x:v>
      </x:c>
      <x:c r="O1835" s="2" t="str">
        <x:v>data/raw/filings/WFC_0000072971-26-000133_wfc-20251231_d2.htm</x:v>
      </x:c>
      <x:c r="P1835" s="2" t="str"/>
      <x:c r="Q1835" s="2" t="str"/>
      <x:c r="R1835" s="2" t="str">
        <x:v>Latest eligible comparative presentation at the information cutoff.</x:v>
      </x:c>
      <x:c r="T1835" s="12"/>
      <x:c r="U1835" s="12"/>
    </x:row>
    <x:row r="1836" ht="24" customHeight="1">
      <x:c r="C1836" s="2" t="str">
        <x:v>WFC</x:v>
      </x:c>
      <x:c r="D1836" s="2" t="str">
        <x:v>FY2024</x:v>
      </x:c>
      <x:c r="E1836" s="2" t="str">
        <x:v>net_income</x:v>
      </x:c>
      <x:c r="F1836" s="11" t="n">
        <x:v>19722</x:v>
      </x:c>
      <x:c r="G1836" s="2" t="str">
        <x:v>USD</x:v>
      </x:c>
      <x:c r="H1836" s="2" t="str">
        <x:v>2024-01-01</x:v>
      </x:c>
      <x:c r="I1836" s="2" t="str">
        <x:v>2024-12-31</x:v>
      </x:c>
      <x:c r="J1836" s="2" t="str">
        <x:v>Net Income (Loss) Attributable to Parent</x:v>
      </x:c>
      <x:c r="K1836" s="2" t="str">
        <x:v>us-gaap:NetIncomeLoss</x:v>
      </x:c>
      <x:c r="L1836" s="2" t="str">
        <x:v>2026-02-24</x:v>
      </x:c>
      <x:c r="M1836" s="2" t="str">
        <x:v>0000072971-26-000133</x:v>
      </x:c>
      <x:c r="N1836" s="2" t="str">
        <x:v>https://www.sec.gov/Archives/edgar/data/72971/000007297126000133/wfc-20251231_d2.htm</x:v>
      </x:c>
      <x:c r="O1836" s="2" t="str">
        <x:v>data/raw/filings/WFC_0000072971-26-000133_wfc-20251231_d2.htm</x:v>
      </x:c>
      <x:c r="P1836" s="2" t="str"/>
      <x:c r="Q1836" s="2" t="str"/>
      <x:c r="R1836" s="2" t="str">
        <x:v>Latest eligible comparative presentation at the information cutoff.</x:v>
      </x:c>
      <x:c r="T1836" s="12"/>
      <x:c r="U1836" s="12"/>
    </x:row>
    <x:row r="1837" ht="24" customHeight="1">
      <x:c r="C1837" s="2" t="str">
        <x:v>WFC</x:v>
      </x:c>
      <x:c r="D1837" s="2" t="str">
        <x:v>FY2024</x:v>
      </x:c>
      <x:c r="E1837" s="2" t="str">
        <x:v>common_income</x:v>
      </x:c>
      <x:c r="F1837" s="11" t="n">
        <x:v>18606</x:v>
      </x:c>
      <x:c r="G1837" s="2" t="str">
        <x:v>USD</x:v>
      </x:c>
      <x:c r="H1837" s="2" t="str">
        <x:v>2024-01-01</x:v>
      </x:c>
      <x:c r="I1837" s="2" t="str">
        <x:v>2024-12-31</x:v>
      </x:c>
      <x:c r="J1837" s="2" t="str">
        <x:v>Net Income (Loss) Available to Common Stockholders, Basic</x:v>
      </x:c>
      <x:c r="K1837" s="2" t="str">
        <x:v>us-gaap:NetIncomeLossAvailableToCommonStockholdersBasic</x:v>
      </x:c>
      <x:c r="L1837" s="2" t="str">
        <x:v>2026-02-24</x:v>
      </x:c>
      <x:c r="M1837" s="2" t="str">
        <x:v>0000072971-26-000133</x:v>
      </x:c>
      <x:c r="N1837" s="2" t="str">
        <x:v>https://www.sec.gov/Archives/edgar/data/72971/000007297126000133/wfc-20251231_d2.htm</x:v>
      </x:c>
      <x:c r="O1837" s="2" t="str">
        <x:v>data/raw/filings/WFC_0000072971-26-000133_wfc-20251231_d2.htm</x:v>
      </x:c>
      <x:c r="P1837" s="2" t="str"/>
      <x:c r="Q1837" s="2" t="str"/>
      <x:c r="R1837" s="2" t="str">
        <x:v>Latest eligible comparative presentation at the information cutoff.</x:v>
      </x:c>
      <x:c r="T1837" s="12"/>
      <x:c r="U1837" s="12"/>
    </x:row>
    <x:row r="1838" ht="24" customHeight="1">
      <x:c r="C1838" s="2" t="str">
        <x:v>WFC</x:v>
      </x:c>
      <x:c r="D1838" s="2" t="str">
        <x:v>FY2024</x:v>
      </x:c>
      <x:c r="E1838" s="2" t="str">
        <x:v>preferred_div</x:v>
      </x:c>
      <x:c r="F1838" s="11" t="n">
        <x:v>1116</x:v>
      </x:c>
      <x:c r="G1838" s="2" t="str">
        <x:v>USD</x:v>
      </x:c>
      <x:c r="H1838" s="2" t="str">
        <x:v>2024-01-01</x:v>
      </x:c>
      <x:c r="I1838" s="2" t="str">
        <x:v>2024-12-31</x:v>
      </x:c>
      <x:c r="J1838" s="2" t="str">
        <x:v>Preferred Stock Dividends and Other Adjustments</x:v>
      </x:c>
      <x:c r="K1838" s="2" t="str">
        <x:v>us-gaap:PreferredStockDividendsAndOtherAdjustments</x:v>
      </x:c>
      <x:c r="L1838" s="2" t="str">
        <x:v>2026-02-24</x:v>
      </x:c>
      <x:c r="M1838" s="2" t="str">
        <x:v>0000072971-26-000133</x:v>
      </x:c>
      <x:c r="N1838" s="2" t="str">
        <x:v>https://www.sec.gov/Archives/edgar/data/72971/000007297126000133/wfc-20251231_d2.htm</x:v>
      </x:c>
      <x:c r="O1838" s="2" t="str">
        <x:v>data/raw/filings/WFC_0000072971-26-000133_wfc-20251231_d2.htm</x:v>
      </x:c>
      <x:c r="P1838" s="2" t="str"/>
      <x:c r="Q1838" s="2" t="str"/>
      <x:c r="R1838" s="2" t="str">
        <x:v>Latest eligible comparative presentation at the information cutoff.</x:v>
      </x:c>
      <x:c r="T1838" s="12"/>
      <x:c r="U1838" s="12"/>
    </x:row>
    <x:row r="1839" ht="24" customHeight="1">
      <x:c r="C1839" s="2" t="str">
        <x:v>WFC</x:v>
      </x:c>
      <x:c r="D1839" s="2" t="str">
        <x:v>FY2024</x:v>
      </x:c>
      <x:c r="E1839" s="2" t="str">
        <x:v>eps</x:v>
      </x:c>
      <x:c r="F1839" s="11" t="n">
        <x:v>5.37</x:v>
      </x:c>
      <x:c r="G1839" s="2" t="str">
        <x:v>USD/shares</x:v>
      </x:c>
      <x:c r="H1839" s="2" t="str">
        <x:v>2024-01-01</x:v>
      </x:c>
      <x:c r="I1839" s="2" t="str">
        <x:v>2024-12-31</x:v>
      </x:c>
      <x:c r="J1839" s="2" t="str">
        <x:v>Earnings Per Share, Diluted</x:v>
      </x:c>
      <x:c r="K1839" s="2" t="str">
        <x:v>us-gaap:EarningsPerShareDiluted</x:v>
      </x:c>
      <x:c r="L1839" s="2" t="str">
        <x:v>2026-02-24</x:v>
      </x:c>
      <x:c r="M1839" s="2" t="str">
        <x:v>0000072971-26-000133</x:v>
      </x:c>
      <x:c r="N1839" s="2" t="str">
        <x:v>https://www.sec.gov/Archives/edgar/data/72971/000007297126000133/wfc-20251231_d2.htm</x:v>
      </x:c>
      <x:c r="O1839" s="2" t="str">
        <x:v>data/raw/filings/WFC_0000072971-26-000133_wfc-20251231_d2.htm</x:v>
      </x:c>
      <x:c r="P1839" s="2" t="str"/>
      <x:c r="Q1839" s="2" t="str"/>
      <x:c r="R1839" s="2" t="str">
        <x:v>Latest eligible comparative presentation at the information cutoff.</x:v>
      </x:c>
      <x:c r="T1839" s="12"/>
      <x:c r="U1839" s="12"/>
    </x:row>
    <x:row r="1840" ht="24" customHeight="1">
      <x:c r="C1840" s="2" t="str">
        <x:v>WFC</x:v>
      </x:c>
      <x:c r="D1840" s="2" t="str">
        <x:v>FY2024</x:v>
      </x:c>
      <x:c r="E1840" s="2" t="str">
        <x:v>shares_diluted</x:v>
      </x:c>
      <x:c r="F1840" s="11" t="n">
        <x:v>3467.6</x:v>
      </x:c>
      <x:c r="G1840" s="2" t="str">
        <x:v>shares</x:v>
      </x:c>
      <x:c r="H1840" s="2" t="str">
        <x:v>2024-01-01</x:v>
      </x:c>
      <x:c r="I1840" s="2" t="str">
        <x:v>2024-12-31</x:v>
      </x:c>
      <x:c r="J1840" s="2" t="str">
        <x:v>Weighted Average Number of Shares Outstanding, Diluted</x:v>
      </x:c>
      <x:c r="K1840" s="2" t="str">
        <x:v>us-gaap:WeightedAverageNumberOfDilutedSharesOutstanding</x:v>
      </x:c>
      <x:c r="L1840" s="2" t="str">
        <x:v>2026-02-24</x:v>
      </x:c>
      <x:c r="M1840" s="2" t="str">
        <x:v>0000072971-26-000133</x:v>
      </x:c>
      <x:c r="N1840" s="2" t="str">
        <x:v>https://www.sec.gov/Archives/edgar/data/72971/000007297126000133/wfc-20251231_d2.htm</x:v>
      </x:c>
      <x:c r="O1840" s="2" t="str">
        <x:v>data/raw/filings/WFC_0000072971-26-000133_wfc-20251231_d2.htm</x:v>
      </x:c>
      <x:c r="P1840" s="2" t="str"/>
      <x:c r="Q1840" s="2" t="str"/>
      <x:c r="R1840" s="2" t="str">
        <x:v>Latest eligible comparative presentation at the information cutoff.</x:v>
      </x:c>
      <x:c r="T1840" s="12"/>
      <x:c r="U1840" s="12"/>
    </x:row>
    <x:row r="1841" ht="24" customHeight="1">
      <x:c r="C1841" s="2" t="str">
        <x:v>WFC</x:v>
      </x:c>
      <x:c r="D1841" s="2" t="str">
        <x:v>FY2024</x:v>
      </x:c>
      <x:c r="E1841" s="2" t="str">
        <x:v>dps</x:v>
      </x:c>
      <x:c r="F1841" s="11" t="n">
        <x:v>1.5</x:v>
      </x:c>
      <x:c r="G1841" s="2" t="str">
        <x:v>USD/shares</x:v>
      </x:c>
      <x:c r="H1841" s="2" t="str">
        <x:v>2024-01-01</x:v>
      </x:c>
      <x:c r="I1841" s="2" t="str">
        <x:v>2024-12-31</x:v>
      </x:c>
      <x:c r="J1841" s="2" t="str">
        <x:v>Common Stock, Dividends, Per Share, Declared</x:v>
      </x:c>
      <x:c r="K1841" s="2" t="str">
        <x:v>us-gaap:CommonStockDividendsPerShareDeclared</x:v>
      </x:c>
      <x:c r="L1841" s="2" t="str">
        <x:v>2026-02-24</x:v>
      </x:c>
      <x:c r="M1841" s="2" t="str">
        <x:v>0000072971-26-000133</x:v>
      </x:c>
      <x:c r="N1841" s="2" t="str">
        <x:v>https://www.sec.gov/Archives/edgar/data/72971/000007297126000133/wfc-20251231_d2.htm</x:v>
      </x:c>
      <x:c r="O1841" s="2" t="str">
        <x:v>data/raw/filings/WFC_0000072971-26-000133_wfc-20251231_d2.htm</x:v>
      </x:c>
      <x:c r="P1841" s="2" t="str"/>
      <x:c r="Q1841" s="2" t="str"/>
      <x:c r="R1841" s="2" t="str">
        <x:v>Latest eligible comparative presentation at the information cutoff.</x:v>
      </x:c>
      <x:c r="T1841" s="12"/>
      <x:c r="U1841" s="12"/>
    </x:row>
    <x:row r="1842" ht="24" customHeight="1">
      <x:c r="C1842" s="2" t="str">
        <x:v>WFC</x:v>
      </x:c>
      <x:c r="D1842" s="2" t="str">
        <x:v>FY2024</x:v>
      </x:c>
      <x:c r="E1842" s="2" t="str">
        <x:v>dividends</x:v>
      </x:c>
      <x:c r="F1842" s="11" t="n">
        <x:v>5133</x:v>
      </x:c>
      <x:c r="G1842" s="2" t="str">
        <x:v>USD</x:v>
      </x:c>
      <x:c r="H1842" s="2" t="str">
        <x:v>2024-01-01</x:v>
      </x:c>
      <x:c r="I1842" s="2" t="str">
        <x:v>2024-12-31</x:v>
      </x:c>
      <x:c r="J1842" s="2" t="str">
        <x:v>Payments of Ordinary Dividends, Common Stock</x:v>
      </x:c>
      <x:c r="K1842" s="2" t="str">
        <x:v>us-gaap:PaymentsOfDividendsCommonStock</x:v>
      </x:c>
      <x:c r="L1842" s="2" t="str">
        <x:v>2026-02-24</x:v>
      </x:c>
      <x:c r="M1842" s="2" t="str">
        <x:v>0000072971-26-000133</x:v>
      </x:c>
      <x:c r="N1842" s="2" t="str">
        <x:v>https://www.sec.gov/Archives/edgar/data/72971/000007297126000133/wfc-20251231_d2.htm</x:v>
      </x:c>
      <x:c r="O1842" s="2" t="str">
        <x:v>data/raw/filings/WFC_0000072971-26-000133_wfc-20251231_d2.htm</x:v>
      </x:c>
      <x:c r="P1842" s="2" t="str"/>
      <x:c r="Q1842" s="2" t="str"/>
      <x:c r="R1842" s="2" t="str">
        <x:v>Latest eligible comparative presentation at the information cutoff.</x:v>
      </x:c>
      <x:c r="T1842" s="12"/>
      <x:c r="U1842" s="12"/>
    </x:row>
    <x:row r="1843" ht="24" customHeight="1">
      <x:c r="C1843" s="2" t="str">
        <x:v>WFC</x:v>
      </x:c>
      <x:c r="D1843" s="2" t="str">
        <x:v>FY2024</x:v>
      </x:c>
      <x:c r="E1843" s="2" t="str">
        <x:v>buybacks</x:v>
      </x:c>
      <x:c r="F1843" s="11" t="n">
        <x:v>19448</x:v>
      </x:c>
      <x:c r="G1843" s="2" t="str">
        <x:v>USD</x:v>
      </x:c>
      <x:c r="H1843" s="2" t="str">
        <x:v>2024-01-01</x:v>
      </x:c>
      <x:c r="I1843" s="2" t="str">
        <x:v>2024-12-31</x:v>
      </x:c>
      <x:c r="J1843" s="2" t="str">
        <x:v>Payments for Repurchase of Common Stock</x:v>
      </x:c>
      <x:c r="K1843" s="2" t="str">
        <x:v>us-gaap:PaymentsForRepurchaseOfCommonStock</x:v>
      </x:c>
      <x:c r="L1843" s="2" t="str">
        <x:v>2026-02-24</x:v>
      </x:c>
      <x:c r="M1843" s="2" t="str">
        <x:v>0000072971-26-000133</x:v>
      </x:c>
      <x:c r="N1843" s="2" t="str">
        <x:v>https://www.sec.gov/Archives/edgar/data/72971/000007297126000133/wfc-20251231_d2.htm</x:v>
      </x:c>
      <x:c r="O1843" s="2" t="str">
        <x:v>data/raw/filings/WFC_0000072971-26-000133_wfc-20251231_d2.htm</x:v>
      </x:c>
      <x:c r="P1843" s="2" t="str"/>
      <x:c r="Q1843" s="2" t="str"/>
      <x:c r="R1843" s="2" t="str">
        <x:v>Latest eligible comparative presentation at the information cutoff.</x:v>
      </x:c>
      <x:c r="T1843" s="12"/>
      <x:c r="U1843" s="12"/>
    </x:row>
    <x:row r="1844" ht="24" customHeight="1">
      <x:c r="C1844" s="2" t="str">
        <x:v>WFC</x:v>
      </x:c>
      <x:c r="D1844" s="2" t="str">
        <x:v>FY2024</x:v>
      </x:c>
      <x:c r="E1844" s="2" t="str">
        <x:v>chargeoffs</x:v>
      </x:c>
      <x:c r="F1844" s="11" t="str">
        <x:v>n.a.</x:v>
      </x:c>
      <x:c r="G1844" s="2" t="str">
        <x:v>USDm</x:v>
      </x:c>
      <x:c r="H1844" s="2" t="str">
        <x:v>2024-01-01</x:v>
      </x:c>
      <x:c r="I1844" s="2" t="str">
        <x:v>2024-12-31</x:v>
      </x:c>
      <x:c r="J1844" s="2" t="str">
        <x:v>Gross loan charge-offs</x:v>
      </x:c>
      <x:c r="K1844" s="2" t="str"/>
      <x:c r="L1844" s="2" t="str"/>
      <x:c r="M1844" s="2" t="str"/>
      <x:c r="N1844" s="2" t="str"/>
      <x:c r="O1844" s="2" t="str"/>
      <x:c r="P1844" s="2" t="str"/>
      <x:c r="Q1844" s="2" t="str"/>
      <x:c r="R1844" s="2" t="str">
        <x:v>Not reported / unavailable</x:v>
      </x:c>
      <x:c r="T1844" s="12"/>
      <x:c r="U1844" s="12"/>
    </x:row>
    <x:row r="1845" ht="24" customHeight="1">
      <x:c r="C1845" s="2" t="str">
        <x:v>WFC</x:v>
      </x:c>
      <x:c r="D1845" s="2" t="str">
        <x:v>FY2024</x:v>
      </x:c>
      <x:c r="E1845" s="2" t="str">
        <x:v>recoveries</x:v>
      </x:c>
      <x:c r="F1845" s="11" t="str">
        <x:v>n.a.</x:v>
      </x:c>
      <x:c r="G1845" s="2" t="str">
        <x:v>USDm</x:v>
      </x:c>
      <x:c r="H1845" s="2" t="str">
        <x:v>2024-01-01</x:v>
      </x:c>
      <x:c r="I1845" s="2" t="str">
        <x:v>2024-12-31</x:v>
      </x:c>
      <x:c r="J1845" s="2" t="str">
        <x:v>Loan recoveries</x:v>
      </x:c>
      <x:c r="K1845" s="2" t="str"/>
      <x:c r="L1845" s="2" t="str"/>
      <x:c r="M1845" s="2" t="str"/>
      <x:c r="N1845" s="2" t="str"/>
      <x:c r="O1845" s="2" t="str"/>
      <x:c r="P1845" s="2" t="str"/>
      <x:c r="Q1845" s="2" t="str"/>
      <x:c r="R1845" s="2" t="str">
        <x:v>Not reported / unavailable</x:v>
      </x:c>
      <x:c r="T1845" s="12"/>
      <x:c r="U1845" s="12"/>
    </x:row>
    <x:row r="1846" ht="24" customHeight="1">
      <x:c r="C1846" s="2" t="str">
        <x:v>WFC</x:v>
      </x:c>
      <x:c r="D1846" s="2" t="str">
        <x:v>FY2024</x:v>
      </x:c>
      <x:c r="E1846" s="2" t="str">
        <x:v>rwa</x:v>
      </x:c>
      <x:c r="F1846" s="11" t="str">
        <x:v>n.a.</x:v>
      </x:c>
      <x:c r="G1846" s="2" t="str">
        <x:v>USDm</x:v>
      </x:c>
      <x:c r="H1846" s="2" t="str">
        <x:v>2024-01-01</x:v>
      </x:c>
      <x:c r="I1846" s="2" t="str">
        <x:v>2024-12-31</x:v>
      </x:c>
      <x:c r="J1846" s="2" t="str">
        <x:v>Risk-weighted assets</x:v>
      </x:c>
      <x:c r="K1846" s="2" t="str"/>
      <x:c r="L1846" s="2" t="str"/>
      <x:c r="M1846" s="2" t="str"/>
      <x:c r="N1846" s="2" t="str"/>
      <x:c r="O1846" s="2" t="str"/>
      <x:c r="P1846" s="2" t="str"/>
      <x:c r="Q1846" s="2" t="str"/>
      <x:c r="R1846" s="2" t="str">
        <x:v>Not reported / unavailable</x:v>
      </x:c>
      <x:c r="T1846" s="12"/>
      <x:c r="U1846" s="12"/>
    </x:row>
    <x:row r="1847" ht="24" customHeight="1">
      <x:c r="C1847" s="2" t="str">
        <x:v>WFC</x:v>
      </x:c>
      <x:c r="D1847" s="2" t="str">
        <x:v>FY2024</x:v>
      </x:c>
      <x:c r="E1847" s="2" t="str">
        <x:v>cet1_reported</x:v>
      </x:c>
      <x:c r="F1847" s="11" t="str">
        <x:v>n.a.</x:v>
      </x:c>
      <x:c r="G1847" s="2" t="str">
        <x:v>%</x:v>
      </x:c>
      <x:c r="H1847" s="2" t="str">
        <x:v>2024-01-01</x:v>
      </x:c>
      <x:c r="I1847" s="2" t="str">
        <x:v>2024-12-31</x:v>
      </x:c>
      <x:c r="J1847" s="2" t="str">
        <x:v>Actual standardized CET1 ratio</x:v>
      </x:c>
      <x:c r="K1847" s="2" t="str"/>
      <x:c r="L1847" s="2" t="str"/>
      <x:c r="M1847" s="2" t="str"/>
      <x:c r="N1847" s="2" t="str"/>
      <x:c r="O1847" s="2" t="str"/>
      <x:c r="P1847" s="2" t="str"/>
      <x:c r="Q1847" s="2" t="str"/>
      <x:c r="R1847" s="2" t="str">
        <x:v>Not reported / unavailable</x:v>
      </x:c>
      <x:c r="T1847" s="12"/>
      <x:c r="U1847" s="12"/>
    </x:row>
    <x:row r="1848" ht="24" customHeight="1">
      <x:c r="C1848" s="2" t="str">
        <x:v>WFC</x:v>
      </x:c>
      <x:c r="D1848" s="2" t="str">
        <x:v>FY2024</x:v>
      </x:c>
      <x:c r="E1848" s="2" t="str">
        <x:v>nim_reported</x:v>
      </x:c>
      <x:c r="F1848" s="11" t="str">
        <x:v>n.a.</x:v>
      </x:c>
      <x:c r="G1848" s="2" t="str">
        <x:v>%</x:v>
      </x:c>
      <x:c r="H1848" s="2" t="str">
        <x:v>2024-01-01</x:v>
      </x:c>
      <x:c r="I1848" s="2" t="str">
        <x:v>2024-12-31</x:v>
      </x:c>
      <x:c r="J1848" s="2" t="str">
        <x:v>Issuer reported net interest margin</x:v>
      </x:c>
      <x:c r="K1848" s="2" t="str"/>
      <x:c r="L1848" s="2" t="str"/>
      <x:c r="M1848" s="2" t="str"/>
      <x:c r="N1848" s="2" t="str"/>
      <x:c r="O1848" s="2" t="str"/>
      <x:c r="P1848" s="2" t="str"/>
      <x:c r="Q1848" s="2" t="str"/>
      <x:c r="R1848" s="2" t="str">
        <x:v>Not reported / unavailable</x:v>
      </x:c>
      <x:c r="T1848" s="12"/>
      <x:c r="U1848" s="12"/>
    </x:row>
    <x:row r="1849" ht="24" customHeight="1">
      <x:c r="C1849" s="2" t="str">
        <x:v>WFC</x:v>
      </x:c>
      <x:c r="D1849" s="2" t="str">
        <x:v>FY2024</x:v>
      </x:c>
      <x:c r="E1849" s="2" t="str">
        <x:v>bvps_reported</x:v>
      </x:c>
      <x:c r="F1849" s="11" t="str">
        <x:v>n.a.</x:v>
      </x:c>
      <x:c r="G1849" s="2" t="str">
        <x:v>USD/share</x:v>
      </x:c>
      <x:c r="H1849" s="2" t="str">
        <x:v>2024-01-01</x:v>
      </x:c>
      <x:c r="I1849" s="2" t="str">
        <x:v>2024-12-31</x:v>
      </x:c>
      <x:c r="J1849" s="2" t="str">
        <x:v>Reported common book value per share</x:v>
      </x:c>
      <x:c r="K1849" s="2" t="str"/>
      <x:c r="L1849" s="2" t="str"/>
      <x:c r="M1849" s="2" t="str"/>
      <x:c r="N1849" s="2" t="str"/>
      <x:c r="O1849" s="2" t="str"/>
      <x:c r="P1849" s="2" t="str"/>
      <x:c r="Q1849" s="2" t="str"/>
      <x:c r="R1849" s="2" t="str">
        <x:v>Not reported / unavailable</x:v>
      </x:c>
      <x:c r="T1849" s="12"/>
      <x:c r="U1849" s="12"/>
    </x:row>
    <x:row r="1850" ht="24" customHeight="1">
      <x:c r="C1850" s="2" t="str">
        <x:v>WFC</x:v>
      </x:c>
      <x:c r="D1850" s="2" t="str">
        <x:v>FY2024</x:v>
      </x:c>
      <x:c r="E1850" s="2" t="str">
        <x:v>tbvps_reported</x:v>
      </x:c>
      <x:c r="F1850" s="11" t="str">
        <x:v>n.a.</x:v>
      </x:c>
      <x:c r="G1850" s="2" t="str">
        <x:v>USD/share</x:v>
      </x:c>
      <x:c r="H1850" s="2" t="str">
        <x:v>2024-01-01</x:v>
      </x:c>
      <x:c r="I1850" s="2" t="str">
        <x:v>2024-12-31</x:v>
      </x:c>
      <x:c r="J1850" s="2" t="str">
        <x:v>Reported tangible book value per share</x:v>
      </x:c>
      <x:c r="K1850" s="2" t="str"/>
      <x:c r="L1850" s="2" t="str"/>
      <x:c r="M1850" s="2" t="str"/>
      <x:c r="N1850" s="2" t="str"/>
      <x:c r="O1850" s="2" t="str"/>
      <x:c r="P1850" s="2" t="str"/>
      <x:c r="Q1850" s="2" t="str"/>
      <x:c r="R1850" s="2" t="str">
        <x:v>Not reported / unavailable</x:v>
      </x:c>
      <x:c r="T1850" s="12"/>
      <x:c r="U1850" s="12"/>
    </x:row>
    <x:row r="1851" ht="24" customHeight="1">
      <x:c r="C1851" s="2" t="str">
        <x:v>WFC</x:v>
      </x:c>
      <x:c r="D1851" s="2" t="str">
        <x:v>FY2024</x:v>
      </x:c>
      <x:c r="E1851" s="2" t="str">
        <x:v>tce_reported</x:v>
      </x:c>
      <x:c r="F1851" s="11" t="str">
        <x:v>n.a.</x:v>
      </x:c>
      <x:c r="G1851" s="2" t="str">
        <x:v>USDm</x:v>
      </x:c>
      <x:c r="H1851" s="2" t="str">
        <x:v>2024-01-01</x:v>
      </x:c>
      <x:c r="I1851" s="2" t="str">
        <x:v>2024-12-31</x:v>
      </x:c>
      <x:c r="J1851" s="2" t="str">
        <x:v>Reported tangible common equity</x:v>
      </x:c>
      <x:c r="K1851" s="2" t="str"/>
      <x:c r="L1851" s="2" t="str"/>
      <x:c r="M1851" s="2" t="str"/>
      <x:c r="N1851" s="2" t="str"/>
      <x:c r="O1851" s="2" t="str"/>
      <x:c r="P1851" s="2" t="str"/>
      <x:c r="Q1851" s="2" t="str"/>
      <x:c r="R1851" s="2" t="str">
        <x:v>Not reported / unavailable</x:v>
      </x:c>
      <x:c r="T1851" s="12"/>
      <x:c r="U1851" s="12"/>
    </x:row>
    <x:row r="1852" ht="24" customHeight="1">
      <x:c r="C1852" s="2" t="str">
        <x:v>WFC</x:v>
      </x:c>
      <x:c r="D1852" s="2" t="str">
        <x:v>FY2025</x:v>
      </x:c>
      <x:c r="E1852" s="2" t="str">
        <x:v>assets</x:v>
      </x:c>
      <x:c r="F1852" s="11" t="n">
        <x:v>2148631</x:v>
      </x:c>
      <x:c r="G1852" s="2" t="str">
        <x:v>USD</x:v>
      </x:c>
      <x:c r="H1852" s="2" t="str">
        <x:v>2025-01-01</x:v>
      </x:c>
      <x:c r="I1852" s="2" t="str">
        <x:v>2025-12-31</x:v>
      </x:c>
      <x:c r="J1852" s="2" t="str">
        <x:v>Assets</x:v>
      </x:c>
      <x:c r="K1852" s="2" t="str">
        <x:v>us-gaap:Assets</x:v>
      </x:c>
      <x:c r="L1852" s="2" t="str">
        <x:v>2026-07-28</x:v>
      </x:c>
      <x:c r="M1852" s="2" t="str">
        <x:v>0000072971-26-000302</x:v>
      </x:c>
      <x:c r="N1852" s="2" t="str">
        <x:v>https://www.sec.gov/Archives/edgar/data/72971/000007297126000302/wfc-20260630.htm</x:v>
      </x:c>
      <x:c r="O1852" s="2" t="str">
        <x:v>data/raw/filings/WFC_0000072971-26-000302_wfc-20260630.htm</x:v>
      </x:c>
      <x:c r="P1852" s="2" t="str">
        <x:v>f-303</x:v>
      </x:c>
      <x:c r="Q1852" s="2" t="str"/>
      <x:c r="R1852" s="2" t="str">
        <x:v>Latest eligible comparative presentation at the information cutoff.</x:v>
      </x:c>
      <x:c r="T1852" s="12"/>
      <x:c r="U1852" s="12"/>
    </x:row>
    <x:row r="1853" ht="24" customHeight="1">
      <x:c r="C1853" s="2" t="str">
        <x:v>WFC</x:v>
      </x:c>
      <x:c r="D1853" s="2" t="str">
        <x:v>FY2025</x:v>
      </x:c>
      <x:c r="E1853" s="2" t="str">
        <x:v>liabilities</x:v>
      </x:c>
      <x:c r="F1853" s="11" t="n">
        <x:v>1965593</x:v>
      </x:c>
      <x:c r="G1853" s="2" t="str">
        <x:v>USD</x:v>
      </x:c>
      <x:c r="H1853" s="2" t="str">
        <x:v>2025-01-01</x:v>
      </x:c>
      <x:c r="I1853" s="2" t="str">
        <x:v>2025-12-31</x:v>
      </x:c>
      <x:c r="J1853" s="2" t="str">
        <x:v>Liabilities</x:v>
      </x:c>
      <x:c r="K1853" s="2" t="str">
        <x:v>us-gaap:Liabilities</x:v>
      </x:c>
      <x:c r="L1853" s="2" t="str">
        <x:v>2026-07-28</x:v>
      </x:c>
      <x:c r="M1853" s="2" t="str">
        <x:v>0000072971-26-000302</x:v>
      </x:c>
      <x:c r="N1853" s="2" t="str">
        <x:v>https://www.sec.gov/Archives/edgar/data/72971/000007297126000302/wfc-20260630.htm</x:v>
      </x:c>
      <x:c r="O1853" s="2" t="str">
        <x:v>data/raw/filings/WFC_0000072971-26-000302_wfc-20260630.htm</x:v>
      </x:c>
      <x:c r="P1853" s="2" t="str">
        <x:v>f-325</x:v>
      </x:c>
      <x:c r="Q1853" s="2" t="str"/>
      <x:c r="R1853" s="2" t="str">
        <x:v>Latest eligible comparative presentation at the information cutoff.</x:v>
      </x:c>
      <x:c r="T1853" s="12"/>
      <x:c r="U1853" s="12"/>
    </x:row>
    <x:row r="1854" ht="24" customHeight="1">
      <x:c r="C1854" s="2" t="str">
        <x:v>WFC</x:v>
      </x:c>
      <x:c r="D1854" s="2" t="str">
        <x:v>FY2025</x:v>
      </x:c>
      <x:c r="E1854" s="2" t="str">
        <x:v>equity</x:v>
      </x:c>
      <x:c r="F1854" s="11" t="n">
        <x:v>181117</x:v>
      </x:c>
      <x:c r="G1854" s="2" t="str">
        <x:v>USD</x:v>
      </x:c>
      <x:c r="H1854" s="2" t="str">
        <x:v>2025-01-01</x:v>
      </x:c>
      <x:c r="I1854" s="2" t="str">
        <x:v>2025-12-31</x:v>
      </x:c>
      <x:c r="J1854" s="2" t="str">
        <x:v>Stockholders' Equity Attributable to Parent</x:v>
      </x:c>
      <x:c r="K1854" s="2" t="str">
        <x:v>us-gaap:StockholdersEquity</x:v>
      </x:c>
      <x:c r="L1854" s="2" t="str">
        <x:v>2026-07-28</x:v>
      </x:c>
      <x:c r="M1854" s="2" t="str">
        <x:v>0000072971-26-000302</x:v>
      </x:c>
      <x:c r="N1854" s="2" t="str">
        <x:v>https://www.sec.gov/Archives/edgar/data/72971/000007297126000302/wfc-20260630.htm</x:v>
      </x:c>
      <x:c r="O1854" s="2" t="str">
        <x:v>data/raw/filings/WFC_0000072971-26-000302_wfc-20260630.htm</x:v>
      </x:c>
      <x:c r="P1854" s="2" t="str">
        <x:v>f-347</x:v>
      </x:c>
      <x:c r="Q1854" s="2" t="str"/>
      <x:c r="R1854" s="2" t="str">
        <x:v>Latest eligible comparative presentation at the information cutoff.</x:v>
      </x:c>
      <x:c r="T1854" s="12"/>
      <x:c r="U1854" s="12"/>
    </x:row>
    <x:row r="1855" ht="24" customHeight="1">
      <x:c r="C1855" s="2" t="str">
        <x:v>WFC</x:v>
      </x:c>
      <x:c r="D1855" s="2" t="str">
        <x:v>FY2025</x:v>
      </x:c>
      <x:c r="E1855" s="2" t="str">
        <x:v>preferred</x:v>
      </x:c>
      <x:c r="F1855" s="11" t="n">
        <x:v>16608</x:v>
      </x:c>
      <x:c r="G1855" s="2" t="str">
        <x:v>USD</x:v>
      </x:c>
      <x:c r="H1855" s="2" t="str">
        <x:v>2025-01-01</x:v>
      </x:c>
      <x:c r="I1855" s="2" t="str">
        <x:v>2025-12-31</x:v>
      </x:c>
      <x:c r="J1855" s="2" t="str">
        <x:v>Preferred Stock, Value, Issued</x:v>
      </x:c>
      <x:c r="K1855" s="2" t="str">
        <x:v>us-gaap:PreferredStockValue</x:v>
      </x:c>
      <x:c r="L1855" s="2" t="str">
        <x:v>2026-07-28</x:v>
      </x:c>
      <x:c r="M1855" s="2" t="str">
        <x:v>0000072971-26-000302</x:v>
      </x:c>
      <x:c r="N1855" s="2" t="str">
        <x:v>https://www.sec.gov/Archives/edgar/data/72971/000007297126000302/wfc-20260630.htm</x:v>
      </x:c>
      <x:c r="O1855" s="2" t="str">
        <x:v>data/raw/filings/WFC_0000072971-26-000302_wfc-20260630.htm</x:v>
      </x:c>
      <x:c r="P1855" s="2" t="str">
        <x:v>f-329</x:v>
      </x:c>
      <x:c r="Q1855" s="2" t="str"/>
      <x:c r="R1855" s="2" t="str">
        <x:v>Latest eligible comparative presentation at the information cutoff.</x:v>
      </x:c>
      <x:c r="T1855" s="12"/>
      <x:c r="U1855" s="12"/>
    </x:row>
    <x:row r="1856" ht="24" customHeight="1">
      <x:c r="C1856" s="2" t="str">
        <x:v>WFC</x:v>
      </x:c>
      <x:c r="D1856" s="2" t="str">
        <x:v>FY2025</x:v>
      </x:c>
      <x:c r="E1856" s="2" t="str">
        <x:v>common_equity_reported</x:v>
      </x:c>
      <x:c r="F1856" s="11" t="str">
        <x:v>n.a.</x:v>
      </x:c>
      <x:c r="G1856" s="2" t="str">
        <x:v>USDm</x:v>
      </x:c>
      <x:c r="H1856" s="2" t="str">
        <x:v>2025-01-01</x:v>
      </x:c>
      <x:c r="I1856" s="2" t="str">
        <x:v>2025-12-31</x:v>
      </x:c>
      <x:c r="J1856" s="2" t="str">
        <x:v>Reported common shareholders equity</x:v>
      </x:c>
      <x:c r="K1856" s="2" t="str"/>
      <x:c r="L1856" s="2" t="str"/>
      <x:c r="M1856" s="2" t="str"/>
      <x:c r="N1856" s="2" t="str"/>
      <x:c r="O1856" s="2" t="str"/>
      <x:c r="P1856" s="2" t="str"/>
      <x:c r="Q1856" s="2" t="str"/>
      <x:c r="R1856" s="2" t="str">
        <x:v>Not reported / unavailable</x:v>
      </x:c>
      <x:c r="T1856" s="12"/>
      <x:c r="U1856" s="12"/>
    </x:row>
    <x:row r="1857" ht="24" customHeight="1">
      <x:c r="C1857" s="2" t="str">
        <x:v>WFC</x:v>
      </x:c>
      <x:c r="D1857" s="2" t="str">
        <x:v>FY2025</x:v>
      </x:c>
      <x:c r="E1857" s="2" t="str">
        <x:v>goodwill</x:v>
      </x:c>
      <x:c r="F1857" s="11" t="n">
        <x:v>24967</x:v>
      </x:c>
      <x:c r="G1857" s="2" t="str">
        <x:v>USD</x:v>
      </x:c>
      <x:c r="H1857" s="2" t="str">
        <x:v>2025-01-01</x:v>
      </x:c>
      <x:c r="I1857" s="2" t="str">
        <x:v>2025-12-31</x:v>
      </x:c>
      <x:c r="J1857" s="2" t="str">
        <x:v>Goodwill</x:v>
      </x:c>
      <x:c r="K1857" s="2" t="str">
        <x:v>us-gaap:Goodwill</x:v>
      </x:c>
      <x:c r="L1857" s="2" t="str">
        <x:v>2026-07-28</x:v>
      </x:c>
      <x:c r="M1857" s="2" t="str">
        <x:v>0000072971-26-000302</x:v>
      </x:c>
      <x:c r="N1857" s="2" t="str">
        <x:v>https://www.sec.gov/Archives/edgar/data/72971/000007297126000302/wfc-20260630.htm</x:v>
      </x:c>
      <x:c r="O1857" s="2" t="str">
        <x:v>data/raw/filings/WFC_0000072971-26-000302_wfc-20260630.htm</x:v>
      </x:c>
      <x:c r="P1857" s="2" t="str">
        <x:v>f-2937</x:v>
      </x:c>
      <x:c r="Q1857" s="2" t="str"/>
      <x:c r="R1857" s="2" t="str">
        <x:v>Latest eligible comparative presentation at the information cutoff.</x:v>
      </x:c>
      <x:c r="T1857" s="12"/>
      <x:c r="U1857" s="12"/>
    </x:row>
    <x:row r="1858" ht="24" customHeight="1">
      <x:c r="C1858" s="2" t="str">
        <x:v>WFC</x:v>
      </x:c>
      <x:c r="D1858" s="2" t="str">
        <x:v>FY2025</x:v>
      </x:c>
      <x:c r="E1858" s="2" t="str">
        <x:v>intangibles</x:v>
      </x:c>
      <x:c r="F1858" s="11" t="str">
        <x:v>n.a.</x:v>
      </x:c>
      <x:c r="G1858" s="2" t="str">
        <x:v>USDm</x:v>
      </x:c>
      <x:c r="H1858" s="2" t="str">
        <x:v>2025-01-01</x:v>
      </x:c>
      <x:c r="I1858" s="2" t="str">
        <x:v>2025-12-31</x:v>
      </x:c>
      <x:c r="J1858" s="2" t="str">
        <x:v>Other intangible assets excluding goodwill</x:v>
      </x:c>
      <x:c r="K1858" s="2" t="str"/>
      <x:c r="L1858" s="2" t="str"/>
      <x:c r="M1858" s="2" t="str"/>
      <x:c r="N1858" s="2" t="str"/>
      <x:c r="O1858" s="2" t="str"/>
      <x:c r="P1858" s="2" t="str"/>
      <x:c r="Q1858" s="2" t="str"/>
      <x:c r="R1858" s="2" t="str">
        <x:v>Not reported / unavailable</x:v>
      </x:c>
      <x:c r="T1858" s="12"/>
      <x:c r="U1858" s="12"/>
    </x:row>
    <x:row r="1859" ht="24" customHeight="1">
      <x:c r="C1859" s="2" t="str">
        <x:v>WFC</x:v>
      </x:c>
      <x:c r="D1859" s="2" t="str">
        <x:v>FY2025</x:v>
      </x:c>
      <x:c r="E1859" s="2" t="str">
        <x:v>intangibles_total</x:v>
      </x:c>
      <x:c r="F1859" s="11" t="str">
        <x:v>n.a.</x:v>
      </x:c>
      <x:c r="G1859" s="2" t="str">
        <x:v>USDm</x:v>
      </x:c>
      <x:c r="H1859" s="2" t="str">
        <x:v>2025-01-01</x:v>
      </x:c>
      <x:c r="I1859" s="2" t="str">
        <x:v>2025-12-31</x:v>
      </x:c>
      <x:c r="J1859" s="2" t="str">
        <x:v>Reported goodwill and intangible assets combined</x:v>
      </x:c>
      <x:c r="K1859" s="2" t="str"/>
      <x:c r="L1859" s="2" t="str"/>
      <x:c r="M1859" s="2" t="str"/>
      <x:c r="N1859" s="2" t="str"/>
      <x:c r="O1859" s="2" t="str"/>
      <x:c r="P1859" s="2" t="str"/>
      <x:c r="Q1859" s="2" t="str"/>
      <x:c r="R1859" s="2" t="str">
        <x:v>Not reported / unavailable</x:v>
      </x:c>
      <x:c r="T1859" s="12"/>
      <x:c r="U1859" s="12"/>
    </x:row>
    <x:row r="1860" ht="24" customHeight="1">
      <x:c r="C1860" s="2" t="str">
        <x:v>WFC</x:v>
      </x:c>
      <x:c r="D1860" s="2" t="str">
        <x:v>FY2025</x:v>
      </x:c>
      <x:c r="E1860" s="2" t="str">
        <x:v>shares_end</x:v>
      </x:c>
      <x:c r="F1860" s="11" t="n">
        <x:v>3092.6</x:v>
      </x:c>
      <x:c r="G1860" s="2" t="str">
        <x:v>shares</x:v>
      </x:c>
      <x:c r="H1860" s="2" t="str">
        <x:v>2025-01-01</x:v>
      </x:c>
      <x:c r="I1860" s="2" t="str">
        <x:v>2025-12-31</x:v>
      </x:c>
      <x:c r="J1860" s="2" t="str">
        <x:v>Common Stock, Shares, Outstanding</x:v>
      </x:c>
      <x:c r="K1860" s="2" t="str">
        <x:v>us-gaap:CommonStockSharesOutstanding</x:v>
      </x:c>
      <x:c r="L1860" s="2" t="str">
        <x:v>2026-07-28</x:v>
      </x:c>
      <x:c r="M1860" s="2" t="str">
        <x:v>0000072971-26-000302</x:v>
      </x:c>
      <x:c r="N1860" s="2" t="str">
        <x:v>https://www.sec.gov/Archives/edgar/data/72971/000007297126000302/wfc-20260630.htm</x:v>
      </x:c>
      <x:c r="O1860" s="2" t="str">
        <x:v>data/raw/filings/WFC_0000072971-26-000302_wfc-20260630.htm</x:v>
      </x:c>
      <x:c r="P1860" s="2" t="str">
        <x:v>f-3317</x:v>
      </x:c>
      <x:c r="Q1860" s="2" t="str"/>
      <x:c r="R1860" s="2" t="str">
        <x:v>Latest eligible comparative presentation at the information cutoff.</x:v>
      </x:c>
      <x:c r="T1860" s="12"/>
      <x:c r="U1860" s="12"/>
    </x:row>
    <x:row r="1861" ht="24" customHeight="1">
      <x:c r="C1861" s="2" t="str">
        <x:v>WFC</x:v>
      </x:c>
      <x:c r="D1861" s="2" t="str">
        <x:v>FY2025</x:v>
      </x:c>
      <x:c r="E1861" s="2" t="str">
        <x:v>shares_issued</x:v>
      </x:c>
      <x:c r="F1861" s="11" t="n">
        <x:v>5481.811474</x:v>
      </x:c>
      <x:c r="G1861" s="2" t="str">
        <x:v>shares</x:v>
      </x:c>
      <x:c r="H1861" s="2" t="str">
        <x:v>2025-01-01</x:v>
      </x:c>
      <x:c r="I1861" s="2" t="str">
        <x:v>2025-12-31</x:v>
      </x:c>
      <x:c r="J1861" s="2" t="str">
        <x:v>Common Stock, Shares, Issued</x:v>
      </x:c>
      <x:c r="K1861" s="2" t="str">
        <x:v>us-gaap:CommonStockSharesIssued</x:v>
      </x:c>
      <x:c r="L1861" s="2" t="str">
        <x:v>2026-07-28</x:v>
      </x:c>
      <x:c r="M1861" s="2" t="str">
        <x:v>0000072971-26-000302</x:v>
      </x:c>
      <x:c r="N1861" s="2" t="str">
        <x:v>https://www.sec.gov/Archives/edgar/data/72971/000007297126000302/wfc-20260630.htm</x:v>
      </x:c>
      <x:c r="O1861" s="2" t="str">
        <x:v>data/raw/filings/WFC_0000072971-26-000302_wfc-20260630.htm</x:v>
      </x:c>
      <x:c r="P1861" s="2" t="str"/>
      <x:c r="Q1861" s="2" t="str"/>
      <x:c r="R1861" s="2" t="str">
        <x:v>Latest eligible comparative presentation at the information cutoff.</x:v>
      </x:c>
      <x:c r="T1861" s="12"/>
      <x:c r="U1861" s="12"/>
    </x:row>
    <x:row r="1862" ht="24" customHeight="1">
      <x:c r="C1862" s="2" t="str">
        <x:v>WFC</x:v>
      </x:c>
      <x:c r="D1862" s="2" t="str">
        <x:v>FY2025</x:v>
      </x:c>
      <x:c r="E1862" s="2" t="str">
        <x:v>shares_treasury</x:v>
      </x:c>
      <x:c r="F1862" s="11" t="str">
        <x:v>n.a.</x:v>
      </x:c>
      <x:c r="G1862" s="2" t="str">
        <x:v>million</x:v>
      </x:c>
      <x:c r="H1862" s="2" t="str">
        <x:v>2025-01-01</x:v>
      </x:c>
      <x:c r="I1862" s="2" t="str">
        <x:v>2025-12-31</x:v>
      </x:c>
      <x:c r="J1862" s="2" t="str">
        <x:v>Shares Treasury</x:v>
      </x:c>
      <x:c r="K1862" s="2" t="str"/>
      <x:c r="L1862" s="2" t="str"/>
      <x:c r="M1862" s="2" t="str"/>
      <x:c r="N1862" s="2" t="str"/>
      <x:c r="O1862" s="2" t="str"/>
      <x:c r="P1862" s="2" t="str"/>
      <x:c r="Q1862" s="2" t="str"/>
      <x:c r="R1862" s="2" t="str">
        <x:v>Not reported / unavailable</x:v>
      </x:c>
      <x:c r="T1862" s="12"/>
      <x:c r="U1862" s="12"/>
    </x:row>
    <x:row r="1863" ht="24" customHeight="1">
      <x:c r="C1863" s="2" t="str">
        <x:v>WFC</x:v>
      </x:c>
      <x:c r="D1863" s="2" t="str">
        <x:v>FY2025</x:v>
      </x:c>
      <x:c r="E1863" s="2" t="str">
        <x:v>deposits</x:v>
      </x:c>
      <x:c r="F1863" s="11" t="n">
        <x:v>1426207</x:v>
      </x:c>
      <x:c r="G1863" s="2" t="str">
        <x:v>USD</x:v>
      </x:c>
      <x:c r="H1863" s="2" t="str">
        <x:v>2025-01-01</x:v>
      </x:c>
      <x:c r="I1863" s="2" t="str">
        <x:v>2025-12-31</x:v>
      </x:c>
      <x:c r="J1863" s="2" t="str">
        <x:v>Deposits</x:v>
      </x:c>
      <x:c r="K1863" s="2" t="str">
        <x:v>us-gaap:Deposits</x:v>
      </x:c>
      <x:c r="L1863" s="2" t="str">
        <x:v>2026-07-28</x:v>
      </x:c>
      <x:c r="M1863" s="2" t="str">
        <x:v>0000072971-26-000302</x:v>
      </x:c>
      <x:c r="N1863" s="2" t="str">
        <x:v>https://www.sec.gov/Archives/edgar/data/72971/000007297126000302/wfc-20260630.htm</x:v>
      </x:c>
      <x:c r="O1863" s="2" t="str">
        <x:v>data/raw/filings/WFC_0000072971-26-000302_wfc-20260630.htm</x:v>
      </x:c>
      <x:c r="P1863" s="2" t="str">
        <x:v>f-309</x:v>
      </x:c>
      <x:c r="Q1863" s="2" t="str"/>
      <x:c r="R1863" s="2" t="str">
        <x:v>Latest eligible comparative presentation at the information cutoff.</x:v>
      </x:c>
      <x:c r="T1863" s="12"/>
      <x:c r="U1863" s="12"/>
    </x:row>
    <x:row r="1864" ht="24" customHeight="1">
      <x:c r="C1864" s="2" t="str">
        <x:v>WFC</x:v>
      </x:c>
      <x:c r="D1864" s="2" t="str">
        <x:v>FY2025</x:v>
      </x:c>
      <x:c r="E1864" s="2" t="str">
        <x:v>loans_gross</x:v>
      </x:c>
      <x:c r="F1864" s="11" t="str">
        <x:v>n.a.</x:v>
      </x:c>
      <x:c r="G1864" s="2" t="str">
        <x:v>USDm</x:v>
      </x:c>
      <x:c r="H1864" s="2" t="str">
        <x:v>2025-01-01</x:v>
      </x:c>
      <x:c r="I1864" s="2" t="str">
        <x:v>2025-12-31</x:v>
      </x:c>
      <x:c r="J1864" s="2" t="str">
        <x:v>Gross loans and leases selected definition</x:v>
      </x:c>
      <x:c r="K1864" s="2" t="str"/>
      <x:c r="L1864" s="2" t="str"/>
      <x:c r="M1864" s="2" t="str"/>
      <x:c r="N1864" s="2" t="str"/>
      <x:c r="O1864" s="2" t="str"/>
      <x:c r="P1864" s="2" t="str"/>
      <x:c r="Q1864" s="2" t="str"/>
      <x:c r="R1864" s="2" t="str">
        <x:v>Not reported / unavailable</x:v>
      </x:c>
      <x:c r="T1864" s="12"/>
      <x:c r="U1864" s="12"/>
    </x:row>
    <x:row r="1865" ht="24" customHeight="1">
      <x:c r="C1865" s="2" t="str">
        <x:v>WFC</x:v>
      </x:c>
      <x:c r="D1865" s="2" t="str">
        <x:v>FY2025</x:v>
      </x:c>
      <x:c r="E1865" s="2" t="str">
        <x:v>loans_net</x:v>
      </x:c>
      <x:c r="F1865" s="11" t="str">
        <x:v>n.a.</x:v>
      </x:c>
      <x:c r="G1865" s="2" t="str">
        <x:v>USDm</x:v>
      </x:c>
      <x:c r="H1865" s="2" t="str">
        <x:v>2025-01-01</x:v>
      </x:c>
      <x:c r="I1865" s="2" t="str">
        <x:v>2025-12-31</x:v>
      </x:c>
      <x:c r="J1865" s="2" t="str">
        <x:v>Net loans after allowance selected definition</x:v>
      </x:c>
      <x:c r="K1865" s="2" t="str"/>
      <x:c r="L1865" s="2" t="str"/>
      <x:c r="M1865" s="2" t="str"/>
      <x:c r="N1865" s="2" t="str"/>
      <x:c r="O1865" s="2" t="str"/>
      <x:c r="P1865" s="2" t="str"/>
      <x:c r="Q1865" s="2" t="str"/>
      <x:c r="R1865" s="2" t="str">
        <x:v>Not reported / unavailable</x:v>
      </x:c>
      <x:c r="T1865" s="12"/>
      <x:c r="U1865" s="12"/>
    </x:row>
    <x:row r="1866" ht="24" customHeight="1">
      <x:c r="C1866" s="2" t="str">
        <x:v>WFC</x:v>
      </x:c>
      <x:c r="D1866" s="2" t="str">
        <x:v>FY2025</x:v>
      </x:c>
      <x:c r="E1866" s="2" t="str">
        <x:v>allowance</x:v>
      </x:c>
      <x:c r="F1866" s="11" t="str">
        <x:v>n.a.</x:v>
      </x:c>
      <x:c r="G1866" s="2" t="str">
        <x:v>USDm</x:v>
      </x:c>
      <x:c r="H1866" s="2" t="str">
        <x:v>2025-01-01</x:v>
      </x:c>
      <x:c r="I1866" s="2" t="str">
        <x:v>2025-12-31</x:v>
      </x:c>
      <x:c r="J1866" s="2" t="str">
        <x:v>Loan allowance for credit losses</x:v>
      </x:c>
      <x:c r="K1866" s="2" t="str"/>
      <x:c r="L1866" s="2" t="str"/>
      <x:c r="M1866" s="2" t="str"/>
      <x:c r="N1866" s="2" t="str"/>
      <x:c r="O1866" s="2" t="str"/>
      <x:c r="P1866" s="2" t="str"/>
      <x:c r="Q1866" s="2" t="str"/>
      <x:c r="R1866" s="2" t="str">
        <x:v>Not reported / unavailable</x:v>
      </x:c>
      <x:c r="T1866" s="12"/>
      <x:c r="U1866" s="12"/>
    </x:row>
    <x:row r="1867" ht="24" customHeight="1">
      <x:c r="C1867" s="2" t="str">
        <x:v>WFC</x:v>
      </x:c>
      <x:c r="D1867" s="2" t="str">
        <x:v>FY2025</x:v>
      </x:c>
      <x:c r="E1867" s="2" t="str">
        <x:v>nonaccrual</x:v>
      </x:c>
      <x:c r="F1867" s="11" t="str">
        <x:v>n.a.</x:v>
      </x:c>
      <x:c r="G1867" s="2" t="str">
        <x:v>USDm</x:v>
      </x:c>
      <x:c r="H1867" s="2" t="str">
        <x:v>2025-01-01</x:v>
      </x:c>
      <x:c r="I1867" s="2" t="str">
        <x:v>2025-12-31</x:v>
      </x:c>
      <x:c r="J1867" s="2" t="str">
        <x:v>Nonaccrual</x:v>
      </x:c>
      <x:c r="K1867" s="2" t="str"/>
      <x:c r="L1867" s="2" t="str"/>
      <x:c r="M1867" s="2" t="str"/>
      <x:c r="N1867" s="2" t="str"/>
      <x:c r="O1867" s="2" t="str"/>
      <x:c r="P1867" s="2" t="str"/>
      <x:c r="Q1867" s="2" t="str"/>
      <x:c r="R1867" s="2" t="str">
        <x:v>Not reported / unavailable</x:v>
      </x:c>
      <x:c r="T1867" s="12"/>
      <x:c r="U1867" s="12"/>
    </x:row>
    <x:row r="1868" ht="24" customHeight="1">
      <x:c r="C1868" s="2" t="str">
        <x:v>WFC</x:v>
      </x:c>
      <x:c r="D1868" s="2" t="str">
        <x:v>FY2025</x:v>
      </x:c>
      <x:c r="E1868" s="2" t="str">
        <x:v>cash</x:v>
      </x:c>
      <x:c r="F1868" s="11" t="str">
        <x:v>n.a.</x:v>
      </x:c>
      <x:c r="G1868" s="2" t="str">
        <x:v>USDm</x:v>
      </x:c>
      <x:c r="H1868" s="2" t="str">
        <x:v>2025-01-01</x:v>
      </x:c>
      <x:c r="I1868" s="2" t="str">
        <x:v>2025-12-31</x:v>
      </x:c>
      <x:c r="J1868" s="2" t="str">
        <x:v>Cash</x:v>
      </x:c>
      <x:c r="K1868" s="2" t="str"/>
      <x:c r="L1868" s="2" t="str"/>
      <x:c r="M1868" s="2" t="str"/>
      <x:c r="N1868" s="2" t="str"/>
      <x:c r="O1868" s="2" t="str"/>
      <x:c r="P1868" s="2" t="str"/>
      <x:c r="Q1868" s="2" t="str"/>
      <x:c r="R1868" s="2" t="str">
        <x:v>Not reported / unavailable</x:v>
      </x:c>
      <x:c r="T1868" s="12"/>
      <x:c r="U1868" s="12"/>
    </x:row>
    <x:row r="1869" ht="24" customHeight="1">
      <x:c r="C1869" s="2" t="str">
        <x:v>WFC</x:v>
      </x:c>
      <x:c r="D1869" s="2" t="str">
        <x:v>FY2025</x:v>
      </x:c>
      <x:c r="E1869" s="2" t="str">
        <x:v>aoci</x:v>
      </x:c>
      <x:c r="F1869" s="11" t="n">
        <x:v>-6673</x:v>
      </x:c>
      <x:c r="G1869" s="2" t="str">
        <x:v>USD</x:v>
      </x:c>
      <x:c r="H1869" s="2" t="str">
        <x:v>2025-01-01</x:v>
      </x:c>
      <x:c r="I1869" s="2" t="str">
        <x:v>2025-12-31</x:v>
      </x:c>
      <x:c r="J1869" s="2" t="str">
        <x:v>Accumulated Other Comprehensive Income (Loss), Net of Tax</x:v>
      </x:c>
      <x:c r="K1869" s="2" t="str">
        <x:v>us-gaap:AccumulatedOtherComprehensiveIncomeLossNetOfTax</x:v>
      </x:c>
      <x:c r="L1869" s="2" t="str">
        <x:v>2026-07-28</x:v>
      </x:c>
      <x:c r="M1869" s="2" t="str">
        <x:v>0000072971-26-000302</x:v>
      </x:c>
      <x:c r="N1869" s="2" t="str">
        <x:v>https://www.sec.gov/Archives/edgar/data/72971/000007297126000302/wfc-20260630.htm</x:v>
      </x:c>
      <x:c r="O1869" s="2" t="str">
        <x:v>data/raw/filings/WFC_0000072971-26-000302_wfc-20260630.htm</x:v>
      </x:c>
      <x:c r="P1869" s="2" t="str">
        <x:v>f-341</x:v>
      </x:c>
      <x:c r="Q1869" s="2" t="str"/>
      <x:c r="R1869" s="2" t="str">
        <x:v>Latest eligible comparative presentation at the information cutoff.</x:v>
      </x:c>
      <x:c r="T1869" s="12"/>
      <x:c r="U1869" s="12"/>
    </x:row>
    <x:row r="1870" ht="24" customHeight="1">
      <x:c r="C1870" s="2" t="str">
        <x:v>WFC</x:v>
      </x:c>
      <x:c r="D1870" s="2" t="str">
        <x:v>FY2025</x:v>
      </x:c>
      <x:c r="E1870" s="2" t="str">
        <x:v>nii</x:v>
      </x:c>
      <x:c r="F1870" s="11" t="n">
        <x:v>47484</x:v>
      </x:c>
      <x:c r="G1870" s="2" t="str">
        <x:v>USD</x:v>
      </x:c>
      <x:c r="H1870" s="2" t="str">
        <x:v>2025-01-01</x:v>
      </x:c>
      <x:c r="I1870" s="2" t="str">
        <x:v>2025-12-31</x:v>
      </x:c>
      <x:c r="J1870" s="2" t="str">
        <x:v>Interest Income (Expense), Net</x:v>
      </x:c>
      <x:c r="K1870" s="2" t="str">
        <x:v>us-gaap:InterestIncomeExpenseNet</x:v>
      </x:c>
      <x:c r="L1870" s="2" t="str">
        <x:v>2026-02-24</x:v>
      </x:c>
      <x:c r="M1870" s="2" t="str">
        <x:v>0000072971-26-000133</x:v>
      </x:c>
      <x:c r="N1870" s="2" t="str">
        <x:v>https://www.sec.gov/Archives/edgar/data/72971/000007297126000133/wfc-20251231_d2.htm</x:v>
      </x:c>
      <x:c r="O1870" s="2" t="str">
        <x:v>data/raw/filings/WFC_0000072971-26-000133_wfc-20251231_d2.htm</x:v>
      </x:c>
      <x:c r="P1870" s="2" t="str"/>
      <x:c r="Q1870" s="2" t="str"/>
      <x:c r="R1870" s="2" t="str">
        <x:v>Latest eligible comparative presentation at the information cutoff.</x:v>
      </x:c>
      <x:c r="T1870" s="12"/>
      <x:c r="U1870" s="12"/>
    </x:row>
    <x:row r="1871" ht="24" customHeight="1">
      <x:c r="C1871" s="2" t="str">
        <x:v>WFC</x:v>
      </x:c>
      <x:c r="D1871" s="2" t="str">
        <x:v>FY2025</x:v>
      </x:c>
      <x:c r="E1871" s="2" t="str">
        <x:v>noninterest_income</x:v>
      </x:c>
      <x:c r="F1871" s="11" t="n">
        <x:v>36215</x:v>
      </x:c>
      <x:c r="G1871" s="2" t="str">
        <x:v>USD</x:v>
      </x:c>
      <x:c r="H1871" s="2" t="str">
        <x:v>2025-01-01</x:v>
      </x:c>
      <x:c r="I1871" s="2" t="str">
        <x:v>2025-12-31</x:v>
      </x:c>
      <x:c r="J1871" s="2" t="str">
        <x:v>Noninterest Income</x:v>
      </x:c>
      <x:c r="K1871" s="2" t="str">
        <x:v>us-gaap:NoninterestIncome</x:v>
      </x:c>
      <x:c r="L1871" s="2" t="str">
        <x:v>2026-02-24</x:v>
      </x:c>
      <x:c r="M1871" s="2" t="str">
        <x:v>0000072971-26-000133</x:v>
      </x:c>
      <x:c r="N1871" s="2" t="str">
        <x:v>https://www.sec.gov/Archives/edgar/data/72971/000007297126000133/wfc-20251231_d2.htm</x:v>
      </x:c>
      <x:c r="O1871" s="2" t="str">
        <x:v>data/raw/filings/WFC_0000072971-26-000133_wfc-20251231_d2.htm</x:v>
      </x:c>
      <x:c r="P1871" s="2" t="str"/>
      <x:c r="Q1871" s="2" t="str"/>
      <x:c r="R1871" s="2" t="str">
        <x:v>Latest eligible comparative presentation at the information cutoff.</x:v>
      </x:c>
      <x:c r="T1871" s="12"/>
      <x:c r="U1871" s="12"/>
    </x:row>
    <x:row r="1872" ht="24" customHeight="1">
      <x:c r="C1872" s="2" t="str">
        <x:v>WFC</x:v>
      </x:c>
      <x:c r="D1872" s="2" t="str">
        <x:v>FY2025</x:v>
      </x:c>
      <x:c r="E1872" s="2" t="str">
        <x:v>revenue_reported</x:v>
      </x:c>
      <x:c r="F1872" s="11" t="n">
        <x:v>83699</x:v>
      </x:c>
      <x:c r="G1872" s="2" t="str">
        <x:v>USD</x:v>
      </x:c>
      <x:c r="H1872" s="2" t="str">
        <x:v>2025-01-01</x:v>
      </x:c>
      <x:c r="I1872" s="2" t="str">
        <x:v>2025-12-31</x:v>
      </x:c>
      <x:c r="J1872" s="2" t="str">
        <x:v>Revenues, Net of Interest Expense</x:v>
      </x:c>
      <x:c r="K1872" s="2" t="str">
        <x:v>us-gaap:RevenuesNetOfInterestExpense</x:v>
      </x:c>
      <x:c r="L1872" s="2" t="str">
        <x:v>2026-02-24</x:v>
      </x:c>
      <x:c r="M1872" s="2" t="str">
        <x:v>0000072971-26-000133</x:v>
      </x:c>
      <x:c r="N1872" s="2" t="str">
        <x:v>https://www.sec.gov/Archives/edgar/data/72971/000007297126000133/wfc-20251231_d2.htm</x:v>
      </x:c>
      <x:c r="O1872" s="2" t="str">
        <x:v>data/raw/filings/WFC_0000072971-26-000133_wfc-20251231_d2.htm</x:v>
      </x:c>
      <x:c r="P1872" s="2" t="str"/>
      <x:c r="Q1872" s="2" t="str"/>
      <x:c r="R1872" s="2" t="str">
        <x:v>Latest eligible comparative presentation at the information cutoff.</x:v>
      </x:c>
      <x:c r="T1872" s="12"/>
      <x:c r="U1872" s="12"/>
    </x:row>
    <x:row r="1873" ht="24" customHeight="1">
      <x:c r="C1873" s="2" t="str">
        <x:v>WFC</x:v>
      </x:c>
      <x:c r="D1873" s="2" t="str">
        <x:v>FY2025</x:v>
      </x:c>
      <x:c r="E1873" s="2" t="str">
        <x:v>opex</x:v>
      </x:c>
      <x:c r="F1873" s="11" t="n">
        <x:v>54842</x:v>
      </x:c>
      <x:c r="G1873" s="2" t="str">
        <x:v>USD</x:v>
      </x:c>
      <x:c r="H1873" s="2" t="str">
        <x:v>2025-01-01</x:v>
      </x:c>
      <x:c r="I1873" s="2" t="str">
        <x:v>2025-12-31</x:v>
      </x:c>
      <x:c r="J1873" s="2" t="str">
        <x:v>Noninterest Expense</x:v>
      </x:c>
      <x:c r="K1873" s="2" t="str">
        <x:v>us-gaap:NoninterestExpense</x:v>
      </x:c>
      <x:c r="L1873" s="2" t="str">
        <x:v>2026-02-24</x:v>
      </x:c>
      <x:c r="M1873" s="2" t="str">
        <x:v>0000072971-26-000133</x:v>
      </x:c>
      <x:c r="N1873" s="2" t="str">
        <x:v>https://www.sec.gov/Archives/edgar/data/72971/000007297126000133/wfc-20251231_d2.htm</x:v>
      </x:c>
      <x:c r="O1873" s="2" t="str">
        <x:v>data/raw/filings/WFC_0000072971-26-000133_wfc-20251231_d2.htm</x:v>
      </x:c>
      <x:c r="P1873" s="2" t="str"/>
      <x:c r="Q1873" s="2" t="str"/>
      <x:c r="R1873" s="2" t="str">
        <x:v>Latest eligible comparative presentation at the information cutoff.</x:v>
      </x:c>
      <x:c r="T1873" s="12"/>
      <x:c r="U1873" s="12"/>
    </x:row>
    <x:row r="1874" ht="24" customHeight="1">
      <x:c r="C1874" s="2" t="str">
        <x:v>WFC</x:v>
      </x:c>
      <x:c r="D1874" s="2" t="str">
        <x:v>FY2025</x:v>
      </x:c>
      <x:c r="E1874" s="2" t="str">
        <x:v>provision</x:v>
      </x:c>
      <x:c r="F1874" s="11" t="n">
        <x:v>3658</x:v>
      </x:c>
      <x:c r="G1874" s="2" t="str">
        <x:v>USD</x:v>
      </x:c>
      <x:c r="H1874" s="2" t="str">
        <x:v>2025-01-01</x:v>
      </x:c>
      <x:c r="I1874" s="2" t="str">
        <x:v>2025-12-31</x:v>
      </x:c>
      <x:c r="J1874" s="2" t="str">
        <x:v>Provision for Loan, Lease, and Other Losses</x:v>
      </x:c>
      <x:c r="K1874" s="2" t="str">
        <x:v>us-gaap:ProvisionForLoanLeaseAndOtherLosses</x:v>
      </x:c>
      <x:c r="L1874" s="2" t="str">
        <x:v>2026-02-24</x:v>
      </x:c>
      <x:c r="M1874" s="2" t="str">
        <x:v>0000072971-26-000133</x:v>
      </x:c>
      <x:c r="N1874" s="2" t="str">
        <x:v>https://www.sec.gov/Archives/edgar/data/72971/000007297126000133/wfc-20251231_d2.htm</x:v>
      </x:c>
      <x:c r="O1874" s="2" t="str">
        <x:v>data/raw/filings/WFC_0000072971-26-000133_wfc-20251231_d2.htm</x:v>
      </x:c>
      <x:c r="P1874" s="2" t="str"/>
      <x:c r="Q1874" s="2" t="str"/>
      <x:c r="R1874" s="2" t="str">
        <x:v>Latest eligible comparative presentation at the information cutoff.</x:v>
      </x:c>
      <x:c r="T1874" s="12"/>
      <x:c r="U1874" s="12"/>
    </x:row>
    <x:row r="1875" ht="24" customHeight="1">
      <x:c r="C1875" s="2" t="str">
        <x:v>WFC</x:v>
      </x:c>
      <x:c r="D1875" s="2" t="str">
        <x:v>FY2025</x:v>
      </x:c>
      <x:c r="E1875" s="2" t="str">
        <x:v>pretax</x:v>
      </x:c>
      <x:c r="F1875" s="11" t="n">
        <x:v>25199</x:v>
      </x:c>
      <x:c r="G1875" s="2" t="str">
        <x:v>USD</x:v>
      </x:c>
      <x:c r="H1875" s="2" t="str">
        <x:v>2025-01-01</x:v>
      </x:c>
      <x:c r="I1875" s="2" t="str">
        <x:v>2025-12-31</x:v>
      </x:c>
      <x:c r="J1875" s="2" t="str">
        <x:v>Income (Loss) from Continuing Operations before Income Taxes, Noncontrolling Interest</x:v>
      </x:c>
      <x:c r="K1875" s="2" t="str">
        <x:v>us-gaap:IncomeLossFromContinuingOperationsBeforeIncomeTaxesExtraordinaryItemsNoncontrollingInterest</x:v>
      </x:c>
      <x:c r="L1875" s="2" t="str">
        <x:v>2026-02-24</x:v>
      </x:c>
      <x:c r="M1875" s="2" t="str">
        <x:v>0000072971-26-000133</x:v>
      </x:c>
      <x:c r="N1875" s="2" t="str">
        <x:v>https://www.sec.gov/Archives/edgar/data/72971/000007297126000133/wfc-20251231_d2.htm</x:v>
      </x:c>
      <x:c r="O1875" s="2" t="str">
        <x:v>data/raw/filings/WFC_0000072971-26-000133_wfc-20251231_d2.htm</x:v>
      </x:c>
      <x:c r="P1875" s="2" t="str"/>
      <x:c r="Q1875" s="2" t="str"/>
      <x:c r="R1875" s="2" t="str">
        <x:v>Latest eligible comparative presentation at the information cutoff.</x:v>
      </x:c>
      <x:c r="T1875" s="12"/>
      <x:c r="U1875" s="12"/>
    </x:row>
    <x:row r="1876" ht="24" customHeight="1">
      <x:c r="C1876" s="2" t="str">
        <x:v>WFC</x:v>
      </x:c>
      <x:c r="D1876" s="2" t="str">
        <x:v>FY2025</x:v>
      </x:c>
      <x:c r="E1876" s="2" t="str">
        <x:v>tax</x:v>
      </x:c>
      <x:c r="F1876" s="11" t="n">
        <x:v>3841</x:v>
      </x:c>
      <x:c r="G1876" s="2" t="str">
        <x:v>USD</x:v>
      </x:c>
      <x:c r="H1876" s="2" t="str">
        <x:v>2025-01-01</x:v>
      </x:c>
      <x:c r="I1876" s="2" t="str">
        <x:v>2025-12-31</x:v>
      </x:c>
      <x:c r="J1876" s="2" t="str">
        <x:v>Income Tax Expense (Benefit)</x:v>
      </x:c>
      <x:c r="K1876" s="2" t="str">
        <x:v>us-gaap:IncomeTaxExpenseBenefit</x:v>
      </x:c>
      <x:c r="L1876" s="2" t="str">
        <x:v>2026-02-24</x:v>
      </x:c>
      <x:c r="M1876" s="2" t="str">
        <x:v>0000072971-26-000133</x:v>
      </x:c>
      <x:c r="N1876" s="2" t="str">
        <x:v>https://www.sec.gov/Archives/edgar/data/72971/000007297126000133/wfc-20251231_d2.htm</x:v>
      </x:c>
      <x:c r="O1876" s="2" t="str">
        <x:v>data/raw/filings/WFC_0000072971-26-000133_wfc-20251231_d2.htm</x:v>
      </x:c>
      <x:c r="P1876" s="2" t="str"/>
      <x:c r="Q1876" s="2" t="str"/>
      <x:c r="R1876" s="2" t="str">
        <x:v>Latest eligible comparative presentation at the information cutoff.</x:v>
      </x:c>
      <x:c r="T1876" s="12"/>
      <x:c r="U1876" s="12"/>
    </x:row>
    <x:row r="1877" ht="24" customHeight="1">
      <x:c r="C1877" s="2" t="str">
        <x:v>WFC</x:v>
      </x:c>
      <x:c r="D1877" s="2" t="str">
        <x:v>FY2025</x:v>
      </x:c>
      <x:c r="E1877" s="2" t="str">
        <x:v>net_income</x:v>
      </x:c>
      <x:c r="F1877" s="11" t="n">
        <x:v>21338</x:v>
      </x:c>
      <x:c r="G1877" s="2" t="str">
        <x:v>USD</x:v>
      </x:c>
      <x:c r="H1877" s="2" t="str">
        <x:v>2025-01-01</x:v>
      </x:c>
      <x:c r="I1877" s="2" t="str">
        <x:v>2025-12-31</x:v>
      </x:c>
      <x:c r="J1877" s="2" t="str">
        <x:v>Net Income (Loss) Attributable to Parent</x:v>
      </x:c>
      <x:c r="K1877" s="2" t="str">
        <x:v>us-gaap:NetIncomeLoss</x:v>
      </x:c>
      <x:c r="L1877" s="2" t="str">
        <x:v>2026-02-24</x:v>
      </x:c>
      <x:c r="M1877" s="2" t="str">
        <x:v>0000072971-26-000133</x:v>
      </x:c>
      <x:c r="N1877" s="2" t="str">
        <x:v>https://www.sec.gov/Archives/edgar/data/72971/000007297126000133/wfc-20251231_d2.htm</x:v>
      </x:c>
      <x:c r="O1877" s="2" t="str">
        <x:v>data/raw/filings/WFC_0000072971-26-000133_wfc-20251231_d2.htm</x:v>
      </x:c>
      <x:c r="P1877" s="2" t="str"/>
      <x:c r="Q1877" s="2" t="str"/>
      <x:c r="R1877" s="2" t="str">
        <x:v>Latest eligible comparative presentation at the information cutoff.</x:v>
      </x:c>
      <x:c r="T1877" s="12"/>
      <x:c r="U1877" s="12"/>
    </x:row>
    <x:row r="1878" ht="24" customHeight="1">
      <x:c r="C1878" s="2" t="str">
        <x:v>WFC</x:v>
      </x:c>
      <x:c r="D1878" s="2" t="str">
        <x:v>FY2025</x:v>
      </x:c>
      <x:c r="E1878" s="2" t="str">
        <x:v>common_income</x:v>
      </x:c>
      <x:c r="F1878" s="11" t="n">
        <x:v>20285</x:v>
      </x:c>
      <x:c r="G1878" s="2" t="str">
        <x:v>USD</x:v>
      </x:c>
      <x:c r="H1878" s="2" t="str">
        <x:v>2025-01-01</x:v>
      </x:c>
      <x:c r="I1878" s="2" t="str">
        <x:v>2025-12-31</x:v>
      </x:c>
      <x:c r="J1878" s="2" t="str">
        <x:v>Net Income (Loss) Available to Common Stockholders, Basic</x:v>
      </x:c>
      <x:c r="K1878" s="2" t="str">
        <x:v>us-gaap:NetIncomeLossAvailableToCommonStockholdersBasic</x:v>
      </x:c>
      <x:c r="L1878" s="2" t="str">
        <x:v>2026-02-24</x:v>
      </x:c>
      <x:c r="M1878" s="2" t="str">
        <x:v>0000072971-26-000133</x:v>
      </x:c>
      <x:c r="N1878" s="2" t="str">
        <x:v>https://www.sec.gov/Archives/edgar/data/72971/000007297126000133/wfc-20251231_d2.htm</x:v>
      </x:c>
      <x:c r="O1878" s="2" t="str">
        <x:v>data/raw/filings/WFC_0000072971-26-000133_wfc-20251231_d2.htm</x:v>
      </x:c>
      <x:c r="P1878" s="2" t="str"/>
      <x:c r="Q1878" s="2" t="str"/>
      <x:c r="R1878" s="2" t="str">
        <x:v>Latest eligible comparative presentation at the information cutoff.</x:v>
      </x:c>
      <x:c r="T1878" s="12"/>
      <x:c r="U1878" s="12"/>
    </x:row>
    <x:row r="1879" ht="24" customHeight="1">
      <x:c r="C1879" s="2" t="str">
        <x:v>WFC</x:v>
      </x:c>
      <x:c r="D1879" s="2" t="str">
        <x:v>FY2025</x:v>
      </x:c>
      <x:c r="E1879" s="2" t="str">
        <x:v>preferred_div</x:v>
      </x:c>
      <x:c r="F1879" s="11" t="n">
        <x:v>1053</x:v>
      </x:c>
      <x:c r="G1879" s="2" t="str">
        <x:v>USD</x:v>
      </x:c>
      <x:c r="H1879" s="2" t="str">
        <x:v>2025-01-01</x:v>
      </x:c>
      <x:c r="I1879" s="2" t="str">
        <x:v>2025-12-31</x:v>
      </x:c>
      <x:c r="J1879" s="2" t="str">
        <x:v>Preferred Stock Dividends and Other Adjustments</x:v>
      </x:c>
      <x:c r="K1879" s="2" t="str">
        <x:v>us-gaap:PreferredStockDividendsAndOtherAdjustments</x:v>
      </x:c>
      <x:c r="L1879" s="2" t="str">
        <x:v>2026-02-24</x:v>
      </x:c>
      <x:c r="M1879" s="2" t="str">
        <x:v>0000072971-26-000133</x:v>
      </x:c>
      <x:c r="N1879" s="2" t="str">
        <x:v>https://www.sec.gov/Archives/edgar/data/72971/000007297126000133/wfc-20251231_d2.htm</x:v>
      </x:c>
      <x:c r="O1879" s="2" t="str">
        <x:v>data/raw/filings/WFC_0000072971-26-000133_wfc-20251231_d2.htm</x:v>
      </x:c>
      <x:c r="P1879" s="2" t="str"/>
      <x:c r="Q1879" s="2" t="str"/>
      <x:c r="R1879" s="2" t="str">
        <x:v>Latest eligible comparative presentation at the information cutoff.</x:v>
      </x:c>
      <x:c r="T1879" s="12"/>
      <x:c r="U1879" s="12"/>
    </x:row>
    <x:row r="1880" ht="24" customHeight="1">
      <x:c r="C1880" s="2" t="str">
        <x:v>WFC</x:v>
      </x:c>
      <x:c r="D1880" s="2" t="str">
        <x:v>FY2025</x:v>
      </x:c>
      <x:c r="E1880" s="2" t="str">
        <x:v>eps</x:v>
      </x:c>
      <x:c r="F1880" s="11" t="n">
        <x:v>6.26</x:v>
      </x:c>
      <x:c r="G1880" s="2" t="str">
        <x:v>USD/shares</x:v>
      </x:c>
      <x:c r="H1880" s="2" t="str">
        <x:v>2025-01-01</x:v>
      </x:c>
      <x:c r="I1880" s="2" t="str">
        <x:v>2025-12-31</x:v>
      </x:c>
      <x:c r="J1880" s="2" t="str">
        <x:v>Earnings Per Share, Diluted</x:v>
      </x:c>
      <x:c r="K1880" s="2" t="str">
        <x:v>us-gaap:EarningsPerShareDiluted</x:v>
      </x:c>
      <x:c r="L1880" s="2" t="str">
        <x:v>2026-02-24</x:v>
      </x:c>
      <x:c r="M1880" s="2" t="str">
        <x:v>0000072971-26-000133</x:v>
      </x:c>
      <x:c r="N1880" s="2" t="str">
        <x:v>https://www.sec.gov/Archives/edgar/data/72971/000007297126000133/wfc-20251231_d2.htm</x:v>
      </x:c>
      <x:c r="O1880" s="2" t="str">
        <x:v>data/raw/filings/WFC_0000072971-26-000133_wfc-20251231_d2.htm</x:v>
      </x:c>
      <x:c r="P1880" s="2" t="str"/>
      <x:c r="Q1880" s="2" t="str"/>
      <x:c r="R1880" s="2" t="str">
        <x:v>Latest eligible comparative presentation at the information cutoff.</x:v>
      </x:c>
      <x:c r="T1880" s="12"/>
      <x:c r="U1880" s="12"/>
    </x:row>
    <x:row r="1881" ht="24" customHeight="1">
      <x:c r="C1881" s="2" t="str">
        <x:v>WFC</x:v>
      </x:c>
      <x:c r="D1881" s="2" t="str">
        <x:v>FY2025</x:v>
      </x:c>
      <x:c r="E1881" s="2" t="str">
        <x:v>shares_diluted</x:v>
      </x:c>
      <x:c r="F1881" s="11" t="n">
        <x:v>3242.3</x:v>
      </x:c>
      <x:c r="G1881" s="2" t="str">
        <x:v>shares</x:v>
      </x:c>
      <x:c r="H1881" s="2" t="str">
        <x:v>2025-01-01</x:v>
      </x:c>
      <x:c r="I1881" s="2" t="str">
        <x:v>2025-12-31</x:v>
      </x:c>
      <x:c r="J1881" s="2" t="str">
        <x:v>Weighted Average Number of Shares Outstanding, Diluted</x:v>
      </x:c>
      <x:c r="K1881" s="2" t="str">
        <x:v>us-gaap:WeightedAverageNumberOfDilutedSharesOutstanding</x:v>
      </x:c>
      <x:c r="L1881" s="2" t="str">
        <x:v>2026-02-24</x:v>
      </x:c>
      <x:c r="M1881" s="2" t="str">
        <x:v>0000072971-26-000133</x:v>
      </x:c>
      <x:c r="N1881" s="2" t="str">
        <x:v>https://www.sec.gov/Archives/edgar/data/72971/000007297126000133/wfc-20251231_d2.htm</x:v>
      </x:c>
      <x:c r="O1881" s="2" t="str">
        <x:v>data/raw/filings/WFC_0000072971-26-000133_wfc-20251231_d2.htm</x:v>
      </x:c>
      <x:c r="P1881" s="2" t="str"/>
      <x:c r="Q1881" s="2" t="str"/>
      <x:c r="R1881" s="2" t="str">
        <x:v>Latest eligible comparative presentation at the information cutoff.</x:v>
      </x:c>
      <x:c r="T1881" s="12"/>
      <x:c r="U1881" s="12"/>
    </x:row>
    <x:row r="1882" ht="24" customHeight="1">
      <x:c r="C1882" s="2" t="str">
        <x:v>WFC</x:v>
      </x:c>
      <x:c r="D1882" s="2" t="str">
        <x:v>FY2025</x:v>
      </x:c>
      <x:c r="E1882" s="2" t="str">
        <x:v>dps</x:v>
      </x:c>
      <x:c r="F1882" s="11" t="n">
        <x:v>1.7</x:v>
      </x:c>
      <x:c r="G1882" s="2" t="str">
        <x:v>USD/shares</x:v>
      </x:c>
      <x:c r="H1882" s="2" t="str">
        <x:v>2025-01-01</x:v>
      </x:c>
      <x:c r="I1882" s="2" t="str">
        <x:v>2025-12-31</x:v>
      </x:c>
      <x:c r="J1882" s="2" t="str">
        <x:v>Common Stock, Dividends, Per Share, Declared</x:v>
      </x:c>
      <x:c r="K1882" s="2" t="str">
        <x:v>us-gaap:CommonStockDividendsPerShareDeclared</x:v>
      </x:c>
      <x:c r="L1882" s="2" t="str">
        <x:v>2026-02-24</x:v>
      </x:c>
      <x:c r="M1882" s="2" t="str">
        <x:v>0000072971-26-000133</x:v>
      </x:c>
      <x:c r="N1882" s="2" t="str">
        <x:v>https://www.sec.gov/Archives/edgar/data/72971/000007297126000133/wfc-20251231_d2.htm</x:v>
      </x:c>
      <x:c r="O1882" s="2" t="str">
        <x:v>data/raw/filings/WFC_0000072971-26-000133_wfc-20251231_d2.htm</x:v>
      </x:c>
      <x:c r="P1882" s="2" t="str"/>
      <x:c r="Q1882" s="2" t="str"/>
      <x:c r="R1882" s="2" t="str">
        <x:v>Latest eligible comparative presentation at the information cutoff.</x:v>
      </x:c>
      <x:c r="T1882" s="12"/>
      <x:c r="U1882" s="12"/>
    </x:row>
    <x:row r="1883" ht="24" customHeight="1">
      <x:c r="C1883" s="2" t="str">
        <x:v>WFC</x:v>
      </x:c>
      <x:c r="D1883" s="2" t="str">
        <x:v>FY2025</x:v>
      </x:c>
      <x:c r="E1883" s="2" t="str">
        <x:v>dividends</x:v>
      </x:c>
      <x:c r="F1883" s="11" t="n">
        <x:v>5434</x:v>
      </x:c>
      <x:c r="G1883" s="2" t="str">
        <x:v>USD</x:v>
      </x:c>
      <x:c r="H1883" s="2" t="str">
        <x:v>2025-01-01</x:v>
      </x:c>
      <x:c r="I1883" s="2" t="str">
        <x:v>2025-12-31</x:v>
      </x:c>
      <x:c r="J1883" s="2" t="str">
        <x:v>Payments of Ordinary Dividends, Common Stock</x:v>
      </x:c>
      <x:c r="K1883" s="2" t="str">
        <x:v>us-gaap:PaymentsOfDividendsCommonStock</x:v>
      </x:c>
      <x:c r="L1883" s="2" t="str">
        <x:v>2026-02-24</x:v>
      </x:c>
      <x:c r="M1883" s="2" t="str">
        <x:v>0000072971-26-000133</x:v>
      </x:c>
      <x:c r="N1883" s="2" t="str">
        <x:v>https://www.sec.gov/Archives/edgar/data/72971/000007297126000133/wfc-20251231_d2.htm</x:v>
      </x:c>
      <x:c r="O1883" s="2" t="str">
        <x:v>data/raw/filings/WFC_0000072971-26-000133_wfc-20251231_d2.htm</x:v>
      </x:c>
      <x:c r="P1883" s="2" t="str"/>
      <x:c r="Q1883" s="2" t="str"/>
      <x:c r="R1883" s="2" t="str">
        <x:v>Latest eligible comparative presentation at the information cutoff.</x:v>
      </x:c>
      <x:c r="T1883" s="12"/>
      <x:c r="U1883" s="12"/>
    </x:row>
    <x:row r="1884" ht="24" customHeight="1">
      <x:c r="C1884" s="2" t="str">
        <x:v>WFC</x:v>
      </x:c>
      <x:c r="D1884" s="2" t="str">
        <x:v>FY2025</x:v>
      </x:c>
      <x:c r="E1884" s="2" t="str">
        <x:v>buybacks</x:v>
      </x:c>
      <x:c r="F1884" s="11" t="n">
        <x:v>17516</x:v>
      </x:c>
      <x:c r="G1884" s="2" t="str">
        <x:v>USD</x:v>
      </x:c>
      <x:c r="H1884" s="2" t="str">
        <x:v>2025-01-01</x:v>
      </x:c>
      <x:c r="I1884" s="2" t="str">
        <x:v>2025-12-31</x:v>
      </x:c>
      <x:c r="J1884" s="2" t="str">
        <x:v>Payments for Repurchase of Common Stock</x:v>
      </x:c>
      <x:c r="K1884" s="2" t="str">
        <x:v>us-gaap:PaymentsForRepurchaseOfCommonStock</x:v>
      </x:c>
      <x:c r="L1884" s="2" t="str">
        <x:v>2026-02-24</x:v>
      </x:c>
      <x:c r="M1884" s="2" t="str">
        <x:v>0000072971-26-000133</x:v>
      </x:c>
      <x:c r="N1884" s="2" t="str">
        <x:v>https://www.sec.gov/Archives/edgar/data/72971/000007297126000133/wfc-20251231_d2.htm</x:v>
      </x:c>
      <x:c r="O1884" s="2" t="str">
        <x:v>data/raw/filings/WFC_0000072971-26-000133_wfc-20251231_d2.htm</x:v>
      </x:c>
      <x:c r="P1884" s="2" t="str"/>
      <x:c r="Q1884" s="2" t="str"/>
      <x:c r="R1884" s="2" t="str">
        <x:v>Latest eligible comparative presentation at the information cutoff.</x:v>
      </x:c>
      <x:c r="T1884" s="12"/>
      <x:c r="U1884" s="12"/>
    </x:row>
    <x:row r="1885" ht="24" customHeight="1">
      <x:c r="C1885" s="2" t="str">
        <x:v>WFC</x:v>
      </x:c>
      <x:c r="D1885" s="2" t="str">
        <x:v>FY2025</x:v>
      </x:c>
      <x:c r="E1885" s="2" t="str">
        <x:v>chargeoffs</x:v>
      </x:c>
      <x:c r="F1885" s="11" t="str">
        <x:v>n.a.</x:v>
      </x:c>
      <x:c r="G1885" s="2" t="str">
        <x:v>USDm</x:v>
      </x:c>
      <x:c r="H1885" s="2" t="str">
        <x:v>2025-01-01</x:v>
      </x:c>
      <x:c r="I1885" s="2" t="str">
        <x:v>2025-12-31</x:v>
      </x:c>
      <x:c r="J1885" s="2" t="str">
        <x:v>Gross loan charge-offs</x:v>
      </x:c>
      <x:c r="K1885" s="2" t="str"/>
      <x:c r="L1885" s="2" t="str"/>
      <x:c r="M1885" s="2" t="str"/>
      <x:c r="N1885" s="2" t="str"/>
      <x:c r="O1885" s="2" t="str"/>
      <x:c r="P1885" s="2" t="str"/>
      <x:c r="Q1885" s="2" t="str"/>
      <x:c r="R1885" s="2" t="str">
        <x:v>Not reported / unavailable</x:v>
      </x:c>
      <x:c r="T1885" s="12"/>
      <x:c r="U1885" s="12"/>
    </x:row>
    <x:row r="1886" ht="24" customHeight="1">
      <x:c r="C1886" s="2" t="str">
        <x:v>WFC</x:v>
      </x:c>
      <x:c r="D1886" s="2" t="str">
        <x:v>FY2025</x:v>
      </x:c>
      <x:c r="E1886" s="2" t="str">
        <x:v>recoveries</x:v>
      </x:c>
      <x:c r="F1886" s="11" t="str">
        <x:v>n.a.</x:v>
      </x:c>
      <x:c r="G1886" s="2" t="str">
        <x:v>USDm</x:v>
      </x:c>
      <x:c r="H1886" s="2" t="str">
        <x:v>2025-01-01</x:v>
      </x:c>
      <x:c r="I1886" s="2" t="str">
        <x:v>2025-12-31</x:v>
      </x:c>
      <x:c r="J1886" s="2" t="str">
        <x:v>Loan recoveries</x:v>
      </x:c>
      <x:c r="K1886" s="2" t="str"/>
      <x:c r="L1886" s="2" t="str"/>
      <x:c r="M1886" s="2" t="str"/>
      <x:c r="N1886" s="2" t="str"/>
      <x:c r="O1886" s="2" t="str"/>
      <x:c r="P1886" s="2" t="str"/>
      <x:c r="Q1886" s="2" t="str"/>
      <x:c r="R1886" s="2" t="str">
        <x:v>Not reported / unavailable</x:v>
      </x:c>
      <x:c r="T1886" s="12"/>
      <x:c r="U1886" s="12"/>
    </x:row>
    <x:row r="1887" ht="24" customHeight="1">
      <x:c r="C1887" s="2" t="str">
        <x:v>WFC</x:v>
      </x:c>
      <x:c r="D1887" s="2" t="str">
        <x:v>FY2025</x:v>
      </x:c>
      <x:c r="E1887" s="2" t="str">
        <x:v>rwa</x:v>
      </x:c>
      <x:c r="F1887" s="11" t="str">
        <x:v>n.a.</x:v>
      </x:c>
      <x:c r="G1887" s="2" t="str">
        <x:v>USDm</x:v>
      </x:c>
      <x:c r="H1887" s="2" t="str">
        <x:v>2025-01-01</x:v>
      </x:c>
      <x:c r="I1887" s="2" t="str">
        <x:v>2025-12-31</x:v>
      </x:c>
      <x:c r="J1887" s="2" t="str">
        <x:v>Risk-weighted assets</x:v>
      </x:c>
      <x:c r="K1887" s="2" t="str"/>
      <x:c r="L1887" s="2" t="str"/>
      <x:c r="M1887" s="2" t="str"/>
      <x:c r="N1887" s="2" t="str"/>
      <x:c r="O1887" s="2" t="str"/>
      <x:c r="P1887" s="2" t="str"/>
      <x:c r="Q1887" s="2" t="str"/>
      <x:c r="R1887" s="2" t="str">
        <x:v>Not reported / unavailable</x:v>
      </x:c>
      <x:c r="T1887" s="12"/>
      <x:c r="U1887" s="12"/>
    </x:row>
    <x:row r="1888" ht="24" customHeight="1">
      <x:c r="C1888" s="2" t="str">
        <x:v>WFC</x:v>
      </x:c>
      <x:c r="D1888" s="2" t="str">
        <x:v>FY2025</x:v>
      </x:c>
      <x:c r="E1888" s="2" t="str">
        <x:v>cet1_reported</x:v>
      </x:c>
      <x:c r="F1888" s="11" t="str">
        <x:v>n.a.</x:v>
      </x:c>
      <x:c r="G1888" s="2" t="str">
        <x:v>%</x:v>
      </x:c>
      <x:c r="H1888" s="2" t="str">
        <x:v>2025-01-01</x:v>
      </x:c>
      <x:c r="I1888" s="2" t="str">
        <x:v>2025-12-31</x:v>
      </x:c>
      <x:c r="J1888" s="2" t="str">
        <x:v>Actual standardized CET1 ratio</x:v>
      </x:c>
      <x:c r="K1888" s="2" t="str"/>
      <x:c r="L1888" s="2" t="str"/>
      <x:c r="M1888" s="2" t="str"/>
      <x:c r="N1888" s="2" t="str"/>
      <x:c r="O1888" s="2" t="str"/>
      <x:c r="P1888" s="2" t="str"/>
      <x:c r="Q1888" s="2" t="str"/>
      <x:c r="R1888" s="2" t="str">
        <x:v>Not reported / unavailable</x:v>
      </x:c>
      <x:c r="T1888" s="12"/>
      <x:c r="U1888" s="12"/>
    </x:row>
    <x:row r="1889" ht="24" customHeight="1">
      <x:c r="C1889" s="2" t="str">
        <x:v>WFC</x:v>
      </x:c>
      <x:c r="D1889" s="2" t="str">
        <x:v>FY2025</x:v>
      </x:c>
      <x:c r="E1889" s="2" t="str">
        <x:v>nim_reported</x:v>
      </x:c>
      <x:c r="F1889" s="11" t="str">
        <x:v>n.a.</x:v>
      </x:c>
      <x:c r="G1889" s="2" t="str">
        <x:v>%</x:v>
      </x:c>
      <x:c r="H1889" s="2" t="str">
        <x:v>2025-01-01</x:v>
      </x:c>
      <x:c r="I1889" s="2" t="str">
        <x:v>2025-12-31</x:v>
      </x:c>
      <x:c r="J1889" s="2" t="str">
        <x:v>Issuer reported net interest margin</x:v>
      </x:c>
      <x:c r="K1889" s="2" t="str"/>
      <x:c r="L1889" s="2" t="str"/>
      <x:c r="M1889" s="2" t="str"/>
      <x:c r="N1889" s="2" t="str"/>
      <x:c r="O1889" s="2" t="str"/>
      <x:c r="P1889" s="2" t="str"/>
      <x:c r="Q1889" s="2" t="str"/>
      <x:c r="R1889" s="2" t="str">
        <x:v>Not reported / unavailable</x:v>
      </x:c>
      <x:c r="T1889" s="12"/>
      <x:c r="U1889" s="12"/>
    </x:row>
    <x:row r="1890" ht="24" customHeight="1">
      <x:c r="C1890" s="2" t="str">
        <x:v>WFC</x:v>
      </x:c>
      <x:c r="D1890" s="2" t="str">
        <x:v>FY2025</x:v>
      </x:c>
      <x:c r="E1890" s="2" t="str">
        <x:v>bvps_reported</x:v>
      </x:c>
      <x:c r="F1890" s="11" t="str">
        <x:v>n.a.</x:v>
      </x:c>
      <x:c r="G1890" s="2" t="str">
        <x:v>USD/share</x:v>
      </x:c>
      <x:c r="H1890" s="2" t="str">
        <x:v>2025-01-01</x:v>
      </x:c>
      <x:c r="I1890" s="2" t="str">
        <x:v>2025-12-31</x:v>
      </x:c>
      <x:c r="J1890" s="2" t="str">
        <x:v>Reported common book value per share</x:v>
      </x:c>
      <x:c r="K1890" s="2" t="str"/>
      <x:c r="L1890" s="2" t="str"/>
      <x:c r="M1890" s="2" t="str"/>
      <x:c r="N1890" s="2" t="str"/>
      <x:c r="O1890" s="2" t="str"/>
      <x:c r="P1890" s="2" t="str"/>
      <x:c r="Q1890" s="2" t="str"/>
      <x:c r="R1890" s="2" t="str">
        <x:v>Not reported / unavailable</x:v>
      </x:c>
      <x:c r="T1890" s="12"/>
      <x:c r="U1890" s="12"/>
    </x:row>
    <x:row r="1891" ht="24" customHeight="1">
      <x:c r="C1891" s="2" t="str">
        <x:v>WFC</x:v>
      </x:c>
      <x:c r="D1891" s="2" t="str">
        <x:v>FY2025</x:v>
      </x:c>
      <x:c r="E1891" s="2" t="str">
        <x:v>tbvps_reported</x:v>
      </x:c>
      <x:c r="F1891" s="11" t="str">
        <x:v>n.a.</x:v>
      </x:c>
      <x:c r="G1891" s="2" t="str">
        <x:v>USD/share</x:v>
      </x:c>
      <x:c r="H1891" s="2" t="str">
        <x:v>2025-01-01</x:v>
      </x:c>
      <x:c r="I1891" s="2" t="str">
        <x:v>2025-12-31</x:v>
      </x:c>
      <x:c r="J1891" s="2" t="str">
        <x:v>Reported tangible book value per share</x:v>
      </x:c>
      <x:c r="K1891" s="2" t="str"/>
      <x:c r="L1891" s="2" t="str"/>
      <x:c r="M1891" s="2" t="str"/>
      <x:c r="N1891" s="2" t="str"/>
      <x:c r="O1891" s="2" t="str"/>
      <x:c r="P1891" s="2" t="str"/>
      <x:c r="Q1891" s="2" t="str"/>
      <x:c r="R1891" s="2" t="str">
        <x:v>Not reported / unavailable</x:v>
      </x:c>
      <x:c r="T1891" s="12"/>
      <x:c r="U1891" s="12"/>
    </x:row>
    <x:row r="1892" ht="24" customHeight="1">
      <x:c r="C1892" s="2" t="str">
        <x:v>WFC</x:v>
      </x:c>
      <x:c r="D1892" s="2" t="str">
        <x:v>FY2025</x:v>
      </x:c>
      <x:c r="E1892" s="2" t="str">
        <x:v>tce_reported</x:v>
      </x:c>
      <x:c r="F1892" s="11" t="str">
        <x:v>n.a.</x:v>
      </x:c>
      <x:c r="G1892" s="2" t="str">
        <x:v>USDm</x:v>
      </x:c>
      <x:c r="H1892" s="2" t="str">
        <x:v>2025-01-01</x:v>
      </x:c>
      <x:c r="I1892" s="2" t="str">
        <x:v>2025-12-31</x:v>
      </x:c>
      <x:c r="J1892" s="2" t="str">
        <x:v>Reported tangible common equity</x:v>
      </x:c>
      <x:c r="K1892" s="2" t="str"/>
      <x:c r="L1892" s="2" t="str"/>
      <x:c r="M1892" s="2" t="str"/>
      <x:c r="N1892" s="2" t="str"/>
      <x:c r="O1892" s="2" t="str"/>
      <x:c r="P1892" s="2" t="str"/>
      <x:c r="Q1892" s="2" t="str"/>
      <x:c r="R1892" s="2" t="str">
        <x:v>Not reported / unavailable</x:v>
      </x:c>
      <x:c r="T1892" s="12"/>
      <x:c r="U1892" s="12"/>
    </x:row>
    <x:row r="1893" ht="24" customHeight="1">
      <x:c r="C1893" s="2" t="str">
        <x:v>WFC</x:v>
      </x:c>
      <x:c r="D1893" s="2" t="str">
        <x:v>H1 2025</x:v>
      </x:c>
      <x:c r="E1893" s="2" t="str">
        <x:v>assets</x:v>
      </x:c>
      <x:c r="F1893" s="11" t="n">
        <x:v>1981269</x:v>
      </x:c>
      <x:c r="G1893" s="2" t="str">
        <x:v>USD</x:v>
      </x:c>
      <x:c r="H1893" s="2" t="str">
        <x:v>2025-01-01</x:v>
      </x:c>
      <x:c r="I1893" s="2" t="str">
        <x:v>2025-06-30</x:v>
      </x:c>
      <x:c r="J1893" s="2" t="str">
        <x:v>Assets</x:v>
      </x:c>
      <x:c r="K1893" s="2" t="str">
        <x:v>us-gaap:Assets</x:v>
      </x:c>
      <x:c r="L1893" s="2" t="str">
        <x:v>2026-07-28</x:v>
      </x:c>
      <x:c r="M1893" s="2" t="str">
        <x:v>0000072971-26-000302</x:v>
      </x:c>
      <x:c r="N1893" s="2" t="str">
        <x:v>https://www.sec.gov/Archives/edgar/data/72971/000007297126000302/wfc-20260630.htm</x:v>
      </x:c>
      <x:c r="O1893" s="2" t="str">
        <x:v>data/raw/filings/WFC_0000072971-26-000302_wfc-20260630.htm</x:v>
      </x:c>
      <x:c r="P1893" s="2" t="str">
        <x:v>f-6118</x:v>
      </x:c>
      <x:c r="Q1893" s="2" t="str"/>
      <x:c r="R1893" s="2" t="str">
        <x:v>Latest eligible comparative presentation at the information cutoff.</x:v>
      </x:c>
      <x:c r="T1893" s="12"/>
      <x:c r="U1893" s="12"/>
    </x:row>
    <x:row r="1894" ht="24" customHeight="1">
      <x:c r="C1894" s="2" t="str">
        <x:v>WFC</x:v>
      </x:c>
      <x:c r="D1894" s="2" t="str">
        <x:v>H1 2025</x:v>
      </x:c>
      <x:c r="E1894" s="2" t="str">
        <x:v>liabilities</x:v>
      </x:c>
      <x:c r="F1894" s="11" t="n">
        <x:v>1798315</x:v>
      </x:c>
      <x:c r="G1894" s="2" t="str">
        <x:v>USD</x:v>
      </x:c>
      <x:c r="H1894" s="2" t="str">
        <x:v>2025-01-01</x:v>
      </x:c>
      <x:c r="I1894" s="2" t="str">
        <x:v>2025-06-30</x:v>
      </x:c>
      <x:c r="J1894" s="2" t="str">
        <x:v>Liabilities</x:v>
      </x:c>
      <x:c r="K1894" s="2" t="str">
        <x:v>us-gaap:Liabilities</x:v>
      </x:c>
      <x:c r="L1894" s="2" t="str">
        <x:v>2025-08-05</x:v>
      </x:c>
      <x:c r="M1894" s="2" t="str">
        <x:v>0000072971-25-000201</x:v>
      </x:c>
      <x:c r="N1894" s="2" t="str">
        <x:v>https://www.sec.gov/Archives/edgar/data/72971/000007297125000201/wfc-20250630.htm</x:v>
      </x:c>
      <x:c r="O1894" s="2" t="str">
        <x:v>data/raw/filings/WFC_0000072971-25-000201_wfc-20250630.htm</x:v>
      </x:c>
      <x:c r="P1894" s="2" t="str">
        <x:v>f-330</x:v>
      </x:c>
      <x:c r="Q1894" s="2" t="str"/>
      <x:c r="R1894" s="2" t="str">
        <x:v>Latest eligible comparative presentation at the information cutoff.</x:v>
      </x:c>
      <x:c r="T1894" s="12"/>
      <x:c r="U1894" s="12"/>
    </x:row>
    <x:row r="1895" ht="24" customHeight="1">
      <x:c r="C1895" s="2" t="str">
        <x:v>WFC</x:v>
      </x:c>
      <x:c r="D1895" s="2" t="str">
        <x:v>H1 2025</x:v>
      </x:c>
      <x:c r="E1895" s="2" t="str">
        <x:v>equity</x:v>
      </x:c>
      <x:c r="F1895" s="11" t="n">
        <x:v>181111</x:v>
      </x:c>
      <x:c r="G1895" s="2" t="str">
        <x:v>USD</x:v>
      </x:c>
      <x:c r="H1895" s="2" t="str">
        <x:v>2025-01-01</x:v>
      </x:c>
      <x:c r="I1895" s="2" t="str">
        <x:v>2025-06-30</x:v>
      </x:c>
      <x:c r="J1895" s="2" t="str">
        <x:v>Stockholders' Equity Attributable to Parent</x:v>
      </x:c>
      <x:c r="K1895" s="2" t="str">
        <x:v>us-gaap:StockholdersEquity</x:v>
      </x:c>
      <x:c r="L1895" s="2" t="str">
        <x:v>2025-08-05</x:v>
      </x:c>
      <x:c r="M1895" s="2" t="str">
        <x:v>0000072971-25-000201</x:v>
      </x:c>
      <x:c r="N1895" s="2" t="str">
        <x:v>https://www.sec.gov/Archives/edgar/data/72971/000007297125000201/wfc-20250630.htm</x:v>
      </x:c>
      <x:c r="O1895" s="2" t="str">
        <x:v>data/raw/filings/WFC_0000072971-25-000201_wfc-20250630.htm</x:v>
      </x:c>
      <x:c r="P1895" s="2" t="str">
        <x:v>f-352</x:v>
      </x:c>
      <x:c r="Q1895" s="2" t="str"/>
      <x:c r="R1895" s="2" t="str">
        <x:v>Latest eligible comparative presentation at the information cutoff.</x:v>
      </x:c>
      <x:c r="T1895" s="12"/>
      <x:c r="U1895" s="12"/>
    </x:row>
    <x:row r="1896" ht="24" customHeight="1">
      <x:c r="C1896" s="2" t="str">
        <x:v>WFC</x:v>
      </x:c>
      <x:c r="D1896" s="2" t="str">
        <x:v>H1 2025</x:v>
      </x:c>
      <x:c r="E1896" s="2" t="str">
        <x:v>preferred</x:v>
      </x:c>
      <x:c r="F1896" s="11" t="n">
        <x:v>16608</x:v>
      </x:c>
      <x:c r="G1896" s="2" t="str">
        <x:v>USD</x:v>
      </x:c>
      <x:c r="H1896" s="2" t="str">
        <x:v>2025-01-01</x:v>
      </x:c>
      <x:c r="I1896" s="2" t="str">
        <x:v>2025-06-30</x:v>
      </x:c>
      <x:c r="J1896" s="2" t="str">
        <x:v>Preferred Stock, Value, Issued</x:v>
      </x:c>
      <x:c r="K1896" s="2" t="str">
        <x:v>us-gaap:PreferredStockValue</x:v>
      </x:c>
      <x:c r="L1896" s="2" t="str">
        <x:v>2025-08-05</x:v>
      </x:c>
      <x:c r="M1896" s="2" t="str">
        <x:v>0000072971-25-000201</x:v>
      </x:c>
      <x:c r="N1896" s="2" t="str">
        <x:v>https://www.sec.gov/Archives/edgar/data/72971/000007297125000201/wfc-20250630.htm</x:v>
      </x:c>
      <x:c r="O1896" s="2" t="str">
        <x:v>data/raw/filings/WFC_0000072971-25-000201_wfc-20250630.htm</x:v>
      </x:c>
      <x:c r="P1896" s="2" t="str">
        <x:v>f-334</x:v>
      </x:c>
      <x:c r="Q1896" s="2" t="str"/>
      <x:c r="R1896" s="2" t="str">
        <x:v>Latest eligible comparative presentation at the information cutoff.</x:v>
      </x:c>
      <x:c r="T1896" s="12"/>
      <x:c r="U1896" s="12"/>
    </x:row>
    <x:row r="1897" ht="24" customHeight="1">
      <x:c r="C1897" s="2" t="str">
        <x:v>WFC</x:v>
      </x:c>
      <x:c r="D1897" s="2" t="str">
        <x:v>H1 2025</x:v>
      </x:c>
      <x:c r="E1897" s="2" t="str">
        <x:v>common_equity_reported</x:v>
      </x:c>
      <x:c r="F1897" s="11" t="str">
        <x:v>n.a.</x:v>
      </x:c>
      <x:c r="G1897" s="2" t="str">
        <x:v>USDm</x:v>
      </x:c>
      <x:c r="H1897" s="2" t="str">
        <x:v>2025-01-01</x:v>
      </x:c>
      <x:c r="I1897" s="2" t="str">
        <x:v>2025-06-30</x:v>
      </x:c>
      <x:c r="J1897" s="2" t="str">
        <x:v>Reported common shareholders equity</x:v>
      </x:c>
      <x:c r="K1897" s="2" t="str"/>
      <x:c r="L1897" s="2" t="str"/>
      <x:c r="M1897" s="2" t="str"/>
      <x:c r="N1897" s="2" t="str"/>
      <x:c r="O1897" s="2" t="str"/>
      <x:c r="P1897" s="2" t="str"/>
      <x:c r="Q1897" s="2" t="str"/>
      <x:c r="R1897" s="2" t="str">
        <x:v>Not reported / unavailable</x:v>
      </x:c>
      <x:c r="T1897" s="12"/>
      <x:c r="U1897" s="12"/>
    </x:row>
    <x:row r="1898" ht="24" customHeight="1">
      <x:c r="C1898" s="2" t="str">
        <x:v>WFC</x:v>
      </x:c>
      <x:c r="D1898" s="2" t="str">
        <x:v>H1 2025</x:v>
      </x:c>
      <x:c r="E1898" s="2" t="str">
        <x:v>goodwill</x:v>
      </x:c>
      <x:c r="F1898" s="11" t="n">
        <x:v>25071</x:v>
      </x:c>
      <x:c r="G1898" s="2" t="str">
        <x:v>USD</x:v>
      </x:c>
      <x:c r="H1898" s="2" t="str">
        <x:v>2025-01-01</x:v>
      </x:c>
      <x:c r="I1898" s="2" t="str">
        <x:v>2025-06-30</x:v>
      </x:c>
      <x:c r="J1898" s="2" t="str">
        <x:v>Goodwill</x:v>
      </x:c>
      <x:c r="K1898" s="2" t="str">
        <x:v>us-gaap:Goodwill</x:v>
      </x:c>
      <x:c r="L1898" s="2" t="str">
        <x:v>2025-08-05</x:v>
      </x:c>
      <x:c r="M1898" s="2" t="str">
        <x:v>0000072971-25-000201</x:v>
      </x:c>
      <x:c r="N1898" s="2" t="str">
        <x:v>https://www.sec.gov/Archives/edgar/data/72971/000007297125000201/wfc-20250630.htm</x:v>
      </x:c>
      <x:c r="O1898" s="2" t="str">
        <x:v>data/raw/filings/WFC_0000072971-25-000201_wfc-20250630.htm</x:v>
      </x:c>
      <x:c r="P1898" s="2" t="str">
        <x:v>f-3180</x:v>
      </x:c>
      <x:c r="Q1898" s="2" t="str"/>
      <x:c r="R1898" s="2" t="str">
        <x:v>Latest eligible comparative presentation at the information cutoff.</x:v>
      </x:c>
      <x:c r="T1898" s="12"/>
      <x:c r="U1898" s="12"/>
    </x:row>
    <x:row r="1899" ht="24" customHeight="1">
      <x:c r="C1899" s="2" t="str">
        <x:v>WFC</x:v>
      </x:c>
      <x:c r="D1899" s="2" t="str">
        <x:v>H1 2025</x:v>
      </x:c>
      <x:c r="E1899" s="2" t="str">
        <x:v>intangibles</x:v>
      </x:c>
      <x:c r="F1899" s="11" t="str">
        <x:v>n.a.</x:v>
      </x:c>
      <x:c r="G1899" s="2" t="str">
        <x:v>USDm</x:v>
      </x:c>
      <x:c r="H1899" s="2" t="str">
        <x:v>2025-01-01</x:v>
      </x:c>
      <x:c r="I1899" s="2" t="str">
        <x:v>2025-06-30</x:v>
      </x:c>
      <x:c r="J1899" s="2" t="str">
        <x:v>Other intangible assets excluding goodwill</x:v>
      </x:c>
      <x:c r="K1899" s="2" t="str"/>
      <x:c r="L1899" s="2" t="str"/>
      <x:c r="M1899" s="2" t="str"/>
      <x:c r="N1899" s="2" t="str"/>
      <x:c r="O1899" s="2" t="str"/>
      <x:c r="P1899" s="2" t="str"/>
      <x:c r="Q1899" s="2" t="str"/>
      <x:c r="R1899" s="2" t="str">
        <x:v>Not reported / unavailable</x:v>
      </x:c>
      <x:c r="T1899" s="12"/>
      <x:c r="U1899" s="12"/>
    </x:row>
    <x:row r="1900" ht="24" customHeight="1">
      <x:c r="C1900" s="2" t="str">
        <x:v>WFC</x:v>
      </x:c>
      <x:c r="D1900" s="2" t="str">
        <x:v>H1 2025</x:v>
      </x:c>
      <x:c r="E1900" s="2" t="str">
        <x:v>intangibles_total</x:v>
      </x:c>
      <x:c r="F1900" s="11" t="str">
        <x:v>n.a.</x:v>
      </x:c>
      <x:c r="G1900" s="2" t="str">
        <x:v>USDm</x:v>
      </x:c>
      <x:c r="H1900" s="2" t="str">
        <x:v>2025-01-01</x:v>
      </x:c>
      <x:c r="I1900" s="2" t="str">
        <x:v>2025-06-30</x:v>
      </x:c>
      <x:c r="J1900" s="2" t="str">
        <x:v>Reported goodwill and intangible assets combined</x:v>
      </x:c>
      <x:c r="K1900" s="2" t="str"/>
      <x:c r="L1900" s="2" t="str"/>
      <x:c r="M1900" s="2" t="str"/>
      <x:c r="N1900" s="2" t="str"/>
      <x:c r="O1900" s="2" t="str"/>
      <x:c r="P1900" s="2" t="str"/>
      <x:c r="Q1900" s="2" t="str"/>
      <x:c r="R1900" s="2" t="str">
        <x:v>Not reported / unavailable</x:v>
      </x:c>
      <x:c r="T1900" s="12"/>
      <x:c r="U1900" s="12"/>
    </x:row>
    <x:row r="1901" ht="24" customHeight="1">
      <x:c r="C1901" s="2" t="str">
        <x:v>WFC</x:v>
      </x:c>
      <x:c r="D1901" s="2" t="str">
        <x:v>H1 2025</x:v>
      </x:c>
      <x:c r="E1901" s="2" t="str">
        <x:v>shares_end</x:v>
      </x:c>
      <x:c r="F1901" s="11" t="n">
        <x:v>3220.4</x:v>
      </x:c>
      <x:c r="G1901" s="2" t="str">
        <x:v>shares</x:v>
      </x:c>
      <x:c r="H1901" s="2" t="str">
        <x:v>2025-01-01</x:v>
      </x:c>
      <x:c r="I1901" s="2" t="str">
        <x:v>2025-06-30</x:v>
      </x:c>
      <x:c r="J1901" s="2" t="str">
        <x:v>Common Stock, Shares, Outstanding</x:v>
      </x:c>
      <x:c r="K1901" s="2" t="str">
        <x:v>us-gaap:CommonStockSharesOutstanding</x:v>
      </x:c>
      <x:c r="L1901" s="2" t="str">
        <x:v>2026-07-28</x:v>
      </x:c>
      <x:c r="M1901" s="2" t="str">
        <x:v>0000072971-26-000302</x:v>
      </x:c>
      <x:c r="N1901" s="2" t="str">
        <x:v>https://www.sec.gov/Archives/edgar/data/72971/000007297126000302/wfc-20260630.htm</x:v>
      </x:c>
      <x:c r="O1901" s="2" t="str">
        <x:v>data/raw/filings/WFC_0000072971-26-000302_wfc-20260630.htm</x:v>
      </x:c>
      <x:c r="P1901" s="2" t="str">
        <x:v>f-3330</x:v>
      </x:c>
      <x:c r="Q1901" s="2" t="str"/>
      <x:c r="R1901" s="2" t="str">
        <x:v>Latest eligible comparative presentation at the information cutoff.</x:v>
      </x:c>
      <x:c r="T1901" s="12"/>
      <x:c r="U1901" s="12"/>
    </x:row>
    <x:row r="1902" ht="24" customHeight="1">
      <x:c r="C1902" s="2" t="str">
        <x:v>WFC</x:v>
      </x:c>
      <x:c r="D1902" s="2" t="str">
        <x:v>H1 2025</x:v>
      </x:c>
      <x:c r="E1902" s="2" t="str">
        <x:v>shares_issued</x:v>
      </x:c>
      <x:c r="F1902" s="11" t="n">
        <x:v>5481.811474</x:v>
      </x:c>
      <x:c r="G1902" s="2" t="str">
        <x:v>shares</x:v>
      </x:c>
      <x:c r="H1902" s="2" t="str">
        <x:v>2025-01-01</x:v>
      </x:c>
      <x:c r="I1902" s="2" t="str">
        <x:v>2025-06-30</x:v>
      </x:c>
      <x:c r="J1902" s="2" t="str">
        <x:v>Common Stock, Shares, Issued</x:v>
      </x:c>
      <x:c r="K1902" s="2" t="str">
        <x:v>us-gaap:CommonStockSharesIssued</x:v>
      </x:c>
      <x:c r="L1902" s="2" t="str">
        <x:v>2025-08-05</x:v>
      </x:c>
      <x:c r="M1902" s="2" t="str">
        <x:v>0000072971-25-000201</x:v>
      </x:c>
      <x:c r="N1902" s="2" t="str">
        <x:v>https://www.sec.gov/Archives/edgar/data/72971/000007297125000201/wfc-20250630.htm</x:v>
      </x:c>
      <x:c r="O1902" s="2" t="str">
        <x:v>data/raw/filings/WFC_0000072971-25-000201_wfc-20250630.htm</x:v>
      </x:c>
      <x:c r="P1902" s="2" t="str">
        <x:v>f-338</x:v>
      </x:c>
      <x:c r="Q1902" s="2" t="str"/>
      <x:c r="R1902" s="2" t="str">
        <x:v>Latest eligible comparative presentation at the information cutoff.</x:v>
      </x:c>
      <x:c r="T1902" s="12"/>
      <x:c r="U1902" s="12"/>
    </x:row>
    <x:row r="1903" ht="24" customHeight="1">
      <x:c r="C1903" s="2" t="str">
        <x:v>WFC</x:v>
      </x:c>
      <x:c r="D1903" s="2" t="str">
        <x:v>H1 2025</x:v>
      </x:c>
      <x:c r="E1903" s="2" t="str">
        <x:v>shares_treasury</x:v>
      </x:c>
      <x:c r="F1903" s="11" t="str">
        <x:v>n.a.</x:v>
      </x:c>
      <x:c r="G1903" s="2" t="str">
        <x:v>million</x:v>
      </x:c>
      <x:c r="H1903" s="2" t="str">
        <x:v>2025-01-01</x:v>
      </x:c>
      <x:c r="I1903" s="2" t="str">
        <x:v>2025-06-30</x:v>
      </x:c>
      <x:c r="J1903" s="2" t="str">
        <x:v>Shares Treasury</x:v>
      </x:c>
      <x:c r="K1903" s="2" t="str"/>
      <x:c r="L1903" s="2" t="str"/>
      <x:c r="M1903" s="2" t="str"/>
      <x:c r="N1903" s="2" t="str"/>
      <x:c r="O1903" s="2" t="str"/>
      <x:c r="P1903" s="2" t="str"/>
      <x:c r="Q1903" s="2" t="str"/>
      <x:c r="R1903" s="2" t="str">
        <x:v>Not reported / unavailable</x:v>
      </x:c>
      <x:c r="T1903" s="12"/>
      <x:c r="U1903" s="12"/>
    </x:row>
    <x:row r="1904" ht="24" customHeight="1">
      <x:c r="C1904" s="2" t="str">
        <x:v>WFC</x:v>
      </x:c>
      <x:c r="D1904" s="2" t="str">
        <x:v>H1 2025</x:v>
      </x:c>
      <x:c r="E1904" s="2" t="str">
        <x:v>deposits</x:v>
      </x:c>
      <x:c r="F1904" s="11" t="n">
        <x:v>1340703</x:v>
      </x:c>
      <x:c r="G1904" s="2" t="str">
        <x:v>USD</x:v>
      </x:c>
      <x:c r="H1904" s="2" t="str">
        <x:v>2025-01-01</x:v>
      </x:c>
      <x:c r="I1904" s="2" t="str">
        <x:v>2025-06-30</x:v>
      </x:c>
      <x:c r="J1904" s="2" t="str">
        <x:v>Deposits</x:v>
      </x:c>
      <x:c r="K1904" s="2" t="str">
        <x:v>us-gaap:Deposits</x:v>
      </x:c>
      <x:c r="L1904" s="2" t="str">
        <x:v>2026-07-28</x:v>
      </x:c>
      <x:c r="M1904" s="2" t="str">
        <x:v>0000072971-26-000302</x:v>
      </x:c>
      <x:c r="N1904" s="2" t="str">
        <x:v>https://www.sec.gov/Archives/edgar/data/72971/000007297126000302/wfc-20260630.htm</x:v>
      </x:c>
      <x:c r="O1904" s="2" t="str">
        <x:v>data/raw/filings/WFC_0000072971-26-000302_wfc-20260630.htm</x:v>
      </x:c>
      <x:c r="P1904" s="2" t="str">
        <x:v>f-6125</x:v>
      </x:c>
      <x:c r="Q1904" s="2" t="str"/>
      <x:c r="R1904" s="2" t="str">
        <x:v>Latest eligible comparative presentation at the information cutoff.</x:v>
      </x:c>
      <x:c r="T1904" s="12"/>
      <x:c r="U1904" s="12"/>
    </x:row>
    <x:row r="1905" ht="24" customHeight="1">
      <x:c r="C1905" s="2" t="str">
        <x:v>WFC</x:v>
      </x:c>
      <x:c r="D1905" s="2" t="str">
        <x:v>H1 2025</x:v>
      </x:c>
      <x:c r="E1905" s="2" t="str">
        <x:v>loans_gross</x:v>
      </x:c>
      <x:c r="F1905" s="11" t="str">
        <x:v>n.a.</x:v>
      </x:c>
      <x:c r="G1905" s="2" t="str">
        <x:v>USDm</x:v>
      </x:c>
      <x:c r="H1905" s="2" t="str">
        <x:v>2025-01-01</x:v>
      </x:c>
      <x:c r="I1905" s="2" t="str">
        <x:v>2025-06-30</x:v>
      </x:c>
      <x:c r="J1905" s="2" t="str">
        <x:v>Gross loans and leases selected definition</x:v>
      </x:c>
      <x:c r="K1905" s="2" t="str"/>
      <x:c r="L1905" s="2" t="str"/>
      <x:c r="M1905" s="2" t="str"/>
      <x:c r="N1905" s="2" t="str"/>
      <x:c r="O1905" s="2" t="str"/>
      <x:c r="P1905" s="2" t="str"/>
      <x:c r="Q1905" s="2" t="str"/>
      <x:c r="R1905" s="2" t="str">
        <x:v>Not reported / unavailable</x:v>
      </x:c>
      <x:c r="T1905" s="12"/>
      <x:c r="U1905" s="12"/>
    </x:row>
    <x:row r="1906" ht="24" customHeight="1">
      <x:c r="C1906" s="2" t="str">
        <x:v>WFC</x:v>
      </x:c>
      <x:c r="D1906" s="2" t="str">
        <x:v>H1 2025</x:v>
      </x:c>
      <x:c r="E1906" s="2" t="str">
        <x:v>loans_net</x:v>
      </x:c>
      <x:c r="F1906" s="11" t="str">
        <x:v>n.a.</x:v>
      </x:c>
      <x:c r="G1906" s="2" t="str">
        <x:v>USDm</x:v>
      </x:c>
      <x:c r="H1906" s="2" t="str">
        <x:v>2025-01-01</x:v>
      </x:c>
      <x:c r="I1906" s="2" t="str">
        <x:v>2025-06-30</x:v>
      </x:c>
      <x:c r="J1906" s="2" t="str">
        <x:v>Net loans after allowance selected definition</x:v>
      </x:c>
      <x:c r="K1906" s="2" t="str"/>
      <x:c r="L1906" s="2" t="str"/>
      <x:c r="M1906" s="2" t="str"/>
      <x:c r="N1906" s="2" t="str"/>
      <x:c r="O1906" s="2" t="str"/>
      <x:c r="P1906" s="2" t="str"/>
      <x:c r="Q1906" s="2" t="str"/>
      <x:c r="R1906" s="2" t="str">
        <x:v>Not reported / unavailable</x:v>
      </x:c>
      <x:c r="T1906" s="12"/>
      <x:c r="U1906" s="12"/>
    </x:row>
    <x:row r="1907" ht="24" customHeight="1">
      <x:c r="C1907" s="2" t="str">
        <x:v>WFC</x:v>
      </x:c>
      <x:c r="D1907" s="2" t="str">
        <x:v>H1 2025</x:v>
      </x:c>
      <x:c r="E1907" s="2" t="str">
        <x:v>allowance</x:v>
      </x:c>
      <x:c r="F1907" s="11" t="str">
        <x:v>n.a.</x:v>
      </x:c>
      <x:c r="G1907" s="2" t="str">
        <x:v>USDm</x:v>
      </x:c>
      <x:c r="H1907" s="2" t="str">
        <x:v>2025-01-01</x:v>
      </x:c>
      <x:c r="I1907" s="2" t="str">
        <x:v>2025-06-30</x:v>
      </x:c>
      <x:c r="J1907" s="2" t="str">
        <x:v>Loan allowance for credit losses</x:v>
      </x:c>
      <x:c r="K1907" s="2" t="str"/>
      <x:c r="L1907" s="2" t="str"/>
      <x:c r="M1907" s="2" t="str"/>
      <x:c r="N1907" s="2" t="str"/>
      <x:c r="O1907" s="2" t="str"/>
      <x:c r="P1907" s="2" t="str"/>
      <x:c r="Q1907" s="2" t="str"/>
      <x:c r="R1907" s="2" t="str">
        <x:v>Not reported / unavailable</x:v>
      </x:c>
      <x:c r="T1907" s="12"/>
      <x:c r="U1907" s="12"/>
    </x:row>
    <x:row r="1908" ht="24" customHeight="1">
      <x:c r="C1908" s="2" t="str">
        <x:v>WFC</x:v>
      </x:c>
      <x:c r="D1908" s="2" t="str">
        <x:v>H1 2025</x:v>
      </x:c>
      <x:c r="E1908" s="2" t="str">
        <x:v>nonaccrual</x:v>
      </x:c>
      <x:c r="F1908" s="11" t="str">
        <x:v>n.a.</x:v>
      </x:c>
      <x:c r="G1908" s="2" t="str">
        <x:v>USDm</x:v>
      </x:c>
      <x:c r="H1908" s="2" t="str">
        <x:v>2025-01-01</x:v>
      </x:c>
      <x:c r="I1908" s="2" t="str">
        <x:v>2025-06-30</x:v>
      </x:c>
      <x:c r="J1908" s="2" t="str">
        <x:v>Nonaccrual</x:v>
      </x:c>
      <x:c r="K1908" s="2" t="str"/>
      <x:c r="L1908" s="2" t="str"/>
      <x:c r="M1908" s="2" t="str"/>
      <x:c r="N1908" s="2" t="str"/>
      <x:c r="O1908" s="2" t="str"/>
      <x:c r="P1908" s="2" t="str"/>
      <x:c r="Q1908" s="2" t="str"/>
      <x:c r="R1908" s="2" t="str">
        <x:v>Not reported / unavailable</x:v>
      </x:c>
      <x:c r="T1908" s="12"/>
      <x:c r="U1908" s="12"/>
    </x:row>
    <x:row r="1909" ht="24" customHeight="1">
      <x:c r="C1909" s="2" t="str">
        <x:v>WFC</x:v>
      </x:c>
      <x:c r="D1909" s="2" t="str">
        <x:v>H1 2025</x:v>
      </x:c>
      <x:c r="E1909" s="2" t="str">
        <x:v>cash</x:v>
      </x:c>
      <x:c r="F1909" s="11" t="str">
        <x:v>n.a.</x:v>
      </x:c>
      <x:c r="G1909" s="2" t="str">
        <x:v>USDm</x:v>
      </x:c>
      <x:c r="H1909" s="2" t="str">
        <x:v>2025-01-01</x:v>
      </x:c>
      <x:c r="I1909" s="2" t="str">
        <x:v>2025-06-30</x:v>
      </x:c>
      <x:c r="J1909" s="2" t="str">
        <x:v>Cash</x:v>
      </x:c>
      <x:c r="K1909" s="2" t="str"/>
      <x:c r="L1909" s="2" t="str"/>
      <x:c r="M1909" s="2" t="str"/>
      <x:c r="N1909" s="2" t="str"/>
      <x:c r="O1909" s="2" t="str"/>
      <x:c r="P1909" s="2" t="str"/>
      <x:c r="Q1909" s="2" t="str"/>
      <x:c r="R1909" s="2" t="str">
        <x:v>Not reported / unavailable</x:v>
      </x:c>
      <x:c r="T1909" s="12"/>
      <x:c r="U1909" s="12"/>
    </x:row>
    <x:row r="1910" ht="24" customHeight="1">
      <x:c r="C1910" s="2" t="str">
        <x:v>WFC</x:v>
      </x:c>
      <x:c r="D1910" s="2" t="str">
        <x:v>H1 2025</x:v>
      </x:c>
      <x:c r="E1910" s="2" t="str">
        <x:v>aoci</x:v>
      </x:c>
      <x:c r="F1910" s="11" t="n">
        <x:v>-9366</x:v>
      </x:c>
      <x:c r="G1910" s="2" t="str">
        <x:v>USD</x:v>
      </x:c>
      <x:c r="H1910" s="2" t="str">
        <x:v>2025-01-01</x:v>
      </x:c>
      <x:c r="I1910" s="2" t="str">
        <x:v>2025-06-30</x:v>
      </x:c>
      <x:c r="J1910" s="2" t="str">
        <x:v>Accumulated Other Comprehensive Income (Loss), Net of Tax</x:v>
      </x:c>
      <x:c r="K1910" s="2" t="str">
        <x:v>us-gaap:AccumulatedOtherComprehensiveIncomeLossNetOfTax</x:v>
      </x:c>
      <x:c r="L1910" s="2" t="str">
        <x:v>2025-08-05</x:v>
      </x:c>
      <x:c r="M1910" s="2" t="str">
        <x:v>0000072971-25-000201</x:v>
      </x:c>
      <x:c r="N1910" s="2" t="str">
        <x:v>https://www.sec.gov/Archives/edgar/data/72971/000007297125000201/wfc-20250630.htm</x:v>
      </x:c>
      <x:c r="O1910" s="2" t="str">
        <x:v>data/raw/filings/WFC_0000072971-25-000201_wfc-20250630.htm</x:v>
      </x:c>
      <x:c r="P1910" s="2" t="str">
        <x:v>f-346</x:v>
      </x:c>
      <x:c r="Q1910" s="2" t="str"/>
      <x:c r="R1910" s="2" t="str">
        <x:v>Latest eligible comparative presentation at the information cutoff.</x:v>
      </x:c>
      <x:c r="T1910" s="12"/>
      <x:c r="U1910" s="12"/>
    </x:row>
    <x:row r="1911" ht="24" customHeight="1">
      <x:c r="C1911" s="2" t="str">
        <x:v>WFC</x:v>
      </x:c>
      <x:c r="D1911" s="2" t="str">
        <x:v>H1 2025</x:v>
      </x:c>
      <x:c r="E1911" s="2" t="str">
        <x:v>nii</x:v>
      </x:c>
      <x:c r="F1911" s="11" t="n">
        <x:v>23203</x:v>
      </x:c>
      <x:c r="G1911" s="2" t="str">
        <x:v>USD</x:v>
      </x:c>
      <x:c r="H1911" s="2" t="str">
        <x:v>2025-01-01</x:v>
      </x:c>
      <x:c r="I1911" s="2" t="str">
        <x:v>2025-06-30</x:v>
      </x:c>
      <x:c r="J1911" s="2" t="str">
        <x:v>Interest Income (Expense), Net</x:v>
      </x:c>
      <x:c r="K1911" s="2" t="str">
        <x:v>us-gaap:InterestIncomeExpenseNet</x:v>
      </x:c>
      <x:c r="L1911" s="2" t="str">
        <x:v>2026-07-28</x:v>
      </x:c>
      <x:c r="M1911" s="2" t="str">
        <x:v>0000072971-26-000302</x:v>
      </x:c>
      <x:c r="N1911" s="2" t="str">
        <x:v>https://www.sec.gov/Archives/edgar/data/72971/000007297126000302/wfc-20260630.htm</x:v>
      </x:c>
      <x:c r="O1911" s="2" t="str">
        <x:v>data/raw/filings/WFC_0000072971-26-000302_wfc-20260630.htm</x:v>
      </x:c>
      <x:c r="P1911" s="2" t="str">
        <x:v>f-6474</x:v>
      </x:c>
      <x:c r="Q1911" s="2" t="str"/>
      <x:c r="R1911" s="2" t="str">
        <x:v>Latest eligible comparative presentation at the information cutoff.</x:v>
      </x:c>
      <x:c r="T1911" s="12"/>
      <x:c r="U1911" s="12"/>
    </x:row>
    <x:row r="1912" ht="24" customHeight="1">
      <x:c r="C1912" s="2" t="str">
        <x:v>WFC</x:v>
      </x:c>
      <x:c r="D1912" s="2" t="str">
        <x:v>H1 2025</x:v>
      </x:c>
      <x:c r="E1912" s="2" t="str">
        <x:v>noninterest_income</x:v>
      </x:c>
      <x:c r="F1912" s="11" t="n">
        <x:v>17768</x:v>
      </x:c>
      <x:c r="G1912" s="2" t="str">
        <x:v>USD</x:v>
      </x:c>
      <x:c r="H1912" s="2" t="str">
        <x:v>2025-01-01</x:v>
      </x:c>
      <x:c r="I1912" s="2" t="str">
        <x:v>2025-06-30</x:v>
      </x:c>
      <x:c r="J1912" s="2" t="str">
        <x:v>Noninterest Income</x:v>
      </x:c>
      <x:c r="K1912" s="2" t="str">
        <x:v>us-gaap:NoninterestIncome</x:v>
      </x:c>
      <x:c r="L1912" s="2" t="str">
        <x:v>2026-07-28</x:v>
      </x:c>
      <x:c r="M1912" s="2" t="str">
        <x:v>0000072971-26-000302</x:v>
      </x:c>
      <x:c r="N1912" s="2" t="str">
        <x:v>https://www.sec.gov/Archives/edgar/data/72971/000007297126000302/wfc-20260630.htm</x:v>
      </x:c>
      <x:c r="O1912" s="2" t="str">
        <x:v>data/raw/filings/WFC_0000072971-26-000302_wfc-20260630.htm</x:v>
      </x:c>
      <x:c r="P1912" s="2" t="str">
        <x:v>f-6572</x:v>
      </x:c>
      <x:c r="Q1912" s="2" t="str"/>
      <x:c r="R1912" s="2" t="str">
        <x:v>Latest eligible comparative presentation at the information cutoff.</x:v>
      </x:c>
      <x:c r="T1912" s="12"/>
      <x:c r="U1912" s="12"/>
    </x:row>
    <x:row r="1913" ht="24" customHeight="1">
      <x:c r="C1913" s="2" t="str">
        <x:v>WFC</x:v>
      </x:c>
      <x:c r="D1913" s="2" t="str">
        <x:v>H1 2025</x:v>
      </x:c>
      <x:c r="E1913" s="2" t="str">
        <x:v>revenue_reported</x:v>
      </x:c>
      <x:c r="F1913" s="11" t="n">
        <x:v>40971</x:v>
      </x:c>
      <x:c r="G1913" s="2" t="str">
        <x:v>USD</x:v>
      </x:c>
      <x:c r="H1913" s="2" t="str">
        <x:v>2025-01-01</x:v>
      </x:c>
      <x:c r="I1913" s="2" t="str">
        <x:v>2025-06-30</x:v>
      </x:c>
      <x:c r="J1913" s="2" t="str">
        <x:v>Revenues, Net of Interest Expense</x:v>
      </x:c>
      <x:c r="K1913" s="2" t="str">
        <x:v>us-gaap:RevenuesNetOfInterestExpense</x:v>
      </x:c>
      <x:c r="L1913" s="2" t="str">
        <x:v>2026-07-28</x:v>
      </x:c>
      <x:c r="M1913" s="2" t="str">
        <x:v>0000072971-26-000302</x:v>
      </x:c>
      <x:c r="N1913" s="2" t="str">
        <x:v>https://www.sec.gov/Archives/edgar/data/72971/000007297126000302/wfc-20260630.htm</x:v>
      </x:c>
      <x:c r="O1913" s="2" t="str">
        <x:v>data/raw/filings/WFC_0000072971-26-000302_wfc-20260630.htm</x:v>
      </x:c>
      <x:c r="P1913" s="2" t="str">
        <x:v>f-6579</x:v>
      </x:c>
      <x:c r="Q1913" s="2" t="str"/>
      <x:c r="R1913" s="2" t="str">
        <x:v>Latest eligible comparative presentation at the information cutoff.</x:v>
      </x:c>
      <x:c r="T1913" s="12"/>
      <x:c r="U1913" s="12"/>
    </x:row>
    <x:row r="1914" ht="24" customHeight="1">
      <x:c r="C1914" s="2" t="str">
        <x:v>WFC</x:v>
      </x:c>
      <x:c r="D1914" s="2" t="str">
        <x:v>H1 2025</x:v>
      </x:c>
      <x:c r="E1914" s="2" t="str">
        <x:v>opex</x:v>
      </x:c>
      <x:c r="F1914" s="11" t="n">
        <x:v>27270</x:v>
      </x:c>
      <x:c r="G1914" s="2" t="str">
        <x:v>USD</x:v>
      </x:c>
      <x:c r="H1914" s="2" t="str">
        <x:v>2025-01-01</x:v>
      </x:c>
      <x:c r="I1914" s="2" t="str">
        <x:v>2025-06-30</x:v>
      </x:c>
      <x:c r="J1914" s="2" t="str">
        <x:v>Noninterest Expense</x:v>
      </x:c>
      <x:c r="K1914" s="2" t="str">
        <x:v>us-gaap:NoninterestExpense</x:v>
      </x:c>
      <x:c r="L1914" s="2" t="str">
        <x:v>2026-07-28</x:v>
      </x:c>
      <x:c r="M1914" s="2" t="str">
        <x:v>0000072971-26-000302</x:v>
      </x:c>
      <x:c r="N1914" s="2" t="str">
        <x:v>https://www.sec.gov/Archives/edgar/data/72971/000007297126000302/wfc-20260630.htm</x:v>
      </x:c>
      <x:c r="O1914" s="2" t="str">
        <x:v>data/raw/filings/WFC_0000072971-26-000302_wfc-20260630.htm</x:v>
      </x:c>
      <x:c r="P1914" s="2" t="str">
        <x:v>f-5964</x:v>
      </x:c>
      <x:c r="Q1914" s="2" t="str"/>
      <x:c r="R1914" s="2" t="str">
        <x:v>Latest eligible comparative presentation at the information cutoff.</x:v>
      </x:c>
      <x:c r="T1914" s="12"/>
      <x:c r="U1914" s="12"/>
    </x:row>
    <x:row r="1915" ht="24" customHeight="1">
      <x:c r="C1915" s="2" t="str">
        <x:v>WFC</x:v>
      </x:c>
      <x:c r="D1915" s="2" t="str">
        <x:v>H1 2025</x:v>
      </x:c>
      <x:c r="E1915" s="2" t="str">
        <x:v>provision</x:v>
      </x:c>
      <x:c r="F1915" s="11" t="n">
        <x:v>1937</x:v>
      </x:c>
      <x:c r="G1915" s="2" t="str">
        <x:v>USD</x:v>
      </x:c>
      <x:c r="H1915" s="2" t="str">
        <x:v>2025-01-01</x:v>
      </x:c>
      <x:c r="I1915" s="2" t="str">
        <x:v>2025-06-30</x:v>
      </x:c>
      <x:c r="J1915" s="2" t="str">
        <x:v>Provision for Loan, Lease, and Other Losses</x:v>
      </x:c>
      <x:c r="K1915" s="2" t="str">
        <x:v>us-gaap:ProvisionForLoanLeaseAndOtherLosses</x:v>
      </x:c>
      <x:c r="L1915" s="2" t="str">
        <x:v>2026-07-28</x:v>
      </x:c>
      <x:c r="M1915" s="2" t="str">
        <x:v>0000072971-26-000302</x:v>
      </x:c>
      <x:c r="N1915" s="2" t="str">
        <x:v>https://www.sec.gov/Archives/edgar/data/72971/000007297126000302/wfc-20260630.htm</x:v>
      </x:c>
      <x:c r="O1915" s="2" t="str">
        <x:v>data/raw/filings/WFC_0000072971-26-000302_wfc-20260630.htm</x:v>
      </x:c>
      <x:c r="P1915" s="2" t="str">
        <x:v>f-5943</x:v>
      </x:c>
      <x:c r="Q1915" s="2" t="str"/>
      <x:c r="R1915" s="2" t="str">
        <x:v>Latest eligible comparative presentation at the information cutoff.</x:v>
      </x:c>
      <x:c r="T1915" s="12"/>
      <x:c r="U1915" s="12"/>
    </x:row>
    <x:row r="1916" ht="24" customHeight="1">
      <x:c r="C1916" s="2" t="str">
        <x:v>WFC</x:v>
      </x:c>
      <x:c r="D1916" s="2" t="str">
        <x:v>H1 2025</x:v>
      </x:c>
      <x:c r="E1916" s="2" t="str">
        <x:v>pretax</x:v>
      </x:c>
      <x:c r="F1916" s="11" t="n">
        <x:v>11764</x:v>
      </x:c>
      <x:c r="G1916" s="2" t="str">
        <x:v>USD</x:v>
      </x:c>
      <x:c r="H1916" s="2" t="str">
        <x:v>2025-01-01</x:v>
      </x:c>
      <x:c r="I1916" s="2" t="str">
        <x:v>2025-06-30</x:v>
      </x:c>
      <x:c r="J1916" s="2" t="str">
        <x:v>Income (Loss) from Continuing Operations before Income Taxes, Noncontrolling Interest</x:v>
      </x:c>
      <x:c r="K1916" s="2" t="str">
        <x:v>us-gaap:IncomeLossFromContinuingOperationsBeforeIncomeTaxesExtraordinaryItemsNoncontrollingInterest</x:v>
      </x:c>
      <x:c r="L1916" s="2" t="str">
        <x:v>2026-07-28</x:v>
      </x:c>
      <x:c r="M1916" s="2" t="str">
        <x:v>0000072971-26-000302</x:v>
      </x:c>
      <x:c r="N1916" s="2" t="str">
        <x:v>https://www.sec.gov/Archives/edgar/data/72971/000007297126000302/wfc-20260630.htm</x:v>
      </x:c>
      <x:c r="O1916" s="2" t="str">
        <x:v>data/raw/filings/WFC_0000072971-26-000302_wfc-20260630.htm</x:v>
      </x:c>
      <x:c r="P1916" s="2" t="str">
        <x:v>f-5971</x:v>
      </x:c>
      <x:c r="Q1916" s="2" t="str"/>
      <x:c r="R1916" s="2" t="str">
        <x:v>Latest eligible comparative presentation at the information cutoff.</x:v>
      </x:c>
      <x:c r="T1916" s="12"/>
      <x:c r="U1916" s="12"/>
    </x:row>
    <x:row r="1917" ht="24" customHeight="1">
      <x:c r="C1917" s="2" t="str">
        <x:v>WFC</x:v>
      </x:c>
      <x:c r="D1917" s="2" t="str">
        <x:v>H1 2025</x:v>
      </x:c>
      <x:c r="E1917" s="2" t="str">
        <x:v>tax</x:v>
      </x:c>
      <x:c r="F1917" s="11" t="n">
        <x:v>1438</x:v>
      </x:c>
      <x:c r="G1917" s="2" t="str">
        <x:v>USD</x:v>
      </x:c>
      <x:c r="H1917" s="2" t="str">
        <x:v>2025-01-01</x:v>
      </x:c>
      <x:c r="I1917" s="2" t="str">
        <x:v>2025-06-30</x:v>
      </x:c>
      <x:c r="J1917" s="2" t="str">
        <x:v>Income Tax Expense (Benefit)</x:v>
      </x:c>
      <x:c r="K1917" s="2" t="str">
        <x:v>us-gaap:IncomeTaxExpenseBenefit</x:v>
      </x:c>
      <x:c r="L1917" s="2" t="str">
        <x:v>2026-07-28</x:v>
      </x:c>
      <x:c r="M1917" s="2" t="str">
        <x:v>0000072971-26-000302</x:v>
      </x:c>
      <x:c r="N1917" s="2" t="str">
        <x:v>https://www.sec.gov/Archives/edgar/data/72971/000007297126000302/wfc-20260630.htm</x:v>
      </x:c>
      <x:c r="O1917" s="2" t="str">
        <x:v>data/raw/filings/WFC_0000072971-26-000302_wfc-20260630.htm</x:v>
      </x:c>
      <x:c r="P1917" s="2" t="str">
        <x:v>f-5978</x:v>
      </x:c>
      <x:c r="Q1917" s="2" t="str"/>
      <x:c r="R1917" s="2" t="str">
        <x:v>Latest eligible comparative presentation at the information cutoff.</x:v>
      </x:c>
      <x:c r="T1917" s="12"/>
      <x:c r="U1917" s="12"/>
    </x:row>
    <x:row r="1918" ht="24" customHeight="1">
      <x:c r="C1918" s="2" t="str">
        <x:v>WFC</x:v>
      </x:c>
      <x:c r="D1918" s="2" t="str">
        <x:v>H1 2025</x:v>
      </x:c>
      <x:c r="E1918" s="2" t="str">
        <x:v>net_income</x:v>
      </x:c>
      <x:c r="F1918" s="11" t="n">
        <x:v>10388</x:v>
      </x:c>
      <x:c r="G1918" s="2" t="str">
        <x:v>USD</x:v>
      </x:c>
      <x:c r="H1918" s="2" t="str">
        <x:v>2025-01-01</x:v>
      </x:c>
      <x:c r="I1918" s="2" t="str">
        <x:v>2025-06-30</x:v>
      </x:c>
      <x:c r="J1918" s="2" t="str">
        <x:v>Net Income (Loss) Attributable to Parent</x:v>
      </x:c>
      <x:c r="K1918" s="2" t="str">
        <x:v>us-gaap:NetIncomeLoss</x:v>
      </x:c>
      <x:c r="L1918" s="2" t="str">
        <x:v>2026-07-28</x:v>
      </x:c>
      <x:c r="M1918" s="2" t="str">
        <x:v>0000072971-26-000302</x:v>
      </x:c>
      <x:c r="N1918" s="2" t="str">
        <x:v>https://www.sec.gov/Archives/edgar/data/72971/000007297126000302/wfc-20260630.htm</x:v>
      </x:c>
      <x:c r="O1918" s="2" t="str">
        <x:v>data/raw/filings/WFC_0000072971-26-000302_wfc-20260630.htm</x:v>
      </x:c>
      <x:c r="P1918" s="2" t="str">
        <x:v>f-6706</x:v>
      </x:c>
      <x:c r="Q1918" s="2" t="str"/>
      <x:c r="R1918" s="2" t="str">
        <x:v>Latest eligible comparative presentation at the information cutoff.</x:v>
      </x:c>
      <x:c r="T1918" s="12"/>
      <x:c r="U1918" s="12"/>
    </x:row>
    <x:row r="1919" ht="24" customHeight="1">
      <x:c r="C1919" s="2" t="str">
        <x:v>WFC</x:v>
      </x:c>
      <x:c r="D1919" s="2" t="str">
        <x:v>H1 2025</x:v>
      </x:c>
      <x:c r="E1919" s="2" t="str">
        <x:v>common_income</x:v>
      </x:c>
      <x:c r="F1919" s="11" t="n">
        <x:v>9830</x:v>
      </x:c>
      <x:c r="G1919" s="2" t="str">
        <x:v>USD</x:v>
      </x:c>
      <x:c r="H1919" s="2" t="str">
        <x:v>2025-01-01</x:v>
      </x:c>
      <x:c r="I1919" s="2" t="str">
        <x:v>2025-06-30</x:v>
      </x:c>
      <x:c r="J1919" s="2" t="str">
        <x:v>Net Income (Loss) Available to Common Stockholders, Basic</x:v>
      </x:c>
      <x:c r="K1919" s="2" t="str">
        <x:v>us-gaap:NetIncomeLossAvailableToCommonStockholdersBasic</x:v>
      </x:c>
      <x:c r="L1919" s="2" t="str">
        <x:v>2026-07-28</x:v>
      </x:c>
      <x:c r="M1919" s="2" t="str">
        <x:v>0000072971-26-000302</x:v>
      </x:c>
      <x:c r="N1919" s="2" t="str">
        <x:v>https://www.sec.gov/Archives/edgar/data/72971/000007297126000302/wfc-20260630.htm</x:v>
      </x:c>
      <x:c r="O1919" s="2" t="str">
        <x:v>data/raw/filings/WFC_0000072971-26-000302_wfc-20260630.htm</x:v>
      </x:c>
      <x:c r="P1919" s="2" t="str">
        <x:v>f-6714</x:v>
      </x:c>
      <x:c r="Q1919" s="2" t="str"/>
      <x:c r="R1919" s="2" t="str">
        <x:v>Latest eligible comparative presentation at the information cutoff.</x:v>
      </x:c>
      <x:c r="T1919" s="12"/>
      <x:c r="U1919" s="12"/>
    </x:row>
    <x:row r="1920" ht="24" customHeight="1">
      <x:c r="C1920" s="2" t="str">
        <x:v>WFC</x:v>
      </x:c>
      <x:c r="D1920" s="2" t="str">
        <x:v>H1 2025</x:v>
      </x:c>
      <x:c r="E1920" s="2" t="str">
        <x:v>preferred_div</x:v>
      </x:c>
      <x:c r="F1920" s="11" t="n">
        <x:v>558</x:v>
      </x:c>
      <x:c r="G1920" s="2" t="str">
        <x:v>USD</x:v>
      </x:c>
      <x:c r="H1920" s="2" t="str">
        <x:v>2025-01-01</x:v>
      </x:c>
      <x:c r="I1920" s="2" t="str">
        <x:v>2025-06-30</x:v>
      </x:c>
      <x:c r="J1920" s="2" t="str">
        <x:v>Preferred Stock Dividends and Other Adjustments</x:v>
      </x:c>
      <x:c r="K1920" s="2" t="str">
        <x:v>us-gaap:PreferredStockDividendsAndOtherAdjustments</x:v>
      </x:c>
      <x:c r="L1920" s="2" t="str">
        <x:v>2026-07-28</x:v>
      </x:c>
      <x:c r="M1920" s="2" t="str">
        <x:v>0000072971-26-000302</x:v>
      </x:c>
      <x:c r="N1920" s="2" t="str">
        <x:v>https://www.sec.gov/Archives/edgar/data/72971/000007297126000302/wfc-20260630.htm</x:v>
      </x:c>
      <x:c r="O1920" s="2" t="str">
        <x:v>data/raw/filings/WFC_0000072971-26-000302_wfc-20260630.htm</x:v>
      </x:c>
      <x:c r="P1920" s="2" t="str">
        <x:v>f-6710</x:v>
      </x:c>
      <x:c r="Q1920" s="2" t="str"/>
      <x:c r="R1920" s="2" t="str">
        <x:v>Latest eligible comparative presentation at the information cutoff.</x:v>
      </x:c>
      <x:c r="T1920" s="12"/>
      <x:c r="U1920" s="12"/>
    </x:row>
    <x:row r="1921" ht="24" customHeight="1">
      <x:c r="C1921" s="2" t="str">
        <x:v>WFC</x:v>
      </x:c>
      <x:c r="D1921" s="2" t="str">
        <x:v>H1 2025</x:v>
      </x:c>
      <x:c r="E1921" s="2" t="str">
        <x:v>eps</x:v>
      </x:c>
      <x:c r="F1921" s="11" t="n">
        <x:v>2.98</x:v>
      </x:c>
      <x:c r="G1921" s="2" t="str">
        <x:v>USD/shares</x:v>
      </x:c>
      <x:c r="H1921" s="2" t="str">
        <x:v>2025-01-01</x:v>
      </x:c>
      <x:c r="I1921" s="2" t="str">
        <x:v>2025-06-30</x:v>
      </x:c>
      <x:c r="J1921" s="2" t="str">
        <x:v>Earnings Per Share, Diluted</x:v>
      </x:c>
      <x:c r="K1921" s="2" t="str">
        <x:v>us-gaap:EarningsPerShareDiluted</x:v>
      </x:c>
      <x:c r="L1921" s="2" t="str">
        <x:v>2026-07-28</x:v>
      </x:c>
      <x:c r="M1921" s="2" t="str">
        <x:v>0000072971-26-000302</x:v>
      </x:c>
      <x:c r="N1921" s="2" t="str">
        <x:v>https://www.sec.gov/Archives/edgar/data/72971/000007297126000302/wfc-20260630.htm</x:v>
      </x:c>
      <x:c r="O1921" s="2" t="str">
        <x:v>data/raw/filings/WFC_0000072971-26-000302_wfc-20260630.htm</x:v>
      </x:c>
      <x:c r="P1921" s="2" t="str">
        <x:v>f-6738</x:v>
      </x:c>
      <x:c r="Q1921" s="2" t="str"/>
      <x:c r="R1921" s="2" t="str">
        <x:v>Latest eligible comparative presentation at the information cutoff.</x:v>
      </x:c>
      <x:c r="T1921" s="12"/>
      <x:c r="U1921" s="12"/>
    </x:row>
    <x:row r="1922" ht="24" customHeight="1">
      <x:c r="C1922" s="2" t="str">
        <x:v>WFC</x:v>
      </x:c>
      <x:c r="D1922" s="2" t="str">
        <x:v>H1 2025</x:v>
      </x:c>
      <x:c r="E1922" s="2" t="str">
        <x:v>shares_diluted</x:v>
      </x:c>
      <x:c r="F1922" s="11" t="n">
        <x:v>3294.2</x:v>
      </x:c>
      <x:c r="G1922" s="2" t="str">
        <x:v>shares</x:v>
      </x:c>
      <x:c r="H1922" s="2" t="str">
        <x:v>2025-01-01</x:v>
      </x:c>
      <x:c r="I1922" s="2" t="str">
        <x:v>2025-06-30</x:v>
      </x:c>
      <x:c r="J1922" s="2" t="str">
        <x:v>Weighted Average Number of Shares Outstanding, Diluted</x:v>
      </x:c>
      <x:c r="K1922" s="2" t="str">
        <x:v>us-gaap:WeightedAverageNumberOfDilutedSharesOutstanding</x:v>
      </x:c>
      <x:c r="L1922" s="2" t="str">
        <x:v>2026-07-28</x:v>
      </x:c>
      <x:c r="M1922" s="2" t="str">
        <x:v>0000072971-26-000302</x:v>
      </x:c>
      <x:c r="N1922" s="2" t="str">
        <x:v>https://www.sec.gov/Archives/edgar/data/72971/000007297126000302/wfc-20260630.htm</x:v>
      </x:c>
      <x:c r="O1922" s="2" t="str">
        <x:v>data/raw/filings/WFC_0000072971-26-000302_wfc-20260630.htm</x:v>
      </x:c>
      <x:c r="P1922" s="2" t="str">
        <x:v>f-6734</x:v>
      </x:c>
      <x:c r="Q1922" s="2" t="str"/>
      <x:c r="R1922" s="2" t="str">
        <x:v>Latest eligible comparative presentation at the information cutoff.</x:v>
      </x:c>
      <x:c r="T1922" s="12"/>
      <x:c r="U1922" s="12"/>
    </x:row>
    <x:row r="1923" ht="24" customHeight="1">
      <x:c r="C1923" s="2" t="str">
        <x:v>WFC</x:v>
      </x:c>
      <x:c r="D1923" s="2" t="str">
        <x:v>H1 2025</x:v>
      </x:c>
      <x:c r="E1923" s="2" t="str">
        <x:v>dps</x:v>
      </x:c>
      <x:c r="F1923" s="11" t="n">
        <x:v>0.8</x:v>
      </x:c>
      <x:c r="G1923" s="2" t="str">
        <x:v>USD/shares</x:v>
      </x:c>
      <x:c r="H1923" s="2" t="str">
        <x:v>2025-01-01</x:v>
      </x:c>
      <x:c r="I1923" s="2" t="str">
        <x:v>2025-06-30</x:v>
      </x:c>
      <x:c r="J1923" s="2" t="str">
        <x:v>Common Stock, Dividends, Per Share, Declared</x:v>
      </x:c>
      <x:c r="K1923" s="2" t="str">
        <x:v>us-gaap:CommonStockDividendsPerShareDeclared</x:v>
      </x:c>
      <x:c r="L1923" s="2" t="str">
        <x:v>2026-07-28</x:v>
      </x:c>
      <x:c r="M1923" s="2" t="str">
        <x:v>0000072971-26-000302</x:v>
      </x:c>
      <x:c r="N1923" s="2" t="str">
        <x:v>https://www.sec.gov/Archives/edgar/data/72971/000007297126000302/wfc-20260630.htm</x:v>
      </x:c>
      <x:c r="O1923" s="2" t="str">
        <x:v>data/raw/filings/WFC_0000072971-26-000302_wfc-20260630.htm</x:v>
      </x:c>
      <x:c r="P1923" s="2" t="str">
        <x:v>f-6760</x:v>
      </x:c>
      <x:c r="Q1923" s="2" t="str"/>
      <x:c r="R1923" s="2" t="str">
        <x:v>Latest eligible comparative presentation at the information cutoff.</x:v>
      </x:c>
      <x:c r="T1923" s="12"/>
      <x:c r="U1923" s="12"/>
    </x:row>
    <x:row r="1924" ht="24" customHeight="1">
      <x:c r="C1924" s="2" t="str">
        <x:v>WFC</x:v>
      </x:c>
      <x:c r="D1924" s="2" t="str">
        <x:v>H1 2025</x:v>
      </x:c>
      <x:c r="E1924" s="2" t="str">
        <x:v>dividends</x:v>
      </x:c>
      <x:c r="F1924" s="11" t="n">
        <x:v>2605</x:v>
      </x:c>
      <x:c r="G1924" s="2" t="str">
        <x:v>USD</x:v>
      </x:c>
      <x:c r="H1924" s="2" t="str">
        <x:v>2025-01-01</x:v>
      </x:c>
      <x:c r="I1924" s="2" t="str">
        <x:v>2025-06-30</x:v>
      </x:c>
      <x:c r="J1924" s="2" t="str">
        <x:v>Payments of Ordinary Dividends, Common Stock</x:v>
      </x:c>
      <x:c r="K1924" s="2" t="str">
        <x:v>us-gaap:PaymentsOfDividendsCommonStock</x:v>
      </x:c>
      <x:c r="L1924" s="2" t="str">
        <x:v>2026-07-28</x:v>
      </x:c>
      <x:c r="M1924" s="2" t="str">
        <x:v>0000072971-26-000302</x:v>
      </x:c>
      <x:c r="N1924" s="2" t="str">
        <x:v>https://www.sec.gov/Archives/edgar/data/72971/000007297126000302/wfc-20260630.htm</x:v>
      </x:c>
      <x:c r="O1924" s="2" t="str">
        <x:v>data/raw/filings/WFC_0000072971-26-000302_wfc-20260630.htm</x:v>
      </x:c>
      <x:c r="P1924" s="2" t="str">
        <x:v>f-565</x:v>
      </x:c>
      <x:c r="Q1924" s="2" t="str"/>
      <x:c r="R1924" s="2" t="str">
        <x:v>Latest eligible comparative presentation at the information cutoff.</x:v>
      </x:c>
      <x:c r="T1924" s="12"/>
      <x:c r="U1924" s="12"/>
    </x:row>
    <x:row r="1925" ht="24" customHeight="1">
      <x:c r="C1925" s="2" t="str">
        <x:v>WFC</x:v>
      </x:c>
      <x:c r="D1925" s="2" t="str">
        <x:v>H1 2025</x:v>
      </x:c>
      <x:c r="E1925" s="2" t="str">
        <x:v>buybacks</x:v>
      </x:c>
      <x:c r="F1925" s="11" t="n">
        <x:v>6516</x:v>
      </x:c>
      <x:c r="G1925" s="2" t="str">
        <x:v>USD</x:v>
      </x:c>
      <x:c r="H1925" s="2" t="str">
        <x:v>2025-01-01</x:v>
      </x:c>
      <x:c r="I1925" s="2" t="str">
        <x:v>2025-06-30</x:v>
      </x:c>
      <x:c r="J1925" s="2" t="str">
        <x:v>Payments for Repurchase of Common Stock</x:v>
      </x:c>
      <x:c r="K1925" s="2" t="str">
        <x:v>us-gaap:PaymentsForRepurchaseOfCommonStock</x:v>
      </x:c>
      <x:c r="L1925" s="2" t="str">
        <x:v>2026-07-28</x:v>
      </x:c>
      <x:c r="M1925" s="2" t="str">
        <x:v>0000072971-26-000302</x:v>
      </x:c>
      <x:c r="N1925" s="2" t="str">
        <x:v>https://www.sec.gov/Archives/edgar/data/72971/000007297126000302/wfc-20260630.htm</x:v>
      </x:c>
      <x:c r="O1925" s="2" t="str">
        <x:v>data/raw/filings/WFC_0000072971-26-000302_wfc-20260630.htm</x:v>
      </x:c>
      <x:c r="P1925" s="2" t="str">
        <x:v>f-563</x:v>
      </x:c>
      <x:c r="Q1925" s="2" t="str"/>
      <x:c r="R1925" s="2" t="str">
        <x:v>Latest eligible comparative presentation at the information cutoff.</x:v>
      </x:c>
      <x:c r="T1925" s="12"/>
      <x:c r="U1925" s="12"/>
    </x:row>
    <x:row r="1926" ht="24" customHeight="1">
      <x:c r="C1926" s="2" t="str">
        <x:v>WFC</x:v>
      </x:c>
      <x:c r="D1926" s="2" t="str">
        <x:v>H1 2025</x:v>
      </x:c>
      <x:c r="E1926" s="2" t="str">
        <x:v>chargeoffs</x:v>
      </x:c>
      <x:c r="F1926" s="11" t="str">
        <x:v>n.a.</x:v>
      </x:c>
      <x:c r="G1926" s="2" t="str">
        <x:v>USDm</x:v>
      </x:c>
      <x:c r="H1926" s="2" t="str">
        <x:v>2025-01-01</x:v>
      </x:c>
      <x:c r="I1926" s="2" t="str">
        <x:v>2025-06-30</x:v>
      </x:c>
      <x:c r="J1926" s="2" t="str">
        <x:v>Gross loan charge-offs</x:v>
      </x:c>
      <x:c r="K1926" s="2" t="str"/>
      <x:c r="L1926" s="2" t="str"/>
      <x:c r="M1926" s="2" t="str"/>
      <x:c r="N1926" s="2" t="str"/>
      <x:c r="O1926" s="2" t="str"/>
      <x:c r="P1926" s="2" t="str"/>
      <x:c r="Q1926" s="2" t="str"/>
      <x:c r="R1926" s="2" t="str">
        <x:v>Not reported / unavailable</x:v>
      </x:c>
      <x:c r="T1926" s="12"/>
      <x:c r="U1926" s="12"/>
    </x:row>
    <x:row r="1927" ht="24" customHeight="1">
      <x:c r="C1927" s="2" t="str">
        <x:v>WFC</x:v>
      </x:c>
      <x:c r="D1927" s="2" t="str">
        <x:v>H1 2025</x:v>
      </x:c>
      <x:c r="E1927" s="2" t="str">
        <x:v>recoveries</x:v>
      </x:c>
      <x:c r="F1927" s="11" t="str">
        <x:v>n.a.</x:v>
      </x:c>
      <x:c r="G1927" s="2" t="str">
        <x:v>USDm</x:v>
      </x:c>
      <x:c r="H1927" s="2" t="str">
        <x:v>2025-01-01</x:v>
      </x:c>
      <x:c r="I1927" s="2" t="str">
        <x:v>2025-06-30</x:v>
      </x:c>
      <x:c r="J1927" s="2" t="str">
        <x:v>Loan recoveries</x:v>
      </x:c>
      <x:c r="K1927" s="2" t="str"/>
      <x:c r="L1927" s="2" t="str"/>
      <x:c r="M1927" s="2" t="str"/>
      <x:c r="N1927" s="2" t="str"/>
      <x:c r="O1927" s="2" t="str"/>
      <x:c r="P1927" s="2" t="str"/>
      <x:c r="Q1927" s="2" t="str"/>
      <x:c r="R1927" s="2" t="str">
        <x:v>Not reported / unavailable</x:v>
      </x:c>
      <x:c r="T1927" s="12"/>
      <x:c r="U1927" s="12"/>
    </x:row>
    <x:row r="1928" ht="24" customHeight="1">
      <x:c r="C1928" s="2" t="str">
        <x:v>WFC</x:v>
      </x:c>
      <x:c r="D1928" s="2" t="str">
        <x:v>H1 2025</x:v>
      </x:c>
      <x:c r="E1928" s="2" t="str">
        <x:v>rwa</x:v>
      </x:c>
      <x:c r="F1928" s="11" t="str">
        <x:v>n.a.</x:v>
      </x:c>
      <x:c r="G1928" s="2" t="str">
        <x:v>USDm</x:v>
      </x:c>
      <x:c r="H1928" s="2" t="str">
        <x:v>2025-01-01</x:v>
      </x:c>
      <x:c r="I1928" s="2" t="str">
        <x:v>2025-06-30</x:v>
      </x:c>
      <x:c r="J1928" s="2" t="str">
        <x:v>Risk-weighted assets</x:v>
      </x:c>
      <x:c r="K1928" s="2" t="str"/>
      <x:c r="L1928" s="2" t="str"/>
      <x:c r="M1928" s="2" t="str"/>
      <x:c r="N1928" s="2" t="str"/>
      <x:c r="O1928" s="2" t="str"/>
      <x:c r="P1928" s="2" t="str"/>
      <x:c r="Q1928" s="2" t="str"/>
      <x:c r="R1928" s="2" t="str">
        <x:v>Not reported / unavailable</x:v>
      </x:c>
      <x:c r="T1928" s="12"/>
      <x:c r="U1928" s="12"/>
    </x:row>
    <x:row r="1929" ht="24" customHeight="1">
      <x:c r="C1929" s="2" t="str">
        <x:v>WFC</x:v>
      </x:c>
      <x:c r="D1929" s="2" t="str">
        <x:v>H1 2025</x:v>
      </x:c>
      <x:c r="E1929" s="2" t="str">
        <x:v>cet1_reported</x:v>
      </x:c>
      <x:c r="F1929" s="11" t="str">
        <x:v>n.a.</x:v>
      </x:c>
      <x:c r="G1929" s="2" t="str">
        <x:v>%</x:v>
      </x:c>
      <x:c r="H1929" s="2" t="str">
        <x:v>2025-01-01</x:v>
      </x:c>
      <x:c r="I1929" s="2" t="str">
        <x:v>2025-06-30</x:v>
      </x:c>
      <x:c r="J1929" s="2" t="str">
        <x:v>Actual standardized CET1 ratio</x:v>
      </x:c>
      <x:c r="K1929" s="2" t="str"/>
      <x:c r="L1929" s="2" t="str"/>
      <x:c r="M1929" s="2" t="str"/>
      <x:c r="N1929" s="2" t="str"/>
      <x:c r="O1929" s="2" t="str"/>
      <x:c r="P1929" s="2" t="str"/>
      <x:c r="Q1929" s="2" t="str"/>
      <x:c r="R1929" s="2" t="str">
        <x:v>Not reported / unavailable</x:v>
      </x:c>
      <x:c r="T1929" s="12"/>
      <x:c r="U1929" s="12"/>
    </x:row>
    <x:row r="1930" ht="24" customHeight="1">
      <x:c r="C1930" s="2" t="str">
        <x:v>WFC</x:v>
      </x:c>
      <x:c r="D1930" s="2" t="str">
        <x:v>H1 2025</x:v>
      </x:c>
      <x:c r="E1930" s="2" t="str">
        <x:v>nim_reported</x:v>
      </x:c>
      <x:c r="F1930" s="11" t="str">
        <x:v>n.a.</x:v>
      </x:c>
      <x:c r="G1930" s="2" t="str">
        <x:v>%</x:v>
      </x:c>
      <x:c r="H1930" s="2" t="str">
        <x:v>2025-01-01</x:v>
      </x:c>
      <x:c r="I1930" s="2" t="str">
        <x:v>2025-06-30</x:v>
      </x:c>
      <x:c r="J1930" s="2" t="str">
        <x:v>Issuer reported net interest margin</x:v>
      </x:c>
      <x:c r="K1930" s="2" t="str"/>
      <x:c r="L1930" s="2" t="str"/>
      <x:c r="M1930" s="2" t="str"/>
      <x:c r="N1930" s="2" t="str"/>
      <x:c r="O1930" s="2" t="str"/>
      <x:c r="P1930" s="2" t="str"/>
      <x:c r="Q1930" s="2" t="str"/>
      <x:c r="R1930" s="2" t="str">
        <x:v>Not reported / unavailable</x:v>
      </x:c>
      <x:c r="T1930" s="12"/>
      <x:c r="U1930" s="12"/>
    </x:row>
    <x:row r="1931" ht="24" customHeight="1">
      <x:c r="C1931" s="2" t="str">
        <x:v>WFC</x:v>
      </x:c>
      <x:c r="D1931" s="2" t="str">
        <x:v>H1 2025</x:v>
      </x:c>
      <x:c r="E1931" s="2" t="str">
        <x:v>bvps_reported</x:v>
      </x:c>
      <x:c r="F1931" s="11" t="n">
        <x:v>51.13</x:v>
      </x:c>
      <x:c r="G1931" s="2" t="str">
        <x:v>USD/shares</x:v>
      </x:c>
      <x:c r="H1931" s="2" t="str">
        <x:v>2025-01-01</x:v>
      </x:c>
      <x:c r="I1931" s="2" t="str">
        <x:v>2025-06-30</x:v>
      </x:c>
      <x:c r="J1931" s="2" t="str">
        <x:v>Reported common book value per share</x:v>
      </x:c>
      <x:c r="K1931" s="2" t="str">
        <x:v>Manual verified issuer table row</x:v>
      </x:c>
      <x:c r="L1931" s="2" t="str">
        <x:v>2025-08-05</x:v>
      </x:c>
      <x:c r="M1931" s="2" t="str">
        <x:v>0000072971-25-000201</x:v>
      </x:c>
      <x:c r="N1931" s="2" t="str">
        <x:v>https://www.sec.gov/Archives/edgar/data/72971/000007297125000201/wfc-20250630.htm</x:v>
      </x:c>
      <x:c r="O1931" s="2" t="str">
        <x:v>data/raw/filings/WFC_0000072971-25-000201_wfc-20250630.htm</x:v>
      </x:c>
      <x:c r="P1931" s="2" t="str"/>
      <x:c r="Q1931" s="2" t="str"/>
      <x:c r="R1931" s="2" t="str">
        <x:v>Verified original issuer table row; same-date end balance, excluding average and regulatory minimum tables.</x:v>
      </x:c>
      <x:c r="T1931" s="12"/>
      <x:c r="U1931" s="12"/>
    </x:row>
    <x:row r="1932" ht="24" customHeight="1">
      <x:c r="C1932" s="2" t="str">
        <x:v>WFC</x:v>
      </x:c>
      <x:c r="D1932" s="2" t="str">
        <x:v>H1 2025</x:v>
      </x:c>
      <x:c r="E1932" s="2" t="str">
        <x:v>tbvps_reported</x:v>
      </x:c>
      <x:c r="F1932" s="11" t="n">
        <x:v>43.18</x:v>
      </x:c>
      <x:c r="G1932" s="2" t="str">
        <x:v>USD/shares</x:v>
      </x:c>
      <x:c r="H1932" s="2" t="str">
        <x:v>2025-01-01</x:v>
      </x:c>
      <x:c r="I1932" s="2" t="str">
        <x:v>2025-06-30</x:v>
      </x:c>
      <x:c r="J1932" s="2" t="str">
        <x:v>Reported tangible book value per share</x:v>
      </x:c>
      <x:c r="K1932" s="2" t="str">
        <x:v>Manual verified issuer table row</x:v>
      </x:c>
      <x:c r="L1932" s="2" t="str">
        <x:v>2025-08-05</x:v>
      </x:c>
      <x:c r="M1932" s="2" t="str">
        <x:v>0000072971-25-000201</x:v>
      </x:c>
      <x:c r="N1932" s="2" t="str">
        <x:v>https://www.sec.gov/Archives/edgar/data/72971/000007297125000201/wfc-20250630.htm</x:v>
      </x:c>
      <x:c r="O1932" s="2" t="str">
        <x:v>data/raw/filings/WFC_0000072971-25-000201_wfc-20250630.htm</x:v>
      </x:c>
      <x:c r="P1932" s="2" t="str"/>
      <x:c r="Q1932" s="2" t="str"/>
      <x:c r="R1932" s="2" t="str">
        <x:v>Verified original issuer table row; same-date end balance, excluding average and regulatory minimum tables.</x:v>
      </x:c>
      <x:c r="T1932" s="12"/>
      <x:c r="U1932" s="12"/>
    </x:row>
    <x:row r="1933" ht="24" customHeight="1">
      <x:c r="C1933" s="2" t="str">
        <x:v>WFC</x:v>
      </x:c>
      <x:c r="D1933" s="2" t="str">
        <x:v>H1 2025</x:v>
      </x:c>
      <x:c r="E1933" s="2" t="str">
        <x:v>tce_reported</x:v>
      </x:c>
      <x:c r="F1933" s="11" t="str">
        <x:v>n.a.</x:v>
      </x:c>
      <x:c r="G1933" s="2" t="str">
        <x:v>USDm</x:v>
      </x:c>
      <x:c r="H1933" s="2" t="str">
        <x:v>2025-01-01</x:v>
      </x:c>
      <x:c r="I1933" s="2" t="str">
        <x:v>2025-06-30</x:v>
      </x:c>
      <x:c r="J1933" s="2" t="str">
        <x:v>Reported tangible common equity</x:v>
      </x:c>
      <x:c r="K1933" s="2" t="str"/>
      <x:c r="L1933" s="2" t="str"/>
      <x:c r="M1933" s="2" t="str"/>
      <x:c r="N1933" s="2" t="str"/>
      <x:c r="O1933" s="2" t="str"/>
      <x:c r="P1933" s="2" t="str"/>
      <x:c r="Q1933" s="2" t="str"/>
      <x:c r="R1933" s="2" t="str">
        <x:v>Not reported / unavailable</x:v>
      </x:c>
      <x:c r="T1933" s="12"/>
      <x:c r="U1933" s="12"/>
    </x:row>
    <x:row r="1934" ht="24" customHeight="1">
      <x:c r="C1934" s="2" t="str">
        <x:v>WFC</x:v>
      </x:c>
      <x:c r="D1934" s="2" t="str">
        <x:v>H1 2026</x:v>
      </x:c>
      <x:c r="E1934" s="2" t="str">
        <x:v>assets</x:v>
      </x:c>
      <x:c r="F1934" s="11" t="n">
        <x:v>2282201</x:v>
      </x:c>
      <x:c r="G1934" s="2" t="str">
        <x:v>USD</x:v>
      </x:c>
      <x:c r="H1934" s="2" t="str">
        <x:v>2026-01-01</x:v>
      </x:c>
      <x:c r="I1934" s="2" t="str">
        <x:v>2026-06-30</x:v>
      </x:c>
      <x:c r="J1934" s="2" t="str">
        <x:v>Assets</x:v>
      </x:c>
      <x:c r="K1934" s="2" t="str">
        <x:v>us-gaap:Assets</x:v>
      </x:c>
      <x:c r="L1934" s="2" t="str">
        <x:v>2026-07-28</x:v>
      </x:c>
      <x:c r="M1934" s="2" t="str">
        <x:v>0000072971-26-000302</x:v>
      </x:c>
      <x:c r="N1934" s="2" t="str">
        <x:v>https://www.sec.gov/Archives/edgar/data/72971/000007297126000302/wfc-20260630.htm</x:v>
      </x:c>
      <x:c r="O1934" s="2" t="str">
        <x:v>data/raw/filings/WFC_0000072971-26-000302_wfc-20260630.htm</x:v>
      </x:c>
      <x:c r="P1934" s="2" t="str">
        <x:v>f-6055</x:v>
      </x:c>
      <x:c r="Q1934" s="2" t="str"/>
      <x:c r="R1934" s="2" t="str">
        <x:v>Latest eligible comparative presentation at the information cutoff.</x:v>
      </x:c>
      <x:c r="T1934" s="12"/>
      <x:c r="U1934" s="12"/>
    </x:row>
    <x:row r="1935" ht="24" customHeight="1">
      <x:c r="C1935" s="2" t="str">
        <x:v>WFC</x:v>
      </x:c>
      <x:c r="D1935" s="2" t="str">
        <x:v>H1 2026</x:v>
      </x:c>
      <x:c r="E1935" s="2" t="str">
        <x:v>liabilities</x:v>
      </x:c>
      <x:c r="F1935" s="11" t="n">
        <x:v>2099878</x:v>
      </x:c>
      <x:c r="G1935" s="2" t="str">
        <x:v>USD</x:v>
      </x:c>
      <x:c r="H1935" s="2" t="str">
        <x:v>2026-01-01</x:v>
      </x:c>
      <x:c r="I1935" s="2" t="str">
        <x:v>2026-06-30</x:v>
      </x:c>
      <x:c r="J1935" s="2" t="str">
        <x:v>Liabilities</x:v>
      </x:c>
      <x:c r="K1935" s="2" t="str">
        <x:v>us-gaap:Liabilities</x:v>
      </x:c>
      <x:c r="L1935" s="2" t="str">
        <x:v>2026-07-28</x:v>
      </x:c>
      <x:c r="M1935" s="2" t="str">
        <x:v>0000072971-26-000302</x:v>
      </x:c>
      <x:c r="N1935" s="2" t="str">
        <x:v>https://www.sec.gov/Archives/edgar/data/72971/000007297126000302/wfc-20260630.htm</x:v>
      </x:c>
      <x:c r="O1935" s="2" t="str">
        <x:v>data/raw/filings/WFC_0000072971-26-000302_wfc-20260630.htm</x:v>
      </x:c>
      <x:c r="P1935" s="2" t="str">
        <x:v>f-324</x:v>
      </x:c>
      <x:c r="Q1935" s="2" t="str"/>
      <x:c r="R1935" s="2" t="str">
        <x:v>Latest eligible comparative presentation at the information cutoff.</x:v>
      </x:c>
      <x:c r="T1935" s="12"/>
      <x:c r="U1935" s="12"/>
    </x:row>
    <x:row r="1936" ht="24" customHeight="1">
      <x:c r="C1936" s="2" t="str">
        <x:v>WFC</x:v>
      </x:c>
      <x:c r="D1936" s="2" t="str">
        <x:v>H1 2026</x:v>
      </x:c>
      <x:c r="E1936" s="2" t="str">
        <x:v>equity</x:v>
      </x:c>
      <x:c r="F1936" s="11" t="n">
        <x:v>180190</x:v>
      </x:c>
      <x:c r="G1936" s="2" t="str">
        <x:v>USD</x:v>
      </x:c>
      <x:c r="H1936" s="2" t="str">
        <x:v>2026-01-01</x:v>
      </x:c>
      <x:c r="I1936" s="2" t="str">
        <x:v>2026-06-30</x:v>
      </x:c>
      <x:c r="J1936" s="2" t="str">
        <x:v>Stockholders' Equity Attributable to Parent</x:v>
      </x:c>
      <x:c r="K1936" s="2" t="str">
        <x:v>us-gaap:StockholdersEquity</x:v>
      </x:c>
      <x:c r="L1936" s="2" t="str">
        <x:v>2026-07-28</x:v>
      </x:c>
      <x:c r="M1936" s="2" t="str">
        <x:v>0000072971-26-000302</x:v>
      </x:c>
      <x:c r="N1936" s="2" t="str">
        <x:v>https://www.sec.gov/Archives/edgar/data/72971/000007297126000302/wfc-20260630.htm</x:v>
      </x:c>
      <x:c r="O1936" s="2" t="str">
        <x:v>data/raw/filings/WFC_0000072971-26-000302_wfc-20260630.htm</x:v>
      </x:c>
      <x:c r="P1936" s="2" t="str">
        <x:v>f-346</x:v>
      </x:c>
      <x:c r="Q1936" s="2" t="str"/>
      <x:c r="R1936" s="2" t="str">
        <x:v>Latest eligible comparative presentation at the information cutoff.</x:v>
      </x:c>
      <x:c r="T1936" s="12"/>
      <x:c r="U1936" s="12"/>
    </x:row>
    <x:row r="1937" ht="24" customHeight="1">
      <x:c r="C1937" s="2" t="str">
        <x:v>WFC</x:v>
      </x:c>
      <x:c r="D1937" s="2" t="str">
        <x:v>H1 2026</x:v>
      </x:c>
      <x:c r="E1937" s="2" t="str">
        <x:v>preferred</x:v>
      </x:c>
      <x:c r="F1937" s="11" t="n">
        <x:v>15348</x:v>
      </x:c>
      <x:c r="G1937" s="2" t="str">
        <x:v>USD</x:v>
      </x:c>
      <x:c r="H1937" s="2" t="str">
        <x:v>2026-01-01</x:v>
      </x:c>
      <x:c r="I1937" s="2" t="str">
        <x:v>2026-06-30</x:v>
      </x:c>
      <x:c r="J1937" s="2" t="str">
        <x:v>Preferred Stock, Value, Issued</x:v>
      </x:c>
      <x:c r="K1937" s="2" t="str">
        <x:v>us-gaap:PreferredStockValue</x:v>
      </x:c>
      <x:c r="L1937" s="2" t="str">
        <x:v>2026-07-28</x:v>
      </x:c>
      <x:c r="M1937" s="2" t="str">
        <x:v>0000072971-26-000302</x:v>
      </x:c>
      <x:c r="N1937" s="2" t="str">
        <x:v>https://www.sec.gov/Archives/edgar/data/72971/000007297126000302/wfc-20260630.htm</x:v>
      </x:c>
      <x:c r="O1937" s="2" t="str">
        <x:v>data/raw/filings/WFC_0000072971-26-000302_wfc-20260630.htm</x:v>
      </x:c>
      <x:c r="P1937" s="2" t="str">
        <x:v>f-328</x:v>
      </x:c>
      <x:c r="Q1937" s="2" t="str"/>
      <x:c r="R1937" s="2" t="str">
        <x:v>Latest eligible comparative presentation at the information cutoff.</x:v>
      </x:c>
      <x:c r="T1937" s="12"/>
      <x:c r="U1937" s="12"/>
    </x:row>
    <x:row r="1938" ht="24" customHeight="1">
      <x:c r="C1938" s="2" t="str">
        <x:v>WFC</x:v>
      </x:c>
      <x:c r="D1938" s="2" t="str">
        <x:v>H1 2026</x:v>
      </x:c>
      <x:c r="E1938" s="2" t="str">
        <x:v>common_equity_reported</x:v>
      </x:c>
      <x:c r="F1938" s="11" t="n">
        <x:v>164981</x:v>
      </x:c>
      <x:c r="G1938" s="2" t="str">
        <x:v>USD</x:v>
      </x:c>
      <x:c r="H1938" s="2" t="str">
        <x:v>2026-01-01</x:v>
      </x:c>
      <x:c r="I1938" s="2" t="str">
        <x:v>2026-06-30</x:v>
      </x:c>
      <x:c r="J1938" s="2" t="str">
        <x:v>Reported common shareholders equity</x:v>
      </x:c>
      <x:c r="K1938" s="2" t="str">
        <x:v>Manual verified issuer table row</x:v>
      </x:c>
      <x:c r="L1938" s="2" t="str">
        <x:v>2026-07-28</x:v>
      </x:c>
      <x:c r="M1938" s="2" t="str">
        <x:v>0000072971-26-000302</x:v>
      </x:c>
      <x:c r="N1938" s="2" t="str">
        <x:v>https://www.sec.gov/Archives/edgar/data/72971/000007297126000302/wfc-20260630.htm</x:v>
      </x:c>
      <x:c r="O1938" s="2" t="str">
        <x:v>data/raw/filings/WFC_0000072971-26-000302_wfc-20260630.htm</x:v>
      </x:c>
      <x:c r="P1938" s="2" t="str"/>
      <x:c r="Q1938" s="2" t="str"/>
      <x:c r="R1938" s="2" t="str">
        <x:v>Verified original issuer table row; same-date end balance, excluding average and regulatory minimum tables.</x:v>
      </x:c>
      <x:c r="T1938" s="12"/>
      <x:c r="U1938" s="12"/>
    </x:row>
    <x:row r="1939" ht="24" customHeight="1">
      <x:c r="C1939" s="2" t="str">
        <x:v>WFC</x:v>
      </x:c>
      <x:c r="D1939" s="2" t="str">
        <x:v>H1 2026</x:v>
      </x:c>
      <x:c r="E1939" s="2" t="str">
        <x:v>goodwill</x:v>
      </x:c>
      <x:c r="F1939" s="11" t="n">
        <x:v>24963</x:v>
      </x:c>
      <x:c r="G1939" s="2" t="str">
        <x:v>USD</x:v>
      </x:c>
      <x:c r="H1939" s="2" t="str">
        <x:v>2026-01-01</x:v>
      </x:c>
      <x:c r="I1939" s="2" t="str">
        <x:v>2026-06-30</x:v>
      </x:c>
      <x:c r="J1939" s="2" t="str">
        <x:v>Goodwill</x:v>
      </x:c>
      <x:c r="K1939" s="2" t="str">
        <x:v>us-gaap:Goodwill</x:v>
      </x:c>
      <x:c r="L1939" s="2" t="str">
        <x:v>2026-07-28</x:v>
      </x:c>
      <x:c r="M1939" s="2" t="str">
        <x:v>0000072971-26-000302</x:v>
      </x:c>
      <x:c r="N1939" s="2" t="str">
        <x:v>https://www.sec.gov/Archives/edgar/data/72971/000007297126000302/wfc-20260630.htm</x:v>
      </x:c>
      <x:c r="O1939" s="2" t="str">
        <x:v>data/raw/filings/WFC_0000072971-26-000302_wfc-20260630.htm</x:v>
      </x:c>
      <x:c r="P1939" s="2" t="str">
        <x:v>f-2949</x:v>
      </x:c>
      <x:c r="Q1939" s="2" t="str"/>
      <x:c r="R1939" s="2" t="str">
        <x:v>Latest eligible comparative presentation at the information cutoff.</x:v>
      </x:c>
      <x:c r="T1939" s="12"/>
      <x:c r="U1939" s="12"/>
    </x:row>
    <x:row r="1940" ht="24" customHeight="1">
      <x:c r="C1940" s="2" t="str">
        <x:v>WFC</x:v>
      </x:c>
      <x:c r="D1940" s="2" t="str">
        <x:v>H1 2026</x:v>
      </x:c>
      <x:c r="E1940" s="2" t="str">
        <x:v>intangibles</x:v>
      </x:c>
      <x:c r="F1940" s="11" t="str">
        <x:v>n.a.</x:v>
      </x:c>
      <x:c r="G1940" s="2" t="str">
        <x:v>USDm</x:v>
      </x:c>
      <x:c r="H1940" s="2" t="str">
        <x:v>2026-01-01</x:v>
      </x:c>
      <x:c r="I1940" s="2" t="str">
        <x:v>2026-06-30</x:v>
      </x:c>
      <x:c r="J1940" s="2" t="str">
        <x:v>Other intangible assets excluding goodwill</x:v>
      </x:c>
      <x:c r="K1940" s="2" t="str"/>
      <x:c r="L1940" s="2" t="str"/>
      <x:c r="M1940" s="2" t="str"/>
      <x:c r="N1940" s="2" t="str"/>
      <x:c r="O1940" s="2" t="str"/>
      <x:c r="P1940" s="2" t="str"/>
      <x:c r="Q1940" s="2" t="str"/>
      <x:c r="R1940" s="2" t="str">
        <x:v>Not reported / unavailable</x:v>
      </x:c>
      <x:c r="T1940" s="12"/>
      <x:c r="U1940" s="12"/>
    </x:row>
    <x:row r="1941" ht="24" customHeight="1">
      <x:c r="C1941" s="2" t="str">
        <x:v>WFC</x:v>
      </x:c>
      <x:c r="D1941" s="2" t="str">
        <x:v>H1 2026</x:v>
      </x:c>
      <x:c r="E1941" s="2" t="str">
        <x:v>intangibles_total</x:v>
      </x:c>
      <x:c r="F1941" s="11" t="str">
        <x:v>n.a.</x:v>
      </x:c>
      <x:c r="G1941" s="2" t="str">
        <x:v>USDm</x:v>
      </x:c>
      <x:c r="H1941" s="2" t="str">
        <x:v>2026-01-01</x:v>
      </x:c>
      <x:c r="I1941" s="2" t="str">
        <x:v>2026-06-30</x:v>
      </x:c>
      <x:c r="J1941" s="2" t="str">
        <x:v>Reported goodwill and intangible assets combined</x:v>
      </x:c>
      <x:c r="K1941" s="2" t="str"/>
      <x:c r="L1941" s="2" t="str"/>
      <x:c r="M1941" s="2" t="str"/>
      <x:c r="N1941" s="2" t="str"/>
      <x:c r="O1941" s="2" t="str"/>
      <x:c r="P1941" s="2" t="str"/>
      <x:c r="Q1941" s="2" t="str"/>
      <x:c r="R1941" s="2" t="str">
        <x:v>Not reported / unavailable</x:v>
      </x:c>
      <x:c r="T1941" s="12"/>
      <x:c r="U1941" s="12"/>
    </x:row>
    <x:row r="1942" ht="24" customHeight="1">
      <x:c r="C1942" s="2" t="str">
        <x:v>WFC</x:v>
      </x:c>
      <x:c r="D1942" s="2" t="str">
        <x:v>H1 2026</x:v>
      </x:c>
      <x:c r="E1942" s="2" t="str">
        <x:v>shares_end</x:v>
      </x:c>
      <x:c r="F1942" s="11" t="n">
        <x:v>3028.5</x:v>
      </x:c>
      <x:c r="G1942" s="2" t="str">
        <x:v>shares</x:v>
      </x:c>
      <x:c r="H1942" s="2" t="str">
        <x:v>2026-01-01</x:v>
      </x:c>
      <x:c r="I1942" s="2" t="str">
        <x:v>2026-06-30</x:v>
      </x:c>
      <x:c r="J1942" s="2" t="str">
        <x:v>Common Stock, Shares, Outstanding</x:v>
      </x:c>
      <x:c r="K1942" s="2" t="str">
        <x:v>us-gaap:CommonStockSharesOutstanding</x:v>
      </x:c>
      <x:c r="L1942" s="2" t="str">
        <x:v>2026-07-28</x:v>
      </x:c>
      <x:c r="M1942" s="2" t="str">
        <x:v>0000072971-26-000302</x:v>
      </x:c>
      <x:c r="N1942" s="2" t="str">
        <x:v>https://www.sec.gov/Archives/edgar/data/72971/000007297126000302/wfc-20260630.htm</x:v>
      </x:c>
      <x:c r="O1942" s="2" t="str">
        <x:v>data/raw/filings/WFC_0000072971-26-000302_wfc-20260630.htm</x:v>
      </x:c>
      <x:c r="P1942" s="2" t="str">
        <x:v>f-3329</x:v>
      </x:c>
      <x:c r="Q1942" s="2" t="str"/>
      <x:c r="R1942" s="2" t="str">
        <x:v>Latest eligible comparative presentation at the information cutoff.</x:v>
      </x:c>
      <x:c r="T1942" s="12"/>
      <x:c r="U1942" s="12"/>
    </x:row>
    <x:row r="1943" ht="24" customHeight="1">
      <x:c r="C1943" s="2" t="str">
        <x:v>WFC</x:v>
      </x:c>
      <x:c r="D1943" s="2" t="str">
        <x:v>H1 2026</x:v>
      </x:c>
      <x:c r="E1943" s="2" t="str">
        <x:v>shares_issued</x:v>
      </x:c>
      <x:c r="F1943" s="11" t="n">
        <x:v>5481.811474</x:v>
      </x:c>
      <x:c r="G1943" s="2" t="str">
        <x:v>shares</x:v>
      </x:c>
      <x:c r="H1943" s="2" t="str">
        <x:v>2026-01-01</x:v>
      </x:c>
      <x:c r="I1943" s="2" t="str">
        <x:v>2026-06-30</x:v>
      </x:c>
      <x:c r="J1943" s="2" t="str">
        <x:v>Common Stock, Shares, Issued</x:v>
      </x:c>
      <x:c r="K1943" s="2" t="str">
        <x:v>us-gaap:CommonStockSharesIssued</x:v>
      </x:c>
      <x:c r="L1943" s="2" t="str">
        <x:v>2026-07-28</x:v>
      </x:c>
      <x:c r="M1943" s="2" t="str">
        <x:v>0000072971-26-000302</x:v>
      </x:c>
      <x:c r="N1943" s="2" t="str">
        <x:v>https://www.sec.gov/Archives/edgar/data/72971/000007297126000302/wfc-20260630.htm</x:v>
      </x:c>
      <x:c r="O1943" s="2" t="str">
        <x:v>data/raw/filings/WFC_0000072971-26-000302_wfc-20260630.htm</x:v>
      </x:c>
      <x:c r="P1943" s="2" t="str">
        <x:v>f-332</x:v>
      </x:c>
      <x:c r="Q1943" s="2" t="str"/>
      <x:c r="R1943" s="2" t="str">
        <x:v>Latest eligible comparative presentation at the information cutoff.</x:v>
      </x:c>
      <x:c r="T1943" s="12"/>
      <x:c r="U1943" s="12"/>
    </x:row>
    <x:row r="1944" ht="24" customHeight="1">
      <x:c r="C1944" s="2" t="str">
        <x:v>WFC</x:v>
      </x:c>
      <x:c r="D1944" s="2" t="str">
        <x:v>H1 2026</x:v>
      </x:c>
      <x:c r="E1944" s="2" t="str">
        <x:v>shares_treasury</x:v>
      </x:c>
      <x:c r="F1944" s="11" t="str">
        <x:v>n.a.</x:v>
      </x:c>
      <x:c r="G1944" s="2" t="str">
        <x:v>million</x:v>
      </x:c>
      <x:c r="H1944" s="2" t="str">
        <x:v>2026-01-01</x:v>
      </x:c>
      <x:c r="I1944" s="2" t="str">
        <x:v>2026-06-30</x:v>
      </x:c>
      <x:c r="J1944" s="2" t="str">
        <x:v>Shares Treasury</x:v>
      </x:c>
      <x:c r="K1944" s="2" t="str"/>
      <x:c r="L1944" s="2" t="str"/>
      <x:c r="M1944" s="2" t="str"/>
      <x:c r="N1944" s="2" t="str"/>
      <x:c r="O1944" s="2" t="str"/>
      <x:c r="P1944" s="2" t="str"/>
      <x:c r="Q1944" s="2" t="str"/>
      <x:c r="R1944" s="2" t="str">
        <x:v>Not reported / unavailable</x:v>
      </x:c>
      <x:c r="T1944" s="12"/>
      <x:c r="U1944" s="12"/>
    </x:row>
    <x:row r="1945" ht="24" customHeight="1">
      <x:c r="C1945" s="2" t="str">
        <x:v>WFC</x:v>
      </x:c>
      <x:c r="D1945" s="2" t="str">
        <x:v>H1 2026</x:v>
      </x:c>
      <x:c r="E1945" s="2" t="str">
        <x:v>deposits</x:v>
      </x:c>
      <x:c r="F1945" s="11" t="n">
        <x:v>1501405</x:v>
      </x:c>
      <x:c r="G1945" s="2" t="str">
        <x:v>USD</x:v>
      </x:c>
      <x:c r="H1945" s="2" t="str">
        <x:v>2026-01-01</x:v>
      </x:c>
      <x:c r="I1945" s="2" t="str">
        <x:v>2026-06-30</x:v>
      </x:c>
      <x:c r="J1945" s="2" t="str">
        <x:v>Deposits</x:v>
      </x:c>
      <x:c r="K1945" s="2" t="str">
        <x:v>us-gaap:Deposits</x:v>
      </x:c>
      <x:c r="L1945" s="2" t="str">
        <x:v>2026-07-28</x:v>
      </x:c>
      <x:c r="M1945" s="2" t="str">
        <x:v>0000072971-26-000302</x:v>
      </x:c>
      <x:c r="N1945" s="2" t="str">
        <x:v>https://www.sec.gov/Archives/edgar/data/72971/000007297126000302/wfc-20260630.htm</x:v>
      </x:c>
      <x:c r="O1945" s="2" t="str">
        <x:v>data/raw/filings/WFC_0000072971-26-000302_wfc-20260630.htm</x:v>
      </x:c>
      <x:c r="P1945" s="2" t="str">
        <x:v>f-6062</x:v>
      </x:c>
      <x:c r="Q1945" s="2" t="str"/>
      <x:c r="R1945" s="2" t="str">
        <x:v>Latest eligible comparative presentation at the information cutoff.</x:v>
      </x:c>
      <x:c r="T1945" s="12"/>
      <x:c r="U1945" s="12"/>
    </x:row>
    <x:row r="1946" ht="24" customHeight="1">
      <x:c r="C1946" s="2" t="str">
        <x:v>WFC</x:v>
      </x:c>
      <x:c r="D1946" s="2" t="str">
        <x:v>H1 2026</x:v>
      </x:c>
      <x:c r="E1946" s="2" t="str">
        <x:v>loans_gross</x:v>
      </x:c>
      <x:c r="F1946" s="11" t="n">
        <x:v>1031115</x:v>
      </x:c>
      <x:c r="G1946" s="2" t="str">
        <x:v>USD</x:v>
      </x:c>
      <x:c r="H1946" s="2" t="str">
        <x:v>2026-01-01</x:v>
      </x:c>
      <x:c r="I1946" s="2" t="str">
        <x:v>2026-06-30</x:v>
      </x:c>
      <x:c r="J1946" s="2" t="str">
        <x:v>Gross loans and leases selected definition</x:v>
      </x:c>
      <x:c r="K1946" s="2" t="str">
        <x:v>Manual verified issuer table row</x:v>
      </x:c>
      <x:c r="L1946" s="2" t="str">
        <x:v>2026-07-28</x:v>
      </x:c>
      <x:c r="M1946" s="2" t="str">
        <x:v>0000072971-26-000302</x:v>
      </x:c>
      <x:c r="N1946" s="2" t="str">
        <x:v>https://www.sec.gov/Archives/edgar/data/72971/000007297126000302/wfc-20260630.htm</x:v>
      </x:c>
      <x:c r="O1946" s="2" t="str">
        <x:v>data/raw/filings/WFC_0000072971-26-000302_wfc-20260630.htm</x:v>
      </x:c>
      <x:c r="P1946" s="2" t="str"/>
      <x:c r="Q1946" s="2" t="str"/>
      <x:c r="R1946" s="2" t="str">
        <x:v>Verified original issuer table row; same-date end balance, excluding average and regulatory minimum tables.</x:v>
      </x:c>
      <x:c r="T1946" s="12"/>
      <x:c r="U1946" s="12"/>
    </x:row>
    <x:row r="1947" ht="24" customHeight="1">
      <x:c r="C1947" s="2" t="str">
        <x:v>WFC</x:v>
      </x:c>
      <x:c r="D1947" s="2" t="str">
        <x:v>H1 2026</x:v>
      </x:c>
      <x:c r="E1947" s="2" t="str">
        <x:v>loans_net</x:v>
      </x:c>
      <x:c r="F1947" s="11" t="str">
        <x:v>n.a.</x:v>
      </x:c>
      <x:c r="G1947" s="2" t="str">
        <x:v>USDm</x:v>
      </x:c>
      <x:c r="H1947" s="2" t="str">
        <x:v>2026-01-01</x:v>
      </x:c>
      <x:c r="I1947" s="2" t="str">
        <x:v>2026-06-30</x:v>
      </x:c>
      <x:c r="J1947" s="2" t="str">
        <x:v>Net loans after allowance selected definition</x:v>
      </x:c>
      <x:c r="K1947" s="2" t="str"/>
      <x:c r="L1947" s="2" t="str"/>
      <x:c r="M1947" s="2" t="str"/>
      <x:c r="N1947" s="2" t="str"/>
      <x:c r="O1947" s="2" t="str"/>
      <x:c r="P1947" s="2" t="str"/>
      <x:c r="Q1947" s="2" t="str"/>
      <x:c r="R1947" s="2" t="str">
        <x:v>Not reported / unavailable</x:v>
      </x:c>
      <x:c r="T1947" s="12"/>
      <x:c r="U1947" s="12"/>
    </x:row>
    <x:row r="1948" ht="24" customHeight="1">
      <x:c r="C1948" s="2" t="str">
        <x:v>WFC</x:v>
      </x:c>
      <x:c r="D1948" s="2" t="str">
        <x:v>H1 2026</x:v>
      </x:c>
      <x:c r="E1948" s="2" t="str">
        <x:v>allowance</x:v>
      </x:c>
      <x:c r="F1948" s="11" t="str">
        <x:v>n.a.</x:v>
      </x:c>
      <x:c r="G1948" s="2" t="str">
        <x:v>USDm</x:v>
      </x:c>
      <x:c r="H1948" s="2" t="str">
        <x:v>2026-01-01</x:v>
      </x:c>
      <x:c r="I1948" s="2" t="str">
        <x:v>2026-06-30</x:v>
      </x:c>
      <x:c r="J1948" s="2" t="str">
        <x:v>Loan allowance for credit losses</x:v>
      </x:c>
      <x:c r="K1948" s="2" t="str"/>
      <x:c r="L1948" s="2" t="str"/>
      <x:c r="M1948" s="2" t="str"/>
      <x:c r="N1948" s="2" t="str"/>
      <x:c r="O1948" s="2" t="str"/>
      <x:c r="P1948" s="2" t="str"/>
      <x:c r="Q1948" s="2" t="str"/>
      <x:c r="R1948" s="2" t="str">
        <x:v>Not reported / unavailable</x:v>
      </x:c>
      <x:c r="T1948" s="12"/>
      <x:c r="U1948" s="12"/>
    </x:row>
    <x:row r="1949" ht="24" customHeight="1">
      <x:c r="C1949" s="2" t="str">
        <x:v>WFC</x:v>
      </x:c>
      <x:c r="D1949" s="2" t="str">
        <x:v>H1 2026</x:v>
      </x:c>
      <x:c r="E1949" s="2" t="str">
        <x:v>nonaccrual</x:v>
      </x:c>
      <x:c r="F1949" s="11" t="str">
        <x:v>n.a.</x:v>
      </x:c>
      <x:c r="G1949" s="2" t="str">
        <x:v>USDm</x:v>
      </x:c>
      <x:c r="H1949" s="2" t="str">
        <x:v>2026-01-01</x:v>
      </x:c>
      <x:c r="I1949" s="2" t="str">
        <x:v>2026-06-30</x:v>
      </x:c>
      <x:c r="J1949" s="2" t="str">
        <x:v>Nonaccrual</x:v>
      </x:c>
      <x:c r="K1949" s="2" t="str"/>
      <x:c r="L1949" s="2" t="str"/>
      <x:c r="M1949" s="2" t="str"/>
      <x:c r="N1949" s="2" t="str"/>
      <x:c r="O1949" s="2" t="str"/>
      <x:c r="P1949" s="2" t="str"/>
      <x:c r="Q1949" s="2" t="str"/>
      <x:c r="R1949" s="2" t="str">
        <x:v>Not reported / unavailable</x:v>
      </x:c>
      <x:c r="T1949" s="12"/>
      <x:c r="U1949" s="12"/>
    </x:row>
    <x:row r="1950" ht="24" customHeight="1">
      <x:c r="C1950" s="2" t="str">
        <x:v>WFC</x:v>
      </x:c>
      <x:c r="D1950" s="2" t="str">
        <x:v>H1 2026</x:v>
      </x:c>
      <x:c r="E1950" s="2" t="str">
        <x:v>cash</x:v>
      </x:c>
      <x:c r="F1950" s="11" t="str">
        <x:v>n.a.</x:v>
      </x:c>
      <x:c r="G1950" s="2" t="str">
        <x:v>USDm</x:v>
      </x:c>
      <x:c r="H1950" s="2" t="str">
        <x:v>2026-01-01</x:v>
      </x:c>
      <x:c r="I1950" s="2" t="str">
        <x:v>2026-06-30</x:v>
      </x:c>
      <x:c r="J1950" s="2" t="str">
        <x:v>Cash</x:v>
      </x:c>
      <x:c r="K1950" s="2" t="str"/>
      <x:c r="L1950" s="2" t="str"/>
      <x:c r="M1950" s="2" t="str"/>
      <x:c r="N1950" s="2" t="str"/>
      <x:c r="O1950" s="2" t="str"/>
      <x:c r="P1950" s="2" t="str"/>
      <x:c r="Q1950" s="2" t="str"/>
      <x:c r="R1950" s="2" t="str">
        <x:v>Not reported / unavailable</x:v>
      </x:c>
      <x:c r="T1950" s="12"/>
      <x:c r="U1950" s="12"/>
    </x:row>
    <x:row r="1951" ht="24" customHeight="1">
      <x:c r="C1951" s="2" t="str">
        <x:v>WFC</x:v>
      </x:c>
      <x:c r="D1951" s="2" t="str">
        <x:v>H1 2026</x:v>
      </x:c>
      <x:c r="E1951" s="2" t="str">
        <x:v>aoci</x:v>
      </x:c>
      <x:c r="F1951" s="11" t="n">
        <x:v>-8277</x:v>
      </x:c>
      <x:c r="G1951" s="2" t="str">
        <x:v>USD</x:v>
      </x:c>
      <x:c r="H1951" s="2" t="str">
        <x:v>2026-01-01</x:v>
      </x:c>
      <x:c r="I1951" s="2" t="str">
        <x:v>2026-06-30</x:v>
      </x:c>
      <x:c r="J1951" s="2" t="str">
        <x:v>Accumulated Other Comprehensive Income (Loss), Net of Tax</x:v>
      </x:c>
      <x:c r="K1951" s="2" t="str">
        <x:v>us-gaap:AccumulatedOtherComprehensiveIncomeLossNetOfTax</x:v>
      </x:c>
      <x:c r="L1951" s="2" t="str">
        <x:v>2026-07-28</x:v>
      </x:c>
      <x:c r="M1951" s="2" t="str">
        <x:v>0000072971-26-000302</x:v>
      </x:c>
      <x:c r="N1951" s="2" t="str">
        <x:v>https://www.sec.gov/Archives/edgar/data/72971/000007297126000302/wfc-20260630.htm</x:v>
      </x:c>
      <x:c r="O1951" s="2" t="str">
        <x:v>data/raw/filings/WFC_0000072971-26-000302_wfc-20260630.htm</x:v>
      </x:c>
      <x:c r="P1951" s="2" t="str">
        <x:v>f-340</x:v>
      </x:c>
      <x:c r="Q1951" s="2" t="str"/>
      <x:c r="R1951" s="2" t="str">
        <x:v>Latest eligible comparative presentation at the information cutoff.</x:v>
      </x:c>
      <x:c r="T1951" s="12"/>
      <x:c r="U1951" s="12"/>
    </x:row>
    <x:row r="1952" ht="24" customHeight="1">
      <x:c r="C1952" s="2" t="str">
        <x:v>WFC</x:v>
      </x:c>
      <x:c r="D1952" s="2" t="str">
        <x:v>H1 2026</x:v>
      </x:c>
      <x:c r="E1952" s="2" t="str">
        <x:v>nii</x:v>
      </x:c>
      <x:c r="F1952" s="11" t="n">
        <x:v>24413</x:v>
      </x:c>
      <x:c r="G1952" s="2" t="str">
        <x:v>USD</x:v>
      </x:c>
      <x:c r="H1952" s="2" t="str">
        <x:v>2026-01-01</x:v>
      </x:c>
      <x:c r="I1952" s="2" t="str">
        <x:v>2026-06-30</x:v>
      </x:c>
      <x:c r="J1952" s="2" t="str">
        <x:v>Interest Income (Expense), Net</x:v>
      </x:c>
      <x:c r="K1952" s="2" t="str">
        <x:v>us-gaap:InterestIncomeExpenseNet</x:v>
      </x:c>
      <x:c r="L1952" s="2" t="str">
        <x:v>2026-07-28</x:v>
      </x:c>
      <x:c r="M1952" s="2" t="str">
        <x:v>0000072971-26-000302</x:v>
      </x:c>
      <x:c r="N1952" s="2" t="str">
        <x:v>https://www.sec.gov/Archives/edgar/data/72971/000007297126000302/wfc-20260630.htm</x:v>
      </x:c>
      <x:c r="O1952" s="2" t="str">
        <x:v>data/raw/filings/WFC_0000072971-26-000302_wfc-20260630.htm</x:v>
      </x:c>
      <x:c r="P1952" s="2" t="str">
        <x:v>f-6362</x:v>
      </x:c>
      <x:c r="Q1952" s="2" t="str"/>
      <x:c r="R1952" s="2" t="str">
        <x:v>Latest eligible comparative presentation at the information cutoff.</x:v>
      </x:c>
      <x:c r="T1952" s="12"/>
      <x:c r="U1952" s="12"/>
    </x:row>
    <x:row r="1953" ht="24" customHeight="1">
      <x:c r="C1953" s="2" t="str">
        <x:v>WFC</x:v>
      </x:c>
      <x:c r="D1953" s="2" t="str">
        <x:v>H1 2026</x:v>
      </x:c>
      <x:c r="E1953" s="2" t="str">
        <x:v>noninterest_income</x:v>
      </x:c>
      <x:c r="F1953" s="11" t="n">
        <x:v>19655</x:v>
      </x:c>
      <x:c r="G1953" s="2" t="str">
        <x:v>USD</x:v>
      </x:c>
      <x:c r="H1953" s="2" t="str">
        <x:v>2026-01-01</x:v>
      </x:c>
      <x:c r="I1953" s="2" t="str">
        <x:v>2026-06-30</x:v>
      </x:c>
      <x:c r="J1953" s="2" t="str">
        <x:v>Noninterest Income</x:v>
      </x:c>
      <x:c r="K1953" s="2" t="str">
        <x:v>us-gaap:NoninterestIncome</x:v>
      </x:c>
      <x:c r="L1953" s="2" t="str">
        <x:v>2026-07-28</x:v>
      </x:c>
      <x:c r="M1953" s="2" t="str">
        <x:v>0000072971-26-000302</x:v>
      </x:c>
      <x:c r="N1953" s="2" t="str">
        <x:v>https://www.sec.gov/Archives/edgar/data/72971/000007297126000302/wfc-20260630.htm</x:v>
      </x:c>
      <x:c r="O1953" s="2" t="str">
        <x:v>data/raw/filings/WFC_0000072971-26-000302_wfc-20260630.htm</x:v>
      </x:c>
      <x:c r="P1953" s="2" t="str">
        <x:v>f-6460</x:v>
      </x:c>
      <x:c r="Q1953" s="2" t="str"/>
      <x:c r="R1953" s="2" t="str">
        <x:v>Latest eligible comparative presentation at the information cutoff.</x:v>
      </x:c>
      <x:c r="T1953" s="12"/>
      <x:c r="U1953" s="12"/>
    </x:row>
    <x:row r="1954" ht="24" customHeight="1">
      <x:c r="C1954" s="2" t="str">
        <x:v>WFC</x:v>
      </x:c>
      <x:c r="D1954" s="2" t="str">
        <x:v>H1 2026</x:v>
      </x:c>
      <x:c r="E1954" s="2" t="str">
        <x:v>revenue_reported</x:v>
      </x:c>
      <x:c r="F1954" s="11" t="n">
        <x:v>44068</x:v>
      </x:c>
      <x:c r="G1954" s="2" t="str">
        <x:v>USD</x:v>
      </x:c>
      <x:c r="H1954" s="2" t="str">
        <x:v>2026-01-01</x:v>
      </x:c>
      <x:c r="I1954" s="2" t="str">
        <x:v>2026-06-30</x:v>
      </x:c>
      <x:c r="J1954" s="2" t="str">
        <x:v>Revenues, Net of Interest Expense</x:v>
      </x:c>
      <x:c r="K1954" s="2" t="str">
        <x:v>us-gaap:RevenuesNetOfInterestExpense</x:v>
      </x:c>
      <x:c r="L1954" s="2" t="str">
        <x:v>2026-07-28</x:v>
      </x:c>
      <x:c r="M1954" s="2" t="str">
        <x:v>0000072971-26-000302</x:v>
      </x:c>
      <x:c r="N1954" s="2" t="str">
        <x:v>https://www.sec.gov/Archives/edgar/data/72971/000007297126000302/wfc-20260630.htm</x:v>
      </x:c>
      <x:c r="O1954" s="2" t="str">
        <x:v>data/raw/filings/WFC_0000072971-26-000302_wfc-20260630.htm</x:v>
      </x:c>
      <x:c r="P1954" s="2" t="str">
        <x:v>f-6467</x:v>
      </x:c>
      <x:c r="Q1954" s="2" t="str"/>
      <x:c r="R1954" s="2" t="str">
        <x:v>Latest eligible comparative presentation at the information cutoff.</x:v>
      </x:c>
      <x:c r="T1954" s="12"/>
      <x:c r="U1954" s="12"/>
    </x:row>
    <x:row r="1955" ht="24" customHeight="1">
      <x:c r="C1955" s="2" t="str">
        <x:v>WFC</x:v>
      </x:c>
      <x:c r="D1955" s="2" t="str">
        <x:v>H1 2026</x:v>
      </x:c>
      <x:c r="E1955" s="2" t="str">
        <x:v>opex</x:v>
      </x:c>
      <x:c r="F1955" s="11" t="n">
        <x:v>27991</x:v>
      </x:c>
      <x:c r="G1955" s="2" t="str">
        <x:v>USD</x:v>
      </x:c>
      <x:c r="H1955" s="2" t="str">
        <x:v>2026-01-01</x:v>
      </x:c>
      <x:c r="I1955" s="2" t="str">
        <x:v>2026-06-30</x:v>
      </x:c>
      <x:c r="J1955" s="2" t="str">
        <x:v>Noninterest Expense</x:v>
      </x:c>
      <x:c r="K1955" s="2" t="str">
        <x:v>us-gaap:NoninterestExpense</x:v>
      </x:c>
      <x:c r="L1955" s="2" t="str">
        <x:v>2026-07-28</x:v>
      </x:c>
      <x:c r="M1955" s="2" t="str">
        <x:v>0000072971-26-000302</x:v>
      </x:c>
      <x:c r="N1955" s="2" t="str">
        <x:v>https://www.sec.gov/Archives/edgar/data/72971/000007297126000302/wfc-20260630.htm</x:v>
      </x:c>
      <x:c r="O1955" s="2" t="str">
        <x:v>data/raw/filings/WFC_0000072971-26-000302_wfc-20260630.htm</x:v>
      </x:c>
      <x:c r="P1955" s="2" t="str">
        <x:v>f-5880</x:v>
      </x:c>
      <x:c r="Q1955" s="2" t="str"/>
      <x:c r="R1955" s="2" t="str">
        <x:v>Latest eligible comparative presentation at the information cutoff.</x:v>
      </x:c>
      <x:c r="T1955" s="12"/>
      <x:c r="U1955" s="12"/>
    </x:row>
    <x:row r="1956" ht="24" customHeight="1">
      <x:c r="C1956" s="2" t="str">
        <x:v>WFC</x:v>
      </x:c>
      <x:c r="D1956" s="2" t="str">
        <x:v>H1 2026</x:v>
      </x:c>
      <x:c r="E1956" s="2" t="str">
        <x:v>provision</x:v>
      </x:c>
      <x:c r="F1956" s="11" t="n">
        <x:v>2049</x:v>
      </x:c>
      <x:c r="G1956" s="2" t="str">
        <x:v>USD</x:v>
      </x:c>
      <x:c r="H1956" s="2" t="str">
        <x:v>2026-01-01</x:v>
      </x:c>
      <x:c r="I1956" s="2" t="str">
        <x:v>2026-06-30</x:v>
      </x:c>
      <x:c r="J1956" s="2" t="str">
        <x:v>Provision for Loan, Lease, and Other Losses</x:v>
      </x:c>
      <x:c r="K1956" s="2" t="str">
        <x:v>us-gaap:ProvisionForLoanLeaseAndOtherLosses</x:v>
      </x:c>
      <x:c r="L1956" s="2" t="str">
        <x:v>2026-07-28</x:v>
      </x:c>
      <x:c r="M1956" s="2" t="str">
        <x:v>0000072971-26-000302</x:v>
      </x:c>
      <x:c r="N1956" s="2" t="str">
        <x:v>https://www.sec.gov/Archives/edgar/data/72971/000007297126000302/wfc-20260630.htm</x:v>
      </x:c>
      <x:c r="O1956" s="2" t="str">
        <x:v>data/raw/filings/WFC_0000072971-26-000302_wfc-20260630.htm</x:v>
      </x:c>
      <x:c r="P1956" s="2" t="str">
        <x:v>f-5859</x:v>
      </x:c>
      <x:c r="Q1956" s="2" t="str"/>
      <x:c r="R1956" s="2" t="str">
        <x:v>Latest eligible comparative presentation at the information cutoff.</x:v>
      </x:c>
      <x:c r="T1956" s="12"/>
      <x:c r="U1956" s="12"/>
    </x:row>
    <x:row r="1957" ht="24" customHeight="1">
      <x:c r="C1957" s="2" t="str">
        <x:v>WFC</x:v>
      </x:c>
      <x:c r="D1957" s="2" t="str">
        <x:v>H1 2026</x:v>
      </x:c>
      <x:c r="E1957" s="2" t="str">
        <x:v>pretax</x:v>
      </x:c>
      <x:c r="F1957" s="11" t="n">
        <x:v>14028</x:v>
      </x:c>
      <x:c r="G1957" s="2" t="str">
        <x:v>USD</x:v>
      </x:c>
      <x:c r="H1957" s="2" t="str">
        <x:v>2026-01-01</x:v>
      </x:c>
      <x:c r="I1957" s="2" t="str">
        <x:v>2026-06-30</x:v>
      </x:c>
      <x:c r="J1957" s="2" t="str">
        <x:v>Income (Loss) from Continuing Operations before Income Taxes, Noncontrolling Interest</x:v>
      </x:c>
      <x:c r="K1957" s="2" t="str">
        <x:v>us-gaap:IncomeLossFromContinuingOperationsBeforeIncomeTaxesExtraordinaryItemsNoncontrollingInterest</x:v>
      </x:c>
      <x:c r="L1957" s="2" t="str">
        <x:v>2026-07-28</x:v>
      </x:c>
      <x:c r="M1957" s="2" t="str">
        <x:v>0000072971-26-000302</x:v>
      </x:c>
      <x:c r="N1957" s="2" t="str">
        <x:v>https://www.sec.gov/Archives/edgar/data/72971/000007297126000302/wfc-20260630.htm</x:v>
      </x:c>
      <x:c r="O1957" s="2" t="str">
        <x:v>data/raw/filings/WFC_0000072971-26-000302_wfc-20260630.htm</x:v>
      </x:c>
      <x:c r="P1957" s="2" t="str">
        <x:v>f-5887</x:v>
      </x:c>
      <x:c r="Q1957" s="2" t="str"/>
      <x:c r="R1957" s="2" t="str">
        <x:v>Latest eligible comparative presentation at the information cutoff.</x:v>
      </x:c>
      <x:c r="T1957" s="12"/>
      <x:c r="U1957" s="12"/>
    </x:row>
    <x:row r="1958" ht="24" customHeight="1">
      <x:c r="C1958" s="2" t="str">
        <x:v>WFC</x:v>
      </x:c>
      <x:c r="D1958" s="2" t="str">
        <x:v>H1 2026</x:v>
      </x:c>
      <x:c r="E1958" s="2" t="str">
        <x:v>tax</x:v>
      </x:c>
      <x:c r="F1958" s="11" t="n">
        <x:v>2093</x:v>
      </x:c>
      <x:c r="G1958" s="2" t="str">
        <x:v>USD</x:v>
      </x:c>
      <x:c r="H1958" s="2" t="str">
        <x:v>2026-01-01</x:v>
      </x:c>
      <x:c r="I1958" s="2" t="str">
        <x:v>2026-06-30</x:v>
      </x:c>
      <x:c r="J1958" s="2" t="str">
        <x:v>Income Tax Expense (Benefit)</x:v>
      </x:c>
      <x:c r="K1958" s="2" t="str">
        <x:v>us-gaap:IncomeTaxExpenseBenefit</x:v>
      </x:c>
      <x:c r="L1958" s="2" t="str">
        <x:v>2026-07-28</x:v>
      </x:c>
      <x:c r="M1958" s="2" t="str">
        <x:v>0000072971-26-000302</x:v>
      </x:c>
      <x:c r="N1958" s="2" t="str">
        <x:v>https://www.sec.gov/Archives/edgar/data/72971/000007297126000302/wfc-20260630.htm</x:v>
      </x:c>
      <x:c r="O1958" s="2" t="str">
        <x:v>data/raw/filings/WFC_0000072971-26-000302_wfc-20260630.htm</x:v>
      </x:c>
      <x:c r="P1958" s="2" t="str">
        <x:v>f-5894</x:v>
      </x:c>
      <x:c r="Q1958" s="2" t="str"/>
      <x:c r="R1958" s="2" t="str">
        <x:v>Latest eligible comparative presentation at the information cutoff.</x:v>
      </x:c>
      <x:c r="T1958" s="12"/>
      <x:c r="U1958" s="12"/>
    </x:row>
    <x:row r="1959" ht="24" customHeight="1">
      <x:c r="C1959" s="2" t="str">
        <x:v>WFC</x:v>
      </x:c>
      <x:c r="D1959" s="2" t="str">
        <x:v>H1 2026</x:v>
      </x:c>
      <x:c r="E1959" s="2" t="str">
        <x:v>net_income</x:v>
      </x:c>
      <x:c r="F1959" s="11" t="n">
        <x:v>11660</x:v>
      </x:c>
      <x:c r="G1959" s="2" t="str">
        <x:v>USD</x:v>
      </x:c>
      <x:c r="H1959" s="2" t="str">
        <x:v>2026-01-01</x:v>
      </x:c>
      <x:c r="I1959" s="2" t="str">
        <x:v>2026-06-30</x:v>
      </x:c>
      <x:c r="J1959" s="2" t="str">
        <x:v>Net Income (Loss) Attributable to Parent</x:v>
      </x:c>
      <x:c r="K1959" s="2" t="str">
        <x:v>us-gaap:NetIncomeLoss</x:v>
      </x:c>
      <x:c r="L1959" s="2" t="str">
        <x:v>2026-07-28</x:v>
      </x:c>
      <x:c r="M1959" s="2" t="str">
        <x:v>0000072971-26-000302</x:v>
      </x:c>
      <x:c r="N1959" s="2" t="str">
        <x:v>https://www.sec.gov/Archives/edgar/data/72971/000007297126000302/wfc-20260630.htm</x:v>
      </x:c>
      <x:c r="O1959" s="2" t="str">
        <x:v>data/raw/filings/WFC_0000072971-26-000302_wfc-20260630.htm</x:v>
      </x:c>
      <x:c r="P1959" s="2" t="str">
        <x:v>f-6705</x:v>
      </x:c>
      <x:c r="Q1959" s="2" t="str"/>
      <x:c r="R1959" s="2" t="str">
        <x:v>Latest eligible comparative presentation at the information cutoff.</x:v>
      </x:c>
      <x:c r="T1959" s="12"/>
      <x:c r="U1959" s="12"/>
    </x:row>
    <x:row r="1960" ht="24" customHeight="1">
      <x:c r="C1960" s="2" t="str">
        <x:v>WFC</x:v>
      </x:c>
      <x:c r="D1960" s="2" t="str">
        <x:v>H1 2026</x:v>
      </x:c>
      <x:c r="E1960" s="2" t="str">
        <x:v>common_income</x:v>
      </x:c>
      <x:c r="F1960" s="11" t="n">
        <x:v>11160</x:v>
      </x:c>
      <x:c r="G1960" s="2" t="str">
        <x:v>USD</x:v>
      </x:c>
      <x:c r="H1960" s="2" t="str">
        <x:v>2026-01-01</x:v>
      </x:c>
      <x:c r="I1960" s="2" t="str">
        <x:v>2026-06-30</x:v>
      </x:c>
      <x:c r="J1960" s="2" t="str">
        <x:v>Net Income (Loss) Available to Common Stockholders, Basic</x:v>
      </x:c>
      <x:c r="K1960" s="2" t="str">
        <x:v>us-gaap:NetIncomeLossAvailableToCommonStockholdersBasic</x:v>
      </x:c>
      <x:c r="L1960" s="2" t="str">
        <x:v>2026-07-28</x:v>
      </x:c>
      <x:c r="M1960" s="2" t="str">
        <x:v>0000072971-26-000302</x:v>
      </x:c>
      <x:c r="N1960" s="2" t="str">
        <x:v>https://www.sec.gov/Archives/edgar/data/72971/000007297126000302/wfc-20260630.htm</x:v>
      </x:c>
      <x:c r="O1960" s="2" t="str">
        <x:v>data/raw/filings/WFC_0000072971-26-000302_wfc-20260630.htm</x:v>
      </x:c>
      <x:c r="P1960" s="2" t="str">
        <x:v>f-6713</x:v>
      </x:c>
      <x:c r="Q1960" s="2" t="str"/>
      <x:c r="R1960" s="2" t="str">
        <x:v>Latest eligible comparative presentation at the information cutoff.</x:v>
      </x:c>
      <x:c r="T1960" s="12"/>
      <x:c r="U1960" s="12"/>
    </x:row>
    <x:row r="1961" ht="24" customHeight="1">
      <x:c r="C1961" s="2" t="str">
        <x:v>WFC</x:v>
      </x:c>
      <x:c r="D1961" s="2" t="str">
        <x:v>H1 2026</x:v>
      </x:c>
      <x:c r="E1961" s="2" t="str">
        <x:v>preferred_div</x:v>
      </x:c>
      <x:c r="F1961" s="11" t="n">
        <x:v>500</x:v>
      </x:c>
      <x:c r="G1961" s="2" t="str">
        <x:v>USD</x:v>
      </x:c>
      <x:c r="H1961" s="2" t="str">
        <x:v>2026-01-01</x:v>
      </x:c>
      <x:c r="I1961" s="2" t="str">
        <x:v>2026-06-30</x:v>
      </x:c>
      <x:c r="J1961" s="2" t="str">
        <x:v>Preferred Stock Dividends and Other Adjustments</x:v>
      </x:c>
      <x:c r="K1961" s="2" t="str">
        <x:v>us-gaap:PreferredStockDividendsAndOtherAdjustments</x:v>
      </x:c>
      <x:c r="L1961" s="2" t="str">
        <x:v>2026-07-28</x:v>
      </x:c>
      <x:c r="M1961" s="2" t="str">
        <x:v>0000072971-26-000302</x:v>
      </x:c>
      <x:c r="N1961" s="2" t="str">
        <x:v>https://www.sec.gov/Archives/edgar/data/72971/000007297126000302/wfc-20260630.htm</x:v>
      </x:c>
      <x:c r="O1961" s="2" t="str">
        <x:v>data/raw/filings/WFC_0000072971-26-000302_wfc-20260630.htm</x:v>
      </x:c>
      <x:c r="P1961" s="2" t="str">
        <x:v>f-6709</x:v>
      </x:c>
      <x:c r="Q1961" s="2" t="str"/>
      <x:c r="R1961" s="2" t="str">
        <x:v>Latest eligible comparative presentation at the information cutoff.</x:v>
      </x:c>
      <x:c r="T1961" s="12"/>
      <x:c r="U1961" s="12"/>
    </x:row>
    <x:row r="1962" ht="24" customHeight="1">
      <x:c r="C1962" s="2" t="str">
        <x:v>WFC</x:v>
      </x:c>
      <x:c r="D1962" s="2" t="str">
        <x:v>H1 2026</x:v>
      </x:c>
      <x:c r="E1962" s="2" t="str">
        <x:v>eps</x:v>
      </x:c>
      <x:c r="F1962" s="11" t="n">
        <x:v>3.6</x:v>
      </x:c>
      <x:c r="G1962" s="2" t="str">
        <x:v>USD/shares</x:v>
      </x:c>
      <x:c r="H1962" s="2" t="str">
        <x:v>2026-01-01</x:v>
      </x:c>
      <x:c r="I1962" s="2" t="str">
        <x:v>2026-06-30</x:v>
      </x:c>
      <x:c r="J1962" s="2" t="str">
        <x:v>Earnings Per Share, Diluted</x:v>
      </x:c>
      <x:c r="K1962" s="2" t="str">
        <x:v>us-gaap:EarningsPerShareDiluted</x:v>
      </x:c>
      <x:c r="L1962" s="2" t="str">
        <x:v>2026-07-28</x:v>
      </x:c>
      <x:c r="M1962" s="2" t="str">
        <x:v>0000072971-26-000302</x:v>
      </x:c>
      <x:c r="N1962" s="2" t="str">
        <x:v>https://www.sec.gov/Archives/edgar/data/72971/000007297126000302/wfc-20260630.htm</x:v>
      </x:c>
      <x:c r="O1962" s="2" t="str">
        <x:v>data/raw/filings/WFC_0000072971-26-000302_wfc-20260630.htm</x:v>
      </x:c>
      <x:c r="P1962" s="2" t="str">
        <x:v>f-6737</x:v>
      </x:c>
      <x:c r="Q1962" s="2" t="str"/>
      <x:c r="R1962" s="2" t="str">
        <x:v>Latest eligible comparative presentation at the information cutoff.</x:v>
      </x:c>
      <x:c r="T1962" s="12"/>
      <x:c r="U1962" s="12"/>
    </x:row>
    <x:row r="1963" ht="24" customHeight="1">
      <x:c r="C1963" s="2" t="str">
        <x:v>WFC</x:v>
      </x:c>
      <x:c r="D1963" s="2" t="str">
        <x:v>H1 2026</x:v>
      </x:c>
      <x:c r="E1963" s="2" t="str">
        <x:v>shares_diluted</x:v>
      </x:c>
      <x:c r="F1963" s="11" t="n">
        <x:v>3096</x:v>
      </x:c>
      <x:c r="G1963" s="2" t="str">
        <x:v>shares</x:v>
      </x:c>
      <x:c r="H1963" s="2" t="str">
        <x:v>2026-01-01</x:v>
      </x:c>
      <x:c r="I1963" s="2" t="str">
        <x:v>2026-06-30</x:v>
      </x:c>
      <x:c r="J1963" s="2" t="str">
        <x:v>Weighted Average Number of Shares Outstanding, Diluted</x:v>
      </x:c>
      <x:c r="K1963" s="2" t="str">
        <x:v>us-gaap:WeightedAverageNumberOfDilutedSharesOutstanding</x:v>
      </x:c>
      <x:c r="L1963" s="2" t="str">
        <x:v>2026-07-28</x:v>
      </x:c>
      <x:c r="M1963" s="2" t="str">
        <x:v>0000072971-26-000302</x:v>
      </x:c>
      <x:c r="N1963" s="2" t="str">
        <x:v>https://www.sec.gov/Archives/edgar/data/72971/000007297126000302/wfc-20260630.htm</x:v>
      </x:c>
      <x:c r="O1963" s="2" t="str">
        <x:v>data/raw/filings/WFC_0000072971-26-000302_wfc-20260630.htm</x:v>
      </x:c>
      <x:c r="P1963" s="2" t="str">
        <x:v>f-6733</x:v>
      </x:c>
      <x:c r="Q1963" s="2" t="str"/>
      <x:c r="R1963" s="2" t="str">
        <x:v>Latest eligible comparative presentation at the information cutoff.</x:v>
      </x:c>
      <x:c r="T1963" s="12"/>
      <x:c r="U1963" s="12"/>
    </x:row>
    <x:row r="1964" ht="24" customHeight="1">
      <x:c r="C1964" s="2" t="str">
        <x:v>WFC</x:v>
      </x:c>
      <x:c r="D1964" s="2" t="str">
        <x:v>H1 2026</x:v>
      </x:c>
      <x:c r="E1964" s="2" t="str">
        <x:v>dps</x:v>
      </x:c>
      <x:c r="F1964" s="11" t="n">
        <x:v>0.9</x:v>
      </x:c>
      <x:c r="G1964" s="2" t="str">
        <x:v>USD/shares</x:v>
      </x:c>
      <x:c r="H1964" s="2" t="str">
        <x:v>2026-01-01</x:v>
      </x:c>
      <x:c r="I1964" s="2" t="str">
        <x:v>2026-06-30</x:v>
      </x:c>
      <x:c r="J1964" s="2" t="str">
        <x:v>Common Stock, Dividends, Per Share, Declared</x:v>
      </x:c>
      <x:c r="K1964" s="2" t="str">
        <x:v>us-gaap:CommonStockDividendsPerShareDeclared</x:v>
      </x:c>
      <x:c r="L1964" s="2" t="str">
        <x:v>2026-07-28</x:v>
      </x:c>
      <x:c r="M1964" s="2" t="str">
        <x:v>0000072971-26-000302</x:v>
      </x:c>
      <x:c r="N1964" s="2" t="str">
        <x:v>https://www.sec.gov/Archives/edgar/data/72971/000007297126000302/wfc-20260630.htm</x:v>
      </x:c>
      <x:c r="O1964" s="2" t="str">
        <x:v>data/raw/filings/WFC_0000072971-26-000302_wfc-20260630.htm</x:v>
      </x:c>
      <x:c r="P1964" s="2" t="str">
        <x:v>f-6759</x:v>
      </x:c>
      <x:c r="Q1964" s="2" t="str"/>
      <x:c r="R1964" s="2" t="str">
        <x:v>Latest eligible comparative presentation at the information cutoff.</x:v>
      </x:c>
      <x:c r="T1964" s="12"/>
      <x:c r="U1964" s="12"/>
    </x:row>
    <x:row r="1965" ht="24" customHeight="1">
      <x:c r="C1965" s="2" t="str">
        <x:v>WFC</x:v>
      </x:c>
      <x:c r="D1965" s="2" t="str">
        <x:v>H1 2026</x:v>
      </x:c>
      <x:c r="E1965" s="2" t="str">
        <x:v>dividends</x:v>
      </x:c>
      <x:c r="F1965" s="11" t="n">
        <x:v>2753</x:v>
      </x:c>
      <x:c r="G1965" s="2" t="str">
        <x:v>USD</x:v>
      </x:c>
      <x:c r="H1965" s="2" t="str">
        <x:v>2026-01-01</x:v>
      </x:c>
      <x:c r="I1965" s="2" t="str">
        <x:v>2026-06-30</x:v>
      </x:c>
      <x:c r="J1965" s="2" t="str">
        <x:v>Payments of Ordinary Dividends, Common Stock</x:v>
      </x:c>
      <x:c r="K1965" s="2" t="str">
        <x:v>us-gaap:PaymentsOfDividendsCommonStock</x:v>
      </x:c>
      <x:c r="L1965" s="2" t="str">
        <x:v>2026-07-28</x:v>
      </x:c>
      <x:c r="M1965" s="2" t="str">
        <x:v>0000072971-26-000302</x:v>
      </x:c>
      <x:c r="N1965" s="2" t="str">
        <x:v>https://www.sec.gov/Archives/edgar/data/72971/000007297126000302/wfc-20260630.htm</x:v>
      </x:c>
      <x:c r="O1965" s="2" t="str">
        <x:v>data/raw/filings/WFC_0000072971-26-000302_wfc-20260630.htm</x:v>
      </x:c>
      <x:c r="P1965" s="2" t="str">
        <x:v>f-564</x:v>
      </x:c>
      <x:c r="Q1965" s="2" t="str"/>
      <x:c r="R1965" s="2" t="str">
        <x:v>Latest eligible comparative presentation at the information cutoff.</x:v>
      </x:c>
      <x:c r="T1965" s="12"/>
      <x:c r="U1965" s="12"/>
    </x:row>
    <x:row r="1966" ht="24" customHeight="1">
      <x:c r="C1966" s="2" t="str">
        <x:v>WFC</x:v>
      </x:c>
      <x:c r="D1966" s="2" t="str">
        <x:v>H1 2026</x:v>
      </x:c>
      <x:c r="E1966" s="2" t="str">
        <x:v>buybacks</x:v>
      </x:c>
      <x:c r="F1966" s="11" t="n">
        <x:v>7015</x:v>
      </x:c>
      <x:c r="G1966" s="2" t="str">
        <x:v>USD</x:v>
      </x:c>
      <x:c r="H1966" s="2" t="str">
        <x:v>2026-01-01</x:v>
      </x:c>
      <x:c r="I1966" s="2" t="str">
        <x:v>2026-06-30</x:v>
      </x:c>
      <x:c r="J1966" s="2" t="str">
        <x:v>Payments for Repurchase of Common Stock</x:v>
      </x:c>
      <x:c r="K1966" s="2" t="str">
        <x:v>us-gaap:PaymentsForRepurchaseOfCommonStock</x:v>
      </x:c>
      <x:c r="L1966" s="2" t="str">
        <x:v>2026-07-28</x:v>
      </x:c>
      <x:c r="M1966" s="2" t="str">
        <x:v>0000072971-26-000302</x:v>
      </x:c>
      <x:c r="N1966" s="2" t="str">
        <x:v>https://www.sec.gov/Archives/edgar/data/72971/000007297126000302/wfc-20260630.htm</x:v>
      </x:c>
      <x:c r="O1966" s="2" t="str">
        <x:v>data/raw/filings/WFC_0000072971-26-000302_wfc-20260630.htm</x:v>
      </x:c>
      <x:c r="P1966" s="2" t="str">
        <x:v>f-562</x:v>
      </x:c>
      <x:c r="Q1966" s="2" t="str"/>
      <x:c r="R1966" s="2" t="str">
        <x:v>Latest eligible comparative presentation at the information cutoff.</x:v>
      </x:c>
      <x:c r="T1966" s="12"/>
      <x:c r="U1966" s="12"/>
    </x:row>
    <x:row r="1967" ht="24" customHeight="1">
      <x:c r="C1967" s="2" t="str">
        <x:v>WFC</x:v>
      </x:c>
      <x:c r="D1967" s="2" t="str">
        <x:v>H1 2026</x:v>
      </x:c>
      <x:c r="E1967" s="2" t="str">
        <x:v>chargeoffs</x:v>
      </x:c>
      <x:c r="F1967" s="11" t="str">
        <x:v>n.a.</x:v>
      </x:c>
      <x:c r="G1967" s="2" t="str">
        <x:v>USDm</x:v>
      </x:c>
      <x:c r="H1967" s="2" t="str">
        <x:v>2026-01-01</x:v>
      </x:c>
      <x:c r="I1967" s="2" t="str">
        <x:v>2026-06-30</x:v>
      </x:c>
      <x:c r="J1967" s="2" t="str">
        <x:v>Gross loan charge-offs</x:v>
      </x:c>
      <x:c r="K1967" s="2" t="str"/>
      <x:c r="L1967" s="2" t="str"/>
      <x:c r="M1967" s="2" t="str"/>
      <x:c r="N1967" s="2" t="str"/>
      <x:c r="O1967" s="2" t="str"/>
      <x:c r="P1967" s="2" t="str"/>
      <x:c r="Q1967" s="2" t="str"/>
      <x:c r="R1967" s="2" t="str">
        <x:v>Not reported / unavailable</x:v>
      </x:c>
      <x:c r="T1967" s="12"/>
      <x:c r="U1967" s="12"/>
    </x:row>
    <x:row r="1968" ht="24" customHeight="1">
      <x:c r="C1968" s="2" t="str">
        <x:v>WFC</x:v>
      </x:c>
      <x:c r="D1968" s="2" t="str">
        <x:v>H1 2026</x:v>
      </x:c>
      <x:c r="E1968" s="2" t="str">
        <x:v>recoveries</x:v>
      </x:c>
      <x:c r="F1968" s="11" t="str">
        <x:v>n.a.</x:v>
      </x:c>
      <x:c r="G1968" s="2" t="str">
        <x:v>USDm</x:v>
      </x:c>
      <x:c r="H1968" s="2" t="str">
        <x:v>2026-01-01</x:v>
      </x:c>
      <x:c r="I1968" s="2" t="str">
        <x:v>2026-06-30</x:v>
      </x:c>
      <x:c r="J1968" s="2" t="str">
        <x:v>Loan recoveries</x:v>
      </x:c>
      <x:c r="K1968" s="2" t="str"/>
      <x:c r="L1968" s="2" t="str"/>
      <x:c r="M1968" s="2" t="str"/>
      <x:c r="N1968" s="2" t="str"/>
      <x:c r="O1968" s="2" t="str"/>
      <x:c r="P1968" s="2" t="str"/>
      <x:c r="Q1968" s="2" t="str"/>
      <x:c r="R1968" s="2" t="str">
        <x:v>Not reported / unavailable</x:v>
      </x:c>
      <x:c r="T1968" s="12"/>
      <x:c r="U1968" s="12"/>
    </x:row>
    <x:row r="1969" ht="24" customHeight="1">
      <x:c r="C1969" s="2" t="str">
        <x:v>WFC</x:v>
      </x:c>
      <x:c r="D1969" s="2" t="str">
        <x:v>H1 2026</x:v>
      </x:c>
      <x:c r="E1969" s="2" t="str">
        <x:v>rwa</x:v>
      </x:c>
      <x:c r="F1969" s="11" t="str">
        <x:v>n.a.</x:v>
      </x:c>
      <x:c r="G1969" s="2" t="str">
        <x:v>USDm</x:v>
      </x:c>
      <x:c r="H1969" s="2" t="str">
        <x:v>2026-01-01</x:v>
      </x:c>
      <x:c r="I1969" s="2" t="str">
        <x:v>2026-06-30</x:v>
      </x:c>
      <x:c r="J1969" s="2" t="str">
        <x:v>Risk-weighted assets</x:v>
      </x:c>
      <x:c r="K1969" s="2" t="str"/>
      <x:c r="L1969" s="2" t="str"/>
      <x:c r="M1969" s="2" t="str"/>
      <x:c r="N1969" s="2" t="str"/>
      <x:c r="O1969" s="2" t="str"/>
      <x:c r="P1969" s="2" t="str"/>
      <x:c r="Q1969" s="2" t="str"/>
      <x:c r="R1969" s="2" t="str">
        <x:v>Not reported / unavailable</x:v>
      </x:c>
      <x:c r="T1969" s="12"/>
      <x:c r="U1969" s="12"/>
    </x:row>
    <x:row r="1970" ht="24" customHeight="1">
      <x:c r="C1970" s="2" t="str">
        <x:v>WFC</x:v>
      </x:c>
      <x:c r="D1970" s="2" t="str">
        <x:v>H1 2026</x:v>
      </x:c>
      <x:c r="E1970" s="2" t="str">
        <x:v>cet1_reported</x:v>
      </x:c>
      <x:c r="F1970" s="11" t="n">
        <x:v>0.1026</x:v>
      </x:c>
      <x:c r="G1970" s="2" t="str">
        <x:v>pure</x:v>
      </x:c>
      <x:c r="H1970" s="2" t="str">
        <x:v>2026-01-01</x:v>
      </x:c>
      <x:c r="I1970" s="2" t="str">
        <x:v>2026-06-30</x:v>
      </x:c>
      <x:c r="J1970" s="2" t="str">
        <x:v>Actual standardized CET1 ratio</x:v>
      </x:c>
      <x:c r="K1970" s="2" t="str">
        <x:v>Manual verified issuer table row</x:v>
      </x:c>
      <x:c r="L1970" s="2" t="str">
        <x:v>2026-07-28</x:v>
      </x:c>
      <x:c r="M1970" s="2" t="str">
        <x:v>0000072971-26-000302</x:v>
      </x:c>
      <x:c r="N1970" s="2" t="str">
        <x:v>https://www.sec.gov/Archives/edgar/data/72971/000007297126000302/wfc-20260630.htm</x:v>
      </x:c>
      <x:c r="O1970" s="2" t="str">
        <x:v>data/raw/filings/WFC_0000072971-26-000302_wfc-20260630.htm</x:v>
      </x:c>
      <x:c r="P1970" s="2" t="str"/>
      <x:c r="Q1970" s="2" t="str"/>
      <x:c r="R1970" s="2" t="str">
        <x:v>Verified original issuer table row; same-date end balance, excluding average and regulatory minimum tables.</x:v>
      </x:c>
      <x:c r="T1970" s="12"/>
      <x:c r="U1970" s="12"/>
    </x:row>
    <x:row r="1971" ht="24" customHeight="1">
      <x:c r="C1971" s="2" t="str">
        <x:v>WFC</x:v>
      </x:c>
      <x:c r="D1971" s="2" t="str">
        <x:v>H1 2026</x:v>
      </x:c>
      <x:c r="E1971" s="2" t="str">
        <x:v>nim_reported</x:v>
      </x:c>
      <x:c r="F1971" s="11" t="str">
        <x:v>n.a.</x:v>
      </x:c>
      <x:c r="G1971" s="2" t="str">
        <x:v>%</x:v>
      </x:c>
      <x:c r="H1971" s="2" t="str">
        <x:v>2026-01-01</x:v>
      </x:c>
      <x:c r="I1971" s="2" t="str">
        <x:v>2026-06-30</x:v>
      </x:c>
      <x:c r="J1971" s="2" t="str">
        <x:v>Issuer reported net interest margin</x:v>
      </x:c>
      <x:c r="K1971" s="2" t="str"/>
      <x:c r="L1971" s="2" t="str"/>
      <x:c r="M1971" s="2" t="str"/>
      <x:c r="N1971" s="2" t="str"/>
      <x:c r="O1971" s="2" t="str"/>
      <x:c r="P1971" s="2" t="str"/>
      <x:c r="Q1971" s="2" t="str"/>
      <x:c r="R1971" s="2" t="str">
        <x:v>Not reported / unavailable</x:v>
      </x:c>
      <x:c r="T1971" s="12"/>
      <x:c r="U1971" s="12"/>
    </x:row>
    <x:row r="1972" ht="24" customHeight="1">
      <x:c r="C1972" s="2" t="str">
        <x:v>WFC</x:v>
      </x:c>
      <x:c r="D1972" s="2" t="str">
        <x:v>H1 2026</x:v>
      </x:c>
      <x:c r="E1972" s="2" t="str">
        <x:v>bvps_reported</x:v>
      </x:c>
      <x:c r="F1972" s="11" t="n">
        <x:v>54.48</x:v>
      </x:c>
      <x:c r="G1972" s="2" t="str">
        <x:v>USD/shares</x:v>
      </x:c>
      <x:c r="H1972" s="2" t="str">
        <x:v>2026-01-01</x:v>
      </x:c>
      <x:c r="I1972" s="2" t="str">
        <x:v>2026-06-30</x:v>
      </x:c>
      <x:c r="J1972" s="2" t="str">
        <x:v>Reported common book value per share</x:v>
      </x:c>
      <x:c r="K1972" s="2" t="str">
        <x:v>Manual verified issuer table row</x:v>
      </x:c>
      <x:c r="L1972" s="2" t="str">
        <x:v>2026-07-28</x:v>
      </x:c>
      <x:c r="M1972" s="2" t="str">
        <x:v>0000072971-26-000302</x:v>
      </x:c>
      <x:c r="N1972" s="2" t="str">
        <x:v>https://www.sec.gov/Archives/edgar/data/72971/000007297126000302/wfc-20260630.htm</x:v>
      </x:c>
      <x:c r="O1972" s="2" t="str">
        <x:v>data/raw/filings/WFC_0000072971-26-000302_wfc-20260630.htm</x:v>
      </x:c>
      <x:c r="P1972" s="2" t="str"/>
      <x:c r="Q1972" s="2" t="str"/>
      <x:c r="R1972" s="2" t="str">
        <x:v>Verified original issuer table row; same-date end balance, excluding average and regulatory minimum tables.</x:v>
      </x:c>
      <x:c r="T1972" s="12"/>
      <x:c r="U1972" s="12"/>
    </x:row>
    <x:row r="1973" ht="24" customHeight="1">
      <x:c r="C1973" s="2" t="str">
        <x:v>WFC</x:v>
      </x:c>
      <x:c r="D1973" s="2" t="str">
        <x:v>H1 2026</x:v>
      </x:c>
      <x:c r="E1973" s="2" t="str">
        <x:v>tbvps_reported</x:v>
      </x:c>
      <x:c r="F1973" s="11" t="n">
        <x:v>46.13</x:v>
      </x:c>
      <x:c r="G1973" s="2" t="str">
        <x:v>USD/shares</x:v>
      </x:c>
      <x:c r="H1973" s="2" t="str">
        <x:v>2026-01-01</x:v>
      </x:c>
      <x:c r="I1973" s="2" t="str">
        <x:v>2026-06-30</x:v>
      </x:c>
      <x:c r="J1973" s="2" t="str">
        <x:v>Reported tangible book value per share</x:v>
      </x:c>
      <x:c r="K1973" s="2" t="str">
        <x:v>Manual verified issuer table row</x:v>
      </x:c>
      <x:c r="L1973" s="2" t="str">
        <x:v>2026-07-28</x:v>
      </x:c>
      <x:c r="M1973" s="2" t="str">
        <x:v>0000072971-26-000302</x:v>
      </x:c>
      <x:c r="N1973" s="2" t="str">
        <x:v>https://www.sec.gov/Archives/edgar/data/72971/000007297126000302/wfc-20260630.htm</x:v>
      </x:c>
      <x:c r="O1973" s="2" t="str">
        <x:v>data/raw/filings/WFC_0000072971-26-000302_wfc-20260630.htm</x:v>
      </x:c>
      <x:c r="P1973" s="2" t="str"/>
      <x:c r="Q1973" s="2" t="str"/>
      <x:c r="R1973" s="2" t="str">
        <x:v>Verified original issuer table row; same-date end balance, excluding average and regulatory minimum tables.</x:v>
      </x:c>
      <x:c r="T1973" s="12"/>
      <x:c r="U1973" s="12"/>
    </x:row>
    <x:row r="1974" ht="24" customHeight="1">
      <x:c r="C1974" s="2" t="str">
        <x:v>WFC</x:v>
      </x:c>
      <x:c r="D1974" s="2" t="str">
        <x:v>H1 2026</x:v>
      </x:c>
      <x:c r="E1974" s="2" t="str">
        <x:v>tce_reported</x:v>
      </x:c>
      <x:c r="F1974" s="11" t="n">
        <x:v>139703</x:v>
      </x:c>
      <x:c r="G1974" s="2" t="str">
        <x:v>USD</x:v>
      </x:c>
      <x:c r="H1974" s="2" t="str">
        <x:v>2026-01-01</x:v>
      </x:c>
      <x:c r="I1974" s="2" t="str">
        <x:v>2026-06-30</x:v>
      </x:c>
      <x:c r="J1974" s="2" t="str">
        <x:v>Reported tangible common equity</x:v>
      </x:c>
      <x:c r="K1974" s="2" t="str">
        <x:v>Manual verified issuer table row</x:v>
      </x:c>
      <x:c r="L1974" s="2" t="str">
        <x:v>2026-07-28</x:v>
      </x:c>
      <x:c r="M1974" s="2" t="str">
        <x:v>0000072971-26-000302</x:v>
      </x:c>
      <x:c r="N1974" s="2" t="str">
        <x:v>https://www.sec.gov/Archives/edgar/data/72971/000007297126000302/wfc-20260630.htm</x:v>
      </x:c>
      <x:c r="O1974" s="2" t="str">
        <x:v>data/raw/filings/WFC_0000072971-26-000302_wfc-20260630.htm</x:v>
      </x:c>
      <x:c r="P1974" s="2" t="str"/>
      <x:c r="Q1974" s="2" t="str"/>
      <x:c r="R1974" s="2" t="str">
        <x:v>Verified original issuer table row; same-date end balance, excluding average and regulatory minimum tables.</x:v>
      </x:c>
      <x:c r="T1974" s="12"/>
      <x:c r="U1974" s="12"/>
    </x:row>
    <x:row r="1975" ht="24" customHeight="1">
      <x:c r="C1975" s="2" t="str">
        <x:v>GS</x:v>
      </x:c>
      <x:c r="D1975" s="2" t="str">
        <x:v>FY2016</x:v>
      </x:c>
      <x:c r="E1975" s="2" t="str">
        <x:v>assets</x:v>
      </x:c>
      <x:c r="F1975" s="11" t="n">
        <x:v>860165</x:v>
      </x:c>
      <x:c r="G1975" s="2" t="str">
        <x:v>USD</x:v>
      </x:c>
      <x:c r="H1975" s="2" t="str">
        <x:v>2016-01-01</x:v>
      </x:c>
      <x:c r="I1975" s="2" t="str">
        <x:v>2016-12-31</x:v>
      </x:c>
      <x:c r="J1975" s="2" t="str">
        <x:v>Assets</x:v>
      </x:c>
      <x:c r="K1975" s="2" t="str">
        <x:v>us-gaap:Assets</x:v>
      </x:c>
      <x:c r="L1975" s="2" t="str">
        <x:v>2018-02-26</x:v>
      </x:c>
      <x:c r="M1975" s="2" t="str">
        <x:v>0001193125-18-056383</x:v>
      </x:c>
      <x:c r="N1975" s="2" t="str">
        <x:v>https://www.sec.gov/Archives/edgar/data/886982/000119312518056383/d480167d10k.htm</x:v>
      </x:c>
      <x:c r="O1975" s="2" t="str">
        <x:v>data/raw/filings/GS_0001193125-18-056383_d480167d10k.htm</x:v>
      </x:c>
      <x:c r="P1975" s="2" t="str"/>
      <x:c r="Q1975" s="2" t="str"/>
      <x:c r="R1975" s="2" t="str">
        <x:v>Latest eligible comparative presentation at the information cutoff.</x:v>
      </x:c>
      <x:c r="T1975" s="12"/>
      <x:c r="U1975" s="12"/>
    </x:row>
    <x:row r="1976" ht="24" customHeight="1">
      <x:c r="C1976" s="2" t="str">
        <x:v>GS</x:v>
      </x:c>
      <x:c r="D1976" s="2" t="str">
        <x:v>FY2016</x:v>
      </x:c>
      <x:c r="E1976" s="2" t="str">
        <x:v>liabilities</x:v>
      </x:c>
      <x:c r="F1976" s="11" t="n">
        <x:v>773272</x:v>
      </x:c>
      <x:c r="G1976" s="2" t="str">
        <x:v>USD</x:v>
      </x:c>
      <x:c r="H1976" s="2" t="str">
        <x:v>2016-01-01</x:v>
      </x:c>
      <x:c r="I1976" s="2" t="str">
        <x:v>2016-12-31</x:v>
      </x:c>
      <x:c r="J1976" s="2" t="str">
        <x:v>Liabilities</x:v>
      </x:c>
      <x:c r="K1976" s="2" t="str">
        <x:v>us-gaap:Liabilities</x:v>
      </x:c>
      <x:c r="L1976" s="2" t="str">
        <x:v>2018-02-26</x:v>
      </x:c>
      <x:c r="M1976" s="2" t="str">
        <x:v>0001193125-18-056383</x:v>
      </x:c>
      <x:c r="N1976" s="2" t="str">
        <x:v>https://www.sec.gov/Archives/edgar/data/886982/000119312518056383/d480167d10k.htm</x:v>
      </x:c>
      <x:c r="O1976" s="2" t="str">
        <x:v>data/raw/filings/GS_0001193125-18-056383_d480167d10k.htm</x:v>
      </x:c>
      <x:c r="P1976" s="2" t="str"/>
      <x:c r="Q1976" s="2" t="str"/>
      <x:c r="R1976" s="2" t="str">
        <x:v>Latest eligible comparative presentation at the information cutoff.</x:v>
      </x:c>
      <x:c r="T1976" s="12"/>
      <x:c r="U1976" s="12"/>
    </x:row>
    <x:row r="1977" ht="24" customHeight="1">
      <x:c r="C1977" s="2" t="str">
        <x:v>GS</x:v>
      </x:c>
      <x:c r="D1977" s="2" t="str">
        <x:v>FY2016</x:v>
      </x:c>
      <x:c r="E1977" s="2" t="str">
        <x:v>equity</x:v>
      </x:c>
      <x:c r="F1977" s="11" t="n">
        <x:v>86893</x:v>
      </x:c>
      <x:c r="G1977" s="2" t="str">
        <x:v>USD</x:v>
      </x:c>
      <x:c r="H1977" s="2" t="str">
        <x:v>2016-01-01</x:v>
      </x:c>
      <x:c r="I1977" s="2" t="str">
        <x:v>2016-12-31</x:v>
      </x:c>
      <x:c r="J1977" s="2" t="str">
        <x:v>Stockholders' Equity Attributable to Parent</x:v>
      </x:c>
      <x:c r="K1977" s="2" t="str">
        <x:v>us-gaap:StockholdersEquity</x:v>
      </x:c>
      <x:c r="L1977" s="2" t="str">
        <x:v>2019-02-26</x:v>
      </x:c>
      <x:c r="M1977" s="2" t="str">
        <x:v>0001193125-19-050198</x:v>
      </x:c>
      <x:c r="N1977" s="2" t="str">
        <x:v>https://www.sec.gov/Archives/edgar/data/886982/000119312519050198/d669877d10k.htm</x:v>
      </x:c>
      <x:c r="O1977" s="2" t="str">
        <x:v>data/raw/filings/GS_0001193125-19-050198_d669877d10k.htm</x:v>
      </x:c>
      <x:c r="P1977" s="2" t="str"/>
      <x:c r="Q1977" s="2" t="str"/>
      <x:c r="R1977" s="2" t="str">
        <x:v>Latest eligible comparative presentation at the information cutoff.</x:v>
      </x:c>
      <x:c r="T1977" s="12"/>
      <x:c r="U1977" s="12"/>
    </x:row>
    <x:row r="1978" ht="24" customHeight="1">
      <x:c r="C1978" s="2" t="str">
        <x:v>GS</x:v>
      </x:c>
      <x:c r="D1978" s="2" t="str">
        <x:v>FY2016</x:v>
      </x:c>
      <x:c r="E1978" s="2" t="str">
        <x:v>preferred</x:v>
      </x:c>
      <x:c r="F1978" s="11" t="n">
        <x:v>11203</x:v>
      </x:c>
      <x:c r="G1978" s="2" t="str">
        <x:v>USD</x:v>
      </x:c>
      <x:c r="H1978" s="2" t="str">
        <x:v>2016-01-01</x:v>
      </x:c>
      <x:c r="I1978" s="2" t="str">
        <x:v>2016-12-31</x:v>
      </x:c>
      <x:c r="J1978" s="2" t="str">
        <x:v>Preferred Stock, Value, Issued</x:v>
      </x:c>
      <x:c r="K1978" s="2" t="str">
        <x:v>us-gaap:PreferredStockValue</x:v>
      </x:c>
      <x:c r="L1978" s="2" t="str">
        <x:v>2018-02-26</x:v>
      </x:c>
      <x:c r="M1978" s="2" t="str">
        <x:v>0001193125-18-056383</x:v>
      </x:c>
      <x:c r="N1978" s="2" t="str">
        <x:v>https://www.sec.gov/Archives/edgar/data/886982/000119312518056383/d480167d10k.htm</x:v>
      </x:c>
      <x:c r="O1978" s="2" t="str">
        <x:v>data/raw/filings/GS_0001193125-18-056383_d480167d10k.htm</x:v>
      </x:c>
      <x:c r="P1978" s="2" t="str"/>
      <x:c r="Q1978" s="2" t="str"/>
      <x:c r="R1978" s="2" t="str">
        <x:v>Latest eligible comparative presentation at the information cutoff.</x:v>
      </x:c>
      <x:c r="T1978" s="12"/>
      <x:c r="U1978" s="12"/>
    </x:row>
    <x:row r="1979" ht="24" customHeight="1">
      <x:c r="C1979" s="2" t="str">
        <x:v>GS</x:v>
      </x:c>
      <x:c r="D1979" s="2" t="str">
        <x:v>FY2016</x:v>
      </x:c>
      <x:c r="E1979" s="2" t="str">
        <x:v>common_equity_reported</x:v>
      </x:c>
      <x:c r="F1979" s="11" t="str">
        <x:v>n.a.</x:v>
      </x:c>
      <x:c r="G1979" s="2" t="str">
        <x:v>USDm</x:v>
      </x:c>
      <x:c r="H1979" s="2" t="str">
        <x:v>2016-01-01</x:v>
      </x:c>
      <x:c r="I1979" s="2" t="str">
        <x:v>2016-12-31</x:v>
      </x:c>
      <x:c r="J1979" s="2" t="str">
        <x:v>Reported common shareholders equity</x:v>
      </x:c>
      <x:c r="K1979" s="2" t="str"/>
      <x:c r="L1979" s="2" t="str"/>
      <x:c r="M1979" s="2" t="str"/>
      <x:c r="N1979" s="2" t="str"/>
      <x:c r="O1979" s="2" t="str"/>
      <x:c r="P1979" s="2" t="str"/>
      <x:c r="Q1979" s="2" t="str"/>
      <x:c r="R1979" s="2" t="str">
        <x:v>Not reported / unavailable</x:v>
      </x:c>
      <x:c r="T1979" s="12"/>
      <x:c r="U1979" s="12"/>
    </x:row>
    <x:row r="1980" ht="24" customHeight="1">
      <x:c r="C1980" s="2" t="str">
        <x:v>GS</x:v>
      </x:c>
      <x:c r="D1980" s="2" t="str">
        <x:v>FY2016</x:v>
      </x:c>
      <x:c r="E1980" s="2" t="str">
        <x:v>goodwill</x:v>
      </x:c>
      <x:c r="F1980" s="11" t="n">
        <x:v>3666</x:v>
      </x:c>
      <x:c r="G1980" s="2" t="str">
        <x:v>USD</x:v>
      </x:c>
      <x:c r="H1980" s="2" t="str">
        <x:v>2016-01-01</x:v>
      </x:c>
      <x:c r="I1980" s="2" t="str">
        <x:v>2016-12-31</x:v>
      </x:c>
      <x:c r="J1980" s="2" t="str">
        <x:v>Goodwill</x:v>
      </x:c>
      <x:c r="K1980" s="2" t="str">
        <x:v>us-gaap:Goodwill</x:v>
      </x:c>
      <x:c r="L1980" s="2" t="str">
        <x:v>2018-02-26</x:v>
      </x:c>
      <x:c r="M1980" s="2" t="str">
        <x:v>0001193125-18-056383</x:v>
      </x:c>
      <x:c r="N1980" s="2" t="str">
        <x:v>https://www.sec.gov/Archives/edgar/data/886982/000119312518056383/d480167d10k.htm</x:v>
      </x:c>
      <x:c r="O1980" s="2" t="str">
        <x:v>data/raw/filings/GS_0001193125-18-056383_d480167d10k.htm</x:v>
      </x:c>
      <x:c r="P1980" s="2" t="str"/>
      <x:c r="Q1980" s="2" t="str"/>
      <x:c r="R1980" s="2" t="str">
        <x:v>Latest eligible comparative presentation at the information cutoff.</x:v>
      </x:c>
      <x:c r="T1980" s="12"/>
      <x:c r="U1980" s="12"/>
    </x:row>
    <x:row r="1981" ht="24" customHeight="1">
      <x:c r="C1981" s="2" t="str">
        <x:v>GS</x:v>
      </x:c>
      <x:c r="D1981" s="2" t="str">
        <x:v>FY2016</x:v>
      </x:c>
      <x:c r="E1981" s="2" t="str">
        <x:v>intangibles</x:v>
      </x:c>
      <x:c r="F1981" s="11" t="n">
        <x:v>429</x:v>
      </x:c>
      <x:c r="G1981" s="2" t="str">
        <x:v>USD</x:v>
      </x:c>
      <x:c r="H1981" s="2" t="str">
        <x:v>2016-01-01</x:v>
      </x:c>
      <x:c r="I1981" s="2" t="str">
        <x:v>2016-12-31</x:v>
      </x:c>
      <x:c r="J1981" s="2" t="str">
        <x:v>Intangible Assets, Net (Excluding Goodwill)</x:v>
      </x:c>
      <x:c r="K1981" s="2" t="str">
        <x:v>us-gaap:IntangibleAssetsNetExcludingGoodwill</x:v>
      </x:c>
      <x:c r="L1981" s="2" t="str">
        <x:v>2018-02-26</x:v>
      </x:c>
      <x:c r="M1981" s="2" t="str">
        <x:v>0001193125-18-056383</x:v>
      </x:c>
      <x:c r="N1981" s="2" t="str">
        <x:v>https://www.sec.gov/Archives/edgar/data/886982/000119312518056383/d480167d10k.htm</x:v>
      </x:c>
      <x:c r="O1981" s="2" t="str">
        <x:v>data/raw/filings/GS_0001193125-18-056383_d480167d10k.htm</x:v>
      </x:c>
      <x:c r="P1981" s="2" t="str"/>
      <x:c r="Q1981" s="2" t="str"/>
      <x:c r="R1981" s="2" t="str">
        <x:v>Latest eligible comparative presentation at the information cutoff.</x:v>
      </x:c>
      <x:c r="T1981" s="12"/>
      <x:c r="U1981" s="12"/>
    </x:row>
    <x:row r="1982" ht="24" customHeight="1">
      <x:c r="C1982" s="2" t="str">
        <x:v>GS</x:v>
      </x:c>
      <x:c r="D1982" s="2" t="str">
        <x:v>FY2016</x:v>
      </x:c>
      <x:c r="E1982" s="2" t="str">
        <x:v>intangibles_total</x:v>
      </x:c>
      <x:c r="F1982" s="11" t="str">
        <x:v>n.a.</x:v>
      </x:c>
      <x:c r="G1982" s="2" t="str">
        <x:v>USDm</x:v>
      </x:c>
      <x:c r="H1982" s="2" t="str">
        <x:v>2016-01-01</x:v>
      </x:c>
      <x:c r="I1982" s="2" t="str">
        <x:v>2016-12-31</x:v>
      </x:c>
      <x:c r="J1982" s="2" t="str">
        <x:v>Reported goodwill and intangible assets combined</x:v>
      </x:c>
      <x:c r="K1982" s="2" t="str"/>
      <x:c r="L1982" s="2" t="str"/>
      <x:c r="M1982" s="2" t="str"/>
      <x:c r="N1982" s="2" t="str"/>
      <x:c r="O1982" s="2" t="str"/>
      <x:c r="P1982" s="2" t="str"/>
      <x:c r="Q1982" s="2" t="str"/>
      <x:c r="R1982" s="2" t="str">
        <x:v>Not reported / unavailable</x:v>
      </x:c>
      <x:c r="T1982" s="12"/>
      <x:c r="U1982" s="12"/>
    </x:row>
    <x:row r="1983" ht="24" customHeight="1">
      <x:c r="C1983" s="2" t="str">
        <x:v>GS</x:v>
      </x:c>
      <x:c r="D1983" s="2" t="str">
        <x:v>FY2016</x:v>
      </x:c>
      <x:c r="E1983" s="2" t="str">
        <x:v>shares_end</x:v>
      </x:c>
      <x:c r="F1983" s="11" t="n">
        <x:v>392.63223</x:v>
      </x:c>
      <x:c r="G1983" s="2" t="str">
        <x:v>shares</x:v>
      </x:c>
      <x:c r="H1983" s="2" t="str">
        <x:v>2016-01-01</x:v>
      </x:c>
      <x:c r="I1983" s="2" t="str">
        <x:v>2016-12-31</x:v>
      </x:c>
      <x:c r="J1983" s="2" t="str">
        <x:v>Common Stock, Shares, Outstanding</x:v>
      </x:c>
      <x:c r="K1983" s="2" t="str">
        <x:v>us-gaap:CommonStockSharesOutstanding</x:v>
      </x:c>
      <x:c r="L1983" s="2" t="str">
        <x:v>2018-02-26</x:v>
      </x:c>
      <x:c r="M1983" s="2" t="str">
        <x:v>0001193125-18-056383</x:v>
      </x:c>
      <x:c r="N1983" s="2" t="str">
        <x:v>https://www.sec.gov/Archives/edgar/data/886982/000119312518056383/d480167d10k.htm</x:v>
      </x:c>
      <x:c r="O1983" s="2" t="str">
        <x:v>data/raw/filings/GS_0001193125-18-056383_d480167d10k.htm</x:v>
      </x:c>
      <x:c r="P1983" s="2" t="str"/>
      <x:c r="Q1983" s="2" t="str"/>
      <x:c r="R1983" s="2" t="str">
        <x:v>Latest eligible comparative presentation at the information cutoff.</x:v>
      </x:c>
      <x:c r="T1983" s="12"/>
      <x:c r="U1983" s="12"/>
    </x:row>
    <x:row r="1984" ht="24" customHeight="1">
      <x:c r="C1984" s="2" t="str">
        <x:v>GS</x:v>
      </x:c>
      <x:c r="D1984" s="2" t="str">
        <x:v>FY2016</x:v>
      </x:c>
      <x:c r="E1984" s="2" t="str">
        <x:v>shares_issued</x:v>
      </x:c>
      <x:c r="F1984" s="11" t="n">
        <x:v>873.6081</x:v>
      </x:c>
      <x:c r="G1984" s="2" t="str">
        <x:v>shares</x:v>
      </x:c>
      <x:c r="H1984" s="2" t="str">
        <x:v>2016-01-01</x:v>
      </x:c>
      <x:c r="I1984" s="2" t="str">
        <x:v>2016-12-31</x:v>
      </x:c>
      <x:c r="J1984" s="2" t="str">
        <x:v>Common Stock, Shares, Issued</x:v>
      </x:c>
      <x:c r="K1984" s="2" t="str">
        <x:v>us-gaap:CommonStockSharesIssued</x:v>
      </x:c>
      <x:c r="L1984" s="2" t="str">
        <x:v>2018-02-26</x:v>
      </x:c>
      <x:c r="M1984" s="2" t="str">
        <x:v>0001193125-18-056383</x:v>
      </x:c>
      <x:c r="N1984" s="2" t="str">
        <x:v>https://www.sec.gov/Archives/edgar/data/886982/000119312518056383/d480167d10k.htm</x:v>
      </x:c>
      <x:c r="O1984" s="2" t="str">
        <x:v>data/raw/filings/GS_0001193125-18-056383_d480167d10k.htm</x:v>
      </x:c>
      <x:c r="P1984" s="2" t="str"/>
      <x:c r="Q1984" s="2" t="str"/>
      <x:c r="R1984" s="2" t="str">
        <x:v>Latest eligible comparative presentation at the information cutoff.</x:v>
      </x:c>
      <x:c r="T1984" s="12"/>
      <x:c r="U1984" s="12"/>
    </x:row>
    <x:row r="1985" ht="24" customHeight="1">
      <x:c r="C1985" s="2" t="str">
        <x:v>GS</x:v>
      </x:c>
      <x:c r="D1985" s="2" t="str">
        <x:v>FY2016</x:v>
      </x:c>
      <x:c r="E1985" s="2" t="str">
        <x:v>shares_treasury</x:v>
      </x:c>
      <x:c r="F1985" s="11" t="n">
        <x:v>480.975872</x:v>
      </x:c>
      <x:c r="G1985" s="2" t="str">
        <x:v>shares</x:v>
      </x:c>
      <x:c r="H1985" s="2" t="str">
        <x:v>2016-01-01</x:v>
      </x:c>
      <x:c r="I1985" s="2" t="str">
        <x:v>2016-12-31</x:v>
      </x:c>
      <x:c r="J1985" s="2" t="str">
        <x:v>Treasury Stock, Shares</x:v>
      </x:c>
      <x:c r="K1985" s="2" t="str">
        <x:v>us-gaap:TreasuryStockShares</x:v>
      </x:c>
      <x:c r="L1985" s="2" t="str">
        <x:v>2018-02-26</x:v>
      </x:c>
      <x:c r="M1985" s="2" t="str">
        <x:v>0001193125-18-056383</x:v>
      </x:c>
      <x:c r="N1985" s="2" t="str">
        <x:v>https://www.sec.gov/Archives/edgar/data/886982/000119312518056383/d480167d10k.htm</x:v>
      </x:c>
      <x:c r="O1985" s="2" t="str">
        <x:v>data/raw/filings/GS_0001193125-18-056383_d480167d10k.htm</x:v>
      </x:c>
      <x:c r="P1985" s="2" t="str"/>
      <x:c r="Q1985" s="2" t="str"/>
      <x:c r="R1985" s="2" t="str">
        <x:v>Latest eligible comparative presentation at the information cutoff.</x:v>
      </x:c>
      <x:c r="T1985" s="12"/>
      <x:c r="U1985" s="12"/>
    </x:row>
    <x:row r="1986" ht="24" customHeight="1">
      <x:c r="C1986" s="2" t="str">
        <x:v>GS</x:v>
      </x:c>
      <x:c r="D1986" s="2" t="str">
        <x:v>FY2016</x:v>
      </x:c>
      <x:c r="E1986" s="2" t="str">
        <x:v>deposits</x:v>
      </x:c>
      <x:c r="F1986" s="11" t="n">
        <x:v>124098</x:v>
      </x:c>
      <x:c r="G1986" s="2" t="str">
        <x:v>USD</x:v>
      </x:c>
      <x:c r="H1986" s="2" t="str">
        <x:v>2016-01-01</x:v>
      </x:c>
      <x:c r="I1986" s="2" t="str">
        <x:v>2016-12-31</x:v>
      </x:c>
      <x:c r="J1986" s="2" t="str">
        <x:v>Deposits</x:v>
      </x:c>
      <x:c r="K1986" s="2" t="str">
        <x:v>us-gaap:Deposits</x:v>
      </x:c>
      <x:c r="L1986" s="2" t="str">
        <x:v>2018-02-26</x:v>
      </x:c>
      <x:c r="M1986" s="2" t="str">
        <x:v>0001193125-18-056383</x:v>
      </x:c>
      <x:c r="N1986" s="2" t="str">
        <x:v>https://www.sec.gov/Archives/edgar/data/886982/000119312518056383/d480167d10k.htm</x:v>
      </x:c>
      <x:c r="O1986" s="2" t="str">
        <x:v>data/raw/filings/GS_0001193125-18-056383_d480167d10k.htm</x:v>
      </x:c>
      <x:c r="P1986" s="2" t="str"/>
      <x:c r="Q1986" s="2" t="str"/>
      <x:c r="R1986" s="2" t="str">
        <x:v>Latest eligible comparative presentation at the information cutoff.</x:v>
      </x:c>
      <x:c r="T1986" s="12"/>
      <x:c r="U1986" s="12"/>
    </x:row>
    <x:row r="1987" ht="24" customHeight="1">
      <x:c r="C1987" s="2" t="str">
        <x:v>GS</x:v>
      </x:c>
      <x:c r="D1987" s="2" t="str">
        <x:v>FY2016</x:v>
      </x:c>
      <x:c r="E1987" s="2" t="str">
        <x:v>loans_gross</x:v>
      </x:c>
      <x:c r="F1987" s="11" t="str">
        <x:v>n.a.</x:v>
      </x:c>
      <x:c r="G1987" s="2" t="str">
        <x:v>USDm</x:v>
      </x:c>
      <x:c r="H1987" s="2" t="str">
        <x:v>2016-01-01</x:v>
      </x:c>
      <x:c r="I1987" s="2" t="str">
        <x:v>2016-12-31</x:v>
      </x:c>
      <x:c r="J1987" s="2" t="str">
        <x:v>Gross loans and leases selected definition</x:v>
      </x:c>
      <x:c r="K1987" s="2" t="str"/>
      <x:c r="L1987" s="2" t="str"/>
      <x:c r="M1987" s="2" t="str"/>
      <x:c r="N1987" s="2" t="str"/>
      <x:c r="O1987" s="2" t="str"/>
      <x:c r="P1987" s="2" t="str"/>
      <x:c r="Q1987" s="2" t="str"/>
      <x:c r="R1987" s="2" t="str">
        <x:v>Not reported / unavailable</x:v>
      </x:c>
      <x:c r="T1987" s="12"/>
      <x:c r="U1987" s="12"/>
    </x:row>
    <x:row r="1988" ht="24" customHeight="1">
      <x:c r="C1988" s="2" t="str">
        <x:v>GS</x:v>
      </x:c>
      <x:c r="D1988" s="2" t="str">
        <x:v>FY2016</x:v>
      </x:c>
      <x:c r="E1988" s="2" t="str">
        <x:v>loans_net</x:v>
      </x:c>
      <x:c r="F1988" s="11" t="n">
        <x:v>49672</x:v>
      </x:c>
      <x:c r="G1988" s="2" t="str">
        <x:v>USD</x:v>
      </x:c>
      <x:c r="H1988" s="2" t="str">
        <x:v>2016-01-01</x:v>
      </x:c>
      <x:c r="I1988" s="2" t="str">
        <x:v>2016-12-31</x:v>
      </x:c>
      <x:c r="J1988" s="2" t="str">
        <x:v>Loans and Leases Receivable, Net Amount</x:v>
      </x:c>
      <x:c r="K1988" s="2" t="str">
        <x:v>us-gaap:LoansAndLeasesReceivableNetReportedAmount</x:v>
      </x:c>
      <x:c r="L1988" s="2" t="str">
        <x:v>2018-02-26</x:v>
      </x:c>
      <x:c r="M1988" s="2" t="str">
        <x:v>0001193125-18-056383</x:v>
      </x:c>
      <x:c r="N1988" s="2" t="str">
        <x:v>https://www.sec.gov/Archives/edgar/data/886982/000119312518056383/d480167d10k.htm</x:v>
      </x:c>
      <x:c r="O1988" s="2" t="str">
        <x:v>data/raw/filings/GS_0001193125-18-056383_d480167d10k.htm</x:v>
      </x:c>
      <x:c r="P1988" s="2" t="str"/>
      <x:c r="Q1988" s="2" t="str"/>
      <x:c r="R1988" s="2" t="str">
        <x:v>Latest eligible comparative presentation at the information cutoff.</x:v>
      </x:c>
      <x:c r="T1988" s="12"/>
      <x:c r="U1988" s="12"/>
    </x:row>
    <x:row r="1989" ht="24" customHeight="1">
      <x:c r="C1989" s="2" t="str">
        <x:v>GS</x:v>
      </x:c>
      <x:c r="D1989" s="2" t="str">
        <x:v>FY2016</x:v>
      </x:c>
      <x:c r="E1989" s="2" t="str">
        <x:v>allowance</x:v>
      </x:c>
      <x:c r="F1989" s="11" t="str">
        <x:v>n.a.</x:v>
      </x:c>
      <x:c r="G1989" s="2" t="str">
        <x:v>USDm</x:v>
      </x:c>
      <x:c r="H1989" s="2" t="str">
        <x:v>2016-01-01</x:v>
      </x:c>
      <x:c r="I1989" s="2" t="str">
        <x:v>2016-12-31</x:v>
      </x:c>
      <x:c r="J1989" s="2" t="str">
        <x:v>Loan allowance for credit losses</x:v>
      </x:c>
      <x:c r="K1989" s="2" t="str"/>
      <x:c r="L1989" s="2" t="str"/>
      <x:c r="M1989" s="2" t="str"/>
      <x:c r="N1989" s="2" t="str"/>
      <x:c r="O1989" s="2" t="str"/>
      <x:c r="P1989" s="2" t="str"/>
      <x:c r="Q1989" s="2" t="str"/>
      <x:c r="R1989" s="2" t="str">
        <x:v>Not reported / unavailable</x:v>
      </x:c>
      <x:c r="T1989" s="12"/>
      <x:c r="U1989" s="12"/>
    </x:row>
    <x:row r="1990" ht="24" customHeight="1">
      <x:c r="C1990" s="2" t="str">
        <x:v>GS</x:v>
      </x:c>
      <x:c r="D1990" s="2" t="str">
        <x:v>FY2016</x:v>
      </x:c>
      <x:c r="E1990" s="2" t="str">
        <x:v>nonaccrual</x:v>
      </x:c>
      <x:c r="F1990" s="11" t="str">
        <x:v>n.a.</x:v>
      </x:c>
      <x:c r="G1990" s="2" t="str">
        <x:v>USDm</x:v>
      </x:c>
      <x:c r="H1990" s="2" t="str">
        <x:v>2016-01-01</x:v>
      </x:c>
      <x:c r="I1990" s="2" t="str">
        <x:v>2016-12-31</x:v>
      </x:c>
      <x:c r="J1990" s="2" t="str">
        <x:v>Nonaccrual</x:v>
      </x:c>
      <x:c r="K1990" s="2" t="str"/>
      <x:c r="L1990" s="2" t="str"/>
      <x:c r="M1990" s="2" t="str"/>
      <x:c r="N1990" s="2" t="str"/>
      <x:c r="O1990" s="2" t="str"/>
      <x:c r="P1990" s="2" t="str"/>
      <x:c r="Q1990" s="2" t="str"/>
      <x:c r="R1990" s="2" t="str">
        <x:v>Not reported / unavailable</x:v>
      </x:c>
      <x:c r="T1990" s="12"/>
      <x:c r="U1990" s="12"/>
    </x:row>
    <x:row r="1991" ht="24" customHeight="1">
      <x:c r="C1991" s="2" t="str">
        <x:v>GS</x:v>
      </x:c>
      <x:c r="D1991" s="2" t="str">
        <x:v>FY2016</x:v>
      </x:c>
      <x:c r="E1991" s="2" t="str">
        <x:v>cash</x:v>
      </x:c>
      <x:c r="F1991" s="11" t="n">
        <x:v>121711</x:v>
      </x:c>
      <x:c r="G1991" s="2" t="str">
        <x:v>USD</x:v>
      </x:c>
      <x:c r="H1991" s="2" t="str">
        <x:v>2016-01-01</x:v>
      </x:c>
      <x:c r="I1991" s="2" t="str">
        <x:v>2016-12-31</x:v>
      </x:c>
      <x:c r="J1991" s="2" t="str">
        <x:v>Cash and Cash Equivalents, at Carrying Value</x:v>
      </x:c>
      <x:c r="K1991" s="2" t="str">
        <x:v>us-gaap:CashAndCashEquivalentsAtCarryingValue</x:v>
      </x:c>
      <x:c r="L1991" s="2" t="str">
        <x:v>2020-02-21</x:v>
      </x:c>
      <x:c r="M1991" s="2" t="str">
        <x:v>0001193125-20-043853</x:v>
      </x:c>
      <x:c r="N1991" s="2" t="str">
        <x:v>https://www.sec.gov/Archives/edgar/data/886982/000119312520043853/d826673d10k.htm</x:v>
      </x:c>
      <x:c r="O1991" s="2" t="str">
        <x:v>data/raw/filings/GS_0001193125-20-043853_d826673d10k.htm</x:v>
      </x:c>
      <x:c r="P1991" s="2" t="str"/>
      <x:c r="Q1991" s="2" t="str"/>
      <x:c r="R1991" s="2" t="str">
        <x:v>Latest eligible comparative presentation at the information cutoff.</x:v>
      </x:c>
      <x:c r="T1991" s="12"/>
      <x:c r="U1991" s="12"/>
    </x:row>
    <x:row r="1992" ht="24" customHeight="1">
      <x:c r="C1992" s="2" t="str">
        <x:v>GS</x:v>
      </x:c>
      <x:c r="D1992" s="2" t="str">
        <x:v>FY2016</x:v>
      </x:c>
      <x:c r="E1992" s="2" t="str">
        <x:v>aoci</x:v>
      </x:c>
      <x:c r="F1992" s="11" t="n">
        <x:v>-1216</x:v>
      </x:c>
      <x:c r="G1992" s="2" t="str">
        <x:v>USD</x:v>
      </x:c>
      <x:c r="H1992" s="2" t="str">
        <x:v>2016-01-01</x:v>
      </x:c>
      <x:c r="I1992" s="2" t="str">
        <x:v>2016-12-31</x:v>
      </x:c>
      <x:c r="J1992" s="2" t="str">
        <x:v>Accumulated Other Comprehensive Income (Loss), Net of Tax</x:v>
      </x:c>
      <x:c r="K1992" s="2" t="str">
        <x:v>us-gaap:AccumulatedOtherComprehensiveIncomeLossNetOfTax</x:v>
      </x:c>
      <x:c r="L1992" s="2" t="str">
        <x:v>2018-02-26</x:v>
      </x:c>
      <x:c r="M1992" s="2" t="str">
        <x:v>0001193125-18-056383</x:v>
      </x:c>
      <x:c r="N1992" s="2" t="str">
        <x:v>https://www.sec.gov/Archives/edgar/data/886982/000119312518056383/d480167d10k.htm</x:v>
      </x:c>
      <x:c r="O1992" s="2" t="str">
        <x:v>data/raw/filings/GS_0001193125-18-056383_d480167d10k.htm</x:v>
      </x:c>
      <x:c r="P1992" s="2" t="str"/>
      <x:c r="Q1992" s="2" t="str"/>
      <x:c r="R1992" s="2" t="str">
        <x:v>Latest eligible comparative presentation at the information cutoff.</x:v>
      </x:c>
      <x:c r="T1992" s="12"/>
      <x:c r="U1992" s="12"/>
    </x:row>
    <x:row r="1993" ht="24" customHeight="1">
      <x:c r="C1993" s="2" t="str">
        <x:v>GS</x:v>
      </x:c>
      <x:c r="D1993" s="2" t="str">
        <x:v>FY2016</x:v>
      </x:c>
      <x:c r="E1993" s="2" t="str">
        <x:v>nii</x:v>
      </x:c>
      <x:c r="F1993" s="11" t="n">
        <x:v>2587</x:v>
      </x:c>
      <x:c r="G1993" s="2" t="str">
        <x:v>USD</x:v>
      </x:c>
      <x:c r="H1993" s="2" t="str">
        <x:v>2016-01-01</x:v>
      </x:c>
      <x:c r="I1993" s="2" t="str">
        <x:v>2016-12-31</x:v>
      </x:c>
      <x:c r="J1993" s="2" t="str">
        <x:v>Interest Income (Expense), Net</x:v>
      </x:c>
      <x:c r="K1993" s="2" t="str">
        <x:v>us-gaap:InterestIncomeExpenseNet</x:v>
      </x:c>
      <x:c r="L1993" s="2" t="str">
        <x:v>2019-02-26</x:v>
      </x:c>
      <x:c r="M1993" s="2" t="str">
        <x:v>0001193125-19-050198</x:v>
      </x:c>
      <x:c r="N1993" s="2" t="str">
        <x:v>https://www.sec.gov/Archives/edgar/data/886982/000119312519050198/d669877d10k.htm</x:v>
      </x:c>
      <x:c r="O1993" s="2" t="str">
        <x:v>data/raw/filings/GS_0001193125-19-050198_d669877d10k.htm</x:v>
      </x:c>
      <x:c r="P1993" s="2" t="str"/>
      <x:c r="Q1993" s="2" t="str"/>
      <x:c r="R1993" s="2" t="str">
        <x:v>Latest eligible comparative presentation at the information cutoff.</x:v>
      </x:c>
      <x:c r="T1993" s="12"/>
      <x:c r="U1993" s="12"/>
    </x:row>
    <x:row r="1994" ht="24" customHeight="1">
      <x:c r="C1994" s="2" t="str">
        <x:v>GS</x:v>
      </x:c>
      <x:c r="D1994" s="2" t="str">
        <x:v>FY2016</x:v>
      </x:c>
      <x:c r="E1994" s="2" t="str">
        <x:v>noninterest_income</x:v>
      </x:c>
      <x:c r="F1994" s="11" t="n">
        <x:v>28203</x:v>
      </x:c>
      <x:c r="G1994" s="2" t="str">
        <x:v>USD</x:v>
      </x:c>
      <x:c r="H1994" s="2" t="str">
        <x:v>2016-01-01</x:v>
      </x:c>
      <x:c r="I1994" s="2" t="str">
        <x:v>2016-12-31</x:v>
      </x:c>
      <x:c r="J1994" s="2" t="str">
        <x:v>Noninterest Income</x:v>
      </x:c>
      <x:c r="K1994" s="2" t="str">
        <x:v>us-gaap:NoninterestIncome</x:v>
      </x:c>
      <x:c r="L1994" s="2" t="str">
        <x:v>2019-02-26</x:v>
      </x:c>
      <x:c r="M1994" s="2" t="str">
        <x:v>0001193125-19-050198</x:v>
      </x:c>
      <x:c r="N1994" s="2" t="str">
        <x:v>https://www.sec.gov/Archives/edgar/data/886982/000119312519050198/d669877d10k.htm</x:v>
      </x:c>
      <x:c r="O1994" s="2" t="str">
        <x:v>data/raw/filings/GS_0001193125-19-050198_d669877d10k.htm</x:v>
      </x:c>
      <x:c r="P1994" s="2" t="str"/>
      <x:c r="Q1994" s="2" t="str"/>
      <x:c r="R1994" s="2" t="str">
        <x:v>Latest eligible comparative presentation at the information cutoff.</x:v>
      </x:c>
      <x:c r="T1994" s="12"/>
      <x:c r="U1994" s="12"/>
    </x:row>
    <x:row r="1995" ht="24" customHeight="1">
      <x:c r="C1995" s="2" t="str">
        <x:v>GS</x:v>
      </x:c>
      <x:c r="D1995" s="2" t="str">
        <x:v>FY2016</x:v>
      </x:c>
      <x:c r="E1995" s="2" t="str">
        <x:v>revenue_reported</x:v>
      </x:c>
      <x:c r="F1995" s="11" t="n">
        <x:v>30790</x:v>
      </x:c>
      <x:c r="G1995" s="2" t="str">
        <x:v>USD</x:v>
      </x:c>
      <x:c r="H1995" s="2" t="str">
        <x:v>2016-01-01</x:v>
      </x:c>
      <x:c r="I1995" s="2" t="str">
        <x:v>2016-12-31</x:v>
      </x:c>
      <x:c r="J1995" s="2" t="str">
        <x:v>Revenues, Net of Interest Expense</x:v>
      </x:c>
      <x:c r="K1995" s="2" t="str">
        <x:v>us-gaap:RevenuesNetOfInterestExpense</x:v>
      </x:c>
      <x:c r="L1995" s="2" t="str">
        <x:v>2019-02-26</x:v>
      </x:c>
      <x:c r="M1995" s="2" t="str">
        <x:v>0001193125-19-050198</x:v>
      </x:c>
      <x:c r="N1995" s="2" t="str">
        <x:v>https://www.sec.gov/Archives/edgar/data/886982/000119312519050198/d669877d10k.htm</x:v>
      </x:c>
      <x:c r="O1995" s="2" t="str">
        <x:v>data/raw/filings/GS_0001193125-19-050198_d669877d10k.htm</x:v>
      </x:c>
      <x:c r="P1995" s="2" t="str"/>
      <x:c r="Q1995" s="2" t="str"/>
      <x:c r="R1995" s="2" t="str">
        <x:v>Latest eligible comparative presentation at the information cutoff.</x:v>
      </x:c>
      <x:c r="T1995" s="12"/>
      <x:c r="U1995" s="12"/>
    </x:row>
    <x:row r="1996" ht="24" customHeight="1">
      <x:c r="C1996" s="2" t="str">
        <x:v>GS</x:v>
      </x:c>
      <x:c r="D1996" s="2" t="str">
        <x:v>FY2016</x:v>
      </x:c>
      <x:c r="E1996" s="2" t="str">
        <x:v>opex</x:v>
      </x:c>
      <x:c r="F1996" s="11" t="n">
        <x:v>20304</x:v>
      </x:c>
      <x:c r="G1996" s="2" t="str">
        <x:v>USD</x:v>
      </x:c>
      <x:c r="H1996" s="2" t="str">
        <x:v>2016-01-01</x:v>
      </x:c>
      <x:c r="I1996" s="2" t="str">
        <x:v>2016-12-31</x:v>
      </x:c>
      <x:c r="J1996" s="2" t="str">
        <x:v>Noninterest Expense</x:v>
      </x:c>
      <x:c r="K1996" s="2" t="str">
        <x:v>us-gaap:NoninterestExpense</x:v>
      </x:c>
      <x:c r="L1996" s="2" t="str">
        <x:v>2019-02-26</x:v>
      </x:c>
      <x:c r="M1996" s="2" t="str">
        <x:v>0001193125-19-050198</x:v>
      </x:c>
      <x:c r="N1996" s="2" t="str">
        <x:v>https://www.sec.gov/Archives/edgar/data/886982/000119312519050198/d669877d10k.htm</x:v>
      </x:c>
      <x:c r="O1996" s="2" t="str">
        <x:v>data/raw/filings/GS_0001193125-19-050198_d669877d10k.htm</x:v>
      </x:c>
      <x:c r="P1996" s="2" t="str"/>
      <x:c r="Q1996" s="2" t="str"/>
      <x:c r="R1996" s="2" t="str">
        <x:v>Latest eligible comparative presentation at the information cutoff.</x:v>
      </x:c>
      <x:c r="T1996" s="12"/>
      <x:c r="U1996" s="12"/>
    </x:row>
    <x:row r="1997" ht="24" customHeight="1">
      <x:c r="C1997" s="2" t="str">
        <x:v>GS</x:v>
      </x:c>
      <x:c r="D1997" s="2" t="str">
        <x:v>FY2016</x:v>
      </x:c>
      <x:c r="E1997" s="2" t="str">
        <x:v>provision</x:v>
      </x:c>
      <x:c r="F1997" s="11" t="n">
        <x:v>182</x:v>
      </x:c>
      <x:c r="G1997" s="2" t="str">
        <x:v>USD</x:v>
      </x:c>
      <x:c r="H1997" s="2" t="str">
        <x:v>2016-01-01</x:v>
      </x:c>
      <x:c r="I1997" s="2" t="str">
        <x:v>2016-12-31</x:v>
      </x:c>
      <x:c r="J1997" s="2" t="str">
        <x:v>Provision for Loan, Lease, and Other Losses</x:v>
      </x:c>
      <x:c r="K1997" s="2" t="str">
        <x:v>us-gaap:ProvisionForLoanLeaseAndOtherLosses</x:v>
      </x:c>
      <x:c r="L1997" s="2" t="str">
        <x:v>2019-02-26</x:v>
      </x:c>
      <x:c r="M1997" s="2" t="str">
        <x:v>0001193125-19-050198</x:v>
      </x:c>
      <x:c r="N1997" s="2" t="str">
        <x:v>https://www.sec.gov/Archives/edgar/data/886982/000119312519050198/d669877d10k.htm</x:v>
      </x:c>
      <x:c r="O1997" s="2" t="str">
        <x:v>data/raw/filings/GS_0001193125-19-050198_d669877d10k.htm</x:v>
      </x:c>
      <x:c r="P1997" s="2" t="str"/>
      <x:c r="Q1997" s="2" t="str"/>
      <x:c r="R1997" s="2" t="str">
        <x:v>Latest eligible comparative presentation at the information cutoff.</x:v>
      </x:c>
      <x:c r="T1997" s="12"/>
      <x:c r="U1997" s="12"/>
    </x:row>
    <x:row r="1998" ht="24" customHeight="1">
      <x:c r="C1998" s="2" t="str">
        <x:v>GS</x:v>
      </x:c>
      <x:c r="D1998" s="2" t="str">
        <x:v>FY2016</x:v>
      </x:c>
      <x:c r="E1998" s="2" t="str">
        <x:v>pretax</x:v>
      </x:c>
      <x:c r="F1998" s="11" t="n">
        <x:v>10304</x:v>
      </x:c>
      <x:c r="G1998" s="2" t="str">
        <x:v>USD</x:v>
      </x:c>
      <x:c r="H1998" s="2" t="str">
        <x:v>2016-01-01</x:v>
      </x:c>
      <x:c r="I1998" s="2" t="str">
        <x:v>2016-12-31</x:v>
      </x:c>
      <x:c r="J1998" s="2" t="str">
        <x:v>Income (Loss) from Continuing Operations before Income Taxes, Noncontrolling Interest</x:v>
      </x:c>
      <x:c r="K1998" s="2" t="str">
        <x:v>us-gaap:IncomeLossFromContinuingOperationsBeforeIncomeTaxesExtraordinaryItemsNoncontrollingInterest</x:v>
      </x:c>
      <x:c r="L1998" s="2" t="str">
        <x:v>2019-02-26</x:v>
      </x:c>
      <x:c r="M1998" s="2" t="str">
        <x:v>0001193125-19-050198</x:v>
      </x:c>
      <x:c r="N1998" s="2" t="str">
        <x:v>https://www.sec.gov/Archives/edgar/data/886982/000119312519050198/d669877d10k.htm</x:v>
      </x:c>
      <x:c r="O1998" s="2" t="str">
        <x:v>data/raw/filings/GS_0001193125-19-050198_d669877d10k.htm</x:v>
      </x:c>
      <x:c r="P1998" s="2" t="str"/>
      <x:c r="Q1998" s="2" t="str"/>
      <x:c r="R1998" s="2" t="str">
        <x:v>Latest eligible comparative presentation at the information cutoff.</x:v>
      </x:c>
      <x:c r="T1998" s="12"/>
      <x:c r="U1998" s="12"/>
    </x:row>
    <x:row r="1999" ht="24" customHeight="1">
      <x:c r="C1999" s="2" t="str">
        <x:v>GS</x:v>
      </x:c>
      <x:c r="D1999" s="2" t="str">
        <x:v>FY2016</x:v>
      </x:c>
      <x:c r="E1999" s="2" t="str">
        <x:v>tax</x:v>
      </x:c>
      <x:c r="F1999" s="11" t="n">
        <x:v>2906</x:v>
      </x:c>
      <x:c r="G1999" s="2" t="str">
        <x:v>USD</x:v>
      </x:c>
      <x:c r="H1999" s="2" t="str">
        <x:v>2016-01-01</x:v>
      </x:c>
      <x:c r="I1999" s="2" t="str">
        <x:v>2016-12-31</x:v>
      </x:c>
      <x:c r="J1999" s="2" t="str">
        <x:v>Income Tax Expense (Benefit)</x:v>
      </x:c>
      <x:c r="K1999" s="2" t="str">
        <x:v>us-gaap:IncomeTaxExpenseBenefit</x:v>
      </x:c>
      <x:c r="L1999" s="2" t="str">
        <x:v>2019-02-26</x:v>
      </x:c>
      <x:c r="M1999" s="2" t="str">
        <x:v>0001193125-19-050198</x:v>
      </x:c>
      <x:c r="N1999" s="2" t="str">
        <x:v>https://www.sec.gov/Archives/edgar/data/886982/000119312519050198/d669877d10k.htm</x:v>
      </x:c>
      <x:c r="O1999" s="2" t="str">
        <x:v>data/raw/filings/GS_0001193125-19-050198_d669877d10k.htm</x:v>
      </x:c>
      <x:c r="P1999" s="2" t="str"/>
      <x:c r="Q1999" s="2" t="str"/>
      <x:c r="R1999" s="2" t="str">
        <x:v>Latest eligible comparative presentation at the information cutoff.</x:v>
      </x:c>
      <x:c r="T1999" s="12"/>
      <x:c r="U1999" s="12"/>
    </x:row>
    <x:row r="2000" ht="24" customHeight="1">
      <x:c r="C2000" s="2" t="str">
        <x:v>GS</x:v>
      </x:c>
      <x:c r="D2000" s="2" t="str">
        <x:v>FY2016</x:v>
      </x:c>
      <x:c r="E2000" s="2" t="str">
        <x:v>net_income</x:v>
      </x:c>
      <x:c r="F2000" s="11" t="n">
        <x:v>7398</x:v>
      </x:c>
      <x:c r="G2000" s="2" t="str">
        <x:v>USD</x:v>
      </x:c>
      <x:c r="H2000" s="2" t="str">
        <x:v>2016-01-01</x:v>
      </x:c>
      <x:c r="I2000" s="2" t="str">
        <x:v>2016-12-31</x:v>
      </x:c>
      <x:c r="J2000" s="2" t="str">
        <x:v>Net Income (Loss) Attributable to Parent</x:v>
      </x:c>
      <x:c r="K2000" s="2" t="str">
        <x:v>us-gaap:NetIncomeLoss</x:v>
      </x:c>
      <x:c r="L2000" s="2" t="str">
        <x:v>2019-02-26</x:v>
      </x:c>
      <x:c r="M2000" s="2" t="str">
        <x:v>0001193125-19-050198</x:v>
      </x:c>
      <x:c r="N2000" s="2" t="str">
        <x:v>https://www.sec.gov/Archives/edgar/data/886982/000119312519050198/d669877d10k.htm</x:v>
      </x:c>
      <x:c r="O2000" s="2" t="str">
        <x:v>data/raw/filings/GS_0001193125-19-050198_d669877d10k.htm</x:v>
      </x:c>
      <x:c r="P2000" s="2" t="str"/>
      <x:c r="Q2000" s="2" t="str"/>
      <x:c r="R2000" s="2" t="str">
        <x:v>Latest eligible comparative presentation at the information cutoff.</x:v>
      </x:c>
      <x:c r="T2000" s="12"/>
      <x:c r="U2000" s="12"/>
    </x:row>
    <x:row r="2001" ht="24" customHeight="1">
      <x:c r="C2001" s="2" t="str">
        <x:v>GS</x:v>
      </x:c>
      <x:c r="D2001" s="2" t="str">
        <x:v>FY2016</x:v>
      </x:c>
      <x:c r="E2001" s="2" t="str">
        <x:v>common_income</x:v>
      </x:c>
      <x:c r="F2001" s="11" t="n">
        <x:v>7087</x:v>
      </x:c>
      <x:c r="G2001" s="2" t="str">
        <x:v>USD</x:v>
      </x:c>
      <x:c r="H2001" s="2" t="str">
        <x:v>2016-01-01</x:v>
      </x:c>
      <x:c r="I2001" s="2" t="str">
        <x:v>2016-12-31</x:v>
      </x:c>
      <x:c r="J2001" s="2" t="str">
        <x:v>Net Income (Loss) Available to Common Stockholders, Basic</x:v>
      </x:c>
      <x:c r="K2001" s="2" t="str">
        <x:v>us-gaap:NetIncomeLossAvailableToCommonStockholdersBasic</x:v>
      </x:c>
      <x:c r="L2001" s="2" t="str">
        <x:v>2019-02-26</x:v>
      </x:c>
      <x:c r="M2001" s="2" t="str">
        <x:v>0001193125-19-050198</x:v>
      </x:c>
      <x:c r="N2001" s="2" t="str">
        <x:v>https://www.sec.gov/Archives/edgar/data/886982/000119312519050198/d669877d10k.htm</x:v>
      </x:c>
      <x:c r="O2001" s="2" t="str">
        <x:v>data/raw/filings/GS_0001193125-19-050198_d669877d10k.htm</x:v>
      </x:c>
      <x:c r="P2001" s="2" t="str"/>
      <x:c r="Q2001" s="2" t="str"/>
      <x:c r="R2001" s="2" t="str">
        <x:v>Latest eligible comparative presentation at the information cutoff.</x:v>
      </x:c>
      <x:c r="T2001" s="12"/>
      <x:c r="U2001" s="12"/>
    </x:row>
    <x:row r="2002" ht="24" customHeight="1">
      <x:c r="C2002" s="2" t="str">
        <x:v>GS</x:v>
      </x:c>
      <x:c r="D2002" s="2" t="str">
        <x:v>FY2016</x:v>
      </x:c>
      <x:c r="E2002" s="2" t="str">
        <x:v>preferred_div</x:v>
      </x:c>
      <x:c r="F2002" s="11" t="n">
        <x:v>577</x:v>
      </x:c>
      <x:c r="G2002" s="2" t="str">
        <x:v>USD</x:v>
      </x:c>
      <x:c r="H2002" s="2" t="str">
        <x:v>2016-01-01</x:v>
      </x:c>
      <x:c r="I2002" s="2" t="str">
        <x:v>2016-12-31</x:v>
      </x:c>
      <x:c r="J2002" s="2" t="str">
        <x:v>Dividends, Preferred Stock</x:v>
      </x:c>
      <x:c r="K2002" s="2" t="str">
        <x:v>us-gaap:DividendsPreferredStock</x:v>
      </x:c>
      <x:c r="L2002" s="2" t="str">
        <x:v>2019-02-26</x:v>
      </x:c>
      <x:c r="M2002" s="2" t="str">
        <x:v>0001193125-19-050198</x:v>
      </x:c>
      <x:c r="N2002" s="2" t="str">
        <x:v>https://www.sec.gov/Archives/edgar/data/886982/000119312519050198/d669877d10k.htm</x:v>
      </x:c>
      <x:c r="O2002" s="2" t="str">
        <x:v>data/raw/filings/GS_0001193125-19-050198_d669877d10k.htm</x:v>
      </x:c>
      <x:c r="P2002" s="2" t="str"/>
      <x:c r="Q2002" s="2" t="str"/>
      <x:c r="R2002" s="2" t="str">
        <x:v>Latest eligible comparative presentation at the information cutoff.</x:v>
      </x:c>
      <x:c r="T2002" s="12"/>
      <x:c r="U2002" s="12"/>
    </x:row>
    <x:row r="2003" ht="24" customHeight="1">
      <x:c r="C2003" s="2" t="str">
        <x:v>GS</x:v>
      </x:c>
      <x:c r="D2003" s="2" t="str">
        <x:v>FY2016</x:v>
      </x:c>
      <x:c r="E2003" s="2" t="str">
        <x:v>eps</x:v>
      </x:c>
      <x:c r="F2003" s="11" t="n">
        <x:v>16.29</x:v>
      </x:c>
      <x:c r="G2003" s="2" t="str">
        <x:v>USD/shares</x:v>
      </x:c>
      <x:c r="H2003" s="2" t="str">
        <x:v>2016-01-01</x:v>
      </x:c>
      <x:c r="I2003" s="2" t="str">
        <x:v>2016-12-31</x:v>
      </x:c>
      <x:c r="J2003" s="2" t="str">
        <x:v>Earnings Per Share, Diluted</x:v>
      </x:c>
      <x:c r="K2003" s="2" t="str">
        <x:v>us-gaap:EarningsPerShareDiluted</x:v>
      </x:c>
      <x:c r="L2003" s="2" t="str">
        <x:v>2019-02-26</x:v>
      </x:c>
      <x:c r="M2003" s="2" t="str">
        <x:v>0001193125-19-050198</x:v>
      </x:c>
      <x:c r="N2003" s="2" t="str">
        <x:v>https://www.sec.gov/Archives/edgar/data/886982/000119312519050198/d669877d10k.htm</x:v>
      </x:c>
      <x:c r="O2003" s="2" t="str">
        <x:v>data/raw/filings/GS_0001193125-19-050198_d669877d10k.htm</x:v>
      </x:c>
      <x:c r="P2003" s="2" t="str"/>
      <x:c r="Q2003" s="2" t="str"/>
      <x:c r="R2003" s="2" t="str">
        <x:v>Latest eligible comparative presentation at the information cutoff.</x:v>
      </x:c>
      <x:c r="T2003" s="12"/>
      <x:c r="U2003" s="12"/>
    </x:row>
    <x:row r="2004" ht="24" customHeight="1">
      <x:c r="C2004" s="2" t="str">
        <x:v>GS</x:v>
      </x:c>
      <x:c r="D2004" s="2" t="str">
        <x:v>FY2016</x:v>
      </x:c>
      <x:c r="E2004" s="2" t="str">
        <x:v>shares_diluted</x:v>
      </x:c>
      <x:c r="F2004" s="11" t="n">
        <x:v>435.1</x:v>
      </x:c>
      <x:c r="G2004" s="2" t="str">
        <x:v>shares</x:v>
      </x:c>
      <x:c r="H2004" s="2" t="str">
        <x:v>2016-01-01</x:v>
      </x:c>
      <x:c r="I2004" s="2" t="str">
        <x:v>2016-12-31</x:v>
      </x:c>
      <x:c r="J2004" s="2" t="str">
        <x:v>Weighted Average Number of Shares Outstanding, Diluted</x:v>
      </x:c>
      <x:c r="K2004" s="2" t="str">
        <x:v>us-gaap:WeightedAverageNumberOfDilutedSharesOutstanding</x:v>
      </x:c>
      <x:c r="L2004" s="2" t="str">
        <x:v>2019-02-26</x:v>
      </x:c>
      <x:c r="M2004" s="2" t="str">
        <x:v>0001193125-19-050198</x:v>
      </x:c>
      <x:c r="N2004" s="2" t="str">
        <x:v>https://www.sec.gov/Archives/edgar/data/886982/000119312519050198/d669877d10k.htm</x:v>
      </x:c>
      <x:c r="O2004" s="2" t="str">
        <x:v>data/raw/filings/GS_0001193125-19-050198_d669877d10k.htm</x:v>
      </x:c>
      <x:c r="P2004" s="2" t="str"/>
      <x:c r="Q2004" s="2" t="str"/>
      <x:c r="R2004" s="2" t="str">
        <x:v>Latest eligible comparative presentation at the information cutoff.</x:v>
      </x:c>
      <x:c r="T2004" s="12"/>
      <x:c r="U2004" s="12"/>
    </x:row>
    <x:row r="2005" ht="24" customHeight="1">
      <x:c r="C2005" s="2" t="str">
        <x:v>GS</x:v>
      </x:c>
      <x:c r="D2005" s="2" t="str">
        <x:v>FY2016</x:v>
      </x:c>
      <x:c r="E2005" s="2" t="str">
        <x:v>dps</x:v>
      </x:c>
      <x:c r="F2005" s="11" t="n">
        <x:v>2.6</x:v>
      </x:c>
      <x:c r="G2005" s="2" t="str">
        <x:v>USD/shares</x:v>
      </x:c>
      <x:c r="H2005" s="2" t="str">
        <x:v>2016-01-01</x:v>
      </x:c>
      <x:c r="I2005" s="2" t="str">
        <x:v>2016-12-31</x:v>
      </x:c>
      <x:c r="J2005" s="2" t="str">
        <x:v>Common Stock, Dividends, Per Share, Declared</x:v>
      </x:c>
      <x:c r="K2005" s="2" t="str">
        <x:v>us-gaap:CommonStockDividendsPerShareDeclared</x:v>
      </x:c>
      <x:c r="L2005" s="2" t="str">
        <x:v>2019-02-26</x:v>
      </x:c>
      <x:c r="M2005" s="2" t="str">
        <x:v>0001193125-19-050198</x:v>
      </x:c>
      <x:c r="N2005" s="2" t="str">
        <x:v>https://www.sec.gov/Archives/edgar/data/886982/000119312519050198/d669877d10k.htm</x:v>
      </x:c>
      <x:c r="O2005" s="2" t="str">
        <x:v>data/raw/filings/GS_0001193125-19-050198_d669877d10k.htm</x:v>
      </x:c>
      <x:c r="P2005" s="2" t="str"/>
      <x:c r="Q2005" s="2" t="str"/>
      <x:c r="R2005" s="2" t="str">
        <x:v>Latest eligible comparative presentation at the information cutoff.</x:v>
      </x:c>
      <x:c r="T2005" s="12"/>
      <x:c r="U2005" s="12"/>
    </x:row>
    <x:row r="2006" ht="24" customHeight="1">
      <x:c r="C2006" s="2" t="str">
        <x:v>GS</x:v>
      </x:c>
      <x:c r="D2006" s="2" t="str">
        <x:v>FY2016</x:v>
      </x:c>
      <x:c r="E2006" s="2" t="str">
        <x:v>dividends</x:v>
      </x:c>
      <x:c r="F2006" s="11" t="n">
        <x:v>1706</x:v>
      </x:c>
      <x:c r="G2006" s="2" t="str">
        <x:v>USD</x:v>
      </x:c>
      <x:c r="H2006" s="2" t="str">
        <x:v>2016-01-01</x:v>
      </x:c>
      <x:c r="I2006" s="2" t="str">
        <x:v>2016-12-31</x:v>
      </x:c>
      <x:c r="J2006" s="2" t="str">
        <x:v>Payments of Dividends</x:v>
      </x:c>
      <x:c r="K2006" s="2" t="str">
        <x:v>us-gaap:PaymentsOfDividends</x:v>
      </x:c>
      <x:c r="L2006" s="2" t="str">
        <x:v>2019-02-26</x:v>
      </x:c>
      <x:c r="M2006" s="2" t="str">
        <x:v>0001193125-19-050198</x:v>
      </x:c>
      <x:c r="N2006" s="2" t="str">
        <x:v>https://www.sec.gov/Archives/edgar/data/886982/000119312519050198/d669877d10k.htm</x:v>
      </x:c>
      <x:c r="O2006" s="2" t="str">
        <x:v>data/raw/filings/GS_0001193125-19-050198_d669877d10k.htm</x:v>
      </x:c>
      <x:c r="P2006" s="2" t="str"/>
      <x:c r="Q2006" s="2" t="str"/>
      <x:c r="R2006" s="2" t="str">
        <x:v>Latest eligible comparative presentation at the information cutoff.</x:v>
      </x:c>
      <x:c r="T2006" s="12"/>
      <x:c r="U2006" s="12"/>
    </x:row>
    <x:row r="2007" ht="24" customHeight="1">
      <x:c r="C2007" s="2" t="str">
        <x:v>GS</x:v>
      </x:c>
      <x:c r="D2007" s="2" t="str">
        <x:v>FY2016</x:v>
      </x:c>
      <x:c r="E2007" s="2" t="str">
        <x:v>buybacks</x:v>
      </x:c>
      <x:c r="F2007" s="11" t="n">
        <x:v>6078</x:v>
      </x:c>
      <x:c r="G2007" s="2" t="str">
        <x:v>USD</x:v>
      </x:c>
      <x:c r="H2007" s="2" t="str">
        <x:v>2016-01-01</x:v>
      </x:c>
      <x:c r="I2007" s="2" t="str">
        <x:v>2016-12-31</x:v>
      </x:c>
      <x:c r="J2007" s="2" t="str">
        <x:v>Payments for Repurchase of Common Stock</x:v>
      </x:c>
      <x:c r="K2007" s="2" t="str">
        <x:v>us-gaap:PaymentsForRepurchaseOfCommonStock</x:v>
      </x:c>
      <x:c r="L2007" s="2" t="str">
        <x:v>2019-02-26</x:v>
      </x:c>
      <x:c r="M2007" s="2" t="str">
        <x:v>0001193125-19-050198</x:v>
      </x:c>
      <x:c r="N2007" s="2" t="str">
        <x:v>https://www.sec.gov/Archives/edgar/data/886982/000119312519050198/d669877d10k.htm</x:v>
      </x:c>
      <x:c r="O2007" s="2" t="str">
        <x:v>data/raw/filings/GS_0001193125-19-050198_d669877d10k.htm</x:v>
      </x:c>
      <x:c r="P2007" s="2" t="str"/>
      <x:c r="Q2007" s="2" t="str"/>
      <x:c r="R2007" s="2" t="str">
        <x:v>Latest eligible comparative presentation at the information cutoff.</x:v>
      </x:c>
      <x:c r="T2007" s="12"/>
      <x:c r="U2007" s="12"/>
    </x:row>
    <x:row r="2008" ht="24" customHeight="1">
      <x:c r="C2008" s="2" t="str">
        <x:v>GS</x:v>
      </x:c>
      <x:c r="D2008" s="2" t="str">
        <x:v>FY2016</x:v>
      </x:c>
      <x:c r="E2008" s="2" t="str">
        <x:v>chargeoffs</x:v>
      </x:c>
      <x:c r="F2008" s="11" t="str">
        <x:v>n.a.</x:v>
      </x:c>
      <x:c r="G2008" s="2" t="str">
        <x:v>USDm</x:v>
      </x:c>
      <x:c r="H2008" s="2" t="str">
        <x:v>2016-01-01</x:v>
      </x:c>
      <x:c r="I2008" s="2" t="str">
        <x:v>2016-12-31</x:v>
      </x:c>
      <x:c r="J2008" s="2" t="str">
        <x:v>Gross loan charge-offs</x:v>
      </x:c>
      <x:c r="K2008" s="2" t="str"/>
      <x:c r="L2008" s="2" t="str"/>
      <x:c r="M2008" s="2" t="str"/>
      <x:c r="N2008" s="2" t="str"/>
      <x:c r="O2008" s="2" t="str"/>
      <x:c r="P2008" s="2" t="str"/>
      <x:c r="Q2008" s="2" t="str"/>
      <x:c r="R2008" s="2" t="str">
        <x:v>Not reported / unavailable</x:v>
      </x:c>
      <x:c r="T2008" s="12"/>
      <x:c r="U2008" s="12"/>
    </x:row>
    <x:row r="2009" ht="24" customHeight="1">
      <x:c r="C2009" s="2" t="str">
        <x:v>GS</x:v>
      </x:c>
      <x:c r="D2009" s="2" t="str">
        <x:v>FY2016</x:v>
      </x:c>
      <x:c r="E2009" s="2" t="str">
        <x:v>recoveries</x:v>
      </x:c>
      <x:c r="F2009" s="11" t="str">
        <x:v>n.a.</x:v>
      </x:c>
      <x:c r="G2009" s="2" t="str">
        <x:v>USDm</x:v>
      </x:c>
      <x:c r="H2009" s="2" t="str">
        <x:v>2016-01-01</x:v>
      </x:c>
      <x:c r="I2009" s="2" t="str">
        <x:v>2016-12-31</x:v>
      </x:c>
      <x:c r="J2009" s="2" t="str">
        <x:v>Loan recoveries</x:v>
      </x:c>
      <x:c r="K2009" s="2" t="str"/>
      <x:c r="L2009" s="2" t="str"/>
      <x:c r="M2009" s="2" t="str"/>
      <x:c r="N2009" s="2" t="str"/>
      <x:c r="O2009" s="2" t="str"/>
      <x:c r="P2009" s="2" t="str"/>
      <x:c r="Q2009" s="2" t="str"/>
      <x:c r="R2009" s="2" t="str">
        <x:v>Not reported / unavailable</x:v>
      </x:c>
      <x:c r="T2009" s="12"/>
      <x:c r="U2009" s="12"/>
    </x:row>
    <x:row r="2010" ht="24" customHeight="1">
      <x:c r="C2010" s="2" t="str">
        <x:v>GS</x:v>
      </x:c>
      <x:c r="D2010" s="2" t="str">
        <x:v>FY2016</x:v>
      </x:c>
      <x:c r="E2010" s="2" t="str">
        <x:v>rwa</x:v>
      </x:c>
      <x:c r="F2010" s="11" t="str">
        <x:v>n.a.</x:v>
      </x:c>
      <x:c r="G2010" s="2" t="str">
        <x:v>USDm</x:v>
      </x:c>
      <x:c r="H2010" s="2" t="str">
        <x:v>2016-01-01</x:v>
      </x:c>
      <x:c r="I2010" s="2" t="str">
        <x:v>2016-12-31</x:v>
      </x:c>
      <x:c r="J2010" s="2" t="str">
        <x:v>Risk-weighted assets</x:v>
      </x:c>
      <x:c r="K2010" s="2" t="str"/>
      <x:c r="L2010" s="2" t="str"/>
      <x:c r="M2010" s="2" t="str"/>
      <x:c r="N2010" s="2" t="str"/>
      <x:c r="O2010" s="2" t="str"/>
      <x:c r="P2010" s="2" t="str"/>
      <x:c r="Q2010" s="2" t="str"/>
      <x:c r="R2010" s="2" t="str">
        <x:v>Not reported / unavailable</x:v>
      </x:c>
      <x:c r="T2010" s="12"/>
      <x:c r="U2010" s="12"/>
    </x:row>
    <x:row r="2011" ht="24" customHeight="1">
      <x:c r="C2011" s="2" t="str">
        <x:v>GS</x:v>
      </x:c>
      <x:c r="D2011" s="2" t="str">
        <x:v>FY2016</x:v>
      </x:c>
      <x:c r="E2011" s="2" t="str">
        <x:v>cet1_reported</x:v>
      </x:c>
      <x:c r="F2011" s="11" t="str">
        <x:v>n.a.</x:v>
      </x:c>
      <x:c r="G2011" s="2" t="str">
        <x:v>%</x:v>
      </x:c>
      <x:c r="H2011" s="2" t="str">
        <x:v>2016-01-01</x:v>
      </x:c>
      <x:c r="I2011" s="2" t="str">
        <x:v>2016-12-31</x:v>
      </x:c>
      <x:c r="J2011" s="2" t="str">
        <x:v>Actual standardized CET1 ratio</x:v>
      </x:c>
      <x:c r="K2011" s="2" t="str"/>
      <x:c r="L2011" s="2" t="str"/>
      <x:c r="M2011" s="2" t="str"/>
      <x:c r="N2011" s="2" t="str"/>
      <x:c r="O2011" s="2" t="str"/>
      <x:c r="P2011" s="2" t="str"/>
      <x:c r="Q2011" s="2" t="str"/>
      <x:c r="R2011" s="2" t="str">
        <x:v>Not reported / unavailable</x:v>
      </x:c>
      <x:c r="T2011" s="12"/>
      <x:c r="U2011" s="12"/>
    </x:row>
    <x:row r="2012" ht="24" customHeight="1">
      <x:c r="C2012" s="2" t="str">
        <x:v>GS</x:v>
      </x:c>
      <x:c r="D2012" s="2" t="str">
        <x:v>FY2016</x:v>
      </x:c>
      <x:c r="E2012" s="2" t="str">
        <x:v>nim_reported</x:v>
      </x:c>
      <x:c r="F2012" s="11" t="str">
        <x:v>n.a.</x:v>
      </x:c>
      <x:c r="G2012" s="2" t="str">
        <x:v>%</x:v>
      </x:c>
      <x:c r="H2012" s="2" t="str">
        <x:v>2016-01-01</x:v>
      </x:c>
      <x:c r="I2012" s="2" t="str">
        <x:v>2016-12-31</x:v>
      </x:c>
      <x:c r="J2012" s="2" t="str">
        <x:v>Issuer reported net interest margin</x:v>
      </x:c>
      <x:c r="K2012" s="2" t="str"/>
      <x:c r="L2012" s="2" t="str"/>
      <x:c r="M2012" s="2" t="str"/>
      <x:c r="N2012" s="2" t="str"/>
      <x:c r="O2012" s="2" t="str"/>
      <x:c r="P2012" s="2" t="str"/>
      <x:c r="Q2012" s="2" t="str"/>
      <x:c r="R2012" s="2" t="str">
        <x:v>Not reported / unavailable</x:v>
      </x:c>
      <x:c r="T2012" s="12"/>
      <x:c r="U2012" s="12"/>
    </x:row>
    <x:row r="2013" ht="24" customHeight="1">
      <x:c r="C2013" s="2" t="str">
        <x:v>GS</x:v>
      </x:c>
      <x:c r="D2013" s="2" t="str">
        <x:v>FY2016</x:v>
      </x:c>
      <x:c r="E2013" s="2" t="str">
        <x:v>bvps_reported</x:v>
      </x:c>
      <x:c r="F2013" s="11" t="n">
        <x:v>182.47</x:v>
      </x:c>
      <x:c r="G2013" s="2" t="str">
        <x:v>USD/shares</x:v>
      </x:c>
      <x:c r="H2013" s="2" t="str">
        <x:v>2016-01-01</x:v>
      </x:c>
      <x:c r="I2013" s="2" t="str">
        <x:v>2016-12-31</x:v>
      </x:c>
      <x:c r="J2013" s="2" t="str">
        <x:v>Reported common book value per share</x:v>
      </x:c>
      <x:c r="K2013" s="2" t="str">
        <x:v>Manual verified issuer table row</x:v>
      </x:c>
      <x:c r="L2013" s="2" t="str">
        <x:v>2017-02-27</x:v>
      </x:c>
      <x:c r="M2013" s="2" t="str">
        <x:v>0001193125-17-056804</x:v>
      </x:c>
      <x:c r="N2013" s="2" t="str">
        <x:v>https://www.sec.gov/Archives/edgar/data/886982/000119312517056804/d308759d10k.htm</x:v>
      </x:c>
      <x:c r="O2013" s="2" t="str">
        <x:v>data/raw/filings/GS_0001193125-17-056804_d308759d10k.htm</x:v>
      </x:c>
      <x:c r="P2013" s="2" t="str"/>
      <x:c r="Q2013" s="2" t="str"/>
      <x:c r="R2013" s="2" t="str">
        <x:v>Verified original issuer table row; same-date end balance, excluding average and regulatory minimum tables.</x:v>
      </x:c>
      <x:c r="T2013" s="12"/>
      <x:c r="U2013" s="12"/>
    </x:row>
    <x:row r="2014" ht="24" customHeight="1">
      <x:c r="C2014" s="2" t="str">
        <x:v>GS</x:v>
      </x:c>
      <x:c r="D2014" s="2" t="str">
        <x:v>FY2016</x:v>
      </x:c>
      <x:c r="E2014" s="2" t="str">
        <x:v>tbvps_reported</x:v>
      </x:c>
      <x:c r="F2014" s="11" t="n">
        <x:v>172.6</x:v>
      </x:c>
      <x:c r="G2014" s="2" t="str">
        <x:v>USD/shares</x:v>
      </x:c>
      <x:c r="H2014" s="2" t="str">
        <x:v>2016-01-01</x:v>
      </x:c>
      <x:c r="I2014" s="2" t="str">
        <x:v>2016-12-31</x:v>
      </x:c>
      <x:c r="J2014" s="2" t="str">
        <x:v>Reported tangible book value per share</x:v>
      </x:c>
      <x:c r="K2014" s="2" t="str">
        <x:v>Manual verified issuer table row</x:v>
      </x:c>
      <x:c r="L2014" s="2" t="str">
        <x:v>2017-02-27</x:v>
      </x:c>
      <x:c r="M2014" s="2" t="str">
        <x:v>0001193125-17-056804</x:v>
      </x:c>
      <x:c r="N2014" s="2" t="str">
        <x:v>https://www.sec.gov/Archives/edgar/data/886982/000119312517056804/d308759d10k.htm</x:v>
      </x:c>
      <x:c r="O2014" s="2" t="str">
        <x:v>data/raw/filings/GS_0001193125-17-056804_d308759d10k.htm</x:v>
      </x:c>
      <x:c r="P2014" s="2" t="str"/>
      <x:c r="Q2014" s="2" t="str"/>
      <x:c r="R2014" s="2" t="str">
        <x:v>Verified original issuer table row; same-date end balance, excluding average and regulatory minimum tables.</x:v>
      </x:c>
      <x:c r="T2014" s="12"/>
      <x:c r="U2014" s="12"/>
    </x:row>
    <x:row r="2015" ht="24" customHeight="1">
      <x:c r="C2015" s="2" t="str">
        <x:v>GS</x:v>
      </x:c>
      <x:c r="D2015" s="2" t="str">
        <x:v>FY2016</x:v>
      </x:c>
      <x:c r="E2015" s="2" t="str">
        <x:v>tce_reported</x:v>
      </x:c>
      <x:c r="F2015" s="11" t="str">
        <x:v>n.a.</x:v>
      </x:c>
      <x:c r="G2015" s="2" t="str">
        <x:v>USDm</x:v>
      </x:c>
      <x:c r="H2015" s="2" t="str">
        <x:v>2016-01-01</x:v>
      </x:c>
      <x:c r="I2015" s="2" t="str">
        <x:v>2016-12-31</x:v>
      </x:c>
      <x:c r="J2015" s="2" t="str">
        <x:v>Reported tangible common equity</x:v>
      </x:c>
      <x:c r="K2015" s="2" t="str"/>
      <x:c r="L2015" s="2" t="str"/>
      <x:c r="M2015" s="2" t="str"/>
      <x:c r="N2015" s="2" t="str"/>
      <x:c r="O2015" s="2" t="str"/>
      <x:c r="P2015" s="2" t="str"/>
      <x:c r="Q2015" s="2" t="str"/>
      <x:c r="R2015" s="2" t="str">
        <x:v>Not reported / unavailable</x:v>
      </x:c>
      <x:c r="T2015" s="12"/>
      <x:c r="U2015" s="12"/>
    </x:row>
    <x:row r="2016" ht="24" customHeight="1">
      <x:c r="C2016" s="2" t="str">
        <x:v>GS</x:v>
      </x:c>
      <x:c r="D2016" s="2" t="str">
        <x:v>FY2017</x:v>
      </x:c>
      <x:c r="E2016" s="2" t="str">
        <x:v>assets</x:v>
      </x:c>
      <x:c r="F2016" s="11" t="n">
        <x:v>916776</x:v>
      </x:c>
      <x:c r="G2016" s="2" t="str">
        <x:v>USD</x:v>
      </x:c>
      <x:c r="H2016" s="2" t="str">
        <x:v>2017-01-01</x:v>
      </x:c>
      <x:c r="I2016" s="2" t="str">
        <x:v>2017-12-31</x:v>
      </x:c>
      <x:c r="J2016" s="2" t="str">
        <x:v>Assets</x:v>
      </x:c>
      <x:c r="K2016" s="2" t="str">
        <x:v>us-gaap:Assets</x:v>
      </x:c>
      <x:c r="L2016" s="2" t="str">
        <x:v>2019-02-26</x:v>
      </x:c>
      <x:c r="M2016" s="2" t="str">
        <x:v>0001193125-19-050198</x:v>
      </x:c>
      <x:c r="N2016" s="2" t="str">
        <x:v>https://www.sec.gov/Archives/edgar/data/886982/000119312519050198/d669877d10k.htm</x:v>
      </x:c>
      <x:c r="O2016" s="2" t="str">
        <x:v>data/raw/filings/GS_0001193125-19-050198_d669877d10k.htm</x:v>
      </x:c>
      <x:c r="P2016" s="2" t="str"/>
      <x:c r="Q2016" s="2" t="str"/>
      <x:c r="R2016" s="2" t="str">
        <x:v>Latest eligible comparative presentation at the information cutoff.</x:v>
      </x:c>
      <x:c r="T2016" s="12"/>
      <x:c r="U2016" s="12"/>
    </x:row>
    <x:row r="2017" ht="24" customHeight="1">
      <x:c r="C2017" s="2" t="str">
        <x:v>GS</x:v>
      </x:c>
      <x:c r="D2017" s="2" t="str">
        <x:v>FY2017</x:v>
      </x:c>
      <x:c r="E2017" s="2" t="str">
        <x:v>liabilities</x:v>
      </x:c>
      <x:c r="F2017" s="11" t="n">
        <x:v>834533</x:v>
      </x:c>
      <x:c r="G2017" s="2" t="str">
        <x:v>USD</x:v>
      </x:c>
      <x:c r="H2017" s="2" t="str">
        <x:v>2017-01-01</x:v>
      </x:c>
      <x:c r="I2017" s="2" t="str">
        <x:v>2017-12-31</x:v>
      </x:c>
      <x:c r="J2017" s="2" t="str">
        <x:v>Liabilities</x:v>
      </x:c>
      <x:c r="K2017" s="2" t="str">
        <x:v>us-gaap:Liabilities</x:v>
      </x:c>
      <x:c r="L2017" s="2" t="str">
        <x:v>2019-02-26</x:v>
      </x:c>
      <x:c r="M2017" s="2" t="str">
        <x:v>0001193125-19-050198</x:v>
      </x:c>
      <x:c r="N2017" s="2" t="str">
        <x:v>https://www.sec.gov/Archives/edgar/data/886982/000119312519050198/d669877d10k.htm</x:v>
      </x:c>
      <x:c r="O2017" s="2" t="str">
        <x:v>data/raw/filings/GS_0001193125-19-050198_d669877d10k.htm</x:v>
      </x:c>
      <x:c r="P2017" s="2" t="str"/>
      <x:c r="Q2017" s="2" t="str"/>
      <x:c r="R2017" s="2" t="str">
        <x:v>Latest eligible comparative presentation at the information cutoff.</x:v>
      </x:c>
      <x:c r="T2017" s="12"/>
      <x:c r="U2017" s="12"/>
    </x:row>
    <x:row r="2018" ht="24" customHeight="1">
      <x:c r="C2018" s="2" t="str">
        <x:v>GS</x:v>
      </x:c>
      <x:c r="D2018" s="2" t="str">
        <x:v>FY2017</x:v>
      </x:c>
      <x:c r="E2018" s="2" t="str">
        <x:v>equity</x:v>
      </x:c>
      <x:c r="F2018" s="11" t="n">
        <x:v>82243</x:v>
      </x:c>
      <x:c r="G2018" s="2" t="str">
        <x:v>USD</x:v>
      </x:c>
      <x:c r="H2018" s="2" t="str">
        <x:v>2017-01-01</x:v>
      </x:c>
      <x:c r="I2018" s="2" t="str">
        <x:v>2017-12-31</x:v>
      </x:c>
      <x:c r="J2018" s="2" t="str">
        <x:v>Stockholders' Equity Attributable to Parent</x:v>
      </x:c>
      <x:c r="K2018" s="2" t="str">
        <x:v>us-gaap:StockholdersEquity</x:v>
      </x:c>
      <x:c r="L2018" s="2" t="str">
        <x:v>2020-02-21</x:v>
      </x:c>
      <x:c r="M2018" s="2" t="str">
        <x:v>0001193125-20-043853</x:v>
      </x:c>
      <x:c r="N2018" s="2" t="str">
        <x:v>https://www.sec.gov/Archives/edgar/data/886982/000119312520043853/d826673d10k.htm</x:v>
      </x:c>
      <x:c r="O2018" s="2" t="str">
        <x:v>data/raw/filings/GS_0001193125-20-043853_d826673d10k.htm</x:v>
      </x:c>
      <x:c r="P2018" s="2" t="str"/>
      <x:c r="Q2018" s="2" t="str"/>
      <x:c r="R2018" s="2" t="str">
        <x:v>Latest eligible comparative presentation at the information cutoff.</x:v>
      </x:c>
      <x:c r="T2018" s="12"/>
      <x:c r="U2018" s="12"/>
    </x:row>
    <x:row r="2019" ht="24" customHeight="1">
      <x:c r="C2019" s="2" t="str">
        <x:v>GS</x:v>
      </x:c>
      <x:c r="D2019" s="2" t="str">
        <x:v>FY2017</x:v>
      </x:c>
      <x:c r="E2019" s="2" t="str">
        <x:v>preferred</x:v>
      </x:c>
      <x:c r="F2019" s="11" t="n">
        <x:v>11853</x:v>
      </x:c>
      <x:c r="G2019" s="2" t="str">
        <x:v>USD</x:v>
      </x:c>
      <x:c r="H2019" s="2" t="str">
        <x:v>2017-01-01</x:v>
      </x:c>
      <x:c r="I2019" s="2" t="str">
        <x:v>2017-12-31</x:v>
      </x:c>
      <x:c r="J2019" s="2" t="str">
        <x:v>Preferred Stock, Value, Issued</x:v>
      </x:c>
      <x:c r="K2019" s="2" t="str">
        <x:v>us-gaap:PreferredStockValue</x:v>
      </x:c>
      <x:c r="L2019" s="2" t="str">
        <x:v>2019-02-26</x:v>
      </x:c>
      <x:c r="M2019" s="2" t="str">
        <x:v>0001193125-19-050198</x:v>
      </x:c>
      <x:c r="N2019" s="2" t="str">
        <x:v>https://www.sec.gov/Archives/edgar/data/886982/000119312519050198/d669877d10k.htm</x:v>
      </x:c>
      <x:c r="O2019" s="2" t="str">
        <x:v>data/raw/filings/GS_0001193125-19-050198_d669877d10k.htm</x:v>
      </x:c>
      <x:c r="P2019" s="2" t="str"/>
      <x:c r="Q2019" s="2" t="str"/>
      <x:c r="R2019" s="2" t="str">
        <x:v>Latest eligible comparative presentation at the information cutoff.</x:v>
      </x:c>
      <x:c r="T2019" s="12"/>
      <x:c r="U2019" s="12"/>
    </x:row>
    <x:row r="2020" ht="24" customHeight="1">
      <x:c r="C2020" s="2" t="str">
        <x:v>GS</x:v>
      </x:c>
      <x:c r="D2020" s="2" t="str">
        <x:v>FY2017</x:v>
      </x:c>
      <x:c r="E2020" s="2" t="str">
        <x:v>common_equity_reported</x:v>
      </x:c>
      <x:c r="F2020" s="11" t="str">
        <x:v>n.a.</x:v>
      </x:c>
      <x:c r="G2020" s="2" t="str">
        <x:v>USDm</x:v>
      </x:c>
      <x:c r="H2020" s="2" t="str">
        <x:v>2017-01-01</x:v>
      </x:c>
      <x:c r="I2020" s="2" t="str">
        <x:v>2017-12-31</x:v>
      </x:c>
      <x:c r="J2020" s="2" t="str">
        <x:v>Reported common shareholders equity</x:v>
      </x:c>
      <x:c r="K2020" s="2" t="str"/>
      <x:c r="L2020" s="2" t="str"/>
      <x:c r="M2020" s="2" t="str"/>
      <x:c r="N2020" s="2" t="str"/>
      <x:c r="O2020" s="2" t="str"/>
      <x:c r="P2020" s="2" t="str"/>
      <x:c r="Q2020" s="2" t="str"/>
      <x:c r="R2020" s="2" t="str">
        <x:v>Not reported / unavailable</x:v>
      </x:c>
      <x:c r="T2020" s="12"/>
      <x:c r="U2020" s="12"/>
    </x:row>
    <x:row r="2021" ht="24" customHeight="1">
      <x:c r="C2021" s="2" t="str">
        <x:v>GS</x:v>
      </x:c>
      <x:c r="D2021" s="2" t="str">
        <x:v>FY2017</x:v>
      </x:c>
      <x:c r="E2021" s="2" t="str">
        <x:v>goodwill</x:v>
      </x:c>
      <x:c r="F2021" s="11" t="n">
        <x:v>3665</x:v>
      </x:c>
      <x:c r="G2021" s="2" t="str">
        <x:v>USD</x:v>
      </x:c>
      <x:c r="H2021" s="2" t="str">
        <x:v>2017-01-01</x:v>
      </x:c>
      <x:c r="I2021" s="2" t="str">
        <x:v>2017-12-31</x:v>
      </x:c>
      <x:c r="J2021" s="2" t="str">
        <x:v>Goodwill</x:v>
      </x:c>
      <x:c r="K2021" s="2" t="str">
        <x:v>us-gaap:Goodwill</x:v>
      </x:c>
      <x:c r="L2021" s="2" t="str">
        <x:v>2019-02-26</x:v>
      </x:c>
      <x:c r="M2021" s="2" t="str">
        <x:v>0001193125-19-050198</x:v>
      </x:c>
      <x:c r="N2021" s="2" t="str">
        <x:v>https://www.sec.gov/Archives/edgar/data/886982/000119312519050198/d669877d10k.htm</x:v>
      </x:c>
      <x:c r="O2021" s="2" t="str">
        <x:v>data/raw/filings/GS_0001193125-19-050198_d669877d10k.htm</x:v>
      </x:c>
      <x:c r="P2021" s="2" t="str"/>
      <x:c r="Q2021" s="2" t="str"/>
      <x:c r="R2021" s="2" t="str">
        <x:v>Latest eligible comparative presentation at the information cutoff.</x:v>
      </x:c>
      <x:c r="T2021" s="12"/>
      <x:c r="U2021" s="12"/>
    </x:row>
    <x:row r="2022" ht="24" customHeight="1">
      <x:c r="C2022" s="2" t="str">
        <x:v>GS</x:v>
      </x:c>
      <x:c r="D2022" s="2" t="str">
        <x:v>FY2017</x:v>
      </x:c>
      <x:c r="E2022" s="2" t="str">
        <x:v>intangibles</x:v>
      </x:c>
      <x:c r="F2022" s="11" t="n">
        <x:v>373</x:v>
      </x:c>
      <x:c r="G2022" s="2" t="str">
        <x:v>USD</x:v>
      </x:c>
      <x:c r="H2022" s="2" t="str">
        <x:v>2017-01-01</x:v>
      </x:c>
      <x:c r="I2022" s="2" t="str">
        <x:v>2017-12-31</x:v>
      </x:c>
      <x:c r="J2022" s="2" t="str">
        <x:v>Intangible Assets, Net (Excluding Goodwill)</x:v>
      </x:c>
      <x:c r="K2022" s="2" t="str">
        <x:v>us-gaap:IntangibleAssetsNetExcludingGoodwill</x:v>
      </x:c>
      <x:c r="L2022" s="2" t="str">
        <x:v>2019-02-26</x:v>
      </x:c>
      <x:c r="M2022" s="2" t="str">
        <x:v>0001193125-19-050198</x:v>
      </x:c>
      <x:c r="N2022" s="2" t="str">
        <x:v>https://www.sec.gov/Archives/edgar/data/886982/000119312519050198/d669877d10k.htm</x:v>
      </x:c>
      <x:c r="O2022" s="2" t="str">
        <x:v>data/raw/filings/GS_0001193125-19-050198_d669877d10k.htm</x:v>
      </x:c>
      <x:c r="P2022" s="2" t="str"/>
      <x:c r="Q2022" s="2" t="str"/>
      <x:c r="R2022" s="2" t="str">
        <x:v>Latest eligible comparative presentation at the information cutoff.</x:v>
      </x:c>
      <x:c r="T2022" s="12"/>
      <x:c r="U2022" s="12"/>
    </x:row>
    <x:row r="2023" ht="24" customHeight="1">
      <x:c r="C2023" s="2" t="str">
        <x:v>GS</x:v>
      </x:c>
      <x:c r="D2023" s="2" t="str">
        <x:v>FY2017</x:v>
      </x:c>
      <x:c r="E2023" s="2" t="str">
        <x:v>intangibles_total</x:v>
      </x:c>
      <x:c r="F2023" s="11" t="str">
        <x:v>n.a.</x:v>
      </x:c>
      <x:c r="G2023" s="2" t="str">
        <x:v>USDm</x:v>
      </x:c>
      <x:c r="H2023" s="2" t="str">
        <x:v>2017-01-01</x:v>
      </x:c>
      <x:c r="I2023" s="2" t="str">
        <x:v>2017-12-31</x:v>
      </x:c>
      <x:c r="J2023" s="2" t="str">
        <x:v>Reported goodwill and intangible assets combined</x:v>
      </x:c>
      <x:c r="K2023" s="2" t="str"/>
      <x:c r="L2023" s="2" t="str"/>
      <x:c r="M2023" s="2" t="str"/>
      <x:c r="N2023" s="2" t="str"/>
      <x:c r="O2023" s="2" t="str"/>
      <x:c r="P2023" s="2" t="str"/>
      <x:c r="Q2023" s="2" t="str"/>
      <x:c r="R2023" s="2" t="str">
        <x:v>Not reported / unavailable</x:v>
      </x:c>
      <x:c r="T2023" s="12"/>
      <x:c r="U2023" s="12"/>
    </x:row>
    <x:row r="2024" ht="24" customHeight="1">
      <x:c r="C2024" s="2" t="str">
        <x:v>GS</x:v>
      </x:c>
      <x:c r="D2024" s="2" t="str">
        <x:v>FY2017</x:v>
      </x:c>
      <x:c r="E2024" s="2" t="str">
        <x:v>shares_end</x:v>
      </x:c>
      <x:c r="F2024" s="11" t="n">
        <x:v>374.808805</x:v>
      </x:c>
      <x:c r="G2024" s="2" t="str">
        <x:v>shares</x:v>
      </x:c>
      <x:c r="H2024" s="2" t="str">
        <x:v>2017-01-01</x:v>
      </x:c>
      <x:c r="I2024" s="2" t="str">
        <x:v>2017-12-31</x:v>
      </x:c>
      <x:c r="J2024" s="2" t="str">
        <x:v>Common Stock, Shares, Outstanding</x:v>
      </x:c>
      <x:c r="K2024" s="2" t="str">
        <x:v>us-gaap:CommonStockSharesOutstanding</x:v>
      </x:c>
      <x:c r="L2024" s="2" t="str">
        <x:v>2019-02-26</x:v>
      </x:c>
      <x:c r="M2024" s="2" t="str">
        <x:v>0001193125-19-050198</x:v>
      </x:c>
      <x:c r="N2024" s="2" t="str">
        <x:v>https://www.sec.gov/Archives/edgar/data/886982/000119312519050198/d669877d10k.htm</x:v>
      </x:c>
      <x:c r="O2024" s="2" t="str">
        <x:v>data/raw/filings/GS_0001193125-19-050198_d669877d10k.htm</x:v>
      </x:c>
      <x:c r="P2024" s="2" t="str"/>
      <x:c r="Q2024" s="2" t="str"/>
      <x:c r="R2024" s="2" t="str">
        <x:v>Latest eligible comparative presentation at the information cutoff.</x:v>
      </x:c>
      <x:c r="T2024" s="12"/>
      <x:c r="U2024" s="12"/>
    </x:row>
    <x:row r="2025" ht="24" customHeight="1">
      <x:c r="C2025" s="2" t="str">
        <x:v>GS</x:v>
      </x:c>
      <x:c r="D2025" s="2" t="str">
        <x:v>FY2017</x:v>
      </x:c>
      <x:c r="E2025" s="2" t="str">
        <x:v>shares_issued</x:v>
      </x:c>
      <x:c r="F2025" s="11" t="n">
        <x:v>884.592863</x:v>
      </x:c>
      <x:c r="G2025" s="2" t="str">
        <x:v>shares</x:v>
      </x:c>
      <x:c r="H2025" s="2" t="str">
        <x:v>2017-01-01</x:v>
      </x:c>
      <x:c r="I2025" s="2" t="str">
        <x:v>2017-12-31</x:v>
      </x:c>
      <x:c r="J2025" s="2" t="str">
        <x:v>Common Stock, Shares, Issued</x:v>
      </x:c>
      <x:c r="K2025" s="2" t="str">
        <x:v>us-gaap:CommonStockSharesIssued</x:v>
      </x:c>
      <x:c r="L2025" s="2" t="str">
        <x:v>2019-02-26</x:v>
      </x:c>
      <x:c r="M2025" s="2" t="str">
        <x:v>0001193125-19-050198</x:v>
      </x:c>
      <x:c r="N2025" s="2" t="str">
        <x:v>https://www.sec.gov/Archives/edgar/data/886982/000119312519050198/d669877d10k.htm</x:v>
      </x:c>
      <x:c r="O2025" s="2" t="str">
        <x:v>data/raw/filings/GS_0001193125-19-050198_d669877d10k.htm</x:v>
      </x:c>
      <x:c r="P2025" s="2" t="str"/>
      <x:c r="Q2025" s="2" t="str"/>
      <x:c r="R2025" s="2" t="str">
        <x:v>Latest eligible comparative presentation at the information cutoff.</x:v>
      </x:c>
      <x:c r="T2025" s="12"/>
      <x:c r="U2025" s="12"/>
    </x:row>
    <x:row r="2026" ht="24" customHeight="1">
      <x:c r="C2026" s="2" t="str">
        <x:v>GS</x:v>
      </x:c>
      <x:c r="D2026" s="2" t="str">
        <x:v>FY2017</x:v>
      </x:c>
      <x:c r="E2026" s="2" t="str">
        <x:v>shares_treasury</x:v>
      </x:c>
      <x:c r="F2026" s="11" t="n">
        <x:v>509.78406</x:v>
      </x:c>
      <x:c r="G2026" s="2" t="str">
        <x:v>shares</x:v>
      </x:c>
      <x:c r="H2026" s="2" t="str">
        <x:v>2017-01-01</x:v>
      </x:c>
      <x:c r="I2026" s="2" t="str">
        <x:v>2017-12-31</x:v>
      </x:c>
      <x:c r="J2026" s="2" t="str">
        <x:v>Treasury Stock, Shares</x:v>
      </x:c>
      <x:c r="K2026" s="2" t="str">
        <x:v>us-gaap:TreasuryStockShares</x:v>
      </x:c>
      <x:c r="L2026" s="2" t="str">
        <x:v>2019-02-26</x:v>
      </x:c>
      <x:c r="M2026" s="2" t="str">
        <x:v>0001193125-19-050198</x:v>
      </x:c>
      <x:c r="N2026" s="2" t="str">
        <x:v>https://www.sec.gov/Archives/edgar/data/886982/000119312519050198/d669877d10k.htm</x:v>
      </x:c>
      <x:c r="O2026" s="2" t="str">
        <x:v>data/raw/filings/GS_0001193125-19-050198_d669877d10k.htm</x:v>
      </x:c>
      <x:c r="P2026" s="2" t="str"/>
      <x:c r="Q2026" s="2" t="str"/>
      <x:c r="R2026" s="2" t="str">
        <x:v>Latest eligible comparative presentation at the information cutoff.</x:v>
      </x:c>
      <x:c r="T2026" s="12"/>
      <x:c r="U2026" s="12"/>
    </x:row>
    <x:row r="2027" ht="24" customHeight="1">
      <x:c r="C2027" s="2" t="str">
        <x:v>GS</x:v>
      </x:c>
      <x:c r="D2027" s="2" t="str">
        <x:v>FY2017</x:v>
      </x:c>
      <x:c r="E2027" s="2" t="str">
        <x:v>deposits</x:v>
      </x:c>
      <x:c r="F2027" s="11" t="n">
        <x:v>138604</x:v>
      </x:c>
      <x:c r="G2027" s="2" t="str">
        <x:v>USD</x:v>
      </x:c>
      <x:c r="H2027" s="2" t="str">
        <x:v>2017-01-01</x:v>
      </x:c>
      <x:c r="I2027" s="2" t="str">
        <x:v>2017-12-31</x:v>
      </x:c>
      <x:c r="J2027" s="2" t="str">
        <x:v>Deposits</x:v>
      </x:c>
      <x:c r="K2027" s="2" t="str">
        <x:v>us-gaap:Deposits</x:v>
      </x:c>
      <x:c r="L2027" s="2" t="str">
        <x:v>2019-02-26</x:v>
      </x:c>
      <x:c r="M2027" s="2" t="str">
        <x:v>0001193125-19-050198</x:v>
      </x:c>
      <x:c r="N2027" s="2" t="str">
        <x:v>https://www.sec.gov/Archives/edgar/data/886982/000119312519050198/d669877d10k.htm</x:v>
      </x:c>
      <x:c r="O2027" s="2" t="str">
        <x:v>data/raw/filings/GS_0001193125-19-050198_d669877d10k.htm</x:v>
      </x:c>
      <x:c r="P2027" s="2" t="str"/>
      <x:c r="Q2027" s="2" t="str"/>
      <x:c r="R2027" s="2" t="str">
        <x:v>Latest eligible comparative presentation at the information cutoff.</x:v>
      </x:c>
      <x:c r="T2027" s="12"/>
      <x:c r="U2027" s="12"/>
    </x:row>
    <x:row r="2028" ht="24" customHeight="1">
      <x:c r="C2028" s="2" t="str">
        <x:v>GS</x:v>
      </x:c>
      <x:c r="D2028" s="2" t="str">
        <x:v>FY2017</x:v>
      </x:c>
      <x:c r="E2028" s="2" t="str">
        <x:v>loans_gross</x:v>
      </x:c>
      <x:c r="F2028" s="11" t="str">
        <x:v>n.a.</x:v>
      </x:c>
      <x:c r="G2028" s="2" t="str">
        <x:v>USDm</x:v>
      </x:c>
      <x:c r="H2028" s="2" t="str">
        <x:v>2017-01-01</x:v>
      </x:c>
      <x:c r="I2028" s="2" t="str">
        <x:v>2017-12-31</x:v>
      </x:c>
      <x:c r="J2028" s="2" t="str">
        <x:v>Gross loans and leases selected definition</x:v>
      </x:c>
      <x:c r="K2028" s="2" t="str"/>
      <x:c r="L2028" s="2" t="str"/>
      <x:c r="M2028" s="2" t="str"/>
      <x:c r="N2028" s="2" t="str"/>
      <x:c r="O2028" s="2" t="str"/>
      <x:c r="P2028" s="2" t="str"/>
      <x:c r="Q2028" s="2" t="str"/>
      <x:c r="R2028" s="2" t="str">
        <x:v>Not reported / unavailable</x:v>
      </x:c>
      <x:c r="T2028" s="12"/>
      <x:c r="U2028" s="12"/>
    </x:row>
    <x:row r="2029" ht="24" customHeight="1">
      <x:c r="C2029" s="2" t="str">
        <x:v>GS</x:v>
      </x:c>
      <x:c r="D2029" s="2" t="str">
        <x:v>FY2017</x:v>
      </x:c>
      <x:c r="E2029" s="2" t="str">
        <x:v>loans_net</x:v>
      </x:c>
      <x:c r="F2029" s="11" t="n">
        <x:v>65933</x:v>
      </x:c>
      <x:c r="G2029" s="2" t="str">
        <x:v>USD</x:v>
      </x:c>
      <x:c r="H2029" s="2" t="str">
        <x:v>2017-01-01</x:v>
      </x:c>
      <x:c r="I2029" s="2" t="str">
        <x:v>2017-12-31</x:v>
      </x:c>
      <x:c r="J2029" s="2" t="str">
        <x:v>Loans and Leases Receivable, Net Amount</x:v>
      </x:c>
      <x:c r="K2029" s="2" t="str">
        <x:v>us-gaap:LoansAndLeasesReceivableNetReportedAmount</x:v>
      </x:c>
      <x:c r="L2029" s="2" t="str">
        <x:v>2019-02-26</x:v>
      </x:c>
      <x:c r="M2029" s="2" t="str">
        <x:v>0001193125-19-050198</x:v>
      </x:c>
      <x:c r="N2029" s="2" t="str">
        <x:v>https://www.sec.gov/Archives/edgar/data/886982/000119312519050198/d669877d10k.htm</x:v>
      </x:c>
      <x:c r="O2029" s="2" t="str">
        <x:v>data/raw/filings/GS_0001193125-19-050198_d669877d10k.htm</x:v>
      </x:c>
      <x:c r="P2029" s="2" t="str"/>
      <x:c r="Q2029" s="2" t="str"/>
      <x:c r="R2029" s="2" t="str">
        <x:v>Latest eligible comparative presentation at the information cutoff.</x:v>
      </x:c>
      <x:c r="T2029" s="12"/>
      <x:c r="U2029" s="12"/>
    </x:row>
    <x:row r="2030" ht="24" customHeight="1">
      <x:c r="C2030" s="2" t="str">
        <x:v>GS</x:v>
      </x:c>
      <x:c r="D2030" s="2" t="str">
        <x:v>FY2017</x:v>
      </x:c>
      <x:c r="E2030" s="2" t="str">
        <x:v>allowance</x:v>
      </x:c>
      <x:c r="F2030" s="11" t="str">
        <x:v>n.a.</x:v>
      </x:c>
      <x:c r="G2030" s="2" t="str">
        <x:v>USDm</x:v>
      </x:c>
      <x:c r="H2030" s="2" t="str">
        <x:v>2017-01-01</x:v>
      </x:c>
      <x:c r="I2030" s="2" t="str">
        <x:v>2017-12-31</x:v>
      </x:c>
      <x:c r="J2030" s="2" t="str">
        <x:v>Loan allowance for credit losses</x:v>
      </x:c>
      <x:c r="K2030" s="2" t="str"/>
      <x:c r="L2030" s="2" t="str"/>
      <x:c r="M2030" s="2" t="str"/>
      <x:c r="N2030" s="2" t="str"/>
      <x:c r="O2030" s="2" t="str"/>
      <x:c r="P2030" s="2" t="str"/>
      <x:c r="Q2030" s="2" t="str"/>
      <x:c r="R2030" s="2" t="str">
        <x:v>Not reported / unavailable</x:v>
      </x:c>
      <x:c r="T2030" s="12"/>
      <x:c r="U2030" s="12"/>
    </x:row>
    <x:row r="2031" ht="24" customHeight="1">
      <x:c r="C2031" s="2" t="str">
        <x:v>GS</x:v>
      </x:c>
      <x:c r="D2031" s="2" t="str">
        <x:v>FY2017</x:v>
      </x:c>
      <x:c r="E2031" s="2" t="str">
        <x:v>nonaccrual</x:v>
      </x:c>
      <x:c r="F2031" s="11" t="str">
        <x:v>n.a.</x:v>
      </x:c>
      <x:c r="G2031" s="2" t="str">
        <x:v>USDm</x:v>
      </x:c>
      <x:c r="H2031" s="2" t="str">
        <x:v>2017-01-01</x:v>
      </x:c>
      <x:c r="I2031" s="2" t="str">
        <x:v>2017-12-31</x:v>
      </x:c>
      <x:c r="J2031" s="2" t="str">
        <x:v>Nonaccrual</x:v>
      </x:c>
      <x:c r="K2031" s="2" t="str"/>
      <x:c r="L2031" s="2" t="str"/>
      <x:c r="M2031" s="2" t="str"/>
      <x:c r="N2031" s="2" t="str"/>
      <x:c r="O2031" s="2" t="str"/>
      <x:c r="P2031" s="2" t="str"/>
      <x:c r="Q2031" s="2" t="str"/>
      <x:c r="R2031" s="2" t="str">
        <x:v>Not reported / unavailable</x:v>
      </x:c>
      <x:c r="T2031" s="12"/>
      <x:c r="U2031" s="12"/>
    </x:row>
    <x:row r="2032" ht="24" customHeight="1">
      <x:c r="C2032" s="2" t="str">
        <x:v>GS</x:v>
      </x:c>
      <x:c r="D2032" s="2" t="str">
        <x:v>FY2017</x:v>
      </x:c>
      <x:c r="E2032" s="2" t="str">
        <x:v>cash</x:v>
      </x:c>
      <x:c r="F2032" s="11" t="n">
        <x:v>110051</x:v>
      </x:c>
      <x:c r="G2032" s="2" t="str">
        <x:v>USD</x:v>
      </x:c>
      <x:c r="H2032" s="2" t="str">
        <x:v>2017-01-01</x:v>
      </x:c>
      <x:c r="I2032" s="2" t="str">
        <x:v>2017-12-31</x:v>
      </x:c>
      <x:c r="J2032" s="2" t="str">
        <x:v>Cash and Cash Equivalents, at Carrying Value</x:v>
      </x:c>
      <x:c r="K2032" s="2" t="str">
        <x:v>us-gaap:CashAndCashEquivalentsAtCarryingValue</x:v>
      </x:c>
      <x:c r="L2032" s="2" t="str">
        <x:v>2021-02-22</x:v>
      </x:c>
      <x:c r="M2032" s="2" t="str">
        <x:v>0001193125-21-049380</x:v>
      </x:c>
      <x:c r="N2032" s="2" t="str">
        <x:v>https://www.sec.gov/Archives/edgar/data/886982/000119312521049380/d39654d10k.htm</x:v>
      </x:c>
      <x:c r="O2032" s="2" t="str">
        <x:v>data/raw/filings/GS_0001193125-21-049380_d39654d10k.htm</x:v>
      </x:c>
      <x:c r="P2032" s="2" t="str"/>
      <x:c r="Q2032" s="2" t="str"/>
      <x:c r="R2032" s="2" t="str">
        <x:v>Latest eligible comparative presentation at the information cutoff.</x:v>
      </x:c>
      <x:c r="T2032" s="12"/>
      <x:c r="U2032" s="12"/>
    </x:row>
    <x:row r="2033" ht="24" customHeight="1">
      <x:c r="C2033" s="2" t="str">
        <x:v>GS</x:v>
      </x:c>
      <x:c r="D2033" s="2" t="str">
        <x:v>FY2017</x:v>
      </x:c>
      <x:c r="E2033" s="2" t="str">
        <x:v>aoci</x:v>
      </x:c>
      <x:c r="F2033" s="11" t="n">
        <x:v>-1880</x:v>
      </x:c>
      <x:c r="G2033" s="2" t="str">
        <x:v>USD</x:v>
      </x:c>
      <x:c r="H2033" s="2" t="str">
        <x:v>2017-01-01</x:v>
      </x:c>
      <x:c r="I2033" s="2" t="str">
        <x:v>2017-12-31</x:v>
      </x:c>
      <x:c r="J2033" s="2" t="str">
        <x:v>Accumulated Other Comprehensive Income (Loss), Net of Tax</x:v>
      </x:c>
      <x:c r="K2033" s="2" t="str">
        <x:v>us-gaap:AccumulatedOtherComprehensiveIncomeLossNetOfTax</x:v>
      </x:c>
      <x:c r="L2033" s="2" t="str">
        <x:v>2019-02-26</x:v>
      </x:c>
      <x:c r="M2033" s="2" t="str">
        <x:v>0001193125-19-050198</x:v>
      </x:c>
      <x:c r="N2033" s="2" t="str">
        <x:v>https://www.sec.gov/Archives/edgar/data/886982/000119312519050198/d669877d10k.htm</x:v>
      </x:c>
      <x:c r="O2033" s="2" t="str">
        <x:v>data/raw/filings/GS_0001193125-19-050198_d669877d10k.htm</x:v>
      </x:c>
      <x:c r="P2033" s="2" t="str"/>
      <x:c r="Q2033" s="2" t="str"/>
      <x:c r="R2033" s="2" t="str">
        <x:v>Latest eligible comparative presentation at the information cutoff.</x:v>
      </x:c>
      <x:c r="T2033" s="12"/>
      <x:c r="U2033" s="12"/>
    </x:row>
    <x:row r="2034" ht="24" customHeight="1">
      <x:c r="C2034" s="2" t="str">
        <x:v>GS</x:v>
      </x:c>
      <x:c r="D2034" s="2" t="str">
        <x:v>FY2017</x:v>
      </x:c>
      <x:c r="E2034" s="2" t="str">
        <x:v>nii</x:v>
      </x:c>
      <x:c r="F2034" s="11" t="n">
        <x:v>2932</x:v>
      </x:c>
      <x:c r="G2034" s="2" t="str">
        <x:v>USD</x:v>
      </x:c>
      <x:c r="H2034" s="2" t="str">
        <x:v>2017-01-01</x:v>
      </x:c>
      <x:c r="I2034" s="2" t="str">
        <x:v>2017-12-31</x:v>
      </x:c>
      <x:c r="J2034" s="2" t="str">
        <x:v>Interest Income (Expense), Net</x:v>
      </x:c>
      <x:c r="K2034" s="2" t="str">
        <x:v>us-gaap:InterestIncomeExpenseNet</x:v>
      </x:c>
      <x:c r="L2034" s="2" t="str">
        <x:v>2020-02-21</x:v>
      </x:c>
      <x:c r="M2034" s="2" t="str">
        <x:v>0001193125-20-043853</x:v>
      </x:c>
      <x:c r="N2034" s="2" t="str">
        <x:v>https://www.sec.gov/Archives/edgar/data/886982/000119312520043853/d826673d10k.htm</x:v>
      </x:c>
      <x:c r="O2034" s="2" t="str">
        <x:v>data/raw/filings/GS_0001193125-20-043853_d826673d10k.htm</x:v>
      </x:c>
      <x:c r="P2034" s="2" t="str"/>
      <x:c r="Q2034" s="2" t="str"/>
      <x:c r="R2034" s="2" t="str">
        <x:v>Latest eligible comparative presentation at the information cutoff.</x:v>
      </x:c>
      <x:c r="T2034" s="12"/>
      <x:c r="U2034" s="12"/>
    </x:row>
    <x:row r="2035" ht="24" customHeight="1">
      <x:c r="C2035" s="2" t="str">
        <x:v>GS</x:v>
      </x:c>
      <x:c r="D2035" s="2" t="str">
        <x:v>FY2017</x:v>
      </x:c>
      <x:c r="E2035" s="2" t="str">
        <x:v>noninterest_income</x:v>
      </x:c>
      <x:c r="F2035" s="11" t="n">
        <x:v>29798</x:v>
      </x:c>
      <x:c r="G2035" s="2" t="str">
        <x:v>USD</x:v>
      </x:c>
      <x:c r="H2035" s="2" t="str">
        <x:v>2017-01-01</x:v>
      </x:c>
      <x:c r="I2035" s="2" t="str">
        <x:v>2017-12-31</x:v>
      </x:c>
      <x:c r="J2035" s="2" t="str">
        <x:v>Noninterest Income</x:v>
      </x:c>
      <x:c r="K2035" s="2" t="str">
        <x:v>us-gaap:NoninterestIncome</x:v>
      </x:c>
      <x:c r="L2035" s="2" t="str">
        <x:v>2020-02-21</x:v>
      </x:c>
      <x:c r="M2035" s="2" t="str">
        <x:v>0001193125-20-043853</x:v>
      </x:c>
      <x:c r="N2035" s="2" t="str">
        <x:v>https://www.sec.gov/Archives/edgar/data/886982/000119312520043853/d826673d10k.htm</x:v>
      </x:c>
      <x:c r="O2035" s="2" t="str">
        <x:v>data/raw/filings/GS_0001193125-20-043853_d826673d10k.htm</x:v>
      </x:c>
      <x:c r="P2035" s="2" t="str"/>
      <x:c r="Q2035" s="2" t="str"/>
      <x:c r="R2035" s="2" t="str">
        <x:v>Latest eligible comparative presentation at the information cutoff.</x:v>
      </x:c>
      <x:c r="T2035" s="12"/>
      <x:c r="U2035" s="12"/>
    </x:row>
    <x:row r="2036" ht="24" customHeight="1">
      <x:c r="C2036" s="2" t="str">
        <x:v>GS</x:v>
      </x:c>
      <x:c r="D2036" s="2" t="str">
        <x:v>FY2017</x:v>
      </x:c>
      <x:c r="E2036" s="2" t="str">
        <x:v>revenue_reported</x:v>
      </x:c>
      <x:c r="F2036" s="11" t="n">
        <x:v>32730</x:v>
      </x:c>
      <x:c r="G2036" s="2" t="str">
        <x:v>USD</x:v>
      </x:c>
      <x:c r="H2036" s="2" t="str">
        <x:v>2017-01-01</x:v>
      </x:c>
      <x:c r="I2036" s="2" t="str">
        <x:v>2017-12-31</x:v>
      </x:c>
      <x:c r="J2036" s="2" t="str">
        <x:v>Revenues, Net of Interest Expense</x:v>
      </x:c>
      <x:c r="K2036" s="2" t="str">
        <x:v>us-gaap:RevenuesNetOfInterestExpense</x:v>
      </x:c>
      <x:c r="L2036" s="2" t="str">
        <x:v>2020-02-21</x:v>
      </x:c>
      <x:c r="M2036" s="2" t="str">
        <x:v>0001193125-20-043853</x:v>
      </x:c>
      <x:c r="N2036" s="2" t="str">
        <x:v>https://www.sec.gov/Archives/edgar/data/886982/000119312520043853/d826673d10k.htm</x:v>
      </x:c>
      <x:c r="O2036" s="2" t="str">
        <x:v>data/raw/filings/GS_0001193125-20-043853_d826673d10k.htm</x:v>
      </x:c>
      <x:c r="P2036" s="2" t="str"/>
      <x:c r="Q2036" s="2" t="str"/>
      <x:c r="R2036" s="2" t="str">
        <x:v>Latest eligible comparative presentation at the information cutoff.</x:v>
      </x:c>
      <x:c r="T2036" s="12"/>
      <x:c r="U2036" s="12"/>
    </x:row>
    <x:row r="2037" ht="24" customHeight="1">
      <x:c r="C2037" s="2" t="str">
        <x:v>GS</x:v>
      </x:c>
      <x:c r="D2037" s="2" t="str">
        <x:v>FY2017</x:v>
      </x:c>
      <x:c r="E2037" s="2" t="str">
        <x:v>opex</x:v>
      </x:c>
      <x:c r="F2037" s="11" t="n">
        <x:v>20941</x:v>
      </x:c>
      <x:c r="G2037" s="2" t="str">
        <x:v>USD</x:v>
      </x:c>
      <x:c r="H2037" s="2" t="str">
        <x:v>2017-01-01</x:v>
      </x:c>
      <x:c r="I2037" s="2" t="str">
        <x:v>2017-12-31</x:v>
      </x:c>
      <x:c r="J2037" s="2" t="str">
        <x:v>Noninterest Expense</x:v>
      </x:c>
      <x:c r="K2037" s="2" t="str">
        <x:v>us-gaap:NoninterestExpense</x:v>
      </x:c>
      <x:c r="L2037" s="2" t="str">
        <x:v>2020-02-21</x:v>
      </x:c>
      <x:c r="M2037" s="2" t="str">
        <x:v>0001193125-20-043853</x:v>
      </x:c>
      <x:c r="N2037" s="2" t="str">
        <x:v>https://www.sec.gov/Archives/edgar/data/886982/000119312520043853/d826673d10k.htm</x:v>
      </x:c>
      <x:c r="O2037" s="2" t="str">
        <x:v>data/raw/filings/GS_0001193125-20-043853_d826673d10k.htm</x:v>
      </x:c>
      <x:c r="P2037" s="2" t="str"/>
      <x:c r="Q2037" s="2" t="str"/>
      <x:c r="R2037" s="2" t="str">
        <x:v>Latest eligible comparative presentation at the information cutoff.</x:v>
      </x:c>
      <x:c r="T2037" s="12"/>
      <x:c r="U2037" s="12"/>
    </x:row>
    <x:row r="2038" ht="24" customHeight="1">
      <x:c r="C2038" s="2" t="str">
        <x:v>GS</x:v>
      </x:c>
      <x:c r="D2038" s="2" t="str">
        <x:v>FY2017</x:v>
      </x:c>
      <x:c r="E2038" s="2" t="str">
        <x:v>provision</x:v>
      </x:c>
      <x:c r="F2038" s="11" t="n">
        <x:v>657</x:v>
      </x:c>
      <x:c r="G2038" s="2" t="str">
        <x:v>USD</x:v>
      </x:c>
      <x:c r="H2038" s="2" t="str">
        <x:v>2017-01-01</x:v>
      </x:c>
      <x:c r="I2038" s="2" t="str">
        <x:v>2017-12-31</x:v>
      </x:c>
      <x:c r="J2038" s="2" t="str">
        <x:v>Provision for Loan, Lease, and Other Losses</x:v>
      </x:c>
      <x:c r="K2038" s="2" t="str">
        <x:v>us-gaap:ProvisionForLoanLeaseAndOtherLosses</x:v>
      </x:c>
      <x:c r="L2038" s="2" t="str">
        <x:v>2020-02-21</x:v>
      </x:c>
      <x:c r="M2038" s="2" t="str">
        <x:v>0001193125-20-043853</x:v>
      </x:c>
      <x:c r="N2038" s="2" t="str">
        <x:v>https://www.sec.gov/Archives/edgar/data/886982/000119312520043853/d826673d10k.htm</x:v>
      </x:c>
      <x:c r="O2038" s="2" t="str">
        <x:v>data/raw/filings/GS_0001193125-20-043853_d826673d10k.htm</x:v>
      </x:c>
      <x:c r="P2038" s="2" t="str"/>
      <x:c r="Q2038" s="2" t="str"/>
      <x:c r="R2038" s="2" t="str">
        <x:v>Latest eligible comparative presentation at the information cutoff.</x:v>
      </x:c>
      <x:c r="T2038" s="12"/>
      <x:c r="U2038" s="12"/>
    </x:row>
    <x:row r="2039" ht="24" customHeight="1">
      <x:c r="C2039" s="2" t="str">
        <x:v>GS</x:v>
      </x:c>
      <x:c r="D2039" s="2" t="str">
        <x:v>FY2017</x:v>
      </x:c>
      <x:c r="E2039" s="2" t="str">
        <x:v>pretax</x:v>
      </x:c>
      <x:c r="F2039" s="11" t="n">
        <x:v>11132</x:v>
      </x:c>
      <x:c r="G2039" s="2" t="str">
        <x:v>USD</x:v>
      </x:c>
      <x:c r="H2039" s="2" t="str">
        <x:v>2017-01-01</x:v>
      </x:c>
      <x:c r="I2039" s="2" t="str">
        <x:v>2017-12-31</x:v>
      </x:c>
      <x:c r="J2039" s="2" t="str">
        <x:v>Income (Loss) from Continuing Operations before Income Taxes, Noncontrolling Interest</x:v>
      </x:c>
      <x:c r="K2039" s="2" t="str">
        <x:v>us-gaap:IncomeLossFromContinuingOperationsBeforeIncomeTaxesExtraordinaryItemsNoncontrollingInterest</x:v>
      </x:c>
      <x:c r="L2039" s="2" t="str">
        <x:v>2020-02-21</x:v>
      </x:c>
      <x:c r="M2039" s="2" t="str">
        <x:v>0001193125-20-043853</x:v>
      </x:c>
      <x:c r="N2039" s="2" t="str">
        <x:v>https://www.sec.gov/Archives/edgar/data/886982/000119312520043853/d826673d10k.htm</x:v>
      </x:c>
      <x:c r="O2039" s="2" t="str">
        <x:v>data/raw/filings/GS_0001193125-20-043853_d826673d10k.htm</x:v>
      </x:c>
      <x:c r="P2039" s="2" t="str"/>
      <x:c r="Q2039" s="2" t="str"/>
      <x:c r="R2039" s="2" t="str">
        <x:v>Latest eligible comparative presentation at the information cutoff.</x:v>
      </x:c>
      <x:c r="T2039" s="12"/>
      <x:c r="U2039" s="12"/>
    </x:row>
    <x:row r="2040" ht="24" customHeight="1">
      <x:c r="C2040" s="2" t="str">
        <x:v>GS</x:v>
      </x:c>
      <x:c r="D2040" s="2" t="str">
        <x:v>FY2017</x:v>
      </x:c>
      <x:c r="E2040" s="2" t="str">
        <x:v>tax</x:v>
      </x:c>
      <x:c r="F2040" s="11" t="n">
        <x:v>6846</x:v>
      </x:c>
      <x:c r="G2040" s="2" t="str">
        <x:v>USD</x:v>
      </x:c>
      <x:c r="H2040" s="2" t="str">
        <x:v>2017-01-01</x:v>
      </x:c>
      <x:c r="I2040" s="2" t="str">
        <x:v>2017-12-31</x:v>
      </x:c>
      <x:c r="J2040" s="2" t="str">
        <x:v>Income Tax Expense (Benefit)</x:v>
      </x:c>
      <x:c r="K2040" s="2" t="str">
        <x:v>us-gaap:IncomeTaxExpenseBenefit</x:v>
      </x:c>
      <x:c r="L2040" s="2" t="str">
        <x:v>2020-02-21</x:v>
      </x:c>
      <x:c r="M2040" s="2" t="str">
        <x:v>0001193125-20-043853</x:v>
      </x:c>
      <x:c r="N2040" s="2" t="str">
        <x:v>https://www.sec.gov/Archives/edgar/data/886982/000119312520043853/d826673d10k.htm</x:v>
      </x:c>
      <x:c r="O2040" s="2" t="str">
        <x:v>data/raw/filings/GS_0001193125-20-043853_d826673d10k.htm</x:v>
      </x:c>
      <x:c r="P2040" s="2" t="str"/>
      <x:c r="Q2040" s="2" t="str"/>
      <x:c r="R2040" s="2" t="str">
        <x:v>Latest eligible comparative presentation at the information cutoff.</x:v>
      </x:c>
      <x:c r="T2040" s="12"/>
      <x:c r="U2040" s="12"/>
    </x:row>
    <x:row r="2041" ht="24" customHeight="1">
      <x:c r="C2041" s="2" t="str">
        <x:v>GS</x:v>
      </x:c>
      <x:c r="D2041" s="2" t="str">
        <x:v>FY2017</x:v>
      </x:c>
      <x:c r="E2041" s="2" t="str">
        <x:v>net_income</x:v>
      </x:c>
      <x:c r="F2041" s="11" t="n">
        <x:v>4286</x:v>
      </x:c>
      <x:c r="G2041" s="2" t="str">
        <x:v>USD</x:v>
      </x:c>
      <x:c r="H2041" s="2" t="str">
        <x:v>2017-01-01</x:v>
      </x:c>
      <x:c r="I2041" s="2" t="str">
        <x:v>2017-12-31</x:v>
      </x:c>
      <x:c r="J2041" s="2" t="str">
        <x:v>Net Income (Loss) Attributable to Parent</x:v>
      </x:c>
      <x:c r="K2041" s="2" t="str">
        <x:v>us-gaap:NetIncomeLoss</x:v>
      </x:c>
      <x:c r="L2041" s="2" t="str">
        <x:v>2020-02-21</x:v>
      </x:c>
      <x:c r="M2041" s="2" t="str">
        <x:v>0001193125-20-043853</x:v>
      </x:c>
      <x:c r="N2041" s="2" t="str">
        <x:v>https://www.sec.gov/Archives/edgar/data/886982/000119312520043853/d826673d10k.htm</x:v>
      </x:c>
      <x:c r="O2041" s="2" t="str">
        <x:v>data/raw/filings/GS_0001193125-20-043853_d826673d10k.htm</x:v>
      </x:c>
      <x:c r="P2041" s="2" t="str"/>
      <x:c r="Q2041" s="2" t="str"/>
      <x:c r="R2041" s="2" t="str">
        <x:v>Latest eligible comparative presentation at the information cutoff.</x:v>
      </x:c>
      <x:c r="T2041" s="12"/>
      <x:c r="U2041" s="12"/>
    </x:row>
    <x:row r="2042" ht="24" customHeight="1">
      <x:c r="C2042" s="2" t="str">
        <x:v>GS</x:v>
      </x:c>
      <x:c r="D2042" s="2" t="str">
        <x:v>FY2017</x:v>
      </x:c>
      <x:c r="E2042" s="2" t="str">
        <x:v>common_income</x:v>
      </x:c>
      <x:c r="F2042" s="11" t="n">
        <x:v>3685</x:v>
      </x:c>
      <x:c r="G2042" s="2" t="str">
        <x:v>USD</x:v>
      </x:c>
      <x:c r="H2042" s="2" t="str">
        <x:v>2017-01-01</x:v>
      </x:c>
      <x:c r="I2042" s="2" t="str">
        <x:v>2017-12-31</x:v>
      </x:c>
      <x:c r="J2042" s="2" t="str">
        <x:v>Net Income (Loss) Available to Common Stockholders, Basic</x:v>
      </x:c>
      <x:c r="K2042" s="2" t="str">
        <x:v>us-gaap:NetIncomeLossAvailableToCommonStockholdersBasic</x:v>
      </x:c>
      <x:c r="L2042" s="2" t="str">
        <x:v>2020-02-21</x:v>
      </x:c>
      <x:c r="M2042" s="2" t="str">
        <x:v>0001193125-20-043853</x:v>
      </x:c>
      <x:c r="N2042" s="2" t="str">
        <x:v>https://www.sec.gov/Archives/edgar/data/886982/000119312520043853/d826673d10k.htm</x:v>
      </x:c>
      <x:c r="O2042" s="2" t="str">
        <x:v>data/raw/filings/GS_0001193125-20-043853_d826673d10k.htm</x:v>
      </x:c>
      <x:c r="P2042" s="2" t="str"/>
      <x:c r="Q2042" s="2" t="str"/>
      <x:c r="R2042" s="2" t="str">
        <x:v>Latest eligible comparative presentation at the information cutoff.</x:v>
      </x:c>
      <x:c r="T2042" s="12"/>
      <x:c r="U2042" s="12"/>
    </x:row>
    <x:row r="2043" ht="24" customHeight="1">
      <x:c r="C2043" s="2" t="str">
        <x:v>GS</x:v>
      </x:c>
      <x:c r="D2043" s="2" t="str">
        <x:v>FY2017</x:v>
      </x:c>
      <x:c r="E2043" s="2" t="str">
        <x:v>preferred_div</x:v>
      </x:c>
      <x:c r="F2043" s="11" t="n">
        <x:v>587</x:v>
      </x:c>
      <x:c r="G2043" s="2" t="str">
        <x:v>USD</x:v>
      </x:c>
      <x:c r="H2043" s="2" t="str">
        <x:v>2017-01-01</x:v>
      </x:c>
      <x:c r="I2043" s="2" t="str">
        <x:v>2017-12-31</x:v>
      </x:c>
      <x:c r="J2043" s="2" t="str">
        <x:v>Dividends, Preferred Stock</x:v>
      </x:c>
      <x:c r="K2043" s="2" t="str">
        <x:v>us-gaap:DividendsPreferredStock</x:v>
      </x:c>
      <x:c r="L2043" s="2" t="str">
        <x:v>2020-02-21</x:v>
      </x:c>
      <x:c r="M2043" s="2" t="str">
        <x:v>0001193125-20-043853</x:v>
      </x:c>
      <x:c r="N2043" s="2" t="str">
        <x:v>https://www.sec.gov/Archives/edgar/data/886982/000119312520043853/d826673d10k.htm</x:v>
      </x:c>
      <x:c r="O2043" s="2" t="str">
        <x:v>data/raw/filings/GS_0001193125-20-043853_d826673d10k.htm</x:v>
      </x:c>
      <x:c r="P2043" s="2" t="str"/>
      <x:c r="Q2043" s="2" t="str"/>
      <x:c r="R2043" s="2" t="str">
        <x:v>Latest eligible comparative presentation at the information cutoff.</x:v>
      </x:c>
      <x:c r="T2043" s="12"/>
      <x:c r="U2043" s="12"/>
    </x:row>
    <x:row r="2044" ht="24" customHeight="1">
      <x:c r="C2044" s="2" t="str">
        <x:v>GS</x:v>
      </x:c>
      <x:c r="D2044" s="2" t="str">
        <x:v>FY2017</x:v>
      </x:c>
      <x:c r="E2044" s="2" t="str">
        <x:v>eps</x:v>
      </x:c>
      <x:c r="F2044" s="11" t="n">
        <x:v>9.01</x:v>
      </x:c>
      <x:c r="G2044" s="2" t="str">
        <x:v>USD/shares</x:v>
      </x:c>
      <x:c r="H2044" s="2" t="str">
        <x:v>2017-01-01</x:v>
      </x:c>
      <x:c r="I2044" s="2" t="str">
        <x:v>2017-12-31</x:v>
      </x:c>
      <x:c r="J2044" s="2" t="str">
        <x:v>Earnings Per Share, Diluted</x:v>
      </x:c>
      <x:c r="K2044" s="2" t="str">
        <x:v>us-gaap:EarningsPerShareDiluted</x:v>
      </x:c>
      <x:c r="L2044" s="2" t="str">
        <x:v>2020-02-21</x:v>
      </x:c>
      <x:c r="M2044" s="2" t="str">
        <x:v>0001193125-20-043853</x:v>
      </x:c>
      <x:c r="N2044" s="2" t="str">
        <x:v>https://www.sec.gov/Archives/edgar/data/886982/000119312520043853/d826673d10k.htm</x:v>
      </x:c>
      <x:c r="O2044" s="2" t="str">
        <x:v>data/raw/filings/GS_0001193125-20-043853_d826673d10k.htm</x:v>
      </x:c>
      <x:c r="P2044" s="2" t="str"/>
      <x:c r="Q2044" s="2" t="str"/>
      <x:c r="R2044" s="2" t="str">
        <x:v>Latest eligible comparative presentation at the information cutoff.</x:v>
      </x:c>
      <x:c r="T2044" s="12"/>
      <x:c r="U2044" s="12"/>
    </x:row>
    <x:row r="2045" ht="24" customHeight="1">
      <x:c r="C2045" s="2" t="str">
        <x:v>GS</x:v>
      </x:c>
      <x:c r="D2045" s="2" t="str">
        <x:v>FY2017</x:v>
      </x:c>
      <x:c r="E2045" s="2" t="str">
        <x:v>shares_diluted</x:v>
      </x:c>
      <x:c r="F2045" s="11" t="n">
        <x:v>409.1</x:v>
      </x:c>
      <x:c r="G2045" s="2" t="str">
        <x:v>shares</x:v>
      </x:c>
      <x:c r="H2045" s="2" t="str">
        <x:v>2017-01-01</x:v>
      </x:c>
      <x:c r="I2045" s="2" t="str">
        <x:v>2017-12-31</x:v>
      </x:c>
      <x:c r="J2045" s="2" t="str">
        <x:v>Weighted Average Number of Shares Outstanding, Diluted</x:v>
      </x:c>
      <x:c r="K2045" s="2" t="str">
        <x:v>us-gaap:WeightedAverageNumberOfDilutedSharesOutstanding</x:v>
      </x:c>
      <x:c r="L2045" s="2" t="str">
        <x:v>2020-02-21</x:v>
      </x:c>
      <x:c r="M2045" s="2" t="str">
        <x:v>0001193125-20-043853</x:v>
      </x:c>
      <x:c r="N2045" s="2" t="str">
        <x:v>https://www.sec.gov/Archives/edgar/data/886982/000119312520043853/d826673d10k.htm</x:v>
      </x:c>
      <x:c r="O2045" s="2" t="str">
        <x:v>data/raw/filings/GS_0001193125-20-043853_d826673d10k.htm</x:v>
      </x:c>
      <x:c r="P2045" s="2" t="str"/>
      <x:c r="Q2045" s="2" t="str"/>
      <x:c r="R2045" s="2" t="str">
        <x:v>Latest eligible comparative presentation at the information cutoff.</x:v>
      </x:c>
      <x:c r="T2045" s="12"/>
      <x:c r="U2045" s="12"/>
    </x:row>
    <x:row r="2046" ht="24" customHeight="1">
      <x:c r="C2046" s="2" t="str">
        <x:v>GS</x:v>
      </x:c>
      <x:c r="D2046" s="2" t="str">
        <x:v>FY2017</x:v>
      </x:c>
      <x:c r="E2046" s="2" t="str">
        <x:v>dps</x:v>
      </x:c>
      <x:c r="F2046" s="11" t="n">
        <x:v>2.9</x:v>
      </x:c>
      <x:c r="G2046" s="2" t="str">
        <x:v>USD/shares</x:v>
      </x:c>
      <x:c r="H2046" s="2" t="str">
        <x:v>2017-01-01</x:v>
      </x:c>
      <x:c r="I2046" s="2" t="str">
        <x:v>2017-12-31</x:v>
      </x:c>
      <x:c r="J2046" s="2" t="str">
        <x:v>Common Stock, Dividends, Per Share, Declared</x:v>
      </x:c>
      <x:c r="K2046" s="2" t="str">
        <x:v>us-gaap:CommonStockDividendsPerShareDeclared</x:v>
      </x:c>
      <x:c r="L2046" s="2" t="str">
        <x:v>2020-02-21</x:v>
      </x:c>
      <x:c r="M2046" s="2" t="str">
        <x:v>0001193125-20-043853</x:v>
      </x:c>
      <x:c r="N2046" s="2" t="str">
        <x:v>https://www.sec.gov/Archives/edgar/data/886982/000119312520043853/d826673d10k.htm</x:v>
      </x:c>
      <x:c r="O2046" s="2" t="str">
        <x:v>data/raw/filings/GS_0001193125-20-043853_d826673d10k.htm</x:v>
      </x:c>
      <x:c r="P2046" s="2" t="str"/>
      <x:c r="Q2046" s="2" t="str"/>
      <x:c r="R2046" s="2" t="str">
        <x:v>Latest eligible comparative presentation at the information cutoff.</x:v>
      </x:c>
      <x:c r="T2046" s="12"/>
      <x:c r="U2046" s="12"/>
    </x:row>
    <x:row r="2047" ht="24" customHeight="1">
      <x:c r="C2047" s="2" t="str">
        <x:v>GS</x:v>
      </x:c>
      <x:c r="D2047" s="2" t="str">
        <x:v>FY2017</x:v>
      </x:c>
      <x:c r="E2047" s="2" t="str">
        <x:v>dividends</x:v>
      </x:c>
      <x:c r="F2047" s="11" t="n">
        <x:v>1769</x:v>
      </x:c>
      <x:c r="G2047" s="2" t="str">
        <x:v>USD</x:v>
      </x:c>
      <x:c r="H2047" s="2" t="str">
        <x:v>2017-01-01</x:v>
      </x:c>
      <x:c r="I2047" s="2" t="str">
        <x:v>2017-12-31</x:v>
      </x:c>
      <x:c r="J2047" s="2" t="str">
        <x:v>Payments of Dividends</x:v>
      </x:c>
      <x:c r="K2047" s="2" t="str">
        <x:v>us-gaap:PaymentsOfDividends</x:v>
      </x:c>
      <x:c r="L2047" s="2" t="str">
        <x:v>2020-02-21</x:v>
      </x:c>
      <x:c r="M2047" s="2" t="str">
        <x:v>0001193125-20-043853</x:v>
      </x:c>
      <x:c r="N2047" s="2" t="str">
        <x:v>https://www.sec.gov/Archives/edgar/data/886982/000119312520043853/d826673d10k.htm</x:v>
      </x:c>
      <x:c r="O2047" s="2" t="str">
        <x:v>data/raw/filings/GS_0001193125-20-043853_d826673d10k.htm</x:v>
      </x:c>
      <x:c r="P2047" s="2" t="str"/>
      <x:c r="Q2047" s="2" t="str"/>
      <x:c r="R2047" s="2" t="str">
        <x:v>Latest eligible comparative presentation at the information cutoff.</x:v>
      </x:c>
      <x:c r="T2047" s="12"/>
      <x:c r="U2047" s="12"/>
    </x:row>
    <x:row r="2048" ht="24" customHeight="1">
      <x:c r="C2048" s="2" t="str">
        <x:v>GS</x:v>
      </x:c>
      <x:c r="D2048" s="2" t="str">
        <x:v>FY2017</x:v>
      </x:c>
      <x:c r="E2048" s="2" t="str">
        <x:v>buybacks</x:v>
      </x:c>
      <x:c r="F2048" s="11" t="n">
        <x:v>6772</x:v>
      </x:c>
      <x:c r="G2048" s="2" t="str">
        <x:v>USD</x:v>
      </x:c>
      <x:c r="H2048" s="2" t="str">
        <x:v>2017-01-01</x:v>
      </x:c>
      <x:c r="I2048" s="2" t="str">
        <x:v>2017-12-31</x:v>
      </x:c>
      <x:c r="J2048" s="2" t="str">
        <x:v>Payments for Repurchase of Common Stock</x:v>
      </x:c>
      <x:c r="K2048" s="2" t="str">
        <x:v>us-gaap:PaymentsForRepurchaseOfCommonStock</x:v>
      </x:c>
      <x:c r="L2048" s="2" t="str">
        <x:v>2020-02-21</x:v>
      </x:c>
      <x:c r="M2048" s="2" t="str">
        <x:v>0001193125-20-043853</x:v>
      </x:c>
      <x:c r="N2048" s="2" t="str">
        <x:v>https://www.sec.gov/Archives/edgar/data/886982/000119312520043853/d826673d10k.htm</x:v>
      </x:c>
      <x:c r="O2048" s="2" t="str">
        <x:v>data/raw/filings/GS_0001193125-20-043853_d826673d10k.htm</x:v>
      </x:c>
      <x:c r="P2048" s="2" t="str"/>
      <x:c r="Q2048" s="2" t="str"/>
      <x:c r="R2048" s="2" t="str">
        <x:v>Latest eligible comparative presentation at the information cutoff.</x:v>
      </x:c>
      <x:c r="T2048" s="12"/>
      <x:c r="U2048" s="12"/>
    </x:row>
    <x:row r="2049" ht="24" customHeight="1">
      <x:c r="C2049" s="2" t="str">
        <x:v>GS</x:v>
      </x:c>
      <x:c r="D2049" s="2" t="str">
        <x:v>FY2017</x:v>
      </x:c>
      <x:c r="E2049" s="2" t="str">
        <x:v>chargeoffs</x:v>
      </x:c>
      <x:c r="F2049" s="11" t="str">
        <x:v>n.a.</x:v>
      </x:c>
      <x:c r="G2049" s="2" t="str">
        <x:v>USDm</x:v>
      </x:c>
      <x:c r="H2049" s="2" t="str">
        <x:v>2017-01-01</x:v>
      </x:c>
      <x:c r="I2049" s="2" t="str">
        <x:v>2017-12-31</x:v>
      </x:c>
      <x:c r="J2049" s="2" t="str">
        <x:v>Gross loan charge-offs</x:v>
      </x:c>
      <x:c r="K2049" s="2" t="str"/>
      <x:c r="L2049" s="2" t="str"/>
      <x:c r="M2049" s="2" t="str"/>
      <x:c r="N2049" s="2" t="str"/>
      <x:c r="O2049" s="2" t="str"/>
      <x:c r="P2049" s="2" t="str"/>
      <x:c r="Q2049" s="2" t="str"/>
      <x:c r="R2049" s="2" t="str">
        <x:v>Not reported / unavailable</x:v>
      </x:c>
      <x:c r="T2049" s="12"/>
      <x:c r="U2049" s="12"/>
    </x:row>
    <x:row r="2050" ht="24" customHeight="1">
      <x:c r="C2050" s="2" t="str">
        <x:v>GS</x:v>
      </x:c>
      <x:c r="D2050" s="2" t="str">
        <x:v>FY2017</x:v>
      </x:c>
      <x:c r="E2050" s="2" t="str">
        <x:v>recoveries</x:v>
      </x:c>
      <x:c r="F2050" s="11" t="str">
        <x:v>n.a.</x:v>
      </x:c>
      <x:c r="G2050" s="2" t="str">
        <x:v>USDm</x:v>
      </x:c>
      <x:c r="H2050" s="2" t="str">
        <x:v>2017-01-01</x:v>
      </x:c>
      <x:c r="I2050" s="2" t="str">
        <x:v>2017-12-31</x:v>
      </x:c>
      <x:c r="J2050" s="2" t="str">
        <x:v>Loan recoveries</x:v>
      </x:c>
      <x:c r="K2050" s="2" t="str"/>
      <x:c r="L2050" s="2" t="str"/>
      <x:c r="M2050" s="2" t="str"/>
      <x:c r="N2050" s="2" t="str"/>
      <x:c r="O2050" s="2" t="str"/>
      <x:c r="P2050" s="2" t="str"/>
      <x:c r="Q2050" s="2" t="str"/>
      <x:c r="R2050" s="2" t="str">
        <x:v>Not reported / unavailable</x:v>
      </x:c>
      <x:c r="T2050" s="12"/>
      <x:c r="U2050" s="12"/>
    </x:row>
    <x:row r="2051" ht="24" customHeight="1">
      <x:c r="C2051" s="2" t="str">
        <x:v>GS</x:v>
      </x:c>
      <x:c r="D2051" s="2" t="str">
        <x:v>FY2017</x:v>
      </x:c>
      <x:c r="E2051" s="2" t="str">
        <x:v>rwa</x:v>
      </x:c>
      <x:c r="F2051" s="11" t="str">
        <x:v>n.a.</x:v>
      </x:c>
      <x:c r="G2051" s="2" t="str">
        <x:v>USDm</x:v>
      </x:c>
      <x:c r="H2051" s="2" t="str">
        <x:v>2017-01-01</x:v>
      </x:c>
      <x:c r="I2051" s="2" t="str">
        <x:v>2017-12-31</x:v>
      </x:c>
      <x:c r="J2051" s="2" t="str">
        <x:v>Risk-weighted assets</x:v>
      </x:c>
      <x:c r="K2051" s="2" t="str"/>
      <x:c r="L2051" s="2" t="str"/>
      <x:c r="M2051" s="2" t="str"/>
      <x:c r="N2051" s="2" t="str"/>
      <x:c r="O2051" s="2" t="str"/>
      <x:c r="P2051" s="2" t="str"/>
      <x:c r="Q2051" s="2" t="str"/>
      <x:c r="R2051" s="2" t="str">
        <x:v>Not reported / unavailable</x:v>
      </x:c>
      <x:c r="T2051" s="12"/>
      <x:c r="U2051" s="12"/>
    </x:row>
    <x:row r="2052" ht="24" customHeight="1">
      <x:c r="C2052" s="2" t="str">
        <x:v>GS</x:v>
      </x:c>
      <x:c r="D2052" s="2" t="str">
        <x:v>FY2017</x:v>
      </x:c>
      <x:c r="E2052" s="2" t="str">
        <x:v>cet1_reported</x:v>
      </x:c>
      <x:c r="F2052" s="11" t="str">
        <x:v>n.a.</x:v>
      </x:c>
      <x:c r="G2052" s="2" t="str">
        <x:v>%</x:v>
      </x:c>
      <x:c r="H2052" s="2" t="str">
        <x:v>2017-01-01</x:v>
      </x:c>
      <x:c r="I2052" s="2" t="str">
        <x:v>2017-12-31</x:v>
      </x:c>
      <x:c r="J2052" s="2" t="str">
        <x:v>Actual standardized CET1 ratio</x:v>
      </x:c>
      <x:c r="K2052" s="2" t="str"/>
      <x:c r="L2052" s="2" t="str"/>
      <x:c r="M2052" s="2" t="str"/>
      <x:c r="N2052" s="2" t="str"/>
      <x:c r="O2052" s="2" t="str"/>
      <x:c r="P2052" s="2" t="str"/>
      <x:c r="Q2052" s="2" t="str"/>
      <x:c r="R2052" s="2" t="str">
        <x:v>Not reported / unavailable</x:v>
      </x:c>
      <x:c r="T2052" s="12"/>
      <x:c r="U2052" s="12"/>
    </x:row>
    <x:row r="2053" ht="24" customHeight="1">
      <x:c r="C2053" s="2" t="str">
        <x:v>GS</x:v>
      </x:c>
      <x:c r="D2053" s="2" t="str">
        <x:v>FY2017</x:v>
      </x:c>
      <x:c r="E2053" s="2" t="str">
        <x:v>nim_reported</x:v>
      </x:c>
      <x:c r="F2053" s="11" t="str">
        <x:v>n.a.</x:v>
      </x:c>
      <x:c r="G2053" s="2" t="str">
        <x:v>%</x:v>
      </x:c>
      <x:c r="H2053" s="2" t="str">
        <x:v>2017-01-01</x:v>
      </x:c>
      <x:c r="I2053" s="2" t="str">
        <x:v>2017-12-31</x:v>
      </x:c>
      <x:c r="J2053" s="2" t="str">
        <x:v>Issuer reported net interest margin</x:v>
      </x:c>
      <x:c r="K2053" s="2" t="str"/>
      <x:c r="L2053" s="2" t="str"/>
      <x:c r="M2053" s="2" t="str"/>
      <x:c r="N2053" s="2" t="str"/>
      <x:c r="O2053" s="2" t="str"/>
      <x:c r="P2053" s="2" t="str"/>
      <x:c r="Q2053" s="2" t="str"/>
      <x:c r="R2053" s="2" t="str">
        <x:v>Not reported / unavailable</x:v>
      </x:c>
      <x:c r="T2053" s="12"/>
      <x:c r="U2053" s="12"/>
    </x:row>
    <x:row r="2054" ht="24" customHeight="1">
      <x:c r="C2054" s="2" t="str">
        <x:v>GS</x:v>
      </x:c>
      <x:c r="D2054" s="2" t="str">
        <x:v>FY2017</x:v>
      </x:c>
      <x:c r="E2054" s="2" t="str">
        <x:v>bvps_reported</x:v>
      </x:c>
      <x:c r="F2054" s="11" t="n">
        <x:v>181</x:v>
      </x:c>
      <x:c r="G2054" s="2" t="str">
        <x:v>USD/shares</x:v>
      </x:c>
      <x:c r="H2054" s="2" t="str">
        <x:v>2017-01-01</x:v>
      </x:c>
      <x:c r="I2054" s="2" t="str">
        <x:v>2017-12-31</x:v>
      </x:c>
      <x:c r="J2054" s="2" t="str">
        <x:v>Reported common book value per share</x:v>
      </x:c>
      <x:c r="K2054" s="2" t="str">
        <x:v>Manual verified issuer table row</x:v>
      </x:c>
      <x:c r="L2054" s="2" t="str">
        <x:v>2018-02-26</x:v>
      </x:c>
      <x:c r="M2054" s="2" t="str">
        <x:v>0001193125-18-056383</x:v>
      </x:c>
      <x:c r="N2054" s="2" t="str">
        <x:v>https://www.sec.gov/Archives/edgar/data/886982/000119312518056383/d480167d10k.htm</x:v>
      </x:c>
      <x:c r="O2054" s="2" t="str">
        <x:v>data/raw/filings/GS_0001193125-18-056383_d480167d10k.htm</x:v>
      </x:c>
      <x:c r="P2054" s="2" t="str"/>
      <x:c r="Q2054" s="2" t="str"/>
      <x:c r="R2054" s="2" t="str">
        <x:v>Verified original issuer table row; same-date end balance, excluding average and regulatory minimum tables.</x:v>
      </x:c>
      <x:c r="T2054" s="12"/>
      <x:c r="U2054" s="12"/>
    </x:row>
    <x:row r="2055" ht="24" customHeight="1">
      <x:c r="C2055" s="2" t="str">
        <x:v>GS</x:v>
      </x:c>
      <x:c r="D2055" s="2" t="str">
        <x:v>FY2017</x:v>
      </x:c>
      <x:c r="E2055" s="2" t="str">
        <x:v>tbvps_reported</x:v>
      </x:c>
      <x:c r="F2055" s="11" t="n">
        <x:v>170.61</x:v>
      </x:c>
      <x:c r="G2055" s="2" t="str">
        <x:v>USD/shares</x:v>
      </x:c>
      <x:c r="H2055" s="2" t="str">
        <x:v>2017-01-01</x:v>
      </x:c>
      <x:c r="I2055" s="2" t="str">
        <x:v>2017-12-31</x:v>
      </x:c>
      <x:c r="J2055" s="2" t="str">
        <x:v>Reported tangible book value per share</x:v>
      </x:c>
      <x:c r="K2055" s="2" t="str">
        <x:v>Manual verified issuer table row</x:v>
      </x:c>
      <x:c r="L2055" s="2" t="str">
        <x:v>2018-02-26</x:v>
      </x:c>
      <x:c r="M2055" s="2" t="str">
        <x:v>0001193125-18-056383</x:v>
      </x:c>
      <x:c r="N2055" s="2" t="str">
        <x:v>https://www.sec.gov/Archives/edgar/data/886982/000119312518056383/d480167d10k.htm</x:v>
      </x:c>
      <x:c r="O2055" s="2" t="str">
        <x:v>data/raw/filings/GS_0001193125-18-056383_d480167d10k.htm</x:v>
      </x:c>
      <x:c r="P2055" s="2" t="str"/>
      <x:c r="Q2055" s="2" t="str"/>
      <x:c r="R2055" s="2" t="str">
        <x:v>Verified original issuer table row; same-date end balance, excluding average and regulatory minimum tables.</x:v>
      </x:c>
      <x:c r="T2055" s="12"/>
      <x:c r="U2055" s="12"/>
    </x:row>
    <x:row r="2056" ht="24" customHeight="1">
      <x:c r="C2056" s="2" t="str">
        <x:v>GS</x:v>
      </x:c>
      <x:c r="D2056" s="2" t="str">
        <x:v>FY2017</x:v>
      </x:c>
      <x:c r="E2056" s="2" t="str">
        <x:v>tce_reported</x:v>
      </x:c>
      <x:c r="F2056" s="11" t="str">
        <x:v>n.a.</x:v>
      </x:c>
      <x:c r="G2056" s="2" t="str">
        <x:v>USDm</x:v>
      </x:c>
      <x:c r="H2056" s="2" t="str">
        <x:v>2017-01-01</x:v>
      </x:c>
      <x:c r="I2056" s="2" t="str">
        <x:v>2017-12-31</x:v>
      </x:c>
      <x:c r="J2056" s="2" t="str">
        <x:v>Reported tangible common equity</x:v>
      </x:c>
      <x:c r="K2056" s="2" t="str"/>
      <x:c r="L2056" s="2" t="str"/>
      <x:c r="M2056" s="2" t="str"/>
      <x:c r="N2056" s="2" t="str"/>
      <x:c r="O2056" s="2" t="str"/>
      <x:c r="P2056" s="2" t="str"/>
      <x:c r="Q2056" s="2" t="str"/>
      <x:c r="R2056" s="2" t="str">
        <x:v>Not reported / unavailable</x:v>
      </x:c>
      <x:c r="T2056" s="12"/>
      <x:c r="U2056" s="12"/>
    </x:row>
    <x:row r="2057" ht="24" customHeight="1">
      <x:c r="C2057" s="2" t="str">
        <x:v>GS</x:v>
      </x:c>
      <x:c r="D2057" s="2" t="str">
        <x:v>FY2018</x:v>
      </x:c>
      <x:c r="E2057" s="2" t="str">
        <x:v>assets</x:v>
      </x:c>
      <x:c r="F2057" s="11" t="n">
        <x:v>931796</x:v>
      </x:c>
      <x:c r="G2057" s="2" t="str">
        <x:v>USD</x:v>
      </x:c>
      <x:c r="H2057" s="2" t="str">
        <x:v>2018-01-01</x:v>
      </x:c>
      <x:c r="I2057" s="2" t="str">
        <x:v>2018-12-31</x:v>
      </x:c>
      <x:c r="J2057" s="2" t="str">
        <x:v>Assets</x:v>
      </x:c>
      <x:c r="K2057" s="2" t="str">
        <x:v>us-gaap:Assets</x:v>
      </x:c>
      <x:c r="L2057" s="2" t="str">
        <x:v>2020-02-21</x:v>
      </x:c>
      <x:c r="M2057" s="2" t="str">
        <x:v>0001193125-20-043853</x:v>
      </x:c>
      <x:c r="N2057" s="2" t="str">
        <x:v>https://www.sec.gov/Archives/edgar/data/886982/000119312520043853/d826673d10k.htm</x:v>
      </x:c>
      <x:c r="O2057" s="2" t="str">
        <x:v>data/raw/filings/GS_0001193125-20-043853_d826673d10k.htm</x:v>
      </x:c>
      <x:c r="P2057" s="2" t="str"/>
      <x:c r="Q2057" s="2" t="str"/>
      <x:c r="R2057" s="2" t="str">
        <x:v>Latest eligible comparative presentation at the information cutoff.</x:v>
      </x:c>
      <x:c r="T2057" s="12"/>
      <x:c r="U2057" s="12"/>
    </x:row>
    <x:row r="2058" ht="24" customHeight="1">
      <x:c r="C2058" s="2" t="str">
        <x:v>GS</x:v>
      </x:c>
      <x:c r="D2058" s="2" t="str">
        <x:v>FY2018</x:v>
      </x:c>
      <x:c r="E2058" s="2" t="str">
        <x:v>liabilities</x:v>
      </x:c>
      <x:c r="F2058" s="11" t="n">
        <x:v>841611</x:v>
      </x:c>
      <x:c r="G2058" s="2" t="str">
        <x:v>USD</x:v>
      </x:c>
      <x:c r="H2058" s="2" t="str">
        <x:v>2018-01-01</x:v>
      </x:c>
      <x:c r="I2058" s="2" t="str">
        <x:v>2018-12-31</x:v>
      </x:c>
      <x:c r="J2058" s="2" t="str">
        <x:v>Liabilities</x:v>
      </x:c>
      <x:c r="K2058" s="2" t="str">
        <x:v>us-gaap:Liabilities</x:v>
      </x:c>
      <x:c r="L2058" s="2" t="str">
        <x:v>2020-02-21</x:v>
      </x:c>
      <x:c r="M2058" s="2" t="str">
        <x:v>0001193125-20-043853</x:v>
      </x:c>
      <x:c r="N2058" s="2" t="str">
        <x:v>https://www.sec.gov/Archives/edgar/data/886982/000119312520043853/d826673d10k.htm</x:v>
      </x:c>
      <x:c r="O2058" s="2" t="str">
        <x:v>data/raw/filings/GS_0001193125-20-043853_d826673d10k.htm</x:v>
      </x:c>
      <x:c r="P2058" s="2" t="str"/>
      <x:c r="Q2058" s="2" t="str"/>
      <x:c r="R2058" s="2" t="str">
        <x:v>Latest eligible comparative presentation at the information cutoff.</x:v>
      </x:c>
      <x:c r="T2058" s="12"/>
      <x:c r="U2058" s="12"/>
    </x:row>
    <x:row r="2059" ht="24" customHeight="1">
      <x:c r="C2059" s="2" t="str">
        <x:v>GS</x:v>
      </x:c>
      <x:c r="D2059" s="2" t="str">
        <x:v>FY2018</x:v>
      </x:c>
      <x:c r="E2059" s="2" t="str">
        <x:v>equity</x:v>
      </x:c>
      <x:c r="F2059" s="11" t="n">
        <x:v>90185</x:v>
      </x:c>
      <x:c r="G2059" s="2" t="str">
        <x:v>USD</x:v>
      </x:c>
      <x:c r="H2059" s="2" t="str">
        <x:v>2018-01-01</x:v>
      </x:c>
      <x:c r="I2059" s="2" t="str">
        <x:v>2018-12-31</x:v>
      </x:c>
      <x:c r="J2059" s="2" t="str">
        <x:v>Stockholders' Equity Attributable to Parent</x:v>
      </x:c>
      <x:c r="K2059" s="2" t="str">
        <x:v>us-gaap:StockholdersEquity</x:v>
      </x:c>
      <x:c r="L2059" s="2" t="str">
        <x:v>2021-02-22</x:v>
      </x:c>
      <x:c r="M2059" s="2" t="str">
        <x:v>0001193125-21-049380</x:v>
      </x:c>
      <x:c r="N2059" s="2" t="str">
        <x:v>https://www.sec.gov/Archives/edgar/data/886982/000119312521049380/d39654d10k.htm</x:v>
      </x:c>
      <x:c r="O2059" s="2" t="str">
        <x:v>data/raw/filings/GS_0001193125-21-049380_d39654d10k.htm</x:v>
      </x:c>
      <x:c r="P2059" s="2" t="str"/>
      <x:c r="Q2059" s="2" t="str"/>
      <x:c r="R2059" s="2" t="str">
        <x:v>Latest eligible comparative presentation at the information cutoff.</x:v>
      </x:c>
      <x:c r="T2059" s="12"/>
      <x:c r="U2059" s="12"/>
    </x:row>
    <x:row r="2060" ht="24" customHeight="1">
      <x:c r="C2060" s="2" t="str">
        <x:v>GS</x:v>
      </x:c>
      <x:c r="D2060" s="2" t="str">
        <x:v>FY2018</x:v>
      </x:c>
      <x:c r="E2060" s="2" t="str">
        <x:v>preferred</x:v>
      </x:c>
      <x:c r="F2060" s="11" t="n">
        <x:v>11203</x:v>
      </x:c>
      <x:c r="G2060" s="2" t="str">
        <x:v>USD</x:v>
      </x:c>
      <x:c r="H2060" s="2" t="str">
        <x:v>2018-01-01</x:v>
      </x:c>
      <x:c r="I2060" s="2" t="str">
        <x:v>2018-12-31</x:v>
      </x:c>
      <x:c r="J2060" s="2" t="str">
        <x:v>Preferred Stock, Value, Issued</x:v>
      </x:c>
      <x:c r="K2060" s="2" t="str">
        <x:v>us-gaap:PreferredStockValue</x:v>
      </x:c>
      <x:c r="L2060" s="2" t="str">
        <x:v>2020-02-21</x:v>
      </x:c>
      <x:c r="M2060" s="2" t="str">
        <x:v>0001193125-20-043853</x:v>
      </x:c>
      <x:c r="N2060" s="2" t="str">
        <x:v>https://www.sec.gov/Archives/edgar/data/886982/000119312520043853/d826673d10k.htm</x:v>
      </x:c>
      <x:c r="O2060" s="2" t="str">
        <x:v>data/raw/filings/GS_0001193125-20-043853_d826673d10k.htm</x:v>
      </x:c>
      <x:c r="P2060" s="2" t="str"/>
      <x:c r="Q2060" s="2" t="str"/>
      <x:c r="R2060" s="2" t="str">
        <x:v>Latest eligible comparative presentation at the information cutoff.</x:v>
      </x:c>
      <x:c r="T2060" s="12"/>
      <x:c r="U2060" s="12"/>
    </x:row>
    <x:row r="2061" ht="24" customHeight="1">
      <x:c r="C2061" s="2" t="str">
        <x:v>GS</x:v>
      </x:c>
      <x:c r="D2061" s="2" t="str">
        <x:v>FY2018</x:v>
      </x:c>
      <x:c r="E2061" s="2" t="str">
        <x:v>common_equity_reported</x:v>
      </x:c>
      <x:c r="F2061" s="11" t="str">
        <x:v>n.a.</x:v>
      </x:c>
      <x:c r="G2061" s="2" t="str">
        <x:v>USDm</x:v>
      </x:c>
      <x:c r="H2061" s="2" t="str">
        <x:v>2018-01-01</x:v>
      </x:c>
      <x:c r="I2061" s="2" t="str">
        <x:v>2018-12-31</x:v>
      </x:c>
      <x:c r="J2061" s="2" t="str">
        <x:v>Reported common shareholders equity</x:v>
      </x:c>
      <x:c r="K2061" s="2" t="str"/>
      <x:c r="L2061" s="2" t="str"/>
      <x:c r="M2061" s="2" t="str"/>
      <x:c r="N2061" s="2" t="str"/>
      <x:c r="O2061" s="2" t="str"/>
      <x:c r="P2061" s="2" t="str"/>
      <x:c r="Q2061" s="2" t="str"/>
      <x:c r="R2061" s="2" t="str">
        <x:v>Not reported / unavailable</x:v>
      </x:c>
      <x:c r="T2061" s="12"/>
      <x:c r="U2061" s="12"/>
    </x:row>
    <x:row r="2062" ht="24" customHeight="1">
      <x:c r="C2062" s="2" t="str">
        <x:v>GS</x:v>
      </x:c>
      <x:c r="D2062" s="2" t="str">
        <x:v>FY2018</x:v>
      </x:c>
      <x:c r="E2062" s="2" t="str">
        <x:v>goodwill</x:v>
      </x:c>
      <x:c r="F2062" s="11" t="n">
        <x:v>3758</x:v>
      </x:c>
      <x:c r="G2062" s="2" t="str">
        <x:v>USD</x:v>
      </x:c>
      <x:c r="H2062" s="2" t="str">
        <x:v>2018-01-01</x:v>
      </x:c>
      <x:c r="I2062" s="2" t="str">
        <x:v>2018-12-31</x:v>
      </x:c>
      <x:c r="J2062" s="2" t="str">
        <x:v>Goodwill</x:v>
      </x:c>
      <x:c r="K2062" s="2" t="str">
        <x:v>us-gaap:Goodwill</x:v>
      </x:c>
      <x:c r="L2062" s="2" t="str">
        <x:v>2020-02-21</x:v>
      </x:c>
      <x:c r="M2062" s="2" t="str">
        <x:v>0001193125-20-043853</x:v>
      </x:c>
      <x:c r="N2062" s="2" t="str">
        <x:v>https://www.sec.gov/Archives/edgar/data/886982/000119312520043853/d826673d10k.htm</x:v>
      </x:c>
      <x:c r="O2062" s="2" t="str">
        <x:v>data/raw/filings/GS_0001193125-20-043853_d826673d10k.htm</x:v>
      </x:c>
      <x:c r="P2062" s="2" t="str"/>
      <x:c r="Q2062" s="2" t="str"/>
      <x:c r="R2062" s="2" t="str">
        <x:v>Latest eligible comparative presentation at the information cutoff.</x:v>
      </x:c>
      <x:c r="T2062" s="12"/>
      <x:c r="U2062" s="12"/>
    </x:row>
    <x:row r="2063" ht="24" customHeight="1">
      <x:c r="C2063" s="2" t="str">
        <x:v>GS</x:v>
      </x:c>
      <x:c r="D2063" s="2" t="str">
        <x:v>FY2018</x:v>
      </x:c>
      <x:c r="E2063" s="2" t="str">
        <x:v>intangibles</x:v>
      </x:c>
      <x:c r="F2063" s="11" t="n">
        <x:v>324</x:v>
      </x:c>
      <x:c r="G2063" s="2" t="str">
        <x:v>USD</x:v>
      </x:c>
      <x:c r="H2063" s="2" t="str">
        <x:v>2018-01-01</x:v>
      </x:c>
      <x:c r="I2063" s="2" t="str">
        <x:v>2018-12-31</x:v>
      </x:c>
      <x:c r="J2063" s="2" t="str">
        <x:v>Intangible Assets, Net (Excluding Goodwill)</x:v>
      </x:c>
      <x:c r="K2063" s="2" t="str">
        <x:v>us-gaap:IntangibleAssetsNetExcludingGoodwill</x:v>
      </x:c>
      <x:c r="L2063" s="2" t="str">
        <x:v>2020-02-21</x:v>
      </x:c>
      <x:c r="M2063" s="2" t="str">
        <x:v>0001193125-20-043853</x:v>
      </x:c>
      <x:c r="N2063" s="2" t="str">
        <x:v>https://www.sec.gov/Archives/edgar/data/886982/000119312520043853/d826673d10k.htm</x:v>
      </x:c>
      <x:c r="O2063" s="2" t="str">
        <x:v>data/raw/filings/GS_0001193125-20-043853_d826673d10k.htm</x:v>
      </x:c>
      <x:c r="P2063" s="2" t="str"/>
      <x:c r="Q2063" s="2" t="str"/>
      <x:c r="R2063" s="2" t="str">
        <x:v>Latest eligible comparative presentation at the information cutoff.</x:v>
      </x:c>
      <x:c r="T2063" s="12"/>
      <x:c r="U2063" s="12"/>
    </x:row>
    <x:row r="2064" ht="24" customHeight="1">
      <x:c r="C2064" s="2" t="str">
        <x:v>GS</x:v>
      </x:c>
      <x:c r="D2064" s="2" t="str">
        <x:v>FY2018</x:v>
      </x:c>
      <x:c r="E2064" s="2" t="str">
        <x:v>intangibles_total</x:v>
      </x:c>
      <x:c r="F2064" s="11" t="str">
        <x:v>n.a.</x:v>
      </x:c>
      <x:c r="G2064" s="2" t="str">
        <x:v>USDm</x:v>
      </x:c>
      <x:c r="H2064" s="2" t="str">
        <x:v>2018-01-01</x:v>
      </x:c>
      <x:c r="I2064" s="2" t="str">
        <x:v>2018-12-31</x:v>
      </x:c>
      <x:c r="J2064" s="2" t="str">
        <x:v>Reported goodwill and intangible assets combined</x:v>
      </x:c>
      <x:c r="K2064" s="2" t="str"/>
      <x:c r="L2064" s="2" t="str"/>
      <x:c r="M2064" s="2" t="str"/>
      <x:c r="N2064" s="2" t="str"/>
      <x:c r="O2064" s="2" t="str"/>
      <x:c r="P2064" s="2" t="str"/>
      <x:c r="Q2064" s="2" t="str"/>
      <x:c r="R2064" s="2" t="str">
        <x:v>Not reported / unavailable</x:v>
      </x:c>
      <x:c r="T2064" s="12"/>
      <x:c r="U2064" s="12"/>
    </x:row>
    <x:row r="2065" ht="24" customHeight="1">
      <x:c r="C2065" s="2" t="str">
        <x:v>GS</x:v>
      </x:c>
      <x:c r="D2065" s="2" t="str">
        <x:v>FY2018</x:v>
      </x:c>
      <x:c r="E2065" s="2" t="str">
        <x:v>shares_end</x:v>
      </x:c>
      <x:c r="F2065" s="11" t="n">
        <x:v>367.741973</x:v>
      </x:c>
      <x:c r="G2065" s="2" t="str">
        <x:v>shares</x:v>
      </x:c>
      <x:c r="H2065" s="2" t="str">
        <x:v>2018-01-01</x:v>
      </x:c>
      <x:c r="I2065" s="2" t="str">
        <x:v>2018-12-31</x:v>
      </x:c>
      <x:c r="J2065" s="2" t="str">
        <x:v>Common Stock, Shares, Outstanding</x:v>
      </x:c>
      <x:c r="K2065" s="2" t="str">
        <x:v>us-gaap:CommonStockSharesOutstanding</x:v>
      </x:c>
      <x:c r="L2065" s="2" t="str">
        <x:v>2020-02-21</x:v>
      </x:c>
      <x:c r="M2065" s="2" t="str">
        <x:v>0001193125-20-043853</x:v>
      </x:c>
      <x:c r="N2065" s="2" t="str">
        <x:v>https://www.sec.gov/Archives/edgar/data/886982/000119312520043853/d826673d10k.htm</x:v>
      </x:c>
      <x:c r="O2065" s="2" t="str">
        <x:v>data/raw/filings/GS_0001193125-20-043853_d826673d10k.htm</x:v>
      </x:c>
      <x:c r="P2065" s="2" t="str"/>
      <x:c r="Q2065" s="2" t="str"/>
      <x:c r="R2065" s="2" t="str">
        <x:v>Latest eligible comparative presentation at the information cutoff.</x:v>
      </x:c>
      <x:c r="T2065" s="12"/>
      <x:c r="U2065" s="12"/>
    </x:row>
    <x:row r="2066" ht="24" customHeight="1">
      <x:c r="C2066" s="2" t="str">
        <x:v>GS</x:v>
      </x:c>
      <x:c r="D2066" s="2" t="str">
        <x:v>FY2018</x:v>
      </x:c>
      <x:c r="E2066" s="2" t="str">
        <x:v>shares_issued</x:v>
      </x:c>
      <x:c r="F2066" s="11" t="n">
        <x:v>891.356284</x:v>
      </x:c>
      <x:c r="G2066" s="2" t="str">
        <x:v>shares</x:v>
      </x:c>
      <x:c r="H2066" s="2" t="str">
        <x:v>2018-01-01</x:v>
      </x:c>
      <x:c r="I2066" s="2" t="str">
        <x:v>2018-12-31</x:v>
      </x:c>
      <x:c r="J2066" s="2" t="str">
        <x:v>Common Stock, Shares, Issued</x:v>
      </x:c>
      <x:c r="K2066" s="2" t="str">
        <x:v>us-gaap:CommonStockSharesIssued</x:v>
      </x:c>
      <x:c r="L2066" s="2" t="str">
        <x:v>2020-02-21</x:v>
      </x:c>
      <x:c r="M2066" s="2" t="str">
        <x:v>0001193125-20-043853</x:v>
      </x:c>
      <x:c r="N2066" s="2" t="str">
        <x:v>https://www.sec.gov/Archives/edgar/data/886982/000119312520043853/d826673d10k.htm</x:v>
      </x:c>
      <x:c r="O2066" s="2" t="str">
        <x:v>data/raw/filings/GS_0001193125-20-043853_d826673d10k.htm</x:v>
      </x:c>
      <x:c r="P2066" s="2" t="str"/>
      <x:c r="Q2066" s="2" t="str"/>
      <x:c r="R2066" s="2" t="str">
        <x:v>Latest eligible comparative presentation at the information cutoff.</x:v>
      </x:c>
      <x:c r="T2066" s="12"/>
      <x:c r="U2066" s="12"/>
    </x:row>
    <x:row r="2067" ht="24" customHeight="1">
      <x:c r="C2067" s="2" t="str">
        <x:v>GS</x:v>
      </x:c>
      <x:c r="D2067" s="2" t="str">
        <x:v>FY2018</x:v>
      </x:c>
      <x:c r="E2067" s="2" t="str">
        <x:v>shares_treasury</x:v>
      </x:c>
      <x:c r="F2067" s="11" t="n">
        <x:v>523.614313</x:v>
      </x:c>
      <x:c r="G2067" s="2" t="str">
        <x:v>shares</x:v>
      </x:c>
      <x:c r="H2067" s="2" t="str">
        <x:v>2018-01-01</x:v>
      </x:c>
      <x:c r="I2067" s="2" t="str">
        <x:v>2018-12-31</x:v>
      </x:c>
      <x:c r="J2067" s="2" t="str">
        <x:v>Treasury Stock, Shares</x:v>
      </x:c>
      <x:c r="K2067" s="2" t="str">
        <x:v>us-gaap:TreasuryStockShares</x:v>
      </x:c>
      <x:c r="L2067" s="2" t="str">
        <x:v>2020-02-21</x:v>
      </x:c>
      <x:c r="M2067" s="2" t="str">
        <x:v>0001193125-20-043853</x:v>
      </x:c>
      <x:c r="N2067" s="2" t="str">
        <x:v>https://www.sec.gov/Archives/edgar/data/886982/000119312520043853/d826673d10k.htm</x:v>
      </x:c>
      <x:c r="O2067" s="2" t="str">
        <x:v>data/raw/filings/GS_0001193125-20-043853_d826673d10k.htm</x:v>
      </x:c>
      <x:c r="P2067" s="2" t="str"/>
      <x:c r="Q2067" s="2" t="str"/>
      <x:c r="R2067" s="2" t="str">
        <x:v>Latest eligible comparative presentation at the information cutoff.</x:v>
      </x:c>
      <x:c r="T2067" s="12"/>
      <x:c r="U2067" s="12"/>
    </x:row>
    <x:row r="2068" ht="24" customHeight="1">
      <x:c r="C2068" s="2" t="str">
        <x:v>GS</x:v>
      </x:c>
      <x:c r="D2068" s="2" t="str">
        <x:v>FY2018</x:v>
      </x:c>
      <x:c r="E2068" s="2" t="str">
        <x:v>deposits</x:v>
      </x:c>
      <x:c r="F2068" s="11" t="n">
        <x:v>158257</x:v>
      </x:c>
      <x:c r="G2068" s="2" t="str">
        <x:v>USD</x:v>
      </x:c>
      <x:c r="H2068" s="2" t="str">
        <x:v>2018-01-01</x:v>
      </x:c>
      <x:c r="I2068" s="2" t="str">
        <x:v>2018-12-31</x:v>
      </x:c>
      <x:c r="J2068" s="2" t="str">
        <x:v>Deposits</x:v>
      </x:c>
      <x:c r="K2068" s="2" t="str">
        <x:v>us-gaap:Deposits</x:v>
      </x:c>
      <x:c r="L2068" s="2" t="str">
        <x:v>2020-02-21</x:v>
      </x:c>
      <x:c r="M2068" s="2" t="str">
        <x:v>0001193125-20-043853</x:v>
      </x:c>
      <x:c r="N2068" s="2" t="str">
        <x:v>https://www.sec.gov/Archives/edgar/data/886982/000119312520043853/d826673d10k.htm</x:v>
      </x:c>
      <x:c r="O2068" s="2" t="str">
        <x:v>data/raw/filings/GS_0001193125-20-043853_d826673d10k.htm</x:v>
      </x:c>
      <x:c r="P2068" s="2" t="str"/>
      <x:c r="Q2068" s="2" t="str"/>
      <x:c r="R2068" s="2" t="str">
        <x:v>Latest eligible comparative presentation at the information cutoff.</x:v>
      </x:c>
      <x:c r="T2068" s="12"/>
      <x:c r="U2068" s="12"/>
    </x:row>
    <x:row r="2069" ht="24" customHeight="1">
      <x:c r="C2069" s="2" t="str">
        <x:v>GS</x:v>
      </x:c>
      <x:c r="D2069" s="2" t="str">
        <x:v>FY2018</x:v>
      </x:c>
      <x:c r="E2069" s="2" t="str">
        <x:v>loans_gross</x:v>
      </x:c>
      <x:c r="F2069" s="11" t="str">
        <x:v>n.a.</x:v>
      </x:c>
      <x:c r="G2069" s="2" t="str">
        <x:v>USDm</x:v>
      </x:c>
      <x:c r="H2069" s="2" t="str">
        <x:v>2018-01-01</x:v>
      </x:c>
      <x:c r="I2069" s="2" t="str">
        <x:v>2018-12-31</x:v>
      </x:c>
      <x:c r="J2069" s="2" t="str">
        <x:v>Gross loans and leases selected definition</x:v>
      </x:c>
      <x:c r="K2069" s="2" t="str"/>
      <x:c r="L2069" s="2" t="str"/>
      <x:c r="M2069" s="2" t="str"/>
      <x:c r="N2069" s="2" t="str"/>
      <x:c r="O2069" s="2" t="str"/>
      <x:c r="P2069" s="2" t="str"/>
      <x:c r="Q2069" s="2" t="str"/>
      <x:c r="R2069" s="2" t="str">
        <x:v>Not reported / unavailable</x:v>
      </x:c>
      <x:c r="T2069" s="12"/>
      <x:c r="U2069" s="12"/>
    </x:row>
    <x:row r="2070" ht="24" customHeight="1">
      <x:c r="C2070" s="2" t="str">
        <x:v>GS</x:v>
      </x:c>
      <x:c r="D2070" s="2" t="str">
        <x:v>FY2018</x:v>
      </x:c>
      <x:c r="E2070" s="2" t="str">
        <x:v>loans_net</x:v>
      </x:c>
      <x:c r="F2070" s="11" t="n">
        <x:v>97837</x:v>
      </x:c>
      <x:c r="G2070" s="2" t="str">
        <x:v>USD</x:v>
      </x:c>
      <x:c r="H2070" s="2" t="str">
        <x:v>2018-01-01</x:v>
      </x:c>
      <x:c r="I2070" s="2" t="str">
        <x:v>2018-12-31</x:v>
      </x:c>
      <x:c r="J2070" s="2" t="str">
        <x:v>Loans and Leases Receivable, Net Amount</x:v>
      </x:c>
      <x:c r="K2070" s="2" t="str">
        <x:v>us-gaap:LoansAndLeasesReceivableNetReportedAmount</x:v>
      </x:c>
      <x:c r="L2070" s="2" t="str">
        <x:v>2020-02-21</x:v>
      </x:c>
      <x:c r="M2070" s="2" t="str">
        <x:v>0001193125-20-043853</x:v>
      </x:c>
      <x:c r="N2070" s="2" t="str">
        <x:v>https://www.sec.gov/Archives/edgar/data/886982/000119312520043853/d826673d10k.htm</x:v>
      </x:c>
      <x:c r="O2070" s="2" t="str">
        <x:v>data/raw/filings/GS_0001193125-20-043853_d826673d10k.htm</x:v>
      </x:c>
      <x:c r="P2070" s="2" t="str"/>
      <x:c r="Q2070" s="2" t="str"/>
      <x:c r="R2070" s="2" t="str">
        <x:v>Latest eligible comparative presentation at the information cutoff.</x:v>
      </x:c>
      <x:c r="T2070" s="12"/>
      <x:c r="U2070" s="12"/>
    </x:row>
    <x:row r="2071" ht="24" customHeight="1">
      <x:c r="C2071" s="2" t="str">
        <x:v>GS</x:v>
      </x:c>
      <x:c r="D2071" s="2" t="str">
        <x:v>FY2018</x:v>
      </x:c>
      <x:c r="E2071" s="2" t="str">
        <x:v>allowance</x:v>
      </x:c>
      <x:c r="F2071" s="11" t="str">
        <x:v>n.a.</x:v>
      </x:c>
      <x:c r="G2071" s="2" t="str">
        <x:v>USDm</x:v>
      </x:c>
      <x:c r="H2071" s="2" t="str">
        <x:v>2018-01-01</x:v>
      </x:c>
      <x:c r="I2071" s="2" t="str">
        <x:v>2018-12-31</x:v>
      </x:c>
      <x:c r="J2071" s="2" t="str">
        <x:v>Loan allowance for credit losses</x:v>
      </x:c>
      <x:c r="K2071" s="2" t="str"/>
      <x:c r="L2071" s="2" t="str"/>
      <x:c r="M2071" s="2" t="str"/>
      <x:c r="N2071" s="2" t="str"/>
      <x:c r="O2071" s="2" t="str"/>
      <x:c r="P2071" s="2" t="str"/>
      <x:c r="Q2071" s="2" t="str"/>
      <x:c r="R2071" s="2" t="str">
        <x:v>Not reported / unavailable</x:v>
      </x:c>
      <x:c r="T2071" s="12"/>
      <x:c r="U2071" s="12"/>
    </x:row>
    <x:row r="2072" ht="24" customHeight="1">
      <x:c r="C2072" s="2" t="str">
        <x:v>GS</x:v>
      </x:c>
      <x:c r="D2072" s="2" t="str">
        <x:v>FY2018</x:v>
      </x:c>
      <x:c r="E2072" s="2" t="str">
        <x:v>nonaccrual</x:v>
      </x:c>
      <x:c r="F2072" s="11" t="str">
        <x:v>n.a.</x:v>
      </x:c>
      <x:c r="G2072" s="2" t="str">
        <x:v>USDm</x:v>
      </x:c>
      <x:c r="H2072" s="2" t="str">
        <x:v>2018-01-01</x:v>
      </x:c>
      <x:c r="I2072" s="2" t="str">
        <x:v>2018-12-31</x:v>
      </x:c>
      <x:c r="J2072" s="2" t="str">
        <x:v>Nonaccrual</x:v>
      </x:c>
      <x:c r="K2072" s="2" t="str"/>
      <x:c r="L2072" s="2" t="str"/>
      <x:c r="M2072" s="2" t="str"/>
      <x:c r="N2072" s="2" t="str"/>
      <x:c r="O2072" s="2" t="str"/>
      <x:c r="P2072" s="2" t="str"/>
      <x:c r="Q2072" s="2" t="str"/>
      <x:c r="R2072" s="2" t="str">
        <x:v>Not reported / unavailable</x:v>
      </x:c>
      <x:c r="T2072" s="12"/>
      <x:c r="U2072" s="12"/>
    </x:row>
    <x:row r="2073" ht="24" customHeight="1">
      <x:c r="C2073" s="2" t="str">
        <x:v>GS</x:v>
      </x:c>
      <x:c r="D2073" s="2" t="str">
        <x:v>FY2018</x:v>
      </x:c>
      <x:c r="E2073" s="2" t="str">
        <x:v>cash</x:v>
      </x:c>
      <x:c r="F2073" s="11" t="n">
        <x:v>130547</x:v>
      </x:c>
      <x:c r="G2073" s="2" t="str">
        <x:v>USD</x:v>
      </x:c>
      <x:c r="H2073" s="2" t="str">
        <x:v>2018-01-01</x:v>
      </x:c>
      <x:c r="I2073" s="2" t="str">
        <x:v>2018-12-31</x:v>
      </x:c>
      <x:c r="J2073" s="2" t="str">
        <x:v>Cash and Cash Equivalents, at Carrying Value</x:v>
      </x:c>
      <x:c r="K2073" s="2" t="str">
        <x:v>us-gaap:CashAndCashEquivalentsAtCarryingValue</x:v>
      </x:c>
      <x:c r="L2073" s="2" t="str">
        <x:v>2022-02-25</x:v>
      </x:c>
      <x:c r="M2073" s="2" t="str">
        <x:v>0001193125-22-052682</x:v>
      </x:c>
      <x:c r="N2073" s="2" t="str">
        <x:v>https://www.sec.gov/Archives/edgar/data/886982/000119312522052682/d192225d10k.htm</x:v>
      </x:c>
      <x:c r="O2073" s="2" t="str">
        <x:v>data/raw/filings/GS_0001193125-22-052682_d192225d10k.htm</x:v>
      </x:c>
      <x:c r="P2073" s="2" t="str"/>
      <x:c r="Q2073" s="2" t="str"/>
      <x:c r="R2073" s="2" t="str">
        <x:v>Latest eligible comparative presentation at the information cutoff.</x:v>
      </x:c>
      <x:c r="T2073" s="12"/>
      <x:c r="U2073" s="12"/>
    </x:row>
    <x:row r="2074" ht="24" customHeight="1">
      <x:c r="C2074" s="2" t="str">
        <x:v>GS</x:v>
      </x:c>
      <x:c r="D2074" s="2" t="str">
        <x:v>FY2018</x:v>
      </x:c>
      <x:c r="E2074" s="2" t="str">
        <x:v>aoci</x:v>
      </x:c>
      <x:c r="F2074" s="11" t="n">
        <x:v>693</x:v>
      </x:c>
      <x:c r="G2074" s="2" t="str">
        <x:v>USD</x:v>
      </x:c>
      <x:c r="H2074" s="2" t="str">
        <x:v>2018-01-01</x:v>
      </x:c>
      <x:c r="I2074" s="2" t="str">
        <x:v>2018-12-31</x:v>
      </x:c>
      <x:c r="J2074" s="2" t="str">
        <x:v>Accumulated Other Comprehensive Income (Loss), Net of Tax</x:v>
      </x:c>
      <x:c r="K2074" s="2" t="str">
        <x:v>us-gaap:AccumulatedOtherComprehensiveIncomeLossNetOfTax</x:v>
      </x:c>
      <x:c r="L2074" s="2" t="str">
        <x:v>2020-02-21</x:v>
      </x:c>
      <x:c r="M2074" s="2" t="str">
        <x:v>0001193125-20-043853</x:v>
      </x:c>
      <x:c r="N2074" s="2" t="str">
        <x:v>https://www.sec.gov/Archives/edgar/data/886982/000119312520043853/d826673d10k.htm</x:v>
      </x:c>
      <x:c r="O2074" s="2" t="str">
        <x:v>data/raw/filings/GS_0001193125-20-043853_d826673d10k.htm</x:v>
      </x:c>
      <x:c r="P2074" s="2" t="str"/>
      <x:c r="Q2074" s="2" t="str"/>
      <x:c r="R2074" s="2" t="str">
        <x:v>Latest eligible comparative presentation at the information cutoff.</x:v>
      </x:c>
      <x:c r="T2074" s="12"/>
      <x:c r="U2074" s="12"/>
    </x:row>
    <x:row r="2075" ht="24" customHeight="1">
      <x:c r="C2075" s="2" t="str">
        <x:v>GS</x:v>
      </x:c>
      <x:c r="D2075" s="2" t="str">
        <x:v>FY2018</x:v>
      </x:c>
      <x:c r="E2075" s="2" t="str">
        <x:v>nii</x:v>
      </x:c>
      <x:c r="F2075" s="11" t="n">
        <x:v>3767</x:v>
      </x:c>
      <x:c r="G2075" s="2" t="str">
        <x:v>USD</x:v>
      </x:c>
      <x:c r="H2075" s="2" t="str">
        <x:v>2018-01-01</x:v>
      </x:c>
      <x:c r="I2075" s="2" t="str">
        <x:v>2018-12-31</x:v>
      </x:c>
      <x:c r="J2075" s="2" t="str">
        <x:v>Interest Income (Expense), Net</x:v>
      </x:c>
      <x:c r="K2075" s="2" t="str">
        <x:v>us-gaap:InterestIncomeExpenseNet</x:v>
      </x:c>
      <x:c r="L2075" s="2" t="str">
        <x:v>2021-02-22</x:v>
      </x:c>
      <x:c r="M2075" s="2" t="str">
        <x:v>0001193125-21-049380</x:v>
      </x:c>
      <x:c r="N2075" s="2" t="str">
        <x:v>https://www.sec.gov/Archives/edgar/data/886982/000119312521049380/d39654d10k.htm</x:v>
      </x:c>
      <x:c r="O2075" s="2" t="str">
        <x:v>data/raw/filings/GS_0001193125-21-049380_d39654d10k.htm</x:v>
      </x:c>
      <x:c r="P2075" s="2" t="str"/>
      <x:c r="Q2075" s="2" t="str"/>
      <x:c r="R2075" s="2" t="str">
        <x:v>Latest eligible comparative presentation at the information cutoff.</x:v>
      </x:c>
      <x:c r="T2075" s="12"/>
      <x:c r="U2075" s="12"/>
    </x:row>
    <x:row r="2076" ht="24" customHeight="1">
      <x:c r="C2076" s="2" t="str">
        <x:v>GS</x:v>
      </x:c>
      <x:c r="D2076" s="2" t="str">
        <x:v>FY2018</x:v>
      </x:c>
      <x:c r="E2076" s="2" t="str">
        <x:v>noninterest_income</x:v>
      </x:c>
      <x:c r="F2076" s="11" t="n">
        <x:v>32849</x:v>
      </x:c>
      <x:c r="G2076" s="2" t="str">
        <x:v>USD</x:v>
      </x:c>
      <x:c r="H2076" s="2" t="str">
        <x:v>2018-01-01</x:v>
      </x:c>
      <x:c r="I2076" s="2" t="str">
        <x:v>2018-12-31</x:v>
      </x:c>
      <x:c r="J2076" s="2" t="str">
        <x:v>Noninterest Income</x:v>
      </x:c>
      <x:c r="K2076" s="2" t="str">
        <x:v>us-gaap:NoninterestIncome</x:v>
      </x:c>
      <x:c r="L2076" s="2" t="str">
        <x:v>2021-02-22</x:v>
      </x:c>
      <x:c r="M2076" s="2" t="str">
        <x:v>0001193125-21-049380</x:v>
      </x:c>
      <x:c r="N2076" s="2" t="str">
        <x:v>https://www.sec.gov/Archives/edgar/data/886982/000119312521049380/d39654d10k.htm</x:v>
      </x:c>
      <x:c r="O2076" s="2" t="str">
        <x:v>data/raw/filings/GS_0001193125-21-049380_d39654d10k.htm</x:v>
      </x:c>
      <x:c r="P2076" s="2" t="str"/>
      <x:c r="Q2076" s="2" t="str"/>
      <x:c r="R2076" s="2" t="str">
        <x:v>Latest eligible comparative presentation at the information cutoff.</x:v>
      </x:c>
      <x:c r="T2076" s="12"/>
      <x:c r="U2076" s="12"/>
    </x:row>
    <x:row r="2077" ht="24" customHeight="1">
      <x:c r="C2077" s="2" t="str">
        <x:v>GS</x:v>
      </x:c>
      <x:c r="D2077" s="2" t="str">
        <x:v>FY2018</x:v>
      </x:c>
      <x:c r="E2077" s="2" t="str">
        <x:v>revenue_reported</x:v>
      </x:c>
      <x:c r="F2077" s="11" t="n">
        <x:v>36616</x:v>
      </x:c>
      <x:c r="G2077" s="2" t="str">
        <x:v>USD</x:v>
      </x:c>
      <x:c r="H2077" s="2" t="str">
        <x:v>2018-01-01</x:v>
      </x:c>
      <x:c r="I2077" s="2" t="str">
        <x:v>2018-12-31</x:v>
      </x:c>
      <x:c r="J2077" s="2" t="str">
        <x:v>Revenues, Net of Interest Expense</x:v>
      </x:c>
      <x:c r="K2077" s="2" t="str">
        <x:v>us-gaap:RevenuesNetOfInterestExpense</x:v>
      </x:c>
      <x:c r="L2077" s="2" t="str">
        <x:v>2021-02-22</x:v>
      </x:c>
      <x:c r="M2077" s="2" t="str">
        <x:v>0001193125-21-049380</x:v>
      </x:c>
      <x:c r="N2077" s="2" t="str">
        <x:v>https://www.sec.gov/Archives/edgar/data/886982/000119312521049380/d39654d10k.htm</x:v>
      </x:c>
      <x:c r="O2077" s="2" t="str">
        <x:v>data/raw/filings/GS_0001193125-21-049380_d39654d10k.htm</x:v>
      </x:c>
      <x:c r="P2077" s="2" t="str"/>
      <x:c r="Q2077" s="2" t="str"/>
      <x:c r="R2077" s="2" t="str">
        <x:v>Latest eligible comparative presentation at the information cutoff.</x:v>
      </x:c>
      <x:c r="T2077" s="12"/>
      <x:c r="U2077" s="12"/>
    </x:row>
    <x:row r="2078" ht="24" customHeight="1">
      <x:c r="C2078" s="2" t="str">
        <x:v>GS</x:v>
      </x:c>
      <x:c r="D2078" s="2" t="str">
        <x:v>FY2018</x:v>
      </x:c>
      <x:c r="E2078" s="2" t="str">
        <x:v>opex</x:v>
      </x:c>
      <x:c r="F2078" s="11" t="n">
        <x:v>23461</x:v>
      </x:c>
      <x:c r="G2078" s="2" t="str">
        <x:v>USD</x:v>
      </x:c>
      <x:c r="H2078" s="2" t="str">
        <x:v>2018-01-01</x:v>
      </x:c>
      <x:c r="I2078" s="2" t="str">
        <x:v>2018-12-31</x:v>
      </x:c>
      <x:c r="J2078" s="2" t="str">
        <x:v>Noninterest Expense</x:v>
      </x:c>
      <x:c r="K2078" s="2" t="str">
        <x:v>us-gaap:NoninterestExpense</x:v>
      </x:c>
      <x:c r="L2078" s="2" t="str">
        <x:v>2021-02-22</x:v>
      </x:c>
      <x:c r="M2078" s="2" t="str">
        <x:v>0001193125-21-049380</x:v>
      </x:c>
      <x:c r="N2078" s="2" t="str">
        <x:v>https://www.sec.gov/Archives/edgar/data/886982/000119312521049380/d39654d10k.htm</x:v>
      </x:c>
      <x:c r="O2078" s="2" t="str">
        <x:v>data/raw/filings/GS_0001193125-21-049380_d39654d10k.htm</x:v>
      </x:c>
      <x:c r="P2078" s="2" t="str"/>
      <x:c r="Q2078" s="2" t="str"/>
      <x:c r="R2078" s="2" t="str">
        <x:v>Latest eligible comparative presentation at the information cutoff.</x:v>
      </x:c>
      <x:c r="T2078" s="12"/>
      <x:c r="U2078" s="12"/>
    </x:row>
    <x:row r="2079" ht="24" customHeight="1">
      <x:c r="C2079" s="2" t="str">
        <x:v>GS</x:v>
      </x:c>
      <x:c r="D2079" s="2" t="str">
        <x:v>FY2018</x:v>
      </x:c>
      <x:c r="E2079" s="2" t="str">
        <x:v>provision</x:v>
      </x:c>
      <x:c r="F2079" s="11" t="n">
        <x:v>674</x:v>
      </x:c>
      <x:c r="G2079" s="2" t="str">
        <x:v>USD</x:v>
      </x:c>
      <x:c r="H2079" s="2" t="str">
        <x:v>2018-01-01</x:v>
      </x:c>
      <x:c r="I2079" s="2" t="str">
        <x:v>2018-12-31</x:v>
      </x:c>
      <x:c r="J2079" s="2" t="str">
        <x:v>Provision for Loan, Lease, and Other Losses</x:v>
      </x:c>
      <x:c r="K2079" s="2" t="str">
        <x:v>us-gaap:ProvisionForLoanLeaseAndOtherLosses</x:v>
      </x:c>
      <x:c r="L2079" s="2" t="str">
        <x:v>2021-02-22</x:v>
      </x:c>
      <x:c r="M2079" s="2" t="str">
        <x:v>0001193125-21-049380</x:v>
      </x:c>
      <x:c r="N2079" s="2" t="str">
        <x:v>https://www.sec.gov/Archives/edgar/data/886982/000119312521049380/d39654d10k.htm</x:v>
      </x:c>
      <x:c r="O2079" s="2" t="str">
        <x:v>data/raw/filings/GS_0001193125-21-049380_d39654d10k.htm</x:v>
      </x:c>
      <x:c r="P2079" s="2" t="str"/>
      <x:c r="Q2079" s="2" t="str"/>
      <x:c r="R2079" s="2" t="str">
        <x:v>Latest eligible comparative presentation at the information cutoff.</x:v>
      </x:c>
      <x:c r="T2079" s="12"/>
      <x:c r="U2079" s="12"/>
    </x:row>
    <x:row r="2080" ht="24" customHeight="1">
      <x:c r="C2080" s="2" t="str">
        <x:v>GS</x:v>
      </x:c>
      <x:c r="D2080" s="2" t="str">
        <x:v>FY2018</x:v>
      </x:c>
      <x:c r="E2080" s="2" t="str">
        <x:v>pretax</x:v>
      </x:c>
      <x:c r="F2080" s="11" t="n">
        <x:v>12481</x:v>
      </x:c>
      <x:c r="G2080" s="2" t="str">
        <x:v>USD</x:v>
      </x:c>
      <x:c r="H2080" s="2" t="str">
        <x:v>2018-01-01</x:v>
      </x:c>
      <x:c r="I2080" s="2" t="str">
        <x:v>2018-12-31</x:v>
      </x:c>
      <x:c r="J2080" s="2" t="str">
        <x:v>Income (Loss) from Continuing Operations before Income Taxes, Noncontrolling Interest</x:v>
      </x:c>
      <x:c r="K2080" s="2" t="str">
        <x:v>us-gaap:IncomeLossFromContinuingOperationsBeforeIncomeTaxesExtraordinaryItemsNoncontrollingInterest</x:v>
      </x:c>
      <x:c r="L2080" s="2" t="str">
        <x:v>2021-02-22</x:v>
      </x:c>
      <x:c r="M2080" s="2" t="str">
        <x:v>0001193125-21-049380</x:v>
      </x:c>
      <x:c r="N2080" s="2" t="str">
        <x:v>https://www.sec.gov/Archives/edgar/data/886982/000119312521049380/d39654d10k.htm</x:v>
      </x:c>
      <x:c r="O2080" s="2" t="str">
        <x:v>data/raw/filings/GS_0001193125-21-049380_d39654d10k.htm</x:v>
      </x:c>
      <x:c r="P2080" s="2" t="str"/>
      <x:c r="Q2080" s="2" t="str"/>
      <x:c r="R2080" s="2" t="str">
        <x:v>Latest eligible comparative presentation at the information cutoff.</x:v>
      </x:c>
      <x:c r="T2080" s="12"/>
      <x:c r="U2080" s="12"/>
    </x:row>
    <x:row r="2081" ht="24" customHeight="1">
      <x:c r="C2081" s="2" t="str">
        <x:v>GS</x:v>
      </x:c>
      <x:c r="D2081" s="2" t="str">
        <x:v>FY2018</x:v>
      </x:c>
      <x:c r="E2081" s="2" t="str">
        <x:v>tax</x:v>
      </x:c>
      <x:c r="F2081" s="11" t="n">
        <x:v>2022</x:v>
      </x:c>
      <x:c r="G2081" s="2" t="str">
        <x:v>USD</x:v>
      </x:c>
      <x:c r="H2081" s="2" t="str">
        <x:v>2018-01-01</x:v>
      </x:c>
      <x:c r="I2081" s="2" t="str">
        <x:v>2018-12-31</x:v>
      </x:c>
      <x:c r="J2081" s="2" t="str">
        <x:v>Income Tax Expense (Benefit)</x:v>
      </x:c>
      <x:c r="K2081" s="2" t="str">
        <x:v>us-gaap:IncomeTaxExpenseBenefit</x:v>
      </x:c>
      <x:c r="L2081" s="2" t="str">
        <x:v>2021-02-22</x:v>
      </x:c>
      <x:c r="M2081" s="2" t="str">
        <x:v>0001193125-21-049380</x:v>
      </x:c>
      <x:c r="N2081" s="2" t="str">
        <x:v>https://www.sec.gov/Archives/edgar/data/886982/000119312521049380/d39654d10k.htm</x:v>
      </x:c>
      <x:c r="O2081" s="2" t="str">
        <x:v>data/raw/filings/GS_0001193125-21-049380_d39654d10k.htm</x:v>
      </x:c>
      <x:c r="P2081" s="2" t="str"/>
      <x:c r="Q2081" s="2" t="str"/>
      <x:c r="R2081" s="2" t="str">
        <x:v>Latest eligible comparative presentation at the information cutoff.</x:v>
      </x:c>
      <x:c r="T2081" s="12"/>
      <x:c r="U2081" s="12"/>
    </x:row>
    <x:row r="2082" ht="24" customHeight="1">
      <x:c r="C2082" s="2" t="str">
        <x:v>GS</x:v>
      </x:c>
      <x:c r="D2082" s="2" t="str">
        <x:v>FY2018</x:v>
      </x:c>
      <x:c r="E2082" s="2" t="str">
        <x:v>net_income</x:v>
      </x:c>
      <x:c r="F2082" s="11" t="n">
        <x:v>10459</x:v>
      </x:c>
      <x:c r="G2082" s="2" t="str">
        <x:v>USD</x:v>
      </x:c>
      <x:c r="H2082" s="2" t="str">
        <x:v>2018-01-01</x:v>
      </x:c>
      <x:c r="I2082" s="2" t="str">
        <x:v>2018-12-31</x:v>
      </x:c>
      <x:c r="J2082" s="2" t="str">
        <x:v>Net Income (Loss) Attributable to Parent</x:v>
      </x:c>
      <x:c r="K2082" s="2" t="str">
        <x:v>us-gaap:NetIncomeLoss</x:v>
      </x:c>
      <x:c r="L2082" s="2" t="str">
        <x:v>2021-02-22</x:v>
      </x:c>
      <x:c r="M2082" s="2" t="str">
        <x:v>0001193125-21-049380</x:v>
      </x:c>
      <x:c r="N2082" s="2" t="str">
        <x:v>https://www.sec.gov/Archives/edgar/data/886982/000119312521049380/d39654d10k.htm</x:v>
      </x:c>
      <x:c r="O2082" s="2" t="str">
        <x:v>data/raw/filings/GS_0001193125-21-049380_d39654d10k.htm</x:v>
      </x:c>
      <x:c r="P2082" s="2" t="str"/>
      <x:c r="Q2082" s="2" t="str"/>
      <x:c r="R2082" s="2" t="str">
        <x:v>Latest eligible comparative presentation at the information cutoff.</x:v>
      </x:c>
      <x:c r="T2082" s="12"/>
      <x:c r="U2082" s="12"/>
    </x:row>
    <x:row r="2083" ht="24" customHeight="1">
      <x:c r="C2083" s="2" t="str">
        <x:v>GS</x:v>
      </x:c>
      <x:c r="D2083" s="2" t="str">
        <x:v>FY2018</x:v>
      </x:c>
      <x:c r="E2083" s="2" t="str">
        <x:v>common_income</x:v>
      </x:c>
      <x:c r="F2083" s="11" t="n">
        <x:v>9860</x:v>
      </x:c>
      <x:c r="G2083" s="2" t="str">
        <x:v>USD</x:v>
      </x:c>
      <x:c r="H2083" s="2" t="str">
        <x:v>2018-01-01</x:v>
      </x:c>
      <x:c r="I2083" s="2" t="str">
        <x:v>2018-12-31</x:v>
      </x:c>
      <x:c r="J2083" s="2" t="str">
        <x:v>Net Income (Loss) Available to Common Stockholders, Basic</x:v>
      </x:c>
      <x:c r="K2083" s="2" t="str">
        <x:v>us-gaap:NetIncomeLossAvailableToCommonStockholdersBasic</x:v>
      </x:c>
      <x:c r="L2083" s="2" t="str">
        <x:v>2021-02-22</x:v>
      </x:c>
      <x:c r="M2083" s="2" t="str">
        <x:v>0001193125-21-049380</x:v>
      </x:c>
      <x:c r="N2083" s="2" t="str">
        <x:v>https://www.sec.gov/Archives/edgar/data/886982/000119312521049380/d39654d10k.htm</x:v>
      </x:c>
      <x:c r="O2083" s="2" t="str">
        <x:v>data/raw/filings/GS_0001193125-21-049380_d39654d10k.htm</x:v>
      </x:c>
      <x:c r="P2083" s="2" t="str"/>
      <x:c r="Q2083" s="2" t="str"/>
      <x:c r="R2083" s="2" t="str">
        <x:v>Latest eligible comparative presentation at the information cutoff.</x:v>
      </x:c>
      <x:c r="T2083" s="12"/>
      <x:c r="U2083" s="12"/>
    </x:row>
    <x:row r="2084" ht="24" customHeight="1">
      <x:c r="C2084" s="2" t="str">
        <x:v>GS</x:v>
      </x:c>
      <x:c r="D2084" s="2" t="str">
        <x:v>FY2018</x:v>
      </x:c>
      <x:c r="E2084" s="2" t="str">
        <x:v>preferred_div</x:v>
      </x:c>
      <x:c r="F2084" s="11" t="n">
        <x:v>584</x:v>
      </x:c>
      <x:c r="G2084" s="2" t="str">
        <x:v>USD</x:v>
      </x:c>
      <x:c r="H2084" s="2" t="str">
        <x:v>2018-01-01</x:v>
      </x:c>
      <x:c r="I2084" s="2" t="str">
        <x:v>2018-12-31</x:v>
      </x:c>
      <x:c r="J2084" s="2" t="str">
        <x:v>Dividends, Preferred Stock</x:v>
      </x:c>
      <x:c r="K2084" s="2" t="str">
        <x:v>us-gaap:DividendsPreferredStock</x:v>
      </x:c>
      <x:c r="L2084" s="2" t="str">
        <x:v>2021-02-22</x:v>
      </x:c>
      <x:c r="M2084" s="2" t="str">
        <x:v>0001193125-21-049380</x:v>
      </x:c>
      <x:c r="N2084" s="2" t="str">
        <x:v>https://www.sec.gov/Archives/edgar/data/886982/000119312521049380/d39654d10k.htm</x:v>
      </x:c>
      <x:c r="O2084" s="2" t="str">
        <x:v>data/raw/filings/GS_0001193125-21-049380_d39654d10k.htm</x:v>
      </x:c>
      <x:c r="P2084" s="2" t="str"/>
      <x:c r="Q2084" s="2" t="str"/>
      <x:c r="R2084" s="2" t="str">
        <x:v>Latest eligible comparative presentation at the information cutoff.</x:v>
      </x:c>
      <x:c r="T2084" s="12"/>
      <x:c r="U2084" s="12"/>
    </x:row>
    <x:row r="2085" ht="24" customHeight="1">
      <x:c r="C2085" s="2" t="str">
        <x:v>GS</x:v>
      </x:c>
      <x:c r="D2085" s="2" t="str">
        <x:v>FY2018</x:v>
      </x:c>
      <x:c r="E2085" s="2" t="str">
        <x:v>eps</x:v>
      </x:c>
      <x:c r="F2085" s="11" t="n">
        <x:v>25.27</x:v>
      </x:c>
      <x:c r="G2085" s="2" t="str">
        <x:v>USD/shares</x:v>
      </x:c>
      <x:c r="H2085" s="2" t="str">
        <x:v>2018-01-01</x:v>
      </x:c>
      <x:c r="I2085" s="2" t="str">
        <x:v>2018-12-31</x:v>
      </x:c>
      <x:c r="J2085" s="2" t="str">
        <x:v>Earnings Per Share, Diluted</x:v>
      </x:c>
      <x:c r="K2085" s="2" t="str">
        <x:v>us-gaap:EarningsPerShareDiluted</x:v>
      </x:c>
      <x:c r="L2085" s="2" t="str">
        <x:v>2021-02-22</x:v>
      </x:c>
      <x:c r="M2085" s="2" t="str">
        <x:v>0001193125-21-049380</x:v>
      </x:c>
      <x:c r="N2085" s="2" t="str">
        <x:v>https://www.sec.gov/Archives/edgar/data/886982/000119312521049380/d39654d10k.htm</x:v>
      </x:c>
      <x:c r="O2085" s="2" t="str">
        <x:v>data/raw/filings/GS_0001193125-21-049380_d39654d10k.htm</x:v>
      </x:c>
      <x:c r="P2085" s="2" t="str"/>
      <x:c r="Q2085" s="2" t="str"/>
      <x:c r="R2085" s="2" t="str">
        <x:v>Latest eligible comparative presentation at the information cutoff.</x:v>
      </x:c>
      <x:c r="T2085" s="12"/>
      <x:c r="U2085" s="12"/>
    </x:row>
    <x:row r="2086" ht="24" customHeight="1">
      <x:c r="C2086" s="2" t="str">
        <x:v>GS</x:v>
      </x:c>
      <x:c r="D2086" s="2" t="str">
        <x:v>FY2018</x:v>
      </x:c>
      <x:c r="E2086" s="2" t="str">
        <x:v>shares_diluted</x:v>
      </x:c>
      <x:c r="F2086" s="11" t="n">
        <x:v>390.2</x:v>
      </x:c>
      <x:c r="G2086" s="2" t="str">
        <x:v>shares</x:v>
      </x:c>
      <x:c r="H2086" s="2" t="str">
        <x:v>2018-01-01</x:v>
      </x:c>
      <x:c r="I2086" s="2" t="str">
        <x:v>2018-12-31</x:v>
      </x:c>
      <x:c r="J2086" s="2" t="str">
        <x:v>Weighted Average Number of Shares Outstanding, Diluted</x:v>
      </x:c>
      <x:c r="K2086" s="2" t="str">
        <x:v>us-gaap:WeightedAverageNumberOfDilutedSharesOutstanding</x:v>
      </x:c>
      <x:c r="L2086" s="2" t="str">
        <x:v>2021-02-22</x:v>
      </x:c>
      <x:c r="M2086" s="2" t="str">
        <x:v>0001193125-21-049380</x:v>
      </x:c>
      <x:c r="N2086" s="2" t="str">
        <x:v>https://www.sec.gov/Archives/edgar/data/886982/000119312521049380/d39654d10k.htm</x:v>
      </x:c>
      <x:c r="O2086" s="2" t="str">
        <x:v>data/raw/filings/GS_0001193125-21-049380_d39654d10k.htm</x:v>
      </x:c>
      <x:c r="P2086" s="2" t="str"/>
      <x:c r="Q2086" s="2" t="str"/>
      <x:c r="R2086" s="2" t="str">
        <x:v>Latest eligible comparative presentation at the information cutoff.</x:v>
      </x:c>
      <x:c r="T2086" s="12"/>
      <x:c r="U2086" s="12"/>
    </x:row>
    <x:row r="2087" ht="24" customHeight="1">
      <x:c r="C2087" s="2" t="str">
        <x:v>GS</x:v>
      </x:c>
      <x:c r="D2087" s="2" t="str">
        <x:v>FY2018</x:v>
      </x:c>
      <x:c r="E2087" s="2" t="str">
        <x:v>dps</x:v>
      </x:c>
      <x:c r="F2087" s="11" t="n">
        <x:v>3.15</x:v>
      </x:c>
      <x:c r="G2087" s="2" t="str">
        <x:v>USD/shares</x:v>
      </x:c>
      <x:c r="H2087" s="2" t="str">
        <x:v>2018-01-01</x:v>
      </x:c>
      <x:c r="I2087" s="2" t="str">
        <x:v>2018-12-31</x:v>
      </x:c>
      <x:c r="J2087" s="2" t="str">
        <x:v>Common Stock, Dividends, Per Share, Declared</x:v>
      </x:c>
      <x:c r="K2087" s="2" t="str">
        <x:v>us-gaap:CommonStockDividendsPerShareDeclared</x:v>
      </x:c>
      <x:c r="L2087" s="2" t="str">
        <x:v>2021-02-22</x:v>
      </x:c>
      <x:c r="M2087" s="2" t="str">
        <x:v>0001193125-21-049380</x:v>
      </x:c>
      <x:c r="N2087" s="2" t="str">
        <x:v>https://www.sec.gov/Archives/edgar/data/886982/000119312521049380/d39654d10k.htm</x:v>
      </x:c>
      <x:c r="O2087" s="2" t="str">
        <x:v>data/raw/filings/GS_0001193125-21-049380_d39654d10k.htm</x:v>
      </x:c>
      <x:c r="P2087" s="2" t="str"/>
      <x:c r="Q2087" s="2" t="str"/>
      <x:c r="R2087" s="2" t="str">
        <x:v>Latest eligible comparative presentation at the information cutoff.</x:v>
      </x:c>
      <x:c r="T2087" s="12"/>
      <x:c r="U2087" s="12"/>
    </x:row>
    <x:row r="2088" ht="24" customHeight="1">
      <x:c r="C2088" s="2" t="str">
        <x:v>GS</x:v>
      </x:c>
      <x:c r="D2088" s="2" t="str">
        <x:v>FY2018</x:v>
      </x:c>
      <x:c r="E2088" s="2" t="str">
        <x:v>dividends</x:v>
      </x:c>
      <x:c r="F2088" s="11" t="n">
        <x:v>1810</x:v>
      </x:c>
      <x:c r="G2088" s="2" t="str">
        <x:v>USD</x:v>
      </x:c>
      <x:c r="H2088" s="2" t="str">
        <x:v>2018-01-01</x:v>
      </x:c>
      <x:c r="I2088" s="2" t="str">
        <x:v>2018-12-31</x:v>
      </x:c>
      <x:c r="J2088" s="2" t="str">
        <x:v>Payments of Dividends</x:v>
      </x:c>
      <x:c r="K2088" s="2" t="str">
        <x:v>us-gaap:PaymentsOfDividends</x:v>
      </x:c>
      <x:c r="L2088" s="2" t="str">
        <x:v>2021-02-22</x:v>
      </x:c>
      <x:c r="M2088" s="2" t="str">
        <x:v>0001193125-21-049380</x:v>
      </x:c>
      <x:c r="N2088" s="2" t="str">
        <x:v>https://www.sec.gov/Archives/edgar/data/886982/000119312521049380/d39654d10k.htm</x:v>
      </x:c>
      <x:c r="O2088" s="2" t="str">
        <x:v>data/raw/filings/GS_0001193125-21-049380_d39654d10k.htm</x:v>
      </x:c>
      <x:c r="P2088" s="2" t="str"/>
      <x:c r="Q2088" s="2" t="str"/>
      <x:c r="R2088" s="2" t="str">
        <x:v>Latest eligible comparative presentation at the information cutoff.</x:v>
      </x:c>
      <x:c r="T2088" s="12"/>
      <x:c r="U2088" s="12"/>
    </x:row>
    <x:row r="2089" ht="24" customHeight="1">
      <x:c r="C2089" s="2" t="str">
        <x:v>GS</x:v>
      </x:c>
      <x:c r="D2089" s="2" t="str">
        <x:v>FY2018</x:v>
      </x:c>
      <x:c r="E2089" s="2" t="str">
        <x:v>buybacks</x:v>
      </x:c>
      <x:c r="F2089" s="11" t="n">
        <x:v>3294</x:v>
      </x:c>
      <x:c r="G2089" s="2" t="str">
        <x:v>USD</x:v>
      </x:c>
      <x:c r="H2089" s="2" t="str">
        <x:v>2018-01-01</x:v>
      </x:c>
      <x:c r="I2089" s="2" t="str">
        <x:v>2018-12-31</x:v>
      </x:c>
      <x:c r="J2089" s="2" t="str">
        <x:v>Payments for Repurchase of Common Stock</x:v>
      </x:c>
      <x:c r="K2089" s="2" t="str">
        <x:v>us-gaap:PaymentsForRepurchaseOfCommonStock</x:v>
      </x:c>
      <x:c r="L2089" s="2" t="str">
        <x:v>2021-02-22</x:v>
      </x:c>
      <x:c r="M2089" s="2" t="str">
        <x:v>0001193125-21-049380</x:v>
      </x:c>
      <x:c r="N2089" s="2" t="str">
        <x:v>https://www.sec.gov/Archives/edgar/data/886982/000119312521049380/d39654d10k.htm</x:v>
      </x:c>
      <x:c r="O2089" s="2" t="str">
        <x:v>data/raw/filings/GS_0001193125-21-049380_d39654d10k.htm</x:v>
      </x:c>
      <x:c r="P2089" s="2" t="str"/>
      <x:c r="Q2089" s="2" t="str"/>
      <x:c r="R2089" s="2" t="str">
        <x:v>Latest eligible comparative presentation at the information cutoff.</x:v>
      </x:c>
      <x:c r="T2089" s="12"/>
      <x:c r="U2089" s="12"/>
    </x:row>
    <x:row r="2090" ht="24" customHeight="1">
      <x:c r="C2090" s="2" t="str">
        <x:v>GS</x:v>
      </x:c>
      <x:c r="D2090" s="2" t="str">
        <x:v>FY2018</x:v>
      </x:c>
      <x:c r="E2090" s="2" t="str">
        <x:v>chargeoffs</x:v>
      </x:c>
      <x:c r="F2090" s="11" t="str">
        <x:v>n.a.</x:v>
      </x:c>
      <x:c r="G2090" s="2" t="str">
        <x:v>USDm</x:v>
      </x:c>
      <x:c r="H2090" s="2" t="str">
        <x:v>2018-01-01</x:v>
      </x:c>
      <x:c r="I2090" s="2" t="str">
        <x:v>2018-12-31</x:v>
      </x:c>
      <x:c r="J2090" s="2" t="str">
        <x:v>Gross loan charge-offs</x:v>
      </x:c>
      <x:c r="K2090" s="2" t="str"/>
      <x:c r="L2090" s="2" t="str"/>
      <x:c r="M2090" s="2" t="str"/>
      <x:c r="N2090" s="2" t="str"/>
      <x:c r="O2090" s="2" t="str"/>
      <x:c r="P2090" s="2" t="str"/>
      <x:c r="Q2090" s="2" t="str"/>
      <x:c r="R2090" s="2" t="str">
        <x:v>Not reported / unavailable</x:v>
      </x:c>
      <x:c r="T2090" s="12"/>
      <x:c r="U2090" s="12"/>
    </x:row>
    <x:row r="2091" ht="24" customHeight="1">
      <x:c r="C2091" s="2" t="str">
        <x:v>GS</x:v>
      </x:c>
      <x:c r="D2091" s="2" t="str">
        <x:v>FY2018</x:v>
      </x:c>
      <x:c r="E2091" s="2" t="str">
        <x:v>recoveries</x:v>
      </x:c>
      <x:c r="F2091" s="11" t="str">
        <x:v>n.a.</x:v>
      </x:c>
      <x:c r="G2091" s="2" t="str">
        <x:v>USDm</x:v>
      </x:c>
      <x:c r="H2091" s="2" t="str">
        <x:v>2018-01-01</x:v>
      </x:c>
      <x:c r="I2091" s="2" t="str">
        <x:v>2018-12-31</x:v>
      </x:c>
      <x:c r="J2091" s="2" t="str">
        <x:v>Loan recoveries</x:v>
      </x:c>
      <x:c r="K2091" s="2" t="str"/>
      <x:c r="L2091" s="2" t="str"/>
      <x:c r="M2091" s="2" t="str"/>
      <x:c r="N2091" s="2" t="str"/>
      <x:c r="O2091" s="2" t="str"/>
      <x:c r="P2091" s="2" t="str"/>
      <x:c r="Q2091" s="2" t="str"/>
      <x:c r="R2091" s="2" t="str">
        <x:v>Not reported / unavailable</x:v>
      </x:c>
      <x:c r="T2091" s="12"/>
      <x:c r="U2091" s="12"/>
    </x:row>
    <x:row r="2092" ht="24" customHeight="1">
      <x:c r="C2092" s="2" t="str">
        <x:v>GS</x:v>
      </x:c>
      <x:c r="D2092" s="2" t="str">
        <x:v>FY2018</x:v>
      </x:c>
      <x:c r="E2092" s="2" t="str">
        <x:v>rwa</x:v>
      </x:c>
      <x:c r="F2092" s="11" t="str">
        <x:v>n.a.</x:v>
      </x:c>
      <x:c r="G2092" s="2" t="str">
        <x:v>USDm</x:v>
      </x:c>
      <x:c r="H2092" s="2" t="str">
        <x:v>2018-01-01</x:v>
      </x:c>
      <x:c r="I2092" s="2" t="str">
        <x:v>2018-12-31</x:v>
      </x:c>
      <x:c r="J2092" s="2" t="str">
        <x:v>Risk-weighted assets</x:v>
      </x:c>
      <x:c r="K2092" s="2" t="str"/>
      <x:c r="L2092" s="2" t="str"/>
      <x:c r="M2092" s="2" t="str"/>
      <x:c r="N2092" s="2" t="str"/>
      <x:c r="O2092" s="2" t="str"/>
      <x:c r="P2092" s="2" t="str"/>
      <x:c r="Q2092" s="2" t="str"/>
      <x:c r="R2092" s="2" t="str">
        <x:v>Not reported / unavailable</x:v>
      </x:c>
      <x:c r="T2092" s="12"/>
      <x:c r="U2092" s="12"/>
    </x:row>
    <x:row r="2093" ht="24" customHeight="1">
      <x:c r="C2093" s="2" t="str">
        <x:v>GS</x:v>
      </x:c>
      <x:c r="D2093" s="2" t="str">
        <x:v>FY2018</x:v>
      </x:c>
      <x:c r="E2093" s="2" t="str">
        <x:v>cet1_reported</x:v>
      </x:c>
      <x:c r="F2093" s="11" t="str">
        <x:v>n.a.</x:v>
      </x:c>
      <x:c r="G2093" s="2" t="str">
        <x:v>%</x:v>
      </x:c>
      <x:c r="H2093" s="2" t="str">
        <x:v>2018-01-01</x:v>
      </x:c>
      <x:c r="I2093" s="2" t="str">
        <x:v>2018-12-31</x:v>
      </x:c>
      <x:c r="J2093" s="2" t="str">
        <x:v>Actual standardized CET1 ratio</x:v>
      </x:c>
      <x:c r="K2093" s="2" t="str"/>
      <x:c r="L2093" s="2" t="str"/>
      <x:c r="M2093" s="2" t="str"/>
      <x:c r="N2093" s="2" t="str"/>
      <x:c r="O2093" s="2" t="str"/>
      <x:c r="P2093" s="2" t="str"/>
      <x:c r="Q2093" s="2" t="str"/>
      <x:c r="R2093" s="2" t="str">
        <x:v>Not reported / unavailable</x:v>
      </x:c>
      <x:c r="T2093" s="12"/>
      <x:c r="U2093" s="12"/>
    </x:row>
    <x:row r="2094" ht="24" customHeight="1">
      <x:c r="C2094" s="2" t="str">
        <x:v>GS</x:v>
      </x:c>
      <x:c r="D2094" s="2" t="str">
        <x:v>FY2018</x:v>
      </x:c>
      <x:c r="E2094" s="2" t="str">
        <x:v>nim_reported</x:v>
      </x:c>
      <x:c r="F2094" s="11" t="str">
        <x:v>n.a.</x:v>
      </x:c>
      <x:c r="G2094" s="2" t="str">
        <x:v>%</x:v>
      </x:c>
      <x:c r="H2094" s="2" t="str">
        <x:v>2018-01-01</x:v>
      </x:c>
      <x:c r="I2094" s="2" t="str">
        <x:v>2018-12-31</x:v>
      </x:c>
      <x:c r="J2094" s="2" t="str">
        <x:v>Issuer reported net interest margin</x:v>
      </x:c>
      <x:c r="K2094" s="2" t="str"/>
      <x:c r="L2094" s="2" t="str"/>
      <x:c r="M2094" s="2" t="str"/>
      <x:c r="N2094" s="2" t="str"/>
      <x:c r="O2094" s="2" t="str"/>
      <x:c r="P2094" s="2" t="str"/>
      <x:c r="Q2094" s="2" t="str"/>
      <x:c r="R2094" s="2" t="str">
        <x:v>Not reported / unavailable</x:v>
      </x:c>
      <x:c r="T2094" s="12"/>
      <x:c r="U2094" s="12"/>
    </x:row>
    <x:row r="2095" ht="24" customHeight="1">
      <x:c r="C2095" s="2" t="str">
        <x:v>GS</x:v>
      </x:c>
      <x:c r="D2095" s="2" t="str">
        <x:v>FY2018</x:v>
      </x:c>
      <x:c r="E2095" s="2" t="str">
        <x:v>bvps_reported</x:v>
      </x:c>
      <x:c r="F2095" s="11" t="n">
        <x:v>207.36</x:v>
      </x:c>
      <x:c r="G2095" s="2" t="str">
        <x:v>USD/shares</x:v>
      </x:c>
      <x:c r="H2095" s="2" t="str">
        <x:v>2018-01-01</x:v>
      </x:c>
      <x:c r="I2095" s="2" t="str">
        <x:v>2018-12-31</x:v>
      </x:c>
      <x:c r="J2095" s="2" t="str">
        <x:v>Reported common book value per share</x:v>
      </x:c>
      <x:c r="K2095" s="2" t="str">
        <x:v>Manual verified issuer table row</x:v>
      </x:c>
      <x:c r="L2095" s="2" t="str">
        <x:v>2019-02-26</x:v>
      </x:c>
      <x:c r="M2095" s="2" t="str">
        <x:v>0001193125-19-050198</x:v>
      </x:c>
      <x:c r="N2095" s="2" t="str">
        <x:v>https://www.sec.gov/Archives/edgar/data/886982/000119312519050198/d669877d10k.htm</x:v>
      </x:c>
      <x:c r="O2095" s="2" t="str">
        <x:v>data/raw/filings/GS_0001193125-19-050198_d669877d10k.htm</x:v>
      </x:c>
      <x:c r="P2095" s="2" t="str"/>
      <x:c r="Q2095" s="2" t="str"/>
      <x:c r="R2095" s="2" t="str">
        <x:v>Verified original issuer table row; same-date end balance, excluding average and regulatory minimum tables.</x:v>
      </x:c>
      <x:c r="T2095" s="12"/>
      <x:c r="U2095" s="12"/>
    </x:row>
    <x:row r="2096" ht="24" customHeight="1">
      <x:c r="C2096" s="2" t="str">
        <x:v>GS</x:v>
      </x:c>
      <x:c r="D2096" s="2" t="str">
        <x:v>FY2018</x:v>
      </x:c>
      <x:c r="E2096" s="2" t="str">
        <x:v>tbvps_reported</x:v>
      </x:c>
      <x:c r="F2096" s="11" t="n">
        <x:v>196.64</x:v>
      </x:c>
      <x:c r="G2096" s="2" t="str">
        <x:v>USD/shares</x:v>
      </x:c>
      <x:c r="H2096" s="2" t="str">
        <x:v>2018-01-01</x:v>
      </x:c>
      <x:c r="I2096" s="2" t="str">
        <x:v>2018-12-31</x:v>
      </x:c>
      <x:c r="J2096" s="2" t="str">
        <x:v>Reported tangible book value per share</x:v>
      </x:c>
      <x:c r="K2096" s="2" t="str">
        <x:v>Manual verified issuer table row</x:v>
      </x:c>
      <x:c r="L2096" s="2" t="str">
        <x:v>2019-02-26</x:v>
      </x:c>
      <x:c r="M2096" s="2" t="str">
        <x:v>0001193125-19-050198</x:v>
      </x:c>
      <x:c r="N2096" s="2" t="str">
        <x:v>https://www.sec.gov/Archives/edgar/data/886982/000119312519050198/d669877d10k.htm</x:v>
      </x:c>
      <x:c r="O2096" s="2" t="str">
        <x:v>data/raw/filings/GS_0001193125-19-050198_d669877d10k.htm</x:v>
      </x:c>
      <x:c r="P2096" s="2" t="str"/>
      <x:c r="Q2096" s="2" t="str"/>
      <x:c r="R2096" s="2" t="str">
        <x:v>Verified original issuer table row; same-date end balance, excluding average and regulatory minimum tables.</x:v>
      </x:c>
      <x:c r="T2096" s="12"/>
      <x:c r="U2096" s="12"/>
    </x:row>
    <x:row r="2097" ht="24" customHeight="1">
      <x:c r="C2097" s="2" t="str">
        <x:v>GS</x:v>
      </x:c>
      <x:c r="D2097" s="2" t="str">
        <x:v>FY2018</x:v>
      </x:c>
      <x:c r="E2097" s="2" t="str">
        <x:v>tce_reported</x:v>
      </x:c>
      <x:c r="F2097" s="11" t="str">
        <x:v>n.a.</x:v>
      </x:c>
      <x:c r="G2097" s="2" t="str">
        <x:v>USDm</x:v>
      </x:c>
      <x:c r="H2097" s="2" t="str">
        <x:v>2018-01-01</x:v>
      </x:c>
      <x:c r="I2097" s="2" t="str">
        <x:v>2018-12-31</x:v>
      </x:c>
      <x:c r="J2097" s="2" t="str">
        <x:v>Reported tangible common equity</x:v>
      </x:c>
      <x:c r="K2097" s="2" t="str"/>
      <x:c r="L2097" s="2" t="str"/>
      <x:c r="M2097" s="2" t="str"/>
      <x:c r="N2097" s="2" t="str"/>
      <x:c r="O2097" s="2" t="str"/>
      <x:c r="P2097" s="2" t="str"/>
      <x:c r="Q2097" s="2" t="str"/>
      <x:c r="R2097" s="2" t="str">
        <x:v>Not reported / unavailable</x:v>
      </x:c>
      <x:c r="T2097" s="12"/>
      <x:c r="U2097" s="12"/>
    </x:row>
    <x:row r="2098" ht="24" customHeight="1">
      <x:c r="C2098" s="2" t="str">
        <x:v>GS</x:v>
      </x:c>
      <x:c r="D2098" s="2" t="str">
        <x:v>FY2019</x:v>
      </x:c>
      <x:c r="E2098" s="2" t="str">
        <x:v>assets</x:v>
      </x:c>
      <x:c r="F2098" s="11" t="n">
        <x:v>992968</x:v>
      </x:c>
      <x:c r="G2098" s="2" t="str">
        <x:v>USD</x:v>
      </x:c>
      <x:c r="H2098" s="2" t="str">
        <x:v>2019-01-01</x:v>
      </x:c>
      <x:c r="I2098" s="2" t="str">
        <x:v>2019-12-31</x:v>
      </x:c>
      <x:c r="J2098" s="2" t="str">
        <x:v>Assets</x:v>
      </x:c>
      <x:c r="K2098" s="2" t="str">
        <x:v>us-gaap:Assets</x:v>
      </x:c>
      <x:c r="L2098" s="2" t="str">
        <x:v>2021-02-22</x:v>
      </x:c>
      <x:c r="M2098" s="2" t="str">
        <x:v>0001193125-21-049380</x:v>
      </x:c>
      <x:c r="N2098" s="2" t="str">
        <x:v>https://www.sec.gov/Archives/edgar/data/886982/000119312521049380/d39654d10k.htm</x:v>
      </x:c>
      <x:c r="O2098" s="2" t="str">
        <x:v>data/raw/filings/GS_0001193125-21-049380_d39654d10k.htm</x:v>
      </x:c>
      <x:c r="P2098" s="2" t="str"/>
      <x:c r="Q2098" s="2" t="str"/>
      <x:c r="R2098" s="2" t="str">
        <x:v>Latest eligible comparative presentation at the information cutoff.</x:v>
      </x:c>
      <x:c r="T2098" s="12"/>
      <x:c r="U2098" s="12"/>
    </x:row>
    <x:row r="2099" ht="24" customHeight="1">
      <x:c r="C2099" s="2" t="str">
        <x:v>GS</x:v>
      </x:c>
      <x:c r="D2099" s="2" t="str">
        <x:v>FY2019</x:v>
      </x:c>
      <x:c r="E2099" s="2" t="str">
        <x:v>liabilities</x:v>
      </x:c>
      <x:c r="F2099" s="11" t="n">
        <x:v>902703</x:v>
      </x:c>
      <x:c r="G2099" s="2" t="str">
        <x:v>USD</x:v>
      </x:c>
      <x:c r="H2099" s="2" t="str">
        <x:v>2019-01-01</x:v>
      </x:c>
      <x:c r="I2099" s="2" t="str">
        <x:v>2019-12-31</x:v>
      </x:c>
      <x:c r="J2099" s="2" t="str">
        <x:v>Liabilities</x:v>
      </x:c>
      <x:c r="K2099" s="2" t="str">
        <x:v>us-gaap:Liabilities</x:v>
      </x:c>
      <x:c r="L2099" s="2" t="str">
        <x:v>2021-02-22</x:v>
      </x:c>
      <x:c r="M2099" s="2" t="str">
        <x:v>0001193125-21-049380</x:v>
      </x:c>
      <x:c r="N2099" s="2" t="str">
        <x:v>https://www.sec.gov/Archives/edgar/data/886982/000119312521049380/d39654d10k.htm</x:v>
      </x:c>
      <x:c r="O2099" s="2" t="str">
        <x:v>data/raw/filings/GS_0001193125-21-049380_d39654d10k.htm</x:v>
      </x:c>
      <x:c r="P2099" s="2" t="str"/>
      <x:c r="Q2099" s="2" t="str"/>
      <x:c r="R2099" s="2" t="str">
        <x:v>Latest eligible comparative presentation at the information cutoff.</x:v>
      </x:c>
      <x:c r="T2099" s="12"/>
      <x:c r="U2099" s="12"/>
    </x:row>
    <x:row r="2100" ht="24" customHeight="1">
      <x:c r="C2100" s="2" t="str">
        <x:v>GS</x:v>
      </x:c>
      <x:c r="D2100" s="2" t="str">
        <x:v>FY2019</x:v>
      </x:c>
      <x:c r="E2100" s="2" t="str">
        <x:v>equity</x:v>
      </x:c>
      <x:c r="F2100" s="11" t="n">
        <x:v>90265</x:v>
      </x:c>
      <x:c r="G2100" s="2" t="str">
        <x:v>USD</x:v>
      </x:c>
      <x:c r="H2100" s="2" t="str">
        <x:v>2019-01-01</x:v>
      </x:c>
      <x:c r="I2100" s="2" t="str">
        <x:v>2019-12-31</x:v>
      </x:c>
      <x:c r="J2100" s="2" t="str">
        <x:v>Stockholders' Equity Attributable to Parent</x:v>
      </x:c>
      <x:c r="K2100" s="2" t="str">
        <x:v>us-gaap:StockholdersEquity</x:v>
      </x:c>
      <x:c r="L2100" s="2" t="str">
        <x:v>2022-02-25</x:v>
      </x:c>
      <x:c r="M2100" s="2" t="str">
        <x:v>0001193125-22-052682</x:v>
      </x:c>
      <x:c r="N2100" s="2" t="str">
        <x:v>https://www.sec.gov/Archives/edgar/data/886982/000119312522052682/d192225d10k.htm</x:v>
      </x:c>
      <x:c r="O2100" s="2" t="str">
        <x:v>data/raw/filings/GS_0001193125-22-052682_d192225d10k.htm</x:v>
      </x:c>
      <x:c r="P2100" s="2" t="str"/>
      <x:c r="Q2100" s="2" t="str"/>
      <x:c r="R2100" s="2" t="str">
        <x:v>Latest eligible comparative presentation at the information cutoff.</x:v>
      </x:c>
      <x:c r="T2100" s="12"/>
      <x:c r="U2100" s="12"/>
    </x:row>
    <x:row r="2101" ht="24" customHeight="1">
      <x:c r="C2101" s="2" t="str">
        <x:v>GS</x:v>
      </x:c>
      <x:c r="D2101" s="2" t="str">
        <x:v>FY2019</x:v>
      </x:c>
      <x:c r="E2101" s="2" t="str">
        <x:v>preferred</x:v>
      </x:c>
      <x:c r="F2101" s="11" t="n">
        <x:v>11203</x:v>
      </x:c>
      <x:c r="G2101" s="2" t="str">
        <x:v>USD</x:v>
      </x:c>
      <x:c r="H2101" s="2" t="str">
        <x:v>2019-01-01</x:v>
      </x:c>
      <x:c r="I2101" s="2" t="str">
        <x:v>2019-12-31</x:v>
      </x:c>
      <x:c r="J2101" s="2" t="str">
        <x:v>Preferred Stock, Value, Issued</x:v>
      </x:c>
      <x:c r="K2101" s="2" t="str">
        <x:v>us-gaap:PreferredStockValue</x:v>
      </x:c>
      <x:c r="L2101" s="2" t="str">
        <x:v>2021-02-22</x:v>
      </x:c>
      <x:c r="M2101" s="2" t="str">
        <x:v>0001193125-21-049380</x:v>
      </x:c>
      <x:c r="N2101" s="2" t="str">
        <x:v>https://www.sec.gov/Archives/edgar/data/886982/000119312521049380/d39654d10k.htm</x:v>
      </x:c>
      <x:c r="O2101" s="2" t="str">
        <x:v>data/raw/filings/GS_0001193125-21-049380_d39654d10k.htm</x:v>
      </x:c>
      <x:c r="P2101" s="2" t="str"/>
      <x:c r="Q2101" s="2" t="str"/>
      <x:c r="R2101" s="2" t="str">
        <x:v>Latest eligible comparative presentation at the information cutoff.</x:v>
      </x:c>
      <x:c r="T2101" s="12"/>
      <x:c r="U2101" s="12"/>
    </x:row>
    <x:row r="2102" ht="24" customHeight="1">
      <x:c r="C2102" s="2" t="str">
        <x:v>GS</x:v>
      </x:c>
      <x:c r="D2102" s="2" t="str">
        <x:v>FY2019</x:v>
      </x:c>
      <x:c r="E2102" s="2" t="str">
        <x:v>common_equity_reported</x:v>
      </x:c>
      <x:c r="F2102" s="11" t="str">
        <x:v>n.a.</x:v>
      </x:c>
      <x:c r="G2102" s="2" t="str">
        <x:v>USDm</x:v>
      </x:c>
      <x:c r="H2102" s="2" t="str">
        <x:v>2019-01-01</x:v>
      </x:c>
      <x:c r="I2102" s="2" t="str">
        <x:v>2019-12-31</x:v>
      </x:c>
      <x:c r="J2102" s="2" t="str">
        <x:v>Reported common shareholders equity</x:v>
      </x:c>
      <x:c r="K2102" s="2" t="str"/>
      <x:c r="L2102" s="2" t="str"/>
      <x:c r="M2102" s="2" t="str"/>
      <x:c r="N2102" s="2" t="str"/>
      <x:c r="O2102" s="2" t="str"/>
      <x:c r="P2102" s="2" t="str"/>
      <x:c r="Q2102" s="2" t="str"/>
      <x:c r="R2102" s="2" t="str">
        <x:v>Not reported / unavailable</x:v>
      </x:c>
      <x:c r="T2102" s="12"/>
      <x:c r="U2102" s="12"/>
    </x:row>
    <x:row r="2103" ht="24" customHeight="1">
      <x:c r="C2103" s="2" t="str">
        <x:v>GS</x:v>
      </x:c>
      <x:c r="D2103" s="2" t="str">
        <x:v>FY2019</x:v>
      </x:c>
      <x:c r="E2103" s="2" t="str">
        <x:v>goodwill</x:v>
      </x:c>
      <x:c r="F2103" s="11" t="n">
        <x:v>4196</x:v>
      </x:c>
      <x:c r="G2103" s="2" t="str">
        <x:v>USD</x:v>
      </x:c>
      <x:c r="H2103" s="2" t="str">
        <x:v>2019-01-01</x:v>
      </x:c>
      <x:c r="I2103" s="2" t="str">
        <x:v>2019-12-31</x:v>
      </x:c>
      <x:c r="J2103" s="2" t="str">
        <x:v>Goodwill</x:v>
      </x:c>
      <x:c r="K2103" s="2" t="str">
        <x:v>us-gaap:Goodwill</x:v>
      </x:c>
      <x:c r="L2103" s="2" t="str">
        <x:v>2021-02-22</x:v>
      </x:c>
      <x:c r="M2103" s="2" t="str">
        <x:v>0001193125-21-049380</x:v>
      </x:c>
      <x:c r="N2103" s="2" t="str">
        <x:v>https://www.sec.gov/Archives/edgar/data/886982/000119312521049380/d39654d10k.htm</x:v>
      </x:c>
      <x:c r="O2103" s="2" t="str">
        <x:v>data/raw/filings/GS_0001193125-21-049380_d39654d10k.htm</x:v>
      </x:c>
      <x:c r="P2103" s="2" t="str"/>
      <x:c r="Q2103" s="2" t="str"/>
      <x:c r="R2103" s="2" t="str">
        <x:v>Latest eligible comparative presentation at the information cutoff.</x:v>
      </x:c>
      <x:c r="T2103" s="12"/>
      <x:c r="U2103" s="12"/>
    </x:row>
    <x:row r="2104" ht="24" customHeight="1">
      <x:c r="C2104" s="2" t="str">
        <x:v>GS</x:v>
      </x:c>
      <x:c r="D2104" s="2" t="str">
        <x:v>FY2019</x:v>
      </x:c>
      <x:c r="E2104" s="2" t="str">
        <x:v>intangibles</x:v>
      </x:c>
      <x:c r="F2104" s="11" t="n">
        <x:v>641</x:v>
      </x:c>
      <x:c r="G2104" s="2" t="str">
        <x:v>USD</x:v>
      </x:c>
      <x:c r="H2104" s="2" t="str">
        <x:v>2019-01-01</x:v>
      </x:c>
      <x:c r="I2104" s="2" t="str">
        <x:v>2019-12-31</x:v>
      </x:c>
      <x:c r="J2104" s="2" t="str">
        <x:v>Intangible Assets, Net (Excluding Goodwill)</x:v>
      </x:c>
      <x:c r="K2104" s="2" t="str">
        <x:v>us-gaap:IntangibleAssetsNetExcludingGoodwill</x:v>
      </x:c>
      <x:c r="L2104" s="2" t="str">
        <x:v>2021-02-22</x:v>
      </x:c>
      <x:c r="M2104" s="2" t="str">
        <x:v>0001193125-21-049380</x:v>
      </x:c>
      <x:c r="N2104" s="2" t="str">
        <x:v>https://www.sec.gov/Archives/edgar/data/886982/000119312521049380/d39654d10k.htm</x:v>
      </x:c>
      <x:c r="O2104" s="2" t="str">
        <x:v>data/raw/filings/GS_0001193125-21-049380_d39654d10k.htm</x:v>
      </x:c>
      <x:c r="P2104" s="2" t="str"/>
      <x:c r="Q2104" s="2" t="str"/>
      <x:c r="R2104" s="2" t="str">
        <x:v>Latest eligible comparative presentation at the information cutoff.</x:v>
      </x:c>
      <x:c r="T2104" s="12"/>
      <x:c r="U2104" s="12"/>
    </x:row>
    <x:row r="2105" ht="24" customHeight="1">
      <x:c r="C2105" s="2" t="str">
        <x:v>GS</x:v>
      </x:c>
      <x:c r="D2105" s="2" t="str">
        <x:v>FY2019</x:v>
      </x:c>
      <x:c r="E2105" s="2" t="str">
        <x:v>intangibles_total</x:v>
      </x:c>
      <x:c r="F2105" s="11" t="str">
        <x:v>n.a.</x:v>
      </x:c>
      <x:c r="G2105" s="2" t="str">
        <x:v>USDm</x:v>
      </x:c>
      <x:c r="H2105" s="2" t="str">
        <x:v>2019-01-01</x:v>
      </x:c>
      <x:c r="I2105" s="2" t="str">
        <x:v>2019-12-31</x:v>
      </x:c>
      <x:c r="J2105" s="2" t="str">
        <x:v>Reported goodwill and intangible assets combined</x:v>
      </x:c>
      <x:c r="K2105" s="2" t="str"/>
      <x:c r="L2105" s="2" t="str"/>
      <x:c r="M2105" s="2" t="str"/>
      <x:c r="N2105" s="2" t="str"/>
      <x:c r="O2105" s="2" t="str"/>
      <x:c r="P2105" s="2" t="str"/>
      <x:c r="Q2105" s="2" t="str"/>
      <x:c r="R2105" s="2" t="str">
        <x:v>Not reported / unavailable</x:v>
      </x:c>
      <x:c r="T2105" s="12"/>
      <x:c r="U2105" s="12"/>
    </x:row>
    <x:row r="2106" ht="24" customHeight="1">
      <x:c r="C2106" s="2" t="str">
        <x:v>GS</x:v>
      </x:c>
      <x:c r="D2106" s="2" t="str">
        <x:v>FY2019</x:v>
      </x:c>
      <x:c r="E2106" s="2" t="str">
        <x:v>shares_end</x:v>
      </x:c>
      <x:c r="F2106" s="11" t="n">
        <x:v>347.343184</x:v>
      </x:c>
      <x:c r="G2106" s="2" t="str">
        <x:v>shares</x:v>
      </x:c>
      <x:c r="H2106" s="2" t="str">
        <x:v>2019-01-01</x:v>
      </x:c>
      <x:c r="I2106" s="2" t="str">
        <x:v>2019-12-31</x:v>
      </x:c>
      <x:c r="J2106" s="2" t="str">
        <x:v>Common Stock, Shares, Outstanding</x:v>
      </x:c>
      <x:c r="K2106" s="2" t="str">
        <x:v>us-gaap:CommonStockSharesOutstanding</x:v>
      </x:c>
      <x:c r="L2106" s="2" t="str">
        <x:v>2021-02-22</x:v>
      </x:c>
      <x:c r="M2106" s="2" t="str">
        <x:v>0001193125-21-049380</x:v>
      </x:c>
      <x:c r="N2106" s="2" t="str">
        <x:v>https://www.sec.gov/Archives/edgar/data/886982/000119312521049380/d39654d10k.htm</x:v>
      </x:c>
      <x:c r="O2106" s="2" t="str">
        <x:v>data/raw/filings/GS_0001193125-21-049380_d39654d10k.htm</x:v>
      </x:c>
      <x:c r="P2106" s="2" t="str"/>
      <x:c r="Q2106" s="2" t="str"/>
      <x:c r="R2106" s="2" t="str">
        <x:v>Latest eligible comparative presentation at the information cutoff.</x:v>
      </x:c>
      <x:c r="T2106" s="12"/>
      <x:c r="U2106" s="12"/>
    </x:row>
    <x:row r="2107" ht="24" customHeight="1">
      <x:c r="C2107" s="2" t="str">
        <x:v>GS</x:v>
      </x:c>
      <x:c r="D2107" s="2" t="str">
        <x:v>FY2019</x:v>
      </x:c>
      <x:c r="E2107" s="2" t="str">
        <x:v>shares_issued</x:v>
      </x:c>
      <x:c r="F2107" s="11" t="n">
        <x:v>896.78265</x:v>
      </x:c>
      <x:c r="G2107" s="2" t="str">
        <x:v>shares</x:v>
      </x:c>
      <x:c r="H2107" s="2" t="str">
        <x:v>2019-01-01</x:v>
      </x:c>
      <x:c r="I2107" s="2" t="str">
        <x:v>2019-12-31</x:v>
      </x:c>
      <x:c r="J2107" s="2" t="str">
        <x:v>Common Stock, Shares, Issued</x:v>
      </x:c>
      <x:c r="K2107" s="2" t="str">
        <x:v>us-gaap:CommonStockSharesIssued</x:v>
      </x:c>
      <x:c r="L2107" s="2" t="str">
        <x:v>2021-02-22</x:v>
      </x:c>
      <x:c r="M2107" s="2" t="str">
        <x:v>0001193125-21-049380</x:v>
      </x:c>
      <x:c r="N2107" s="2" t="str">
        <x:v>https://www.sec.gov/Archives/edgar/data/886982/000119312521049380/d39654d10k.htm</x:v>
      </x:c>
      <x:c r="O2107" s="2" t="str">
        <x:v>data/raw/filings/GS_0001193125-21-049380_d39654d10k.htm</x:v>
      </x:c>
      <x:c r="P2107" s="2" t="str"/>
      <x:c r="Q2107" s="2" t="str"/>
      <x:c r="R2107" s="2" t="str">
        <x:v>Latest eligible comparative presentation at the information cutoff.</x:v>
      </x:c>
      <x:c r="T2107" s="12"/>
      <x:c r="U2107" s="12"/>
    </x:row>
    <x:row r="2108" ht="24" customHeight="1">
      <x:c r="C2108" s="2" t="str">
        <x:v>GS</x:v>
      </x:c>
      <x:c r="D2108" s="2" t="str">
        <x:v>FY2019</x:v>
      </x:c>
      <x:c r="E2108" s="2" t="str">
        <x:v>shares_treasury</x:v>
      </x:c>
      <x:c r="F2108" s="11" t="n">
        <x:v>549.439468</x:v>
      </x:c>
      <x:c r="G2108" s="2" t="str">
        <x:v>shares</x:v>
      </x:c>
      <x:c r="H2108" s="2" t="str">
        <x:v>2019-01-01</x:v>
      </x:c>
      <x:c r="I2108" s="2" t="str">
        <x:v>2019-12-31</x:v>
      </x:c>
      <x:c r="J2108" s="2" t="str">
        <x:v>Treasury Stock, Shares</x:v>
      </x:c>
      <x:c r="K2108" s="2" t="str">
        <x:v>us-gaap:TreasuryStockShares</x:v>
      </x:c>
      <x:c r="L2108" s="2" t="str">
        <x:v>2021-02-22</x:v>
      </x:c>
      <x:c r="M2108" s="2" t="str">
        <x:v>0001193125-21-049380</x:v>
      </x:c>
      <x:c r="N2108" s="2" t="str">
        <x:v>https://www.sec.gov/Archives/edgar/data/886982/000119312521049380/d39654d10k.htm</x:v>
      </x:c>
      <x:c r="O2108" s="2" t="str">
        <x:v>data/raw/filings/GS_0001193125-21-049380_d39654d10k.htm</x:v>
      </x:c>
      <x:c r="P2108" s="2" t="str"/>
      <x:c r="Q2108" s="2" t="str"/>
      <x:c r="R2108" s="2" t="str">
        <x:v>Latest eligible comparative presentation at the information cutoff.</x:v>
      </x:c>
      <x:c r="T2108" s="12"/>
      <x:c r="U2108" s="12"/>
    </x:row>
    <x:row r="2109" ht="24" customHeight="1">
      <x:c r="C2109" s="2" t="str">
        <x:v>GS</x:v>
      </x:c>
      <x:c r="D2109" s="2" t="str">
        <x:v>FY2019</x:v>
      </x:c>
      <x:c r="E2109" s="2" t="str">
        <x:v>deposits</x:v>
      </x:c>
      <x:c r="F2109" s="11" t="n">
        <x:v>190019</x:v>
      </x:c>
      <x:c r="G2109" s="2" t="str">
        <x:v>USD</x:v>
      </x:c>
      <x:c r="H2109" s="2" t="str">
        <x:v>2019-01-01</x:v>
      </x:c>
      <x:c r="I2109" s="2" t="str">
        <x:v>2019-12-31</x:v>
      </x:c>
      <x:c r="J2109" s="2" t="str">
        <x:v>Deposits</x:v>
      </x:c>
      <x:c r="K2109" s="2" t="str">
        <x:v>us-gaap:Deposits</x:v>
      </x:c>
      <x:c r="L2109" s="2" t="str">
        <x:v>2021-02-22</x:v>
      </x:c>
      <x:c r="M2109" s="2" t="str">
        <x:v>0001193125-21-049380</x:v>
      </x:c>
      <x:c r="N2109" s="2" t="str">
        <x:v>https://www.sec.gov/Archives/edgar/data/886982/000119312521049380/d39654d10k.htm</x:v>
      </x:c>
      <x:c r="O2109" s="2" t="str">
        <x:v>data/raw/filings/GS_0001193125-21-049380_d39654d10k.htm</x:v>
      </x:c>
      <x:c r="P2109" s="2" t="str"/>
      <x:c r="Q2109" s="2" t="str"/>
      <x:c r="R2109" s="2" t="str">
        <x:v>Latest eligible comparative presentation at the information cutoff.</x:v>
      </x:c>
      <x:c r="T2109" s="12"/>
      <x:c r="U2109" s="12"/>
    </x:row>
    <x:row r="2110" ht="24" customHeight="1">
      <x:c r="C2110" s="2" t="str">
        <x:v>GS</x:v>
      </x:c>
      <x:c r="D2110" s="2" t="str">
        <x:v>FY2019</x:v>
      </x:c>
      <x:c r="E2110" s="2" t="str">
        <x:v>loans_gross</x:v>
      </x:c>
      <x:c r="F2110" s="11" t="str">
        <x:v>n.a.</x:v>
      </x:c>
      <x:c r="G2110" s="2" t="str">
        <x:v>USDm</x:v>
      </x:c>
      <x:c r="H2110" s="2" t="str">
        <x:v>2019-01-01</x:v>
      </x:c>
      <x:c r="I2110" s="2" t="str">
        <x:v>2019-12-31</x:v>
      </x:c>
      <x:c r="J2110" s="2" t="str">
        <x:v>Gross loans and leases selected definition</x:v>
      </x:c>
      <x:c r="K2110" s="2" t="str"/>
      <x:c r="L2110" s="2" t="str"/>
      <x:c r="M2110" s="2" t="str"/>
      <x:c r="N2110" s="2" t="str"/>
      <x:c r="O2110" s="2" t="str"/>
      <x:c r="P2110" s="2" t="str"/>
      <x:c r="Q2110" s="2" t="str"/>
      <x:c r="R2110" s="2" t="str">
        <x:v>Not reported / unavailable</x:v>
      </x:c>
      <x:c r="T2110" s="12"/>
      <x:c r="U2110" s="12"/>
    </x:row>
    <x:row r="2111" ht="24" customHeight="1">
      <x:c r="C2111" s="2" t="str">
        <x:v>GS</x:v>
      </x:c>
      <x:c r="D2111" s="2" t="str">
        <x:v>FY2019</x:v>
      </x:c>
      <x:c r="E2111" s="2" t="str">
        <x:v>loans_net</x:v>
      </x:c>
      <x:c r="F2111" s="11" t="n">
        <x:v>108904</x:v>
      </x:c>
      <x:c r="G2111" s="2" t="str">
        <x:v>USD</x:v>
      </x:c>
      <x:c r="H2111" s="2" t="str">
        <x:v>2019-01-01</x:v>
      </x:c>
      <x:c r="I2111" s="2" t="str">
        <x:v>2019-12-31</x:v>
      </x:c>
      <x:c r="J2111" s="2" t="str">
        <x:v>Loans and Leases Receivable, Net Amount</x:v>
      </x:c>
      <x:c r="K2111" s="2" t="str">
        <x:v>us-gaap:LoansAndLeasesReceivableNetReportedAmount</x:v>
      </x:c>
      <x:c r="L2111" s="2" t="str">
        <x:v>2021-02-22</x:v>
      </x:c>
      <x:c r="M2111" s="2" t="str">
        <x:v>0001193125-21-049380</x:v>
      </x:c>
      <x:c r="N2111" s="2" t="str">
        <x:v>https://www.sec.gov/Archives/edgar/data/886982/000119312521049380/d39654d10k.htm</x:v>
      </x:c>
      <x:c r="O2111" s="2" t="str">
        <x:v>data/raw/filings/GS_0001193125-21-049380_d39654d10k.htm</x:v>
      </x:c>
      <x:c r="P2111" s="2" t="str"/>
      <x:c r="Q2111" s="2" t="str"/>
      <x:c r="R2111" s="2" t="str">
        <x:v>Latest eligible comparative presentation at the information cutoff.</x:v>
      </x:c>
      <x:c r="T2111" s="12"/>
      <x:c r="U2111" s="12"/>
    </x:row>
    <x:row r="2112" ht="24" customHeight="1">
      <x:c r="C2112" s="2" t="str">
        <x:v>GS</x:v>
      </x:c>
      <x:c r="D2112" s="2" t="str">
        <x:v>FY2019</x:v>
      </x:c>
      <x:c r="E2112" s="2" t="str">
        <x:v>allowance</x:v>
      </x:c>
      <x:c r="F2112" s="11" t="str">
        <x:v>n.a.</x:v>
      </x:c>
      <x:c r="G2112" s="2" t="str">
        <x:v>USDm</x:v>
      </x:c>
      <x:c r="H2112" s="2" t="str">
        <x:v>2019-01-01</x:v>
      </x:c>
      <x:c r="I2112" s="2" t="str">
        <x:v>2019-12-31</x:v>
      </x:c>
      <x:c r="J2112" s="2" t="str">
        <x:v>Loan allowance for credit losses</x:v>
      </x:c>
      <x:c r="K2112" s="2" t="str"/>
      <x:c r="L2112" s="2" t="str"/>
      <x:c r="M2112" s="2" t="str"/>
      <x:c r="N2112" s="2" t="str"/>
      <x:c r="O2112" s="2" t="str"/>
      <x:c r="P2112" s="2" t="str"/>
      <x:c r="Q2112" s="2" t="str"/>
      <x:c r="R2112" s="2" t="str">
        <x:v>Not reported / unavailable</x:v>
      </x:c>
      <x:c r="T2112" s="12"/>
      <x:c r="U2112" s="12"/>
    </x:row>
    <x:row r="2113" ht="24" customHeight="1">
      <x:c r="C2113" s="2" t="str">
        <x:v>GS</x:v>
      </x:c>
      <x:c r="D2113" s="2" t="str">
        <x:v>FY2019</x:v>
      </x:c>
      <x:c r="E2113" s="2" t="str">
        <x:v>nonaccrual</x:v>
      </x:c>
      <x:c r="F2113" s="11" t="str">
        <x:v>n.a.</x:v>
      </x:c>
      <x:c r="G2113" s="2" t="str">
        <x:v>USDm</x:v>
      </x:c>
      <x:c r="H2113" s="2" t="str">
        <x:v>2019-01-01</x:v>
      </x:c>
      <x:c r="I2113" s="2" t="str">
        <x:v>2019-12-31</x:v>
      </x:c>
      <x:c r="J2113" s="2" t="str">
        <x:v>Nonaccrual</x:v>
      </x:c>
      <x:c r="K2113" s="2" t="str"/>
      <x:c r="L2113" s="2" t="str"/>
      <x:c r="M2113" s="2" t="str"/>
      <x:c r="N2113" s="2" t="str"/>
      <x:c r="O2113" s="2" t="str"/>
      <x:c r="P2113" s="2" t="str"/>
      <x:c r="Q2113" s="2" t="str"/>
      <x:c r="R2113" s="2" t="str">
        <x:v>Not reported / unavailable</x:v>
      </x:c>
      <x:c r="T2113" s="12"/>
      <x:c r="U2113" s="12"/>
    </x:row>
    <x:row r="2114" ht="24" customHeight="1">
      <x:c r="C2114" s="2" t="str">
        <x:v>GS</x:v>
      </x:c>
      <x:c r="D2114" s="2" t="str">
        <x:v>FY2019</x:v>
      </x:c>
      <x:c r="E2114" s="2" t="str">
        <x:v>cash</x:v>
      </x:c>
      <x:c r="F2114" s="11" t="n">
        <x:v>133546</x:v>
      </x:c>
      <x:c r="G2114" s="2" t="str">
        <x:v>USD</x:v>
      </x:c>
      <x:c r="H2114" s="2" t="str">
        <x:v>2019-01-01</x:v>
      </x:c>
      <x:c r="I2114" s="2" t="str">
        <x:v>2019-12-31</x:v>
      </x:c>
      <x:c r="J2114" s="2" t="str">
        <x:v>Cash and Cash Equivalents, at Carrying Value</x:v>
      </x:c>
      <x:c r="K2114" s="2" t="str">
        <x:v>us-gaap:CashAndCashEquivalentsAtCarryingValue</x:v>
      </x:c>
      <x:c r="L2114" s="2" t="str">
        <x:v>2022-02-25</x:v>
      </x:c>
      <x:c r="M2114" s="2" t="str">
        <x:v>0001193125-22-052682</x:v>
      </x:c>
      <x:c r="N2114" s="2" t="str">
        <x:v>https://www.sec.gov/Archives/edgar/data/886982/000119312522052682/d192225d10k.htm</x:v>
      </x:c>
      <x:c r="O2114" s="2" t="str">
        <x:v>data/raw/filings/GS_0001193125-22-052682_d192225d10k.htm</x:v>
      </x:c>
      <x:c r="P2114" s="2" t="str"/>
      <x:c r="Q2114" s="2" t="str"/>
      <x:c r="R2114" s="2" t="str">
        <x:v>Latest eligible comparative presentation at the information cutoff.</x:v>
      </x:c>
      <x:c r="T2114" s="12"/>
      <x:c r="U2114" s="12"/>
    </x:row>
    <x:row r="2115" ht="24" customHeight="1">
      <x:c r="C2115" s="2" t="str">
        <x:v>GS</x:v>
      </x:c>
      <x:c r="D2115" s="2" t="str">
        <x:v>FY2019</x:v>
      </x:c>
      <x:c r="E2115" s="2" t="str">
        <x:v>aoci</x:v>
      </x:c>
      <x:c r="F2115" s="11" t="n">
        <x:v>-1484</x:v>
      </x:c>
      <x:c r="G2115" s="2" t="str">
        <x:v>USD</x:v>
      </x:c>
      <x:c r="H2115" s="2" t="str">
        <x:v>2019-01-01</x:v>
      </x:c>
      <x:c r="I2115" s="2" t="str">
        <x:v>2019-12-31</x:v>
      </x:c>
      <x:c r="J2115" s="2" t="str">
        <x:v>Accumulated Other Comprehensive Income (Loss), Net of Tax</x:v>
      </x:c>
      <x:c r="K2115" s="2" t="str">
        <x:v>us-gaap:AccumulatedOtherComprehensiveIncomeLossNetOfTax</x:v>
      </x:c>
      <x:c r="L2115" s="2" t="str">
        <x:v>2021-02-22</x:v>
      </x:c>
      <x:c r="M2115" s="2" t="str">
        <x:v>0001193125-21-049380</x:v>
      </x:c>
      <x:c r="N2115" s="2" t="str">
        <x:v>https://www.sec.gov/Archives/edgar/data/886982/000119312521049380/d39654d10k.htm</x:v>
      </x:c>
      <x:c r="O2115" s="2" t="str">
        <x:v>data/raw/filings/GS_0001193125-21-049380_d39654d10k.htm</x:v>
      </x:c>
      <x:c r="P2115" s="2" t="str"/>
      <x:c r="Q2115" s="2" t="str"/>
      <x:c r="R2115" s="2" t="str">
        <x:v>Latest eligible comparative presentation at the information cutoff.</x:v>
      </x:c>
      <x:c r="T2115" s="12"/>
      <x:c r="U2115" s="12"/>
    </x:row>
    <x:row r="2116" ht="24" customHeight="1">
      <x:c r="C2116" s="2" t="str">
        <x:v>GS</x:v>
      </x:c>
      <x:c r="D2116" s="2" t="str">
        <x:v>FY2019</x:v>
      </x:c>
      <x:c r="E2116" s="2" t="str">
        <x:v>nii</x:v>
      </x:c>
      <x:c r="F2116" s="11" t="n">
        <x:v>4362</x:v>
      </x:c>
      <x:c r="G2116" s="2" t="str">
        <x:v>USD</x:v>
      </x:c>
      <x:c r="H2116" s="2" t="str">
        <x:v>2019-01-01</x:v>
      </x:c>
      <x:c r="I2116" s="2" t="str">
        <x:v>2019-12-31</x:v>
      </x:c>
      <x:c r="J2116" s="2" t="str">
        <x:v>Interest Income (Expense), Net</x:v>
      </x:c>
      <x:c r="K2116" s="2" t="str">
        <x:v>us-gaap:InterestIncomeExpenseNet</x:v>
      </x:c>
      <x:c r="L2116" s="2" t="str">
        <x:v>2022-02-25</x:v>
      </x:c>
      <x:c r="M2116" s="2" t="str">
        <x:v>0001193125-22-052682</x:v>
      </x:c>
      <x:c r="N2116" s="2" t="str">
        <x:v>https://www.sec.gov/Archives/edgar/data/886982/000119312522052682/d192225d10k.htm</x:v>
      </x:c>
      <x:c r="O2116" s="2" t="str">
        <x:v>data/raw/filings/GS_0001193125-22-052682_d192225d10k.htm</x:v>
      </x:c>
      <x:c r="P2116" s="2" t="str"/>
      <x:c r="Q2116" s="2" t="str"/>
      <x:c r="R2116" s="2" t="str">
        <x:v>Latest eligible comparative presentation at the information cutoff.</x:v>
      </x:c>
      <x:c r="T2116" s="12"/>
      <x:c r="U2116" s="12"/>
    </x:row>
    <x:row r="2117" ht="24" customHeight="1">
      <x:c r="C2117" s="2" t="str">
        <x:v>GS</x:v>
      </x:c>
      <x:c r="D2117" s="2" t="str">
        <x:v>FY2019</x:v>
      </x:c>
      <x:c r="E2117" s="2" t="str">
        <x:v>noninterest_income</x:v>
      </x:c>
      <x:c r="F2117" s="11" t="n">
        <x:v>32184</x:v>
      </x:c>
      <x:c r="G2117" s="2" t="str">
        <x:v>USD</x:v>
      </x:c>
      <x:c r="H2117" s="2" t="str">
        <x:v>2019-01-01</x:v>
      </x:c>
      <x:c r="I2117" s="2" t="str">
        <x:v>2019-12-31</x:v>
      </x:c>
      <x:c r="J2117" s="2" t="str">
        <x:v>Noninterest Income</x:v>
      </x:c>
      <x:c r="K2117" s="2" t="str">
        <x:v>us-gaap:NoninterestIncome</x:v>
      </x:c>
      <x:c r="L2117" s="2" t="str">
        <x:v>2022-02-25</x:v>
      </x:c>
      <x:c r="M2117" s="2" t="str">
        <x:v>0001193125-22-052682</x:v>
      </x:c>
      <x:c r="N2117" s="2" t="str">
        <x:v>https://www.sec.gov/Archives/edgar/data/886982/000119312522052682/d192225d10k.htm</x:v>
      </x:c>
      <x:c r="O2117" s="2" t="str">
        <x:v>data/raw/filings/GS_0001193125-22-052682_d192225d10k.htm</x:v>
      </x:c>
      <x:c r="P2117" s="2" t="str"/>
      <x:c r="Q2117" s="2" t="str"/>
      <x:c r="R2117" s="2" t="str">
        <x:v>Latest eligible comparative presentation at the information cutoff.</x:v>
      </x:c>
      <x:c r="T2117" s="12"/>
      <x:c r="U2117" s="12"/>
    </x:row>
    <x:row r="2118" ht="24" customHeight="1">
      <x:c r="C2118" s="2" t="str">
        <x:v>GS</x:v>
      </x:c>
      <x:c r="D2118" s="2" t="str">
        <x:v>FY2019</x:v>
      </x:c>
      <x:c r="E2118" s="2" t="str">
        <x:v>revenue_reported</x:v>
      </x:c>
      <x:c r="F2118" s="11" t="n">
        <x:v>36546</x:v>
      </x:c>
      <x:c r="G2118" s="2" t="str">
        <x:v>USD</x:v>
      </x:c>
      <x:c r="H2118" s="2" t="str">
        <x:v>2019-01-01</x:v>
      </x:c>
      <x:c r="I2118" s="2" t="str">
        <x:v>2019-12-31</x:v>
      </x:c>
      <x:c r="J2118" s="2" t="str">
        <x:v>Revenues, Net of Interest Expense</x:v>
      </x:c>
      <x:c r="K2118" s="2" t="str">
        <x:v>us-gaap:RevenuesNetOfInterestExpense</x:v>
      </x:c>
      <x:c r="L2118" s="2" t="str">
        <x:v>2022-02-25</x:v>
      </x:c>
      <x:c r="M2118" s="2" t="str">
        <x:v>0001193125-22-052682</x:v>
      </x:c>
      <x:c r="N2118" s="2" t="str">
        <x:v>https://www.sec.gov/Archives/edgar/data/886982/000119312522052682/d192225d10k.htm</x:v>
      </x:c>
      <x:c r="O2118" s="2" t="str">
        <x:v>data/raw/filings/GS_0001193125-22-052682_d192225d10k.htm</x:v>
      </x:c>
      <x:c r="P2118" s="2" t="str"/>
      <x:c r="Q2118" s="2" t="str"/>
      <x:c r="R2118" s="2" t="str">
        <x:v>Latest eligible comparative presentation at the information cutoff.</x:v>
      </x:c>
      <x:c r="T2118" s="12"/>
      <x:c r="U2118" s="12"/>
    </x:row>
    <x:row r="2119" ht="24" customHeight="1">
      <x:c r="C2119" s="2" t="str">
        <x:v>GS</x:v>
      </x:c>
      <x:c r="D2119" s="2" t="str">
        <x:v>FY2019</x:v>
      </x:c>
      <x:c r="E2119" s="2" t="str">
        <x:v>opex</x:v>
      </x:c>
      <x:c r="F2119" s="11" t="n">
        <x:v>24898</x:v>
      </x:c>
      <x:c r="G2119" s="2" t="str">
        <x:v>USD</x:v>
      </x:c>
      <x:c r="H2119" s="2" t="str">
        <x:v>2019-01-01</x:v>
      </x:c>
      <x:c r="I2119" s="2" t="str">
        <x:v>2019-12-31</x:v>
      </x:c>
      <x:c r="J2119" s="2" t="str">
        <x:v>Noninterest Expense</x:v>
      </x:c>
      <x:c r="K2119" s="2" t="str">
        <x:v>us-gaap:NoninterestExpense</x:v>
      </x:c>
      <x:c r="L2119" s="2" t="str">
        <x:v>2022-02-25</x:v>
      </x:c>
      <x:c r="M2119" s="2" t="str">
        <x:v>0001193125-22-052682</x:v>
      </x:c>
      <x:c r="N2119" s="2" t="str">
        <x:v>https://www.sec.gov/Archives/edgar/data/886982/000119312522052682/d192225d10k.htm</x:v>
      </x:c>
      <x:c r="O2119" s="2" t="str">
        <x:v>data/raw/filings/GS_0001193125-22-052682_d192225d10k.htm</x:v>
      </x:c>
      <x:c r="P2119" s="2" t="str"/>
      <x:c r="Q2119" s="2" t="str"/>
      <x:c r="R2119" s="2" t="str">
        <x:v>Latest eligible comparative presentation at the information cutoff.</x:v>
      </x:c>
      <x:c r="T2119" s="12"/>
      <x:c r="U2119" s="12"/>
    </x:row>
    <x:row r="2120" ht="24" customHeight="1">
      <x:c r="C2120" s="2" t="str">
        <x:v>GS</x:v>
      </x:c>
      <x:c r="D2120" s="2" t="str">
        <x:v>FY2019</x:v>
      </x:c>
      <x:c r="E2120" s="2" t="str">
        <x:v>provision</x:v>
      </x:c>
      <x:c r="F2120" s="11" t="n">
        <x:v>1065</x:v>
      </x:c>
      <x:c r="G2120" s="2" t="str">
        <x:v>USD</x:v>
      </x:c>
      <x:c r="H2120" s="2" t="str">
        <x:v>2019-01-01</x:v>
      </x:c>
      <x:c r="I2120" s="2" t="str">
        <x:v>2019-12-31</x:v>
      </x:c>
      <x:c r="J2120" s="2" t="str">
        <x:v>Provision for Loan, Lease, and Other Losses</x:v>
      </x:c>
      <x:c r="K2120" s="2" t="str">
        <x:v>us-gaap:ProvisionForLoanLeaseAndOtherLosses</x:v>
      </x:c>
      <x:c r="L2120" s="2" t="str">
        <x:v>2022-02-25</x:v>
      </x:c>
      <x:c r="M2120" s="2" t="str">
        <x:v>0001193125-22-052682</x:v>
      </x:c>
      <x:c r="N2120" s="2" t="str">
        <x:v>https://www.sec.gov/Archives/edgar/data/886982/000119312522052682/d192225d10k.htm</x:v>
      </x:c>
      <x:c r="O2120" s="2" t="str">
        <x:v>data/raw/filings/GS_0001193125-22-052682_d192225d10k.htm</x:v>
      </x:c>
      <x:c r="P2120" s="2" t="str"/>
      <x:c r="Q2120" s="2" t="str"/>
      <x:c r="R2120" s="2" t="str">
        <x:v>Latest eligible comparative presentation at the information cutoff.</x:v>
      </x:c>
      <x:c r="T2120" s="12"/>
      <x:c r="U2120" s="12"/>
    </x:row>
    <x:row r="2121" ht="24" customHeight="1">
      <x:c r="C2121" s="2" t="str">
        <x:v>GS</x:v>
      </x:c>
      <x:c r="D2121" s="2" t="str">
        <x:v>FY2019</x:v>
      </x:c>
      <x:c r="E2121" s="2" t="str">
        <x:v>pretax</x:v>
      </x:c>
      <x:c r="F2121" s="11" t="n">
        <x:v>10583</x:v>
      </x:c>
      <x:c r="G2121" s="2" t="str">
        <x:v>USD</x:v>
      </x:c>
      <x:c r="H2121" s="2" t="str">
        <x:v>2019-01-01</x:v>
      </x:c>
      <x:c r="I2121" s="2" t="str">
        <x:v>2019-12-31</x:v>
      </x:c>
      <x:c r="J2121" s="2" t="str">
        <x:v>Income (Loss) from Continuing Operations before Income Taxes, Noncontrolling Interest</x:v>
      </x:c>
      <x:c r="K2121" s="2" t="str">
        <x:v>us-gaap:IncomeLossFromContinuingOperationsBeforeIncomeTaxesExtraordinaryItemsNoncontrollingInterest</x:v>
      </x:c>
      <x:c r="L2121" s="2" t="str">
        <x:v>2022-02-25</x:v>
      </x:c>
      <x:c r="M2121" s="2" t="str">
        <x:v>0001193125-22-052682</x:v>
      </x:c>
      <x:c r="N2121" s="2" t="str">
        <x:v>https://www.sec.gov/Archives/edgar/data/886982/000119312522052682/d192225d10k.htm</x:v>
      </x:c>
      <x:c r="O2121" s="2" t="str">
        <x:v>data/raw/filings/GS_0001193125-22-052682_d192225d10k.htm</x:v>
      </x:c>
      <x:c r="P2121" s="2" t="str"/>
      <x:c r="Q2121" s="2" t="str"/>
      <x:c r="R2121" s="2" t="str">
        <x:v>Latest eligible comparative presentation at the information cutoff.</x:v>
      </x:c>
      <x:c r="T2121" s="12"/>
      <x:c r="U2121" s="12"/>
    </x:row>
    <x:row r="2122" ht="24" customHeight="1">
      <x:c r="C2122" s="2" t="str">
        <x:v>GS</x:v>
      </x:c>
      <x:c r="D2122" s="2" t="str">
        <x:v>FY2019</x:v>
      </x:c>
      <x:c r="E2122" s="2" t="str">
        <x:v>tax</x:v>
      </x:c>
      <x:c r="F2122" s="11" t="n">
        <x:v>2117</x:v>
      </x:c>
      <x:c r="G2122" s="2" t="str">
        <x:v>USD</x:v>
      </x:c>
      <x:c r="H2122" s="2" t="str">
        <x:v>2019-01-01</x:v>
      </x:c>
      <x:c r="I2122" s="2" t="str">
        <x:v>2019-12-31</x:v>
      </x:c>
      <x:c r="J2122" s="2" t="str">
        <x:v>Income Tax Expense (Benefit)</x:v>
      </x:c>
      <x:c r="K2122" s="2" t="str">
        <x:v>us-gaap:IncomeTaxExpenseBenefit</x:v>
      </x:c>
      <x:c r="L2122" s="2" t="str">
        <x:v>2022-02-25</x:v>
      </x:c>
      <x:c r="M2122" s="2" t="str">
        <x:v>0001193125-22-052682</x:v>
      </x:c>
      <x:c r="N2122" s="2" t="str">
        <x:v>https://www.sec.gov/Archives/edgar/data/886982/000119312522052682/d192225d10k.htm</x:v>
      </x:c>
      <x:c r="O2122" s="2" t="str">
        <x:v>data/raw/filings/GS_0001193125-22-052682_d192225d10k.htm</x:v>
      </x:c>
      <x:c r="P2122" s="2" t="str"/>
      <x:c r="Q2122" s="2" t="str"/>
      <x:c r="R2122" s="2" t="str">
        <x:v>Latest eligible comparative presentation at the information cutoff.</x:v>
      </x:c>
      <x:c r="T2122" s="12"/>
      <x:c r="U2122" s="12"/>
    </x:row>
    <x:row r="2123" ht="24" customHeight="1">
      <x:c r="C2123" s="2" t="str">
        <x:v>GS</x:v>
      </x:c>
      <x:c r="D2123" s="2" t="str">
        <x:v>FY2019</x:v>
      </x:c>
      <x:c r="E2123" s="2" t="str">
        <x:v>net_income</x:v>
      </x:c>
      <x:c r="F2123" s="11" t="n">
        <x:v>8466</x:v>
      </x:c>
      <x:c r="G2123" s="2" t="str">
        <x:v>USD</x:v>
      </x:c>
      <x:c r="H2123" s="2" t="str">
        <x:v>2019-01-01</x:v>
      </x:c>
      <x:c r="I2123" s="2" t="str">
        <x:v>2019-12-31</x:v>
      </x:c>
      <x:c r="J2123" s="2" t="str">
        <x:v>Net Income (Loss) Attributable to Parent</x:v>
      </x:c>
      <x:c r="K2123" s="2" t="str">
        <x:v>us-gaap:NetIncomeLoss</x:v>
      </x:c>
      <x:c r="L2123" s="2" t="str">
        <x:v>2022-02-25</x:v>
      </x:c>
      <x:c r="M2123" s="2" t="str">
        <x:v>0001193125-22-052682</x:v>
      </x:c>
      <x:c r="N2123" s="2" t="str">
        <x:v>https://www.sec.gov/Archives/edgar/data/886982/000119312522052682/d192225d10k.htm</x:v>
      </x:c>
      <x:c r="O2123" s="2" t="str">
        <x:v>data/raw/filings/GS_0001193125-22-052682_d192225d10k.htm</x:v>
      </x:c>
      <x:c r="P2123" s="2" t="str"/>
      <x:c r="Q2123" s="2" t="str"/>
      <x:c r="R2123" s="2" t="str">
        <x:v>Latest eligible comparative presentation at the information cutoff.</x:v>
      </x:c>
      <x:c r="T2123" s="12"/>
      <x:c r="U2123" s="12"/>
    </x:row>
    <x:row r="2124" ht="24" customHeight="1">
      <x:c r="C2124" s="2" t="str">
        <x:v>GS</x:v>
      </x:c>
      <x:c r="D2124" s="2" t="str">
        <x:v>FY2019</x:v>
      </x:c>
      <x:c r="E2124" s="2" t="str">
        <x:v>common_income</x:v>
      </x:c>
      <x:c r="F2124" s="11" t="n">
        <x:v>7897</x:v>
      </x:c>
      <x:c r="G2124" s="2" t="str">
        <x:v>USD</x:v>
      </x:c>
      <x:c r="H2124" s="2" t="str">
        <x:v>2019-01-01</x:v>
      </x:c>
      <x:c r="I2124" s="2" t="str">
        <x:v>2019-12-31</x:v>
      </x:c>
      <x:c r="J2124" s="2" t="str">
        <x:v>Net Income (Loss) Available to Common Stockholders, Basic</x:v>
      </x:c>
      <x:c r="K2124" s="2" t="str">
        <x:v>us-gaap:NetIncomeLossAvailableToCommonStockholdersBasic</x:v>
      </x:c>
      <x:c r="L2124" s="2" t="str">
        <x:v>2022-02-25</x:v>
      </x:c>
      <x:c r="M2124" s="2" t="str">
        <x:v>0001193125-22-052682</x:v>
      </x:c>
      <x:c r="N2124" s="2" t="str">
        <x:v>https://www.sec.gov/Archives/edgar/data/886982/000119312522052682/d192225d10k.htm</x:v>
      </x:c>
      <x:c r="O2124" s="2" t="str">
        <x:v>data/raw/filings/GS_0001193125-22-052682_d192225d10k.htm</x:v>
      </x:c>
      <x:c r="P2124" s="2" t="str"/>
      <x:c r="Q2124" s="2" t="str"/>
      <x:c r="R2124" s="2" t="str">
        <x:v>Latest eligible comparative presentation at the information cutoff.</x:v>
      </x:c>
      <x:c r="T2124" s="12"/>
      <x:c r="U2124" s="12"/>
    </x:row>
    <x:row r="2125" ht="24" customHeight="1">
      <x:c r="C2125" s="2" t="str">
        <x:v>GS</x:v>
      </x:c>
      <x:c r="D2125" s="2" t="str">
        <x:v>FY2019</x:v>
      </x:c>
      <x:c r="E2125" s="2" t="str">
        <x:v>preferred_div</x:v>
      </x:c>
      <x:c r="F2125" s="11" t="n">
        <x:v>560</x:v>
      </x:c>
      <x:c r="G2125" s="2" t="str">
        <x:v>USD</x:v>
      </x:c>
      <x:c r="H2125" s="2" t="str">
        <x:v>2019-01-01</x:v>
      </x:c>
      <x:c r="I2125" s="2" t="str">
        <x:v>2019-12-31</x:v>
      </x:c>
      <x:c r="J2125" s="2" t="str">
        <x:v>Dividends, Preferred Stock</x:v>
      </x:c>
      <x:c r="K2125" s="2" t="str">
        <x:v>us-gaap:DividendsPreferredStock</x:v>
      </x:c>
      <x:c r="L2125" s="2" t="str">
        <x:v>2022-02-25</x:v>
      </x:c>
      <x:c r="M2125" s="2" t="str">
        <x:v>0001193125-22-052682</x:v>
      </x:c>
      <x:c r="N2125" s="2" t="str">
        <x:v>https://www.sec.gov/Archives/edgar/data/886982/000119312522052682/d192225d10k.htm</x:v>
      </x:c>
      <x:c r="O2125" s="2" t="str">
        <x:v>data/raw/filings/GS_0001193125-22-052682_d192225d10k.htm</x:v>
      </x:c>
      <x:c r="P2125" s="2" t="str"/>
      <x:c r="Q2125" s="2" t="str"/>
      <x:c r="R2125" s="2" t="str">
        <x:v>Latest eligible comparative presentation at the information cutoff.</x:v>
      </x:c>
      <x:c r="T2125" s="12"/>
      <x:c r="U2125" s="12"/>
    </x:row>
    <x:row r="2126" ht="24" customHeight="1">
      <x:c r="C2126" s="2" t="str">
        <x:v>GS</x:v>
      </x:c>
      <x:c r="D2126" s="2" t="str">
        <x:v>FY2019</x:v>
      </x:c>
      <x:c r="E2126" s="2" t="str">
        <x:v>eps</x:v>
      </x:c>
      <x:c r="F2126" s="11" t="n">
        <x:v>21.03</x:v>
      </x:c>
      <x:c r="G2126" s="2" t="str">
        <x:v>USD/shares</x:v>
      </x:c>
      <x:c r="H2126" s="2" t="str">
        <x:v>2019-01-01</x:v>
      </x:c>
      <x:c r="I2126" s="2" t="str">
        <x:v>2019-12-31</x:v>
      </x:c>
      <x:c r="J2126" s="2" t="str">
        <x:v>Earnings Per Share, Diluted</x:v>
      </x:c>
      <x:c r="K2126" s="2" t="str">
        <x:v>us-gaap:EarningsPerShareDiluted</x:v>
      </x:c>
      <x:c r="L2126" s="2" t="str">
        <x:v>2022-02-25</x:v>
      </x:c>
      <x:c r="M2126" s="2" t="str">
        <x:v>0001193125-22-052682</x:v>
      </x:c>
      <x:c r="N2126" s="2" t="str">
        <x:v>https://www.sec.gov/Archives/edgar/data/886982/000119312522052682/d192225d10k.htm</x:v>
      </x:c>
      <x:c r="O2126" s="2" t="str">
        <x:v>data/raw/filings/GS_0001193125-22-052682_d192225d10k.htm</x:v>
      </x:c>
      <x:c r="P2126" s="2" t="str"/>
      <x:c r="Q2126" s="2" t="str"/>
      <x:c r="R2126" s="2" t="str">
        <x:v>Latest eligible comparative presentation at the information cutoff.</x:v>
      </x:c>
      <x:c r="T2126" s="12"/>
      <x:c r="U2126" s="12"/>
    </x:row>
    <x:row r="2127" ht="24" customHeight="1">
      <x:c r="C2127" s="2" t="str">
        <x:v>GS</x:v>
      </x:c>
      <x:c r="D2127" s="2" t="str">
        <x:v>FY2019</x:v>
      </x:c>
      <x:c r="E2127" s="2" t="str">
        <x:v>shares_diluted</x:v>
      </x:c>
      <x:c r="F2127" s="11" t="n">
        <x:v>375.5</x:v>
      </x:c>
      <x:c r="G2127" s="2" t="str">
        <x:v>shares</x:v>
      </x:c>
      <x:c r="H2127" s="2" t="str">
        <x:v>2019-01-01</x:v>
      </x:c>
      <x:c r="I2127" s="2" t="str">
        <x:v>2019-12-31</x:v>
      </x:c>
      <x:c r="J2127" s="2" t="str">
        <x:v>Weighted Average Number of Shares Outstanding, Diluted</x:v>
      </x:c>
      <x:c r="K2127" s="2" t="str">
        <x:v>us-gaap:WeightedAverageNumberOfDilutedSharesOutstanding</x:v>
      </x:c>
      <x:c r="L2127" s="2" t="str">
        <x:v>2022-02-25</x:v>
      </x:c>
      <x:c r="M2127" s="2" t="str">
        <x:v>0001193125-22-052682</x:v>
      </x:c>
      <x:c r="N2127" s="2" t="str">
        <x:v>https://www.sec.gov/Archives/edgar/data/886982/000119312522052682/d192225d10k.htm</x:v>
      </x:c>
      <x:c r="O2127" s="2" t="str">
        <x:v>data/raw/filings/GS_0001193125-22-052682_d192225d10k.htm</x:v>
      </x:c>
      <x:c r="P2127" s="2" t="str"/>
      <x:c r="Q2127" s="2" t="str"/>
      <x:c r="R2127" s="2" t="str">
        <x:v>Latest eligible comparative presentation at the information cutoff.</x:v>
      </x:c>
      <x:c r="T2127" s="12"/>
      <x:c r="U2127" s="12"/>
    </x:row>
    <x:row r="2128" ht="24" customHeight="1">
      <x:c r="C2128" s="2" t="str">
        <x:v>GS</x:v>
      </x:c>
      <x:c r="D2128" s="2" t="str">
        <x:v>FY2019</x:v>
      </x:c>
      <x:c r="E2128" s="2" t="str">
        <x:v>dps</x:v>
      </x:c>
      <x:c r="F2128" s="11" t="n">
        <x:v>4.15</x:v>
      </x:c>
      <x:c r="G2128" s="2" t="str">
        <x:v>USD/shares</x:v>
      </x:c>
      <x:c r="H2128" s="2" t="str">
        <x:v>2019-01-01</x:v>
      </x:c>
      <x:c r="I2128" s="2" t="str">
        <x:v>2019-12-31</x:v>
      </x:c>
      <x:c r="J2128" s="2" t="str">
        <x:v>Common Stock, Dividends, Per Share, Declared</x:v>
      </x:c>
      <x:c r="K2128" s="2" t="str">
        <x:v>us-gaap:CommonStockDividendsPerShareDeclared</x:v>
      </x:c>
      <x:c r="L2128" s="2" t="str">
        <x:v>2022-02-25</x:v>
      </x:c>
      <x:c r="M2128" s="2" t="str">
        <x:v>0001193125-22-052682</x:v>
      </x:c>
      <x:c r="N2128" s="2" t="str">
        <x:v>https://www.sec.gov/Archives/edgar/data/886982/000119312522052682/d192225d10k.htm</x:v>
      </x:c>
      <x:c r="O2128" s="2" t="str">
        <x:v>data/raw/filings/GS_0001193125-22-052682_d192225d10k.htm</x:v>
      </x:c>
      <x:c r="P2128" s="2" t="str"/>
      <x:c r="Q2128" s="2" t="str"/>
      <x:c r="R2128" s="2" t="str">
        <x:v>Latest eligible comparative presentation at the information cutoff.</x:v>
      </x:c>
      <x:c r="T2128" s="12"/>
      <x:c r="U2128" s="12"/>
    </x:row>
    <x:row r="2129" ht="24" customHeight="1">
      <x:c r="C2129" s="2" t="str">
        <x:v>GS</x:v>
      </x:c>
      <x:c r="D2129" s="2" t="str">
        <x:v>FY2019</x:v>
      </x:c>
      <x:c r="E2129" s="2" t="str">
        <x:v>dividends</x:v>
      </x:c>
      <x:c r="F2129" s="11" t="n">
        <x:v>2104</x:v>
      </x:c>
      <x:c r="G2129" s="2" t="str">
        <x:v>USD</x:v>
      </x:c>
      <x:c r="H2129" s="2" t="str">
        <x:v>2019-01-01</x:v>
      </x:c>
      <x:c r="I2129" s="2" t="str">
        <x:v>2019-12-31</x:v>
      </x:c>
      <x:c r="J2129" s="2" t="str">
        <x:v>Payments of Dividends</x:v>
      </x:c>
      <x:c r="K2129" s="2" t="str">
        <x:v>us-gaap:PaymentsOfDividends</x:v>
      </x:c>
      <x:c r="L2129" s="2" t="str">
        <x:v>2022-02-25</x:v>
      </x:c>
      <x:c r="M2129" s="2" t="str">
        <x:v>0001193125-22-052682</x:v>
      </x:c>
      <x:c r="N2129" s="2" t="str">
        <x:v>https://www.sec.gov/Archives/edgar/data/886982/000119312522052682/d192225d10k.htm</x:v>
      </x:c>
      <x:c r="O2129" s="2" t="str">
        <x:v>data/raw/filings/GS_0001193125-22-052682_d192225d10k.htm</x:v>
      </x:c>
      <x:c r="P2129" s="2" t="str"/>
      <x:c r="Q2129" s="2" t="str"/>
      <x:c r="R2129" s="2" t="str">
        <x:v>Latest eligible comparative presentation at the information cutoff.</x:v>
      </x:c>
      <x:c r="T2129" s="12"/>
      <x:c r="U2129" s="12"/>
    </x:row>
    <x:row r="2130" ht="24" customHeight="1">
      <x:c r="C2130" s="2" t="str">
        <x:v>GS</x:v>
      </x:c>
      <x:c r="D2130" s="2" t="str">
        <x:v>FY2019</x:v>
      </x:c>
      <x:c r="E2130" s="2" t="str">
        <x:v>buybacks</x:v>
      </x:c>
      <x:c r="F2130" s="11" t="n">
        <x:v>5335</x:v>
      </x:c>
      <x:c r="G2130" s="2" t="str">
        <x:v>USD</x:v>
      </x:c>
      <x:c r="H2130" s="2" t="str">
        <x:v>2019-01-01</x:v>
      </x:c>
      <x:c r="I2130" s="2" t="str">
        <x:v>2019-12-31</x:v>
      </x:c>
      <x:c r="J2130" s="2" t="str">
        <x:v>Payments for Repurchase of Common Stock</x:v>
      </x:c>
      <x:c r="K2130" s="2" t="str">
        <x:v>us-gaap:PaymentsForRepurchaseOfCommonStock</x:v>
      </x:c>
      <x:c r="L2130" s="2" t="str">
        <x:v>2022-02-25</x:v>
      </x:c>
      <x:c r="M2130" s="2" t="str">
        <x:v>0001193125-22-052682</x:v>
      </x:c>
      <x:c r="N2130" s="2" t="str">
        <x:v>https://www.sec.gov/Archives/edgar/data/886982/000119312522052682/d192225d10k.htm</x:v>
      </x:c>
      <x:c r="O2130" s="2" t="str">
        <x:v>data/raw/filings/GS_0001193125-22-052682_d192225d10k.htm</x:v>
      </x:c>
      <x:c r="P2130" s="2" t="str"/>
      <x:c r="Q2130" s="2" t="str"/>
      <x:c r="R2130" s="2" t="str">
        <x:v>Latest eligible comparative presentation at the information cutoff.</x:v>
      </x:c>
      <x:c r="T2130" s="12"/>
      <x:c r="U2130" s="12"/>
    </x:row>
    <x:row r="2131" ht="24" customHeight="1">
      <x:c r="C2131" s="2" t="str">
        <x:v>GS</x:v>
      </x:c>
      <x:c r="D2131" s="2" t="str">
        <x:v>FY2019</x:v>
      </x:c>
      <x:c r="E2131" s="2" t="str">
        <x:v>chargeoffs</x:v>
      </x:c>
      <x:c r="F2131" s="11" t="str">
        <x:v>n.a.</x:v>
      </x:c>
      <x:c r="G2131" s="2" t="str">
        <x:v>USDm</x:v>
      </x:c>
      <x:c r="H2131" s="2" t="str">
        <x:v>2019-01-01</x:v>
      </x:c>
      <x:c r="I2131" s="2" t="str">
        <x:v>2019-12-31</x:v>
      </x:c>
      <x:c r="J2131" s="2" t="str">
        <x:v>Gross loan charge-offs</x:v>
      </x:c>
      <x:c r="K2131" s="2" t="str"/>
      <x:c r="L2131" s="2" t="str"/>
      <x:c r="M2131" s="2" t="str"/>
      <x:c r="N2131" s="2" t="str"/>
      <x:c r="O2131" s="2" t="str"/>
      <x:c r="P2131" s="2" t="str"/>
      <x:c r="Q2131" s="2" t="str"/>
      <x:c r="R2131" s="2" t="str">
        <x:v>Not reported / unavailable</x:v>
      </x:c>
      <x:c r="T2131" s="12"/>
      <x:c r="U2131" s="12"/>
    </x:row>
    <x:row r="2132" ht="24" customHeight="1">
      <x:c r="C2132" s="2" t="str">
        <x:v>GS</x:v>
      </x:c>
      <x:c r="D2132" s="2" t="str">
        <x:v>FY2019</x:v>
      </x:c>
      <x:c r="E2132" s="2" t="str">
        <x:v>recoveries</x:v>
      </x:c>
      <x:c r="F2132" s="11" t="str">
        <x:v>n.a.</x:v>
      </x:c>
      <x:c r="G2132" s="2" t="str">
        <x:v>USDm</x:v>
      </x:c>
      <x:c r="H2132" s="2" t="str">
        <x:v>2019-01-01</x:v>
      </x:c>
      <x:c r="I2132" s="2" t="str">
        <x:v>2019-12-31</x:v>
      </x:c>
      <x:c r="J2132" s="2" t="str">
        <x:v>Loan recoveries</x:v>
      </x:c>
      <x:c r="K2132" s="2" t="str"/>
      <x:c r="L2132" s="2" t="str"/>
      <x:c r="M2132" s="2" t="str"/>
      <x:c r="N2132" s="2" t="str"/>
      <x:c r="O2132" s="2" t="str"/>
      <x:c r="P2132" s="2" t="str"/>
      <x:c r="Q2132" s="2" t="str"/>
      <x:c r="R2132" s="2" t="str">
        <x:v>Not reported / unavailable</x:v>
      </x:c>
      <x:c r="T2132" s="12"/>
      <x:c r="U2132" s="12"/>
    </x:row>
    <x:row r="2133" ht="24" customHeight="1">
      <x:c r="C2133" s="2" t="str">
        <x:v>GS</x:v>
      </x:c>
      <x:c r="D2133" s="2" t="str">
        <x:v>FY2019</x:v>
      </x:c>
      <x:c r="E2133" s="2" t="str">
        <x:v>rwa</x:v>
      </x:c>
      <x:c r="F2133" s="11" t="str">
        <x:v>n.a.</x:v>
      </x:c>
      <x:c r="G2133" s="2" t="str">
        <x:v>USDm</x:v>
      </x:c>
      <x:c r="H2133" s="2" t="str">
        <x:v>2019-01-01</x:v>
      </x:c>
      <x:c r="I2133" s="2" t="str">
        <x:v>2019-12-31</x:v>
      </x:c>
      <x:c r="J2133" s="2" t="str">
        <x:v>Risk-weighted assets</x:v>
      </x:c>
      <x:c r="K2133" s="2" t="str"/>
      <x:c r="L2133" s="2" t="str"/>
      <x:c r="M2133" s="2" t="str"/>
      <x:c r="N2133" s="2" t="str"/>
      <x:c r="O2133" s="2" t="str"/>
      <x:c r="P2133" s="2" t="str"/>
      <x:c r="Q2133" s="2" t="str"/>
      <x:c r="R2133" s="2" t="str">
        <x:v>Not reported / unavailable</x:v>
      </x:c>
      <x:c r="T2133" s="12"/>
      <x:c r="U2133" s="12"/>
    </x:row>
    <x:row r="2134" ht="24" customHeight="1">
      <x:c r="C2134" s="2" t="str">
        <x:v>GS</x:v>
      </x:c>
      <x:c r="D2134" s="2" t="str">
        <x:v>FY2019</x:v>
      </x:c>
      <x:c r="E2134" s="2" t="str">
        <x:v>cet1_reported</x:v>
      </x:c>
      <x:c r="F2134" s="11" t="str">
        <x:v>n.a.</x:v>
      </x:c>
      <x:c r="G2134" s="2" t="str">
        <x:v>%</x:v>
      </x:c>
      <x:c r="H2134" s="2" t="str">
        <x:v>2019-01-01</x:v>
      </x:c>
      <x:c r="I2134" s="2" t="str">
        <x:v>2019-12-31</x:v>
      </x:c>
      <x:c r="J2134" s="2" t="str">
        <x:v>Actual standardized CET1 ratio</x:v>
      </x:c>
      <x:c r="K2134" s="2" t="str"/>
      <x:c r="L2134" s="2" t="str"/>
      <x:c r="M2134" s="2" t="str"/>
      <x:c r="N2134" s="2" t="str"/>
      <x:c r="O2134" s="2" t="str"/>
      <x:c r="P2134" s="2" t="str"/>
      <x:c r="Q2134" s="2" t="str"/>
      <x:c r="R2134" s="2" t="str">
        <x:v>Not reported / unavailable</x:v>
      </x:c>
      <x:c r="T2134" s="12"/>
      <x:c r="U2134" s="12"/>
    </x:row>
    <x:row r="2135" ht="24" customHeight="1">
      <x:c r="C2135" s="2" t="str">
        <x:v>GS</x:v>
      </x:c>
      <x:c r="D2135" s="2" t="str">
        <x:v>FY2019</x:v>
      </x:c>
      <x:c r="E2135" s="2" t="str">
        <x:v>nim_reported</x:v>
      </x:c>
      <x:c r="F2135" s="11" t="str">
        <x:v>n.a.</x:v>
      </x:c>
      <x:c r="G2135" s="2" t="str">
        <x:v>%</x:v>
      </x:c>
      <x:c r="H2135" s="2" t="str">
        <x:v>2019-01-01</x:v>
      </x:c>
      <x:c r="I2135" s="2" t="str">
        <x:v>2019-12-31</x:v>
      </x:c>
      <x:c r="J2135" s="2" t="str">
        <x:v>Issuer reported net interest margin</x:v>
      </x:c>
      <x:c r="K2135" s="2" t="str"/>
      <x:c r="L2135" s="2" t="str"/>
      <x:c r="M2135" s="2" t="str"/>
      <x:c r="N2135" s="2" t="str"/>
      <x:c r="O2135" s="2" t="str"/>
      <x:c r="P2135" s="2" t="str"/>
      <x:c r="Q2135" s="2" t="str"/>
      <x:c r="R2135" s="2" t="str">
        <x:v>Not reported / unavailable</x:v>
      </x:c>
      <x:c r="T2135" s="12"/>
      <x:c r="U2135" s="12"/>
    </x:row>
    <x:row r="2136" ht="24" customHeight="1">
      <x:c r="C2136" s="2" t="str">
        <x:v>GS</x:v>
      </x:c>
      <x:c r="D2136" s="2" t="str">
        <x:v>FY2019</x:v>
      </x:c>
      <x:c r="E2136" s="2" t="str">
        <x:v>bvps_reported</x:v>
      </x:c>
      <x:c r="F2136" s="11" t="n">
        <x:v>218.52</x:v>
      </x:c>
      <x:c r="G2136" s="2" t="str">
        <x:v>USD/shares</x:v>
      </x:c>
      <x:c r="H2136" s="2" t="str">
        <x:v>2019-01-01</x:v>
      </x:c>
      <x:c r="I2136" s="2" t="str">
        <x:v>2019-12-31</x:v>
      </x:c>
      <x:c r="J2136" s="2" t="str">
        <x:v>Reported common book value per share</x:v>
      </x:c>
      <x:c r="K2136" s="2" t="str">
        <x:v>Manual verified issuer table row</x:v>
      </x:c>
      <x:c r="L2136" s="2" t="str">
        <x:v>2020-02-21</x:v>
      </x:c>
      <x:c r="M2136" s="2" t="str">
        <x:v>0001193125-20-043853</x:v>
      </x:c>
      <x:c r="N2136" s="2" t="str">
        <x:v>https://www.sec.gov/Archives/edgar/data/886982/000119312520043853/d826673d10k.htm</x:v>
      </x:c>
      <x:c r="O2136" s="2" t="str">
        <x:v>data/raw/filings/GS_0001193125-20-043853_d826673d10k.htm</x:v>
      </x:c>
      <x:c r="P2136" s="2" t="str"/>
      <x:c r="Q2136" s="2" t="str"/>
      <x:c r="R2136" s="2" t="str">
        <x:v>Verified original issuer table row; same-date end balance, excluding average and regulatory minimum tables.</x:v>
      </x:c>
      <x:c r="T2136" s="12"/>
      <x:c r="U2136" s="12"/>
    </x:row>
    <x:row r="2137" ht="24" customHeight="1">
      <x:c r="C2137" s="2" t="str">
        <x:v>GS</x:v>
      </x:c>
      <x:c r="D2137" s="2" t="str">
        <x:v>FY2019</x:v>
      </x:c>
      <x:c r="E2137" s="2" t="str">
        <x:v>tbvps_reported</x:v>
      </x:c>
      <x:c r="F2137" s="11" t="n">
        <x:v>205.15</x:v>
      </x:c>
      <x:c r="G2137" s="2" t="str">
        <x:v>USD/shares</x:v>
      </x:c>
      <x:c r="H2137" s="2" t="str">
        <x:v>2019-01-01</x:v>
      </x:c>
      <x:c r="I2137" s="2" t="str">
        <x:v>2019-12-31</x:v>
      </x:c>
      <x:c r="J2137" s="2" t="str">
        <x:v>Reported tangible book value per share</x:v>
      </x:c>
      <x:c r="K2137" s="2" t="str">
        <x:v>Manual verified issuer table row</x:v>
      </x:c>
      <x:c r="L2137" s="2" t="str">
        <x:v>2020-02-21</x:v>
      </x:c>
      <x:c r="M2137" s="2" t="str">
        <x:v>0001193125-20-043853</x:v>
      </x:c>
      <x:c r="N2137" s="2" t="str">
        <x:v>https://www.sec.gov/Archives/edgar/data/886982/000119312520043853/d826673d10k.htm</x:v>
      </x:c>
      <x:c r="O2137" s="2" t="str">
        <x:v>data/raw/filings/GS_0001193125-20-043853_d826673d10k.htm</x:v>
      </x:c>
      <x:c r="P2137" s="2" t="str"/>
      <x:c r="Q2137" s="2" t="str"/>
      <x:c r="R2137" s="2" t="str">
        <x:v>Verified original issuer table row; same-date end balance, excluding average and regulatory minimum tables.</x:v>
      </x:c>
      <x:c r="T2137" s="12"/>
      <x:c r="U2137" s="12"/>
    </x:row>
    <x:row r="2138" ht="24" customHeight="1">
      <x:c r="C2138" s="2" t="str">
        <x:v>GS</x:v>
      </x:c>
      <x:c r="D2138" s="2" t="str">
        <x:v>FY2019</x:v>
      </x:c>
      <x:c r="E2138" s="2" t="str">
        <x:v>tce_reported</x:v>
      </x:c>
      <x:c r="F2138" s="11" t="str">
        <x:v>n.a.</x:v>
      </x:c>
      <x:c r="G2138" s="2" t="str">
        <x:v>USDm</x:v>
      </x:c>
      <x:c r="H2138" s="2" t="str">
        <x:v>2019-01-01</x:v>
      </x:c>
      <x:c r="I2138" s="2" t="str">
        <x:v>2019-12-31</x:v>
      </x:c>
      <x:c r="J2138" s="2" t="str">
        <x:v>Reported tangible common equity</x:v>
      </x:c>
      <x:c r="K2138" s="2" t="str"/>
      <x:c r="L2138" s="2" t="str"/>
      <x:c r="M2138" s="2" t="str"/>
      <x:c r="N2138" s="2" t="str"/>
      <x:c r="O2138" s="2" t="str"/>
      <x:c r="P2138" s="2" t="str"/>
      <x:c r="Q2138" s="2" t="str"/>
      <x:c r="R2138" s="2" t="str">
        <x:v>Not reported / unavailable</x:v>
      </x:c>
      <x:c r="T2138" s="12"/>
      <x:c r="U2138" s="12"/>
    </x:row>
    <x:row r="2139" ht="24" customHeight="1">
      <x:c r="C2139" s="2" t="str">
        <x:v>GS</x:v>
      </x:c>
      <x:c r="D2139" s="2" t="str">
        <x:v>FY2020</x:v>
      </x:c>
      <x:c r="E2139" s="2" t="str">
        <x:v>assets</x:v>
      </x:c>
      <x:c r="F2139" s="11" t="n">
        <x:v>1163028</x:v>
      </x:c>
      <x:c r="G2139" s="2" t="str">
        <x:v>USD</x:v>
      </x:c>
      <x:c r="H2139" s="2" t="str">
        <x:v>2020-01-01</x:v>
      </x:c>
      <x:c r="I2139" s="2" t="str">
        <x:v>2020-12-31</x:v>
      </x:c>
      <x:c r="J2139" s="2" t="str">
        <x:v>Assets</x:v>
      </x:c>
      <x:c r="K2139" s="2" t="str">
        <x:v>us-gaap:Assets</x:v>
      </x:c>
      <x:c r="L2139" s="2" t="str">
        <x:v>2022-02-25</x:v>
      </x:c>
      <x:c r="M2139" s="2" t="str">
        <x:v>0001193125-22-052682</x:v>
      </x:c>
      <x:c r="N2139" s="2" t="str">
        <x:v>https://www.sec.gov/Archives/edgar/data/886982/000119312522052682/d192225d10k.htm</x:v>
      </x:c>
      <x:c r="O2139" s="2" t="str">
        <x:v>data/raw/filings/GS_0001193125-22-052682_d192225d10k.htm</x:v>
      </x:c>
      <x:c r="P2139" s="2" t="str"/>
      <x:c r="Q2139" s="2" t="str"/>
      <x:c r="R2139" s="2" t="str">
        <x:v>Latest eligible comparative presentation at the information cutoff.</x:v>
      </x:c>
      <x:c r="T2139" s="12"/>
      <x:c r="U2139" s="12"/>
    </x:row>
    <x:row r="2140" ht="24" customHeight="1">
      <x:c r="C2140" s="2" t="str">
        <x:v>GS</x:v>
      </x:c>
      <x:c r="D2140" s="2" t="str">
        <x:v>FY2020</x:v>
      </x:c>
      <x:c r="E2140" s="2" t="str">
        <x:v>liabilities</x:v>
      </x:c>
      <x:c r="F2140" s="11" t="n">
        <x:v>1067096</x:v>
      </x:c>
      <x:c r="G2140" s="2" t="str">
        <x:v>USD</x:v>
      </x:c>
      <x:c r="H2140" s="2" t="str">
        <x:v>2020-01-01</x:v>
      </x:c>
      <x:c r="I2140" s="2" t="str">
        <x:v>2020-12-31</x:v>
      </x:c>
      <x:c r="J2140" s="2" t="str">
        <x:v>Liabilities</x:v>
      </x:c>
      <x:c r="K2140" s="2" t="str">
        <x:v>us-gaap:Liabilities</x:v>
      </x:c>
      <x:c r="L2140" s="2" t="str">
        <x:v>2022-02-25</x:v>
      </x:c>
      <x:c r="M2140" s="2" t="str">
        <x:v>0001193125-22-052682</x:v>
      </x:c>
      <x:c r="N2140" s="2" t="str">
        <x:v>https://www.sec.gov/Archives/edgar/data/886982/000119312522052682/d192225d10k.htm</x:v>
      </x:c>
      <x:c r="O2140" s="2" t="str">
        <x:v>data/raw/filings/GS_0001193125-22-052682_d192225d10k.htm</x:v>
      </x:c>
      <x:c r="P2140" s="2" t="str"/>
      <x:c r="Q2140" s="2" t="str"/>
      <x:c r="R2140" s="2" t="str">
        <x:v>Latest eligible comparative presentation at the information cutoff.</x:v>
      </x:c>
      <x:c r="T2140" s="12"/>
      <x:c r="U2140" s="12"/>
    </x:row>
    <x:row r="2141" ht="24" customHeight="1">
      <x:c r="C2141" s="2" t="str">
        <x:v>GS</x:v>
      </x:c>
      <x:c r="D2141" s="2" t="str">
        <x:v>FY2020</x:v>
      </x:c>
      <x:c r="E2141" s="2" t="str">
        <x:v>equity</x:v>
      </x:c>
      <x:c r="F2141" s="11" t="n">
        <x:v>95932</x:v>
      </x:c>
      <x:c r="G2141" s="2" t="str">
        <x:v>USD</x:v>
      </x:c>
      <x:c r="H2141" s="2" t="str">
        <x:v>2020-01-01</x:v>
      </x:c>
      <x:c r="I2141" s="2" t="str">
        <x:v>2020-12-31</x:v>
      </x:c>
      <x:c r="J2141" s="2" t="str">
        <x:v>Stockholders' Equity Attributable to Parent</x:v>
      </x:c>
      <x:c r="K2141" s="2" t="str">
        <x:v>us-gaap:StockholdersEquity</x:v>
      </x:c>
      <x:c r="L2141" s="2" t="str">
        <x:v>2023-02-24</x:v>
      </x:c>
      <x:c r="M2141" s="2" t="str">
        <x:v>0000886982-23-000003</x:v>
      </x:c>
      <x:c r="N2141" s="2" t="str">
        <x:v>https://www.sec.gov/Archives/edgar/data/886982/000088698223000003/gs-20221231.htm</x:v>
      </x:c>
      <x:c r="O2141" s="2" t="str">
        <x:v>data/raw/filings/GS_0000886982-23-000003_gs-20221231.htm</x:v>
      </x:c>
      <x:c r="P2141" s="2" t="str">
        <x:v>id3VybDovL2RvY3MudjEvZG9jOjg1NGU5M2UwY2Y3NTRkMmE4ZjYzZDEyZjhjMjQ0MmI2L3NlYzo4NTRlOTNlMGNmNzU0ZDJhOGY2M2QxMmY4YzI0NDJiNl8yNS9mcmFnOjhmZDE2YzkwOGFmMjRhMDc5MGY3MWQxNGYwZDFhY2JkL3RhYmxlOmJmYjJlMWRlZmY3MDQ0YjhhN2JkZmFkOGQ5YjRhYjk4L3RhYmxlcmFuZ2U6YmZiMmUxZGVmZjcwNDRiOGE3YmRmYWQ4ZDliNGFiOThfNDMtNS0xLTEtMTY0NzAy_8d001128-a491-47d4-b9f9-cabbab721552</x:v>
      </x:c>
      <x:c r="Q2141" s="2" t="str"/>
      <x:c r="R2141" s="2" t="str">
        <x:v>Latest eligible comparative presentation at the information cutoff.</x:v>
      </x:c>
      <x:c r="T2141" s="12"/>
      <x:c r="U2141" s="12"/>
    </x:row>
    <x:row r="2142" ht="24" customHeight="1">
      <x:c r="C2142" s="2" t="str">
        <x:v>GS</x:v>
      </x:c>
      <x:c r="D2142" s="2" t="str">
        <x:v>FY2020</x:v>
      </x:c>
      <x:c r="E2142" s="2" t="str">
        <x:v>preferred</x:v>
      </x:c>
      <x:c r="F2142" s="11" t="n">
        <x:v>11203</x:v>
      </x:c>
      <x:c r="G2142" s="2" t="str">
        <x:v>USD</x:v>
      </x:c>
      <x:c r="H2142" s="2" t="str">
        <x:v>2020-01-01</x:v>
      </x:c>
      <x:c r="I2142" s="2" t="str">
        <x:v>2020-12-31</x:v>
      </x:c>
      <x:c r="J2142" s="2" t="str">
        <x:v>Preferred Stock, Value, Issued</x:v>
      </x:c>
      <x:c r="K2142" s="2" t="str">
        <x:v>us-gaap:PreferredStockValue</x:v>
      </x:c>
      <x:c r="L2142" s="2" t="str">
        <x:v>2022-02-25</x:v>
      </x:c>
      <x:c r="M2142" s="2" t="str">
        <x:v>0001193125-22-052682</x:v>
      </x:c>
      <x:c r="N2142" s="2" t="str">
        <x:v>https://www.sec.gov/Archives/edgar/data/886982/000119312522052682/d192225d10k.htm</x:v>
      </x:c>
      <x:c r="O2142" s="2" t="str">
        <x:v>data/raw/filings/GS_0001193125-22-052682_d192225d10k.htm</x:v>
      </x:c>
      <x:c r="P2142" s="2" t="str"/>
      <x:c r="Q2142" s="2" t="str"/>
      <x:c r="R2142" s="2" t="str">
        <x:v>Latest eligible comparative presentation at the information cutoff.</x:v>
      </x:c>
      <x:c r="T2142" s="12"/>
      <x:c r="U2142" s="12"/>
    </x:row>
    <x:row r="2143" ht="24" customHeight="1">
      <x:c r="C2143" s="2" t="str">
        <x:v>GS</x:v>
      </x:c>
      <x:c r="D2143" s="2" t="str">
        <x:v>FY2020</x:v>
      </x:c>
      <x:c r="E2143" s="2" t="str">
        <x:v>common_equity_reported</x:v>
      </x:c>
      <x:c r="F2143" s="11" t="str">
        <x:v>n.a.</x:v>
      </x:c>
      <x:c r="G2143" s="2" t="str">
        <x:v>USDm</x:v>
      </x:c>
      <x:c r="H2143" s="2" t="str">
        <x:v>2020-01-01</x:v>
      </x:c>
      <x:c r="I2143" s="2" t="str">
        <x:v>2020-12-31</x:v>
      </x:c>
      <x:c r="J2143" s="2" t="str">
        <x:v>Reported common shareholders equity</x:v>
      </x:c>
      <x:c r="K2143" s="2" t="str"/>
      <x:c r="L2143" s="2" t="str"/>
      <x:c r="M2143" s="2" t="str"/>
      <x:c r="N2143" s="2" t="str"/>
      <x:c r="O2143" s="2" t="str"/>
      <x:c r="P2143" s="2" t="str"/>
      <x:c r="Q2143" s="2" t="str"/>
      <x:c r="R2143" s="2" t="str">
        <x:v>Not reported / unavailable</x:v>
      </x:c>
      <x:c r="T2143" s="12"/>
      <x:c r="U2143" s="12"/>
    </x:row>
    <x:row r="2144" ht="24" customHeight="1">
      <x:c r="C2144" s="2" t="str">
        <x:v>GS</x:v>
      </x:c>
      <x:c r="D2144" s="2" t="str">
        <x:v>FY2020</x:v>
      </x:c>
      <x:c r="E2144" s="2" t="str">
        <x:v>goodwill</x:v>
      </x:c>
      <x:c r="F2144" s="11" t="n">
        <x:v>4332</x:v>
      </x:c>
      <x:c r="G2144" s="2" t="str">
        <x:v>USD</x:v>
      </x:c>
      <x:c r="H2144" s="2" t="str">
        <x:v>2020-01-01</x:v>
      </x:c>
      <x:c r="I2144" s="2" t="str">
        <x:v>2020-12-31</x:v>
      </x:c>
      <x:c r="J2144" s="2" t="str">
        <x:v>Goodwill</x:v>
      </x:c>
      <x:c r="K2144" s="2" t="str">
        <x:v>us-gaap:Goodwill</x:v>
      </x:c>
      <x:c r="L2144" s="2" t="str">
        <x:v>2022-02-25</x:v>
      </x:c>
      <x:c r="M2144" s="2" t="str">
        <x:v>0001193125-22-052682</x:v>
      </x:c>
      <x:c r="N2144" s="2" t="str">
        <x:v>https://www.sec.gov/Archives/edgar/data/886982/000119312522052682/d192225d10k.htm</x:v>
      </x:c>
      <x:c r="O2144" s="2" t="str">
        <x:v>data/raw/filings/GS_0001193125-22-052682_d192225d10k.htm</x:v>
      </x:c>
      <x:c r="P2144" s="2" t="str"/>
      <x:c r="Q2144" s="2" t="str"/>
      <x:c r="R2144" s="2" t="str">
        <x:v>Latest eligible comparative presentation at the information cutoff.</x:v>
      </x:c>
      <x:c r="T2144" s="12"/>
      <x:c r="U2144" s="12"/>
    </x:row>
    <x:row r="2145" ht="24" customHeight="1">
      <x:c r="C2145" s="2" t="str">
        <x:v>GS</x:v>
      </x:c>
      <x:c r="D2145" s="2" t="str">
        <x:v>FY2020</x:v>
      </x:c>
      <x:c r="E2145" s="2" t="str">
        <x:v>intangibles</x:v>
      </x:c>
      <x:c r="F2145" s="11" t="n">
        <x:v>630</x:v>
      </x:c>
      <x:c r="G2145" s="2" t="str">
        <x:v>USD</x:v>
      </x:c>
      <x:c r="H2145" s="2" t="str">
        <x:v>2020-01-01</x:v>
      </x:c>
      <x:c r="I2145" s="2" t="str">
        <x:v>2020-12-31</x:v>
      </x:c>
      <x:c r="J2145" s="2" t="str">
        <x:v>Intangible Assets, Net (Excluding Goodwill)</x:v>
      </x:c>
      <x:c r="K2145" s="2" t="str">
        <x:v>us-gaap:IntangibleAssetsNetExcludingGoodwill</x:v>
      </x:c>
      <x:c r="L2145" s="2" t="str">
        <x:v>2022-02-25</x:v>
      </x:c>
      <x:c r="M2145" s="2" t="str">
        <x:v>0001193125-22-052682</x:v>
      </x:c>
      <x:c r="N2145" s="2" t="str">
        <x:v>https://www.sec.gov/Archives/edgar/data/886982/000119312522052682/d192225d10k.htm</x:v>
      </x:c>
      <x:c r="O2145" s="2" t="str">
        <x:v>data/raw/filings/GS_0001193125-22-052682_d192225d10k.htm</x:v>
      </x:c>
      <x:c r="P2145" s="2" t="str"/>
      <x:c r="Q2145" s="2" t="str"/>
      <x:c r="R2145" s="2" t="str">
        <x:v>Latest eligible comparative presentation at the information cutoff.</x:v>
      </x:c>
      <x:c r="T2145" s="12"/>
      <x:c r="U2145" s="12"/>
    </x:row>
    <x:row r="2146" ht="24" customHeight="1">
      <x:c r="C2146" s="2" t="str">
        <x:v>GS</x:v>
      </x:c>
      <x:c r="D2146" s="2" t="str">
        <x:v>FY2020</x:v>
      </x:c>
      <x:c r="E2146" s="2" t="str">
        <x:v>intangibles_total</x:v>
      </x:c>
      <x:c r="F2146" s="11" t="str">
        <x:v>n.a.</x:v>
      </x:c>
      <x:c r="G2146" s="2" t="str">
        <x:v>USDm</x:v>
      </x:c>
      <x:c r="H2146" s="2" t="str">
        <x:v>2020-01-01</x:v>
      </x:c>
      <x:c r="I2146" s="2" t="str">
        <x:v>2020-12-31</x:v>
      </x:c>
      <x:c r="J2146" s="2" t="str">
        <x:v>Reported goodwill and intangible assets combined</x:v>
      </x:c>
      <x:c r="K2146" s="2" t="str"/>
      <x:c r="L2146" s="2" t="str"/>
      <x:c r="M2146" s="2" t="str"/>
      <x:c r="N2146" s="2" t="str"/>
      <x:c r="O2146" s="2" t="str"/>
      <x:c r="P2146" s="2" t="str"/>
      <x:c r="Q2146" s="2" t="str"/>
      <x:c r="R2146" s="2" t="str">
        <x:v>Not reported / unavailable</x:v>
      </x:c>
      <x:c r="T2146" s="12"/>
      <x:c r="U2146" s="12"/>
    </x:row>
    <x:row r="2147" ht="24" customHeight="1">
      <x:c r="C2147" s="2" t="str">
        <x:v>GS</x:v>
      </x:c>
      <x:c r="D2147" s="2" t="str">
        <x:v>FY2020</x:v>
      </x:c>
      <x:c r="E2147" s="2" t="str">
        <x:v>shares_end</x:v>
      </x:c>
      <x:c r="F2147" s="11" t="n">
        <x:v>344.088725</x:v>
      </x:c>
      <x:c r="G2147" s="2" t="str">
        <x:v>shares</x:v>
      </x:c>
      <x:c r="H2147" s="2" t="str">
        <x:v>2020-01-01</x:v>
      </x:c>
      <x:c r="I2147" s="2" t="str">
        <x:v>2020-12-31</x:v>
      </x:c>
      <x:c r="J2147" s="2" t="str">
        <x:v>Common Stock, Shares, Outstanding</x:v>
      </x:c>
      <x:c r="K2147" s="2" t="str">
        <x:v>us-gaap:CommonStockSharesOutstanding</x:v>
      </x:c>
      <x:c r="L2147" s="2" t="str">
        <x:v>2022-02-25</x:v>
      </x:c>
      <x:c r="M2147" s="2" t="str">
        <x:v>0001193125-22-052682</x:v>
      </x:c>
      <x:c r="N2147" s="2" t="str">
        <x:v>https://www.sec.gov/Archives/edgar/data/886982/000119312522052682/d192225d10k.htm</x:v>
      </x:c>
      <x:c r="O2147" s="2" t="str">
        <x:v>data/raw/filings/GS_0001193125-22-052682_d192225d10k.htm</x:v>
      </x:c>
      <x:c r="P2147" s="2" t="str"/>
      <x:c r="Q2147" s="2" t="str"/>
      <x:c r="R2147" s="2" t="str">
        <x:v>Latest eligible comparative presentation at the information cutoff.</x:v>
      </x:c>
      <x:c r="T2147" s="12"/>
      <x:c r="U2147" s="12"/>
    </x:row>
    <x:row r="2148" ht="24" customHeight="1">
      <x:c r="C2148" s="2" t="str">
        <x:v>GS</x:v>
      </x:c>
      <x:c r="D2148" s="2" t="str">
        <x:v>FY2020</x:v>
      </x:c>
      <x:c r="E2148" s="2" t="str">
        <x:v>shares_issued</x:v>
      </x:c>
      <x:c r="F2148" s="11" t="n">
        <x:v>901.692039</x:v>
      </x:c>
      <x:c r="G2148" s="2" t="str">
        <x:v>shares</x:v>
      </x:c>
      <x:c r="H2148" s="2" t="str">
        <x:v>2020-01-01</x:v>
      </x:c>
      <x:c r="I2148" s="2" t="str">
        <x:v>2020-12-31</x:v>
      </x:c>
      <x:c r="J2148" s="2" t="str">
        <x:v>Common Stock, Shares, Issued</x:v>
      </x:c>
      <x:c r="K2148" s="2" t="str">
        <x:v>us-gaap:CommonStockSharesIssued</x:v>
      </x:c>
      <x:c r="L2148" s="2" t="str">
        <x:v>2022-02-25</x:v>
      </x:c>
      <x:c r="M2148" s="2" t="str">
        <x:v>0001193125-22-052682</x:v>
      </x:c>
      <x:c r="N2148" s="2" t="str">
        <x:v>https://www.sec.gov/Archives/edgar/data/886982/000119312522052682/d192225d10k.htm</x:v>
      </x:c>
      <x:c r="O2148" s="2" t="str">
        <x:v>data/raw/filings/GS_0001193125-22-052682_d192225d10k.htm</x:v>
      </x:c>
      <x:c r="P2148" s="2" t="str"/>
      <x:c r="Q2148" s="2" t="str"/>
      <x:c r="R2148" s="2" t="str">
        <x:v>Latest eligible comparative presentation at the information cutoff.</x:v>
      </x:c>
      <x:c r="T2148" s="12"/>
      <x:c r="U2148" s="12"/>
    </x:row>
    <x:row r="2149" ht="24" customHeight="1">
      <x:c r="C2149" s="2" t="str">
        <x:v>GS</x:v>
      </x:c>
      <x:c r="D2149" s="2" t="str">
        <x:v>FY2020</x:v>
      </x:c>
      <x:c r="E2149" s="2" t="str">
        <x:v>shares_treasury</x:v>
      </x:c>
      <x:c r="F2149" s="11" t="n">
        <x:v>557.603316</x:v>
      </x:c>
      <x:c r="G2149" s="2" t="str">
        <x:v>shares</x:v>
      </x:c>
      <x:c r="H2149" s="2" t="str">
        <x:v>2020-01-01</x:v>
      </x:c>
      <x:c r="I2149" s="2" t="str">
        <x:v>2020-12-31</x:v>
      </x:c>
      <x:c r="J2149" s="2" t="str">
        <x:v>Treasury Stock, Shares</x:v>
      </x:c>
      <x:c r="K2149" s="2" t="str">
        <x:v>us-gaap:TreasuryStockShares</x:v>
      </x:c>
      <x:c r="L2149" s="2" t="str">
        <x:v>2022-02-25</x:v>
      </x:c>
      <x:c r="M2149" s="2" t="str">
        <x:v>0001193125-22-052682</x:v>
      </x:c>
      <x:c r="N2149" s="2" t="str">
        <x:v>https://www.sec.gov/Archives/edgar/data/886982/000119312522052682/d192225d10k.htm</x:v>
      </x:c>
      <x:c r="O2149" s="2" t="str">
        <x:v>data/raw/filings/GS_0001193125-22-052682_d192225d10k.htm</x:v>
      </x:c>
      <x:c r="P2149" s="2" t="str"/>
      <x:c r="Q2149" s="2" t="str"/>
      <x:c r="R2149" s="2" t="str">
        <x:v>Latest eligible comparative presentation at the information cutoff.</x:v>
      </x:c>
      <x:c r="T2149" s="12"/>
      <x:c r="U2149" s="12"/>
    </x:row>
    <x:row r="2150" ht="24" customHeight="1">
      <x:c r="C2150" s="2" t="str">
        <x:v>GS</x:v>
      </x:c>
      <x:c r="D2150" s="2" t="str">
        <x:v>FY2020</x:v>
      </x:c>
      <x:c r="E2150" s="2" t="str">
        <x:v>deposits</x:v>
      </x:c>
      <x:c r="F2150" s="11" t="n">
        <x:v>259962</x:v>
      </x:c>
      <x:c r="G2150" s="2" t="str">
        <x:v>USD</x:v>
      </x:c>
      <x:c r="H2150" s="2" t="str">
        <x:v>2020-01-01</x:v>
      </x:c>
      <x:c r="I2150" s="2" t="str">
        <x:v>2020-12-31</x:v>
      </x:c>
      <x:c r="J2150" s="2" t="str">
        <x:v>Deposits</x:v>
      </x:c>
      <x:c r="K2150" s="2" t="str">
        <x:v>us-gaap:Deposits</x:v>
      </x:c>
      <x:c r="L2150" s="2" t="str">
        <x:v>2022-02-25</x:v>
      </x:c>
      <x:c r="M2150" s="2" t="str">
        <x:v>0001193125-22-052682</x:v>
      </x:c>
      <x:c r="N2150" s="2" t="str">
        <x:v>https://www.sec.gov/Archives/edgar/data/886982/000119312522052682/d192225d10k.htm</x:v>
      </x:c>
      <x:c r="O2150" s="2" t="str">
        <x:v>data/raw/filings/GS_0001193125-22-052682_d192225d10k.htm</x:v>
      </x:c>
      <x:c r="P2150" s="2" t="str"/>
      <x:c r="Q2150" s="2" t="str"/>
      <x:c r="R2150" s="2" t="str">
        <x:v>Latest eligible comparative presentation at the information cutoff.</x:v>
      </x:c>
      <x:c r="T2150" s="12"/>
      <x:c r="U2150" s="12"/>
    </x:row>
    <x:row r="2151" ht="24" customHeight="1">
      <x:c r="C2151" s="2" t="str">
        <x:v>GS</x:v>
      </x:c>
      <x:c r="D2151" s="2" t="str">
        <x:v>FY2020</x:v>
      </x:c>
      <x:c r="E2151" s="2" t="str">
        <x:v>loans_gross</x:v>
      </x:c>
      <x:c r="F2151" s="11" t="str">
        <x:v>n.a.</x:v>
      </x:c>
      <x:c r="G2151" s="2" t="str">
        <x:v>USDm</x:v>
      </x:c>
      <x:c r="H2151" s="2" t="str">
        <x:v>2020-01-01</x:v>
      </x:c>
      <x:c r="I2151" s="2" t="str">
        <x:v>2020-12-31</x:v>
      </x:c>
      <x:c r="J2151" s="2" t="str">
        <x:v>Gross loans and leases selected definition</x:v>
      </x:c>
      <x:c r="K2151" s="2" t="str"/>
      <x:c r="L2151" s="2" t="str"/>
      <x:c r="M2151" s="2" t="str"/>
      <x:c r="N2151" s="2" t="str"/>
      <x:c r="O2151" s="2" t="str"/>
      <x:c r="P2151" s="2" t="str"/>
      <x:c r="Q2151" s="2" t="str"/>
      <x:c r="R2151" s="2" t="str">
        <x:v>Not reported / unavailable</x:v>
      </x:c>
      <x:c r="T2151" s="12"/>
      <x:c r="U2151" s="12"/>
    </x:row>
    <x:row r="2152" ht="24" customHeight="1">
      <x:c r="C2152" s="2" t="str">
        <x:v>GS</x:v>
      </x:c>
      <x:c r="D2152" s="2" t="str">
        <x:v>FY2020</x:v>
      </x:c>
      <x:c r="E2152" s="2" t="str">
        <x:v>loans_net</x:v>
      </x:c>
      <x:c r="F2152" s="11" t="n">
        <x:v>116115</x:v>
      </x:c>
      <x:c r="G2152" s="2" t="str">
        <x:v>USD</x:v>
      </x:c>
      <x:c r="H2152" s="2" t="str">
        <x:v>2020-01-01</x:v>
      </x:c>
      <x:c r="I2152" s="2" t="str">
        <x:v>2020-12-31</x:v>
      </x:c>
      <x:c r="J2152" s="2" t="str">
        <x:v>Loans and Leases Receivable, Net Amount</x:v>
      </x:c>
      <x:c r="K2152" s="2" t="str">
        <x:v>us-gaap:LoansAndLeasesReceivableNetReportedAmount</x:v>
      </x:c>
      <x:c r="L2152" s="2" t="str">
        <x:v>2022-02-25</x:v>
      </x:c>
      <x:c r="M2152" s="2" t="str">
        <x:v>0001193125-22-052682</x:v>
      </x:c>
      <x:c r="N2152" s="2" t="str">
        <x:v>https://www.sec.gov/Archives/edgar/data/886982/000119312522052682/d192225d10k.htm</x:v>
      </x:c>
      <x:c r="O2152" s="2" t="str">
        <x:v>data/raw/filings/GS_0001193125-22-052682_d192225d10k.htm</x:v>
      </x:c>
      <x:c r="P2152" s="2" t="str"/>
      <x:c r="Q2152" s="2" t="str"/>
      <x:c r="R2152" s="2" t="str">
        <x:v>Latest eligible comparative presentation at the information cutoff.</x:v>
      </x:c>
      <x:c r="T2152" s="12"/>
      <x:c r="U2152" s="12"/>
    </x:row>
    <x:row r="2153" ht="24" customHeight="1">
      <x:c r="C2153" s="2" t="str">
        <x:v>GS</x:v>
      </x:c>
      <x:c r="D2153" s="2" t="str">
        <x:v>FY2020</x:v>
      </x:c>
      <x:c r="E2153" s="2" t="str">
        <x:v>allowance</x:v>
      </x:c>
      <x:c r="F2153" s="11" t="n">
        <x:v>3874</x:v>
      </x:c>
      <x:c r="G2153" s="2" t="str">
        <x:v>USD</x:v>
      </x:c>
      <x:c r="H2153" s="2" t="str">
        <x:v>2020-01-01</x:v>
      </x:c>
      <x:c r="I2153" s="2" t="str">
        <x:v>2020-12-31</x:v>
      </x:c>
      <x:c r="J2153" s="2" t="str">
        <x:v>Financing Receivable, Allowance for Credit Loss</x:v>
      </x:c>
      <x:c r="K2153" s="2" t="str">
        <x:v>us-gaap:FinancingReceivableAllowanceForCreditLosses</x:v>
      </x:c>
      <x:c r="L2153" s="2" t="str">
        <x:v>2023-02-24</x:v>
      </x:c>
      <x:c r="M2153" s="2" t="str">
        <x:v>0000886982-23-000003</x:v>
      </x:c>
      <x:c r="N2153" s="2" t="str">
        <x:v>https://www.sec.gov/Archives/edgar/data/886982/000088698223000003/gs-20221231.htm</x:v>
      </x:c>
      <x:c r="O2153" s="2" t="str">
        <x:v>data/raw/filings/GS_0000886982-23-000003_gs-20221231.htm</x:v>
      </x:c>
      <x:c r="P2153" s="2" t="str">
        <x:v>id3VybDovL2RvY3MudjEvZG9jOjg1NGU5M2UwY2Y3NTRkMmE4ZjYzZDEyZjhjMjQ0MmI2L3NlYzo4NTRlOTNlMGNmNzU0ZDJhOGY2M2QxMmY4YzI0NDJiNl81OC9mcmFnOjA3MzU4NDVhMWMyODQ1ZmY4ZDNmNmU2ZjEyMGVmMWEyL3RhYmxlOjYwYTcwYWEzZDdmMDQwYTk5MzJmNWJmMWJmZWE4OGM5L3RhYmxlcmFuZ2U6NjBhNzBhYTNkN2YwNDBhOTkzMmY1YmYxYmZlYTg4YzlfNDktMy0xLTEtMTY0NzAy_135e82cc-28b3-40cb-8439-a91f5073674b</x:v>
      </x:c>
      <x:c r="Q2153" s="2" t="str"/>
      <x:c r="R2153" s="2" t="str">
        <x:v>Latest eligible comparative presentation at the information cutoff.</x:v>
      </x:c>
      <x:c r="T2153" s="12"/>
      <x:c r="U2153" s="12"/>
    </x:row>
    <x:row r="2154" ht="24" customHeight="1">
      <x:c r="C2154" s="2" t="str">
        <x:v>GS</x:v>
      </x:c>
      <x:c r="D2154" s="2" t="str">
        <x:v>FY2020</x:v>
      </x:c>
      <x:c r="E2154" s="2" t="str">
        <x:v>nonaccrual</x:v>
      </x:c>
      <x:c r="F2154" s="11" t="str">
        <x:v>n.a.</x:v>
      </x:c>
      <x:c r="G2154" s="2" t="str">
        <x:v>USDm</x:v>
      </x:c>
      <x:c r="H2154" s="2" t="str">
        <x:v>2020-01-01</x:v>
      </x:c>
      <x:c r="I2154" s="2" t="str">
        <x:v>2020-12-31</x:v>
      </x:c>
      <x:c r="J2154" s="2" t="str">
        <x:v>Nonaccrual</x:v>
      </x:c>
      <x:c r="K2154" s="2" t="str"/>
      <x:c r="L2154" s="2" t="str"/>
      <x:c r="M2154" s="2" t="str"/>
      <x:c r="N2154" s="2" t="str"/>
      <x:c r="O2154" s="2" t="str"/>
      <x:c r="P2154" s="2" t="str"/>
      <x:c r="Q2154" s="2" t="str"/>
      <x:c r="R2154" s="2" t="str">
        <x:v>Not reported / unavailable</x:v>
      </x:c>
      <x:c r="T2154" s="12"/>
      <x:c r="U2154" s="12"/>
    </x:row>
    <x:row r="2155" ht="24" customHeight="1">
      <x:c r="C2155" s="2" t="str">
        <x:v>GS</x:v>
      </x:c>
      <x:c r="D2155" s="2" t="str">
        <x:v>FY2020</x:v>
      </x:c>
      <x:c r="E2155" s="2" t="str">
        <x:v>cash</x:v>
      </x:c>
      <x:c r="F2155" s="11" t="n">
        <x:v>155842</x:v>
      </x:c>
      <x:c r="G2155" s="2" t="str">
        <x:v>USD</x:v>
      </x:c>
      <x:c r="H2155" s="2" t="str">
        <x:v>2020-01-01</x:v>
      </x:c>
      <x:c r="I2155" s="2" t="str">
        <x:v>2020-12-31</x:v>
      </x:c>
      <x:c r="J2155" s="2" t="str">
        <x:v>Cash and Cash Equivalents, at Carrying Value</x:v>
      </x:c>
      <x:c r="K2155" s="2" t="str">
        <x:v>us-gaap:CashAndCashEquivalentsAtCarryingValue</x:v>
      </x:c>
      <x:c r="L2155" s="2" t="str">
        <x:v>2022-05-02</x:v>
      </x:c>
      <x:c r="M2155" s="2" t="str">
        <x:v>0001193125-22-134459</x:v>
      </x:c>
      <x:c r="N2155" s="2" t="str">
        <x:v>https://data.sec.gov/api/xbrl/companyfacts/CIK0000886982.json</x:v>
      </x:c>
      <x:c r="O2155" s="2" t="str">
        <x:v>data/raw/sec/GS_companyfacts.json</x:v>
      </x:c>
      <x:c r="P2155" s="2" t="str"/>
      <x:c r="Q2155" s="2" t="str"/>
      <x:c r="R2155" s="2" t="str">
        <x:v>Latest eligible comparative presentation at the information cutoff.</x:v>
      </x:c>
      <x:c r="T2155" s="12"/>
      <x:c r="U2155" s="12"/>
    </x:row>
    <x:row r="2156" ht="24" customHeight="1">
      <x:c r="C2156" s="2" t="str">
        <x:v>GS</x:v>
      </x:c>
      <x:c r="D2156" s="2" t="str">
        <x:v>FY2020</x:v>
      </x:c>
      <x:c r="E2156" s="2" t="str">
        <x:v>aoci</x:v>
      </x:c>
      <x:c r="F2156" s="11" t="n">
        <x:v>-1434</x:v>
      </x:c>
      <x:c r="G2156" s="2" t="str">
        <x:v>USD</x:v>
      </x:c>
      <x:c r="H2156" s="2" t="str">
        <x:v>2020-01-01</x:v>
      </x:c>
      <x:c r="I2156" s="2" t="str">
        <x:v>2020-12-31</x:v>
      </x:c>
      <x:c r="J2156" s="2" t="str">
        <x:v>Accumulated Other Comprehensive Income (Loss), Net of Tax</x:v>
      </x:c>
      <x:c r="K2156" s="2" t="str">
        <x:v>us-gaap:AccumulatedOtherComprehensiveIncomeLossNetOfTax</x:v>
      </x:c>
      <x:c r="L2156" s="2" t="str">
        <x:v>2022-02-25</x:v>
      </x:c>
      <x:c r="M2156" s="2" t="str">
        <x:v>0001193125-22-052682</x:v>
      </x:c>
      <x:c r="N2156" s="2" t="str">
        <x:v>https://www.sec.gov/Archives/edgar/data/886982/000119312522052682/d192225d10k.htm</x:v>
      </x:c>
      <x:c r="O2156" s="2" t="str">
        <x:v>data/raw/filings/GS_0001193125-22-052682_d192225d10k.htm</x:v>
      </x:c>
      <x:c r="P2156" s="2" t="str"/>
      <x:c r="Q2156" s="2" t="str"/>
      <x:c r="R2156" s="2" t="str">
        <x:v>Latest eligible comparative presentation at the information cutoff.</x:v>
      </x:c>
      <x:c r="T2156" s="12"/>
      <x:c r="U2156" s="12"/>
    </x:row>
    <x:row r="2157" ht="24" customHeight="1">
      <x:c r="C2157" s="2" t="str">
        <x:v>GS</x:v>
      </x:c>
      <x:c r="D2157" s="2" t="str">
        <x:v>FY2020</x:v>
      </x:c>
      <x:c r="E2157" s="2" t="str">
        <x:v>nii</x:v>
      </x:c>
      <x:c r="F2157" s="11" t="n">
        <x:v>4751</x:v>
      </x:c>
      <x:c r="G2157" s="2" t="str">
        <x:v>USD</x:v>
      </x:c>
      <x:c r="H2157" s="2" t="str">
        <x:v>2020-01-01</x:v>
      </x:c>
      <x:c r="I2157" s="2" t="str">
        <x:v>2020-12-31</x:v>
      </x:c>
      <x:c r="J2157" s="2" t="str">
        <x:v>Interest Income (Expense), Net</x:v>
      </x:c>
      <x:c r="K2157" s="2" t="str">
        <x:v>us-gaap:InterestIncomeExpenseNet</x:v>
      </x:c>
      <x:c r="L2157" s="2" t="str">
        <x:v>2023-02-24</x:v>
      </x:c>
      <x:c r="M2157" s="2" t="str">
        <x:v>0000886982-23-000003</x:v>
      </x:c>
      <x:c r="N2157" s="2" t="str">
        <x:v>https://www.sec.gov/Archives/edgar/data/886982/000088698223000003/gs-20221231.htm</x:v>
      </x:c>
      <x:c r="O2157" s="2" t="str">
        <x:v>data/raw/filings/GS_0000886982-23-000003_gs-20221231.htm</x:v>
      </x:c>
      <x:c r="P2157" s="2" t="str">
        <x:v>id3VybDovL2RvY3MudjEvZG9jOjg1NGU5M2UwY2Y3NTRkMmE4ZjYzZDEyZjhjMjQ0MmI2L3NlYzo4NTRlOTNlMGNmNzU0ZDJhOGY2M2QxMmY4YzI0NDJiNl8xMTIvZnJhZzpiN2UyOWYxMjE0NTk0ZGE5ODQyZTM3NjI1YjczMzY3Zi90YWJsZTo2YWYxODJkMmRiYzM0MzdhOTczNzA3YjY1ZTdiZGZhYy90YWJsZXJhbmdlOjZhZjE4MmQyZGJjMzQzN2E5NzM3MDdiNjVlN2JkZmFjXzUyLTQtMS0xLTE2NDcwMg_d7b9466b-493c-42ec-8d64-9c7cb388f570</x:v>
      </x:c>
      <x:c r="Q2157" s="2" t="str"/>
      <x:c r="R2157" s="2" t="str">
        <x:v>Latest eligible comparative presentation at the information cutoff.</x:v>
      </x:c>
      <x:c r="T2157" s="12"/>
      <x:c r="U2157" s="12"/>
    </x:row>
    <x:row r="2158" ht="24" customHeight="1">
      <x:c r="C2158" s="2" t="str">
        <x:v>GS</x:v>
      </x:c>
      <x:c r="D2158" s="2" t="str">
        <x:v>FY2020</x:v>
      </x:c>
      <x:c r="E2158" s="2" t="str">
        <x:v>noninterest_income</x:v>
      </x:c>
      <x:c r="F2158" s="11" t="n">
        <x:v>39809</x:v>
      </x:c>
      <x:c r="G2158" s="2" t="str">
        <x:v>USD</x:v>
      </x:c>
      <x:c r="H2158" s="2" t="str">
        <x:v>2020-01-01</x:v>
      </x:c>
      <x:c r="I2158" s="2" t="str">
        <x:v>2020-12-31</x:v>
      </x:c>
      <x:c r="J2158" s="2" t="str">
        <x:v>Noninterest Income</x:v>
      </x:c>
      <x:c r="K2158" s="2" t="str">
        <x:v>us-gaap:NoninterestIncome</x:v>
      </x:c>
      <x:c r="L2158" s="2" t="str">
        <x:v>2023-02-24</x:v>
      </x:c>
      <x:c r="M2158" s="2" t="str">
        <x:v>0000886982-23-000003</x:v>
      </x:c>
      <x:c r="N2158" s="2" t="str">
        <x:v>https://www.sec.gov/Archives/edgar/data/886982/000088698223000003/gs-20221231.htm</x:v>
      </x:c>
      <x:c r="O2158" s="2" t="str">
        <x:v>data/raw/filings/GS_0000886982-23-000003_gs-20221231.htm</x:v>
      </x:c>
      <x:c r="P2158" s="2" t="str">
        <x:v>id3VybDovL2RvY3MudjEvZG9jOjg1NGU5M2UwY2Y3NTRkMmE4ZjYzZDEyZjhjMjQ0MmI2L3NlYzo4NTRlOTNlMGNmNzU0ZDJhOGY2M2QxMmY4YzI0NDJiNl8xMTIvZnJhZzpiN2UyOWYxMjE0NTk0ZGE5ODQyZTM3NjI1YjczMzY3Zi90YWJsZTo2YWYxODJkMmRiYzM0MzdhOTczNzA3YjY1ZTdiZGZhYy90YWJsZXJhbmdlOjZhZjE4MmQyZGJjMzQzN2E5NzM3MDdiNjVlN2JkZmFjXzUxLTQtMS0xLTE2NDcwMg_f6092eb2-31b3-444c-b42c-8cf5da08b007</x:v>
      </x:c>
      <x:c r="Q2158" s="2" t="str"/>
      <x:c r="R2158" s="2" t="str">
        <x:v>Latest eligible comparative presentation at the information cutoff.</x:v>
      </x:c>
      <x:c r="T2158" s="12"/>
      <x:c r="U2158" s="12"/>
    </x:row>
    <x:row r="2159" ht="24" customHeight="1">
      <x:c r="C2159" s="2" t="str">
        <x:v>GS</x:v>
      </x:c>
      <x:c r="D2159" s="2" t="str">
        <x:v>FY2020</x:v>
      </x:c>
      <x:c r="E2159" s="2" t="str">
        <x:v>revenue_reported</x:v>
      </x:c>
      <x:c r="F2159" s="11" t="n">
        <x:v>44560</x:v>
      </x:c>
      <x:c r="G2159" s="2" t="str">
        <x:v>USD</x:v>
      </x:c>
      <x:c r="H2159" s="2" t="str">
        <x:v>2020-01-01</x:v>
      </x:c>
      <x:c r="I2159" s="2" t="str">
        <x:v>2020-12-31</x:v>
      </x:c>
      <x:c r="J2159" s="2" t="str">
        <x:v>Revenues, Net of Interest Expense</x:v>
      </x:c>
      <x:c r="K2159" s="2" t="str">
        <x:v>us-gaap:RevenuesNetOfInterestExpense</x:v>
      </x:c>
      <x:c r="L2159" s="2" t="str">
        <x:v>2023-02-24</x:v>
      </x:c>
      <x:c r="M2159" s="2" t="str">
        <x:v>0000886982-23-000003</x:v>
      </x:c>
      <x:c r="N2159" s="2" t="str">
        <x:v>https://www.sec.gov/Archives/edgar/data/886982/000088698223000003/gs-20221231.htm</x:v>
      </x:c>
      <x:c r="O2159" s="2" t="str">
        <x:v>data/raw/filings/GS_0000886982-23-000003_gs-20221231.htm</x:v>
      </x:c>
      <x:c r="P2159" s="2" t="str">
        <x:v>id3VybDovL2RvY3MudjEvZG9jOjg1NGU5M2UwY2Y3NTRkMmE4ZjYzZDEyZjhjMjQ0MmI2L3NlYzo4NTRlOTNlMGNmNzU0ZDJhOGY2M2QxMmY4YzI0NDJiNl8xMTIvZnJhZzpiN2UyOWYxMjE0NTk0ZGE5ODQyZTM3NjI1YjczMzY3Zi90YWJsZTplMzVmYjlhNTFlYTc0MTJkYWU1ODk1NjFhYjQwYWIyYi90YWJsZXJhbmdlOmUzNWZiOWE1MWVhNzQxMmRhZTU4OTU2MWFiNDBhYjJiXzUtNS0xLTEtMTc2NzUx_93b76197-c297-4d3f-9b9b-a8695cd16cc0</x:v>
      </x:c>
      <x:c r="Q2159" s="2" t="str"/>
      <x:c r="R2159" s="2" t="str">
        <x:v>Latest eligible comparative presentation at the information cutoff.</x:v>
      </x:c>
      <x:c r="T2159" s="12"/>
      <x:c r="U2159" s="12"/>
    </x:row>
    <x:row r="2160" ht="24" customHeight="1">
      <x:c r="C2160" s="2" t="str">
        <x:v>GS</x:v>
      </x:c>
      <x:c r="D2160" s="2" t="str">
        <x:v>FY2020</x:v>
      </x:c>
      <x:c r="E2160" s="2" t="str">
        <x:v>opex</x:v>
      </x:c>
      <x:c r="F2160" s="11" t="n">
        <x:v>28983</x:v>
      </x:c>
      <x:c r="G2160" s="2" t="str">
        <x:v>USD</x:v>
      </x:c>
      <x:c r="H2160" s="2" t="str">
        <x:v>2020-01-01</x:v>
      </x:c>
      <x:c r="I2160" s="2" t="str">
        <x:v>2020-12-31</x:v>
      </x:c>
      <x:c r="J2160" s="2" t="str">
        <x:v>Noninterest Expense</x:v>
      </x:c>
      <x:c r="K2160" s="2" t="str">
        <x:v>us-gaap:NoninterestExpense</x:v>
      </x:c>
      <x:c r="L2160" s="2" t="str">
        <x:v>2023-02-24</x:v>
      </x:c>
      <x:c r="M2160" s="2" t="str">
        <x:v>0000886982-23-000003</x:v>
      </x:c>
      <x:c r="N2160" s="2" t="str">
        <x:v>https://www.sec.gov/Archives/edgar/data/886982/000088698223000003/gs-20221231.htm</x:v>
      </x:c>
      <x:c r="O2160" s="2" t="str">
        <x:v>data/raw/filings/GS_0000886982-23-000003_gs-20221231.htm</x:v>
      </x:c>
      <x:c r="P2160" s="2" t="str">
        <x:v>id3VybDovL2RvY3MudjEvZG9jOjg1NGU5M2UwY2Y3NTRkMmE4ZjYzZDEyZjhjMjQ0MmI2L3NlYzo4NTRlOTNlMGNmNzU0ZDJhOGY2M2QxMmY4YzI0NDJiNl8xMTIvZnJhZzpiN2UyOWYxMjE0NTk0ZGE5ODQyZTM3NjI1YjczMzY3Zi90YWJsZTo2YWYxODJkMmRiYzM0MzdhOTczNzA3YjY1ZTdiZGZhYy90YWJsZXJhbmdlOjZhZjE4MmQyZGJjMzQzN2E5NzM3MDdiNjVlN2JkZmFjXzU1LTQtMS0xLTE2NDcwMg_059ba39e-9795-40a6-9865-c4bf98131e03</x:v>
      </x:c>
      <x:c r="Q2160" s="2" t="str"/>
      <x:c r="R2160" s="2" t="str">
        <x:v>Latest eligible comparative presentation at the information cutoff.</x:v>
      </x:c>
      <x:c r="T2160" s="12"/>
      <x:c r="U2160" s="12"/>
    </x:row>
    <x:row r="2161" ht="24" customHeight="1">
      <x:c r="C2161" s="2" t="str">
        <x:v>GS</x:v>
      </x:c>
      <x:c r="D2161" s="2" t="str">
        <x:v>FY2020</x:v>
      </x:c>
      <x:c r="E2161" s="2" t="str">
        <x:v>provision</x:v>
      </x:c>
      <x:c r="F2161" s="11" t="n">
        <x:v>3098</x:v>
      </x:c>
      <x:c r="G2161" s="2" t="str">
        <x:v>USD</x:v>
      </x:c>
      <x:c r="H2161" s="2" t="str">
        <x:v>2020-01-01</x:v>
      </x:c>
      <x:c r="I2161" s="2" t="str">
        <x:v>2020-12-31</x:v>
      </x:c>
      <x:c r="J2161" s="2" t="str">
        <x:v>Provision for Loan, Lease, and Other Losses</x:v>
      </x:c>
      <x:c r="K2161" s="2" t="str">
        <x:v>us-gaap:ProvisionForLoanLeaseAndOtherLosses</x:v>
      </x:c>
      <x:c r="L2161" s="2" t="str">
        <x:v>2023-02-24</x:v>
      </x:c>
      <x:c r="M2161" s="2" t="str">
        <x:v>0000886982-23-000003</x:v>
      </x:c>
      <x:c r="N2161" s="2" t="str">
        <x:v>https://www.sec.gov/Archives/edgar/data/886982/000088698223000003/gs-20221231.htm</x:v>
      </x:c>
      <x:c r="O2161" s="2" t="str">
        <x:v>data/raw/filings/GS_0000886982-23-000003_gs-20221231.htm</x:v>
      </x:c>
      <x:c r="P2161" s="2" t="str">
        <x:v>id3VybDovL2RvY3MudjEvZG9jOjg1NGU5M2UwY2Y3NTRkMmE4ZjYzZDEyZjhjMjQ0MmI2L3NlYzo4NTRlOTNlMGNmNzU0ZDJhOGY2M2QxMmY4YzI0NDJiNl8xMTIvZnJhZzpiN2UyOWYxMjE0NTk0ZGE5ODQyZTM3NjI1YjczMzY3Zi90YWJsZTo2YWYxODJkMmRiYzM0MzdhOTczNzA3YjY1ZTdiZGZhYy90YWJsZXJhbmdlOjZhZjE4MmQyZGJjMzQzN2E5NzM3MDdiNjVlN2JkZmFjXzU0LTQtMS0xLTE2NDcwMg_ad946116-c12d-404c-b37d-08bf72dd6d34</x:v>
      </x:c>
      <x:c r="Q2161" s="2" t="str"/>
      <x:c r="R2161" s="2" t="str">
        <x:v>Latest eligible comparative presentation at the information cutoff.</x:v>
      </x:c>
      <x:c r="T2161" s="12"/>
      <x:c r="U2161" s="12"/>
    </x:row>
    <x:row r="2162" ht="24" customHeight="1">
      <x:c r="C2162" s="2" t="str">
        <x:v>GS</x:v>
      </x:c>
      <x:c r="D2162" s="2" t="str">
        <x:v>FY2020</x:v>
      </x:c>
      <x:c r="E2162" s="2" t="str">
        <x:v>pretax</x:v>
      </x:c>
      <x:c r="F2162" s="11" t="n">
        <x:v>12479</x:v>
      </x:c>
      <x:c r="G2162" s="2" t="str">
        <x:v>USD</x:v>
      </x:c>
      <x:c r="H2162" s="2" t="str">
        <x:v>2020-01-01</x:v>
      </x:c>
      <x:c r="I2162" s="2" t="str">
        <x:v>2020-12-31</x:v>
      </x:c>
      <x:c r="J2162" s="2" t="str">
        <x:v>Income (Loss) from Continuing Operations before Income Taxes, Noncontrolling Interest</x:v>
      </x:c>
      <x:c r="K2162" s="2" t="str">
        <x:v>us-gaap:IncomeLossFromContinuingOperationsBeforeIncomeTaxesExtraordinaryItemsNoncontrollingInterest</x:v>
      </x:c>
      <x:c r="L2162" s="2" t="str">
        <x:v>2023-02-24</x:v>
      </x:c>
      <x:c r="M2162" s="2" t="str">
        <x:v>0000886982-23-000003</x:v>
      </x:c>
      <x:c r="N2162" s="2" t="str">
        <x:v>https://www.sec.gov/Archives/edgar/data/886982/000088698223000003/gs-20221231.htm</x:v>
      </x:c>
      <x:c r="O2162" s="2" t="str">
        <x:v>data/raw/filings/GS_0000886982-23-000003_gs-20221231.htm</x:v>
      </x:c>
      <x:c r="P2162" s="2" t="str">
        <x:v>id3VybDovL2RvY3MudjEvZG9jOjg1NGU5M2UwY2Y3NTRkMmE4ZjYzZDEyZjhjMjQ0MmI2L3NlYzo4NTRlOTNlMGNmNzU0ZDJhOGY2M2QxMmY4YzI0NDJiNl8xMTIvZnJhZzpiN2UyOWYxMjE0NTk0ZGE5ODQyZTM3NjI1YjczMzY3Zi90YWJsZTplMzVmYjlhNTFlYTc0MTJkYWU1ODk1NjFhYjQwYWIyYi90YWJsZXJhbmdlOmUzNWZiOWE1MWVhNzQxMmRhZTU4OTU2MWFiNDBhYjJiXzEwLTUtMS0xLTE3Njc0Mw_116ea540-25bb-42ca-a9e6-7d5f92ddd70b</x:v>
      </x:c>
      <x:c r="Q2162" s="2" t="str"/>
      <x:c r="R2162" s="2" t="str">
        <x:v>Latest eligible comparative presentation at the information cutoff.</x:v>
      </x:c>
      <x:c r="T2162" s="12"/>
      <x:c r="U2162" s="12"/>
    </x:row>
    <x:row r="2163" ht="24" customHeight="1">
      <x:c r="C2163" s="2" t="str">
        <x:v>GS</x:v>
      </x:c>
      <x:c r="D2163" s="2" t="str">
        <x:v>FY2020</x:v>
      </x:c>
      <x:c r="E2163" s="2" t="str">
        <x:v>tax</x:v>
      </x:c>
      <x:c r="F2163" s="11" t="n">
        <x:v>3020</x:v>
      </x:c>
      <x:c r="G2163" s="2" t="str">
        <x:v>USD</x:v>
      </x:c>
      <x:c r="H2163" s="2" t="str">
        <x:v>2020-01-01</x:v>
      </x:c>
      <x:c r="I2163" s="2" t="str">
        <x:v>2020-12-31</x:v>
      </x:c>
      <x:c r="J2163" s="2" t="str">
        <x:v>Income Tax Expense (Benefit)</x:v>
      </x:c>
      <x:c r="K2163" s="2" t="str">
        <x:v>us-gaap:IncomeTaxExpenseBenefit</x:v>
      </x:c>
      <x:c r="L2163" s="2" t="str">
        <x:v>2023-02-24</x:v>
      </x:c>
      <x:c r="M2163" s="2" t="str">
        <x:v>0000886982-23-000003</x:v>
      </x:c>
      <x:c r="N2163" s="2" t="str">
        <x:v>https://www.sec.gov/Archives/edgar/data/886982/000088698223000003/gs-20221231.htm</x:v>
      </x:c>
      <x:c r="O2163" s="2" t="str">
        <x:v>data/raw/filings/GS_0000886982-23-000003_gs-20221231.htm</x:v>
      </x:c>
      <x:c r="P2163" s="2" t="str">
        <x:v>id3VybDovL2RvY3MudjEvZG9jOjg1NGU5M2UwY2Y3NTRkMmE4ZjYzZDEyZjhjMjQ0MmI2L3NlYzo4NTRlOTNlMGNmNzU0ZDJhOGY2M2QxMmY4YzI0NDJiNl8xMDkvZnJhZzo2YTgyMDRkNzExNDk0NWI1YWU5ZTI5YzRhYzhiNjE3My90YWJsZTo5MzI5YjhiNjA0OGU0ZjQ4Yjc2MDZjMmE1OGY2NTZlNy90YWJsZXJhbmdlOjkzMjliOGI2MDQ4ZTRmNDhiNzYwNmMyYTU4ZjY1NmU3XzEyLTMtMS0xLTE3OTQxMg_659da310-1710-4b6d-9948-bff0ffe2856e</x:v>
      </x:c>
      <x:c r="Q2163" s="2" t="str"/>
      <x:c r="R2163" s="2" t="str">
        <x:v>Latest eligible comparative presentation at the information cutoff.</x:v>
      </x:c>
      <x:c r="T2163" s="12"/>
      <x:c r="U2163" s="12"/>
    </x:row>
    <x:row r="2164" ht="24" customHeight="1">
      <x:c r="C2164" s="2" t="str">
        <x:v>GS</x:v>
      </x:c>
      <x:c r="D2164" s="2" t="str">
        <x:v>FY2020</x:v>
      </x:c>
      <x:c r="E2164" s="2" t="str">
        <x:v>net_income</x:v>
      </x:c>
      <x:c r="F2164" s="11" t="n">
        <x:v>9459</x:v>
      </x:c>
      <x:c r="G2164" s="2" t="str">
        <x:v>USD</x:v>
      </x:c>
      <x:c r="H2164" s="2" t="str">
        <x:v>2020-01-01</x:v>
      </x:c>
      <x:c r="I2164" s="2" t="str">
        <x:v>2020-12-31</x:v>
      </x:c>
      <x:c r="J2164" s="2" t="str">
        <x:v>Net Income (Loss) Attributable to Parent</x:v>
      </x:c>
      <x:c r="K2164" s="2" t="str">
        <x:v>us-gaap:NetIncomeLoss</x:v>
      </x:c>
      <x:c r="L2164" s="2" t="str">
        <x:v>2023-02-24</x:v>
      </x:c>
      <x:c r="M2164" s="2" t="str">
        <x:v>0000886982-23-000003</x:v>
      </x:c>
      <x:c r="N2164" s="2" t="str">
        <x:v>https://www.sec.gov/Archives/edgar/data/886982/000088698223000003/gs-20221231.htm</x:v>
      </x:c>
      <x:c r="O2164" s="2" t="str">
        <x:v>data/raw/filings/GS_0000886982-23-000003_gs-20221231.htm</x:v>
      </x:c>
      <x:c r="P2164" s="2" t="str">
        <x:v>id3VybDovL2RvY3MudjEvZG9jOjg1NGU5M2UwY2Y3NTRkMmE4ZjYzZDEyZjhjMjQ0MmI2L3NlYzo4NTRlOTNlMGNmNzU0ZDJhOGY2M2QxMmY4YzI0NDJiNl8xMTIvZnJhZzpiN2UyOWYxMjE0NTk0ZGE5ODQyZTM3NjI1YjczMzY3Zi90YWJsZTplMzVmYjlhNTFlYTc0MTJkYWU1ODk1NjFhYjQwYWIyYi90YWJsZXJhbmdlOmUzNWZiOWE1MWVhNzQxMmRhZTU4OTU2MWFiNDBhYjJiXzI2LTUtMS0xLTE3Njc2Mg_ecf5d3e4-ed63-4387-9b84-61d988661b0e</x:v>
      </x:c>
      <x:c r="Q2164" s="2" t="str"/>
      <x:c r="R2164" s="2" t="str">
        <x:v>Latest eligible comparative presentation at the information cutoff.</x:v>
      </x:c>
      <x:c r="T2164" s="12"/>
      <x:c r="U2164" s="12"/>
    </x:row>
    <x:row r="2165" ht="24" customHeight="1">
      <x:c r="C2165" s="2" t="str">
        <x:v>GS</x:v>
      </x:c>
      <x:c r="D2165" s="2" t="str">
        <x:v>FY2020</x:v>
      </x:c>
      <x:c r="E2165" s="2" t="str">
        <x:v>common_income</x:v>
      </x:c>
      <x:c r="F2165" s="11" t="n">
        <x:v>8915</x:v>
      </x:c>
      <x:c r="G2165" s="2" t="str">
        <x:v>USD</x:v>
      </x:c>
      <x:c r="H2165" s="2" t="str">
        <x:v>2020-01-01</x:v>
      </x:c>
      <x:c r="I2165" s="2" t="str">
        <x:v>2020-12-31</x:v>
      </x:c>
      <x:c r="J2165" s="2" t="str">
        <x:v>Net Income (Loss) Available to Common Stockholders, Basic</x:v>
      </x:c>
      <x:c r="K2165" s="2" t="str">
        <x:v>us-gaap:NetIncomeLossAvailableToCommonStockholdersBasic</x:v>
      </x:c>
      <x:c r="L2165" s="2" t="str">
        <x:v>2023-02-24</x:v>
      </x:c>
      <x:c r="M2165" s="2" t="str">
        <x:v>0000886982-23-000003</x:v>
      </x:c>
      <x:c r="N2165" s="2" t="str">
        <x:v>https://www.sec.gov/Archives/edgar/data/886982/000088698223000003/gs-20221231.htm</x:v>
      </x:c>
      <x:c r="O2165" s="2" t="str">
        <x:v>data/raw/filings/GS_0000886982-23-000003_gs-20221231.htm</x:v>
      </x:c>
      <x:c r="P2165" s="2" t="str">
        <x:v>id3VybDovL2RvY3MudjEvZG9jOjg1NGU5M2UwY2Y3NTRkMmE4ZjYzZDEyZjhjMjQ0MmI2L3NlYzo4NTRlOTNlMGNmNzU0ZDJhOGY2M2QxMmY4YzI0NDJiNl8xMTIvZnJhZzpiN2UyOWYxMjE0NTk0ZGE5ODQyZTM3NjI1YjczMzY3Zi90YWJsZTo2YWYxODJkMmRiYzM0MzdhOTczNzA3YjY1ZTdiZGZhYy90YWJsZXJhbmdlOjZhZjE4MmQyZGJjMzQzN2E5NzM3MDdiNjVlN2JkZmFjXzU4LTQtMS0xLTE2NDcwMg_500ce7d6-974c-41e8-924a-1dcbad54e7a5</x:v>
      </x:c>
      <x:c r="Q2165" s="2" t="str"/>
      <x:c r="R2165" s="2" t="str">
        <x:v>Latest eligible comparative presentation at the information cutoff.</x:v>
      </x:c>
      <x:c r="T2165" s="12"/>
      <x:c r="U2165" s="12"/>
    </x:row>
    <x:row r="2166" ht="24" customHeight="1">
      <x:c r="C2166" s="2" t="str">
        <x:v>GS</x:v>
      </x:c>
      <x:c r="D2166" s="2" t="str">
        <x:v>FY2020</x:v>
      </x:c>
      <x:c r="E2166" s="2" t="str">
        <x:v>preferred_div</x:v>
      </x:c>
      <x:c r="F2166" s="11" t="n">
        <x:v>543</x:v>
      </x:c>
      <x:c r="G2166" s="2" t="str">
        <x:v>USD</x:v>
      </x:c>
      <x:c r="H2166" s="2" t="str">
        <x:v>2020-01-01</x:v>
      </x:c>
      <x:c r="I2166" s="2" t="str">
        <x:v>2020-12-31</x:v>
      </x:c>
      <x:c r="J2166" s="2" t="str">
        <x:v>Dividends, Preferred Stock</x:v>
      </x:c>
      <x:c r="K2166" s="2" t="str">
        <x:v>us-gaap:DividendsPreferredStock</x:v>
      </x:c>
      <x:c r="L2166" s="2" t="str">
        <x:v>2023-02-24</x:v>
      </x:c>
      <x:c r="M2166" s="2" t="str">
        <x:v>0000886982-23-000003</x:v>
      </x:c>
      <x:c r="N2166" s="2" t="str">
        <x:v>https://www.sec.gov/Archives/edgar/data/886982/000088698223000003/gs-20221231.htm</x:v>
      </x:c>
      <x:c r="O2166" s="2" t="str">
        <x:v>data/raw/filings/GS_0000886982-23-000003_gs-20221231.htm</x:v>
      </x:c>
      <x:c r="P2166" s="2" t="str">
        <x:v>id3VybDovL2RvY3MudjEvZG9jOjg1NGU5M2UwY2Y3NTRkMmE4ZjYzZDEyZjhjMjQ0MmI2L3NlYzo4NTRlOTNlMGNmNzU0ZDJhOGY2M2QxMmY4YzI0NDJiNl85NC9mcmFnOmY1NzViNzdjN2NhNDQ5NDNiMWE0ODg4MWRmNWZiYzQxL3RhYmxlOmVjYTNlOGY3YTYxMjRjMWI5YTViOTE0NmYxM2FjZWE4L3RhYmxlcmFuZ2U6ZWNhM2U4ZjdhNjEyNGMxYjlhNWI5MTQ2ZjEzYWNlYThfMTUtOC0xLTEtMTkyMzY5_d1625974-69a5-42ea-81d0-0ef399759ba5</x:v>
      </x:c>
      <x:c r="Q2166" s="2" t="str"/>
      <x:c r="R2166" s="2" t="str">
        <x:v>Latest eligible comparative presentation at the information cutoff.</x:v>
      </x:c>
      <x:c r="T2166" s="12"/>
      <x:c r="U2166" s="12"/>
    </x:row>
    <x:row r="2167" ht="24" customHeight="1">
      <x:c r="C2167" s="2" t="str">
        <x:v>GS</x:v>
      </x:c>
      <x:c r="D2167" s="2" t="str">
        <x:v>FY2020</x:v>
      </x:c>
      <x:c r="E2167" s="2" t="str">
        <x:v>eps</x:v>
      </x:c>
      <x:c r="F2167" s="11" t="n">
        <x:v>24.74</x:v>
      </x:c>
      <x:c r="G2167" s="2" t="str">
        <x:v>USD/shares</x:v>
      </x:c>
      <x:c r="H2167" s="2" t="str">
        <x:v>2020-01-01</x:v>
      </x:c>
      <x:c r="I2167" s="2" t="str">
        <x:v>2020-12-31</x:v>
      </x:c>
      <x:c r="J2167" s="2" t="str">
        <x:v>Earnings Per Share, Diluted</x:v>
      </x:c>
      <x:c r="K2167" s="2" t="str">
        <x:v>us-gaap:EarningsPerShareDiluted</x:v>
      </x:c>
      <x:c r="L2167" s="2" t="str">
        <x:v>2023-02-24</x:v>
      </x:c>
      <x:c r="M2167" s="2" t="str">
        <x:v>0000886982-23-000003</x:v>
      </x:c>
      <x:c r="N2167" s="2" t="str">
        <x:v>https://www.sec.gov/Archives/edgar/data/886982/000088698223000003/gs-20221231.htm</x:v>
      </x:c>
      <x:c r="O2167" s="2" t="str">
        <x:v>data/raw/filings/GS_0000886982-23-000003_gs-20221231.htm</x:v>
      </x:c>
      <x:c r="P2167" s="2" t="str">
        <x:v>id3VybDovL2RvY3MudjEvZG9jOjg1NGU5M2UwY2Y3NTRkMmE4ZjYzZDEyZjhjMjQ0MmI2L3NlYzo4NTRlOTNlMGNmNzU0ZDJhOGY2M2QxMmY4YzI0NDJiNl8xMDAvZnJhZzo4OTA4ZDRiMWM2NmI0NzQzOThlOWIzZDNlYjE3ZWQ0MC90YWJsZTo2MzI2MTRjNTYxZTg0NDM1ODZjYjQ2OGE5M2M5OWI5Yy90YWJsZXJhbmdlOjYzMjYxNGM1NjFlODQ0MzU4NmNiNDY4YTkzYzk5YjljXzgtNC0xLTEtMTY0NzAy_128c12fd-4c6c-4496-8abe-3ea084d468e0</x:v>
      </x:c>
      <x:c r="Q2167" s="2" t="str"/>
      <x:c r="R2167" s="2" t="str">
        <x:v>Latest eligible comparative presentation at the information cutoff.</x:v>
      </x:c>
      <x:c r="T2167" s="12"/>
      <x:c r="U2167" s="12"/>
    </x:row>
    <x:row r="2168" ht="24" customHeight="1">
      <x:c r="C2168" s="2" t="str">
        <x:v>GS</x:v>
      </x:c>
      <x:c r="D2168" s="2" t="str">
        <x:v>FY2020</x:v>
      </x:c>
      <x:c r="E2168" s="2" t="str">
        <x:v>shares_diluted</x:v>
      </x:c>
      <x:c r="F2168" s="11" t="n">
        <x:v>360.3</x:v>
      </x:c>
      <x:c r="G2168" s="2" t="str">
        <x:v>shares</x:v>
      </x:c>
      <x:c r="H2168" s="2" t="str">
        <x:v>2020-01-01</x:v>
      </x:c>
      <x:c r="I2168" s="2" t="str">
        <x:v>2020-12-31</x:v>
      </x:c>
      <x:c r="J2168" s="2" t="str">
        <x:v>Weighted Average Number of Shares Outstanding, Diluted</x:v>
      </x:c>
      <x:c r="K2168" s="2" t="str">
        <x:v>us-gaap:WeightedAverageNumberOfDilutedSharesOutstanding</x:v>
      </x:c>
      <x:c r="L2168" s="2" t="str">
        <x:v>2023-02-24</x:v>
      </x:c>
      <x:c r="M2168" s="2" t="str">
        <x:v>0000886982-23-000003</x:v>
      </x:c>
      <x:c r="N2168" s="2" t="str">
        <x:v>https://www.sec.gov/Archives/edgar/data/886982/000088698223000003/gs-20221231.htm</x:v>
      </x:c>
      <x:c r="O2168" s="2" t="str">
        <x:v>data/raw/filings/GS_0000886982-23-000003_gs-20221231.htm</x:v>
      </x:c>
      <x:c r="P2168" s="2" t="str">
        <x:v>id3VybDovL2RvY3MudjEvZG9jOjg1NGU5M2UwY2Y3NTRkMmE4ZjYzZDEyZjhjMjQ0MmI2L3NlYzo4NTRlOTNlMGNmNzU0ZDJhOGY2M2QxMmY4YzI0NDJiNl8xMDAvZnJhZzo4OTA4ZDRiMWM2NmI0NzQzOThlOWIzZDNlYjE3ZWQ0MC90YWJsZTo2MzI2MTRjNTYxZTg0NDM1ODZjYjQ2OGE5M2M5OWI5Yy90YWJsZXJhbmdlOjYzMjYxNGM1NjFlODQ0MzU4NmNiNDY4YTkzYzk5YjljXzUtNC0xLTEtMTY0NzAy_334acc27-1af5-43e9-ace8-d36411965ff2</x:v>
      </x:c>
      <x:c r="Q2168" s="2" t="str"/>
      <x:c r="R2168" s="2" t="str">
        <x:v>Latest eligible comparative presentation at the information cutoff.</x:v>
      </x:c>
      <x:c r="T2168" s="12"/>
      <x:c r="U2168" s="12"/>
    </x:row>
    <x:row r="2169" ht="24" customHeight="1">
      <x:c r="C2169" s="2" t="str">
        <x:v>GS</x:v>
      </x:c>
      <x:c r="D2169" s="2" t="str">
        <x:v>FY2020</x:v>
      </x:c>
      <x:c r="E2169" s="2" t="str">
        <x:v>dps</x:v>
      </x:c>
      <x:c r="F2169" s="11" t="n">
        <x:v>5</x:v>
      </x:c>
      <x:c r="G2169" s="2" t="str">
        <x:v>USD/shares</x:v>
      </x:c>
      <x:c r="H2169" s="2" t="str">
        <x:v>2020-01-01</x:v>
      </x:c>
      <x:c r="I2169" s="2" t="str">
        <x:v>2020-12-31</x:v>
      </x:c>
      <x:c r="J2169" s="2" t="str">
        <x:v>Common Stock, Dividends, Per Share, Declared</x:v>
      </x:c>
      <x:c r="K2169" s="2" t="str">
        <x:v>us-gaap:CommonStockDividendsPerShareDeclared</x:v>
      </x:c>
      <x:c r="L2169" s="2" t="str">
        <x:v>2023-02-24</x:v>
      </x:c>
      <x:c r="M2169" s="2" t="str">
        <x:v>0000886982-23-000003</x:v>
      </x:c>
      <x:c r="N2169" s="2" t="str">
        <x:v>https://www.sec.gov/Archives/edgar/data/886982/000088698223000003/gs-20221231.htm</x:v>
      </x:c>
      <x:c r="O2169" s="2" t="str">
        <x:v>data/raw/filings/GS_0000886982-23-000003_gs-20221231.htm</x:v>
      </x:c>
      <x:c r="P2169" s="2" t="str">
        <x:v>id3VybDovL2RvY3MudjEvZG9jOjg1NGU5M2UwY2Y3NTRkMmE4ZjYzZDEyZjhjMjQ0MmI2L3NlYzo4NTRlOTNlMGNmNzU0ZDJhOGY2M2QxMmY4YzI0NDJiNl85NC9mcmFnOmY1NzViNzdjN2NhNDQ5NDNiMWE0ODg4MWRmNWZiYzQxL3RhYmxlOmY3YzQ5NDdkMDdkYTRjOTQ5NWZmMjE1MmFjMjI3ZDYxL3RhYmxlcmFuZ2U6ZjdjNDk0N2QwN2RhNGM5NDk1ZmYyMTUyYWMyMjdkNjFfMi00LTEtMS0xNjQ3MDI_45ca977f-2997-499a-a80b-867bef67d42d</x:v>
      </x:c>
      <x:c r="Q2169" s="2" t="str"/>
      <x:c r="R2169" s="2" t="str">
        <x:v>Latest eligible comparative presentation at the information cutoff.</x:v>
      </x:c>
      <x:c r="T2169" s="12"/>
      <x:c r="U2169" s="12"/>
    </x:row>
    <x:row r="2170" ht="24" customHeight="1">
      <x:c r="C2170" s="2" t="str">
        <x:v>GS</x:v>
      </x:c>
      <x:c r="D2170" s="2" t="str">
        <x:v>FY2020</x:v>
      </x:c>
      <x:c r="E2170" s="2" t="str">
        <x:v>dividends</x:v>
      </x:c>
      <x:c r="F2170" s="11" t="n">
        <x:v>2336</x:v>
      </x:c>
      <x:c r="G2170" s="2" t="str">
        <x:v>USD</x:v>
      </x:c>
      <x:c r="H2170" s="2" t="str">
        <x:v>2020-01-01</x:v>
      </x:c>
      <x:c r="I2170" s="2" t="str">
        <x:v>2020-12-31</x:v>
      </x:c>
      <x:c r="J2170" s="2" t="str">
        <x:v>Payments of Dividends</x:v>
      </x:c>
      <x:c r="K2170" s="2" t="str">
        <x:v>us-gaap:PaymentsOfDividends</x:v>
      </x:c>
      <x:c r="L2170" s="2" t="str">
        <x:v>2023-02-24</x:v>
      </x:c>
      <x:c r="M2170" s="2" t="str">
        <x:v>0000886982-23-000003</x:v>
      </x:c>
      <x:c r="N2170" s="2" t="str">
        <x:v>https://www.sec.gov/Archives/edgar/data/886982/000088698223000003/gs-20221231.htm</x:v>
      </x:c>
      <x:c r="O2170" s="2" t="str">
        <x:v>data/raw/filings/GS_0000886982-23-000003_gs-20221231.htm</x:v>
      </x:c>
      <x:c r="P2170" s="2" t="str">
        <x:v>id3VybDovL2RvY3MudjEvZG9jOjg1NGU5M2UwY2Y3NTRkMmE4ZjYzZDEyZjhjMjQ0MmI2L3NlYzo4NTRlOTNlMGNmNzU0ZDJhOGY2M2QxMmY4YzI0NDJiNl8yOC9mcmFnOjM0Njg4YzBjMmZmZTQ1YzQ4NWFiYjViMDkzYTA1Njc0L3RhYmxlOjc1OGE5NGU4ZjU4NDQwNDY5MWU3ZDY1OGUwMTVmNzc0L3RhYmxlcmFuZ2U6NzU4YTk0ZThmNTg0NDA0NjkxZTdkNjU4ZTAxNWY3NzRfNDAtNS0xLTEtMTc3NTY4_abcf7a94-cc3b-4a77-aac2-64dcdf669dec</x:v>
      </x:c>
      <x:c r="Q2170" s="2" t="str"/>
      <x:c r="R2170" s="2" t="str">
        <x:v>Latest eligible comparative presentation at the information cutoff.</x:v>
      </x:c>
      <x:c r="T2170" s="12"/>
      <x:c r="U2170" s="12"/>
    </x:row>
    <x:row r="2171" ht="24" customHeight="1">
      <x:c r="C2171" s="2" t="str">
        <x:v>GS</x:v>
      </x:c>
      <x:c r="D2171" s="2" t="str">
        <x:v>FY2020</x:v>
      </x:c>
      <x:c r="E2171" s="2" t="str">
        <x:v>buybacks</x:v>
      </x:c>
      <x:c r="F2171" s="11" t="n">
        <x:v>1928</x:v>
      </x:c>
      <x:c r="G2171" s="2" t="str">
        <x:v>USD</x:v>
      </x:c>
      <x:c r="H2171" s="2" t="str">
        <x:v>2020-01-01</x:v>
      </x:c>
      <x:c r="I2171" s="2" t="str">
        <x:v>2020-12-31</x:v>
      </x:c>
      <x:c r="J2171" s="2" t="str">
        <x:v>Payments for Repurchase of Common Stock</x:v>
      </x:c>
      <x:c r="K2171" s="2" t="str">
        <x:v>us-gaap:PaymentsForRepurchaseOfCommonStock</x:v>
      </x:c>
      <x:c r="L2171" s="2" t="str">
        <x:v>2023-02-24</x:v>
      </x:c>
      <x:c r="M2171" s="2" t="str">
        <x:v>0000886982-23-000003</x:v>
      </x:c>
      <x:c r="N2171" s="2" t="str">
        <x:v>https://www.sec.gov/Archives/edgar/data/886982/000088698223000003/gs-20221231.htm</x:v>
      </x:c>
      <x:c r="O2171" s="2" t="str">
        <x:v>data/raw/filings/GS_0000886982-23-000003_gs-20221231.htm</x:v>
      </x:c>
      <x:c r="P2171" s="2" t="str">
        <x:v>id3VybDovL2RvY3MudjEvZG9jOjg1NGU5M2UwY2Y3NTRkMmE4ZjYzZDEyZjhjMjQ0MmI2L3NlYzo4NTRlOTNlMGNmNzU0ZDJhOGY2M2QxMmY4YzI0NDJiNl8yOC9mcmFnOjM0Njg4YzBjMmZmZTQ1YzQ4NWFiYjViMDkzYTA1Njc0L3RhYmxlOjc1OGE5NGU4ZjU4NDQwNDY5MWU3ZDY1OGUwMTVmNzc0L3RhYmxlcmFuZ2U6NzU4YTk0ZThmNTg0NDA0NjkxZTdkNjU4ZTAxNWY3NzRfMzgtNS0xLTEtMTc3NTY4_d2218532-a1b2-4409-a4d9-f6bf9ac9d427</x:v>
      </x:c>
      <x:c r="Q2171" s="2" t="str"/>
      <x:c r="R2171" s="2" t="str">
        <x:v>Latest eligible comparative presentation at the information cutoff.</x:v>
      </x:c>
      <x:c r="T2171" s="12"/>
      <x:c r="U2171" s="12"/>
    </x:row>
    <x:row r="2172" ht="24" customHeight="1">
      <x:c r="C2172" s="2" t="str">
        <x:v>GS</x:v>
      </x:c>
      <x:c r="D2172" s="2" t="str">
        <x:v>FY2020</x:v>
      </x:c>
      <x:c r="E2172" s="2" t="str">
        <x:v>chargeoffs</x:v>
      </x:c>
      <x:c r="F2172" s="11" t="str">
        <x:v>n.a.</x:v>
      </x:c>
      <x:c r="G2172" s="2" t="str">
        <x:v>USDm</x:v>
      </x:c>
      <x:c r="H2172" s="2" t="str">
        <x:v>2020-01-01</x:v>
      </x:c>
      <x:c r="I2172" s="2" t="str">
        <x:v>2020-12-31</x:v>
      </x:c>
      <x:c r="J2172" s="2" t="str">
        <x:v>Gross loan charge-offs</x:v>
      </x:c>
      <x:c r="K2172" s="2" t="str"/>
      <x:c r="L2172" s="2" t="str"/>
      <x:c r="M2172" s="2" t="str"/>
      <x:c r="N2172" s="2" t="str"/>
      <x:c r="O2172" s="2" t="str"/>
      <x:c r="P2172" s="2" t="str"/>
      <x:c r="Q2172" s="2" t="str"/>
      <x:c r="R2172" s="2" t="str">
        <x:v>Not reported / unavailable</x:v>
      </x:c>
      <x:c r="T2172" s="12"/>
      <x:c r="U2172" s="12"/>
    </x:row>
    <x:row r="2173" ht="24" customHeight="1">
      <x:c r="C2173" s="2" t="str">
        <x:v>GS</x:v>
      </x:c>
      <x:c r="D2173" s="2" t="str">
        <x:v>FY2020</x:v>
      </x:c>
      <x:c r="E2173" s="2" t="str">
        <x:v>recoveries</x:v>
      </x:c>
      <x:c r="F2173" s="11" t="str">
        <x:v>n.a.</x:v>
      </x:c>
      <x:c r="G2173" s="2" t="str">
        <x:v>USDm</x:v>
      </x:c>
      <x:c r="H2173" s="2" t="str">
        <x:v>2020-01-01</x:v>
      </x:c>
      <x:c r="I2173" s="2" t="str">
        <x:v>2020-12-31</x:v>
      </x:c>
      <x:c r="J2173" s="2" t="str">
        <x:v>Loan recoveries</x:v>
      </x:c>
      <x:c r="K2173" s="2" t="str"/>
      <x:c r="L2173" s="2" t="str"/>
      <x:c r="M2173" s="2" t="str"/>
      <x:c r="N2173" s="2" t="str"/>
      <x:c r="O2173" s="2" t="str"/>
      <x:c r="P2173" s="2" t="str"/>
      <x:c r="Q2173" s="2" t="str"/>
      <x:c r="R2173" s="2" t="str">
        <x:v>Not reported / unavailable</x:v>
      </x:c>
      <x:c r="T2173" s="12"/>
      <x:c r="U2173" s="12"/>
    </x:row>
    <x:row r="2174" ht="24" customHeight="1">
      <x:c r="C2174" s="2" t="str">
        <x:v>GS</x:v>
      </x:c>
      <x:c r="D2174" s="2" t="str">
        <x:v>FY2020</x:v>
      </x:c>
      <x:c r="E2174" s="2" t="str">
        <x:v>rwa</x:v>
      </x:c>
      <x:c r="F2174" s="11" t="str">
        <x:v>n.a.</x:v>
      </x:c>
      <x:c r="G2174" s="2" t="str">
        <x:v>USDm</x:v>
      </x:c>
      <x:c r="H2174" s="2" t="str">
        <x:v>2020-01-01</x:v>
      </x:c>
      <x:c r="I2174" s="2" t="str">
        <x:v>2020-12-31</x:v>
      </x:c>
      <x:c r="J2174" s="2" t="str">
        <x:v>Risk-weighted assets</x:v>
      </x:c>
      <x:c r="K2174" s="2" t="str"/>
      <x:c r="L2174" s="2" t="str"/>
      <x:c r="M2174" s="2" t="str"/>
      <x:c r="N2174" s="2" t="str"/>
      <x:c r="O2174" s="2" t="str"/>
      <x:c r="P2174" s="2" t="str"/>
      <x:c r="Q2174" s="2" t="str"/>
      <x:c r="R2174" s="2" t="str">
        <x:v>Not reported / unavailable</x:v>
      </x:c>
      <x:c r="T2174" s="12"/>
      <x:c r="U2174" s="12"/>
    </x:row>
    <x:row r="2175" ht="24" customHeight="1">
      <x:c r="C2175" s="2" t="str">
        <x:v>GS</x:v>
      </x:c>
      <x:c r="D2175" s="2" t="str">
        <x:v>FY2020</x:v>
      </x:c>
      <x:c r="E2175" s="2" t="str">
        <x:v>cet1_reported</x:v>
      </x:c>
      <x:c r="F2175" s="11" t="str">
        <x:v>n.a.</x:v>
      </x:c>
      <x:c r="G2175" s="2" t="str">
        <x:v>%</x:v>
      </x:c>
      <x:c r="H2175" s="2" t="str">
        <x:v>2020-01-01</x:v>
      </x:c>
      <x:c r="I2175" s="2" t="str">
        <x:v>2020-12-31</x:v>
      </x:c>
      <x:c r="J2175" s="2" t="str">
        <x:v>Actual standardized CET1 ratio</x:v>
      </x:c>
      <x:c r="K2175" s="2" t="str"/>
      <x:c r="L2175" s="2" t="str"/>
      <x:c r="M2175" s="2" t="str"/>
      <x:c r="N2175" s="2" t="str"/>
      <x:c r="O2175" s="2" t="str"/>
      <x:c r="P2175" s="2" t="str"/>
      <x:c r="Q2175" s="2" t="str"/>
      <x:c r="R2175" s="2" t="str">
        <x:v>Not reported / unavailable</x:v>
      </x:c>
      <x:c r="T2175" s="12"/>
      <x:c r="U2175" s="12"/>
    </x:row>
    <x:row r="2176" ht="24" customHeight="1">
      <x:c r="C2176" s="2" t="str">
        <x:v>GS</x:v>
      </x:c>
      <x:c r="D2176" s="2" t="str">
        <x:v>FY2020</x:v>
      </x:c>
      <x:c r="E2176" s="2" t="str">
        <x:v>nim_reported</x:v>
      </x:c>
      <x:c r="F2176" s="11" t="str">
        <x:v>n.a.</x:v>
      </x:c>
      <x:c r="G2176" s="2" t="str">
        <x:v>%</x:v>
      </x:c>
      <x:c r="H2176" s="2" t="str">
        <x:v>2020-01-01</x:v>
      </x:c>
      <x:c r="I2176" s="2" t="str">
        <x:v>2020-12-31</x:v>
      </x:c>
      <x:c r="J2176" s="2" t="str">
        <x:v>Issuer reported net interest margin</x:v>
      </x:c>
      <x:c r="K2176" s="2" t="str"/>
      <x:c r="L2176" s="2" t="str"/>
      <x:c r="M2176" s="2" t="str"/>
      <x:c r="N2176" s="2" t="str"/>
      <x:c r="O2176" s="2" t="str"/>
      <x:c r="P2176" s="2" t="str"/>
      <x:c r="Q2176" s="2" t="str"/>
      <x:c r="R2176" s="2" t="str">
        <x:v>Not reported / unavailable</x:v>
      </x:c>
      <x:c r="T2176" s="12"/>
      <x:c r="U2176" s="12"/>
    </x:row>
    <x:row r="2177" ht="24" customHeight="1">
      <x:c r="C2177" s="2" t="str">
        <x:v>GS</x:v>
      </x:c>
      <x:c r="D2177" s="2" t="str">
        <x:v>FY2020</x:v>
      </x:c>
      <x:c r="E2177" s="2" t="str">
        <x:v>bvps_reported</x:v>
      </x:c>
      <x:c r="F2177" s="11" t="n">
        <x:v>236.15</x:v>
      </x:c>
      <x:c r="G2177" s="2" t="str">
        <x:v>USD/shares</x:v>
      </x:c>
      <x:c r="H2177" s="2" t="str">
        <x:v>2020-01-01</x:v>
      </x:c>
      <x:c r="I2177" s="2" t="str">
        <x:v>2020-12-31</x:v>
      </x:c>
      <x:c r="J2177" s="2" t="str">
        <x:v>Reported common book value per share</x:v>
      </x:c>
      <x:c r="K2177" s="2" t="str">
        <x:v>Manual verified issuer table row</x:v>
      </x:c>
      <x:c r="L2177" s="2" t="str">
        <x:v>2021-02-22</x:v>
      </x:c>
      <x:c r="M2177" s="2" t="str">
        <x:v>0001193125-21-049380</x:v>
      </x:c>
      <x:c r="N2177" s="2" t="str">
        <x:v>https://www.sec.gov/Archives/edgar/data/886982/000119312521049380/d39654d10k.htm</x:v>
      </x:c>
      <x:c r="O2177" s="2" t="str">
        <x:v>data/raw/filings/GS_0001193125-21-049380_d39654d10k.htm</x:v>
      </x:c>
      <x:c r="P2177" s="2" t="str"/>
      <x:c r="Q2177" s="2" t="str"/>
      <x:c r="R2177" s="2" t="str">
        <x:v>Verified original issuer table row; same-date end balance, excluding average and regulatory minimum tables.</x:v>
      </x:c>
      <x:c r="T2177" s="12"/>
      <x:c r="U2177" s="12"/>
    </x:row>
    <x:row r="2178" ht="24" customHeight="1">
      <x:c r="C2178" s="2" t="str">
        <x:v>GS</x:v>
      </x:c>
      <x:c r="D2178" s="2" t="str">
        <x:v>FY2020</x:v>
      </x:c>
      <x:c r="E2178" s="2" t="str">
        <x:v>tbvps_reported</x:v>
      </x:c>
      <x:c r="F2178" s="11" t="n">
        <x:v>222.32</x:v>
      </x:c>
      <x:c r="G2178" s="2" t="str">
        <x:v>USD/shares</x:v>
      </x:c>
      <x:c r="H2178" s="2" t="str">
        <x:v>2020-01-01</x:v>
      </x:c>
      <x:c r="I2178" s="2" t="str">
        <x:v>2020-12-31</x:v>
      </x:c>
      <x:c r="J2178" s="2" t="str">
        <x:v>Reported tangible book value per share</x:v>
      </x:c>
      <x:c r="K2178" s="2" t="str">
        <x:v>Manual verified issuer table row</x:v>
      </x:c>
      <x:c r="L2178" s="2" t="str">
        <x:v>2021-02-22</x:v>
      </x:c>
      <x:c r="M2178" s="2" t="str">
        <x:v>0001193125-21-049380</x:v>
      </x:c>
      <x:c r="N2178" s="2" t="str">
        <x:v>https://www.sec.gov/Archives/edgar/data/886982/000119312521049380/d39654d10k.htm</x:v>
      </x:c>
      <x:c r="O2178" s="2" t="str">
        <x:v>data/raw/filings/GS_0001193125-21-049380_d39654d10k.htm</x:v>
      </x:c>
      <x:c r="P2178" s="2" t="str"/>
      <x:c r="Q2178" s="2" t="str"/>
      <x:c r="R2178" s="2" t="str">
        <x:v>Verified original issuer table row; same-date end balance, excluding average and regulatory minimum tables.</x:v>
      </x:c>
      <x:c r="T2178" s="12"/>
      <x:c r="U2178" s="12"/>
    </x:row>
    <x:row r="2179" ht="24" customHeight="1">
      <x:c r="C2179" s="2" t="str">
        <x:v>GS</x:v>
      </x:c>
      <x:c r="D2179" s="2" t="str">
        <x:v>FY2020</x:v>
      </x:c>
      <x:c r="E2179" s="2" t="str">
        <x:v>tce_reported</x:v>
      </x:c>
      <x:c r="F2179" s="11" t="str">
        <x:v>n.a.</x:v>
      </x:c>
      <x:c r="G2179" s="2" t="str">
        <x:v>USDm</x:v>
      </x:c>
      <x:c r="H2179" s="2" t="str">
        <x:v>2020-01-01</x:v>
      </x:c>
      <x:c r="I2179" s="2" t="str">
        <x:v>2020-12-31</x:v>
      </x:c>
      <x:c r="J2179" s="2" t="str">
        <x:v>Reported tangible common equity</x:v>
      </x:c>
      <x:c r="K2179" s="2" t="str"/>
      <x:c r="L2179" s="2" t="str"/>
      <x:c r="M2179" s="2" t="str"/>
      <x:c r="N2179" s="2" t="str"/>
      <x:c r="O2179" s="2" t="str"/>
      <x:c r="P2179" s="2" t="str"/>
      <x:c r="Q2179" s="2" t="str"/>
      <x:c r="R2179" s="2" t="str">
        <x:v>Not reported / unavailable</x:v>
      </x:c>
      <x:c r="T2179" s="12"/>
      <x:c r="U2179" s="12"/>
    </x:row>
    <x:row r="2180" ht="24" customHeight="1">
      <x:c r="C2180" s="2" t="str">
        <x:v>GS</x:v>
      </x:c>
      <x:c r="D2180" s="2" t="str">
        <x:v>FY2021</x:v>
      </x:c>
      <x:c r="E2180" s="2" t="str">
        <x:v>assets</x:v>
      </x:c>
      <x:c r="F2180" s="11" t="n">
        <x:v>1463988</x:v>
      </x:c>
      <x:c r="G2180" s="2" t="str">
        <x:v>USD</x:v>
      </x:c>
      <x:c r="H2180" s="2" t="str">
        <x:v>2021-01-01</x:v>
      </x:c>
      <x:c r="I2180" s="2" t="str">
        <x:v>2021-12-31</x:v>
      </x:c>
      <x:c r="J2180" s="2" t="str">
        <x:v>Assets</x:v>
      </x:c>
      <x:c r="K2180" s="2" t="str">
        <x:v>us-gaap:Assets</x:v>
      </x:c>
      <x:c r="L2180" s="2" t="str">
        <x:v>2023-02-24</x:v>
      </x:c>
      <x:c r="M2180" s="2" t="str">
        <x:v>0000886982-23-000003</x:v>
      </x:c>
      <x:c r="N2180" s="2" t="str">
        <x:v>https://www.sec.gov/Archives/edgar/data/886982/000088698223000003/gs-20221231.htm</x:v>
      </x:c>
      <x:c r="O2180" s="2" t="str">
        <x:v>data/raw/filings/GS_0000886982-23-000003_gs-20221231.htm</x:v>
      </x:c>
      <x:c r="P2180" s="2" t="str">
        <x:v>id3VybDovL2RvY3MudjEvZG9jOjg1NGU5M2UwY2Y3NTRkMmE4ZjYzZDEyZjhjMjQ0MmI2L3NlYzo4NTRlOTNlMGNmNzU0ZDJhOGY2M2QxMmY4YzI0NDJiNl8xMTIvZnJhZzpiN2UyOWYxMjE0NTk0ZGE5ODQyZTM3NjI1YjczMzY3Zi90YWJsZTplMzdmMGE1OTlkNmQ0Zjk3OWFkYTFkY2E4ZTk3MTY0YS90YWJsZXJhbmdlOmUzN2YwYTU5OWQ2ZDRmOTc5YWRhMWRjYThlOTcxNjRhXzctMi0xLTEtMTY0NzAy_6c563b55-87d3-4f79-b56e-f048b5f91502</x:v>
      </x:c>
      <x:c r="Q2180" s="2" t="str"/>
      <x:c r="R2180" s="2" t="str">
        <x:v>Latest eligible comparative presentation at the information cutoff.</x:v>
      </x:c>
      <x:c r="T2180" s="12"/>
      <x:c r="U2180" s="12"/>
    </x:row>
    <x:row r="2181" ht="24" customHeight="1">
      <x:c r="C2181" s="2" t="str">
        <x:v>GS</x:v>
      </x:c>
      <x:c r="D2181" s="2" t="str">
        <x:v>FY2021</x:v>
      </x:c>
      <x:c r="E2181" s="2" t="str">
        <x:v>liabilities</x:v>
      </x:c>
      <x:c r="F2181" s="11" t="n">
        <x:v>1354062</x:v>
      </x:c>
      <x:c r="G2181" s="2" t="str">
        <x:v>USD</x:v>
      </x:c>
      <x:c r="H2181" s="2" t="str">
        <x:v>2021-01-01</x:v>
      </x:c>
      <x:c r="I2181" s="2" t="str">
        <x:v>2021-12-31</x:v>
      </x:c>
      <x:c r="J2181" s="2" t="str">
        <x:v>Liabilities</x:v>
      </x:c>
      <x:c r="K2181" s="2" t="str">
        <x:v>us-gaap:Liabilities</x:v>
      </x:c>
      <x:c r="L2181" s="2" t="str">
        <x:v>2023-02-24</x:v>
      </x:c>
      <x:c r="M2181" s="2" t="str">
        <x:v>0000886982-23-000003</x:v>
      </x:c>
      <x:c r="N2181" s="2" t="str">
        <x:v>https://www.sec.gov/Archives/edgar/data/886982/000088698223000003/gs-20221231.htm</x:v>
      </x:c>
      <x:c r="O2181" s="2" t="str">
        <x:v>data/raw/filings/GS_0000886982-23-000003_gs-20221231.htm</x:v>
      </x:c>
      <x:c r="P2181" s="2" t="str">
        <x:v>id3VybDovL2RvY3MudjEvZG9jOjg1NGU5M2UwY2Y3NTRkMmE4ZjYzZDEyZjhjMjQ0MmI2L3NlYzo4NTRlOTNlMGNmNzU0ZDJhOGY2M2QxMmY4YzI0NDJiNl80My9mcmFnOjY1ODUzNmRmOWU0NzRlNmRhZmVjYzRhYjllYzNlODM4L3RhYmxlOjk4MmI3Y2FmNzBhNzQ1N2NhNzhmOGIzNTM1YjdhNGY1L3RhYmxlcmFuZ2U6OTgyYjdjYWY3MGE3NDU3Y2E3OGY4YjM1MzViN2E0ZjVfMjEtMi0xLTEtMjI0NTYx_ff11d2d4-66a5-4ad5-af37-0f36c9d2a077</x:v>
      </x:c>
      <x:c r="Q2181" s="2" t="str"/>
      <x:c r="R2181" s="2" t="str">
        <x:v>Latest eligible comparative presentation at the information cutoff.</x:v>
      </x:c>
      <x:c r="T2181" s="12"/>
      <x:c r="U2181" s="12"/>
    </x:row>
    <x:row r="2182" ht="24" customHeight="1">
      <x:c r="C2182" s="2" t="str">
        <x:v>GS</x:v>
      </x:c>
      <x:c r="D2182" s="2" t="str">
        <x:v>FY2021</x:v>
      </x:c>
      <x:c r="E2182" s="2" t="str">
        <x:v>equity</x:v>
      </x:c>
      <x:c r="F2182" s="11" t="n">
        <x:v>109926</x:v>
      </x:c>
      <x:c r="G2182" s="2" t="str">
        <x:v>USD</x:v>
      </x:c>
      <x:c r="H2182" s="2" t="str">
        <x:v>2021-01-01</x:v>
      </x:c>
      <x:c r="I2182" s="2" t="str">
        <x:v>2021-12-31</x:v>
      </x:c>
      <x:c r="J2182" s="2" t="str">
        <x:v>Stockholders' Equity Attributable to Parent</x:v>
      </x:c>
      <x:c r="K2182" s="2" t="str">
        <x:v>us-gaap:StockholdersEquity</x:v>
      </x:c>
      <x:c r="L2182" s="2" t="str">
        <x:v>2024-02-23</x:v>
      </x:c>
      <x:c r="M2182" s="2" t="str">
        <x:v>0000886982-24-000006</x:v>
      </x:c>
      <x:c r="N2182" s="2" t="str">
        <x:v>https://www.sec.gov/Archives/edgar/data/886982/000088698224000006/gs-20231231.htm</x:v>
      </x:c>
      <x:c r="O2182" s="2" t="str">
        <x:v>data/raw/filings/GS_0000886982-24-000006_gs-20231231.htm</x:v>
      </x:c>
      <x:c r="P2182" s="2" t="str">
        <x:v>f-369</x:v>
      </x:c>
      <x:c r="Q2182" s="2" t="str"/>
      <x:c r="R2182" s="2" t="str">
        <x:v>Latest eligible comparative presentation at the information cutoff.</x:v>
      </x:c>
      <x:c r="T2182" s="12"/>
      <x:c r="U2182" s="12"/>
    </x:row>
    <x:row r="2183" ht="24" customHeight="1">
      <x:c r="C2183" s="2" t="str">
        <x:v>GS</x:v>
      </x:c>
      <x:c r="D2183" s="2" t="str">
        <x:v>FY2021</x:v>
      </x:c>
      <x:c r="E2183" s="2" t="str">
        <x:v>preferred</x:v>
      </x:c>
      <x:c r="F2183" s="11" t="n">
        <x:v>10703</x:v>
      </x:c>
      <x:c r="G2183" s="2" t="str">
        <x:v>USD</x:v>
      </x:c>
      <x:c r="H2183" s="2" t="str">
        <x:v>2021-01-01</x:v>
      </x:c>
      <x:c r="I2183" s="2" t="str">
        <x:v>2021-12-31</x:v>
      </x:c>
      <x:c r="J2183" s="2" t="str">
        <x:v>Preferred Stock, Value, Issued</x:v>
      </x:c>
      <x:c r="K2183" s="2" t="str">
        <x:v>us-gaap:PreferredStockValue</x:v>
      </x:c>
      <x:c r="L2183" s="2" t="str">
        <x:v>2023-02-24</x:v>
      </x:c>
      <x:c r="M2183" s="2" t="str">
        <x:v>0000886982-23-000003</x:v>
      </x:c>
      <x:c r="N2183" s="2" t="str">
        <x:v>https://www.sec.gov/Archives/edgar/data/886982/000088698223000003/gs-20221231.htm</x:v>
      </x:c>
      <x:c r="O2183" s="2" t="str">
        <x:v>data/raw/filings/GS_0000886982-23-000003_gs-20221231.htm</x:v>
      </x:c>
      <x:c r="P2183" s="2" t="str">
        <x:v>id3VybDovL2RvY3MudjEvZG9jOjg1NGU5M2UwY2Y3NTRkMmE4ZjYzZDEyZjhjMjQ0MmI2L3NlYzo4NTRlOTNlMGNmNzU0ZDJhOGY2M2QxMmY4YzI0NDJiNl8yMi9mcmFnOjk3ZDQxMWQ5ZWNmMjRiYTE4ODUwNzk2YzJiNzc4YTZmL3RhYmxlOmVjNzNjOTk5MDQyYTQ1ZTE4YWFkMWIwNDZiYzk4NTNmL3RhYmxlcmFuZ2U6ZWM3M2M5OTkwNDJhNDVlMThhYWQxYjA0NmJjOTg1M2ZfMjktMi0xLTEtMTY0NzAy_b19f38b5-7dab-4846-9b91-85e03525bd6e</x:v>
      </x:c>
      <x:c r="Q2183" s="2" t="str"/>
      <x:c r="R2183" s="2" t="str">
        <x:v>Latest eligible comparative presentation at the information cutoff.</x:v>
      </x:c>
      <x:c r="T2183" s="12"/>
      <x:c r="U2183" s="12"/>
    </x:row>
    <x:row r="2184" ht="24" customHeight="1">
      <x:c r="C2184" s="2" t="str">
        <x:v>GS</x:v>
      </x:c>
      <x:c r="D2184" s="2" t="str">
        <x:v>FY2021</x:v>
      </x:c>
      <x:c r="E2184" s="2" t="str">
        <x:v>common_equity_reported</x:v>
      </x:c>
      <x:c r="F2184" s="11" t="str">
        <x:v>n.a.</x:v>
      </x:c>
      <x:c r="G2184" s="2" t="str">
        <x:v>USDm</x:v>
      </x:c>
      <x:c r="H2184" s="2" t="str">
        <x:v>2021-01-01</x:v>
      </x:c>
      <x:c r="I2184" s="2" t="str">
        <x:v>2021-12-31</x:v>
      </x:c>
      <x:c r="J2184" s="2" t="str">
        <x:v>Reported common shareholders equity</x:v>
      </x:c>
      <x:c r="K2184" s="2" t="str"/>
      <x:c r="L2184" s="2" t="str"/>
      <x:c r="M2184" s="2" t="str"/>
      <x:c r="N2184" s="2" t="str"/>
      <x:c r="O2184" s="2" t="str"/>
      <x:c r="P2184" s="2" t="str"/>
      <x:c r="Q2184" s="2" t="str"/>
      <x:c r="R2184" s="2" t="str">
        <x:v>Not reported / unavailable</x:v>
      </x:c>
      <x:c r="T2184" s="12"/>
      <x:c r="U2184" s="12"/>
    </x:row>
    <x:row r="2185" ht="24" customHeight="1">
      <x:c r="C2185" s="2" t="str">
        <x:v>GS</x:v>
      </x:c>
      <x:c r="D2185" s="2" t="str">
        <x:v>FY2021</x:v>
      </x:c>
      <x:c r="E2185" s="2" t="str">
        <x:v>goodwill</x:v>
      </x:c>
      <x:c r="F2185" s="11" t="n">
        <x:v>4285</x:v>
      </x:c>
      <x:c r="G2185" s="2" t="str">
        <x:v>USD</x:v>
      </x:c>
      <x:c r="H2185" s="2" t="str">
        <x:v>2021-01-01</x:v>
      </x:c>
      <x:c r="I2185" s="2" t="str">
        <x:v>2021-12-31</x:v>
      </x:c>
      <x:c r="J2185" s="2" t="str">
        <x:v>Goodwill</x:v>
      </x:c>
      <x:c r="K2185" s="2" t="str">
        <x:v>us-gaap:Goodwill</x:v>
      </x:c>
      <x:c r="L2185" s="2" t="str">
        <x:v>2023-02-24</x:v>
      </x:c>
      <x:c r="M2185" s="2" t="str">
        <x:v>0000886982-23-000003</x:v>
      </x:c>
      <x:c r="N2185" s="2" t="str">
        <x:v>https://www.sec.gov/Archives/edgar/data/886982/000088698223000003/gs-20221231.htm</x:v>
      </x:c>
      <x:c r="O2185" s="2" t="str">
        <x:v>data/raw/filings/GS_0000886982-23-000003_gs-20221231.htm</x:v>
      </x:c>
      <x:c r="P2185" s="2" t="str">
        <x:v>id3VybDovL2RvY3MudjEvZG9jOjg1NGU5M2UwY2Y3NTRkMmE4ZjYzZDEyZjhjMjQ0MmI2L3NlYzo4NTRlOTNlMGNmNzU0ZDJhOGY2M2QxMmY4YzI0NDJiNl82Ny9mcmFnOmVhYmFmNzE1MjZjNDRmYTdiYjdjMjE4MTRiODZlNzg4L3RhYmxlOjU5MTQyOTNkMTJmODQyYzBhYTJmNjc2NDVlY2Y5ZjdlL3RhYmxlcmFuZ2U6NTkxNDI5M2QxMmY4NDJjMGFhMmY2NzY0NWVjZjlmN2VfMTEtMi0xLTEtMTY0NzAy_ddc5e5e3-5034-4108-8c50-13b98a54f23f</x:v>
      </x:c>
      <x:c r="Q2185" s="2" t="str"/>
      <x:c r="R2185" s="2" t="str">
        <x:v>Latest eligible comparative presentation at the information cutoff.</x:v>
      </x:c>
      <x:c r="T2185" s="12"/>
      <x:c r="U2185" s="12"/>
    </x:row>
    <x:row r="2186" ht="24" customHeight="1">
      <x:c r="C2186" s="2" t="str">
        <x:v>GS</x:v>
      </x:c>
      <x:c r="D2186" s="2" t="str">
        <x:v>FY2021</x:v>
      </x:c>
      <x:c r="E2186" s="2" t="str">
        <x:v>intangibles</x:v>
      </x:c>
      <x:c r="F2186" s="11" t="n">
        <x:v>418</x:v>
      </x:c>
      <x:c r="G2186" s="2" t="str">
        <x:v>USD</x:v>
      </x:c>
      <x:c r="H2186" s="2" t="str">
        <x:v>2021-01-01</x:v>
      </x:c>
      <x:c r="I2186" s="2" t="str">
        <x:v>2021-12-31</x:v>
      </x:c>
      <x:c r="J2186" s="2" t="str">
        <x:v>Intangible Assets, Net (Excluding Goodwill)</x:v>
      </x:c>
      <x:c r="K2186" s="2" t="str">
        <x:v>us-gaap:IntangibleAssetsNetExcludingGoodwill</x:v>
      </x:c>
      <x:c r="L2186" s="2" t="str">
        <x:v>2023-02-24</x:v>
      </x:c>
      <x:c r="M2186" s="2" t="str">
        <x:v>0000886982-23-000003</x:v>
      </x:c>
      <x:c r="N2186" s="2" t="str">
        <x:v>https://www.sec.gov/Archives/edgar/data/886982/000088698223000003/gs-20221231.htm</x:v>
      </x:c>
      <x:c r="O2186" s="2" t="str">
        <x:v>data/raw/filings/GS_0000886982-23-000003_gs-20221231.htm</x:v>
      </x:c>
      <x:c r="P2186" s="2" t="str">
        <x:v>id3VybDovL2RvY3MudjEvZG9jOjg1NGU5M2UwY2Y3NTRkMmE4ZjYzZDEyZjhjMjQ0MmI2L3NlYzo4NTRlOTNlMGNmNzU0ZDJhOGY2M2QxMmY4YzI0NDJiNl82Ny9mcmFnOmVhYmFmNzE1MjZjNDRmYTdiYjdjMjE4MTRiODZlNzg4L3RhYmxlOjgyZWY5NjNkNzBkZDRhNzA5ODBkNzQwZWE2MTVhY2FkL3RhYmxlcmFuZ2U6ODJlZjk2M2Q3MGRkNGE3MDk4MGQ3NDBlYTYxNWFjYWRfMjUtMi0xLTEtMTY0NzAy_5142e41f-0349-4cd7-a14b-f42e43844553</x:v>
      </x:c>
      <x:c r="Q2186" s="2" t="str"/>
      <x:c r="R2186" s="2" t="str">
        <x:v>Latest eligible comparative presentation at the information cutoff.</x:v>
      </x:c>
      <x:c r="T2186" s="12"/>
      <x:c r="U2186" s="12"/>
    </x:row>
    <x:row r="2187" ht="24" customHeight="1">
      <x:c r="C2187" s="2" t="str">
        <x:v>GS</x:v>
      </x:c>
      <x:c r="D2187" s="2" t="str">
        <x:v>FY2021</x:v>
      </x:c>
      <x:c r="E2187" s="2" t="str">
        <x:v>intangibles_total</x:v>
      </x:c>
      <x:c r="F2187" s="11" t="str">
        <x:v>n.a.</x:v>
      </x:c>
      <x:c r="G2187" s="2" t="str">
        <x:v>USDm</x:v>
      </x:c>
      <x:c r="H2187" s="2" t="str">
        <x:v>2021-01-01</x:v>
      </x:c>
      <x:c r="I2187" s="2" t="str">
        <x:v>2021-12-31</x:v>
      </x:c>
      <x:c r="J2187" s="2" t="str">
        <x:v>Reported goodwill and intangible assets combined</x:v>
      </x:c>
      <x:c r="K2187" s="2" t="str"/>
      <x:c r="L2187" s="2" t="str"/>
      <x:c r="M2187" s="2" t="str"/>
      <x:c r="N2187" s="2" t="str"/>
      <x:c r="O2187" s="2" t="str"/>
      <x:c r="P2187" s="2" t="str"/>
      <x:c r="Q2187" s="2" t="str"/>
      <x:c r="R2187" s="2" t="str">
        <x:v>Not reported / unavailable</x:v>
      </x:c>
      <x:c r="T2187" s="12"/>
      <x:c r="U2187" s="12"/>
    </x:row>
    <x:row r="2188" ht="24" customHeight="1">
      <x:c r="C2188" s="2" t="str">
        <x:v>GS</x:v>
      </x:c>
      <x:c r="D2188" s="2" t="str">
        <x:v>FY2021</x:v>
      </x:c>
      <x:c r="E2188" s="2" t="str">
        <x:v>shares_end</x:v>
      </x:c>
      <x:c r="F2188" s="11" t="n">
        <x:v>333.573254</x:v>
      </x:c>
      <x:c r="G2188" s="2" t="str">
        <x:v>shares</x:v>
      </x:c>
      <x:c r="H2188" s="2" t="str">
        <x:v>2021-01-01</x:v>
      </x:c>
      <x:c r="I2188" s="2" t="str">
        <x:v>2021-12-31</x:v>
      </x:c>
      <x:c r="J2188" s="2" t="str">
        <x:v>Common Stock, Shares, Outstanding</x:v>
      </x:c>
      <x:c r="K2188" s="2" t="str">
        <x:v>us-gaap:CommonStockSharesOutstanding</x:v>
      </x:c>
      <x:c r="L2188" s="2" t="str">
        <x:v>2023-02-24</x:v>
      </x:c>
      <x:c r="M2188" s="2" t="str">
        <x:v>0000886982-23-000003</x:v>
      </x:c>
      <x:c r="N2188" s="2" t="str">
        <x:v>https://www.sec.gov/Archives/edgar/data/886982/000088698223000003/gs-20221231.htm</x:v>
      </x:c>
      <x:c r="O2188" s="2" t="str">
        <x:v>data/raw/filings/GS_0000886982-23-000003_gs-20221231.htm</x:v>
      </x:c>
      <x:c r="P2188" s="2" t="str">
        <x:v>id3VybDovL2RvY3MudjEvZG9jOjg1NGU5M2UwY2Y3NTRkMmE4ZjYzZDEyZjhjMjQ0MmI2L3NlYzo4NTRlOTNlMGNmNzU0ZDJhOGY2M2QxMmY4YzI0NDJiNl8yMi9mcmFnOjk3ZDQxMWQ5ZWNmMjRiYTE4ODUwNzk2YzJiNzc4YTZmL3RhYmxlOmVjNzNjOTk5MDQyYTQ1ZTE4YWFkMWIwNDZiYzk4NTNmL3RhYmxlcmFuZ2U6ZWM3M2M5OTkwNDJhNDVlMThhYWQxYjA0NmJjOTg1M2ZfMzAtMC0xLTEtMTY0NzAyL3RleHRyZWdpb246YWVlNWMxNDRlOTU0NDk1NjhmMTkzYjQxMGI5NDhkODNfNTQ_e8f26853-681a-48f1-b06a-be97ed03b90a</x:v>
      </x:c>
      <x:c r="Q2188" s="2" t="str"/>
      <x:c r="R2188" s="2" t="str">
        <x:v>Latest eligible comparative presentation at the information cutoff.</x:v>
      </x:c>
      <x:c r="T2188" s="12"/>
      <x:c r="U2188" s="12"/>
    </x:row>
    <x:row r="2189" ht="24" customHeight="1">
      <x:c r="C2189" s="2" t="str">
        <x:v>GS</x:v>
      </x:c>
      <x:c r="D2189" s="2" t="str">
        <x:v>FY2021</x:v>
      </x:c>
      <x:c r="E2189" s="2" t="str">
        <x:v>shares_issued</x:v>
      </x:c>
      <x:c r="F2189" s="11" t="n">
        <x:v>906.430314</x:v>
      </x:c>
      <x:c r="G2189" s="2" t="str">
        <x:v>shares</x:v>
      </x:c>
      <x:c r="H2189" s="2" t="str">
        <x:v>2021-01-01</x:v>
      </x:c>
      <x:c r="I2189" s="2" t="str">
        <x:v>2021-12-31</x:v>
      </x:c>
      <x:c r="J2189" s="2" t="str">
        <x:v>Common Stock, Shares, Issued</x:v>
      </x:c>
      <x:c r="K2189" s="2" t="str">
        <x:v>us-gaap:CommonStockSharesIssued</x:v>
      </x:c>
      <x:c r="L2189" s="2" t="str">
        <x:v>2023-02-24</x:v>
      </x:c>
      <x:c r="M2189" s="2" t="str">
        <x:v>0000886982-23-000003</x:v>
      </x:c>
      <x:c r="N2189" s="2" t="str">
        <x:v>https://www.sec.gov/Archives/edgar/data/886982/000088698223000003/gs-20221231.htm</x:v>
      </x:c>
      <x:c r="O2189" s="2" t="str">
        <x:v>data/raw/filings/GS_0000886982-23-000003_gs-20221231.htm</x:v>
      </x:c>
      <x:c r="P2189" s="2" t="str">
        <x:v>id3VybDovL2RvY3MudjEvZG9jOjg1NGU5M2UwY2Y3NTRkMmE4ZjYzZDEyZjhjMjQ0MmI2L3NlYzo4NTRlOTNlMGNmNzU0ZDJhOGY2M2QxMmY4YzI0NDJiNl8yMi9mcmFnOjk3ZDQxMWQ5ZWNmMjRiYTE4ODUwNzk2YzJiNzc4YTZmL3RhYmxlOmVjNzNjOTk5MDQyYTQ1ZTE4YWFkMWIwNDZiYzk4NTNmL3RhYmxlcmFuZ2U6ZWM3M2M5OTkwNDJhNDVlMThhYWQxYjA0NmJjOTg1M2ZfMzAtMC0xLTEtMTY0NzAyL3RleHRyZWdpb246YWVlNWMxNDRlOTU0NDk1NjhmMTkzYjQxMGI5NDhkODNfMjU_729bfc44-0b0c-4b64-bafc-cb79ea1697f5</x:v>
      </x:c>
      <x:c r="Q2189" s="2" t="str"/>
      <x:c r="R2189" s="2" t="str">
        <x:v>Latest eligible comparative presentation at the information cutoff.</x:v>
      </x:c>
      <x:c r="T2189" s="12"/>
      <x:c r="U2189" s="12"/>
    </x:row>
    <x:row r="2190" ht="24" customHeight="1">
      <x:c r="C2190" s="2" t="str">
        <x:v>GS</x:v>
      </x:c>
      <x:c r="D2190" s="2" t="str">
        <x:v>FY2021</x:v>
      </x:c>
      <x:c r="E2190" s="2" t="str">
        <x:v>shares_treasury</x:v>
      </x:c>
      <x:c r="F2190" s="11" t="n">
        <x:v>572.857062</x:v>
      </x:c>
      <x:c r="G2190" s="2" t="str">
        <x:v>shares</x:v>
      </x:c>
      <x:c r="H2190" s="2" t="str">
        <x:v>2021-01-01</x:v>
      </x:c>
      <x:c r="I2190" s="2" t="str">
        <x:v>2021-12-31</x:v>
      </x:c>
      <x:c r="J2190" s="2" t="str">
        <x:v>Treasury Stock, Shares</x:v>
      </x:c>
      <x:c r="K2190" s="2" t="str">
        <x:v>us-gaap:TreasuryStockShares</x:v>
      </x:c>
      <x:c r="L2190" s="2" t="str">
        <x:v>2023-02-24</x:v>
      </x:c>
      <x:c r="M2190" s="2" t="str">
        <x:v>0000886982-23-000003</x:v>
      </x:c>
      <x:c r="N2190" s="2" t="str">
        <x:v>https://www.sec.gov/Archives/edgar/data/886982/000088698223000003/gs-20221231.htm</x:v>
      </x:c>
      <x:c r="O2190" s="2" t="str">
        <x:v>data/raw/filings/GS_0000886982-23-000003_gs-20221231.htm</x:v>
      </x:c>
      <x:c r="P2190" s="2" t="str">
        <x:v>id3VybDovL2RvY3MudjEvZG9jOjg1NGU5M2UwY2Y3NTRkMmE4ZjYzZDEyZjhjMjQ0MmI2L3NlYzo4NTRlOTNlMGNmNzU0ZDJhOGY2M2QxMmY4YzI0NDJiNl8yMi9mcmFnOjk3ZDQxMWQ5ZWNmMjRiYTE4ODUwNzk2YzJiNzc4YTZmL3RhYmxlOmVjNzNjOTk5MDQyYTQ1ZTE4YWFkMWIwNDZiYzk4NTNmL3RhYmxlcmFuZ2U6ZWM3M2M5OTkwNDJhNDVlMThhYWQxYjA0NmJjOTg1M2ZfMzYtMC0xLTEtMTY0NzAyL3RleHRyZWdpb246ZTA1ZjdiN2UyMTkwNGUxNWI0Mjk5NmExNjllN2RjYjVfNDQ_c93a9b90-dde1-405e-8b3b-294e3f09aa9d</x:v>
      </x:c>
      <x:c r="Q2190" s="2" t="str"/>
      <x:c r="R2190" s="2" t="str">
        <x:v>Latest eligible comparative presentation at the information cutoff.</x:v>
      </x:c>
      <x:c r="T2190" s="12"/>
      <x:c r="U2190" s="12"/>
    </x:row>
    <x:row r="2191" ht="24" customHeight="1">
      <x:c r="C2191" s="2" t="str">
        <x:v>GS</x:v>
      </x:c>
      <x:c r="D2191" s="2" t="str">
        <x:v>FY2021</x:v>
      </x:c>
      <x:c r="E2191" s="2" t="str">
        <x:v>deposits</x:v>
      </x:c>
      <x:c r="F2191" s="11" t="n">
        <x:v>364227</x:v>
      </x:c>
      <x:c r="G2191" s="2" t="str">
        <x:v>USD</x:v>
      </x:c>
      <x:c r="H2191" s="2" t="str">
        <x:v>2021-01-01</x:v>
      </x:c>
      <x:c r="I2191" s="2" t="str">
        <x:v>2021-12-31</x:v>
      </x:c>
      <x:c r="J2191" s="2" t="str">
        <x:v>Deposits</x:v>
      </x:c>
      <x:c r="K2191" s="2" t="str">
        <x:v>us-gaap:Deposits</x:v>
      </x:c>
      <x:c r="L2191" s="2" t="str">
        <x:v>2023-02-24</x:v>
      </x:c>
      <x:c r="M2191" s="2" t="str">
        <x:v>0000886982-23-000003</x:v>
      </x:c>
      <x:c r="N2191" s="2" t="str">
        <x:v>https://www.sec.gov/Archives/edgar/data/886982/000088698223000003/gs-20221231.htm</x:v>
      </x:c>
      <x:c r="O2191" s="2" t="str">
        <x:v>data/raw/filings/GS_0000886982-23-000003_gs-20221231.htm</x:v>
      </x:c>
      <x:c r="P2191" s="2" t="str">
        <x:v>id3VybDovL2RvY3MudjEvZG9jOjg1NGU5M2UwY2Y3NTRkMmE4ZjYzZDEyZjhjMjQ0MmI2L3NlYzo4NTRlOTNlMGNmNzU0ZDJhOGY2M2QxMmY4YzI0NDJiNl83My9mcmFnOjJhMDk1MDhiNGU0MjQwZGQ5NjgyNzA4MTgwMTdhYzU4L3RhYmxlOjM1YzM5M2Q4YjIyYjRmYzhiNDQ4OWEwNDBhY2JjYmM0L3RhYmxlcmFuZ2U6MzVjMzkzZDhiMjJiNGZjOGI0NDg5YTA0MGFjYmNiYzRfNS0yLTEtMS0xNjQ3MDI_0556c1cb-e2ed-4c5b-a4f1-69991f2c25f9</x:v>
      </x:c>
      <x:c r="Q2191" s="2" t="str"/>
      <x:c r="R2191" s="2" t="str">
        <x:v>Latest eligible comparative presentation at the information cutoff.</x:v>
      </x:c>
      <x:c r="T2191" s="12"/>
      <x:c r="U2191" s="12"/>
    </x:row>
    <x:row r="2192" ht="24" customHeight="1">
      <x:c r="C2192" s="2" t="str">
        <x:v>GS</x:v>
      </x:c>
      <x:c r="D2192" s="2" t="str">
        <x:v>FY2021</x:v>
      </x:c>
      <x:c r="E2192" s="2" t="str">
        <x:v>loans_gross</x:v>
      </x:c>
      <x:c r="F2192" s="11" t="str">
        <x:v>n.a.</x:v>
      </x:c>
      <x:c r="G2192" s="2" t="str">
        <x:v>USDm</x:v>
      </x:c>
      <x:c r="H2192" s="2" t="str">
        <x:v>2021-01-01</x:v>
      </x:c>
      <x:c r="I2192" s="2" t="str">
        <x:v>2021-12-31</x:v>
      </x:c>
      <x:c r="J2192" s="2" t="str">
        <x:v>Gross loans and leases selected definition</x:v>
      </x:c>
      <x:c r="K2192" s="2" t="str"/>
      <x:c r="L2192" s="2" t="str"/>
      <x:c r="M2192" s="2" t="str"/>
      <x:c r="N2192" s="2" t="str"/>
      <x:c r="O2192" s="2" t="str"/>
      <x:c r="P2192" s="2" t="str"/>
      <x:c r="Q2192" s="2" t="str"/>
      <x:c r="R2192" s="2" t="str">
        <x:v>Not reported / unavailable</x:v>
      </x:c>
      <x:c r="T2192" s="12"/>
      <x:c r="U2192" s="12"/>
    </x:row>
    <x:row r="2193" ht="24" customHeight="1">
      <x:c r="C2193" s="2" t="str">
        <x:v>GS</x:v>
      </x:c>
      <x:c r="D2193" s="2" t="str">
        <x:v>FY2021</x:v>
      </x:c>
      <x:c r="E2193" s="2" t="str">
        <x:v>loans_net</x:v>
      </x:c>
      <x:c r="F2193" s="11" t="n">
        <x:v>158562</x:v>
      </x:c>
      <x:c r="G2193" s="2" t="str">
        <x:v>USD</x:v>
      </x:c>
      <x:c r="H2193" s="2" t="str">
        <x:v>2021-01-01</x:v>
      </x:c>
      <x:c r="I2193" s="2" t="str">
        <x:v>2021-12-31</x:v>
      </x:c>
      <x:c r="J2193" s="2" t="str">
        <x:v>Loans and Leases Receivable, Net Amount</x:v>
      </x:c>
      <x:c r="K2193" s="2" t="str">
        <x:v>us-gaap:LoansAndLeasesReceivableNetReportedAmount</x:v>
      </x:c>
      <x:c r="L2193" s="2" t="str">
        <x:v>2022-08-04</x:v>
      </x:c>
      <x:c r="M2193" s="2" t="str">
        <x:v>0001193125-22-211433</x:v>
      </x:c>
      <x:c r="N2193" s="2" t="str">
        <x:v>https://data.sec.gov/api/xbrl/companyfacts/CIK0000886982.json</x:v>
      </x:c>
      <x:c r="O2193" s="2" t="str">
        <x:v>data/raw/sec/GS_companyfacts.json</x:v>
      </x:c>
      <x:c r="P2193" s="2" t="str"/>
      <x:c r="Q2193" s="2" t="str"/>
      <x:c r="R2193" s="2" t="str">
        <x:v>Latest eligible comparative presentation at the information cutoff.</x:v>
      </x:c>
      <x:c r="T2193" s="12"/>
      <x:c r="U2193" s="12"/>
    </x:row>
    <x:row r="2194" ht="24" customHeight="1">
      <x:c r="C2194" s="2" t="str">
        <x:v>GS</x:v>
      </x:c>
      <x:c r="D2194" s="2" t="str">
        <x:v>FY2021</x:v>
      </x:c>
      <x:c r="E2194" s="2" t="str">
        <x:v>allowance</x:v>
      </x:c>
      <x:c r="F2194" s="11" t="n">
        <x:v>3573</x:v>
      </x:c>
      <x:c r="G2194" s="2" t="str">
        <x:v>USD</x:v>
      </x:c>
      <x:c r="H2194" s="2" t="str">
        <x:v>2021-01-01</x:v>
      </x:c>
      <x:c r="I2194" s="2" t="str">
        <x:v>2021-12-31</x:v>
      </x:c>
      <x:c r="J2194" s="2" t="str">
        <x:v>Financing Receivable, Allowance for Credit Loss</x:v>
      </x:c>
      <x:c r="K2194" s="2" t="str">
        <x:v>us-gaap:FinancingReceivableAllowanceForCreditLosses</x:v>
      </x:c>
      <x:c r="L2194" s="2" t="str">
        <x:v>2024-02-23</x:v>
      </x:c>
      <x:c r="M2194" s="2" t="str">
        <x:v>0000886982-24-000006</x:v>
      </x:c>
      <x:c r="N2194" s="2" t="str">
        <x:v>https://www.sec.gov/Archives/edgar/data/886982/000088698224000006/gs-20231231.htm</x:v>
      </x:c>
      <x:c r="O2194" s="2" t="str">
        <x:v>data/raw/filings/GS_0000886982-24-000006_gs-20231231.htm</x:v>
      </x:c>
      <x:c r="P2194" s="2" t="str">
        <x:v>f-3710</x:v>
      </x:c>
      <x:c r="Q2194" s="2" t="str"/>
      <x:c r="R2194" s="2" t="str">
        <x:v>Latest eligible comparative presentation at the information cutoff.</x:v>
      </x:c>
      <x:c r="T2194" s="12"/>
      <x:c r="U2194" s="12"/>
    </x:row>
    <x:row r="2195" ht="24" customHeight="1">
      <x:c r="C2195" s="2" t="str">
        <x:v>GS</x:v>
      </x:c>
      <x:c r="D2195" s="2" t="str">
        <x:v>FY2021</x:v>
      </x:c>
      <x:c r="E2195" s="2" t="str">
        <x:v>nonaccrual</x:v>
      </x:c>
      <x:c r="F2195" s="11" t="str">
        <x:v>n.a.</x:v>
      </x:c>
      <x:c r="G2195" s="2" t="str">
        <x:v>USDm</x:v>
      </x:c>
      <x:c r="H2195" s="2" t="str">
        <x:v>2021-01-01</x:v>
      </x:c>
      <x:c r="I2195" s="2" t="str">
        <x:v>2021-12-31</x:v>
      </x:c>
      <x:c r="J2195" s="2" t="str">
        <x:v>Nonaccrual</x:v>
      </x:c>
      <x:c r="K2195" s="2" t="str"/>
      <x:c r="L2195" s="2" t="str"/>
      <x:c r="M2195" s="2" t="str"/>
      <x:c r="N2195" s="2" t="str"/>
      <x:c r="O2195" s="2" t="str"/>
      <x:c r="P2195" s="2" t="str"/>
      <x:c r="Q2195" s="2" t="str"/>
      <x:c r="R2195" s="2" t="str">
        <x:v>Not reported / unavailable</x:v>
      </x:c>
      <x:c r="T2195" s="12"/>
      <x:c r="U2195" s="12"/>
    </x:row>
    <x:row r="2196" ht="24" customHeight="1">
      <x:c r="C2196" s="2" t="str">
        <x:v>GS</x:v>
      </x:c>
      <x:c r="D2196" s="2" t="str">
        <x:v>FY2021</x:v>
      </x:c>
      <x:c r="E2196" s="2" t="str">
        <x:v>cash</x:v>
      </x:c>
      <x:c r="F2196" s="11" t="n">
        <x:v>261036</x:v>
      </x:c>
      <x:c r="G2196" s="2" t="str">
        <x:v>USD</x:v>
      </x:c>
      <x:c r="H2196" s="2" t="str">
        <x:v>2021-01-01</x:v>
      </x:c>
      <x:c r="I2196" s="2" t="str">
        <x:v>2021-12-31</x:v>
      </x:c>
      <x:c r="J2196" s="2" t="str">
        <x:v>Cash and Cash Equivalents, at Carrying Value</x:v>
      </x:c>
      <x:c r="K2196" s="2" t="str">
        <x:v>us-gaap:CashAndCashEquivalentsAtCarryingValue</x:v>
      </x:c>
      <x:c r="L2196" s="2" t="str">
        <x:v>2023-02-24</x:v>
      </x:c>
      <x:c r="M2196" s="2" t="str">
        <x:v>0000886982-23-000003</x:v>
      </x:c>
      <x:c r="N2196" s="2" t="str">
        <x:v>https://www.sec.gov/Archives/edgar/data/886982/000088698223000003/gs-20221231.htm</x:v>
      </x:c>
      <x:c r="O2196" s="2" t="str">
        <x:v>data/raw/filings/GS_0000886982-23-000003_gs-20221231.htm</x:v>
      </x:c>
      <x:c r="P2196" s="2" t="str">
        <x:v>id3VybDovL2RvY3MudjEvZG9jOjg1NGU5M2UwY2Y3NTRkMmE4ZjYzZDEyZjhjMjQ0MmI2L3NlYzo4NTRlOTNlMGNmNzU0ZDJhOGY2M2QxMmY4YzI0NDJiNl8yMi9mcmFnOjk3ZDQxMWQ5ZWNmMjRiYTE4ODUwNzk2YzJiNzc4YTZmL3RhYmxlOmVjNzNjOTk5MDQyYTQ1ZTE4YWFkMWIwNDZiYzk4NTNmL3RhYmxlcmFuZ2U6ZWM3M2M5OTkwNDJhNDVlMThhYWQxYjA0NmJjOTg1M2ZfNC0yLTEtMS0xNjQ3MDI_a23e4a0d-98d3-499d-afd9-8442f357fe60</x:v>
      </x:c>
      <x:c r="Q2196" s="2" t="str"/>
      <x:c r="R2196" s="2" t="str">
        <x:v>Latest eligible comparative presentation at the information cutoff.</x:v>
      </x:c>
      <x:c r="T2196" s="12"/>
      <x:c r="U2196" s="12"/>
    </x:row>
    <x:row r="2197" ht="24" customHeight="1">
      <x:c r="C2197" s="2" t="str">
        <x:v>GS</x:v>
      </x:c>
      <x:c r="D2197" s="2" t="str">
        <x:v>FY2021</x:v>
      </x:c>
      <x:c r="E2197" s="2" t="str">
        <x:v>aoci</x:v>
      </x:c>
      <x:c r="F2197" s="11" t="n">
        <x:v>-2068</x:v>
      </x:c>
      <x:c r="G2197" s="2" t="str">
        <x:v>USD</x:v>
      </x:c>
      <x:c r="H2197" s="2" t="str">
        <x:v>2021-01-01</x:v>
      </x:c>
      <x:c r="I2197" s="2" t="str">
        <x:v>2021-12-31</x:v>
      </x:c>
      <x:c r="J2197" s="2" t="str">
        <x:v>Accumulated Other Comprehensive Income (Loss), Net of Tax</x:v>
      </x:c>
      <x:c r="K2197" s="2" t="str">
        <x:v>us-gaap:AccumulatedOtherComprehensiveIncomeLossNetOfTax</x:v>
      </x:c>
      <x:c r="L2197" s="2" t="str">
        <x:v>2023-02-24</x:v>
      </x:c>
      <x:c r="M2197" s="2" t="str">
        <x:v>0000886982-23-000003</x:v>
      </x:c>
      <x:c r="N2197" s="2" t="str">
        <x:v>https://www.sec.gov/Archives/edgar/data/886982/000088698223000003/gs-20221231.htm</x:v>
      </x:c>
      <x:c r="O2197" s="2" t="str">
        <x:v>data/raw/filings/GS_0000886982-23-000003_gs-20221231.htm</x:v>
      </x:c>
      <x:c r="P2197" s="2" t="str">
        <x:v>id3VybDovL2RvY3MudjEvZG9jOjg1NGU5M2UwY2Y3NTRkMmE4ZjYzZDEyZjhjMjQ0MmI2L3NlYzo4NTRlOTNlMGNmNzU0ZDJhOGY2M2QxMmY4YzI0NDJiNl8yMi9mcmFnOjk3ZDQxMWQ5ZWNmMjRiYTE4ODUwNzk2YzJiNzc4YTZmL3RhYmxlOmVjNzNjOTk5MDQyYTQ1ZTE4YWFkMWIwNDZiYzk4NTNmL3RhYmxlcmFuZ2U6ZWM3M2M5OTkwNDJhNDVlMThhYWQxYjA0NmJjOTg1M2ZfMzUtMi0xLTEtMTY0NzAy_94c9ca30-2b67-4e9a-920b-d522925bc8f9</x:v>
      </x:c>
      <x:c r="Q2197" s="2" t="str"/>
      <x:c r="R2197" s="2" t="str">
        <x:v>Latest eligible comparative presentation at the information cutoff.</x:v>
      </x:c>
      <x:c r="T2197" s="12"/>
      <x:c r="U2197" s="12"/>
    </x:row>
    <x:row r="2198" ht="24" customHeight="1">
      <x:c r="C2198" s="2" t="str">
        <x:v>GS</x:v>
      </x:c>
      <x:c r="D2198" s="2" t="str">
        <x:v>FY2021</x:v>
      </x:c>
      <x:c r="E2198" s="2" t="str">
        <x:v>nii</x:v>
      </x:c>
      <x:c r="F2198" s="11" t="n">
        <x:v>6470</x:v>
      </x:c>
      <x:c r="G2198" s="2" t="str">
        <x:v>USD</x:v>
      </x:c>
      <x:c r="H2198" s="2" t="str">
        <x:v>2021-01-01</x:v>
      </x:c>
      <x:c r="I2198" s="2" t="str">
        <x:v>2021-12-31</x:v>
      </x:c>
      <x:c r="J2198" s="2" t="str">
        <x:v>Interest Income (Expense), Net</x:v>
      </x:c>
      <x:c r="K2198" s="2" t="str">
        <x:v>us-gaap:InterestIncomeExpenseNet</x:v>
      </x:c>
      <x:c r="L2198" s="2" t="str">
        <x:v>2024-02-23</x:v>
      </x:c>
      <x:c r="M2198" s="2" t="str">
        <x:v>0000886982-24-000006</x:v>
      </x:c>
      <x:c r="N2198" s="2" t="str">
        <x:v>https://www.sec.gov/Archives/edgar/data/886982/000088698224000006/gs-20231231.htm</x:v>
      </x:c>
      <x:c r="O2198" s="2" t="str">
        <x:v>data/raw/filings/GS_0000886982-24-000006_gs-20231231.htm</x:v>
      </x:c>
      <x:c r="P2198" s="2" t="str">
        <x:v>f-5861</x:v>
      </x:c>
      <x:c r="Q2198" s="2" t="str"/>
      <x:c r="R2198" s="2" t="str">
        <x:v>Latest eligible comparative presentation at the information cutoff.</x:v>
      </x:c>
      <x:c r="T2198" s="12"/>
      <x:c r="U2198" s="12"/>
    </x:row>
    <x:row r="2199" ht="24" customHeight="1">
      <x:c r="C2199" s="2" t="str">
        <x:v>GS</x:v>
      </x:c>
      <x:c r="D2199" s="2" t="str">
        <x:v>FY2021</x:v>
      </x:c>
      <x:c r="E2199" s="2" t="str">
        <x:v>noninterest_income</x:v>
      </x:c>
      <x:c r="F2199" s="11" t="n">
        <x:v>52869</x:v>
      </x:c>
      <x:c r="G2199" s="2" t="str">
        <x:v>USD</x:v>
      </x:c>
      <x:c r="H2199" s="2" t="str">
        <x:v>2021-01-01</x:v>
      </x:c>
      <x:c r="I2199" s="2" t="str">
        <x:v>2021-12-31</x:v>
      </x:c>
      <x:c r="J2199" s="2" t="str">
        <x:v>Noninterest Income</x:v>
      </x:c>
      <x:c r="K2199" s="2" t="str">
        <x:v>us-gaap:NoninterestIncome</x:v>
      </x:c>
      <x:c r="L2199" s="2" t="str">
        <x:v>2024-02-23</x:v>
      </x:c>
      <x:c r="M2199" s="2" t="str">
        <x:v>0000886982-24-000006</x:v>
      </x:c>
      <x:c r="N2199" s="2" t="str">
        <x:v>https://www.sec.gov/Archives/edgar/data/886982/000088698224000006/gs-20231231.htm</x:v>
      </x:c>
      <x:c r="O2199" s="2" t="str">
        <x:v>data/raw/filings/GS_0000886982-24-000006_gs-20231231.htm</x:v>
      </x:c>
      <x:c r="P2199" s="2" t="str">
        <x:v>f-5858</x:v>
      </x:c>
      <x:c r="Q2199" s="2" t="str"/>
      <x:c r="R2199" s="2" t="str">
        <x:v>Latest eligible comparative presentation at the information cutoff.</x:v>
      </x:c>
      <x:c r="T2199" s="12"/>
      <x:c r="U2199" s="12"/>
    </x:row>
    <x:row r="2200" ht="24" customHeight="1">
      <x:c r="C2200" s="2" t="str">
        <x:v>GS</x:v>
      </x:c>
      <x:c r="D2200" s="2" t="str">
        <x:v>FY2021</x:v>
      </x:c>
      <x:c r="E2200" s="2" t="str">
        <x:v>revenue_reported</x:v>
      </x:c>
      <x:c r="F2200" s="11" t="n">
        <x:v>59339</x:v>
      </x:c>
      <x:c r="G2200" s="2" t="str">
        <x:v>USD</x:v>
      </x:c>
      <x:c r="H2200" s="2" t="str">
        <x:v>2021-01-01</x:v>
      </x:c>
      <x:c r="I2200" s="2" t="str">
        <x:v>2021-12-31</x:v>
      </x:c>
      <x:c r="J2200" s="2" t="str">
        <x:v>Revenues, Net of Interest Expense</x:v>
      </x:c>
      <x:c r="K2200" s="2" t="str">
        <x:v>us-gaap:RevenuesNetOfInterestExpense</x:v>
      </x:c>
      <x:c r="L2200" s="2" t="str">
        <x:v>2024-02-23</x:v>
      </x:c>
      <x:c r="M2200" s="2" t="str">
        <x:v>0000886982-24-000006</x:v>
      </x:c>
      <x:c r="N2200" s="2" t="str">
        <x:v>https://www.sec.gov/Archives/edgar/data/886982/000088698224000006/gs-20231231.htm</x:v>
      </x:c>
      <x:c r="O2200" s="2" t="str">
        <x:v>data/raw/filings/GS_0000886982-24-000006_gs-20231231.htm</x:v>
      </x:c>
      <x:c r="P2200" s="2" t="str">
        <x:v>f-5934</x:v>
      </x:c>
      <x:c r="Q2200" s="2" t="str"/>
      <x:c r="R2200" s="2" t="str">
        <x:v>Latest eligible comparative presentation at the information cutoff.</x:v>
      </x:c>
      <x:c r="T2200" s="12"/>
      <x:c r="U2200" s="12"/>
    </x:row>
    <x:row r="2201" ht="24" customHeight="1">
      <x:c r="C2201" s="2" t="str">
        <x:v>GS</x:v>
      </x:c>
      <x:c r="D2201" s="2" t="str">
        <x:v>FY2021</x:v>
      </x:c>
      <x:c r="E2201" s="2" t="str">
        <x:v>opex</x:v>
      </x:c>
      <x:c r="F2201" s="11" t="n">
        <x:v>31938</x:v>
      </x:c>
      <x:c r="G2201" s="2" t="str">
        <x:v>USD</x:v>
      </x:c>
      <x:c r="H2201" s="2" t="str">
        <x:v>2021-01-01</x:v>
      </x:c>
      <x:c r="I2201" s="2" t="str">
        <x:v>2021-12-31</x:v>
      </x:c>
      <x:c r="J2201" s="2" t="str">
        <x:v>Noninterest Expense</x:v>
      </x:c>
      <x:c r="K2201" s="2" t="str">
        <x:v>us-gaap:NoninterestExpense</x:v>
      </x:c>
      <x:c r="L2201" s="2" t="str">
        <x:v>2024-02-23</x:v>
      </x:c>
      <x:c r="M2201" s="2" t="str">
        <x:v>0000886982-24-000006</x:v>
      </x:c>
      <x:c r="N2201" s="2" t="str">
        <x:v>https://www.sec.gov/Archives/edgar/data/886982/000088698224000006/gs-20231231.htm</x:v>
      </x:c>
      <x:c r="O2201" s="2" t="str">
        <x:v>data/raw/filings/GS_0000886982-24-000006_gs-20231231.htm</x:v>
      </x:c>
      <x:c r="P2201" s="2" t="str">
        <x:v>f-5870</x:v>
      </x:c>
      <x:c r="Q2201" s="2" t="str"/>
      <x:c r="R2201" s="2" t="str">
        <x:v>Latest eligible comparative presentation at the information cutoff.</x:v>
      </x:c>
      <x:c r="T2201" s="12"/>
      <x:c r="U2201" s="12"/>
    </x:row>
    <x:row r="2202" ht="24" customHeight="1">
      <x:c r="C2202" s="2" t="str">
        <x:v>GS</x:v>
      </x:c>
      <x:c r="D2202" s="2" t="str">
        <x:v>FY2021</x:v>
      </x:c>
      <x:c r="E2202" s="2" t="str">
        <x:v>provision</x:v>
      </x:c>
      <x:c r="F2202" s="11" t="n">
        <x:v>357</x:v>
      </x:c>
      <x:c r="G2202" s="2" t="str">
        <x:v>USD</x:v>
      </x:c>
      <x:c r="H2202" s="2" t="str">
        <x:v>2021-01-01</x:v>
      </x:c>
      <x:c r="I2202" s="2" t="str">
        <x:v>2021-12-31</x:v>
      </x:c>
      <x:c r="J2202" s="2" t="str">
        <x:v>Provision for Loan, Lease, and Other Losses</x:v>
      </x:c>
      <x:c r="K2202" s="2" t="str">
        <x:v>us-gaap:ProvisionForLoanLeaseAndOtherLosses</x:v>
      </x:c>
      <x:c r="L2202" s="2" t="str">
        <x:v>2024-02-23</x:v>
      </x:c>
      <x:c r="M2202" s="2" t="str">
        <x:v>0000886982-24-000006</x:v>
      </x:c>
      <x:c r="N2202" s="2" t="str">
        <x:v>https://www.sec.gov/Archives/edgar/data/886982/000088698224000006/gs-20231231.htm</x:v>
      </x:c>
      <x:c r="O2202" s="2" t="str">
        <x:v>data/raw/filings/GS_0000886982-24-000006_gs-20231231.htm</x:v>
      </x:c>
      <x:c r="P2202" s="2" t="str">
        <x:v>f-5867</x:v>
      </x:c>
      <x:c r="Q2202" s="2" t="str"/>
      <x:c r="R2202" s="2" t="str">
        <x:v>Latest eligible comparative presentation at the information cutoff.</x:v>
      </x:c>
      <x:c r="T2202" s="12"/>
      <x:c r="U2202" s="12"/>
    </x:row>
    <x:row r="2203" ht="24" customHeight="1">
      <x:c r="C2203" s="2" t="str">
        <x:v>GS</x:v>
      </x:c>
      <x:c r="D2203" s="2" t="str">
        <x:v>FY2021</x:v>
      </x:c>
      <x:c r="E2203" s="2" t="str">
        <x:v>pretax</x:v>
      </x:c>
      <x:c r="F2203" s="11" t="n">
        <x:v>27044</x:v>
      </x:c>
      <x:c r="G2203" s="2" t="str">
        <x:v>USD</x:v>
      </x:c>
      <x:c r="H2203" s="2" t="str">
        <x:v>2021-01-01</x:v>
      </x:c>
      <x:c r="I2203" s="2" t="str">
        <x:v>2021-12-31</x:v>
      </x:c>
      <x:c r="J2203" s="2" t="str">
        <x:v>Income (Loss) from Continuing Operations before Income Taxes, Noncontrolling Interest</x:v>
      </x:c>
      <x:c r="K2203" s="2" t="str">
        <x:v>us-gaap:IncomeLossFromContinuingOperationsBeforeIncomeTaxesExtraordinaryItemsNoncontrollingInterest</x:v>
      </x:c>
      <x:c r="L2203" s="2" t="str">
        <x:v>2024-02-23</x:v>
      </x:c>
      <x:c r="M2203" s="2" t="str">
        <x:v>0000886982-24-000006</x:v>
      </x:c>
      <x:c r="N2203" s="2" t="str">
        <x:v>https://www.sec.gov/Archives/edgar/data/886982/000088698224000006/gs-20231231.htm</x:v>
      </x:c>
      <x:c r="O2203" s="2" t="str">
        <x:v>data/raw/filings/GS_0000886982-24-000006_gs-20231231.htm</x:v>
      </x:c>
      <x:c r="P2203" s="2" t="str">
        <x:v>f-5958</x:v>
      </x:c>
      <x:c r="Q2203" s="2" t="str"/>
      <x:c r="R2203" s="2" t="str">
        <x:v>Latest eligible comparative presentation at the information cutoff.</x:v>
      </x:c>
      <x:c r="T2203" s="12"/>
      <x:c r="U2203" s="12"/>
    </x:row>
    <x:row r="2204" ht="24" customHeight="1">
      <x:c r="C2204" s="2" t="str">
        <x:v>GS</x:v>
      </x:c>
      <x:c r="D2204" s="2" t="str">
        <x:v>FY2021</x:v>
      </x:c>
      <x:c r="E2204" s="2" t="str">
        <x:v>tax</x:v>
      </x:c>
      <x:c r="F2204" s="11" t="n">
        <x:v>5409</x:v>
      </x:c>
      <x:c r="G2204" s="2" t="str">
        <x:v>USD</x:v>
      </x:c>
      <x:c r="H2204" s="2" t="str">
        <x:v>2021-01-01</x:v>
      </x:c>
      <x:c r="I2204" s="2" t="str">
        <x:v>2021-12-31</x:v>
      </x:c>
      <x:c r="J2204" s="2" t="str">
        <x:v>Income Tax Expense (Benefit)</x:v>
      </x:c>
      <x:c r="K2204" s="2" t="str">
        <x:v>us-gaap:IncomeTaxExpenseBenefit</x:v>
      </x:c>
      <x:c r="L2204" s="2" t="str">
        <x:v>2024-02-23</x:v>
      </x:c>
      <x:c r="M2204" s="2" t="str">
        <x:v>0000886982-24-000006</x:v>
      </x:c>
      <x:c r="N2204" s="2" t="str">
        <x:v>https://www.sec.gov/Archives/edgar/data/886982/000088698224000006/gs-20231231.htm</x:v>
      </x:c>
      <x:c r="O2204" s="2" t="str">
        <x:v>data/raw/filings/GS_0000886982-24-000006_gs-20231231.htm</x:v>
      </x:c>
      <x:c r="P2204" s="2" t="str">
        <x:v>f-5643</x:v>
      </x:c>
      <x:c r="Q2204" s="2" t="str"/>
      <x:c r="R2204" s="2" t="str">
        <x:v>Latest eligible comparative presentation at the information cutoff.</x:v>
      </x:c>
      <x:c r="T2204" s="12"/>
      <x:c r="U2204" s="12"/>
    </x:row>
    <x:row r="2205" ht="24" customHeight="1">
      <x:c r="C2205" s="2" t="str">
        <x:v>GS</x:v>
      </x:c>
      <x:c r="D2205" s="2" t="str">
        <x:v>FY2021</x:v>
      </x:c>
      <x:c r="E2205" s="2" t="str">
        <x:v>net_income</x:v>
      </x:c>
      <x:c r="F2205" s="11" t="n">
        <x:v>21635</x:v>
      </x:c>
      <x:c r="G2205" s="2" t="str">
        <x:v>USD</x:v>
      </x:c>
      <x:c r="H2205" s="2" t="str">
        <x:v>2021-01-01</x:v>
      </x:c>
      <x:c r="I2205" s="2" t="str">
        <x:v>2021-12-31</x:v>
      </x:c>
      <x:c r="J2205" s="2" t="str">
        <x:v>Net Income (Loss) Attributable to Parent</x:v>
      </x:c>
      <x:c r="K2205" s="2" t="str">
        <x:v>us-gaap:NetIncomeLoss</x:v>
      </x:c>
      <x:c r="L2205" s="2" t="str">
        <x:v>2024-02-23</x:v>
      </x:c>
      <x:c r="M2205" s="2" t="str">
        <x:v>0000886982-24-000006</x:v>
      </x:c>
      <x:c r="N2205" s="2" t="str">
        <x:v>https://www.sec.gov/Archives/edgar/data/886982/000088698224000006/gs-20231231.htm</x:v>
      </x:c>
      <x:c r="O2205" s="2" t="str">
        <x:v>data/raw/filings/GS_0000886982-24-000006_gs-20231231.htm</x:v>
      </x:c>
      <x:c r="P2205" s="2" t="str">
        <x:v>f-5982</x:v>
      </x:c>
      <x:c r="Q2205" s="2" t="str"/>
      <x:c r="R2205" s="2" t="str">
        <x:v>Latest eligible comparative presentation at the information cutoff.</x:v>
      </x:c>
      <x:c r="T2205" s="12"/>
      <x:c r="U2205" s="12"/>
    </x:row>
    <x:row r="2206" ht="24" customHeight="1">
      <x:c r="C2206" s="2" t="str">
        <x:v>GS</x:v>
      </x:c>
      <x:c r="D2206" s="2" t="str">
        <x:v>FY2021</x:v>
      </x:c>
      <x:c r="E2206" s="2" t="str">
        <x:v>common_income</x:v>
      </x:c>
      <x:c r="F2206" s="11" t="n">
        <x:v>21151</x:v>
      </x:c>
      <x:c r="G2206" s="2" t="str">
        <x:v>USD</x:v>
      </x:c>
      <x:c r="H2206" s="2" t="str">
        <x:v>2021-01-01</x:v>
      </x:c>
      <x:c r="I2206" s="2" t="str">
        <x:v>2021-12-31</x:v>
      </x:c>
      <x:c r="J2206" s="2" t="str">
        <x:v>Net Income (Loss) Available to Common Stockholders, Basic</x:v>
      </x:c>
      <x:c r="K2206" s="2" t="str">
        <x:v>us-gaap:NetIncomeLossAvailableToCommonStockholdersBasic</x:v>
      </x:c>
      <x:c r="L2206" s="2" t="str">
        <x:v>2024-02-23</x:v>
      </x:c>
      <x:c r="M2206" s="2" t="str">
        <x:v>0000886982-24-000006</x:v>
      </x:c>
      <x:c r="N2206" s="2" t="str">
        <x:v>https://www.sec.gov/Archives/edgar/data/886982/000088698224000006/gs-20231231.htm</x:v>
      </x:c>
      <x:c r="O2206" s="2" t="str">
        <x:v>data/raw/filings/GS_0000886982-24-000006_gs-20231231.htm</x:v>
      </x:c>
      <x:c r="P2206" s="2" t="str">
        <x:v>f-5879</x:v>
      </x:c>
      <x:c r="Q2206" s="2" t="str"/>
      <x:c r="R2206" s="2" t="str">
        <x:v>Latest eligible comparative presentation at the information cutoff.</x:v>
      </x:c>
      <x:c r="T2206" s="12"/>
      <x:c r="U2206" s="12"/>
    </x:row>
    <x:row r="2207" ht="24" customHeight="1">
      <x:c r="C2207" s="2" t="str">
        <x:v>GS</x:v>
      </x:c>
      <x:c r="D2207" s="2" t="str">
        <x:v>FY2021</x:v>
      </x:c>
      <x:c r="E2207" s="2" t="str">
        <x:v>preferred_div</x:v>
      </x:c>
      <x:c r="F2207" s="11" t="n">
        <x:v>443</x:v>
      </x:c>
      <x:c r="G2207" s="2" t="str">
        <x:v>USD</x:v>
      </x:c>
      <x:c r="H2207" s="2" t="str">
        <x:v>2021-01-01</x:v>
      </x:c>
      <x:c r="I2207" s="2" t="str">
        <x:v>2021-12-31</x:v>
      </x:c>
      <x:c r="J2207" s="2" t="str">
        <x:v>Dividends, Preferred Stock</x:v>
      </x:c>
      <x:c r="K2207" s="2" t="str">
        <x:v>us-gaap:DividendsPreferredStock</x:v>
      </x:c>
      <x:c r="L2207" s="2" t="str">
        <x:v>2024-02-23</x:v>
      </x:c>
      <x:c r="M2207" s="2" t="str">
        <x:v>0000886982-24-000006</x:v>
      </x:c>
      <x:c r="N2207" s="2" t="str">
        <x:v>https://www.sec.gov/Archives/edgar/data/886982/000088698224000006/gs-20231231.htm</x:v>
      </x:c>
      <x:c r="O2207" s="2" t="str">
        <x:v>data/raw/filings/GS_0000886982-24-000006_gs-20231231.htm</x:v>
      </x:c>
      <x:c r="P2207" s="2" t="str">
        <x:v>f-5095</x:v>
      </x:c>
      <x:c r="Q2207" s="2" t="str"/>
      <x:c r="R2207" s="2" t="str">
        <x:v>Latest eligible comparative presentation at the information cutoff.</x:v>
      </x:c>
      <x:c r="T2207" s="12"/>
      <x:c r="U2207" s="12"/>
    </x:row>
    <x:row r="2208" ht="24" customHeight="1">
      <x:c r="C2208" s="2" t="str">
        <x:v>GS</x:v>
      </x:c>
      <x:c r="D2208" s="2" t="str">
        <x:v>FY2021</x:v>
      </x:c>
      <x:c r="E2208" s="2" t="str">
        <x:v>eps</x:v>
      </x:c>
      <x:c r="F2208" s="11" t="n">
        <x:v>59.45</x:v>
      </x:c>
      <x:c r="G2208" s="2" t="str">
        <x:v>USD/shares</x:v>
      </x:c>
      <x:c r="H2208" s="2" t="str">
        <x:v>2021-01-01</x:v>
      </x:c>
      <x:c r="I2208" s="2" t="str">
        <x:v>2021-12-31</x:v>
      </x:c>
      <x:c r="J2208" s="2" t="str">
        <x:v>Earnings Per Share, Diluted</x:v>
      </x:c>
      <x:c r="K2208" s="2" t="str">
        <x:v>us-gaap:EarningsPerShareDiluted</x:v>
      </x:c>
      <x:c r="L2208" s="2" t="str">
        <x:v>2024-02-23</x:v>
      </x:c>
      <x:c r="M2208" s="2" t="str">
        <x:v>0000886982-24-000006</x:v>
      </x:c>
      <x:c r="N2208" s="2" t="str">
        <x:v>https://www.sec.gov/Archives/edgar/data/886982/000088698224000006/gs-20231231.htm</x:v>
      </x:c>
      <x:c r="O2208" s="2" t="str">
        <x:v>data/raw/filings/GS_0000886982-24-000006_gs-20231231.htm</x:v>
      </x:c>
      <x:c r="P2208" s="2" t="str">
        <x:v>f-5547</x:v>
      </x:c>
      <x:c r="Q2208" s="2" t="str"/>
      <x:c r="R2208" s="2" t="str">
        <x:v>Latest eligible comparative presentation at the information cutoff.</x:v>
      </x:c>
      <x:c r="T2208" s="12"/>
      <x:c r="U2208" s="12"/>
    </x:row>
    <x:row r="2209" ht="24" customHeight="1">
      <x:c r="C2209" s="2" t="str">
        <x:v>GS</x:v>
      </x:c>
      <x:c r="D2209" s="2" t="str">
        <x:v>FY2021</x:v>
      </x:c>
      <x:c r="E2209" s="2" t="str">
        <x:v>shares_diluted</x:v>
      </x:c>
      <x:c r="F2209" s="11" t="n">
        <x:v>355.8</x:v>
      </x:c>
      <x:c r="G2209" s="2" t="str">
        <x:v>shares</x:v>
      </x:c>
      <x:c r="H2209" s="2" t="str">
        <x:v>2021-01-01</x:v>
      </x:c>
      <x:c r="I2209" s="2" t="str">
        <x:v>2021-12-31</x:v>
      </x:c>
      <x:c r="J2209" s="2" t="str">
        <x:v>Weighted Average Number of Shares Outstanding, Diluted</x:v>
      </x:c>
      <x:c r="K2209" s="2" t="str">
        <x:v>us-gaap:WeightedAverageNumberOfDilutedSharesOutstanding</x:v>
      </x:c>
      <x:c r="L2209" s="2" t="str">
        <x:v>2024-02-23</x:v>
      </x:c>
      <x:c r="M2209" s="2" t="str">
        <x:v>0000886982-24-000006</x:v>
      </x:c>
      <x:c r="N2209" s="2" t="str">
        <x:v>https://www.sec.gov/Archives/edgar/data/886982/000088698224000006/gs-20231231.htm</x:v>
      </x:c>
      <x:c r="O2209" s="2" t="str">
        <x:v>data/raw/filings/GS_0000886982-24-000006_gs-20231231.htm</x:v>
      </x:c>
      <x:c r="P2209" s="2" t="str">
        <x:v>f-5541</x:v>
      </x:c>
      <x:c r="Q2209" s="2" t="str"/>
      <x:c r="R2209" s="2" t="str">
        <x:v>Latest eligible comparative presentation at the information cutoff.</x:v>
      </x:c>
      <x:c r="T2209" s="12"/>
      <x:c r="U2209" s="12"/>
    </x:row>
    <x:row r="2210" ht="24" customHeight="1">
      <x:c r="C2210" s="2" t="str">
        <x:v>GS</x:v>
      </x:c>
      <x:c r="D2210" s="2" t="str">
        <x:v>FY2021</x:v>
      </x:c>
      <x:c r="E2210" s="2" t="str">
        <x:v>dps</x:v>
      </x:c>
      <x:c r="F2210" s="11" t="n">
        <x:v>6.5</x:v>
      </x:c>
      <x:c r="G2210" s="2" t="str">
        <x:v>USD/shares</x:v>
      </x:c>
      <x:c r="H2210" s="2" t="str">
        <x:v>2021-01-01</x:v>
      </x:c>
      <x:c r="I2210" s="2" t="str">
        <x:v>2021-12-31</x:v>
      </x:c>
      <x:c r="J2210" s="2" t="str">
        <x:v>Common Stock, Dividends, Per Share, Declared</x:v>
      </x:c>
      <x:c r="K2210" s="2" t="str">
        <x:v>us-gaap:CommonStockDividendsPerShareDeclared</x:v>
      </x:c>
      <x:c r="L2210" s="2" t="str">
        <x:v>2024-02-23</x:v>
      </x:c>
      <x:c r="M2210" s="2" t="str">
        <x:v>0000886982-24-000006</x:v>
      </x:c>
      <x:c r="N2210" s="2" t="str">
        <x:v>https://www.sec.gov/Archives/edgar/data/886982/000088698224000006/gs-20231231.htm</x:v>
      </x:c>
      <x:c r="O2210" s="2" t="str">
        <x:v>data/raw/filings/GS_0000886982-24-000006_gs-20231231.htm</x:v>
      </x:c>
      <x:c r="P2210" s="2" t="str">
        <x:v>f-4858</x:v>
      </x:c>
      <x:c r="Q2210" s="2" t="str"/>
      <x:c r="R2210" s="2" t="str">
        <x:v>Latest eligible comparative presentation at the information cutoff.</x:v>
      </x:c>
      <x:c r="T2210" s="12"/>
      <x:c r="U2210" s="12"/>
    </x:row>
    <x:row r="2211" ht="24" customHeight="1">
      <x:c r="C2211" s="2" t="str">
        <x:v>GS</x:v>
      </x:c>
      <x:c r="D2211" s="2" t="str">
        <x:v>FY2021</x:v>
      </x:c>
      <x:c r="E2211" s="2" t="str">
        <x:v>dividends</x:v>
      </x:c>
      <x:c r="F2211" s="11" t="n">
        <x:v>2725</x:v>
      </x:c>
      <x:c r="G2211" s="2" t="str">
        <x:v>USD</x:v>
      </x:c>
      <x:c r="H2211" s="2" t="str">
        <x:v>2021-01-01</x:v>
      </x:c>
      <x:c r="I2211" s="2" t="str">
        <x:v>2021-12-31</x:v>
      </x:c>
      <x:c r="J2211" s="2" t="str">
        <x:v>Payments of Dividends</x:v>
      </x:c>
      <x:c r="K2211" s="2" t="str">
        <x:v>us-gaap:PaymentsOfDividends</x:v>
      </x:c>
      <x:c r="L2211" s="2" t="str">
        <x:v>2024-02-23</x:v>
      </x:c>
      <x:c r="M2211" s="2" t="str">
        <x:v>0000886982-24-000006</x:v>
      </x:c>
      <x:c r="N2211" s="2" t="str">
        <x:v>https://www.sec.gov/Archives/edgar/data/886982/000088698224000006/gs-20231231.htm</x:v>
      </x:c>
      <x:c r="O2211" s="2" t="str">
        <x:v>data/raw/filings/GS_0000886982-24-000006_gs-20231231.htm</x:v>
      </x:c>
      <x:c r="P2211" s="2" t="str">
        <x:v>f-462</x:v>
      </x:c>
      <x:c r="Q2211" s="2" t="str"/>
      <x:c r="R2211" s="2" t="str">
        <x:v>Latest eligible comparative presentation at the information cutoff.</x:v>
      </x:c>
      <x:c r="T2211" s="12"/>
      <x:c r="U2211" s="12"/>
    </x:row>
    <x:row r="2212" ht="24" customHeight="1">
      <x:c r="C2212" s="2" t="str">
        <x:v>GS</x:v>
      </x:c>
      <x:c r="D2212" s="2" t="str">
        <x:v>FY2021</x:v>
      </x:c>
      <x:c r="E2212" s="2" t="str">
        <x:v>buybacks</x:v>
      </x:c>
      <x:c r="F2212" s="11" t="n">
        <x:v>5200</x:v>
      </x:c>
      <x:c r="G2212" s="2" t="str">
        <x:v>USD</x:v>
      </x:c>
      <x:c r="H2212" s="2" t="str">
        <x:v>2021-01-01</x:v>
      </x:c>
      <x:c r="I2212" s="2" t="str">
        <x:v>2021-12-31</x:v>
      </x:c>
      <x:c r="J2212" s="2" t="str">
        <x:v>Payments for Repurchase of Common Stock</x:v>
      </x:c>
      <x:c r="K2212" s="2" t="str">
        <x:v>us-gaap:PaymentsForRepurchaseOfCommonStock</x:v>
      </x:c>
      <x:c r="L2212" s="2" t="str">
        <x:v>2024-02-23</x:v>
      </x:c>
      <x:c r="M2212" s="2" t="str">
        <x:v>0000886982-24-000006</x:v>
      </x:c>
      <x:c r="N2212" s="2" t="str">
        <x:v>https://www.sec.gov/Archives/edgar/data/886982/000088698224000006/gs-20231231.htm</x:v>
      </x:c>
      <x:c r="O2212" s="2" t="str">
        <x:v>data/raw/filings/GS_0000886982-24-000006_gs-20231231.htm</x:v>
      </x:c>
      <x:c r="P2212" s="2" t="str">
        <x:v>f-456</x:v>
      </x:c>
      <x:c r="Q2212" s="2" t="str"/>
      <x:c r="R2212" s="2" t="str">
        <x:v>Latest eligible comparative presentation at the information cutoff.</x:v>
      </x:c>
      <x:c r="T2212" s="12"/>
      <x:c r="U2212" s="12"/>
    </x:row>
    <x:row r="2213" ht="24" customHeight="1">
      <x:c r="C2213" s="2" t="str">
        <x:v>GS</x:v>
      </x:c>
      <x:c r="D2213" s="2" t="str">
        <x:v>FY2021</x:v>
      </x:c>
      <x:c r="E2213" s="2" t="str">
        <x:v>chargeoffs</x:v>
      </x:c>
      <x:c r="F2213" s="11" t="str">
        <x:v>n.a.</x:v>
      </x:c>
      <x:c r="G2213" s="2" t="str">
        <x:v>USDm</x:v>
      </x:c>
      <x:c r="H2213" s="2" t="str">
        <x:v>2021-01-01</x:v>
      </x:c>
      <x:c r="I2213" s="2" t="str">
        <x:v>2021-12-31</x:v>
      </x:c>
      <x:c r="J2213" s="2" t="str">
        <x:v>Gross loan charge-offs</x:v>
      </x:c>
      <x:c r="K2213" s="2" t="str"/>
      <x:c r="L2213" s="2" t="str"/>
      <x:c r="M2213" s="2" t="str"/>
      <x:c r="N2213" s="2" t="str"/>
      <x:c r="O2213" s="2" t="str"/>
      <x:c r="P2213" s="2" t="str"/>
      <x:c r="Q2213" s="2" t="str"/>
      <x:c r="R2213" s="2" t="str">
        <x:v>Not reported / unavailable</x:v>
      </x:c>
      <x:c r="T2213" s="12"/>
      <x:c r="U2213" s="12"/>
    </x:row>
    <x:row r="2214" ht="24" customHeight="1">
      <x:c r="C2214" s="2" t="str">
        <x:v>GS</x:v>
      </x:c>
      <x:c r="D2214" s="2" t="str">
        <x:v>FY2021</x:v>
      </x:c>
      <x:c r="E2214" s="2" t="str">
        <x:v>recoveries</x:v>
      </x:c>
      <x:c r="F2214" s="11" t="str">
        <x:v>n.a.</x:v>
      </x:c>
      <x:c r="G2214" s="2" t="str">
        <x:v>USDm</x:v>
      </x:c>
      <x:c r="H2214" s="2" t="str">
        <x:v>2021-01-01</x:v>
      </x:c>
      <x:c r="I2214" s="2" t="str">
        <x:v>2021-12-31</x:v>
      </x:c>
      <x:c r="J2214" s="2" t="str">
        <x:v>Loan recoveries</x:v>
      </x:c>
      <x:c r="K2214" s="2" t="str"/>
      <x:c r="L2214" s="2" t="str"/>
      <x:c r="M2214" s="2" t="str"/>
      <x:c r="N2214" s="2" t="str"/>
      <x:c r="O2214" s="2" t="str"/>
      <x:c r="P2214" s="2" t="str"/>
      <x:c r="Q2214" s="2" t="str"/>
      <x:c r="R2214" s="2" t="str">
        <x:v>Not reported / unavailable</x:v>
      </x:c>
      <x:c r="T2214" s="12"/>
      <x:c r="U2214" s="12"/>
    </x:row>
    <x:row r="2215" ht="24" customHeight="1">
      <x:c r="C2215" s="2" t="str">
        <x:v>GS</x:v>
      </x:c>
      <x:c r="D2215" s="2" t="str">
        <x:v>FY2021</x:v>
      </x:c>
      <x:c r="E2215" s="2" t="str">
        <x:v>rwa</x:v>
      </x:c>
      <x:c r="F2215" s="11" t="str">
        <x:v>n.a.</x:v>
      </x:c>
      <x:c r="G2215" s="2" t="str">
        <x:v>USDm</x:v>
      </x:c>
      <x:c r="H2215" s="2" t="str">
        <x:v>2021-01-01</x:v>
      </x:c>
      <x:c r="I2215" s="2" t="str">
        <x:v>2021-12-31</x:v>
      </x:c>
      <x:c r="J2215" s="2" t="str">
        <x:v>Risk-weighted assets</x:v>
      </x:c>
      <x:c r="K2215" s="2" t="str"/>
      <x:c r="L2215" s="2" t="str"/>
      <x:c r="M2215" s="2" t="str"/>
      <x:c r="N2215" s="2" t="str"/>
      <x:c r="O2215" s="2" t="str"/>
      <x:c r="P2215" s="2" t="str"/>
      <x:c r="Q2215" s="2" t="str"/>
      <x:c r="R2215" s="2" t="str">
        <x:v>Not reported / unavailable</x:v>
      </x:c>
      <x:c r="T2215" s="12"/>
      <x:c r="U2215" s="12"/>
    </x:row>
    <x:row r="2216" ht="24" customHeight="1">
      <x:c r="C2216" s="2" t="str">
        <x:v>GS</x:v>
      </x:c>
      <x:c r="D2216" s="2" t="str">
        <x:v>FY2021</x:v>
      </x:c>
      <x:c r="E2216" s="2" t="str">
        <x:v>cet1_reported</x:v>
      </x:c>
      <x:c r="F2216" s="11" t="str">
        <x:v>n.a.</x:v>
      </x:c>
      <x:c r="G2216" s="2" t="str">
        <x:v>%</x:v>
      </x:c>
      <x:c r="H2216" s="2" t="str">
        <x:v>2021-01-01</x:v>
      </x:c>
      <x:c r="I2216" s="2" t="str">
        <x:v>2021-12-31</x:v>
      </x:c>
      <x:c r="J2216" s="2" t="str">
        <x:v>Actual standardized CET1 ratio</x:v>
      </x:c>
      <x:c r="K2216" s="2" t="str"/>
      <x:c r="L2216" s="2" t="str"/>
      <x:c r="M2216" s="2" t="str"/>
      <x:c r="N2216" s="2" t="str"/>
      <x:c r="O2216" s="2" t="str"/>
      <x:c r="P2216" s="2" t="str"/>
      <x:c r="Q2216" s="2" t="str"/>
      <x:c r="R2216" s="2" t="str">
        <x:v>Not reported / unavailable</x:v>
      </x:c>
      <x:c r="T2216" s="12"/>
      <x:c r="U2216" s="12"/>
    </x:row>
    <x:row r="2217" ht="24" customHeight="1">
      <x:c r="C2217" s="2" t="str">
        <x:v>GS</x:v>
      </x:c>
      <x:c r="D2217" s="2" t="str">
        <x:v>FY2021</x:v>
      </x:c>
      <x:c r="E2217" s="2" t="str">
        <x:v>nim_reported</x:v>
      </x:c>
      <x:c r="F2217" s="11" t="str">
        <x:v>n.a.</x:v>
      </x:c>
      <x:c r="G2217" s="2" t="str">
        <x:v>%</x:v>
      </x:c>
      <x:c r="H2217" s="2" t="str">
        <x:v>2021-01-01</x:v>
      </x:c>
      <x:c r="I2217" s="2" t="str">
        <x:v>2021-12-31</x:v>
      </x:c>
      <x:c r="J2217" s="2" t="str">
        <x:v>Issuer reported net interest margin</x:v>
      </x:c>
      <x:c r="K2217" s="2" t="str"/>
      <x:c r="L2217" s="2" t="str"/>
      <x:c r="M2217" s="2" t="str"/>
      <x:c r="N2217" s="2" t="str"/>
      <x:c r="O2217" s="2" t="str"/>
      <x:c r="P2217" s="2" t="str"/>
      <x:c r="Q2217" s="2" t="str"/>
      <x:c r="R2217" s="2" t="str">
        <x:v>Not reported / unavailable</x:v>
      </x:c>
      <x:c r="T2217" s="12"/>
      <x:c r="U2217" s="12"/>
    </x:row>
    <x:row r="2218" ht="24" customHeight="1">
      <x:c r="C2218" s="2" t="str">
        <x:v>GS</x:v>
      </x:c>
      <x:c r="D2218" s="2" t="str">
        <x:v>FY2021</x:v>
      </x:c>
      <x:c r="E2218" s="2" t="str">
        <x:v>bvps_reported</x:v>
      </x:c>
      <x:c r="F2218" s="11" t="n">
        <x:v>284.39</x:v>
      </x:c>
      <x:c r="G2218" s="2" t="str">
        <x:v>USD/shares</x:v>
      </x:c>
      <x:c r="H2218" s="2" t="str">
        <x:v>2021-01-01</x:v>
      </x:c>
      <x:c r="I2218" s="2" t="str">
        <x:v>2021-12-31</x:v>
      </x:c>
      <x:c r="J2218" s="2" t="str">
        <x:v>Reported common book value per share</x:v>
      </x:c>
      <x:c r="K2218" s="2" t="str">
        <x:v>Manual verified issuer table row</x:v>
      </x:c>
      <x:c r="L2218" s="2" t="str">
        <x:v>2022-02-25</x:v>
      </x:c>
      <x:c r="M2218" s="2" t="str">
        <x:v>0001193125-22-052682</x:v>
      </x:c>
      <x:c r="N2218" s="2" t="str">
        <x:v>https://www.sec.gov/Archives/edgar/data/886982/000119312522052682/d192225d10k.htm</x:v>
      </x:c>
      <x:c r="O2218" s="2" t="str">
        <x:v>data/raw/filings/GS_0001193125-22-052682_d192225d10k.htm</x:v>
      </x:c>
      <x:c r="P2218" s="2" t="str"/>
      <x:c r="Q2218" s="2" t="str"/>
      <x:c r="R2218" s="2" t="str">
        <x:v>Verified original issuer table row; same-date end balance, excluding average and regulatory minimum tables.</x:v>
      </x:c>
      <x:c r="T2218" s="12"/>
      <x:c r="U2218" s="12"/>
    </x:row>
    <x:row r="2219" ht="24" customHeight="1">
      <x:c r="C2219" s="2" t="str">
        <x:v>GS</x:v>
      </x:c>
      <x:c r="D2219" s="2" t="str">
        <x:v>FY2021</x:v>
      </x:c>
      <x:c r="E2219" s="2" t="str">
        <x:v>tbvps_reported</x:v>
      </x:c>
      <x:c r="F2219" s="11" t="n">
        <x:v>270.91</x:v>
      </x:c>
      <x:c r="G2219" s="2" t="str">
        <x:v>USD/shares</x:v>
      </x:c>
      <x:c r="H2219" s="2" t="str">
        <x:v>2021-01-01</x:v>
      </x:c>
      <x:c r="I2219" s="2" t="str">
        <x:v>2021-12-31</x:v>
      </x:c>
      <x:c r="J2219" s="2" t="str">
        <x:v>Reported tangible book value per share</x:v>
      </x:c>
      <x:c r="K2219" s="2" t="str">
        <x:v>Manual verified issuer table row</x:v>
      </x:c>
      <x:c r="L2219" s="2" t="str">
        <x:v>2022-02-25</x:v>
      </x:c>
      <x:c r="M2219" s="2" t="str">
        <x:v>0001193125-22-052682</x:v>
      </x:c>
      <x:c r="N2219" s="2" t="str">
        <x:v>https://www.sec.gov/Archives/edgar/data/886982/000119312522052682/d192225d10k.htm</x:v>
      </x:c>
      <x:c r="O2219" s="2" t="str">
        <x:v>data/raw/filings/GS_0001193125-22-052682_d192225d10k.htm</x:v>
      </x:c>
      <x:c r="P2219" s="2" t="str"/>
      <x:c r="Q2219" s="2" t="str"/>
      <x:c r="R2219" s="2" t="str">
        <x:v>Verified original issuer table row; same-date end balance, excluding average and regulatory minimum tables.</x:v>
      </x:c>
      <x:c r="T2219" s="12"/>
      <x:c r="U2219" s="12"/>
    </x:row>
    <x:row r="2220" ht="24" customHeight="1">
      <x:c r="C2220" s="2" t="str">
        <x:v>GS</x:v>
      </x:c>
      <x:c r="D2220" s="2" t="str">
        <x:v>FY2021</x:v>
      </x:c>
      <x:c r="E2220" s="2" t="str">
        <x:v>tce_reported</x:v>
      </x:c>
      <x:c r="F2220" s="11" t="str">
        <x:v>n.a.</x:v>
      </x:c>
      <x:c r="G2220" s="2" t="str">
        <x:v>USDm</x:v>
      </x:c>
      <x:c r="H2220" s="2" t="str">
        <x:v>2021-01-01</x:v>
      </x:c>
      <x:c r="I2220" s="2" t="str">
        <x:v>2021-12-31</x:v>
      </x:c>
      <x:c r="J2220" s="2" t="str">
        <x:v>Reported tangible common equity</x:v>
      </x:c>
      <x:c r="K2220" s="2" t="str"/>
      <x:c r="L2220" s="2" t="str"/>
      <x:c r="M2220" s="2" t="str"/>
      <x:c r="N2220" s="2" t="str"/>
      <x:c r="O2220" s="2" t="str"/>
      <x:c r="P2220" s="2" t="str"/>
      <x:c r="Q2220" s="2" t="str"/>
      <x:c r="R2220" s="2" t="str">
        <x:v>Not reported / unavailable</x:v>
      </x:c>
      <x:c r="T2220" s="12"/>
      <x:c r="U2220" s="12"/>
    </x:row>
    <x:row r="2221" ht="24" customHeight="1">
      <x:c r="C2221" s="2" t="str">
        <x:v>GS</x:v>
      </x:c>
      <x:c r="D2221" s="2" t="str">
        <x:v>FY2022</x:v>
      </x:c>
      <x:c r="E2221" s="2" t="str">
        <x:v>assets</x:v>
      </x:c>
      <x:c r="F2221" s="11" t="n">
        <x:v>1441799</x:v>
      </x:c>
      <x:c r="G2221" s="2" t="str">
        <x:v>USD</x:v>
      </x:c>
      <x:c r="H2221" s="2" t="str">
        <x:v>2022-01-01</x:v>
      </x:c>
      <x:c r="I2221" s="2" t="str">
        <x:v>2022-12-31</x:v>
      </x:c>
      <x:c r="J2221" s="2" t="str">
        <x:v>Assets</x:v>
      </x:c>
      <x:c r="K2221" s="2" t="str">
        <x:v>us-gaap:Assets</x:v>
      </x:c>
      <x:c r="L2221" s="2" t="str">
        <x:v>2024-02-23</x:v>
      </x:c>
      <x:c r="M2221" s="2" t="str">
        <x:v>0000886982-24-000006</x:v>
      </x:c>
      <x:c r="N2221" s="2" t="str">
        <x:v>https://www.sec.gov/Archives/edgar/data/886982/000088698224000006/gs-20231231.htm</x:v>
      </x:c>
      <x:c r="O2221" s="2" t="str">
        <x:v>data/raw/filings/GS_0000886982-24-000006_gs-20231231.htm</x:v>
      </x:c>
      <x:c r="P2221" s="2" t="str">
        <x:v>f-5910</x:v>
      </x:c>
      <x:c r="Q2221" s="2" t="str"/>
      <x:c r="R2221" s="2" t="str">
        <x:v>Latest eligible comparative presentation at the information cutoff.</x:v>
      </x:c>
      <x:c r="T2221" s="12"/>
      <x:c r="U2221" s="12"/>
    </x:row>
    <x:row r="2222" ht="24" customHeight="1">
      <x:c r="C2222" s="2" t="str">
        <x:v>GS</x:v>
      </x:c>
      <x:c r="D2222" s="2" t="str">
        <x:v>FY2022</x:v>
      </x:c>
      <x:c r="E2222" s="2" t="str">
        <x:v>liabilities</x:v>
      </x:c>
      <x:c r="F2222" s="11" t="n">
        <x:v>1324610</x:v>
      </x:c>
      <x:c r="G2222" s="2" t="str">
        <x:v>USD</x:v>
      </x:c>
      <x:c r="H2222" s="2" t="str">
        <x:v>2022-01-01</x:v>
      </x:c>
      <x:c r="I2222" s="2" t="str">
        <x:v>2022-12-31</x:v>
      </x:c>
      <x:c r="J2222" s="2" t="str">
        <x:v>Liabilities</x:v>
      </x:c>
      <x:c r="K2222" s="2" t="str">
        <x:v>us-gaap:Liabilities</x:v>
      </x:c>
      <x:c r="L2222" s="2" t="str">
        <x:v>2024-02-23</x:v>
      </x:c>
      <x:c r="M2222" s="2" t="str">
        <x:v>0000886982-24-000006</x:v>
      </x:c>
      <x:c r="N2222" s="2" t="str">
        <x:v>https://www.sec.gov/Archives/edgar/data/886982/000088698224000006/gs-20231231.htm</x:v>
      </x:c>
      <x:c r="O2222" s="2" t="str">
        <x:v>data/raw/filings/GS_0000886982-24-000006_gs-20231231.htm</x:v>
      </x:c>
      <x:c r="P2222" s="2" t="str">
        <x:v>f-562</x:v>
      </x:c>
      <x:c r="Q2222" s="2" t="str"/>
      <x:c r="R2222" s="2" t="str">
        <x:v>Latest eligible comparative presentation at the information cutoff.</x:v>
      </x:c>
      <x:c r="T2222" s="12"/>
      <x:c r="U2222" s="12"/>
    </x:row>
    <x:row r="2223" ht="24" customHeight="1">
      <x:c r="C2223" s="2" t="str">
        <x:v>GS</x:v>
      </x:c>
      <x:c r="D2223" s="2" t="str">
        <x:v>FY2022</x:v>
      </x:c>
      <x:c r="E2223" s="2" t="str">
        <x:v>equity</x:v>
      </x:c>
      <x:c r="F2223" s="11" t="n">
        <x:v>117189</x:v>
      </x:c>
      <x:c r="G2223" s="2" t="str">
        <x:v>USD</x:v>
      </x:c>
      <x:c r="H2223" s="2" t="str">
        <x:v>2022-01-01</x:v>
      </x:c>
      <x:c r="I2223" s="2" t="str">
        <x:v>2022-12-31</x:v>
      </x:c>
      <x:c r="J2223" s="2" t="str">
        <x:v>Stockholders' Equity Attributable to Parent</x:v>
      </x:c>
      <x:c r="K2223" s="2" t="str">
        <x:v>us-gaap:StockholdersEquity</x:v>
      </x:c>
      <x:c r="L2223" s="2" t="str">
        <x:v>2025-02-27</x:v>
      </x:c>
      <x:c r="M2223" s="2" t="str">
        <x:v>0000886982-25-000005</x:v>
      </x:c>
      <x:c r="N2223" s="2" t="str">
        <x:v>https://www.sec.gov/Archives/edgar/data/886982/000088698225000005/gs-20241231.htm</x:v>
      </x:c>
      <x:c r="O2223" s="2" t="str">
        <x:v>data/raw/filings/GS_0000886982-25-000005_gs-20241231.htm</x:v>
      </x:c>
      <x:c r="P2223" s="2" t="str">
        <x:v>f-390</x:v>
      </x:c>
      <x:c r="Q2223" s="2" t="str"/>
      <x:c r="R2223" s="2" t="str">
        <x:v>Latest eligible comparative presentation at the information cutoff.</x:v>
      </x:c>
      <x:c r="T2223" s="12"/>
      <x:c r="U2223" s="12"/>
    </x:row>
    <x:row r="2224" ht="24" customHeight="1">
      <x:c r="C2224" s="2" t="str">
        <x:v>GS</x:v>
      </x:c>
      <x:c r="D2224" s="2" t="str">
        <x:v>FY2022</x:v>
      </x:c>
      <x:c r="E2224" s="2" t="str">
        <x:v>preferred</x:v>
      </x:c>
      <x:c r="F2224" s="11" t="n">
        <x:v>10703</x:v>
      </x:c>
      <x:c r="G2224" s="2" t="str">
        <x:v>USD</x:v>
      </x:c>
      <x:c r="H2224" s="2" t="str">
        <x:v>2022-01-01</x:v>
      </x:c>
      <x:c r="I2224" s="2" t="str">
        <x:v>2022-12-31</x:v>
      </x:c>
      <x:c r="J2224" s="2" t="str">
        <x:v>Preferred Stock, Value, Issued</x:v>
      </x:c>
      <x:c r="K2224" s="2" t="str">
        <x:v>us-gaap:PreferredStockValue</x:v>
      </x:c>
      <x:c r="L2224" s="2" t="str">
        <x:v>2024-02-23</x:v>
      </x:c>
      <x:c r="M2224" s="2" t="str">
        <x:v>0000886982-24-000006</x:v>
      </x:c>
      <x:c r="N2224" s="2" t="str">
        <x:v>https://www.sec.gov/Archives/edgar/data/886982/000088698224000006/gs-20231231.htm</x:v>
      </x:c>
      <x:c r="O2224" s="2" t="str">
        <x:v>data/raw/filings/GS_0000886982-24-000006_gs-20231231.htm</x:v>
      </x:c>
      <x:c r="P2224" s="2" t="str">
        <x:v>f-5256</x:v>
      </x:c>
      <x:c r="Q2224" s="2" t="str"/>
      <x:c r="R2224" s="2" t="str">
        <x:v>Latest eligible comparative presentation at the information cutoff.</x:v>
      </x:c>
      <x:c r="T2224" s="12"/>
      <x:c r="U2224" s="12"/>
    </x:row>
    <x:row r="2225" ht="24" customHeight="1">
      <x:c r="C2225" s="2" t="str">
        <x:v>GS</x:v>
      </x:c>
      <x:c r="D2225" s="2" t="str">
        <x:v>FY2022</x:v>
      </x:c>
      <x:c r="E2225" s="2" t="str">
        <x:v>common_equity_reported</x:v>
      </x:c>
      <x:c r="F2225" s="11" t="n">
        <x:v>106486</x:v>
      </x:c>
      <x:c r="G2225" s="2" t="str">
        <x:v>USD</x:v>
      </x:c>
      <x:c r="H2225" s="2" t="str">
        <x:v>2022-01-01</x:v>
      </x:c>
      <x:c r="I2225" s="2" t="str">
        <x:v>2022-12-31</x:v>
      </x:c>
      <x:c r="J2225" s="2" t="str">
        <x:v>Reported common shareholders equity</x:v>
      </x:c>
      <x:c r="K2225" s="2" t="str">
        <x:v>gs:CommonShareholdersEquity</x:v>
      </x:c>
      <x:c r="L2225" s="2" t="str">
        <x:v>2024-02-23</x:v>
      </x:c>
      <x:c r="M2225" s="2" t="str">
        <x:v>0000886982-24-000006</x:v>
      </x:c>
      <x:c r="N2225" s="2" t="str">
        <x:v>https://www.sec.gov/Archives/edgar/data/886982/000088698224000006/gs-20231231.htm</x:v>
      </x:c>
      <x:c r="O2225" s="2" t="str">
        <x:v>data/raw/filings/GS_0000886982-24-000006_gs-20231231.htm</x:v>
      </x:c>
      <x:c r="P2225" s="2" t="str">
        <x:v>f-5244</x:v>
      </x:c>
      <x:c r="Q2225" s="2" t="str"/>
      <x:c r="R2225" s="2" t="str">
        <x:v>Exact consolidated inline XBRL context and period.</x:v>
      </x:c>
      <x:c r="T2225" s="12"/>
      <x:c r="U2225" s="12"/>
    </x:row>
    <x:row r="2226" ht="24" customHeight="1">
      <x:c r="C2226" s="2" t="str">
        <x:v>GS</x:v>
      </x:c>
      <x:c r="D2226" s="2" t="str">
        <x:v>FY2022</x:v>
      </x:c>
      <x:c r="E2226" s="2" t="str">
        <x:v>goodwill</x:v>
      </x:c>
      <x:c r="F2226" s="11" t="n">
        <x:v>6374</x:v>
      </x:c>
      <x:c r="G2226" s="2" t="str">
        <x:v>USD</x:v>
      </x:c>
      <x:c r="H2226" s="2" t="str">
        <x:v>2022-01-01</x:v>
      </x:c>
      <x:c r="I2226" s="2" t="str">
        <x:v>2022-12-31</x:v>
      </x:c>
      <x:c r="J2226" s="2" t="str">
        <x:v>Goodwill</x:v>
      </x:c>
      <x:c r="K2226" s="2" t="str">
        <x:v>us-gaap:Goodwill</x:v>
      </x:c>
      <x:c r="L2226" s="2" t="str">
        <x:v>2024-02-23</x:v>
      </x:c>
      <x:c r="M2226" s="2" t="str">
        <x:v>0000886982-24-000006</x:v>
      </x:c>
      <x:c r="N2226" s="2" t="str">
        <x:v>https://www.sec.gov/Archives/edgar/data/886982/000088698224000006/gs-20231231.htm</x:v>
      </x:c>
      <x:c r="O2226" s="2" t="str">
        <x:v>data/raw/filings/GS_0000886982-24-000006_gs-20231231.htm</x:v>
      </x:c>
      <x:c r="P2226" s="2" t="str">
        <x:v>f-4062</x:v>
      </x:c>
      <x:c r="Q2226" s="2" t="str"/>
      <x:c r="R2226" s="2" t="str">
        <x:v>Latest eligible comparative presentation at the information cutoff.</x:v>
      </x:c>
      <x:c r="T2226" s="12"/>
      <x:c r="U2226" s="12"/>
    </x:row>
    <x:row r="2227" ht="24" customHeight="1">
      <x:c r="C2227" s="2" t="str">
        <x:v>GS</x:v>
      </x:c>
      <x:c r="D2227" s="2" t="str">
        <x:v>FY2022</x:v>
      </x:c>
      <x:c r="E2227" s="2" t="str">
        <x:v>intangibles</x:v>
      </x:c>
      <x:c r="F2227" s="11" t="n">
        <x:v>2009</x:v>
      </x:c>
      <x:c r="G2227" s="2" t="str">
        <x:v>USD</x:v>
      </x:c>
      <x:c r="H2227" s="2" t="str">
        <x:v>2022-01-01</x:v>
      </x:c>
      <x:c r="I2227" s="2" t="str">
        <x:v>2022-12-31</x:v>
      </x:c>
      <x:c r="J2227" s="2" t="str">
        <x:v>Intangible Assets, Net (Excluding Goodwill)</x:v>
      </x:c>
      <x:c r="K2227" s="2" t="str">
        <x:v>us-gaap:IntangibleAssetsNetExcludingGoodwill</x:v>
      </x:c>
      <x:c r="L2227" s="2" t="str">
        <x:v>2024-02-23</x:v>
      </x:c>
      <x:c r="M2227" s="2" t="str">
        <x:v>0000886982-24-000006</x:v>
      </x:c>
      <x:c r="N2227" s="2" t="str">
        <x:v>https://www.sec.gov/Archives/edgar/data/886982/000088698224000006/gs-20231231.htm</x:v>
      </x:c>
      <x:c r="O2227" s="2" t="str">
        <x:v>data/raw/filings/GS_0000886982-24-000006_gs-20231231.htm</x:v>
      </x:c>
      <x:c r="P2227" s="2" t="str">
        <x:v>f-4084</x:v>
      </x:c>
      <x:c r="Q2227" s="2" t="str"/>
      <x:c r="R2227" s="2" t="str">
        <x:v>Latest eligible comparative presentation at the information cutoff.</x:v>
      </x:c>
      <x:c r="T2227" s="12"/>
      <x:c r="U2227" s="12"/>
    </x:row>
    <x:row r="2228" ht="24" customHeight="1">
      <x:c r="C2228" s="2" t="str">
        <x:v>GS</x:v>
      </x:c>
      <x:c r="D2228" s="2" t="str">
        <x:v>FY2022</x:v>
      </x:c>
      <x:c r="E2228" s="2" t="str">
        <x:v>intangibles_total</x:v>
      </x:c>
      <x:c r="F2228" s="11" t="str">
        <x:v>n.a.</x:v>
      </x:c>
      <x:c r="G2228" s="2" t="str">
        <x:v>USDm</x:v>
      </x:c>
      <x:c r="H2228" s="2" t="str">
        <x:v>2022-01-01</x:v>
      </x:c>
      <x:c r="I2228" s="2" t="str">
        <x:v>2022-12-31</x:v>
      </x:c>
      <x:c r="J2228" s="2" t="str">
        <x:v>Reported goodwill and intangible assets combined</x:v>
      </x:c>
      <x:c r="K2228" s="2" t="str"/>
      <x:c r="L2228" s="2" t="str"/>
      <x:c r="M2228" s="2" t="str"/>
      <x:c r="N2228" s="2" t="str"/>
      <x:c r="O2228" s="2" t="str"/>
      <x:c r="P2228" s="2" t="str"/>
      <x:c r="Q2228" s="2" t="str"/>
      <x:c r="R2228" s="2" t="str">
        <x:v>Not reported / unavailable</x:v>
      </x:c>
      <x:c r="T2228" s="12"/>
      <x:c r="U2228" s="12"/>
    </x:row>
    <x:row r="2229" ht="24" customHeight="1">
      <x:c r="C2229" s="2" t="str">
        <x:v>GS</x:v>
      </x:c>
      <x:c r="D2229" s="2" t="str">
        <x:v>FY2022</x:v>
      </x:c>
      <x:c r="E2229" s="2" t="str">
        <x:v>shares_end</x:v>
      </x:c>
      <x:c r="F2229" s="11" t="n">
        <x:v>334.918639</x:v>
      </x:c>
      <x:c r="G2229" s="2" t="str">
        <x:v>shares</x:v>
      </x:c>
      <x:c r="H2229" s="2" t="str">
        <x:v>2022-01-01</x:v>
      </x:c>
      <x:c r="I2229" s="2" t="str">
        <x:v>2022-12-31</x:v>
      </x:c>
      <x:c r="J2229" s="2" t="str">
        <x:v>Common Stock, Shares, Outstanding</x:v>
      </x:c>
      <x:c r="K2229" s="2" t="str">
        <x:v>us-gaap:CommonStockSharesOutstanding</x:v>
      </x:c>
      <x:c r="L2229" s="2" t="str">
        <x:v>2024-02-23</x:v>
      </x:c>
      <x:c r="M2229" s="2" t="str">
        <x:v>0000886982-24-000006</x:v>
      </x:c>
      <x:c r="N2229" s="2" t="str">
        <x:v>https://www.sec.gov/Archives/edgar/data/886982/000088698224000006/gs-20231231.htm</x:v>
      </x:c>
      <x:c r="O2229" s="2" t="str">
        <x:v>data/raw/filings/GS_0000886982-24-000006_gs-20231231.htm</x:v>
      </x:c>
      <x:c r="P2229" s="2" t="str">
        <x:v>f-247</x:v>
      </x:c>
      <x:c r="Q2229" s="2" t="str"/>
      <x:c r="R2229" s="2" t="str">
        <x:v>Latest eligible comparative presentation at the information cutoff.</x:v>
      </x:c>
      <x:c r="T2229" s="12"/>
      <x:c r="U2229" s="12"/>
    </x:row>
    <x:row r="2230" ht="24" customHeight="1">
      <x:c r="C2230" s="2" t="str">
        <x:v>GS</x:v>
      </x:c>
      <x:c r="D2230" s="2" t="str">
        <x:v>FY2022</x:v>
      </x:c>
      <x:c r="E2230" s="2" t="str">
        <x:v>shares_issued</x:v>
      </x:c>
      <x:c r="F2230" s="11" t="n">
        <x:v>917.81503</x:v>
      </x:c>
      <x:c r="G2230" s="2" t="str">
        <x:v>shares</x:v>
      </x:c>
      <x:c r="H2230" s="2" t="str">
        <x:v>2022-01-01</x:v>
      </x:c>
      <x:c r="I2230" s="2" t="str">
        <x:v>2022-12-31</x:v>
      </x:c>
      <x:c r="J2230" s="2" t="str">
        <x:v>Common Stock, Shares, Issued</x:v>
      </x:c>
      <x:c r="K2230" s="2" t="str">
        <x:v>us-gaap:CommonStockSharesIssued</x:v>
      </x:c>
      <x:c r="L2230" s="2" t="str">
        <x:v>2024-02-23</x:v>
      </x:c>
      <x:c r="M2230" s="2" t="str">
        <x:v>0000886982-24-000006</x:v>
      </x:c>
      <x:c r="N2230" s="2" t="str">
        <x:v>https://www.sec.gov/Archives/edgar/data/886982/000088698224000006/gs-20231231.htm</x:v>
      </x:c>
      <x:c r="O2230" s="2" t="str">
        <x:v>data/raw/filings/GS_0000886982-24-000006_gs-20231231.htm</x:v>
      </x:c>
      <x:c r="P2230" s="2" t="str">
        <x:v>f-245</x:v>
      </x:c>
      <x:c r="Q2230" s="2" t="str"/>
      <x:c r="R2230" s="2" t="str">
        <x:v>Latest eligible comparative presentation at the information cutoff.</x:v>
      </x:c>
      <x:c r="T2230" s="12"/>
      <x:c r="U2230" s="12"/>
    </x:row>
    <x:row r="2231" ht="24" customHeight="1">
      <x:c r="C2231" s="2" t="str">
        <x:v>GS</x:v>
      </x:c>
      <x:c r="D2231" s="2" t="str">
        <x:v>FY2022</x:v>
      </x:c>
      <x:c r="E2231" s="2" t="str">
        <x:v>shares_treasury</x:v>
      </x:c>
      <x:c r="F2231" s="11" t="n">
        <x:v>582.896393</x:v>
      </x:c>
      <x:c r="G2231" s="2" t="str">
        <x:v>shares</x:v>
      </x:c>
      <x:c r="H2231" s="2" t="str">
        <x:v>2022-01-01</x:v>
      </x:c>
      <x:c r="I2231" s="2" t="str">
        <x:v>2022-12-31</x:v>
      </x:c>
      <x:c r="J2231" s="2" t="str">
        <x:v>Treasury Stock, Shares</x:v>
      </x:c>
      <x:c r="K2231" s="2" t="str">
        <x:v>us-gaap:TreasuryStockShares</x:v>
      </x:c>
      <x:c r="L2231" s="2" t="str">
        <x:v>2023-05-04</x:v>
      </x:c>
      <x:c r="M2231" s="2" t="str">
        <x:v>0000886982-23-000005</x:v>
      </x:c>
      <x:c r="N2231" s="2" t="str">
        <x:v>https://data.sec.gov/api/xbrl/companyfacts/CIK0000886982.json</x:v>
      </x:c>
      <x:c r="O2231" s="2" t="str">
        <x:v>data/raw/sec/GS_companyfacts.json</x:v>
      </x:c>
      <x:c r="P2231" s="2" t="str"/>
      <x:c r="Q2231" s="2" t="str"/>
      <x:c r="R2231" s="2" t="str">
        <x:v>Latest eligible comparative presentation at the information cutoff.</x:v>
      </x:c>
      <x:c r="T2231" s="12"/>
      <x:c r="U2231" s="12"/>
    </x:row>
    <x:row r="2232" ht="24" customHeight="1">
      <x:c r="C2232" s="2" t="str">
        <x:v>GS</x:v>
      </x:c>
      <x:c r="D2232" s="2" t="str">
        <x:v>FY2022</x:v>
      </x:c>
      <x:c r="E2232" s="2" t="str">
        <x:v>deposits</x:v>
      </x:c>
      <x:c r="F2232" s="11" t="n">
        <x:v>386665</x:v>
      </x:c>
      <x:c r="G2232" s="2" t="str">
        <x:v>USD</x:v>
      </x:c>
      <x:c r="H2232" s="2" t="str">
        <x:v>2022-01-01</x:v>
      </x:c>
      <x:c r="I2232" s="2" t="str">
        <x:v>2022-12-31</x:v>
      </x:c>
      <x:c r="J2232" s="2" t="str">
        <x:v>Deposits</x:v>
      </x:c>
      <x:c r="K2232" s="2" t="str">
        <x:v>us-gaap:Deposits</x:v>
      </x:c>
      <x:c r="L2232" s="2" t="str">
        <x:v>2024-02-23</x:v>
      </x:c>
      <x:c r="M2232" s="2" t="str">
        <x:v>0000886982-24-000006</x:v>
      </x:c>
      <x:c r="N2232" s="2" t="str">
        <x:v>https://www.sec.gov/Archives/edgar/data/886982/000088698224000006/gs-20231231.htm</x:v>
      </x:c>
      <x:c r="O2232" s="2" t="str">
        <x:v>data/raw/filings/GS_0000886982-24-000006_gs-20231231.htm</x:v>
      </x:c>
      <x:c r="P2232" s="2" t="str">
        <x:v>f-4184</x:v>
      </x:c>
      <x:c r="Q2232" s="2" t="str"/>
      <x:c r="R2232" s="2" t="str">
        <x:v>Latest eligible comparative presentation at the information cutoff.</x:v>
      </x:c>
      <x:c r="T2232" s="12"/>
      <x:c r="U2232" s="12"/>
    </x:row>
    <x:row r="2233" ht="24" customHeight="1">
      <x:c r="C2233" s="2" t="str">
        <x:v>GS</x:v>
      </x:c>
      <x:c r="D2233" s="2" t="str">
        <x:v>FY2022</x:v>
      </x:c>
      <x:c r="E2233" s="2" t="str">
        <x:v>loans_gross</x:v>
      </x:c>
      <x:c r="F2233" s="11" t="str">
        <x:v>n.a.</x:v>
      </x:c>
      <x:c r="G2233" s="2" t="str">
        <x:v>USDm</x:v>
      </x:c>
      <x:c r="H2233" s="2" t="str">
        <x:v>2022-01-01</x:v>
      </x:c>
      <x:c r="I2233" s="2" t="str">
        <x:v>2022-12-31</x:v>
      </x:c>
      <x:c r="J2233" s="2" t="str">
        <x:v>Gross loans and leases selected definition</x:v>
      </x:c>
      <x:c r="K2233" s="2" t="str"/>
      <x:c r="L2233" s="2" t="str"/>
      <x:c r="M2233" s="2" t="str"/>
      <x:c r="N2233" s="2" t="str"/>
      <x:c r="O2233" s="2" t="str"/>
      <x:c r="P2233" s="2" t="str"/>
      <x:c r="Q2233" s="2" t="str"/>
      <x:c r="R2233" s="2" t="str">
        <x:v>Not reported / unavailable</x:v>
      </x:c>
      <x:c r="T2233" s="12"/>
      <x:c r="U2233" s="12"/>
    </x:row>
    <x:row r="2234" ht="24" customHeight="1">
      <x:c r="C2234" s="2" t="str">
        <x:v>GS</x:v>
      </x:c>
      <x:c r="D2234" s="2" t="str">
        <x:v>FY2022</x:v>
      </x:c>
      <x:c r="E2234" s="2" t="str">
        <x:v>loans_net</x:v>
      </x:c>
      <x:c r="F2234" s="11" t="str">
        <x:v>n.a.</x:v>
      </x:c>
      <x:c r="G2234" s="2" t="str">
        <x:v>USDm</x:v>
      </x:c>
      <x:c r="H2234" s="2" t="str">
        <x:v>2022-01-01</x:v>
      </x:c>
      <x:c r="I2234" s="2" t="str">
        <x:v>2022-12-31</x:v>
      </x:c>
      <x:c r="J2234" s="2" t="str">
        <x:v>Net loans after allowance selected definition</x:v>
      </x:c>
      <x:c r="K2234" s="2" t="str"/>
      <x:c r="L2234" s="2" t="str"/>
      <x:c r="M2234" s="2" t="str"/>
      <x:c r="N2234" s="2" t="str"/>
      <x:c r="O2234" s="2" t="str"/>
      <x:c r="P2234" s="2" t="str"/>
      <x:c r="Q2234" s="2" t="str"/>
      <x:c r="R2234" s="2" t="str">
        <x:v>Not reported / unavailable</x:v>
      </x:c>
      <x:c r="T2234" s="12"/>
      <x:c r="U2234" s="12"/>
    </x:row>
    <x:row r="2235" ht="24" customHeight="1">
      <x:c r="C2235" s="2" t="str">
        <x:v>GS</x:v>
      </x:c>
      <x:c r="D2235" s="2" t="str">
        <x:v>FY2022</x:v>
      </x:c>
      <x:c r="E2235" s="2" t="str">
        <x:v>allowance</x:v>
      </x:c>
      <x:c r="F2235" s="11" t="n">
        <x:v>5543</x:v>
      </x:c>
      <x:c r="G2235" s="2" t="str">
        <x:v>USD</x:v>
      </x:c>
      <x:c r="H2235" s="2" t="str">
        <x:v>2022-01-01</x:v>
      </x:c>
      <x:c r="I2235" s="2" t="str">
        <x:v>2022-12-31</x:v>
      </x:c>
      <x:c r="J2235" s="2" t="str">
        <x:v>Financing Receivable, Allowance for Credit Loss</x:v>
      </x:c>
      <x:c r="K2235" s="2" t="str">
        <x:v>us-gaap:FinancingReceivableAllowanceForCreditLosses</x:v>
      </x:c>
      <x:c r="L2235" s="2" t="str">
        <x:v>2025-02-27</x:v>
      </x:c>
      <x:c r="M2235" s="2" t="str">
        <x:v>0000886982-25-000005</x:v>
      </x:c>
      <x:c r="N2235" s="2" t="str">
        <x:v>https://www.sec.gov/Archives/edgar/data/886982/000088698225000005/gs-20241231.htm</x:v>
      </x:c>
      <x:c r="O2235" s="2" t="str">
        <x:v>data/raw/filings/GS_0000886982-25-000005_gs-20241231.htm</x:v>
      </x:c>
      <x:c r="P2235" s="2" t="str">
        <x:v>f-3688</x:v>
      </x:c>
      <x:c r="Q2235" s="2" t="str"/>
      <x:c r="R2235" s="2" t="str">
        <x:v>Latest eligible comparative presentation at the information cutoff.</x:v>
      </x:c>
      <x:c r="T2235" s="12"/>
      <x:c r="U2235" s="12"/>
    </x:row>
    <x:row r="2236" ht="24" customHeight="1">
      <x:c r="C2236" s="2" t="str">
        <x:v>GS</x:v>
      </x:c>
      <x:c r="D2236" s="2" t="str">
        <x:v>FY2022</x:v>
      </x:c>
      <x:c r="E2236" s="2" t="str">
        <x:v>nonaccrual</x:v>
      </x:c>
      <x:c r="F2236" s="11" t="str">
        <x:v>n.a.</x:v>
      </x:c>
      <x:c r="G2236" s="2" t="str">
        <x:v>USDm</x:v>
      </x:c>
      <x:c r="H2236" s="2" t="str">
        <x:v>2022-01-01</x:v>
      </x:c>
      <x:c r="I2236" s="2" t="str">
        <x:v>2022-12-31</x:v>
      </x:c>
      <x:c r="J2236" s="2" t="str">
        <x:v>Nonaccrual</x:v>
      </x:c>
      <x:c r="K2236" s="2" t="str"/>
      <x:c r="L2236" s="2" t="str"/>
      <x:c r="M2236" s="2" t="str"/>
      <x:c r="N2236" s="2" t="str"/>
      <x:c r="O2236" s="2" t="str"/>
      <x:c r="P2236" s="2" t="str"/>
      <x:c r="Q2236" s="2" t="str"/>
      <x:c r="R2236" s="2" t="str">
        <x:v>Not reported / unavailable</x:v>
      </x:c>
      <x:c r="T2236" s="12"/>
      <x:c r="U2236" s="12"/>
    </x:row>
    <x:row r="2237" ht="24" customHeight="1">
      <x:c r="C2237" s="2" t="str">
        <x:v>GS</x:v>
      </x:c>
      <x:c r="D2237" s="2" t="str">
        <x:v>FY2022</x:v>
      </x:c>
      <x:c r="E2237" s="2" t="str">
        <x:v>cash</x:v>
      </x:c>
      <x:c r="F2237" s="11" t="n">
        <x:v>241825</x:v>
      </x:c>
      <x:c r="G2237" s="2" t="str">
        <x:v>USD</x:v>
      </x:c>
      <x:c r="H2237" s="2" t="str">
        <x:v>2022-01-01</x:v>
      </x:c>
      <x:c r="I2237" s="2" t="str">
        <x:v>2022-12-31</x:v>
      </x:c>
      <x:c r="J2237" s="2" t="str">
        <x:v>Cash and Cash Equivalents, at Carrying Value</x:v>
      </x:c>
      <x:c r="K2237" s="2" t="str">
        <x:v>us-gaap:CashAndCashEquivalentsAtCarryingValue</x:v>
      </x:c>
      <x:c r="L2237" s="2" t="str">
        <x:v>2024-02-23</x:v>
      </x:c>
      <x:c r="M2237" s="2" t="str">
        <x:v>0000886982-24-000006</x:v>
      </x:c>
      <x:c r="N2237" s="2" t="str">
        <x:v>https://www.sec.gov/Archives/edgar/data/886982/000088698224000006/gs-20231231.htm</x:v>
      </x:c>
      <x:c r="O2237" s="2" t="str">
        <x:v>data/raw/filings/GS_0000886982-24-000006_gs-20231231.htm</x:v>
      </x:c>
      <x:c r="P2237" s="2" t="str">
        <x:v>f-173</x:v>
      </x:c>
      <x:c r="Q2237" s="2" t="str"/>
      <x:c r="R2237" s="2" t="str">
        <x:v>Latest eligible comparative presentation at the information cutoff.</x:v>
      </x:c>
      <x:c r="T2237" s="12"/>
      <x:c r="U2237" s="12"/>
    </x:row>
    <x:row r="2238" ht="24" customHeight="1">
      <x:c r="C2238" s="2" t="str">
        <x:v>GS</x:v>
      </x:c>
      <x:c r="D2238" s="2" t="str">
        <x:v>FY2022</x:v>
      </x:c>
      <x:c r="E2238" s="2" t="str">
        <x:v>aoci</x:v>
      </x:c>
      <x:c r="F2238" s="11" t="n">
        <x:v>-3010</x:v>
      </x:c>
      <x:c r="G2238" s="2" t="str">
        <x:v>USD</x:v>
      </x:c>
      <x:c r="H2238" s="2" t="str">
        <x:v>2022-01-01</x:v>
      </x:c>
      <x:c r="I2238" s="2" t="str">
        <x:v>2022-12-31</x:v>
      </x:c>
      <x:c r="J2238" s="2" t="str">
        <x:v>Accumulated Other Comprehensive Income (Loss), Net of Tax</x:v>
      </x:c>
      <x:c r="K2238" s="2" t="str">
        <x:v>us-gaap:AccumulatedOtherComprehensiveIncomeLossNetOfTax</x:v>
      </x:c>
      <x:c r="L2238" s="2" t="str">
        <x:v>2024-02-23</x:v>
      </x:c>
      <x:c r="M2238" s="2" t="str">
        <x:v>0000886982-24-000006</x:v>
      </x:c>
      <x:c r="N2238" s="2" t="str">
        <x:v>https://www.sec.gov/Archives/edgar/data/886982/000088698224000006/gs-20231231.htm</x:v>
      </x:c>
      <x:c r="O2238" s="2" t="str">
        <x:v>data/raw/filings/GS_0000886982-24-000006_gs-20231231.htm</x:v>
      </x:c>
      <x:c r="P2238" s="2" t="str">
        <x:v>f-259</x:v>
      </x:c>
      <x:c r="Q2238" s="2" t="str"/>
      <x:c r="R2238" s="2" t="str">
        <x:v>Latest eligible comparative presentation at the information cutoff.</x:v>
      </x:c>
      <x:c r="T2238" s="12"/>
      <x:c r="U2238" s="12"/>
    </x:row>
    <x:row r="2239" ht="24" customHeight="1">
      <x:c r="C2239" s="2" t="str">
        <x:v>GS</x:v>
      </x:c>
      <x:c r="D2239" s="2" t="str">
        <x:v>FY2022</x:v>
      </x:c>
      <x:c r="E2239" s="2" t="str">
        <x:v>nii</x:v>
      </x:c>
      <x:c r="F2239" s="11" t="n">
        <x:v>7678</x:v>
      </x:c>
      <x:c r="G2239" s="2" t="str">
        <x:v>USD</x:v>
      </x:c>
      <x:c r="H2239" s="2" t="str">
        <x:v>2022-01-01</x:v>
      </x:c>
      <x:c r="I2239" s="2" t="str">
        <x:v>2022-12-31</x:v>
      </x:c>
      <x:c r="J2239" s="2" t="str">
        <x:v>Interest Income (Expense), Net</x:v>
      </x:c>
      <x:c r="K2239" s="2" t="str">
        <x:v>us-gaap:InterestIncomeExpenseNet</x:v>
      </x:c>
      <x:c r="L2239" s="2" t="str">
        <x:v>2025-02-27</x:v>
      </x:c>
      <x:c r="M2239" s="2" t="str">
        <x:v>0000886982-25-000005</x:v>
      </x:c>
      <x:c r="N2239" s="2" t="str">
        <x:v>https://www.sec.gov/Archives/edgar/data/886982/000088698225000005/gs-20241231.htm</x:v>
      </x:c>
      <x:c r="O2239" s="2" t="str">
        <x:v>data/raw/filings/GS_0000886982-25-000005_gs-20241231.htm</x:v>
      </x:c>
      <x:c r="P2239" s="2" t="str">
        <x:v>f-5802</x:v>
      </x:c>
      <x:c r="Q2239" s="2" t="str"/>
      <x:c r="R2239" s="2" t="str">
        <x:v>Latest eligible comparative presentation at the information cutoff.</x:v>
      </x:c>
      <x:c r="T2239" s="12"/>
      <x:c r="U2239" s="12"/>
    </x:row>
    <x:row r="2240" ht="24" customHeight="1">
      <x:c r="C2240" s="2" t="str">
        <x:v>GS</x:v>
      </x:c>
      <x:c r="D2240" s="2" t="str">
        <x:v>FY2022</x:v>
      </x:c>
      <x:c r="E2240" s="2" t="str">
        <x:v>noninterest_income</x:v>
      </x:c>
      <x:c r="F2240" s="11" t="n">
        <x:v>39687</x:v>
      </x:c>
      <x:c r="G2240" s="2" t="str">
        <x:v>USD</x:v>
      </x:c>
      <x:c r="H2240" s="2" t="str">
        <x:v>2022-01-01</x:v>
      </x:c>
      <x:c r="I2240" s="2" t="str">
        <x:v>2022-12-31</x:v>
      </x:c>
      <x:c r="J2240" s="2" t="str">
        <x:v>Noninterest Income</x:v>
      </x:c>
      <x:c r="K2240" s="2" t="str">
        <x:v>us-gaap:NoninterestIncome</x:v>
      </x:c>
      <x:c r="L2240" s="2" t="str">
        <x:v>2025-02-27</x:v>
      </x:c>
      <x:c r="M2240" s="2" t="str">
        <x:v>0000886982-25-000005</x:v>
      </x:c>
      <x:c r="N2240" s="2" t="str">
        <x:v>https://www.sec.gov/Archives/edgar/data/886982/000088698225000005/gs-20241231.htm</x:v>
      </x:c>
      <x:c r="O2240" s="2" t="str">
        <x:v>data/raw/filings/GS_0000886982-25-000005_gs-20241231.htm</x:v>
      </x:c>
      <x:c r="P2240" s="2" t="str">
        <x:v>f-5799</x:v>
      </x:c>
      <x:c r="Q2240" s="2" t="str"/>
      <x:c r="R2240" s="2" t="str">
        <x:v>Latest eligible comparative presentation at the information cutoff.</x:v>
      </x:c>
      <x:c r="T2240" s="12"/>
      <x:c r="U2240" s="12"/>
    </x:row>
    <x:row r="2241" ht="24" customHeight="1">
      <x:c r="C2241" s="2" t="str">
        <x:v>GS</x:v>
      </x:c>
      <x:c r="D2241" s="2" t="str">
        <x:v>FY2022</x:v>
      </x:c>
      <x:c r="E2241" s="2" t="str">
        <x:v>revenue_reported</x:v>
      </x:c>
      <x:c r="F2241" s="11" t="n">
        <x:v>47365</x:v>
      </x:c>
      <x:c r="G2241" s="2" t="str">
        <x:v>USD</x:v>
      </x:c>
      <x:c r="H2241" s="2" t="str">
        <x:v>2022-01-01</x:v>
      </x:c>
      <x:c r="I2241" s="2" t="str">
        <x:v>2022-12-31</x:v>
      </x:c>
      <x:c r="J2241" s="2" t="str">
        <x:v>Revenues, Net of Interest Expense</x:v>
      </x:c>
      <x:c r="K2241" s="2" t="str">
        <x:v>us-gaap:RevenuesNetOfInterestExpense</x:v>
      </x:c>
      <x:c r="L2241" s="2" t="str">
        <x:v>2025-02-27</x:v>
      </x:c>
      <x:c r="M2241" s="2" t="str">
        <x:v>0000886982-25-000005</x:v>
      </x:c>
      <x:c r="N2241" s="2" t="str">
        <x:v>https://www.sec.gov/Archives/edgar/data/886982/000088698225000005/gs-20241231.htm</x:v>
      </x:c>
      <x:c r="O2241" s="2" t="str">
        <x:v>data/raw/filings/GS_0000886982-25-000005_gs-20241231.htm</x:v>
      </x:c>
      <x:c r="P2241" s="2" t="str">
        <x:v>f-5880</x:v>
      </x:c>
      <x:c r="Q2241" s="2" t="str"/>
      <x:c r="R2241" s="2" t="str">
        <x:v>Latest eligible comparative presentation at the information cutoff.</x:v>
      </x:c>
      <x:c r="T2241" s="12"/>
      <x:c r="U2241" s="12"/>
    </x:row>
    <x:row r="2242" ht="24" customHeight="1">
      <x:c r="C2242" s="2" t="str">
        <x:v>GS</x:v>
      </x:c>
      <x:c r="D2242" s="2" t="str">
        <x:v>FY2022</x:v>
      </x:c>
      <x:c r="E2242" s="2" t="str">
        <x:v>opex</x:v>
      </x:c>
      <x:c r="F2242" s="11" t="n">
        <x:v>31164</x:v>
      </x:c>
      <x:c r="G2242" s="2" t="str">
        <x:v>USD</x:v>
      </x:c>
      <x:c r="H2242" s="2" t="str">
        <x:v>2022-01-01</x:v>
      </x:c>
      <x:c r="I2242" s="2" t="str">
        <x:v>2022-12-31</x:v>
      </x:c>
      <x:c r="J2242" s="2" t="str">
        <x:v>Noninterest Expense</x:v>
      </x:c>
      <x:c r="K2242" s="2" t="str">
        <x:v>us-gaap:NoninterestExpense</x:v>
      </x:c>
      <x:c r="L2242" s="2" t="str">
        <x:v>2025-02-27</x:v>
      </x:c>
      <x:c r="M2242" s="2" t="str">
        <x:v>0000886982-25-000005</x:v>
      </x:c>
      <x:c r="N2242" s="2" t="str">
        <x:v>https://www.sec.gov/Archives/edgar/data/886982/000088698225000005/gs-20241231.htm</x:v>
      </x:c>
      <x:c r="O2242" s="2" t="str">
        <x:v>data/raw/filings/GS_0000886982-25-000005_gs-20241231.htm</x:v>
      </x:c>
      <x:c r="P2242" s="2" t="str">
        <x:v>f-5817</x:v>
      </x:c>
      <x:c r="Q2242" s="2" t="str"/>
      <x:c r="R2242" s="2" t="str">
        <x:v>Latest eligible comparative presentation at the information cutoff.</x:v>
      </x:c>
      <x:c r="T2242" s="12"/>
      <x:c r="U2242" s="12"/>
    </x:row>
    <x:row r="2243" ht="24" customHeight="1">
      <x:c r="C2243" s="2" t="str">
        <x:v>GS</x:v>
      </x:c>
      <x:c r="D2243" s="2" t="str">
        <x:v>FY2022</x:v>
      </x:c>
      <x:c r="E2243" s="2" t="str">
        <x:v>provision</x:v>
      </x:c>
      <x:c r="F2243" s="11" t="n">
        <x:v>2715</x:v>
      </x:c>
      <x:c r="G2243" s="2" t="str">
        <x:v>USD</x:v>
      </x:c>
      <x:c r="H2243" s="2" t="str">
        <x:v>2022-01-01</x:v>
      </x:c>
      <x:c r="I2243" s="2" t="str">
        <x:v>2022-12-31</x:v>
      </x:c>
      <x:c r="J2243" s="2" t="str">
        <x:v>Provision for Loan, Lease, and Other Losses</x:v>
      </x:c>
      <x:c r="K2243" s="2" t="str">
        <x:v>us-gaap:ProvisionForLoanLeaseAndOtherLosses</x:v>
      </x:c>
      <x:c r="L2243" s="2" t="str">
        <x:v>2025-02-27</x:v>
      </x:c>
      <x:c r="M2243" s="2" t="str">
        <x:v>0000886982-25-000005</x:v>
      </x:c>
      <x:c r="N2243" s="2" t="str">
        <x:v>https://www.sec.gov/Archives/edgar/data/886982/000088698225000005/gs-20241231.htm</x:v>
      </x:c>
      <x:c r="O2243" s="2" t="str">
        <x:v>data/raw/filings/GS_0000886982-25-000005_gs-20241231.htm</x:v>
      </x:c>
      <x:c r="P2243" s="2" t="str">
        <x:v>f-5808</x:v>
      </x:c>
      <x:c r="Q2243" s="2" t="str"/>
      <x:c r="R2243" s="2" t="str">
        <x:v>Latest eligible comparative presentation at the information cutoff.</x:v>
      </x:c>
      <x:c r="T2243" s="12"/>
      <x:c r="U2243" s="12"/>
    </x:row>
    <x:row r="2244" ht="24" customHeight="1">
      <x:c r="C2244" s="2" t="str">
        <x:v>GS</x:v>
      </x:c>
      <x:c r="D2244" s="2" t="str">
        <x:v>FY2022</x:v>
      </x:c>
      <x:c r="E2244" s="2" t="str">
        <x:v>pretax</x:v>
      </x:c>
      <x:c r="F2244" s="11" t="n">
        <x:v>13486</x:v>
      </x:c>
      <x:c r="G2244" s="2" t="str">
        <x:v>USD</x:v>
      </x:c>
      <x:c r="H2244" s="2" t="str">
        <x:v>2022-01-01</x:v>
      </x:c>
      <x:c r="I2244" s="2" t="str">
        <x:v>2022-12-31</x:v>
      </x:c>
      <x:c r="J2244" s="2" t="str">
        <x:v>Income (Loss) from Continuing Operations before Income Taxes, Noncontrolling Interest</x:v>
      </x:c>
      <x:c r="K2244" s="2" t="str">
        <x:v>us-gaap:IncomeLossFromContinuingOperationsBeforeIncomeTaxesExtraordinaryItemsNoncontrollingInterest</x:v>
      </x:c>
      <x:c r="L2244" s="2" t="str">
        <x:v>2025-02-27</x:v>
      </x:c>
      <x:c r="M2244" s="2" t="str">
        <x:v>0000886982-25-000005</x:v>
      </x:c>
      <x:c r="N2244" s="2" t="str">
        <x:v>https://www.sec.gov/Archives/edgar/data/886982/000088698225000005/gs-20241231.htm</x:v>
      </x:c>
      <x:c r="O2244" s="2" t="str">
        <x:v>data/raw/filings/GS_0000886982-25-000005_gs-20241231.htm</x:v>
      </x:c>
      <x:c r="P2244" s="2" t="str">
        <x:v>f-5904</x:v>
      </x:c>
      <x:c r="Q2244" s="2" t="str"/>
      <x:c r="R2244" s="2" t="str">
        <x:v>Latest eligible comparative presentation at the information cutoff.</x:v>
      </x:c>
      <x:c r="T2244" s="12"/>
      <x:c r="U2244" s="12"/>
    </x:row>
    <x:row r="2245" ht="24" customHeight="1">
      <x:c r="C2245" s="2" t="str">
        <x:v>GS</x:v>
      </x:c>
      <x:c r="D2245" s="2" t="str">
        <x:v>FY2022</x:v>
      </x:c>
      <x:c r="E2245" s="2" t="str">
        <x:v>tax</x:v>
      </x:c>
      <x:c r="F2245" s="11" t="n">
        <x:v>2225</x:v>
      </x:c>
      <x:c r="G2245" s="2" t="str">
        <x:v>USD</x:v>
      </x:c>
      <x:c r="H2245" s="2" t="str">
        <x:v>2022-01-01</x:v>
      </x:c>
      <x:c r="I2245" s="2" t="str">
        <x:v>2022-12-31</x:v>
      </x:c>
      <x:c r="J2245" s="2" t="str">
        <x:v>Income Tax Expense (Benefit)</x:v>
      </x:c>
      <x:c r="K2245" s="2" t="str">
        <x:v>us-gaap:IncomeTaxExpenseBenefit</x:v>
      </x:c>
      <x:c r="L2245" s="2" t="str">
        <x:v>2025-02-27</x:v>
      </x:c>
      <x:c r="M2245" s="2" t="str">
        <x:v>0000886982-25-000005</x:v>
      </x:c>
      <x:c r="N2245" s="2" t="str">
        <x:v>https://www.sec.gov/Archives/edgar/data/886982/000088698225000005/gs-20241231.htm</x:v>
      </x:c>
      <x:c r="O2245" s="2" t="str">
        <x:v>data/raw/filings/GS_0000886982-25-000005_gs-20241231.htm</x:v>
      </x:c>
      <x:c r="P2245" s="2" t="str">
        <x:v>f-5564</x:v>
      </x:c>
      <x:c r="Q2245" s="2" t="str"/>
      <x:c r="R2245" s="2" t="str">
        <x:v>Latest eligible comparative presentation at the information cutoff.</x:v>
      </x:c>
      <x:c r="T2245" s="12"/>
      <x:c r="U2245" s="12"/>
    </x:row>
    <x:row r="2246" ht="24" customHeight="1">
      <x:c r="C2246" s="2" t="str">
        <x:v>GS</x:v>
      </x:c>
      <x:c r="D2246" s="2" t="str">
        <x:v>FY2022</x:v>
      </x:c>
      <x:c r="E2246" s="2" t="str">
        <x:v>net_income</x:v>
      </x:c>
      <x:c r="F2246" s="11" t="n">
        <x:v>11261</x:v>
      </x:c>
      <x:c r="G2246" s="2" t="str">
        <x:v>USD</x:v>
      </x:c>
      <x:c r="H2246" s="2" t="str">
        <x:v>2022-01-01</x:v>
      </x:c>
      <x:c r="I2246" s="2" t="str">
        <x:v>2022-12-31</x:v>
      </x:c>
      <x:c r="J2246" s="2" t="str">
        <x:v>Net Income (Loss) Attributable to Parent</x:v>
      </x:c>
      <x:c r="K2246" s="2" t="str">
        <x:v>us-gaap:NetIncomeLoss</x:v>
      </x:c>
      <x:c r="L2246" s="2" t="str">
        <x:v>2025-02-27</x:v>
      </x:c>
      <x:c r="M2246" s="2" t="str">
        <x:v>0000886982-25-000005</x:v>
      </x:c>
      <x:c r="N2246" s="2" t="str">
        <x:v>https://www.sec.gov/Archives/edgar/data/886982/000088698225000005/gs-20241231.htm</x:v>
      </x:c>
      <x:c r="O2246" s="2" t="str">
        <x:v>data/raw/filings/GS_0000886982-25-000005_gs-20241231.htm</x:v>
      </x:c>
      <x:c r="P2246" s="2" t="str">
        <x:v>f-5928</x:v>
      </x:c>
      <x:c r="Q2246" s="2" t="str"/>
      <x:c r="R2246" s="2" t="str">
        <x:v>Latest eligible comparative presentation at the information cutoff.</x:v>
      </x:c>
      <x:c r="T2246" s="12"/>
      <x:c r="U2246" s="12"/>
    </x:row>
    <x:row r="2247" ht="24" customHeight="1">
      <x:c r="C2247" s="2" t="str">
        <x:v>GS</x:v>
      </x:c>
      <x:c r="D2247" s="2" t="str">
        <x:v>FY2022</x:v>
      </x:c>
      <x:c r="E2247" s="2" t="str">
        <x:v>common_income</x:v>
      </x:c>
      <x:c r="F2247" s="11" t="n">
        <x:v>10764</x:v>
      </x:c>
      <x:c r="G2247" s="2" t="str">
        <x:v>USD</x:v>
      </x:c>
      <x:c r="H2247" s="2" t="str">
        <x:v>2022-01-01</x:v>
      </x:c>
      <x:c r="I2247" s="2" t="str">
        <x:v>2022-12-31</x:v>
      </x:c>
      <x:c r="J2247" s="2" t="str">
        <x:v>Net Income (Loss) Available to Common Stockholders, Basic</x:v>
      </x:c>
      <x:c r="K2247" s="2" t="str">
        <x:v>us-gaap:NetIncomeLossAvailableToCommonStockholdersBasic</x:v>
      </x:c>
      <x:c r="L2247" s="2" t="str">
        <x:v>2025-02-27</x:v>
      </x:c>
      <x:c r="M2247" s="2" t="str">
        <x:v>0000886982-25-000005</x:v>
      </x:c>
      <x:c r="N2247" s="2" t="str">
        <x:v>https://www.sec.gov/Archives/edgar/data/886982/000088698225000005/gs-20241231.htm</x:v>
      </x:c>
      <x:c r="O2247" s="2" t="str">
        <x:v>data/raw/filings/GS_0000886982-25-000005_gs-20241231.htm</x:v>
      </x:c>
      <x:c r="P2247" s="2" t="str">
        <x:v>f-5826</x:v>
      </x:c>
      <x:c r="Q2247" s="2" t="str"/>
      <x:c r="R2247" s="2" t="str">
        <x:v>Latest eligible comparative presentation at the information cutoff.</x:v>
      </x:c>
      <x:c r="T2247" s="12"/>
      <x:c r="U2247" s="12"/>
    </x:row>
    <x:row r="2248" ht="24" customHeight="1">
      <x:c r="C2248" s="2" t="str">
        <x:v>GS</x:v>
      </x:c>
      <x:c r="D2248" s="2" t="str">
        <x:v>FY2022</x:v>
      </x:c>
      <x:c r="E2248" s="2" t="str">
        <x:v>preferred_div</x:v>
      </x:c>
      <x:c r="F2248" s="11" t="n">
        <x:v>497</x:v>
      </x:c>
      <x:c r="G2248" s="2" t="str">
        <x:v>USD</x:v>
      </x:c>
      <x:c r="H2248" s="2" t="str">
        <x:v>2022-01-01</x:v>
      </x:c>
      <x:c r="I2248" s="2" t="str">
        <x:v>2022-12-31</x:v>
      </x:c>
      <x:c r="J2248" s="2" t="str">
        <x:v>Dividends, Preferred Stock</x:v>
      </x:c>
      <x:c r="K2248" s="2" t="str">
        <x:v>us-gaap:DividendsPreferredStock</x:v>
      </x:c>
      <x:c r="L2248" s="2" t="str">
        <x:v>2025-02-27</x:v>
      </x:c>
      <x:c r="M2248" s="2" t="str">
        <x:v>0000886982-25-000005</x:v>
      </x:c>
      <x:c r="N2248" s="2" t="str">
        <x:v>https://www.sec.gov/Archives/edgar/data/886982/000088698225000005/gs-20241231.htm</x:v>
      </x:c>
      <x:c r="O2248" s="2" t="str">
        <x:v>data/raw/filings/GS_0000886982-25-000005_gs-20241231.htm</x:v>
      </x:c>
      <x:c r="P2248" s="2" t="str">
        <x:v>f-5009</x:v>
      </x:c>
      <x:c r="Q2248" s="2" t="str"/>
      <x:c r="R2248" s="2" t="str">
        <x:v>Latest eligible comparative presentation at the information cutoff.</x:v>
      </x:c>
      <x:c r="T2248" s="12"/>
      <x:c r="U2248" s="12"/>
    </x:row>
    <x:row r="2249" ht="24" customHeight="1">
      <x:c r="C2249" s="2" t="str">
        <x:v>GS</x:v>
      </x:c>
      <x:c r="D2249" s="2" t="str">
        <x:v>FY2022</x:v>
      </x:c>
      <x:c r="E2249" s="2" t="str">
        <x:v>eps</x:v>
      </x:c>
      <x:c r="F2249" s="11" t="n">
        <x:v>30.06</x:v>
      </x:c>
      <x:c r="G2249" s="2" t="str">
        <x:v>USD/shares</x:v>
      </x:c>
      <x:c r="H2249" s="2" t="str">
        <x:v>2022-01-01</x:v>
      </x:c>
      <x:c r="I2249" s="2" t="str">
        <x:v>2022-12-31</x:v>
      </x:c>
      <x:c r="J2249" s="2" t="str">
        <x:v>Earnings Per Share, Diluted</x:v>
      </x:c>
      <x:c r="K2249" s="2" t="str">
        <x:v>us-gaap:EarningsPerShareDiluted</x:v>
      </x:c>
      <x:c r="L2249" s="2" t="str">
        <x:v>2025-02-27</x:v>
      </x:c>
      <x:c r="M2249" s="2" t="str">
        <x:v>0000886982-25-000005</x:v>
      </x:c>
      <x:c r="N2249" s="2" t="str">
        <x:v>https://www.sec.gov/Archives/edgar/data/886982/000088698225000005/gs-20241231.htm</x:v>
      </x:c>
      <x:c r="O2249" s="2" t="str">
        <x:v>data/raw/filings/GS_0000886982-25-000005_gs-20241231.htm</x:v>
      </x:c>
      <x:c r="P2249" s="2" t="str">
        <x:v>f-5468</x:v>
      </x:c>
      <x:c r="Q2249" s="2" t="str"/>
      <x:c r="R2249" s="2" t="str">
        <x:v>Latest eligible comparative presentation at the information cutoff.</x:v>
      </x:c>
      <x:c r="T2249" s="12"/>
      <x:c r="U2249" s="12"/>
    </x:row>
    <x:row r="2250" ht="24" customHeight="1">
      <x:c r="C2250" s="2" t="str">
        <x:v>GS</x:v>
      </x:c>
      <x:c r="D2250" s="2" t="str">
        <x:v>FY2022</x:v>
      </x:c>
      <x:c r="E2250" s="2" t="str">
        <x:v>shares_diluted</x:v>
      </x:c>
      <x:c r="F2250" s="11" t="n">
        <x:v>358.1</x:v>
      </x:c>
      <x:c r="G2250" s="2" t="str">
        <x:v>shares</x:v>
      </x:c>
      <x:c r="H2250" s="2" t="str">
        <x:v>2022-01-01</x:v>
      </x:c>
      <x:c r="I2250" s="2" t="str">
        <x:v>2022-12-31</x:v>
      </x:c>
      <x:c r="J2250" s="2" t="str">
        <x:v>Weighted Average Number of Shares Outstanding, Diluted</x:v>
      </x:c>
      <x:c r="K2250" s="2" t="str">
        <x:v>us-gaap:WeightedAverageNumberOfDilutedSharesOutstanding</x:v>
      </x:c>
      <x:c r="L2250" s="2" t="str">
        <x:v>2025-02-27</x:v>
      </x:c>
      <x:c r="M2250" s="2" t="str">
        <x:v>0000886982-25-000005</x:v>
      </x:c>
      <x:c r="N2250" s="2" t="str">
        <x:v>https://www.sec.gov/Archives/edgar/data/886982/000088698225000005/gs-20241231.htm</x:v>
      </x:c>
      <x:c r="O2250" s="2" t="str">
        <x:v>data/raw/filings/GS_0000886982-25-000005_gs-20241231.htm</x:v>
      </x:c>
      <x:c r="P2250" s="2" t="str">
        <x:v>f-5462</x:v>
      </x:c>
      <x:c r="Q2250" s="2" t="str"/>
      <x:c r="R2250" s="2" t="str">
        <x:v>Latest eligible comparative presentation at the information cutoff.</x:v>
      </x:c>
      <x:c r="T2250" s="12"/>
      <x:c r="U2250" s="12"/>
    </x:row>
    <x:row r="2251" ht="24" customHeight="1">
      <x:c r="C2251" s="2" t="str">
        <x:v>GS</x:v>
      </x:c>
      <x:c r="D2251" s="2" t="str">
        <x:v>FY2022</x:v>
      </x:c>
      <x:c r="E2251" s="2" t="str">
        <x:v>dps</x:v>
      </x:c>
      <x:c r="F2251" s="11" t="n">
        <x:v>9</x:v>
      </x:c>
      <x:c r="G2251" s="2" t="str">
        <x:v>USD/shares</x:v>
      </x:c>
      <x:c r="H2251" s="2" t="str">
        <x:v>2022-01-01</x:v>
      </x:c>
      <x:c r="I2251" s="2" t="str">
        <x:v>2022-12-31</x:v>
      </x:c>
      <x:c r="J2251" s="2" t="str">
        <x:v>Common Stock, Dividends, Per Share, Declared</x:v>
      </x:c>
      <x:c r="K2251" s="2" t="str">
        <x:v>us-gaap:CommonStockDividendsPerShareDeclared</x:v>
      </x:c>
      <x:c r="L2251" s="2" t="str">
        <x:v>2025-02-27</x:v>
      </x:c>
      <x:c r="M2251" s="2" t="str">
        <x:v>0000886982-25-000005</x:v>
      </x:c>
      <x:c r="N2251" s="2" t="str">
        <x:v>https://www.sec.gov/Archives/edgar/data/886982/000088698225000005/gs-20241231.htm</x:v>
      </x:c>
      <x:c r="O2251" s="2" t="str">
        <x:v>data/raw/filings/GS_0000886982-25-000005_gs-20241231.htm</x:v>
      </x:c>
      <x:c r="P2251" s="2" t="str">
        <x:v>f-4742</x:v>
      </x:c>
      <x:c r="Q2251" s="2" t="str"/>
      <x:c r="R2251" s="2" t="str">
        <x:v>Latest eligible comparative presentation at the information cutoff.</x:v>
      </x:c>
      <x:c r="T2251" s="12"/>
      <x:c r="U2251" s="12"/>
    </x:row>
    <x:row r="2252" ht="24" customHeight="1">
      <x:c r="C2252" s="2" t="str">
        <x:v>GS</x:v>
      </x:c>
      <x:c r="D2252" s="2" t="str">
        <x:v>FY2022</x:v>
      </x:c>
      <x:c r="E2252" s="2" t="str">
        <x:v>dividends</x:v>
      </x:c>
      <x:c r="F2252" s="11" t="n">
        <x:v>3682</x:v>
      </x:c>
      <x:c r="G2252" s="2" t="str">
        <x:v>USD</x:v>
      </x:c>
      <x:c r="H2252" s="2" t="str">
        <x:v>2022-01-01</x:v>
      </x:c>
      <x:c r="I2252" s="2" t="str">
        <x:v>2022-12-31</x:v>
      </x:c>
      <x:c r="J2252" s="2" t="str">
        <x:v>Payments of Dividends</x:v>
      </x:c>
      <x:c r="K2252" s="2" t="str">
        <x:v>us-gaap:PaymentsOfDividends</x:v>
      </x:c>
      <x:c r="L2252" s="2" t="str">
        <x:v>2025-02-27</x:v>
      </x:c>
      <x:c r="M2252" s="2" t="str">
        <x:v>0000886982-25-000005</x:v>
      </x:c>
      <x:c r="N2252" s="2" t="str">
        <x:v>https://www.sec.gov/Archives/edgar/data/886982/000088698225000005/gs-20241231.htm</x:v>
      </x:c>
      <x:c r="O2252" s="2" t="str">
        <x:v>data/raw/filings/GS_0000886982-25-000005_gs-20241231.htm</x:v>
      </x:c>
      <x:c r="P2252" s="2" t="str">
        <x:v>f-498</x:v>
      </x:c>
      <x:c r="Q2252" s="2" t="str"/>
      <x:c r="R2252" s="2" t="str">
        <x:v>Latest eligible comparative presentation at the information cutoff.</x:v>
      </x:c>
      <x:c r="T2252" s="12"/>
      <x:c r="U2252" s="12"/>
    </x:row>
    <x:row r="2253" ht="24" customHeight="1">
      <x:c r="C2253" s="2" t="str">
        <x:v>GS</x:v>
      </x:c>
      <x:c r="D2253" s="2" t="str">
        <x:v>FY2022</x:v>
      </x:c>
      <x:c r="E2253" s="2" t="str">
        <x:v>buybacks</x:v>
      </x:c>
      <x:c r="F2253" s="11" t="n">
        <x:v>3500</x:v>
      </x:c>
      <x:c r="G2253" s="2" t="str">
        <x:v>USD</x:v>
      </x:c>
      <x:c r="H2253" s="2" t="str">
        <x:v>2022-01-01</x:v>
      </x:c>
      <x:c r="I2253" s="2" t="str">
        <x:v>2022-12-31</x:v>
      </x:c>
      <x:c r="J2253" s="2" t="str">
        <x:v>Payments for Repurchase of Common Stock</x:v>
      </x:c>
      <x:c r="K2253" s="2" t="str">
        <x:v>us-gaap:PaymentsForRepurchaseOfCommonStock</x:v>
      </x:c>
      <x:c r="L2253" s="2" t="str">
        <x:v>2025-02-27</x:v>
      </x:c>
      <x:c r="M2253" s="2" t="str">
        <x:v>0000886982-25-000005</x:v>
      </x:c>
      <x:c r="N2253" s="2" t="str">
        <x:v>https://www.sec.gov/Archives/edgar/data/886982/000088698225000005/gs-20241231.htm</x:v>
      </x:c>
      <x:c r="O2253" s="2" t="str">
        <x:v>data/raw/filings/GS_0000886982-25-000005_gs-20241231.htm</x:v>
      </x:c>
      <x:c r="P2253" s="2" t="str">
        <x:v>f-492</x:v>
      </x:c>
      <x:c r="Q2253" s="2" t="str"/>
      <x:c r="R2253" s="2" t="str">
        <x:v>Latest eligible comparative presentation at the information cutoff.</x:v>
      </x:c>
      <x:c r="T2253" s="12"/>
      <x:c r="U2253" s="12"/>
    </x:row>
    <x:row r="2254" ht="24" customHeight="1">
      <x:c r="C2254" s="2" t="str">
        <x:v>GS</x:v>
      </x:c>
      <x:c r="D2254" s="2" t="str">
        <x:v>FY2022</x:v>
      </x:c>
      <x:c r="E2254" s="2" t="str">
        <x:v>chargeoffs</x:v>
      </x:c>
      <x:c r="F2254" s="11" t="str">
        <x:v>n.a.</x:v>
      </x:c>
      <x:c r="G2254" s="2" t="str">
        <x:v>USDm</x:v>
      </x:c>
      <x:c r="H2254" s="2" t="str">
        <x:v>2022-01-01</x:v>
      </x:c>
      <x:c r="I2254" s="2" t="str">
        <x:v>2022-12-31</x:v>
      </x:c>
      <x:c r="J2254" s="2" t="str">
        <x:v>Gross loan charge-offs</x:v>
      </x:c>
      <x:c r="K2254" s="2" t="str"/>
      <x:c r="L2254" s="2" t="str"/>
      <x:c r="M2254" s="2" t="str"/>
      <x:c r="N2254" s="2" t="str"/>
      <x:c r="O2254" s="2" t="str"/>
      <x:c r="P2254" s="2" t="str"/>
      <x:c r="Q2254" s="2" t="str"/>
      <x:c r="R2254" s="2" t="str">
        <x:v>Not reported / unavailable</x:v>
      </x:c>
      <x:c r="T2254" s="12"/>
      <x:c r="U2254" s="12"/>
    </x:row>
    <x:row r="2255" ht="24" customHeight="1">
      <x:c r="C2255" s="2" t="str">
        <x:v>GS</x:v>
      </x:c>
      <x:c r="D2255" s="2" t="str">
        <x:v>FY2022</x:v>
      </x:c>
      <x:c r="E2255" s="2" t="str">
        <x:v>recoveries</x:v>
      </x:c>
      <x:c r="F2255" s="11" t="str">
        <x:v>n.a.</x:v>
      </x:c>
      <x:c r="G2255" s="2" t="str">
        <x:v>USDm</x:v>
      </x:c>
      <x:c r="H2255" s="2" t="str">
        <x:v>2022-01-01</x:v>
      </x:c>
      <x:c r="I2255" s="2" t="str">
        <x:v>2022-12-31</x:v>
      </x:c>
      <x:c r="J2255" s="2" t="str">
        <x:v>Loan recoveries</x:v>
      </x:c>
      <x:c r="K2255" s="2" t="str"/>
      <x:c r="L2255" s="2" t="str"/>
      <x:c r="M2255" s="2" t="str"/>
      <x:c r="N2255" s="2" t="str"/>
      <x:c r="O2255" s="2" t="str"/>
      <x:c r="P2255" s="2" t="str"/>
      <x:c r="Q2255" s="2" t="str"/>
      <x:c r="R2255" s="2" t="str">
        <x:v>Not reported / unavailable</x:v>
      </x:c>
      <x:c r="T2255" s="12"/>
      <x:c r="U2255" s="12"/>
    </x:row>
    <x:row r="2256" ht="24" customHeight="1">
      <x:c r="C2256" s="2" t="str">
        <x:v>GS</x:v>
      </x:c>
      <x:c r="D2256" s="2" t="str">
        <x:v>FY2022</x:v>
      </x:c>
      <x:c r="E2256" s="2" t="str">
        <x:v>rwa</x:v>
      </x:c>
      <x:c r="F2256" s="11" t="str">
        <x:v>n.a.</x:v>
      </x:c>
      <x:c r="G2256" s="2" t="str">
        <x:v>USDm</x:v>
      </x:c>
      <x:c r="H2256" s="2" t="str">
        <x:v>2022-01-01</x:v>
      </x:c>
      <x:c r="I2256" s="2" t="str">
        <x:v>2022-12-31</x:v>
      </x:c>
      <x:c r="J2256" s="2" t="str">
        <x:v>Risk-weighted assets</x:v>
      </x:c>
      <x:c r="K2256" s="2" t="str"/>
      <x:c r="L2256" s="2" t="str"/>
      <x:c r="M2256" s="2" t="str"/>
      <x:c r="N2256" s="2" t="str"/>
      <x:c r="O2256" s="2" t="str"/>
      <x:c r="P2256" s="2" t="str"/>
      <x:c r="Q2256" s="2" t="str"/>
      <x:c r="R2256" s="2" t="str">
        <x:v>Not reported / unavailable</x:v>
      </x:c>
      <x:c r="T2256" s="12"/>
      <x:c r="U2256" s="12"/>
    </x:row>
    <x:row r="2257" ht="24" customHeight="1">
      <x:c r="C2257" s="2" t="str">
        <x:v>GS</x:v>
      </x:c>
      <x:c r="D2257" s="2" t="str">
        <x:v>FY2022</x:v>
      </x:c>
      <x:c r="E2257" s="2" t="str">
        <x:v>cet1_reported</x:v>
      </x:c>
      <x:c r="F2257" s="11" t="str">
        <x:v>n.a.</x:v>
      </x:c>
      <x:c r="G2257" s="2" t="str">
        <x:v>%</x:v>
      </x:c>
      <x:c r="H2257" s="2" t="str">
        <x:v>2022-01-01</x:v>
      </x:c>
      <x:c r="I2257" s="2" t="str">
        <x:v>2022-12-31</x:v>
      </x:c>
      <x:c r="J2257" s="2" t="str">
        <x:v>Actual standardized CET1 ratio</x:v>
      </x:c>
      <x:c r="K2257" s="2" t="str"/>
      <x:c r="L2257" s="2" t="str"/>
      <x:c r="M2257" s="2" t="str"/>
      <x:c r="N2257" s="2" t="str"/>
      <x:c r="O2257" s="2" t="str"/>
      <x:c r="P2257" s="2" t="str"/>
      <x:c r="Q2257" s="2" t="str"/>
      <x:c r="R2257" s="2" t="str">
        <x:v>Not reported / unavailable</x:v>
      </x:c>
      <x:c r="T2257" s="12"/>
      <x:c r="U2257" s="12"/>
    </x:row>
    <x:row r="2258" ht="24" customHeight="1">
      <x:c r="C2258" s="2" t="str">
        <x:v>GS</x:v>
      </x:c>
      <x:c r="D2258" s="2" t="str">
        <x:v>FY2022</x:v>
      </x:c>
      <x:c r="E2258" s="2" t="str">
        <x:v>nim_reported</x:v>
      </x:c>
      <x:c r="F2258" s="11" t="str">
        <x:v>n.a.</x:v>
      </x:c>
      <x:c r="G2258" s="2" t="str">
        <x:v>%</x:v>
      </x:c>
      <x:c r="H2258" s="2" t="str">
        <x:v>2022-01-01</x:v>
      </x:c>
      <x:c r="I2258" s="2" t="str">
        <x:v>2022-12-31</x:v>
      </x:c>
      <x:c r="J2258" s="2" t="str">
        <x:v>Issuer reported net interest margin</x:v>
      </x:c>
      <x:c r="K2258" s="2" t="str"/>
      <x:c r="L2258" s="2" t="str"/>
      <x:c r="M2258" s="2" t="str"/>
      <x:c r="N2258" s="2" t="str"/>
      <x:c r="O2258" s="2" t="str"/>
      <x:c r="P2258" s="2" t="str"/>
      <x:c r="Q2258" s="2" t="str"/>
      <x:c r="R2258" s="2" t="str">
        <x:v>Not reported / unavailable</x:v>
      </x:c>
      <x:c r="T2258" s="12"/>
      <x:c r="U2258" s="12"/>
    </x:row>
    <x:row r="2259" ht="24" customHeight="1">
      <x:c r="C2259" s="2" t="str">
        <x:v>GS</x:v>
      </x:c>
      <x:c r="D2259" s="2" t="str">
        <x:v>FY2022</x:v>
      </x:c>
      <x:c r="E2259" s="2" t="str">
        <x:v>bvps_reported</x:v>
      </x:c>
      <x:c r="F2259" s="11" t="n">
        <x:v>303.55</x:v>
      </x:c>
      <x:c r="G2259" s="2" t="str">
        <x:v>USD/shares</x:v>
      </x:c>
      <x:c r="H2259" s="2" t="str">
        <x:v>2022-01-01</x:v>
      </x:c>
      <x:c r="I2259" s="2" t="str">
        <x:v>2022-12-31</x:v>
      </x:c>
      <x:c r="J2259" s="2" t="str">
        <x:v>Reported common book value per share</x:v>
      </x:c>
      <x:c r="K2259" s="2" t="str">
        <x:v>Manual verified issuer table row</x:v>
      </x:c>
      <x:c r="L2259" s="2" t="str">
        <x:v>2023-02-24</x:v>
      </x:c>
      <x:c r="M2259" s="2" t="str">
        <x:v>0000886982-23-000003</x:v>
      </x:c>
      <x:c r="N2259" s="2" t="str">
        <x:v>https://www.sec.gov/Archives/edgar/data/886982/000088698223000003/gs-20221231.htm</x:v>
      </x:c>
      <x:c r="O2259" s="2" t="str">
        <x:v>data/raw/filings/GS_0000886982-23-000003_gs-20221231.htm</x:v>
      </x:c>
      <x:c r="P2259" s="2" t="str"/>
      <x:c r="Q2259" s="2" t="str"/>
      <x:c r="R2259" s="2" t="str">
        <x:v>Verified original issuer table row; same-date end balance, excluding average and regulatory minimum tables.</x:v>
      </x:c>
      <x:c r="T2259" s="12"/>
      <x:c r="U2259" s="12"/>
    </x:row>
    <x:row r="2260" ht="24" customHeight="1">
      <x:c r="C2260" s="2" t="str">
        <x:v>GS</x:v>
      </x:c>
      <x:c r="D2260" s="2" t="str">
        <x:v>FY2022</x:v>
      </x:c>
      <x:c r="E2260" s="2" t="str">
        <x:v>tbvps_reported</x:v>
      </x:c>
      <x:c r="F2260" s="11" t="n">
        <x:v>279.66</x:v>
      </x:c>
      <x:c r="G2260" s="2" t="str">
        <x:v>USD/shares</x:v>
      </x:c>
      <x:c r="H2260" s="2" t="str">
        <x:v>2022-01-01</x:v>
      </x:c>
      <x:c r="I2260" s="2" t="str">
        <x:v>2022-12-31</x:v>
      </x:c>
      <x:c r="J2260" s="2" t="str">
        <x:v>Reported tangible book value per share</x:v>
      </x:c>
      <x:c r="K2260" s="2" t="str">
        <x:v>Manual verified issuer table row</x:v>
      </x:c>
      <x:c r="L2260" s="2" t="str">
        <x:v>2023-02-24</x:v>
      </x:c>
      <x:c r="M2260" s="2" t="str">
        <x:v>0000886982-23-000003</x:v>
      </x:c>
      <x:c r="N2260" s="2" t="str">
        <x:v>https://www.sec.gov/Archives/edgar/data/886982/000088698223000003/gs-20221231.htm</x:v>
      </x:c>
      <x:c r="O2260" s="2" t="str">
        <x:v>data/raw/filings/GS_0000886982-23-000003_gs-20221231.htm</x:v>
      </x:c>
      <x:c r="P2260" s="2" t="str"/>
      <x:c r="Q2260" s="2" t="str"/>
      <x:c r="R2260" s="2" t="str">
        <x:v>Verified original issuer table row; same-date end balance, excluding average and regulatory minimum tables.</x:v>
      </x:c>
      <x:c r="T2260" s="12"/>
      <x:c r="U2260" s="12"/>
    </x:row>
    <x:row r="2261" ht="24" customHeight="1">
      <x:c r="C2261" s="2" t="str">
        <x:v>GS</x:v>
      </x:c>
      <x:c r="D2261" s="2" t="str">
        <x:v>FY2022</x:v>
      </x:c>
      <x:c r="E2261" s="2" t="str">
        <x:v>tce_reported</x:v>
      </x:c>
      <x:c r="F2261" s="11" t="str">
        <x:v>n.a.</x:v>
      </x:c>
      <x:c r="G2261" s="2" t="str">
        <x:v>USDm</x:v>
      </x:c>
      <x:c r="H2261" s="2" t="str">
        <x:v>2022-01-01</x:v>
      </x:c>
      <x:c r="I2261" s="2" t="str">
        <x:v>2022-12-31</x:v>
      </x:c>
      <x:c r="J2261" s="2" t="str">
        <x:v>Reported tangible common equity</x:v>
      </x:c>
      <x:c r="K2261" s="2" t="str"/>
      <x:c r="L2261" s="2" t="str"/>
      <x:c r="M2261" s="2" t="str"/>
      <x:c r="N2261" s="2" t="str"/>
      <x:c r="O2261" s="2" t="str"/>
      <x:c r="P2261" s="2" t="str"/>
      <x:c r="Q2261" s="2" t="str"/>
      <x:c r="R2261" s="2" t="str">
        <x:v>Not reported / unavailable</x:v>
      </x:c>
      <x:c r="T2261" s="12"/>
      <x:c r="U2261" s="12"/>
    </x:row>
    <x:row r="2262" ht="24" customHeight="1">
      <x:c r="C2262" s="2" t="str">
        <x:v>GS</x:v>
      </x:c>
      <x:c r="D2262" s="2" t="str">
        <x:v>FY2023</x:v>
      </x:c>
      <x:c r="E2262" s="2" t="str">
        <x:v>assets</x:v>
      </x:c>
      <x:c r="F2262" s="11" t="n">
        <x:v>1641594</x:v>
      </x:c>
      <x:c r="G2262" s="2" t="str">
        <x:v>USD</x:v>
      </x:c>
      <x:c r="H2262" s="2" t="str">
        <x:v>2023-01-01</x:v>
      </x:c>
      <x:c r="I2262" s="2" t="str">
        <x:v>2023-12-31</x:v>
      </x:c>
      <x:c r="J2262" s="2" t="str">
        <x:v>Assets</x:v>
      </x:c>
      <x:c r="K2262" s="2" t="str">
        <x:v>us-gaap:Assets</x:v>
      </x:c>
      <x:c r="L2262" s="2" t="str">
        <x:v>2025-02-27</x:v>
      </x:c>
      <x:c r="M2262" s="2" t="str">
        <x:v>0000886982-25-000005</x:v>
      </x:c>
      <x:c r="N2262" s="2" t="str">
        <x:v>https://www.sec.gov/Archives/edgar/data/886982/000088698225000005/gs-20241231.htm</x:v>
      </x:c>
      <x:c r="O2262" s="2" t="str">
        <x:v>data/raw/filings/GS_0000886982-25-000005_gs-20241231.htm</x:v>
      </x:c>
      <x:c r="P2262" s="2" t="str">
        <x:v>f-5856</x:v>
      </x:c>
      <x:c r="Q2262" s="2" t="str"/>
      <x:c r="R2262" s="2" t="str">
        <x:v>Latest eligible comparative presentation at the information cutoff.</x:v>
      </x:c>
      <x:c r="T2262" s="12"/>
      <x:c r="U2262" s="12"/>
    </x:row>
    <x:row r="2263" ht="24" customHeight="1">
      <x:c r="C2263" s="2" t="str">
        <x:v>GS</x:v>
      </x:c>
      <x:c r="D2263" s="2" t="str">
        <x:v>FY2023</x:v>
      </x:c>
      <x:c r="E2263" s="2" t="str">
        <x:v>liabilities</x:v>
      </x:c>
      <x:c r="F2263" s="11" t="n">
        <x:v>1524689</x:v>
      </x:c>
      <x:c r="G2263" s="2" t="str">
        <x:v>USD</x:v>
      </x:c>
      <x:c r="H2263" s="2" t="str">
        <x:v>2023-01-01</x:v>
      </x:c>
      <x:c r="I2263" s="2" t="str">
        <x:v>2023-12-31</x:v>
      </x:c>
      <x:c r="J2263" s="2" t="str">
        <x:v>Liabilities</x:v>
      </x:c>
      <x:c r="K2263" s="2" t="str">
        <x:v>us-gaap:Liabilities</x:v>
      </x:c>
      <x:c r="L2263" s="2" t="str">
        <x:v>2025-02-27</x:v>
      </x:c>
      <x:c r="M2263" s="2" t="str">
        <x:v>0000886982-25-000005</x:v>
      </x:c>
      <x:c r="N2263" s="2" t="str">
        <x:v>https://www.sec.gov/Archives/edgar/data/886982/000088698225000005/gs-20241231.htm</x:v>
      </x:c>
      <x:c r="O2263" s="2" t="str">
        <x:v>data/raw/filings/GS_0000886982-25-000005_gs-20241231.htm</x:v>
      </x:c>
      <x:c r="P2263" s="2" t="str">
        <x:v>f-599</x:v>
      </x:c>
      <x:c r="Q2263" s="2" t="str"/>
      <x:c r="R2263" s="2" t="str">
        <x:v>Latest eligible comparative presentation at the information cutoff.</x:v>
      </x:c>
      <x:c r="T2263" s="12"/>
      <x:c r="U2263" s="12"/>
    </x:row>
    <x:row r="2264" ht="24" customHeight="1">
      <x:c r="C2264" s="2" t="str">
        <x:v>GS</x:v>
      </x:c>
      <x:c r="D2264" s="2" t="str">
        <x:v>FY2023</x:v>
      </x:c>
      <x:c r="E2264" s="2" t="str">
        <x:v>equity</x:v>
      </x:c>
      <x:c r="F2264" s="11" t="n">
        <x:v>116905</x:v>
      </x:c>
      <x:c r="G2264" s="2" t="str">
        <x:v>USD</x:v>
      </x:c>
      <x:c r="H2264" s="2" t="str">
        <x:v>2023-01-01</x:v>
      </x:c>
      <x:c r="I2264" s="2" t="str">
        <x:v>2023-12-31</x:v>
      </x:c>
      <x:c r="J2264" s="2" t="str">
        <x:v>Stockholders' Equity Attributable to Parent</x:v>
      </x:c>
      <x:c r="K2264" s="2" t="str">
        <x:v>us-gaap:StockholdersEquity</x:v>
      </x:c>
      <x:c r="L2264" s="2" t="str">
        <x:v>2026-02-25</x:v>
      </x:c>
      <x:c r="M2264" s="2" t="str">
        <x:v>0000886982-26-000091</x:v>
      </x:c>
      <x:c r="N2264" s="2" t="str">
        <x:v>https://www.sec.gov/Archives/edgar/data/886982/000088698226000091/gs-20251231.htm</x:v>
      </x:c>
      <x:c r="O2264" s="2" t="str">
        <x:v>data/raw/filings/GS_0000886982-26-000091_gs-20251231.htm</x:v>
      </x:c>
      <x:c r="P2264" s="2" t="str">
        <x:v>f-386</x:v>
      </x:c>
      <x:c r="Q2264" s="2" t="str"/>
      <x:c r="R2264" s="2" t="str">
        <x:v>Latest eligible comparative presentation at the information cutoff.</x:v>
      </x:c>
      <x:c r="T2264" s="12"/>
      <x:c r="U2264" s="12"/>
    </x:row>
    <x:row r="2265" ht="24" customHeight="1">
      <x:c r="C2265" s="2" t="str">
        <x:v>GS</x:v>
      </x:c>
      <x:c r="D2265" s="2" t="str">
        <x:v>FY2023</x:v>
      </x:c>
      <x:c r="E2265" s="2" t="str">
        <x:v>preferred</x:v>
      </x:c>
      <x:c r="F2265" s="11" t="n">
        <x:v>11203</x:v>
      </x:c>
      <x:c r="G2265" s="2" t="str">
        <x:v>USD</x:v>
      </x:c>
      <x:c r="H2265" s="2" t="str">
        <x:v>2023-01-01</x:v>
      </x:c>
      <x:c r="I2265" s="2" t="str">
        <x:v>2023-12-31</x:v>
      </x:c>
      <x:c r="J2265" s="2" t="str">
        <x:v>Preferred Stock, Value, Issued</x:v>
      </x:c>
      <x:c r="K2265" s="2" t="str">
        <x:v>us-gaap:PreferredStockValue</x:v>
      </x:c>
      <x:c r="L2265" s="2" t="str">
        <x:v>2025-02-27</x:v>
      </x:c>
      <x:c r="M2265" s="2" t="str">
        <x:v>0000886982-25-000005</x:v>
      </x:c>
      <x:c r="N2265" s="2" t="str">
        <x:v>https://www.sec.gov/Archives/edgar/data/886982/000088698225000005/gs-20241231.htm</x:v>
      </x:c>
      <x:c r="O2265" s="2" t="str">
        <x:v>data/raw/filings/GS_0000886982-25-000005_gs-20241231.htm</x:v>
      </x:c>
      <x:c r="P2265" s="2" t="str">
        <x:v>f-5177</x:v>
      </x:c>
      <x:c r="Q2265" s="2" t="str"/>
      <x:c r="R2265" s="2" t="str">
        <x:v>Latest eligible comparative presentation at the information cutoff.</x:v>
      </x:c>
      <x:c r="T2265" s="12"/>
      <x:c r="U2265" s="12"/>
    </x:row>
    <x:row r="2266" ht="24" customHeight="1">
      <x:c r="C2266" s="2" t="str">
        <x:v>GS</x:v>
      </x:c>
      <x:c r="D2266" s="2" t="str">
        <x:v>FY2023</x:v>
      </x:c>
      <x:c r="E2266" s="2" t="str">
        <x:v>common_equity_reported</x:v>
      </x:c>
      <x:c r="F2266" s="11" t="n">
        <x:v>105702</x:v>
      </x:c>
      <x:c r="G2266" s="2" t="str">
        <x:v>USD</x:v>
      </x:c>
      <x:c r="H2266" s="2" t="str">
        <x:v>2023-01-01</x:v>
      </x:c>
      <x:c r="I2266" s="2" t="str">
        <x:v>2023-12-31</x:v>
      </x:c>
      <x:c r="J2266" s="2" t="str">
        <x:v>Reported common shareholders equity</x:v>
      </x:c>
      <x:c r="K2266" s="2" t="str">
        <x:v>gs:CommonShareholdersEquity</x:v>
      </x:c>
      <x:c r="L2266" s="2" t="str">
        <x:v>2025-02-27</x:v>
      </x:c>
      <x:c r="M2266" s="2" t="str">
        <x:v>0000886982-25-000005</x:v>
      </x:c>
      <x:c r="N2266" s="2" t="str">
        <x:v>https://www.sec.gov/Archives/edgar/data/886982/000088698225000005/gs-20241231.htm</x:v>
      </x:c>
      <x:c r="O2266" s="2" t="str">
        <x:v>data/raw/filings/GS_0000886982-25-000005_gs-20241231.htm</x:v>
      </x:c>
      <x:c r="P2266" s="2" t="str">
        <x:v>f-5165</x:v>
      </x:c>
      <x:c r="Q2266" s="2" t="str"/>
      <x:c r="R2266" s="2" t="str">
        <x:v>Exact consolidated inline XBRL context and period.</x:v>
      </x:c>
      <x:c r="T2266" s="12"/>
      <x:c r="U2266" s="12"/>
    </x:row>
    <x:row r="2267" ht="24" customHeight="1">
      <x:c r="C2267" s="2" t="str">
        <x:v>GS</x:v>
      </x:c>
      <x:c r="D2267" s="2" t="str">
        <x:v>FY2023</x:v>
      </x:c>
      <x:c r="E2267" s="2" t="str">
        <x:v>goodwill</x:v>
      </x:c>
      <x:c r="F2267" s="11" t="n">
        <x:v>5916</x:v>
      </x:c>
      <x:c r="G2267" s="2" t="str">
        <x:v>USD</x:v>
      </x:c>
      <x:c r="H2267" s="2" t="str">
        <x:v>2023-01-01</x:v>
      </x:c>
      <x:c r="I2267" s="2" t="str">
        <x:v>2023-12-31</x:v>
      </x:c>
      <x:c r="J2267" s="2" t="str">
        <x:v>Goodwill</x:v>
      </x:c>
      <x:c r="K2267" s="2" t="str">
        <x:v>us-gaap:Goodwill</x:v>
      </x:c>
      <x:c r="L2267" s="2" t="str">
        <x:v>2025-02-27</x:v>
      </x:c>
      <x:c r="M2267" s="2" t="str">
        <x:v>0000886982-25-000005</x:v>
      </x:c>
      <x:c r="N2267" s="2" t="str">
        <x:v>https://www.sec.gov/Archives/edgar/data/886982/000088698225000005/gs-20241231.htm</x:v>
      </x:c>
      <x:c r="O2267" s="2" t="str">
        <x:v>data/raw/filings/GS_0000886982-25-000005_gs-20241231.htm</x:v>
      </x:c>
      <x:c r="P2267" s="2" t="str">
        <x:v>f-4011</x:v>
      </x:c>
      <x:c r="Q2267" s="2" t="str"/>
      <x:c r="R2267" s="2" t="str">
        <x:v>Latest eligible comparative presentation at the information cutoff.</x:v>
      </x:c>
      <x:c r="T2267" s="12"/>
      <x:c r="U2267" s="12"/>
    </x:row>
    <x:row r="2268" ht="24" customHeight="1">
      <x:c r="C2268" s="2" t="str">
        <x:v>GS</x:v>
      </x:c>
      <x:c r="D2268" s="2" t="str">
        <x:v>FY2023</x:v>
      </x:c>
      <x:c r="E2268" s="2" t="str">
        <x:v>intangibles</x:v>
      </x:c>
      <x:c r="F2268" s="11" t="n">
        <x:v>1177</x:v>
      </x:c>
      <x:c r="G2268" s="2" t="str">
        <x:v>USD</x:v>
      </x:c>
      <x:c r="H2268" s="2" t="str">
        <x:v>2023-01-01</x:v>
      </x:c>
      <x:c r="I2268" s="2" t="str">
        <x:v>2023-12-31</x:v>
      </x:c>
      <x:c r="J2268" s="2" t="str">
        <x:v>Intangible Assets, Net (Excluding Goodwill)</x:v>
      </x:c>
      <x:c r="K2268" s="2" t="str">
        <x:v>us-gaap:IntangibleAssetsNetExcludingGoodwill</x:v>
      </x:c>
      <x:c r="L2268" s="2" t="str">
        <x:v>2025-02-27</x:v>
      </x:c>
      <x:c r="M2268" s="2" t="str">
        <x:v>0000886982-25-000005</x:v>
      </x:c>
      <x:c r="N2268" s="2" t="str">
        <x:v>https://www.sec.gov/Archives/edgar/data/886982/000088698225000005/gs-20241231.htm</x:v>
      </x:c>
      <x:c r="O2268" s="2" t="str">
        <x:v>data/raw/filings/GS_0000886982-25-000005_gs-20241231.htm</x:v>
      </x:c>
      <x:c r="P2268" s="2" t="str">
        <x:v>f-4032</x:v>
      </x:c>
      <x:c r="Q2268" s="2" t="str"/>
      <x:c r="R2268" s="2" t="str">
        <x:v>Latest eligible comparative presentation at the information cutoff.</x:v>
      </x:c>
      <x:c r="T2268" s="12"/>
      <x:c r="U2268" s="12"/>
    </x:row>
    <x:row r="2269" ht="24" customHeight="1">
      <x:c r="C2269" s="2" t="str">
        <x:v>GS</x:v>
      </x:c>
      <x:c r="D2269" s="2" t="str">
        <x:v>FY2023</x:v>
      </x:c>
      <x:c r="E2269" s="2" t="str">
        <x:v>intangibles_total</x:v>
      </x:c>
      <x:c r="F2269" s="11" t="str">
        <x:v>n.a.</x:v>
      </x:c>
      <x:c r="G2269" s="2" t="str">
        <x:v>USDm</x:v>
      </x:c>
      <x:c r="H2269" s="2" t="str">
        <x:v>2023-01-01</x:v>
      </x:c>
      <x:c r="I2269" s="2" t="str">
        <x:v>2023-12-31</x:v>
      </x:c>
      <x:c r="J2269" s="2" t="str">
        <x:v>Reported goodwill and intangible assets combined</x:v>
      </x:c>
      <x:c r="K2269" s="2" t="str"/>
      <x:c r="L2269" s="2" t="str"/>
      <x:c r="M2269" s="2" t="str"/>
      <x:c r="N2269" s="2" t="str"/>
      <x:c r="O2269" s="2" t="str"/>
      <x:c r="P2269" s="2" t="str"/>
      <x:c r="Q2269" s="2" t="str"/>
      <x:c r="R2269" s="2" t="str">
        <x:v>Not reported / unavailable</x:v>
      </x:c>
      <x:c r="T2269" s="12"/>
      <x:c r="U2269" s="12"/>
    </x:row>
    <x:row r="2270" ht="24" customHeight="1">
      <x:c r="C2270" s="2" t="str">
        <x:v>GS</x:v>
      </x:c>
      <x:c r="D2270" s="2" t="str">
        <x:v>FY2023</x:v>
      </x:c>
      <x:c r="E2270" s="2" t="str">
        <x:v>shares_end</x:v>
      </x:c>
      <x:c r="F2270" s="11" t="n">
        <x:v>323.376354</x:v>
      </x:c>
      <x:c r="G2270" s="2" t="str">
        <x:v>shares</x:v>
      </x:c>
      <x:c r="H2270" s="2" t="str">
        <x:v>2023-01-01</x:v>
      </x:c>
      <x:c r="I2270" s="2" t="str">
        <x:v>2023-12-31</x:v>
      </x:c>
      <x:c r="J2270" s="2" t="str">
        <x:v>Common Stock, Shares, Outstanding</x:v>
      </x:c>
      <x:c r="K2270" s="2" t="str">
        <x:v>us-gaap:CommonStockSharesOutstanding</x:v>
      </x:c>
      <x:c r="L2270" s="2" t="str">
        <x:v>2025-02-27</x:v>
      </x:c>
      <x:c r="M2270" s="2" t="str">
        <x:v>0000886982-25-000005</x:v>
      </x:c>
      <x:c r="N2270" s="2" t="str">
        <x:v>https://www.sec.gov/Archives/edgar/data/886982/000088698225000005/gs-20241231.htm</x:v>
      </x:c>
      <x:c r="O2270" s="2" t="str">
        <x:v>data/raw/filings/GS_0000886982-25-000005_gs-20241231.htm</x:v>
      </x:c>
      <x:c r="P2270" s="2" t="str">
        <x:v>f-268</x:v>
      </x:c>
      <x:c r="Q2270" s="2" t="str"/>
      <x:c r="R2270" s="2" t="str">
        <x:v>Latest eligible comparative presentation at the information cutoff.</x:v>
      </x:c>
      <x:c r="T2270" s="12"/>
      <x:c r="U2270" s="12"/>
    </x:row>
    <x:row r="2271" ht="24" customHeight="1">
      <x:c r="C2271" s="2" t="str">
        <x:v>GS</x:v>
      </x:c>
      <x:c r="D2271" s="2" t="str">
        <x:v>FY2023</x:v>
      </x:c>
      <x:c r="E2271" s="2" t="str">
        <x:v>shares_issued</x:v>
      </x:c>
      <x:c r="F2271" s="11" t="n">
        <x:v>922.89503</x:v>
      </x:c>
      <x:c r="G2271" s="2" t="str">
        <x:v>shares</x:v>
      </x:c>
      <x:c r="H2271" s="2" t="str">
        <x:v>2023-01-01</x:v>
      </x:c>
      <x:c r="I2271" s="2" t="str">
        <x:v>2023-12-31</x:v>
      </x:c>
      <x:c r="J2271" s="2" t="str">
        <x:v>Common Stock, Shares, Issued</x:v>
      </x:c>
      <x:c r="K2271" s="2" t="str">
        <x:v>us-gaap:CommonStockSharesIssued</x:v>
      </x:c>
      <x:c r="L2271" s="2" t="str">
        <x:v>2025-02-27</x:v>
      </x:c>
      <x:c r="M2271" s="2" t="str">
        <x:v>0000886982-25-000005</x:v>
      </x:c>
      <x:c r="N2271" s="2" t="str">
        <x:v>https://www.sec.gov/Archives/edgar/data/886982/000088698225000005/gs-20241231.htm</x:v>
      </x:c>
      <x:c r="O2271" s="2" t="str">
        <x:v>data/raw/filings/GS_0000886982-25-000005_gs-20241231.htm</x:v>
      </x:c>
      <x:c r="P2271" s="2" t="str">
        <x:v>f-266</x:v>
      </x:c>
      <x:c r="Q2271" s="2" t="str"/>
      <x:c r="R2271" s="2" t="str">
        <x:v>Latest eligible comparative presentation at the information cutoff.</x:v>
      </x:c>
      <x:c r="T2271" s="12"/>
      <x:c r="U2271" s="12"/>
    </x:row>
    <x:row r="2272" ht="24" customHeight="1">
      <x:c r="C2272" s="2" t="str">
        <x:v>GS</x:v>
      </x:c>
      <x:c r="D2272" s="2" t="str">
        <x:v>FY2023</x:v>
      </x:c>
      <x:c r="E2272" s="2" t="str">
        <x:v>shares_treasury</x:v>
      </x:c>
      <x:c r="F2272" s="11" t="str">
        <x:v>n.a.</x:v>
      </x:c>
      <x:c r="G2272" s="2" t="str">
        <x:v>million</x:v>
      </x:c>
      <x:c r="H2272" s="2" t="str">
        <x:v>2023-01-01</x:v>
      </x:c>
      <x:c r="I2272" s="2" t="str">
        <x:v>2023-12-31</x:v>
      </x:c>
      <x:c r="J2272" s="2" t="str">
        <x:v>Shares Treasury</x:v>
      </x:c>
      <x:c r="K2272" s="2" t="str"/>
      <x:c r="L2272" s="2" t="str"/>
      <x:c r="M2272" s="2" t="str"/>
      <x:c r="N2272" s="2" t="str"/>
      <x:c r="O2272" s="2" t="str"/>
      <x:c r="P2272" s="2" t="str"/>
      <x:c r="Q2272" s="2" t="str"/>
      <x:c r="R2272" s="2" t="str">
        <x:v>Not reported / unavailable</x:v>
      </x:c>
      <x:c r="T2272" s="12"/>
      <x:c r="U2272" s="12"/>
    </x:row>
    <x:row r="2273" ht="24" customHeight="1">
      <x:c r="C2273" s="2" t="str">
        <x:v>GS</x:v>
      </x:c>
      <x:c r="D2273" s="2" t="str">
        <x:v>FY2023</x:v>
      </x:c>
      <x:c r="E2273" s="2" t="str">
        <x:v>deposits</x:v>
      </x:c>
      <x:c r="F2273" s="11" t="n">
        <x:v>428417</x:v>
      </x:c>
      <x:c r="G2273" s="2" t="str">
        <x:v>USD</x:v>
      </x:c>
      <x:c r="H2273" s="2" t="str">
        <x:v>2023-01-01</x:v>
      </x:c>
      <x:c r="I2273" s="2" t="str">
        <x:v>2023-12-31</x:v>
      </x:c>
      <x:c r="J2273" s="2" t="str">
        <x:v>Deposits</x:v>
      </x:c>
      <x:c r="K2273" s="2" t="str">
        <x:v>us-gaap:Deposits</x:v>
      </x:c>
      <x:c r="L2273" s="2" t="str">
        <x:v>2025-02-27</x:v>
      </x:c>
      <x:c r="M2273" s="2" t="str">
        <x:v>0000886982-25-000005</x:v>
      </x:c>
      <x:c r="N2273" s="2" t="str">
        <x:v>https://www.sec.gov/Archives/edgar/data/886982/000088698225000005/gs-20241231.htm</x:v>
      </x:c>
      <x:c r="O2273" s="2" t="str">
        <x:v>data/raw/filings/GS_0000886982-25-000005_gs-20241231.htm</x:v>
      </x:c>
      <x:c r="P2273" s="2" t="str">
        <x:v>f-4070</x:v>
      </x:c>
      <x:c r="Q2273" s="2" t="str"/>
      <x:c r="R2273" s="2" t="str">
        <x:v>Latest eligible comparative presentation at the information cutoff.</x:v>
      </x:c>
      <x:c r="T2273" s="12"/>
      <x:c r="U2273" s="12"/>
    </x:row>
    <x:row r="2274" ht="24" customHeight="1">
      <x:c r="C2274" s="2" t="str">
        <x:v>GS</x:v>
      </x:c>
      <x:c r="D2274" s="2" t="str">
        <x:v>FY2023</x:v>
      </x:c>
      <x:c r="E2274" s="2" t="str">
        <x:v>loans_gross</x:v>
      </x:c>
      <x:c r="F2274" s="11" t="str">
        <x:v>n.a.</x:v>
      </x:c>
      <x:c r="G2274" s="2" t="str">
        <x:v>USDm</x:v>
      </x:c>
      <x:c r="H2274" s="2" t="str">
        <x:v>2023-01-01</x:v>
      </x:c>
      <x:c r="I2274" s="2" t="str">
        <x:v>2023-12-31</x:v>
      </x:c>
      <x:c r="J2274" s="2" t="str">
        <x:v>Gross loans and leases selected definition</x:v>
      </x:c>
      <x:c r="K2274" s="2" t="str"/>
      <x:c r="L2274" s="2" t="str"/>
      <x:c r="M2274" s="2" t="str"/>
      <x:c r="N2274" s="2" t="str"/>
      <x:c r="O2274" s="2" t="str"/>
      <x:c r="P2274" s="2" t="str"/>
      <x:c r="Q2274" s="2" t="str"/>
      <x:c r="R2274" s="2" t="str">
        <x:v>Not reported / unavailable</x:v>
      </x:c>
      <x:c r="T2274" s="12"/>
      <x:c r="U2274" s="12"/>
    </x:row>
    <x:row r="2275" ht="24" customHeight="1">
      <x:c r="C2275" s="2" t="str">
        <x:v>GS</x:v>
      </x:c>
      <x:c r="D2275" s="2" t="str">
        <x:v>FY2023</x:v>
      </x:c>
      <x:c r="E2275" s="2" t="str">
        <x:v>loans_net</x:v>
      </x:c>
      <x:c r="F2275" s="11" t="str">
        <x:v>n.a.</x:v>
      </x:c>
      <x:c r="G2275" s="2" t="str">
        <x:v>USDm</x:v>
      </x:c>
      <x:c r="H2275" s="2" t="str">
        <x:v>2023-01-01</x:v>
      </x:c>
      <x:c r="I2275" s="2" t="str">
        <x:v>2023-12-31</x:v>
      </x:c>
      <x:c r="J2275" s="2" t="str">
        <x:v>Net loans after allowance selected definition</x:v>
      </x:c>
      <x:c r="K2275" s="2" t="str"/>
      <x:c r="L2275" s="2" t="str"/>
      <x:c r="M2275" s="2" t="str"/>
      <x:c r="N2275" s="2" t="str"/>
      <x:c r="O2275" s="2" t="str"/>
      <x:c r="P2275" s="2" t="str"/>
      <x:c r="Q2275" s="2" t="str"/>
      <x:c r="R2275" s="2" t="str">
        <x:v>Not reported / unavailable</x:v>
      </x:c>
      <x:c r="T2275" s="12"/>
      <x:c r="U2275" s="12"/>
    </x:row>
    <x:row r="2276" ht="24" customHeight="1">
      <x:c r="C2276" s="2" t="str">
        <x:v>GS</x:v>
      </x:c>
      <x:c r="D2276" s="2" t="str">
        <x:v>FY2023</x:v>
      </x:c>
      <x:c r="E2276" s="2" t="str">
        <x:v>allowance</x:v>
      </x:c>
      <x:c r="F2276" s="11" t="n">
        <x:v>5050</x:v>
      </x:c>
      <x:c r="G2276" s="2" t="str">
        <x:v>USD</x:v>
      </x:c>
      <x:c r="H2276" s="2" t="str">
        <x:v>2023-01-01</x:v>
      </x:c>
      <x:c r="I2276" s="2" t="str">
        <x:v>2023-12-31</x:v>
      </x:c>
      <x:c r="J2276" s="2" t="str">
        <x:v>Financing Receivable, Allowance for Credit Loss</x:v>
      </x:c>
      <x:c r="K2276" s="2" t="str">
        <x:v>us-gaap:FinancingReceivableAllowanceForCreditLosses</x:v>
      </x:c>
      <x:c r="L2276" s="2" t="str">
        <x:v>2026-02-25</x:v>
      </x:c>
      <x:c r="M2276" s="2" t="str">
        <x:v>0000886982-26-000091</x:v>
      </x:c>
      <x:c r="N2276" s="2" t="str">
        <x:v>https://www.sec.gov/Archives/edgar/data/886982/000088698226000091/gs-20251231.htm</x:v>
      </x:c>
      <x:c r="O2276" s="2" t="str">
        <x:v>data/raw/filings/GS_0000886982-26-000091_gs-20251231.htm</x:v>
      </x:c>
      <x:c r="P2276" s="2" t="str">
        <x:v>f-3513</x:v>
      </x:c>
      <x:c r="Q2276" s="2" t="str"/>
      <x:c r="R2276" s="2" t="str">
        <x:v>Latest eligible comparative presentation at the information cutoff.</x:v>
      </x:c>
      <x:c r="T2276" s="12"/>
      <x:c r="U2276" s="12"/>
    </x:row>
    <x:row r="2277" ht="24" customHeight="1">
      <x:c r="C2277" s="2" t="str">
        <x:v>GS</x:v>
      </x:c>
      <x:c r="D2277" s="2" t="str">
        <x:v>FY2023</x:v>
      </x:c>
      <x:c r="E2277" s="2" t="str">
        <x:v>nonaccrual</x:v>
      </x:c>
      <x:c r="F2277" s="11" t="str">
        <x:v>n.a.</x:v>
      </x:c>
      <x:c r="G2277" s="2" t="str">
        <x:v>USDm</x:v>
      </x:c>
      <x:c r="H2277" s="2" t="str">
        <x:v>2023-01-01</x:v>
      </x:c>
      <x:c r="I2277" s="2" t="str">
        <x:v>2023-12-31</x:v>
      </x:c>
      <x:c r="J2277" s="2" t="str">
        <x:v>Nonaccrual</x:v>
      </x:c>
      <x:c r="K2277" s="2" t="str"/>
      <x:c r="L2277" s="2" t="str"/>
      <x:c r="M2277" s="2" t="str"/>
      <x:c r="N2277" s="2" t="str"/>
      <x:c r="O2277" s="2" t="str"/>
      <x:c r="P2277" s="2" t="str"/>
      <x:c r="Q2277" s="2" t="str"/>
      <x:c r="R2277" s="2" t="str">
        <x:v>Not reported / unavailable</x:v>
      </x:c>
      <x:c r="T2277" s="12"/>
      <x:c r="U2277" s="12"/>
    </x:row>
    <x:row r="2278" ht="24" customHeight="1">
      <x:c r="C2278" s="2" t="str">
        <x:v>GS</x:v>
      </x:c>
      <x:c r="D2278" s="2" t="str">
        <x:v>FY2023</x:v>
      </x:c>
      <x:c r="E2278" s="2" t="str">
        <x:v>cash</x:v>
      </x:c>
      <x:c r="F2278" s="11" t="n">
        <x:v>241577</x:v>
      </x:c>
      <x:c r="G2278" s="2" t="str">
        <x:v>USD</x:v>
      </x:c>
      <x:c r="H2278" s="2" t="str">
        <x:v>2023-01-01</x:v>
      </x:c>
      <x:c r="I2278" s="2" t="str">
        <x:v>2023-12-31</x:v>
      </x:c>
      <x:c r="J2278" s="2" t="str">
        <x:v>Cash and Cash Equivalents, at Carrying Value</x:v>
      </x:c>
      <x:c r="K2278" s="2" t="str">
        <x:v>us-gaap:CashAndCashEquivalentsAtCarryingValue</x:v>
      </x:c>
      <x:c r="L2278" s="2" t="str">
        <x:v>2025-02-27</x:v>
      </x:c>
      <x:c r="M2278" s="2" t="str">
        <x:v>0000886982-25-000005</x:v>
      </x:c>
      <x:c r="N2278" s="2" t="str">
        <x:v>https://www.sec.gov/Archives/edgar/data/886982/000088698225000005/gs-20241231.htm</x:v>
      </x:c>
      <x:c r="O2278" s="2" t="str">
        <x:v>data/raw/filings/GS_0000886982-25-000005_gs-20241231.htm</x:v>
      </x:c>
      <x:c r="P2278" s="2" t="str">
        <x:v>f-188</x:v>
      </x:c>
      <x:c r="Q2278" s="2" t="str"/>
      <x:c r="R2278" s="2" t="str">
        <x:v>Latest eligible comparative presentation at the information cutoff.</x:v>
      </x:c>
      <x:c r="T2278" s="12"/>
      <x:c r="U2278" s="12"/>
    </x:row>
    <x:row r="2279" ht="24" customHeight="1">
      <x:c r="C2279" s="2" t="str">
        <x:v>GS</x:v>
      </x:c>
      <x:c r="D2279" s="2" t="str">
        <x:v>FY2023</x:v>
      </x:c>
      <x:c r="E2279" s="2" t="str">
        <x:v>aoci</x:v>
      </x:c>
      <x:c r="F2279" s="11" t="n">
        <x:v>-2918</x:v>
      </x:c>
      <x:c r="G2279" s="2" t="str">
        <x:v>USD</x:v>
      </x:c>
      <x:c r="H2279" s="2" t="str">
        <x:v>2023-01-01</x:v>
      </x:c>
      <x:c r="I2279" s="2" t="str">
        <x:v>2023-12-31</x:v>
      </x:c>
      <x:c r="J2279" s="2" t="str">
        <x:v>Accumulated Other Comprehensive Income (Loss), Net of Tax</x:v>
      </x:c>
      <x:c r="K2279" s="2" t="str">
        <x:v>us-gaap:AccumulatedOtherComprehensiveIncomeLossNetOfTax</x:v>
      </x:c>
      <x:c r="L2279" s="2" t="str">
        <x:v>2025-02-27</x:v>
      </x:c>
      <x:c r="M2279" s="2" t="str">
        <x:v>0000886982-25-000005</x:v>
      </x:c>
      <x:c r="N2279" s="2" t="str">
        <x:v>https://www.sec.gov/Archives/edgar/data/886982/000088698225000005/gs-20241231.htm</x:v>
      </x:c>
      <x:c r="O2279" s="2" t="str">
        <x:v>data/raw/filings/GS_0000886982-25-000005_gs-20241231.htm</x:v>
      </x:c>
      <x:c r="P2279" s="2" t="str">
        <x:v>f-280</x:v>
      </x:c>
      <x:c r="Q2279" s="2" t="str"/>
      <x:c r="R2279" s="2" t="str">
        <x:v>Latest eligible comparative presentation at the information cutoff.</x:v>
      </x:c>
      <x:c r="T2279" s="12"/>
      <x:c r="U2279" s="12"/>
    </x:row>
    <x:row r="2280" ht="24" customHeight="1">
      <x:c r="C2280" s="2" t="str">
        <x:v>GS</x:v>
      </x:c>
      <x:c r="D2280" s="2" t="str">
        <x:v>FY2023</x:v>
      </x:c>
      <x:c r="E2280" s="2" t="str">
        <x:v>nii</x:v>
      </x:c>
      <x:c r="F2280" s="11" t="n">
        <x:v>6351</x:v>
      </x:c>
      <x:c r="G2280" s="2" t="str">
        <x:v>USD</x:v>
      </x:c>
      <x:c r="H2280" s="2" t="str">
        <x:v>2023-01-01</x:v>
      </x:c>
      <x:c r="I2280" s="2" t="str">
        <x:v>2023-12-31</x:v>
      </x:c>
      <x:c r="J2280" s="2" t="str">
        <x:v>Interest Income (Expense), Net</x:v>
      </x:c>
      <x:c r="K2280" s="2" t="str">
        <x:v>us-gaap:InterestIncomeExpenseNet</x:v>
      </x:c>
      <x:c r="L2280" s="2" t="str">
        <x:v>2026-02-25</x:v>
      </x:c>
      <x:c r="M2280" s="2" t="str">
        <x:v>0000886982-26-000091</x:v>
      </x:c>
      <x:c r="N2280" s="2" t="str">
        <x:v>https://www.sec.gov/Archives/edgar/data/886982/000088698226000091/gs-20251231.htm</x:v>
      </x:c>
      <x:c r="O2280" s="2" t="str">
        <x:v>data/raw/filings/GS_0000886982-26-000091_gs-20251231.htm</x:v>
      </x:c>
      <x:c r="P2280" s="2" t="str">
        <x:v>f-5408</x:v>
      </x:c>
      <x:c r="Q2280" s="2" t="str"/>
      <x:c r="R2280" s="2" t="str">
        <x:v>Latest eligible comparative presentation at the information cutoff.</x:v>
      </x:c>
      <x:c r="T2280" s="12"/>
      <x:c r="U2280" s="12"/>
    </x:row>
    <x:row r="2281" ht="24" customHeight="1">
      <x:c r="C2281" s="2" t="str">
        <x:v>GS</x:v>
      </x:c>
      <x:c r="D2281" s="2" t="str">
        <x:v>FY2023</x:v>
      </x:c>
      <x:c r="E2281" s="2" t="str">
        <x:v>noninterest_income</x:v>
      </x:c>
      <x:c r="F2281" s="11" t="n">
        <x:v>39903</x:v>
      </x:c>
      <x:c r="G2281" s="2" t="str">
        <x:v>USD</x:v>
      </x:c>
      <x:c r="H2281" s="2" t="str">
        <x:v>2023-01-01</x:v>
      </x:c>
      <x:c r="I2281" s="2" t="str">
        <x:v>2023-12-31</x:v>
      </x:c>
      <x:c r="J2281" s="2" t="str">
        <x:v>Noninterest Income</x:v>
      </x:c>
      <x:c r="K2281" s="2" t="str">
        <x:v>us-gaap:NoninterestIncome</x:v>
      </x:c>
      <x:c r="L2281" s="2" t="str">
        <x:v>2026-02-25</x:v>
      </x:c>
      <x:c r="M2281" s="2" t="str">
        <x:v>0000886982-26-000091</x:v>
      </x:c>
      <x:c r="N2281" s="2" t="str">
        <x:v>https://www.sec.gov/Archives/edgar/data/886982/000088698226000091/gs-20251231.htm</x:v>
      </x:c>
      <x:c r="O2281" s="2" t="str">
        <x:v>data/raw/filings/GS_0000886982-26-000091_gs-20251231.htm</x:v>
      </x:c>
      <x:c r="P2281" s="2" t="str">
        <x:v>f-5405</x:v>
      </x:c>
      <x:c r="Q2281" s="2" t="str"/>
      <x:c r="R2281" s="2" t="str">
        <x:v>Latest eligible comparative presentation at the information cutoff.</x:v>
      </x:c>
      <x:c r="T2281" s="12"/>
      <x:c r="U2281" s="12"/>
    </x:row>
    <x:row r="2282" ht="24" customHeight="1">
      <x:c r="C2282" s="2" t="str">
        <x:v>GS</x:v>
      </x:c>
      <x:c r="D2282" s="2" t="str">
        <x:v>FY2023</x:v>
      </x:c>
      <x:c r="E2282" s="2" t="str">
        <x:v>revenue_reported</x:v>
      </x:c>
      <x:c r="F2282" s="11" t="n">
        <x:v>46254</x:v>
      </x:c>
      <x:c r="G2282" s="2" t="str">
        <x:v>USD</x:v>
      </x:c>
      <x:c r="H2282" s="2" t="str">
        <x:v>2023-01-01</x:v>
      </x:c>
      <x:c r="I2282" s="2" t="str">
        <x:v>2023-12-31</x:v>
      </x:c>
      <x:c r="J2282" s="2" t="str">
        <x:v>Revenues, Net of Interest Expense</x:v>
      </x:c>
      <x:c r="K2282" s="2" t="str">
        <x:v>us-gaap:RevenuesNetOfInterestExpense</x:v>
      </x:c>
      <x:c r="L2282" s="2" t="str">
        <x:v>2026-02-25</x:v>
      </x:c>
      <x:c r="M2282" s="2" t="str">
        <x:v>0000886982-26-000091</x:v>
      </x:c>
      <x:c r="N2282" s="2" t="str">
        <x:v>https://www.sec.gov/Archives/edgar/data/886982/000088698226000091/gs-20251231.htm</x:v>
      </x:c>
      <x:c r="O2282" s="2" t="str">
        <x:v>data/raw/filings/GS_0000886982-26-000091_gs-20251231.htm</x:v>
      </x:c>
      <x:c r="P2282" s="2" t="str">
        <x:v>f-5489</x:v>
      </x:c>
      <x:c r="Q2282" s="2" t="str"/>
      <x:c r="R2282" s="2" t="str">
        <x:v>Latest eligible comparative presentation at the information cutoff.</x:v>
      </x:c>
      <x:c r="T2282" s="12"/>
      <x:c r="U2282" s="12"/>
    </x:row>
    <x:row r="2283" ht="24" customHeight="1">
      <x:c r="C2283" s="2" t="str">
        <x:v>GS</x:v>
      </x:c>
      <x:c r="D2283" s="2" t="str">
        <x:v>FY2023</x:v>
      </x:c>
      <x:c r="E2283" s="2" t="str">
        <x:v>opex</x:v>
      </x:c>
      <x:c r="F2283" s="11" t="n">
        <x:v>34487</x:v>
      </x:c>
      <x:c r="G2283" s="2" t="str">
        <x:v>USD</x:v>
      </x:c>
      <x:c r="H2283" s="2" t="str">
        <x:v>2023-01-01</x:v>
      </x:c>
      <x:c r="I2283" s="2" t="str">
        <x:v>2023-12-31</x:v>
      </x:c>
      <x:c r="J2283" s="2" t="str">
        <x:v>Noninterest Expense</x:v>
      </x:c>
      <x:c r="K2283" s="2" t="str">
        <x:v>us-gaap:NoninterestExpense</x:v>
      </x:c>
      <x:c r="L2283" s="2" t="str">
        <x:v>2026-02-25</x:v>
      </x:c>
      <x:c r="M2283" s="2" t="str">
        <x:v>0000886982-26-000091</x:v>
      </x:c>
      <x:c r="N2283" s="2" t="str">
        <x:v>https://www.sec.gov/Archives/edgar/data/886982/000088698226000091/gs-20251231.htm</x:v>
      </x:c>
      <x:c r="O2283" s="2" t="str">
        <x:v>data/raw/filings/GS_0000886982-26-000091_gs-20251231.htm</x:v>
      </x:c>
      <x:c r="P2283" s="2" t="str">
        <x:v>f-5423</x:v>
      </x:c>
      <x:c r="Q2283" s="2" t="str"/>
      <x:c r="R2283" s="2" t="str">
        <x:v>Latest eligible comparative presentation at the information cutoff.</x:v>
      </x:c>
      <x:c r="T2283" s="12"/>
      <x:c r="U2283" s="12"/>
    </x:row>
    <x:row r="2284" ht="24" customHeight="1">
      <x:c r="C2284" s="2" t="str">
        <x:v>GS</x:v>
      </x:c>
      <x:c r="D2284" s="2" t="str">
        <x:v>FY2023</x:v>
      </x:c>
      <x:c r="E2284" s="2" t="str">
        <x:v>provision</x:v>
      </x:c>
      <x:c r="F2284" s="11" t="n">
        <x:v>1028</x:v>
      </x:c>
      <x:c r="G2284" s="2" t="str">
        <x:v>USD</x:v>
      </x:c>
      <x:c r="H2284" s="2" t="str">
        <x:v>2023-01-01</x:v>
      </x:c>
      <x:c r="I2284" s="2" t="str">
        <x:v>2023-12-31</x:v>
      </x:c>
      <x:c r="J2284" s="2" t="str">
        <x:v>Provision for Loan, Lease, and Other Losses</x:v>
      </x:c>
      <x:c r="K2284" s="2" t="str">
        <x:v>us-gaap:ProvisionForLoanLeaseAndOtherLosses</x:v>
      </x:c>
      <x:c r="L2284" s="2" t="str">
        <x:v>2026-02-25</x:v>
      </x:c>
      <x:c r="M2284" s="2" t="str">
        <x:v>0000886982-26-000091</x:v>
      </x:c>
      <x:c r="N2284" s="2" t="str">
        <x:v>https://www.sec.gov/Archives/edgar/data/886982/000088698226000091/gs-20251231.htm</x:v>
      </x:c>
      <x:c r="O2284" s="2" t="str">
        <x:v>data/raw/filings/GS_0000886982-26-000091_gs-20251231.htm</x:v>
      </x:c>
      <x:c r="P2284" s="2" t="str">
        <x:v>f-5414</x:v>
      </x:c>
      <x:c r="Q2284" s="2" t="str"/>
      <x:c r="R2284" s="2" t="str">
        <x:v>Latest eligible comparative presentation at the information cutoff.</x:v>
      </x:c>
      <x:c r="T2284" s="12"/>
      <x:c r="U2284" s="12"/>
    </x:row>
    <x:row r="2285" ht="24" customHeight="1">
      <x:c r="C2285" s="2" t="str">
        <x:v>GS</x:v>
      </x:c>
      <x:c r="D2285" s="2" t="str">
        <x:v>FY2023</x:v>
      </x:c>
      <x:c r="E2285" s="2" t="str">
        <x:v>pretax</x:v>
      </x:c>
      <x:c r="F2285" s="11" t="n">
        <x:v>10739</x:v>
      </x:c>
      <x:c r="G2285" s="2" t="str">
        <x:v>USD</x:v>
      </x:c>
      <x:c r="H2285" s="2" t="str">
        <x:v>2023-01-01</x:v>
      </x:c>
      <x:c r="I2285" s="2" t="str">
        <x:v>2023-12-31</x:v>
      </x:c>
      <x:c r="J2285" s="2" t="str">
        <x:v>Income (Loss) from Continuing Operations before Income Taxes, Noncontrolling Interest</x:v>
      </x:c>
      <x:c r="K2285" s="2" t="str">
        <x:v>us-gaap:IncomeLossFromContinuingOperationsBeforeIncomeTaxesExtraordinaryItemsNoncontrollingInterest</x:v>
      </x:c>
      <x:c r="L2285" s="2" t="str">
        <x:v>2026-02-25</x:v>
      </x:c>
      <x:c r="M2285" s="2" t="str">
        <x:v>0000886982-26-000091</x:v>
      </x:c>
      <x:c r="N2285" s="2" t="str">
        <x:v>https://www.sec.gov/Archives/edgar/data/886982/000088698226000091/gs-20251231.htm</x:v>
      </x:c>
      <x:c r="O2285" s="2" t="str">
        <x:v>data/raw/filings/GS_0000886982-26-000091_gs-20251231.htm</x:v>
      </x:c>
      <x:c r="P2285" s="2" t="str">
        <x:v>f-5513</x:v>
      </x:c>
      <x:c r="Q2285" s="2" t="str"/>
      <x:c r="R2285" s="2" t="str">
        <x:v>Latest eligible comparative presentation at the information cutoff.</x:v>
      </x:c>
      <x:c r="T2285" s="12"/>
      <x:c r="U2285" s="12"/>
    </x:row>
    <x:row r="2286" ht="24" customHeight="1">
      <x:c r="C2286" s="2" t="str">
        <x:v>GS</x:v>
      </x:c>
      <x:c r="D2286" s="2" t="str">
        <x:v>FY2023</x:v>
      </x:c>
      <x:c r="E2286" s="2" t="str">
        <x:v>tax</x:v>
      </x:c>
      <x:c r="F2286" s="11" t="n">
        <x:v>2223</x:v>
      </x:c>
      <x:c r="G2286" s="2" t="str">
        <x:v>USD</x:v>
      </x:c>
      <x:c r="H2286" s="2" t="str">
        <x:v>2023-01-01</x:v>
      </x:c>
      <x:c r="I2286" s="2" t="str">
        <x:v>2023-12-31</x:v>
      </x:c>
      <x:c r="J2286" s="2" t="str">
        <x:v>Income Tax Expense (Benefit)</x:v>
      </x:c>
      <x:c r="K2286" s="2" t="str">
        <x:v>us-gaap:IncomeTaxExpenseBenefit</x:v>
      </x:c>
      <x:c r="L2286" s="2" t="str">
        <x:v>2026-02-25</x:v>
      </x:c>
      <x:c r="M2286" s="2" t="str">
        <x:v>0000886982-26-000091</x:v>
      </x:c>
      <x:c r="N2286" s="2" t="str">
        <x:v>https://www.sec.gov/Archives/edgar/data/886982/000088698226000091/gs-20251231.htm</x:v>
      </x:c>
      <x:c r="O2286" s="2" t="str">
        <x:v>data/raw/filings/GS_0000886982-26-000091_gs-20251231.htm</x:v>
      </x:c>
      <x:c r="P2286" s="2" t="str">
        <x:v>f-5132</x:v>
      </x:c>
      <x:c r="Q2286" s="2" t="str"/>
      <x:c r="R2286" s="2" t="str">
        <x:v>Latest eligible comparative presentation at the information cutoff.</x:v>
      </x:c>
      <x:c r="T2286" s="12"/>
      <x:c r="U2286" s="12"/>
    </x:row>
    <x:row r="2287" ht="24" customHeight="1">
      <x:c r="C2287" s="2" t="str">
        <x:v>GS</x:v>
      </x:c>
      <x:c r="D2287" s="2" t="str">
        <x:v>FY2023</x:v>
      </x:c>
      <x:c r="E2287" s="2" t="str">
        <x:v>net_income</x:v>
      </x:c>
      <x:c r="F2287" s="11" t="n">
        <x:v>8516</x:v>
      </x:c>
      <x:c r="G2287" s="2" t="str">
        <x:v>USD</x:v>
      </x:c>
      <x:c r="H2287" s="2" t="str">
        <x:v>2023-01-01</x:v>
      </x:c>
      <x:c r="I2287" s="2" t="str">
        <x:v>2023-12-31</x:v>
      </x:c>
      <x:c r="J2287" s="2" t="str">
        <x:v>Net Income (Loss) Attributable to Parent</x:v>
      </x:c>
      <x:c r="K2287" s="2" t="str">
        <x:v>us-gaap:NetIncomeLoss</x:v>
      </x:c>
      <x:c r="L2287" s="2" t="str">
        <x:v>2026-02-25</x:v>
      </x:c>
      <x:c r="M2287" s="2" t="str">
        <x:v>0000886982-26-000091</x:v>
      </x:c>
      <x:c r="N2287" s="2" t="str">
        <x:v>https://www.sec.gov/Archives/edgar/data/886982/000088698226000091/gs-20251231.htm</x:v>
      </x:c>
      <x:c r="O2287" s="2" t="str">
        <x:v>data/raw/filings/GS_0000886982-26-000091_gs-20251231.htm</x:v>
      </x:c>
      <x:c r="P2287" s="2" t="str">
        <x:v>f-5537</x:v>
      </x:c>
      <x:c r="Q2287" s="2" t="str"/>
      <x:c r="R2287" s="2" t="str">
        <x:v>Latest eligible comparative presentation at the information cutoff.</x:v>
      </x:c>
      <x:c r="T2287" s="12"/>
      <x:c r="U2287" s="12"/>
    </x:row>
    <x:row r="2288" ht="24" customHeight="1">
      <x:c r="C2288" s="2" t="str">
        <x:v>GS</x:v>
      </x:c>
      <x:c r="D2288" s="2" t="str">
        <x:v>FY2023</x:v>
      </x:c>
      <x:c r="E2288" s="2" t="str">
        <x:v>common_income</x:v>
      </x:c>
      <x:c r="F2288" s="11" t="n">
        <x:v>7907</x:v>
      </x:c>
      <x:c r="G2288" s="2" t="str">
        <x:v>USD</x:v>
      </x:c>
      <x:c r="H2288" s="2" t="str">
        <x:v>2023-01-01</x:v>
      </x:c>
      <x:c r="I2288" s="2" t="str">
        <x:v>2023-12-31</x:v>
      </x:c>
      <x:c r="J2288" s="2" t="str">
        <x:v>Net Income (Loss) Available to Common Stockholders, Basic</x:v>
      </x:c>
      <x:c r="K2288" s="2" t="str">
        <x:v>us-gaap:NetIncomeLossAvailableToCommonStockholdersBasic</x:v>
      </x:c>
      <x:c r="L2288" s="2" t="str">
        <x:v>2026-02-25</x:v>
      </x:c>
      <x:c r="M2288" s="2" t="str">
        <x:v>0000886982-26-000091</x:v>
      </x:c>
      <x:c r="N2288" s="2" t="str">
        <x:v>https://www.sec.gov/Archives/edgar/data/886982/000088698226000091/gs-20251231.htm</x:v>
      </x:c>
      <x:c r="O2288" s="2" t="str">
        <x:v>data/raw/filings/GS_0000886982-26-000091_gs-20251231.htm</x:v>
      </x:c>
      <x:c r="P2288" s="2" t="str">
        <x:v>f-5432</x:v>
      </x:c>
      <x:c r="Q2288" s="2" t="str"/>
      <x:c r="R2288" s="2" t="str">
        <x:v>Latest eligible comparative presentation at the information cutoff.</x:v>
      </x:c>
      <x:c r="T2288" s="12"/>
      <x:c r="U2288" s="12"/>
    </x:row>
    <x:row r="2289" ht="24" customHeight="1">
      <x:c r="C2289" s="2" t="str">
        <x:v>GS</x:v>
      </x:c>
      <x:c r="D2289" s="2" t="str">
        <x:v>FY2023</x:v>
      </x:c>
      <x:c r="E2289" s="2" t="str">
        <x:v>preferred_div</x:v>
      </x:c>
      <x:c r="F2289" s="11" t="n">
        <x:v>599</x:v>
      </x:c>
      <x:c r="G2289" s="2" t="str">
        <x:v>USD</x:v>
      </x:c>
      <x:c r="H2289" s="2" t="str">
        <x:v>2023-01-01</x:v>
      </x:c>
      <x:c r="I2289" s="2" t="str">
        <x:v>2023-12-31</x:v>
      </x:c>
      <x:c r="J2289" s="2" t="str">
        <x:v>Dividends, Preferred Stock</x:v>
      </x:c>
      <x:c r="K2289" s="2" t="str">
        <x:v>us-gaap:DividendsPreferredStock</x:v>
      </x:c>
      <x:c r="L2289" s="2" t="str">
        <x:v>2026-02-25</x:v>
      </x:c>
      <x:c r="M2289" s="2" t="str">
        <x:v>0000886982-26-000091</x:v>
      </x:c>
      <x:c r="N2289" s="2" t="str">
        <x:v>https://www.sec.gov/Archives/edgar/data/886982/000088698226000091/gs-20251231.htm</x:v>
      </x:c>
      <x:c r="O2289" s="2" t="str">
        <x:v>data/raw/filings/GS_0000886982-26-000091_gs-20251231.htm</x:v>
      </x:c>
      <x:c r="P2289" s="2" t="str">
        <x:v>f-4760</x:v>
      </x:c>
      <x:c r="Q2289" s="2" t="str"/>
      <x:c r="R2289" s="2" t="str">
        <x:v>Latest eligible comparative presentation at the information cutoff.</x:v>
      </x:c>
      <x:c r="T2289" s="12"/>
      <x:c r="U2289" s="12"/>
    </x:row>
    <x:row r="2290" ht="24" customHeight="1">
      <x:c r="C2290" s="2" t="str">
        <x:v>GS</x:v>
      </x:c>
      <x:c r="D2290" s="2" t="str">
        <x:v>FY2023</x:v>
      </x:c>
      <x:c r="E2290" s="2" t="str">
        <x:v>eps</x:v>
      </x:c>
      <x:c r="F2290" s="11" t="n">
        <x:v>22.87</x:v>
      </x:c>
      <x:c r="G2290" s="2" t="str">
        <x:v>USD/shares</x:v>
      </x:c>
      <x:c r="H2290" s="2" t="str">
        <x:v>2023-01-01</x:v>
      </x:c>
      <x:c r="I2290" s="2" t="str">
        <x:v>2023-12-31</x:v>
      </x:c>
      <x:c r="J2290" s="2" t="str">
        <x:v>Earnings Per Share, Diluted</x:v>
      </x:c>
      <x:c r="K2290" s="2" t="str">
        <x:v>us-gaap:EarningsPerShareDiluted</x:v>
      </x:c>
      <x:c r="L2290" s="2" t="str">
        <x:v>2026-02-25</x:v>
      </x:c>
      <x:c r="M2290" s="2" t="str">
        <x:v>0000886982-26-000091</x:v>
      </x:c>
      <x:c r="N2290" s="2" t="str">
        <x:v>https://www.sec.gov/Archives/edgar/data/886982/000088698226000091/gs-20251231.htm</x:v>
      </x:c>
      <x:c r="O2290" s="2" t="str">
        <x:v>data/raw/filings/GS_0000886982-26-000091_gs-20251231.htm</x:v>
      </x:c>
      <x:c r="P2290" s="2" t="str">
        <x:v>f-5036</x:v>
      </x:c>
      <x:c r="Q2290" s="2" t="str"/>
      <x:c r="R2290" s="2" t="str">
        <x:v>Latest eligible comparative presentation at the information cutoff.</x:v>
      </x:c>
      <x:c r="T2290" s="12"/>
      <x:c r="U2290" s="12"/>
    </x:row>
    <x:row r="2291" ht="24" customHeight="1">
      <x:c r="C2291" s="2" t="str">
        <x:v>GS</x:v>
      </x:c>
      <x:c r="D2291" s="2" t="str">
        <x:v>FY2023</x:v>
      </x:c>
      <x:c r="E2291" s="2" t="str">
        <x:v>shares_diluted</x:v>
      </x:c>
      <x:c r="F2291" s="11" t="n">
        <x:v>345.8</x:v>
      </x:c>
      <x:c r="G2291" s="2" t="str">
        <x:v>shares</x:v>
      </x:c>
      <x:c r="H2291" s="2" t="str">
        <x:v>2023-01-01</x:v>
      </x:c>
      <x:c r="I2291" s="2" t="str">
        <x:v>2023-12-31</x:v>
      </x:c>
      <x:c r="J2291" s="2" t="str">
        <x:v>Weighted Average Number of Shares Outstanding, Diluted</x:v>
      </x:c>
      <x:c r="K2291" s="2" t="str">
        <x:v>us-gaap:WeightedAverageNumberOfDilutedSharesOutstanding</x:v>
      </x:c>
      <x:c r="L2291" s="2" t="str">
        <x:v>2026-02-25</x:v>
      </x:c>
      <x:c r="M2291" s="2" t="str">
        <x:v>0000886982-26-000091</x:v>
      </x:c>
      <x:c r="N2291" s="2" t="str">
        <x:v>https://www.sec.gov/Archives/edgar/data/886982/000088698226000091/gs-20251231.htm</x:v>
      </x:c>
      <x:c r="O2291" s="2" t="str">
        <x:v>data/raw/filings/GS_0000886982-26-000091_gs-20251231.htm</x:v>
      </x:c>
      <x:c r="P2291" s="2" t="str">
        <x:v>f-5030</x:v>
      </x:c>
      <x:c r="Q2291" s="2" t="str"/>
      <x:c r="R2291" s="2" t="str">
        <x:v>Latest eligible comparative presentation at the information cutoff.</x:v>
      </x:c>
      <x:c r="T2291" s="12"/>
      <x:c r="U2291" s="12"/>
    </x:row>
    <x:row r="2292" ht="24" customHeight="1">
      <x:c r="C2292" s="2" t="str">
        <x:v>GS</x:v>
      </x:c>
      <x:c r="D2292" s="2" t="str">
        <x:v>FY2023</x:v>
      </x:c>
      <x:c r="E2292" s="2" t="str">
        <x:v>dps</x:v>
      </x:c>
      <x:c r="F2292" s="11" t="n">
        <x:v>10.5</x:v>
      </x:c>
      <x:c r="G2292" s="2" t="str">
        <x:v>USD/shares</x:v>
      </x:c>
      <x:c r="H2292" s="2" t="str">
        <x:v>2023-01-01</x:v>
      </x:c>
      <x:c r="I2292" s="2" t="str">
        <x:v>2023-12-31</x:v>
      </x:c>
      <x:c r="J2292" s="2" t="str">
        <x:v>Common Stock, Dividends, Per Share, Declared</x:v>
      </x:c>
      <x:c r="K2292" s="2" t="str">
        <x:v>us-gaap:CommonStockDividendsPerShareDeclared</x:v>
      </x:c>
      <x:c r="L2292" s="2" t="str">
        <x:v>2026-02-25</x:v>
      </x:c>
      <x:c r="M2292" s="2" t="str">
        <x:v>0000886982-26-000091</x:v>
      </x:c>
      <x:c r="N2292" s="2" t="str">
        <x:v>https://www.sec.gov/Archives/edgar/data/886982/000088698226000091/gs-20251231.htm</x:v>
      </x:c>
      <x:c r="O2292" s="2" t="str">
        <x:v>data/raw/filings/GS_0000886982-26-000091_gs-20251231.htm</x:v>
      </x:c>
      <x:c r="P2292" s="2" t="str">
        <x:v>f-4477</x:v>
      </x:c>
      <x:c r="Q2292" s="2" t="str"/>
      <x:c r="R2292" s="2" t="str">
        <x:v>Latest eligible comparative presentation at the information cutoff.</x:v>
      </x:c>
      <x:c r="T2292" s="12"/>
      <x:c r="U2292" s="12"/>
    </x:row>
    <x:row r="2293" ht="24" customHeight="1">
      <x:c r="C2293" s="2" t="str">
        <x:v>GS</x:v>
      </x:c>
      <x:c r="D2293" s="2" t="str">
        <x:v>FY2023</x:v>
      </x:c>
      <x:c r="E2293" s="2" t="str">
        <x:v>dividends</x:v>
      </x:c>
      <x:c r="F2293" s="11" t="n">
        <x:v>4189</x:v>
      </x:c>
      <x:c r="G2293" s="2" t="str">
        <x:v>USD</x:v>
      </x:c>
      <x:c r="H2293" s="2" t="str">
        <x:v>2023-01-01</x:v>
      </x:c>
      <x:c r="I2293" s="2" t="str">
        <x:v>2023-12-31</x:v>
      </x:c>
      <x:c r="J2293" s="2" t="str">
        <x:v>Payments of Dividends</x:v>
      </x:c>
      <x:c r="K2293" s="2" t="str">
        <x:v>us-gaap:PaymentsOfDividends</x:v>
      </x:c>
      <x:c r="L2293" s="2" t="str">
        <x:v>2026-02-25</x:v>
      </x:c>
      <x:c r="M2293" s="2" t="str">
        <x:v>0000886982-26-000091</x:v>
      </x:c>
      <x:c r="N2293" s="2" t="str">
        <x:v>https://www.sec.gov/Archives/edgar/data/886982/000088698226000091/gs-20251231.htm</x:v>
      </x:c>
      <x:c r="O2293" s="2" t="str">
        <x:v>data/raw/filings/GS_0000886982-26-000091_gs-20251231.htm</x:v>
      </x:c>
      <x:c r="P2293" s="2" t="str">
        <x:v>f-494</x:v>
      </x:c>
      <x:c r="Q2293" s="2" t="str"/>
      <x:c r="R2293" s="2" t="str">
        <x:v>Latest eligible comparative presentation at the information cutoff.</x:v>
      </x:c>
      <x:c r="T2293" s="12"/>
      <x:c r="U2293" s="12"/>
    </x:row>
    <x:row r="2294" ht="24" customHeight="1">
      <x:c r="C2294" s="2" t="str">
        <x:v>GS</x:v>
      </x:c>
      <x:c r="D2294" s="2" t="str">
        <x:v>FY2023</x:v>
      </x:c>
      <x:c r="E2294" s="2" t="str">
        <x:v>buybacks</x:v>
      </x:c>
      <x:c r="F2294" s="11" t="n">
        <x:v>5796</x:v>
      </x:c>
      <x:c r="G2294" s="2" t="str">
        <x:v>USD</x:v>
      </x:c>
      <x:c r="H2294" s="2" t="str">
        <x:v>2023-01-01</x:v>
      </x:c>
      <x:c r="I2294" s="2" t="str">
        <x:v>2023-12-31</x:v>
      </x:c>
      <x:c r="J2294" s="2" t="str">
        <x:v>Payments for Repurchase of Common Stock</x:v>
      </x:c>
      <x:c r="K2294" s="2" t="str">
        <x:v>us-gaap:PaymentsForRepurchaseOfCommonStock</x:v>
      </x:c>
      <x:c r="L2294" s="2" t="str">
        <x:v>2026-02-25</x:v>
      </x:c>
      <x:c r="M2294" s="2" t="str">
        <x:v>0000886982-26-000091</x:v>
      </x:c>
      <x:c r="N2294" s="2" t="str">
        <x:v>https://www.sec.gov/Archives/edgar/data/886982/000088698226000091/gs-20251231.htm</x:v>
      </x:c>
      <x:c r="O2294" s="2" t="str">
        <x:v>data/raw/filings/GS_0000886982-26-000091_gs-20251231.htm</x:v>
      </x:c>
      <x:c r="P2294" s="2" t="str">
        <x:v>f-488</x:v>
      </x:c>
      <x:c r="Q2294" s="2" t="str"/>
      <x:c r="R2294" s="2" t="str">
        <x:v>Latest eligible comparative presentation at the information cutoff.</x:v>
      </x:c>
      <x:c r="T2294" s="12"/>
      <x:c r="U2294" s="12"/>
    </x:row>
    <x:row r="2295" ht="24" customHeight="1">
      <x:c r="C2295" s="2" t="str">
        <x:v>GS</x:v>
      </x:c>
      <x:c r="D2295" s="2" t="str">
        <x:v>FY2023</x:v>
      </x:c>
      <x:c r="E2295" s="2" t="str">
        <x:v>chargeoffs</x:v>
      </x:c>
      <x:c r="F2295" s="11" t="str">
        <x:v>n.a.</x:v>
      </x:c>
      <x:c r="G2295" s="2" t="str">
        <x:v>USDm</x:v>
      </x:c>
      <x:c r="H2295" s="2" t="str">
        <x:v>2023-01-01</x:v>
      </x:c>
      <x:c r="I2295" s="2" t="str">
        <x:v>2023-12-31</x:v>
      </x:c>
      <x:c r="J2295" s="2" t="str">
        <x:v>Gross loan charge-offs</x:v>
      </x:c>
      <x:c r="K2295" s="2" t="str"/>
      <x:c r="L2295" s="2" t="str"/>
      <x:c r="M2295" s="2" t="str"/>
      <x:c r="N2295" s="2" t="str"/>
      <x:c r="O2295" s="2" t="str"/>
      <x:c r="P2295" s="2" t="str"/>
      <x:c r="Q2295" s="2" t="str"/>
      <x:c r="R2295" s="2" t="str">
        <x:v>Not reported / unavailable</x:v>
      </x:c>
      <x:c r="T2295" s="12"/>
      <x:c r="U2295" s="12"/>
    </x:row>
    <x:row r="2296" ht="24" customHeight="1">
      <x:c r="C2296" s="2" t="str">
        <x:v>GS</x:v>
      </x:c>
      <x:c r="D2296" s="2" t="str">
        <x:v>FY2023</x:v>
      </x:c>
      <x:c r="E2296" s="2" t="str">
        <x:v>recoveries</x:v>
      </x:c>
      <x:c r="F2296" s="11" t="str">
        <x:v>n.a.</x:v>
      </x:c>
      <x:c r="G2296" s="2" t="str">
        <x:v>USDm</x:v>
      </x:c>
      <x:c r="H2296" s="2" t="str">
        <x:v>2023-01-01</x:v>
      </x:c>
      <x:c r="I2296" s="2" t="str">
        <x:v>2023-12-31</x:v>
      </x:c>
      <x:c r="J2296" s="2" t="str">
        <x:v>Loan recoveries</x:v>
      </x:c>
      <x:c r="K2296" s="2" t="str"/>
      <x:c r="L2296" s="2" t="str"/>
      <x:c r="M2296" s="2" t="str"/>
      <x:c r="N2296" s="2" t="str"/>
      <x:c r="O2296" s="2" t="str"/>
      <x:c r="P2296" s="2" t="str"/>
      <x:c r="Q2296" s="2" t="str"/>
      <x:c r="R2296" s="2" t="str">
        <x:v>Not reported / unavailable</x:v>
      </x:c>
      <x:c r="T2296" s="12"/>
      <x:c r="U2296" s="12"/>
    </x:row>
    <x:row r="2297" ht="24" customHeight="1">
      <x:c r="C2297" s="2" t="str">
        <x:v>GS</x:v>
      </x:c>
      <x:c r="D2297" s="2" t="str">
        <x:v>FY2023</x:v>
      </x:c>
      <x:c r="E2297" s="2" t="str">
        <x:v>rwa</x:v>
      </x:c>
      <x:c r="F2297" s="11" t="str">
        <x:v>n.a.</x:v>
      </x:c>
      <x:c r="G2297" s="2" t="str">
        <x:v>USDm</x:v>
      </x:c>
      <x:c r="H2297" s="2" t="str">
        <x:v>2023-01-01</x:v>
      </x:c>
      <x:c r="I2297" s="2" t="str">
        <x:v>2023-12-31</x:v>
      </x:c>
      <x:c r="J2297" s="2" t="str">
        <x:v>Risk-weighted assets</x:v>
      </x:c>
      <x:c r="K2297" s="2" t="str"/>
      <x:c r="L2297" s="2" t="str"/>
      <x:c r="M2297" s="2" t="str"/>
      <x:c r="N2297" s="2" t="str"/>
      <x:c r="O2297" s="2" t="str"/>
      <x:c r="P2297" s="2" t="str"/>
      <x:c r="Q2297" s="2" t="str"/>
      <x:c r="R2297" s="2" t="str">
        <x:v>Not reported / unavailable</x:v>
      </x:c>
      <x:c r="T2297" s="12"/>
      <x:c r="U2297" s="12"/>
    </x:row>
    <x:row r="2298" ht="24" customHeight="1">
      <x:c r="C2298" s="2" t="str">
        <x:v>GS</x:v>
      </x:c>
      <x:c r="D2298" s="2" t="str">
        <x:v>FY2023</x:v>
      </x:c>
      <x:c r="E2298" s="2" t="str">
        <x:v>cet1_reported</x:v>
      </x:c>
      <x:c r="F2298" s="11" t="str">
        <x:v>n.a.</x:v>
      </x:c>
      <x:c r="G2298" s="2" t="str">
        <x:v>%</x:v>
      </x:c>
      <x:c r="H2298" s="2" t="str">
        <x:v>2023-01-01</x:v>
      </x:c>
      <x:c r="I2298" s="2" t="str">
        <x:v>2023-12-31</x:v>
      </x:c>
      <x:c r="J2298" s="2" t="str">
        <x:v>Actual standardized CET1 ratio</x:v>
      </x:c>
      <x:c r="K2298" s="2" t="str"/>
      <x:c r="L2298" s="2" t="str"/>
      <x:c r="M2298" s="2" t="str"/>
      <x:c r="N2298" s="2" t="str"/>
      <x:c r="O2298" s="2" t="str"/>
      <x:c r="P2298" s="2" t="str"/>
      <x:c r="Q2298" s="2" t="str"/>
      <x:c r="R2298" s="2" t="str">
        <x:v>Not reported / unavailable</x:v>
      </x:c>
      <x:c r="T2298" s="12"/>
      <x:c r="U2298" s="12"/>
    </x:row>
    <x:row r="2299" ht="24" customHeight="1">
      <x:c r="C2299" s="2" t="str">
        <x:v>GS</x:v>
      </x:c>
      <x:c r="D2299" s="2" t="str">
        <x:v>FY2023</x:v>
      </x:c>
      <x:c r="E2299" s="2" t="str">
        <x:v>nim_reported</x:v>
      </x:c>
      <x:c r="F2299" s="11" t="str">
        <x:v>n.a.</x:v>
      </x:c>
      <x:c r="G2299" s="2" t="str">
        <x:v>%</x:v>
      </x:c>
      <x:c r="H2299" s="2" t="str">
        <x:v>2023-01-01</x:v>
      </x:c>
      <x:c r="I2299" s="2" t="str">
        <x:v>2023-12-31</x:v>
      </x:c>
      <x:c r="J2299" s="2" t="str">
        <x:v>Issuer reported net interest margin</x:v>
      </x:c>
      <x:c r="K2299" s="2" t="str"/>
      <x:c r="L2299" s="2" t="str"/>
      <x:c r="M2299" s="2" t="str"/>
      <x:c r="N2299" s="2" t="str"/>
      <x:c r="O2299" s="2" t="str"/>
      <x:c r="P2299" s="2" t="str"/>
      <x:c r="Q2299" s="2" t="str"/>
      <x:c r="R2299" s="2" t="str">
        <x:v>Not reported / unavailable</x:v>
      </x:c>
      <x:c r="T2299" s="12"/>
      <x:c r="U2299" s="12"/>
    </x:row>
    <x:row r="2300" ht="24" customHeight="1">
      <x:c r="C2300" s="2" t="str">
        <x:v>GS</x:v>
      </x:c>
      <x:c r="D2300" s="2" t="str">
        <x:v>FY2023</x:v>
      </x:c>
      <x:c r="E2300" s="2" t="str">
        <x:v>bvps_reported</x:v>
      </x:c>
      <x:c r="F2300" s="11" t="n">
        <x:v>313.56</x:v>
      </x:c>
      <x:c r="G2300" s="2" t="str">
        <x:v>USD/shares</x:v>
      </x:c>
      <x:c r="H2300" s="2" t="str">
        <x:v>2023-01-01</x:v>
      </x:c>
      <x:c r="I2300" s="2" t="str">
        <x:v>2023-12-31</x:v>
      </x:c>
      <x:c r="J2300" s="2" t="str">
        <x:v>Reported common book value per share</x:v>
      </x:c>
      <x:c r="K2300" s="2" t="str">
        <x:v>Manual verified issuer table row</x:v>
      </x:c>
      <x:c r="L2300" s="2" t="str">
        <x:v>2024-02-23</x:v>
      </x:c>
      <x:c r="M2300" s="2" t="str">
        <x:v>0000886982-24-000006</x:v>
      </x:c>
      <x:c r="N2300" s="2" t="str">
        <x:v>https://www.sec.gov/Archives/edgar/data/886982/000088698224000006/gs-20231231.htm</x:v>
      </x:c>
      <x:c r="O2300" s="2" t="str">
        <x:v>data/raw/filings/GS_0000886982-24-000006_gs-20231231.htm</x:v>
      </x:c>
      <x:c r="P2300" s="2" t="str"/>
      <x:c r="Q2300" s="2" t="str"/>
      <x:c r="R2300" s="2" t="str">
        <x:v>Verified original issuer table row; same-date end balance, excluding average and regulatory minimum tables.</x:v>
      </x:c>
      <x:c r="T2300" s="12"/>
      <x:c r="U2300" s="12"/>
    </x:row>
    <x:row r="2301" ht="24" customHeight="1">
      <x:c r="C2301" s="2" t="str">
        <x:v>GS</x:v>
      </x:c>
      <x:c r="D2301" s="2" t="str">
        <x:v>FY2023</x:v>
      </x:c>
      <x:c r="E2301" s="2" t="str">
        <x:v>tbvps_reported</x:v>
      </x:c>
      <x:c r="F2301" s="11" t="n">
        <x:v>292.52</x:v>
      </x:c>
      <x:c r="G2301" s="2" t="str">
        <x:v>USD/shares</x:v>
      </x:c>
      <x:c r="H2301" s="2" t="str">
        <x:v>2023-01-01</x:v>
      </x:c>
      <x:c r="I2301" s="2" t="str">
        <x:v>2023-12-31</x:v>
      </x:c>
      <x:c r="J2301" s="2" t="str">
        <x:v>Reported tangible book value per share</x:v>
      </x:c>
      <x:c r="K2301" s="2" t="str">
        <x:v>Manual verified issuer table row</x:v>
      </x:c>
      <x:c r="L2301" s="2" t="str">
        <x:v>2024-02-23</x:v>
      </x:c>
      <x:c r="M2301" s="2" t="str">
        <x:v>0000886982-24-000006</x:v>
      </x:c>
      <x:c r="N2301" s="2" t="str">
        <x:v>https://www.sec.gov/Archives/edgar/data/886982/000088698224000006/gs-20231231.htm</x:v>
      </x:c>
      <x:c r="O2301" s="2" t="str">
        <x:v>data/raw/filings/GS_0000886982-24-000006_gs-20231231.htm</x:v>
      </x:c>
      <x:c r="P2301" s="2" t="str"/>
      <x:c r="Q2301" s="2" t="str"/>
      <x:c r="R2301" s="2" t="str">
        <x:v>Verified original issuer table row; same-date end balance, excluding average and regulatory minimum tables.</x:v>
      </x:c>
      <x:c r="T2301" s="12"/>
      <x:c r="U2301" s="12"/>
    </x:row>
    <x:row r="2302" ht="24" customHeight="1">
      <x:c r="C2302" s="2" t="str">
        <x:v>GS</x:v>
      </x:c>
      <x:c r="D2302" s="2" t="str">
        <x:v>FY2023</x:v>
      </x:c>
      <x:c r="E2302" s="2" t="str">
        <x:v>tce_reported</x:v>
      </x:c>
      <x:c r="F2302" s="11" t="str">
        <x:v>n.a.</x:v>
      </x:c>
      <x:c r="G2302" s="2" t="str">
        <x:v>USDm</x:v>
      </x:c>
      <x:c r="H2302" s="2" t="str">
        <x:v>2023-01-01</x:v>
      </x:c>
      <x:c r="I2302" s="2" t="str">
        <x:v>2023-12-31</x:v>
      </x:c>
      <x:c r="J2302" s="2" t="str">
        <x:v>Reported tangible common equity</x:v>
      </x:c>
      <x:c r="K2302" s="2" t="str"/>
      <x:c r="L2302" s="2" t="str"/>
      <x:c r="M2302" s="2" t="str"/>
      <x:c r="N2302" s="2" t="str"/>
      <x:c r="O2302" s="2" t="str"/>
      <x:c r="P2302" s="2" t="str"/>
      <x:c r="Q2302" s="2" t="str"/>
      <x:c r="R2302" s="2" t="str">
        <x:v>Not reported / unavailable</x:v>
      </x:c>
      <x:c r="T2302" s="12"/>
      <x:c r="U2302" s="12"/>
    </x:row>
    <x:row r="2303" ht="24" customHeight="1">
      <x:c r="C2303" s="2" t="str">
        <x:v>GS</x:v>
      </x:c>
      <x:c r="D2303" s="2" t="str">
        <x:v>FY2024</x:v>
      </x:c>
      <x:c r="E2303" s="2" t="str">
        <x:v>assets</x:v>
      </x:c>
      <x:c r="F2303" s="11" t="n">
        <x:v>1675972</x:v>
      </x:c>
      <x:c r="G2303" s="2" t="str">
        <x:v>USD</x:v>
      </x:c>
      <x:c r="H2303" s="2" t="str">
        <x:v>2024-01-01</x:v>
      </x:c>
      <x:c r="I2303" s="2" t="str">
        <x:v>2024-12-31</x:v>
      </x:c>
      <x:c r="J2303" s="2" t="str">
        <x:v>Assets</x:v>
      </x:c>
      <x:c r="K2303" s="2" t="str">
        <x:v>us-gaap:Assets</x:v>
      </x:c>
      <x:c r="L2303" s="2" t="str">
        <x:v>2026-02-25</x:v>
      </x:c>
      <x:c r="M2303" s="2" t="str">
        <x:v>0000886982-26-000091</x:v>
      </x:c>
      <x:c r="N2303" s="2" t="str">
        <x:v>https://www.sec.gov/Archives/edgar/data/886982/000088698226000091/gs-20251231.htm</x:v>
      </x:c>
      <x:c r="O2303" s="2" t="str">
        <x:v>data/raw/filings/GS_0000886982-26-000091_gs-20251231.htm</x:v>
      </x:c>
      <x:c r="P2303" s="2" t="str">
        <x:v>f-5465</x:v>
      </x:c>
      <x:c r="Q2303" s="2" t="str"/>
      <x:c r="R2303" s="2" t="str">
        <x:v>Latest eligible comparative presentation at the information cutoff.</x:v>
      </x:c>
      <x:c r="T2303" s="12"/>
      <x:c r="U2303" s="12"/>
    </x:row>
    <x:row r="2304" ht="24" customHeight="1">
      <x:c r="C2304" s="2" t="str">
        <x:v>GS</x:v>
      </x:c>
      <x:c r="D2304" s="2" t="str">
        <x:v>FY2024</x:v>
      </x:c>
      <x:c r="E2304" s="2" t="str">
        <x:v>liabilities</x:v>
      </x:c>
      <x:c r="F2304" s="11" t="n">
        <x:v>1553976</x:v>
      </x:c>
      <x:c r="G2304" s="2" t="str">
        <x:v>USD</x:v>
      </x:c>
      <x:c r="H2304" s="2" t="str">
        <x:v>2024-01-01</x:v>
      </x:c>
      <x:c r="I2304" s="2" t="str">
        <x:v>2024-12-31</x:v>
      </x:c>
      <x:c r="J2304" s="2" t="str">
        <x:v>Liabilities</x:v>
      </x:c>
      <x:c r="K2304" s="2" t="str">
        <x:v>us-gaap:Liabilities</x:v>
      </x:c>
      <x:c r="L2304" s="2" t="str">
        <x:v>2026-02-25</x:v>
      </x:c>
      <x:c r="M2304" s="2" t="str">
        <x:v>0000886982-26-000091</x:v>
      </x:c>
      <x:c r="N2304" s="2" t="str">
        <x:v>https://www.sec.gov/Archives/edgar/data/886982/000088698226000091/gs-20251231.htm</x:v>
      </x:c>
      <x:c r="O2304" s="2" t="str">
        <x:v>data/raw/filings/GS_0000886982-26-000091_gs-20251231.htm</x:v>
      </x:c>
      <x:c r="P2304" s="2" t="str">
        <x:v>f-595</x:v>
      </x:c>
      <x:c r="Q2304" s="2" t="str"/>
      <x:c r="R2304" s="2" t="str">
        <x:v>Latest eligible comparative presentation at the information cutoff.</x:v>
      </x:c>
      <x:c r="T2304" s="12"/>
      <x:c r="U2304" s="12"/>
    </x:row>
    <x:row r="2305" ht="24" customHeight="1">
      <x:c r="C2305" s="2" t="str">
        <x:v>GS</x:v>
      </x:c>
      <x:c r="D2305" s="2" t="str">
        <x:v>FY2024</x:v>
      </x:c>
      <x:c r="E2305" s="2" t="str">
        <x:v>equity</x:v>
      </x:c>
      <x:c r="F2305" s="11" t="n">
        <x:v>121996</x:v>
      </x:c>
      <x:c r="G2305" s="2" t="str">
        <x:v>USD</x:v>
      </x:c>
      <x:c r="H2305" s="2" t="str">
        <x:v>2024-01-01</x:v>
      </x:c>
      <x:c r="I2305" s="2" t="str">
        <x:v>2024-12-31</x:v>
      </x:c>
      <x:c r="J2305" s="2" t="str">
        <x:v>Stockholders' Equity Attributable to Parent</x:v>
      </x:c>
      <x:c r="K2305" s="2" t="str">
        <x:v>us-gaap:StockholdersEquity</x:v>
      </x:c>
      <x:c r="L2305" s="2" t="str">
        <x:v>2026-02-25</x:v>
      </x:c>
      <x:c r="M2305" s="2" t="str">
        <x:v>0000886982-26-000091</x:v>
      </x:c>
      <x:c r="N2305" s="2" t="str">
        <x:v>https://www.sec.gov/Archives/edgar/data/886982/000088698226000091/gs-20251231.htm</x:v>
      </x:c>
      <x:c r="O2305" s="2" t="str">
        <x:v>data/raw/filings/GS_0000886982-26-000091_gs-20251231.htm</x:v>
      </x:c>
      <x:c r="P2305" s="2" t="str">
        <x:v>f-385</x:v>
      </x:c>
      <x:c r="Q2305" s="2" t="str"/>
      <x:c r="R2305" s="2" t="str">
        <x:v>Latest eligible comparative presentation at the information cutoff.</x:v>
      </x:c>
      <x:c r="T2305" s="12"/>
      <x:c r="U2305" s="12"/>
    </x:row>
    <x:row r="2306" ht="24" customHeight="1">
      <x:c r="C2306" s="2" t="str">
        <x:v>GS</x:v>
      </x:c>
      <x:c r="D2306" s="2" t="str">
        <x:v>FY2024</x:v>
      </x:c>
      <x:c r="E2306" s="2" t="str">
        <x:v>preferred</x:v>
      </x:c>
      <x:c r="F2306" s="11" t="n">
        <x:v>13253</x:v>
      </x:c>
      <x:c r="G2306" s="2" t="str">
        <x:v>USD</x:v>
      </x:c>
      <x:c r="H2306" s="2" t="str">
        <x:v>2024-01-01</x:v>
      </x:c>
      <x:c r="I2306" s="2" t="str">
        <x:v>2024-12-31</x:v>
      </x:c>
      <x:c r="J2306" s="2" t="str">
        <x:v>Preferred Stock, Value, Issued</x:v>
      </x:c>
      <x:c r="K2306" s="2" t="str">
        <x:v>us-gaap:PreferredStockValue</x:v>
      </x:c>
      <x:c r="L2306" s="2" t="str">
        <x:v>2026-02-25</x:v>
      </x:c>
      <x:c r="M2306" s="2" t="str">
        <x:v>0000886982-26-000091</x:v>
      </x:c>
      <x:c r="N2306" s="2" t="str">
        <x:v>https://www.sec.gov/Archives/edgar/data/886982/000088698226000091/gs-20251231.htm</x:v>
      </x:c>
      <x:c r="O2306" s="2" t="str">
        <x:v>data/raw/filings/GS_0000886982-26-000091_gs-20251231.htm</x:v>
      </x:c>
      <x:c r="P2306" s="2" t="str">
        <x:v>f-263</x:v>
      </x:c>
      <x:c r="Q2306" s="2" t="str"/>
      <x:c r="R2306" s="2" t="str">
        <x:v>Latest eligible comparative presentation at the information cutoff.</x:v>
      </x:c>
      <x:c r="T2306" s="12"/>
      <x:c r="U2306" s="12"/>
    </x:row>
    <x:row r="2307" ht="24" customHeight="1">
      <x:c r="C2307" s="2" t="str">
        <x:v>GS</x:v>
      </x:c>
      <x:c r="D2307" s="2" t="str">
        <x:v>FY2024</x:v>
      </x:c>
      <x:c r="E2307" s="2" t="str">
        <x:v>common_equity_reported</x:v>
      </x:c>
      <x:c r="F2307" s="11" t="n">
        <x:v>108743</x:v>
      </x:c>
      <x:c r="G2307" s="2" t="str">
        <x:v>USD</x:v>
      </x:c>
      <x:c r="H2307" s="2" t="str">
        <x:v>2024-01-01</x:v>
      </x:c>
      <x:c r="I2307" s="2" t="str">
        <x:v>2024-12-31</x:v>
      </x:c>
      <x:c r="J2307" s="2" t="str">
        <x:v>Reported common shareholders equity</x:v>
      </x:c>
      <x:c r="K2307" s="2" t="str">
        <x:v>gs:CommonShareholdersEquity</x:v>
      </x:c>
      <x:c r="L2307" s="2" t="str">
        <x:v>2025-08-01</x:v>
      </x:c>
      <x:c r="M2307" s="2" t="str">
        <x:v>0000886982-25-000022</x:v>
      </x:c>
      <x:c r="N2307" s="2" t="str">
        <x:v>https://www.sec.gov/Archives/edgar/data/886982/000088698225000022/gs-20250630.htm</x:v>
      </x:c>
      <x:c r="O2307" s="2" t="str">
        <x:v>data/raw/filings/GS_0000886982-25-000022_gs-20250630.htm</x:v>
      </x:c>
      <x:c r="P2307" s="2" t="str">
        <x:v>f-5672</x:v>
      </x:c>
      <x:c r="Q2307" s="2" t="str"/>
      <x:c r="R2307" s="2" t="str">
        <x:v>Exact consolidated inline XBRL context and period.</x:v>
      </x:c>
      <x:c r="T2307" s="12"/>
      <x:c r="U2307" s="12"/>
    </x:row>
    <x:row r="2308" ht="24" customHeight="1">
      <x:c r="C2308" s="2" t="str">
        <x:v>GS</x:v>
      </x:c>
      <x:c r="D2308" s="2" t="str">
        <x:v>FY2024</x:v>
      </x:c>
      <x:c r="E2308" s="2" t="str">
        <x:v>goodwill</x:v>
      </x:c>
      <x:c r="F2308" s="11" t="n">
        <x:v>5853</x:v>
      </x:c>
      <x:c r="G2308" s="2" t="str">
        <x:v>USD</x:v>
      </x:c>
      <x:c r="H2308" s="2" t="str">
        <x:v>2024-01-01</x:v>
      </x:c>
      <x:c r="I2308" s="2" t="str">
        <x:v>2024-12-31</x:v>
      </x:c>
      <x:c r="J2308" s="2" t="str">
        <x:v>Goodwill</x:v>
      </x:c>
      <x:c r="K2308" s="2" t="str">
        <x:v>us-gaap:Goodwill</x:v>
      </x:c>
      <x:c r="L2308" s="2" t="str">
        <x:v>2026-02-25</x:v>
      </x:c>
      <x:c r="M2308" s="2" t="str">
        <x:v>0000886982-26-000091</x:v>
      </x:c>
      <x:c r="N2308" s="2" t="str">
        <x:v>https://www.sec.gov/Archives/edgar/data/886982/000088698226000091/gs-20251231.htm</x:v>
      </x:c>
      <x:c r="O2308" s="2" t="str">
        <x:v>data/raw/filings/GS_0000886982-26-000091_gs-20251231.htm</x:v>
      </x:c>
      <x:c r="P2308" s="2" t="str">
        <x:v>f-3837</x:v>
      </x:c>
      <x:c r="Q2308" s="2" t="str"/>
      <x:c r="R2308" s="2" t="str">
        <x:v>Latest eligible comparative presentation at the information cutoff.</x:v>
      </x:c>
      <x:c r="T2308" s="12"/>
      <x:c r="U2308" s="12"/>
    </x:row>
    <x:row r="2309" ht="24" customHeight="1">
      <x:c r="C2309" s="2" t="str">
        <x:v>GS</x:v>
      </x:c>
      <x:c r="D2309" s="2" t="str">
        <x:v>FY2024</x:v>
      </x:c>
      <x:c r="E2309" s="2" t="str">
        <x:v>intangibles</x:v>
      </x:c>
      <x:c r="F2309" s="11" t="n">
        <x:v>847</x:v>
      </x:c>
      <x:c r="G2309" s="2" t="str">
        <x:v>USD</x:v>
      </x:c>
      <x:c r="H2309" s="2" t="str">
        <x:v>2024-01-01</x:v>
      </x:c>
      <x:c r="I2309" s="2" t="str">
        <x:v>2024-12-31</x:v>
      </x:c>
      <x:c r="J2309" s="2" t="str">
        <x:v>Intangible Assets, Net (Excluding Goodwill)</x:v>
      </x:c>
      <x:c r="K2309" s="2" t="str">
        <x:v>us-gaap:IntangibleAssetsNetExcludingGoodwill</x:v>
      </x:c>
      <x:c r="L2309" s="2" t="str">
        <x:v>2026-02-25</x:v>
      </x:c>
      <x:c r="M2309" s="2" t="str">
        <x:v>0000886982-26-000091</x:v>
      </x:c>
      <x:c r="N2309" s="2" t="str">
        <x:v>https://www.sec.gov/Archives/edgar/data/886982/000088698226000091/gs-20251231.htm</x:v>
      </x:c>
      <x:c r="O2309" s="2" t="str">
        <x:v>data/raw/filings/GS_0000886982-26-000091_gs-20251231.htm</x:v>
      </x:c>
      <x:c r="P2309" s="2" t="str">
        <x:v>f-3845</x:v>
      </x:c>
      <x:c r="Q2309" s="2" t="str"/>
      <x:c r="R2309" s="2" t="str">
        <x:v>Latest eligible comparative presentation at the information cutoff.</x:v>
      </x:c>
      <x:c r="T2309" s="12"/>
      <x:c r="U2309" s="12"/>
    </x:row>
    <x:row r="2310" ht="24" customHeight="1">
      <x:c r="C2310" s="2" t="str">
        <x:v>GS</x:v>
      </x:c>
      <x:c r="D2310" s="2" t="str">
        <x:v>FY2024</x:v>
      </x:c>
      <x:c r="E2310" s="2" t="str">
        <x:v>intangibles_total</x:v>
      </x:c>
      <x:c r="F2310" s="11" t="str">
        <x:v>n.a.</x:v>
      </x:c>
      <x:c r="G2310" s="2" t="str">
        <x:v>USDm</x:v>
      </x:c>
      <x:c r="H2310" s="2" t="str">
        <x:v>2024-01-01</x:v>
      </x:c>
      <x:c r="I2310" s="2" t="str">
        <x:v>2024-12-31</x:v>
      </x:c>
      <x:c r="J2310" s="2" t="str">
        <x:v>Reported goodwill and intangible assets combined</x:v>
      </x:c>
      <x:c r="K2310" s="2" t="str"/>
      <x:c r="L2310" s="2" t="str"/>
      <x:c r="M2310" s="2" t="str"/>
      <x:c r="N2310" s="2" t="str"/>
      <x:c r="O2310" s="2" t="str"/>
      <x:c r="P2310" s="2" t="str"/>
      <x:c r="Q2310" s="2" t="str"/>
      <x:c r="R2310" s="2" t="str">
        <x:v>Not reported / unavailable</x:v>
      </x:c>
      <x:c r="T2310" s="12"/>
      <x:c r="U2310" s="12"/>
    </x:row>
    <x:row r="2311" ht="24" customHeight="1">
      <x:c r="C2311" s="2" t="str">
        <x:v>GS</x:v>
      </x:c>
      <x:c r="D2311" s="2" t="str">
        <x:v>FY2024</x:v>
      </x:c>
      <x:c r="E2311" s="2" t="str">
        <x:v>shares_end</x:v>
      </x:c>
      <x:c r="F2311" s="11" t="n">
        <x:v>310.653708</x:v>
      </x:c>
      <x:c r="G2311" s="2" t="str">
        <x:v>shares</x:v>
      </x:c>
      <x:c r="H2311" s="2" t="str">
        <x:v>2024-01-01</x:v>
      </x:c>
      <x:c r="I2311" s="2" t="str">
        <x:v>2024-12-31</x:v>
      </x:c>
      <x:c r="J2311" s="2" t="str">
        <x:v>Common Stock, Shares, Outstanding</x:v>
      </x:c>
      <x:c r="K2311" s="2" t="str">
        <x:v>us-gaap:CommonStockSharesOutstanding</x:v>
      </x:c>
      <x:c r="L2311" s="2" t="str">
        <x:v>2026-02-25</x:v>
      </x:c>
      <x:c r="M2311" s="2" t="str">
        <x:v>0000886982-26-000091</x:v>
      </x:c>
      <x:c r="N2311" s="2" t="str">
        <x:v>https://www.sec.gov/Archives/edgar/data/886982/000088698226000091/gs-20251231.htm</x:v>
      </x:c>
      <x:c r="O2311" s="2" t="str">
        <x:v>data/raw/filings/GS_0000886982-26-000091_gs-20251231.htm</x:v>
      </x:c>
      <x:c r="P2311" s="2" t="str">
        <x:v>f-267</x:v>
      </x:c>
      <x:c r="Q2311" s="2" t="str"/>
      <x:c r="R2311" s="2" t="str">
        <x:v>Latest eligible comparative presentation at the information cutoff.</x:v>
      </x:c>
      <x:c r="T2311" s="12"/>
      <x:c r="U2311" s="12"/>
    </x:row>
    <x:row r="2312" ht="24" customHeight="1">
      <x:c r="C2312" s="2" t="str">
        <x:v>GS</x:v>
      </x:c>
      <x:c r="D2312" s="2" t="str">
        <x:v>FY2024</x:v>
      </x:c>
      <x:c r="E2312" s="2" t="str">
        <x:v>shares_issued</x:v>
      </x:c>
      <x:c r="F2312" s="11" t="n">
        <x:v>927.499667</x:v>
      </x:c>
      <x:c r="G2312" s="2" t="str">
        <x:v>shares</x:v>
      </x:c>
      <x:c r="H2312" s="2" t="str">
        <x:v>2024-01-01</x:v>
      </x:c>
      <x:c r="I2312" s="2" t="str">
        <x:v>2024-12-31</x:v>
      </x:c>
      <x:c r="J2312" s="2" t="str">
        <x:v>Common Stock, Shares, Issued</x:v>
      </x:c>
      <x:c r="K2312" s="2" t="str">
        <x:v>us-gaap:CommonStockSharesIssued</x:v>
      </x:c>
      <x:c r="L2312" s="2" t="str">
        <x:v>2026-02-25</x:v>
      </x:c>
      <x:c r="M2312" s="2" t="str">
        <x:v>0000886982-26-000091</x:v>
      </x:c>
      <x:c r="N2312" s="2" t="str">
        <x:v>https://www.sec.gov/Archives/edgar/data/886982/000088698226000091/gs-20251231.htm</x:v>
      </x:c>
      <x:c r="O2312" s="2" t="str">
        <x:v>data/raw/filings/GS_0000886982-26-000091_gs-20251231.htm</x:v>
      </x:c>
      <x:c r="P2312" s="2" t="str">
        <x:v>f-265</x:v>
      </x:c>
      <x:c r="Q2312" s="2" t="str"/>
      <x:c r="R2312" s="2" t="str">
        <x:v>Latest eligible comparative presentation at the information cutoff.</x:v>
      </x:c>
      <x:c r="T2312" s="12"/>
      <x:c r="U2312" s="12"/>
    </x:row>
    <x:row r="2313" ht="24" customHeight="1">
      <x:c r="C2313" s="2" t="str">
        <x:v>GS</x:v>
      </x:c>
      <x:c r="D2313" s="2" t="str">
        <x:v>FY2024</x:v>
      </x:c>
      <x:c r="E2313" s="2" t="str">
        <x:v>shares_treasury</x:v>
      </x:c>
      <x:c r="F2313" s="11" t="str">
        <x:v>n.a.</x:v>
      </x:c>
      <x:c r="G2313" s="2" t="str">
        <x:v>million</x:v>
      </x:c>
      <x:c r="H2313" s="2" t="str">
        <x:v>2024-01-01</x:v>
      </x:c>
      <x:c r="I2313" s="2" t="str">
        <x:v>2024-12-31</x:v>
      </x:c>
      <x:c r="J2313" s="2" t="str">
        <x:v>Shares Treasury</x:v>
      </x:c>
      <x:c r="K2313" s="2" t="str"/>
      <x:c r="L2313" s="2" t="str"/>
      <x:c r="M2313" s="2" t="str"/>
      <x:c r="N2313" s="2" t="str"/>
      <x:c r="O2313" s="2" t="str"/>
      <x:c r="P2313" s="2" t="str"/>
      <x:c r="Q2313" s="2" t="str"/>
      <x:c r="R2313" s="2" t="str">
        <x:v>Not reported / unavailable</x:v>
      </x:c>
      <x:c r="T2313" s="12"/>
      <x:c r="U2313" s="12"/>
    </x:row>
    <x:row r="2314" ht="24" customHeight="1">
      <x:c r="C2314" s="2" t="str">
        <x:v>GS</x:v>
      </x:c>
      <x:c r="D2314" s="2" t="str">
        <x:v>FY2024</x:v>
      </x:c>
      <x:c r="E2314" s="2" t="str">
        <x:v>deposits</x:v>
      </x:c>
      <x:c r="F2314" s="11" t="n">
        <x:v>433013</x:v>
      </x:c>
      <x:c r="G2314" s="2" t="str">
        <x:v>USD</x:v>
      </x:c>
      <x:c r="H2314" s="2" t="str">
        <x:v>2024-01-01</x:v>
      </x:c>
      <x:c r="I2314" s="2" t="str">
        <x:v>2024-12-31</x:v>
      </x:c>
      <x:c r="J2314" s="2" t="str">
        <x:v>Deposits</x:v>
      </x:c>
      <x:c r="K2314" s="2" t="str">
        <x:v>us-gaap:Deposits</x:v>
      </x:c>
      <x:c r="L2314" s="2" t="str">
        <x:v>2026-02-25</x:v>
      </x:c>
      <x:c r="M2314" s="2" t="str">
        <x:v>0000886982-26-000091</x:v>
      </x:c>
      <x:c r="N2314" s="2" t="str">
        <x:v>https://www.sec.gov/Archives/edgar/data/886982/000088698226000091/gs-20251231.htm</x:v>
      </x:c>
      <x:c r="O2314" s="2" t="str">
        <x:v>data/raw/filings/GS_0000886982-26-000091_gs-20251231.htm</x:v>
      </x:c>
      <x:c r="P2314" s="2" t="str">
        <x:v>f-3877</x:v>
      </x:c>
      <x:c r="Q2314" s="2" t="str"/>
      <x:c r="R2314" s="2" t="str">
        <x:v>Latest eligible comparative presentation at the information cutoff.</x:v>
      </x:c>
      <x:c r="T2314" s="12"/>
      <x:c r="U2314" s="12"/>
    </x:row>
    <x:row r="2315" ht="24" customHeight="1">
      <x:c r="C2315" s="2" t="str">
        <x:v>GS</x:v>
      </x:c>
      <x:c r="D2315" s="2" t="str">
        <x:v>FY2024</x:v>
      </x:c>
      <x:c r="E2315" s="2" t="str">
        <x:v>loans_gross</x:v>
      </x:c>
      <x:c r="F2315" s="11" t="str">
        <x:v>n.a.</x:v>
      </x:c>
      <x:c r="G2315" s="2" t="str">
        <x:v>USDm</x:v>
      </x:c>
      <x:c r="H2315" s="2" t="str">
        <x:v>2024-01-01</x:v>
      </x:c>
      <x:c r="I2315" s="2" t="str">
        <x:v>2024-12-31</x:v>
      </x:c>
      <x:c r="J2315" s="2" t="str">
        <x:v>Gross loans and leases selected definition</x:v>
      </x:c>
      <x:c r="K2315" s="2" t="str"/>
      <x:c r="L2315" s="2" t="str"/>
      <x:c r="M2315" s="2" t="str"/>
      <x:c r="N2315" s="2" t="str"/>
      <x:c r="O2315" s="2" t="str"/>
      <x:c r="P2315" s="2" t="str"/>
      <x:c r="Q2315" s="2" t="str"/>
      <x:c r="R2315" s="2" t="str">
        <x:v>Not reported / unavailable</x:v>
      </x:c>
      <x:c r="T2315" s="12"/>
      <x:c r="U2315" s="12"/>
    </x:row>
    <x:row r="2316" ht="24" customHeight="1">
      <x:c r="C2316" s="2" t="str">
        <x:v>GS</x:v>
      </x:c>
      <x:c r="D2316" s="2" t="str">
        <x:v>FY2024</x:v>
      </x:c>
      <x:c r="E2316" s="2" t="str">
        <x:v>loans_net</x:v>
      </x:c>
      <x:c r="F2316" s="11" t="str">
        <x:v>n.a.</x:v>
      </x:c>
      <x:c r="G2316" s="2" t="str">
        <x:v>USDm</x:v>
      </x:c>
      <x:c r="H2316" s="2" t="str">
        <x:v>2024-01-01</x:v>
      </x:c>
      <x:c r="I2316" s="2" t="str">
        <x:v>2024-12-31</x:v>
      </x:c>
      <x:c r="J2316" s="2" t="str">
        <x:v>Net loans after allowance selected definition</x:v>
      </x:c>
      <x:c r="K2316" s="2" t="str"/>
      <x:c r="L2316" s="2" t="str"/>
      <x:c r="M2316" s="2" t="str"/>
      <x:c r="N2316" s="2" t="str"/>
      <x:c r="O2316" s="2" t="str"/>
      <x:c r="P2316" s="2" t="str"/>
      <x:c r="Q2316" s="2" t="str"/>
      <x:c r="R2316" s="2" t="str">
        <x:v>Not reported / unavailable</x:v>
      </x:c>
      <x:c r="T2316" s="12"/>
      <x:c r="U2316" s="12"/>
    </x:row>
    <x:row r="2317" ht="24" customHeight="1">
      <x:c r="C2317" s="2" t="str">
        <x:v>GS</x:v>
      </x:c>
      <x:c r="D2317" s="2" t="str">
        <x:v>FY2024</x:v>
      </x:c>
      <x:c r="E2317" s="2" t="str">
        <x:v>allowance</x:v>
      </x:c>
      <x:c r="F2317" s="11" t="n">
        <x:v>4666</x:v>
      </x:c>
      <x:c r="G2317" s="2" t="str">
        <x:v>USD</x:v>
      </x:c>
      <x:c r="H2317" s="2" t="str">
        <x:v>2024-01-01</x:v>
      </x:c>
      <x:c r="I2317" s="2" t="str">
        <x:v>2024-12-31</x:v>
      </x:c>
      <x:c r="J2317" s="2" t="str">
        <x:v>Financing Receivable, Allowance for Credit Loss</x:v>
      </x:c>
      <x:c r="K2317" s="2" t="str">
        <x:v>us-gaap:FinancingReceivableAllowanceForCreditLosses</x:v>
      </x:c>
      <x:c r="L2317" s="2" t="str">
        <x:v>2026-08-03</x:v>
      </x:c>
      <x:c r="M2317" s="2" t="str">
        <x:v>0000886982-26-000297</x:v>
      </x:c>
      <x:c r="N2317" s="2" t="str">
        <x:v>https://www.sec.gov/Archives/edgar/data/886982/000088698226000297/gs-20260630.htm</x:v>
      </x:c>
      <x:c r="O2317" s="2" t="str">
        <x:v>data/raw/filings/GS_0000886982-26-000297_gs-20260630.htm</x:v>
      </x:c>
      <x:c r="P2317" s="2" t="str">
        <x:v>f-4095</x:v>
      </x:c>
      <x:c r="Q2317" s="2" t="str"/>
      <x:c r="R2317" s="2" t="str">
        <x:v>Latest eligible comparative presentation at the information cutoff.</x:v>
      </x:c>
      <x:c r="T2317" s="12"/>
      <x:c r="U2317" s="12"/>
    </x:row>
    <x:row r="2318" ht="24" customHeight="1">
      <x:c r="C2318" s="2" t="str">
        <x:v>GS</x:v>
      </x:c>
      <x:c r="D2318" s="2" t="str">
        <x:v>FY2024</x:v>
      </x:c>
      <x:c r="E2318" s="2" t="str">
        <x:v>nonaccrual</x:v>
      </x:c>
      <x:c r="F2318" s="11" t="str">
        <x:v>n.a.</x:v>
      </x:c>
      <x:c r="G2318" s="2" t="str">
        <x:v>USDm</x:v>
      </x:c>
      <x:c r="H2318" s="2" t="str">
        <x:v>2024-01-01</x:v>
      </x:c>
      <x:c r="I2318" s="2" t="str">
        <x:v>2024-12-31</x:v>
      </x:c>
      <x:c r="J2318" s="2" t="str">
        <x:v>Nonaccrual</x:v>
      </x:c>
      <x:c r="K2318" s="2" t="str"/>
      <x:c r="L2318" s="2" t="str"/>
      <x:c r="M2318" s="2" t="str"/>
      <x:c r="N2318" s="2" t="str"/>
      <x:c r="O2318" s="2" t="str"/>
      <x:c r="P2318" s="2" t="str"/>
      <x:c r="Q2318" s="2" t="str"/>
      <x:c r="R2318" s="2" t="str">
        <x:v>Not reported / unavailable</x:v>
      </x:c>
      <x:c r="T2318" s="12"/>
      <x:c r="U2318" s="12"/>
    </x:row>
    <x:row r="2319" ht="24" customHeight="1">
      <x:c r="C2319" s="2" t="str">
        <x:v>GS</x:v>
      </x:c>
      <x:c r="D2319" s="2" t="str">
        <x:v>FY2024</x:v>
      </x:c>
      <x:c r="E2319" s="2" t="str">
        <x:v>cash</x:v>
      </x:c>
      <x:c r="F2319" s="11" t="n">
        <x:v>182092</x:v>
      </x:c>
      <x:c r="G2319" s="2" t="str">
        <x:v>USD</x:v>
      </x:c>
      <x:c r="H2319" s="2" t="str">
        <x:v>2024-01-01</x:v>
      </x:c>
      <x:c r="I2319" s="2" t="str">
        <x:v>2024-12-31</x:v>
      </x:c>
      <x:c r="J2319" s="2" t="str">
        <x:v>Cash and Cash Equivalents, at Carrying Value</x:v>
      </x:c>
      <x:c r="K2319" s="2" t="str">
        <x:v>us-gaap:CashAndCashEquivalentsAtCarryingValue</x:v>
      </x:c>
      <x:c r="L2319" s="2" t="str">
        <x:v>2026-02-25</x:v>
      </x:c>
      <x:c r="M2319" s="2" t="str">
        <x:v>0000886982-26-000091</x:v>
      </x:c>
      <x:c r="N2319" s="2" t="str">
        <x:v>https://www.sec.gov/Archives/edgar/data/886982/000088698226000091/gs-20251231.htm</x:v>
      </x:c>
      <x:c r="O2319" s="2" t="str">
        <x:v>data/raw/filings/GS_0000886982-26-000091_gs-20251231.htm</x:v>
      </x:c>
      <x:c r="P2319" s="2" t="str">
        <x:v>f-187</x:v>
      </x:c>
      <x:c r="Q2319" s="2" t="str"/>
      <x:c r="R2319" s="2" t="str">
        <x:v>Latest eligible comparative presentation at the information cutoff.</x:v>
      </x:c>
      <x:c r="T2319" s="12"/>
      <x:c r="U2319" s="12"/>
    </x:row>
    <x:row r="2320" ht="24" customHeight="1">
      <x:c r="C2320" s="2" t="str">
        <x:v>GS</x:v>
      </x:c>
      <x:c r="D2320" s="2" t="str">
        <x:v>FY2024</x:v>
      </x:c>
      <x:c r="E2320" s="2" t="str">
        <x:v>aoci</x:v>
      </x:c>
      <x:c r="F2320" s="11" t="n">
        <x:v>-2702</x:v>
      </x:c>
      <x:c r="G2320" s="2" t="str">
        <x:v>USD</x:v>
      </x:c>
      <x:c r="H2320" s="2" t="str">
        <x:v>2024-01-01</x:v>
      </x:c>
      <x:c r="I2320" s="2" t="str">
        <x:v>2024-12-31</x:v>
      </x:c>
      <x:c r="J2320" s="2" t="str">
        <x:v>Accumulated Other Comprehensive Income (Loss), Net of Tax</x:v>
      </x:c>
      <x:c r="K2320" s="2" t="str">
        <x:v>us-gaap:AccumulatedOtherComprehensiveIncomeLossNetOfTax</x:v>
      </x:c>
      <x:c r="L2320" s="2" t="str">
        <x:v>2026-02-25</x:v>
      </x:c>
      <x:c r="M2320" s="2" t="str">
        <x:v>0000886982-26-000091</x:v>
      </x:c>
      <x:c r="N2320" s="2" t="str">
        <x:v>https://www.sec.gov/Archives/edgar/data/886982/000088698226000091/gs-20251231.htm</x:v>
      </x:c>
      <x:c r="O2320" s="2" t="str">
        <x:v>data/raw/filings/GS_0000886982-26-000091_gs-20251231.htm</x:v>
      </x:c>
      <x:c r="P2320" s="2" t="str">
        <x:v>f-279</x:v>
      </x:c>
      <x:c r="Q2320" s="2" t="str"/>
      <x:c r="R2320" s="2" t="str">
        <x:v>Latest eligible comparative presentation at the information cutoff.</x:v>
      </x:c>
      <x:c r="T2320" s="12"/>
      <x:c r="U2320" s="12"/>
    </x:row>
    <x:row r="2321" ht="24" customHeight="1">
      <x:c r="C2321" s="2" t="str">
        <x:v>GS</x:v>
      </x:c>
      <x:c r="D2321" s="2" t="str">
        <x:v>FY2024</x:v>
      </x:c>
      <x:c r="E2321" s="2" t="str">
        <x:v>nii</x:v>
      </x:c>
      <x:c r="F2321" s="11" t="n">
        <x:v>8056</x:v>
      </x:c>
      <x:c r="G2321" s="2" t="str">
        <x:v>USD</x:v>
      </x:c>
      <x:c r="H2321" s="2" t="str">
        <x:v>2024-01-01</x:v>
      </x:c>
      <x:c r="I2321" s="2" t="str">
        <x:v>2024-12-31</x:v>
      </x:c>
      <x:c r="J2321" s="2" t="str">
        <x:v>Interest Income (Expense), Net</x:v>
      </x:c>
      <x:c r="K2321" s="2" t="str">
        <x:v>us-gaap:InterestIncomeExpenseNet</x:v>
      </x:c>
      <x:c r="L2321" s="2" t="str">
        <x:v>2026-02-25</x:v>
      </x:c>
      <x:c r="M2321" s="2" t="str">
        <x:v>0000886982-26-000091</x:v>
      </x:c>
      <x:c r="N2321" s="2" t="str">
        <x:v>https://www.sec.gov/Archives/edgar/data/886982/000088698226000091/gs-20251231.htm</x:v>
      </x:c>
      <x:c r="O2321" s="2" t="str">
        <x:v>data/raw/filings/GS_0000886982-26-000091_gs-20251231.htm</x:v>
      </x:c>
      <x:c r="P2321" s="2" t="str">
        <x:v>f-5407</x:v>
      </x:c>
      <x:c r="Q2321" s="2" t="str"/>
      <x:c r="R2321" s="2" t="str">
        <x:v>Latest eligible comparative presentation at the information cutoff.</x:v>
      </x:c>
      <x:c r="T2321" s="12"/>
      <x:c r="U2321" s="12"/>
    </x:row>
    <x:row r="2322" ht="24" customHeight="1">
      <x:c r="C2322" s="2" t="str">
        <x:v>GS</x:v>
      </x:c>
      <x:c r="D2322" s="2" t="str">
        <x:v>FY2024</x:v>
      </x:c>
      <x:c r="E2322" s="2" t="str">
        <x:v>noninterest_income</x:v>
      </x:c>
      <x:c r="F2322" s="11" t="n">
        <x:v>45456</x:v>
      </x:c>
      <x:c r="G2322" s="2" t="str">
        <x:v>USD</x:v>
      </x:c>
      <x:c r="H2322" s="2" t="str">
        <x:v>2024-01-01</x:v>
      </x:c>
      <x:c r="I2322" s="2" t="str">
        <x:v>2024-12-31</x:v>
      </x:c>
      <x:c r="J2322" s="2" t="str">
        <x:v>Noninterest Income</x:v>
      </x:c>
      <x:c r="K2322" s="2" t="str">
        <x:v>us-gaap:NoninterestIncome</x:v>
      </x:c>
      <x:c r="L2322" s="2" t="str">
        <x:v>2026-02-25</x:v>
      </x:c>
      <x:c r="M2322" s="2" t="str">
        <x:v>0000886982-26-000091</x:v>
      </x:c>
      <x:c r="N2322" s="2" t="str">
        <x:v>https://www.sec.gov/Archives/edgar/data/886982/000088698226000091/gs-20251231.htm</x:v>
      </x:c>
      <x:c r="O2322" s="2" t="str">
        <x:v>data/raw/filings/GS_0000886982-26-000091_gs-20251231.htm</x:v>
      </x:c>
      <x:c r="P2322" s="2" t="str">
        <x:v>f-5404</x:v>
      </x:c>
      <x:c r="Q2322" s="2" t="str"/>
      <x:c r="R2322" s="2" t="str">
        <x:v>Latest eligible comparative presentation at the information cutoff.</x:v>
      </x:c>
      <x:c r="T2322" s="12"/>
      <x:c r="U2322" s="12"/>
    </x:row>
    <x:row r="2323" ht="24" customHeight="1">
      <x:c r="C2323" s="2" t="str">
        <x:v>GS</x:v>
      </x:c>
      <x:c r="D2323" s="2" t="str">
        <x:v>FY2024</x:v>
      </x:c>
      <x:c r="E2323" s="2" t="str">
        <x:v>revenue_reported</x:v>
      </x:c>
      <x:c r="F2323" s="11" t="n">
        <x:v>53512</x:v>
      </x:c>
      <x:c r="G2323" s="2" t="str">
        <x:v>USD</x:v>
      </x:c>
      <x:c r="H2323" s="2" t="str">
        <x:v>2024-01-01</x:v>
      </x:c>
      <x:c r="I2323" s="2" t="str">
        <x:v>2024-12-31</x:v>
      </x:c>
      <x:c r="J2323" s="2" t="str">
        <x:v>Revenues, Net of Interest Expense</x:v>
      </x:c>
      <x:c r="K2323" s="2" t="str">
        <x:v>us-gaap:RevenuesNetOfInterestExpense</x:v>
      </x:c>
      <x:c r="L2323" s="2" t="str">
        <x:v>2026-02-25</x:v>
      </x:c>
      <x:c r="M2323" s="2" t="str">
        <x:v>0000886982-26-000091</x:v>
      </x:c>
      <x:c r="N2323" s="2" t="str">
        <x:v>https://www.sec.gov/Archives/edgar/data/886982/000088698226000091/gs-20251231.htm</x:v>
      </x:c>
      <x:c r="O2323" s="2" t="str">
        <x:v>data/raw/filings/GS_0000886982-26-000091_gs-20251231.htm</x:v>
      </x:c>
      <x:c r="P2323" s="2" t="str">
        <x:v>f-5487</x:v>
      </x:c>
      <x:c r="Q2323" s="2" t="str"/>
      <x:c r="R2323" s="2" t="str">
        <x:v>Latest eligible comparative presentation at the information cutoff.</x:v>
      </x:c>
      <x:c r="T2323" s="12"/>
      <x:c r="U2323" s="12"/>
    </x:row>
    <x:row r="2324" ht="24" customHeight="1">
      <x:c r="C2324" s="2" t="str">
        <x:v>GS</x:v>
      </x:c>
      <x:c r="D2324" s="2" t="str">
        <x:v>FY2024</x:v>
      </x:c>
      <x:c r="E2324" s="2" t="str">
        <x:v>opex</x:v>
      </x:c>
      <x:c r="F2324" s="11" t="n">
        <x:v>33767</x:v>
      </x:c>
      <x:c r="G2324" s="2" t="str">
        <x:v>USD</x:v>
      </x:c>
      <x:c r="H2324" s="2" t="str">
        <x:v>2024-01-01</x:v>
      </x:c>
      <x:c r="I2324" s="2" t="str">
        <x:v>2024-12-31</x:v>
      </x:c>
      <x:c r="J2324" s="2" t="str">
        <x:v>Noninterest Expense</x:v>
      </x:c>
      <x:c r="K2324" s="2" t="str">
        <x:v>us-gaap:NoninterestExpense</x:v>
      </x:c>
      <x:c r="L2324" s="2" t="str">
        <x:v>2026-02-25</x:v>
      </x:c>
      <x:c r="M2324" s="2" t="str">
        <x:v>0000886982-26-000091</x:v>
      </x:c>
      <x:c r="N2324" s="2" t="str">
        <x:v>https://www.sec.gov/Archives/edgar/data/886982/000088698226000091/gs-20251231.htm</x:v>
      </x:c>
      <x:c r="O2324" s="2" t="str">
        <x:v>data/raw/filings/GS_0000886982-26-000091_gs-20251231.htm</x:v>
      </x:c>
      <x:c r="P2324" s="2" t="str">
        <x:v>f-5422</x:v>
      </x:c>
      <x:c r="Q2324" s="2" t="str"/>
      <x:c r="R2324" s="2" t="str">
        <x:v>Latest eligible comparative presentation at the information cutoff.</x:v>
      </x:c>
      <x:c r="T2324" s="12"/>
      <x:c r="U2324" s="12"/>
    </x:row>
    <x:row r="2325" ht="24" customHeight="1">
      <x:c r="C2325" s="2" t="str">
        <x:v>GS</x:v>
      </x:c>
      <x:c r="D2325" s="2" t="str">
        <x:v>FY2024</x:v>
      </x:c>
      <x:c r="E2325" s="2" t="str">
        <x:v>provision</x:v>
      </x:c>
      <x:c r="F2325" s="11" t="n">
        <x:v>1348</x:v>
      </x:c>
      <x:c r="G2325" s="2" t="str">
        <x:v>USD</x:v>
      </x:c>
      <x:c r="H2325" s="2" t="str">
        <x:v>2024-01-01</x:v>
      </x:c>
      <x:c r="I2325" s="2" t="str">
        <x:v>2024-12-31</x:v>
      </x:c>
      <x:c r="J2325" s="2" t="str">
        <x:v>Provision for Loan, Lease, and Other Losses</x:v>
      </x:c>
      <x:c r="K2325" s="2" t="str">
        <x:v>us-gaap:ProvisionForLoanLeaseAndOtherLosses</x:v>
      </x:c>
      <x:c r="L2325" s="2" t="str">
        <x:v>2026-02-25</x:v>
      </x:c>
      <x:c r="M2325" s="2" t="str">
        <x:v>0000886982-26-000091</x:v>
      </x:c>
      <x:c r="N2325" s="2" t="str">
        <x:v>https://www.sec.gov/Archives/edgar/data/886982/000088698226000091/gs-20251231.htm</x:v>
      </x:c>
      <x:c r="O2325" s="2" t="str">
        <x:v>data/raw/filings/GS_0000886982-26-000091_gs-20251231.htm</x:v>
      </x:c>
      <x:c r="P2325" s="2" t="str">
        <x:v>f-5413</x:v>
      </x:c>
      <x:c r="Q2325" s="2" t="str"/>
      <x:c r="R2325" s="2" t="str">
        <x:v>Latest eligible comparative presentation at the information cutoff.</x:v>
      </x:c>
      <x:c r="T2325" s="12"/>
      <x:c r="U2325" s="12"/>
    </x:row>
    <x:row r="2326" ht="24" customHeight="1">
      <x:c r="C2326" s="2" t="str">
        <x:v>GS</x:v>
      </x:c>
      <x:c r="D2326" s="2" t="str">
        <x:v>FY2024</x:v>
      </x:c>
      <x:c r="E2326" s="2" t="str">
        <x:v>pretax</x:v>
      </x:c>
      <x:c r="F2326" s="11" t="n">
        <x:v>18397</x:v>
      </x:c>
      <x:c r="G2326" s="2" t="str">
        <x:v>USD</x:v>
      </x:c>
      <x:c r="H2326" s="2" t="str">
        <x:v>2024-01-01</x:v>
      </x:c>
      <x:c r="I2326" s="2" t="str">
        <x:v>2024-12-31</x:v>
      </x:c>
      <x:c r="J2326" s="2" t="str">
        <x:v>Income (Loss) from Continuing Operations before Income Taxes, Noncontrolling Interest</x:v>
      </x:c>
      <x:c r="K2326" s="2" t="str">
        <x:v>us-gaap:IncomeLossFromContinuingOperationsBeforeIncomeTaxesExtraordinaryItemsNoncontrollingInterest</x:v>
      </x:c>
      <x:c r="L2326" s="2" t="str">
        <x:v>2026-02-25</x:v>
      </x:c>
      <x:c r="M2326" s="2" t="str">
        <x:v>0000886982-26-000091</x:v>
      </x:c>
      <x:c r="N2326" s="2" t="str">
        <x:v>https://www.sec.gov/Archives/edgar/data/886982/000088698226000091/gs-20251231.htm</x:v>
      </x:c>
      <x:c r="O2326" s="2" t="str">
        <x:v>data/raw/filings/GS_0000886982-26-000091_gs-20251231.htm</x:v>
      </x:c>
      <x:c r="P2326" s="2" t="str">
        <x:v>f-5511</x:v>
      </x:c>
      <x:c r="Q2326" s="2" t="str"/>
      <x:c r="R2326" s="2" t="str">
        <x:v>Latest eligible comparative presentation at the information cutoff.</x:v>
      </x:c>
      <x:c r="T2326" s="12"/>
      <x:c r="U2326" s="12"/>
    </x:row>
    <x:row r="2327" ht="24" customHeight="1">
      <x:c r="C2327" s="2" t="str">
        <x:v>GS</x:v>
      </x:c>
      <x:c r="D2327" s="2" t="str">
        <x:v>FY2024</x:v>
      </x:c>
      <x:c r="E2327" s="2" t="str">
        <x:v>tax</x:v>
      </x:c>
      <x:c r="F2327" s="11" t="n">
        <x:v>4121</x:v>
      </x:c>
      <x:c r="G2327" s="2" t="str">
        <x:v>USD</x:v>
      </x:c>
      <x:c r="H2327" s="2" t="str">
        <x:v>2024-01-01</x:v>
      </x:c>
      <x:c r="I2327" s="2" t="str">
        <x:v>2024-12-31</x:v>
      </x:c>
      <x:c r="J2327" s="2" t="str">
        <x:v>Income Tax Expense (Benefit)</x:v>
      </x:c>
      <x:c r="K2327" s="2" t="str">
        <x:v>us-gaap:IncomeTaxExpenseBenefit</x:v>
      </x:c>
      <x:c r="L2327" s="2" t="str">
        <x:v>2026-02-25</x:v>
      </x:c>
      <x:c r="M2327" s="2" t="str">
        <x:v>0000886982-26-000091</x:v>
      </x:c>
      <x:c r="N2327" s="2" t="str">
        <x:v>https://www.sec.gov/Archives/edgar/data/886982/000088698226000091/gs-20251231.htm</x:v>
      </x:c>
      <x:c r="O2327" s="2" t="str">
        <x:v>data/raw/filings/GS_0000886982-26-000091_gs-20251231.htm</x:v>
      </x:c>
      <x:c r="P2327" s="2" t="str">
        <x:v>f-5131</x:v>
      </x:c>
      <x:c r="Q2327" s="2" t="str"/>
      <x:c r="R2327" s="2" t="str">
        <x:v>Latest eligible comparative presentation at the information cutoff.</x:v>
      </x:c>
      <x:c r="T2327" s="12"/>
      <x:c r="U2327" s="12"/>
    </x:row>
    <x:row r="2328" ht="24" customHeight="1">
      <x:c r="C2328" s="2" t="str">
        <x:v>GS</x:v>
      </x:c>
      <x:c r="D2328" s="2" t="str">
        <x:v>FY2024</x:v>
      </x:c>
      <x:c r="E2328" s="2" t="str">
        <x:v>net_income</x:v>
      </x:c>
      <x:c r="F2328" s="11" t="n">
        <x:v>14276</x:v>
      </x:c>
      <x:c r="G2328" s="2" t="str">
        <x:v>USD</x:v>
      </x:c>
      <x:c r="H2328" s="2" t="str">
        <x:v>2024-01-01</x:v>
      </x:c>
      <x:c r="I2328" s="2" t="str">
        <x:v>2024-12-31</x:v>
      </x:c>
      <x:c r="J2328" s="2" t="str">
        <x:v>Net Income (Loss) Attributable to Parent</x:v>
      </x:c>
      <x:c r="K2328" s="2" t="str">
        <x:v>us-gaap:NetIncomeLoss</x:v>
      </x:c>
      <x:c r="L2328" s="2" t="str">
        <x:v>2026-02-25</x:v>
      </x:c>
      <x:c r="M2328" s="2" t="str">
        <x:v>0000886982-26-000091</x:v>
      </x:c>
      <x:c r="N2328" s="2" t="str">
        <x:v>https://www.sec.gov/Archives/edgar/data/886982/000088698226000091/gs-20251231.htm</x:v>
      </x:c>
      <x:c r="O2328" s="2" t="str">
        <x:v>data/raw/filings/GS_0000886982-26-000091_gs-20251231.htm</x:v>
      </x:c>
      <x:c r="P2328" s="2" t="str">
        <x:v>f-5535</x:v>
      </x:c>
      <x:c r="Q2328" s="2" t="str"/>
      <x:c r="R2328" s="2" t="str">
        <x:v>Latest eligible comparative presentation at the information cutoff.</x:v>
      </x:c>
      <x:c r="T2328" s="12"/>
      <x:c r="U2328" s="12"/>
    </x:row>
    <x:row r="2329" ht="24" customHeight="1">
      <x:c r="C2329" s="2" t="str">
        <x:v>GS</x:v>
      </x:c>
      <x:c r="D2329" s="2" t="str">
        <x:v>FY2024</x:v>
      </x:c>
      <x:c r="E2329" s="2" t="str">
        <x:v>common_income</x:v>
      </x:c>
      <x:c r="F2329" s="11" t="n">
        <x:v>13525</x:v>
      </x:c>
      <x:c r="G2329" s="2" t="str">
        <x:v>USD</x:v>
      </x:c>
      <x:c r="H2329" s="2" t="str">
        <x:v>2024-01-01</x:v>
      </x:c>
      <x:c r="I2329" s="2" t="str">
        <x:v>2024-12-31</x:v>
      </x:c>
      <x:c r="J2329" s="2" t="str">
        <x:v>Net Income (Loss) Available to Common Stockholders, Basic</x:v>
      </x:c>
      <x:c r="K2329" s="2" t="str">
        <x:v>us-gaap:NetIncomeLossAvailableToCommonStockholdersBasic</x:v>
      </x:c>
      <x:c r="L2329" s="2" t="str">
        <x:v>2026-02-25</x:v>
      </x:c>
      <x:c r="M2329" s="2" t="str">
        <x:v>0000886982-26-000091</x:v>
      </x:c>
      <x:c r="N2329" s="2" t="str">
        <x:v>https://www.sec.gov/Archives/edgar/data/886982/000088698226000091/gs-20251231.htm</x:v>
      </x:c>
      <x:c r="O2329" s="2" t="str">
        <x:v>data/raw/filings/GS_0000886982-26-000091_gs-20251231.htm</x:v>
      </x:c>
      <x:c r="P2329" s="2" t="str">
        <x:v>f-5431</x:v>
      </x:c>
      <x:c r="Q2329" s="2" t="str"/>
      <x:c r="R2329" s="2" t="str">
        <x:v>Latest eligible comparative presentation at the information cutoff.</x:v>
      </x:c>
      <x:c r="T2329" s="12"/>
      <x:c r="U2329" s="12"/>
    </x:row>
    <x:row r="2330" ht="24" customHeight="1">
      <x:c r="C2330" s="2" t="str">
        <x:v>GS</x:v>
      </x:c>
      <x:c r="D2330" s="2" t="str">
        <x:v>FY2024</x:v>
      </x:c>
      <x:c r="E2330" s="2" t="str">
        <x:v>preferred_div</x:v>
      </x:c>
      <x:c r="F2330" s="11" t="n">
        <x:v>717</x:v>
      </x:c>
      <x:c r="G2330" s="2" t="str">
        <x:v>USD</x:v>
      </x:c>
      <x:c r="H2330" s="2" t="str">
        <x:v>2024-01-01</x:v>
      </x:c>
      <x:c r="I2330" s="2" t="str">
        <x:v>2024-12-31</x:v>
      </x:c>
      <x:c r="J2330" s="2" t="str">
        <x:v>Dividends, Preferred Stock</x:v>
      </x:c>
      <x:c r="K2330" s="2" t="str">
        <x:v>us-gaap:DividendsPreferredStock</x:v>
      </x:c>
      <x:c r="L2330" s="2" t="str">
        <x:v>2026-02-25</x:v>
      </x:c>
      <x:c r="M2330" s="2" t="str">
        <x:v>0000886982-26-000091</x:v>
      </x:c>
      <x:c r="N2330" s="2" t="str">
        <x:v>https://www.sec.gov/Archives/edgar/data/886982/000088698226000091/gs-20251231.htm</x:v>
      </x:c>
      <x:c r="O2330" s="2" t="str">
        <x:v>data/raw/filings/GS_0000886982-26-000091_gs-20251231.htm</x:v>
      </x:c>
      <x:c r="P2330" s="2" t="str">
        <x:v>f-4759</x:v>
      </x:c>
      <x:c r="Q2330" s="2" t="str"/>
      <x:c r="R2330" s="2" t="str">
        <x:v>Latest eligible comparative presentation at the information cutoff.</x:v>
      </x:c>
      <x:c r="T2330" s="12"/>
      <x:c r="U2330" s="12"/>
    </x:row>
    <x:row r="2331" ht="24" customHeight="1">
      <x:c r="C2331" s="2" t="str">
        <x:v>GS</x:v>
      </x:c>
      <x:c r="D2331" s="2" t="str">
        <x:v>FY2024</x:v>
      </x:c>
      <x:c r="E2331" s="2" t="str">
        <x:v>eps</x:v>
      </x:c>
      <x:c r="F2331" s="11" t="n">
        <x:v>40.54</x:v>
      </x:c>
      <x:c r="G2331" s="2" t="str">
        <x:v>USD/shares</x:v>
      </x:c>
      <x:c r="H2331" s="2" t="str">
        <x:v>2024-01-01</x:v>
      </x:c>
      <x:c r="I2331" s="2" t="str">
        <x:v>2024-12-31</x:v>
      </x:c>
      <x:c r="J2331" s="2" t="str">
        <x:v>Earnings Per Share, Diluted</x:v>
      </x:c>
      <x:c r="K2331" s="2" t="str">
        <x:v>us-gaap:EarningsPerShareDiluted</x:v>
      </x:c>
      <x:c r="L2331" s="2" t="str">
        <x:v>2026-02-25</x:v>
      </x:c>
      <x:c r="M2331" s="2" t="str">
        <x:v>0000886982-26-000091</x:v>
      </x:c>
      <x:c r="N2331" s="2" t="str">
        <x:v>https://www.sec.gov/Archives/edgar/data/886982/000088698226000091/gs-20251231.htm</x:v>
      </x:c>
      <x:c r="O2331" s="2" t="str">
        <x:v>data/raw/filings/GS_0000886982-26-000091_gs-20251231.htm</x:v>
      </x:c>
      <x:c r="P2331" s="2" t="str">
        <x:v>f-5035</x:v>
      </x:c>
      <x:c r="Q2331" s="2" t="str"/>
      <x:c r="R2331" s="2" t="str">
        <x:v>Latest eligible comparative presentation at the information cutoff.</x:v>
      </x:c>
      <x:c r="T2331" s="12"/>
      <x:c r="U2331" s="12"/>
    </x:row>
    <x:row r="2332" ht="24" customHeight="1">
      <x:c r="C2332" s="2" t="str">
        <x:v>GS</x:v>
      </x:c>
      <x:c r="D2332" s="2" t="str">
        <x:v>FY2024</x:v>
      </x:c>
      <x:c r="E2332" s="2" t="str">
        <x:v>shares_diluted</x:v>
      </x:c>
      <x:c r="F2332" s="11" t="n">
        <x:v>333.6</x:v>
      </x:c>
      <x:c r="G2332" s="2" t="str">
        <x:v>shares</x:v>
      </x:c>
      <x:c r="H2332" s="2" t="str">
        <x:v>2024-01-01</x:v>
      </x:c>
      <x:c r="I2332" s="2" t="str">
        <x:v>2024-12-31</x:v>
      </x:c>
      <x:c r="J2332" s="2" t="str">
        <x:v>Weighted Average Number of Shares Outstanding, Diluted</x:v>
      </x:c>
      <x:c r="K2332" s="2" t="str">
        <x:v>us-gaap:WeightedAverageNumberOfDilutedSharesOutstanding</x:v>
      </x:c>
      <x:c r="L2332" s="2" t="str">
        <x:v>2026-02-25</x:v>
      </x:c>
      <x:c r="M2332" s="2" t="str">
        <x:v>0000886982-26-000091</x:v>
      </x:c>
      <x:c r="N2332" s="2" t="str">
        <x:v>https://www.sec.gov/Archives/edgar/data/886982/000088698226000091/gs-20251231.htm</x:v>
      </x:c>
      <x:c r="O2332" s="2" t="str">
        <x:v>data/raw/filings/GS_0000886982-26-000091_gs-20251231.htm</x:v>
      </x:c>
      <x:c r="P2332" s="2" t="str">
        <x:v>f-5029</x:v>
      </x:c>
      <x:c r="Q2332" s="2" t="str"/>
      <x:c r="R2332" s="2" t="str">
        <x:v>Latest eligible comparative presentation at the information cutoff.</x:v>
      </x:c>
      <x:c r="T2332" s="12"/>
      <x:c r="U2332" s="12"/>
    </x:row>
    <x:row r="2333" ht="24" customHeight="1">
      <x:c r="C2333" s="2" t="str">
        <x:v>GS</x:v>
      </x:c>
      <x:c r="D2333" s="2" t="str">
        <x:v>FY2024</x:v>
      </x:c>
      <x:c r="E2333" s="2" t="str">
        <x:v>dps</x:v>
      </x:c>
      <x:c r="F2333" s="11" t="n">
        <x:v>11.5</x:v>
      </x:c>
      <x:c r="G2333" s="2" t="str">
        <x:v>USD/shares</x:v>
      </x:c>
      <x:c r="H2333" s="2" t="str">
        <x:v>2024-01-01</x:v>
      </x:c>
      <x:c r="I2333" s="2" t="str">
        <x:v>2024-12-31</x:v>
      </x:c>
      <x:c r="J2333" s="2" t="str">
        <x:v>Common Stock, Dividends, Per Share, Declared</x:v>
      </x:c>
      <x:c r="K2333" s="2" t="str">
        <x:v>us-gaap:CommonStockDividendsPerShareDeclared</x:v>
      </x:c>
      <x:c r="L2333" s="2" t="str">
        <x:v>2026-02-25</x:v>
      </x:c>
      <x:c r="M2333" s="2" t="str">
        <x:v>0000886982-26-000091</x:v>
      </x:c>
      <x:c r="N2333" s="2" t="str">
        <x:v>https://www.sec.gov/Archives/edgar/data/886982/000088698226000091/gs-20251231.htm</x:v>
      </x:c>
      <x:c r="O2333" s="2" t="str">
        <x:v>data/raw/filings/GS_0000886982-26-000091_gs-20251231.htm</x:v>
      </x:c>
      <x:c r="P2333" s="2" t="str">
        <x:v>f-4476</x:v>
      </x:c>
      <x:c r="Q2333" s="2" t="str"/>
      <x:c r="R2333" s="2" t="str">
        <x:v>Latest eligible comparative presentation at the information cutoff.</x:v>
      </x:c>
      <x:c r="T2333" s="12"/>
      <x:c r="U2333" s="12"/>
    </x:row>
    <x:row r="2334" ht="24" customHeight="1">
      <x:c r="C2334" s="2" t="str">
        <x:v>GS</x:v>
      </x:c>
      <x:c r="D2334" s="2" t="str">
        <x:v>FY2024</x:v>
      </x:c>
      <x:c r="E2334" s="2" t="str">
        <x:v>dividends</x:v>
      </x:c>
      <x:c r="F2334" s="11" t="n">
        <x:v>4497</x:v>
      </x:c>
      <x:c r="G2334" s="2" t="str">
        <x:v>USD</x:v>
      </x:c>
      <x:c r="H2334" s="2" t="str">
        <x:v>2024-01-01</x:v>
      </x:c>
      <x:c r="I2334" s="2" t="str">
        <x:v>2024-12-31</x:v>
      </x:c>
      <x:c r="J2334" s="2" t="str">
        <x:v>Payments of Dividends</x:v>
      </x:c>
      <x:c r="K2334" s="2" t="str">
        <x:v>us-gaap:PaymentsOfDividends</x:v>
      </x:c>
      <x:c r="L2334" s="2" t="str">
        <x:v>2026-02-25</x:v>
      </x:c>
      <x:c r="M2334" s="2" t="str">
        <x:v>0000886982-26-000091</x:v>
      </x:c>
      <x:c r="N2334" s="2" t="str">
        <x:v>https://www.sec.gov/Archives/edgar/data/886982/000088698226000091/gs-20251231.htm</x:v>
      </x:c>
      <x:c r="O2334" s="2" t="str">
        <x:v>data/raw/filings/GS_0000886982-26-000091_gs-20251231.htm</x:v>
      </x:c>
      <x:c r="P2334" s="2" t="str">
        <x:v>f-493</x:v>
      </x:c>
      <x:c r="Q2334" s="2" t="str"/>
      <x:c r="R2334" s="2" t="str">
        <x:v>Latest eligible comparative presentation at the information cutoff.</x:v>
      </x:c>
      <x:c r="T2334" s="12"/>
      <x:c r="U2334" s="12"/>
    </x:row>
    <x:row r="2335" ht="24" customHeight="1">
      <x:c r="C2335" s="2" t="str">
        <x:v>GS</x:v>
      </x:c>
      <x:c r="D2335" s="2" t="str">
        <x:v>FY2024</x:v>
      </x:c>
      <x:c r="E2335" s="2" t="str">
        <x:v>buybacks</x:v>
      </x:c>
      <x:c r="F2335" s="11" t="n">
        <x:v>8000</x:v>
      </x:c>
      <x:c r="G2335" s="2" t="str">
        <x:v>USD</x:v>
      </x:c>
      <x:c r="H2335" s="2" t="str">
        <x:v>2024-01-01</x:v>
      </x:c>
      <x:c r="I2335" s="2" t="str">
        <x:v>2024-12-31</x:v>
      </x:c>
      <x:c r="J2335" s="2" t="str">
        <x:v>Payments for Repurchase of Common Stock</x:v>
      </x:c>
      <x:c r="K2335" s="2" t="str">
        <x:v>us-gaap:PaymentsForRepurchaseOfCommonStock</x:v>
      </x:c>
      <x:c r="L2335" s="2" t="str">
        <x:v>2026-02-25</x:v>
      </x:c>
      <x:c r="M2335" s="2" t="str">
        <x:v>0000886982-26-000091</x:v>
      </x:c>
      <x:c r="N2335" s="2" t="str">
        <x:v>https://www.sec.gov/Archives/edgar/data/886982/000088698226000091/gs-20251231.htm</x:v>
      </x:c>
      <x:c r="O2335" s="2" t="str">
        <x:v>data/raw/filings/GS_0000886982-26-000091_gs-20251231.htm</x:v>
      </x:c>
      <x:c r="P2335" s="2" t="str">
        <x:v>f-487</x:v>
      </x:c>
      <x:c r="Q2335" s="2" t="str"/>
      <x:c r="R2335" s="2" t="str">
        <x:v>Latest eligible comparative presentation at the information cutoff.</x:v>
      </x:c>
      <x:c r="T2335" s="12"/>
      <x:c r="U2335" s="12"/>
    </x:row>
    <x:row r="2336" ht="24" customHeight="1">
      <x:c r="C2336" s="2" t="str">
        <x:v>GS</x:v>
      </x:c>
      <x:c r="D2336" s="2" t="str">
        <x:v>FY2024</x:v>
      </x:c>
      <x:c r="E2336" s="2" t="str">
        <x:v>chargeoffs</x:v>
      </x:c>
      <x:c r="F2336" s="11" t="str">
        <x:v>n.a.</x:v>
      </x:c>
      <x:c r="G2336" s="2" t="str">
        <x:v>USDm</x:v>
      </x:c>
      <x:c r="H2336" s="2" t="str">
        <x:v>2024-01-01</x:v>
      </x:c>
      <x:c r="I2336" s="2" t="str">
        <x:v>2024-12-31</x:v>
      </x:c>
      <x:c r="J2336" s="2" t="str">
        <x:v>Gross loan charge-offs</x:v>
      </x:c>
      <x:c r="K2336" s="2" t="str"/>
      <x:c r="L2336" s="2" t="str"/>
      <x:c r="M2336" s="2" t="str"/>
      <x:c r="N2336" s="2" t="str"/>
      <x:c r="O2336" s="2" t="str"/>
      <x:c r="P2336" s="2" t="str"/>
      <x:c r="Q2336" s="2" t="str"/>
      <x:c r="R2336" s="2" t="str">
        <x:v>Not reported / unavailable</x:v>
      </x:c>
      <x:c r="T2336" s="12"/>
      <x:c r="U2336" s="12"/>
    </x:row>
    <x:row r="2337" ht="24" customHeight="1">
      <x:c r="C2337" s="2" t="str">
        <x:v>GS</x:v>
      </x:c>
      <x:c r="D2337" s="2" t="str">
        <x:v>FY2024</x:v>
      </x:c>
      <x:c r="E2337" s="2" t="str">
        <x:v>recoveries</x:v>
      </x:c>
      <x:c r="F2337" s="11" t="str">
        <x:v>n.a.</x:v>
      </x:c>
      <x:c r="G2337" s="2" t="str">
        <x:v>USDm</x:v>
      </x:c>
      <x:c r="H2337" s="2" t="str">
        <x:v>2024-01-01</x:v>
      </x:c>
      <x:c r="I2337" s="2" t="str">
        <x:v>2024-12-31</x:v>
      </x:c>
      <x:c r="J2337" s="2" t="str">
        <x:v>Loan recoveries</x:v>
      </x:c>
      <x:c r="K2337" s="2" t="str"/>
      <x:c r="L2337" s="2" t="str"/>
      <x:c r="M2337" s="2" t="str"/>
      <x:c r="N2337" s="2" t="str"/>
      <x:c r="O2337" s="2" t="str"/>
      <x:c r="P2337" s="2" t="str"/>
      <x:c r="Q2337" s="2" t="str"/>
      <x:c r="R2337" s="2" t="str">
        <x:v>Not reported / unavailable</x:v>
      </x:c>
      <x:c r="T2337" s="12"/>
      <x:c r="U2337" s="12"/>
    </x:row>
    <x:row r="2338" ht="24" customHeight="1">
      <x:c r="C2338" s="2" t="str">
        <x:v>GS</x:v>
      </x:c>
      <x:c r="D2338" s="2" t="str">
        <x:v>FY2024</x:v>
      </x:c>
      <x:c r="E2338" s="2" t="str">
        <x:v>rwa</x:v>
      </x:c>
      <x:c r="F2338" s="11" t="str">
        <x:v>n.a.</x:v>
      </x:c>
      <x:c r="G2338" s="2" t="str">
        <x:v>USDm</x:v>
      </x:c>
      <x:c r="H2338" s="2" t="str">
        <x:v>2024-01-01</x:v>
      </x:c>
      <x:c r="I2338" s="2" t="str">
        <x:v>2024-12-31</x:v>
      </x:c>
      <x:c r="J2338" s="2" t="str">
        <x:v>Risk-weighted assets</x:v>
      </x:c>
      <x:c r="K2338" s="2" t="str"/>
      <x:c r="L2338" s="2" t="str"/>
      <x:c r="M2338" s="2" t="str"/>
      <x:c r="N2338" s="2" t="str"/>
      <x:c r="O2338" s="2" t="str"/>
      <x:c r="P2338" s="2" t="str"/>
      <x:c r="Q2338" s="2" t="str"/>
      <x:c r="R2338" s="2" t="str">
        <x:v>Not reported / unavailable</x:v>
      </x:c>
      <x:c r="T2338" s="12"/>
      <x:c r="U2338" s="12"/>
    </x:row>
    <x:row r="2339" ht="24" customHeight="1">
      <x:c r="C2339" s="2" t="str">
        <x:v>GS</x:v>
      </x:c>
      <x:c r="D2339" s="2" t="str">
        <x:v>FY2024</x:v>
      </x:c>
      <x:c r="E2339" s="2" t="str">
        <x:v>cet1_reported</x:v>
      </x:c>
      <x:c r="F2339" s="11" t="str">
        <x:v>n.a.</x:v>
      </x:c>
      <x:c r="G2339" s="2" t="str">
        <x:v>%</x:v>
      </x:c>
      <x:c r="H2339" s="2" t="str">
        <x:v>2024-01-01</x:v>
      </x:c>
      <x:c r="I2339" s="2" t="str">
        <x:v>2024-12-31</x:v>
      </x:c>
      <x:c r="J2339" s="2" t="str">
        <x:v>Actual standardized CET1 ratio</x:v>
      </x:c>
      <x:c r="K2339" s="2" t="str"/>
      <x:c r="L2339" s="2" t="str"/>
      <x:c r="M2339" s="2" t="str"/>
      <x:c r="N2339" s="2" t="str"/>
      <x:c r="O2339" s="2" t="str"/>
      <x:c r="P2339" s="2" t="str"/>
      <x:c r="Q2339" s="2" t="str"/>
      <x:c r="R2339" s="2" t="str">
        <x:v>Not reported / unavailable</x:v>
      </x:c>
      <x:c r="T2339" s="12"/>
      <x:c r="U2339" s="12"/>
    </x:row>
    <x:row r="2340" ht="24" customHeight="1">
      <x:c r="C2340" s="2" t="str">
        <x:v>GS</x:v>
      </x:c>
      <x:c r="D2340" s="2" t="str">
        <x:v>FY2024</x:v>
      </x:c>
      <x:c r="E2340" s="2" t="str">
        <x:v>nim_reported</x:v>
      </x:c>
      <x:c r="F2340" s="11" t="str">
        <x:v>n.a.</x:v>
      </x:c>
      <x:c r="G2340" s="2" t="str">
        <x:v>%</x:v>
      </x:c>
      <x:c r="H2340" s="2" t="str">
        <x:v>2024-01-01</x:v>
      </x:c>
      <x:c r="I2340" s="2" t="str">
        <x:v>2024-12-31</x:v>
      </x:c>
      <x:c r="J2340" s="2" t="str">
        <x:v>Issuer reported net interest margin</x:v>
      </x:c>
      <x:c r="K2340" s="2" t="str"/>
      <x:c r="L2340" s="2" t="str"/>
      <x:c r="M2340" s="2" t="str"/>
      <x:c r="N2340" s="2" t="str"/>
      <x:c r="O2340" s="2" t="str"/>
      <x:c r="P2340" s="2" t="str"/>
      <x:c r="Q2340" s="2" t="str"/>
      <x:c r="R2340" s="2" t="str">
        <x:v>Not reported / unavailable</x:v>
      </x:c>
      <x:c r="T2340" s="12"/>
      <x:c r="U2340" s="12"/>
    </x:row>
    <x:row r="2341" ht="24" customHeight="1">
      <x:c r="C2341" s="2" t="str">
        <x:v>GS</x:v>
      </x:c>
      <x:c r="D2341" s="2" t="str">
        <x:v>FY2024</x:v>
      </x:c>
      <x:c r="E2341" s="2" t="str">
        <x:v>bvps_reported</x:v>
      </x:c>
      <x:c r="F2341" s="11" t="n">
        <x:v>336.77</x:v>
      </x:c>
      <x:c r="G2341" s="2" t="str">
        <x:v>USD/shares</x:v>
      </x:c>
      <x:c r="H2341" s="2" t="str">
        <x:v>2024-01-01</x:v>
      </x:c>
      <x:c r="I2341" s="2" t="str">
        <x:v>2024-12-31</x:v>
      </x:c>
      <x:c r="J2341" s="2" t="str">
        <x:v>Reported common book value per share</x:v>
      </x:c>
      <x:c r="K2341" s="2" t="str">
        <x:v>Manual verified issuer table row</x:v>
      </x:c>
      <x:c r="L2341" s="2" t="str">
        <x:v>2025-02-27</x:v>
      </x:c>
      <x:c r="M2341" s="2" t="str">
        <x:v>0000886982-25-000005</x:v>
      </x:c>
      <x:c r="N2341" s="2" t="str">
        <x:v>https://www.sec.gov/Archives/edgar/data/886982/000088698225000005/gs-20241231.htm</x:v>
      </x:c>
      <x:c r="O2341" s="2" t="str">
        <x:v>data/raw/filings/GS_0000886982-25-000005_gs-20241231.htm</x:v>
      </x:c>
      <x:c r="P2341" s="2" t="str"/>
      <x:c r="Q2341" s="2" t="str"/>
      <x:c r="R2341" s="2" t="str">
        <x:v>Verified original issuer table row; same-date end balance, excluding average and regulatory minimum tables.</x:v>
      </x:c>
      <x:c r="T2341" s="12"/>
      <x:c r="U2341" s="12"/>
    </x:row>
    <x:row r="2342" ht="24" customHeight="1">
      <x:c r="C2342" s="2" t="str">
        <x:v>GS</x:v>
      </x:c>
      <x:c r="D2342" s="2" t="str">
        <x:v>FY2024</x:v>
      </x:c>
      <x:c r="E2342" s="2" t="str">
        <x:v>tbvps_reported</x:v>
      </x:c>
      <x:c r="F2342" s="11" t="n">
        <x:v>316.02</x:v>
      </x:c>
      <x:c r="G2342" s="2" t="str">
        <x:v>USD/shares</x:v>
      </x:c>
      <x:c r="H2342" s="2" t="str">
        <x:v>2024-01-01</x:v>
      </x:c>
      <x:c r="I2342" s="2" t="str">
        <x:v>2024-12-31</x:v>
      </x:c>
      <x:c r="J2342" s="2" t="str">
        <x:v>Reported tangible book value per share</x:v>
      </x:c>
      <x:c r="K2342" s="2" t="str">
        <x:v>Manual verified issuer table row</x:v>
      </x:c>
      <x:c r="L2342" s="2" t="str">
        <x:v>2025-02-27</x:v>
      </x:c>
      <x:c r="M2342" s="2" t="str">
        <x:v>0000886982-25-000005</x:v>
      </x:c>
      <x:c r="N2342" s="2" t="str">
        <x:v>https://www.sec.gov/Archives/edgar/data/886982/000088698225000005/gs-20241231.htm</x:v>
      </x:c>
      <x:c r="O2342" s="2" t="str">
        <x:v>data/raw/filings/GS_0000886982-25-000005_gs-20241231.htm</x:v>
      </x:c>
      <x:c r="P2342" s="2" t="str"/>
      <x:c r="Q2342" s="2" t="str"/>
      <x:c r="R2342" s="2" t="str">
        <x:v>Verified original issuer table row; same-date end balance, excluding average and regulatory minimum tables.</x:v>
      </x:c>
      <x:c r="T2342" s="12"/>
      <x:c r="U2342" s="12"/>
    </x:row>
    <x:row r="2343" ht="24" customHeight="1">
      <x:c r="C2343" s="2" t="str">
        <x:v>GS</x:v>
      </x:c>
      <x:c r="D2343" s="2" t="str">
        <x:v>FY2024</x:v>
      </x:c>
      <x:c r="E2343" s="2" t="str">
        <x:v>tce_reported</x:v>
      </x:c>
      <x:c r="F2343" s="11" t="str">
        <x:v>n.a.</x:v>
      </x:c>
      <x:c r="G2343" s="2" t="str">
        <x:v>USDm</x:v>
      </x:c>
      <x:c r="H2343" s="2" t="str">
        <x:v>2024-01-01</x:v>
      </x:c>
      <x:c r="I2343" s="2" t="str">
        <x:v>2024-12-31</x:v>
      </x:c>
      <x:c r="J2343" s="2" t="str">
        <x:v>Reported tangible common equity</x:v>
      </x:c>
      <x:c r="K2343" s="2" t="str"/>
      <x:c r="L2343" s="2" t="str"/>
      <x:c r="M2343" s="2" t="str"/>
      <x:c r="N2343" s="2" t="str"/>
      <x:c r="O2343" s="2" t="str"/>
      <x:c r="P2343" s="2" t="str"/>
      <x:c r="Q2343" s="2" t="str"/>
      <x:c r="R2343" s="2" t="str">
        <x:v>Not reported / unavailable</x:v>
      </x:c>
      <x:c r="T2343" s="12"/>
      <x:c r="U2343" s="12"/>
    </x:row>
    <x:row r="2344" ht="24" customHeight="1">
      <x:c r="C2344" s="2" t="str">
        <x:v>GS</x:v>
      </x:c>
      <x:c r="D2344" s="2" t="str">
        <x:v>FY2025</x:v>
      </x:c>
      <x:c r="E2344" s="2" t="str">
        <x:v>assets</x:v>
      </x:c>
      <x:c r="F2344" s="11" t="n">
        <x:v>1809320</x:v>
      </x:c>
      <x:c r="G2344" s="2" t="str">
        <x:v>USD</x:v>
      </x:c>
      <x:c r="H2344" s="2" t="str">
        <x:v>2025-01-01</x:v>
      </x:c>
      <x:c r="I2344" s="2" t="str">
        <x:v>2025-12-31</x:v>
      </x:c>
      <x:c r="J2344" s="2" t="str">
        <x:v>Assets</x:v>
      </x:c>
      <x:c r="K2344" s="2" t="str">
        <x:v>us-gaap:Assets</x:v>
      </x:c>
      <x:c r="L2344" s="2" t="str">
        <x:v>2026-08-03</x:v>
      </x:c>
      <x:c r="M2344" s="2" t="str">
        <x:v>0000886982-26-000297</x:v>
      </x:c>
      <x:c r="N2344" s="2" t="str">
        <x:v>https://www.sec.gov/Archives/edgar/data/886982/000088698226000297/gs-20260630.htm</x:v>
      </x:c>
      <x:c r="O2344" s="2" t="str">
        <x:v>data/raw/filings/GS_0000886982-26-000297_gs-20260630.htm</x:v>
      </x:c>
      <x:c r="P2344" s="2" t="str">
        <x:v>f-5939</x:v>
      </x:c>
      <x:c r="Q2344" s="2" t="str"/>
      <x:c r="R2344" s="2" t="str">
        <x:v>Latest eligible comparative presentation at the information cutoff.</x:v>
      </x:c>
      <x:c r="T2344" s="12"/>
      <x:c r="U2344" s="12"/>
    </x:row>
    <x:row r="2345" ht="24" customHeight="1">
      <x:c r="C2345" s="2" t="str">
        <x:v>GS</x:v>
      </x:c>
      <x:c r="D2345" s="2" t="str">
        <x:v>FY2025</x:v>
      </x:c>
      <x:c r="E2345" s="2" t="str">
        <x:v>liabilities</x:v>
      </x:c>
      <x:c r="F2345" s="11" t="n">
        <x:v>1684348</x:v>
      </x:c>
      <x:c r="G2345" s="2" t="str">
        <x:v>USD</x:v>
      </x:c>
      <x:c r="H2345" s="2" t="str">
        <x:v>2025-01-01</x:v>
      </x:c>
      <x:c r="I2345" s="2" t="str">
        <x:v>2025-12-31</x:v>
      </x:c>
      <x:c r="J2345" s="2" t="str">
        <x:v>Liabilities</x:v>
      </x:c>
      <x:c r="K2345" s="2" t="str">
        <x:v>us-gaap:Liabilities</x:v>
      </x:c>
      <x:c r="L2345" s="2" t="str">
        <x:v>2026-08-03</x:v>
      </x:c>
      <x:c r="M2345" s="2" t="str">
        <x:v>0000886982-26-000297</x:v>
      </x:c>
      <x:c r="N2345" s="2" t="str">
        <x:v>https://www.sec.gov/Archives/edgar/data/886982/000088698226000297/gs-20260630.htm</x:v>
      </x:c>
      <x:c r="O2345" s="2" t="str">
        <x:v>data/raw/filings/GS_0000886982-26-000297_gs-20260630.htm</x:v>
      </x:c>
      <x:c r="P2345" s="2" t="str">
        <x:v>f-618</x:v>
      </x:c>
      <x:c r="Q2345" s="2" t="str"/>
      <x:c r="R2345" s="2" t="str">
        <x:v>Latest eligible comparative presentation at the information cutoff.</x:v>
      </x:c>
      <x:c r="T2345" s="12"/>
      <x:c r="U2345" s="12"/>
    </x:row>
    <x:row r="2346" ht="24" customHeight="1">
      <x:c r="C2346" s="2" t="str">
        <x:v>GS</x:v>
      </x:c>
      <x:c r="D2346" s="2" t="str">
        <x:v>FY2025</x:v>
      </x:c>
      <x:c r="E2346" s="2" t="str">
        <x:v>equity</x:v>
      </x:c>
      <x:c r="F2346" s="11" t="n">
        <x:v>124972</x:v>
      </x:c>
      <x:c r="G2346" s="2" t="str">
        <x:v>USD</x:v>
      </x:c>
      <x:c r="H2346" s="2" t="str">
        <x:v>2025-01-01</x:v>
      </x:c>
      <x:c r="I2346" s="2" t="str">
        <x:v>2025-12-31</x:v>
      </x:c>
      <x:c r="J2346" s="2" t="str">
        <x:v>Stockholders' Equity Attributable to Parent</x:v>
      </x:c>
      <x:c r="K2346" s="2" t="str">
        <x:v>us-gaap:StockholdersEquity</x:v>
      </x:c>
      <x:c r="L2346" s="2" t="str">
        <x:v>2026-08-03</x:v>
      </x:c>
      <x:c r="M2346" s="2" t="str">
        <x:v>0000886982-26-000297</x:v>
      </x:c>
      <x:c r="N2346" s="2" t="str">
        <x:v>https://www.sec.gov/Archives/edgar/data/886982/000088698226000297/gs-20260630.htm</x:v>
      </x:c>
      <x:c r="O2346" s="2" t="str">
        <x:v>data/raw/filings/GS_0000886982-26-000297_gs-20260630.htm</x:v>
      </x:c>
      <x:c r="P2346" s="2" t="str">
        <x:v>f-299</x:v>
      </x:c>
      <x:c r="Q2346" s="2" t="str"/>
      <x:c r="R2346" s="2" t="str">
        <x:v>Latest eligible comparative presentation at the information cutoff.</x:v>
      </x:c>
      <x:c r="T2346" s="12"/>
      <x:c r="U2346" s="12"/>
    </x:row>
    <x:row r="2347" ht="24" customHeight="1">
      <x:c r="C2347" s="2" t="str">
        <x:v>GS</x:v>
      </x:c>
      <x:c r="D2347" s="2" t="str">
        <x:v>FY2025</x:v>
      </x:c>
      <x:c r="E2347" s="2" t="str">
        <x:v>preferred</x:v>
      </x:c>
      <x:c r="F2347" s="11" t="n">
        <x:v>15153</x:v>
      </x:c>
      <x:c r="G2347" s="2" t="str">
        <x:v>USD</x:v>
      </x:c>
      <x:c r="H2347" s="2" t="str">
        <x:v>2025-01-01</x:v>
      </x:c>
      <x:c r="I2347" s="2" t="str">
        <x:v>2025-12-31</x:v>
      </x:c>
      <x:c r="J2347" s="2" t="str">
        <x:v>Preferred Stock, Value, Issued</x:v>
      </x:c>
      <x:c r="K2347" s="2" t="str">
        <x:v>us-gaap:PreferredStockValue</x:v>
      </x:c>
      <x:c r="L2347" s="2" t="str">
        <x:v>2026-08-03</x:v>
      </x:c>
      <x:c r="M2347" s="2" t="str">
        <x:v>0000886982-26-000297</x:v>
      </x:c>
      <x:c r="N2347" s="2" t="str">
        <x:v>https://www.sec.gov/Archives/edgar/data/886982/000088698226000297/gs-20260630.htm</x:v>
      </x:c>
      <x:c r="O2347" s="2" t="str">
        <x:v>data/raw/filings/GS_0000886982-26-000297_gs-20260630.htm</x:v>
      </x:c>
      <x:c r="P2347" s="2" t="str">
        <x:v>f-277</x:v>
      </x:c>
      <x:c r="Q2347" s="2" t="str"/>
      <x:c r="R2347" s="2" t="str">
        <x:v>Latest eligible comparative presentation at the information cutoff.</x:v>
      </x:c>
      <x:c r="T2347" s="12"/>
      <x:c r="U2347" s="12"/>
    </x:row>
    <x:row r="2348" ht="24" customHeight="1">
      <x:c r="C2348" s="2" t="str">
        <x:v>GS</x:v>
      </x:c>
      <x:c r="D2348" s="2" t="str">
        <x:v>FY2025</x:v>
      </x:c>
      <x:c r="E2348" s="2" t="str">
        <x:v>common_equity_reported</x:v>
      </x:c>
      <x:c r="F2348" s="11" t="str">
        <x:v>n.a.</x:v>
      </x:c>
      <x:c r="G2348" s="2" t="str">
        <x:v>USDm</x:v>
      </x:c>
      <x:c r="H2348" s="2" t="str">
        <x:v>2025-01-01</x:v>
      </x:c>
      <x:c r="I2348" s="2" t="str">
        <x:v>2025-12-31</x:v>
      </x:c>
      <x:c r="J2348" s="2" t="str">
        <x:v>Reported common shareholders equity</x:v>
      </x:c>
      <x:c r="K2348" s="2" t="str"/>
      <x:c r="L2348" s="2" t="str"/>
      <x:c r="M2348" s="2" t="str"/>
      <x:c r="N2348" s="2" t="str"/>
      <x:c r="O2348" s="2" t="str"/>
      <x:c r="P2348" s="2" t="str"/>
      <x:c r="Q2348" s="2" t="str"/>
      <x:c r="R2348" s="2" t="str">
        <x:v>Not reported / unavailable</x:v>
      </x:c>
      <x:c r="T2348" s="12"/>
      <x:c r="U2348" s="12"/>
    </x:row>
    <x:row r="2349" ht="24" customHeight="1">
      <x:c r="C2349" s="2" t="str">
        <x:v>GS</x:v>
      </x:c>
      <x:c r="D2349" s="2" t="str">
        <x:v>FY2025</x:v>
      </x:c>
      <x:c r="E2349" s="2" t="str">
        <x:v>goodwill</x:v>
      </x:c>
      <x:c r="F2349" s="11" t="n">
        <x:v>5949</x:v>
      </x:c>
      <x:c r="G2349" s="2" t="str">
        <x:v>USD</x:v>
      </x:c>
      <x:c r="H2349" s="2" t="str">
        <x:v>2025-01-01</x:v>
      </x:c>
      <x:c r="I2349" s="2" t="str">
        <x:v>2025-12-31</x:v>
      </x:c>
      <x:c r="J2349" s="2" t="str">
        <x:v>Goodwill</x:v>
      </x:c>
      <x:c r="K2349" s="2" t="str">
        <x:v>us-gaap:Goodwill</x:v>
      </x:c>
      <x:c r="L2349" s="2" t="str">
        <x:v>2026-08-03</x:v>
      </x:c>
      <x:c r="M2349" s="2" t="str">
        <x:v>0000886982-26-000297</x:v>
      </x:c>
      <x:c r="N2349" s="2" t="str">
        <x:v>https://www.sec.gov/Archives/edgar/data/886982/000088698226000297/gs-20260630.htm</x:v>
      </x:c>
      <x:c r="O2349" s="2" t="str">
        <x:v>data/raw/filings/GS_0000886982-26-000297_gs-20260630.htm</x:v>
      </x:c>
      <x:c r="P2349" s="2" t="str">
        <x:v>f-4446</x:v>
      </x:c>
      <x:c r="Q2349" s="2" t="str"/>
      <x:c r="R2349" s="2" t="str">
        <x:v>Latest eligible comparative presentation at the information cutoff.</x:v>
      </x:c>
      <x:c r="T2349" s="12"/>
      <x:c r="U2349" s="12"/>
    </x:row>
    <x:row r="2350" ht="24" customHeight="1">
      <x:c r="C2350" s="2" t="str">
        <x:v>GS</x:v>
      </x:c>
      <x:c r="D2350" s="2" t="str">
        <x:v>FY2025</x:v>
      </x:c>
      <x:c r="E2350" s="2" t="str">
        <x:v>intangibles</x:v>
      </x:c>
      <x:c r="F2350" s="11" t="n">
        <x:v>842</x:v>
      </x:c>
      <x:c r="G2350" s="2" t="str">
        <x:v>USD</x:v>
      </x:c>
      <x:c r="H2350" s="2" t="str">
        <x:v>2025-01-01</x:v>
      </x:c>
      <x:c r="I2350" s="2" t="str">
        <x:v>2025-12-31</x:v>
      </x:c>
      <x:c r="J2350" s="2" t="str">
        <x:v>Intangible Assets, Net (Excluding Goodwill)</x:v>
      </x:c>
      <x:c r="K2350" s="2" t="str">
        <x:v>us-gaap:IntangibleAssetsNetExcludingGoodwill</x:v>
      </x:c>
      <x:c r="L2350" s="2" t="str">
        <x:v>2026-08-03</x:v>
      </x:c>
      <x:c r="M2350" s="2" t="str">
        <x:v>0000886982-26-000297</x:v>
      </x:c>
      <x:c r="N2350" s="2" t="str">
        <x:v>https://www.sec.gov/Archives/edgar/data/886982/000088698226000297/gs-20260630.htm</x:v>
      </x:c>
      <x:c r="O2350" s="2" t="str">
        <x:v>data/raw/filings/GS_0000886982-26-000297_gs-20260630.htm</x:v>
      </x:c>
      <x:c r="P2350" s="2" t="str">
        <x:v>f-4454</x:v>
      </x:c>
      <x:c r="Q2350" s="2" t="str"/>
      <x:c r="R2350" s="2" t="str">
        <x:v>Latest eligible comparative presentation at the information cutoff.</x:v>
      </x:c>
      <x:c r="T2350" s="12"/>
      <x:c r="U2350" s="12"/>
    </x:row>
    <x:row r="2351" ht="24" customHeight="1">
      <x:c r="C2351" s="2" t="str">
        <x:v>GS</x:v>
      </x:c>
      <x:c r="D2351" s="2" t="str">
        <x:v>FY2025</x:v>
      </x:c>
      <x:c r="E2351" s="2" t="str">
        <x:v>intangibles_total</x:v>
      </x:c>
      <x:c r="F2351" s="11" t="str">
        <x:v>n.a.</x:v>
      </x:c>
      <x:c r="G2351" s="2" t="str">
        <x:v>USDm</x:v>
      </x:c>
      <x:c r="H2351" s="2" t="str">
        <x:v>2025-01-01</x:v>
      </x:c>
      <x:c r="I2351" s="2" t="str">
        <x:v>2025-12-31</x:v>
      </x:c>
      <x:c r="J2351" s="2" t="str">
        <x:v>Reported goodwill and intangible assets combined</x:v>
      </x:c>
      <x:c r="K2351" s="2" t="str"/>
      <x:c r="L2351" s="2" t="str"/>
      <x:c r="M2351" s="2" t="str"/>
      <x:c r="N2351" s="2" t="str"/>
      <x:c r="O2351" s="2" t="str"/>
      <x:c r="P2351" s="2" t="str"/>
      <x:c r="Q2351" s="2" t="str"/>
      <x:c r="R2351" s="2" t="str">
        <x:v>Not reported / unavailable</x:v>
      </x:c>
      <x:c r="T2351" s="12"/>
      <x:c r="U2351" s="12"/>
    </x:row>
    <x:row r="2352" ht="24" customHeight="1">
      <x:c r="C2352" s="2" t="str">
        <x:v>GS</x:v>
      </x:c>
      <x:c r="D2352" s="2" t="str">
        <x:v>FY2025</x:v>
      </x:c>
      <x:c r="E2352" s="2" t="str">
        <x:v>shares_end</x:v>
      </x:c>
      <x:c r="F2352" s="11" t="n">
        <x:v>296.476742</x:v>
      </x:c>
      <x:c r="G2352" s="2" t="str">
        <x:v>shares</x:v>
      </x:c>
      <x:c r="H2352" s="2" t="str">
        <x:v>2025-01-01</x:v>
      </x:c>
      <x:c r="I2352" s="2" t="str">
        <x:v>2025-12-31</x:v>
      </x:c>
      <x:c r="J2352" s="2" t="str">
        <x:v>Common Stock, Shares, Outstanding</x:v>
      </x:c>
      <x:c r="K2352" s="2" t="str">
        <x:v>us-gaap:CommonStockSharesOutstanding</x:v>
      </x:c>
      <x:c r="L2352" s="2" t="str">
        <x:v>2026-08-03</x:v>
      </x:c>
      <x:c r="M2352" s="2" t="str">
        <x:v>0000886982-26-000297</x:v>
      </x:c>
      <x:c r="N2352" s="2" t="str">
        <x:v>https://www.sec.gov/Archives/edgar/data/886982/000088698226000297/gs-20260630.htm</x:v>
      </x:c>
      <x:c r="O2352" s="2" t="str">
        <x:v>data/raw/filings/GS_0000886982-26-000297_gs-20260630.htm</x:v>
      </x:c>
      <x:c r="P2352" s="2" t="str">
        <x:v>f-281</x:v>
      </x:c>
      <x:c r="Q2352" s="2" t="str"/>
      <x:c r="R2352" s="2" t="str">
        <x:v>Latest eligible comparative presentation at the information cutoff.</x:v>
      </x:c>
      <x:c r="T2352" s="12"/>
      <x:c r="U2352" s="12"/>
    </x:row>
    <x:row r="2353" ht="24" customHeight="1">
      <x:c r="C2353" s="2" t="str">
        <x:v>GS</x:v>
      </x:c>
      <x:c r="D2353" s="2" t="str">
        <x:v>FY2025</x:v>
      </x:c>
      <x:c r="E2353" s="2" t="str">
        <x:v>shares_issued</x:v>
      </x:c>
      <x:c r="F2353" s="11" t="n">
        <x:v>931.995446</x:v>
      </x:c>
      <x:c r="G2353" s="2" t="str">
        <x:v>shares</x:v>
      </x:c>
      <x:c r="H2353" s="2" t="str">
        <x:v>2025-01-01</x:v>
      </x:c>
      <x:c r="I2353" s="2" t="str">
        <x:v>2025-12-31</x:v>
      </x:c>
      <x:c r="J2353" s="2" t="str">
        <x:v>Common Stock, Shares, Issued</x:v>
      </x:c>
      <x:c r="K2353" s="2" t="str">
        <x:v>us-gaap:CommonStockSharesIssued</x:v>
      </x:c>
      <x:c r="L2353" s="2" t="str">
        <x:v>2026-08-03</x:v>
      </x:c>
      <x:c r="M2353" s="2" t="str">
        <x:v>0000886982-26-000297</x:v>
      </x:c>
      <x:c r="N2353" s="2" t="str">
        <x:v>https://www.sec.gov/Archives/edgar/data/886982/000088698226000297/gs-20260630.htm</x:v>
      </x:c>
      <x:c r="O2353" s="2" t="str">
        <x:v>data/raw/filings/GS_0000886982-26-000297_gs-20260630.htm</x:v>
      </x:c>
      <x:c r="P2353" s="2" t="str">
        <x:v>f-279</x:v>
      </x:c>
      <x:c r="Q2353" s="2" t="str"/>
      <x:c r="R2353" s="2" t="str">
        <x:v>Latest eligible comparative presentation at the information cutoff.</x:v>
      </x:c>
      <x:c r="T2353" s="12"/>
      <x:c r="U2353" s="12"/>
    </x:row>
    <x:row r="2354" ht="24" customHeight="1">
      <x:c r="C2354" s="2" t="str">
        <x:v>GS</x:v>
      </x:c>
      <x:c r="D2354" s="2" t="str">
        <x:v>FY2025</x:v>
      </x:c>
      <x:c r="E2354" s="2" t="str">
        <x:v>shares_treasury</x:v>
      </x:c>
      <x:c r="F2354" s="11" t="str">
        <x:v>n.a.</x:v>
      </x:c>
      <x:c r="G2354" s="2" t="str">
        <x:v>million</x:v>
      </x:c>
      <x:c r="H2354" s="2" t="str">
        <x:v>2025-01-01</x:v>
      </x:c>
      <x:c r="I2354" s="2" t="str">
        <x:v>2025-12-31</x:v>
      </x:c>
      <x:c r="J2354" s="2" t="str">
        <x:v>Shares Treasury</x:v>
      </x:c>
      <x:c r="K2354" s="2" t="str"/>
      <x:c r="L2354" s="2" t="str"/>
      <x:c r="M2354" s="2" t="str"/>
      <x:c r="N2354" s="2" t="str"/>
      <x:c r="O2354" s="2" t="str"/>
      <x:c r="P2354" s="2" t="str"/>
      <x:c r="Q2354" s="2" t="str"/>
      <x:c r="R2354" s="2" t="str">
        <x:v>Not reported / unavailable</x:v>
      </x:c>
      <x:c r="T2354" s="12"/>
      <x:c r="U2354" s="12"/>
    </x:row>
    <x:row r="2355" ht="24" customHeight="1">
      <x:c r="C2355" s="2" t="str">
        <x:v>GS</x:v>
      </x:c>
      <x:c r="D2355" s="2" t="str">
        <x:v>FY2025</x:v>
      </x:c>
      <x:c r="E2355" s="2" t="str">
        <x:v>deposits</x:v>
      </x:c>
      <x:c r="F2355" s="11" t="n">
        <x:v>501422</x:v>
      </x:c>
      <x:c r="G2355" s="2" t="str">
        <x:v>USD</x:v>
      </x:c>
      <x:c r="H2355" s="2" t="str">
        <x:v>2025-01-01</x:v>
      </x:c>
      <x:c r="I2355" s="2" t="str">
        <x:v>2025-12-31</x:v>
      </x:c>
      <x:c r="J2355" s="2" t="str">
        <x:v>Deposits</x:v>
      </x:c>
      <x:c r="K2355" s="2" t="str">
        <x:v>us-gaap:Deposits</x:v>
      </x:c>
      <x:c r="L2355" s="2" t="str">
        <x:v>2026-08-03</x:v>
      </x:c>
      <x:c r="M2355" s="2" t="str">
        <x:v>0000886982-26-000297</x:v>
      </x:c>
      <x:c r="N2355" s="2" t="str">
        <x:v>https://www.sec.gov/Archives/edgar/data/886982/000088698226000297/gs-20260630.htm</x:v>
      </x:c>
      <x:c r="O2355" s="2" t="str">
        <x:v>data/raw/filings/GS_0000886982-26-000297_gs-20260630.htm</x:v>
      </x:c>
      <x:c r="P2355" s="2" t="str">
        <x:v>f-4491</x:v>
      </x:c>
      <x:c r="Q2355" s="2" t="str"/>
      <x:c r="R2355" s="2" t="str">
        <x:v>Latest eligible comparative presentation at the information cutoff.</x:v>
      </x:c>
      <x:c r="T2355" s="12"/>
      <x:c r="U2355" s="12"/>
    </x:row>
    <x:row r="2356" ht="24" customHeight="1">
      <x:c r="C2356" s="2" t="str">
        <x:v>GS</x:v>
      </x:c>
      <x:c r="D2356" s="2" t="str">
        <x:v>FY2025</x:v>
      </x:c>
      <x:c r="E2356" s="2" t="str">
        <x:v>loans_gross</x:v>
      </x:c>
      <x:c r="F2356" s="11" t="str">
        <x:v>n.a.</x:v>
      </x:c>
      <x:c r="G2356" s="2" t="str">
        <x:v>USDm</x:v>
      </x:c>
      <x:c r="H2356" s="2" t="str">
        <x:v>2025-01-01</x:v>
      </x:c>
      <x:c r="I2356" s="2" t="str">
        <x:v>2025-12-31</x:v>
      </x:c>
      <x:c r="J2356" s="2" t="str">
        <x:v>Gross loans and leases selected definition</x:v>
      </x:c>
      <x:c r="K2356" s="2" t="str"/>
      <x:c r="L2356" s="2" t="str"/>
      <x:c r="M2356" s="2" t="str"/>
      <x:c r="N2356" s="2" t="str"/>
      <x:c r="O2356" s="2" t="str"/>
      <x:c r="P2356" s="2" t="str"/>
      <x:c r="Q2356" s="2" t="str"/>
      <x:c r="R2356" s="2" t="str">
        <x:v>Not reported / unavailable</x:v>
      </x:c>
      <x:c r="T2356" s="12"/>
      <x:c r="U2356" s="12"/>
    </x:row>
    <x:row r="2357" ht="24" customHeight="1">
      <x:c r="C2357" s="2" t="str">
        <x:v>GS</x:v>
      </x:c>
      <x:c r="D2357" s="2" t="str">
        <x:v>FY2025</x:v>
      </x:c>
      <x:c r="E2357" s="2" t="str">
        <x:v>loans_net</x:v>
      </x:c>
      <x:c r="F2357" s="11" t="str">
        <x:v>n.a.</x:v>
      </x:c>
      <x:c r="G2357" s="2" t="str">
        <x:v>USDm</x:v>
      </x:c>
      <x:c r="H2357" s="2" t="str">
        <x:v>2025-01-01</x:v>
      </x:c>
      <x:c r="I2357" s="2" t="str">
        <x:v>2025-12-31</x:v>
      </x:c>
      <x:c r="J2357" s="2" t="str">
        <x:v>Net loans after allowance selected definition</x:v>
      </x:c>
      <x:c r="K2357" s="2" t="str"/>
      <x:c r="L2357" s="2" t="str"/>
      <x:c r="M2357" s="2" t="str"/>
      <x:c r="N2357" s="2" t="str"/>
      <x:c r="O2357" s="2" t="str"/>
      <x:c r="P2357" s="2" t="str"/>
      <x:c r="Q2357" s="2" t="str"/>
      <x:c r="R2357" s="2" t="str">
        <x:v>Not reported / unavailable</x:v>
      </x:c>
      <x:c r="T2357" s="12"/>
      <x:c r="U2357" s="12"/>
    </x:row>
    <x:row r="2358" ht="24" customHeight="1">
      <x:c r="C2358" s="2" t="str">
        <x:v>GS</x:v>
      </x:c>
      <x:c r="D2358" s="2" t="str">
        <x:v>FY2025</x:v>
      </x:c>
      <x:c r="E2358" s="2" t="str">
        <x:v>allowance</x:v>
      </x:c>
      <x:c r="F2358" s="11" t="n">
        <x:v>2148</x:v>
      </x:c>
      <x:c r="G2358" s="2" t="str">
        <x:v>USD</x:v>
      </x:c>
      <x:c r="H2358" s="2" t="str">
        <x:v>2025-01-01</x:v>
      </x:c>
      <x:c r="I2358" s="2" t="str">
        <x:v>2025-12-31</x:v>
      </x:c>
      <x:c r="J2358" s="2" t="str">
        <x:v>Financing Receivable, Allowance for Credit Loss</x:v>
      </x:c>
      <x:c r="K2358" s="2" t="str">
        <x:v>us-gaap:FinancingReceivableAllowanceForCreditLosses</x:v>
      </x:c>
      <x:c r="L2358" s="2" t="str">
        <x:v>2026-08-03</x:v>
      </x:c>
      <x:c r="M2358" s="2" t="str">
        <x:v>0000886982-26-000297</x:v>
      </x:c>
      <x:c r="N2358" s="2" t="str">
        <x:v>https://www.sec.gov/Archives/edgar/data/886982/000088698226000297/gs-20260630.htm</x:v>
      </x:c>
      <x:c r="O2358" s="2" t="str">
        <x:v>data/raw/filings/GS_0000886982-26-000297_gs-20260630.htm</x:v>
      </x:c>
      <x:c r="P2358" s="2" t="str">
        <x:v>f-4056</x:v>
      </x:c>
      <x:c r="Q2358" s="2" t="str"/>
      <x:c r="R2358" s="2" t="str">
        <x:v>Latest eligible comparative presentation at the information cutoff.</x:v>
      </x:c>
      <x:c r="T2358" s="12"/>
      <x:c r="U2358" s="12"/>
    </x:row>
    <x:row r="2359" ht="24" customHeight="1">
      <x:c r="C2359" s="2" t="str">
        <x:v>GS</x:v>
      </x:c>
      <x:c r="D2359" s="2" t="str">
        <x:v>FY2025</x:v>
      </x:c>
      <x:c r="E2359" s="2" t="str">
        <x:v>nonaccrual</x:v>
      </x:c>
      <x:c r="F2359" s="11" t="str">
        <x:v>n.a.</x:v>
      </x:c>
      <x:c r="G2359" s="2" t="str">
        <x:v>USDm</x:v>
      </x:c>
      <x:c r="H2359" s="2" t="str">
        <x:v>2025-01-01</x:v>
      </x:c>
      <x:c r="I2359" s="2" t="str">
        <x:v>2025-12-31</x:v>
      </x:c>
      <x:c r="J2359" s="2" t="str">
        <x:v>Nonaccrual</x:v>
      </x:c>
      <x:c r="K2359" s="2" t="str"/>
      <x:c r="L2359" s="2" t="str"/>
      <x:c r="M2359" s="2" t="str"/>
      <x:c r="N2359" s="2" t="str"/>
      <x:c r="O2359" s="2" t="str"/>
      <x:c r="P2359" s="2" t="str"/>
      <x:c r="Q2359" s="2" t="str"/>
      <x:c r="R2359" s="2" t="str">
        <x:v>Not reported / unavailable</x:v>
      </x:c>
      <x:c r="T2359" s="12"/>
      <x:c r="U2359" s="12"/>
    </x:row>
    <x:row r="2360" ht="24" customHeight="1">
      <x:c r="C2360" s="2" t="str">
        <x:v>GS</x:v>
      </x:c>
      <x:c r="D2360" s="2" t="str">
        <x:v>FY2025</x:v>
      </x:c>
      <x:c r="E2360" s="2" t="str">
        <x:v>cash</x:v>
      </x:c>
      <x:c r="F2360" s="11" t="n">
        <x:v>164259</x:v>
      </x:c>
      <x:c r="G2360" s="2" t="str">
        <x:v>USD</x:v>
      </x:c>
      <x:c r="H2360" s="2" t="str">
        <x:v>2025-01-01</x:v>
      </x:c>
      <x:c r="I2360" s="2" t="str">
        <x:v>2025-12-31</x:v>
      </x:c>
      <x:c r="J2360" s="2" t="str">
        <x:v>Cash and Cash Equivalents, at Carrying Value</x:v>
      </x:c>
      <x:c r="K2360" s="2" t="str">
        <x:v>us-gaap:CashAndCashEquivalentsAtCarryingValue</x:v>
      </x:c>
      <x:c r="L2360" s="2" t="str">
        <x:v>2026-08-03</x:v>
      </x:c>
      <x:c r="M2360" s="2" t="str">
        <x:v>0000886982-26-000297</x:v>
      </x:c>
      <x:c r="N2360" s="2" t="str">
        <x:v>https://www.sec.gov/Archives/edgar/data/886982/000088698226000297/gs-20260630.htm</x:v>
      </x:c>
      <x:c r="O2360" s="2" t="str">
        <x:v>data/raw/filings/GS_0000886982-26-000297_gs-20260630.htm</x:v>
      </x:c>
      <x:c r="P2360" s="2" t="str">
        <x:v>f-201</x:v>
      </x:c>
      <x:c r="Q2360" s="2" t="str"/>
      <x:c r="R2360" s="2" t="str">
        <x:v>Latest eligible comparative presentation at the information cutoff.</x:v>
      </x:c>
      <x:c r="T2360" s="12"/>
      <x:c r="U2360" s="12"/>
    </x:row>
    <x:row r="2361" ht="24" customHeight="1">
      <x:c r="C2361" s="2" t="str">
        <x:v>GS</x:v>
      </x:c>
      <x:c r="D2361" s="2" t="str">
        <x:v>FY2025</x:v>
      </x:c>
      <x:c r="E2361" s="2" t="str">
        <x:v>aoci</x:v>
      </x:c>
      <x:c r="F2361" s="11" t="n">
        <x:v>-2260</x:v>
      </x:c>
      <x:c r="G2361" s="2" t="str">
        <x:v>USD</x:v>
      </x:c>
      <x:c r="H2361" s="2" t="str">
        <x:v>2025-01-01</x:v>
      </x:c>
      <x:c r="I2361" s="2" t="str">
        <x:v>2025-12-31</x:v>
      </x:c>
      <x:c r="J2361" s="2" t="str">
        <x:v>Accumulated Other Comprehensive Income (Loss), Net of Tax</x:v>
      </x:c>
      <x:c r="K2361" s="2" t="str">
        <x:v>us-gaap:AccumulatedOtherComprehensiveIncomeLossNetOfTax</x:v>
      </x:c>
      <x:c r="L2361" s="2" t="str">
        <x:v>2026-08-03</x:v>
      </x:c>
      <x:c r="M2361" s="2" t="str">
        <x:v>0000886982-26-000297</x:v>
      </x:c>
      <x:c r="N2361" s="2" t="str">
        <x:v>https://www.sec.gov/Archives/edgar/data/886982/000088698226000297/gs-20260630.htm</x:v>
      </x:c>
      <x:c r="O2361" s="2" t="str">
        <x:v>data/raw/filings/GS_0000886982-26-000297_gs-20260630.htm</x:v>
      </x:c>
      <x:c r="P2361" s="2" t="str">
        <x:v>f-293</x:v>
      </x:c>
      <x:c r="Q2361" s="2" t="str"/>
      <x:c r="R2361" s="2" t="str">
        <x:v>Latest eligible comparative presentation at the information cutoff.</x:v>
      </x:c>
      <x:c r="T2361" s="12"/>
      <x:c r="U2361" s="12"/>
    </x:row>
    <x:row r="2362" ht="24" customHeight="1">
      <x:c r="C2362" s="2" t="str">
        <x:v>GS</x:v>
      </x:c>
      <x:c r="D2362" s="2" t="str">
        <x:v>FY2025</x:v>
      </x:c>
      <x:c r="E2362" s="2" t="str">
        <x:v>nii</x:v>
      </x:c>
      <x:c r="F2362" s="11" t="n">
        <x:v>13559</x:v>
      </x:c>
      <x:c r="G2362" s="2" t="str">
        <x:v>USD</x:v>
      </x:c>
      <x:c r="H2362" s="2" t="str">
        <x:v>2025-01-01</x:v>
      </x:c>
      <x:c r="I2362" s="2" t="str">
        <x:v>2025-12-31</x:v>
      </x:c>
      <x:c r="J2362" s="2" t="str">
        <x:v>Interest Income (Expense), Net</x:v>
      </x:c>
      <x:c r="K2362" s="2" t="str">
        <x:v>us-gaap:InterestIncomeExpenseNet</x:v>
      </x:c>
      <x:c r="L2362" s="2" t="str">
        <x:v>2026-02-25</x:v>
      </x:c>
      <x:c r="M2362" s="2" t="str">
        <x:v>0000886982-26-000091</x:v>
      </x:c>
      <x:c r="N2362" s="2" t="str">
        <x:v>https://www.sec.gov/Archives/edgar/data/886982/000088698226000091/gs-20251231.htm</x:v>
      </x:c>
      <x:c r="O2362" s="2" t="str">
        <x:v>data/raw/filings/GS_0000886982-26-000091_gs-20251231.htm</x:v>
      </x:c>
      <x:c r="P2362" s="2" t="str">
        <x:v>f-5406</x:v>
      </x:c>
      <x:c r="Q2362" s="2" t="str"/>
      <x:c r="R2362" s="2" t="str">
        <x:v>Latest eligible comparative presentation at the information cutoff.</x:v>
      </x:c>
      <x:c r="T2362" s="12"/>
      <x:c r="U2362" s="12"/>
    </x:row>
    <x:row r="2363" ht="24" customHeight="1">
      <x:c r="C2363" s="2" t="str">
        <x:v>GS</x:v>
      </x:c>
      <x:c r="D2363" s="2" t="str">
        <x:v>FY2025</x:v>
      </x:c>
      <x:c r="E2363" s="2" t="str">
        <x:v>noninterest_income</x:v>
      </x:c>
      <x:c r="F2363" s="11" t="n">
        <x:v>44724</x:v>
      </x:c>
      <x:c r="G2363" s="2" t="str">
        <x:v>USD</x:v>
      </x:c>
      <x:c r="H2363" s="2" t="str">
        <x:v>2025-01-01</x:v>
      </x:c>
      <x:c r="I2363" s="2" t="str">
        <x:v>2025-12-31</x:v>
      </x:c>
      <x:c r="J2363" s="2" t="str">
        <x:v>Noninterest Income</x:v>
      </x:c>
      <x:c r="K2363" s="2" t="str">
        <x:v>us-gaap:NoninterestIncome</x:v>
      </x:c>
      <x:c r="L2363" s="2" t="str">
        <x:v>2026-02-25</x:v>
      </x:c>
      <x:c r="M2363" s="2" t="str">
        <x:v>0000886982-26-000091</x:v>
      </x:c>
      <x:c r="N2363" s="2" t="str">
        <x:v>https://www.sec.gov/Archives/edgar/data/886982/000088698226000091/gs-20251231.htm</x:v>
      </x:c>
      <x:c r="O2363" s="2" t="str">
        <x:v>data/raw/filings/GS_0000886982-26-000091_gs-20251231.htm</x:v>
      </x:c>
      <x:c r="P2363" s="2" t="str">
        <x:v>f-5403</x:v>
      </x:c>
      <x:c r="Q2363" s="2" t="str"/>
      <x:c r="R2363" s="2" t="str">
        <x:v>Latest eligible comparative presentation at the information cutoff.</x:v>
      </x:c>
      <x:c r="T2363" s="12"/>
      <x:c r="U2363" s="12"/>
    </x:row>
    <x:row r="2364" ht="24" customHeight="1">
      <x:c r="C2364" s="2" t="str">
        <x:v>GS</x:v>
      </x:c>
      <x:c r="D2364" s="2" t="str">
        <x:v>FY2025</x:v>
      </x:c>
      <x:c r="E2364" s="2" t="str">
        <x:v>revenue_reported</x:v>
      </x:c>
      <x:c r="F2364" s="11" t="n">
        <x:v>58283</x:v>
      </x:c>
      <x:c r="G2364" s="2" t="str">
        <x:v>USD</x:v>
      </x:c>
      <x:c r="H2364" s="2" t="str">
        <x:v>2025-01-01</x:v>
      </x:c>
      <x:c r="I2364" s="2" t="str">
        <x:v>2025-12-31</x:v>
      </x:c>
      <x:c r="J2364" s="2" t="str">
        <x:v>Revenues, Net of Interest Expense</x:v>
      </x:c>
      <x:c r="K2364" s="2" t="str">
        <x:v>us-gaap:RevenuesNetOfInterestExpense</x:v>
      </x:c>
      <x:c r="L2364" s="2" t="str">
        <x:v>2026-02-25</x:v>
      </x:c>
      <x:c r="M2364" s="2" t="str">
        <x:v>0000886982-26-000091</x:v>
      </x:c>
      <x:c r="N2364" s="2" t="str">
        <x:v>https://www.sec.gov/Archives/edgar/data/886982/000088698226000091/gs-20251231.htm</x:v>
      </x:c>
      <x:c r="O2364" s="2" t="str">
        <x:v>data/raw/filings/GS_0000886982-26-000091_gs-20251231.htm</x:v>
      </x:c>
      <x:c r="P2364" s="2" t="str">
        <x:v>f-5485</x:v>
      </x:c>
      <x:c r="Q2364" s="2" t="str"/>
      <x:c r="R2364" s="2" t="str">
        <x:v>Latest eligible comparative presentation at the information cutoff.</x:v>
      </x:c>
      <x:c r="T2364" s="12"/>
      <x:c r="U2364" s="12"/>
    </x:row>
    <x:row r="2365" ht="24" customHeight="1">
      <x:c r="C2365" s="2" t="str">
        <x:v>GS</x:v>
      </x:c>
      <x:c r="D2365" s="2" t="str">
        <x:v>FY2025</x:v>
      </x:c>
      <x:c r="E2365" s="2" t="str">
        <x:v>opex</x:v>
      </x:c>
      <x:c r="F2365" s="11" t="n">
        <x:v>37544</x:v>
      </x:c>
      <x:c r="G2365" s="2" t="str">
        <x:v>USD</x:v>
      </x:c>
      <x:c r="H2365" s="2" t="str">
        <x:v>2025-01-01</x:v>
      </x:c>
      <x:c r="I2365" s="2" t="str">
        <x:v>2025-12-31</x:v>
      </x:c>
      <x:c r="J2365" s="2" t="str">
        <x:v>Noninterest Expense</x:v>
      </x:c>
      <x:c r="K2365" s="2" t="str">
        <x:v>us-gaap:NoninterestExpense</x:v>
      </x:c>
      <x:c r="L2365" s="2" t="str">
        <x:v>2026-02-25</x:v>
      </x:c>
      <x:c r="M2365" s="2" t="str">
        <x:v>0000886982-26-000091</x:v>
      </x:c>
      <x:c r="N2365" s="2" t="str">
        <x:v>https://www.sec.gov/Archives/edgar/data/886982/000088698226000091/gs-20251231.htm</x:v>
      </x:c>
      <x:c r="O2365" s="2" t="str">
        <x:v>data/raw/filings/GS_0000886982-26-000091_gs-20251231.htm</x:v>
      </x:c>
      <x:c r="P2365" s="2" t="str">
        <x:v>f-5421</x:v>
      </x:c>
      <x:c r="Q2365" s="2" t="str"/>
      <x:c r="R2365" s="2" t="str">
        <x:v>Latest eligible comparative presentation at the information cutoff.</x:v>
      </x:c>
      <x:c r="T2365" s="12"/>
      <x:c r="U2365" s="12"/>
    </x:row>
    <x:row r="2366" ht="24" customHeight="1">
      <x:c r="C2366" s="2" t="str">
        <x:v>GS</x:v>
      </x:c>
      <x:c r="D2366" s="2" t="str">
        <x:v>FY2025</x:v>
      </x:c>
      <x:c r="E2366" s="2" t="str">
        <x:v>provision</x:v>
      </x:c>
      <x:c r="F2366" s="11" t="n">
        <x:v>-1113</x:v>
      </x:c>
      <x:c r="G2366" s="2" t="str">
        <x:v>USD</x:v>
      </x:c>
      <x:c r="H2366" s="2" t="str">
        <x:v>2025-01-01</x:v>
      </x:c>
      <x:c r="I2366" s="2" t="str">
        <x:v>2025-12-31</x:v>
      </x:c>
      <x:c r="J2366" s="2" t="str">
        <x:v>Provision for Loan, Lease, and Other Losses</x:v>
      </x:c>
      <x:c r="K2366" s="2" t="str">
        <x:v>us-gaap:ProvisionForLoanLeaseAndOtherLosses</x:v>
      </x:c>
      <x:c r="L2366" s="2" t="str">
        <x:v>2026-02-25</x:v>
      </x:c>
      <x:c r="M2366" s="2" t="str">
        <x:v>0000886982-26-000091</x:v>
      </x:c>
      <x:c r="N2366" s="2" t="str">
        <x:v>https://www.sec.gov/Archives/edgar/data/886982/000088698226000091/gs-20251231.htm</x:v>
      </x:c>
      <x:c r="O2366" s="2" t="str">
        <x:v>data/raw/filings/GS_0000886982-26-000091_gs-20251231.htm</x:v>
      </x:c>
      <x:c r="P2366" s="2" t="str">
        <x:v>f-5412</x:v>
      </x:c>
      <x:c r="Q2366" s="2" t="str"/>
      <x:c r="R2366" s="2" t="str">
        <x:v>Latest eligible comparative presentation at the information cutoff.</x:v>
      </x:c>
      <x:c r="T2366" s="12"/>
      <x:c r="U2366" s="12"/>
    </x:row>
    <x:row r="2367" ht="24" customHeight="1">
      <x:c r="C2367" s="2" t="str">
        <x:v>GS</x:v>
      </x:c>
      <x:c r="D2367" s="2" t="str">
        <x:v>FY2025</x:v>
      </x:c>
      <x:c r="E2367" s="2" t="str">
        <x:v>pretax</x:v>
      </x:c>
      <x:c r="F2367" s="11" t="n">
        <x:v>21852</x:v>
      </x:c>
      <x:c r="G2367" s="2" t="str">
        <x:v>USD</x:v>
      </x:c>
      <x:c r="H2367" s="2" t="str">
        <x:v>2025-01-01</x:v>
      </x:c>
      <x:c r="I2367" s="2" t="str">
        <x:v>2025-12-31</x:v>
      </x:c>
      <x:c r="J2367" s="2" t="str">
        <x:v>Income (Loss) from Continuing Operations before Income Taxes, Noncontrolling Interest</x:v>
      </x:c>
      <x:c r="K2367" s="2" t="str">
        <x:v>us-gaap:IncomeLossFromContinuingOperationsBeforeIncomeTaxesExtraordinaryItemsNoncontrollingInterest</x:v>
      </x:c>
      <x:c r="L2367" s="2" t="str">
        <x:v>2026-02-25</x:v>
      </x:c>
      <x:c r="M2367" s="2" t="str">
        <x:v>0000886982-26-000091</x:v>
      </x:c>
      <x:c r="N2367" s="2" t="str">
        <x:v>https://www.sec.gov/Archives/edgar/data/886982/000088698226000091/gs-20251231.htm</x:v>
      </x:c>
      <x:c r="O2367" s="2" t="str">
        <x:v>data/raw/filings/GS_0000886982-26-000091_gs-20251231.htm</x:v>
      </x:c>
      <x:c r="P2367" s="2" t="str">
        <x:v>f-5509</x:v>
      </x:c>
      <x:c r="Q2367" s="2" t="str"/>
      <x:c r="R2367" s="2" t="str">
        <x:v>Latest eligible comparative presentation at the information cutoff.</x:v>
      </x:c>
      <x:c r="T2367" s="12"/>
      <x:c r="U2367" s="12"/>
    </x:row>
    <x:row r="2368" ht="24" customHeight="1">
      <x:c r="C2368" s="2" t="str">
        <x:v>GS</x:v>
      </x:c>
      <x:c r="D2368" s="2" t="str">
        <x:v>FY2025</x:v>
      </x:c>
      <x:c r="E2368" s="2" t="str">
        <x:v>tax</x:v>
      </x:c>
      <x:c r="F2368" s="11" t="n">
        <x:v>4676</x:v>
      </x:c>
      <x:c r="G2368" s="2" t="str">
        <x:v>USD</x:v>
      </x:c>
      <x:c r="H2368" s="2" t="str">
        <x:v>2025-01-01</x:v>
      </x:c>
      <x:c r="I2368" s="2" t="str">
        <x:v>2025-12-31</x:v>
      </x:c>
      <x:c r="J2368" s="2" t="str">
        <x:v>Income Tax Expense (Benefit)</x:v>
      </x:c>
      <x:c r="K2368" s="2" t="str">
        <x:v>us-gaap:IncomeTaxExpenseBenefit</x:v>
      </x:c>
      <x:c r="L2368" s="2" t="str">
        <x:v>2026-02-25</x:v>
      </x:c>
      <x:c r="M2368" s="2" t="str">
        <x:v>0000886982-26-000091</x:v>
      </x:c>
      <x:c r="N2368" s="2" t="str">
        <x:v>https://www.sec.gov/Archives/edgar/data/886982/000088698226000091/gs-20251231.htm</x:v>
      </x:c>
      <x:c r="O2368" s="2" t="str">
        <x:v>data/raw/filings/GS_0000886982-26-000091_gs-20251231.htm</x:v>
      </x:c>
      <x:c r="P2368" s="2" t="str">
        <x:v>f-5170</x:v>
      </x:c>
      <x:c r="Q2368" s="2" t="str"/>
      <x:c r="R2368" s="2" t="str">
        <x:v>Latest eligible comparative presentation at the information cutoff.</x:v>
      </x:c>
      <x:c r="T2368" s="12"/>
      <x:c r="U2368" s="12"/>
    </x:row>
    <x:row r="2369" ht="24" customHeight="1">
      <x:c r="C2369" s="2" t="str">
        <x:v>GS</x:v>
      </x:c>
      <x:c r="D2369" s="2" t="str">
        <x:v>FY2025</x:v>
      </x:c>
      <x:c r="E2369" s="2" t="str">
        <x:v>net_income</x:v>
      </x:c>
      <x:c r="F2369" s="11" t="n">
        <x:v>17176</x:v>
      </x:c>
      <x:c r="G2369" s="2" t="str">
        <x:v>USD</x:v>
      </x:c>
      <x:c r="H2369" s="2" t="str">
        <x:v>2025-01-01</x:v>
      </x:c>
      <x:c r="I2369" s="2" t="str">
        <x:v>2025-12-31</x:v>
      </x:c>
      <x:c r="J2369" s="2" t="str">
        <x:v>Net Income (Loss) Attributable to Parent</x:v>
      </x:c>
      <x:c r="K2369" s="2" t="str">
        <x:v>us-gaap:NetIncomeLoss</x:v>
      </x:c>
      <x:c r="L2369" s="2" t="str">
        <x:v>2026-02-25</x:v>
      </x:c>
      <x:c r="M2369" s="2" t="str">
        <x:v>0000886982-26-000091</x:v>
      </x:c>
      <x:c r="N2369" s="2" t="str">
        <x:v>https://www.sec.gov/Archives/edgar/data/886982/000088698226000091/gs-20251231.htm</x:v>
      </x:c>
      <x:c r="O2369" s="2" t="str">
        <x:v>data/raw/filings/GS_0000886982-26-000091_gs-20251231.htm</x:v>
      </x:c>
      <x:c r="P2369" s="2" t="str">
        <x:v>f-5533</x:v>
      </x:c>
      <x:c r="Q2369" s="2" t="str"/>
      <x:c r="R2369" s="2" t="str">
        <x:v>Latest eligible comparative presentation at the information cutoff.</x:v>
      </x:c>
      <x:c r="T2369" s="12"/>
      <x:c r="U2369" s="12"/>
    </x:row>
    <x:row r="2370" ht="24" customHeight="1">
      <x:c r="C2370" s="2" t="str">
        <x:v>GS</x:v>
      </x:c>
      <x:c r="D2370" s="2" t="str">
        <x:v>FY2025</x:v>
      </x:c>
      <x:c r="E2370" s="2" t="str">
        <x:v>common_income</x:v>
      </x:c>
      <x:c r="F2370" s="11" t="n">
        <x:v>16300</x:v>
      </x:c>
      <x:c r="G2370" s="2" t="str">
        <x:v>USD</x:v>
      </x:c>
      <x:c r="H2370" s="2" t="str">
        <x:v>2025-01-01</x:v>
      </x:c>
      <x:c r="I2370" s="2" t="str">
        <x:v>2025-12-31</x:v>
      </x:c>
      <x:c r="J2370" s="2" t="str">
        <x:v>Net Income (Loss) Available to Common Stockholders, Basic</x:v>
      </x:c>
      <x:c r="K2370" s="2" t="str">
        <x:v>us-gaap:NetIncomeLossAvailableToCommonStockholdersBasic</x:v>
      </x:c>
      <x:c r="L2370" s="2" t="str">
        <x:v>2026-02-25</x:v>
      </x:c>
      <x:c r="M2370" s="2" t="str">
        <x:v>0000886982-26-000091</x:v>
      </x:c>
      <x:c r="N2370" s="2" t="str">
        <x:v>https://www.sec.gov/Archives/edgar/data/886982/000088698226000091/gs-20251231.htm</x:v>
      </x:c>
      <x:c r="O2370" s="2" t="str">
        <x:v>data/raw/filings/GS_0000886982-26-000091_gs-20251231.htm</x:v>
      </x:c>
      <x:c r="P2370" s="2" t="str">
        <x:v>f-5430</x:v>
      </x:c>
      <x:c r="Q2370" s="2" t="str"/>
      <x:c r="R2370" s="2" t="str">
        <x:v>Latest eligible comparative presentation at the information cutoff.</x:v>
      </x:c>
      <x:c r="T2370" s="12"/>
      <x:c r="U2370" s="12"/>
    </x:row>
    <x:row r="2371" ht="24" customHeight="1">
      <x:c r="C2371" s="2" t="str">
        <x:v>GS</x:v>
      </x:c>
      <x:c r="D2371" s="2" t="str">
        <x:v>FY2025</x:v>
      </x:c>
      <x:c r="E2371" s="2" t="str">
        <x:v>preferred_div</x:v>
      </x:c>
      <x:c r="F2371" s="11" t="n">
        <x:v>876</x:v>
      </x:c>
      <x:c r="G2371" s="2" t="str">
        <x:v>USD</x:v>
      </x:c>
      <x:c r="H2371" s="2" t="str">
        <x:v>2025-01-01</x:v>
      </x:c>
      <x:c r="I2371" s="2" t="str">
        <x:v>2025-12-31</x:v>
      </x:c>
      <x:c r="J2371" s="2" t="str">
        <x:v>Dividends, Preferred Stock</x:v>
      </x:c>
      <x:c r="K2371" s="2" t="str">
        <x:v>us-gaap:DividendsPreferredStock</x:v>
      </x:c>
      <x:c r="L2371" s="2" t="str">
        <x:v>2026-02-25</x:v>
      </x:c>
      <x:c r="M2371" s="2" t="str">
        <x:v>0000886982-26-000091</x:v>
      </x:c>
      <x:c r="N2371" s="2" t="str">
        <x:v>https://www.sec.gov/Archives/edgar/data/886982/000088698226000091/gs-20251231.htm</x:v>
      </x:c>
      <x:c r="O2371" s="2" t="str">
        <x:v>data/raw/filings/GS_0000886982-26-000091_gs-20251231.htm</x:v>
      </x:c>
      <x:c r="P2371" s="2" t="str">
        <x:v>f-4758</x:v>
      </x:c>
      <x:c r="Q2371" s="2" t="str"/>
      <x:c r="R2371" s="2" t="str">
        <x:v>Latest eligible comparative presentation at the information cutoff.</x:v>
      </x:c>
      <x:c r="T2371" s="12"/>
      <x:c r="U2371" s="12"/>
    </x:row>
    <x:row r="2372" ht="24" customHeight="1">
      <x:c r="C2372" s="2" t="str">
        <x:v>GS</x:v>
      </x:c>
      <x:c r="D2372" s="2" t="str">
        <x:v>FY2025</x:v>
      </x:c>
      <x:c r="E2372" s="2" t="str">
        <x:v>eps</x:v>
      </x:c>
      <x:c r="F2372" s="11" t="n">
        <x:v>51.32</x:v>
      </x:c>
      <x:c r="G2372" s="2" t="str">
        <x:v>USD/shares</x:v>
      </x:c>
      <x:c r="H2372" s="2" t="str">
        <x:v>2025-01-01</x:v>
      </x:c>
      <x:c r="I2372" s="2" t="str">
        <x:v>2025-12-31</x:v>
      </x:c>
      <x:c r="J2372" s="2" t="str">
        <x:v>Earnings Per Share, Diluted</x:v>
      </x:c>
      <x:c r="K2372" s="2" t="str">
        <x:v>us-gaap:EarningsPerShareDiluted</x:v>
      </x:c>
      <x:c r="L2372" s="2" t="str">
        <x:v>2026-02-25</x:v>
      </x:c>
      <x:c r="M2372" s="2" t="str">
        <x:v>0000886982-26-000091</x:v>
      </x:c>
      <x:c r="N2372" s="2" t="str">
        <x:v>https://www.sec.gov/Archives/edgar/data/886982/000088698226000091/gs-20251231.htm</x:v>
      </x:c>
      <x:c r="O2372" s="2" t="str">
        <x:v>data/raw/filings/GS_0000886982-26-000091_gs-20251231.htm</x:v>
      </x:c>
      <x:c r="P2372" s="2" t="str">
        <x:v>f-5034</x:v>
      </x:c>
      <x:c r="Q2372" s="2" t="str"/>
      <x:c r="R2372" s="2" t="str">
        <x:v>Latest eligible comparative presentation at the information cutoff.</x:v>
      </x:c>
      <x:c r="T2372" s="12"/>
      <x:c r="U2372" s="12"/>
    </x:row>
    <x:row r="2373" ht="24" customHeight="1">
      <x:c r="C2373" s="2" t="str">
        <x:v>GS</x:v>
      </x:c>
      <x:c r="D2373" s="2" t="str">
        <x:v>FY2025</x:v>
      </x:c>
      <x:c r="E2373" s="2" t="str">
        <x:v>shares_diluted</x:v>
      </x:c>
      <x:c r="F2373" s="11" t="n">
        <x:v>317.6</x:v>
      </x:c>
      <x:c r="G2373" s="2" t="str">
        <x:v>shares</x:v>
      </x:c>
      <x:c r="H2373" s="2" t="str">
        <x:v>2025-01-01</x:v>
      </x:c>
      <x:c r="I2373" s="2" t="str">
        <x:v>2025-12-31</x:v>
      </x:c>
      <x:c r="J2373" s="2" t="str">
        <x:v>Weighted Average Number of Shares Outstanding, Diluted</x:v>
      </x:c>
      <x:c r="K2373" s="2" t="str">
        <x:v>us-gaap:WeightedAverageNumberOfDilutedSharesOutstanding</x:v>
      </x:c>
      <x:c r="L2373" s="2" t="str">
        <x:v>2026-02-25</x:v>
      </x:c>
      <x:c r="M2373" s="2" t="str">
        <x:v>0000886982-26-000091</x:v>
      </x:c>
      <x:c r="N2373" s="2" t="str">
        <x:v>https://www.sec.gov/Archives/edgar/data/886982/000088698226000091/gs-20251231.htm</x:v>
      </x:c>
      <x:c r="O2373" s="2" t="str">
        <x:v>data/raw/filings/GS_0000886982-26-000091_gs-20251231.htm</x:v>
      </x:c>
      <x:c r="P2373" s="2" t="str">
        <x:v>f-5028</x:v>
      </x:c>
      <x:c r="Q2373" s="2" t="str"/>
      <x:c r="R2373" s="2" t="str">
        <x:v>Latest eligible comparative presentation at the information cutoff.</x:v>
      </x:c>
      <x:c r="T2373" s="12"/>
      <x:c r="U2373" s="12"/>
    </x:row>
    <x:row r="2374" ht="24" customHeight="1">
      <x:c r="C2374" s="2" t="str">
        <x:v>GS</x:v>
      </x:c>
      <x:c r="D2374" s="2" t="str">
        <x:v>FY2025</x:v>
      </x:c>
      <x:c r="E2374" s="2" t="str">
        <x:v>dps</x:v>
      </x:c>
      <x:c r="F2374" s="11" t="n">
        <x:v>14</x:v>
      </x:c>
      <x:c r="G2374" s="2" t="str">
        <x:v>USD/shares</x:v>
      </x:c>
      <x:c r="H2374" s="2" t="str">
        <x:v>2025-01-01</x:v>
      </x:c>
      <x:c r="I2374" s="2" t="str">
        <x:v>2025-12-31</x:v>
      </x:c>
      <x:c r="J2374" s="2" t="str">
        <x:v>Common Stock, Dividends, Per Share, Declared</x:v>
      </x:c>
      <x:c r="K2374" s="2" t="str">
        <x:v>us-gaap:CommonStockDividendsPerShareDeclared</x:v>
      </x:c>
      <x:c r="L2374" s="2" t="str">
        <x:v>2026-02-25</x:v>
      </x:c>
      <x:c r="M2374" s="2" t="str">
        <x:v>0000886982-26-000091</x:v>
      </x:c>
      <x:c r="N2374" s="2" t="str">
        <x:v>https://www.sec.gov/Archives/edgar/data/886982/000088698226000091/gs-20251231.htm</x:v>
      </x:c>
      <x:c r="O2374" s="2" t="str">
        <x:v>data/raw/filings/GS_0000886982-26-000091_gs-20251231.htm</x:v>
      </x:c>
      <x:c r="P2374" s="2" t="str">
        <x:v>f-4475</x:v>
      </x:c>
      <x:c r="Q2374" s="2" t="str"/>
      <x:c r="R2374" s="2" t="str">
        <x:v>Latest eligible comparative presentation at the information cutoff.</x:v>
      </x:c>
      <x:c r="T2374" s="12"/>
      <x:c r="U2374" s="12"/>
    </x:row>
    <x:row r="2375" ht="24" customHeight="1">
      <x:c r="C2375" s="2" t="str">
        <x:v>GS</x:v>
      </x:c>
      <x:c r="D2375" s="2" t="str">
        <x:v>FY2025</x:v>
      </x:c>
      <x:c r="E2375" s="2" t="str">
        <x:v>dividends</x:v>
      </x:c>
      <x:c r="F2375" s="11" t="n">
        <x:v>5277</x:v>
      </x:c>
      <x:c r="G2375" s="2" t="str">
        <x:v>USD</x:v>
      </x:c>
      <x:c r="H2375" s="2" t="str">
        <x:v>2025-01-01</x:v>
      </x:c>
      <x:c r="I2375" s="2" t="str">
        <x:v>2025-12-31</x:v>
      </x:c>
      <x:c r="J2375" s="2" t="str">
        <x:v>Payments of Dividends</x:v>
      </x:c>
      <x:c r="K2375" s="2" t="str">
        <x:v>us-gaap:PaymentsOfDividends</x:v>
      </x:c>
      <x:c r="L2375" s="2" t="str">
        <x:v>2026-02-25</x:v>
      </x:c>
      <x:c r="M2375" s="2" t="str">
        <x:v>0000886982-26-000091</x:v>
      </x:c>
      <x:c r="N2375" s="2" t="str">
        <x:v>https://www.sec.gov/Archives/edgar/data/886982/000088698226000091/gs-20251231.htm</x:v>
      </x:c>
      <x:c r="O2375" s="2" t="str">
        <x:v>data/raw/filings/GS_0000886982-26-000091_gs-20251231.htm</x:v>
      </x:c>
      <x:c r="P2375" s="2" t="str">
        <x:v>f-492</x:v>
      </x:c>
      <x:c r="Q2375" s="2" t="str"/>
      <x:c r="R2375" s="2" t="str">
        <x:v>Latest eligible comparative presentation at the information cutoff.</x:v>
      </x:c>
      <x:c r="T2375" s="12"/>
      <x:c r="U2375" s="12"/>
    </x:row>
    <x:row r="2376" ht="24" customHeight="1">
      <x:c r="C2376" s="2" t="str">
        <x:v>GS</x:v>
      </x:c>
      <x:c r="D2376" s="2" t="str">
        <x:v>FY2025</x:v>
      </x:c>
      <x:c r="E2376" s="2" t="str">
        <x:v>buybacks</x:v>
      </x:c>
      <x:c r="F2376" s="11" t="n">
        <x:v>12360</x:v>
      </x:c>
      <x:c r="G2376" s="2" t="str">
        <x:v>USD</x:v>
      </x:c>
      <x:c r="H2376" s="2" t="str">
        <x:v>2025-01-01</x:v>
      </x:c>
      <x:c r="I2376" s="2" t="str">
        <x:v>2025-12-31</x:v>
      </x:c>
      <x:c r="J2376" s="2" t="str">
        <x:v>Payments for Repurchase of Common Stock</x:v>
      </x:c>
      <x:c r="K2376" s="2" t="str">
        <x:v>us-gaap:PaymentsForRepurchaseOfCommonStock</x:v>
      </x:c>
      <x:c r="L2376" s="2" t="str">
        <x:v>2026-02-25</x:v>
      </x:c>
      <x:c r="M2376" s="2" t="str">
        <x:v>0000886982-26-000091</x:v>
      </x:c>
      <x:c r="N2376" s="2" t="str">
        <x:v>https://www.sec.gov/Archives/edgar/data/886982/000088698226000091/gs-20251231.htm</x:v>
      </x:c>
      <x:c r="O2376" s="2" t="str">
        <x:v>data/raw/filings/GS_0000886982-26-000091_gs-20251231.htm</x:v>
      </x:c>
      <x:c r="P2376" s="2" t="str">
        <x:v>f-486</x:v>
      </x:c>
      <x:c r="Q2376" s="2" t="str"/>
      <x:c r="R2376" s="2" t="str">
        <x:v>Latest eligible comparative presentation at the information cutoff.</x:v>
      </x:c>
      <x:c r="T2376" s="12"/>
      <x:c r="U2376" s="12"/>
    </x:row>
    <x:row r="2377" ht="24" customHeight="1">
      <x:c r="C2377" s="2" t="str">
        <x:v>GS</x:v>
      </x:c>
      <x:c r="D2377" s="2" t="str">
        <x:v>FY2025</x:v>
      </x:c>
      <x:c r="E2377" s="2" t="str">
        <x:v>chargeoffs</x:v>
      </x:c>
      <x:c r="F2377" s="11" t="str">
        <x:v>n.a.</x:v>
      </x:c>
      <x:c r="G2377" s="2" t="str">
        <x:v>USDm</x:v>
      </x:c>
      <x:c r="H2377" s="2" t="str">
        <x:v>2025-01-01</x:v>
      </x:c>
      <x:c r="I2377" s="2" t="str">
        <x:v>2025-12-31</x:v>
      </x:c>
      <x:c r="J2377" s="2" t="str">
        <x:v>Gross loan charge-offs</x:v>
      </x:c>
      <x:c r="K2377" s="2" t="str"/>
      <x:c r="L2377" s="2" t="str"/>
      <x:c r="M2377" s="2" t="str"/>
      <x:c r="N2377" s="2" t="str"/>
      <x:c r="O2377" s="2" t="str"/>
      <x:c r="P2377" s="2" t="str"/>
      <x:c r="Q2377" s="2" t="str"/>
      <x:c r="R2377" s="2" t="str">
        <x:v>Not reported / unavailable</x:v>
      </x:c>
      <x:c r="T2377" s="12"/>
      <x:c r="U2377" s="12"/>
    </x:row>
    <x:row r="2378" ht="24" customHeight="1">
      <x:c r="C2378" s="2" t="str">
        <x:v>GS</x:v>
      </x:c>
      <x:c r="D2378" s="2" t="str">
        <x:v>FY2025</x:v>
      </x:c>
      <x:c r="E2378" s="2" t="str">
        <x:v>recoveries</x:v>
      </x:c>
      <x:c r="F2378" s="11" t="str">
        <x:v>n.a.</x:v>
      </x:c>
      <x:c r="G2378" s="2" t="str">
        <x:v>USDm</x:v>
      </x:c>
      <x:c r="H2378" s="2" t="str">
        <x:v>2025-01-01</x:v>
      </x:c>
      <x:c r="I2378" s="2" t="str">
        <x:v>2025-12-31</x:v>
      </x:c>
      <x:c r="J2378" s="2" t="str">
        <x:v>Loan recoveries</x:v>
      </x:c>
      <x:c r="K2378" s="2" t="str"/>
      <x:c r="L2378" s="2" t="str"/>
      <x:c r="M2378" s="2" t="str"/>
      <x:c r="N2378" s="2" t="str"/>
      <x:c r="O2378" s="2" t="str"/>
      <x:c r="P2378" s="2" t="str"/>
      <x:c r="Q2378" s="2" t="str"/>
      <x:c r="R2378" s="2" t="str">
        <x:v>Not reported / unavailable</x:v>
      </x:c>
      <x:c r="T2378" s="12"/>
      <x:c r="U2378" s="12"/>
    </x:row>
    <x:row r="2379" ht="24" customHeight="1">
      <x:c r="C2379" s="2" t="str">
        <x:v>GS</x:v>
      </x:c>
      <x:c r="D2379" s="2" t="str">
        <x:v>FY2025</x:v>
      </x:c>
      <x:c r="E2379" s="2" t="str">
        <x:v>rwa</x:v>
      </x:c>
      <x:c r="F2379" s="11" t="str">
        <x:v>n.a.</x:v>
      </x:c>
      <x:c r="G2379" s="2" t="str">
        <x:v>USDm</x:v>
      </x:c>
      <x:c r="H2379" s="2" t="str">
        <x:v>2025-01-01</x:v>
      </x:c>
      <x:c r="I2379" s="2" t="str">
        <x:v>2025-12-31</x:v>
      </x:c>
      <x:c r="J2379" s="2" t="str">
        <x:v>Risk-weighted assets</x:v>
      </x:c>
      <x:c r="K2379" s="2" t="str"/>
      <x:c r="L2379" s="2" t="str"/>
      <x:c r="M2379" s="2" t="str"/>
      <x:c r="N2379" s="2" t="str"/>
      <x:c r="O2379" s="2" t="str"/>
      <x:c r="P2379" s="2" t="str"/>
      <x:c r="Q2379" s="2" t="str"/>
      <x:c r="R2379" s="2" t="str">
        <x:v>Not reported / unavailable</x:v>
      </x:c>
      <x:c r="T2379" s="12"/>
      <x:c r="U2379" s="12"/>
    </x:row>
    <x:row r="2380" ht="24" customHeight="1">
      <x:c r="C2380" s="2" t="str">
        <x:v>GS</x:v>
      </x:c>
      <x:c r="D2380" s="2" t="str">
        <x:v>FY2025</x:v>
      </x:c>
      <x:c r="E2380" s="2" t="str">
        <x:v>cet1_reported</x:v>
      </x:c>
      <x:c r="F2380" s="11" t="str">
        <x:v>n.a.</x:v>
      </x:c>
      <x:c r="G2380" s="2" t="str">
        <x:v>%</x:v>
      </x:c>
      <x:c r="H2380" s="2" t="str">
        <x:v>2025-01-01</x:v>
      </x:c>
      <x:c r="I2380" s="2" t="str">
        <x:v>2025-12-31</x:v>
      </x:c>
      <x:c r="J2380" s="2" t="str">
        <x:v>Actual standardized CET1 ratio</x:v>
      </x:c>
      <x:c r="K2380" s="2" t="str"/>
      <x:c r="L2380" s="2" t="str"/>
      <x:c r="M2380" s="2" t="str"/>
      <x:c r="N2380" s="2" t="str"/>
      <x:c r="O2380" s="2" t="str"/>
      <x:c r="P2380" s="2" t="str"/>
      <x:c r="Q2380" s="2" t="str"/>
      <x:c r="R2380" s="2" t="str">
        <x:v>Not reported / unavailable</x:v>
      </x:c>
      <x:c r="T2380" s="12"/>
      <x:c r="U2380" s="12"/>
    </x:row>
    <x:row r="2381" ht="24" customHeight="1">
      <x:c r="C2381" s="2" t="str">
        <x:v>GS</x:v>
      </x:c>
      <x:c r="D2381" s="2" t="str">
        <x:v>FY2025</x:v>
      </x:c>
      <x:c r="E2381" s="2" t="str">
        <x:v>nim_reported</x:v>
      </x:c>
      <x:c r="F2381" s="11" t="str">
        <x:v>n.a.</x:v>
      </x:c>
      <x:c r="G2381" s="2" t="str">
        <x:v>%</x:v>
      </x:c>
      <x:c r="H2381" s="2" t="str">
        <x:v>2025-01-01</x:v>
      </x:c>
      <x:c r="I2381" s="2" t="str">
        <x:v>2025-12-31</x:v>
      </x:c>
      <x:c r="J2381" s="2" t="str">
        <x:v>Issuer reported net interest margin</x:v>
      </x:c>
      <x:c r="K2381" s="2" t="str"/>
      <x:c r="L2381" s="2" t="str"/>
      <x:c r="M2381" s="2" t="str"/>
      <x:c r="N2381" s="2" t="str"/>
      <x:c r="O2381" s="2" t="str"/>
      <x:c r="P2381" s="2" t="str"/>
      <x:c r="Q2381" s="2" t="str"/>
      <x:c r="R2381" s="2" t="str">
        <x:v>Not reported / unavailable</x:v>
      </x:c>
      <x:c r="T2381" s="12"/>
      <x:c r="U2381" s="12"/>
    </x:row>
    <x:row r="2382" ht="24" customHeight="1">
      <x:c r="C2382" s="2" t="str">
        <x:v>GS</x:v>
      </x:c>
      <x:c r="D2382" s="2" t="str">
        <x:v>FY2025</x:v>
      </x:c>
      <x:c r="E2382" s="2" t="str">
        <x:v>bvps_reported</x:v>
      </x:c>
      <x:c r="F2382" s="11" t="n">
        <x:v>357.6</x:v>
      </x:c>
      <x:c r="G2382" s="2" t="str">
        <x:v>USD/shares</x:v>
      </x:c>
      <x:c r="H2382" s="2" t="str">
        <x:v>2025-01-01</x:v>
      </x:c>
      <x:c r="I2382" s="2" t="str">
        <x:v>2025-12-31</x:v>
      </x:c>
      <x:c r="J2382" s="2" t="str">
        <x:v>Reported common book value per share</x:v>
      </x:c>
      <x:c r="K2382" s="2" t="str">
        <x:v>Manual verified issuer table row</x:v>
      </x:c>
      <x:c r="L2382" s="2" t="str">
        <x:v>2026-02-25</x:v>
      </x:c>
      <x:c r="M2382" s="2" t="str">
        <x:v>0000886982-26-000091</x:v>
      </x:c>
      <x:c r="N2382" s="2" t="str">
        <x:v>https://www.sec.gov/Archives/edgar/data/886982/000088698226000091/gs-20251231.htm</x:v>
      </x:c>
      <x:c r="O2382" s="2" t="str">
        <x:v>data/raw/filings/GS_0000886982-26-000091_gs-20251231.htm</x:v>
      </x:c>
      <x:c r="P2382" s="2" t="str"/>
      <x:c r="Q2382" s="2" t="str"/>
      <x:c r="R2382" s="2" t="str">
        <x:v>Verified original issuer table row; same-date end balance, excluding average and regulatory minimum tables.</x:v>
      </x:c>
      <x:c r="T2382" s="12"/>
      <x:c r="U2382" s="12"/>
    </x:row>
    <x:row r="2383" ht="24" customHeight="1">
      <x:c r="C2383" s="2" t="str">
        <x:v>GS</x:v>
      </x:c>
      <x:c r="D2383" s="2" t="str">
        <x:v>FY2025</x:v>
      </x:c>
      <x:c r="E2383" s="2" t="str">
        <x:v>tbvps_reported</x:v>
      </x:c>
      <x:c r="F2383" s="11" t="n">
        <x:v>335.49</x:v>
      </x:c>
      <x:c r="G2383" s="2" t="str">
        <x:v>USD/shares</x:v>
      </x:c>
      <x:c r="H2383" s="2" t="str">
        <x:v>2025-01-01</x:v>
      </x:c>
      <x:c r="I2383" s="2" t="str">
        <x:v>2025-12-31</x:v>
      </x:c>
      <x:c r="J2383" s="2" t="str">
        <x:v>Reported tangible book value per share</x:v>
      </x:c>
      <x:c r="K2383" s="2" t="str">
        <x:v>Manual verified issuer table row</x:v>
      </x:c>
      <x:c r="L2383" s="2" t="str">
        <x:v>2026-02-25</x:v>
      </x:c>
      <x:c r="M2383" s="2" t="str">
        <x:v>0000886982-26-000091</x:v>
      </x:c>
      <x:c r="N2383" s="2" t="str">
        <x:v>https://www.sec.gov/Archives/edgar/data/886982/000088698226000091/gs-20251231.htm</x:v>
      </x:c>
      <x:c r="O2383" s="2" t="str">
        <x:v>data/raw/filings/GS_0000886982-26-000091_gs-20251231.htm</x:v>
      </x:c>
      <x:c r="P2383" s="2" t="str"/>
      <x:c r="Q2383" s="2" t="str"/>
      <x:c r="R2383" s="2" t="str">
        <x:v>Verified original issuer table row; same-date end balance, excluding average and regulatory minimum tables.</x:v>
      </x:c>
      <x:c r="T2383" s="12"/>
      <x:c r="U2383" s="12"/>
    </x:row>
    <x:row r="2384" ht="24" customHeight="1">
      <x:c r="C2384" s="2" t="str">
        <x:v>GS</x:v>
      </x:c>
      <x:c r="D2384" s="2" t="str">
        <x:v>FY2025</x:v>
      </x:c>
      <x:c r="E2384" s="2" t="str">
        <x:v>tce_reported</x:v>
      </x:c>
      <x:c r="F2384" s="11" t="str">
        <x:v>n.a.</x:v>
      </x:c>
      <x:c r="G2384" s="2" t="str">
        <x:v>USDm</x:v>
      </x:c>
      <x:c r="H2384" s="2" t="str">
        <x:v>2025-01-01</x:v>
      </x:c>
      <x:c r="I2384" s="2" t="str">
        <x:v>2025-12-31</x:v>
      </x:c>
      <x:c r="J2384" s="2" t="str">
        <x:v>Reported tangible common equity</x:v>
      </x:c>
      <x:c r="K2384" s="2" t="str"/>
      <x:c r="L2384" s="2" t="str"/>
      <x:c r="M2384" s="2" t="str"/>
      <x:c r="N2384" s="2" t="str"/>
      <x:c r="O2384" s="2" t="str"/>
      <x:c r="P2384" s="2" t="str"/>
      <x:c r="Q2384" s="2" t="str"/>
      <x:c r="R2384" s="2" t="str">
        <x:v>Not reported / unavailable</x:v>
      </x:c>
      <x:c r="T2384" s="12"/>
      <x:c r="U2384" s="12"/>
    </x:row>
    <x:row r="2385" ht="24" customHeight="1">
      <x:c r="C2385" s="2" t="str">
        <x:v>GS</x:v>
      </x:c>
      <x:c r="D2385" s="2" t="str">
        <x:v>H1 2025</x:v>
      </x:c>
      <x:c r="E2385" s="2" t="str">
        <x:v>assets</x:v>
      </x:c>
      <x:c r="F2385" s="11" t="n">
        <x:v>1785009</x:v>
      </x:c>
      <x:c r="G2385" s="2" t="str">
        <x:v>USD</x:v>
      </x:c>
      <x:c r="H2385" s="2" t="str">
        <x:v>2025-01-01</x:v>
      </x:c>
      <x:c r="I2385" s="2" t="str">
        <x:v>2025-06-30</x:v>
      </x:c>
      <x:c r="J2385" s="2" t="str">
        <x:v>Assets</x:v>
      </x:c>
      <x:c r="K2385" s="2" t="str">
        <x:v>us-gaap:Assets</x:v>
      </x:c>
      <x:c r="L2385" s="2" t="str">
        <x:v>2025-10-31</x:v>
      </x:c>
      <x:c r="M2385" s="2" t="str">
        <x:v>0000886982-25-001411</x:v>
      </x:c>
      <x:c r="N2385" s="2" t="str">
        <x:v>https://data.sec.gov/api/xbrl/companyfacts/CIK0000886982.json</x:v>
      </x:c>
      <x:c r="O2385" s="2" t="str">
        <x:v>data/raw/sec/GS_companyfacts.json</x:v>
      </x:c>
      <x:c r="P2385" s="2" t="str"/>
      <x:c r="Q2385" s="2" t="str"/>
      <x:c r="R2385" s="2" t="str">
        <x:v>Latest eligible comparative presentation at the information cutoff.</x:v>
      </x:c>
      <x:c r="T2385" s="12"/>
      <x:c r="U2385" s="12"/>
    </x:row>
    <x:row r="2386" ht="24" customHeight="1">
      <x:c r="C2386" s="2" t="str">
        <x:v>GS</x:v>
      </x:c>
      <x:c r="D2386" s="2" t="str">
        <x:v>H1 2025</x:v>
      </x:c>
      <x:c r="E2386" s="2" t="str">
        <x:v>liabilities</x:v>
      </x:c>
      <x:c r="F2386" s="11" t="n">
        <x:v>1660913</x:v>
      </x:c>
      <x:c r="G2386" s="2" t="str">
        <x:v>USD</x:v>
      </x:c>
      <x:c r="H2386" s="2" t="str">
        <x:v>2025-01-01</x:v>
      </x:c>
      <x:c r="I2386" s="2" t="str">
        <x:v>2025-06-30</x:v>
      </x:c>
      <x:c r="J2386" s="2" t="str">
        <x:v>Liabilities</x:v>
      </x:c>
      <x:c r="K2386" s="2" t="str">
        <x:v>us-gaap:Liabilities</x:v>
      </x:c>
      <x:c r="L2386" s="2" t="str">
        <x:v>2025-10-31</x:v>
      </x:c>
      <x:c r="M2386" s="2" t="str">
        <x:v>0000886982-25-001411</x:v>
      </x:c>
      <x:c r="N2386" s="2" t="str">
        <x:v>https://data.sec.gov/api/xbrl/companyfacts/CIK0000886982.json</x:v>
      </x:c>
      <x:c r="O2386" s="2" t="str">
        <x:v>data/raw/sec/GS_companyfacts.json</x:v>
      </x:c>
      <x:c r="P2386" s="2" t="str"/>
      <x:c r="Q2386" s="2" t="str"/>
      <x:c r="R2386" s="2" t="str">
        <x:v>Latest eligible comparative presentation at the information cutoff.</x:v>
      </x:c>
      <x:c r="T2386" s="12"/>
      <x:c r="U2386" s="12"/>
    </x:row>
    <x:row r="2387" ht="24" customHeight="1">
      <x:c r="C2387" s="2" t="str">
        <x:v>GS</x:v>
      </x:c>
      <x:c r="D2387" s="2" t="str">
        <x:v>H1 2025</x:v>
      </x:c>
      <x:c r="E2387" s="2" t="str">
        <x:v>equity</x:v>
      </x:c>
      <x:c r="F2387" s="11" t="n">
        <x:v>124096</x:v>
      </x:c>
      <x:c r="G2387" s="2" t="str">
        <x:v>USD</x:v>
      </x:c>
      <x:c r="H2387" s="2" t="str">
        <x:v>2025-01-01</x:v>
      </x:c>
      <x:c r="I2387" s="2" t="str">
        <x:v>2025-06-30</x:v>
      </x:c>
      <x:c r="J2387" s="2" t="str">
        <x:v>Stockholders' Equity Attributable to Parent</x:v>
      </x:c>
      <x:c r="K2387" s="2" t="str">
        <x:v>us-gaap:StockholdersEquity</x:v>
      </x:c>
      <x:c r="L2387" s="2" t="str">
        <x:v>2026-08-03</x:v>
      </x:c>
      <x:c r="M2387" s="2" t="str">
        <x:v>0000886982-26-000297</x:v>
      </x:c>
      <x:c r="N2387" s="2" t="str">
        <x:v>https://www.sec.gov/Archives/edgar/data/886982/000088698226000297/gs-20260630.htm</x:v>
      </x:c>
      <x:c r="O2387" s="2" t="str">
        <x:v>data/raw/filings/GS_0000886982-26-000297_gs-20260630.htm</x:v>
      </x:c>
      <x:c r="P2387" s="2" t="str">
        <x:v>f-437</x:v>
      </x:c>
      <x:c r="Q2387" s="2" t="str"/>
      <x:c r="R2387" s="2" t="str">
        <x:v>Latest eligible comparative presentation at the information cutoff.</x:v>
      </x:c>
      <x:c r="T2387" s="12"/>
      <x:c r="U2387" s="12"/>
    </x:row>
    <x:row r="2388" ht="24" customHeight="1">
      <x:c r="C2388" s="2" t="str">
        <x:v>GS</x:v>
      </x:c>
      <x:c r="D2388" s="2" t="str">
        <x:v>H1 2025</x:v>
      </x:c>
      <x:c r="E2388" s="2" t="str">
        <x:v>preferred</x:v>
      </x:c>
      <x:c r="F2388" s="11" t="n">
        <x:v>15153</x:v>
      </x:c>
      <x:c r="G2388" s="2" t="str">
        <x:v>USD</x:v>
      </x:c>
      <x:c r="H2388" s="2" t="str">
        <x:v>2025-01-01</x:v>
      </x:c>
      <x:c r="I2388" s="2" t="str">
        <x:v>2025-06-30</x:v>
      </x:c>
      <x:c r="J2388" s="2" t="str">
        <x:v>Preferred Stock, Value, Issued</x:v>
      </x:c>
      <x:c r="K2388" s="2" t="str">
        <x:v>us-gaap:PreferredStockValue</x:v>
      </x:c>
      <x:c r="L2388" s="2" t="str">
        <x:v>2025-08-01</x:v>
      </x:c>
      <x:c r="M2388" s="2" t="str">
        <x:v>0000886982-25-000022</x:v>
      </x:c>
      <x:c r="N2388" s="2" t="str">
        <x:v>https://www.sec.gov/Archives/edgar/data/886982/000088698225000022/gs-20250630.htm</x:v>
      </x:c>
      <x:c r="O2388" s="2" t="str">
        <x:v>data/raw/filings/GS_0000886982-25-000022_gs-20250630.htm</x:v>
      </x:c>
      <x:c r="P2388" s="2" t="str">
        <x:v>f-5683</x:v>
      </x:c>
      <x:c r="Q2388" s="2" t="str"/>
      <x:c r="R2388" s="2" t="str">
        <x:v>Latest eligible comparative presentation at the information cutoff.</x:v>
      </x:c>
      <x:c r="T2388" s="12"/>
      <x:c r="U2388" s="12"/>
    </x:row>
    <x:row r="2389" ht="24" customHeight="1">
      <x:c r="C2389" s="2" t="str">
        <x:v>GS</x:v>
      </x:c>
      <x:c r="D2389" s="2" t="str">
        <x:v>H1 2025</x:v>
      </x:c>
      <x:c r="E2389" s="2" t="str">
        <x:v>common_equity_reported</x:v>
      </x:c>
      <x:c r="F2389" s="11" t="n">
        <x:v>108943</x:v>
      </x:c>
      <x:c r="G2389" s="2" t="str">
        <x:v>USD</x:v>
      </x:c>
      <x:c r="H2389" s="2" t="str">
        <x:v>2025-01-01</x:v>
      </x:c>
      <x:c r="I2389" s="2" t="str">
        <x:v>2025-06-30</x:v>
      </x:c>
      <x:c r="J2389" s="2" t="str">
        <x:v>Reported common shareholders equity</x:v>
      </x:c>
      <x:c r="K2389" s="2" t="str">
        <x:v>gs:CommonShareholdersEquity</x:v>
      </x:c>
      <x:c r="L2389" s="2" t="str">
        <x:v>2025-08-01</x:v>
      </x:c>
      <x:c r="M2389" s="2" t="str">
        <x:v>0000886982-25-000022</x:v>
      </x:c>
      <x:c r="N2389" s="2" t="str">
        <x:v>https://www.sec.gov/Archives/edgar/data/886982/000088698225000022/gs-20250630.htm</x:v>
      </x:c>
      <x:c r="O2389" s="2" t="str">
        <x:v>data/raw/filings/GS_0000886982-25-000022_gs-20250630.htm</x:v>
      </x:c>
      <x:c r="P2389" s="2" t="str">
        <x:v>f-5671</x:v>
      </x:c>
      <x:c r="Q2389" s="2" t="str"/>
      <x:c r="R2389" s="2" t="str">
        <x:v>Exact consolidated inline XBRL context and period.</x:v>
      </x:c>
      <x:c r="T2389" s="12"/>
      <x:c r="U2389" s="12"/>
    </x:row>
    <x:row r="2390" ht="24" customHeight="1">
      <x:c r="C2390" s="2" t="str">
        <x:v>GS</x:v>
      </x:c>
      <x:c r="D2390" s="2" t="str">
        <x:v>H1 2025</x:v>
      </x:c>
      <x:c r="E2390" s="2" t="str">
        <x:v>goodwill</x:v>
      </x:c>
      <x:c r="F2390" s="11" t="n">
        <x:v>5952</x:v>
      </x:c>
      <x:c r="G2390" s="2" t="str">
        <x:v>USD</x:v>
      </x:c>
      <x:c r="H2390" s="2" t="str">
        <x:v>2025-01-01</x:v>
      </x:c>
      <x:c r="I2390" s="2" t="str">
        <x:v>2025-06-30</x:v>
      </x:c>
      <x:c r="J2390" s="2" t="str">
        <x:v>Goodwill</x:v>
      </x:c>
      <x:c r="K2390" s="2" t="str">
        <x:v>us-gaap:Goodwill</x:v>
      </x:c>
      <x:c r="L2390" s="2" t="str">
        <x:v>2025-08-01</x:v>
      </x:c>
      <x:c r="M2390" s="2" t="str">
        <x:v>0000886982-25-000022</x:v>
      </x:c>
      <x:c r="N2390" s="2" t="str">
        <x:v>https://www.sec.gov/Archives/edgar/data/886982/000088698225000022/gs-20250630.htm</x:v>
      </x:c>
      <x:c r="O2390" s="2" t="str">
        <x:v>data/raw/filings/GS_0000886982-25-000022_gs-20250630.htm</x:v>
      </x:c>
      <x:c r="P2390" s="2" t="str">
        <x:v>f-4551</x:v>
      </x:c>
      <x:c r="Q2390" s="2" t="str"/>
      <x:c r="R2390" s="2" t="str">
        <x:v>Latest eligible comparative presentation at the information cutoff.</x:v>
      </x:c>
      <x:c r="T2390" s="12"/>
      <x:c r="U2390" s="12"/>
    </x:row>
    <x:row r="2391" ht="24" customHeight="1">
      <x:c r="C2391" s="2" t="str">
        <x:v>GS</x:v>
      </x:c>
      <x:c r="D2391" s="2" t="str">
        <x:v>H1 2025</x:v>
      </x:c>
      <x:c r="E2391" s="2" t="str">
        <x:v>intangibles</x:v>
      </x:c>
      <x:c r="F2391" s="11" t="n">
        <x:v>888</x:v>
      </x:c>
      <x:c r="G2391" s="2" t="str">
        <x:v>USD</x:v>
      </x:c>
      <x:c r="H2391" s="2" t="str">
        <x:v>2025-01-01</x:v>
      </x:c>
      <x:c r="I2391" s="2" t="str">
        <x:v>2025-06-30</x:v>
      </x:c>
      <x:c r="J2391" s="2" t="str">
        <x:v>Intangible Assets, Net (Excluding Goodwill)</x:v>
      </x:c>
      <x:c r="K2391" s="2" t="str">
        <x:v>us-gaap:IntangibleAssetsNetExcludingGoodwill</x:v>
      </x:c>
      <x:c r="L2391" s="2" t="str">
        <x:v>2025-08-01</x:v>
      </x:c>
      <x:c r="M2391" s="2" t="str">
        <x:v>0000886982-25-000022</x:v>
      </x:c>
      <x:c r="N2391" s="2" t="str">
        <x:v>https://www.sec.gov/Archives/edgar/data/886982/000088698225000022/gs-20250630.htm</x:v>
      </x:c>
      <x:c r="O2391" s="2" t="str">
        <x:v>data/raw/filings/GS_0000886982-25-000022_gs-20250630.htm</x:v>
      </x:c>
      <x:c r="P2391" s="2" t="str">
        <x:v>f-4559</x:v>
      </x:c>
      <x:c r="Q2391" s="2" t="str"/>
      <x:c r="R2391" s="2" t="str">
        <x:v>Latest eligible comparative presentation at the information cutoff.</x:v>
      </x:c>
      <x:c r="T2391" s="12"/>
      <x:c r="U2391" s="12"/>
    </x:row>
    <x:row r="2392" ht="24" customHeight="1">
      <x:c r="C2392" s="2" t="str">
        <x:v>GS</x:v>
      </x:c>
      <x:c r="D2392" s="2" t="str">
        <x:v>H1 2025</x:v>
      </x:c>
      <x:c r="E2392" s="2" t="str">
        <x:v>intangibles_total</x:v>
      </x:c>
      <x:c r="F2392" s="11" t="str">
        <x:v>n.a.</x:v>
      </x:c>
      <x:c r="G2392" s="2" t="str">
        <x:v>USDm</x:v>
      </x:c>
      <x:c r="H2392" s="2" t="str">
        <x:v>2025-01-01</x:v>
      </x:c>
      <x:c r="I2392" s="2" t="str">
        <x:v>2025-06-30</x:v>
      </x:c>
      <x:c r="J2392" s="2" t="str">
        <x:v>Reported goodwill and intangible assets combined</x:v>
      </x:c>
      <x:c r="K2392" s="2" t="str"/>
      <x:c r="L2392" s="2" t="str"/>
      <x:c r="M2392" s="2" t="str"/>
      <x:c r="N2392" s="2" t="str"/>
      <x:c r="O2392" s="2" t="str"/>
      <x:c r="P2392" s="2" t="str"/>
      <x:c r="Q2392" s="2" t="str"/>
      <x:c r="R2392" s="2" t="str">
        <x:v>Not reported / unavailable</x:v>
      </x:c>
      <x:c r="T2392" s="12"/>
      <x:c r="U2392" s="12"/>
    </x:row>
    <x:row r="2393" ht="24" customHeight="1">
      <x:c r="C2393" s="2" t="str">
        <x:v>GS</x:v>
      </x:c>
      <x:c r="D2393" s="2" t="str">
        <x:v>H1 2025</x:v>
      </x:c>
      <x:c r="E2393" s="2" t="str">
        <x:v>shares_end</x:v>
      </x:c>
      <x:c r="F2393" s="11" t="n">
        <x:v>302.850808</x:v>
      </x:c>
      <x:c r="G2393" s="2" t="str">
        <x:v>shares</x:v>
      </x:c>
      <x:c r="H2393" s="2" t="str">
        <x:v>2025-01-01</x:v>
      </x:c>
      <x:c r="I2393" s="2" t="str">
        <x:v>2025-06-30</x:v>
      </x:c>
      <x:c r="J2393" s="2" t="str">
        <x:v>Common Stock, Shares, Outstanding</x:v>
      </x:c>
      <x:c r="K2393" s="2" t="str">
        <x:v>us-gaap:CommonStockSharesOutstanding</x:v>
      </x:c>
      <x:c r="L2393" s="2" t="str">
        <x:v>2025-08-01</x:v>
      </x:c>
      <x:c r="M2393" s="2" t="str">
        <x:v>0000886982-25-000022</x:v>
      </x:c>
      <x:c r="N2393" s="2" t="str">
        <x:v>https://www.sec.gov/Archives/edgar/data/886982/000088698225000022/gs-20250630.htm</x:v>
      </x:c>
      <x:c r="O2393" s="2" t="str">
        <x:v>data/raw/filings/GS_0000886982-25-000022_gs-20250630.htm</x:v>
      </x:c>
      <x:c r="P2393" s="2" t="str">
        <x:v>f-279</x:v>
      </x:c>
      <x:c r="Q2393" s="2" t="str"/>
      <x:c r="R2393" s="2" t="str">
        <x:v>Latest eligible comparative presentation at the information cutoff.</x:v>
      </x:c>
      <x:c r="T2393" s="12"/>
      <x:c r="U2393" s="12"/>
    </x:row>
    <x:row r="2394" ht="24" customHeight="1">
      <x:c r="C2394" s="2" t="str">
        <x:v>GS</x:v>
      </x:c>
      <x:c r="D2394" s="2" t="str">
        <x:v>H1 2025</x:v>
      </x:c>
      <x:c r="E2394" s="2" t="str">
        <x:v>shares_issued</x:v>
      </x:c>
      <x:c r="F2394" s="11" t="n">
        <x:v>931.937653</x:v>
      </x:c>
      <x:c r="G2394" s="2" t="str">
        <x:v>shares</x:v>
      </x:c>
      <x:c r="H2394" s="2" t="str">
        <x:v>2025-01-01</x:v>
      </x:c>
      <x:c r="I2394" s="2" t="str">
        <x:v>2025-06-30</x:v>
      </x:c>
      <x:c r="J2394" s="2" t="str">
        <x:v>Common Stock, Shares, Issued</x:v>
      </x:c>
      <x:c r="K2394" s="2" t="str">
        <x:v>us-gaap:CommonStockSharesIssued</x:v>
      </x:c>
      <x:c r="L2394" s="2" t="str">
        <x:v>2025-08-01</x:v>
      </x:c>
      <x:c r="M2394" s="2" t="str">
        <x:v>0000886982-25-000022</x:v>
      </x:c>
      <x:c r="N2394" s="2" t="str">
        <x:v>https://www.sec.gov/Archives/edgar/data/886982/000088698225000022/gs-20250630.htm</x:v>
      </x:c>
      <x:c r="O2394" s="2" t="str">
        <x:v>data/raw/filings/GS_0000886982-25-000022_gs-20250630.htm</x:v>
      </x:c>
      <x:c r="P2394" s="2" t="str">
        <x:v>f-277</x:v>
      </x:c>
      <x:c r="Q2394" s="2" t="str"/>
      <x:c r="R2394" s="2" t="str">
        <x:v>Latest eligible comparative presentation at the information cutoff.</x:v>
      </x:c>
      <x:c r="T2394" s="12"/>
      <x:c r="U2394" s="12"/>
    </x:row>
    <x:row r="2395" ht="24" customHeight="1">
      <x:c r="C2395" s="2" t="str">
        <x:v>GS</x:v>
      </x:c>
      <x:c r="D2395" s="2" t="str">
        <x:v>H1 2025</x:v>
      </x:c>
      <x:c r="E2395" s="2" t="str">
        <x:v>shares_treasury</x:v>
      </x:c>
      <x:c r="F2395" s="11" t="str">
        <x:v>n.a.</x:v>
      </x:c>
      <x:c r="G2395" s="2" t="str">
        <x:v>million</x:v>
      </x:c>
      <x:c r="H2395" s="2" t="str">
        <x:v>2025-01-01</x:v>
      </x:c>
      <x:c r="I2395" s="2" t="str">
        <x:v>2025-06-30</x:v>
      </x:c>
      <x:c r="J2395" s="2" t="str">
        <x:v>Shares Treasury</x:v>
      </x:c>
      <x:c r="K2395" s="2" t="str"/>
      <x:c r="L2395" s="2" t="str"/>
      <x:c r="M2395" s="2" t="str"/>
      <x:c r="N2395" s="2" t="str"/>
      <x:c r="O2395" s="2" t="str"/>
      <x:c r="P2395" s="2" t="str"/>
      <x:c r="Q2395" s="2" t="str"/>
      <x:c r="R2395" s="2" t="str">
        <x:v>Not reported / unavailable</x:v>
      </x:c>
      <x:c r="T2395" s="12"/>
      <x:c r="U2395" s="12"/>
    </x:row>
    <x:row r="2396" ht="24" customHeight="1">
      <x:c r="C2396" s="2" t="str">
        <x:v>GS</x:v>
      </x:c>
      <x:c r="D2396" s="2" t="str">
        <x:v>H1 2025</x:v>
      </x:c>
      <x:c r="E2396" s="2" t="str">
        <x:v>deposits</x:v>
      </x:c>
      <x:c r="F2396" s="11" t="n">
        <x:v>466143</x:v>
      </x:c>
      <x:c r="G2396" s="2" t="str">
        <x:v>USD</x:v>
      </x:c>
      <x:c r="H2396" s="2" t="str">
        <x:v>2025-01-01</x:v>
      </x:c>
      <x:c r="I2396" s="2" t="str">
        <x:v>2025-06-30</x:v>
      </x:c>
      <x:c r="J2396" s="2" t="str">
        <x:v>Deposits</x:v>
      </x:c>
      <x:c r="K2396" s="2" t="str">
        <x:v>us-gaap:Deposits</x:v>
      </x:c>
      <x:c r="L2396" s="2" t="str">
        <x:v>2025-08-01</x:v>
      </x:c>
      <x:c r="M2396" s="2" t="str">
        <x:v>0000886982-25-000022</x:v>
      </x:c>
      <x:c r="N2396" s="2" t="str">
        <x:v>https://www.sec.gov/Archives/edgar/data/886982/000088698225000022/gs-20250630.htm</x:v>
      </x:c>
      <x:c r="O2396" s="2" t="str">
        <x:v>data/raw/filings/GS_0000886982-25-000022_gs-20250630.htm</x:v>
      </x:c>
      <x:c r="P2396" s="2" t="str">
        <x:v>f-4593</x:v>
      </x:c>
      <x:c r="Q2396" s="2" t="str"/>
      <x:c r="R2396" s="2" t="str">
        <x:v>Latest eligible comparative presentation at the information cutoff.</x:v>
      </x:c>
      <x:c r="T2396" s="12"/>
      <x:c r="U2396" s="12"/>
    </x:row>
    <x:row r="2397" ht="24" customHeight="1">
      <x:c r="C2397" s="2" t="str">
        <x:v>GS</x:v>
      </x:c>
      <x:c r="D2397" s="2" t="str">
        <x:v>H1 2025</x:v>
      </x:c>
      <x:c r="E2397" s="2" t="str">
        <x:v>loans_gross</x:v>
      </x:c>
      <x:c r="F2397" s="11" t="str">
        <x:v>n.a.</x:v>
      </x:c>
      <x:c r="G2397" s="2" t="str">
        <x:v>USDm</x:v>
      </x:c>
      <x:c r="H2397" s="2" t="str">
        <x:v>2025-01-01</x:v>
      </x:c>
      <x:c r="I2397" s="2" t="str">
        <x:v>2025-06-30</x:v>
      </x:c>
      <x:c r="J2397" s="2" t="str">
        <x:v>Gross loans and leases selected definition</x:v>
      </x:c>
      <x:c r="K2397" s="2" t="str"/>
      <x:c r="L2397" s="2" t="str"/>
      <x:c r="M2397" s="2" t="str"/>
      <x:c r="N2397" s="2" t="str"/>
      <x:c r="O2397" s="2" t="str"/>
      <x:c r="P2397" s="2" t="str"/>
      <x:c r="Q2397" s="2" t="str"/>
      <x:c r="R2397" s="2" t="str">
        <x:v>Not reported / unavailable</x:v>
      </x:c>
      <x:c r="T2397" s="12"/>
      <x:c r="U2397" s="12"/>
    </x:row>
    <x:row r="2398" ht="24" customHeight="1">
      <x:c r="C2398" s="2" t="str">
        <x:v>GS</x:v>
      </x:c>
      <x:c r="D2398" s="2" t="str">
        <x:v>H1 2025</x:v>
      </x:c>
      <x:c r="E2398" s="2" t="str">
        <x:v>loans_net</x:v>
      </x:c>
      <x:c r="F2398" s="11" t="str">
        <x:v>n.a.</x:v>
      </x:c>
      <x:c r="G2398" s="2" t="str">
        <x:v>USDm</x:v>
      </x:c>
      <x:c r="H2398" s="2" t="str">
        <x:v>2025-01-01</x:v>
      </x:c>
      <x:c r="I2398" s="2" t="str">
        <x:v>2025-06-30</x:v>
      </x:c>
      <x:c r="J2398" s="2" t="str">
        <x:v>Net loans after allowance selected definition</x:v>
      </x:c>
      <x:c r="K2398" s="2" t="str"/>
      <x:c r="L2398" s="2" t="str"/>
      <x:c r="M2398" s="2" t="str"/>
      <x:c r="N2398" s="2" t="str"/>
      <x:c r="O2398" s="2" t="str"/>
      <x:c r="P2398" s="2" t="str"/>
      <x:c r="Q2398" s="2" t="str"/>
      <x:c r="R2398" s="2" t="str">
        <x:v>Not reported / unavailable</x:v>
      </x:c>
      <x:c r="T2398" s="12"/>
      <x:c r="U2398" s="12"/>
    </x:row>
    <x:row r="2399" ht="24" customHeight="1">
      <x:c r="C2399" s="2" t="str">
        <x:v>GS</x:v>
      </x:c>
      <x:c r="D2399" s="2" t="str">
        <x:v>H1 2025</x:v>
      </x:c>
      <x:c r="E2399" s="2" t="str">
        <x:v>allowance</x:v>
      </x:c>
      <x:c r="F2399" s="11" t="n">
        <x:v>4537</x:v>
      </x:c>
      <x:c r="G2399" s="2" t="str">
        <x:v>USD</x:v>
      </x:c>
      <x:c r="H2399" s="2" t="str">
        <x:v>2025-01-01</x:v>
      </x:c>
      <x:c r="I2399" s="2" t="str">
        <x:v>2025-06-30</x:v>
      </x:c>
      <x:c r="J2399" s="2" t="str">
        <x:v>Financing Receivable, Allowance for Credit Loss</x:v>
      </x:c>
      <x:c r="K2399" s="2" t="str">
        <x:v>us-gaap:FinancingReceivableAllowanceForCreditLosses</x:v>
      </x:c>
      <x:c r="L2399" s="2" t="str">
        <x:v>2026-08-03</x:v>
      </x:c>
      <x:c r="M2399" s="2" t="str">
        <x:v>0000886982-26-000297</x:v>
      </x:c>
      <x:c r="N2399" s="2" t="str">
        <x:v>https://www.sec.gov/Archives/edgar/data/886982/000088698226000297/gs-20260630.htm</x:v>
      </x:c>
      <x:c r="O2399" s="2" t="str">
        <x:v>data/raw/filings/GS_0000886982-26-000297_gs-20260630.htm</x:v>
      </x:c>
      <x:c r="P2399" s="2" t="str">
        <x:v>f-4113</x:v>
      </x:c>
      <x:c r="Q2399" s="2" t="str"/>
      <x:c r="R2399" s="2" t="str">
        <x:v>Latest eligible comparative presentation at the information cutoff.</x:v>
      </x:c>
      <x:c r="T2399" s="12"/>
      <x:c r="U2399" s="12"/>
    </x:row>
    <x:row r="2400" ht="24" customHeight="1">
      <x:c r="C2400" s="2" t="str">
        <x:v>GS</x:v>
      </x:c>
      <x:c r="D2400" s="2" t="str">
        <x:v>H1 2025</x:v>
      </x:c>
      <x:c r="E2400" s="2" t="str">
        <x:v>nonaccrual</x:v>
      </x:c>
      <x:c r="F2400" s="11" t="str">
        <x:v>n.a.</x:v>
      </x:c>
      <x:c r="G2400" s="2" t="str">
        <x:v>USDm</x:v>
      </x:c>
      <x:c r="H2400" s="2" t="str">
        <x:v>2025-01-01</x:v>
      </x:c>
      <x:c r="I2400" s="2" t="str">
        <x:v>2025-06-30</x:v>
      </x:c>
      <x:c r="J2400" s="2" t="str">
        <x:v>Nonaccrual</x:v>
      </x:c>
      <x:c r="K2400" s="2" t="str"/>
      <x:c r="L2400" s="2" t="str"/>
      <x:c r="M2400" s="2" t="str"/>
      <x:c r="N2400" s="2" t="str"/>
      <x:c r="O2400" s="2" t="str"/>
      <x:c r="P2400" s="2" t="str"/>
      <x:c r="Q2400" s="2" t="str"/>
      <x:c r="R2400" s="2" t="str">
        <x:v>Not reported / unavailable</x:v>
      </x:c>
      <x:c r="T2400" s="12"/>
      <x:c r="U2400" s="12"/>
    </x:row>
    <x:row r="2401" ht="24" customHeight="1">
      <x:c r="C2401" s="2" t="str">
        <x:v>GS</x:v>
      </x:c>
      <x:c r="D2401" s="2" t="str">
        <x:v>H1 2025</x:v>
      </x:c>
      <x:c r="E2401" s="2" t="str">
        <x:v>cash</x:v>
      </x:c>
      <x:c r="F2401" s="11" t="n">
        <x:v>152967</x:v>
      </x:c>
      <x:c r="G2401" s="2" t="str">
        <x:v>USD</x:v>
      </x:c>
      <x:c r="H2401" s="2" t="str">
        <x:v>2025-01-01</x:v>
      </x:c>
      <x:c r="I2401" s="2" t="str">
        <x:v>2025-06-30</x:v>
      </x:c>
      <x:c r="J2401" s="2" t="str">
        <x:v>Cash and Cash Equivalents, at Carrying Value</x:v>
      </x:c>
      <x:c r="K2401" s="2" t="str">
        <x:v>us-gaap:CashAndCashEquivalentsAtCarryingValue</x:v>
      </x:c>
      <x:c r="L2401" s="2" t="str">
        <x:v>2025-08-01</x:v>
      </x:c>
      <x:c r="M2401" s="2" t="str">
        <x:v>0000886982-25-000022</x:v>
      </x:c>
      <x:c r="N2401" s="2" t="str">
        <x:v>https://www.sec.gov/Archives/edgar/data/886982/000088698225000022/gs-20250630.htm</x:v>
      </x:c>
      <x:c r="O2401" s="2" t="str">
        <x:v>data/raw/filings/GS_0000886982-25-000022_gs-20250630.htm</x:v>
      </x:c>
      <x:c r="P2401" s="2" t="str">
        <x:v>f-199</x:v>
      </x:c>
      <x:c r="Q2401" s="2" t="str"/>
      <x:c r="R2401" s="2" t="str">
        <x:v>Latest eligible comparative presentation at the information cutoff.</x:v>
      </x:c>
      <x:c r="T2401" s="12"/>
      <x:c r="U2401" s="12"/>
    </x:row>
    <x:row r="2402" ht="24" customHeight="1">
      <x:c r="C2402" s="2" t="str">
        <x:v>GS</x:v>
      </x:c>
      <x:c r="D2402" s="2" t="str">
        <x:v>H1 2025</x:v>
      </x:c>
      <x:c r="E2402" s="2" t="str">
        <x:v>aoci</x:v>
      </x:c>
      <x:c r="F2402" s="11" t="n">
        <x:v>-1985</x:v>
      </x:c>
      <x:c r="G2402" s="2" t="str">
        <x:v>USD</x:v>
      </x:c>
      <x:c r="H2402" s="2" t="str">
        <x:v>2025-01-01</x:v>
      </x:c>
      <x:c r="I2402" s="2" t="str">
        <x:v>2025-06-30</x:v>
      </x:c>
      <x:c r="J2402" s="2" t="str">
        <x:v>Accumulated Other Comprehensive Income (Loss), Net of Tax</x:v>
      </x:c>
      <x:c r="K2402" s="2" t="str">
        <x:v>us-gaap:AccumulatedOtherComprehensiveIncomeLossNetOfTax</x:v>
      </x:c>
      <x:c r="L2402" s="2" t="str">
        <x:v>2025-08-01</x:v>
      </x:c>
      <x:c r="M2402" s="2" t="str">
        <x:v>0000886982-25-000022</x:v>
      </x:c>
      <x:c r="N2402" s="2" t="str">
        <x:v>https://www.sec.gov/Archives/edgar/data/886982/000088698225000022/gs-20250630.htm</x:v>
      </x:c>
      <x:c r="O2402" s="2" t="str">
        <x:v>data/raw/filings/GS_0000886982-25-000022_gs-20250630.htm</x:v>
      </x:c>
      <x:c r="P2402" s="2" t="str">
        <x:v>f-291</x:v>
      </x:c>
      <x:c r="Q2402" s="2" t="str"/>
      <x:c r="R2402" s="2" t="str">
        <x:v>Latest eligible comparative presentation at the information cutoff.</x:v>
      </x:c>
      <x:c r="T2402" s="12"/>
      <x:c r="U2402" s="12"/>
    </x:row>
    <x:row r="2403" ht="24" customHeight="1">
      <x:c r="C2403" s="2" t="str">
        <x:v>GS</x:v>
      </x:c>
      <x:c r="D2403" s="2" t="str">
        <x:v>H1 2025</x:v>
      </x:c>
      <x:c r="E2403" s="2" t="str">
        <x:v>nii</x:v>
      </x:c>
      <x:c r="F2403" s="11" t="n">
        <x:v>5999</x:v>
      </x:c>
      <x:c r="G2403" s="2" t="str">
        <x:v>USD</x:v>
      </x:c>
      <x:c r="H2403" s="2" t="str">
        <x:v>2025-01-01</x:v>
      </x:c>
      <x:c r="I2403" s="2" t="str">
        <x:v>2025-06-30</x:v>
      </x:c>
      <x:c r="J2403" s="2" t="str">
        <x:v>Interest Income (Expense), Net</x:v>
      </x:c>
      <x:c r="K2403" s="2" t="str">
        <x:v>us-gaap:InterestIncomeExpenseNet</x:v>
      </x:c>
      <x:c r="L2403" s="2" t="str">
        <x:v>2026-08-03</x:v>
      </x:c>
      <x:c r="M2403" s="2" t="str">
        <x:v>0000886982-26-000297</x:v>
      </x:c>
      <x:c r="N2403" s="2" t="str">
        <x:v>https://www.sec.gov/Archives/edgar/data/886982/000088698226000297/gs-20260630.htm</x:v>
      </x:c>
      <x:c r="O2403" s="2" t="str">
        <x:v>data/raw/filings/GS_0000886982-26-000297_gs-20260630.htm</x:v>
      </x:c>
      <x:c r="P2403" s="2" t="str">
        <x:v>f-5874</x:v>
      </x:c>
      <x:c r="Q2403" s="2" t="str"/>
      <x:c r="R2403" s="2" t="str">
        <x:v>Latest eligible comparative presentation at the information cutoff.</x:v>
      </x:c>
      <x:c r="T2403" s="12"/>
      <x:c r="U2403" s="12"/>
    </x:row>
    <x:row r="2404" ht="24" customHeight="1">
      <x:c r="C2404" s="2" t="str">
        <x:v>GS</x:v>
      </x:c>
      <x:c r="D2404" s="2" t="str">
        <x:v>H1 2025</x:v>
      </x:c>
      <x:c r="E2404" s="2" t="str">
        <x:v>noninterest_income</x:v>
      </x:c>
      <x:c r="F2404" s="11" t="n">
        <x:v>23646</x:v>
      </x:c>
      <x:c r="G2404" s="2" t="str">
        <x:v>USD</x:v>
      </x:c>
      <x:c r="H2404" s="2" t="str">
        <x:v>2025-01-01</x:v>
      </x:c>
      <x:c r="I2404" s="2" t="str">
        <x:v>2025-06-30</x:v>
      </x:c>
      <x:c r="J2404" s="2" t="str">
        <x:v>Noninterest Income</x:v>
      </x:c>
      <x:c r="K2404" s="2" t="str">
        <x:v>us-gaap:NoninterestIncome</x:v>
      </x:c>
      <x:c r="L2404" s="2" t="str">
        <x:v>2026-08-03</x:v>
      </x:c>
      <x:c r="M2404" s="2" t="str">
        <x:v>0000886982-26-000297</x:v>
      </x:c>
      <x:c r="N2404" s="2" t="str">
        <x:v>https://www.sec.gov/Archives/edgar/data/886982/000088698226000297/gs-20260630.htm</x:v>
      </x:c>
      <x:c r="O2404" s="2" t="str">
        <x:v>data/raw/filings/GS_0000886982-26-000297_gs-20260630.htm</x:v>
      </x:c>
      <x:c r="P2404" s="2" t="str">
        <x:v>f-5870</x:v>
      </x:c>
      <x:c r="Q2404" s="2" t="str"/>
      <x:c r="R2404" s="2" t="str">
        <x:v>Latest eligible comparative presentation at the information cutoff.</x:v>
      </x:c>
      <x:c r="T2404" s="12"/>
      <x:c r="U2404" s="12"/>
    </x:row>
    <x:row r="2405" ht="24" customHeight="1">
      <x:c r="C2405" s="2" t="str">
        <x:v>GS</x:v>
      </x:c>
      <x:c r="D2405" s="2" t="str">
        <x:v>H1 2025</x:v>
      </x:c>
      <x:c r="E2405" s="2" t="str">
        <x:v>revenue_reported</x:v>
      </x:c>
      <x:c r="F2405" s="11" t="n">
        <x:v>29645</x:v>
      </x:c>
      <x:c r="G2405" s="2" t="str">
        <x:v>USD</x:v>
      </x:c>
      <x:c r="H2405" s="2" t="str">
        <x:v>2025-01-01</x:v>
      </x:c>
      <x:c r="I2405" s="2" t="str">
        <x:v>2025-06-30</x:v>
      </x:c>
      <x:c r="J2405" s="2" t="str">
        <x:v>Revenues, Net of Interest Expense</x:v>
      </x:c>
      <x:c r="K2405" s="2" t="str">
        <x:v>us-gaap:RevenuesNetOfInterestExpense</x:v>
      </x:c>
      <x:c r="L2405" s="2" t="str">
        <x:v>2026-08-03</x:v>
      </x:c>
      <x:c r="M2405" s="2" t="str">
        <x:v>0000886982-26-000297</x:v>
      </x:c>
      <x:c r="N2405" s="2" t="str">
        <x:v>https://www.sec.gov/Archives/edgar/data/886982/000088698226000297/gs-20260630.htm</x:v>
      </x:c>
      <x:c r="O2405" s="2" t="str">
        <x:v>data/raw/filings/GS_0000886982-26-000297_gs-20260630.htm</x:v>
      </x:c>
      <x:c r="P2405" s="2" t="str">
        <x:v>f-5987</x:v>
      </x:c>
      <x:c r="Q2405" s="2" t="str"/>
      <x:c r="R2405" s="2" t="str">
        <x:v>Latest eligible comparative presentation at the information cutoff.</x:v>
      </x:c>
      <x:c r="T2405" s="12"/>
      <x:c r="U2405" s="12"/>
    </x:row>
    <x:row r="2406" ht="24" customHeight="1">
      <x:c r="C2406" s="2" t="str">
        <x:v>GS</x:v>
      </x:c>
      <x:c r="D2406" s="2" t="str">
        <x:v>H1 2025</x:v>
      </x:c>
      <x:c r="E2406" s="2" t="str">
        <x:v>opex</x:v>
      </x:c>
      <x:c r="F2406" s="11" t="n">
        <x:v>18369</x:v>
      </x:c>
      <x:c r="G2406" s="2" t="str">
        <x:v>USD</x:v>
      </x:c>
      <x:c r="H2406" s="2" t="str">
        <x:v>2025-01-01</x:v>
      </x:c>
      <x:c r="I2406" s="2" t="str">
        <x:v>2025-06-30</x:v>
      </x:c>
      <x:c r="J2406" s="2" t="str">
        <x:v>Noninterest Expense</x:v>
      </x:c>
      <x:c r="K2406" s="2" t="str">
        <x:v>us-gaap:NoninterestExpense</x:v>
      </x:c>
      <x:c r="L2406" s="2" t="str">
        <x:v>2026-08-03</x:v>
      </x:c>
      <x:c r="M2406" s="2" t="str">
        <x:v>0000886982-26-000297</x:v>
      </x:c>
      <x:c r="N2406" s="2" t="str">
        <x:v>https://www.sec.gov/Archives/edgar/data/886982/000088698226000297/gs-20260630.htm</x:v>
      </x:c>
      <x:c r="O2406" s="2" t="str">
        <x:v>data/raw/filings/GS_0000886982-26-000297_gs-20260630.htm</x:v>
      </x:c>
      <x:c r="P2406" s="2" t="str">
        <x:v>f-5894</x:v>
      </x:c>
      <x:c r="Q2406" s="2" t="str"/>
      <x:c r="R2406" s="2" t="str">
        <x:v>Latest eligible comparative presentation at the information cutoff.</x:v>
      </x:c>
      <x:c r="T2406" s="12"/>
      <x:c r="U2406" s="12"/>
    </x:row>
    <x:row r="2407" ht="24" customHeight="1">
      <x:c r="C2407" s="2" t="str">
        <x:v>GS</x:v>
      </x:c>
      <x:c r="D2407" s="2" t="str">
        <x:v>H1 2025</x:v>
      </x:c>
      <x:c r="E2407" s="2" t="str">
        <x:v>provision</x:v>
      </x:c>
      <x:c r="F2407" s="11" t="n">
        <x:v>671</x:v>
      </x:c>
      <x:c r="G2407" s="2" t="str">
        <x:v>USD</x:v>
      </x:c>
      <x:c r="H2407" s="2" t="str">
        <x:v>2025-01-01</x:v>
      </x:c>
      <x:c r="I2407" s="2" t="str">
        <x:v>2025-06-30</x:v>
      </x:c>
      <x:c r="J2407" s="2" t="str">
        <x:v>Provision for Loan, Lease, and Other Losses</x:v>
      </x:c>
      <x:c r="K2407" s="2" t="str">
        <x:v>us-gaap:ProvisionForLoanLeaseAndOtherLosses</x:v>
      </x:c>
      <x:c r="L2407" s="2" t="str">
        <x:v>2026-08-03</x:v>
      </x:c>
      <x:c r="M2407" s="2" t="str">
        <x:v>0000886982-26-000297</x:v>
      </x:c>
      <x:c r="N2407" s="2" t="str">
        <x:v>https://www.sec.gov/Archives/edgar/data/886982/000088698226000297/gs-20260630.htm</x:v>
      </x:c>
      <x:c r="O2407" s="2" t="str">
        <x:v>data/raw/filings/GS_0000886982-26-000297_gs-20260630.htm</x:v>
      </x:c>
      <x:c r="P2407" s="2" t="str">
        <x:v>f-5882</x:v>
      </x:c>
      <x:c r="Q2407" s="2" t="str"/>
      <x:c r="R2407" s="2" t="str">
        <x:v>Latest eligible comparative presentation at the information cutoff.</x:v>
      </x:c>
      <x:c r="T2407" s="12"/>
      <x:c r="U2407" s="12"/>
    </x:row>
    <x:row r="2408" ht="24" customHeight="1">
      <x:c r="C2408" s="2" t="str">
        <x:v>GS</x:v>
      </x:c>
      <x:c r="D2408" s="2" t="str">
        <x:v>H1 2025</x:v>
      </x:c>
      <x:c r="E2408" s="2" t="str">
        <x:v>pretax</x:v>
      </x:c>
      <x:c r="F2408" s="11" t="n">
        <x:v>10605</x:v>
      </x:c>
      <x:c r="G2408" s="2" t="str">
        <x:v>USD</x:v>
      </x:c>
      <x:c r="H2408" s="2" t="str">
        <x:v>2025-01-01</x:v>
      </x:c>
      <x:c r="I2408" s="2" t="str">
        <x:v>2025-06-30</x:v>
      </x:c>
      <x:c r="J2408" s="2" t="str">
        <x:v>Income (Loss) from Continuing Operations before Income Taxes, Noncontrolling Interest</x:v>
      </x:c>
      <x:c r="K2408" s="2" t="str">
        <x:v>us-gaap:IncomeLossFromContinuingOperationsBeforeIncomeTaxesExtraordinaryItemsNoncontrollingInterest</x:v>
      </x:c>
      <x:c r="L2408" s="2" t="str">
        <x:v>2026-08-03</x:v>
      </x:c>
      <x:c r="M2408" s="2" t="str">
        <x:v>0000886982-26-000297</x:v>
      </x:c>
      <x:c r="N2408" s="2" t="str">
        <x:v>https://www.sec.gov/Archives/edgar/data/886982/000088698226000297/gs-20260630.htm</x:v>
      </x:c>
      <x:c r="O2408" s="2" t="str">
        <x:v>data/raw/filings/GS_0000886982-26-000297_gs-20260630.htm</x:v>
      </x:c>
      <x:c r="P2408" s="2" t="str">
        <x:v>f-6003</x:v>
      </x:c>
      <x:c r="Q2408" s="2" t="str"/>
      <x:c r="R2408" s="2" t="str">
        <x:v>Latest eligible comparative presentation at the information cutoff.</x:v>
      </x:c>
      <x:c r="T2408" s="12"/>
      <x:c r="U2408" s="12"/>
    </x:row>
    <x:row r="2409" ht="24" customHeight="1">
      <x:c r="C2409" s="2" t="str">
        <x:v>GS</x:v>
      </x:c>
      <x:c r="D2409" s="2" t="str">
        <x:v>H1 2025</x:v>
      </x:c>
      <x:c r="E2409" s="2" t="str">
        <x:v>tax</x:v>
      </x:c>
      <x:c r="F2409" s="11" t="n">
        <x:v>2144</x:v>
      </x:c>
      <x:c r="G2409" s="2" t="str">
        <x:v>USD</x:v>
      </x:c>
      <x:c r="H2409" s="2" t="str">
        <x:v>2025-01-01</x:v>
      </x:c>
      <x:c r="I2409" s="2" t="str">
        <x:v>2025-06-30</x:v>
      </x:c>
      <x:c r="J2409" s="2" t="str">
        <x:v>Income Tax Expense (Benefit)</x:v>
      </x:c>
      <x:c r="K2409" s="2" t="str">
        <x:v>us-gaap:IncomeTaxExpenseBenefit</x:v>
      </x:c>
      <x:c r="L2409" s="2" t="str">
        <x:v>2026-08-03</x:v>
      </x:c>
      <x:c r="M2409" s="2" t="str">
        <x:v>0000886982-26-000297</x:v>
      </x:c>
      <x:c r="N2409" s="2" t="str">
        <x:v>https://www.sec.gov/Archives/edgar/data/886982/000088698226000297/gs-20260630.htm</x:v>
      </x:c>
      <x:c r="O2409" s="2" t="str">
        <x:v>data/raw/filings/GS_0000886982-26-000297_gs-20260630.htm</x:v>
      </x:c>
      <x:c r="P2409" s="2" t="str">
        <x:v>f-139</x:v>
      </x:c>
      <x:c r="Q2409" s="2" t="str"/>
      <x:c r="R2409" s="2" t="str">
        <x:v>Latest eligible comparative presentation at the information cutoff.</x:v>
      </x:c>
      <x:c r="T2409" s="12"/>
      <x:c r="U2409" s="12"/>
    </x:row>
    <x:row r="2410" ht="24" customHeight="1">
      <x:c r="C2410" s="2" t="str">
        <x:v>GS</x:v>
      </x:c>
      <x:c r="D2410" s="2" t="str">
        <x:v>H1 2025</x:v>
      </x:c>
      <x:c r="E2410" s="2" t="str">
        <x:v>net_income</x:v>
      </x:c>
      <x:c r="F2410" s="11" t="n">
        <x:v>8461</x:v>
      </x:c>
      <x:c r="G2410" s="2" t="str">
        <x:v>USD</x:v>
      </x:c>
      <x:c r="H2410" s="2" t="str">
        <x:v>2025-01-01</x:v>
      </x:c>
      <x:c r="I2410" s="2" t="str">
        <x:v>2025-06-30</x:v>
      </x:c>
      <x:c r="J2410" s="2" t="str">
        <x:v>Net Income (Loss) Attributable to Parent</x:v>
      </x:c>
      <x:c r="K2410" s="2" t="str">
        <x:v>us-gaap:NetIncomeLoss</x:v>
      </x:c>
      <x:c r="L2410" s="2" t="str">
        <x:v>2026-08-03</x:v>
      </x:c>
      <x:c r="M2410" s="2" t="str">
        <x:v>0000886982-26-000297</x:v>
      </x:c>
      <x:c r="N2410" s="2" t="str">
        <x:v>https://www.sec.gov/Archives/edgar/data/886982/000088698226000297/gs-20260630.htm</x:v>
      </x:c>
      <x:c r="O2410" s="2" t="str">
        <x:v>data/raw/filings/GS_0000886982-26-000297_gs-20260630.htm</x:v>
      </x:c>
      <x:c r="P2410" s="2" t="str">
        <x:v>f-5902</x:v>
      </x:c>
      <x:c r="Q2410" s="2" t="str"/>
      <x:c r="R2410" s="2" t="str">
        <x:v>Latest eligible comparative presentation at the information cutoff.</x:v>
      </x:c>
      <x:c r="T2410" s="12"/>
      <x:c r="U2410" s="12"/>
    </x:row>
    <x:row r="2411" ht="24" customHeight="1">
      <x:c r="C2411" s="2" t="str">
        <x:v>GS</x:v>
      </x:c>
      <x:c r="D2411" s="2" t="str">
        <x:v>H1 2025</x:v>
      </x:c>
      <x:c r="E2411" s="2" t="str">
        <x:v>common_income</x:v>
      </x:c>
      <x:c r="F2411" s="11" t="n">
        <x:v>8056</x:v>
      </x:c>
      <x:c r="G2411" s="2" t="str">
        <x:v>USD</x:v>
      </x:c>
      <x:c r="H2411" s="2" t="str">
        <x:v>2025-01-01</x:v>
      </x:c>
      <x:c r="I2411" s="2" t="str">
        <x:v>2025-06-30</x:v>
      </x:c>
      <x:c r="J2411" s="2" t="str">
        <x:v>Net Income (Loss) Available to Common Stockholders, Basic</x:v>
      </x:c>
      <x:c r="K2411" s="2" t="str">
        <x:v>us-gaap:NetIncomeLossAvailableToCommonStockholdersBasic</x:v>
      </x:c>
      <x:c r="L2411" s="2" t="str">
        <x:v>2026-08-03</x:v>
      </x:c>
      <x:c r="M2411" s="2" t="str">
        <x:v>0000886982-26-000297</x:v>
      </x:c>
      <x:c r="N2411" s="2" t="str">
        <x:v>https://www.sec.gov/Archives/edgar/data/886982/000088698226000297/gs-20260630.htm</x:v>
      </x:c>
      <x:c r="O2411" s="2" t="str">
        <x:v>data/raw/filings/GS_0000886982-26-000297_gs-20260630.htm</x:v>
      </x:c>
      <x:c r="P2411" s="2" t="str">
        <x:v>f-5906</x:v>
      </x:c>
      <x:c r="Q2411" s="2" t="str"/>
      <x:c r="R2411" s="2" t="str">
        <x:v>Latest eligible comparative presentation at the information cutoff.</x:v>
      </x:c>
      <x:c r="T2411" s="12"/>
      <x:c r="U2411" s="12"/>
    </x:row>
    <x:row r="2412" ht="24" customHeight="1">
      <x:c r="C2412" s="2" t="str">
        <x:v>GS</x:v>
      </x:c>
      <x:c r="D2412" s="2" t="str">
        <x:v>H1 2025</x:v>
      </x:c>
      <x:c r="E2412" s="2" t="str">
        <x:v>preferred_div</x:v>
      </x:c>
      <x:c r="F2412" s="11" t="n">
        <x:v>405</x:v>
      </x:c>
      <x:c r="G2412" s="2" t="str">
        <x:v>USD</x:v>
      </x:c>
      <x:c r="H2412" s="2" t="str">
        <x:v>2025-01-01</x:v>
      </x:c>
      <x:c r="I2412" s="2" t="str">
        <x:v>2025-06-30</x:v>
      </x:c>
      <x:c r="J2412" s="2" t="str">
        <x:v>Dividends, Preferred Stock</x:v>
      </x:c>
      <x:c r="K2412" s="2" t="str">
        <x:v>us-gaap:DividendsPreferredStock</x:v>
      </x:c>
      <x:c r="L2412" s="2" t="str">
        <x:v>2026-08-03</x:v>
      </x:c>
      <x:c r="M2412" s="2" t="str">
        <x:v>0000886982-26-000297</x:v>
      </x:c>
      <x:c r="N2412" s="2" t="str">
        <x:v>https://www.sec.gov/Archives/edgar/data/886982/000088698226000297/gs-20260630.htm</x:v>
      </x:c>
      <x:c r="O2412" s="2" t="str">
        <x:v>data/raw/filings/GS_0000886982-26-000297_gs-20260630.htm</x:v>
      </x:c>
      <x:c r="P2412" s="2" t="str">
        <x:v>f-5320</x:v>
      </x:c>
      <x:c r="Q2412" s="2" t="str"/>
      <x:c r="R2412" s="2" t="str">
        <x:v>Latest eligible comparative presentation at the information cutoff.</x:v>
      </x:c>
      <x:c r="T2412" s="12"/>
      <x:c r="U2412" s="12"/>
    </x:row>
    <x:row r="2413" ht="24" customHeight="1">
      <x:c r="C2413" s="2" t="str">
        <x:v>GS</x:v>
      </x:c>
      <x:c r="D2413" s="2" t="str">
        <x:v>H1 2025</x:v>
      </x:c>
      <x:c r="E2413" s="2" t="str">
        <x:v>eps</x:v>
      </x:c>
      <x:c r="F2413" s="11" t="n">
        <x:v>25.07</x:v>
      </x:c>
      <x:c r="G2413" s="2" t="str">
        <x:v>USD/shares</x:v>
      </x:c>
      <x:c r="H2413" s="2" t="str">
        <x:v>2025-01-01</x:v>
      </x:c>
      <x:c r="I2413" s="2" t="str">
        <x:v>2025-06-30</x:v>
      </x:c>
      <x:c r="J2413" s="2" t="str">
        <x:v>Earnings Per Share, Diluted</x:v>
      </x:c>
      <x:c r="K2413" s="2" t="str">
        <x:v>us-gaap:EarningsPerShareDiluted</x:v>
      </x:c>
      <x:c r="L2413" s="2" t="str">
        <x:v>2026-08-03</x:v>
      </x:c>
      <x:c r="M2413" s="2" t="str">
        <x:v>0000886982-26-000297</x:v>
      </x:c>
      <x:c r="N2413" s="2" t="str">
        <x:v>https://www.sec.gov/Archives/edgar/data/886982/000088698226000297/gs-20260630.htm</x:v>
      </x:c>
      <x:c r="O2413" s="2" t="str">
        <x:v>data/raw/filings/GS_0000886982-26-000297_gs-20260630.htm</x:v>
      </x:c>
      <x:c r="P2413" s="2" t="str">
        <x:v>f-5627</x:v>
      </x:c>
      <x:c r="Q2413" s="2" t="str"/>
      <x:c r="R2413" s="2" t="str">
        <x:v>Latest eligible comparative presentation at the information cutoff.</x:v>
      </x:c>
      <x:c r="T2413" s="12"/>
      <x:c r="U2413" s="12"/>
    </x:row>
    <x:row r="2414" ht="24" customHeight="1">
      <x:c r="C2414" s="2" t="str">
        <x:v>GS</x:v>
      </x:c>
      <x:c r="D2414" s="2" t="str">
        <x:v>H1 2025</x:v>
      </x:c>
      <x:c r="E2414" s="2" t="str">
        <x:v>shares_diluted</x:v>
      </x:c>
      <x:c r="F2414" s="11" t="n">
        <x:v>321.4</x:v>
      </x:c>
      <x:c r="G2414" s="2" t="str">
        <x:v>shares</x:v>
      </x:c>
      <x:c r="H2414" s="2" t="str">
        <x:v>2025-01-01</x:v>
      </x:c>
      <x:c r="I2414" s="2" t="str">
        <x:v>2025-06-30</x:v>
      </x:c>
      <x:c r="J2414" s="2" t="str">
        <x:v>Weighted Average Number of Shares Outstanding, Diluted</x:v>
      </x:c>
      <x:c r="K2414" s="2" t="str">
        <x:v>us-gaap:WeightedAverageNumberOfDilutedSharesOutstanding</x:v>
      </x:c>
      <x:c r="L2414" s="2" t="str">
        <x:v>2026-08-03</x:v>
      </x:c>
      <x:c r="M2414" s="2" t="str">
        <x:v>0000886982-26-000297</x:v>
      </x:c>
      <x:c r="N2414" s="2" t="str">
        <x:v>https://www.sec.gov/Archives/edgar/data/886982/000088698226000297/gs-20260630.htm</x:v>
      </x:c>
      <x:c r="O2414" s="2" t="str">
        <x:v>data/raw/filings/GS_0000886982-26-000297_gs-20260630.htm</x:v>
      </x:c>
      <x:c r="P2414" s="2" t="str">
        <x:v>f-5619</x:v>
      </x:c>
      <x:c r="Q2414" s="2" t="str"/>
      <x:c r="R2414" s="2" t="str">
        <x:v>Latest eligible comparative presentation at the information cutoff.</x:v>
      </x:c>
      <x:c r="T2414" s="12"/>
      <x:c r="U2414" s="12"/>
    </x:row>
    <x:row r="2415" ht="24" customHeight="1">
      <x:c r="C2415" s="2" t="str">
        <x:v>GS</x:v>
      </x:c>
      <x:c r="D2415" s="2" t="str">
        <x:v>H1 2025</x:v>
      </x:c>
      <x:c r="E2415" s="2" t="str">
        <x:v>dps</x:v>
      </x:c>
      <x:c r="F2415" s="11" t="n">
        <x:v>6</x:v>
      </x:c>
      <x:c r="G2415" s="2" t="str">
        <x:v>USD/shares</x:v>
      </x:c>
      <x:c r="H2415" s="2" t="str">
        <x:v>2025-01-01</x:v>
      </x:c>
      <x:c r="I2415" s="2" t="str">
        <x:v>2025-06-30</x:v>
      </x:c>
      <x:c r="J2415" s="2" t="str">
        <x:v>Common Stock, Dividends, Per Share, Declared</x:v>
      </x:c>
      <x:c r="K2415" s="2" t="str">
        <x:v>us-gaap:CommonStockDividendsPerShareDeclared</x:v>
      </x:c>
      <x:c r="L2415" s="2" t="str">
        <x:v>2026-08-03</x:v>
      </x:c>
      <x:c r="M2415" s="2" t="str">
        <x:v>0000886982-26-000297</x:v>
      </x:c>
      <x:c r="N2415" s="2" t="str">
        <x:v>https://www.sec.gov/Archives/edgar/data/886982/000088698226000297/gs-20260630.htm</x:v>
      </x:c>
      <x:c r="O2415" s="2" t="str">
        <x:v>data/raw/filings/GS_0000886982-26-000297_gs-20260630.htm</x:v>
      </x:c>
      <x:c r="P2415" s="2" t="str">
        <x:v>f-5073</x:v>
      </x:c>
      <x:c r="Q2415" s="2" t="str"/>
      <x:c r="R2415" s="2" t="str">
        <x:v>Latest eligible comparative presentation at the information cutoff.</x:v>
      </x:c>
      <x:c r="T2415" s="12"/>
      <x:c r="U2415" s="12"/>
    </x:row>
    <x:row r="2416" ht="24" customHeight="1">
      <x:c r="C2416" s="2" t="str">
        <x:v>GS</x:v>
      </x:c>
      <x:c r="D2416" s="2" t="str">
        <x:v>H1 2025</x:v>
      </x:c>
      <x:c r="E2416" s="2" t="str">
        <x:v>dividends</x:v>
      </x:c>
      <x:c r="F2416" s="11" t="n">
        <x:v>2338</x:v>
      </x:c>
      <x:c r="G2416" s="2" t="str">
        <x:v>USD</x:v>
      </x:c>
      <x:c r="H2416" s="2" t="str">
        <x:v>2025-01-01</x:v>
      </x:c>
      <x:c r="I2416" s="2" t="str">
        <x:v>2025-06-30</x:v>
      </x:c>
      <x:c r="J2416" s="2" t="str">
        <x:v>Payments of Dividends</x:v>
      </x:c>
      <x:c r="K2416" s="2" t="str">
        <x:v>us-gaap:PaymentsOfDividends</x:v>
      </x:c>
      <x:c r="L2416" s="2" t="str">
        <x:v>2026-08-03</x:v>
      </x:c>
      <x:c r="M2416" s="2" t="str">
        <x:v>0000886982-26-000297</x:v>
      </x:c>
      <x:c r="N2416" s="2" t="str">
        <x:v>https://www.sec.gov/Archives/edgar/data/886982/000088698226000297/gs-20260630.htm</x:v>
      </x:c>
      <x:c r="O2416" s="2" t="str">
        <x:v>data/raw/filings/GS_0000886982-26-000297_gs-20260630.htm</x:v>
      </x:c>
      <x:c r="P2416" s="2" t="str">
        <x:v>f-509</x:v>
      </x:c>
      <x:c r="Q2416" s="2" t="str"/>
      <x:c r="R2416" s="2" t="str">
        <x:v>Latest eligible comparative presentation at the information cutoff.</x:v>
      </x:c>
      <x:c r="T2416" s="12"/>
      <x:c r="U2416" s="12"/>
    </x:row>
    <x:row r="2417" ht="24" customHeight="1">
      <x:c r="C2417" s="2" t="str">
        <x:v>GS</x:v>
      </x:c>
      <x:c r="D2417" s="2" t="str">
        <x:v>H1 2025</x:v>
      </x:c>
      <x:c r="E2417" s="2" t="str">
        <x:v>buybacks</x:v>
      </x:c>
      <x:c r="F2417" s="11" t="n">
        <x:v>7360</x:v>
      </x:c>
      <x:c r="G2417" s="2" t="str">
        <x:v>USD</x:v>
      </x:c>
      <x:c r="H2417" s="2" t="str">
        <x:v>2025-01-01</x:v>
      </x:c>
      <x:c r="I2417" s="2" t="str">
        <x:v>2025-06-30</x:v>
      </x:c>
      <x:c r="J2417" s="2" t="str">
        <x:v>Payments for Repurchase of Common Stock</x:v>
      </x:c>
      <x:c r="K2417" s="2" t="str">
        <x:v>us-gaap:PaymentsForRepurchaseOfCommonStock</x:v>
      </x:c>
      <x:c r="L2417" s="2" t="str">
        <x:v>2026-08-03</x:v>
      </x:c>
      <x:c r="M2417" s="2" t="str">
        <x:v>0000886982-26-000297</x:v>
      </x:c>
      <x:c r="N2417" s="2" t="str">
        <x:v>https://www.sec.gov/Archives/edgar/data/886982/000088698226000297/gs-20260630.htm</x:v>
      </x:c>
      <x:c r="O2417" s="2" t="str">
        <x:v>data/raw/filings/GS_0000886982-26-000297_gs-20260630.htm</x:v>
      </x:c>
      <x:c r="P2417" s="2" t="str">
        <x:v>f-505</x:v>
      </x:c>
      <x:c r="Q2417" s="2" t="str"/>
      <x:c r="R2417" s="2" t="str">
        <x:v>Latest eligible comparative presentation at the information cutoff.</x:v>
      </x:c>
      <x:c r="T2417" s="12"/>
      <x:c r="U2417" s="12"/>
    </x:row>
    <x:row r="2418" ht="24" customHeight="1">
      <x:c r="C2418" s="2" t="str">
        <x:v>GS</x:v>
      </x:c>
      <x:c r="D2418" s="2" t="str">
        <x:v>H1 2025</x:v>
      </x:c>
      <x:c r="E2418" s="2" t="str">
        <x:v>chargeoffs</x:v>
      </x:c>
      <x:c r="F2418" s="11" t="str">
        <x:v>n.a.</x:v>
      </x:c>
      <x:c r="G2418" s="2" t="str">
        <x:v>USDm</x:v>
      </x:c>
      <x:c r="H2418" s="2" t="str">
        <x:v>2025-01-01</x:v>
      </x:c>
      <x:c r="I2418" s="2" t="str">
        <x:v>2025-06-30</x:v>
      </x:c>
      <x:c r="J2418" s="2" t="str">
        <x:v>Gross loan charge-offs</x:v>
      </x:c>
      <x:c r="K2418" s="2" t="str"/>
      <x:c r="L2418" s="2" t="str"/>
      <x:c r="M2418" s="2" t="str"/>
      <x:c r="N2418" s="2" t="str"/>
      <x:c r="O2418" s="2" t="str"/>
      <x:c r="P2418" s="2" t="str"/>
      <x:c r="Q2418" s="2" t="str"/>
      <x:c r="R2418" s="2" t="str">
        <x:v>Not reported / unavailable</x:v>
      </x:c>
      <x:c r="T2418" s="12"/>
      <x:c r="U2418" s="12"/>
    </x:row>
    <x:row r="2419" ht="24" customHeight="1">
      <x:c r="C2419" s="2" t="str">
        <x:v>GS</x:v>
      </x:c>
      <x:c r="D2419" s="2" t="str">
        <x:v>H1 2025</x:v>
      </x:c>
      <x:c r="E2419" s="2" t="str">
        <x:v>recoveries</x:v>
      </x:c>
      <x:c r="F2419" s="11" t="str">
        <x:v>n.a.</x:v>
      </x:c>
      <x:c r="G2419" s="2" t="str">
        <x:v>USDm</x:v>
      </x:c>
      <x:c r="H2419" s="2" t="str">
        <x:v>2025-01-01</x:v>
      </x:c>
      <x:c r="I2419" s="2" t="str">
        <x:v>2025-06-30</x:v>
      </x:c>
      <x:c r="J2419" s="2" t="str">
        <x:v>Loan recoveries</x:v>
      </x:c>
      <x:c r="K2419" s="2" t="str"/>
      <x:c r="L2419" s="2" t="str"/>
      <x:c r="M2419" s="2" t="str"/>
      <x:c r="N2419" s="2" t="str"/>
      <x:c r="O2419" s="2" t="str"/>
      <x:c r="P2419" s="2" t="str"/>
      <x:c r="Q2419" s="2" t="str"/>
      <x:c r="R2419" s="2" t="str">
        <x:v>Not reported / unavailable</x:v>
      </x:c>
      <x:c r="T2419" s="12"/>
      <x:c r="U2419" s="12"/>
    </x:row>
    <x:row r="2420" ht="24" customHeight="1">
      <x:c r="C2420" s="2" t="str">
        <x:v>GS</x:v>
      </x:c>
      <x:c r="D2420" s="2" t="str">
        <x:v>H1 2025</x:v>
      </x:c>
      <x:c r="E2420" s="2" t="str">
        <x:v>rwa</x:v>
      </x:c>
      <x:c r="F2420" s="11" t="str">
        <x:v>n.a.</x:v>
      </x:c>
      <x:c r="G2420" s="2" t="str">
        <x:v>USDm</x:v>
      </x:c>
      <x:c r="H2420" s="2" t="str">
        <x:v>2025-01-01</x:v>
      </x:c>
      <x:c r="I2420" s="2" t="str">
        <x:v>2025-06-30</x:v>
      </x:c>
      <x:c r="J2420" s="2" t="str">
        <x:v>Risk-weighted assets</x:v>
      </x:c>
      <x:c r="K2420" s="2" t="str"/>
      <x:c r="L2420" s="2" t="str"/>
      <x:c r="M2420" s="2" t="str"/>
      <x:c r="N2420" s="2" t="str"/>
      <x:c r="O2420" s="2" t="str"/>
      <x:c r="P2420" s="2" t="str"/>
      <x:c r="Q2420" s="2" t="str"/>
      <x:c r="R2420" s="2" t="str">
        <x:v>Not reported / unavailable</x:v>
      </x:c>
      <x:c r="T2420" s="12"/>
      <x:c r="U2420" s="12"/>
    </x:row>
    <x:row r="2421" ht="24" customHeight="1">
      <x:c r="C2421" s="2" t="str">
        <x:v>GS</x:v>
      </x:c>
      <x:c r="D2421" s="2" t="str">
        <x:v>H1 2025</x:v>
      </x:c>
      <x:c r="E2421" s="2" t="str">
        <x:v>cet1_reported</x:v>
      </x:c>
      <x:c r="F2421" s="11" t="str">
        <x:v>n.a.</x:v>
      </x:c>
      <x:c r="G2421" s="2" t="str">
        <x:v>%</x:v>
      </x:c>
      <x:c r="H2421" s="2" t="str">
        <x:v>2025-01-01</x:v>
      </x:c>
      <x:c r="I2421" s="2" t="str">
        <x:v>2025-06-30</x:v>
      </x:c>
      <x:c r="J2421" s="2" t="str">
        <x:v>Actual standardized CET1 ratio</x:v>
      </x:c>
      <x:c r="K2421" s="2" t="str"/>
      <x:c r="L2421" s="2" t="str"/>
      <x:c r="M2421" s="2" t="str"/>
      <x:c r="N2421" s="2" t="str"/>
      <x:c r="O2421" s="2" t="str"/>
      <x:c r="P2421" s="2" t="str"/>
      <x:c r="Q2421" s="2" t="str"/>
      <x:c r="R2421" s="2" t="str">
        <x:v>Not reported / unavailable</x:v>
      </x:c>
      <x:c r="T2421" s="12"/>
      <x:c r="U2421" s="12"/>
    </x:row>
    <x:row r="2422" ht="24" customHeight="1">
      <x:c r="C2422" s="2" t="str">
        <x:v>GS</x:v>
      </x:c>
      <x:c r="D2422" s="2" t="str">
        <x:v>H1 2025</x:v>
      </x:c>
      <x:c r="E2422" s="2" t="str">
        <x:v>nim_reported</x:v>
      </x:c>
      <x:c r="F2422" s="11" t="str">
        <x:v>n.a.</x:v>
      </x:c>
      <x:c r="G2422" s="2" t="str">
        <x:v>%</x:v>
      </x:c>
      <x:c r="H2422" s="2" t="str">
        <x:v>2025-01-01</x:v>
      </x:c>
      <x:c r="I2422" s="2" t="str">
        <x:v>2025-06-30</x:v>
      </x:c>
      <x:c r="J2422" s="2" t="str">
        <x:v>Issuer reported net interest margin</x:v>
      </x:c>
      <x:c r="K2422" s="2" t="str"/>
      <x:c r="L2422" s="2" t="str"/>
      <x:c r="M2422" s="2" t="str"/>
      <x:c r="N2422" s="2" t="str"/>
      <x:c r="O2422" s="2" t="str"/>
      <x:c r="P2422" s="2" t="str"/>
      <x:c r="Q2422" s="2" t="str"/>
      <x:c r="R2422" s="2" t="str">
        <x:v>Not reported / unavailable</x:v>
      </x:c>
      <x:c r="T2422" s="12"/>
      <x:c r="U2422" s="12"/>
    </x:row>
    <x:row r="2423" ht="24" customHeight="1">
      <x:c r="C2423" s="2" t="str">
        <x:v>GS</x:v>
      </x:c>
      <x:c r="D2423" s="2" t="str">
        <x:v>H1 2025</x:v>
      </x:c>
      <x:c r="E2423" s="2" t="str">
        <x:v>bvps_reported</x:v>
      </x:c>
      <x:c r="F2423" s="11" t="n">
        <x:v>349.74</x:v>
      </x:c>
      <x:c r="G2423" s="2" t="str">
        <x:v>USD/shares</x:v>
      </x:c>
      <x:c r="H2423" s="2" t="str">
        <x:v>2025-01-01</x:v>
      </x:c>
      <x:c r="I2423" s="2" t="str">
        <x:v>2025-06-30</x:v>
      </x:c>
      <x:c r="J2423" s="2" t="str">
        <x:v>Reported common book value per share</x:v>
      </x:c>
      <x:c r="K2423" s="2" t="str">
        <x:v>Manual verified issuer table row</x:v>
      </x:c>
      <x:c r="L2423" s="2" t="str">
        <x:v>2025-08-01</x:v>
      </x:c>
      <x:c r="M2423" s="2" t="str">
        <x:v>0000886982-25-000022</x:v>
      </x:c>
      <x:c r="N2423" s="2" t="str">
        <x:v>https://www.sec.gov/Archives/edgar/data/886982/000088698225000022/gs-20250630.htm</x:v>
      </x:c>
      <x:c r="O2423" s="2" t="str">
        <x:v>data/raw/filings/GS_0000886982-25-000022_gs-20250630.htm</x:v>
      </x:c>
      <x:c r="P2423" s="2" t="str"/>
      <x:c r="Q2423" s="2" t="str"/>
      <x:c r="R2423" s="2" t="str">
        <x:v>Verified original issuer table row; same-date end balance, excluding average and regulatory minimum tables.</x:v>
      </x:c>
      <x:c r="T2423" s="12"/>
      <x:c r="U2423" s="12"/>
    </x:row>
    <x:row r="2424" ht="24" customHeight="1">
      <x:c r="C2424" s="2" t="str">
        <x:v>GS</x:v>
      </x:c>
      <x:c r="D2424" s="2" t="str">
        <x:v>H1 2025</x:v>
      </x:c>
      <x:c r="E2424" s="2" t="str">
        <x:v>tbvps_reported</x:v>
      </x:c>
      <x:c r="F2424" s="11" t="n">
        <x:v>327.78</x:v>
      </x:c>
      <x:c r="G2424" s="2" t="str">
        <x:v>USD/shares</x:v>
      </x:c>
      <x:c r="H2424" s="2" t="str">
        <x:v>2025-01-01</x:v>
      </x:c>
      <x:c r="I2424" s="2" t="str">
        <x:v>2025-06-30</x:v>
      </x:c>
      <x:c r="J2424" s="2" t="str">
        <x:v>Reported tangible book value per share</x:v>
      </x:c>
      <x:c r="K2424" s="2" t="str">
        <x:v>Manual verified issuer table row</x:v>
      </x:c>
      <x:c r="L2424" s="2" t="str">
        <x:v>2025-08-01</x:v>
      </x:c>
      <x:c r="M2424" s="2" t="str">
        <x:v>0000886982-25-000022</x:v>
      </x:c>
      <x:c r="N2424" s="2" t="str">
        <x:v>https://www.sec.gov/Archives/edgar/data/886982/000088698225000022/gs-20250630.htm</x:v>
      </x:c>
      <x:c r="O2424" s="2" t="str">
        <x:v>data/raw/filings/GS_0000886982-25-000022_gs-20250630.htm</x:v>
      </x:c>
      <x:c r="P2424" s="2" t="str"/>
      <x:c r="Q2424" s="2" t="str"/>
      <x:c r="R2424" s="2" t="str">
        <x:v>Verified original issuer table row; same-date end balance, excluding average and regulatory minimum tables.</x:v>
      </x:c>
      <x:c r="T2424" s="12"/>
      <x:c r="U2424" s="12"/>
    </x:row>
    <x:row r="2425" ht="24" customHeight="1">
      <x:c r="C2425" s="2" t="str">
        <x:v>GS</x:v>
      </x:c>
      <x:c r="D2425" s="2" t="str">
        <x:v>H1 2025</x:v>
      </x:c>
      <x:c r="E2425" s="2" t="str">
        <x:v>tce_reported</x:v>
      </x:c>
      <x:c r="F2425" s="11" t="str">
        <x:v>n.a.</x:v>
      </x:c>
      <x:c r="G2425" s="2" t="str">
        <x:v>USDm</x:v>
      </x:c>
      <x:c r="H2425" s="2" t="str">
        <x:v>2025-01-01</x:v>
      </x:c>
      <x:c r="I2425" s="2" t="str">
        <x:v>2025-06-30</x:v>
      </x:c>
      <x:c r="J2425" s="2" t="str">
        <x:v>Reported tangible common equity</x:v>
      </x:c>
      <x:c r="K2425" s="2" t="str"/>
      <x:c r="L2425" s="2" t="str"/>
      <x:c r="M2425" s="2" t="str"/>
      <x:c r="N2425" s="2" t="str"/>
      <x:c r="O2425" s="2" t="str"/>
      <x:c r="P2425" s="2" t="str"/>
      <x:c r="Q2425" s="2" t="str"/>
      <x:c r="R2425" s="2" t="str">
        <x:v>Not reported / unavailable</x:v>
      </x:c>
      <x:c r="T2425" s="12"/>
      <x:c r="U2425" s="12"/>
    </x:row>
    <x:row r="2426" ht="24" customHeight="1">
      <x:c r="C2426" s="2" t="str">
        <x:v>GS</x:v>
      </x:c>
      <x:c r="D2426" s="2" t="str">
        <x:v>H1 2026</x:v>
      </x:c>
      <x:c r="E2426" s="2" t="str">
        <x:v>assets</x:v>
      </x:c>
      <x:c r="F2426" s="11" t="n">
        <x:v>2127711</x:v>
      </x:c>
      <x:c r="G2426" s="2" t="str">
        <x:v>USD</x:v>
      </x:c>
      <x:c r="H2426" s="2" t="str">
        <x:v>2026-01-01</x:v>
      </x:c>
      <x:c r="I2426" s="2" t="str">
        <x:v>2026-06-30</x:v>
      </x:c>
      <x:c r="J2426" s="2" t="str">
        <x:v>Assets</x:v>
      </x:c>
      <x:c r="K2426" s="2" t="str">
        <x:v>us-gaap:Assets</x:v>
      </x:c>
      <x:c r="L2426" s="2" t="str">
        <x:v>2026-08-03</x:v>
      </x:c>
      <x:c r="M2426" s="2" t="str">
        <x:v>0000886982-26-000297</x:v>
      </x:c>
      <x:c r="N2426" s="2" t="str">
        <x:v>https://www.sec.gov/Archives/edgar/data/886982/000088698226000297/gs-20260630.htm</x:v>
      </x:c>
      <x:c r="O2426" s="2" t="str">
        <x:v>data/raw/filings/GS_0000886982-26-000297_gs-20260630.htm</x:v>
      </x:c>
      <x:c r="P2426" s="2" t="str">
        <x:v>f-5938</x:v>
      </x:c>
      <x:c r="Q2426" s="2" t="str"/>
      <x:c r="R2426" s="2" t="str">
        <x:v>Latest eligible comparative presentation at the information cutoff.</x:v>
      </x:c>
      <x:c r="T2426" s="12"/>
      <x:c r="U2426" s="12"/>
    </x:row>
    <x:row r="2427" ht="24" customHeight="1">
      <x:c r="C2427" s="2" t="str">
        <x:v>GS</x:v>
      </x:c>
      <x:c r="D2427" s="2" t="str">
        <x:v>H1 2026</x:v>
      </x:c>
      <x:c r="E2427" s="2" t="str">
        <x:v>liabilities</x:v>
      </x:c>
      <x:c r="F2427" s="11" t="n">
        <x:v>2004969</x:v>
      </x:c>
      <x:c r="G2427" s="2" t="str">
        <x:v>USD</x:v>
      </x:c>
      <x:c r="H2427" s="2" t="str">
        <x:v>2026-01-01</x:v>
      </x:c>
      <x:c r="I2427" s="2" t="str">
        <x:v>2026-06-30</x:v>
      </x:c>
      <x:c r="J2427" s="2" t="str">
        <x:v>Liabilities</x:v>
      </x:c>
      <x:c r="K2427" s="2" t="str">
        <x:v>us-gaap:Liabilities</x:v>
      </x:c>
      <x:c r="L2427" s="2" t="str">
        <x:v>2026-08-03</x:v>
      </x:c>
      <x:c r="M2427" s="2" t="str">
        <x:v>0000886982-26-000297</x:v>
      </x:c>
      <x:c r="N2427" s="2" t="str">
        <x:v>https://www.sec.gov/Archives/edgar/data/886982/000088698226000297/gs-20260630.htm</x:v>
      </x:c>
      <x:c r="O2427" s="2" t="str">
        <x:v>data/raw/filings/GS_0000886982-26-000297_gs-20260630.htm</x:v>
      </x:c>
      <x:c r="P2427" s="2" t="str">
        <x:v>f-616</x:v>
      </x:c>
      <x:c r="Q2427" s="2" t="str"/>
      <x:c r="R2427" s="2" t="str">
        <x:v>Latest eligible comparative presentation at the information cutoff.</x:v>
      </x:c>
      <x:c r="T2427" s="12"/>
      <x:c r="U2427" s="12"/>
    </x:row>
    <x:row r="2428" ht="24" customHeight="1">
      <x:c r="C2428" s="2" t="str">
        <x:v>GS</x:v>
      </x:c>
      <x:c r="D2428" s="2" t="str">
        <x:v>H1 2026</x:v>
      </x:c>
      <x:c r="E2428" s="2" t="str">
        <x:v>equity</x:v>
      </x:c>
      <x:c r="F2428" s="11" t="n">
        <x:v>122742</x:v>
      </x:c>
      <x:c r="G2428" s="2" t="str">
        <x:v>USD</x:v>
      </x:c>
      <x:c r="H2428" s="2" t="str">
        <x:v>2026-01-01</x:v>
      </x:c>
      <x:c r="I2428" s="2" t="str">
        <x:v>2026-06-30</x:v>
      </x:c>
      <x:c r="J2428" s="2" t="str">
        <x:v>Stockholders' Equity Attributable to Parent</x:v>
      </x:c>
      <x:c r="K2428" s="2" t="str">
        <x:v>us-gaap:StockholdersEquity</x:v>
      </x:c>
      <x:c r="L2428" s="2" t="str">
        <x:v>2026-08-03</x:v>
      </x:c>
      <x:c r="M2428" s="2" t="str">
        <x:v>0000886982-26-000297</x:v>
      </x:c>
      <x:c r="N2428" s="2" t="str">
        <x:v>https://www.sec.gov/Archives/edgar/data/886982/000088698226000297/gs-20260630.htm</x:v>
      </x:c>
      <x:c r="O2428" s="2" t="str">
        <x:v>data/raw/filings/GS_0000886982-26-000297_gs-20260630.htm</x:v>
      </x:c>
      <x:c r="P2428" s="2" t="str">
        <x:v>f-436</x:v>
      </x:c>
      <x:c r="Q2428" s="2" t="str"/>
      <x:c r="R2428" s="2" t="str">
        <x:v>Latest eligible comparative presentation at the information cutoff.</x:v>
      </x:c>
      <x:c r="T2428" s="12"/>
      <x:c r="U2428" s="12"/>
    </x:row>
    <x:row r="2429" ht="24" customHeight="1">
      <x:c r="C2429" s="2" t="str">
        <x:v>GS</x:v>
      </x:c>
      <x:c r="D2429" s="2" t="str">
        <x:v>H1 2026</x:v>
      </x:c>
      <x:c r="E2429" s="2" t="str">
        <x:v>preferred</x:v>
      </x:c>
      <x:c r="F2429" s="11" t="n">
        <x:v>13028</x:v>
      </x:c>
      <x:c r="G2429" s="2" t="str">
        <x:v>USD</x:v>
      </x:c>
      <x:c r="H2429" s="2" t="str">
        <x:v>2026-01-01</x:v>
      </x:c>
      <x:c r="I2429" s="2" t="str">
        <x:v>2026-06-30</x:v>
      </x:c>
      <x:c r="J2429" s="2" t="str">
        <x:v>Preferred Stock, Value, Issued</x:v>
      </x:c>
      <x:c r="K2429" s="2" t="str">
        <x:v>us-gaap:PreferredStockValue</x:v>
      </x:c>
      <x:c r="L2429" s="2" t="str">
        <x:v>2026-08-03</x:v>
      </x:c>
      <x:c r="M2429" s="2" t="str">
        <x:v>0000886982-26-000297</x:v>
      </x:c>
      <x:c r="N2429" s="2" t="str">
        <x:v>https://www.sec.gov/Archives/edgar/data/886982/000088698226000297/gs-20260630.htm</x:v>
      </x:c>
      <x:c r="O2429" s="2" t="str">
        <x:v>data/raw/filings/GS_0000886982-26-000297_gs-20260630.htm</x:v>
      </x:c>
      <x:c r="P2429" s="2" t="str">
        <x:v>f-276</x:v>
      </x:c>
      <x:c r="Q2429" s="2" t="str"/>
      <x:c r="R2429" s="2" t="str">
        <x:v>Latest eligible comparative presentation at the information cutoff.</x:v>
      </x:c>
      <x:c r="T2429" s="12"/>
      <x:c r="U2429" s="12"/>
    </x:row>
    <x:row r="2430" ht="24" customHeight="1">
      <x:c r="C2430" s="2" t="str">
        <x:v>GS</x:v>
      </x:c>
      <x:c r="D2430" s="2" t="str">
        <x:v>H1 2026</x:v>
      </x:c>
      <x:c r="E2430" s="2" t="str">
        <x:v>common_equity_reported</x:v>
      </x:c>
      <x:c r="F2430" s="11" t="n">
        <x:v>109714</x:v>
      </x:c>
      <x:c r="G2430" s="2" t="str">
        <x:v>USD</x:v>
      </x:c>
      <x:c r="H2430" s="2" t="str">
        <x:v>2026-01-01</x:v>
      </x:c>
      <x:c r="I2430" s="2" t="str">
        <x:v>2026-06-30</x:v>
      </x:c>
      <x:c r="J2430" s="2" t="str">
        <x:v>Reported common shareholders equity</x:v>
      </x:c>
      <x:c r="K2430" s="2" t="str">
        <x:v>Manual verified issuer table row</x:v>
      </x:c>
      <x:c r="L2430" s="2" t="str">
        <x:v>2026-08-03</x:v>
      </x:c>
      <x:c r="M2430" s="2" t="str">
        <x:v>0000886982-26-000297</x:v>
      </x:c>
      <x:c r="N2430" s="2" t="str">
        <x:v>https://www.sec.gov/Archives/edgar/data/886982/000088698226000297/gs-20260630.htm</x:v>
      </x:c>
      <x:c r="O2430" s="2" t="str">
        <x:v>data/raw/filings/GS_0000886982-26-000297_gs-20260630.htm</x:v>
      </x:c>
      <x:c r="P2430" s="2" t="str"/>
      <x:c r="Q2430" s="2" t="str"/>
      <x:c r="R2430" s="2" t="str">
        <x:v>Verified original issuer table row; same-date end balance, excluding average and regulatory minimum tables.</x:v>
      </x:c>
      <x:c r="T2430" s="12"/>
      <x:c r="U2430" s="12"/>
    </x:row>
    <x:row r="2431" ht="24" customHeight="1">
      <x:c r="C2431" s="2" t="str">
        <x:v>GS</x:v>
      </x:c>
      <x:c r="D2431" s="2" t="str">
        <x:v>H1 2026</x:v>
      </x:c>
      <x:c r="E2431" s="2" t="str">
        <x:v>goodwill</x:v>
      </x:c>
      <x:c r="F2431" s="11" t="n">
        <x:v>7342</x:v>
      </x:c>
      <x:c r="G2431" s="2" t="str">
        <x:v>USD</x:v>
      </x:c>
      <x:c r="H2431" s="2" t="str">
        <x:v>2026-01-01</x:v>
      </x:c>
      <x:c r="I2431" s="2" t="str">
        <x:v>2026-06-30</x:v>
      </x:c>
      <x:c r="J2431" s="2" t="str">
        <x:v>Goodwill</x:v>
      </x:c>
      <x:c r="K2431" s="2" t="str">
        <x:v>us-gaap:Goodwill</x:v>
      </x:c>
      <x:c r="L2431" s="2" t="str">
        <x:v>2026-08-03</x:v>
      </x:c>
      <x:c r="M2431" s="2" t="str">
        <x:v>0000886982-26-000297</x:v>
      </x:c>
      <x:c r="N2431" s="2" t="str">
        <x:v>https://www.sec.gov/Archives/edgar/data/886982/000088698226000297/gs-20260630.htm</x:v>
      </x:c>
      <x:c r="O2431" s="2" t="str">
        <x:v>data/raw/filings/GS_0000886982-26-000297_gs-20260630.htm</x:v>
      </x:c>
      <x:c r="P2431" s="2" t="str">
        <x:v>f-4445</x:v>
      </x:c>
      <x:c r="Q2431" s="2" t="str"/>
      <x:c r="R2431" s="2" t="str">
        <x:v>Latest eligible comparative presentation at the information cutoff.</x:v>
      </x:c>
      <x:c r="T2431" s="12"/>
      <x:c r="U2431" s="12"/>
    </x:row>
    <x:row r="2432" ht="24" customHeight="1">
      <x:c r="C2432" s="2" t="str">
        <x:v>GS</x:v>
      </x:c>
      <x:c r="D2432" s="2" t="str">
        <x:v>H1 2026</x:v>
      </x:c>
      <x:c r="E2432" s="2" t="str">
        <x:v>intangibles</x:v>
      </x:c>
      <x:c r="F2432" s="11" t="n">
        <x:v>1929</x:v>
      </x:c>
      <x:c r="G2432" s="2" t="str">
        <x:v>USD</x:v>
      </x:c>
      <x:c r="H2432" s="2" t="str">
        <x:v>2026-01-01</x:v>
      </x:c>
      <x:c r="I2432" s="2" t="str">
        <x:v>2026-06-30</x:v>
      </x:c>
      <x:c r="J2432" s="2" t="str">
        <x:v>Intangible Assets, Net (Excluding Goodwill)</x:v>
      </x:c>
      <x:c r="K2432" s="2" t="str">
        <x:v>us-gaap:IntangibleAssetsNetExcludingGoodwill</x:v>
      </x:c>
      <x:c r="L2432" s="2" t="str">
        <x:v>2026-08-03</x:v>
      </x:c>
      <x:c r="M2432" s="2" t="str">
        <x:v>0000886982-26-000297</x:v>
      </x:c>
      <x:c r="N2432" s="2" t="str">
        <x:v>https://www.sec.gov/Archives/edgar/data/886982/000088698226000297/gs-20260630.htm</x:v>
      </x:c>
      <x:c r="O2432" s="2" t="str">
        <x:v>data/raw/filings/GS_0000886982-26-000297_gs-20260630.htm</x:v>
      </x:c>
      <x:c r="P2432" s="2" t="str">
        <x:v>f-4453</x:v>
      </x:c>
      <x:c r="Q2432" s="2" t="str"/>
      <x:c r="R2432" s="2" t="str">
        <x:v>Latest eligible comparative presentation at the information cutoff.</x:v>
      </x:c>
      <x:c r="T2432" s="12"/>
      <x:c r="U2432" s="12"/>
    </x:row>
    <x:row r="2433" ht="24" customHeight="1">
      <x:c r="C2433" s="2" t="str">
        <x:v>GS</x:v>
      </x:c>
      <x:c r="D2433" s="2" t="str">
        <x:v>H1 2026</x:v>
      </x:c>
      <x:c r="E2433" s="2" t="str">
        <x:v>intangibles_total</x:v>
      </x:c>
      <x:c r="F2433" s="11" t="str">
        <x:v>n.a.</x:v>
      </x:c>
      <x:c r="G2433" s="2" t="str">
        <x:v>USDm</x:v>
      </x:c>
      <x:c r="H2433" s="2" t="str">
        <x:v>2026-01-01</x:v>
      </x:c>
      <x:c r="I2433" s="2" t="str">
        <x:v>2026-06-30</x:v>
      </x:c>
      <x:c r="J2433" s="2" t="str">
        <x:v>Reported goodwill and intangible assets combined</x:v>
      </x:c>
      <x:c r="K2433" s="2" t="str"/>
      <x:c r="L2433" s="2" t="str"/>
      <x:c r="M2433" s="2" t="str"/>
      <x:c r="N2433" s="2" t="str"/>
      <x:c r="O2433" s="2" t="str"/>
      <x:c r="P2433" s="2" t="str"/>
      <x:c r="Q2433" s="2" t="str"/>
      <x:c r="R2433" s="2" t="str">
        <x:v>Not reported / unavailable</x:v>
      </x:c>
      <x:c r="T2433" s="12"/>
      <x:c r="U2433" s="12"/>
    </x:row>
    <x:row r="2434" ht="24" customHeight="1">
      <x:c r="C2434" s="2" t="str">
        <x:v>GS</x:v>
      </x:c>
      <x:c r="D2434" s="2" t="str">
        <x:v>H1 2026</x:v>
      </x:c>
      <x:c r="E2434" s="2" t="str">
        <x:v>shares_end</x:v>
      </x:c>
      <x:c r="F2434" s="11" t="n">
        <x:v>291.442355</x:v>
      </x:c>
      <x:c r="G2434" s="2" t="str">
        <x:v>shares</x:v>
      </x:c>
      <x:c r="H2434" s="2" t="str">
        <x:v>2026-01-01</x:v>
      </x:c>
      <x:c r="I2434" s="2" t="str">
        <x:v>2026-06-30</x:v>
      </x:c>
      <x:c r="J2434" s="2" t="str">
        <x:v>Common Stock, Shares, Outstanding</x:v>
      </x:c>
      <x:c r="K2434" s="2" t="str">
        <x:v>us-gaap:CommonStockSharesOutstanding</x:v>
      </x:c>
      <x:c r="L2434" s="2" t="str">
        <x:v>2026-08-03</x:v>
      </x:c>
      <x:c r="M2434" s="2" t="str">
        <x:v>0000886982-26-000297</x:v>
      </x:c>
      <x:c r="N2434" s="2" t="str">
        <x:v>https://www.sec.gov/Archives/edgar/data/886982/000088698226000297/gs-20260630.htm</x:v>
      </x:c>
      <x:c r="O2434" s="2" t="str">
        <x:v>data/raw/filings/GS_0000886982-26-000297_gs-20260630.htm</x:v>
      </x:c>
      <x:c r="P2434" s="2" t="str">
        <x:v>f-280</x:v>
      </x:c>
      <x:c r="Q2434" s="2" t="str"/>
      <x:c r="R2434" s="2" t="str">
        <x:v>Latest eligible comparative presentation at the information cutoff.</x:v>
      </x:c>
      <x:c r="T2434" s="12"/>
      <x:c r="U2434" s="12"/>
    </x:row>
    <x:row r="2435" ht="24" customHeight="1">
      <x:c r="C2435" s="2" t="str">
        <x:v>GS</x:v>
      </x:c>
      <x:c r="D2435" s="2" t="str">
        <x:v>H1 2026</x:v>
      </x:c>
      <x:c r="E2435" s="2" t="str">
        <x:v>shares_issued</x:v>
      </x:c>
      <x:c r="F2435" s="11" t="n">
        <x:v>936.34162</x:v>
      </x:c>
      <x:c r="G2435" s="2" t="str">
        <x:v>shares</x:v>
      </x:c>
      <x:c r="H2435" s="2" t="str">
        <x:v>2026-01-01</x:v>
      </x:c>
      <x:c r="I2435" s="2" t="str">
        <x:v>2026-06-30</x:v>
      </x:c>
      <x:c r="J2435" s="2" t="str">
        <x:v>Common Stock, Shares, Issued</x:v>
      </x:c>
      <x:c r="K2435" s="2" t="str">
        <x:v>us-gaap:CommonStockSharesIssued</x:v>
      </x:c>
      <x:c r="L2435" s="2" t="str">
        <x:v>2026-08-03</x:v>
      </x:c>
      <x:c r="M2435" s="2" t="str">
        <x:v>0000886982-26-000297</x:v>
      </x:c>
      <x:c r="N2435" s="2" t="str">
        <x:v>https://www.sec.gov/Archives/edgar/data/886982/000088698226000297/gs-20260630.htm</x:v>
      </x:c>
      <x:c r="O2435" s="2" t="str">
        <x:v>data/raw/filings/GS_0000886982-26-000297_gs-20260630.htm</x:v>
      </x:c>
      <x:c r="P2435" s="2" t="str">
        <x:v>f-278</x:v>
      </x:c>
      <x:c r="Q2435" s="2" t="str"/>
      <x:c r="R2435" s="2" t="str">
        <x:v>Latest eligible comparative presentation at the information cutoff.</x:v>
      </x:c>
      <x:c r="T2435" s="12"/>
      <x:c r="U2435" s="12"/>
    </x:row>
    <x:row r="2436" ht="24" customHeight="1">
      <x:c r="C2436" s="2" t="str">
        <x:v>GS</x:v>
      </x:c>
      <x:c r="D2436" s="2" t="str">
        <x:v>H1 2026</x:v>
      </x:c>
      <x:c r="E2436" s="2" t="str">
        <x:v>shares_treasury</x:v>
      </x:c>
      <x:c r="F2436" s="11" t="str">
        <x:v>n.a.</x:v>
      </x:c>
      <x:c r="G2436" s="2" t="str">
        <x:v>million</x:v>
      </x:c>
      <x:c r="H2436" s="2" t="str">
        <x:v>2026-01-01</x:v>
      </x:c>
      <x:c r="I2436" s="2" t="str">
        <x:v>2026-06-30</x:v>
      </x:c>
      <x:c r="J2436" s="2" t="str">
        <x:v>Shares Treasury</x:v>
      </x:c>
      <x:c r="K2436" s="2" t="str"/>
      <x:c r="L2436" s="2" t="str"/>
      <x:c r="M2436" s="2" t="str"/>
      <x:c r="N2436" s="2" t="str"/>
      <x:c r="O2436" s="2" t="str"/>
      <x:c r="P2436" s="2" t="str"/>
      <x:c r="Q2436" s="2" t="str"/>
      <x:c r="R2436" s="2" t="str">
        <x:v>Not reported / unavailable</x:v>
      </x:c>
      <x:c r="T2436" s="12"/>
      <x:c r="U2436" s="12"/>
    </x:row>
    <x:row r="2437" ht="24" customHeight="1">
      <x:c r="C2437" s="2" t="str">
        <x:v>GS</x:v>
      </x:c>
      <x:c r="D2437" s="2" t="str">
        <x:v>H1 2026</x:v>
      </x:c>
      <x:c r="E2437" s="2" t="str">
        <x:v>deposits</x:v>
      </x:c>
      <x:c r="F2437" s="11" t="n">
        <x:v>557955</x:v>
      </x:c>
      <x:c r="G2437" s="2" t="str">
        <x:v>USD</x:v>
      </x:c>
      <x:c r="H2437" s="2" t="str">
        <x:v>2026-01-01</x:v>
      </x:c>
      <x:c r="I2437" s="2" t="str">
        <x:v>2026-06-30</x:v>
      </x:c>
      <x:c r="J2437" s="2" t="str">
        <x:v>Deposits</x:v>
      </x:c>
      <x:c r="K2437" s="2" t="str">
        <x:v>us-gaap:Deposits</x:v>
      </x:c>
      <x:c r="L2437" s="2" t="str">
        <x:v>2026-08-03</x:v>
      </x:c>
      <x:c r="M2437" s="2" t="str">
        <x:v>0000886982-26-000297</x:v>
      </x:c>
      <x:c r="N2437" s="2" t="str">
        <x:v>https://www.sec.gov/Archives/edgar/data/886982/000088698226000297/gs-20260630.htm</x:v>
      </x:c>
      <x:c r="O2437" s="2" t="str">
        <x:v>data/raw/filings/GS_0000886982-26-000297_gs-20260630.htm</x:v>
      </x:c>
      <x:c r="P2437" s="2" t="str">
        <x:v>f-4490</x:v>
      </x:c>
      <x:c r="Q2437" s="2" t="str"/>
      <x:c r="R2437" s="2" t="str">
        <x:v>Latest eligible comparative presentation at the information cutoff.</x:v>
      </x:c>
      <x:c r="T2437" s="12"/>
      <x:c r="U2437" s="12"/>
    </x:row>
    <x:row r="2438" ht="24" customHeight="1">
      <x:c r="C2438" s="2" t="str">
        <x:v>GS</x:v>
      </x:c>
      <x:c r="D2438" s="2" t="str">
        <x:v>H1 2026</x:v>
      </x:c>
      <x:c r="E2438" s="2" t="str">
        <x:v>loans_gross</x:v>
      </x:c>
      <x:c r="F2438" s="11" t="n">
        <x:v>263076</x:v>
      </x:c>
      <x:c r="G2438" s="2" t="str">
        <x:v>USD</x:v>
      </x:c>
      <x:c r="H2438" s="2" t="str">
        <x:v>2026-01-01</x:v>
      </x:c>
      <x:c r="I2438" s="2" t="str">
        <x:v>2026-06-30</x:v>
      </x:c>
      <x:c r="J2438" s="2" t="str">
        <x:v>Gross loans and leases selected definition</x:v>
      </x:c>
      <x:c r="K2438" s="2" t="str">
        <x:v>Manual verified issuer table row</x:v>
      </x:c>
      <x:c r="L2438" s="2" t="str">
        <x:v>2026-08-03</x:v>
      </x:c>
      <x:c r="M2438" s="2" t="str">
        <x:v>0000886982-26-000297</x:v>
      </x:c>
      <x:c r="N2438" s="2" t="str">
        <x:v>https://www.sec.gov/Archives/edgar/data/886982/000088698226000297/gs-20260630.htm</x:v>
      </x:c>
      <x:c r="O2438" s="2" t="str">
        <x:v>data/raw/filings/GS_0000886982-26-000297_gs-20260630.htm</x:v>
      </x:c>
      <x:c r="P2438" s="2" t="str"/>
      <x:c r="Q2438" s="2" t="str"/>
      <x:c r="R2438" s="2" t="str">
        <x:v>Verified original issuer table row; same-date end balance, excluding average and regulatory minimum tables.</x:v>
      </x:c>
      <x:c r="T2438" s="12"/>
      <x:c r="U2438" s="12"/>
    </x:row>
    <x:row r="2439" ht="24" customHeight="1">
      <x:c r="C2439" s="2" t="str">
        <x:v>GS</x:v>
      </x:c>
      <x:c r="D2439" s="2" t="str">
        <x:v>H1 2026</x:v>
      </x:c>
      <x:c r="E2439" s="2" t="str">
        <x:v>loans_net</x:v>
      </x:c>
      <x:c r="F2439" s="11" t="str">
        <x:v>n.a.</x:v>
      </x:c>
      <x:c r="G2439" s="2" t="str">
        <x:v>USDm</x:v>
      </x:c>
      <x:c r="H2439" s="2" t="str">
        <x:v>2026-01-01</x:v>
      </x:c>
      <x:c r="I2439" s="2" t="str">
        <x:v>2026-06-30</x:v>
      </x:c>
      <x:c r="J2439" s="2" t="str">
        <x:v>Net loans after allowance selected definition</x:v>
      </x:c>
      <x:c r="K2439" s="2" t="str"/>
      <x:c r="L2439" s="2" t="str"/>
      <x:c r="M2439" s="2" t="str"/>
      <x:c r="N2439" s="2" t="str"/>
      <x:c r="O2439" s="2" t="str"/>
      <x:c r="P2439" s="2" t="str"/>
      <x:c r="Q2439" s="2" t="str"/>
      <x:c r="R2439" s="2" t="str">
        <x:v>Not reported / unavailable</x:v>
      </x:c>
      <x:c r="T2439" s="12"/>
      <x:c r="U2439" s="12"/>
    </x:row>
    <x:row r="2440" ht="24" customHeight="1">
      <x:c r="C2440" s="2" t="str">
        <x:v>GS</x:v>
      </x:c>
      <x:c r="D2440" s="2" t="str">
        <x:v>H1 2026</x:v>
      </x:c>
      <x:c r="E2440" s="2" t="str">
        <x:v>allowance</x:v>
      </x:c>
      <x:c r="F2440" s="11" t="n">
        <x:v>2188</x:v>
      </x:c>
      <x:c r="G2440" s="2" t="str">
        <x:v>USD</x:v>
      </x:c>
      <x:c r="H2440" s="2" t="str">
        <x:v>2026-01-01</x:v>
      </x:c>
      <x:c r="I2440" s="2" t="str">
        <x:v>2026-06-30</x:v>
      </x:c>
      <x:c r="J2440" s="2" t="str">
        <x:v>Financing Receivable, Allowance for Credit Loss</x:v>
      </x:c>
      <x:c r="K2440" s="2" t="str">
        <x:v>us-gaap:FinancingReceivableAllowanceForCreditLosses</x:v>
      </x:c>
      <x:c r="L2440" s="2" t="str">
        <x:v>2026-08-03</x:v>
      </x:c>
      <x:c r="M2440" s="2" t="str">
        <x:v>0000886982-26-000297</x:v>
      </x:c>
      <x:c r="N2440" s="2" t="str">
        <x:v>https://www.sec.gov/Archives/edgar/data/886982/000088698226000297/gs-20260630.htm</x:v>
      </x:c>
      <x:c r="O2440" s="2" t="str">
        <x:v>data/raw/filings/GS_0000886982-26-000297_gs-20260630.htm</x:v>
      </x:c>
      <x:c r="P2440" s="2" t="str">
        <x:v>f-4074</x:v>
      </x:c>
      <x:c r="Q2440" s="2" t="str"/>
      <x:c r="R2440" s="2" t="str">
        <x:v>Latest eligible comparative presentation at the information cutoff.</x:v>
      </x:c>
      <x:c r="T2440" s="12"/>
      <x:c r="U2440" s="12"/>
    </x:row>
    <x:row r="2441" ht="24" customHeight="1">
      <x:c r="C2441" s="2" t="str">
        <x:v>GS</x:v>
      </x:c>
      <x:c r="D2441" s="2" t="str">
        <x:v>H1 2026</x:v>
      </x:c>
      <x:c r="E2441" s="2" t="str">
        <x:v>nonaccrual</x:v>
      </x:c>
      <x:c r="F2441" s="11" t="str">
        <x:v>n.a.</x:v>
      </x:c>
      <x:c r="G2441" s="2" t="str">
        <x:v>USDm</x:v>
      </x:c>
      <x:c r="H2441" s="2" t="str">
        <x:v>2026-01-01</x:v>
      </x:c>
      <x:c r="I2441" s="2" t="str">
        <x:v>2026-06-30</x:v>
      </x:c>
      <x:c r="J2441" s="2" t="str">
        <x:v>Nonaccrual</x:v>
      </x:c>
      <x:c r="K2441" s="2" t="str"/>
      <x:c r="L2441" s="2" t="str"/>
      <x:c r="M2441" s="2" t="str"/>
      <x:c r="N2441" s="2" t="str"/>
      <x:c r="O2441" s="2" t="str"/>
      <x:c r="P2441" s="2" t="str"/>
      <x:c r="Q2441" s="2" t="str"/>
      <x:c r="R2441" s="2" t="str">
        <x:v>Not reported / unavailable</x:v>
      </x:c>
      <x:c r="T2441" s="12"/>
      <x:c r="U2441" s="12"/>
    </x:row>
    <x:row r="2442" ht="24" customHeight="1">
      <x:c r="C2442" s="2" t="str">
        <x:v>GS</x:v>
      </x:c>
      <x:c r="D2442" s="2" t="str">
        <x:v>H1 2026</x:v>
      </x:c>
      <x:c r="E2442" s="2" t="str">
        <x:v>cash</x:v>
      </x:c>
      <x:c r="F2442" s="11" t="n">
        <x:v>187266</x:v>
      </x:c>
      <x:c r="G2442" s="2" t="str">
        <x:v>USD</x:v>
      </x:c>
      <x:c r="H2442" s="2" t="str">
        <x:v>2026-01-01</x:v>
      </x:c>
      <x:c r="I2442" s="2" t="str">
        <x:v>2026-06-30</x:v>
      </x:c>
      <x:c r="J2442" s="2" t="str">
        <x:v>Cash and Cash Equivalents, at Carrying Value</x:v>
      </x:c>
      <x:c r="K2442" s="2" t="str">
        <x:v>us-gaap:CashAndCashEquivalentsAtCarryingValue</x:v>
      </x:c>
      <x:c r="L2442" s="2" t="str">
        <x:v>2026-08-03</x:v>
      </x:c>
      <x:c r="M2442" s="2" t="str">
        <x:v>0000886982-26-000297</x:v>
      </x:c>
      <x:c r="N2442" s="2" t="str">
        <x:v>https://www.sec.gov/Archives/edgar/data/886982/000088698226000297/gs-20260630.htm</x:v>
      </x:c>
      <x:c r="O2442" s="2" t="str">
        <x:v>data/raw/filings/GS_0000886982-26-000297_gs-20260630.htm</x:v>
      </x:c>
      <x:c r="P2442" s="2" t="str">
        <x:v>f-200</x:v>
      </x:c>
      <x:c r="Q2442" s="2" t="str"/>
      <x:c r="R2442" s="2" t="str">
        <x:v>Latest eligible comparative presentation at the information cutoff.</x:v>
      </x:c>
      <x:c r="T2442" s="12"/>
      <x:c r="U2442" s="12"/>
    </x:row>
    <x:row r="2443" ht="24" customHeight="1">
      <x:c r="C2443" s="2" t="str">
        <x:v>GS</x:v>
      </x:c>
      <x:c r="D2443" s="2" t="str">
        <x:v>H1 2026</x:v>
      </x:c>
      <x:c r="E2443" s="2" t="str">
        <x:v>aoci</x:v>
      </x:c>
      <x:c r="F2443" s="11" t="n">
        <x:v>-2856</x:v>
      </x:c>
      <x:c r="G2443" s="2" t="str">
        <x:v>USD</x:v>
      </x:c>
      <x:c r="H2443" s="2" t="str">
        <x:v>2026-01-01</x:v>
      </x:c>
      <x:c r="I2443" s="2" t="str">
        <x:v>2026-06-30</x:v>
      </x:c>
      <x:c r="J2443" s="2" t="str">
        <x:v>Accumulated Other Comprehensive Income (Loss), Net of Tax</x:v>
      </x:c>
      <x:c r="K2443" s="2" t="str">
        <x:v>us-gaap:AccumulatedOtherComprehensiveIncomeLossNetOfTax</x:v>
      </x:c>
      <x:c r="L2443" s="2" t="str">
        <x:v>2026-08-03</x:v>
      </x:c>
      <x:c r="M2443" s="2" t="str">
        <x:v>0000886982-26-000297</x:v>
      </x:c>
      <x:c r="N2443" s="2" t="str">
        <x:v>https://www.sec.gov/Archives/edgar/data/886982/000088698226000297/gs-20260630.htm</x:v>
      </x:c>
      <x:c r="O2443" s="2" t="str">
        <x:v>data/raw/filings/GS_0000886982-26-000297_gs-20260630.htm</x:v>
      </x:c>
      <x:c r="P2443" s="2" t="str">
        <x:v>f-292</x:v>
      </x:c>
      <x:c r="Q2443" s="2" t="str"/>
      <x:c r="R2443" s="2" t="str">
        <x:v>Latest eligible comparative presentation at the information cutoff.</x:v>
      </x:c>
      <x:c r="T2443" s="12"/>
      <x:c r="U2443" s="12"/>
    </x:row>
    <x:row r="2444" ht="24" customHeight="1">
      <x:c r="C2444" s="2" t="str">
        <x:v>GS</x:v>
      </x:c>
      <x:c r="D2444" s="2" t="str">
        <x:v>H1 2026</x:v>
      </x:c>
      <x:c r="E2444" s="2" t="str">
        <x:v>nii</x:v>
      </x:c>
      <x:c r="F2444" s="11" t="n">
        <x:v>7509</x:v>
      </x:c>
      <x:c r="G2444" s="2" t="str">
        <x:v>USD</x:v>
      </x:c>
      <x:c r="H2444" s="2" t="str">
        <x:v>2026-01-01</x:v>
      </x:c>
      <x:c r="I2444" s="2" t="str">
        <x:v>2026-06-30</x:v>
      </x:c>
      <x:c r="J2444" s="2" t="str">
        <x:v>Interest Income (Expense), Net</x:v>
      </x:c>
      <x:c r="K2444" s="2" t="str">
        <x:v>us-gaap:InterestIncomeExpenseNet</x:v>
      </x:c>
      <x:c r="L2444" s="2" t="str">
        <x:v>2026-08-03</x:v>
      </x:c>
      <x:c r="M2444" s="2" t="str">
        <x:v>0000886982-26-000297</x:v>
      </x:c>
      <x:c r="N2444" s="2" t="str">
        <x:v>https://www.sec.gov/Archives/edgar/data/886982/000088698226000297/gs-20260630.htm</x:v>
      </x:c>
      <x:c r="O2444" s="2" t="str">
        <x:v>data/raw/filings/GS_0000886982-26-000297_gs-20260630.htm</x:v>
      </x:c>
      <x:c r="P2444" s="2" t="str">
        <x:v>f-5873</x:v>
      </x:c>
      <x:c r="Q2444" s="2" t="str"/>
      <x:c r="R2444" s="2" t="str">
        <x:v>Latest eligible comparative presentation at the information cutoff.</x:v>
      </x:c>
      <x:c r="T2444" s="12"/>
      <x:c r="U2444" s="12"/>
    </x:row>
    <x:row r="2445" ht="24" customHeight="1">
      <x:c r="C2445" s="2" t="str">
        <x:v>GS</x:v>
      </x:c>
      <x:c r="D2445" s="2" t="str">
        <x:v>H1 2026</x:v>
      </x:c>
      <x:c r="E2445" s="2" t="str">
        <x:v>noninterest_income</x:v>
      </x:c>
      <x:c r="F2445" s="11" t="n">
        <x:v>30056</x:v>
      </x:c>
      <x:c r="G2445" s="2" t="str">
        <x:v>USD</x:v>
      </x:c>
      <x:c r="H2445" s="2" t="str">
        <x:v>2026-01-01</x:v>
      </x:c>
      <x:c r="I2445" s="2" t="str">
        <x:v>2026-06-30</x:v>
      </x:c>
      <x:c r="J2445" s="2" t="str">
        <x:v>Noninterest Income</x:v>
      </x:c>
      <x:c r="K2445" s="2" t="str">
        <x:v>us-gaap:NoninterestIncome</x:v>
      </x:c>
      <x:c r="L2445" s="2" t="str">
        <x:v>2026-08-03</x:v>
      </x:c>
      <x:c r="M2445" s="2" t="str">
        <x:v>0000886982-26-000297</x:v>
      </x:c>
      <x:c r="N2445" s="2" t="str">
        <x:v>https://www.sec.gov/Archives/edgar/data/886982/000088698226000297/gs-20260630.htm</x:v>
      </x:c>
      <x:c r="O2445" s="2" t="str">
        <x:v>data/raw/filings/GS_0000886982-26-000297_gs-20260630.htm</x:v>
      </x:c>
      <x:c r="P2445" s="2" t="str">
        <x:v>f-5869</x:v>
      </x:c>
      <x:c r="Q2445" s="2" t="str"/>
      <x:c r="R2445" s="2" t="str">
        <x:v>Latest eligible comparative presentation at the information cutoff.</x:v>
      </x:c>
      <x:c r="T2445" s="12"/>
      <x:c r="U2445" s="12"/>
    </x:row>
    <x:row r="2446" ht="24" customHeight="1">
      <x:c r="C2446" s="2" t="str">
        <x:v>GS</x:v>
      </x:c>
      <x:c r="D2446" s="2" t="str">
        <x:v>H1 2026</x:v>
      </x:c>
      <x:c r="E2446" s="2" t="str">
        <x:v>revenue_reported</x:v>
      </x:c>
      <x:c r="F2446" s="11" t="n">
        <x:v>37565</x:v>
      </x:c>
      <x:c r="G2446" s="2" t="str">
        <x:v>USD</x:v>
      </x:c>
      <x:c r="H2446" s="2" t="str">
        <x:v>2026-01-01</x:v>
      </x:c>
      <x:c r="I2446" s="2" t="str">
        <x:v>2026-06-30</x:v>
      </x:c>
      <x:c r="J2446" s="2" t="str">
        <x:v>Revenues, Net of Interest Expense</x:v>
      </x:c>
      <x:c r="K2446" s="2" t="str">
        <x:v>us-gaap:RevenuesNetOfInterestExpense</x:v>
      </x:c>
      <x:c r="L2446" s="2" t="str">
        <x:v>2026-08-03</x:v>
      </x:c>
      <x:c r="M2446" s="2" t="str">
        <x:v>0000886982-26-000297</x:v>
      </x:c>
      <x:c r="N2446" s="2" t="str">
        <x:v>https://www.sec.gov/Archives/edgar/data/886982/000088698226000297/gs-20260630.htm</x:v>
      </x:c>
      <x:c r="O2446" s="2" t="str">
        <x:v>data/raw/filings/GS_0000886982-26-000297_gs-20260630.htm</x:v>
      </x:c>
      <x:c r="P2446" s="2" t="str">
        <x:v>f-5985</x:v>
      </x:c>
      <x:c r="Q2446" s="2" t="str"/>
      <x:c r="R2446" s="2" t="str">
        <x:v>Latest eligible comparative presentation at the information cutoff.</x:v>
      </x:c>
      <x:c r="T2446" s="12"/>
      <x:c r="U2446" s="12"/>
    </x:row>
    <x:row r="2447" ht="24" customHeight="1">
      <x:c r="C2447" s="2" t="str">
        <x:v>GS</x:v>
      </x:c>
      <x:c r="D2447" s="2" t="str">
        <x:v>H1 2026</x:v>
      </x:c>
      <x:c r="E2447" s="2" t="str">
        <x:v>opex</x:v>
      </x:c>
      <x:c r="F2447" s="11" t="n">
        <x:v>22099</x:v>
      </x:c>
      <x:c r="G2447" s="2" t="str">
        <x:v>USD</x:v>
      </x:c>
      <x:c r="H2447" s="2" t="str">
        <x:v>2026-01-01</x:v>
      </x:c>
      <x:c r="I2447" s="2" t="str">
        <x:v>2026-06-30</x:v>
      </x:c>
      <x:c r="J2447" s="2" t="str">
        <x:v>Noninterest Expense</x:v>
      </x:c>
      <x:c r="K2447" s="2" t="str">
        <x:v>us-gaap:NoninterestExpense</x:v>
      </x:c>
      <x:c r="L2447" s="2" t="str">
        <x:v>2026-08-03</x:v>
      </x:c>
      <x:c r="M2447" s="2" t="str">
        <x:v>0000886982-26-000297</x:v>
      </x:c>
      <x:c r="N2447" s="2" t="str">
        <x:v>https://www.sec.gov/Archives/edgar/data/886982/000088698226000297/gs-20260630.htm</x:v>
      </x:c>
      <x:c r="O2447" s="2" t="str">
        <x:v>data/raw/filings/GS_0000886982-26-000297_gs-20260630.htm</x:v>
      </x:c>
      <x:c r="P2447" s="2" t="str">
        <x:v>f-5893</x:v>
      </x:c>
      <x:c r="Q2447" s="2" t="str"/>
      <x:c r="R2447" s="2" t="str">
        <x:v>Latest eligible comparative presentation at the information cutoff.</x:v>
      </x:c>
      <x:c r="T2447" s="12"/>
      <x:c r="U2447" s="12"/>
    </x:row>
    <x:row r="2448" ht="24" customHeight="1">
      <x:c r="C2448" s="2" t="str">
        <x:v>GS</x:v>
      </x:c>
      <x:c r="D2448" s="2" t="str">
        <x:v>H1 2026</x:v>
      </x:c>
      <x:c r="E2448" s="2" t="str">
        <x:v>provision</x:v>
      </x:c>
      <x:c r="F2448" s="11" t="n">
        <x:v>417</x:v>
      </x:c>
      <x:c r="G2448" s="2" t="str">
        <x:v>USD</x:v>
      </x:c>
      <x:c r="H2448" s="2" t="str">
        <x:v>2026-01-01</x:v>
      </x:c>
      <x:c r="I2448" s="2" t="str">
        <x:v>2026-06-30</x:v>
      </x:c>
      <x:c r="J2448" s="2" t="str">
        <x:v>Provision for Loan, Lease, and Other Losses</x:v>
      </x:c>
      <x:c r="K2448" s="2" t="str">
        <x:v>us-gaap:ProvisionForLoanLeaseAndOtherLosses</x:v>
      </x:c>
      <x:c r="L2448" s="2" t="str">
        <x:v>2026-08-03</x:v>
      </x:c>
      <x:c r="M2448" s="2" t="str">
        <x:v>0000886982-26-000297</x:v>
      </x:c>
      <x:c r="N2448" s="2" t="str">
        <x:v>https://www.sec.gov/Archives/edgar/data/886982/000088698226000297/gs-20260630.htm</x:v>
      </x:c>
      <x:c r="O2448" s="2" t="str">
        <x:v>data/raw/filings/GS_0000886982-26-000297_gs-20260630.htm</x:v>
      </x:c>
      <x:c r="P2448" s="2" t="str">
        <x:v>f-5881</x:v>
      </x:c>
      <x:c r="Q2448" s="2" t="str"/>
      <x:c r="R2448" s="2" t="str">
        <x:v>Latest eligible comparative presentation at the information cutoff.</x:v>
      </x:c>
      <x:c r="T2448" s="12"/>
      <x:c r="U2448" s="12"/>
    </x:row>
    <x:row r="2449" ht="24" customHeight="1">
      <x:c r="C2449" s="2" t="str">
        <x:v>GS</x:v>
      </x:c>
      <x:c r="D2449" s="2" t="str">
        <x:v>H1 2026</x:v>
      </x:c>
      <x:c r="E2449" s="2" t="str">
        <x:v>pretax</x:v>
      </x:c>
      <x:c r="F2449" s="11" t="n">
        <x:v>15049</x:v>
      </x:c>
      <x:c r="G2449" s="2" t="str">
        <x:v>USD</x:v>
      </x:c>
      <x:c r="H2449" s="2" t="str">
        <x:v>2026-01-01</x:v>
      </x:c>
      <x:c r="I2449" s="2" t="str">
        <x:v>2026-06-30</x:v>
      </x:c>
      <x:c r="J2449" s="2" t="str">
        <x:v>Income (Loss) from Continuing Operations before Income Taxes, Noncontrolling Interest</x:v>
      </x:c>
      <x:c r="K2449" s="2" t="str">
        <x:v>us-gaap:IncomeLossFromContinuingOperationsBeforeIncomeTaxesExtraordinaryItemsNoncontrollingInterest</x:v>
      </x:c>
      <x:c r="L2449" s="2" t="str">
        <x:v>2026-08-03</x:v>
      </x:c>
      <x:c r="M2449" s="2" t="str">
        <x:v>0000886982-26-000297</x:v>
      </x:c>
      <x:c r="N2449" s="2" t="str">
        <x:v>https://www.sec.gov/Archives/edgar/data/886982/000088698226000297/gs-20260630.htm</x:v>
      </x:c>
      <x:c r="O2449" s="2" t="str">
        <x:v>data/raw/filings/GS_0000886982-26-000297_gs-20260630.htm</x:v>
      </x:c>
      <x:c r="P2449" s="2" t="str">
        <x:v>f-6001</x:v>
      </x:c>
      <x:c r="Q2449" s="2" t="str"/>
      <x:c r="R2449" s="2" t="str">
        <x:v>Latest eligible comparative presentation at the information cutoff.</x:v>
      </x:c>
      <x:c r="T2449" s="12"/>
      <x:c r="U2449" s="12"/>
    </x:row>
    <x:row r="2450" ht="24" customHeight="1">
      <x:c r="C2450" s="2" t="str">
        <x:v>GS</x:v>
      </x:c>
      <x:c r="D2450" s="2" t="str">
        <x:v>H1 2026</x:v>
      </x:c>
      <x:c r="E2450" s="2" t="str">
        <x:v>tax</x:v>
      </x:c>
      <x:c r="F2450" s="11" t="n">
        <x:v>2791</x:v>
      </x:c>
      <x:c r="G2450" s="2" t="str">
        <x:v>USD</x:v>
      </x:c>
      <x:c r="H2450" s="2" t="str">
        <x:v>2026-01-01</x:v>
      </x:c>
      <x:c r="I2450" s="2" t="str">
        <x:v>2026-06-30</x:v>
      </x:c>
      <x:c r="J2450" s="2" t="str">
        <x:v>Income Tax Expense (Benefit)</x:v>
      </x:c>
      <x:c r="K2450" s="2" t="str">
        <x:v>us-gaap:IncomeTaxExpenseBenefit</x:v>
      </x:c>
      <x:c r="L2450" s="2" t="str">
        <x:v>2026-08-03</x:v>
      </x:c>
      <x:c r="M2450" s="2" t="str">
        <x:v>0000886982-26-000297</x:v>
      </x:c>
      <x:c r="N2450" s="2" t="str">
        <x:v>https://www.sec.gov/Archives/edgar/data/886982/000088698226000297/gs-20260630.htm</x:v>
      </x:c>
      <x:c r="O2450" s="2" t="str">
        <x:v>data/raw/filings/GS_0000886982-26-000297_gs-20260630.htm</x:v>
      </x:c>
      <x:c r="P2450" s="2" t="str">
        <x:v>f-138</x:v>
      </x:c>
      <x:c r="Q2450" s="2" t="str"/>
      <x:c r="R2450" s="2" t="str">
        <x:v>Latest eligible comparative presentation at the information cutoff.</x:v>
      </x:c>
      <x:c r="T2450" s="12"/>
      <x:c r="U2450" s="12"/>
    </x:row>
    <x:row r="2451" ht="24" customHeight="1">
      <x:c r="C2451" s="2" t="str">
        <x:v>GS</x:v>
      </x:c>
      <x:c r="D2451" s="2" t="str">
        <x:v>H1 2026</x:v>
      </x:c>
      <x:c r="E2451" s="2" t="str">
        <x:v>net_income</x:v>
      </x:c>
      <x:c r="F2451" s="11" t="n">
        <x:v>12258</x:v>
      </x:c>
      <x:c r="G2451" s="2" t="str">
        <x:v>USD</x:v>
      </x:c>
      <x:c r="H2451" s="2" t="str">
        <x:v>2026-01-01</x:v>
      </x:c>
      <x:c r="I2451" s="2" t="str">
        <x:v>2026-06-30</x:v>
      </x:c>
      <x:c r="J2451" s="2" t="str">
        <x:v>Net Income (Loss) Attributable to Parent</x:v>
      </x:c>
      <x:c r="K2451" s="2" t="str">
        <x:v>us-gaap:NetIncomeLoss</x:v>
      </x:c>
      <x:c r="L2451" s="2" t="str">
        <x:v>2026-08-03</x:v>
      </x:c>
      <x:c r="M2451" s="2" t="str">
        <x:v>0000886982-26-000297</x:v>
      </x:c>
      <x:c r="N2451" s="2" t="str">
        <x:v>https://www.sec.gov/Archives/edgar/data/886982/000088698226000297/gs-20260630.htm</x:v>
      </x:c>
      <x:c r="O2451" s="2" t="str">
        <x:v>data/raw/filings/GS_0000886982-26-000297_gs-20260630.htm</x:v>
      </x:c>
      <x:c r="P2451" s="2" t="str">
        <x:v>f-5901</x:v>
      </x:c>
      <x:c r="Q2451" s="2" t="str"/>
      <x:c r="R2451" s="2" t="str">
        <x:v>Latest eligible comparative presentation at the information cutoff.</x:v>
      </x:c>
      <x:c r="T2451" s="12"/>
      <x:c r="U2451" s="12"/>
    </x:row>
    <x:row r="2452" ht="24" customHeight="1">
      <x:c r="C2452" s="2" t="str">
        <x:v>GS</x:v>
      </x:c>
      <x:c r="D2452" s="2" t="str">
        <x:v>H1 2026</x:v>
      </x:c>
      <x:c r="E2452" s="2" t="str">
        <x:v>common_income</x:v>
      </x:c>
      <x:c r="F2452" s="11" t="n">
        <x:v>11802</x:v>
      </x:c>
      <x:c r="G2452" s="2" t="str">
        <x:v>USD</x:v>
      </x:c>
      <x:c r="H2452" s="2" t="str">
        <x:v>2026-01-01</x:v>
      </x:c>
      <x:c r="I2452" s="2" t="str">
        <x:v>2026-06-30</x:v>
      </x:c>
      <x:c r="J2452" s="2" t="str">
        <x:v>Net Income (Loss) Available to Common Stockholders, Basic</x:v>
      </x:c>
      <x:c r="K2452" s="2" t="str">
        <x:v>us-gaap:NetIncomeLossAvailableToCommonStockholdersBasic</x:v>
      </x:c>
      <x:c r="L2452" s="2" t="str">
        <x:v>2026-08-03</x:v>
      </x:c>
      <x:c r="M2452" s="2" t="str">
        <x:v>0000886982-26-000297</x:v>
      </x:c>
      <x:c r="N2452" s="2" t="str">
        <x:v>https://www.sec.gov/Archives/edgar/data/886982/000088698226000297/gs-20260630.htm</x:v>
      </x:c>
      <x:c r="O2452" s="2" t="str">
        <x:v>data/raw/filings/GS_0000886982-26-000297_gs-20260630.htm</x:v>
      </x:c>
      <x:c r="P2452" s="2" t="str">
        <x:v>f-5905</x:v>
      </x:c>
      <x:c r="Q2452" s="2" t="str"/>
      <x:c r="R2452" s="2" t="str">
        <x:v>Latest eligible comparative presentation at the information cutoff.</x:v>
      </x:c>
      <x:c r="T2452" s="12"/>
      <x:c r="U2452" s="12"/>
    </x:row>
    <x:row r="2453" ht="24" customHeight="1">
      <x:c r="C2453" s="2" t="str">
        <x:v>GS</x:v>
      </x:c>
      <x:c r="D2453" s="2" t="str">
        <x:v>H1 2026</x:v>
      </x:c>
      <x:c r="E2453" s="2" t="str">
        <x:v>preferred_div</x:v>
      </x:c>
      <x:c r="F2453" s="11" t="n">
        <x:v>452</x:v>
      </x:c>
      <x:c r="G2453" s="2" t="str">
        <x:v>USD</x:v>
      </x:c>
      <x:c r="H2453" s="2" t="str">
        <x:v>2026-01-01</x:v>
      </x:c>
      <x:c r="I2453" s="2" t="str">
        <x:v>2026-06-30</x:v>
      </x:c>
      <x:c r="J2453" s="2" t="str">
        <x:v>Dividends, Preferred Stock</x:v>
      </x:c>
      <x:c r="K2453" s="2" t="str">
        <x:v>us-gaap:DividendsPreferredStock</x:v>
      </x:c>
      <x:c r="L2453" s="2" t="str">
        <x:v>2026-08-03</x:v>
      </x:c>
      <x:c r="M2453" s="2" t="str">
        <x:v>0000886982-26-000297</x:v>
      </x:c>
      <x:c r="N2453" s="2" t="str">
        <x:v>https://www.sec.gov/Archives/edgar/data/886982/000088698226000297/gs-20260630.htm</x:v>
      </x:c>
      <x:c r="O2453" s="2" t="str">
        <x:v>data/raw/filings/GS_0000886982-26-000297_gs-20260630.htm</x:v>
      </x:c>
      <x:c r="P2453" s="2" t="str">
        <x:v>f-5319</x:v>
      </x:c>
      <x:c r="Q2453" s="2" t="str"/>
      <x:c r="R2453" s="2" t="str">
        <x:v>Latest eligible comparative presentation at the information cutoff.</x:v>
      </x:c>
      <x:c r="T2453" s="12"/>
      <x:c r="U2453" s="12"/>
    </x:row>
    <x:row r="2454" ht="24" customHeight="1">
      <x:c r="C2454" s="2" t="str">
        <x:v>GS</x:v>
      </x:c>
      <x:c r="D2454" s="2" t="str">
        <x:v>H1 2026</x:v>
      </x:c>
      <x:c r="E2454" s="2" t="str">
        <x:v>eps</x:v>
      </x:c>
      <x:c r="F2454" s="11" t="n">
        <x:v>38.51</x:v>
      </x:c>
      <x:c r="G2454" s="2" t="str">
        <x:v>USD/shares</x:v>
      </x:c>
      <x:c r="H2454" s="2" t="str">
        <x:v>2026-01-01</x:v>
      </x:c>
      <x:c r="I2454" s="2" t="str">
        <x:v>2026-06-30</x:v>
      </x:c>
      <x:c r="J2454" s="2" t="str">
        <x:v>Earnings Per Share, Diluted</x:v>
      </x:c>
      <x:c r="K2454" s="2" t="str">
        <x:v>us-gaap:EarningsPerShareDiluted</x:v>
      </x:c>
      <x:c r="L2454" s="2" t="str">
        <x:v>2026-08-03</x:v>
      </x:c>
      <x:c r="M2454" s="2" t="str">
        <x:v>0000886982-26-000297</x:v>
      </x:c>
      <x:c r="N2454" s="2" t="str">
        <x:v>https://www.sec.gov/Archives/edgar/data/886982/000088698226000297/gs-20260630.htm</x:v>
      </x:c>
      <x:c r="O2454" s="2" t="str">
        <x:v>data/raw/filings/GS_0000886982-26-000297_gs-20260630.htm</x:v>
      </x:c>
      <x:c r="P2454" s="2" t="str">
        <x:v>f-5626</x:v>
      </x:c>
      <x:c r="Q2454" s="2" t="str"/>
      <x:c r="R2454" s="2" t="str">
        <x:v>Latest eligible comparative presentation at the information cutoff.</x:v>
      </x:c>
      <x:c r="T2454" s="12"/>
      <x:c r="U2454" s="12"/>
    </x:row>
    <x:row r="2455" ht="24" customHeight="1">
      <x:c r="C2455" s="2" t="str">
        <x:v>GS</x:v>
      </x:c>
      <x:c r="D2455" s="2" t="str">
        <x:v>H1 2026</x:v>
      </x:c>
      <x:c r="E2455" s="2" t="str">
        <x:v>shares_diluted</x:v>
      </x:c>
      <x:c r="F2455" s="11" t="n">
        <x:v>306.5</x:v>
      </x:c>
      <x:c r="G2455" s="2" t="str">
        <x:v>shares</x:v>
      </x:c>
      <x:c r="H2455" s="2" t="str">
        <x:v>2026-01-01</x:v>
      </x:c>
      <x:c r="I2455" s="2" t="str">
        <x:v>2026-06-30</x:v>
      </x:c>
      <x:c r="J2455" s="2" t="str">
        <x:v>Weighted Average Number of Shares Outstanding, Diluted</x:v>
      </x:c>
      <x:c r="K2455" s="2" t="str">
        <x:v>us-gaap:WeightedAverageNumberOfDilutedSharesOutstanding</x:v>
      </x:c>
      <x:c r="L2455" s="2" t="str">
        <x:v>2026-08-03</x:v>
      </x:c>
      <x:c r="M2455" s="2" t="str">
        <x:v>0000886982-26-000297</x:v>
      </x:c>
      <x:c r="N2455" s="2" t="str">
        <x:v>https://www.sec.gov/Archives/edgar/data/886982/000088698226000297/gs-20260630.htm</x:v>
      </x:c>
      <x:c r="O2455" s="2" t="str">
        <x:v>data/raw/filings/GS_0000886982-26-000297_gs-20260630.htm</x:v>
      </x:c>
      <x:c r="P2455" s="2" t="str">
        <x:v>f-5618</x:v>
      </x:c>
      <x:c r="Q2455" s="2" t="str"/>
      <x:c r="R2455" s="2" t="str">
        <x:v>Latest eligible comparative presentation at the information cutoff.</x:v>
      </x:c>
      <x:c r="T2455" s="12"/>
      <x:c r="U2455" s="12"/>
    </x:row>
    <x:row r="2456" ht="24" customHeight="1">
      <x:c r="C2456" s="2" t="str">
        <x:v>GS</x:v>
      </x:c>
      <x:c r="D2456" s="2" t="str">
        <x:v>H1 2026</x:v>
      </x:c>
      <x:c r="E2456" s="2" t="str">
        <x:v>dps</x:v>
      </x:c>
      <x:c r="F2456" s="11" t="n">
        <x:v>9</x:v>
      </x:c>
      <x:c r="G2456" s="2" t="str">
        <x:v>USD/shares</x:v>
      </x:c>
      <x:c r="H2456" s="2" t="str">
        <x:v>2026-01-01</x:v>
      </x:c>
      <x:c r="I2456" s="2" t="str">
        <x:v>2026-06-30</x:v>
      </x:c>
      <x:c r="J2456" s="2" t="str">
        <x:v>Common Stock, Dividends, Per Share, Declared</x:v>
      </x:c>
      <x:c r="K2456" s="2" t="str">
        <x:v>us-gaap:CommonStockDividendsPerShareDeclared</x:v>
      </x:c>
      <x:c r="L2456" s="2" t="str">
        <x:v>2026-08-03</x:v>
      </x:c>
      <x:c r="M2456" s="2" t="str">
        <x:v>0000886982-26-000297</x:v>
      </x:c>
      <x:c r="N2456" s="2" t="str">
        <x:v>https://www.sec.gov/Archives/edgar/data/886982/000088698226000297/gs-20260630.htm</x:v>
      </x:c>
      <x:c r="O2456" s="2" t="str">
        <x:v>data/raw/filings/GS_0000886982-26-000297_gs-20260630.htm</x:v>
      </x:c>
      <x:c r="P2456" s="2" t="str">
        <x:v>f-5072</x:v>
      </x:c>
      <x:c r="Q2456" s="2" t="str"/>
      <x:c r="R2456" s="2" t="str">
        <x:v>Latest eligible comparative presentation at the information cutoff.</x:v>
      </x:c>
      <x:c r="T2456" s="12"/>
      <x:c r="U2456" s="12"/>
    </x:row>
    <x:row r="2457" ht="24" customHeight="1">
      <x:c r="C2457" s="2" t="str">
        <x:v>GS</x:v>
      </x:c>
      <x:c r="D2457" s="2" t="str">
        <x:v>H1 2026</x:v>
      </x:c>
      <x:c r="E2457" s="2" t="str">
        <x:v>dividends</x:v>
      </x:c>
      <x:c r="F2457" s="11" t="n">
        <x:v>3191</x:v>
      </x:c>
      <x:c r="G2457" s="2" t="str">
        <x:v>USD</x:v>
      </x:c>
      <x:c r="H2457" s="2" t="str">
        <x:v>2026-01-01</x:v>
      </x:c>
      <x:c r="I2457" s="2" t="str">
        <x:v>2026-06-30</x:v>
      </x:c>
      <x:c r="J2457" s="2" t="str">
        <x:v>Payments of Dividends</x:v>
      </x:c>
      <x:c r="K2457" s="2" t="str">
        <x:v>us-gaap:PaymentsOfDividends</x:v>
      </x:c>
      <x:c r="L2457" s="2" t="str">
        <x:v>2026-08-03</x:v>
      </x:c>
      <x:c r="M2457" s="2" t="str">
        <x:v>0000886982-26-000297</x:v>
      </x:c>
      <x:c r="N2457" s="2" t="str">
        <x:v>https://www.sec.gov/Archives/edgar/data/886982/000088698226000297/gs-20260630.htm</x:v>
      </x:c>
      <x:c r="O2457" s="2" t="str">
        <x:v>data/raw/filings/GS_0000886982-26-000297_gs-20260630.htm</x:v>
      </x:c>
      <x:c r="P2457" s="2" t="str">
        <x:v>f-508</x:v>
      </x:c>
      <x:c r="Q2457" s="2" t="str"/>
      <x:c r="R2457" s="2" t="str">
        <x:v>Latest eligible comparative presentation at the information cutoff.</x:v>
      </x:c>
      <x:c r="T2457" s="12"/>
      <x:c r="U2457" s="12"/>
    </x:row>
    <x:row r="2458" ht="24" customHeight="1">
      <x:c r="C2458" s="2" t="str">
        <x:v>GS</x:v>
      </x:c>
      <x:c r="D2458" s="2" t="str">
        <x:v>H1 2026</x:v>
      </x:c>
      <x:c r="E2458" s="2" t="str">
        <x:v>buybacks</x:v>
      </x:c>
      <x:c r="F2458" s="11" t="n">
        <x:v>9000</x:v>
      </x:c>
      <x:c r="G2458" s="2" t="str">
        <x:v>USD</x:v>
      </x:c>
      <x:c r="H2458" s="2" t="str">
        <x:v>2026-01-01</x:v>
      </x:c>
      <x:c r="I2458" s="2" t="str">
        <x:v>2026-06-30</x:v>
      </x:c>
      <x:c r="J2458" s="2" t="str">
        <x:v>Payments for Repurchase of Common Stock</x:v>
      </x:c>
      <x:c r="K2458" s="2" t="str">
        <x:v>us-gaap:PaymentsForRepurchaseOfCommonStock</x:v>
      </x:c>
      <x:c r="L2458" s="2" t="str">
        <x:v>2026-08-03</x:v>
      </x:c>
      <x:c r="M2458" s="2" t="str">
        <x:v>0000886982-26-000297</x:v>
      </x:c>
      <x:c r="N2458" s="2" t="str">
        <x:v>https://www.sec.gov/Archives/edgar/data/886982/000088698226000297/gs-20260630.htm</x:v>
      </x:c>
      <x:c r="O2458" s="2" t="str">
        <x:v>data/raw/filings/GS_0000886982-26-000297_gs-20260630.htm</x:v>
      </x:c>
      <x:c r="P2458" s="2" t="str">
        <x:v>f-504</x:v>
      </x:c>
      <x:c r="Q2458" s="2" t="str"/>
      <x:c r="R2458" s="2" t="str">
        <x:v>Latest eligible comparative presentation at the information cutoff.</x:v>
      </x:c>
      <x:c r="T2458" s="12"/>
      <x:c r="U2458" s="12"/>
    </x:row>
    <x:row r="2459" ht="24" customHeight="1">
      <x:c r="C2459" s="2" t="str">
        <x:v>GS</x:v>
      </x:c>
      <x:c r="D2459" s="2" t="str">
        <x:v>H1 2026</x:v>
      </x:c>
      <x:c r="E2459" s="2" t="str">
        <x:v>chargeoffs</x:v>
      </x:c>
      <x:c r="F2459" s="11" t="str">
        <x:v>n.a.</x:v>
      </x:c>
      <x:c r="G2459" s="2" t="str">
        <x:v>USDm</x:v>
      </x:c>
      <x:c r="H2459" s="2" t="str">
        <x:v>2026-01-01</x:v>
      </x:c>
      <x:c r="I2459" s="2" t="str">
        <x:v>2026-06-30</x:v>
      </x:c>
      <x:c r="J2459" s="2" t="str">
        <x:v>Gross loan charge-offs</x:v>
      </x:c>
      <x:c r="K2459" s="2" t="str"/>
      <x:c r="L2459" s="2" t="str"/>
      <x:c r="M2459" s="2" t="str"/>
      <x:c r="N2459" s="2" t="str"/>
      <x:c r="O2459" s="2" t="str"/>
      <x:c r="P2459" s="2" t="str"/>
      <x:c r="Q2459" s="2" t="str"/>
      <x:c r="R2459" s="2" t="str">
        <x:v>Not reported / unavailable</x:v>
      </x:c>
      <x:c r="T2459" s="12"/>
      <x:c r="U2459" s="12"/>
    </x:row>
    <x:row r="2460" ht="24" customHeight="1">
      <x:c r="C2460" s="2" t="str">
        <x:v>GS</x:v>
      </x:c>
      <x:c r="D2460" s="2" t="str">
        <x:v>H1 2026</x:v>
      </x:c>
      <x:c r="E2460" s="2" t="str">
        <x:v>recoveries</x:v>
      </x:c>
      <x:c r="F2460" s="11" t="str">
        <x:v>n.a.</x:v>
      </x:c>
      <x:c r="G2460" s="2" t="str">
        <x:v>USDm</x:v>
      </x:c>
      <x:c r="H2460" s="2" t="str">
        <x:v>2026-01-01</x:v>
      </x:c>
      <x:c r="I2460" s="2" t="str">
        <x:v>2026-06-30</x:v>
      </x:c>
      <x:c r="J2460" s="2" t="str">
        <x:v>Loan recoveries</x:v>
      </x:c>
      <x:c r="K2460" s="2" t="str"/>
      <x:c r="L2460" s="2" t="str"/>
      <x:c r="M2460" s="2" t="str"/>
      <x:c r="N2460" s="2" t="str"/>
      <x:c r="O2460" s="2" t="str"/>
      <x:c r="P2460" s="2" t="str"/>
      <x:c r="Q2460" s="2" t="str"/>
      <x:c r="R2460" s="2" t="str">
        <x:v>Not reported / unavailable</x:v>
      </x:c>
      <x:c r="T2460" s="12"/>
      <x:c r="U2460" s="12"/>
    </x:row>
    <x:row r="2461" ht="24" customHeight="1">
      <x:c r="C2461" s="2" t="str">
        <x:v>GS</x:v>
      </x:c>
      <x:c r="D2461" s="2" t="str">
        <x:v>H1 2026</x:v>
      </x:c>
      <x:c r="E2461" s="2" t="str">
        <x:v>rwa</x:v>
      </x:c>
      <x:c r="F2461" s="11" t="str">
        <x:v>n.a.</x:v>
      </x:c>
      <x:c r="G2461" s="2" t="str">
        <x:v>USDm</x:v>
      </x:c>
      <x:c r="H2461" s="2" t="str">
        <x:v>2026-01-01</x:v>
      </x:c>
      <x:c r="I2461" s="2" t="str">
        <x:v>2026-06-30</x:v>
      </x:c>
      <x:c r="J2461" s="2" t="str">
        <x:v>Risk-weighted assets</x:v>
      </x:c>
      <x:c r="K2461" s="2" t="str"/>
      <x:c r="L2461" s="2" t="str"/>
      <x:c r="M2461" s="2" t="str"/>
      <x:c r="N2461" s="2" t="str"/>
      <x:c r="O2461" s="2" t="str"/>
      <x:c r="P2461" s="2" t="str"/>
      <x:c r="Q2461" s="2" t="str"/>
      <x:c r="R2461" s="2" t="str">
        <x:v>Not reported / unavailable</x:v>
      </x:c>
      <x:c r="T2461" s="12"/>
      <x:c r="U2461" s="12"/>
    </x:row>
    <x:row r="2462" ht="24" customHeight="1">
      <x:c r="C2462" s="2" t="str">
        <x:v>GS</x:v>
      </x:c>
      <x:c r="D2462" s="2" t="str">
        <x:v>H1 2026</x:v>
      </x:c>
      <x:c r="E2462" s="2" t="str">
        <x:v>cet1_reported</x:v>
      </x:c>
      <x:c r="F2462" s="11" t="n">
        <x:v>0.129</x:v>
      </x:c>
      <x:c r="G2462" s="2" t="str">
        <x:v>pure</x:v>
      </x:c>
      <x:c r="H2462" s="2" t="str">
        <x:v>2026-01-01</x:v>
      </x:c>
      <x:c r="I2462" s="2" t="str">
        <x:v>2026-06-30</x:v>
      </x:c>
      <x:c r="J2462" s="2" t="str">
        <x:v>Actual standardized CET1 ratio</x:v>
      </x:c>
      <x:c r="K2462" s="2" t="str">
        <x:v>Manual verified issuer table row</x:v>
      </x:c>
      <x:c r="L2462" s="2" t="str">
        <x:v>2026-08-03</x:v>
      </x:c>
      <x:c r="M2462" s="2" t="str">
        <x:v>0000886982-26-000297</x:v>
      </x:c>
      <x:c r="N2462" s="2" t="str">
        <x:v>https://www.sec.gov/Archives/edgar/data/886982/000088698226000297/gs-20260630.htm</x:v>
      </x:c>
      <x:c r="O2462" s="2" t="str">
        <x:v>data/raw/filings/GS_0000886982-26-000297_gs-20260630.htm</x:v>
      </x:c>
      <x:c r="P2462" s="2" t="str"/>
      <x:c r="Q2462" s="2" t="str"/>
      <x:c r="R2462" s="2" t="str">
        <x:v>Verified original issuer table row; same-date end balance, excluding average and regulatory minimum tables.</x:v>
      </x:c>
      <x:c r="T2462" s="12"/>
      <x:c r="U2462" s="12"/>
    </x:row>
    <x:row r="2463" ht="24" customHeight="1">
      <x:c r="C2463" s="2" t="str">
        <x:v>GS</x:v>
      </x:c>
      <x:c r="D2463" s="2" t="str">
        <x:v>H1 2026</x:v>
      </x:c>
      <x:c r="E2463" s="2" t="str">
        <x:v>nim_reported</x:v>
      </x:c>
      <x:c r="F2463" s="11" t="str">
        <x:v>n.a.</x:v>
      </x:c>
      <x:c r="G2463" s="2" t="str">
        <x:v>%</x:v>
      </x:c>
      <x:c r="H2463" s="2" t="str">
        <x:v>2026-01-01</x:v>
      </x:c>
      <x:c r="I2463" s="2" t="str">
        <x:v>2026-06-30</x:v>
      </x:c>
      <x:c r="J2463" s="2" t="str">
        <x:v>Issuer reported net interest margin</x:v>
      </x:c>
      <x:c r="K2463" s="2" t="str"/>
      <x:c r="L2463" s="2" t="str"/>
      <x:c r="M2463" s="2" t="str"/>
      <x:c r="N2463" s="2" t="str"/>
      <x:c r="O2463" s="2" t="str"/>
      <x:c r="P2463" s="2" t="str"/>
      <x:c r="Q2463" s="2" t="str"/>
      <x:c r="R2463" s="2" t="str">
        <x:v>Not reported / unavailable</x:v>
      </x:c>
      <x:c r="T2463" s="12"/>
      <x:c r="U2463" s="12"/>
    </x:row>
    <x:row r="2464" ht="24" customHeight="1">
      <x:c r="C2464" s="2" t="str">
        <x:v>GS</x:v>
      </x:c>
      <x:c r="D2464" s="2" t="str">
        <x:v>H1 2026</x:v>
      </x:c>
      <x:c r="E2464" s="2" t="str">
        <x:v>bvps_reported</x:v>
      </x:c>
      <x:c r="F2464" s="11" t="n">
        <x:v>367.67</x:v>
      </x:c>
      <x:c r="G2464" s="2" t="str">
        <x:v>USD/shares</x:v>
      </x:c>
      <x:c r="H2464" s="2" t="str">
        <x:v>2026-01-01</x:v>
      </x:c>
      <x:c r="I2464" s="2" t="str">
        <x:v>2026-06-30</x:v>
      </x:c>
      <x:c r="J2464" s="2" t="str">
        <x:v>Reported common book value per share</x:v>
      </x:c>
      <x:c r="K2464" s="2" t="str">
        <x:v>Manual verified issuer table row</x:v>
      </x:c>
      <x:c r="L2464" s="2" t="str">
        <x:v>2026-08-03</x:v>
      </x:c>
      <x:c r="M2464" s="2" t="str">
        <x:v>0000886982-26-000297</x:v>
      </x:c>
      <x:c r="N2464" s="2" t="str">
        <x:v>https://www.sec.gov/Archives/edgar/data/886982/000088698226000297/gs-20260630.htm</x:v>
      </x:c>
      <x:c r="O2464" s="2" t="str">
        <x:v>data/raw/filings/GS_0000886982-26-000297_gs-20260630.htm</x:v>
      </x:c>
      <x:c r="P2464" s="2" t="str"/>
      <x:c r="Q2464" s="2" t="str"/>
      <x:c r="R2464" s="2" t="str">
        <x:v>Verified original issuer table row; same-date end balance, excluding average and regulatory minimum tables.</x:v>
      </x:c>
      <x:c r="T2464" s="12"/>
      <x:c r="U2464" s="12"/>
    </x:row>
    <x:row r="2465" ht="24" customHeight="1">
      <x:c r="C2465" s="2" t="str">
        <x:v>GS</x:v>
      </x:c>
      <x:c r="D2465" s="2" t="str">
        <x:v>H1 2026</x:v>
      </x:c>
      <x:c r="E2465" s="2" t="str">
        <x:v>tbvps_reported</x:v>
      </x:c>
      <x:c r="F2465" s="11" t="n">
        <x:v>336.61</x:v>
      </x:c>
      <x:c r="G2465" s="2" t="str">
        <x:v>USD/shares</x:v>
      </x:c>
      <x:c r="H2465" s="2" t="str">
        <x:v>2026-01-01</x:v>
      </x:c>
      <x:c r="I2465" s="2" t="str">
        <x:v>2026-06-30</x:v>
      </x:c>
      <x:c r="J2465" s="2" t="str">
        <x:v>Reported tangible book value per share</x:v>
      </x:c>
      <x:c r="K2465" s="2" t="str">
        <x:v>Manual verified issuer table row</x:v>
      </x:c>
      <x:c r="L2465" s="2" t="str">
        <x:v>2026-08-03</x:v>
      </x:c>
      <x:c r="M2465" s="2" t="str">
        <x:v>0000886982-26-000297</x:v>
      </x:c>
      <x:c r="N2465" s="2" t="str">
        <x:v>https://www.sec.gov/Archives/edgar/data/886982/000088698226000297/gs-20260630.htm</x:v>
      </x:c>
      <x:c r="O2465" s="2" t="str">
        <x:v>data/raw/filings/GS_0000886982-26-000297_gs-20260630.htm</x:v>
      </x:c>
      <x:c r="P2465" s="2" t="str"/>
      <x:c r="Q2465" s="2" t="str"/>
      <x:c r="R2465" s="2" t="str">
        <x:v>Verified original issuer table row; same-date end balance, excluding average and regulatory minimum tables.</x:v>
      </x:c>
      <x:c r="T2465" s="12"/>
      <x:c r="U2465" s="12"/>
    </x:row>
    <x:row r="2466" ht="24" customHeight="1">
      <x:c r="C2466" s="2" t="str">
        <x:v>GS</x:v>
      </x:c>
      <x:c r="D2466" s="2" t="str">
        <x:v>H1 2026</x:v>
      </x:c>
      <x:c r="E2466" s="2" t="str">
        <x:v>tce_reported</x:v>
      </x:c>
      <x:c r="F2466" s="11" t="n">
        <x:v>100443</x:v>
      </x:c>
      <x:c r="G2466" s="2" t="str">
        <x:v>USD</x:v>
      </x:c>
      <x:c r="H2466" s="2" t="str">
        <x:v>2026-01-01</x:v>
      </x:c>
      <x:c r="I2466" s="2" t="str">
        <x:v>2026-06-30</x:v>
      </x:c>
      <x:c r="J2466" s="2" t="str">
        <x:v>Reported tangible common equity</x:v>
      </x:c>
      <x:c r="K2466" s="2" t="str">
        <x:v>Manual verified issuer table row</x:v>
      </x:c>
      <x:c r="L2466" s="2" t="str">
        <x:v>2026-08-03</x:v>
      </x:c>
      <x:c r="M2466" s="2" t="str">
        <x:v>0000886982-26-000297</x:v>
      </x:c>
      <x:c r="N2466" s="2" t="str">
        <x:v>https://www.sec.gov/Archives/edgar/data/886982/000088698226000297/gs-20260630.htm</x:v>
      </x:c>
      <x:c r="O2466" s="2" t="str">
        <x:v>data/raw/filings/GS_0000886982-26-000297_gs-20260630.htm</x:v>
      </x:c>
      <x:c r="P2466" s="2" t="str"/>
      <x:c r="Q2466" s="2" t="str"/>
      <x:c r="R2466" s="2" t="str">
        <x:v>Verified original issuer table row; same-date end balance, excluding average and regulatory minimum tables.</x:v>
      </x:c>
      <x:c r="T2466" s="12"/>
      <x:c r="U2466" s="12"/>
    </x:row>
    <x:row r="2467" ht="24" customHeight="1">
      <x:c r="C2467" s="2" t="str">
        <x:v>MS</x:v>
      </x:c>
      <x:c r="D2467" s="2" t="str">
        <x:v>FY2016</x:v>
      </x:c>
      <x:c r="E2467" s="2" t="str">
        <x:v>assets</x:v>
      </x:c>
      <x:c r="F2467" s="11" t="n">
        <x:v>814949</x:v>
      </x:c>
      <x:c r="G2467" s="2" t="str">
        <x:v>USD</x:v>
      </x:c>
      <x:c r="H2467" s="2" t="str">
        <x:v>2016-01-01</x:v>
      </x:c>
      <x:c r="I2467" s="2" t="str">
        <x:v>2016-12-31</x:v>
      </x:c>
      <x:c r="J2467" s="2" t="str">
        <x:v>Assets</x:v>
      </x:c>
      <x:c r="K2467" s="2" t="str">
        <x:v>us-gaap:Assets</x:v>
      </x:c>
      <x:c r="L2467" s="2" t="str">
        <x:v>2018-02-27</x:v>
      </x:c>
      <x:c r="M2467" s="2" t="str">
        <x:v>0001193125-18-060831</x:v>
      </x:c>
      <x:c r="N2467" s="2" t="str">
        <x:v>https://www.sec.gov/Archives/edgar/data/895421/000119312518060831/d500533d10k.htm</x:v>
      </x:c>
      <x:c r="O2467" s="2" t="str">
        <x:v>data/raw/filings/MS_0001193125-18-060831_d500533d10k.htm</x:v>
      </x:c>
      <x:c r="P2467" s="2" t="str"/>
      <x:c r="Q2467" s="2" t="str"/>
      <x:c r="R2467" s="2" t="str">
        <x:v>Latest eligible comparative presentation at the information cutoff.</x:v>
      </x:c>
      <x:c r="T2467" s="12"/>
      <x:c r="U2467" s="12"/>
    </x:row>
    <x:row r="2468" ht="24" customHeight="1">
      <x:c r="C2468" s="2" t="str">
        <x:v>MS</x:v>
      </x:c>
      <x:c r="D2468" s="2" t="str">
        <x:v>FY2016</x:v>
      </x:c>
      <x:c r="E2468" s="2" t="str">
        <x:v>liabilities</x:v>
      </x:c>
      <x:c r="F2468" s="11" t="n">
        <x:v>737772</x:v>
      </x:c>
      <x:c r="G2468" s="2" t="str">
        <x:v>USD</x:v>
      </x:c>
      <x:c r="H2468" s="2" t="str">
        <x:v>2016-01-01</x:v>
      </x:c>
      <x:c r="I2468" s="2" t="str">
        <x:v>2016-12-31</x:v>
      </x:c>
      <x:c r="J2468" s="2" t="str">
        <x:v>Liabilities</x:v>
      </x:c>
      <x:c r="K2468" s="2" t="str">
        <x:v>us-gaap:Liabilities</x:v>
      </x:c>
      <x:c r="L2468" s="2" t="str">
        <x:v>2018-02-27</x:v>
      </x:c>
      <x:c r="M2468" s="2" t="str">
        <x:v>0001193125-18-060831</x:v>
      </x:c>
      <x:c r="N2468" s="2" t="str">
        <x:v>https://www.sec.gov/Archives/edgar/data/895421/000119312518060831/d500533d10k.htm</x:v>
      </x:c>
      <x:c r="O2468" s="2" t="str">
        <x:v>data/raw/filings/MS_0001193125-18-060831_d500533d10k.htm</x:v>
      </x:c>
      <x:c r="P2468" s="2" t="str"/>
      <x:c r="Q2468" s="2" t="str"/>
      <x:c r="R2468" s="2" t="str">
        <x:v>Latest eligible comparative presentation at the information cutoff.</x:v>
      </x:c>
      <x:c r="T2468" s="12"/>
      <x:c r="U2468" s="12"/>
    </x:row>
    <x:row r="2469" ht="24" customHeight="1">
      <x:c r="C2469" s="2" t="str">
        <x:v>MS</x:v>
      </x:c>
      <x:c r="D2469" s="2" t="str">
        <x:v>FY2016</x:v>
      </x:c>
      <x:c r="E2469" s="2" t="str">
        <x:v>equity</x:v>
      </x:c>
      <x:c r="F2469" s="11" t="n">
        <x:v>76050</x:v>
      </x:c>
      <x:c r="G2469" s="2" t="str">
        <x:v>USD</x:v>
      </x:c>
      <x:c r="H2469" s="2" t="str">
        <x:v>2016-01-01</x:v>
      </x:c>
      <x:c r="I2469" s="2" t="str">
        <x:v>2016-12-31</x:v>
      </x:c>
      <x:c r="J2469" s="2" t="str">
        <x:v>Stockholders' Equity Attributable to Parent</x:v>
      </x:c>
      <x:c r="K2469" s="2" t="str">
        <x:v>us-gaap:StockholdersEquity</x:v>
      </x:c>
      <x:c r="L2469" s="2" t="str">
        <x:v>2018-02-27</x:v>
      </x:c>
      <x:c r="M2469" s="2" t="str">
        <x:v>0001193125-18-060831</x:v>
      </x:c>
      <x:c r="N2469" s="2" t="str">
        <x:v>https://www.sec.gov/Archives/edgar/data/895421/000119312518060831/d500533d10k.htm</x:v>
      </x:c>
      <x:c r="O2469" s="2" t="str">
        <x:v>data/raw/filings/MS_0001193125-18-060831_d500533d10k.htm</x:v>
      </x:c>
      <x:c r="P2469" s="2" t="str"/>
      <x:c r="Q2469" s="2" t="str"/>
      <x:c r="R2469" s="2" t="str">
        <x:v>Latest eligible comparative presentation at the information cutoff.</x:v>
      </x:c>
      <x:c r="T2469" s="12"/>
      <x:c r="U2469" s="12"/>
    </x:row>
    <x:row r="2470" ht="24" customHeight="1">
      <x:c r="C2470" s="2" t="str">
        <x:v>MS</x:v>
      </x:c>
      <x:c r="D2470" s="2" t="str">
        <x:v>FY2016</x:v>
      </x:c>
      <x:c r="E2470" s="2" t="str">
        <x:v>preferred</x:v>
      </x:c>
      <x:c r="F2470" s="11" t="str">
        <x:v>n.a.</x:v>
      </x:c>
      <x:c r="G2470" s="2" t="str">
        <x:v>USDm</x:v>
      </x:c>
      <x:c r="H2470" s="2" t="str">
        <x:v>2016-01-01</x:v>
      </x:c>
      <x:c r="I2470" s="2" t="str">
        <x:v>2016-12-31</x:v>
      </x:c>
      <x:c r="J2470" s="2" t="str">
        <x:v>Preferred equity carrying amount</x:v>
      </x:c>
      <x:c r="K2470" s="2" t="str"/>
      <x:c r="L2470" s="2" t="str"/>
      <x:c r="M2470" s="2" t="str"/>
      <x:c r="N2470" s="2" t="str"/>
      <x:c r="O2470" s="2" t="str"/>
      <x:c r="P2470" s="2" t="str"/>
      <x:c r="Q2470" s="2" t="str"/>
      <x:c r="R2470" s="2" t="str">
        <x:v>Not reported / unavailable</x:v>
      </x:c>
      <x:c r="T2470" s="12"/>
      <x:c r="U2470" s="12"/>
    </x:row>
    <x:row r="2471" ht="24" customHeight="1">
      <x:c r="C2471" s="2" t="str">
        <x:v>MS</x:v>
      </x:c>
      <x:c r="D2471" s="2" t="str">
        <x:v>FY2016</x:v>
      </x:c>
      <x:c r="E2471" s="2" t="str">
        <x:v>common_equity_reported</x:v>
      </x:c>
      <x:c r="F2471" s="11" t="str">
        <x:v>n.a.</x:v>
      </x:c>
      <x:c r="G2471" s="2" t="str">
        <x:v>USDm</x:v>
      </x:c>
      <x:c r="H2471" s="2" t="str">
        <x:v>2016-01-01</x:v>
      </x:c>
      <x:c r="I2471" s="2" t="str">
        <x:v>2016-12-31</x:v>
      </x:c>
      <x:c r="J2471" s="2" t="str">
        <x:v>Reported common shareholders equity</x:v>
      </x:c>
      <x:c r="K2471" s="2" t="str"/>
      <x:c r="L2471" s="2" t="str"/>
      <x:c r="M2471" s="2" t="str"/>
      <x:c r="N2471" s="2" t="str"/>
      <x:c r="O2471" s="2" t="str"/>
      <x:c r="P2471" s="2" t="str"/>
      <x:c r="Q2471" s="2" t="str"/>
      <x:c r="R2471" s="2" t="str">
        <x:v>Not reported / unavailable</x:v>
      </x:c>
      <x:c r="T2471" s="12"/>
      <x:c r="U2471" s="12"/>
    </x:row>
    <x:row r="2472" ht="24" customHeight="1">
      <x:c r="C2472" s="2" t="str">
        <x:v>MS</x:v>
      </x:c>
      <x:c r="D2472" s="2" t="str">
        <x:v>FY2016</x:v>
      </x:c>
      <x:c r="E2472" s="2" t="str">
        <x:v>goodwill</x:v>
      </x:c>
      <x:c r="F2472" s="11" t="n">
        <x:v>6577</x:v>
      </x:c>
      <x:c r="G2472" s="2" t="str">
        <x:v>USD</x:v>
      </x:c>
      <x:c r="H2472" s="2" t="str">
        <x:v>2016-01-01</x:v>
      </x:c>
      <x:c r="I2472" s="2" t="str">
        <x:v>2016-12-31</x:v>
      </x:c>
      <x:c r="J2472" s="2" t="str">
        <x:v>Goodwill</x:v>
      </x:c>
      <x:c r="K2472" s="2" t="str">
        <x:v>us-gaap:Goodwill</x:v>
      </x:c>
      <x:c r="L2472" s="2" t="str">
        <x:v>2019-02-26</x:v>
      </x:c>
      <x:c r="M2472" s="2" t="str">
        <x:v>0001193125-19-051943</x:v>
      </x:c>
      <x:c r="N2472" s="2" t="str">
        <x:v>https://www.sec.gov/Archives/edgar/data/895421/000119312519051943/d707577d10k.htm</x:v>
      </x:c>
      <x:c r="O2472" s="2" t="str">
        <x:v>data/raw/filings/MS_0001193125-19-051943_d707577d10k.htm</x:v>
      </x:c>
      <x:c r="P2472" s="2" t="str"/>
      <x:c r="Q2472" s="2" t="str"/>
      <x:c r="R2472" s="2" t="str">
        <x:v>Latest eligible comparative presentation at the information cutoff.</x:v>
      </x:c>
      <x:c r="T2472" s="12"/>
      <x:c r="U2472" s="12"/>
    </x:row>
    <x:row r="2473" ht="24" customHeight="1">
      <x:c r="C2473" s="2" t="str">
        <x:v>MS</x:v>
      </x:c>
      <x:c r="D2473" s="2" t="str">
        <x:v>FY2016</x:v>
      </x:c>
      <x:c r="E2473" s="2" t="str">
        <x:v>intangibles</x:v>
      </x:c>
      <x:c r="F2473" s="11" t="n">
        <x:v>2721</x:v>
      </x:c>
      <x:c r="G2473" s="2" t="str">
        <x:v>USD</x:v>
      </x:c>
      <x:c r="H2473" s="2" t="str">
        <x:v>2016-01-01</x:v>
      </x:c>
      <x:c r="I2473" s="2" t="str">
        <x:v>2016-12-31</x:v>
      </x:c>
      <x:c r="J2473" s="2" t="str">
        <x:v>Intangible Assets, Net (Excluding Goodwill)</x:v>
      </x:c>
      <x:c r="K2473" s="2" t="str">
        <x:v>us-gaap:IntangibleAssetsNetExcludingGoodwill</x:v>
      </x:c>
      <x:c r="L2473" s="2" t="str">
        <x:v>2018-02-27</x:v>
      </x:c>
      <x:c r="M2473" s="2" t="str">
        <x:v>0001193125-18-060831</x:v>
      </x:c>
      <x:c r="N2473" s="2" t="str">
        <x:v>https://www.sec.gov/Archives/edgar/data/895421/000119312518060831/d500533d10k.htm</x:v>
      </x:c>
      <x:c r="O2473" s="2" t="str">
        <x:v>data/raw/filings/MS_0001193125-18-060831_d500533d10k.htm</x:v>
      </x:c>
      <x:c r="P2473" s="2" t="str"/>
      <x:c r="Q2473" s="2" t="str"/>
      <x:c r="R2473" s="2" t="str">
        <x:v>Latest eligible comparative presentation at the information cutoff.</x:v>
      </x:c>
      <x:c r="T2473" s="12"/>
      <x:c r="U2473" s="12"/>
    </x:row>
    <x:row r="2474" ht="24" customHeight="1">
      <x:c r="C2474" s="2" t="str">
        <x:v>MS</x:v>
      </x:c>
      <x:c r="D2474" s="2" t="str">
        <x:v>FY2016</x:v>
      </x:c>
      <x:c r="E2474" s="2" t="str">
        <x:v>intangibles_total</x:v>
      </x:c>
      <x:c r="F2474" s="11" t="str">
        <x:v>n.a.</x:v>
      </x:c>
      <x:c r="G2474" s="2" t="str">
        <x:v>USDm</x:v>
      </x:c>
      <x:c r="H2474" s="2" t="str">
        <x:v>2016-01-01</x:v>
      </x:c>
      <x:c r="I2474" s="2" t="str">
        <x:v>2016-12-31</x:v>
      </x:c>
      <x:c r="J2474" s="2" t="str">
        <x:v>Reported goodwill and intangible assets combined</x:v>
      </x:c>
      <x:c r="K2474" s="2" t="str"/>
      <x:c r="L2474" s="2" t="str"/>
      <x:c r="M2474" s="2" t="str"/>
      <x:c r="N2474" s="2" t="str"/>
      <x:c r="O2474" s="2" t="str"/>
      <x:c r="P2474" s="2" t="str"/>
      <x:c r="Q2474" s="2" t="str"/>
      <x:c r="R2474" s="2" t="str">
        <x:v>Not reported / unavailable</x:v>
      </x:c>
      <x:c r="T2474" s="12"/>
      <x:c r="U2474" s="12"/>
    </x:row>
    <x:row r="2475" ht="24" customHeight="1">
      <x:c r="C2475" s="2" t="str">
        <x:v>MS</x:v>
      </x:c>
      <x:c r="D2475" s="2" t="str">
        <x:v>FY2016</x:v>
      </x:c>
      <x:c r="E2475" s="2" t="str">
        <x:v>shares_end</x:v>
      </x:c>
      <x:c r="F2475" s="11" t="n">
        <x:v>1852</x:v>
      </x:c>
      <x:c r="G2475" s="2" t="str">
        <x:v>shares</x:v>
      </x:c>
      <x:c r="H2475" s="2" t="str">
        <x:v>2016-01-01</x:v>
      </x:c>
      <x:c r="I2475" s="2" t="str">
        <x:v>2016-12-31</x:v>
      </x:c>
      <x:c r="J2475" s="2" t="str">
        <x:v>Common Stock, Shares, Outstanding</x:v>
      </x:c>
      <x:c r="K2475" s="2" t="str">
        <x:v>us-gaap:CommonStockSharesOutstanding</x:v>
      </x:c>
      <x:c r="L2475" s="2" t="str">
        <x:v>2019-02-26</x:v>
      </x:c>
      <x:c r="M2475" s="2" t="str">
        <x:v>0001193125-19-051943</x:v>
      </x:c>
      <x:c r="N2475" s="2" t="str">
        <x:v>https://www.sec.gov/Archives/edgar/data/895421/000119312519051943/d707577d10k.htm</x:v>
      </x:c>
      <x:c r="O2475" s="2" t="str">
        <x:v>data/raw/filings/MS_0001193125-19-051943_d707577d10k.htm</x:v>
      </x:c>
      <x:c r="P2475" s="2" t="str"/>
      <x:c r="Q2475" s="2" t="str"/>
      <x:c r="R2475" s="2" t="str">
        <x:v>Latest eligible comparative presentation at the information cutoff.</x:v>
      </x:c>
      <x:c r="T2475" s="12"/>
      <x:c r="U2475" s="12"/>
    </x:row>
    <x:row r="2476" ht="24" customHeight="1">
      <x:c r="C2476" s="2" t="str">
        <x:v>MS</x:v>
      </x:c>
      <x:c r="D2476" s="2" t="str">
        <x:v>FY2016</x:v>
      </x:c>
      <x:c r="E2476" s="2" t="str">
        <x:v>shares_issued</x:v>
      </x:c>
      <x:c r="F2476" s="11" t="n">
        <x:v>2038.893979</x:v>
      </x:c>
      <x:c r="G2476" s="2" t="str">
        <x:v>shares</x:v>
      </x:c>
      <x:c r="H2476" s="2" t="str">
        <x:v>2016-01-01</x:v>
      </x:c>
      <x:c r="I2476" s="2" t="str">
        <x:v>2016-12-31</x:v>
      </x:c>
      <x:c r="J2476" s="2" t="str">
        <x:v>Common Stock, Shares, Issued</x:v>
      </x:c>
      <x:c r="K2476" s="2" t="str">
        <x:v>us-gaap:CommonStockSharesIssued</x:v>
      </x:c>
      <x:c r="L2476" s="2" t="str">
        <x:v>2018-02-27</x:v>
      </x:c>
      <x:c r="M2476" s="2" t="str">
        <x:v>0001193125-18-060831</x:v>
      </x:c>
      <x:c r="N2476" s="2" t="str">
        <x:v>https://www.sec.gov/Archives/edgar/data/895421/000119312518060831/d500533d10k.htm</x:v>
      </x:c>
      <x:c r="O2476" s="2" t="str">
        <x:v>data/raw/filings/MS_0001193125-18-060831_d500533d10k.htm</x:v>
      </x:c>
      <x:c r="P2476" s="2" t="str"/>
      <x:c r="Q2476" s="2" t="str"/>
      <x:c r="R2476" s="2" t="str">
        <x:v>Latest eligible comparative presentation at the information cutoff.</x:v>
      </x:c>
      <x:c r="T2476" s="12"/>
      <x:c r="U2476" s="12"/>
    </x:row>
    <x:row r="2477" ht="24" customHeight="1">
      <x:c r="C2477" s="2" t="str">
        <x:v>MS</x:v>
      </x:c>
      <x:c r="D2477" s="2" t="str">
        <x:v>FY2016</x:v>
      </x:c>
      <x:c r="E2477" s="2" t="str">
        <x:v>shares_treasury</x:v>
      </x:c>
      <x:c r="F2477" s="11" t="n">
        <x:v>186.412378</x:v>
      </x:c>
      <x:c r="G2477" s="2" t="str">
        <x:v>shares</x:v>
      </x:c>
      <x:c r="H2477" s="2" t="str">
        <x:v>2016-01-01</x:v>
      </x:c>
      <x:c r="I2477" s="2" t="str">
        <x:v>2016-12-31</x:v>
      </x:c>
      <x:c r="J2477" s="2" t="str">
        <x:v>Treasury Stock, Shares</x:v>
      </x:c>
      <x:c r="K2477" s="2" t="str">
        <x:v>us-gaap:TreasuryStockShares</x:v>
      </x:c>
      <x:c r="L2477" s="2" t="str">
        <x:v>2018-02-27</x:v>
      </x:c>
      <x:c r="M2477" s="2" t="str">
        <x:v>0001193125-18-060831</x:v>
      </x:c>
      <x:c r="N2477" s="2" t="str">
        <x:v>https://www.sec.gov/Archives/edgar/data/895421/000119312518060831/d500533d10k.htm</x:v>
      </x:c>
      <x:c r="O2477" s="2" t="str">
        <x:v>data/raw/filings/MS_0001193125-18-060831_d500533d10k.htm</x:v>
      </x:c>
      <x:c r="P2477" s="2" t="str"/>
      <x:c r="Q2477" s="2" t="str"/>
      <x:c r="R2477" s="2" t="str">
        <x:v>Latest eligible comparative presentation at the information cutoff.</x:v>
      </x:c>
      <x:c r="T2477" s="12"/>
      <x:c r="U2477" s="12"/>
    </x:row>
    <x:row r="2478" ht="24" customHeight="1">
      <x:c r="C2478" s="2" t="str">
        <x:v>MS</x:v>
      </x:c>
      <x:c r="D2478" s="2" t="str">
        <x:v>FY2016</x:v>
      </x:c>
      <x:c r="E2478" s="2" t="str">
        <x:v>deposits</x:v>
      </x:c>
      <x:c r="F2478" s="11" t="n">
        <x:v>155863</x:v>
      </x:c>
      <x:c r="G2478" s="2" t="str">
        <x:v>USD</x:v>
      </x:c>
      <x:c r="H2478" s="2" t="str">
        <x:v>2016-01-01</x:v>
      </x:c>
      <x:c r="I2478" s="2" t="str">
        <x:v>2016-12-31</x:v>
      </x:c>
      <x:c r="J2478" s="2" t="str">
        <x:v>Deposits</x:v>
      </x:c>
      <x:c r="K2478" s="2" t="str">
        <x:v>us-gaap:Deposits</x:v>
      </x:c>
      <x:c r="L2478" s="2" t="str">
        <x:v>2018-02-27</x:v>
      </x:c>
      <x:c r="M2478" s="2" t="str">
        <x:v>0001193125-18-060831</x:v>
      </x:c>
      <x:c r="N2478" s="2" t="str">
        <x:v>https://www.sec.gov/Archives/edgar/data/895421/000119312518060831/d500533d10k.htm</x:v>
      </x:c>
      <x:c r="O2478" s="2" t="str">
        <x:v>data/raw/filings/MS_0001193125-18-060831_d500533d10k.htm</x:v>
      </x:c>
      <x:c r="P2478" s="2" t="str"/>
      <x:c r="Q2478" s="2" t="str"/>
      <x:c r="R2478" s="2" t="str">
        <x:v>Latest eligible comparative presentation at the information cutoff.</x:v>
      </x:c>
      <x:c r="T2478" s="12"/>
      <x:c r="U2478" s="12"/>
    </x:row>
    <x:row r="2479" ht="24" customHeight="1">
      <x:c r="C2479" s="2" t="str">
        <x:v>MS</x:v>
      </x:c>
      <x:c r="D2479" s="2" t="str">
        <x:v>FY2016</x:v>
      </x:c>
      <x:c r="E2479" s="2" t="str">
        <x:v>loans_gross</x:v>
      </x:c>
      <x:c r="F2479" s="11" t="str">
        <x:v>n.a.</x:v>
      </x:c>
      <x:c r="G2479" s="2" t="str">
        <x:v>USDm</x:v>
      </x:c>
      <x:c r="H2479" s="2" t="str">
        <x:v>2016-01-01</x:v>
      </x:c>
      <x:c r="I2479" s="2" t="str">
        <x:v>2016-12-31</x:v>
      </x:c>
      <x:c r="J2479" s="2" t="str">
        <x:v>Gross loans and leases selected definition</x:v>
      </x:c>
      <x:c r="K2479" s="2" t="str"/>
      <x:c r="L2479" s="2" t="str"/>
      <x:c r="M2479" s="2" t="str"/>
      <x:c r="N2479" s="2" t="str"/>
      <x:c r="O2479" s="2" t="str"/>
      <x:c r="P2479" s="2" t="str"/>
      <x:c r="Q2479" s="2" t="str"/>
      <x:c r="R2479" s="2" t="str">
        <x:v>Not reported / unavailable</x:v>
      </x:c>
      <x:c r="T2479" s="12"/>
      <x:c r="U2479" s="12"/>
    </x:row>
    <x:row r="2480" ht="24" customHeight="1">
      <x:c r="C2480" s="2" t="str">
        <x:v>MS</x:v>
      </x:c>
      <x:c r="D2480" s="2" t="str">
        <x:v>FY2016</x:v>
      </x:c>
      <x:c r="E2480" s="2" t="str">
        <x:v>loans_net</x:v>
      </x:c>
      <x:c r="F2480" s="11" t="n">
        <x:v>94248</x:v>
      </x:c>
      <x:c r="G2480" s="2" t="str">
        <x:v>USD</x:v>
      </x:c>
      <x:c r="H2480" s="2" t="str">
        <x:v>2016-01-01</x:v>
      </x:c>
      <x:c r="I2480" s="2" t="str">
        <x:v>2016-12-31</x:v>
      </x:c>
      <x:c r="J2480" s="2" t="str">
        <x:v>Loans and Leases Receivable, Net Amount</x:v>
      </x:c>
      <x:c r="K2480" s="2" t="str">
        <x:v>us-gaap:LoansAndLeasesReceivableNetReportedAmount</x:v>
      </x:c>
      <x:c r="L2480" s="2" t="str">
        <x:v>2018-02-27</x:v>
      </x:c>
      <x:c r="M2480" s="2" t="str">
        <x:v>0001193125-18-060831</x:v>
      </x:c>
      <x:c r="N2480" s="2" t="str">
        <x:v>https://www.sec.gov/Archives/edgar/data/895421/000119312518060831/d500533d10k.htm</x:v>
      </x:c>
      <x:c r="O2480" s="2" t="str">
        <x:v>data/raw/filings/MS_0001193125-18-060831_d500533d10k.htm</x:v>
      </x:c>
      <x:c r="P2480" s="2" t="str"/>
      <x:c r="Q2480" s="2" t="str"/>
      <x:c r="R2480" s="2" t="str">
        <x:v>Latest eligible comparative presentation at the information cutoff.</x:v>
      </x:c>
      <x:c r="T2480" s="12"/>
      <x:c r="U2480" s="12"/>
    </x:row>
    <x:row r="2481" ht="24" customHeight="1">
      <x:c r="C2481" s="2" t="str">
        <x:v>MS</x:v>
      </x:c>
      <x:c r="D2481" s="2" t="str">
        <x:v>FY2016</x:v>
      </x:c>
      <x:c r="E2481" s="2" t="str">
        <x:v>allowance</x:v>
      </x:c>
      <x:c r="F2481" s="11" t="n">
        <x:v>274</x:v>
      </x:c>
      <x:c r="G2481" s="2" t="str">
        <x:v>USD</x:v>
      </x:c>
      <x:c r="H2481" s="2" t="str">
        <x:v>2016-01-01</x:v>
      </x:c>
      <x:c r="I2481" s="2" t="str">
        <x:v>2016-12-31</x:v>
      </x:c>
      <x:c r="J2481" s="2" t="str">
        <x:v>Financing Receivable, Allowance for Credit Loss</x:v>
      </x:c>
      <x:c r="K2481" s="2" t="str">
        <x:v>us-gaap:FinancingReceivableAllowanceForCreditLosses</x:v>
      </x:c>
      <x:c r="L2481" s="2" t="str">
        <x:v>2020-02-27</x:v>
      </x:c>
      <x:c r="M2481" s="2" t="str">
        <x:v>0000895421-20-000265</x:v>
      </x:c>
      <x:c r="N2481" s="2" t="str">
        <x:v>https://www.sec.gov/Archives/edgar/data/895421/000089542120000265/msq4201910k.htm</x:v>
      </x:c>
      <x:c r="O2481" s="2" t="str">
        <x:v>data/raw/filings/MS_0000895421-20-000265_msq4201910k.htm</x:v>
      </x:c>
      <x:c r="P2481" s="2" t="str">
        <x:v>d38483952e8800-wk-Fact-2FF8FAAF6D47C87F71E4801DCB077777</x:v>
      </x:c>
      <x:c r="Q2481" s="2" t="str"/>
      <x:c r="R2481" s="2" t="str">
        <x:v>Latest eligible comparative presentation at the information cutoff.</x:v>
      </x:c>
      <x:c r="T2481" s="12"/>
      <x:c r="U2481" s="12"/>
    </x:row>
    <x:row r="2482" ht="24" customHeight="1">
      <x:c r="C2482" s="2" t="str">
        <x:v>MS</x:v>
      </x:c>
      <x:c r="D2482" s="2" t="str">
        <x:v>FY2016</x:v>
      </x:c>
      <x:c r="E2482" s="2" t="str">
        <x:v>nonaccrual</x:v>
      </x:c>
      <x:c r="F2482" s="11" t="str">
        <x:v>n.a.</x:v>
      </x:c>
      <x:c r="G2482" s="2" t="str">
        <x:v>USDm</x:v>
      </x:c>
      <x:c r="H2482" s="2" t="str">
        <x:v>2016-01-01</x:v>
      </x:c>
      <x:c r="I2482" s="2" t="str">
        <x:v>2016-12-31</x:v>
      </x:c>
      <x:c r="J2482" s="2" t="str">
        <x:v>Nonaccrual</x:v>
      </x:c>
      <x:c r="K2482" s="2" t="str"/>
      <x:c r="L2482" s="2" t="str"/>
      <x:c r="M2482" s="2" t="str"/>
      <x:c r="N2482" s="2" t="str"/>
      <x:c r="O2482" s="2" t="str"/>
      <x:c r="P2482" s="2" t="str"/>
      <x:c r="Q2482" s="2" t="str"/>
      <x:c r="R2482" s="2" t="str">
        <x:v>Not reported / unavailable</x:v>
      </x:c>
      <x:c r="T2482" s="12"/>
      <x:c r="U2482" s="12"/>
    </x:row>
    <x:row r="2483" ht="24" customHeight="1">
      <x:c r="C2483" s="2" t="str">
        <x:v>MS</x:v>
      </x:c>
      <x:c r="D2483" s="2" t="str">
        <x:v>FY2016</x:v>
      </x:c>
      <x:c r="E2483" s="2" t="str">
        <x:v>cash</x:v>
      </x:c>
      <x:c r="F2483" s="11" t="n">
        <x:v>77360</x:v>
      </x:c>
      <x:c r="G2483" s="2" t="str">
        <x:v>USD</x:v>
      </x:c>
      <x:c r="H2483" s="2" t="str">
        <x:v>2016-01-01</x:v>
      </x:c>
      <x:c r="I2483" s="2" t="str">
        <x:v>2016-12-31</x:v>
      </x:c>
      <x:c r="J2483" s="2" t="str">
        <x:v>Cash and Cash Equivalents, at Carrying Value</x:v>
      </x:c>
      <x:c r="K2483" s="2" t="str">
        <x:v>us-gaap:CashAndCashEquivalentsAtCarryingValue</x:v>
      </x:c>
      <x:c r="L2483" s="2" t="str">
        <x:v>2019-02-26</x:v>
      </x:c>
      <x:c r="M2483" s="2" t="str">
        <x:v>0001193125-19-051943</x:v>
      </x:c>
      <x:c r="N2483" s="2" t="str">
        <x:v>https://www.sec.gov/Archives/edgar/data/895421/000119312519051943/d707577d10k.htm</x:v>
      </x:c>
      <x:c r="O2483" s="2" t="str">
        <x:v>data/raw/filings/MS_0001193125-19-051943_d707577d10k.htm</x:v>
      </x:c>
      <x:c r="P2483" s="2" t="str"/>
      <x:c r="Q2483" s="2" t="str"/>
      <x:c r="R2483" s="2" t="str">
        <x:v>Latest eligible comparative presentation at the information cutoff.</x:v>
      </x:c>
      <x:c r="T2483" s="12"/>
      <x:c r="U2483" s="12"/>
    </x:row>
    <x:row r="2484" ht="24" customHeight="1">
      <x:c r="C2484" s="2" t="str">
        <x:v>MS</x:v>
      </x:c>
      <x:c r="D2484" s="2" t="str">
        <x:v>FY2016</x:v>
      </x:c>
      <x:c r="E2484" s="2" t="str">
        <x:v>aoci</x:v>
      </x:c>
      <x:c r="F2484" s="11" t="n">
        <x:v>-2643</x:v>
      </x:c>
      <x:c r="G2484" s="2" t="str">
        <x:v>USD</x:v>
      </x:c>
      <x:c r="H2484" s="2" t="str">
        <x:v>2016-01-01</x:v>
      </x:c>
      <x:c r="I2484" s="2" t="str">
        <x:v>2016-12-31</x:v>
      </x:c>
      <x:c r="J2484" s="2" t="str">
        <x:v>Accumulated Other Comprehensive Income (Loss), Net of Tax</x:v>
      </x:c>
      <x:c r="K2484" s="2" t="str">
        <x:v>us-gaap:AccumulatedOtherComprehensiveIncomeLossNetOfTax</x:v>
      </x:c>
      <x:c r="L2484" s="2" t="str">
        <x:v>2019-02-26</x:v>
      </x:c>
      <x:c r="M2484" s="2" t="str">
        <x:v>0001193125-19-051943</x:v>
      </x:c>
      <x:c r="N2484" s="2" t="str">
        <x:v>https://www.sec.gov/Archives/edgar/data/895421/000119312519051943/d707577d10k.htm</x:v>
      </x:c>
      <x:c r="O2484" s="2" t="str">
        <x:v>data/raw/filings/MS_0001193125-19-051943_d707577d10k.htm</x:v>
      </x:c>
      <x:c r="P2484" s="2" t="str"/>
      <x:c r="Q2484" s="2" t="str"/>
      <x:c r="R2484" s="2" t="str">
        <x:v>Latest eligible comparative presentation at the information cutoff.</x:v>
      </x:c>
      <x:c r="T2484" s="12"/>
      <x:c r="U2484" s="12"/>
    </x:row>
    <x:row r="2485" ht="24" customHeight="1">
      <x:c r="C2485" s="2" t="str">
        <x:v>MS</x:v>
      </x:c>
      <x:c r="D2485" s="2" t="str">
        <x:v>FY2016</x:v>
      </x:c>
      <x:c r="E2485" s="2" t="str">
        <x:v>nii</x:v>
      </x:c>
      <x:c r="F2485" s="11" t="n">
        <x:v>3698</x:v>
      </x:c>
      <x:c r="G2485" s="2" t="str">
        <x:v>USD</x:v>
      </x:c>
      <x:c r="H2485" s="2" t="str">
        <x:v>2016-01-01</x:v>
      </x:c>
      <x:c r="I2485" s="2" t="str">
        <x:v>2016-12-31</x:v>
      </x:c>
      <x:c r="J2485" s="2" t="str">
        <x:v>Interest Income (Expense), Net</x:v>
      </x:c>
      <x:c r="K2485" s="2" t="str">
        <x:v>us-gaap:InterestIncomeExpenseNet</x:v>
      </x:c>
      <x:c r="L2485" s="2" t="str">
        <x:v>2019-02-26</x:v>
      </x:c>
      <x:c r="M2485" s="2" t="str">
        <x:v>0001193125-19-051943</x:v>
      </x:c>
      <x:c r="N2485" s="2" t="str">
        <x:v>https://www.sec.gov/Archives/edgar/data/895421/000119312519051943/d707577d10k.htm</x:v>
      </x:c>
      <x:c r="O2485" s="2" t="str">
        <x:v>data/raw/filings/MS_0001193125-19-051943_d707577d10k.htm</x:v>
      </x:c>
      <x:c r="P2485" s="2" t="str"/>
      <x:c r="Q2485" s="2" t="str"/>
      <x:c r="R2485" s="2" t="str">
        <x:v>Latest eligible comparative presentation at the information cutoff.</x:v>
      </x:c>
      <x:c r="T2485" s="12"/>
      <x:c r="U2485" s="12"/>
    </x:row>
    <x:row r="2486" ht="24" customHeight="1">
      <x:c r="C2486" s="2" t="str">
        <x:v>MS</x:v>
      </x:c>
      <x:c r="D2486" s="2" t="str">
        <x:v>FY2016</x:v>
      </x:c>
      <x:c r="E2486" s="2" t="str">
        <x:v>noninterest_income</x:v>
      </x:c>
      <x:c r="F2486" s="11" t="n">
        <x:v>30933</x:v>
      </x:c>
      <x:c r="G2486" s="2" t="str">
        <x:v>USD</x:v>
      </x:c>
      <x:c r="H2486" s="2" t="str">
        <x:v>2016-01-01</x:v>
      </x:c>
      <x:c r="I2486" s="2" t="str">
        <x:v>2016-12-31</x:v>
      </x:c>
      <x:c r="J2486" s="2" t="str">
        <x:v>Noninterest Income</x:v>
      </x:c>
      <x:c r="K2486" s="2" t="str">
        <x:v>us-gaap:NoninterestIncome</x:v>
      </x:c>
      <x:c r="L2486" s="2" t="str">
        <x:v>2019-02-26</x:v>
      </x:c>
      <x:c r="M2486" s="2" t="str">
        <x:v>0001193125-19-051943</x:v>
      </x:c>
      <x:c r="N2486" s="2" t="str">
        <x:v>https://www.sec.gov/Archives/edgar/data/895421/000119312519051943/d707577d10k.htm</x:v>
      </x:c>
      <x:c r="O2486" s="2" t="str">
        <x:v>data/raw/filings/MS_0001193125-19-051943_d707577d10k.htm</x:v>
      </x:c>
      <x:c r="P2486" s="2" t="str"/>
      <x:c r="Q2486" s="2" t="str"/>
      <x:c r="R2486" s="2" t="str">
        <x:v>Latest eligible comparative presentation at the information cutoff.</x:v>
      </x:c>
      <x:c r="T2486" s="12"/>
      <x:c r="U2486" s="12"/>
    </x:row>
    <x:row r="2487" ht="24" customHeight="1">
      <x:c r="C2487" s="2" t="str">
        <x:v>MS</x:v>
      </x:c>
      <x:c r="D2487" s="2" t="str">
        <x:v>FY2016</x:v>
      </x:c>
      <x:c r="E2487" s="2" t="str">
        <x:v>revenue_reported</x:v>
      </x:c>
      <x:c r="F2487" s="11" t="n">
        <x:v>34631</x:v>
      </x:c>
      <x:c r="G2487" s="2" t="str">
        <x:v>USD</x:v>
      </x:c>
      <x:c r="H2487" s="2" t="str">
        <x:v>2016-01-01</x:v>
      </x:c>
      <x:c r="I2487" s="2" t="str">
        <x:v>2016-12-31</x:v>
      </x:c>
      <x:c r="J2487" s="2" t="str">
        <x:v>Revenues, Net of Interest Expense</x:v>
      </x:c>
      <x:c r="K2487" s="2" t="str">
        <x:v>us-gaap:RevenuesNetOfInterestExpense</x:v>
      </x:c>
      <x:c r="L2487" s="2" t="str">
        <x:v>2019-02-26</x:v>
      </x:c>
      <x:c r="M2487" s="2" t="str">
        <x:v>0001193125-19-051943</x:v>
      </x:c>
      <x:c r="N2487" s="2" t="str">
        <x:v>https://www.sec.gov/Archives/edgar/data/895421/000119312519051943/d707577d10k.htm</x:v>
      </x:c>
      <x:c r="O2487" s="2" t="str">
        <x:v>data/raw/filings/MS_0001193125-19-051943_d707577d10k.htm</x:v>
      </x:c>
      <x:c r="P2487" s="2" t="str"/>
      <x:c r="Q2487" s="2" t="str"/>
      <x:c r="R2487" s="2" t="str">
        <x:v>Latest eligible comparative presentation at the information cutoff.</x:v>
      </x:c>
      <x:c r="T2487" s="12"/>
      <x:c r="U2487" s="12"/>
    </x:row>
    <x:row r="2488" ht="24" customHeight="1">
      <x:c r="C2488" s="2" t="str">
        <x:v>MS</x:v>
      </x:c>
      <x:c r="D2488" s="2" t="str">
        <x:v>FY2016</x:v>
      </x:c>
      <x:c r="E2488" s="2" t="str">
        <x:v>opex</x:v>
      </x:c>
      <x:c r="F2488" s="11" t="n">
        <x:v>25783</x:v>
      </x:c>
      <x:c r="G2488" s="2" t="str">
        <x:v>USD</x:v>
      </x:c>
      <x:c r="H2488" s="2" t="str">
        <x:v>2016-01-01</x:v>
      </x:c>
      <x:c r="I2488" s="2" t="str">
        <x:v>2016-12-31</x:v>
      </x:c>
      <x:c r="J2488" s="2" t="str">
        <x:v>Noninterest Expense</x:v>
      </x:c>
      <x:c r="K2488" s="2" t="str">
        <x:v>us-gaap:NoninterestExpense</x:v>
      </x:c>
      <x:c r="L2488" s="2" t="str">
        <x:v>2019-02-26</x:v>
      </x:c>
      <x:c r="M2488" s="2" t="str">
        <x:v>0001193125-19-051943</x:v>
      </x:c>
      <x:c r="N2488" s="2" t="str">
        <x:v>https://www.sec.gov/Archives/edgar/data/895421/000119312519051943/d707577d10k.htm</x:v>
      </x:c>
      <x:c r="O2488" s="2" t="str">
        <x:v>data/raw/filings/MS_0001193125-19-051943_d707577d10k.htm</x:v>
      </x:c>
      <x:c r="P2488" s="2" t="str"/>
      <x:c r="Q2488" s="2" t="str"/>
      <x:c r="R2488" s="2" t="str">
        <x:v>Latest eligible comparative presentation at the information cutoff.</x:v>
      </x:c>
      <x:c r="T2488" s="12"/>
      <x:c r="U2488" s="12"/>
    </x:row>
    <x:row r="2489" ht="24" customHeight="1">
      <x:c r="C2489" s="2" t="str">
        <x:v>MS</x:v>
      </x:c>
      <x:c r="D2489" s="2" t="str">
        <x:v>FY2016</x:v>
      </x:c>
      <x:c r="E2489" s="2" t="str">
        <x:v>provision</x:v>
      </x:c>
      <x:c r="F2489" s="11" t="n">
        <x:v>131</x:v>
      </x:c>
      <x:c r="G2489" s="2" t="str">
        <x:v>USD</x:v>
      </x:c>
      <x:c r="H2489" s="2" t="str">
        <x:v>2016-01-01</x:v>
      </x:c>
      <x:c r="I2489" s="2" t="str">
        <x:v>2016-12-31</x:v>
      </x:c>
      <x:c r="J2489" s="2" t="str">
        <x:v>Provision for Loan, Lease, and Other Losses</x:v>
      </x:c>
      <x:c r="K2489" s="2" t="str">
        <x:v>us-gaap:ProvisionForLoanLeaseAndOtherLosses</x:v>
      </x:c>
      <x:c r="L2489" s="2" t="str">
        <x:v>2019-02-26</x:v>
      </x:c>
      <x:c r="M2489" s="2" t="str">
        <x:v>0001193125-19-051943</x:v>
      </x:c>
      <x:c r="N2489" s="2" t="str">
        <x:v>https://www.sec.gov/Archives/edgar/data/895421/000119312519051943/d707577d10k.htm</x:v>
      </x:c>
      <x:c r="O2489" s="2" t="str">
        <x:v>data/raw/filings/MS_0001193125-19-051943_d707577d10k.htm</x:v>
      </x:c>
      <x:c r="P2489" s="2" t="str"/>
      <x:c r="Q2489" s="2" t="str"/>
      <x:c r="R2489" s="2" t="str">
        <x:v>Latest eligible comparative presentation at the information cutoff.</x:v>
      </x:c>
      <x:c r="T2489" s="12"/>
      <x:c r="U2489" s="12"/>
    </x:row>
    <x:row r="2490" ht="24" customHeight="1">
      <x:c r="C2490" s="2" t="str">
        <x:v>MS</x:v>
      </x:c>
      <x:c r="D2490" s="2" t="str">
        <x:v>FY2016</x:v>
      </x:c>
      <x:c r="E2490" s="2" t="str">
        <x:v>pretax</x:v>
      </x:c>
      <x:c r="F2490" s="11" t="n">
        <x:v>8848</x:v>
      </x:c>
      <x:c r="G2490" s="2" t="str">
        <x:v>USD</x:v>
      </x:c>
      <x:c r="H2490" s="2" t="str">
        <x:v>2016-01-01</x:v>
      </x:c>
      <x:c r="I2490" s="2" t="str">
        <x:v>2016-12-31</x:v>
      </x:c>
      <x:c r="J2490" s="2" t="str">
        <x:v>Income (Loss) from Continuing Operations before Income Taxes, Noncontrolling Interest</x:v>
      </x:c>
      <x:c r="K2490" s="2" t="str">
        <x:v>us-gaap:IncomeLossFromContinuingOperationsBeforeIncomeTaxesExtraordinaryItemsNoncontrollingInterest</x:v>
      </x:c>
      <x:c r="L2490" s="2" t="str">
        <x:v>2019-02-26</x:v>
      </x:c>
      <x:c r="M2490" s="2" t="str">
        <x:v>0001193125-19-051943</x:v>
      </x:c>
      <x:c r="N2490" s="2" t="str">
        <x:v>https://www.sec.gov/Archives/edgar/data/895421/000119312519051943/d707577d10k.htm</x:v>
      </x:c>
      <x:c r="O2490" s="2" t="str">
        <x:v>data/raw/filings/MS_0001193125-19-051943_d707577d10k.htm</x:v>
      </x:c>
      <x:c r="P2490" s="2" t="str"/>
      <x:c r="Q2490" s="2" t="str"/>
      <x:c r="R2490" s="2" t="str">
        <x:v>Latest eligible comparative presentation at the information cutoff.</x:v>
      </x:c>
      <x:c r="T2490" s="12"/>
      <x:c r="U2490" s="12"/>
    </x:row>
    <x:row r="2491" ht="24" customHeight="1">
      <x:c r="C2491" s="2" t="str">
        <x:v>MS</x:v>
      </x:c>
      <x:c r="D2491" s="2" t="str">
        <x:v>FY2016</x:v>
      </x:c>
      <x:c r="E2491" s="2" t="str">
        <x:v>tax</x:v>
      </x:c>
      <x:c r="F2491" s="11" t="n">
        <x:v>2726</x:v>
      </x:c>
      <x:c r="G2491" s="2" t="str">
        <x:v>USD</x:v>
      </x:c>
      <x:c r="H2491" s="2" t="str">
        <x:v>2016-01-01</x:v>
      </x:c>
      <x:c r="I2491" s="2" t="str">
        <x:v>2016-12-31</x:v>
      </x:c>
      <x:c r="J2491" s="2" t="str">
        <x:v>Income Tax Expense (Benefit)</x:v>
      </x:c>
      <x:c r="K2491" s="2" t="str">
        <x:v>us-gaap:IncomeTaxExpenseBenefit</x:v>
      </x:c>
      <x:c r="L2491" s="2" t="str">
        <x:v>2019-02-26</x:v>
      </x:c>
      <x:c r="M2491" s="2" t="str">
        <x:v>0001193125-19-051943</x:v>
      </x:c>
      <x:c r="N2491" s="2" t="str">
        <x:v>https://www.sec.gov/Archives/edgar/data/895421/000119312519051943/d707577d10k.htm</x:v>
      </x:c>
      <x:c r="O2491" s="2" t="str">
        <x:v>data/raw/filings/MS_0001193125-19-051943_d707577d10k.htm</x:v>
      </x:c>
      <x:c r="P2491" s="2" t="str"/>
      <x:c r="Q2491" s="2" t="str"/>
      <x:c r="R2491" s="2" t="str">
        <x:v>Latest eligible comparative presentation at the information cutoff.</x:v>
      </x:c>
      <x:c r="T2491" s="12"/>
      <x:c r="U2491" s="12"/>
    </x:row>
    <x:row r="2492" ht="24" customHeight="1">
      <x:c r="C2492" s="2" t="str">
        <x:v>MS</x:v>
      </x:c>
      <x:c r="D2492" s="2" t="str">
        <x:v>FY2016</x:v>
      </x:c>
      <x:c r="E2492" s="2" t="str">
        <x:v>net_income</x:v>
      </x:c>
      <x:c r="F2492" s="11" t="n">
        <x:v>5979</x:v>
      </x:c>
      <x:c r="G2492" s="2" t="str">
        <x:v>USD</x:v>
      </x:c>
      <x:c r="H2492" s="2" t="str">
        <x:v>2016-01-01</x:v>
      </x:c>
      <x:c r="I2492" s="2" t="str">
        <x:v>2016-12-31</x:v>
      </x:c>
      <x:c r="J2492" s="2" t="str">
        <x:v>Net Income (Loss) Attributable to Parent</x:v>
      </x:c>
      <x:c r="K2492" s="2" t="str">
        <x:v>us-gaap:NetIncomeLoss</x:v>
      </x:c>
      <x:c r="L2492" s="2" t="str">
        <x:v>2019-02-26</x:v>
      </x:c>
      <x:c r="M2492" s="2" t="str">
        <x:v>0001193125-19-051943</x:v>
      </x:c>
      <x:c r="N2492" s="2" t="str">
        <x:v>https://www.sec.gov/Archives/edgar/data/895421/000119312519051943/d707577d10k.htm</x:v>
      </x:c>
      <x:c r="O2492" s="2" t="str">
        <x:v>data/raw/filings/MS_0001193125-19-051943_d707577d10k.htm</x:v>
      </x:c>
      <x:c r="P2492" s="2" t="str"/>
      <x:c r="Q2492" s="2" t="str"/>
      <x:c r="R2492" s="2" t="str">
        <x:v>Latest eligible comparative presentation at the information cutoff.</x:v>
      </x:c>
      <x:c r="T2492" s="12"/>
      <x:c r="U2492" s="12"/>
    </x:row>
    <x:row r="2493" ht="24" customHeight="1">
      <x:c r="C2493" s="2" t="str">
        <x:v>MS</x:v>
      </x:c>
      <x:c r="D2493" s="2" t="str">
        <x:v>FY2016</x:v>
      </x:c>
      <x:c r="E2493" s="2" t="str">
        <x:v>common_income</x:v>
      </x:c>
      <x:c r="F2493" s="11" t="n">
        <x:v>5508</x:v>
      </x:c>
      <x:c r="G2493" s="2" t="str">
        <x:v>USD</x:v>
      </x:c>
      <x:c r="H2493" s="2" t="str">
        <x:v>2016-01-01</x:v>
      </x:c>
      <x:c r="I2493" s="2" t="str">
        <x:v>2016-12-31</x:v>
      </x:c>
      <x:c r="J2493" s="2" t="str">
        <x:v>Net Income (Loss) Available to Common Stockholders, Basic</x:v>
      </x:c>
      <x:c r="K2493" s="2" t="str">
        <x:v>us-gaap:NetIncomeLossAvailableToCommonStockholdersBasic</x:v>
      </x:c>
      <x:c r="L2493" s="2" t="str">
        <x:v>2019-02-26</x:v>
      </x:c>
      <x:c r="M2493" s="2" t="str">
        <x:v>0001193125-19-051943</x:v>
      </x:c>
      <x:c r="N2493" s="2" t="str">
        <x:v>https://www.sec.gov/Archives/edgar/data/895421/000119312519051943/d707577d10k.htm</x:v>
      </x:c>
      <x:c r="O2493" s="2" t="str">
        <x:v>data/raw/filings/MS_0001193125-19-051943_d707577d10k.htm</x:v>
      </x:c>
      <x:c r="P2493" s="2" t="str"/>
      <x:c r="Q2493" s="2" t="str"/>
      <x:c r="R2493" s="2" t="str">
        <x:v>Latest eligible comparative presentation at the information cutoff.</x:v>
      </x:c>
      <x:c r="T2493" s="12"/>
      <x:c r="U2493" s="12"/>
    </x:row>
    <x:row r="2494" ht="24" customHeight="1">
      <x:c r="C2494" s="2" t="str">
        <x:v>MS</x:v>
      </x:c>
      <x:c r="D2494" s="2" t="str">
        <x:v>FY2016</x:v>
      </x:c>
      <x:c r="E2494" s="2" t="str">
        <x:v>preferred_div</x:v>
      </x:c>
      <x:c r="F2494" s="11" t="n">
        <x:v>468</x:v>
      </x:c>
      <x:c r="G2494" s="2" t="str">
        <x:v>USD</x:v>
      </x:c>
      <x:c r="H2494" s="2" t="str">
        <x:v>2016-01-01</x:v>
      </x:c>
      <x:c r="I2494" s="2" t="str">
        <x:v>2016-12-31</x:v>
      </x:c>
      <x:c r="J2494" s="2" t="str">
        <x:v>Dividends, Preferred Stock</x:v>
      </x:c>
      <x:c r="K2494" s="2" t="str">
        <x:v>us-gaap:DividendsPreferredStock</x:v>
      </x:c>
      <x:c r="L2494" s="2" t="str">
        <x:v>2019-02-26</x:v>
      </x:c>
      <x:c r="M2494" s="2" t="str">
        <x:v>0001193125-19-051943</x:v>
      </x:c>
      <x:c r="N2494" s="2" t="str">
        <x:v>https://www.sec.gov/Archives/edgar/data/895421/000119312519051943/d707577d10k.htm</x:v>
      </x:c>
      <x:c r="O2494" s="2" t="str">
        <x:v>data/raw/filings/MS_0001193125-19-051943_d707577d10k.htm</x:v>
      </x:c>
      <x:c r="P2494" s="2" t="str"/>
      <x:c r="Q2494" s="2" t="str"/>
      <x:c r="R2494" s="2" t="str">
        <x:v>Latest eligible comparative presentation at the information cutoff.</x:v>
      </x:c>
      <x:c r="T2494" s="12"/>
      <x:c r="U2494" s="12"/>
    </x:row>
    <x:row r="2495" ht="24" customHeight="1">
      <x:c r="C2495" s="2" t="str">
        <x:v>MS</x:v>
      </x:c>
      <x:c r="D2495" s="2" t="str">
        <x:v>FY2016</x:v>
      </x:c>
      <x:c r="E2495" s="2" t="str">
        <x:v>eps</x:v>
      </x:c>
      <x:c r="F2495" s="11" t="n">
        <x:v>2.92</x:v>
      </x:c>
      <x:c r="G2495" s="2" t="str">
        <x:v>USD/shares</x:v>
      </x:c>
      <x:c r="H2495" s="2" t="str">
        <x:v>2016-01-01</x:v>
      </x:c>
      <x:c r="I2495" s="2" t="str">
        <x:v>2016-12-31</x:v>
      </x:c>
      <x:c r="J2495" s="2" t="str">
        <x:v>Earnings Per Share, Diluted</x:v>
      </x:c>
      <x:c r="K2495" s="2" t="str">
        <x:v>us-gaap:EarningsPerShareDiluted</x:v>
      </x:c>
      <x:c r="L2495" s="2" t="str">
        <x:v>2019-02-26</x:v>
      </x:c>
      <x:c r="M2495" s="2" t="str">
        <x:v>0001193125-19-051943</x:v>
      </x:c>
      <x:c r="N2495" s="2" t="str">
        <x:v>https://www.sec.gov/Archives/edgar/data/895421/000119312519051943/d707577d10k.htm</x:v>
      </x:c>
      <x:c r="O2495" s="2" t="str">
        <x:v>data/raw/filings/MS_0001193125-19-051943_d707577d10k.htm</x:v>
      </x:c>
      <x:c r="P2495" s="2" t="str"/>
      <x:c r="Q2495" s="2" t="str"/>
      <x:c r="R2495" s="2" t="str">
        <x:v>Latest eligible comparative presentation at the information cutoff.</x:v>
      </x:c>
      <x:c r="T2495" s="12"/>
      <x:c r="U2495" s="12"/>
    </x:row>
    <x:row r="2496" ht="24" customHeight="1">
      <x:c r="C2496" s="2" t="str">
        <x:v>MS</x:v>
      </x:c>
      <x:c r="D2496" s="2" t="str">
        <x:v>FY2016</x:v>
      </x:c>
      <x:c r="E2496" s="2" t="str">
        <x:v>shares_diluted</x:v>
      </x:c>
      <x:c r="F2496" s="11" t="n">
        <x:v>1887</x:v>
      </x:c>
      <x:c r="G2496" s="2" t="str">
        <x:v>shares</x:v>
      </x:c>
      <x:c r="H2496" s="2" t="str">
        <x:v>2016-01-01</x:v>
      </x:c>
      <x:c r="I2496" s="2" t="str">
        <x:v>2016-12-31</x:v>
      </x:c>
      <x:c r="J2496" s="2" t="str">
        <x:v>Weighted Average Number of Shares Outstanding, Diluted</x:v>
      </x:c>
      <x:c r="K2496" s="2" t="str">
        <x:v>us-gaap:WeightedAverageNumberOfDilutedSharesOutstanding</x:v>
      </x:c>
      <x:c r="L2496" s="2" t="str">
        <x:v>2019-02-26</x:v>
      </x:c>
      <x:c r="M2496" s="2" t="str">
        <x:v>0001193125-19-051943</x:v>
      </x:c>
      <x:c r="N2496" s="2" t="str">
        <x:v>https://www.sec.gov/Archives/edgar/data/895421/000119312519051943/d707577d10k.htm</x:v>
      </x:c>
      <x:c r="O2496" s="2" t="str">
        <x:v>data/raw/filings/MS_0001193125-19-051943_d707577d10k.htm</x:v>
      </x:c>
      <x:c r="P2496" s="2" t="str"/>
      <x:c r="Q2496" s="2" t="str"/>
      <x:c r="R2496" s="2" t="str">
        <x:v>Latest eligible comparative presentation at the information cutoff.</x:v>
      </x:c>
      <x:c r="T2496" s="12"/>
      <x:c r="U2496" s="12"/>
    </x:row>
    <x:row r="2497" ht="24" customHeight="1">
      <x:c r="C2497" s="2" t="str">
        <x:v>MS</x:v>
      </x:c>
      <x:c r="D2497" s="2" t="str">
        <x:v>FY2016</x:v>
      </x:c>
      <x:c r="E2497" s="2" t="str">
        <x:v>dps</x:v>
      </x:c>
      <x:c r="F2497" s="11" t="n">
        <x:v>0.7</x:v>
      </x:c>
      <x:c r="G2497" s="2" t="str">
        <x:v>USD/shares</x:v>
      </x:c>
      <x:c r="H2497" s="2" t="str">
        <x:v>2016-01-01</x:v>
      </x:c>
      <x:c r="I2497" s="2" t="str">
        <x:v>2016-12-31</x:v>
      </x:c>
      <x:c r="J2497" s="2" t="str">
        <x:v>Common Stock, Dividends, Per Share, Declared</x:v>
      </x:c>
      <x:c r="K2497" s="2" t="str">
        <x:v>us-gaap:CommonStockDividendsPerShareDeclared</x:v>
      </x:c>
      <x:c r="L2497" s="2" t="str">
        <x:v>2019-02-26</x:v>
      </x:c>
      <x:c r="M2497" s="2" t="str">
        <x:v>0001193125-19-051943</x:v>
      </x:c>
      <x:c r="N2497" s="2" t="str">
        <x:v>https://www.sec.gov/Archives/edgar/data/895421/000119312519051943/d707577d10k.htm</x:v>
      </x:c>
      <x:c r="O2497" s="2" t="str">
        <x:v>data/raw/filings/MS_0001193125-19-051943_d707577d10k.htm</x:v>
      </x:c>
      <x:c r="P2497" s="2" t="str"/>
      <x:c r="Q2497" s="2" t="str"/>
      <x:c r="R2497" s="2" t="str">
        <x:v>Latest eligible comparative presentation at the information cutoff.</x:v>
      </x:c>
      <x:c r="T2497" s="12"/>
      <x:c r="U2497" s="12"/>
    </x:row>
    <x:row r="2498" ht="24" customHeight="1">
      <x:c r="C2498" s="2" t="str">
        <x:v>MS</x:v>
      </x:c>
      <x:c r="D2498" s="2" t="str">
        <x:v>FY2016</x:v>
      </x:c>
      <x:c r="E2498" s="2" t="str">
        <x:v>dividends</x:v>
      </x:c>
      <x:c r="F2498" s="11" t="n">
        <x:v>1746</x:v>
      </x:c>
      <x:c r="G2498" s="2" t="str">
        <x:v>USD</x:v>
      </x:c>
      <x:c r="H2498" s="2" t="str">
        <x:v>2016-01-01</x:v>
      </x:c>
      <x:c r="I2498" s="2" t="str">
        <x:v>2016-12-31</x:v>
      </x:c>
      <x:c r="J2498" s="2" t="str">
        <x:v>Payments of Dividends</x:v>
      </x:c>
      <x:c r="K2498" s="2" t="str">
        <x:v>us-gaap:PaymentsOfDividends</x:v>
      </x:c>
      <x:c r="L2498" s="2" t="str">
        <x:v>2019-02-26</x:v>
      </x:c>
      <x:c r="M2498" s="2" t="str">
        <x:v>0001193125-19-051943</x:v>
      </x:c>
      <x:c r="N2498" s="2" t="str">
        <x:v>https://www.sec.gov/Archives/edgar/data/895421/000119312519051943/d707577d10k.htm</x:v>
      </x:c>
      <x:c r="O2498" s="2" t="str">
        <x:v>data/raw/filings/MS_0001193125-19-051943_d707577d10k.htm</x:v>
      </x:c>
      <x:c r="P2498" s="2" t="str"/>
      <x:c r="Q2498" s="2" t="str"/>
      <x:c r="R2498" s="2" t="str">
        <x:v>Latest eligible comparative presentation at the information cutoff.</x:v>
      </x:c>
      <x:c r="T2498" s="12"/>
      <x:c r="U2498" s="12"/>
    </x:row>
    <x:row r="2499" ht="24" customHeight="1">
      <x:c r="C2499" s="2" t="str">
        <x:v>MS</x:v>
      </x:c>
      <x:c r="D2499" s="2" t="str">
        <x:v>FY2016</x:v>
      </x:c>
      <x:c r="E2499" s="2" t="str">
        <x:v>buybacks</x:v>
      </x:c>
      <x:c r="F2499" s="11" t="str">
        <x:v>n.a.</x:v>
      </x:c>
      <x:c r="G2499" s="2" t="str">
        <x:v>USDm</x:v>
      </x:c>
      <x:c r="H2499" s="2" t="str">
        <x:v>2016-01-01</x:v>
      </x:c>
      <x:c r="I2499" s="2" t="str">
        <x:v>2016-12-31</x:v>
      </x:c>
      <x:c r="J2499" s="2" t="str">
        <x:v>Common share repurchases paid</x:v>
      </x:c>
      <x:c r="K2499" s="2" t="str"/>
      <x:c r="L2499" s="2" t="str"/>
      <x:c r="M2499" s="2" t="str"/>
      <x:c r="N2499" s="2" t="str"/>
      <x:c r="O2499" s="2" t="str"/>
      <x:c r="P2499" s="2" t="str"/>
      <x:c r="Q2499" s="2" t="str"/>
      <x:c r="R2499" s="2" t="str">
        <x:v>Not reported / unavailable</x:v>
      </x:c>
      <x:c r="T2499" s="12"/>
      <x:c r="U2499" s="12"/>
    </x:row>
    <x:row r="2500" ht="24" customHeight="1">
      <x:c r="C2500" s="2" t="str">
        <x:v>MS</x:v>
      </x:c>
      <x:c r="D2500" s="2" t="str">
        <x:v>FY2016</x:v>
      </x:c>
      <x:c r="E2500" s="2" t="str">
        <x:v>chargeoffs</x:v>
      </x:c>
      <x:c r="F2500" s="11" t="str">
        <x:v>n.a.</x:v>
      </x:c>
      <x:c r="G2500" s="2" t="str">
        <x:v>USDm</x:v>
      </x:c>
      <x:c r="H2500" s="2" t="str">
        <x:v>2016-01-01</x:v>
      </x:c>
      <x:c r="I2500" s="2" t="str">
        <x:v>2016-12-31</x:v>
      </x:c>
      <x:c r="J2500" s="2" t="str">
        <x:v>Gross loan charge-offs</x:v>
      </x:c>
      <x:c r="K2500" s="2" t="str"/>
      <x:c r="L2500" s="2" t="str"/>
      <x:c r="M2500" s="2" t="str"/>
      <x:c r="N2500" s="2" t="str"/>
      <x:c r="O2500" s="2" t="str"/>
      <x:c r="P2500" s="2" t="str"/>
      <x:c r="Q2500" s="2" t="str"/>
      <x:c r="R2500" s="2" t="str">
        <x:v>Not reported / unavailable</x:v>
      </x:c>
      <x:c r="T2500" s="12"/>
      <x:c r="U2500" s="12"/>
    </x:row>
    <x:row r="2501" ht="24" customHeight="1">
      <x:c r="C2501" s="2" t="str">
        <x:v>MS</x:v>
      </x:c>
      <x:c r="D2501" s="2" t="str">
        <x:v>FY2016</x:v>
      </x:c>
      <x:c r="E2501" s="2" t="str">
        <x:v>recoveries</x:v>
      </x:c>
      <x:c r="F2501" s="11" t="str">
        <x:v>n.a.</x:v>
      </x:c>
      <x:c r="G2501" s="2" t="str">
        <x:v>USDm</x:v>
      </x:c>
      <x:c r="H2501" s="2" t="str">
        <x:v>2016-01-01</x:v>
      </x:c>
      <x:c r="I2501" s="2" t="str">
        <x:v>2016-12-31</x:v>
      </x:c>
      <x:c r="J2501" s="2" t="str">
        <x:v>Loan recoveries</x:v>
      </x:c>
      <x:c r="K2501" s="2" t="str"/>
      <x:c r="L2501" s="2" t="str"/>
      <x:c r="M2501" s="2" t="str"/>
      <x:c r="N2501" s="2" t="str"/>
      <x:c r="O2501" s="2" t="str"/>
      <x:c r="P2501" s="2" t="str"/>
      <x:c r="Q2501" s="2" t="str"/>
      <x:c r="R2501" s="2" t="str">
        <x:v>Not reported / unavailable</x:v>
      </x:c>
      <x:c r="T2501" s="12"/>
      <x:c r="U2501" s="12"/>
    </x:row>
    <x:row r="2502" ht="24" customHeight="1">
      <x:c r="C2502" s="2" t="str">
        <x:v>MS</x:v>
      </x:c>
      <x:c r="D2502" s="2" t="str">
        <x:v>FY2016</x:v>
      </x:c>
      <x:c r="E2502" s="2" t="str">
        <x:v>rwa</x:v>
      </x:c>
      <x:c r="F2502" s="11" t="n">
        <x:v>358141</x:v>
      </x:c>
      <x:c r="G2502" s="2" t="str">
        <x:v>USD</x:v>
      </x:c>
      <x:c r="H2502" s="2" t="str">
        <x:v>2016-01-01</x:v>
      </x:c>
      <x:c r="I2502" s="2" t="str">
        <x:v>2016-12-31</x:v>
      </x:c>
      <x:c r="J2502" s="2" t="str">
        <x:v>Banking Regulation, Risk-Weighted Assets, Actual</x:v>
      </x:c>
      <x:c r="K2502" s="2" t="str">
        <x:v>us-gaap:RiskWeightedAssets</x:v>
      </x:c>
      <x:c r="L2502" s="2" t="str">
        <x:v>2017-02-27</x:v>
      </x:c>
      <x:c r="M2502" s="2" t="str">
        <x:v>0001193125-17-059212</x:v>
      </x:c>
      <x:c r="N2502" s="2" t="str">
        <x:v>https://www.sec.gov/Archives/edgar/data/895421/000119312517059212/d328282d10k.htm</x:v>
      </x:c>
      <x:c r="O2502" s="2" t="str">
        <x:v>data/raw/filings/MS_0001193125-17-059212_d328282d10k.htm</x:v>
      </x:c>
      <x:c r="P2502" s="2" t="str"/>
      <x:c r="Q2502" s="2" t="str"/>
      <x:c r="R2502" s="2" t="str">
        <x:v>Latest eligible comparative presentation at the information cutoff.</x:v>
      </x:c>
      <x:c r="T2502" s="12"/>
      <x:c r="U2502" s="12"/>
    </x:row>
    <x:row r="2503" ht="24" customHeight="1">
      <x:c r="C2503" s="2" t="str">
        <x:v>MS</x:v>
      </x:c>
      <x:c r="D2503" s="2" t="str">
        <x:v>FY2016</x:v>
      </x:c>
      <x:c r="E2503" s="2" t="str">
        <x:v>cet1_reported</x:v>
      </x:c>
      <x:c r="F2503" s="11" t="str">
        <x:v>n.a.</x:v>
      </x:c>
      <x:c r="G2503" s="2" t="str">
        <x:v>%</x:v>
      </x:c>
      <x:c r="H2503" s="2" t="str">
        <x:v>2016-01-01</x:v>
      </x:c>
      <x:c r="I2503" s="2" t="str">
        <x:v>2016-12-31</x:v>
      </x:c>
      <x:c r="J2503" s="2" t="str">
        <x:v>Actual standardized CET1 ratio</x:v>
      </x:c>
      <x:c r="K2503" s="2" t="str"/>
      <x:c r="L2503" s="2" t="str"/>
      <x:c r="M2503" s="2" t="str"/>
      <x:c r="N2503" s="2" t="str"/>
      <x:c r="O2503" s="2" t="str"/>
      <x:c r="P2503" s="2" t="str"/>
      <x:c r="Q2503" s="2" t="str"/>
      <x:c r="R2503" s="2" t="str">
        <x:v>Not reported / unavailable</x:v>
      </x:c>
      <x:c r="T2503" s="12"/>
      <x:c r="U2503" s="12"/>
    </x:row>
    <x:row r="2504" ht="24" customHeight="1">
      <x:c r="C2504" s="2" t="str">
        <x:v>MS</x:v>
      </x:c>
      <x:c r="D2504" s="2" t="str">
        <x:v>FY2016</x:v>
      </x:c>
      <x:c r="E2504" s="2" t="str">
        <x:v>nim_reported</x:v>
      </x:c>
      <x:c r="F2504" s="11" t="str">
        <x:v>n.a.</x:v>
      </x:c>
      <x:c r="G2504" s="2" t="str">
        <x:v>%</x:v>
      </x:c>
      <x:c r="H2504" s="2" t="str">
        <x:v>2016-01-01</x:v>
      </x:c>
      <x:c r="I2504" s="2" t="str">
        <x:v>2016-12-31</x:v>
      </x:c>
      <x:c r="J2504" s="2" t="str">
        <x:v>Issuer reported net interest margin</x:v>
      </x:c>
      <x:c r="K2504" s="2" t="str"/>
      <x:c r="L2504" s="2" t="str"/>
      <x:c r="M2504" s="2" t="str"/>
      <x:c r="N2504" s="2" t="str"/>
      <x:c r="O2504" s="2" t="str"/>
      <x:c r="P2504" s="2" t="str"/>
      <x:c r="Q2504" s="2" t="str"/>
      <x:c r="R2504" s="2" t="str">
        <x:v>Not reported / unavailable</x:v>
      </x:c>
      <x:c r="T2504" s="12"/>
      <x:c r="U2504" s="12"/>
    </x:row>
    <x:row r="2505" ht="24" customHeight="1">
      <x:c r="C2505" s="2" t="str">
        <x:v>MS</x:v>
      </x:c>
      <x:c r="D2505" s="2" t="str">
        <x:v>FY2016</x:v>
      </x:c>
      <x:c r="E2505" s="2" t="str">
        <x:v>bvps_reported</x:v>
      </x:c>
      <x:c r="F2505" s="11" t="n">
        <x:v>36.99</x:v>
      </x:c>
      <x:c r="G2505" s="2" t="str">
        <x:v>USD/shares</x:v>
      </x:c>
      <x:c r="H2505" s="2" t="str">
        <x:v>2016-01-01</x:v>
      </x:c>
      <x:c r="I2505" s="2" t="str">
        <x:v>2016-12-31</x:v>
      </x:c>
      <x:c r="J2505" s="2" t="str">
        <x:v>Reported common book value per share</x:v>
      </x:c>
      <x:c r="K2505" s="2" t="str">
        <x:v>Manual verified issuer table row</x:v>
      </x:c>
      <x:c r="L2505" s="2" t="str">
        <x:v>2017-02-27</x:v>
      </x:c>
      <x:c r="M2505" s="2" t="str">
        <x:v>0001193125-17-059212</x:v>
      </x:c>
      <x:c r="N2505" s="2" t="str">
        <x:v>https://www.sec.gov/Archives/edgar/data/895421/000119312517059212/d328282d10k.htm</x:v>
      </x:c>
      <x:c r="O2505" s="2" t="str">
        <x:v>data/raw/filings/MS_0001193125-17-059212_d328282d10k.htm</x:v>
      </x:c>
      <x:c r="P2505" s="2" t="str"/>
      <x:c r="Q2505" s="2" t="str"/>
      <x:c r="R2505" s="2" t="str">
        <x:v>Verified original issuer table row; same-date end balance, excluding average and regulatory minimum tables.</x:v>
      </x:c>
      <x:c r="T2505" s="12"/>
      <x:c r="U2505" s="12"/>
    </x:row>
    <x:row r="2506" ht="24" customHeight="1">
      <x:c r="C2506" s="2" t="str">
        <x:v>MS</x:v>
      </x:c>
      <x:c r="D2506" s="2" t="str">
        <x:v>FY2016</x:v>
      </x:c>
      <x:c r="E2506" s="2" t="str">
        <x:v>tbvps_reported</x:v>
      </x:c>
      <x:c r="F2506" s="11" t="n">
        <x:v>31.98</x:v>
      </x:c>
      <x:c r="G2506" s="2" t="str">
        <x:v>USD/shares</x:v>
      </x:c>
      <x:c r="H2506" s="2" t="str">
        <x:v>2016-01-01</x:v>
      </x:c>
      <x:c r="I2506" s="2" t="str">
        <x:v>2016-12-31</x:v>
      </x:c>
      <x:c r="J2506" s="2" t="str">
        <x:v>Reported tangible book value per share</x:v>
      </x:c>
      <x:c r="K2506" s="2" t="str">
        <x:v>Manual verified issuer table row</x:v>
      </x:c>
      <x:c r="L2506" s="2" t="str">
        <x:v>2017-02-27</x:v>
      </x:c>
      <x:c r="M2506" s="2" t="str">
        <x:v>0001193125-17-059212</x:v>
      </x:c>
      <x:c r="N2506" s="2" t="str">
        <x:v>https://www.sec.gov/Archives/edgar/data/895421/000119312517059212/d328282d10k.htm</x:v>
      </x:c>
      <x:c r="O2506" s="2" t="str">
        <x:v>data/raw/filings/MS_0001193125-17-059212_d328282d10k.htm</x:v>
      </x:c>
      <x:c r="P2506" s="2" t="str"/>
      <x:c r="Q2506" s="2" t="str"/>
      <x:c r="R2506" s="2" t="str">
        <x:v>Verified original issuer table row; same-date end balance, excluding average and regulatory minimum tables.</x:v>
      </x:c>
      <x:c r="T2506" s="12"/>
      <x:c r="U2506" s="12"/>
    </x:row>
    <x:row r="2507" ht="24" customHeight="1">
      <x:c r="C2507" s="2" t="str">
        <x:v>MS</x:v>
      </x:c>
      <x:c r="D2507" s="2" t="str">
        <x:v>FY2016</x:v>
      </x:c>
      <x:c r="E2507" s="2" t="str">
        <x:v>tce_reported</x:v>
      </x:c>
      <x:c r="F2507" s="11" t="str">
        <x:v>n.a.</x:v>
      </x:c>
      <x:c r="G2507" s="2" t="str">
        <x:v>USDm</x:v>
      </x:c>
      <x:c r="H2507" s="2" t="str">
        <x:v>2016-01-01</x:v>
      </x:c>
      <x:c r="I2507" s="2" t="str">
        <x:v>2016-12-31</x:v>
      </x:c>
      <x:c r="J2507" s="2" t="str">
        <x:v>Reported tangible common equity</x:v>
      </x:c>
      <x:c r="K2507" s="2" t="str"/>
      <x:c r="L2507" s="2" t="str"/>
      <x:c r="M2507" s="2" t="str"/>
      <x:c r="N2507" s="2" t="str"/>
      <x:c r="O2507" s="2" t="str"/>
      <x:c r="P2507" s="2" t="str"/>
      <x:c r="Q2507" s="2" t="str"/>
      <x:c r="R2507" s="2" t="str">
        <x:v>Not reported / unavailable</x:v>
      </x:c>
      <x:c r="T2507" s="12"/>
      <x:c r="U2507" s="12"/>
    </x:row>
    <x:row r="2508" ht="24" customHeight="1">
      <x:c r="C2508" s="2" t="str">
        <x:v>MS</x:v>
      </x:c>
      <x:c r="D2508" s="2" t="str">
        <x:v>FY2017</x:v>
      </x:c>
      <x:c r="E2508" s="2" t="str">
        <x:v>assets</x:v>
      </x:c>
      <x:c r="F2508" s="11" t="n">
        <x:v>851733</x:v>
      </x:c>
      <x:c r="G2508" s="2" t="str">
        <x:v>USD</x:v>
      </x:c>
      <x:c r="H2508" s="2" t="str">
        <x:v>2017-01-01</x:v>
      </x:c>
      <x:c r="I2508" s="2" t="str">
        <x:v>2017-12-31</x:v>
      </x:c>
      <x:c r="J2508" s="2" t="str">
        <x:v>Assets</x:v>
      </x:c>
      <x:c r="K2508" s="2" t="str">
        <x:v>us-gaap:Assets</x:v>
      </x:c>
      <x:c r="L2508" s="2" t="str">
        <x:v>2019-02-26</x:v>
      </x:c>
      <x:c r="M2508" s="2" t="str">
        <x:v>0001193125-19-051943</x:v>
      </x:c>
      <x:c r="N2508" s="2" t="str">
        <x:v>https://www.sec.gov/Archives/edgar/data/895421/000119312519051943/d707577d10k.htm</x:v>
      </x:c>
      <x:c r="O2508" s="2" t="str">
        <x:v>data/raw/filings/MS_0001193125-19-051943_d707577d10k.htm</x:v>
      </x:c>
      <x:c r="P2508" s="2" t="str"/>
      <x:c r="Q2508" s="2" t="str"/>
      <x:c r="R2508" s="2" t="str">
        <x:v>Latest eligible comparative presentation at the information cutoff.</x:v>
      </x:c>
      <x:c r="T2508" s="12"/>
      <x:c r="U2508" s="12"/>
    </x:row>
    <x:row r="2509" ht="24" customHeight="1">
      <x:c r="C2509" s="2" t="str">
        <x:v>MS</x:v>
      </x:c>
      <x:c r="D2509" s="2" t="str">
        <x:v>FY2017</x:v>
      </x:c>
      <x:c r="E2509" s="2" t="str">
        <x:v>liabilities</x:v>
      </x:c>
      <x:c r="F2509" s="11" t="n">
        <x:v>773267</x:v>
      </x:c>
      <x:c r="G2509" s="2" t="str">
        <x:v>USD</x:v>
      </x:c>
      <x:c r="H2509" s="2" t="str">
        <x:v>2017-01-01</x:v>
      </x:c>
      <x:c r="I2509" s="2" t="str">
        <x:v>2017-12-31</x:v>
      </x:c>
      <x:c r="J2509" s="2" t="str">
        <x:v>Liabilities</x:v>
      </x:c>
      <x:c r="K2509" s="2" t="str">
        <x:v>us-gaap:Liabilities</x:v>
      </x:c>
      <x:c r="L2509" s="2" t="str">
        <x:v>2019-02-26</x:v>
      </x:c>
      <x:c r="M2509" s="2" t="str">
        <x:v>0001193125-19-051943</x:v>
      </x:c>
      <x:c r="N2509" s="2" t="str">
        <x:v>https://www.sec.gov/Archives/edgar/data/895421/000119312519051943/d707577d10k.htm</x:v>
      </x:c>
      <x:c r="O2509" s="2" t="str">
        <x:v>data/raw/filings/MS_0001193125-19-051943_d707577d10k.htm</x:v>
      </x:c>
      <x:c r="P2509" s="2" t="str"/>
      <x:c r="Q2509" s="2" t="str"/>
      <x:c r="R2509" s="2" t="str">
        <x:v>Latest eligible comparative presentation at the information cutoff.</x:v>
      </x:c>
      <x:c r="T2509" s="12"/>
      <x:c r="U2509" s="12"/>
    </x:row>
    <x:row r="2510" ht="24" customHeight="1">
      <x:c r="C2510" s="2" t="str">
        <x:v>MS</x:v>
      </x:c>
      <x:c r="D2510" s="2" t="str">
        <x:v>FY2017</x:v>
      </x:c>
      <x:c r="E2510" s="2" t="str">
        <x:v>equity</x:v>
      </x:c>
      <x:c r="F2510" s="11" t="n">
        <x:v>77391</x:v>
      </x:c>
      <x:c r="G2510" s="2" t="str">
        <x:v>USD</x:v>
      </x:c>
      <x:c r="H2510" s="2" t="str">
        <x:v>2017-01-01</x:v>
      </x:c>
      <x:c r="I2510" s="2" t="str">
        <x:v>2017-12-31</x:v>
      </x:c>
      <x:c r="J2510" s="2" t="str">
        <x:v>Stockholders' Equity Attributable to Parent</x:v>
      </x:c>
      <x:c r="K2510" s="2" t="str">
        <x:v>us-gaap:StockholdersEquity</x:v>
      </x:c>
      <x:c r="L2510" s="2" t="str">
        <x:v>2019-02-26</x:v>
      </x:c>
      <x:c r="M2510" s="2" t="str">
        <x:v>0001193125-19-051943</x:v>
      </x:c>
      <x:c r="N2510" s="2" t="str">
        <x:v>https://www.sec.gov/Archives/edgar/data/895421/000119312519051943/d707577d10k.htm</x:v>
      </x:c>
      <x:c r="O2510" s="2" t="str">
        <x:v>data/raw/filings/MS_0001193125-19-051943_d707577d10k.htm</x:v>
      </x:c>
      <x:c r="P2510" s="2" t="str"/>
      <x:c r="Q2510" s="2" t="str"/>
      <x:c r="R2510" s="2" t="str">
        <x:v>Latest eligible comparative presentation at the information cutoff.</x:v>
      </x:c>
      <x:c r="T2510" s="12"/>
      <x:c r="U2510" s="12"/>
    </x:row>
    <x:row r="2511" ht="24" customHeight="1">
      <x:c r="C2511" s="2" t="str">
        <x:v>MS</x:v>
      </x:c>
      <x:c r="D2511" s="2" t="str">
        <x:v>FY2017</x:v>
      </x:c>
      <x:c r="E2511" s="2" t="str">
        <x:v>preferred</x:v>
      </x:c>
      <x:c r="F2511" s="11" t="str">
        <x:v>n.a.</x:v>
      </x:c>
      <x:c r="G2511" s="2" t="str">
        <x:v>USDm</x:v>
      </x:c>
      <x:c r="H2511" s="2" t="str">
        <x:v>2017-01-01</x:v>
      </x:c>
      <x:c r="I2511" s="2" t="str">
        <x:v>2017-12-31</x:v>
      </x:c>
      <x:c r="J2511" s="2" t="str">
        <x:v>Preferred equity carrying amount</x:v>
      </x:c>
      <x:c r="K2511" s="2" t="str"/>
      <x:c r="L2511" s="2" t="str"/>
      <x:c r="M2511" s="2" t="str"/>
      <x:c r="N2511" s="2" t="str"/>
      <x:c r="O2511" s="2" t="str"/>
      <x:c r="P2511" s="2" t="str"/>
      <x:c r="Q2511" s="2" t="str"/>
      <x:c r="R2511" s="2" t="str">
        <x:v>Not reported / unavailable</x:v>
      </x:c>
      <x:c r="T2511" s="12"/>
      <x:c r="U2511" s="12"/>
    </x:row>
    <x:row r="2512" ht="24" customHeight="1">
      <x:c r="C2512" s="2" t="str">
        <x:v>MS</x:v>
      </x:c>
      <x:c r="D2512" s="2" t="str">
        <x:v>FY2017</x:v>
      </x:c>
      <x:c r="E2512" s="2" t="str">
        <x:v>common_equity_reported</x:v>
      </x:c>
      <x:c r="F2512" s="11" t="str">
        <x:v>n.a.</x:v>
      </x:c>
      <x:c r="G2512" s="2" t="str">
        <x:v>USDm</x:v>
      </x:c>
      <x:c r="H2512" s="2" t="str">
        <x:v>2017-01-01</x:v>
      </x:c>
      <x:c r="I2512" s="2" t="str">
        <x:v>2017-12-31</x:v>
      </x:c>
      <x:c r="J2512" s="2" t="str">
        <x:v>Reported common shareholders equity</x:v>
      </x:c>
      <x:c r="K2512" s="2" t="str"/>
      <x:c r="L2512" s="2" t="str"/>
      <x:c r="M2512" s="2" t="str"/>
      <x:c r="N2512" s="2" t="str"/>
      <x:c r="O2512" s="2" t="str"/>
      <x:c r="P2512" s="2" t="str"/>
      <x:c r="Q2512" s="2" t="str"/>
      <x:c r="R2512" s="2" t="str">
        <x:v>Not reported / unavailable</x:v>
      </x:c>
      <x:c r="T2512" s="12"/>
      <x:c r="U2512" s="12"/>
    </x:row>
    <x:row r="2513" ht="24" customHeight="1">
      <x:c r="C2513" s="2" t="str">
        <x:v>MS</x:v>
      </x:c>
      <x:c r="D2513" s="2" t="str">
        <x:v>FY2017</x:v>
      </x:c>
      <x:c r="E2513" s="2" t="str">
        <x:v>goodwill</x:v>
      </x:c>
      <x:c r="F2513" s="11" t="n">
        <x:v>6597</x:v>
      </x:c>
      <x:c r="G2513" s="2" t="str">
        <x:v>USD</x:v>
      </x:c>
      <x:c r="H2513" s="2" t="str">
        <x:v>2017-01-01</x:v>
      </x:c>
      <x:c r="I2513" s="2" t="str">
        <x:v>2017-12-31</x:v>
      </x:c>
      <x:c r="J2513" s="2" t="str">
        <x:v>Goodwill</x:v>
      </x:c>
      <x:c r="K2513" s="2" t="str">
        <x:v>us-gaap:Goodwill</x:v>
      </x:c>
      <x:c r="L2513" s="2" t="str">
        <x:v>2020-02-27</x:v>
      </x:c>
      <x:c r="M2513" s="2" t="str">
        <x:v>0000895421-20-000265</x:v>
      </x:c>
      <x:c r="N2513" s="2" t="str">
        <x:v>https://www.sec.gov/Archives/edgar/data/895421/000089542120000265/msq4201910k.htm</x:v>
      </x:c>
      <x:c r="O2513" s="2" t="str">
        <x:v>data/raw/filings/MS_0000895421-20-000265_msq4201910k.htm</x:v>
      </x:c>
      <x:c r="P2513" s="2" t="str">
        <x:v>d38487261e1853-wk-Fact-8A758C00A957BE6200A8801DC9E0B951</x:v>
      </x:c>
      <x:c r="Q2513" s="2" t="str"/>
      <x:c r="R2513" s="2" t="str">
        <x:v>Latest eligible comparative presentation at the information cutoff.</x:v>
      </x:c>
      <x:c r="T2513" s="12"/>
      <x:c r="U2513" s="12"/>
    </x:row>
    <x:row r="2514" ht="24" customHeight="1">
      <x:c r="C2514" s="2" t="str">
        <x:v>MS</x:v>
      </x:c>
      <x:c r="D2514" s="2" t="str">
        <x:v>FY2017</x:v>
      </x:c>
      <x:c r="E2514" s="2" t="str">
        <x:v>intangibles</x:v>
      </x:c>
      <x:c r="F2514" s="11" t="n">
        <x:v>2445</x:v>
      </x:c>
      <x:c r="G2514" s="2" t="str">
        <x:v>USD</x:v>
      </x:c>
      <x:c r="H2514" s="2" t="str">
        <x:v>2017-01-01</x:v>
      </x:c>
      <x:c r="I2514" s="2" t="str">
        <x:v>2017-12-31</x:v>
      </x:c>
      <x:c r="J2514" s="2" t="str">
        <x:v>Other intangible assets excluding goodwill</x:v>
      </x:c>
      <x:c r="K2514" s="2" t="str">
        <x:v>us-gaap:FiniteLivedIntangibleAssetsNet</x:v>
      </x:c>
      <x:c r="L2514" s="2" t="str">
        <x:v>2020-02-27</x:v>
      </x:c>
      <x:c r="M2514" s="2" t="str">
        <x:v>0000895421-20-000265</x:v>
      </x:c>
      <x:c r="N2514" s="2" t="str">
        <x:v>https://www.sec.gov/Archives/edgar/data/895421/000089542120000265/msq4201910k.htm</x:v>
      </x:c>
      <x:c r="O2514" s="2" t="str">
        <x:v>data/raw/filings/MS_0000895421-20-000265_msq4201910k.htm</x:v>
      </x:c>
      <x:c r="P2514" s="2" t="str">
        <x:v>d38487261e2520-wk-Fact-536B794BE2A7854BB002EE41F1FEF1A8</x:v>
      </x:c>
      <x:c r="Q2514" s="2" t="str"/>
      <x:c r="R2514" s="2" t="str">
        <x:v>Exact consolidated inline XBRL context and period.</x:v>
      </x:c>
      <x:c r="T2514" s="12"/>
      <x:c r="U2514" s="12"/>
    </x:row>
    <x:row r="2515" ht="24" customHeight="1">
      <x:c r="C2515" s="2" t="str">
        <x:v>MS</x:v>
      </x:c>
      <x:c r="D2515" s="2" t="str">
        <x:v>FY2017</x:v>
      </x:c>
      <x:c r="E2515" s="2" t="str">
        <x:v>intangibles_total</x:v>
      </x:c>
      <x:c r="F2515" s="11" t="str">
        <x:v>n.a.</x:v>
      </x:c>
      <x:c r="G2515" s="2" t="str">
        <x:v>USDm</x:v>
      </x:c>
      <x:c r="H2515" s="2" t="str">
        <x:v>2017-01-01</x:v>
      </x:c>
      <x:c r="I2515" s="2" t="str">
        <x:v>2017-12-31</x:v>
      </x:c>
      <x:c r="J2515" s="2" t="str">
        <x:v>Reported goodwill and intangible assets combined</x:v>
      </x:c>
      <x:c r="K2515" s="2" t="str"/>
      <x:c r="L2515" s="2" t="str"/>
      <x:c r="M2515" s="2" t="str"/>
      <x:c r="N2515" s="2" t="str"/>
      <x:c r="O2515" s="2" t="str"/>
      <x:c r="P2515" s="2" t="str"/>
      <x:c r="Q2515" s="2" t="str"/>
      <x:c r="R2515" s="2" t="str">
        <x:v>Not reported / unavailable</x:v>
      </x:c>
      <x:c r="T2515" s="12"/>
      <x:c r="U2515" s="12"/>
    </x:row>
    <x:row r="2516" ht="24" customHeight="1">
      <x:c r="C2516" s="2" t="str">
        <x:v>MS</x:v>
      </x:c>
      <x:c r="D2516" s="2" t="str">
        <x:v>FY2017</x:v>
      </x:c>
      <x:c r="E2516" s="2" t="str">
        <x:v>shares_end</x:v>
      </x:c>
      <x:c r="F2516" s="11" t="n">
        <x:v>1788</x:v>
      </x:c>
      <x:c r="G2516" s="2" t="str">
        <x:v>shares</x:v>
      </x:c>
      <x:c r="H2516" s="2" t="str">
        <x:v>2017-01-01</x:v>
      </x:c>
      <x:c r="I2516" s="2" t="str">
        <x:v>2017-12-31</x:v>
      </x:c>
      <x:c r="J2516" s="2" t="str">
        <x:v>Common Stock, Shares, Outstanding</x:v>
      </x:c>
      <x:c r="K2516" s="2" t="str">
        <x:v>us-gaap:CommonStockSharesOutstanding</x:v>
      </x:c>
      <x:c r="L2516" s="2" t="str">
        <x:v>2020-02-27</x:v>
      </x:c>
      <x:c r="M2516" s="2" t="str">
        <x:v>0000895421-20-000265</x:v>
      </x:c>
      <x:c r="N2516" s="2" t="str">
        <x:v>https://www.sec.gov/Archives/edgar/data/895421/000089542120000265/msq4201910k.htm</x:v>
      </x:c>
      <x:c r="O2516" s="2" t="str">
        <x:v>data/raw/filings/MS_0000895421-20-000265_msq4201910k.htm</x:v>
      </x:c>
      <x:c r="P2516" s="2" t="str">
        <x:v>d38524781e1770-wk-Fact-121E8147CC57F6D500CA10A9B187FB91</x:v>
      </x:c>
      <x:c r="Q2516" s="2" t="str"/>
      <x:c r="R2516" s="2" t="str">
        <x:v>Latest eligible comparative presentation at the information cutoff.</x:v>
      </x:c>
      <x:c r="T2516" s="12"/>
      <x:c r="U2516" s="12"/>
    </x:row>
    <x:row r="2517" ht="24" customHeight="1">
      <x:c r="C2517" s="2" t="str">
        <x:v>MS</x:v>
      </x:c>
      <x:c r="D2517" s="2" t="str">
        <x:v>FY2017</x:v>
      </x:c>
      <x:c r="E2517" s="2" t="str">
        <x:v>shares_issued</x:v>
      </x:c>
      <x:c r="F2517" s="11" t="n">
        <x:v>2038.893979</x:v>
      </x:c>
      <x:c r="G2517" s="2" t="str">
        <x:v>shares</x:v>
      </x:c>
      <x:c r="H2517" s="2" t="str">
        <x:v>2017-01-01</x:v>
      </x:c>
      <x:c r="I2517" s="2" t="str">
        <x:v>2017-12-31</x:v>
      </x:c>
      <x:c r="J2517" s="2" t="str">
        <x:v>Common Stock, Shares, Issued</x:v>
      </x:c>
      <x:c r="K2517" s="2" t="str">
        <x:v>us-gaap:CommonStockSharesIssued</x:v>
      </x:c>
      <x:c r="L2517" s="2" t="str">
        <x:v>2019-02-26</x:v>
      </x:c>
      <x:c r="M2517" s="2" t="str">
        <x:v>0001193125-19-051943</x:v>
      </x:c>
      <x:c r="N2517" s="2" t="str">
        <x:v>https://www.sec.gov/Archives/edgar/data/895421/000119312519051943/d707577d10k.htm</x:v>
      </x:c>
      <x:c r="O2517" s="2" t="str">
        <x:v>data/raw/filings/MS_0001193125-19-051943_d707577d10k.htm</x:v>
      </x:c>
      <x:c r="P2517" s="2" t="str"/>
      <x:c r="Q2517" s="2" t="str"/>
      <x:c r="R2517" s="2" t="str">
        <x:v>Latest eligible comparative presentation at the information cutoff.</x:v>
      </x:c>
      <x:c r="T2517" s="12"/>
      <x:c r="U2517" s="12"/>
    </x:row>
    <x:row r="2518" ht="24" customHeight="1">
      <x:c r="C2518" s="2" t="str">
        <x:v>MS</x:v>
      </x:c>
      <x:c r="D2518" s="2" t="str">
        <x:v>FY2017</x:v>
      </x:c>
      <x:c r="E2518" s="2" t="str">
        <x:v>shares_treasury</x:v>
      </x:c>
      <x:c r="F2518" s="11" t="n">
        <x:v>250.807174</x:v>
      </x:c>
      <x:c r="G2518" s="2" t="str">
        <x:v>shares</x:v>
      </x:c>
      <x:c r="H2518" s="2" t="str">
        <x:v>2017-01-01</x:v>
      </x:c>
      <x:c r="I2518" s="2" t="str">
        <x:v>2017-12-31</x:v>
      </x:c>
      <x:c r="J2518" s="2" t="str">
        <x:v>Treasury Stock, Shares</x:v>
      </x:c>
      <x:c r="K2518" s="2" t="str">
        <x:v>us-gaap:TreasuryStockShares</x:v>
      </x:c>
      <x:c r="L2518" s="2" t="str">
        <x:v>2019-02-26</x:v>
      </x:c>
      <x:c r="M2518" s="2" t="str">
        <x:v>0001193125-19-051943</x:v>
      </x:c>
      <x:c r="N2518" s="2" t="str">
        <x:v>https://www.sec.gov/Archives/edgar/data/895421/000119312519051943/d707577d10k.htm</x:v>
      </x:c>
      <x:c r="O2518" s="2" t="str">
        <x:v>data/raw/filings/MS_0001193125-19-051943_d707577d10k.htm</x:v>
      </x:c>
      <x:c r="P2518" s="2" t="str"/>
      <x:c r="Q2518" s="2" t="str"/>
      <x:c r="R2518" s="2" t="str">
        <x:v>Latest eligible comparative presentation at the information cutoff.</x:v>
      </x:c>
      <x:c r="T2518" s="12"/>
      <x:c r="U2518" s="12"/>
    </x:row>
    <x:row r="2519" ht="24" customHeight="1">
      <x:c r="C2519" s="2" t="str">
        <x:v>MS</x:v>
      </x:c>
      <x:c r="D2519" s="2" t="str">
        <x:v>FY2017</x:v>
      </x:c>
      <x:c r="E2519" s="2" t="str">
        <x:v>deposits</x:v>
      </x:c>
      <x:c r="F2519" s="11" t="n">
        <x:v>159436</x:v>
      </x:c>
      <x:c r="G2519" s="2" t="str">
        <x:v>USD</x:v>
      </x:c>
      <x:c r="H2519" s="2" t="str">
        <x:v>2017-01-01</x:v>
      </x:c>
      <x:c r="I2519" s="2" t="str">
        <x:v>2017-12-31</x:v>
      </x:c>
      <x:c r="J2519" s="2" t="str">
        <x:v>Deposits</x:v>
      </x:c>
      <x:c r="K2519" s="2" t="str">
        <x:v>us-gaap:Deposits</x:v>
      </x:c>
      <x:c r="L2519" s="2" t="str">
        <x:v>2019-02-26</x:v>
      </x:c>
      <x:c r="M2519" s="2" t="str">
        <x:v>0001193125-19-051943</x:v>
      </x:c>
      <x:c r="N2519" s="2" t="str">
        <x:v>https://www.sec.gov/Archives/edgar/data/895421/000119312519051943/d707577d10k.htm</x:v>
      </x:c>
      <x:c r="O2519" s="2" t="str">
        <x:v>data/raw/filings/MS_0001193125-19-051943_d707577d10k.htm</x:v>
      </x:c>
      <x:c r="P2519" s="2" t="str"/>
      <x:c r="Q2519" s="2" t="str"/>
      <x:c r="R2519" s="2" t="str">
        <x:v>Latest eligible comparative presentation at the information cutoff.</x:v>
      </x:c>
      <x:c r="T2519" s="12"/>
      <x:c r="U2519" s="12"/>
    </x:row>
    <x:row r="2520" ht="24" customHeight="1">
      <x:c r="C2520" s="2" t="str">
        <x:v>MS</x:v>
      </x:c>
      <x:c r="D2520" s="2" t="str">
        <x:v>FY2017</x:v>
      </x:c>
      <x:c r="E2520" s="2" t="str">
        <x:v>loans_gross</x:v>
      </x:c>
      <x:c r="F2520" s="11" t="str">
        <x:v>n.a.</x:v>
      </x:c>
      <x:c r="G2520" s="2" t="str">
        <x:v>USDm</x:v>
      </x:c>
      <x:c r="H2520" s="2" t="str">
        <x:v>2017-01-01</x:v>
      </x:c>
      <x:c r="I2520" s="2" t="str">
        <x:v>2017-12-31</x:v>
      </x:c>
      <x:c r="J2520" s="2" t="str">
        <x:v>Gross loans and leases selected definition</x:v>
      </x:c>
      <x:c r="K2520" s="2" t="str"/>
      <x:c r="L2520" s="2" t="str"/>
      <x:c r="M2520" s="2" t="str"/>
      <x:c r="N2520" s="2" t="str"/>
      <x:c r="O2520" s="2" t="str"/>
      <x:c r="P2520" s="2" t="str"/>
      <x:c r="Q2520" s="2" t="str"/>
      <x:c r="R2520" s="2" t="str">
        <x:v>Not reported / unavailable</x:v>
      </x:c>
      <x:c r="T2520" s="12"/>
      <x:c r="U2520" s="12"/>
    </x:row>
    <x:row r="2521" ht="24" customHeight="1">
      <x:c r="C2521" s="2" t="str">
        <x:v>MS</x:v>
      </x:c>
      <x:c r="D2521" s="2" t="str">
        <x:v>FY2017</x:v>
      </x:c>
      <x:c r="E2521" s="2" t="str">
        <x:v>loans_net</x:v>
      </x:c>
      <x:c r="F2521" s="11" t="n">
        <x:v>104126</x:v>
      </x:c>
      <x:c r="G2521" s="2" t="str">
        <x:v>USD</x:v>
      </x:c>
      <x:c r="H2521" s="2" t="str">
        <x:v>2017-01-01</x:v>
      </x:c>
      <x:c r="I2521" s="2" t="str">
        <x:v>2017-12-31</x:v>
      </x:c>
      <x:c r="J2521" s="2" t="str">
        <x:v>Loans and Leases Receivable, Net Amount</x:v>
      </x:c>
      <x:c r="K2521" s="2" t="str">
        <x:v>us-gaap:LoansAndLeasesReceivableNetReportedAmount</x:v>
      </x:c>
      <x:c r="L2521" s="2" t="str">
        <x:v>2019-02-26</x:v>
      </x:c>
      <x:c r="M2521" s="2" t="str">
        <x:v>0001193125-19-051943</x:v>
      </x:c>
      <x:c r="N2521" s="2" t="str">
        <x:v>https://www.sec.gov/Archives/edgar/data/895421/000119312519051943/d707577d10k.htm</x:v>
      </x:c>
      <x:c r="O2521" s="2" t="str">
        <x:v>data/raw/filings/MS_0001193125-19-051943_d707577d10k.htm</x:v>
      </x:c>
      <x:c r="P2521" s="2" t="str"/>
      <x:c r="Q2521" s="2" t="str"/>
      <x:c r="R2521" s="2" t="str">
        <x:v>Latest eligible comparative presentation at the information cutoff.</x:v>
      </x:c>
      <x:c r="T2521" s="12"/>
      <x:c r="U2521" s="12"/>
    </x:row>
    <x:row r="2522" ht="24" customHeight="1">
      <x:c r="C2522" s="2" t="str">
        <x:v>MS</x:v>
      </x:c>
      <x:c r="D2522" s="2" t="str">
        <x:v>FY2017</x:v>
      </x:c>
      <x:c r="E2522" s="2" t="str">
        <x:v>allowance</x:v>
      </x:c>
      <x:c r="F2522" s="11" t="n">
        <x:v>224</x:v>
      </x:c>
      <x:c r="G2522" s="2" t="str">
        <x:v>USD</x:v>
      </x:c>
      <x:c r="H2522" s="2" t="str">
        <x:v>2017-01-01</x:v>
      </x:c>
      <x:c r="I2522" s="2" t="str">
        <x:v>2017-12-31</x:v>
      </x:c>
      <x:c r="J2522" s="2" t="str">
        <x:v>Financing Receivable, Allowance for Credit Loss</x:v>
      </x:c>
      <x:c r="K2522" s="2" t="str">
        <x:v>us-gaap:FinancingReceivableAllowanceForCreditLosses</x:v>
      </x:c>
      <x:c r="L2522" s="2" t="str">
        <x:v>2021-02-26</x:v>
      </x:c>
      <x:c r="M2522" s="2" t="str">
        <x:v>0000895421-21-000286</x:v>
      </x:c>
      <x:c r="N2522" s="2" t="str">
        <x:v>https://www.sec.gov/Archives/edgar/data/895421/000089542121000286/ms-20201231.htm</x:v>
      </x:c>
      <x:c r="O2522" s="2" t="str">
        <x:v>data/raw/filings/MS_0000895421-21-000286_ms-20201231.htm</x:v>
      </x:c>
      <x:c r="P2522" s="2" t="str">
        <x:v>id3VybDovL2RvY3MudjEvZG9jOjM0MDliOTMyYzRlNzQ0MGI5NDRjM2EzOWQ0NWE1NjdkL3NlYzozNDA5YjkzMmM0ZTc0NDBiOTQ0YzNhMzlkNDVhNTY3ZF8xNTQvZnJhZzo0ZTZjZGFlN2RkNzQ0MjRiYWVlZWIzNzNlOTM3OTgzNi90YWJsZToxOTE4MWUxNTU0MTk0NTQwYTc0NDQyNmM4NjA4MmM3MC90YWJsZXJhbmdlOjE5MTgxZTE1NTQxOTQ1NDBhNzQ0NDI2Yzg2MDgyYzcwXzEtNi0xLTEtMjQyMDg_949ec879-cbaa-4694-8bb3-c41198e9b370</x:v>
      </x:c>
      <x:c r="Q2522" s="2" t="str"/>
      <x:c r="R2522" s="2" t="str">
        <x:v>Latest eligible comparative presentation at the information cutoff.</x:v>
      </x:c>
      <x:c r="T2522" s="12"/>
      <x:c r="U2522" s="12"/>
    </x:row>
    <x:row r="2523" ht="24" customHeight="1">
      <x:c r="C2523" s="2" t="str">
        <x:v>MS</x:v>
      </x:c>
      <x:c r="D2523" s="2" t="str">
        <x:v>FY2017</x:v>
      </x:c>
      <x:c r="E2523" s="2" t="str">
        <x:v>nonaccrual</x:v>
      </x:c>
      <x:c r="F2523" s="11" t="str">
        <x:v>n.a.</x:v>
      </x:c>
      <x:c r="G2523" s="2" t="str">
        <x:v>USDm</x:v>
      </x:c>
      <x:c r="H2523" s="2" t="str">
        <x:v>2017-01-01</x:v>
      </x:c>
      <x:c r="I2523" s="2" t="str">
        <x:v>2017-12-31</x:v>
      </x:c>
      <x:c r="J2523" s="2" t="str">
        <x:v>Nonaccrual</x:v>
      </x:c>
      <x:c r="K2523" s="2" t="str"/>
      <x:c r="L2523" s="2" t="str"/>
      <x:c r="M2523" s="2" t="str"/>
      <x:c r="N2523" s="2" t="str"/>
      <x:c r="O2523" s="2" t="str"/>
      <x:c r="P2523" s="2" t="str"/>
      <x:c r="Q2523" s="2" t="str"/>
      <x:c r="R2523" s="2" t="str">
        <x:v>Not reported / unavailable</x:v>
      </x:c>
      <x:c r="T2523" s="12"/>
      <x:c r="U2523" s="12"/>
    </x:row>
    <x:row r="2524" ht="24" customHeight="1">
      <x:c r="C2524" s="2" t="str">
        <x:v>MS</x:v>
      </x:c>
      <x:c r="D2524" s="2" t="str">
        <x:v>FY2017</x:v>
      </x:c>
      <x:c r="E2524" s="2" t="str">
        <x:v>cash</x:v>
      </x:c>
      <x:c r="F2524" s="11" t="n">
        <x:v>80395</x:v>
      </x:c>
      <x:c r="G2524" s="2" t="str">
        <x:v>USD</x:v>
      </x:c>
      <x:c r="H2524" s="2" t="str">
        <x:v>2017-01-01</x:v>
      </x:c>
      <x:c r="I2524" s="2" t="str">
        <x:v>2017-12-31</x:v>
      </x:c>
      <x:c r="J2524" s="2" t="str">
        <x:v>Cash and Cash Equivalents, at Carrying Value</x:v>
      </x:c>
      <x:c r="K2524" s="2" t="str">
        <x:v>us-gaap:CashAndCashEquivalentsAtCarryingValue</x:v>
      </x:c>
      <x:c r="L2524" s="2" t="str">
        <x:v>2019-05-03</x:v>
      </x:c>
      <x:c r="M2524" s="2" t="str">
        <x:v>0001193125-19-136929</x:v>
      </x:c>
      <x:c r="N2524" s="2" t="str">
        <x:v>https://data.sec.gov/api/xbrl/companyfacts/CIK0000895421.json</x:v>
      </x:c>
      <x:c r="O2524" s="2" t="str">
        <x:v>data/raw/sec/MS_companyfacts.json</x:v>
      </x:c>
      <x:c r="P2524" s="2" t="str"/>
      <x:c r="Q2524" s="2" t="str"/>
      <x:c r="R2524" s="2" t="str">
        <x:v>Latest eligible comparative presentation at the information cutoff.</x:v>
      </x:c>
      <x:c r="T2524" s="12"/>
      <x:c r="U2524" s="12"/>
    </x:row>
    <x:row r="2525" ht="24" customHeight="1">
      <x:c r="C2525" s="2" t="str">
        <x:v>MS</x:v>
      </x:c>
      <x:c r="D2525" s="2" t="str">
        <x:v>FY2017</x:v>
      </x:c>
      <x:c r="E2525" s="2" t="str">
        <x:v>aoci</x:v>
      </x:c>
      <x:c r="F2525" s="11" t="n">
        <x:v>-3060</x:v>
      </x:c>
      <x:c r="G2525" s="2" t="str">
        <x:v>USD</x:v>
      </x:c>
      <x:c r="H2525" s="2" t="str">
        <x:v>2017-01-01</x:v>
      </x:c>
      <x:c r="I2525" s="2" t="str">
        <x:v>2017-12-31</x:v>
      </x:c>
      <x:c r="J2525" s="2" t="str">
        <x:v>Accumulated Other Comprehensive Income (Loss), Net of Tax</x:v>
      </x:c>
      <x:c r="K2525" s="2" t="str">
        <x:v>us-gaap:AccumulatedOtherComprehensiveIncomeLossNetOfTax</x:v>
      </x:c>
      <x:c r="L2525" s="2" t="str">
        <x:v>2019-02-26</x:v>
      </x:c>
      <x:c r="M2525" s="2" t="str">
        <x:v>0001193125-19-051943</x:v>
      </x:c>
      <x:c r="N2525" s="2" t="str">
        <x:v>https://www.sec.gov/Archives/edgar/data/895421/000119312519051943/d707577d10k.htm</x:v>
      </x:c>
      <x:c r="O2525" s="2" t="str">
        <x:v>data/raw/filings/MS_0001193125-19-051943_d707577d10k.htm</x:v>
      </x:c>
      <x:c r="P2525" s="2" t="str"/>
      <x:c r="Q2525" s="2" t="str"/>
      <x:c r="R2525" s="2" t="str">
        <x:v>Latest eligible comparative presentation at the information cutoff.</x:v>
      </x:c>
      <x:c r="T2525" s="12"/>
      <x:c r="U2525" s="12"/>
    </x:row>
    <x:row r="2526" ht="24" customHeight="1">
      <x:c r="C2526" s="2" t="str">
        <x:v>MS</x:v>
      </x:c>
      <x:c r="D2526" s="2" t="str">
        <x:v>FY2017</x:v>
      </x:c>
      <x:c r="E2526" s="2" t="str">
        <x:v>nii</x:v>
      </x:c>
      <x:c r="F2526" s="11" t="n">
        <x:v>3300</x:v>
      </x:c>
      <x:c r="G2526" s="2" t="str">
        <x:v>USD</x:v>
      </x:c>
      <x:c r="H2526" s="2" t="str">
        <x:v>2017-01-01</x:v>
      </x:c>
      <x:c r="I2526" s="2" t="str">
        <x:v>2017-12-31</x:v>
      </x:c>
      <x:c r="J2526" s="2" t="str">
        <x:v>Interest Income (Expense), Net</x:v>
      </x:c>
      <x:c r="K2526" s="2" t="str">
        <x:v>us-gaap:InterestIncomeExpenseNet</x:v>
      </x:c>
      <x:c r="L2526" s="2" t="str">
        <x:v>2020-02-27</x:v>
      </x:c>
      <x:c r="M2526" s="2" t="str">
        <x:v>0000895421-20-000265</x:v>
      </x:c>
      <x:c r="N2526" s="2" t="str">
        <x:v>https://www.sec.gov/Archives/edgar/data/895421/000089542120000265/msq4201910k.htm</x:v>
      </x:c>
      <x:c r="O2526" s="2" t="str">
        <x:v>data/raw/filings/MS_0000895421-20-000265_msq4201910k.htm</x:v>
      </x:c>
      <x:c r="P2526" s="2" t="str">
        <x:v>d38554449e5873-wk-Fact-960787E82800FCE48907801DC9C5F3E7</x:v>
      </x:c>
      <x:c r="Q2526" s="2" t="str"/>
      <x:c r="R2526" s="2" t="str">
        <x:v>Latest eligible comparative presentation at the information cutoff.</x:v>
      </x:c>
      <x:c r="T2526" s="12"/>
      <x:c r="U2526" s="12"/>
    </x:row>
    <x:row r="2527" ht="24" customHeight="1">
      <x:c r="C2527" s="2" t="str">
        <x:v>MS</x:v>
      </x:c>
      <x:c r="D2527" s="2" t="str">
        <x:v>FY2017</x:v>
      </x:c>
      <x:c r="E2527" s="2" t="str">
        <x:v>noninterest_income</x:v>
      </x:c>
      <x:c r="F2527" s="11" t="n">
        <x:v>34645</x:v>
      </x:c>
      <x:c r="G2527" s="2" t="str">
        <x:v>USD</x:v>
      </x:c>
      <x:c r="H2527" s="2" t="str">
        <x:v>2017-01-01</x:v>
      </x:c>
      <x:c r="I2527" s="2" t="str">
        <x:v>2017-12-31</x:v>
      </x:c>
      <x:c r="J2527" s="2" t="str">
        <x:v>Noninterest Income</x:v>
      </x:c>
      <x:c r="K2527" s="2" t="str">
        <x:v>us-gaap:NoninterestIncome</x:v>
      </x:c>
      <x:c r="L2527" s="2" t="str">
        <x:v>2020-02-27</x:v>
      </x:c>
      <x:c r="M2527" s="2" t="str">
        <x:v>0000895421-20-000265</x:v>
      </x:c>
      <x:c r="N2527" s="2" t="str">
        <x:v>https://www.sec.gov/Archives/edgar/data/895421/000089542120000265/msq4201910k.htm</x:v>
      </x:c>
      <x:c r="O2527" s="2" t="str">
        <x:v>data/raw/filings/MS_0000895421-20-000265_msq4201910k.htm</x:v>
      </x:c>
      <x:c r="P2527" s="2" t="str">
        <x:v>d38554449e5638-wk-Fact-D7308B5A391AE238E4C1801DC924A5D6</x:v>
      </x:c>
      <x:c r="Q2527" s="2" t="str"/>
      <x:c r="R2527" s="2" t="str">
        <x:v>Latest eligible comparative presentation at the information cutoff.</x:v>
      </x:c>
      <x:c r="T2527" s="12"/>
      <x:c r="U2527" s="12"/>
    </x:row>
    <x:row r="2528" ht="24" customHeight="1">
      <x:c r="C2528" s="2" t="str">
        <x:v>MS</x:v>
      </x:c>
      <x:c r="D2528" s="2" t="str">
        <x:v>FY2017</x:v>
      </x:c>
      <x:c r="E2528" s="2" t="str">
        <x:v>revenue_reported</x:v>
      </x:c>
      <x:c r="F2528" s="11" t="n">
        <x:v>37945</x:v>
      </x:c>
      <x:c r="G2528" s="2" t="str">
        <x:v>USD</x:v>
      </x:c>
      <x:c r="H2528" s="2" t="str">
        <x:v>2017-01-01</x:v>
      </x:c>
      <x:c r="I2528" s="2" t="str">
        <x:v>2017-12-31</x:v>
      </x:c>
      <x:c r="J2528" s="2" t="str">
        <x:v>Revenues, Net of Interest Expense</x:v>
      </x:c>
      <x:c r="K2528" s="2" t="str">
        <x:v>us-gaap:RevenuesNetOfInterestExpense</x:v>
      </x:c>
      <x:c r="L2528" s="2" t="str">
        <x:v>2020-02-27</x:v>
      </x:c>
      <x:c r="M2528" s="2" t="str">
        <x:v>0000895421-20-000265</x:v>
      </x:c>
      <x:c r="N2528" s="2" t="str">
        <x:v>https://www.sec.gov/Archives/edgar/data/895421/000089542120000265/msq4201910k.htm</x:v>
      </x:c>
      <x:c r="O2528" s="2" t="str">
        <x:v>data/raw/filings/MS_0000895421-20-000265_msq4201910k.htm</x:v>
      </x:c>
      <x:c r="P2528" s="2" t="str">
        <x:v>d38554449e9253-wk-Fact-06FD11D4F8EFA6B4CE5E801DC9B3063D</x:v>
      </x:c>
      <x:c r="Q2528" s="2" t="str"/>
      <x:c r="R2528" s="2" t="str">
        <x:v>Latest eligible comparative presentation at the information cutoff.</x:v>
      </x:c>
      <x:c r="T2528" s="12"/>
      <x:c r="U2528" s="12"/>
    </x:row>
    <x:row r="2529" ht="24" customHeight="1">
      <x:c r="C2529" s="2" t="str">
        <x:v>MS</x:v>
      </x:c>
      <x:c r="D2529" s="2" t="str">
        <x:v>FY2017</x:v>
      </x:c>
      <x:c r="E2529" s="2" t="str">
        <x:v>opex</x:v>
      </x:c>
      <x:c r="F2529" s="11" t="n">
        <x:v>27542</x:v>
      </x:c>
      <x:c r="G2529" s="2" t="str">
        <x:v>USD</x:v>
      </x:c>
      <x:c r="H2529" s="2" t="str">
        <x:v>2017-01-01</x:v>
      </x:c>
      <x:c r="I2529" s="2" t="str">
        <x:v>2017-12-31</x:v>
      </x:c>
      <x:c r="J2529" s="2" t="str">
        <x:v>Noninterest Expense</x:v>
      </x:c>
      <x:c r="K2529" s="2" t="str">
        <x:v>us-gaap:NoninterestExpense</x:v>
      </x:c>
      <x:c r="L2529" s="2" t="str">
        <x:v>2020-02-27</x:v>
      </x:c>
      <x:c r="M2529" s="2" t="str">
        <x:v>0000895421-20-000265</x:v>
      </x:c>
      <x:c r="N2529" s="2" t="str">
        <x:v>https://www.sec.gov/Archives/edgar/data/895421/000089542120000265/msq4201910k.htm</x:v>
      </x:c>
      <x:c r="O2529" s="2" t="str">
        <x:v>data/raw/filings/MS_0000895421-20-000265_msq4201910k.htm</x:v>
      </x:c>
      <x:c r="P2529" s="2" t="str">
        <x:v>d38389555e2762-wk-Fact-2D40C9DF669229883439801DCA0DDDDA</x:v>
      </x:c>
      <x:c r="Q2529" s="2" t="str"/>
      <x:c r="R2529" s="2" t="str">
        <x:v>Latest eligible comparative presentation at the information cutoff.</x:v>
      </x:c>
      <x:c r="T2529" s="12"/>
      <x:c r="U2529" s="12"/>
    </x:row>
    <x:row r="2530" ht="24" customHeight="1">
      <x:c r="C2530" s="2" t="str">
        <x:v>MS</x:v>
      </x:c>
      <x:c r="D2530" s="2" t="str">
        <x:v>FY2017</x:v>
      </x:c>
      <x:c r="E2530" s="2" t="str">
        <x:v>provision</x:v>
      </x:c>
      <x:c r="F2530" s="11" t="n">
        <x:v>22</x:v>
      </x:c>
      <x:c r="G2530" s="2" t="str">
        <x:v>USD</x:v>
      </x:c>
      <x:c r="H2530" s="2" t="str">
        <x:v>2017-01-01</x:v>
      </x:c>
      <x:c r="I2530" s="2" t="str">
        <x:v>2017-12-31</x:v>
      </x:c>
      <x:c r="J2530" s="2" t="str">
        <x:v>Provision for Loan, Lease, and Other Losses</x:v>
      </x:c>
      <x:c r="K2530" s="2" t="str">
        <x:v>us-gaap:ProvisionForLoanLeaseAndOtherLosses</x:v>
      </x:c>
      <x:c r="L2530" s="2" t="str">
        <x:v>2020-02-27</x:v>
      </x:c>
      <x:c r="M2530" s="2" t="str">
        <x:v>0000895421-20-000265</x:v>
      </x:c>
      <x:c r="N2530" s="2" t="str">
        <x:v>https://www.sec.gov/Archives/edgar/data/895421/000089542120000265/msq4201910k.htm</x:v>
      </x:c>
      <x:c r="O2530" s="2" t="str">
        <x:v>data/raw/filings/MS_0000895421-20-000265_msq4201910k.htm</x:v>
      </x:c>
      <x:c r="P2530" s="2" t="str">
        <x:v>d38483952e9107-wk-Fact-56B9BB1E14A32548C2FD801DCB08EFB8</x:v>
      </x:c>
      <x:c r="Q2530" s="2" t="str"/>
      <x:c r="R2530" s="2" t="str">
        <x:v>Latest eligible comparative presentation at the information cutoff.</x:v>
      </x:c>
      <x:c r="T2530" s="12"/>
      <x:c r="U2530" s="12"/>
    </x:row>
    <x:row r="2531" ht="24" customHeight="1">
      <x:c r="C2531" s="2" t="str">
        <x:v>MS</x:v>
      </x:c>
      <x:c r="D2531" s="2" t="str">
        <x:v>FY2017</x:v>
      </x:c>
      <x:c r="E2531" s="2" t="str">
        <x:v>pretax</x:v>
      </x:c>
      <x:c r="F2531" s="11" t="n">
        <x:v>10403</x:v>
      </x:c>
      <x:c r="G2531" s="2" t="str">
        <x:v>USD</x:v>
      </x:c>
      <x:c r="H2531" s="2" t="str">
        <x:v>2017-01-01</x:v>
      </x:c>
      <x:c r="I2531" s="2" t="str">
        <x:v>2017-12-31</x:v>
      </x:c>
      <x:c r="J2531" s="2" t="str">
        <x:v>Income (Loss) from Continuing Operations before Income Taxes, Noncontrolling Interest</x:v>
      </x:c>
      <x:c r="K2531" s="2" t="str">
        <x:v>us-gaap:IncomeLossFromContinuingOperationsBeforeIncomeTaxesExtraordinaryItemsNoncontrollingInterest</x:v>
      </x:c>
      <x:c r="L2531" s="2" t="str">
        <x:v>2020-02-27</x:v>
      </x:c>
      <x:c r="M2531" s="2" t="str">
        <x:v>0000895421-20-000265</x:v>
      </x:c>
      <x:c r="N2531" s="2" t="str">
        <x:v>https://www.sec.gov/Archives/edgar/data/895421/000089542120000265/msq4201910k.htm</x:v>
      </x:c>
      <x:c r="O2531" s="2" t="str">
        <x:v>data/raw/filings/MS_0000895421-20-000265_msq4201910k.htm</x:v>
      </x:c>
      <x:c r="P2531" s="2" t="str">
        <x:v>d38554449e7601-wk-Fact-8BC960798BB350C5AF4F801DC9B6D1C1</x:v>
      </x:c>
      <x:c r="Q2531" s="2" t="str"/>
      <x:c r="R2531" s="2" t="str">
        <x:v>Latest eligible comparative presentation at the information cutoff.</x:v>
      </x:c>
      <x:c r="T2531" s="12"/>
      <x:c r="U2531" s="12"/>
    </x:row>
    <x:row r="2532" ht="24" customHeight="1">
      <x:c r="C2532" s="2" t="str">
        <x:v>MS</x:v>
      </x:c>
      <x:c r="D2532" s="2" t="str">
        <x:v>FY2017</x:v>
      </x:c>
      <x:c r="E2532" s="2" t="str">
        <x:v>tax</x:v>
      </x:c>
      <x:c r="F2532" s="11" t="n">
        <x:v>4168</x:v>
      </x:c>
      <x:c r="G2532" s="2" t="str">
        <x:v>USD</x:v>
      </x:c>
      <x:c r="H2532" s="2" t="str">
        <x:v>2017-01-01</x:v>
      </x:c>
      <x:c r="I2532" s="2" t="str">
        <x:v>2017-12-31</x:v>
      </x:c>
      <x:c r="J2532" s="2" t="str">
        <x:v>Income Tax Expense (Benefit)</x:v>
      </x:c>
      <x:c r="K2532" s="2" t="str">
        <x:v>us-gaap:IncomeTaxExpenseBenefit</x:v>
      </x:c>
      <x:c r="L2532" s="2" t="str">
        <x:v>2020-02-27</x:v>
      </x:c>
      <x:c r="M2532" s="2" t="str">
        <x:v>0000895421-20-000265</x:v>
      </x:c>
      <x:c r="N2532" s="2" t="str">
        <x:v>https://www.sec.gov/Archives/edgar/data/895421/000089542120000265/msq4201910k.htm</x:v>
      </x:c>
      <x:c r="O2532" s="2" t="str">
        <x:v>data/raw/filings/MS_0000895421-20-000265_msq4201910k.htm</x:v>
      </x:c>
      <x:c r="P2532" s="2" t="str">
        <x:v>d38554449e6105-wk-Fact-F3099D432156AECE0F04D745FE55BAA9</x:v>
      </x:c>
      <x:c r="Q2532" s="2" t="str"/>
      <x:c r="R2532" s="2" t="str">
        <x:v>Latest eligible comparative presentation at the information cutoff.</x:v>
      </x:c>
      <x:c r="T2532" s="12"/>
      <x:c r="U2532" s="12"/>
    </x:row>
    <x:row r="2533" ht="24" customHeight="1">
      <x:c r="C2533" s="2" t="str">
        <x:v>MS</x:v>
      </x:c>
      <x:c r="D2533" s="2" t="str">
        <x:v>FY2017</x:v>
      </x:c>
      <x:c r="E2533" s="2" t="str">
        <x:v>net_income</x:v>
      </x:c>
      <x:c r="F2533" s="11" t="n">
        <x:v>6111</x:v>
      </x:c>
      <x:c r="G2533" s="2" t="str">
        <x:v>USD</x:v>
      </x:c>
      <x:c r="H2533" s="2" t="str">
        <x:v>2017-01-01</x:v>
      </x:c>
      <x:c r="I2533" s="2" t="str">
        <x:v>2017-12-31</x:v>
      </x:c>
      <x:c r="J2533" s="2" t="str">
        <x:v>Net Income (Loss) Attributable to Parent</x:v>
      </x:c>
      <x:c r="K2533" s="2" t="str">
        <x:v>us-gaap:NetIncomeLoss</x:v>
      </x:c>
      <x:c r="L2533" s="2" t="str">
        <x:v>2020-02-27</x:v>
      </x:c>
      <x:c r="M2533" s="2" t="str">
        <x:v>0000895421-20-000265</x:v>
      </x:c>
      <x:c r="N2533" s="2" t="str">
        <x:v>https://www.sec.gov/Archives/edgar/data/895421/000089542120000265/msq4201910k.htm</x:v>
      </x:c>
      <x:c r="O2533" s="2" t="str">
        <x:v>data/raw/filings/MS_0000895421-20-000265_msq4201910k.htm</x:v>
      </x:c>
      <x:c r="P2533" s="2" t="str">
        <x:v>d38554449e6509-wk-Fact-335056DC8828CBDB980F801DC9B2125C</x:v>
      </x:c>
      <x:c r="Q2533" s="2" t="str"/>
      <x:c r="R2533" s="2" t="str">
        <x:v>Latest eligible comparative presentation at the information cutoff.</x:v>
      </x:c>
      <x:c r="T2533" s="12"/>
      <x:c r="U2533" s="12"/>
    </x:row>
    <x:row r="2534" ht="24" customHeight="1">
      <x:c r="C2534" s="2" t="str">
        <x:v>MS</x:v>
      </x:c>
      <x:c r="D2534" s="2" t="str">
        <x:v>FY2017</x:v>
      </x:c>
      <x:c r="E2534" s="2" t="str">
        <x:v>common_income</x:v>
      </x:c>
      <x:c r="F2534" s="11" t="n">
        <x:v>5588</x:v>
      </x:c>
      <x:c r="G2534" s="2" t="str">
        <x:v>USD</x:v>
      </x:c>
      <x:c r="H2534" s="2" t="str">
        <x:v>2017-01-01</x:v>
      </x:c>
      <x:c r="I2534" s="2" t="str">
        <x:v>2017-12-31</x:v>
      </x:c>
      <x:c r="J2534" s="2" t="str">
        <x:v>Net Income (Loss) Available to Common Stockholders, Basic</x:v>
      </x:c>
      <x:c r="K2534" s="2" t="str">
        <x:v>us-gaap:NetIncomeLossAvailableToCommonStockholdersBasic</x:v>
      </x:c>
      <x:c r="L2534" s="2" t="str">
        <x:v>2020-02-27</x:v>
      </x:c>
      <x:c r="M2534" s="2" t="str">
        <x:v>0000895421-20-000265</x:v>
      </x:c>
      <x:c r="N2534" s="2" t="str">
        <x:v>https://www.sec.gov/Archives/edgar/data/895421/000089542120000265/msq4201910k.htm</x:v>
      </x:c>
      <x:c r="O2534" s="2" t="str">
        <x:v>data/raw/filings/MS_0000895421-20-000265_msq4201910k.htm</x:v>
      </x:c>
      <x:c r="P2534" s="2" t="str">
        <x:v>d38389555e3202-wk-Fact-95BDA8BF398BC9D4E681801DC91A2AB1</x:v>
      </x:c>
      <x:c r="Q2534" s="2" t="str"/>
      <x:c r="R2534" s="2" t="str">
        <x:v>Latest eligible comparative presentation at the information cutoff.</x:v>
      </x:c>
      <x:c r="T2534" s="12"/>
      <x:c r="U2534" s="12"/>
    </x:row>
    <x:row r="2535" ht="24" customHeight="1">
      <x:c r="C2535" s="2" t="str">
        <x:v>MS</x:v>
      </x:c>
      <x:c r="D2535" s="2" t="str">
        <x:v>FY2017</x:v>
      </x:c>
      <x:c r="E2535" s="2" t="str">
        <x:v>preferred_div</x:v>
      </x:c>
      <x:c r="F2535" s="11" t="n">
        <x:v>523</x:v>
      </x:c>
      <x:c r="G2535" s="2" t="str">
        <x:v>USD</x:v>
      </x:c>
      <x:c r="H2535" s="2" t="str">
        <x:v>2017-01-01</x:v>
      </x:c>
      <x:c r="I2535" s="2" t="str">
        <x:v>2017-12-31</x:v>
      </x:c>
      <x:c r="J2535" s="2" t="str">
        <x:v>Dividends, Preferred Stock</x:v>
      </x:c>
      <x:c r="K2535" s="2" t="str">
        <x:v>us-gaap:DividendsPreferredStock</x:v>
      </x:c>
      <x:c r="L2535" s="2" t="str">
        <x:v>2020-02-27</x:v>
      </x:c>
      <x:c r="M2535" s="2" t="str">
        <x:v>0000895421-20-000265</x:v>
      </x:c>
      <x:c r="N2535" s="2" t="str">
        <x:v>https://www.sec.gov/Archives/edgar/data/895421/000089542120000265/msq4201910k.htm</x:v>
      </x:c>
      <x:c r="O2535" s="2" t="str">
        <x:v>data/raw/filings/MS_0000895421-20-000265_msq4201910k.htm</x:v>
      </x:c>
      <x:c r="P2535" s="2" t="str">
        <x:v>d38524781e5339-wk-Fact-BD3DB1F14AB2E0741609801DCA3EEB5A</x:v>
      </x:c>
      <x:c r="Q2535" s="2" t="str"/>
      <x:c r="R2535" s="2" t="str">
        <x:v>Latest eligible comparative presentation at the information cutoff.</x:v>
      </x:c>
      <x:c r="T2535" s="12"/>
      <x:c r="U2535" s="12"/>
    </x:row>
    <x:row r="2536" ht="24" customHeight="1">
      <x:c r="C2536" s="2" t="str">
        <x:v>MS</x:v>
      </x:c>
      <x:c r="D2536" s="2" t="str">
        <x:v>FY2017</x:v>
      </x:c>
      <x:c r="E2536" s="2" t="str">
        <x:v>eps</x:v>
      </x:c>
      <x:c r="F2536" s="11" t="n">
        <x:v>3.07</x:v>
      </x:c>
      <x:c r="G2536" s="2" t="str">
        <x:v>USD/shares</x:v>
      </x:c>
      <x:c r="H2536" s="2" t="str">
        <x:v>2017-01-01</x:v>
      </x:c>
      <x:c r="I2536" s="2" t="str">
        <x:v>2017-12-31</x:v>
      </x:c>
      <x:c r="J2536" s="2" t="str">
        <x:v>Earnings Per Share, Diluted</x:v>
      </x:c>
      <x:c r="K2536" s="2" t="str">
        <x:v>us-gaap:EarningsPerShareDiluted</x:v>
      </x:c>
      <x:c r="L2536" s="2" t="str">
        <x:v>2020-02-27</x:v>
      </x:c>
      <x:c r="M2536" s="2" t="str">
        <x:v>0000895421-20-000265</x:v>
      </x:c>
      <x:c r="N2536" s="2" t="str">
        <x:v>https://www.sec.gov/Archives/edgar/data/895421/000089542120000265/msq4201910k.htm</x:v>
      </x:c>
      <x:c r="O2536" s="2" t="str">
        <x:v>data/raw/filings/MS_0000895421-20-000265_msq4201910k.htm</x:v>
      </x:c>
      <x:c r="P2536" s="2" t="str">
        <x:v>d38389555e3595-wk-Fact-F2B1FCEC0300D1B827E8801DC9C6DA98</x:v>
      </x:c>
      <x:c r="Q2536" s="2" t="str"/>
      <x:c r="R2536" s="2" t="str">
        <x:v>Latest eligible comparative presentation at the information cutoff.</x:v>
      </x:c>
      <x:c r="T2536" s="12"/>
      <x:c r="U2536" s="12"/>
    </x:row>
    <x:row r="2537" ht="24" customHeight="1">
      <x:c r="C2537" s="2" t="str">
        <x:v>MS</x:v>
      </x:c>
      <x:c r="D2537" s="2" t="str">
        <x:v>FY2017</x:v>
      </x:c>
      <x:c r="E2537" s="2" t="str">
        <x:v>shares_diluted</x:v>
      </x:c>
      <x:c r="F2537" s="11" t="n">
        <x:v>1821</x:v>
      </x:c>
      <x:c r="G2537" s="2" t="str">
        <x:v>shares</x:v>
      </x:c>
      <x:c r="H2537" s="2" t="str">
        <x:v>2017-01-01</x:v>
      </x:c>
      <x:c r="I2537" s="2" t="str">
        <x:v>2017-12-31</x:v>
      </x:c>
      <x:c r="J2537" s="2" t="str">
        <x:v>Weighted Average Number of Shares Outstanding, Diluted</x:v>
      </x:c>
      <x:c r="K2537" s="2" t="str">
        <x:v>us-gaap:WeightedAverageNumberOfDilutedSharesOutstanding</x:v>
      </x:c>
      <x:c r="L2537" s="2" t="str">
        <x:v>2020-02-27</x:v>
      </x:c>
      <x:c r="M2537" s="2" t="str">
        <x:v>0000895421-20-000265</x:v>
      </x:c>
      <x:c r="N2537" s="2" t="str">
        <x:v>https://www.sec.gov/Archives/edgar/data/895421/000089542120000265/msq4201910k.htm</x:v>
      </x:c>
      <x:c r="O2537" s="2" t="str">
        <x:v>data/raw/filings/MS_0000895421-20-000265_msq4201910k.htm</x:v>
      </x:c>
      <x:c r="P2537" s="2" t="str">
        <x:v>d38524781e2267-wk-Fact-6E394DF1AF36CC9C4F15D745FE5F0360</x:v>
      </x:c>
      <x:c r="Q2537" s="2" t="str"/>
      <x:c r="R2537" s="2" t="str">
        <x:v>Latest eligible comparative presentation at the information cutoff.</x:v>
      </x:c>
      <x:c r="T2537" s="12"/>
      <x:c r="U2537" s="12"/>
    </x:row>
    <x:row r="2538" ht="24" customHeight="1">
      <x:c r="C2538" s="2" t="str">
        <x:v>MS</x:v>
      </x:c>
      <x:c r="D2538" s="2" t="str">
        <x:v>FY2017</x:v>
      </x:c>
      <x:c r="E2538" s="2" t="str">
        <x:v>dps</x:v>
      </x:c>
      <x:c r="F2538" s="11" t="n">
        <x:v>0.9</x:v>
      </x:c>
      <x:c r="G2538" s="2" t="str">
        <x:v>USD/shares</x:v>
      </x:c>
      <x:c r="H2538" s="2" t="str">
        <x:v>2017-01-01</x:v>
      </x:c>
      <x:c r="I2538" s="2" t="str">
        <x:v>2017-12-31</x:v>
      </x:c>
      <x:c r="J2538" s="2" t="str">
        <x:v>Common Stock, Dividends, Per Share, Declared</x:v>
      </x:c>
      <x:c r="K2538" s="2" t="str">
        <x:v>us-gaap:CommonStockDividendsPerShareDeclared</x:v>
      </x:c>
      <x:c r="L2538" s="2" t="str">
        <x:v>2020-02-27</x:v>
      </x:c>
      <x:c r="M2538" s="2" t="str">
        <x:v>0000895421-20-000265</x:v>
      </x:c>
      <x:c r="N2538" s="2" t="str">
        <x:v>https://www.sec.gov/Archives/edgar/data/895421/000089542120000265/msq4201910k.htm</x:v>
      </x:c>
      <x:c r="O2538" s="2" t="str">
        <x:v>data/raw/filings/MS_0000895421-20-000265_msq4201910k.htm</x:v>
      </x:c>
      <x:c r="P2538" s="2" t="str">
        <x:v>d38524781e2106-wk-Fact-3C19E0FF42A3E3069467E8237C690382</x:v>
      </x:c>
      <x:c r="Q2538" s="2" t="str"/>
      <x:c r="R2538" s="2" t="str">
        <x:v>Latest eligible comparative presentation at the information cutoff.</x:v>
      </x:c>
      <x:c r="T2538" s="12"/>
      <x:c r="U2538" s="12"/>
    </x:row>
    <x:row r="2539" ht="24" customHeight="1">
      <x:c r="C2539" s="2" t="str">
        <x:v>MS</x:v>
      </x:c>
      <x:c r="D2539" s="2" t="str">
        <x:v>FY2017</x:v>
      </x:c>
      <x:c r="E2539" s="2" t="str">
        <x:v>dividends</x:v>
      </x:c>
      <x:c r="F2539" s="11" t="n">
        <x:v>2085</x:v>
      </x:c>
      <x:c r="G2539" s="2" t="str">
        <x:v>USD</x:v>
      </x:c>
      <x:c r="H2539" s="2" t="str">
        <x:v>2017-01-01</x:v>
      </x:c>
      <x:c r="I2539" s="2" t="str">
        <x:v>2017-12-31</x:v>
      </x:c>
      <x:c r="J2539" s="2" t="str">
        <x:v>Payments of Dividends</x:v>
      </x:c>
      <x:c r="K2539" s="2" t="str">
        <x:v>us-gaap:PaymentsOfDividends</x:v>
      </x:c>
      <x:c r="L2539" s="2" t="str">
        <x:v>2020-02-27</x:v>
      </x:c>
      <x:c r="M2539" s="2" t="str">
        <x:v>0000895421-20-000265</x:v>
      </x:c>
      <x:c r="N2539" s="2" t="str">
        <x:v>https://www.sec.gov/Archives/edgar/data/895421/000089542120000265/msq4201910k.htm</x:v>
      </x:c>
      <x:c r="O2539" s="2" t="str">
        <x:v>data/raw/filings/MS_0000895421-20-000265_msq4201910k.htm</x:v>
      </x:c>
      <x:c r="P2539" s="2" t="str">
        <x:v>d38400935e3643-wk-Fact-A030D09FF6FCF39DCE25D7473BEB9B3D</x:v>
      </x:c>
      <x:c r="Q2539" s="2" t="str"/>
      <x:c r="R2539" s="2" t="str">
        <x:v>Latest eligible comparative presentation at the information cutoff.</x:v>
      </x:c>
      <x:c r="T2539" s="12"/>
      <x:c r="U2539" s="12"/>
    </x:row>
    <x:row r="2540" ht="24" customHeight="1">
      <x:c r="C2540" s="2" t="str">
        <x:v>MS</x:v>
      </x:c>
      <x:c r="D2540" s="2" t="str">
        <x:v>FY2017</x:v>
      </x:c>
      <x:c r="E2540" s="2" t="str">
        <x:v>buybacks</x:v>
      </x:c>
      <x:c r="F2540" s="11" t="str">
        <x:v>n.a.</x:v>
      </x:c>
      <x:c r="G2540" s="2" t="str">
        <x:v>USDm</x:v>
      </x:c>
      <x:c r="H2540" s="2" t="str">
        <x:v>2017-01-01</x:v>
      </x:c>
      <x:c r="I2540" s="2" t="str">
        <x:v>2017-12-31</x:v>
      </x:c>
      <x:c r="J2540" s="2" t="str">
        <x:v>Common share repurchases paid</x:v>
      </x:c>
      <x:c r="K2540" s="2" t="str"/>
      <x:c r="L2540" s="2" t="str"/>
      <x:c r="M2540" s="2" t="str"/>
      <x:c r="N2540" s="2" t="str"/>
      <x:c r="O2540" s="2" t="str"/>
      <x:c r="P2540" s="2" t="str"/>
      <x:c r="Q2540" s="2" t="str"/>
      <x:c r="R2540" s="2" t="str">
        <x:v>Not reported / unavailable</x:v>
      </x:c>
      <x:c r="T2540" s="12"/>
      <x:c r="U2540" s="12"/>
    </x:row>
    <x:row r="2541" ht="24" customHeight="1">
      <x:c r="C2541" s="2" t="str">
        <x:v>MS</x:v>
      </x:c>
      <x:c r="D2541" s="2" t="str">
        <x:v>FY2017</x:v>
      </x:c>
      <x:c r="E2541" s="2" t="str">
        <x:v>chargeoffs</x:v>
      </x:c>
      <x:c r="F2541" s="11" t="str">
        <x:v>n.a.</x:v>
      </x:c>
      <x:c r="G2541" s="2" t="str">
        <x:v>USDm</x:v>
      </x:c>
      <x:c r="H2541" s="2" t="str">
        <x:v>2017-01-01</x:v>
      </x:c>
      <x:c r="I2541" s="2" t="str">
        <x:v>2017-12-31</x:v>
      </x:c>
      <x:c r="J2541" s="2" t="str">
        <x:v>Gross loan charge-offs</x:v>
      </x:c>
      <x:c r="K2541" s="2" t="str"/>
      <x:c r="L2541" s="2" t="str"/>
      <x:c r="M2541" s="2" t="str"/>
      <x:c r="N2541" s="2" t="str"/>
      <x:c r="O2541" s="2" t="str"/>
      <x:c r="P2541" s="2" t="str"/>
      <x:c r="Q2541" s="2" t="str"/>
      <x:c r="R2541" s="2" t="str">
        <x:v>Not reported / unavailable</x:v>
      </x:c>
      <x:c r="T2541" s="12"/>
      <x:c r="U2541" s="12"/>
    </x:row>
    <x:row r="2542" ht="24" customHeight="1">
      <x:c r="C2542" s="2" t="str">
        <x:v>MS</x:v>
      </x:c>
      <x:c r="D2542" s="2" t="str">
        <x:v>FY2017</x:v>
      </x:c>
      <x:c r="E2542" s="2" t="str">
        <x:v>recoveries</x:v>
      </x:c>
      <x:c r="F2542" s="11" t="str">
        <x:v>n.a.</x:v>
      </x:c>
      <x:c r="G2542" s="2" t="str">
        <x:v>USDm</x:v>
      </x:c>
      <x:c r="H2542" s="2" t="str">
        <x:v>2017-01-01</x:v>
      </x:c>
      <x:c r="I2542" s="2" t="str">
        <x:v>2017-12-31</x:v>
      </x:c>
      <x:c r="J2542" s="2" t="str">
        <x:v>Loan recoveries</x:v>
      </x:c>
      <x:c r="K2542" s="2" t="str"/>
      <x:c r="L2542" s="2" t="str"/>
      <x:c r="M2542" s="2" t="str"/>
      <x:c r="N2542" s="2" t="str"/>
      <x:c r="O2542" s="2" t="str"/>
      <x:c r="P2542" s="2" t="str"/>
      <x:c r="Q2542" s="2" t="str"/>
      <x:c r="R2542" s="2" t="str">
        <x:v>Not reported / unavailable</x:v>
      </x:c>
      <x:c r="T2542" s="12"/>
      <x:c r="U2542" s="12"/>
    </x:row>
    <x:row r="2543" ht="24" customHeight="1">
      <x:c r="C2543" s="2" t="str">
        <x:v>MS</x:v>
      </x:c>
      <x:c r="D2543" s="2" t="str">
        <x:v>FY2017</x:v>
      </x:c>
      <x:c r="E2543" s="2" t="str">
        <x:v>rwa</x:v>
      </x:c>
      <x:c r="F2543" s="11" t="n">
        <x:v>369578</x:v>
      </x:c>
      <x:c r="G2543" s="2" t="str">
        <x:v>USD</x:v>
      </x:c>
      <x:c r="H2543" s="2" t="str">
        <x:v>2017-01-01</x:v>
      </x:c>
      <x:c r="I2543" s="2" t="str">
        <x:v>2017-12-31</x:v>
      </x:c>
      <x:c r="J2543" s="2" t="str">
        <x:v>Banking Regulation, Risk-Weighted Assets, Actual</x:v>
      </x:c>
      <x:c r="K2543" s="2" t="str">
        <x:v>us-gaap:RiskWeightedAssets</x:v>
      </x:c>
      <x:c r="L2543" s="2" t="str">
        <x:v>2019-02-26</x:v>
      </x:c>
      <x:c r="M2543" s="2" t="str">
        <x:v>0001193125-19-051943</x:v>
      </x:c>
      <x:c r="N2543" s="2" t="str">
        <x:v>https://www.sec.gov/Archives/edgar/data/895421/000119312519051943/d707577d10k.htm</x:v>
      </x:c>
      <x:c r="O2543" s="2" t="str">
        <x:v>data/raw/filings/MS_0001193125-19-051943_d707577d10k.htm</x:v>
      </x:c>
      <x:c r="P2543" s="2" t="str"/>
      <x:c r="Q2543" s="2" t="str"/>
      <x:c r="R2543" s="2" t="str">
        <x:v>Latest eligible comparative presentation at the information cutoff.</x:v>
      </x:c>
      <x:c r="T2543" s="12"/>
      <x:c r="U2543" s="12"/>
    </x:row>
    <x:row r="2544" ht="24" customHeight="1">
      <x:c r="C2544" s="2" t="str">
        <x:v>MS</x:v>
      </x:c>
      <x:c r="D2544" s="2" t="str">
        <x:v>FY2017</x:v>
      </x:c>
      <x:c r="E2544" s="2" t="str">
        <x:v>cet1_reported</x:v>
      </x:c>
      <x:c r="F2544" s="11" t="n">
        <x:v>0.165</x:v>
      </x:c>
      <x:c r="G2544" s="2" t="str">
        <x:v>pure</x:v>
      </x:c>
      <x:c r="H2544" s="2" t="str">
        <x:v>2017-01-01</x:v>
      </x:c>
      <x:c r="I2544" s="2" t="str">
        <x:v>2017-12-31</x:v>
      </x:c>
      <x:c r="J2544" s="2" t="str">
        <x:v>Banking Regulation, Common Equity Tier One Risk-Based Capital Ratio, Actual</x:v>
      </x:c>
      <x:c r="K2544" s="2" t="str">
        <x:v>us-gaap:CommonEquityTierOneCapitalRatio</x:v>
      </x:c>
      <x:c r="L2544" s="2" t="str">
        <x:v>2019-02-26</x:v>
      </x:c>
      <x:c r="M2544" s="2" t="str">
        <x:v>0001193125-19-051943</x:v>
      </x:c>
      <x:c r="N2544" s="2" t="str">
        <x:v>https://www.sec.gov/Archives/edgar/data/895421/000119312519051943/d707577d10k.htm</x:v>
      </x:c>
      <x:c r="O2544" s="2" t="str">
        <x:v>data/raw/filings/MS_0001193125-19-051943_d707577d10k.htm</x:v>
      </x:c>
      <x:c r="P2544" s="2" t="str"/>
      <x:c r="Q2544" s="2" t="str"/>
      <x:c r="R2544" s="2" t="str">
        <x:v>Latest eligible comparative presentation at the information cutoff.</x:v>
      </x:c>
      <x:c r="T2544" s="12"/>
      <x:c r="U2544" s="12"/>
    </x:row>
    <x:row r="2545" ht="24" customHeight="1">
      <x:c r="C2545" s="2" t="str">
        <x:v>MS</x:v>
      </x:c>
      <x:c r="D2545" s="2" t="str">
        <x:v>FY2017</x:v>
      </x:c>
      <x:c r="E2545" s="2" t="str">
        <x:v>nim_reported</x:v>
      </x:c>
      <x:c r="F2545" s="11" t="str">
        <x:v>n.a.</x:v>
      </x:c>
      <x:c r="G2545" s="2" t="str">
        <x:v>%</x:v>
      </x:c>
      <x:c r="H2545" s="2" t="str">
        <x:v>2017-01-01</x:v>
      </x:c>
      <x:c r="I2545" s="2" t="str">
        <x:v>2017-12-31</x:v>
      </x:c>
      <x:c r="J2545" s="2" t="str">
        <x:v>Issuer reported net interest margin</x:v>
      </x:c>
      <x:c r="K2545" s="2" t="str"/>
      <x:c r="L2545" s="2" t="str"/>
      <x:c r="M2545" s="2" t="str"/>
      <x:c r="N2545" s="2" t="str"/>
      <x:c r="O2545" s="2" t="str"/>
      <x:c r="P2545" s="2" t="str"/>
      <x:c r="Q2545" s="2" t="str"/>
      <x:c r="R2545" s="2" t="str">
        <x:v>Not reported / unavailable</x:v>
      </x:c>
      <x:c r="T2545" s="12"/>
      <x:c r="U2545" s="12"/>
    </x:row>
    <x:row r="2546" ht="24" customHeight="1">
      <x:c r="C2546" s="2" t="str">
        <x:v>MS</x:v>
      </x:c>
      <x:c r="D2546" s="2" t="str">
        <x:v>FY2017</x:v>
      </x:c>
      <x:c r="E2546" s="2" t="str">
        <x:v>bvps_reported</x:v>
      </x:c>
      <x:c r="F2546" s="11" t="n">
        <x:v>38.52</x:v>
      </x:c>
      <x:c r="G2546" s="2" t="str">
        <x:v>USD/shares</x:v>
      </x:c>
      <x:c r="H2546" s="2" t="str">
        <x:v>2017-01-01</x:v>
      </x:c>
      <x:c r="I2546" s="2" t="str">
        <x:v>2017-12-31</x:v>
      </x:c>
      <x:c r="J2546" s="2" t="str">
        <x:v>Reported common book value per share</x:v>
      </x:c>
      <x:c r="K2546" s="2" t="str">
        <x:v>Manual verified issuer table row</x:v>
      </x:c>
      <x:c r="L2546" s="2" t="str">
        <x:v>2018-02-27</x:v>
      </x:c>
      <x:c r="M2546" s="2" t="str">
        <x:v>0001193125-18-060831</x:v>
      </x:c>
      <x:c r="N2546" s="2" t="str">
        <x:v>https://www.sec.gov/Archives/edgar/data/895421/000119312518060831/d500533d10k.htm</x:v>
      </x:c>
      <x:c r="O2546" s="2" t="str">
        <x:v>data/raw/filings/MS_0001193125-18-060831_d500533d10k.htm</x:v>
      </x:c>
      <x:c r="P2546" s="2" t="str"/>
      <x:c r="Q2546" s="2" t="str"/>
      <x:c r="R2546" s="2" t="str">
        <x:v>Verified original issuer table row; same-date end balance, excluding average and regulatory minimum tables.</x:v>
      </x:c>
      <x:c r="T2546" s="12"/>
      <x:c r="U2546" s="12"/>
    </x:row>
    <x:row r="2547" ht="24" customHeight="1">
      <x:c r="C2547" s="2" t="str">
        <x:v>MS</x:v>
      </x:c>
      <x:c r="D2547" s="2" t="str">
        <x:v>FY2017</x:v>
      </x:c>
      <x:c r="E2547" s="2" t="str">
        <x:v>tbvps_reported</x:v>
      </x:c>
      <x:c r="F2547" s="11" t="n">
        <x:v>33.46</x:v>
      </x:c>
      <x:c r="G2547" s="2" t="str">
        <x:v>USD/shares</x:v>
      </x:c>
      <x:c r="H2547" s="2" t="str">
        <x:v>2017-01-01</x:v>
      </x:c>
      <x:c r="I2547" s="2" t="str">
        <x:v>2017-12-31</x:v>
      </x:c>
      <x:c r="J2547" s="2" t="str">
        <x:v>Reported tangible book value per share</x:v>
      </x:c>
      <x:c r="K2547" s="2" t="str">
        <x:v>Manual verified issuer table row</x:v>
      </x:c>
      <x:c r="L2547" s="2" t="str">
        <x:v>2018-02-27</x:v>
      </x:c>
      <x:c r="M2547" s="2" t="str">
        <x:v>0001193125-18-060831</x:v>
      </x:c>
      <x:c r="N2547" s="2" t="str">
        <x:v>https://www.sec.gov/Archives/edgar/data/895421/000119312518060831/d500533d10k.htm</x:v>
      </x:c>
      <x:c r="O2547" s="2" t="str">
        <x:v>data/raw/filings/MS_0001193125-18-060831_d500533d10k.htm</x:v>
      </x:c>
      <x:c r="P2547" s="2" t="str"/>
      <x:c r="Q2547" s="2" t="str"/>
      <x:c r="R2547" s="2" t="str">
        <x:v>Verified original issuer table row; same-date end balance, excluding average and regulatory minimum tables.</x:v>
      </x:c>
      <x:c r="T2547" s="12"/>
      <x:c r="U2547" s="12"/>
    </x:row>
    <x:row r="2548" ht="24" customHeight="1">
      <x:c r="C2548" s="2" t="str">
        <x:v>MS</x:v>
      </x:c>
      <x:c r="D2548" s="2" t="str">
        <x:v>FY2017</x:v>
      </x:c>
      <x:c r="E2548" s="2" t="str">
        <x:v>tce_reported</x:v>
      </x:c>
      <x:c r="F2548" s="11" t="str">
        <x:v>n.a.</x:v>
      </x:c>
      <x:c r="G2548" s="2" t="str">
        <x:v>USDm</x:v>
      </x:c>
      <x:c r="H2548" s="2" t="str">
        <x:v>2017-01-01</x:v>
      </x:c>
      <x:c r="I2548" s="2" t="str">
        <x:v>2017-12-31</x:v>
      </x:c>
      <x:c r="J2548" s="2" t="str">
        <x:v>Reported tangible common equity</x:v>
      </x:c>
      <x:c r="K2548" s="2" t="str"/>
      <x:c r="L2548" s="2" t="str"/>
      <x:c r="M2548" s="2" t="str"/>
      <x:c r="N2548" s="2" t="str"/>
      <x:c r="O2548" s="2" t="str"/>
      <x:c r="P2548" s="2" t="str"/>
      <x:c r="Q2548" s="2" t="str"/>
      <x:c r="R2548" s="2" t="str">
        <x:v>Not reported / unavailable</x:v>
      </x:c>
      <x:c r="T2548" s="12"/>
      <x:c r="U2548" s="12"/>
    </x:row>
    <x:row r="2549" ht="24" customHeight="1">
      <x:c r="C2549" s="2" t="str">
        <x:v>MS</x:v>
      </x:c>
      <x:c r="D2549" s="2" t="str">
        <x:v>FY2018</x:v>
      </x:c>
      <x:c r="E2549" s="2" t="str">
        <x:v>assets</x:v>
      </x:c>
      <x:c r="F2549" s="11" t="n">
        <x:v>853531</x:v>
      </x:c>
      <x:c r="G2549" s="2" t="str">
        <x:v>USD</x:v>
      </x:c>
      <x:c r="H2549" s="2" t="str">
        <x:v>2018-01-01</x:v>
      </x:c>
      <x:c r="I2549" s="2" t="str">
        <x:v>2018-12-31</x:v>
      </x:c>
      <x:c r="J2549" s="2" t="str">
        <x:v>Assets</x:v>
      </x:c>
      <x:c r="K2549" s="2" t="str">
        <x:v>us-gaap:Assets</x:v>
      </x:c>
      <x:c r="L2549" s="2" t="str">
        <x:v>2020-02-27</x:v>
      </x:c>
      <x:c r="M2549" s="2" t="str">
        <x:v>0000895421-20-000265</x:v>
      </x:c>
      <x:c r="N2549" s="2" t="str">
        <x:v>https://www.sec.gov/Archives/edgar/data/895421/000089542120000265/msq4201910k.htm</x:v>
      </x:c>
      <x:c r="O2549" s="2" t="str">
        <x:v>data/raw/filings/MS_0000895421-20-000265_msq4201910k.htm</x:v>
      </x:c>
      <x:c r="P2549" s="2" t="str">
        <x:v>d38554449e9886-wk-Fact-B47172674A200898989F801DCAE96C1F</x:v>
      </x:c>
      <x:c r="Q2549" s="2" t="str"/>
      <x:c r="R2549" s="2" t="str">
        <x:v>Latest eligible comparative presentation at the information cutoff.</x:v>
      </x:c>
      <x:c r="T2549" s="12"/>
      <x:c r="U2549" s="12"/>
    </x:row>
    <x:row r="2550" ht="24" customHeight="1">
      <x:c r="C2550" s="2" t="str">
        <x:v>MS</x:v>
      </x:c>
      <x:c r="D2550" s="2" t="str">
        <x:v>FY2018</x:v>
      </x:c>
      <x:c r="E2550" s="2" t="str">
        <x:v>liabilities</x:v>
      </x:c>
      <x:c r="F2550" s="11" t="n">
        <x:v>772125</x:v>
      </x:c>
      <x:c r="G2550" s="2" t="str">
        <x:v>USD</x:v>
      </x:c>
      <x:c r="H2550" s="2" t="str">
        <x:v>2018-01-01</x:v>
      </x:c>
      <x:c r="I2550" s="2" t="str">
        <x:v>2018-12-31</x:v>
      </x:c>
      <x:c r="J2550" s="2" t="str">
        <x:v>Liabilities</x:v>
      </x:c>
      <x:c r="K2550" s="2" t="str">
        <x:v>us-gaap:Liabilities</x:v>
      </x:c>
      <x:c r="L2550" s="2" t="str">
        <x:v>2020-02-27</x:v>
      </x:c>
      <x:c r="M2550" s="2" t="str">
        <x:v>0000895421-20-000265</x:v>
      </x:c>
      <x:c r="N2550" s="2" t="str">
        <x:v>https://www.sec.gov/Archives/edgar/data/895421/000089542120000265/msq4201910k.htm</x:v>
      </x:c>
      <x:c r="O2550" s="2" t="str">
        <x:v>data/raw/filings/MS_0000895421-20-000265_msq4201910k.htm</x:v>
      </x:c>
      <x:c r="P2550" s="2" t="str">
        <x:v>d38393615e2693-wk-Fact-75F33E67A3D89A2B4FA3801DCAF49F5B</x:v>
      </x:c>
      <x:c r="Q2550" s="2" t="str"/>
      <x:c r="R2550" s="2" t="str">
        <x:v>Latest eligible comparative presentation at the information cutoff.</x:v>
      </x:c>
      <x:c r="T2550" s="12"/>
      <x:c r="U2550" s="12"/>
    </x:row>
    <x:row r="2551" ht="24" customHeight="1">
      <x:c r="C2551" s="2" t="str">
        <x:v>MS</x:v>
      </x:c>
      <x:c r="D2551" s="2" t="str">
        <x:v>FY2018</x:v>
      </x:c>
      <x:c r="E2551" s="2" t="str">
        <x:v>equity</x:v>
      </x:c>
      <x:c r="F2551" s="11" t="n">
        <x:v>80246</x:v>
      </x:c>
      <x:c r="G2551" s="2" t="str">
        <x:v>USD</x:v>
      </x:c>
      <x:c r="H2551" s="2" t="str">
        <x:v>2018-01-01</x:v>
      </x:c>
      <x:c r="I2551" s="2" t="str">
        <x:v>2018-12-31</x:v>
      </x:c>
      <x:c r="J2551" s="2" t="str">
        <x:v>Stockholders' Equity Attributable to Parent</x:v>
      </x:c>
      <x:c r="K2551" s="2" t="str">
        <x:v>us-gaap:StockholdersEquity</x:v>
      </x:c>
      <x:c r="L2551" s="2" t="str">
        <x:v>2020-02-27</x:v>
      </x:c>
      <x:c r="M2551" s="2" t="str">
        <x:v>0000895421-20-000265</x:v>
      </x:c>
      <x:c r="N2551" s="2" t="str">
        <x:v>https://www.sec.gov/Archives/edgar/data/895421/000089542120000265/msq4201910k.htm</x:v>
      </x:c>
      <x:c r="O2551" s="2" t="str">
        <x:v>data/raw/filings/MS_0000895421-20-000265_msq4201910k.htm</x:v>
      </x:c>
      <x:c r="P2551" s="2" t="str">
        <x:v>d38393615e3164-wk-Fact-3736C2D4556D24DD003D801DCAEAF426</x:v>
      </x:c>
      <x:c r="Q2551" s="2" t="str"/>
      <x:c r="R2551" s="2" t="str">
        <x:v>Latest eligible comparative presentation at the information cutoff.</x:v>
      </x:c>
      <x:c r="T2551" s="12"/>
      <x:c r="U2551" s="12"/>
    </x:row>
    <x:row r="2552" ht="24" customHeight="1">
      <x:c r="C2552" s="2" t="str">
        <x:v>MS</x:v>
      </x:c>
      <x:c r="D2552" s="2" t="str">
        <x:v>FY2018</x:v>
      </x:c>
      <x:c r="E2552" s="2" t="str">
        <x:v>preferred</x:v>
      </x:c>
      <x:c r="F2552" s="11" t="n">
        <x:v>8520</x:v>
      </x:c>
      <x:c r="G2552" s="2" t="str">
        <x:v>USD</x:v>
      </x:c>
      <x:c r="H2552" s="2" t="str">
        <x:v>2018-01-01</x:v>
      </x:c>
      <x:c r="I2552" s="2" t="str">
        <x:v>2018-12-31</x:v>
      </x:c>
      <x:c r="J2552" s="2" t="str">
        <x:v>Preferred equity carrying amount</x:v>
      </x:c>
      <x:c r="K2552" s="2" t="str">
        <x:v>ms:PreferredStockCarryingValue</x:v>
      </x:c>
      <x:c r="L2552" s="2" t="str">
        <x:v>2020-02-27</x:v>
      </x:c>
      <x:c r="M2552" s="2" t="str">
        <x:v>0000895421-20-000265</x:v>
      </x:c>
      <x:c r="N2552" s="2" t="str">
        <x:v>https://www.sec.gov/Archives/edgar/data/895421/000089542120000265/msq4201910k.htm</x:v>
      </x:c>
      <x:c r="O2552" s="2" t="str">
        <x:v>data/raw/filings/MS_0000895421-20-000265_msq4201910k.htm</x:v>
      </x:c>
      <x:c r="P2552" s="2" t="str">
        <x:v>d38524781e3167-wk-Fact-839AAD58F6D856C19A36894F5EFF861E</x:v>
      </x:c>
      <x:c r="Q2552" s="2" t="str"/>
      <x:c r="R2552" s="2" t="str">
        <x:v>Exact consolidated inline XBRL context and period.</x:v>
      </x:c>
      <x:c r="T2552" s="12"/>
      <x:c r="U2552" s="12"/>
    </x:row>
    <x:row r="2553" ht="24" customHeight="1">
      <x:c r="C2553" s="2" t="str">
        <x:v>MS</x:v>
      </x:c>
      <x:c r="D2553" s="2" t="str">
        <x:v>FY2018</x:v>
      </x:c>
      <x:c r="E2553" s="2" t="str">
        <x:v>common_equity_reported</x:v>
      </x:c>
      <x:c r="F2553" s="11" t="str">
        <x:v>n.a.</x:v>
      </x:c>
      <x:c r="G2553" s="2" t="str">
        <x:v>USDm</x:v>
      </x:c>
      <x:c r="H2553" s="2" t="str">
        <x:v>2018-01-01</x:v>
      </x:c>
      <x:c r="I2553" s="2" t="str">
        <x:v>2018-12-31</x:v>
      </x:c>
      <x:c r="J2553" s="2" t="str">
        <x:v>Reported common shareholders equity</x:v>
      </x:c>
      <x:c r="K2553" s="2" t="str"/>
      <x:c r="L2553" s="2" t="str"/>
      <x:c r="M2553" s="2" t="str"/>
      <x:c r="N2553" s="2" t="str"/>
      <x:c r="O2553" s="2" t="str"/>
      <x:c r="P2553" s="2" t="str"/>
      <x:c r="Q2553" s="2" t="str"/>
      <x:c r="R2553" s="2" t="str">
        <x:v>Not reported / unavailable</x:v>
      </x:c>
      <x:c r="T2553" s="12"/>
      <x:c r="U2553" s="12"/>
    </x:row>
    <x:row r="2554" ht="24" customHeight="1">
      <x:c r="C2554" s="2" t="str">
        <x:v>MS</x:v>
      </x:c>
      <x:c r="D2554" s="2" t="str">
        <x:v>FY2018</x:v>
      </x:c>
      <x:c r="E2554" s="2" t="str">
        <x:v>goodwill</x:v>
      </x:c>
      <x:c r="F2554" s="11" t="n">
        <x:v>6688</x:v>
      </x:c>
      <x:c r="G2554" s="2" t="str">
        <x:v>USD</x:v>
      </x:c>
      <x:c r="H2554" s="2" t="str">
        <x:v>2018-01-01</x:v>
      </x:c>
      <x:c r="I2554" s="2" t="str">
        <x:v>2018-12-31</x:v>
      </x:c>
      <x:c r="J2554" s="2" t="str">
        <x:v>Goodwill</x:v>
      </x:c>
      <x:c r="K2554" s="2" t="str">
        <x:v>us-gaap:Goodwill</x:v>
      </x:c>
      <x:c r="L2554" s="2" t="str">
        <x:v>2021-02-26</x:v>
      </x:c>
      <x:c r="M2554" s="2" t="str">
        <x:v>0000895421-21-000286</x:v>
      </x:c>
      <x:c r="N2554" s="2" t="str">
        <x:v>https://www.sec.gov/Archives/edgar/data/895421/000089542121000286/ms-20201231.htm</x:v>
      </x:c>
      <x:c r="O2554" s="2" t="str">
        <x:v>data/raw/filings/MS_0000895421-21-000286_ms-20201231.htm</x:v>
      </x:c>
      <x:c r="P2554" s="2" t="str">
        <x:v>id3VybDovL2RvY3MudjEvZG9jOjM0MDliOTMyYzRlNzQ0MGI5NDRjM2EzOWQ0NWE1NjdkL3NlYzozNDA5YjkzMmM0ZTc0NDBiOTQ0YzNhMzlkNDVhNTY3ZF8xNTcvZnJhZzo3ZWNkZWFjYTlmMzc0MjBmYmFjNmJiYjUyZDJiNGZmYS90YWJsZTpjNzZlZDc2MzZmYTU0ZjdjYWUzNzUwMGNkM2JjODliZi90YWJsZXJhbmdlOmM3NmVkNzYzNmZhNTRmN2NhZTM3NTAwY2QzYmM4OWJmXzEtNC0xLTEtMA_16cf489a-33e4-491f-83ec-b8907e67e4f8</x:v>
      </x:c>
      <x:c r="Q2554" s="2" t="str"/>
      <x:c r="R2554" s="2" t="str">
        <x:v>Latest eligible comparative presentation at the information cutoff.</x:v>
      </x:c>
      <x:c r="T2554" s="12"/>
      <x:c r="U2554" s="12"/>
    </x:row>
    <x:row r="2555" ht="24" customHeight="1">
      <x:c r="C2555" s="2" t="str">
        <x:v>MS</x:v>
      </x:c>
      <x:c r="D2555" s="2" t="str">
        <x:v>FY2018</x:v>
      </x:c>
      <x:c r="E2555" s="2" t="str">
        <x:v>intangibles</x:v>
      </x:c>
      <x:c r="F2555" s="11" t="n">
        <x:v>2158</x:v>
      </x:c>
      <x:c r="G2555" s="2" t="str">
        <x:v>USD</x:v>
      </x:c>
      <x:c r="H2555" s="2" t="str">
        <x:v>2018-01-01</x:v>
      </x:c>
      <x:c r="I2555" s="2" t="str">
        <x:v>2018-12-31</x:v>
      </x:c>
      <x:c r="J2555" s="2" t="str">
        <x:v>Other intangible assets excluding goodwill</x:v>
      </x:c>
      <x:c r="K2555" s="2" t="str">
        <x:v>us-gaap:FiniteLivedIntangibleAssetsNet</x:v>
      </x:c>
      <x:c r="L2555" s="2" t="str">
        <x:v>2021-02-26</x:v>
      </x:c>
      <x:c r="M2555" s="2" t="str">
        <x:v>0000895421-21-000286</x:v>
      </x:c>
      <x:c r="N2555" s="2" t="str">
        <x:v>https://www.sec.gov/Archives/edgar/data/895421/000089542121000286/ms-20201231.htm</x:v>
      </x:c>
      <x:c r="O2555" s="2" t="str">
        <x:v>data/raw/filings/MS_0000895421-21-000286_ms-20201231.htm</x:v>
      </x:c>
      <x:c r="P2555" s="2" t="str">
        <x:v>id3VybDovL2RvY3MudjEvZG9jOjM0MDliOTMyYzRlNzQ0MGI5NDRjM2EzOWQ0NWE1NjdkL3NlYzozNDA5YjkzMmM0ZTc0NDBiOTQ0YzNhMzlkNDVhNTY3ZF8xNTcvZnJhZzo3ZWNkZWFjYTlmMzc0MjBmYmFjNmJiYjUyZDJiNGZmYS90YWJsZTowZGQ0Njk5NjJlNmU0Yzk3YjA4NTEyYmI0MDgxY2E3NS90YWJsZXJhbmdlOjBkZDQ2OTk2MmU2ZTRjOTdiMDg1MTJiYjQwODFjYTc1XzEtNC0xLTEtMA_a1cb979d-b51f-4b3a-bc3a-9306221cad7c</x:v>
      </x:c>
      <x:c r="Q2555" s="2" t="str"/>
      <x:c r="R2555" s="2" t="str">
        <x:v>Exact consolidated inline XBRL context and period.</x:v>
      </x:c>
      <x:c r="T2555" s="12"/>
      <x:c r="U2555" s="12"/>
    </x:row>
    <x:row r="2556" ht="24" customHeight="1">
      <x:c r="C2556" s="2" t="str">
        <x:v>MS</x:v>
      </x:c>
      <x:c r="D2556" s="2" t="str">
        <x:v>FY2018</x:v>
      </x:c>
      <x:c r="E2556" s="2" t="str">
        <x:v>intangibles_total</x:v>
      </x:c>
      <x:c r="F2556" s="11" t="str">
        <x:v>n.a.</x:v>
      </x:c>
      <x:c r="G2556" s="2" t="str">
        <x:v>USDm</x:v>
      </x:c>
      <x:c r="H2556" s="2" t="str">
        <x:v>2018-01-01</x:v>
      </x:c>
      <x:c r="I2556" s="2" t="str">
        <x:v>2018-12-31</x:v>
      </x:c>
      <x:c r="J2556" s="2" t="str">
        <x:v>Reported goodwill and intangible assets combined</x:v>
      </x:c>
      <x:c r="K2556" s="2" t="str"/>
      <x:c r="L2556" s="2" t="str"/>
      <x:c r="M2556" s="2" t="str"/>
      <x:c r="N2556" s="2" t="str"/>
      <x:c r="O2556" s="2" t="str"/>
      <x:c r="P2556" s="2" t="str"/>
      <x:c r="Q2556" s="2" t="str"/>
      <x:c r="R2556" s="2" t="str">
        <x:v>Not reported / unavailable</x:v>
      </x:c>
      <x:c r="T2556" s="12"/>
      <x:c r="U2556" s="12"/>
    </x:row>
    <x:row r="2557" ht="24" customHeight="1">
      <x:c r="C2557" s="2" t="str">
        <x:v>MS</x:v>
      </x:c>
      <x:c r="D2557" s="2" t="str">
        <x:v>FY2018</x:v>
      </x:c>
      <x:c r="E2557" s="2" t="str">
        <x:v>shares_end</x:v>
      </x:c>
      <x:c r="F2557" s="11" t="n">
        <x:v>1700</x:v>
      </x:c>
      <x:c r="G2557" s="2" t="str">
        <x:v>shares</x:v>
      </x:c>
      <x:c r="H2557" s="2" t="str">
        <x:v>2018-01-01</x:v>
      </x:c>
      <x:c r="I2557" s="2" t="str">
        <x:v>2018-12-31</x:v>
      </x:c>
      <x:c r="J2557" s="2" t="str">
        <x:v>Common Stock, Shares, Outstanding</x:v>
      </x:c>
      <x:c r="K2557" s="2" t="str">
        <x:v>us-gaap:CommonStockSharesOutstanding</x:v>
      </x:c>
      <x:c r="L2557" s="2" t="str">
        <x:v>2021-02-26</x:v>
      </x:c>
      <x:c r="M2557" s="2" t="str">
        <x:v>0000895421-21-000286</x:v>
      </x:c>
      <x:c r="N2557" s="2" t="str">
        <x:v>https://www.sec.gov/Archives/edgar/data/895421/000089542121000286/ms-20201231.htm</x:v>
      </x:c>
      <x:c r="O2557" s="2" t="str">
        <x:v>data/raw/filings/MS_0000895421-21-000286_ms-20201231.htm</x:v>
      </x:c>
      <x:c r="P2557" s="2" t="str">
        <x:v>id3VybDovL2RvY3MudjEvZG9jOjM0MDliOTMyYzRlNzQ0MGI5NDRjM2EzOWQ0NWE1NjdkL3NlYzozNDA5YjkzMmM0ZTc0NDBiOTQ0YzNhMzlkNDVhNTY3ZF8xODQvZnJhZzo4ODJiNDZkYjA0NDk0MmE1OTNiMGQyNTA5MmEwNGNlMC90YWJsZTo3NDU1MDdiYzU3ODk0MWFjOGZlZmEwNmMwZDFkY2M0NC90YWJsZXJhbmdlOjc0NTUwN2JjNTc4OTQxYWM4ZmVmYTA2YzBkMWRjYzQ0XzEtMi0xLTEtMA_4472ef1d-ba76-4b5e-978e-aa332cc3ac79</x:v>
      </x:c>
      <x:c r="Q2557" s="2" t="str"/>
      <x:c r="R2557" s="2" t="str">
        <x:v>Latest eligible comparative presentation at the information cutoff.</x:v>
      </x:c>
      <x:c r="T2557" s="12"/>
      <x:c r="U2557" s="12"/>
    </x:row>
    <x:row r="2558" ht="24" customHeight="1">
      <x:c r="C2558" s="2" t="str">
        <x:v>MS</x:v>
      </x:c>
      <x:c r="D2558" s="2" t="str">
        <x:v>FY2018</x:v>
      </x:c>
      <x:c r="E2558" s="2" t="str">
        <x:v>shares_issued</x:v>
      </x:c>
      <x:c r="F2558" s="11" t="n">
        <x:v>2038.893979</x:v>
      </x:c>
      <x:c r="G2558" s="2" t="str">
        <x:v>shares</x:v>
      </x:c>
      <x:c r="H2558" s="2" t="str">
        <x:v>2018-01-01</x:v>
      </x:c>
      <x:c r="I2558" s="2" t="str">
        <x:v>2018-12-31</x:v>
      </x:c>
      <x:c r="J2558" s="2" t="str">
        <x:v>Common Stock, Shares, Issued</x:v>
      </x:c>
      <x:c r="K2558" s="2" t="str">
        <x:v>us-gaap:CommonStockSharesIssued</x:v>
      </x:c>
      <x:c r="L2558" s="2" t="str">
        <x:v>2020-02-27</x:v>
      </x:c>
      <x:c r="M2558" s="2" t="str">
        <x:v>0000895421-20-000265</x:v>
      </x:c>
      <x:c r="N2558" s="2" t="str">
        <x:v>https://www.sec.gov/Archives/edgar/data/895421/000089542120000265/msq4201910k.htm</x:v>
      </x:c>
      <x:c r="O2558" s="2" t="str">
        <x:v>data/raw/filings/MS_0000895421-20-000265_msq4201910k.htm</x:v>
      </x:c>
      <x:c r="P2558" s="2" t="str">
        <x:v>Fact-AA8160DC487DB04037B3801DC91B2447-wk-Fact-AA8160DC487DB04037B3801DC91B2447</x:v>
      </x:c>
      <x:c r="Q2558" s="2" t="str"/>
      <x:c r="R2558" s="2" t="str">
        <x:v>Latest eligible comparative presentation at the information cutoff.</x:v>
      </x:c>
      <x:c r="T2558" s="12"/>
      <x:c r="U2558" s="12"/>
    </x:row>
    <x:row r="2559" ht="24" customHeight="1">
      <x:c r="C2559" s="2" t="str">
        <x:v>MS</x:v>
      </x:c>
      <x:c r="D2559" s="2" t="str">
        <x:v>FY2018</x:v>
      </x:c>
      <x:c r="E2559" s="2" t="str">
        <x:v>shares_treasury</x:v>
      </x:c>
      <x:c r="F2559" s="11" t="n">
        <x:v>339.065036</x:v>
      </x:c>
      <x:c r="G2559" s="2" t="str">
        <x:v>shares</x:v>
      </x:c>
      <x:c r="H2559" s="2" t="str">
        <x:v>2018-01-01</x:v>
      </x:c>
      <x:c r="I2559" s="2" t="str">
        <x:v>2018-12-31</x:v>
      </x:c>
      <x:c r="J2559" s="2" t="str">
        <x:v>Treasury Stock, Shares</x:v>
      </x:c>
      <x:c r="K2559" s="2" t="str">
        <x:v>us-gaap:TreasuryStockShares</x:v>
      </x:c>
      <x:c r="L2559" s="2" t="str">
        <x:v>2020-02-27</x:v>
      </x:c>
      <x:c r="M2559" s="2" t="str">
        <x:v>0000895421-20-000265</x:v>
      </x:c>
      <x:c r="N2559" s="2" t="str">
        <x:v>https://www.sec.gov/Archives/edgar/data/895421/000089542120000265/msq4201910k.htm</x:v>
      </x:c>
      <x:c r="O2559" s="2" t="str">
        <x:v>data/raw/filings/MS_0000895421-20-000265_msq4201910k.htm</x:v>
      </x:c>
      <x:c r="P2559" s="2" t="str">
        <x:v>Fact-9A4665BA2DF29DDA0A9A801DC924D4E3-wk-Fact-9A4665BA2DF29DDA0A9A801DC924D4E3</x:v>
      </x:c>
      <x:c r="Q2559" s="2" t="str"/>
      <x:c r="R2559" s="2" t="str">
        <x:v>Latest eligible comparative presentation at the information cutoff.</x:v>
      </x:c>
      <x:c r="T2559" s="12"/>
      <x:c r="U2559" s="12"/>
    </x:row>
    <x:row r="2560" ht="24" customHeight="1">
      <x:c r="C2560" s="2" t="str">
        <x:v>MS</x:v>
      </x:c>
      <x:c r="D2560" s="2" t="str">
        <x:v>FY2018</x:v>
      </x:c>
      <x:c r="E2560" s="2" t="str">
        <x:v>deposits</x:v>
      </x:c>
      <x:c r="F2560" s="11" t="n">
        <x:v>187820</x:v>
      </x:c>
      <x:c r="G2560" s="2" t="str">
        <x:v>USD</x:v>
      </x:c>
      <x:c r="H2560" s="2" t="str">
        <x:v>2018-01-01</x:v>
      </x:c>
      <x:c r="I2560" s="2" t="str">
        <x:v>2018-12-31</x:v>
      </x:c>
      <x:c r="J2560" s="2" t="str">
        <x:v>Deposits</x:v>
      </x:c>
      <x:c r="K2560" s="2" t="str">
        <x:v>us-gaap:Deposits</x:v>
      </x:c>
      <x:c r="L2560" s="2" t="str">
        <x:v>2020-02-27</x:v>
      </x:c>
      <x:c r="M2560" s="2" t="str">
        <x:v>0000895421-20-000265</x:v>
      </x:c>
      <x:c r="N2560" s="2" t="str">
        <x:v>https://www.sec.gov/Archives/edgar/data/895421/000089542120000265/msq4201910k.htm</x:v>
      </x:c>
      <x:c r="O2560" s="2" t="str">
        <x:v>data/raw/filings/MS_0000895421-20-000265_msq4201910k.htm</x:v>
      </x:c>
      <x:c r="P2560" s="2" t="str">
        <x:v>d38491275e1854-wk-Fact-68BCBDE619AC57E98EF4B56E40DD4F30</x:v>
      </x:c>
      <x:c r="Q2560" s="2" t="str"/>
      <x:c r="R2560" s="2" t="str">
        <x:v>Latest eligible comparative presentation at the information cutoff.</x:v>
      </x:c>
      <x:c r="T2560" s="12"/>
      <x:c r="U2560" s="12"/>
    </x:row>
    <x:row r="2561" ht="24" customHeight="1">
      <x:c r="C2561" s="2" t="str">
        <x:v>MS</x:v>
      </x:c>
      <x:c r="D2561" s="2" t="str">
        <x:v>FY2018</x:v>
      </x:c>
      <x:c r="E2561" s="2" t="str">
        <x:v>loans_gross</x:v>
      </x:c>
      <x:c r="F2561" s="11" t="str">
        <x:v>n.a.</x:v>
      </x:c>
      <x:c r="G2561" s="2" t="str">
        <x:v>USDm</x:v>
      </x:c>
      <x:c r="H2561" s="2" t="str">
        <x:v>2018-01-01</x:v>
      </x:c>
      <x:c r="I2561" s="2" t="str">
        <x:v>2018-12-31</x:v>
      </x:c>
      <x:c r="J2561" s="2" t="str">
        <x:v>Gross loans and leases selected definition</x:v>
      </x:c>
      <x:c r="K2561" s="2" t="str"/>
      <x:c r="L2561" s="2" t="str"/>
      <x:c r="M2561" s="2" t="str"/>
      <x:c r="N2561" s="2" t="str"/>
      <x:c r="O2561" s="2" t="str"/>
      <x:c r="P2561" s="2" t="str"/>
      <x:c r="Q2561" s="2" t="str"/>
      <x:c r="R2561" s="2" t="str">
        <x:v>Not reported / unavailable</x:v>
      </x:c>
      <x:c r="T2561" s="12"/>
      <x:c r="U2561" s="12"/>
    </x:row>
    <x:row r="2562" ht="24" customHeight="1">
      <x:c r="C2562" s="2" t="str">
        <x:v>MS</x:v>
      </x:c>
      <x:c r="D2562" s="2" t="str">
        <x:v>FY2018</x:v>
      </x:c>
      <x:c r="E2562" s="2" t="str">
        <x:v>loans_net</x:v>
      </x:c>
      <x:c r="F2562" s="11" t="n">
        <x:v>115579</x:v>
      </x:c>
      <x:c r="G2562" s="2" t="str">
        <x:v>USD</x:v>
      </x:c>
      <x:c r="H2562" s="2" t="str">
        <x:v>2018-01-01</x:v>
      </x:c>
      <x:c r="I2562" s="2" t="str">
        <x:v>2018-12-31</x:v>
      </x:c>
      <x:c r="J2562" s="2" t="str">
        <x:v>Loans and Leases Receivable, Net Amount</x:v>
      </x:c>
      <x:c r="K2562" s="2" t="str">
        <x:v>us-gaap:LoansAndLeasesReceivableNetReportedAmount</x:v>
      </x:c>
      <x:c r="L2562" s="2" t="str">
        <x:v>2020-02-27</x:v>
      </x:c>
      <x:c r="M2562" s="2" t="str">
        <x:v>0000895421-20-000265</x:v>
      </x:c>
      <x:c r="N2562" s="2" t="str">
        <x:v>https://www.sec.gov/Archives/edgar/data/895421/000089542120000265/msq4201910k.htm</x:v>
      </x:c>
      <x:c r="O2562" s="2" t="str">
        <x:v>data/raw/filings/MS_0000895421-20-000265_msq4201910k.htm</x:v>
      </x:c>
      <x:c r="P2562" s="2" t="str"/>
      <x:c r="Q2562" s="2" t="str"/>
      <x:c r="R2562" s="2" t="str">
        <x:v>Latest eligible comparative presentation at the information cutoff.</x:v>
      </x:c>
      <x:c r="T2562" s="12"/>
      <x:c r="U2562" s="12"/>
    </x:row>
    <x:row r="2563" ht="24" customHeight="1">
      <x:c r="C2563" s="2" t="str">
        <x:v>MS</x:v>
      </x:c>
      <x:c r="D2563" s="2" t="str">
        <x:v>FY2018</x:v>
      </x:c>
      <x:c r="E2563" s="2" t="str">
        <x:v>allowance</x:v>
      </x:c>
      <x:c r="F2563" s="11" t="n">
        <x:v>238</x:v>
      </x:c>
      <x:c r="G2563" s="2" t="str">
        <x:v>USD</x:v>
      </x:c>
      <x:c r="H2563" s="2" t="str">
        <x:v>2018-01-01</x:v>
      </x:c>
      <x:c r="I2563" s="2" t="str">
        <x:v>2018-12-31</x:v>
      </x:c>
      <x:c r="J2563" s="2" t="str">
        <x:v>Financing Receivable, Allowance for Credit Loss</x:v>
      </x:c>
      <x:c r="K2563" s="2" t="str">
        <x:v>us-gaap:FinancingReceivableAllowanceForCreditLosses</x:v>
      </x:c>
      <x:c r="L2563" s="2" t="str">
        <x:v>2022-02-24</x:v>
      </x:c>
      <x:c r="M2563" s="2" t="str">
        <x:v>0000895421-22-000400</x:v>
      </x:c>
      <x:c r="N2563" s="2" t="str">
        <x:v>https://www.sec.gov/Archives/edgar/data/895421/000089542122000400/ms-20211231.htm</x:v>
      </x:c>
      <x:c r="O2563" s="2" t="str">
        <x:v>data/raw/filings/MS_0000895421-22-000400_ms-20211231.htm</x:v>
      </x:c>
      <x:c r="P2563" s="2" t="str">
        <x:v>id3VybDovL2RvY3MudjEvZG9jOjJmNjk3NWE1NjM2MDRiMGNiMWJmZmEwMGE1MGRiM2VkL3NlYzoyZjY5NzVhNTYzNjA0YjBjYjFiZmZhMDBhNTBkYjNlZF8xNTQvZnJhZzo4ZDIyOTZjNWViNjI0ZjBmODE3YjBmZjc3NjM4MzAxMy90YWJsZTpkY2ZiYmRjN2VjM2E0ODQ4ODc3MmU5NTFkZGJiNzAxYy90YWJsZXJhbmdlOmRjZmJiZGM3ZWMzYTQ4NDg4NzcyZTk1MWRkYmI3MDFjXzEtNi0xLTEtMA_5f18a260-9edd-4caf-ad2a-78a059a26db2</x:v>
      </x:c>
      <x:c r="Q2563" s="2" t="str"/>
      <x:c r="R2563" s="2" t="str">
        <x:v>Latest eligible comparative presentation at the information cutoff.</x:v>
      </x:c>
      <x:c r="T2563" s="12"/>
      <x:c r="U2563" s="12"/>
    </x:row>
    <x:row r="2564" ht="24" customHeight="1">
      <x:c r="C2564" s="2" t="str">
        <x:v>MS</x:v>
      </x:c>
      <x:c r="D2564" s="2" t="str">
        <x:v>FY2018</x:v>
      </x:c>
      <x:c r="E2564" s="2" t="str">
        <x:v>nonaccrual</x:v>
      </x:c>
      <x:c r="F2564" s="11" t="str">
        <x:v>n.a.</x:v>
      </x:c>
      <x:c r="G2564" s="2" t="str">
        <x:v>USDm</x:v>
      </x:c>
      <x:c r="H2564" s="2" t="str">
        <x:v>2018-01-01</x:v>
      </x:c>
      <x:c r="I2564" s="2" t="str">
        <x:v>2018-12-31</x:v>
      </x:c>
      <x:c r="J2564" s="2" t="str">
        <x:v>Nonaccrual</x:v>
      </x:c>
      <x:c r="K2564" s="2" t="str"/>
      <x:c r="L2564" s="2" t="str"/>
      <x:c r="M2564" s="2" t="str"/>
      <x:c r="N2564" s="2" t="str"/>
      <x:c r="O2564" s="2" t="str"/>
      <x:c r="P2564" s="2" t="str"/>
      <x:c r="Q2564" s="2" t="str"/>
      <x:c r="R2564" s="2" t="str">
        <x:v>Not reported / unavailable</x:v>
      </x:c>
      <x:c r="T2564" s="12"/>
      <x:c r="U2564" s="12"/>
    </x:row>
    <x:row r="2565" ht="24" customHeight="1">
      <x:c r="C2565" s="2" t="str">
        <x:v>MS</x:v>
      </x:c>
      <x:c r="D2565" s="2" t="str">
        <x:v>FY2018</x:v>
      </x:c>
      <x:c r="E2565" s="2" t="str">
        <x:v>cash</x:v>
      </x:c>
      <x:c r="F2565" s="11" t="n">
        <x:v>87196</x:v>
      </x:c>
      <x:c r="G2565" s="2" t="str">
        <x:v>USD</x:v>
      </x:c>
      <x:c r="H2565" s="2" t="str">
        <x:v>2018-01-01</x:v>
      </x:c>
      <x:c r="I2565" s="2" t="str">
        <x:v>2018-12-31</x:v>
      </x:c>
      <x:c r="J2565" s="2" t="str">
        <x:v>Cash and Cash Equivalents, at Carrying Value</x:v>
      </x:c>
      <x:c r="K2565" s="2" t="str">
        <x:v>us-gaap:CashAndCashEquivalentsAtCarryingValue</x:v>
      </x:c>
      <x:c r="L2565" s="2" t="str">
        <x:v>2019-05-03</x:v>
      </x:c>
      <x:c r="M2565" s="2" t="str">
        <x:v>0001193125-19-136929</x:v>
      </x:c>
      <x:c r="N2565" s="2" t="str">
        <x:v>https://data.sec.gov/api/xbrl/companyfacts/CIK0000895421.json</x:v>
      </x:c>
      <x:c r="O2565" s="2" t="str">
        <x:v>data/raw/sec/MS_companyfacts.json</x:v>
      </x:c>
      <x:c r="P2565" s="2" t="str"/>
      <x:c r="Q2565" s="2" t="str"/>
      <x:c r="R2565" s="2" t="str">
        <x:v>Latest eligible comparative presentation at the information cutoff.</x:v>
      </x:c>
      <x:c r="T2565" s="12"/>
      <x:c r="U2565" s="12"/>
    </x:row>
    <x:row r="2566" ht="24" customHeight="1">
      <x:c r="C2566" s="2" t="str">
        <x:v>MS</x:v>
      </x:c>
      <x:c r="D2566" s="2" t="str">
        <x:v>FY2018</x:v>
      </x:c>
      <x:c r="E2566" s="2" t="str">
        <x:v>aoci</x:v>
      </x:c>
      <x:c r="F2566" s="11" t="n">
        <x:v>-2292</x:v>
      </x:c>
      <x:c r="G2566" s="2" t="str">
        <x:v>USD</x:v>
      </x:c>
      <x:c r="H2566" s="2" t="str">
        <x:v>2018-01-01</x:v>
      </x:c>
      <x:c r="I2566" s="2" t="str">
        <x:v>2018-12-31</x:v>
      </x:c>
      <x:c r="J2566" s="2" t="str">
        <x:v>Accumulated Other Comprehensive Income (Loss), Net of Tax</x:v>
      </x:c>
      <x:c r="K2566" s="2" t="str">
        <x:v>us-gaap:AccumulatedOtherComprehensiveIncomeLossNetOfTax</x:v>
      </x:c>
      <x:c r="L2566" s="2" t="str">
        <x:v>2020-02-27</x:v>
      </x:c>
      <x:c r="M2566" s="2" t="str">
        <x:v>0000895421-20-000265</x:v>
      </x:c>
      <x:c r="N2566" s="2" t="str">
        <x:v>https://www.sec.gov/Archives/edgar/data/895421/000089542120000265/msq4201910k.htm</x:v>
      </x:c>
      <x:c r="O2566" s="2" t="str">
        <x:v>data/raw/filings/MS_0000895421-20-000265_msq4201910k.htm</x:v>
      </x:c>
      <x:c r="P2566" s="2" t="str">
        <x:v>d38393615e3053-wk-Fact-12A1BD5AC63E5F2DBC0BC01A625A63AC</x:v>
      </x:c>
      <x:c r="Q2566" s="2" t="str"/>
      <x:c r="R2566" s="2" t="str">
        <x:v>Latest eligible comparative presentation at the information cutoff.</x:v>
      </x:c>
      <x:c r="T2566" s="12"/>
      <x:c r="U2566" s="12"/>
    </x:row>
    <x:row r="2567" ht="24" customHeight="1">
      <x:c r="C2567" s="2" t="str">
        <x:v>MS</x:v>
      </x:c>
      <x:c r="D2567" s="2" t="str">
        <x:v>FY2018</x:v>
      </x:c>
      <x:c r="E2567" s="2" t="str">
        <x:v>nii</x:v>
      </x:c>
      <x:c r="F2567" s="11" t="n">
        <x:v>3806</x:v>
      </x:c>
      <x:c r="G2567" s="2" t="str">
        <x:v>USD</x:v>
      </x:c>
      <x:c r="H2567" s="2" t="str">
        <x:v>2018-01-01</x:v>
      </x:c>
      <x:c r="I2567" s="2" t="str">
        <x:v>2018-12-31</x:v>
      </x:c>
      <x:c r="J2567" s="2" t="str">
        <x:v>Interest Income (Expense), Net</x:v>
      </x:c>
      <x:c r="K2567" s="2" t="str">
        <x:v>us-gaap:InterestIncomeExpenseNet</x:v>
      </x:c>
      <x:c r="L2567" s="2" t="str">
        <x:v>2021-02-26</x:v>
      </x:c>
      <x:c r="M2567" s="2" t="str">
        <x:v>0000895421-21-000286</x:v>
      </x:c>
      <x:c r="N2567" s="2" t="str">
        <x:v>https://www.sec.gov/Archives/edgar/data/895421/000089542121000286/ms-20201231.htm</x:v>
      </x:c>
      <x:c r="O2567" s="2" t="str">
        <x:v>data/raw/filings/MS_0000895421-21-000286_ms-20201231.htm</x:v>
      </x:c>
      <x:c r="P2567" s="2" t="str">
        <x:v>id3VybDovL2RvY3MudjEvZG9jOjM0MDliOTMyYzRlNzQ0MGI5NDRjM2EzOWQ0NWE1NjdkL3NlYzozNDA5YjkzMmM0ZTc0NDBiOTQ0YzNhMzlkNDVhNTY3ZF8yMDUvZnJhZzpkYmI3NTNkNWYwNDg0NjIwOTI2MDA2ZWFjNTU1ZmRjYi90YWJsZTo2NzUyZWZhNjAxYzg0M2VlYjUxZmQ0NTk1ZDBkZjFjYS90YWJsZXJhbmdlOjY3NTJlZmE2MDFjODQzZWViNTFmZDQ1OTVkMGRmMWNhXzExLTUtMS0xLTA_7a0df51b-102e-4545-a438-ee16ae352e87</x:v>
      </x:c>
      <x:c r="Q2567" s="2" t="str"/>
      <x:c r="R2567" s="2" t="str">
        <x:v>Latest eligible comparative presentation at the information cutoff.</x:v>
      </x:c>
      <x:c r="T2567" s="12"/>
      <x:c r="U2567" s="12"/>
    </x:row>
    <x:row r="2568" ht="24" customHeight="1">
      <x:c r="C2568" s="2" t="str">
        <x:v>MS</x:v>
      </x:c>
      <x:c r="D2568" s="2" t="str">
        <x:v>FY2018</x:v>
      </x:c>
      <x:c r="E2568" s="2" t="str">
        <x:v>noninterest_income</x:v>
      </x:c>
      <x:c r="F2568" s="11" t="n">
        <x:v>36301</x:v>
      </x:c>
      <x:c r="G2568" s="2" t="str">
        <x:v>USD</x:v>
      </x:c>
      <x:c r="H2568" s="2" t="str">
        <x:v>2018-01-01</x:v>
      </x:c>
      <x:c r="I2568" s="2" t="str">
        <x:v>2018-12-31</x:v>
      </x:c>
      <x:c r="J2568" s="2" t="str">
        <x:v>Noninterest Income</x:v>
      </x:c>
      <x:c r="K2568" s="2" t="str">
        <x:v>us-gaap:NoninterestIncome</x:v>
      </x:c>
      <x:c r="L2568" s="2" t="str">
        <x:v>2021-02-26</x:v>
      </x:c>
      <x:c r="M2568" s="2" t="str">
        <x:v>0000895421-21-000286</x:v>
      </x:c>
      <x:c r="N2568" s="2" t="str">
        <x:v>https://www.sec.gov/Archives/edgar/data/895421/000089542121000286/ms-20201231.htm</x:v>
      </x:c>
      <x:c r="O2568" s="2" t="str">
        <x:v>data/raw/filings/MS_0000895421-21-000286_ms-20201231.htm</x:v>
      </x:c>
      <x:c r="P2568" s="2" t="str">
        <x:v>id3VybDovL2RvY3MudjEvZG9jOjM0MDliOTMyYzRlNzQ0MGI5NDRjM2EzOWQ0NWE1NjdkL3NlYzozNDA5YjkzMmM0ZTc0NDBiOTQ0YzNhMzlkNDVhNTY3ZF8yMDUvZnJhZzpkYmI3NTNkNWYwNDg0NjIwOTI2MDA2ZWFjNTU1ZmRjYi90YWJsZTo2NzUyZWZhNjAxYzg0M2VlYjUxZmQ0NTk1ZDBkZjFjYS90YWJsZXJhbmdlOjY3NTJlZmE2MDFjODQzZWViNTFmZDQ1OTVkMGRmMWNhXzgtNS0xLTEtMA_c65b0755-db69-4bce-a529-c06a63dd4a9e</x:v>
      </x:c>
      <x:c r="Q2568" s="2" t="str"/>
      <x:c r="R2568" s="2" t="str">
        <x:v>Latest eligible comparative presentation at the information cutoff.</x:v>
      </x:c>
      <x:c r="T2568" s="12"/>
      <x:c r="U2568" s="12"/>
    </x:row>
    <x:row r="2569" ht="24" customHeight="1">
      <x:c r="C2569" s="2" t="str">
        <x:v>MS</x:v>
      </x:c>
      <x:c r="D2569" s="2" t="str">
        <x:v>FY2018</x:v>
      </x:c>
      <x:c r="E2569" s="2" t="str">
        <x:v>revenue_reported</x:v>
      </x:c>
      <x:c r="F2569" s="11" t="n">
        <x:v>40107</x:v>
      </x:c>
      <x:c r="G2569" s="2" t="str">
        <x:v>USD</x:v>
      </x:c>
      <x:c r="H2569" s="2" t="str">
        <x:v>2018-01-01</x:v>
      </x:c>
      <x:c r="I2569" s="2" t="str">
        <x:v>2018-12-31</x:v>
      </x:c>
      <x:c r="J2569" s="2" t="str">
        <x:v>Revenues, Net of Interest Expense</x:v>
      </x:c>
      <x:c r="K2569" s="2" t="str">
        <x:v>us-gaap:RevenuesNetOfInterestExpense</x:v>
      </x:c>
      <x:c r="L2569" s="2" t="str">
        <x:v>2021-02-26</x:v>
      </x:c>
      <x:c r="M2569" s="2" t="str">
        <x:v>0000895421-21-000286</x:v>
      </x:c>
      <x:c r="N2569" s="2" t="str">
        <x:v>https://www.sec.gov/Archives/edgar/data/895421/000089542121000286/ms-20201231.htm</x:v>
      </x:c>
      <x:c r="O2569" s="2" t="str">
        <x:v>data/raw/filings/MS_0000895421-21-000286_ms-20201231.htm</x:v>
      </x:c>
      <x:c r="P2569" s="2" t="str">
        <x:v>id3VybDovL2RvY3MudjEvZG9jOjM0MDliOTMyYzRlNzQ0MGI5NDRjM2EzOWQ0NWE1NjdkL3NlYzozNDA5YjkzMmM0ZTc0NDBiOTQ0YzNhMzlkNDVhNTY3ZF8yMDUvZnJhZzpkYmI3NTNkNWYwNDg0NjIwOTI2MDA2ZWFjNTU1ZmRjYi90YWJsZTo5ZDI4MWE2MmM1NWM0ZDJiODY5ZjZjZmU5YjNiNGRmMC90YWJsZXJhbmdlOjlkMjgxYTYyYzU1YzRkMmI4NjlmNmNmZTliM2I0ZGYwXzQtMy0xLTEtNjA3MjY_60e5e926-6d77-44d9-a0b3-fc1fe2b0e890</x:v>
      </x:c>
      <x:c r="Q2569" s="2" t="str"/>
      <x:c r="R2569" s="2" t="str">
        <x:v>Latest eligible comparative presentation at the information cutoff.</x:v>
      </x:c>
      <x:c r="T2569" s="12"/>
      <x:c r="U2569" s="12"/>
    </x:row>
    <x:row r="2570" ht="24" customHeight="1">
      <x:c r="C2570" s="2" t="str">
        <x:v>MS</x:v>
      </x:c>
      <x:c r="D2570" s="2" t="str">
        <x:v>FY2018</x:v>
      </x:c>
      <x:c r="E2570" s="2" t="str">
        <x:v>opex</x:v>
      </x:c>
      <x:c r="F2570" s="11" t="n">
        <x:v>28870</x:v>
      </x:c>
      <x:c r="G2570" s="2" t="str">
        <x:v>USD</x:v>
      </x:c>
      <x:c r="H2570" s="2" t="str">
        <x:v>2018-01-01</x:v>
      </x:c>
      <x:c r="I2570" s="2" t="str">
        <x:v>2018-12-31</x:v>
      </x:c>
      <x:c r="J2570" s="2" t="str">
        <x:v>Noninterest Expense</x:v>
      </x:c>
      <x:c r="K2570" s="2" t="str">
        <x:v>us-gaap:NoninterestExpense</x:v>
      </x:c>
      <x:c r="L2570" s="2" t="str">
        <x:v>2021-02-26</x:v>
      </x:c>
      <x:c r="M2570" s="2" t="str">
        <x:v>0000895421-21-000286</x:v>
      </x:c>
      <x:c r="N2570" s="2" t="str">
        <x:v>https://www.sec.gov/Archives/edgar/data/895421/000089542121000286/ms-20201231.htm</x:v>
      </x:c>
      <x:c r="O2570" s="2" t="str">
        <x:v>data/raw/filings/MS_0000895421-21-000286_ms-20201231.htm</x:v>
      </x:c>
      <x:c r="P2570" s="2" t="str">
        <x:v>id3VybDovL2RvY3MudjEvZG9jOjM0MDliOTMyYzRlNzQ0MGI5NDRjM2EzOWQ0NWE1NjdkL3NlYzozNDA5YjkzMmM0ZTc0NDBiOTQ0YzNhMzlkNDVhNTY3ZF8xMDMvZnJhZzo4ZDQwMGQ5NTI4ODA0N2JiODliYmY4ODZkMTY2M2NmYS90YWJsZTphYjVmN2I5OWZlZmI0M2UxODI3NzJhZDc1OTg1YjcxZC90YWJsZXJhbmdlOmFiNWY3Yjk5ZmVmYjQzZTE4Mjc3MmFkNzU5ODViNzFkXzIxLTMtMS0xLTA_22239955-8003-48d1-a7d0-f9f6f2eb6c79</x:v>
      </x:c>
      <x:c r="Q2570" s="2" t="str"/>
      <x:c r="R2570" s="2" t="str">
        <x:v>Latest eligible comparative presentation at the information cutoff.</x:v>
      </x:c>
      <x:c r="T2570" s="12"/>
      <x:c r="U2570" s="12"/>
    </x:row>
    <x:row r="2571" ht="24" customHeight="1">
      <x:c r="C2571" s="2" t="str">
        <x:v>MS</x:v>
      </x:c>
      <x:c r="D2571" s="2" t="str">
        <x:v>FY2018</x:v>
      </x:c>
      <x:c r="E2571" s="2" t="str">
        <x:v>provision</x:v>
      </x:c>
      <x:c r="F2571" s="11" t="n">
        <x:v>-24</x:v>
      </x:c>
      <x:c r="G2571" s="2" t="str">
        <x:v>USD</x:v>
      </x:c>
      <x:c r="H2571" s="2" t="str">
        <x:v>2018-01-01</x:v>
      </x:c>
      <x:c r="I2571" s="2" t="str">
        <x:v>2018-12-31</x:v>
      </x:c>
      <x:c r="J2571" s="2" t="str">
        <x:v>Provision for credit losses</x:v>
      </x:c>
      <x:c r="K2571" s="2" t="str">
        <x:v>us-gaap:ProvisionForLoanAndLeaseLosses</x:v>
      </x:c>
      <x:c r="L2571" s="2" t="str">
        <x:v>2021-02-26</x:v>
      </x:c>
      <x:c r="M2571" s="2" t="str">
        <x:v>0000895421-21-000286</x:v>
      </x:c>
      <x:c r="N2571" s="2" t="str">
        <x:v>https://www.sec.gov/Archives/edgar/data/895421/000089542121000286/ms-20201231.htm</x:v>
      </x:c>
      <x:c r="O2571" s="2" t="str">
        <x:v>data/raw/filings/MS_0000895421-21-000286_ms-20201231.htm</x:v>
      </x:c>
      <x:c r="P2571" s="2" t="str">
        <x:v>id3VybDovL2RvY3MudjEvZG9jOjM0MDliOTMyYzRlNzQ0MGI5NDRjM2EzOWQ0NWE1NjdkL3NlYzozNDA5YjkzMmM0ZTc0NDBiOTQ0YzNhMzlkNDVhNTY3ZF8xNTQvZnJhZzo0ZTZjZGFlN2RkNzQ0MjRiYWVlZWIzNzNlOTM3OTgzNi90YWJsZToxOTE4MWUxNTU0MTk0NTQwYTc0NDQyNmM4NjA4MmM3MC90YWJsZXJhbmdlOjE5MTgxZTE1NTQxOTQ1NDBhNzQ0NDI2Yzg2MDgyYzcwXzUtNi0xLTEtMjQyMDg_f408e4c0-60c4-4496-a8c0-76fcfa17cab7</x:v>
      </x:c>
      <x:c r="Q2571" s="2" t="str"/>
      <x:c r="R2571" s="2" t="str">
        <x:v>Exact consolidated inline XBRL context and period.</x:v>
      </x:c>
      <x:c r="T2571" s="12"/>
      <x:c r="U2571" s="12"/>
    </x:row>
    <x:row r="2572" ht="24" customHeight="1">
      <x:c r="C2572" s="2" t="str">
        <x:v>MS</x:v>
      </x:c>
      <x:c r="D2572" s="2" t="str">
        <x:v>FY2018</x:v>
      </x:c>
      <x:c r="E2572" s="2" t="str">
        <x:v>pretax</x:v>
      </x:c>
      <x:c r="F2572" s="11" t="n">
        <x:v>11237</x:v>
      </x:c>
      <x:c r="G2572" s="2" t="str">
        <x:v>USD</x:v>
      </x:c>
      <x:c r="H2572" s="2" t="str">
        <x:v>2018-01-01</x:v>
      </x:c>
      <x:c r="I2572" s="2" t="str">
        <x:v>2018-12-31</x:v>
      </x:c>
      <x:c r="J2572" s="2" t="str">
        <x:v>Income (Loss) from Continuing Operations before Income Taxes, Noncontrolling Interest</x:v>
      </x:c>
      <x:c r="K2572" s="2" t="str">
        <x:v>us-gaap:IncomeLossFromContinuingOperationsBeforeIncomeTaxesExtraordinaryItemsNoncontrollingInterest</x:v>
      </x:c>
      <x:c r="L2572" s="2" t="str">
        <x:v>2021-02-26</x:v>
      </x:c>
      <x:c r="M2572" s="2" t="str">
        <x:v>0000895421-21-000286</x:v>
      </x:c>
      <x:c r="N2572" s="2" t="str">
        <x:v>https://www.sec.gov/Archives/edgar/data/895421/000089542121000286/ms-20201231.htm</x:v>
      </x:c>
      <x:c r="O2572" s="2" t="str">
        <x:v>data/raw/filings/MS_0000895421-21-000286_ms-20201231.htm</x:v>
      </x:c>
      <x:c r="P2572" s="2" t="str">
        <x:v>id3VybDovL2RvY3MudjEvZG9jOjM0MDliOTMyYzRlNzQ0MGI5NDRjM2EzOWQ0NWE1NjdkL3NlYzozNDA5YjkzMmM0ZTc0NDBiOTQ0YzNhMzlkNDVhNTY3ZF8yMDUvZnJhZzpkYmI3NTNkNWYwNDg0NjIwOTI2MDA2ZWFjNTU1ZmRjYi90YWJsZTpmZGYwN2E0Y2I2Yzc0YzM3OTRkNDdkNTJhOWQ1MjdhOS90YWJsZXJhbmdlOmZkZjA3YTRjYjZjNzRjMzc5NGQ0N2Q1MmE5ZDUyN2E5XzMtMy0xLTEtMA_2acc647e-c2a4-45df-8d50-a8731fb0ea04</x:v>
      </x:c>
      <x:c r="Q2572" s="2" t="str"/>
      <x:c r="R2572" s="2" t="str">
        <x:v>Latest eligible comparative presentation at the information cutoff.</x:v>
      </x:c>
      <x:c r="T2572" s="12"/>
      <x:c r="U2572" s="12"/>
    </x:row>
    <x:row r="2573" ht="24" customHeight="1">
      <x:c r="C2573" s="2" t="str">
        <x:v>MS</x:v>
      </x:c>
      <x:c r="D2573" s="2" t="str">
        <x:v>FY2018</x:v>
      </x:c>
      <x:c r="E2573" s="2" t="str">
        <x:v>tax</x:v>
      </x:c>
      <x:c r="F2573" s="11" t="n">
        <x:v>2350</x:v>
      </x:c>
      <x:c r="G2573" s="2" t="str">
        <x:v>USD</x:v>
      </x:c>
      <x:c r="H2573" s="2" t="str">
        <x:v>2018-01-01</x:v>
      </x:c>
      <x:c r="I2573" s="2" t="str">
        <x:v>2018-12-31</x:v>
      </x:c>
      <x:c r="J2573" s="2" t="str">
        <x:v>Income Tax Expense (Benefit)</x:v>
      </x:c>
      <x:c r="K2573" s="2" t="str">
        <x:v>us-gaap:IncomeTaxExpenseBenefit</x:v>
      </x:c>
      <x:c r="L2573" s="2" t="str">
        <x:v>2021-02-26</x:v>
      </x:c>
      <x:c r="M2573" s="2" t="str">
        <x:v>0000895421-21-000286</x:v>
      </x:c>
      <x:c r="N2573" s="2" t="str">
        <x:v>https://www.sec.gov/Archives/edgar/data/895421/000089542121000286/ms-20201231.htm</x:v>
      </x:c>
      <x:c r="O2573" s="2" t="str">
        <x:v>data/raw/filings/MS_0000895421-21-000286_ms-20201231.htm</x:v>
      </x:c>
      <x:c r="P2573" s="2" t="str">
        <x:v>id3VybDovL2RvY3MudjEvZG9jOjM0MDliOTMyYzRlNzQ0MGI5NDRjM2EzOWQ0NWE1NjdkL3NlYzozNDA5YjkzMmM0ZTc0NDBiOTQ0YzNhMzlkNDVhNTY3ZF8yMDUvZnJhZzpkYmI3NTNkNWYwNDg0NjIwOTI2MDA2ZWFjNTU1ZmRjYi90YWJsZTo2NzUyZWZhNjAxYzg0M2VlYjUxZmQ0NTk1ZDBkZjFjYS90YWJsZXJhbmdlOjY3NTJlZmE2MDFjODQzZWViNTFmZDQ1OTVkMGRmMWNhXzE0LTUtMS0xLTA_a681f497-f977-48f9-9a70-5b830a8e8bf5</x:v>
      </x:c>
      <x:c r="Q2573" s="2" t="str"/>
      <x:c r="R2573" s="2" t="str">
        <x:v>Latest eligible comparative presentation at the information cutoff.</x:v>
      </x:c>
      <x:c r="T2573" s="12"/>
      <x:c r="U2573" s="12"/>
    </x:row>
    <x:row r="2574" ht="24" customHeight="1">
      <x:c r="C2574" s="2" t="str">
        <x:v>MS</x:v>
      </x:c>
      <x:c r="D2574" s="2" t="str">
        <x:v>FY2018</x:v>
      </x:c>
      <x:c r="E2574" s="2" t="str">
        <x:v>net_income</x:v>
      </x:c>
      <x:c r="F2574" s="11" t="n">
        <x:v>8748</x:v>
      </x:c>
      <x:c r="G2574" s="2" t="str">
        <x:v>USD</x:v>
      </x:c>
      <x:c r="H2574" s="2" t="str">
        <x:v>2018-01-01</x:v>
      </x:c>
      <x:c r="I2574" s="2" t="str">
        <x:v>2018-12-31</x:v>
      </x:c>
      <x:c r="J2574" s="2" t="str">
        <x:v>Net Income (Loss) Attributable to Parent</x:v>
      </x:c>
      <x:c r="K2574" s="2" t="str">
        <x:v>us-gaap:NetIncomeLoss</x:v>
      </x:c>
      <x:c r="L2574" s="2" t="str">
        <x:v>2021-02-26</x:v>
      </x:c>
      <x:c r="M2574" s="2" t="str">
        <x:v>0000895421-21-000286</x:v>
      </x:c>
      <x:c r="N2574" s="2" t="str">
        <x:v>https://www.sec.gov/Archives/edgar/data/895421/000089542121000286/ms-20201231.htm</x:v>
      </x:c>
      <x:c r="O2574" s="2" t="str">
        <x:v>data/raw/filings/MS_0000895421-21-000286_ms-20201231.htm</x:v>
      </x:c>
      <x:c r="P2574" s="2" t="str">
        <x:v>id3VybDovL2RvY3MudjEvZG9jOjM0MDliOTMyYzRlNzQ0MGI5NDRjM2EzOWQ0NWE1NjdkL3NlYzozNDA5YjkzMmM0ZTc0NDBiOTQ0YzNhMzlkNDVhNTY3ZF8yMDUvZnJhZzpkYmI3NTNkNWYwNDg0NjIwOTI2MDA2ZWFjNTU1ZmRjYi90YWJsZTo2NzUyZWZhNjAxYzg0M2VlYjUxZmQ0NTk1ZDBkZjFjYS90YWJsZXJhbmdlOjY3NTJlZmE2MDFjODQzZWViNTFmZDQ1OTVkMGRmMWNhXzE5LTUtMS0xLTA_f7b987c3-1410-4178-a89c-371dfa090c8e</x:v>
      </x:c>
      <x:c r="Q2574" s="2" t="str"/>
      <x:c r="R2574" s="2" t="str">
        <x:v>Latest eligible comparative presentation at the information cutoff.</x:v>
      </x:c>
      <x:c r="T2574" s="12"/>
      <x:c r="U2574" s="12"/>
    </x:row>
    <x:row r="2575" ht="24" customHeight="1">
      <x:c r="C2575" s="2" t="str">
        <x:v>MS</x:v>
      </x:c>
      <x:c r="D2575" s="2" t="str">
        <x:v>FY2018</x:v>
      </x:c>
      <x:c r="E2575" s="2" t="str">
        <x:v>common_income</x:v>
      </x:c>
      <x:c r="F2575" s="11" t="n">
        <x:v>8222</x:v>
      </x:c>
      <x:c r="G2575" s="2" t="str">
        <x:v>USD</x:v>
      </x:c>
      <x:c r="H2575" s="2" t="str">
        <x:v>2018-01-01</x:v>
      </x:c>
      <x:c r="I2575" s="2" t="str">
        <x:v>2018-12-31</x:v>
      </x:c>
      <x:c r="J2575" s="2" t="str">
        <x:v>Net Income (Loss) Available to Common Stockholders, Basic</x:v>
      </x:c>
      <x:c r="K2575" s="2" t="str">
        <x:v>us-gaap:NetIncomeLossAvailableToCommonStockholdersBasic</x:v>
      </x:c>
      <x:c r="L2575" s="2" t="str">
        <x:v>2021-02-26</x:v>
      </x:c>
      <x:c r="M2575" s="2" t="str">
        <x:v>0000895421-21-000286</x:v>
      </x:c>
      <x:c r="N2575" s="2" t="str">
        <x:v>https://www.sec.gov/Archives/edgar/data/895421/000089542121000286/ms-20201231.htm</x:v>
      </x:c>
      <x:c r="O2575" s="2" t="str">
        <x:v>data/raw/filings/MS_0000895421-21-000286_ms-20201231.htm</x:v>
      </x:c>
      <x:c r="P2575" s="2" t="str">
        <x:v>id3VybDovL2RvY3MudjEvZG9jOjM0MDliOTMyYzRlNzQ0MGI5NDRjM2EzOWQ0NWE1NjdkL3NlYzozNDA5YjkzMmM0ZTc0NDBiOTQ0YzNhMzlkNDVhNTY3ZF8xMDMvZnJhZzo4ZDQwMGQ5NTI4ODA0N2JiODliYmY4ODZkMTY2M2NmYS90YWJsZTphYjVmN2I5OWZlZmI0M2UxODI3NzJhZDc1OTg1YjcxZC90YWJsZXJhbmdlOmFiNWY3Yjk5ZmVmYjQzZTE4Mjc3MmFkNzU5ODViNzFkXzMwLTMtMS0xLTA_6c25398b-f4d1-4e4a-8c40-d4ba12e3eb6d</x:v>
      </x:c>
      <x:c r="Q2575" s="2" t="str"/>
      <x:c r="R2575" s="2" t="str">
        <x:v>Latest eligible comparative presentation at the information cutoff.</x:v>
      </x:c>
      <x:c r="T2575" s="12"/>
      <x:c r="U2575" s="12"/>
    </x:row>
    <x:row r="2576" ht="24" customHeight="1">
      <x:c r="C2576" s="2" t="str">
        <x:v>MS</x:v>
      </x:c>
      <x:c r="D2576" s="2" t="str">
        <x:v>FY2018</x:v>
      </x:c>
      <x:c r="E2576" s="2" t="str">
        <x:v>preferred_div</x:v>
      </x:c>
      <x:c r="F2576" s="11" t="n">
        <x:v>526</x:v>
      </x:c>
      <x:c r="G2576" s="2" t="str">
        <x:v>USD</x:v>
      </x:c>
      <x:c r="H2576" s="2" t="str">
        <x:v>2018-01-01</x:v>
      </x:c>
      <x:c r="I2576" s="2" t="str">
        <x:v>2018-12-31</x:v>
      </x:c>
      <x:c r="J2576" s="2" t="str">
        <x:v>Dividends, Preferred Stock</x:v>
      </x:c>
      <x:c r="K2576" s="2" t="str">
        <x:v>us-gaap:DividendsPreferredStock</x:v>
      </x:c>
      <x:c r="L2576" s="2" t="str">
        <x:v>2021-02-26</x:v>
      </x:c>
      <x:c r="M2576" s="2" t="str">
        <x:v>0000895421-21-000286</x:v>
      </x:c>
      <x:c r="N2576" s="2" t="str">
        <x:v>https://www.sec.gov/Archives/edgar/data/895421/000089542121000286/ms-20201231.htm</x:v>
      </x:c>
      <x:c r="O2576" s="2" t="str">
        <x:v>data/raw/filings/MS_0000895421-21-000286_ms-20201231.htm</x:v>
      </x:c>
      <x:c r="P2576" s="2" t="str">
        <x:v>id3VybDovL2RvY3MudjEvZG9jOjM0MDliOTMyYzRlNzQ0MGI5NDRjM2EzOWQ0NWE1NjdkL3NlYzozNDA5YjkzMmM0ZTc0NDBiOTQ0YzNhMzlkNDVhNTY3ZF8xODQvZnJhZzo4ODJiNDZkYjA0NDk0MmE1OTNiMGQyNTA5MmEwNGNlMC90YWJsZTphNTAwNDJlNzYyNjg0MTdmODI0NmU2ZGRhMWVmMmMwZS90YWJsZXJhbmdlOmE1MDA0MmU3NjI2ODQxN2Y4MjQ2ZTZkZGExZWYyYzBlXzEzLTgtMS0xLTA_90bb84d0-ba23-41a4-9c95-22b4031e28ef</x:v>
      </x:c>
      <x:c r="Q2576" s="2" t="str"/>
      <x:c r="R2576" s="2" t="str">
        <x:v>Latest eligible comparative presentation at the information cutoff.</x:v>
      </x:c>
      <x:c r="T2576" s="12"/>
      <x:c r="U2576" s="12"/>
    </x:row>
    <x:row r="2577" ht="24" customHeight="1">
      <x:c r="C2577" s="2" t="str">
        <x:v>MS</x:v>
      </x:c>
      <x:c r="D2577" s="2" t="str">
        <x:v>FY2018</x:v>
      </x:c>
      <x:c r="E2577" s="2" t="str">
        <x:v>eps</x:v>
      </x:c>
      <x:c r="F2577" s="11" t="n">
        <x:v>4.73</x:v>
      </x:c>
      <x:c r="G2577" s="2" t="str">
        <x:v>USD/shares</x:v>
      </x:c>
      <x:c r="H2577" s="2" t="str">
        <x:v>2018-01-01</x:v>
      </x:c>
      <x:c r="I2577" s="2" t="str">
        <x:v>2018-12-31</x:v>
      </x:c>
      <x:c r="J2577" s="2" t="str">
        <x:v>Earnings Per Share, Diluted</x:v>
      </x:c>
      <x:c r="K2577" s="2" t="str">
        <x:v>us-gaap:EarningsPerShareDiluted</x:v>
      </x:c>
      <x:c r="L2577" s="2" t="str">
        <x:v>2021-02-26</x:v>
      </x:c>
      <x:c r="M2577" s="2" t="str">
        <x:v>0000895421-21-000286</x:v>
      </x:c>
      <x:c r="N2577" s="2" t="str">
        <x:v>https://www.sec.gov/Archives/edgar/data/895421/000089542121000286/ms-20201231.htm</x:v>
      </x:c>
      <x:c r="O2577" s="2" t="str">
        <x:v>data/raw/filings/MS_0000895421-21-000286_ms-20201231.htm</x:v>
      </x:c>
      <x:c r="P2577" s="2" t="str">
        <x:v>id3VybDovL2RvY3MudjEvZG9jOjM0MDliOTMyYzRlNzQ0MGI5NDRjM2EzOWQ0NWE1NjdkL3NlYzozNDA5YjkzMmM0ZTc0NDBiOTQ0YzNhMzlkNDVhNTY3ZF8xMDMvZnJhZzo4ZDQwMGQ5NTI4ODA0N2JiODliYmY4ODZkMTY2M2NmYS90YWJsZTphYjVmN2I5OWZlZmI0M2UxODI3NzJhZDc1OTg1YjcxZC90YWJsZXJhbmdlOmFiNWY3Yjk5ZmVmYjQzZTE4Mjc3MmFkNzU5ODViNzFkXzMzLTMtMS0xLTA_ac039994-cb85-4705-9568-70f90ef43a6a</x:v>
      </x:c>
      <x:c r="Q2577" s="2" t="str"/>
      <x:c r="R2577" s="2" t="str">
        <x:v>Latest eligible comparative presentation at the information cutoff.</x:v>
      </x:c>
      <x:c r="T2577" s="12"/>
      <x:c r="U2577" s="12"/>
    </x:row>
    <x:row r="2578" ht="24" customHeight="1">
      <x:c r="C2578" s="2" t="str">
        <x:v>MS</x:v>
      </x:c>
      <x:c r="D2578" s="2" t="str">
        <x:v>FY2018</x:v>
      </x:c>
      <x:c r="E2578" s="2" t="str">
        <x:v>shares_diluted</x:v>
      </x:c>
      <x:c r="F2578" s="11" t="n">
        <x:v>1738</x:v>
      </x:c>
      <x:c r="G2578" s="2" t="str">
        <x:v>shares</x:v>
      </x:c>
      <x:c r="H2578" s="2" t="str">
        <x:v>2018-01-01</x:v>
      </x:c>
      <x:c r="I2578" s="2" t="str">
        <x:v>2018-12-31</x:v>
      </x:c>
      <x:c r="J2578" s="2" t="str">
        <x:v>Weighted Average Number of Shares Outstanding, Diluted</x:v>
      </x:c>
      <x:c r="K2578" s="2" t="str">
        <x:v>us-gaap:WeightedAverageNumberOfDilutedSharesOutstanding</x:v>
      </x:c>
      <x:c r="L2578" s="2" t="str">
        <x:v>2021-02-26</x:v>
      </x:c>
      <x:c r="M2578" s="2" t="str">
        <x:v>0000895421-21-000286</x:v>
      </x:c>
      <x:c r="N2578" s="2" t="str">
        <x:v>https://www.sec.gov/Archives/edgar/data/895421/000089542121000286/ms-20201231.htm</x:v>
      </x:c>
      <x:c r="O2578" s="2" t="str">
        <x:v>data/raw/filings/MS_0000895421-21-000286_ms-20201231.htm</x:v>
      </x:c>
      <x:c r="P2578" s="2" t="str">
        <x:v>id3VybDovL2RvY3MudjEvZG9jOjM0MDliOTMyYzRlNzQ0MGI5NDRjM2EzOWQ0NWE1NjdkL3NlYzozNDA5YjkzMmM0ZTc0NDBiOTQ0YzNhMzlkNDVhNTY3ZF8xODQvZnJhZzo4ODJiNDZkYjA0NDk0MmE1OTNiMGQyNTA5MmEwNGNlMC90YWJsZTo3ZjA2YzRiOTZlMTY0NDFkYTBjYjI2NTk2Y2Y3MjRkMC90YWJsZXJhbmdlOjdmMDZjNGI5NmUxNjQ0MWRhMGNiMjY1OTZjZjcyNGQwXzMtMy0xLTEtMA_d7398d06-9cad-49f9-bc56-1a35a629045e</x:v>
      </x:c>
      <x:c r="Q2578" s="2" t="str"/>
      <x:c r="R2578" s="2" t="str">
        <x:v>Latest eligible comparative presentation at the information cutoff.</x:v>
      </x:c>
      <x:c r="T2578" s="12"/>
      <x:c r="U2578" s="12"/>
    </x:row>
    <x:row r="2579" ht="24" customHeight="1">
      <x:c r="C2579" s="2" t="str">
        <x:v>MS</x:v>
      </x:c>
      <x:c r="D2579" s="2" t="str">
        <x:v>FY2018</x:v>
      </x:c>
      <x:c r="E2579" s="2" t="str">
        <x:v>dps</x:v>
      </x:c>
      <x:c r="F2579" s="11" t="n">
        <x:v>1.1</x:v>
      </x:c>
      <x:c r="G2579" s="2" t="str">
        <x:v>USD/shares</x:v>
      </x:c>
      <x:c r="H2579" s="2" t="str">
        <x:v>2018-01-01</x:v>
      </x:c>
      <x:c r="I2579" s="2" t="str">
        <x:v>2018-12-31</x:v>
      </x:c>
      <x:c r="J2579" s="2" t="str">
        <x:v>Common Stock, Dividends, Per Share, Declared</x:v>
      </x:c>
      <x:c r="K2579" s="2" t="str">
        <x:v>us-gaap:CommonStockDividendsPerShareDeclared</x:v>
      </x:c>
      <x:c r="L2579" s="2" t="str">
        <x:v>2021-02-26</x:v>
      </x:c>
      <x:c r="M2579" s="2" t="str">
        <x:v>0000895421-21-000286</x:v>
      </x:c>
      <x:c r="N2579" s="2" t="str">
        <x:v>https://www.sec.gov/Archives/edgar/data/895421/000089542121000286/ms-20201231.htm</x:v>
      </x:c>
      <x:c r="O2579" s="2" t="str">
        <x:v>data/raw/filings/MS_0000895421-21-000286_ms-20201231.htm</x:v>
      </x:c>
      <x:c r="P2579" s="2" t="str">
        <x:v>id3VybDovL2RvY3MudjEvZG9jOjM0MDliOTMyYzRlNzQ0MGI5NDRjM2EzOWQ0NWE1NjdkL3NlYzozNDA5YjkzMmM0ZTc0NDBiOTQ0YzNhMzlkNDVhNTY3ZF8xODQvZnJhZzo4ODJiNDZkYjA0NDk0MmE1OTNiMGQyNTA5MmEwNGNlMC90YWJsZTphNTAwNDJlNzYyNjg0MTdmODI0NmU2ZGRhMWVmMmMwZS90YWJsZXJhbmdlOmE1MDA0MmU3NjI2ODQxN2Y4MjQ2ZTZkZGExZWYyYzBlXzE0LTctMS0xLTk2Nzc_cf4684de-44a4-4ea4-a0b1-b6e93b56447d</x:v>
      </x:c>
      <x:c r="Q2579" s="2" t="str"/>
      <x:c r="R2579" s="2" t="str">
        <x:v>Latest eligible comparative presentation at the information cutoff.</x:v>
      </x:c>
      <x:c r="T2579" s="12"/>
      <x:c r="U2579" s="12"/>
    </x:row>
    <x:row r="2580" ht="24" customHeight="1">
      <x:c r="C2580" s="2" t="str">
        <x:v>MS</x:v>
      </x:c>
      <x:c r="D2580" s="2" t="str">
        <x:v>FY2018</x:v>
      </x:c>
      <x:c r="E2580" s="2" t="str">
        <x:v>dividends</x:v>
      </x:c>
      <x:c r="F2580" s="11" t="n">
        <x:v>2375</x:v>
      </x:c>
      <x:c r="G2580" s="2" t="str">
        <x:v>USD</x:v>
      </x:c>
      <x:c r="H2580" s="2" t="str">
        <x:v>2018-01-01</x:v>
      </x:c>
      <x:c r="I2580" s="2" t="str">
        <x:v>2018-12-31</x:v>
      </x:c>
      <x:c r="J2580" s="2" t="str">
        <x:v>Payments of Dividends</x:v>
      </x:c>
      <x:c r="K2580" s="2" t="str">
        <x:v>us-gaap:PaymentsOfDividends</x:v>
      </x:c>
      <x:c r="L2580" s="2" t="str">
        <x:v>2021-02-26</x:v>
      </x:c>
      <x:c r="M2580" s="2" t="str">
        <x:v>0000895421-21-000286</x:v>
      </x:c>
      <x:c r="N2580" s="2" t="str">
        <x:v>https://www.sec.gov/Archives/edgar/data/895421/000089542121000286/ms-20201231.htm</x:v>
      </x:c>
      <x:c r="O2580" s="2" t="str">
        <x:v>data/raw/filings/MS_0000895421-21-000286_ms-20201231.htm</x:v>
      </x:c>
      <x:c r="P2580" s="2" t="str">
        <x:v>id3VybDovL2RvY3MudjEvZG9jOjM0MDliOTMyYzRlNzQ0MGI5NDRjM2EzOWQ0NWE1NjdkL3NlYzozNDA5YjkzMmM0ZTc0NDBiOTQ0YzNhMzlkNDVhNTY3ZF8xMTgvZnJhZzo5OWM5MjY4OWJjZjE0YmIxYjhmMDY1YjE4ODVkYjM1NC90YWJsZTpmYzYxZDJlOGNlNmQ0YjNlYTQxNzc2MjE0MmE0ZWYzNi90YWJsZXJhbmdlOmZjNjFkMmU4Y2U2ZDRiM2VhNDE3NzYyMTQyYTRlZjM2XzM3LTMtMS0xLTUzMjc_95afd451-8eb3-4c2c-ae69-9f8cfffc0eed</x:v>
      </x:c>
      <x:c r="Q2580" s="2" t="str"/>
      <x:c r="R2580" s="2" t="str">
        <x:v>Latest eligible comparative presentation at the information cutoff.</x:v>
      </x:c>
      <x:c r="T2580" s="12"/>
      <x:c r="U2580" s="12"/>
    </x:row>
    <x:row r="2581" ht="24" customHeight="1">
      <x:c r="C2581" s="2" t="str">
        <x:v>MS</x:v>
      </x:c>
      <x:c r="D2581" s="2" t="str">
        <x:v>FY2018</x:v>
      </x:c>
      <x:c r="E2581" s="2" t="str">
        <x:v>buybacks</x:v>
      </x:c>
      <x:c r="F2581" s="11" t="str">
        <x:v>n.a.</x:v>
      </x:c>
      <x:c r="G2581" s="2" t="str">
        <x:v>USDm</x:v>
      </x:c>
      <x:c r="H2581" s="2" t="str">
        <x:v>2018-01-01</x:v>
      </x:c>
      <x:c r="I2581" s="2" t="str">
        <x:v>2018-12-31</x:v>
      </x:c>
      <x:c r="J2581" s="2" t="str">
        <x:v>Common share repurchases paid</x:v>
      </x:c>
      <x:c r="K2581" s="2" t="str"/>
      <x:c r="L2581" s="2" t="str"/>
      <x:c r="M2581" s="2" t="str"/>
      <x:c r="N2581" s="2" t="str"/>
      <x:c r="O2581" s="2" t="str"/>
      <x:c r="P2581" s="2" t="str"/>
      <x:c r="Q2581" s="2" t="str"/>
      <x:c r="R2581" s="2" t="str">
        <x:v>Not reported / unavailable</x:v>
      </x:c>
      <x:c r="T2581" s="12"/>
      <x:c r="U2581" s="12"/>
    </x:row>
    <x:row r="2582" ht="24" customHeight="1">
      <x:c r="C2582" s="2" t="str">
        <x:v>MS</x:v>
      </x:c>
      <x:c r="D2582" s="2" t="str">
        <x:v>FY2018</x:v>
      </x:c>
      <x:c r="E2582" s="2" t="str">
        <x:v>chargeoffs</x:v>
      </x:c>
      <x:c r="F2582" s="11" t="str">
        <x:v>n.a.</x:v>
      </x:c>
      <x:c r="G2582" s="2" t="str">
        <x:v>USDm</x:v>
      </x:c>
      <x:c r="H2582" s="2" t="str">
        <x:v>2018-01-01</x:v>
      </x:c>
      <x:c r="I2582" s="2" t="str">
        <x:v>2018-12-31</x:v>
      </x:c>
      <x:c r="J2582" s="2" t="str">
        <x:v>Gross loan charge-offs</x:v>
      </x:c>
      <x:c r="K2582" s="2" t="str"/>
      <x:c r="L2582" s="2" t="str"/>
      <x:c r="M2582" s="2" t="str"/>
      <x:c r="N2582" s="2" t="str"/>
      <x:c r="O2582" s="2" t="str"/>
      <x:c r="P2582" s="2" t="str"/>
      <x:c r="Q2582" s="2" t="str"/>
      <x:c r="R2582" s="2" t="str">
        <x:v>Not reported / unavailable</x:v>
      </x:c>
      <x:c r="T2582" s="12"/>
      <x:c r="U2582" s="12"/>
    </x:row>
    <x:row r="2583" ht="24" customHeight="1">
      <x:c r="C2583" s="2" t="str">
        <x:v>MS</x:v>
      </x:c>
      <x:c r="D2583" s="2" t="str">
        <x:v>FY2018</x:v>
      </x:c>
      <x:c r="E2583" s="2" t="str">
        <x:v>recoveries</x:v>
      </x:c>
      <x:c r="F2583" s="11" t="str">
        <x:v>n.a.</x:v>
      </x:c>
      <x:c r="G2583" s="2" t="str">
        <x:v>USDm</x:v>
      </x:c>
      <x:c r="H2583" s="2" t="str">
        <x:v>2018-01-01</x:v>
      </x:c>
      <x:c r="I2583" s="2" t="str">
        <x:v>2018-12-31</x:v>
      </x:c>
      <x:c r="J2583" s="2" t="str">
        <x:v>Loan recoveries</x:v>
      </x:c>
      <x:c r="K2583" s="2" t="str"/>
      <x:c r="L2583" s="2" t="str"/>
      <x:c r="M2583" s="2" t="str"/>
      <x:c r="N2583" s="2" t="str"/>
      <x:c r="O2583" s="2" t="str"/>
      <x:c r="P2583" s="2" t="str"/>
      <x:c r="Q2583" s="2" t="str"/>
      <x:c r="R2583" s="2" t="str">
        <x:v>Not reported / unavailable</x:v>
      </x:c>
      <x:c r="T2583" s="12"/>
      <x:c r="U2583" s="12"/>
    </x:row>
    <x:row r="2584" ht="24" customHeight="1">
      <x:c r="C2584" s="2" t="str">
        <x:v>MS</x:v>
      </x:c>
      <x:c r="D2584" s="2" t="str">
        <x:v>FY2018</x:v>
      </x:c>
      <x:c r="E2584" s="2" t="str">
        <x:v>rwa</x:v>
      </x:c>
      <x:c r="F2584" s="11" t="n">
        <x:v>367309</x:v>
      </x:c>
      <x:c r="G2584" s="2" t="str">
        <x:v>USD</x:v>
      </x:c>
      <x:c r="H2584" s="2" t="str">
        <x:v>2018-01-01</x:v>
      </x:c>
      <x:c r="I2584" s="2" t="str">
        <x:v>2018-12-31</x:v>
      </x:c>
      <x:c r="J2584" s="2" t="str">
        <x:v>Banking Regulation, Risk-Weighted Assets, Actual</x:v>
      </x:c>
      <x:c r="K2584" s="2" t="str">
        <x:v>us-gaap:RiskWeightedAssets</x:v>
      </x:c>
      <x:c r="L2584" s="2" t="str">
        <x:v>2020-02-27</x:v>
      </x:c>
      <x:c r="M2584" s="2" t="str">
        <x:v>0000895421-20-000265</x:v>
      </x:c>
      <x:c r="N2584" s="2" t="str">
        <x:v>https://www.sec.gov/Archives/edgar/data/895421/000089542120000265/msq4201910k.htm</x:v>
      </x:c>
      <x:c r="O2584" s="2" t="str">
        <x:v>data/raw/filings/MS_0000895421-20-000265_msq4201910k.htm</x:v>
      </x:c>
      <x:c r="P2584" s="2" t="str">
        <x:v>d38513578e2620-wk-Fact-9AC462A5FD4ED2C89598100D5AEDE8E2</x:v>
      </x:c>
      <x:c r="Q2584" s="2" t="str"/>
      <x:c r="R2584" s="2" t="str">
        <x:v>Latest eligible comparative presentation at the information cutoff.</x:v>
      </x:c>
      <x:c r="T2584" s="12"/>
      <x:c r="U2584" s="12"/>
    </x:row>
    <x:row r="2585" ht="24" customHeight="1">
      <x:c r="C2585" s="2" t="str">
        <x:v>MS</x:v>
      </x:c>
      <x:c r="D2585" s="2" t="str">
        <x:v>FY2018</x:v>
      </x:c>
      <x:c r="E2585" s="2" t="str">
        <x:v>cet1_reported</x:v>
      </x:c>
      <x:c r="F2585" s="11" t="n">
        <x:v>0.169</x:v>
      </x:c>
      <x:c r="G2585" s="2" t="str">
        <x:v>pure</x:v>
      </x:c>
      <x:c r="H2585" s="2" t="str">
        <x:v>2018-01-01</x:v>
      </x:c>
      <x:c r="I2585" s="2" t="str">
        <x:v>2018-12-31</x:v>
      </x:c>
      <x:c r="J2585" s="2" t="str">
        <x:v>Banking Regulation, Common Equity Tier One Risk-Based Capital Ratio, Actual</x:v>
      </x:c>
      <x:c r="K2585" s="2" t="str">
        <x:v>us-gaap:CommonEquityTierOneCapitalRatio</x:v>
      </x:c>
      <x:c r="L2585" s="2" t="str">
        <x:v>2020-02-27</x:v>
      </x:c>
      <x:c r="M2585" s="2" t="str">
        <x:v>0000895421-20-000265</x:v>
      </x:c>
      <x:c r="N2585" s="2" t="str">
        <x:v>https://www.sec.gov/Archives/edgar/data/895421/000089542120000265/msq4201910k.htm</x:v>
      </x:c>
      <x:c r="O2585" s="2" t="str">
        <x:v>data/raw/filings/MS_0000895421-20-000265_msq4201910k.htm</x:v>
      </x:c>
      <x:c r="P2585" s="2" t="str"/>
      <x:c r="Q2585" s="2" t="str"/>
      <x:c r="R2585" s="2" t="str">
        <x:v>Latest eligible comparative presentation at the information cutoff.</x:v>
      </x:c>
      <x:c r="T2585" s="12"/>
      <x:c r="U2585" s="12"/>
    </x:row>
    <x:row r="2586" ht="24" customHeight="1">
      <x:c r="C2586" s="2" t="str">
        <x:v>MS</x:v>
      </x:c>
      <x:c r="D2586" s="2" t="str">
        <x:v>FY2018</x:v>
      </x:c>
      <x:c r="E2586" s="2" t="str">
        <x:v>nim_reported</x:v>
      </x:c>
      <x:c r="F2586" s="11" t="str">
        <x:v>n.a.</x:v>
      </x:c>
      <x:c r="G2586" s="2" t="str">
        <x:v>%</x:v>
      </x:c>
      <x:c r="H2586" s="2" t="str">
        <x:v>2018-01-01</x:v>
      </x:c>
      <x:c r="I2586" s="2" t="str">
        <x:v>2018-12-31</x:v>
      </x:c>
      <x:c r="J2586" s="2" t="str">
        <x:v>Issuer reported net interest margin</x:v>
      </x:c>
      <x:c r="K2586" s="2" t="str"/>
      <x:c r="L2586" s="2" t="str"/>
      <x:c r="M2586" s="2" t="str"/>
      <x:c r="N2586" s="2" t="str"/>
      <x:c r="O2586" s="2" t="str"/>
      <x:c r="P2586" s="2" t="str"/>
      <x:c r="Q2586" s="2" t="str"/>
      <x:c r="R2586" s="2" t="str">
        <x:v>Not reported / unavailable</x:v>
      </x:c>
      <x:c r="T2586" s="12"/>
      <x:c r="U2586" s="12"/>
    </x:row>
    <x:row r="2587" ht="24" customHeight="1">
      <x:c r="C2587" s="2" t="str">
        <x:v>MS</x:v>
      </x:c>
      <x:c r="D2587" s="2" t="str">
        <x:v>FY2018</x:v>
      </x:c>
      <x:c r="E2587" s="2" t="str">
        <x:v>bvps_reported</x:v>
      </x:c>
      <x:c r="F2587" s="11" t="n">
        <x:v>42.2</x:v>
      </x:c>
      <x:c r="G2587" s="2" t="str">
        <x:v>USD/shares</x:v>
      </x:c>
      <x:c r="H2587" s="2" t="str">
        <x:v>2018-01-01</x:v>
      </x:c>
      <x:c r="I2587" s="2" t="str">
        <x:v>2018-12-31</x:v>
      </x:c>
      <x:c r="J2587" s="2" t="str">
        <x:v>Reported common book value per share</x:v>
      </x:c>
      <x:c r="K2587" s="2" t="str">
        <x:v>ms:CommonStockBookValuePerShare</x:v>
      </x:c>
      <x:c r="L2587" s="2" t="str">
        <x:v>2020-02-27</x:v>
      </x:c>
      <x:c r="M2587" s="2" t="str">
        <x:v>0000895421-20-000265</x:v>
      </x:c>
      <x:c r="N2587" s="2" t="str">
        <x:v>https://www.sec.gov/Archives/edgar/data/895421/000089542120000265/msq4201910k.htm</x:v>
      </x:c>
      <x:c r="O2587" s="2" t="str">
        <x:v>data/raw/filings/MS_0000895421-20-000265_msq4201910k.htm</x:v>
      </x:c>
      <x:c r="P2587" s="2" t="str">
        <x:v>d38564831e4768-wk-Fact-FB3AF86C230BF57FD64F801DCA6864C4</x:v>
      </x:c>
      <x:c r="Q2587" s="2" t="str"/>
      <x:c r="R2587" s="2" t="str">
        <x:v>Exact consolidated inline XBRL context and period.</x:v>
      </x:c>
      <x:c r="T2587" s="12"/>
      <x:c r="U2587" s="12"/>
    </x:row>
    <x:row r="2588" ht="24" customHeight="1">
      <x:c r="C2588" s="2" t="str">
        <x:v>MS</x:v>
      </x:c>
      <x:c r="D2588" s="2" t="str">
        <x:v>FY2018</x:v>
      </x:c>
      <x:c r="E2588" s="2" t="str">
        <x:v>tbvps_reported</x:v>
      </x:c>
      <x:c r="F2588" s="11" t="str">
        <x:v>n.a.</x:v>
      </x:c>
      <x:c r="G2588" s="2" t="str">
        <x:v>USD/share</x:v>
      </x:c>
      <x:c r="H2588" s="2" t="str">
        <x:v>2018-01-01</x:v>
      </x:c>
      <x:c r="I2588" s="2" t="str">
        <x:v>2018-12-31</x:v>
      </x:c>
      <x:c r="J2588" s="2" t="str">
        <x:v>Reported tangible book value per share</x:v>
      </x:c>
      <x:c r="K2588" s="2" t="str"/>
      <x:c r="L2588" s="2" t="str"/>
      <x:c r="M2588" s="2" t="str"/>
      <x:c r="N2588" s="2" t="str"/>
      <x:c r="O2588" s="2" t="str"/>
      <x:c r="P2588" s="2" t="str"/>
      <x:c r="Q2588" s="2" t="str"/>
      <x:c r="R2588" s="2" t="str">
        <x:v>Not reported / unavailable</x:v>
      </x:c>
      <x:c r="T2588" s="12"/>
      <x:c r="U2588" s="12"/>
    </x:row>
    <x:row r="2589" ht="24" customHeight="1">
      <x:c r="C2589" s="2" t="str">
        <x:v>MS</x:v>
      </x:c>
      <x:c r="D2589" s="2" t="str">
        <x:v>FY2018</x:v>
      </x:c>
      <x:c r="E2589" s="2" t="str">
        <x:v>tce_reported</x:v>
      </x:c>
      <x:c r="F2589" s="11" t="str">
        <x:v>n.a.</x:v>
      </x:c>
      <x:c r="G2589" s="2" t="str">
        <x:v>USDm</x:v>
      </x:c>
      <x:c r="H2589" s="2" t="str">
        <x:v>2018-01-01</x:v>
      </x:c>
      <x:c r="I2589" s="2" t="str">
        <x:v>2018-12-31</x:v>
      </x:c>
      <x:c r="J2589" s="2" t="str">
        <x:v>Reported tangible common equity</x:v>
      </x:c>
      <x:c r="K2589" s="2" t="str"/>
      <x:c r="L2589" s="2" t="str"/>
      <x:c r="M2589" s="2" t="str"/>
      <x:c r="N2589" s="2" t="str"/>
      <x:c r="O2589" s="2" t="str"/>
      <x:c r="P2589" s="2" t="str"/>
      <x:c r="Q2589" s="2" t="str"/>
      <x:c r="R2589" s="2" t="str">
        <x:v>Not reported / unavailable</x:v>
      </x:c>
      <x:c r="T2589" s="12"/>
      <x:c r="U2589" s="12"/>
    </x:row>
    <x:row r="2590" ht="24" customHeight="1">
      <x:c r="C2590" s="2" t="str">
        <x:v>MS</x:v>
      </x:c>
      <x:c r="D2590" s="2" t="str">
        <x:v>FY2019</x:v>
      </x:c>
      <x:c r="E2590" s="2" t="str">
        <x:v>assets</x:v>
      </x:c>
      <x:c r="F2590" s="11" t="n">
        <x:v>895429</x:v>
      </x:c>
      <x:c r="G2590" s="2" t="str">
        <x:v>USD</x:v>
      </x:c>
      <x:c r="H2590" s="2" t="str">
        <x:v>2019-01-01</x:v>
      </x:c>
      <x:c r="I2590" s="2" t="str">
        <x:v>2019-12-31</x:v>
      </x:c>
      <x:c r="J2590" s="2" t="str">
        <x:v>Assets</x:v>
      </x:c>
      <x:c r="K2590" s="2" t="str">
        <x:v>us-gaap:Assets</x:v>
      </x:c>
      <x:c r="L2590" s="2" t="str">
        <x:v>2021-02-26</x:v>
      </x:c>
      <x:c r="M2590" s="2" t="str">
        <x:v>0000895421-21-000286</x:v>
      </x:c>
      <x:c r="N2590" s="2" t="str">
        <x:v>https://www.sec.gov/Archives/edgar/data/895421/000089542121000286/ms-20201231.htm</x:v>
      </x:c>
      <x:c r="O2590" s="2" t="str">
        <x:v>data/raw/filings/MS_0000895421-21-000286_ms-20201231.htm</x:v>
      </x:c>
      <x:c r="P2590" s="2" t="str">
        <x:v>id3VybDovL2RvY3MudjEvZG9jOjM0MDliOTMyYzRlNzQ0MGI5NDRjM2EzOWQ0NWE1NjdkL3NlYzozNDA5YjkzMmM0ZTc0NDBiOTQ0YzNhMzlkNDVhNTY3ZF8yMDUvZnJhZzpkYmI3NTNkNWYwNDg0NjIwOTI2MDA2ZWFjNTU1ZmRjYi90YWJsZTo0YzExN2U1MTI4MzU0MjE0YjQ5Yzc3ZDdmY2U4OTNiMy90YWJsZXJhbmdlOjRjMTE3ZTUxMjgzNTQyMTRiNDljNzdkN2ZjZTg5M2IzXzQtMi0xLTEtMA_8eff1ffc-5623-409b-a727-c6cc8ad7d32a</x:v>
      </x:c>
      <x:c r="Q2590" s="2" t="str"/>
      <x:c r="R2590" s="2" t="str">
        <x:v>Latest eligible comparative presentation at the information cutoff.</x:v>
      </x:c>
      <x:c r="T2590" s="12"/>
      <x:c r="U2590" s="12"/>
    </x:row>
    <x:row r="2591" ht="24" customHeight="1">
      <x:c r="C2591" s="2" t="str">
        <x:v>MS</x:v>
      </x:c>
      <x:c r="D2591" s="2" t="str">
        <x:v>FY2019</x:v>
      </x:c>
      <x:c r="E2591" s="2" t="str">
        <x:v>liabilities</x:v>
      </x:c>
      <x:c r="F2591" s="11" t="n">
        <x:v>812732</x:v>
      </x:c>
      <x:c r="G2591" s="2" t="str">
        <x:v>USD</x:v>
      </x:c>
      <x:c r="H2591" s="2" t="str">
        <x:v>2019-01-01</x:v>
      </x:c>
      <x:c r="I2591" s="2" t="str">
        <x:v>2019-12-31</x:v>
      </x:c>
      <x:c r="J2591" s="2" t="str">
        <x:v>Liabilities</x:v>
      </x:c>
      <x:c r="K2591" s="2" t="str">
        <x:v>us-gaap:Liabilities</x:v>
      </x:c>
      <x:c r="L2591" s="2" t="str">
        <x:v>2021-02-26</x:v>
      </x:c>
      <x:c r="M2591" s="2" t="str">
        <x:v>0000895421-21-000286</x:v>
      </x:c>
      <x:c r="N2591" s="2" t="str">
        <x:v>https://www.sec.gov/Archives/edgar/data/895421/000089542121000286/ms-20201231.htm</x:v>
      </x:c>
      <x:c r="O2591" s="2" t="str">
        <x:v>data/raw/filings/MS_0000895421-21-000286_ms-20201231.htm</x:v>
      </x:c>
      <x:c r="P2591" s="2" t="str">
        <x:v>id3VybDovL2RvY3MudjEvZG9jOjM0MDliOTMyYzRlNzQ0MGI5NDRjM2EzOWQ0NWE1NjdkL3NlYzozNDA5YjkzMmM0ZTc0NDBiOTQ0YzNhMzlkNDVhNTY3ZF8xMDkvZnJhZzowZDU2ODg5OWZkYmU0ZDE4OWQwMGIzN2MxZmNlMDkzYy90YWJsZToyZWJlOTM1MTM2YTY0MDQ1ODViZWQ1OTQ2ZDc4NWJkYS90YWJsZXJhbmdlOjJlYmU5MzUxMzZhNjQwNDU4NWJlZDU5NDZkNzg1YmRhXzI3LTItMS0xLTA_3b7ee124-af1f-4679-b939-befe601dc005</x:v>
      </x:c>
      <x:c r="Q2591" s="2" t="str"/>
      <x:c r="R2591" s="2" t="str">
        <x:v>Latest eligible comparative presentation at the information cutoff.</x:v>
      </x:c>
      <x:c r="T2591" s="12"/>
      <x:c r="U2591" s="12"/>
    </x:row>
    <x:row r="2592" ht="24" customHeight="1">
      <x:c r="C2592" s="2" t="str">
        <x:v>MS</x:v>
      </x:c>
      <x:c r="D2592" s="2" t="str">
        <x:v>FY2019</x:v>
      </x:c>
      <x:c r="E2592" s="2" t="str">
        <x:v>equity</x:v>
      </x:c>
      <x:c r="F2592" s="11" t="n">
        <x:v>81549</x:v>
      </x:c>
      <x:c r="G2592" s="2" t="str">
        <x:v>USD</x:v>
      </x:c>
      <x:c r="H2592" s="2" t="str">
        <x:v>2019-01-01</x:v>
      </x:c>
      <x:c r="I2592" s="2" t="str">
        <x:v>2019-12-31</x:v>
      </x:c>
      <x:c r="J2592" s="2" t="str">
        <x:v>Stockholders' Equity Attributable to Parent</x:v>
      </x:c>
      <x:c r="K2592" s="2" t="str">
        <x:v>us-gaap:StockholdersEquity</x:v>
      </x:c>
      <x:c r="L2592" s="2" t="str">
        <x:v>2021-02-26</x:v>
      </x:c>
      <x:c r="M2592" s="2" t="str">
        <x:v>0000895421-21-000286</x:v>
      </x:c>
      <x:c r="N2592" s="2" t="str">
        <x:v>https://www.sec.gov/Archives/edgar/data/895421/000089542121000286/ms-20201231.htm</x:v>
      </x:c>
      <x:c r="O2592" s="2" t="str">
        <x:v>data/raw/filings/MS_0000895421-21-000286_ms-20201231.htm</x:v>
      </x:c>
      <x:c r="P2592" s="2" t="str">
        <x:v>id3VybDovL2RvY3MudjEvZG9jOjM0MDliOTMyYzRlNzQ0MGI5NDRjM2EzOWQ0NWE1NjdkL3NlYzozNDA5YjkzMmM0ZTc0NDBiOTQ0YzNhMzlkNDVhNTY3ZF8xMDkvZnJhZzowZDU2ODg5OWZkYmU0ZDE4OWQwMGIzN2MxZmNlMDkzYy90YWJsZToyZWJlOTM1MTM2YTY0MDQ1ODViZWQ1OTQ2ZDc4NWJkYS90YWJsZXJhbmdlOjJlYmU5MzUxMzZhNjQwNDU4NWJlZDU5NDZkNzg1YmRhXzQwLTItMS0xLTA_27b8560e-0f63-4052-a176-5b61877e567e</x:v>
      </x:c>
      <x:c r="Q2592" s="2" t="str"/>
      <x:c r="R2592" s="2" t="str">
        <x:v>Latest eligible comparative presentation at the information cutoff.</x:v>
      </x:c>
      <x:c r="T2592" s="12"/>
      <x:c r="U2592" s="12"/>
    </x:row>
    <x:row r="2593" ht="24" customHeight="1">
      <x:c r="C2593" s="2" t="str">
        <x:v>MS</x:v>
      </x:c>
      <x:c r="D2593" s="2" t="str">
        <x:v>FY2019</x:v>
      </x:c>
      <x:c r="E2593" s="2" t="str">
        <x:v>preferred</x:v>
      </x:c>
      <x:c r="F2593" s="11" t="n">
        <x:v>8520</x:v>
      </x:c>
      <x:c r="G2593" s="2" t="str">
        <x:v>USD</x:v>
      </x:c>
      <x:c r="H2593" s="2" t="str">
        <x:v>2019-01-01</x:v>
      </x:c>
      <x:c r="I2593" s="2" t="str">
        <x:v>2019-12-31</x:v>
      </x:c>
      <x:c r="J2593" s="2" t="str">
        <x:v>Preferred equity carrying amount</x:v>
      </x:c>
      <x:c r="K2593" s="2" t="str">
        <x:v>ms:PreferredStockCarryingValue</x:v>
      </x:c>
      <x:c r="L2593" s="2" t="str">
        <x:v>2021-02-26</x:v>
      </x:c>
      <x:c r="M2593" s="2" t="str">
        <x:v>0000895421-21-000286</x:v>
      </x:c>
      <x:c r="N2593" s="2" t="str">
        <x:v>https://www.sec.gov/Archives/edgar/data/895421/000089542121000286/ms-20201231.htm</x:v>
      </x:c>
      <x:c r="O2593" s="2" t="str">
        <x:v>data/raw/filings/MS_0000895421-21-000286_ms-20201231.htm</x:v>
      </x:c>
      <x:c r="P2593" s="2" t="str">
        <x:v>id3VybDovL2RvY3MudjEvZG9jOjM0MDliOTMyYzRlNzQ0MGI5NDRjM2EzOWQ0NWE1NjdkL3NlYzozNDA5YjkzMmM0ZTc0NDBiOTQ0YzNhMzlkNDVhNTY3ZF8xODQvZnJhZzo4ODJiNDZkYjA0NDk0MmE1OTNiMGQyNTA5MmEwNGNlMC90YWJsZToyMjYzMWMzOWE0ZmQ0MzU1YmY5OWY3MmUzMTU2NzM4My90YWJsZXJhbmdlOjIyNjMxYzM5YTRmZDQzNTViZjk5ZjcyZTMxNTY3MzgzXzE1LTQtMS0xLTI0MDg2_5180c5aa-12e0-4172-874d-f6136fbd1676</x:v>
      </x:c>
      <x:c r="Q2593" s="2" t="str"/>
      <x:c r="R2593" s="2" t="str">
        <x:v>Exact consolidated inline XBRL context and period.</x:v>
      </x:c>
      <x:c r="T2593" s="12"/>
      <x:c r="U2593" s="12"/>
    </x:row>
    <x:row r="2594" ht="24" customHeight="1">
      <x:c r="C2594" s="2" t="str">
        <x:v>MS</x:v>
      </x:c>
      <x:c r="D2594" s="2" t="str">
        <x:v>FY2019</x:v>
      </x:c>
      <x:c r="E2594" s="2" t="str">
        <x:v>common_equity_reported</x:v>
      </x:c>
      <x:c r="F2594" s="11" t="str">
        <x:v>n.a.</x:v>
      </x:c>
      <x:c r="G2594" s="2" t="str">
        <x:v>USDm</x:v>
      </x:c>
      <x:c r="H2594" s="2" t="str">
        <x:v>2019-01-01</x:v>
      </x:c>
      <x:c r="I2594" s="2" t="str">
        <x:v>2019-12-31</x:v>
      </x:c>
      <x:c r="J2594" s="2" t="str">
        <x:v>Reported common shareholders equity</x:v>
      </x:c>
      <x:c r="K2594" s="2" t="str"/>
      <x:c r="L2594" s="2" t="str"/>
      <x:c r="M2594" s="2" t="str"/>
      <x:c r="N2594" s="2" t="str"/>
      <x:c r="O2594" s="2" t="str"/>
      <x:c r="P2594" s="2" t="str"/>
      <x:c r="Q2594" s="2" t="str"/>
      <x:c r="R2594" s="2" t="str">
        <x:v>Not reported / unavailable</x:v>
      </x:c>
      <x:c r="T2594" s="12"/>
      <x:c r="U2594" s="12"/>
    </x:row>
    <x:row r="2595" ht="24" customHeight="1">
      <x:c r="C2595" s="2" t="str">
        <x:v>MS</x:v>
      </x:c>
      <x:c r="D2595" s="2" t="str">
        <x:v>FY2019</x:v>
      </x:c>
      <x:c r="E2595" s="2" t="str">
        <x:v>goodwill</x:v>
      </x:c>
      <x:c r="F2595" s="11" t="n">
        <x:v>7143</x:v>
      </x:c>
      <x:c r="G2595" s="2" t="str">
        <x:v>USD</x:v>
      </x:c>
      <x:c r="H2595" s="2" t="str">
        <x:v>2019-01-01</x:v>
      </x:c>
      <x:c r="I2595" s="2" t="str">
        <x:v>2019-12-31</x:v>
      </x:c>
      <x:c r="J2595" s="2" t="str">
        <x:v>Goodwill</x:v>
      </x:c>
      <x:c r="K2595" s="2" t="str">
        <x:v>us-gaap:Goodwill</x:v>
      </x:c>
      <x:c r="L2595" s="2" t="str">
        <x:v>2022-02-24</x:v>
      </x:c>
      <x:c r="M2595" s="2" t="str">
        <x:v>0000895421-22-000400</x:v>
      </x:c>
      <x:c r="N2595" s="2" t="str">
        <x:v>https://www.sec.gov/Archives/edgar/data/895421/000089542122000400/ms-20211231.htm</x:v>
      </x:c>
      <x:c r="O2595" s="2" t="str">
        <x:v>data/raw/filings/MS_0000895421-22-000400_ms-20211231.htm</x:v>
      </x:c>
      <x:c r="P2595" s="2" t="str">
        <x:v>id3VybDovL2RvY3MudjEvZG9jOjJmNjk3NWE1NjM2MDRiMGNiMWJmZmEwMGE1MGRiM2VkL3NlYzoyZjY5NzVhNTYzNjA0YjBjYjFiZmZhMDBhNTBkYjNlZF8xNTcvZnJhZzpiOGRiMTE3MGQ3Y2M0MzE4OTRjMDJkMWZkZTQ5OWM5OS90YWJsZTo2ZTYzOWRhNDNhOGU0NmUyODk4M2YyYzgxOWJkMzExYi90YWJsZXJhbmdlOjZlNjM5ZGE0M2E4ZTQ2ZTI4OTgzZjJjODE5YmQzMTFiXzEtNC0xLTEtMA_922f23c8-4208-43f1-b6fd-0deb5f6110a0</x:v>
      </x:c>
      <x:c r="Q2595" s="2" t="str"/>
      <x:c r="R2595" s="2" t="str">
        <x:v>Latest eligible comparative presentation at the information cutoff.</x:v>
      </x:c>
      <x:c r="T2595" s="12"/>
      <x:c r="U2595" s="12"/>
    </x:row>
    <x:row r="2596" ht="24" customHeight="1">
      <x:c r="C2596" s="2" t="str">
        <x:v>MS</x:v>
      </x:c>
      <x:c r="D2596" s="2" t="str">
        <x:v>FY2019</x:v>
      </x:c>
      <x:c r="E2596" s="2" t="str">
        <x:v>intangibles</x:v>
      </x:c>
      <x:c r="F2596" s="11" t="n">
        <x:v>2107</x:v>
      </x:c>
      <x:c r="G2596" s="2" t="str">
        <x:v>USD</x:v>
      </x:c>
      <x:c r="H2596" s="2" t="str">
        <x:v>2019-01-01</x:v>
      </x:c>
      <x:c r="I2596" s="2" t="str">
        <x:v>2019-12-31</x:v>
      </x:c>
      <x:c r="J2596" s="2" t="str">
        <x:v>Other intangible assets excluding goodwill</x:v>
      </x:c>
      <x:c r="K2596" s="2" t="str">
        <x:v>us-gaap:FiniteLivedIntangibleAssetsNet</x:v>
      </x:c>
      <x:c r="L2596" s="2" t="str">
        <x:v>2022-02-24</x:v>
      </x:c>
      <x:c r="M2596" s="2" t="str">
        <x:v>0000895421-22-000400</x:v>
      </x:c>
      <x:c r="N2596" s="2" t="str">
        <x:v>https://www.sec.gov/Archives/edgar/data/895421/000089542122000400/ms-20211231.htm</x:v>
      </x:c>
      <x:c r="O2596" s="2" t="str">
        <x:v>data/raw/filings/MS_0000895421-22-000400_ms-20211231.htm</x:v>
      </x:c>
      <x:c r="P2596" s="2" t="str">
        <x:v>id3VybDovL2RvY3MudjEvZG9jOjJmNjk3NWE1NjM2MDRiMGNiMWJmZmEwMGE1MGRiM2VkL3NlYzoyZjY5NzVhNTYzNjA0YjBjYjFiZmZhMDBhNTBkYjNlZF8xNTcvZnJhZzpiOGRiMTE3MGQ3Y2M0MzE4OTRjMDJkMWZkZTQ5OWM5OS90YWJsZTo0ZTk4NmQwZWUxMmU0MTVhYTI3NTM3ZjZiYTdjMzRkNC90YWJsZXJhbmdlOjRlOTg2ZDBlZTEyZTQxNWFhMjc1MzdmNmJhN2MzNGQ0XzEtNC0xLTEtMA_0721ba71-6312-45e0-b410-c8877ec57f07</x:v>
      </x:c>
      <x:c r="Q2596" s="2" t="str"/>
      <x:c r="R2596" s="2" t="str">
        <x:v>Exact consolidated inline XBRL context and period.</x:v>
      </x:c>
      <x:c r="T2596" s="12"/>
      <x:c r="U2596" s="12"/>
    </x:row>
    <x:row r="2597" ht="24" customHeight="1">
      <x:c r="C2597" s="2" t="str">
        <x:v>MS</x:v>
      </x:c>
      <x:c r="D2597" s="2" t="str">
        <x:v>FY2019</x:v>
      </x:c>
      <x:c r="E2597" s="2" t="str">
        <x:v>intangibles_total</x:v>
      </x:c>
      <x:c r="F2597" s="11" t="str">
        <x:v>n.a.</x:v>
      </x:c>
      <x:c r="G2597" s="2" t="str">
        <x:v>USDm</x:v>
      </x:c>
      <x:c r="H2597" s="2" t="str">
        <x:v>2019-01-01</x:v>
      </x:c>
      <x:c r="I2597" s="2" t="str">
        <x:v>2019-12-31</x:v>
      </x:c>
      <x:c r="J2597" s="2" t="str">
        <x:v>Reported goodwill and intangible assets combined</x:v>
      </x:c>
      <x:c r="K2597" s="2" t="str"/>
      <x:c r="L2597" s="2" t="str"/>
      <x:c r="M2597" s="2" t="str"/>
      <x:c r="N2597" s="2" t="str"/>
      <x:c r="O2597" s="2" t="str"/>
      <x:c r="P2597" s="2" t="str"/>
      <x:c r="Q2597" s="2" t="str"/>
      <x:c r="R2597" s="2" t="str">
        <x:v>Not reported / unavailable</x:v>
      </x:c>
      <x:c r="T2597" s="12"/>
      <x:c r="U2597" s="12"/>
    </x:row>
    <x:row r="2598" ht="24" customHeight="1">
      <x:c r="C2598" s="2" t="str">
        <x:v>MS</x:v>
      </x:c>
      <x:c r="D2598" s="2" t="str">
        <x:v>FY2019</x:v>
      </x:c>
      <x:c r="E2598" s="2" t="str">
        <x:v>shares_end</x:v>
      </x:c>
      <x:c r="F2598" s="11" t="n">
        <x:v>1594</x:v>
      </x:c>
      <x:c r="G2598" s="2" t="str">
        <x:v>shares</x:v>
      </x:c>
      <x:c r="H2598" s="2" t="str">
        <x:v>2019-01-01</x:v>
      </x:c>
      <x:c r="I2598" s="2" t="str">
        <x:v>2019-12-31</x:v>
      </x:c>
      <x:c r="J2598" s="2" t="str">
        <x:v>Common Stock, Shares, Outstanding</x:v>
      </x:c>
      <x:c r="K2598" s="2" t="str">
        <x:v>us-gaap:CommonStockSharesOutstanding</x:v>
      </x:c>
      <x:c r="L2598" s="2" t="str">
        <x:v>2022-02-24</x:v>
      </x:c>
      <x:c r="M2598" s="2" t="str">
        <x:v>0000895421-22-000400</x:v>
      </x:c>
      <x:c r="N2598" s="2" t="str">
        <x:v>https://www.sec.gov/Archives/edgar/data/895421/000089542122000400/ms-20211231.htm</x:v>
      </x:c>
      <x:c r="O2598" s="2" t="str">
        <x:v>data/raw/filings/MS_0000895421-22-000400_ms-20211231.htm</x:v>
      </x:c>
      <x:c r="P2598" s="2" t="str">
        <x:v>id3VybDovL2RvY3MudjEvZG9jOjJmNjk3NWE1NjM2MDRiMGNiMWJmZmEwMGE1MGRiM2VkL3NlYzoyZjY5NzVhNTYzNjA0YjBjYjFiZmZhMDBhNTBkYjNlZF8xODEvZnJhZzo5NzI3NjY3MzVkMDk0MmUxYTEwMzI5NjU2MzQ2MjczYi90YWJsZTo1MWQ3NGM0OTA5NzM0MzJlYjc2ZWQxNTA0YmM0MzIxMC90YWJsZXJhbmdlOjUxZDc0YzQ5MDk3MzQzMmViNzZlZDE1MDRiYzQzMjEwXzEtMi0xLTEtMA_738e8497-3cf0-4e64-aaa4-4e9abb3ea2d6</x:v>
      </x:c>
      <x:c r="Q2598" s="2" t="str"/>
      <x:c r="R2598" s="2" t="str">
        <x:v>Latest eligible comparative presentation at the information cutoff.</x:v>
      </x:c>
      <x:c r="T2598" s="12"/>
      <x:c r="U2598" s="12"/>
    </x:row>
    <x:row r="2599" ht="24" customHeight="1">
      <x:c r="C2599" s="2" t="str">
        <x:v>MS</x:v>
      </x:c>
      <x:c r="D2599" s="2" t="str">
        <x:v>FY2019</x:v>
      </x:c>
      <x:c r="E2599" s="2" t="str">
        <x:v>shares_issued</x:v>
      </x:c>
      <x:c r="F2599" s="11" t="n">
        <x:v>2038.893979</x:v>
      </x:c>
      <x:c r="G2599" s="2" t="str">
        <x:v>shares</x:v>
      </x:c>
      <x:c r="H2599" s="2" t="str">
        <x:v>2019-01-01</x:v>
      </x:c>
      <x:c r="I2599" s="2" t="str">
        <x:v>2019-12-31</x:v>
      </x:c>
      <x:c r="J2599" s="2" t="str">
        <x:v>Common Stock, Shares, Issued</x:v>
      </x:c>
      <x:c r="K2599" s="2" t="str">
        <x:v>us-gaap:CommonStockSharesIssued</x:v>
      </x:c>
      <x:c r="L2599" s="2" t="str">
        <x:v>2021-02-26</x:v>
      </x:c>
      <x:c r="M2599" s="2" t="str">
        <x:v>0000895421-21-000286</x:v>
      </x:c>
      <x:c r="N2599" s="2" t="str">
        <x:v>https://www.sec.gov/Archives/edgar/data/895421/000089542121000286/ms-20201231.htm</x:v>
      </x:c>
      <x:c r="O2599" s="2" t="str">
        <x:v>data/raw/filings/MS_0000895421-21-000286_ms-20201231.htm</x:v>
      </x:c>
      <x:c r="P2599" s="2" t="str"/>
      <x:c r="Q2599" s="2" t="str"/>
      <x:c r="R2599" s="2" t="str">
        <x:v>Latest eligible comparative presentation at the information cutoff.</x:v>
      </x:c>
      <x:c r="T2599" s="12"/>
      <x:c r="U2599" s="12"/>
    </x:row>
    <x:row r="2600" ht="24" customHeight="1">
      <x:c r="C2600" s="2" t="str">
        <x:v>MS</x:v>
      </x:c>
      <x:c r="D2600" s="2" t="str">
        <x:v>FY2019</x:v>
      </x:c>
      <x:c r="E2600" s="2" t="str">
        <x:v>shares_treasury</x:v>
      </x:c>
      <x:c r="F2600" s="11" t="n">
        <x:v>444.920299</x:v>
      </x:c>
      <x:c r="G2600" s="2" t="str">
        <x:v>shares</x:v>
      </x:c>
      <x:c r="H2600" s="2" t="str">
        <x:v>2019-01-01</x:v>
      </x:c>
      <x:c r="I2600" s="2" t="str">
        <x:v>2019-12-31</x:v>
      </x:c>
      <x:c r="J2600" s="2" t="str">
        <x:v>Treasury Stock, Shares</x:v>
      </x:c>
      <x:c r="K2600" s="2" t="str">
        <x:v>us-gaap:TreasuryStockShares</x:v>
      </x:c>
      <x:c r="L2600" s="2" t="str">
        <x:v>2021-02-26</x:v>
      </x:c>
      <x:c r="M2600" s="2" t="str">
        <x:v>0000895421-21-000286</x:v>
      </x:c>
      <x:c r="N2600" s="2" t="str">
        <x:v>https://www.sec.gov/Archives/edgar/data/895421/000089542121000286/ms-20201231.htm</x:v>
      </x:c>
      <x:c r="O2600" s="2" t="str">
        <x:v>data/raw/filings/MS_0000895421-21-000286_ms-20201231.htm</x:v>
      </x:c>
      <x:c r="P2600" s="2" t="str">
        <x:v>id3VybDovL2RvY3MudjEvZG9jOjM0MDliOTMyYzRlNzQ0MGI5NDRjM2EzOWQ0NWE1NjdkL3NlYzozNDA5YjkzMmM0ZTc0NDBiOTQ0YzNhMzlkNDVhNTY3ZF8xMDkvZnJhZzowZDU2ODg5OWZkYmU0ZDE4OWQwMGIzN2MxZmNlMDkzYy90YWJsZToyZWJlOTM1MTM2YTY0MDQ1ODViZWQ1OTQ2ZDc4NWJkYS90YWJsZXJhbmdlOjJlYmU5MzUxMzZhNjQwNDU4NWJlZDU5NDZkNzg1YmRhXzM4LTAtMS0xLTAvdGV4dHJlZ2lvbjpjZDgzYTFiNTYwODk0MDNkODFmY2NmNDY5OGU1NDVjYV8xMDQ0NTM2MDQ2NDAwMQ_da188d73-4689-45c4-aceb-df50097bcea7</x:v>
      </x:c>
      <x:c r="Q2600" s="2" t="str"/>
      <x:c r="R2600" s="2" t="str">
        <x:v>Latest eligible comparative presentation at the information cutoff.</x:v>
      </x:c>
      <x:c r="T2600" s="12"/>
      <x:c r="U2600" s="12"/>
    </x:row>
    <x:row r="2601" ht="24" customHeight="1">
      <x:c r="C2601" s="2" t="str">
        <x:v>MS</x:v>
      </x:c>
      <x:c r="D2601" s="2" t="str">
        <x:v>FY2019</x:v>
      </x:c>
      <x:c r="E2601" s="2" t="str">
        <x:v>deposits</x:v>
      </x:c>
      <x:c r="F2601" s="11" t="n">
        <x:v>190356</x:v>
      </x:c>
      <x:c r="G2601" s="2" t="str">
        <x:v>USD</x:v>
      </x:c>
      <x:c r="H2601" s="2" t="str">
        <x:v>2019-01-01</x:v>
      </x:c>
      <x:c r="I2601" s="2" t="str">
        <x:v>2019-12-31</x:v>
      </x:c>
      <x:c r="J2601" s="2" t="str">
        <x:v>Deposits</x:v>
      </x:c>
      <x:c r="K2601" s="2" t="str">
        <x:v>us-gaap:Deposits</x:v>
      </x:c>
      <x:c r="L2601" s="2" t="str">
        <x:v>2021-02-26</x:v>
      </x:c>
      <x:c r="M2601" s="2" t="str">
        <x:v>0000895421-21-000286</x:v>
      </x:c>
      <x:c r="N2601" s="2" t="str">
        <x:v>https://www.sec.gov/Archives/edgar/data/895421/000089542121000286/ms-20201231.htm</x:v>
      </x:c>
      <x:c r="O2601" s="2" t="str">
        <x:v>data/raw/filings/MS_0000895421-21-000286_ms-20201231.htm</x:v>
      </x:c>
      <x:c r="P2601" s="2" t="str">
        <x:v>id3VybDovL2RvY3MudjEvZG9jOjM0MDliOTMyYzRlNzQ0MGI5NDRjM2EzOWQ0NWE1NjdkL3NlYzozNDA5YjkzMmM0ZTc0NDBiOTQ0YzNhMzlkNDVhNTY3ZF8xNjMvZnJhZzpmNjMwODIyMmFhMGI0YWE0YjQ2YWFmM2Q0YTZjNGZiOC90YWJsZTo2ZWYwMGY1ODBlM2U0Yzc2YTc4ZGQ2MzM3MGZlM2JmMC90YWJsZXJhbmdlOjZlZjAwZjU4MGUzZTRjNzZhNzhkZDYzMzcwZmUzYmYwXzMtMi0xLTEtMA_254527d1-35fd-4c40-899f-74035508d6c1</x:v>
      </x:c>
      <x:c r="Q2601" s="2" t="str"/>
      <x:c r="R2601" s="2" t="str">
        <x:v>Latest eligible comparative presentation at the information cutoff.</x:v>
      </x:c>
      <x:c r="T2601" s="12"/>
      <x:c r="U2601" s="12"/>
    </x:row>
    <x:row r="2602" ht="24" customHeight="1">
      <x:c r="C2602" s="2" t="str">
        <x:v>MS</x:v>
      </x:c>
      <x:c r="D2602" s="2" t="str">
        <x:v>FY2019</x:v>
      </x:c>
      <x:c r="E2602" s="2" t="str">
        <x:v>loans_gross</x:v>
      </x:c>
      <x:c r="F2602" s="11" t="str">
        <x:v>n.a.</x:v>
      </x:c>
      <x:c r="G2602" s="2" t="str">
        <x:v>USDm</x:v>
      </x:c>
      <x:c r="H2602" s="2" t="str">
        <x:v>2019-01-01</x:v>
      </x:c>
      <x:c r="I2602" s="2" t="str">
        <x:v>2019-12-31</x:v>
      </x:c>
      <x:c r="J2602" s="2" t="str">
        <x:v>Gross loans and leases selected definition</x:v>
      </x:c>
      <x:c r="K2602" s="2" t="str"/>
      <x:c r="L2602" s="2" t="str"/>
      <x:c r="M2602" s="2" t="str"/>
      <x:c r="N2602" s="2" t="str"/>
      <x:c r="O2602" s="2" t="str"/>
      <x:c r="P2602" s="2" t="str"/>
      <x:c r="Q2602" s="2" t="str"/>
      <x:c r="R2602" s="2" t="str">
        <x:v>Not reported / unavailable</x:v>
      </x:c>
      <x:c r="T2602" s="12"/>
      <x:c r="U2602" s="12"/>
    </x:row>
    <x:row r="2603" ht="24" customHeight="1">
      <x:c r="C2603" s="2" t="str">
        <x:v>MS</x:v>
      </x:c>
      <x:c r="D2603" s="2" t="str">
        <x:v>FY2019</x:v>
      </x:c>
      <x:c r="E2603" s="2" t="str">
        <x:v>loans_net</x:v>
      </x:c>
      <x:c r="F2603" s="11" t="n">
        <x:v>130637</x:v>
      </x:c>
      <x:c r="G2603" s="2" t="str">
        <x:v>USD</x:v>
      </x:c>
      <x:c r="H2603" s="2" t="str">
        <x:v>2019-01-01</x:v>
      </x:c>
      <x:c r="I2603" s="2" t="str">
        <x:v>2019-12-31</x:v>
      </x:c>
      <x:c r="J2603" s="2" t="str">
        <x:v>Loans and Leases Receivable, Net Amount</x:v>
      </x:c>
      <x:c r="K2603" s="2" t="str">
        <x:v>us-gaap:LoansAndLeasesReceivableNetReportedAmount</x:v>
      </x:c>
      <x:c r="L2603" s="2" t="str">
        <x:v>2020-11-03</x:v>
      </x:c>
      <x:c r="M2603" s="2" t="str">
        <x:v>0000895421-20-000527</x:v>
      </x:c>
      <x:c r="N2603" s="2" t="str">
        <x:v>https://data.sec.gov/api/xbrl/companyfacts/CIK0000895421.json</x:v>
      </x:c>
      <x:c r="O2603" s="2" t="str">
        <x:v>data/raw/sec/MS_companyfacts.json</x:v>
      </x:c>
      <x:c r="P2603" s="2" t="str"/>
      <x:c r="Q2603" s="2" t="str"/>
      <x:c r="R2603" s="2" t="str">
        <x:v>Latest eligible comparative presentation at the information cutoff.</x:v>
      </x:c>
      <x:c r="T2603" s="12"/>
      <x:c r="U2603" s="12"/>
    </x:row>
    <x:row r="2604" ht="24" customHeight="1">
      <x:c r="C2604" s="2" t="str">
        <x:v>MS</x:v>
      </x:c>
      <x:c r="D2604" s="2" t="str">
        <x:v>FY2019</x:v>
      </x:c>
      <x:c r="E2604" s="2" t="str">
        <x:v>allowance</x:v>
      </x:c>
      <x:c r="F2604" s="11" t="n">
        <x:v>349</x:v>
      </x:c>
      <x:c r="G2604" s="2" t="str">
        <x:v>USD</x:v>
      </x:c>
      <x:c r="H2604" s="2" t="str">
        <x:v>2019-01-01</x:v>
      </x:c>
      <x:c r="I2604" s="2" t="str">
        <x:v>2019-12-31</x:v>
      </x:c>
      <x:c r="J2604" s="2" t="str">
        <x:v>Loan allowance for credit losses</x:v>
      </x:c>
      <x:c r="K2604" s="2" t="str">
        <x:v>us-gaap:FinancingReceivableAllowanceForCreditLossExcludingAccruedInterest</x:v>
      </x:c>
      <x:c r="L2604" s="2" t="str">
        <x:v>2023-02-24</x:v>
      </x:c>
      <x:c r="M2604" s="2" t="str">
        <x:v>0000895421-23-000284</x:v>
      </x:c>
      <x:c r="N2604" s="2" t="str">
        <x:v>https://www.sec.gov/Archives/edgar/data/895421/000089542123000284/ms-20221231.htm</x:v>
      </x:c>
      <x:c r="O2604" s="2" t="str">
        <x:v>data/raw/filings/MS_0000895421-23-000284_ms-20221231.htm</x:v>
      </x:c>
      <x:c r="P2604" s="2" t="str">
        <x:v>id3VybDovL2RvY3MudjEvZG9jOjJmNjk3NWE1NjM2MDRiMGNiMWJmZmEwMGE1MGRiM2VkL3NlYzoyZjY5NzVhNTYzNjA0YjBjYjFiZmZhMDBhNTBkYjNlZF8xNTQvZnJhZzo4ZDIyOTZjNWViNjI0ZjBmODE3YjBmZjc3NjM4MzAxMy90YWJsZTpkY2ZiYmRjN2VjM2E0ODQ4ODc3MmU5NTFkZGJiNzAxYy90YWJsZXJhbmdlOmRjZmJiZGM3ZWMzYTQ4NDg4NzcyZTk1MWRkYmI3MDFjXzEtNi0xLTEtMA_b74c3194-c7b4-42d7-abe0-b59a779ead5d</x:v>
      </x:c>
      <x:c r="Q2604" s="2" t="str"/>
      <x:c r="R2604" s="2" t="str">
        <x:v>Latest eligible comparative presentation at the information cutoff.</x:v>
      </x:c>
      <x:c r="T2604" s="12"/>
      <x:c r="U2604" s="12"/>
    </x:row>
    <x:row r="2605" ht="24" customHeight="1">
      <x:c r="C2605" s="2" t="str">
        <x:v>MS</x:v>
      </x:c>
      <x:c r="D2605" s="2" t="str">
        <x:v>FY2019</x:v>
      </x:c>
      <x:c r="E2605" s="2" t="str">
        <x:v>nonaccrual</x:v>
      </x:c>
      <x:c r="F2605" s="11" t="str">
        <x:v>n.a.</x:v>
      </x:c>
      <x:c r="G2605" s="2" t="str">
        <x:v>USDm</x:v>
      </x:c>
      <x:c r="H2605" s="2" t="str">
        <x:v>2019-01-01</x:v>
      </x:c>
      <x:c r="I2605" s="2" t="str">
        <x:v>2019-12-31</x:v>
      </x:c>
      <x:c r="J2605" s="2" t="str">
        <x:v>Nonaccrual</x:v>
      </x:c>
      <x:c r="K2605" s="2" t="str"/>
      <x:c r="L2605" s="2" t="str"/>
      <x:c r="M2605" s="2" t="str"/>
      <x:c r="N2605" s="2" t="str"/>
      <x:c r="O2605" s="2" t="str"/>
      <x:c r="P2605" s="2" t="str"/>
      <x:c r="Q2605" s="2" t="str"/>
      <x:c r="R2605" s="2" t="str">
        <x:v>Not reported / unavailable</x:v>
      </x:c>
      <x:c r="T2605" s="12"/>
      <x:c r="U2605" s="12"/>
    </x:row>
    <x:row r="2606" ht="24" customHeight="1">
      <x:c r="C2606" s="2" t="str">
        <x:v>MS</x:v>
      </x:c>
      <x:c r="D2606" s="2" t="str">
        <x:v>FY2019</x:v>
      </x:c>
      <x:c r="E2606" s="2" t="str">
        <x:v>cash</x:v>
      </x:c>
      <x:c r="F2606" s="11" t="n">
        <x:v>82171</x:v>
      </x:c>
      <x:c r="G2606" s="2" t="str">
        <x:v>USD</x:v>
      </x:c>
      <x:c r="H2606" s="2" t="str">
        <x:v>2019-01-01</x:v>
      </x:c>
      <x:c r="I2606" s="2" t="str">
        <x:v>2019-12-31</x:v>
      </x:c>
      <x:c r="J2606" s="2" t="str">
        <x:v>Cash and Cash Equivalents, at Carrying Value</x:v>
      </x:c>
      <x:c r="K2606" s="2" t="str">
        <x:v>us-gaap:CashAndCashEquivalentsAtCarryingValue</x:v>
      </x:c>
      <x:c r="L2606" s="2" t="str">
        <x:v>2021-02-26</x:v>
      </x:c>
      <x:c r="M2606" s="2" t="str">
        <x:v>0000895421-21-000286</x:v>
      </x:c>
      <x:c r="N2606" s="2" t="str">
        <x:v>https://www.sec.gov/Archives/edgar/data/895421/000089542121000286/ms-20201231.htm</x:v>
      </x:c>
      <x:c r="O2606" s="2" t="str">
        <x:v>data/raw/filings/MS_0000895421-21-000286_ms-20201231.htm</x:v>
      </x:c>
      <x:c r="P2606" s="2" t="str">
        <x:v>id3VybDovL2RvY3MudjEvZG9jOjM0MDliOTMyYzRlNzQ0MGI5NDRjM2EzOWQ0NWE1NjdkL3NlYzozNDA5YjkzMmM0ZTc0NDBiOTQ0YzNhMzlkNDVhNTY3ZF8xMzMvZnJhZzo0NmVjNmVhN2VlZGY0OTA2YTBjZTljZDYxMzBhZmJmNC90YWJsZTpjMWRlYTgwZTk0YjU0NWM1YThmNTA5Y2RhNjJmYWMwZi90YWJsZXJhbmdlOmMxZGVhODBlOTRiNTQ1YzVhOGY1MDljZGE2MmZhYzBmXzMtMi0xLTEtMA_d1c63272-c572-479f-99ab-bbd92ab6e583</x:v>
      </x:c>
      <x:c r="Q2606" s="2" t="str"/>
      <x:c r="R2606" s="2" t="str">
        <x:v>Latest eligible comparative presentation at the information cutoff.</x:v>
      </x:c>
      <x:c r="T2606" s="12"/>
      <x:c r="U2606" s="12"/>
    </x:row>
    <x:row r="2607" ht="24" customHeight="1">
      <x:c r="C2607" s="2" t="str">
        <x:v>MS</x:v>
      </x:c>
      <x:c r="D2607" s="2" t="str">
        <x:v>FY2019</x:v>
      </x:c>
      <x:c r="E2607" s="2" t="str">
        <x:v>aoci</x:v>
      </x:c>
      <x:c r="F2607" s="11" t="n">
        <x:v>-2788</x:v>
      </x:c>
      <x:c r="G2607" s="2" t="str">
        <x:v>USD</x:v>
      </x:c>
      <x:c r="H2607" s="2" t="str">
        <x:v>2019-01-01</x:v>
      </x:c>
      <x:c r="I2607" s="2" t="str">
        <x:v>2019-12-31</x:v>
      </x:c>
      <x:c r="J2607" s="2" t="str">
        <x:v>Accumulated Other Comprehensive Income (Loss), Net of Tax</x:v>
      </x:c>
      <x:c r="K2607" s="2" t="str">
        <x:v>us-gaap:AccumulatedOtherComprehensiveIncomeLossNetOfTax</x:v>
      </x:c>
      <x:c r="L2607" s="2" t="str">
        <x:v>2021-02-26</x:v>
      </x:c>
      <x:c r="M2607" s="2" t="str">
        <x:v>0000895421-21-000286</x:v>
      </x:c>
      <x:c r="N2607" s="2" t="str">
        <x:v>https://www.sec.gov/Archives/edgar/data/895421/000089542121000286/ms-20201231.htm</x:v>
      </x:c>
      <x:c r="O2607" s="2" t="str">
        <x:v>data/raw/filings/MS_0000895421-21-000286_ms-20201231.htm</x:v>
      </x:c>
      <x:c r="P2607" s="2" t="str">
        <x:v>id3VybDovL2RvY3MudjEvZG9jOjM0MDliOTMyYzRlNzQ0MGI5NDRjM2EzOWQ0NWE1NjdkL3NlYzozNDA5YjkzMmM0ZTc0NDBiOTQ0YzNhMzlkNDVhNTY3ZF8xMDkvZnJhZzowZDU2ODg5OWZkYmU0ZDE4OWQwMGIzN2MxZmNlMDkzYy90YWJsZToyZWJlOTM1MTM2YTY0MDQ1ODViZWQ1OTQ2ZDc4NWJkYS90YWJsZXJhbmdlOjJlYmU5MzUxMzZhNjQwNDU4NWJlZDU5NDZkNzg1YmRhXzM3LTItMS0xLTA_ff1dc7d0-09e9-4256-94d8-956636b10219</x:v>
      </x:c>
      <x:c r="Q2607" s="2" t="str"/>
      <x:c r="R2607" s="2" t="str">
        <x:v>Latest eligible comparative presentation at the information cutoff.</x:v>
      </x:c>
      <x:c r="T2607" s="12"/>
      <x:c r="U2607" s="12"/>
    </x:row>
    <x:row r="2608" ht="24" customHeight="1">
      <x:c r="C2608" s="2" t="str">
        <x:v>MS</x:v>
      </x:c>
      <x:c r="D2608" s="2" t="str">
        <x:v>FY2019</x:v>
      </x:c>
      <x:c r="E2608" s="2" t="str">
        <x:v>nii</x:v>
      </x:c>
      <x:c r="F2608" s="11" t="n">
        <x:v>4694</x:v>
      </x:c>
      <x:c r="G2608" s="2" t="str">
        <x:v>USD</x:v>
      </x:c>
      <x:c r="H2608" s="2" t="str">
        <x:v>2019-01-01</x:v>
      </x:c>
      <x:c r="I2608" s="2" t="str">
        <x:v>2019-12-31</x:v>
      </x:c>
      <x:c r="J2608" s="2" t="str">
        <x:v>Interest Income (Expense), Net</x:v>
      </x:c>
      <x:c r="K2608" s="2" t="str">
        <x:v>us-gaap:InterestIncomeExpenseNet</x:v>
      </x:c>
      <x:c r="L2608" s="2" t="str">
        <x:v>2022-02-24</x:v>
      </x:c>
      <x:c r="M2608" s="2" t="str">
        <x:v>0000895421-22-000400</x:v>
      </x:c>
      <x:c r="N2608" s="2" t="str">
        <x:v>https://www.sec.gov/Archives/edgar/data/895421/000089542122000400/ms-20211231.htm</x:v>
      </x:c>
      <x:c r="O2608" s="2" t="str">
        <x:v>data/raw/filings/MS_0000895421-22-000400_ms-20211231.htm</x:v>
      </x:c>
      <x:c r="P2608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xLTUtMS0xLTA_9291208e-1fd1-4d27-9514-f06fac76cb97</x:v>
      </x:c>
      <x:c r="Q2608" s="2" t="str"/>
      <x:c r="R2608" s="2" t="str">
        <x:v>Latest eligible comparative presentation at the information cutoff.</x:v>
      </x:c>
      <x:c r="T2608" s="12"/>
      <x:c r="U2608" s="12"/>
    </x:row>
    <x:row r="2609" ht="24" customHeight="1">
      <x:c r="C2609" s="2" t="str">
        <x:v>MS</x:v>
      </x:c>
      <x:c r="D2609" s="2" t="str">
        <x:v>FY2019</x:v>
      </x:c>
      <x:c r="E2609" s="2" t="str">
        <x:v>noninterest_income</x:v>
      </x:c>
      <x:c r="F2609" s="11" t="n">
        <x:v>36844</x:v>
      </x:c>
      <x:c r="G2609" s="2" t="str">
        <x:v>USD</x:v>
      </x:c>
      <x:c r="H2609" s="2" t="str">
        <x:v>2019-01-01</x:v>
      </x:c>
      <x:c r="I2609" s="2" t="str">
        <x:v>2019-12-31</x:v>
      </x:c>
      <x:c r="J2609" s="2" t="str">
        <x:v>Noninterest Income</x:v>
      </x:c>
      <x:c r="K2609" s="2" t="str">
        <x:v>us-gaap:NoninterestIncome</x:v>
      </x:c>
      <x:c r="L2609" s="2" t="str">
        <x:v>2022-02-24</x:v>
      </x:c>
      <x:c r="M2609" s="2" t="str">
        <x:v>0000895421-22-000400</x:v>
      </x:c>
      <x:c r="N2609" s="2" t="str">
        <x:v>https://www.sec.gov/Archives/edgar/data/895421/000089542122000400/ms-20211231.htm</x:v>
      </x:c>
      <x:c r="O2609" s="2" t="str">
        <x:v>data/raw/filings/MS_0000895421-22-000400_ms-20211231.htm</x:v>
      </x:c>
      <x:c r="P2609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gtNS0xLTEtMA_180e6dec-5d2a-4b2d-9be9-56b7f1666529</x:v>
      </x:c>
      <x:c r="Q2609" s="2" t="str"/>
      <x:c r="R2609" s="2" t="str">
        <x:v>Latest eligible comparative presentation at the information cutoff.</x:v>
      </x:c>
      <x:c r="T2609" s="12"/>
      <x:c r="U2609" s="12"/>
    </x:row>
    <x:row r="2610" ht="24" customHeight="1">
      <x:c r="C2610" s="2" t="str">
        <x:v>MS</x:v>
      </x:c>
      <x:c r="D2610" s="2" t="str">
        <x:v>FY2019</x:v>
      </x:c>
      <x:c r="E2610" s="2" t="str">
        <x:v>revenue_reported</x:v>
      </x:c>
      <x:c r="F2610" s="11" t="n">
        <x:v>41538</x:v>
      </x:c>
      <x:c r="G2610" s="2" t="str">
        <x:v>USD</x:v>
      </x:c>
      <x:c r="H2610" s="2" t="str">
        <x:v>2019-01-01</x:v>
      </x:c>
      <x:c r="I2610" s="2" t="str">
        <x:v>2019-12-31</x:v>
      </x:c>
      <x:c r="J2610" s="2" t="str">
        <x:v>Revenues, Net of Interest Expense</x:v>
      </x:c>
      <x:c r="K2610" s="2" t="str">
        <x:v>us-gaap:RevenuesNetOfInterestExpense</x:v>
      </x:c>
      <x:c r="L2610" s="2" t="str">
        <x:v>2022-02-24</x:v>
      </x:c>
      <x:c r="M2610" s="2" t="str">
        <x:v>0000895421-22-000400</x:v>
      </x:c>
      <x:c r="N2610" s="2" t="str">
        <x:v>https://www.sec.gov/Archives/edgar/data/895421/000089542122000400/ms-20211231.htm</x:v>
      </x:c>
      <x:c r="O2610" s="2" t="str">
        <x:v>data/raw/filings/MS_0000895421-22-000400_ms-20211231.htm</x:v>
      </x:c>
      <x:c r="P2610" s="2" t="str">
        <x:v>id3VybDovL2RvY3MudjEvZG9jOjJmNjk3NWE1NjM2MDRiMGNiMWJmZmEwMGE1MGRiM2VkL3NlYzoyZjY5NzVhNTYzNjA0YjBjYjFiZmZhMDBhNTBkYjNlZF8xOTYvZnJhZzoxMDQ3MzAyYzE4NDk0YmQ4OWJiNDhkYmM2M2QwMjUzOC90YWJsZTpjZjUzZGJkMjYzMzk0MDEzOTQ5YmY0MDUxZTY3NzY3Zi90YWJsZXJhbmdlOmNmNTNkYmQyNjMzOTQwMTM5NDliZjQwNTFlNjc3NjdmXzQtMy0xLTEtMA_3bcdf995-6d32-472d-803f-d27e707a776a</x:v>
      </x:c>
      <x:c r="Q2610" s="2" t="str"/>
      <x:c r="R2610" s="2" t="str">
        <x:v>Latest eligible comparative presentation at the information cutoff.</x:v>
      </x:c>
      <x:c r="T2610" s="12"/>
      <x:c r="U2610" s="12"/>
    </x:row>
    <x:row r="2611" ht="24" customHeight="1">
      <x:c r="C2611" s="2" t="str">
        <x:v>MS</x:v>
      </x:c>
      <x:c r="D2611" s="2" t="str">
        <x:v>FY2019</x:v>
      </x:c>
      <x:c r="E2611" s="2" t="str">
        <x:v>opex</x:v>
      </x:c>
      <x:c r="F2611" s="11" t="n">
        <x:v>30076</x:v>
      </x:c>
      <x:c r="G2611" s="2" t="str">
        <x:v>USD</x:v>
      </x:c>
      <x:c r="H2611" s="2" t="str">
        <x:v>2019-01-01</x:v>
      </x:c>
      <x:c r="I2611" s="2" t="str">
        <x:v>2019-12-31</x:v>
      </x:c>
      <x:c r="J2611" s="2" t="str">
        <x:v>Noninterest Expense</x:v>
      </x:c>
      <x:c r="K2611" s="2" t="str">
        <x:v>us-gaap:NoninterestExpense</x:v>
      </x:c>
      <x:c r="L2611" s="2" t="str">
        <x:v>2022-02-24</x:v>
      </x:c>
      <x:c r="M2611" s="2" t="str">
        <x:v>0000895421-22-000400</x:v>
      </x:c>
      <x:c r="N2611" s="2" t="str">
        <x:v>https://www.sec.gov/Archives/edgar/data/895421/000089542122000400/ms-20211231.htm</x:v>
      </x:c>
      <x:c r="O2611" s="2" t="str">
        <x:v>data/raw/filings/MS_0000895421-22-000400_ms-20211231.htm</x:v>
      </x:c>
      <x:c r="P2611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2LTUtMS0xLTMwODYxNg_403850ac-56d1-4f9c-9832-7854f0b0a2d4</x:v>
      </x:c>
      <x:c r="Q2611" s="2" t="str"/>
      <x:c r="R2611" s="2" t="str">
        <x:v>Latest eligible comparative presentation at the information cutoff.</x:v>
      </x:c>
      <x:c r="T2611" s="12"/>
      <x:c r="U2611" s="12"/>
    </x:row>
    <x:row r="2612" ht="24" customHeight="1">
      <x:c r="C2612" s="2" t="str">
        <x:v>MS</x:v>
      </x:c>
      <x:c r="D2612" s="2" t="str">
        <x:v>FY2019</x:v>
      </x:c>
      <x:c r="E2612" s="2" t="str">
        <x:v>provision</x:v>
      </x:c>
      <x:c r="F2612" s="11" t="n">
        <x:v>119</x:v>
      </x:c>
      <x:c r="G2612" s="2" t="str">
        <x:v>USD</x:v>
      </x:c>
      <x:c r="H2612" s="2" t="str">
        <x:v>2019-01-01</x:v>
      </x:c>
      <x:c r="I2612" s="2" t="str">
        <x:v>2019-12-31</x:v>
      </x:c>
      <x:c r="J2612" s="2" t="str">
        <x:v>Provision for credit losses</x:v>
      </x:c>
      <x:c r="K2612" s="2" t="str">
        <x:v>us-gaap:ProvisionForLoanAndLeaseLosses</x:v>
      </x:c>
      <x:c r="L2612" s="2" t="str">
        <x:v>2022-02-24</x:v>
      </x:c>
      <x:c r="M2612" s="2" t="str">
        <x:v>0000895421-22-000400</x:v>
      </x:c>
      <x:c r="N2612" s="2" t="str">
        <x:v>https://www.sec.gov/Archives/edgar/data/895421/000089542122000400/ms-20211231.htm</x:v>
      </x:c>
      <x:c r="O2612" s="2" t="str">
        <x:v>data/raw/filings/MS_0000895421-22-000400_ms-20211231.htm</x:v>
      </x:c>
      <x:c r="P2612" s="2" t="str">
        <x:v>id3VybDovL2RvY3MudjEvZG9jOjJmNjk3NWE1NjM2MDRiMGNiMWJmZmEwMGE1MGRiM2VkL3NlYzoyZjY5NzVhNTYzNjA0YjBjYjFiZmZhMDBhNTBkYjNlZF8xNTQvZnJhZzo4ZDIyOTZjNWViNjI0ZjBmODE3YjBmZjc3NjM4MzAxMy90YWJsZTpkY2ZiYmRjN2VjM2E0ODQ4ODc3MmU5NTFkZGJiNzAxYy90YWJsZXJhbmdlOmRjZmJiZGM3ZWMzYTQ4NDg4NzcyZTk1MWRkYmI3MDFjXzUtNi0xLTEtMA_1150c185-135a-401e-a841-a3c6c2745dc8</x:v>
      </x:c>
      <x:c r="Q2612" s="2" t="str"/>
      <x:c r="R2612" s="2" t="str">
        <x:v>Exact consolidated inline XBRL context and period.</x:v>
      </x:c>
      <x:c r="T2612" s="12"/>
      <x:c r="U2612" s="12"/>
    </x:row>
    <x:row r="2613" ht="24" customHeight="1">
      <x:c r="C2613" s="2" t="str">
        <x:v>MS</x:v>
      </x:c>
      <x:c r="D2613" s="2" t="str">
        <x:v>FY2019</x:v>
      </x:c>
      <x:c r="E2613" s="2" t="str">
        <x:v>pretax</x:v>
      </x:c>
      <x:c r="F2613" s="11" t="n">
        <x:v>11301</x:v>
      </x:c>
      <x:c r="G2613" s="2" t="str">
        <x:v>USD</x:v>
      </x:c>
      <x:c r="H2613" s="2" t="str">
        <x:v>2019-01-01</x:v>
      </x:c>
      <x:c r="I2613" s="2" t="str">
        <x:v>2019-12-31</x:v>
      </x:c>
      <x:c r="J2613" s="2" t="str">
        <x:v>Income (Loss) from Continuing Operations before Income Taxes, Noncontrolling Interest</x:v>
      </x:c>
      <x:c r="K2613" s="2" t="str">
        <x:v>us-gaap:IncomeLossFromContinuingOperationsBeforeIncomeTaxesExtraordinaryItemsNoncontrollingInterest</x:v>
      </x:c>
      <x:c r="L2613" s="2" t="str">
        <x:v>2022-02-24</x:v>
      </x:c>
      <x:c r="M2613" s="2" t="str">
        <x:v>0000895421-22-000400</x:v>
      </x:c>
      <x:c r="N2613" s="2" t="str">
        <x:v>https://www.sec.gov/Archives/edgar/data/895421/000089542122000400/ms-20211231.htm</x:v>
      </x:c>
      <x:c r="O2613" s="2" t="str">
        <x:v>data/raw/filings/MS_0000895421-22-000400_ms-20211231.htm</x:v>
      </x:c>
      <x:c r="P2613" s="2" t="str">
        <x:v>id3VybDovL2RvY3MudjEvZG9jOjJmNjk3NWE1NjM2MDRiMGNiMWJmZmEwMGE1MGRiM2VkL3NlYzoyZjY5NzVhNTYzNjA0YjBjYjFiZmZhMDBhNTBkYjNlZF8xOTYvZnJhZzoxMDQ3MzAyYzE4NDk0YmQ4OWJiNDhkYmM2M2QwMjUzOC90YWJsZTowYmZlYTk0MmQzMzQ0MDdkOTM4NTM5NWQxYTg2MzY4Zi90YWJsZXJhbmdlOjBiZmVhOTQyZDMzNDQwN2Q5Mzg1Mzk1ZDFhODYzNjhmXzMtMy0xLTEtMA_08a6e699-a88f-4046-a958-1ff194d59b30</x:v>
      </x:c>
      <x:c r="Q2613" s="2" t="str"/>
      <x:c r="R2613" s="2" t="str">
        <x:v>Latest eligible comparative presentation at the information cutoff.</x:v>
      </x:c>
      <x:c r="T2613" s="12"/>
      <x:c r="U2613" s="12"/>
    </x:row>
    <x:row r="2614" ht="24" customHeight="1">
      <x:c r="C2614" s="2" t="str">
        <x:v>MS</x:v>
      </x:c>
      <x:c r="D2614" s="2" t="str">
        <x:v>FY2019</x:v>
      </x:c>
      <x:c r="E2614" s="2" t="str">
        <x:v>tax</x:v>
      </x:c>
      <x:c r="F2614" s="11" t="n">
        <x:v>2064</x:v>
      </x:c>
      <x:c r="G2614" s="2" t="str">
        <x:v>USD</x:v>
      </x:c>
      <x:c r="H2614" s="2" t="str">
        <x:v>2019-01-01</x:v>
      </x:c>
      <x:c r="I2614" s="2" t="str">
        <x:v>2019-12-31</x:v>
      </x:c>
      <x:c r="J2614" s="2" t="str">
        <x:v>Income Tax Expense (Benefit)</x:v>
      </x:c>
      <x:c r="K2614" s="2" t="str">
        <x:v>us-gaap:IncomeTaxExpenseBenefit</x:v>
      </x:c>
      <x:c r="L2614" s="2" t="str">
        <x:v>2022-02-24</x:v>
      </x:c>
      <x:c r="M2614" s="2" t="str">
        <x:v>0000895421-22-000400</x:v>
      </x:c>
      <x:c r="N2614" s="2" t="str">
        <x:v>https://www.sec.gov/Archives/edgar/data/895421/000089542122000400/ms-20211231.htm</x:v>
      </x:c>
      <x:c r="O2614" s="2" t="str">
        <x:v>data/raw/filings/MS_0000895421-22-000400_ms-20211231.htm</x:v>
      </x:c>
      <x:c r="P2614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0LTUtMS0xLTA_cc5a84be-3a51-4d8a-8cc9-bb6fe2eb4417</x:v>
      </x:c>
      <x:c r="Q2614" s="2" t="str"/>
      <x:c r="R2614" s="2" t="str">
        <x:v>Latest eligible comparative presentation at the information cutoff.</x:v>
      </x:c>
      <x:c r="T2614" s="12"/>
      <x:c r="U2614" s="12"/>
    </x:row>
    <x:row r="2615" ht="24" customHeight="1">
      <x:c r="C2615" s="2" t="str">
        <x:v>MS</x:v>
      </x:c>
      <x:c r="D2615" s="2" t="str">
        <x:v>FY2019</x:v>
      </x:c>
      <x:c r="E2615" s="2" t="str">
        <x:v>net_income</x:v>
      </x:c>
      <x:c r="F2615" s="11" t="n">
        <x:v>9042</x:v>
      </x:c>
      <x:c r="G2615" s="2" t="str">
        <x:v>USD</x:v>
      </x:c>
      <x:c r="H2615" s="2" t="str">
        <x:v>2019-01-01</x:v>
      </x:c>
      <x:c r="I2615" s="2" t="str">
        <x:v>2019-12-31</x:v>
      </x:c>
      <x:c r="J2615" s="2" t="str">
        <x:v>Net Income (Loss) Attributable to Parent</x:v>
      </x:c>
      <x:c r="K2615" s="2" t="str">
        <x:v>us-gaap:NetIncomeLoss</x:v>
      </x:c>
      <x:c r="L2615" s="2" t="str">
        <x:v>2022-02-24</x:v>
      </x:c>
      <x:c r="M2615" s="2" t="str">
        <x:v>0000895421-22-000400</x:v>
      </x:c>
      <x:c r="N2615" s="2" t="str">
        <x:v>https://www.sec.gov/Archives/edgar/data/895421/000089542122000400/ms-20211231.htm</x:v>
      </x:c>
      <x:c r="O2615" s="2" t="str">
        <x:v>data/raw/filings/MS_0000895421-22-000400_ms-20211231.htm</x:v>
      </x:c>
      <x:c r="P2615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5LTUtMS0xLTA_2d707ea5-6778-4d4d-a33a-2788a2682afe</x:v>
      </x:c>
      <x:c r="Q2615" s="2" t="str"/>
      <x:c r="R2615" s="2" t="str">
        <x:v>Latest eligible comparative presentation at the information cutoff.</x:v>
      </x:c>
      <x:c r="T2615" s="12"/>
      <x:c r="U2615" s="12"/>
    </x:row>
    <x:row r="2616" ht="24" customHeight="1">
      <x:c r="C2616" s="2" t="str">
        <x:v>MS</x:v>
      </x:c>
      <x:c r="D2616" s="2" t="str">
        <x:v>FY2019</x:v>
      </x:c>
      <x:c r="E2616" s="2" t="str">
        <x:v>common_income</x:v>
      </x:c>
      <x:c r="F2616" s="11" t="n">
        <x:v>8512</x:v>
      </x:c>
      <x:c r="G2616" s="2" t="str">
        <x:v>USD</x:v>
      </x:c>
      <x:c r="H2616" s="2" t="str">
        <x:v>2019-01-01</x:v>
      </x:c>
      <x:c r="I2616" s="2" t="str">
        <x:v>2019-12-31</x:v>
      </x:c>
      <x:c r="J2616" s="2" t="str">
        <x:v>Net Income (Loss) Available to Common Stockholders, Basic</x:v>
      </x:c>
      <x:c r="K2616" s="2" t="str">
        <x:v>us-gaap:NetIncomeLossAvailableToCommonStockholdersBasic</x:v>
      </x:c>
      <x:c r="L2616" s="2" t="str">
        <x:v>2022-02-24</x:v>
      </x:c>
      <x:c r="M2616" s="2" t="str">
        <x:v>0000895421-22-000400</x:v>
      </x:c>
      <x:c r="N2616" s="2" t="str">
        <x:v>https://www.sec.gov/Archives/edgar/data/895421/000089542122000400/ms-20211231.htm</x:v>
      </x:c>
      <x:c r="O2616" s="2" t="str">
        <x:v>data/raw/filings/MS_0000895421-22-000400_ms-20211231.htm</x:v>
      </x:c>
      <x:c r="P2616" s="2" t="str">
        <x:v>id3VybDovL2RvY3MudjEvZG9jOjJmNjk3NWE1NjM2MDRiMGNiMWJmZmEwMGE1MGRiM2VkL3NlYzoyZjY5NzVhNTYzNjA0YjBjYjFiZmZhMDBhNTBkYjNlZF8xMDYvZnJhZzpjNzZiNmViYzg3NWU0OGEyOTRiNGFlMjM4OTIxOTkzMy90YWJsZTo1OTgzNDk4Y2VkY2U0YmYxYmFlYmRlNzY3N2M5OTk4OC90YWJsZXJhbmdlOjU5ODM0OThjZWRjZTRiZjFiYWViZGU3Njc3Yzk5OTg4XzMwLTMtMS0xLTA_35f082e3-2ef3-4c47-9e95-fcd49882a6a7</x:v>
      </x:c>
      <x:c r="Q2616" s="2" t="str"/>
      <x:c r="R2616" s="2" t="str">
        <x:v>Latest eligible comparative presentation at the information cutoff.</x:v>
      </x:c>
      <x:c r="T2616" s="12"/>
      <x:c r="U2616" s="12"/>
    </x:row>
    <x:row r="2617" ht="24" customHeight="1">
      <x:c r="C2617" s="2" t="str">
        <x:v>MS</x:v>
      </x:c>
      <x:c r="D2617" s="2" t="str">
        <x:v>FY2019</x:v>
      </x:c>
      <x:c r="E2617" s="2" t="str">
        <x:v>preferred_div</x:v>
      </x:c>
      <x:c r="F2617" s="11" t="n">
        <x:v>524</x:v>
      </x:c>
      <x:c r="G2617" s="2" t="str">
        <x:v>USD</x:v>
      </x:c>
      <x:c r="H2617" s="2" t="str">
        <x:v>2019-01-01</x:v>
      </x:c>
      <x:c r="I2617" s="2" t="str">
        <x:v>2019-12-31</x:v>
      </x:c>
      <x:c r="J2617" s="2" t="str">
        <x:v>Dividends, Preferred Stock</x:v>
      </x:c>
      <x:c r="K2617" s="2" t="str">
        <x:v>us-gaap:DividendsPreferredStock</x:v>
      </x:c>
      <x:c r="L2617" s="2" t="str">
        <x:v>2022-02-24</x:v>
      </x:c>
      <x:c r="M2617" s="2" t="str">
        <x:v>0000895421-22-000400</x:v>
      </x:c>
      <x:c r="N2617" s="2" t="str">
        <x:v>https://www.sec.gov/Archives/edgar/data/895421/000089542122000400/ms-20211231.htm</x:v>
      </x:c>
      <x:c r="O2617" s="2" t="str">
        <x:v>data/raw/filings/MS_0000895421-22-000400_ms-20211231.htm</x:v>
      </x:c>
      <x:c r="P2617" s="2" t="str">
        <x:v>id3VybDovL2RvY3MudjEvZG9jOjJmNjk3NWE1NjM2MDRiMGNiMWJmZmEwMGE1MGRiM2VkL3NlYzoyZjY5NzVhNTYzNjA0YjBjYjFiZmZhMDBhNTBkYjNlZF8xODEvZnJhZzo5NzI3NjY3MzVkMDk0MmUxYTEwMzI5NjU2MzQ2MjczYi90YWJsZTpkNTU1Y2M2MmY1OGM0ZDJmYjY4M2I5ZDMwYjI3MDMwNS90YWJsZXJhbmdlOmQ1NTVjYzYyZjU4YzRkMmZiNjgzYjlkMzBiMjcwMzA1XzE1LTgtMS0xLTA_284de55a-f953-425b-ac9a-2aa02a420160</x:v>
      </x:c>
      <x:c r="Q2617" s="2" t="str"/>
      <x:c r="R2617" s="2" t="str">
        <x:v>Latest eligible comparative presentation at the information cutoff.</x:v>
      </x:c>
      <x:c r="T2617" s="12"/>
      <x:c r="U2617" s="12"/>
    </x:row>
    <x:row r="2618" ht="24" customHeight="1">
      <x:c r="C2618" s="2" t="str">
        <x:v>MS</x:v>
      </x:c>
      <x:c r="D2618" s="2" t="str">
        <x:v>FY2019</x:v>
      </x:c>
      <x:c r="E2618" s="2" t="str">
        <x:v>eps</x:v>
      </x:c>
      <x:c r="F2618" s="11" t="n">
        <x:v>5.19</x:v>
      </x:c>
      <x:c r="G2618" s="2" t="str">
        <x:v>USD/shares</x:v>
      </x:c>
      <x:c r="H2618" s="2" t="str">
        <x:v>2019-01-01</x:v>
      </x:c>
      <x:c r="I2618" s="2" t="str">
        <x:v>2019-12-31</x:v>
      </x:c>
      <x:c r="J2618" s="2" t="str">
        <x:v>Earnings Per Share, Diluted</x:v>
      </x:c>
      <x:c r="K2618" s="2" t="str">
        <x:v>us-gaap:EarningsPerShareDiluted</x:v>
      </x:c>
      <x:c r="L2618" s="2" t="str">
        <x:v>2022-02-24</x:v>
      </x:c>
      <x:c r="M2618" s="2" t="str">
        <x:v>0000895421-22-000400</x:v>
      </x:c>
      <x:c r="N2618" s="2" t="str">
        <x:v>https://www.sec.gov/Archives/edgar/data/895421/000089542122000400/ms-20211231.htm</x:v>
      </x:c>
      <x:c r="O2618" s="2" t="str">
        <x:v>data/raw/filings/MS_0000895421-22-000400_ms-20211231.htm</x:v>
      </x:c>
      <x:c r="P2618" s="2" t="str">
        <x:v>id3VybDovL2RvY3MudjEvZG9jOjJmNjk3NWE1NjM2MDRiMGNiMWJmZmEwMGE1MGRiM2VkL3NlYzoyZjY5NzVhNTYzNjA0YjBjYjFiZmZhMDBhNTBkYjNlZF8xMDYvZnJhZzpjNzZiNmViYzg3NWU0OGEyOTRiNGFlMjM4OTIxOTkzMy90YWJsZTo1OTgzNDk4Y2VkY2U0YmYxYmFlYmRlNzY3N2M5OTk4OC90YWJsZXJhbmdlOjU5ODM0OThjZWRjZTRiZjFiYWViZGU3Njc3Yzk5OTg4XzMzLTMtMS0xLTA_6e651507-4937-4a2c-94f5-542d5768f8b8</x:v>
      </x:c>
      <x:c r="Q2618" s="2" t="str"/>
      <x:c r="R2618" s="2" t="str">
        <x:v>Latest eligible comparative presentation at the information cutoff.</x:v>
      </x:c>
      <x:c r="T2618" s="12"/>
      <x:c r="U2618" s="12"/>
    </x:row>
    <x:row r="2619" ht="24" customHeight="1">
      <x:c r="C2619" s="2" t="str">
        <x:v>MS</x:v>
      </x:c>
      <x:c r="D2619" s="2" t="str">
        <x:v>FY2019</x:v>
      </x:c>
      <x:c r="E2619" s="2" t="str">
        <x:v>shares_diluted</x:v>
      </x:c>
      <x:c r="F2619" s="11" t="n">
        <x:v>1640</x:v>
      </x:c>
      <x:c r="G2619" s="2" t="str">
        <x:v>shares</x:v>
      </x:c>
      <x:c r="H2619" s="2" t="str">
        <x:v>2019-01-01</x:v>
      </x:c>
      <x:c r="I2619" s="2" t="str">
        <x:v>2019-12-31</x:v>
      </x:c>
      <x:c r="J2619" s="2" t="str">
        <x:v>Weighted Average Number of Shares Outstanding, Diluted</x:v>
      </x:c>
      <x:c r="K2619" s="2" t="str">
        <x:v>us-gaap:WeightedAverageNumberOfDilutedSharesOutstanding</x:v>
      </x:c>
      <x:c r="L2619" s="2" t="str">
        <x:v>2022-02-24</x:v>
      </x:c>
      <x:c r="M2619" s="2" t="str">
        <x:v>0000895421-22-000400</x:v>
      </x:c>
      <x:c r="N2619" s="2" t="str">
        <x:v>https://www.sec.gov/Archives/edgar/data/895421/000089542122000400/ms-20211231.htm</x:v>
      </x:c>
      <x:c r="O2619" s="2" t="str">
        <x:v>data/raw/filings/MS_0000895421-22-000400_ms-20211231.htm</x:v>
      </x:c>
      <x:c r="P2619" s="2" t="str">
        <x:v>id3VybDovL2RvY3MudjEvZG9jOjJmNjk3NWE1NjM2MDRiMGNiMWJmZmEwMGE1MGRiM2VkL3NlYzoyZjY5NzVhNTYzNjA0YjBjYjFiZmZhMDBhNTBkYjNlZF8xODEvZnJhZzo5NzI3NjY3MzVkMDk0MmUxYTEwMzI5NjU2MzQ2MjczYi90YWJsZTpkZWU1YTQ0YjAzOWQ0NjM0OTJiNjJlYjA5NGEwYzA4NC90YWJsZXJhbmdlOmRlZTVhNDRiMDM5ZDQ2MzQ5MmI2MmViMDk0YTBjMDg0XzMtMy0xLTEtMA_c46e4dc8-ccff-4150-9454-22a128fa508d</x:v>
      </x:c>
      <x:c r="Q2619" s="2" t="str"/>
      <x:c r="R2619" s="2" t="str">
        <x:v>Latest eligible comparative presentation at the information cutoff.</x:v>
      </x:c>
      <x:c r="T2619" s="12"/>
      <x:c r="U2619" s="12"/>
    </x:row>
    <x:row r="2620" ht="24" customHeight="1">
      <x:c r="C2620" s="2" t="str">
        <x:v>MS</x:v>
      </x:c>
      <x:c r="D2620" s="2" t="str">
        <x:v>FY2019</x:v>
      </x:c>
      <x:c r="E2620" s="2" t="str">
        <x:v>dps</x:v>
      </x:c>
      <x:c r="F2620" s="11" t="n">
        <x:v>1.3</x:v>
      </x:c>
      <x:c r="G2620" s="2" t="str">
        <x:v>USD/shares</x:v>
      </x:c>
      <x:c r="H2620" s="2" t="str">
        <x:v>2019-01-01</x:v>
      </x:c>
      <x:c r="I2620" s="2" t="str">
        <x:v>2019-12-31</x:v>
      </x:c>
      <x:c r="J2620" s="2" t="str">
        <x:v>Common Stock, Dividends, Per Share, Declared</x:v>
      </x:c>
      <x:c r="K2620" s="2" t="str">
        <x:v>us-gaap:CommonStockDividendsPerShareDeclared</x:v>
      </x:c>
      <x:c r="L2620" s="2" t="str">
        <x:v>2022-02-24</x:v>
      </x:c>
      <x:c r="M2620" s="2" t="str">
        <x:v>0000895421-22-000400</x:v>
      </x:c>
      <x:c r="N2620" s="2" t="str">
        <x:v>https://www.sec.gov/Archives/edgar/data/895421/000089542122000400/ms-20211231.htm</x:v>
      </x:c>
      <x:c r="O2620" s="2" t="str">
        <x:v>data/raw/filings/MS_0000895421-22-000400_ms-20211231.htm</x:v>
      </x:c>
      <x:c r="P2620" s="2" t="str">
        <x:v>id3VybDovL2RvY3MudjEvZG9jOjJmNjk3NWE1NjM2MDRiMGNiMWJmZmEwMGE1MGRiM2VkL3NlYzoyZjY5NzVhNTYzNjA0YjBjYjFiZmZhMDBhNTBkYjNlZF8xODEvZnJhZzo5NzI3NjY3MzVkMDk0MmUxYTEwMzI5NjU2MzQ2MjczYi90YWJsZTpkNTU1Y2M2MmY1OGM0ZDJmYjY4M2I5ZDMwYjI3MDMwNS90YWJsZXJhbmdlOmQ1NTVjYzYyZjU4YzRkMmZiNjgzYjlkMzBiMjcwMzA1XzE2LTctMS0xLTA_54be252d-400f-4353-8b42-8f0a2ea01eb6</x:v>
      </x:c>
      <x:c r="Q2620" s="2" t="str"/>
      <x:c r="R2620" s="2" t="str">
        <x:v>Latest eligible comparative presentation at the information cutoff.</x:v>
      </x:c>
      <x:c r="T2620" s="12"/>
      <x:c r="U2620" s="12"/>
    </x:row>
    <x:row r="2621" ht="24" customHeight="1">
      <x:c r="C2621" s="2" t="str">
        <x:v>MS</x:v>
      </x:c>
      <x:c r="D2621" s="2" t="str">
        <x:v>FY2019</x:v>
      </x:c>
      <x:c r="E2621" s="2" t="str">
        <x:v>dividends</x:v>
      </x:c>
      <x:c r="F2621" s="11" t="n">
        <x:v>2627</x:v>
      </x:c>
      <x:c r="G2621" s="2" t="str">
        <x:v>USD</x:v>
      </x:c>
      <x:c r="H2621" s="2" t="str">
        <x:v>2019-01-01</x:v>
      </x:c>
      <x:c r="I2621" s="2" t="str">
        <x:v>2019-12-31</x:v>
      </x:c>
      <x:c r="J2621" s="2" t="str">
        <x:v>Payments of Dividends</x:v>
      </x:c>
      <x:c r="K2621" s="2" t="str">
        <x:v>us-gaap:PaymentsOfDividends</x:v>
      </x:c>
      <x:c r="L2621" s="2" t="str">
        <x:v>2022-02-24</x:v>
      </x:c>
      <x:c r="M2621" s="2" t="str">
        <x:v>0000895421-22-000400</x:v>
      </x:c>
      <x:c r="N2621" s="2" t="str">
        <x:v>https://www.sec.gov/Archives/edgar/data/895421/000089542122000400/ms-20211231.htm</x:v>
      </x:c>
      <x:c r="O2621" s="2" t="str">
        <x:v>data/raw/filings/MS_0000895421-22-000400_ms-20211231.htm</x:v>
      </x:c>
      <x:c r="P2621" s="2" t="str">
        <x:v>id3VybDovL2RvY3MudjEvZG9jOjJmNjk3NWE1NjM2MDRiMGNiMWJmZmEwMGE1MGRiM2VkL3NlYzoyZjY5NzVhNTYzNjA0YjBjYjFiZmZhMDBhNTBkYjNlZF8xMTgvZnJhZzo5NDVkNWEyNWY2NTE0YWYyOTkwZjliOWZhNWQ0ZTUyOC90YWJsZToyNGJjMTFjYjBhYWY0OTYxYWI5NTY5NjQyZGViMWJhNi90YWJsZXJhbmdlOjI0YmMxMWNiMGFhZjQ5NjFhYjk1Njk2NDJkZWIxYmE2XzM4LTMtMS0xLTA_adbe6115-771b-4e9d-9c88-9232c9ca4ee1</x:v>
      </x:c>
      <x:c r="Q2621" s="2" t="str"/>
      <x:c r="R2621" s="2" t="str">
        <x:v>Latest eligible comparative presentation at the information cutoff.</x:v>
      </x:c>
      <x:c r="T2621" s="12"/>
      <x:c r="U2621" s="12"/>
    </x:row>
    <x:row r="2622" ht="24" customHeight="1">
      <x:c r="C2622" s="2" t="str">
        <x:v>MS</x:v>
      </x:c>
      <x:c r="D2622" s="2" t="str">
        <x:v>FY2019</x:v>
      </x:c>
      <x:c r="E2622" s="2" t="str">
        <x:v>buybacks</x:v>
      </x:c>
      <x:c r="F2622" s="11" t="str">
        <x:v>n.a.</x:v>
      </x:c>
      <x:c r="G2622" s="2" t="str">
        <x:v>USDm</x:v>
      </x:c>
      <x:c r="H2622" s="2" t="str">
        <x:v>2019-01-01</x:v>
      </x:c>
      <x:c r="I2622" s="2" t="str">
        <x:v>2019-12-31</x:v>
      </x:c>
      <x:c r="J2622" s="2" t="str">
        <x:v>Common share repurchases paid</x:v>
      </x:c>
      <x:c r="K2622" s="2" t="str"/>
      <x:c r="L2622" s="2" t="str"/>
      <x:c r="M2622" s="2" t="str"/>
      <x:c r="N2622" s="2" t="str"/>
      <x:c r="O2622" s="2" t="str"/>
      <x:c r="P2622" s="2" t="str"/>
      <x:c r="Q2622" s="2" t="str"/>
      <x:c r="R2622" s="2" t="str">
        <x:v>Not reported / unavailable</x:v>
      </x:c>
      <x:c r="T2622" s="12"/>
      <x:c r="U2622" s="12"/>
    </x:row>
    <x:row r="2623" ht="24" customHeight="1">
      <x:c r="C2623" s="2" t="str">
        <x:v>MS</x:v>
      </x:c>
      <x:c r="D2623" s="2" t="str">
        <x:v>FY2019</x:v>
      </x:c>
      <x:c r="E2623" s="2" t="str">
        <x:v>chargeoffs</x:v>
      </x:c>
      <x:c r="F2623" s="11" t="str">
        <x:v>n.a.</x:v>
      </x:c>
      <x:c r="G2623" s="2" t="str">
        <x:v>USDm</x:v>
      </x:c>
      <x:c r="H2623" s="2" t="str">
        <x:v>2019-01-01</x:v>
      </x:c>
      <x:c r="I2623" s="2" t="str">
        <x:v>2019-12-31</x:v>
      </x:c>
      <x:c r="J2623" s="2" t="str">
        <x:v>Gross loan charge-offs</x:v>
      </x:c>
      <x:c r="K2623" s="2" t="str"/>
      <x:c r="L2623" s="2" t="str"/>
      <x:c r="M2623" s="2" t="str"/>
      <x:c r="N2623" s="2" t="str"/>
      <x:c r="O2623" s="2" t="str"/>
      <x:c r="P2623" s="2" t="str"/>
      <x:c r="Q2623" s="2" t="str"/>
      <x:c r="R2623" s="2" t="str">
        <x:v>Not reported / unavailable</x:v>
      </x:c>
      <x:c r="T2623" s="12"/>
      <x:c r="U2623" s="12"/>
    </x:row>
    <x:row r="2624" ht="24" customHeight="1">
      <x:c r="C2624" s="2" t="str">
        <x:v>MS</x:v>
      </x:c>
      <x:c r="D2624" s="2" t="str">
        <x:v>FY2019</x:v>
      </x:c>
      <x:c r="E2624" s="2" t="str">
        <x:v>recoveries</x:v>
      </x:c>
      <x:c r="F2624" s="11" t="str">
        <x:v>n.a.</x:v>
      </x:c>
      <x:c r="G2624" s="2" t="str">
        <x:v>USDm</x:v>
      </x:c>
      <x:c r="H2624" s="2" t="str">
        <x:v>2019-01-01</x:v>
      </x:c>
      <x:c r="I2624" s="2" t="str">
        <x:v>2019-12-31</x:v>
      </x:c>
      <x:c r="J2624" s="2" t="str">
        <x:v>Loan recoveries</x:v>
      </x:c>
      <x:c r="K2624" s="2" t="str"/>
      <x:c r="L2624" s="2" t="str"/>
      <x:c r="M2624" s="2" t="str"/>
      <x:c r="N2624" s="2" t="str"/>
      <x:c r="O2624" s="2" t="str"/>
      <x:c r="P2624" s="2" t="str"/>
      <x:c r="Q2624" s="2" t="str"/>
      <x:c r="R2624" s="2" t="str">
        <x:v>Not reported / unavailable</x:v>
      </x:c>
      <x:c r="T2624" s="12"/>
      <x:c r="U2624" s="12"/>
    </x:row>
    <x:row r="2625" ht="24" customHeight="1">
      <x:c r="C2625" s="2" t="str">
        <x:v>MS</x:v>
      </x:c>
      <x:c r="D2625" s="2" t="str">
        <x:v>FY2019</x:v>
      </x:c>
      <x:c r="E2625" s="2" t="str">
        <x:v>rwa</x:v>
      </x:c>
      <x:c r="F2625" s="11" t="n">
        <x:v>394177</x:v>
      </x:c>
      <x:c r="G2625" s="2" t="str">
        <x:v>USD</x:v>
      </x:c>
      <x:c r="H2625" s="2" t="str">
        <x:v>2019-01-01</x:v>
      </x:c>
      <x:c r="I2625" s="2" t="str">
        <x:v>2019-12-31</x:v>
      </x:c>
      <x:c r="J2625" s="2" t="str">
        <x:v>Banking Regulation, Risk-Weighted Assets, Actual</x:v>
      </x:c>
      <x:c r="K2625" s="2" t="str">
        <x:v>us-gaap:RiskWeightedAssets</x:v>
      </x:c>
      <x:c r="L2625" s="2" t="str">
        <x:v>2021-02-26</x:v>
      </x:c>
      <x:c r="M2625" s="2" t="str">
        <x:v>0000895421-21-000286</x:v>
      </x:c>
      <x:c r="N2625" s="2" t="str">
        <x:v>https://www.sec.gov/Archives/edgar/data/895421/000089542121000286/ms-20201231.htm</x:v>
      </x:c>
      <x:c r="O2625" s="2" t="str">
        <x:v>data/raw/filings/MS_0000895421-21-000286_ms-20201231.htm</x:v>
      </x:c>
      <x:c r="P2625" s="2" t="str">
        <x:v>id3VybDovL2RvY3MudjEvZG9jOjM0MDliOTMyYzRlNzQ0MGI5NDRjM2EzOWQ0NWE1NjdkL3NlYzozNDA5YjkzMmM0ZTc0NDBiOTQ0YzNhMzlkNDVhNTY3ZF8xODEvZnJhZzo5ZDE4MzEzNDM4ZDQ0N2MyYTRmMGIwMmQ2NzAwMTc4OS90YWJsZTowYTNiMDRiMGMzZGE0N2ZhOThhZWJmMTJlOWQ1ZWFiMS90YWJsZXJhbmdlOjBhM2IwNGIwYzNkYTQ3ZmE5OGFlYmYxMmU5ZDVlYWIxXzYtMi0xLTEtMA_9993242b-f120-4e40-ad86-e2c2103b15ab</x:v>
      </x:c>
      <x:c r="Q2625" s="2" t="str"/>
      <x:c r="R2625" s="2" t="str">
        <x:v>Latest eligible comparative presentation at the information cutoff.</x:v>
      </x:c>
      <x:c r="T2625" s="12"/>
      <x:c r="U2625" s="12"/>
    </x:row>
    <x:row r="2626" ht="24" customHeight="1">
      <x:c r="C2626" s="2" t="str">
        <x:v>MS</x:v>
      </x:c>
      <x:c r="D2626" s="2" t="str">
        <x:v>FY2019</x:v>
      </x:c>
      <x:c r="E2626" s="2" t="str">
        <x:v>cet1_reported</x:v>
      </x:c>
      <x:c r="F2626" s="11" t="n">
        <x:v>0.164</x:v>
      </x:c>
      <x:c r="G2626" s="2" t="str">
        <x:v>pure</x:v>
      </x:c>
      <x:c r="H2626" s="2" t="str">
        <x:v>2019-01-01</x:v>
      </x:c>
      <x:c r="I2626" s="2" t="str">
        <x:v>2019-12-31</x:v>
      </x:c>
      <x:c r="J2626" s="2" t="str">
        <x:v>Banking Regulation, Common Equity Tier One Risk-Based Capital Ratio, Actual</x:v>
      </x:c>
      <x:c r="K2626" s="2" t="str">
        <x:v>us-gaap:CommonEquityTierOneCapitalRatio</x:v>
      </x:c>
      <x:c r="L2626" s="2" t="str">
        <x:v>2021-02-26</x:v>
      </x:c>
      <x:c r="M2626" s="2" t="str">
        <x:v>0000895421-21-000286</x:v>
      </x:c>
      <x:c r="N2626" s="2" t="str">
        <x:v>https://www.sec.gov/Archives/edgar/data/895421/000089542121000286/ms-20201231.htm</x:v>
      </x:c>
      <x:c r="O2626" s="2" t="str">
        <x:v>data/raw/filings/MS_0000895421-21-000286_ms-20201231.htm</x:v>
      </x:c>
      <x:c r="P2626" s="2" t="str"/>
      <x:c r="Q2626" s="2" t="str"/>
      <x:c r="R2626" s="2" t="str">
        <x:v>Latest eligible comparative presentation at the information cutoff.</x:v>
      </x:c>
      <x:c r="T2626" s="12"/>
      <x:c r="U2626" s="12"/>
    </x:row>
    <x:row r="2627" ht="24" customHeight="1">
      <x:c r="C2627" s="2" t="str">
        <x:v>MS</x:v>
      </x:c>
      <x:c r="D2627" s="2" t="str">
        <x:v>FY2019</x:v>
      </x:c>
      <x:c r="E2627" s="2" t="str">
        <x:v>nim_reported</x:v>
      </x:c>
      <x:c r="F2627" s="11" t="str">
        <x:v>n.a.</x:v>
      </x:c>
      <x:c r="G2627" s="2" t="str">
        <x:v>%</x:v>
      </x:c>
      <x:c r="H2627" s="2" t="str">
        <x:v>2019-01-01</x:v>
      </x:c>
      <x:c r="I2627" s="2" t="str">
        <x:v>2019-12-31</x:v>
      </x:c>
      <x:c r="J2627" s="2" t="str">
        <x:v>Issuer reported net interest margin</x:v>
      </x:c>
      <x:c r="K2627" s="2" t="str"/>
      <x:c r="L2627" s="2" t="str"/>
      <x:c r="M2627" s="2" t="str"/>
      <x:c r="N2627" s="2" t="str"/>
      <x:c r="O2627" s="2" t="str"/>
      <x:c r="P2627" s="2" t="str"/>
      <x:c r="Q2627" s="2" t="str"/>
      <x:c r="R2627" s="2" t="str">
        <x:v>Not reported / unavailable</x:v>
      </x:c>
      <x:c r="T2627" s="12"/>
      <x:c r="U2627" s="12"/>
    </x:row>
    <x:row r="2628" ht="24" customHeight="1">
      <x:c r="C2628" s="2" t="str">
        <x:v>MS</x:v>
      </x:c>
      <x:c r="D2628" s="2" t="str">
        <x:v>FY2019</x:v>
      </x:c>
      <x:c r="E2628" s="2" t="str">
        <x:v>bvps_reported</x:v>
      </x:c>
      <x:c r="F2628" s="11" t="n">
        <x:v>45.82</x:v>
      </x:c>
      <x:c r="G2628" s="2" t="str">
        <x:v>USD/shares</x:v>
      </x:c>
      <x:c r="H2628" s="2" t="str">
        <x:v>2019-01-01</x:v>
      </x:c>
      <x:c r="I2628" s="2" t="str">
        <x:v>2019-12-31</x:v>
      </x:c>
      <x:c r="J2628" s="2" t="str">
        <x:v>Reported common book value per share</x:v>
      </x:c>
      <x:c r="K2628" s="2" t="str">
        <x:v>ms:CommonStockBookValuePerShare</x:v>
      </x:c>
      <x:c r="L2628" s="2" t="str">
        <x:v>2021-02-26</x:v>
      </x:c>
      <x:c r="M2628" s="2" t="str">
        <x:v>0000895421-21-000286</x:v>
      </x:c>
      <x:c r="N2628" s="2" t="str">
        <x:v>https://www.sec.gov/Archives/edgar/data/895421/000089542121000286/ms-20201231.htm</x:v>
      </x:c>
      <x:c r="O2628" s="2" t="str">
        <x:v>data/raw/filings/MS_0000895421-21-000286_ms-20201231.htm</x:v>
      </x:c>
      <x:c r="P2628" s="2" t="str">
        <x:v>id3VybDovL2RvY3MudjEvZG9jOjM0MDliOTMyYzRlNzQ0MGI5NDRjM2EzOWQ0NWE1NjdkL3NlYzozNDA5YjkzMmM0ZTc0NDBiOTQ0YzNhMzlkNDVhNTY3ZF8yMTQvZnJhZzo4ZDg4OTJlYmY1ZTM0MWZmYTkyOTM0ZmMxODI3ZWVhYy90YWJsZTozZDk2M2U0MGY4MWM0YTE1YWM2ZmRmZDllMGM5NmM2My90YWJsZXJhbmdlOjNkOTYzZTQwZjgxYzRhMTVhYzZmZGZkOWUwYzk2YzYzXzI0LTQtMS0xLTA_743c2603-68ce-4659-9bcc-7b8e0ed72bb0</x:v>
      </x:c>
      <x:c r="Q2628" s="2" t="str"/>
      <x:c r="R2628" s="2" t="str">
        <x:v>Exact consolidated inline XBRL context and period.</x:v>
      </x:c>
      <x:c r="T2628" s="12"/>
      <x:c r="U2628" s="12"/>
    </x:row>
    <x:row r="2629" ht="24" customHeight="1">
      <x:c r="C2629" s="2" t="str">
        <x:v>MS</x:v>
      </x:c>
      <x:c r="D2629" s="2" t="str">
        <x:v>FY2019</x:v>
      </x:c>
      <x:c r="E2629" s="2" t="str">
        <x:v>tbvps_reported</x:v>
      </x:c>
      <x:c r="F2629" s="11" t="str">
        <x:v>n.a.</x:v>
      </x:c>
      <x:c r="G2629" s="2" t="str">
        <x:v>USD/share</x:v>
      </x:c>
      <x:c r="H2629" s="2" t="str">
        <x:v>2019-01-01</x:v>
      </x:c>
      <x:c r="I2629" s="2" t="str">
        <x:v>2019-12-31</x:v>
      </x:c>
      <x:c r="J2629" s="2" t="str">
        <x:v>Reported tangible book value per share</x:v>
      </x:c>
      <x:c r="K2629" s="2" t="str"/>
      <x:c r="L2629" s="2" t="str"/>
      <x:c r="M2629" s="2" t="str"/>
      <x:c r="N2629" s="2" t="str"/>
      <x:c r="O2629" s="2" t="str"/>
      <x:c r="P2629" s="2" t="str"/>
      <x:c r="Q2629" s="2" t="str"/>
      <x:c r="R2629" s="2" t="str">
        <x:v>Not reported / unavailable</x:v>
      </x:c>
      <x:c r="T2629" s="12"/>
      <x:c r="U2629" s="12"/>
    </x:row>
    <x:row r="2630" ht="24" customHeight="1">
      <x:c r="C2630" s="2" t="str">
        <x:v>MS</x:v>
      </x:c>
      <x:c r="D2630" s="2" t="str">
        <x:v>FY2019</x:v>
      </x:c>
      <x:c r="E2630" s="2" t="str">
        <x:v>tce_reported</x:v>
      </x:c>
      <x:c r="F2630" s="11" t="str">
        <x:v>n.a.</x:v>
      </x:c>
      <x:c r="G2630" s="2" t="str">
        <x:v>USDm</x:v>
      </x:c>
      <x:c r="H2630" s="2" t="str">
        <x:v>2019-01-01</x:v>
      </x:c>
      <x:c r="I2630" s="2" t="str">
        <x:v>2019-12-31</x:v>
      </x:c>
      <x:c r="J2630" s="2" t="str">
        <x:v>Reported tangible common equity</x:v>
      </x:c>
      <x:c r="K2630" s="2" t="str"/>
      <x:c r="L2630" s="2" t="str"/>
      <x:c r="M2630" s="2" t="str"/>
      <x:c r="N2630" s="2" t="str"/>
      <x:c r="O2630" s="2" t="str"/>
      <x:c r="P2630" s="2" t="str"/>
      <x:c r="Q2630" s="2" t="str"/>
      <x:c r="R2630" s="2" t="str">
        <x:v>Not reported / unavailable</x:v>
      </x:c>
      <x:c r="T2630" s="12"/>
      <x:c r="U2630" s="12"/>
    </x:row>
    <x:row r="2631" ht="24" customHeight="1">
      <x:c r="C2631" s="2" t="str">
        <x:v>MS</x:v>
      </x:c>
      <x:c r="D2631" s="2" t="str">
        <x:v>FY2020</x:v>
      </x:c>
      <x:c r="E2631" s="2" t="str">
        <x:v>assets</x:v>
      </x:c>
      <x:c r="F2631" s="11" t="n">
        <x:v>1115862</x:v>
      </x:c>
      <x:c r="G2631" s="2" t="str">
        <x:v>USD</x:v>
      </x:c>
      <x:c r="H2631" s="2" t="str">
        <x:v>2020-01-01</x:v>
      </x:c>
      <x:c r="I2631" s="2" t="str">
        <x:v>2020-12-31</x:v>
      </x:c>
      <x:c r="J2631" s="2" t="str">
        <x:v>Assets</x:v>
      </x:c>
      <x:c r="K2631" s="2" t="str">
        <x:v>us-gaap:Assets</x:v>
      </x:c>
      <x:c r="L2631" s="2" t="str">
        <x:v>2022-02-24</x:v>
      </x:c>
      <x:c r="M2631" s="2" t="str">
        <x:v>0000895421-22-000400</x:v>
      </x:c>
      <x:c r="N2631" s="2" t="str">
        <x:v>https://www.sec.gov/Archives/edgar/data/895421/000089542122000400/ms-20211231.htm</x:v>
      </x:c>
      <x:c r="O2631" s="2" t="str">
        <x:v>data/raw/filings/MS_0000895421-22-000400_ms-20211231.htm</x:v>
      </x:c>
      <x:c r="P2631" s="2" t="str">
        <x:v>id3VybDovL2RvY3MudjEvZG9jOjJmNjk3NWE1NjM2MDRiMGNiMWJmZmEwMGE1MGRiM2VkL3NlYzoyZjY5NzVhNTYzNjA0YjBjYjFiZmZhMDBhNTBkYjNlZF8xOTYvZnJhZzoxMDQ3MzAyYzE4NDk0YmQ4OWJiNDhkYmM2M2QwMjUzOC90YWJsZTpkYjIxMTJmZWRmNzk0YzEyYmUxYjc3Yjk3Y2FlMzJhNC90YWJsZXJhbmdlOmRiMjExMmZlZGY3OTRjMTJiZTFiNzdiOTdjYWUzMmE0XzQtMi0xLTEtMA_88184c16-333d-4e74-8dcf-0d6f3b1bc268</x:v>
      </x:c>
      <x:c r="Q2631" s="2" t="str"/>
      <x:c r="R2631" s="2" t="str">
        <x:v>Latest eligible comparative presentation at the information cutoff.</x:v>
      </x:c>
      <x:c r="T2631" s="12"/>
      <x:c r="U2631" s="12"/>
    </x:row>
    <x:row r="2632" ht="24" customHeight="1">
      <x:c r="C2632" s="2" t="str">
        <x:v>MS</x:v>
      </x:c>
      <x:c r="D2632" s="2" t="str">
        <x:v>FY2020</x:v>
      </x:c>
      <x:c r="E2632" s="2" t="str">
        <x:v>liabilities</x:v>
      </x:c>
      <x:c r="F2632" s="11" t="n">
        <x:v>1012713</x:v>
      </x:c>
      <x:c r="G2632" s="2" t="str">
        <x:v>USD</x:v>
      </x:c>
      <x:c r="H2632" s="2" t="str">
        <x:v>2020-01-01</x:v>
      </x:c>
      <x:c r="I2632" s="2" t="str">
        <x:v>2020-12-31</x:v>
      </x:c>
      <x:c r="J2632" s="2" t="str">
        <x:v>Liabilities</x:v>
      </x:c>
      <x:c r="K2632" s="2" t="str">
        <x:v>us-gaap:Liabilities</x:v>
      </x:c>
      <x:c r="L2632" s="2" t="str">
        <x:v>2022-02-24</x:v>
      </x:c>
      <x:c r="M2632" s="2" t="str">
        <x:v>0000895421-22-000400</x:v>
      </x:c>
      <x:c r="N2632" s="2" t="str">
        <x:v>https://www.sec.gov/Archives/edgar/data/895421/000089542122000400/ms-20211231.htm</x:v>
      </x:c>
      <x:c r="O2632" s="2" t="str">
        <x:v>data/raw/filings/MS_0000895421-22-000400_ms-20211231.htm</x:v>
      </x:c>
      <x:c r="P2632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I0LTItMS0xLTA_51da6879-b66e-43a7-bf23-283e2d62982a</x:v>
      </x:c>
      <x:c r="Q2632" s="2" t="str"/>
      <x:c r="R2632" s="2" t="str">
        <x:v>Latest eligible comparative presentation at the information cutoff.</x:v>
      </x:c>
      <x:c r="T2632" s="12"/>
      <x:c r="U2632" s="12"/>
    </x:row>
    <x:row r="2633" ht="24" customHeight="1">
      <x:c r="C2633" s="2" t="str">
        <x:v>MS</x:v>
      </x:c>
      <x:c r="D2633" s="2" t="str">
        <x:v>FY2020</x:v>
      </x:c>
      <x:c r="E2633" s="2" t="str">
        <x:v>equity</x:v>
      </x:c>
      <x:c r="F2633" s="11" t="n">
        <x:v>101781</x:v>
      </x:c>
      <x:c r="G2633" s="2" t="str">
        <x:v>USD</x:v>
      </x:c>
      <x:c r="H2633" s="2" t="str">
        <x:v>2020-01-01</x:v>
      </x:c>
      <x:c r="I2633" s="2" t="str">
        <x:v>2020-12-31</x:v>
      </x:c>
      <x:c r="J2633" s="2" t="str">
        <x:v>Stockholders' Equity Attributable to Parent</x:v>
      </x:c>
      <x:c r="K2633" s="2" t="str">
        <x:v>us-gaap:StockholdersEquity</x:v>
      </x:c>
      <x:c r="L2633" s="2" t="str">
        <x:v>2022-02-24</x:v>
      </x:c>
      <x:c r="M2633" s="2" t="str">
        <x:v>0000895421-22-000400</x:v>
      </x:c>
      <x:c r="N2633" s="2" t="str">
        <x:v>https://www.sec.gov/Archives/edgar/data/895421/000089542122000400/ms-20211231.htm</x:v>
      </x:c>
      <x:c r="O2633" s="2" t="str">
        <x:v>data/raw/filings/MS_0000895421-22-000400_ms-20211231.htm</x:v>
      </x:c>
      <x:c r="P2633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3LTItMS0xLTA_a79878b4-6e50-4527-965a-703aec3de905</x:v>
      </x:c>
      <x:c r="Q2633" s="2" t="str"/>
      <x:c r="R2633" s="2" t="str">
        <x:v>Latest eligible comparative presentation at the information cutoff.</x:v>
      </x:c>
      <x:c r="T2633" s="12"/>
      <x:c r="U2633" s="12"/>
    </x:row>
    <x:row r="2634" ht="24" customHeight="1">
      <x:c r="C2634" s="2" t="str">
        <x:v>MS</x:v>
      </x:c>
      <x:c r="D2634" s="2" t="str">
        <x:v>FY2020</x:v>
      </x:c>
      <x:c r="E2634" s="2" t="str">
        <x:v>preferred</x:v>
      </x:c>
      <x:c r="F2634" s="11" t="n">
        <x:v>9250</x:v>
      </x:c>
      <x:c r="G2634" s="2" t="str">
        <x:v>USD</x:v>
      </x:c>
      <x:c r="H2634" s="2" t="str">
        <x:v>2020-01-01</x:v>
      </x:c>
      <x:c r="I2634" s="2" t="str">
        <x:v>2020-12-31</x:v>
      </x:c>
      <x:c r="J2634" s="2" t="str">
        <x:v>Preferred equity carrying amount</x:v>
      </x:c>
      <x:c r="K2634" s="2" t="str">
        <x:v>ms:PreferredStockCarryingValue</x:v>
      </x:c>
      <x:c r="L2634" s="2" t="str">
        <x:v>2022-02-24</x:v>
      </x:c>
      <x:c r="M2634" s="2" t="str">
        <x:v>0000895421-22-000400</x:v>
      </x:c>
      <x:c r="N2634" s="2" t="str">
        <x:v>https://www.sec.gov/Archives/edgar/data/895421/000089542122000400/ms-20211231.htm</x:v>
      </x:c>
      <x:c r="O2634" s="2" t="str">
        <x:v>data/raw/filings/MS_0000895421-22-000400_ms-20211231.htm</x:v>
      </x:c>
      <x:c r="P2634" s="2" t="str">
        <x:v>id3VybDovL2RvY3MudjEvZG9jOjJmNjk3NWE1NjM2MDRiMGNiMWJmZmEwMGE1MGRiM2VkL3NlYzoyZjY5NzVhNTYzNjA0YjBjYjFiZmZhMDBhNTBkYjNlZF8xODEvZnJhZzo5NzI3NjY3MzVkMDk0MmUxYTEwMzI5NjU2MzQ2MjczYi90YWJsZTplYjhmOGMwMDZhZGI0MThmYWNhNDI1NTE3YTU2NGE0NC90YWJsZXJhbmdlOmViOGY4YzAwNmFkYjQxOGZhY2E0MjU1MTdhNTY0YTQ0XzE0LTQtMS0xLTA_e32e9bd2-360e-4ff4-b946-20ef00f20d5f</x:v>
      </x:c>
      <x:c r="Q2634" s="2" t="str"/>
      <x:c r="R2634" s="2" t="str">
        <x:v>Exact consolidated inline XBRL context and period.</x:v>
      </x:c>
      <x:c r="T2634" s="12"/>
      <x:c r="U2634" s="12"/>
    </x:row>
    <x:row r="2635" ht="24" customHeight="1">
      <x:c r="C2635" s="2" t="str">
        <x:v>MS</x:v>
      </x:c>
      <x:c r="D2635" s="2" t="str">
        <x:v>FY2020</x:v>
      </x:c>
      <x:c r="E2635" s="2" t="str">
        <x:v>common_equity_reported</x:v>
      </x:c>
      <x:c r="F2635" s="11" t="str">
        <x:v>n.a.</x:v>
      </x:c>
      <x:c r="G2635" s="2" t="str">
        <x:v>USDm</x:v>
      </x:c>
      <x:c r="H2635" s="2" t="str">
        <x:v>2020-01-01</x:v>
      </x:c>
      <x:c r="I2635" s="2" t="str">
        <x:v>2020-12-31</x:v>
      </x:c>
      <x:c r="J2635" s="2" t="str">
        <x:v>Reported common shareholders equity</x:v>
      </x:c>
      <x:c r="K2635" s="2" t="str"/>
      <x:c r="L2635" s="2" t="str"/>
      <x:c r="M2635" s="2" t="str"/>
      <x:c r="N2635" s="2" t="str"/>
      <x:c r="O2635" s="2" t="str"/>
      <x:c r="P2635" s="2" t="str"/>
      <x:c r="Q2635" s="2" t="str"/>
      <x:c r="R2635" s="2" t="str">
        <x:v>Not reported / unavailable</x:v>
      </x:c>
      <x:c r="T2635" s="12"/>
      <x:c r="U2635" s="12"/>
    </x:row>
    <x:row r="2636" ht="24" customHeight="1">
      <x:c r="C2636" s="2" t="str">
        <x:v>MS</x:v>
      </x:c>
      <x:c r="D2636" s="2" t="str">
        <x:v>FY2020</x:v>
      </x:c>
      <x:c r="E2636" s="2" t="str">
        <x:v>goodwill</x:v>
      </x:c>
      <x:c r="F2636" s="11" t="n">
        <x:v>11635</x:v>
      </x:c>
      <x:c r="G2636" s="2" t="str">
        <x:v>USD</x:v>
      </x:c>
      <x:c r="H2636" s="2" t="str">
        <x:v>2020-01-01</x:v>
      </x:c>
      <x:c r="I2636" s="2" t="str">
        <x:v>2020-12-31</x:v>
      </x:c>
      <x:c r="J2636" s="2" t="str">
        <x:v>Goodwill</x:v>
      </x:c>
      <x:c r="K2636" s="2" t="str">
        <x:v>us-gaap:Goodwill</x:v>
      </x:c>
      <x:c r="L2636" s="2" t="str">
        <x:v>2023-02-24</x:v>
      </x:c>
      <x:c r="M2636" s="2" t="str">
        <x:v>0000895421-23-000284</x:v>
      </x:c>
      <x:c r="N2636" s="2" t="str">
        <x:v>https://www.sec.gov/Archives/edgar/data/895421/000089542123000284/ms-20221231.htm</x:v>
      </x:c>
      <x:c r="O2636" s="2" t="str">
        <x:v>data/raw/filings/MS_0000895421-23-000284_ms-20221231.htm</x:v>
      </x:c>
      <x:c r="P2636" s="2" t="str">
        <x:v>id3VybDovL2RvY3MudjEvZG9jOjJmNjk3NWE1NjM2MDRiMGNiMWJmZmEwMGE1MGRiM2VkL3NlYzoyZjY5NzVhNTYzNjA0YjBjYjFiZmZhMDBhNTBkYjNlZF8xNTcvZnJhZzpiOGRiMTE3MGQ3Y2M0MzE4OTRjMDJkMWZkZTQ5OWM5OS90YWJsZTo2ZTYzOWRhNDNhOGU0NmUyODk4M2YyYzgxOWJkMzExYi90YWJsZXJhbmdlOjZlNjM5ZGE0M2E4ZTQ2ZTI4OTgzZjJjODE5YmQzMTFiXzEtNC0xLTEtMA_63154efc-7de8-4478-8616-69bab43f2b1c</x:v>
      </x:c>
      <x:c r="Q2636" s="2" t="str"/>
      <x:c r="R2636" s="2" t="str">
        <x:v>Latest eligible comparative presentation at the information cutoff.</x:v>
      </x:c>
      <x:c r="T2636" s="12"/>
      <x:c r="U2636" s="12"/>
    </x:row>
    <x:row r="2637" ht="24" customHeight="1">
      <x:c r="C2637" s="2" t="str">
        <x:v>MS</x:v>
      </x:c>
      <x:c r="D2637" s="2" t="str">
        <x:v>FY2020</x:v>
      </x:c>
      <x:c r="E2637" s="2" t="str">
        <x:v>intangibles</x:v>
      </x:c>
      <x:c r="F2637" s="11" t="n">
        <x:v>4980</x:v>
      </x:c>
      <x:c r="G2637" s="2" t="str">
        <x:v>USD</x:v>
      </x:c>
      <x:c r="H2637" s="2" t="str">
        <x:v>2020-01-01</x:v>
      </x:c>
      <x:c r="I2637" s="2" t="str">
        <x:v>2020-12-31</x:v>
      </x:c>
      <x:c r="J2637" s="2" t="str">
        <x:v>Other intangible assets excluding goodwill</x:v>
      </x:c>
      <x:c r="K2637" s="2" t="str">
        <x:v>us-gaap:FiniteLivedIntangibleAssetsNet</x:v>
      </x:c>
      <x:c r="L2637" s="2" t="str">
        <x:v>2023-02-24</x:v>
      </x:c>
      <x:c r="M2637" s="2" t="str">
        <x:v>0000895421-23-000284</x:v>
      </x:c>
      <x:c r="N2637" s="2" t="str">
        <x:v>https://www.sec.gov/Archives/edgar/data/895421/000089542123000284/ms-20221231.htm</x:v>
      </x:c>
      <x:c r="O2637" s="2" t="str">
        <x:v>data/raw/filings/MS_0000895421-23-000284_ms-20221231.htm</x:v>
      </x:c>
      <x:c r="P2637" s="2" t="str">
        <x:v>id3VybDovL2RvY3MudjEvZG9jOjJmNjk3NWE1NjM2MDRiMGNiMWJmZmEwMGE1MGRiM2VkL3NlYzoyZjY5NzVhNTYzNjA0YjBjYjFiZmZhMDBhNTBkYjNlZF8xNTcvZnJhZzpiOGRiMTE3MGQ3Y2M0MzE4OTRjMDJkMWZkZTQ5OWM5OS90YWJsZTo0ZTk4NmQwZWUxMmU0MTVhYTI3NTM3ZjZiYTdjMzRkNC90YWJsZXJhbmdlOjRlOTg2ZDBlZTEyZTQxNWFhMjc1MzdmNmJhN2MzNGQ0XzEtNC0xLTEtMA_989db224-97c2-4db1-a5bd-5e70997aaca9</x:v>
      </x:c>
      <x:c r="Q2637" s="2" t="str"/>
      <x:c r="R2637" s="2" t="str">
        <x:v>Exact consolidated inline XBRL context and period.</x:v>
      </x:c>
      <x:c r="T2637" s="12"/>
      <x:c r="U2637" s="12"/>
    </x:row>
    <x:row r="2638" ht="24" customHeight="1">
      <x:c r="C2638" s="2" t="str">
        <x:v>MS</x:v>
      </x:c>
      <x:c r="D2638" s="2" t="str">
        <x:v>FY2020</x:v>
      </x:c>
      <x:c r="E2638" s="2" t="str">
        <x:v>intangibles_total</x:v>
      </x:c>
      <x:c r="F2638" s="11" t="str">
        <x:v>n.a.</x:v>
      </x:c>
      <x:c r="G2638" s="2" t="str">
        <x:v>USDm</x:v>
      </x:c>
      <x:c r="H2638" s="2" t="str">
        <x:v>2020-01-01</x:v>
      </x:c>
      <x:c r="I2638" s="2" t="str">
        <x:v>2020-12-31</x:v>
      </x:c>
      <x:c r="J2638" s="2" t="str">
        <x:v>Reported goodwill and intangible assets combined</x:v>
      </x:c>
      <x:c r="K2638" s="2" t="str"/>
      <x:c r="L2638" s="2" t="str"/>
      <x:c r="M2638" s="2" t="str"/>
      <x:c r="N2638" s="2" t="str"/>
      <x:c r="O2638" s="2" t="str"/>
      <x:c r="P2638" s="2" t="str"/>
      <x:c r="Q2638" s="2" t="str"/>
      <x:c r="R2638" s="2" t="str">
        <x:v>Not reported / unavailable</x:v>
      </x:c>
      <x:c r="T2638" s="12"/>
      <x:c r="U2638" s="12"/>
    </x:row>
    <x:row r="2639" ht="24" customHeight="1">
      <x:c r="C2639" s="2" t="str">
        <x:v>MS</x:v>
      </x:c>
      <x:c r="D2639" s="2" t="str">
        <x:v>FY2020</x:v>
      </x:c>
      <x:c r="E2639" s="2" t="str">
        <x:v>shares_end</x:v>
      </x:c>
      <x:c r="F2639" s="11" t="n">
        <x:v>1810</x:v>
      </x:c>
      <x:c r="G2639" s="2" t="str">
        <x:v>shares</x:v>
      </x:c>
      <x:c r="H2639" s="2" t="str">
        <x:v>2020-01-01</x:v>
      </x:c>
      <x:c r="I2639" s="2" t="str">
        <x:v>2020-12-31</x:v>
      </x:c>
      <x:c r="J2639" s="2" t="str">
        <x:v>Common Stock, Shares, Outstanding</x:v>
      </x:c>
      <x:c r="K2639" s="2" t="str">
        <x:v>us-gaap:CommonStockSharesOutstanding</x:v>
      </x:c>
      <x:c r="L2639" s="2" t="str">
        <x:v>2023-02-24</x:v>
      </x:c>
      <x:c r="M2639" s="2" t="str">
        <x:v>0000895421-23-000284</x:v>
      </x:c>
      <x:c r="N2639" s="2" t="str">
        <x:v>https://www.sec.gov/Archives/edgar/data/895421/000089542123000284/ms-20221231.htm</x:v>
      </x:c>
      <x:c r="O2639" s="2" t="str">
        <x:v>data/raw/filings/MS_0000895421-23-000284_ms-20221231.htm</x:v>
      </x:c>
      <x:c r="P2639" s="2" t="str">
        <x:v>id3VybDovL2RvY3MudjEvZG9jOjJmNjk3NWE1NjM2MDRiMGNiMWJmZmEwMGE1MGRiM2VkL3NlYzoyZjY5NzVhNTYzNjA0YjBjYjFiZmZhMDBhNTBkYjNlZF8xODEvZnJhZzo5NzI3NjY3MzVkMDk0MmUxYTEwMzI5NjU2MzQ2MjczYi90YWJsZTo1MWQ3NGM0OTA5NzM0MzJlYjc2ZWQxNTA0YmM0MzIxMC90YWJsZXJhbmdlOjUxZDc0YzQ5MDk3MzQzMmViNzZlZDE1MDRiYzQzMjEwXzEtMi0xLTEtMA_93f2c3bf-3a6e-4937-975e-809c9991cea9</x:v>
      </x:c>
      <x:c r="Q2639" s="2" t="str"/>
      <x:c r="R2639" s="2" t="str">
        <x:v>Latest eligible comparative presentation at the information cutoff.</x:v>
      </x:c>
      <x:c r="T2639" s="12"/>
      <x:c r="U2639" s="12"/>
    </x:row>
    <x:row r="2640" ht="24" customHeight="1">
      <x:c r="C2640" s="2" t="str">
        <x:v>MS</x:v>
      </x:c>
      <x:c r="D2640" s="2" t="str">
        <x:v>FY2020</x:v>
      </x:c>
      <x:c r="E2640" s="2" t="str">
        <x:v>shares_issued</x:v>
      </x:c>
      <x:c r="F2640" s="11" t="n">
        <x:v>2038.893979</x:v>
      </x:c>
      <x:c r="G2640" s="2" t="str">
        <x:v>shares</x:v>
      </x:c>
      <x:c r="H2640" s="2" t="str">
        <x:v>2020-01-01</x:v>
      </x:c>
      <x:c r="I2640" s="2" t="str">
        <x:v>2020-12-31</x:v>
      </x:c>
      <x:c r="J2640" s="2" t="str">
        <x:v>Common Stock, Shares, Issued</x:v>
      </x:c>
      <x:c r="K2640" s="2" t="str">
        <x:v>us-gaap:CommonStockSharesIssued</x:v>
      </x:c>
      <x:c r="L2640" s="2" t="str">
        <x:v>2022-02-24</x:v>
      </x:c>
      <x:c r="M2640" s="2" t="str">
        <x:v>0000895421-22-000400</x:v>
      </x:c>
      <x:c r="N2640" s="2" t="str">
        <x:v>https://www.sec.gov/Archives/edgar/data/895421/000089542122000400/ms-20211231.htm</x:v>
      </x:c>
      <x:c r="O2640" s="2" t="str">
        <x:v>data/raw/filings/MS_0000895421-22-000400_ms-20211231.htm</x:v>
      </x:c>
      <x:c r="P2640" s="2" t="str"/>
      <x:c r="Q2640" s="2" t="str"/>
      <x:c r="R2640" s="2" t="str">
        <x:v>Latest eligible comparative presentation at the information cutoff.</x:v>
      </x:c>
      <x:c r="T2640" s="12"/>
      <x:c r="U2640" s="12"/>
    </x:row>
    <x:row r="2641" ht="24" customHeight="1">
      <x:c r="C2641" s="2" t="str">
        <x:v>MS</x:v>
      </x:c>
      <x:c r="D2641" s="2" t="str">
        <x:v>FY2020</x:v>
      </x:c>
      <x:c r="E2641" s="2" t="str">
        <x:v>shares_treasury</x:v>
      </x:c>
      <x:c r="F2641" s="11" t="n">
        <x:v>229.269835</x:v>
      </x:c>
      <x:c r="G2641" s="2" t="str">
        <x:v>shares</x:v>
      </x:c>
      <x:c r="H2641" s="2" t="str">
        <x:v>2020-01-01</x:v>
      </x:c>
      <x:c r="I2641" s="2" t="str">
        <x:v>2020-12-31</x:v>
      </x:c>
      <x:c r="J2641" s="2" t="str">
        <x:v>Treasury Stock, Shares</x:v>
      </x:c>
      <x:c r="K2641" s="2" t="str">
        <x:v>us-gaap:TreasuryStockShares</x:v>
      </x:c>
      <x:c r="L2641" s="2" t="str">
        <x:v>2022-02-24</x:v>
      </x:c>
      <x:c r="M2641" s="2" t="str">
        <x:v>0000895421-22-000400</x:v>
      </x:c>
      <x:c r="N2641" s="2" t="str">
        <x:v>https://www.sec.gov/Archives/edgar/data/895421/000089542122000400/ms-20211231.htm</x:v>
      </x:c>
      <x:c r="O2641" s="2" t="str">
        <x:v>data/raw/filings/MS_0000895421-22-000400_ms-20211231.htm</x:v>
      </x:c>
      <x:c r="P2641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1LTAtMS0xLTAvdGV4dHJlZ2lvbjo5M2RlYTljOGU0MzA0YWNhOGIwZTZmYzZjYzgzOTU3MV82NA_5809bed3-a3fa-4fe9-99fc-9321deada648</x:v>
      </x:c>
      <x:c r="Q2641" s="2" t="str"/>
      <x:c r="R2641" s="2" t="str">
        <x:v>Latest eligible comparative presentation at the information cutoff.</x:v>
      </x:c>
      <x:c r="T2641" s="12"/>
      <x:c r="U2641" s="12"/>
    </x:row>
    <x:row r="2642" ht="24" customHeight="1">
      <x:c r="C2642" s="2" t="str">
        <x:v>MS</x:v>
      </x:c>
      <x:c r="D2642" s="2" t="str">
        <x:v>FY2020</x:v>
      </x:c>
      <x:c r="E2642" s="2" t="str">
        <x:v>deposits</x:v>
      </x:c>
      <x:c r="F2642" s="11" t="n">
        <x:v>310782</x:v>
      </x:c>
      <x:c r="G2642" s="2" t="str">
        <x:v>USD</x:v>
      </x:c>
      <x:c r="H2642" s="2" t="str">
        <x:v>2020-01-01</x:v>
      </x:c>
      <x:c r="I2642" s="2" t="str">
        <x:v>2020-12-31</x:v>
      </x:c>
      <x:c r="J2642" s="2" t="str">
        <x:v>Deposits</x:v>
      </x:c>
      <x:c r="K2642" s="2" t="str">
        <x:v>us-gaap:Deposits</x:v>
      </x:c>
      <x:c r="L2642" s="2" t="str">
        <x:v>2022-02-24</x:v>
      </x:c>
      <x:c r="M2642" s="2" t="str">
        <x:v>0000895421-22-000400</x:v>
      </x:c>
      <x:c r="N2642" s="2" t="str">
        <x:v>https://www.sec.gov/Archives/edgar/data/895421/000089542122000400/ms-20211231.htm</x:v>
      </x:c>
      <x:c r="O2642" s="2" t="str">
        <x:v>data/raw/filings/MS_0000895421-22-000400_ms-20211231.htm</x:v>
      </x:c>
      <x:c r="P2642" s="2" t="str">
        <x:v>id3VybDovL2RvY3MudjEvZG9jOjJmNjk3NWE1NjM2MDRiMGNiMWJmZmEwMGE1MGRiM2VkL3NlYzoyZjY5NzVhNTYzNjA0YjBjYjFiZmZhMDBhNTBkYjNlZF8xNjYvZnJhZzoxNmIxNjU1ZTc2ZTQ0NmUzOWRjZWVhNDYzOTZmOTVkYy90YWJsZTo3YmNmMGYyYmE1NzQ0NWZjOWI1YWMxMmM3MDIwMmY2MS90YWJsZXJhbmdlOjdiY2YwZjJiYTU3NDQ1ZmM5YjVhYzEyYzcwMjAyZjYxXzMtMi0xLTEtMA_0d6917f2-99ec-4720-8291-40af83a2ae5c</x:v>
      </x:c>
      <x:c r="Q2642" s="2" t="str"/>
      <x:c r="R2642" s="2" t="str">
        <x:v>Latest eligible comparative presentation at the information cutoff.</x:v>
      </x:c>
      <x:c r="T2642" s="12"/>
      <x:c r="U2642" s="12"/>
    </x:row>
    <x:row r="2643" ht="24" customHeight="1">
      <x:c r="C2643" s="2" t="str">
        <x:v>MS</x:v>
      </x:c>
      <x:c r="D2643" s="2" t="str">
        <x:v>FY2020</x:v>
      </x:c>
      <x:c r="E2643" s="2" t="str">
        <x:v>loans_gross</x:v>
      </x:c>
      <x:c r="F2643" s="11" t="str">
        <x:v>n.a.</x:v>
      </x:c>
      <x:c r="G2643" s="2" t="str">
        <x:v>USDm</x:v>
      </x:c>
      <x:c r="H2643" s="2" t="str">
        <x:v>2020-01-01</x:v>
      </x:c>
      <x:c r="I2643" s="2" t="str">
        <x:v>2020-12-31</x:v>
      </x:c>
      <x:c r="J2643" s="2" t="str">
        <x:v>Gross loans and leases selected definition</x:v>
      </x:c>
      <x:c r="K2643" s="2" t="str"/>
      <x:c r="L2643" s="2" t="str"/>
      <x:c r="M2643" s="2" t="str"/>
      <x:c r="N2643" s="2" t="str"/>
      <x:c r="O2643" s="2" t="str"/>
      <x:c r="P2643" s="2" t="str"/>
      <x:c r="Q2643" s="2" t="str"/>
      <x:c r="R2643" s="2" t="str">
        <x:v>Not reported / unavailable</x:v>
      </x:c>
      <x:c r="T2643" s="12"/>
      <x:c r="U2643" s="12"/>
    </x:row>
    <x:row r="2644" ht="24" customHeight="1">
      <x:c r="C2644" s="2" t="str">
        <x:v>MS</x:v>
      </x:c>
      <x:c r="D2644" s="2" t="str">
        <x:v>FY2020</x:v>
      </x:c>
      <x:c r="E2644" s="2" t="str">
        <x:v>loans_net</x:v>
      </x:c>
      <x:c r="F2644" s="11" t="str">
        <x:v>n.a.</x:v>
      </x:c>
      <x:c r="G2644" s="2" t="str">
        <x:v>USDm</x:v>
      </x:c>
      <x:c r="H2644" s="2" t="str">
        <x:v>2020-01-01</x:v>
      </x:c>
      <x:c r="I2644" s="2" t="str">
        <x:v>2020-12-31</x:v>
      </x:c>
      <x:c r="J2644" s="2" t="str">
        <x:v>Net loans after allowance selected definition</x:v>
      </x:c>
      <x:c r="K2644" s="2" t="str"/>
      <x:c r="L2644" s="2" t="str"/>
      <x:c r="M2644" s="2" t="str"/>
      <x:c r="N2644" s="2" t="str"/>
      <x:c r="O2644" s="2" t="str"/>
      <x:c r="P2644" s="2" t="str"/>
      <x:c r="Q2644" s="2" t="str"/>
      <x:c r="R2644" s="2" t="str">
        <x:v>Not reported / unavailable</x:v>
      </x:c>
      <x:c r="T2644" s="12"/>
      <x:c r="U2644" s="12"/>
    </x:row>
    <x:row r="2645" ht="24" customHeight="1">
      <x:c r="C2645" s="2" t="str">
        <x:v>MS</x:v>
      </x:c>
      <x:c r="D2645" s="2" t="str">
        <x:v>FY2020</x:v>
      </x:c>
      <x:c r="E2645" s="2" t="str">
        <x:v>allowance</x:v>
      </x:c>
      <x:c r="F2645" s="11" t="n">
        <x:v>835</x:v>
      </x:c>
      <x:c r="G2645" s="2" t="str">
        <x:v>USD</x:v>
      </x:c>
      <x:c r="H2645" s="2" t="str">
        <x:v>2020-01-01</x:v>
      </x:c>
      <x:c r="I2645" s="2" t="str">
        <x:v>2020-12-31</x:v>
      </x:c>
      <x:c r="J2645" s="2" t="str">
        <x:v>Loan allowance for credit losses</x:v>
      </x:c>
      <x:c r="K2645" s="2" t="str">
        <x:v>us-gaap:FinancingReceivableAllowanceForCreditLossExcludingAccruedInterest</x:v>
      </x:c>
      <x:c r="L2645" s="2" t="str">
        <x:v>2024-02-22</x:v>
      </x:c>
      <x:c r="M2645" s="2" t="str">
        <x:v>0000895421-24-000300</x:v>
      </x:c>
      <x:c r="N2645" s="2" t="str">
        <x:v>https://www.sec.gov/Archives/edgar/data/895421/000089542124000300/ms-20231231.htm</x:v>
      </x:c>
      <x:c r="O2645" s="2" t="str">
        <x:v>data/raw/filings/MS_0000895421-24-000300_ms-20231231.htm</x:v>
      </x:c>
      <x:c r="P2645" s="2" t="str">
        <x:v>f-3650</x:v>
      </x:c>
      <x:c r="Q2645" s="2" t="str"/>
      <x:c r="R2645" s="2" t="str">
        <x:v>Latest eligible comparative presentation at the information cutoff.</x:v>
      </x:c>
      <x:c r="T2645" s="12"/>
      <x:c r="U2645" s="12"/>
    </x:row>
    <x:row r="2646" ht="24" customHeight="1">
      <x:c r="C2646" s="2" t="str">
        <x:v>MS</x:v>
      </x:c>
      <x:c r="D2646" s="2" t="str">
        <x:v>FY2020</x:v>
      </x:c>
      <x:c r="E2646" s="2" t="str">
        <x:v>nonaccrual</x:v>
      </x:c>
      <x:c r="F2646" s="11" t="str">
        <x:v>n.a.</x:v>
      </x:c>
      <x:c r="G2646" s="2" t="str">
        <x:v>USDm</x:v>
      </x:c>
      <x:c r="H2646" s="2" t="str">
        <x:v>2020-01-01</x:v>
      </x:c>
      <x:c r="I2646" s="2" t="str">
        <x:v>2020-12-31</x:v>
      </x:c>
      <x:c r="J2646" s="2" t="str">
        <x:v>Nonaccrual</x:v>
      </x:c>
      <x:c r="K2646" s="2" t="str"/>
      <x:c r="L2646" s="2" t="str"/>
      <x:c r="M2646" s="2" t="str"/>
      <x:c r="N2646" s="2" t="str"/>
      <x:c r="O2646" s="2" t="str"/>
      <x:c r="P2646" s="2" t="str"/>
      <x:c r="Q2646" s="2" t="str"/>
      <x:c r="R2646" s="2" t="str">
        <x:v>Not reported / unavailable</x:v>
      </x:c>
      <x:c r="T2646" s="12"/>
      <x:c r="U2646" s="12"/>
    </x:row>
    <x:row r="2647" ht="24" customHeight="1">
      <x:c r="C2647" s="2" t="str">
        <x:v>MS</x:v>
      </x:c>
      <x:c r="D2647" s="2" t="str">
        <x:v>FY2020</x:v>
      </x:c>
      <x:c r="E2647" s="2" t="str">
        <x:v>cash</x:v>
      </x:c>
      <x:c r="F2647" s="11" t="n">
        <x:v>105654</x:v>
      </x:c>
      <x:c r="G2647" s="2" t="str">
        <x:v>USD</x:v>
      </x:c>
      <x:c r="H2647" s="2" t="str">
        <x:v>2020-01-01</x:v>
      </x:c>
      <x:c r="I2647" s="2" t="str">
        <x:v>2020-12-31</x:v>
      </x:c>
      <x:c r="J2647" s="2" t="str">
        <x:v>Cash and Cash Equivalents, at Carrying Value</x:v>
      </x:c>
      <x:c r="K2647" s="2" t="str">
        <x:v>us-gaap:CashAndCashEquivalentsAtCarryingValue</x:v>
      </x:c>
      <x:c r="L2647" s="2" t="str">
        <x:v>2022-02-24</x:v>
      </x:c>
      <x:c r="M2647" s="2" t="str">
        <x:v>0000895421-22-000400</x:v>
      </x:c>
      <x:c r="N2647" s="2" t="str">
        <x:v>https://www.sec.gov/Archives/edgar/data/895421/000089542122000400/ms-20211231.htm</x:v>
      </x:c>
      <x:c r="O2647" s="2" t="str">
        <x:v>data/raw/filings/MS_0000895421-22-000400_ms-20211231.htm</x:v>
      </x:c>
      <x:c r="P2647" s="2" t="str">
        <x:v>id3VybDovL2RvY3MudjEvZG9jOjJmNjk3NWE1NjM2MDRiMGNiMWJmZmEwMGE1MGRiM2VkL3NlYzoyZjY5NzVhNTYzNjA0YjBjYjFiZmZhMDBhNTBkYjNlZF8xMzYvZnJhZzpiNTJhZGMzOGZkYmM0NjA0YTcwZDE0ZTc1NmM4NWVjYy90YWJsZTplZWQyYzQ1MzIyMWI0MzljYjQyYzlmM2Y3ZjMwODFiZi90YWJsZXJhbmdlOmVlZDJjNDUzMjIxYjQzOWNiNDJjOWYzZjdmMzA4MWJmXzMtMi0xLTEtMA_361834fc-b6c0-426c-9c77-6d110488f71a</x:v>
      </x:c>
      <x:c r="Q2647" s="2" t="str"/>
      <x:c r="R2647" s="2" t="str">
        <x:v>Latest eligible comparative presentation at the information cutoff.</x:v>
      </x:c>
      <x:c r="T2647" s="12"/>
      <x:c r="U2647" s="12"/>
    </x:row>
    <x:row r="2648" ht="24" customHeight="1">
      <x:c r="C2648" s="2" t="str">
        <x:v>MS</x:v>
      </x:c>
      <x:c r="D2648" s="2" t="str">
        <x:v>FY2020</x:v>
      </x:c>
      <x:c r="E2648" s="2" t="str">
        <x:v>aoci</x:v>
      </x:c>
      <x:c r="F2648" s="11" t="n">
        <x:v>-1962</x:v>
      </x:c>
      <x:c r="G2648" s="2" t="str">
        <x:v>USD</x:v>
      </x:c>
      <x:c r="H2648" s="2" t="str">
        <x:v>2020-01-01</x:v>
      </x:c>
      <x:c r="I2648" s="2" t="str">
        <x:v>2020-12-31</x:v>
      </x:c>
      <x:c r="J2648" s="2" t="str">
        <x:v>Accumulated Other Comprehensive Income (Loss), Net of Tax</x:v>
      </x:c>
      <x:c r="K2648" s="2" t="str">
        <x:v>us-gaap:AccumulatedOtherComprehensiveIncomeLossNetOfTax</x:v>
      </x:c>
      <x:c r="L2648" s="2" t="str">
        <x:v>2022-02-24</x:v>
      </x:c>
      <x:c r="M2648" s="2" t="str">
        <x:v>0000895421-22-000400</x:v>
      </x:c>
      <x:c r="N2648" s="2" t="str">
        <x:v>https://www.sec.gov/Archives/edgar/data/895421/000089542122000400/ms-20211231.htm</x:v>
      </x:c>
      <x:c r="O2648" s="2" t="str">
        <x:v>data/raw/filings/MS_0000895421-22-000400_ms-20211231.htm</x:v>
      </x:c>
      <x:c r="P2648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0LTItMS0xLTA_3b03cce3-0f78-42b9-b3b9-03ea0de9114a</x:v>
      </x:c>
      <x:c r="Q2648" s="2" t="str"/>
      <x:c r="R2648" s="2" t="str">
        <x:v>Latest eligible comparative presentation at the information cutoff.</x:v>
      </x:c>
      <x:c r="T2648" s="12"/>
      <x:c r="U2648" s="12"/>
    </x:row>
    <x:row r="2649" ht="24" customHeight="1">
      <x:c r="C2649" s="2" t="str">
        <x:v>MS</x:v>
      </x:c>
      <x:c r="D2649" s="2" t="str">
        <x:v>FY2020</x:v>
      </x:c>
      <x:c r="E2649" s="2" t="str">
        <x:v>nii</x:v>
      </x:c>
      <x:c r="F2649" s="11" t="n">
        <x:v>6313</x:v>
      </x:c>
      <x:c r="G2649" s="2" t="str">
        <x:v>USD</x:v>
      </x:c>
      <x:c r="H2649" s="2" t="str">
        <x:v>2020-01-01</x:v>
      </x:c>
      <x:c r="I2649" s="2" t="str">
        <x:v>2020-12-31</x:v>
      </x:c>
      <x:c r="J2649" s="2" t="str">
        <x:v>Interest Income (Expense), Net</x:v>
      </x:c>
      <x:c r="K2649" s="2" t="str">
        <x:v>us-gaap:InterestIncomeExpenseNet</x:v>
      </x:c>
      <x:c r="L2649" s="2" t="str">
        <x:v>2023-02-24</x:v>
      </x:c>
      <x:c r="M2649" s="2" t="str">
        <x:v>0000895421-23-000284</x:v>
      </x:c>
      <x:c r="N2649" s="2" t="str">
        <x:v>https://www.sec.gov/Archives/edgar/data/895421/000089542123000284/ms-20221231.htm</x:v>
      </x:c>
      <x:c r="O2649" s="2" t="str">
        <x:v>data/raw/filings/MS_0000895421-23-000284_ms-20221231.htm</x:v>
      </x:c>
      <x:c r="P2649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xLTUtMS0xLTA_dd2b2e4a-48af-44a8-a6ba-45ff0a51c865</x:v>
      </x:c>
      <x:c r="Q2649" s="2" t="str"/>
      <x:c r="R2649" s="2" t="str">
        <x:v>Latest eligible comparative presentation at the information cutoff.</x:v>
      </x:c>
      <x:c r="T2649" s="12"/>
      <x:c r="U2649" s="12"/>
    </x:row>
    <x:row r="2650" ht="24" customHeight="1">
      <x:c r="C2650" s="2" t="str">
        <x:v>MS</x:v>
      </x:c>
      <x:c r="D2650" s="2" t="str">
        <x:v>FY2020</x:v>
      </x:c>
      <x:c r="E2650" s="2" t="str">
        <x:v>noninterest_income</x:v>
      </x:c>
      <x:c r="F2650" s="11" t="n">
        <x:v>42444</x:v>
      </x:c>
      <x:c r="G2650" s="2" t="str">
        <x:v>USD</x:v>
      </x:c>
      <x:c r="H2650" s="2" t="str">
        <x:v>2020-01-01</x:v>
      </x:c>
      <x:c r="I2650" s="2" t="str">
        <x:v>2020-12-31</x:v>
      </x:c>
      <x:c r="J2650" s="2" t="str">
        <x:v>Noninterest Income</x:v>
      </x:c>
      <x:c r="K2650" s="2" t="str">
        <x:v>us-gaap:NoninterestIncome</x:v>
      </x:c>
      <x:c r="L2650" s="2" t="str">
        <x:v>2023-02-24</x:v>
      </x:c>
      <x:c r="M2650" s="2" t="str">
        <x:v>0000895421-23-000284</x:v>
      </x:c>
      <x:c r="N2650" s="2" t="str">
        <x:v>https://www.sec.gov/Archives/edgar/data/895421/000089542123000284/ms-20221231.htm</x:v>
      </x:c>
      <x:c r="O2650" s="2" t="str">
        <x:v>data/raw/filings/MS_0000895421-23-000284_ms-20221231.htm</x:v>
      </x:c>
      <x:c r="P2650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gtNS0xLTEtMA_6c98aa5c-b65e-4432-960f-f1ea96f5c7aa</x:v>
      </x:c>
      <x:c r="Q2650" s="2" t="str"/>
      <x:c r="R2650" s="2" t="str">
        <x:v>Latest eligible comparative presentation at the information cutoff.</x:v>
      </x:c>
      <x:c r="T2650" s="12"/>
      <x:c r="U2650" s="12"/>
    </x:row>
    <x:row r="2651" ht="24" customHeight="1">
      <x:c r="C2651" s="2" t="str">
        <x:v>MS</x:v>
      </x:c>
      <x:c r="D2651" s="2" t="str">
        <x:v>FY2020</x:v>
      </x:c>
      <x:c r="E2651" s="2" t="str">
        <x:v>revenue_reported</x:v>
      </x:c>
      <x:c r="F2651" s="11" t="n">
        <x:v>48757</x:v>
      </x:c>
      <x:c r="G2651" s="2" t="str">
        <x:v>USD</x:v>
      </x:c>
      <x:c r="H2651" s="2" t="str">
        <x:v>2020-01-01</x:v>
      </x:c>
      <x:c r="I2651" s="2" t="str">
        <x:v>2020-12-31</x:v>
      </x:c>
      <x:c r="J2651" s="2" t="str">
        <x:v>Revenues, Net of Interest Expense</x:v>
      </x:c>
      <x:c r="K2651" s="2" t="str">
        <x:v>us-gaap:RevenuesNetOfInterestExpense</x:v>
      </x:c>
      <x:c r="L2651" s="2" t="str">
        <x:v>2023-02-24</x:v>
      </x:c>
      <x:c r="M2651" s="2" t="str">
        <x:v>0000895421-23-000284</x:v>
      </x:c>
      <x:c r="N2651" s="2" t="str">
        <x:v>https://www.sec.gov/Archives/edgar/data/895421/000089542123000284/ms-20221231.htm</x:v>
      </x:c>
      <x:c r="O2651" s="2" t="str">
        <x:v>data/raw/filings/MS_0000895421-23-000284_ms-20221231.htm</x:v>
      </x:c>
      <x:c r="P2651" s="2" t="str">
        <x:v>id3VybDovL2RvY3MudjEvZG9jOjJmNjk3NWE1NjM2MDRiMGNiMWJmZmEwMGE1MGRiM2VkL3NlYzoyZjY5NzVhNTYzNjA0YjBjYjFiZmZhMDBhNTBkYjNlZF8xOTYvZnJhZzoxMDQ3MzAyYzE4NDk0YmQ4OWJiNDhkYmM2M2QwMjUzOC90YWJsZTpjZjUzZGJkMjYzMzk0MDEzOTQ5YmY0MDUxZTY3NzY3Zi90YWJsZXJhbmdlOmNmNTNkYmQyNjMzOTQwMTM5NDliZjQwNTFlNjc3NjdmXzQtMy0xLTEtMA_eb6e3dd4-14c4-43a1-a0ff-737459b44da2</x:v>
      </x:c>
      <x:c r="Q2651" s="2" t="str"/>
      <x:c r="R2651" s="2" t="str">
        <x:v>Latest eligible comparative presentation at the information cutoff.</x:v>
      </x:c>
      <x:c r="T2651" s="12"/>
      <x:c r="U2651" s="12"/>
    </x:row>
    <x:row r="2652" ht="24" customHeight="1">
      <x:c r="C2652" s="2" t="str">
        <x:v>MS</x:v>
      </x:c>
      <x:c r="D2652" s="2" t="str">
        <x:v>FY2020</x:v>
      </x:c>
      <x:c r="E2652" s="2" t="str">
        <x:v>opex</x:v>
      </x:c>
      <x:c r="F2652" s="11" t="n">
        <x:v>33578</x:v>
      </x:c>
      <x:c r="G2652" s="2" t="str">
        <x:v>USD</x:v>
      </x:c>
      <x:c r="H2652" s="2" t="str">
        <x:v>2020-01-01</x:v>
      </x:c>
      <x:c r="I2652" s="2" t="str">
        <x:v>2020-12-31</x:v>
      </x:c>
      <x:c r="J2652" s="2" t="str">
        <x:v>Noninterest Expense</x:v>
      </x:c>
      <x:c r="K2652" s="2" t="str">
        <x:v>us-gaap:NoninterestExpense</x:v>
      </x:c>
      <x:c r="L2652" s="2" t="str">
        <x:v>2023-02-24</x:v>
      </x:c>
      <x:c r="M2652" s="2" t="str">
        <x:v>0000895421-23-000284</x:v>
      </x:c>
      <x:c r="N2652" s="2" t="str">
        <x:v>https://www.sec.gov/Archives/edgar/data/895421/000089542123000284/ms-20221231.htm</x:v>
      </x:c>
      <x:c r="O2652" s="2" t="str">
        <x:v>data/raw/filings/MS_0000895421-23-000284_ms-20221231.htm</x:v>
      </x:c>
      <x:c r="P2652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2LTUtMS0xLTMwODYxNg_9e85fc71-c620-4d67-8698-2ea02c6c56b0</x:v>
      </x:c>
      <x:c r="Q2652" s="2" t="str"/>
      <x:c r="R2652" s="2" t="str">
        <x:v>Latest eligible comparative presentation at the information cutoff.</x:v>
      </x:c>
      <x:c r="T2652" s="12"/>
      <x:c r="U2652" s="12"/>
    </x:row>
    <x:row r="2653" ht="24" customHeight="1">
      <x:c r="C2653" s="2" t="str">
        <x:v>MS</x:v>
      </x:c>
      <x:c r="D2653" s="2" t="str">
        <x:v>FY2020</x:v>
      </x:c>
      <x:c r="E2653" s="2" t="str">
        <x:v>provision</x:v>
      </x:c>
      <x:c r="F2653" s="11" t="n">
        <x:v>558</x:v>
      </x:c>
      <x:c r="G2653" s="2" t="str">
        <x:v>USD</x:v>
      </x:c>
      <x:c r="H2653" s="2" t="str">
        <x:v>2020-01-01</x:v>
      </x:c>
      <x:c r="I2653" s="2" t="str">
        <x:v>2020-12-31</x:v>
      </x:c>
      <x:c r="J2653" s="2" t="str">
        <x:v>Provision for Loan and Lease Losses</x:v>
      </x:c>
      <x:c r="K2653" s="2" t="str">
        <x:v>us-gaap:ProvisionForLoanAndLeaseLosses</x:v>
      </x:c>
      <x:c r="L2653" s="2" t="str">
        <x:v>2022-02-24</x:v>
      </x:c>
      <x:c r="M2653" s="2" t="str">
        <x:v>0000895421-22-000400</x:v>
      </x:c>
      <x:c r="N2653" s="2" t="str">
        <x:v>https://www.sec.gov/Archives/edgar/data/895421/000089542122000400/ms-20211231.htm</x:v>
      </x:c>
      <x:c r="O2653" s="2" t="str">
        <x:v>data/raw/filings/MS_0000895421-22-000400_ms-20211231.htm</x:v>
      </x:c>
      <x:c r="P2653" s="2" t="str">
        <x:v>id3VybDovL2RvY3MudjEvZG9jOjJmNjk3NWE1NjM2MDRiMGNiMWJmZmEwMGE1MGRiM2VkL3NlYzoyZjY5NzVhNTYzNjA0YjBjYjFiZmZhMDBhNTBkYjNlZF8xNTQvZnJhZzo4ZDIyOTZjNWViNjI0ZjBmODE3YjBmZjc3NjM4MzAxMy90YWJsZTo0ZWM1MDdlN2U5YTU0N2E5YjA2MmE2NTk5Mzc0NzNiYy90YWJsZXJhbmdlOjRlYzUwN2U3ZTlhNTQ3YTliMDYyYTY1OTkzNzQ3M2JjXzUtNi0xLTEtMA_e518750f-fa93-402b-9ffb-9fddf3133576</x:v>
      </x:c>
      <x:c r="Q2653" s="2" t="str"/>
      <x:c r="R2653" s="2" t="str">
        <x:v>Latest eligible comparative presentation at the information cutoff.</x:v>
      </x:c>
      <x:c r="T2653" s="12"/>
      <x:c r="U2653" s="12"/>
    </x:row>
    <x:row r="2654" ht="24" customHeight="1">
      <x:c r="C2654" s="2" t="str">
        <x:v>MS</x:v>
      </x:c>
      <x:c r="D2654" s="2" t="str">
        <x:v>FY2020</x:v>
      </x:c>
      <x:c r="E2654" s="2" t="str">
        <x:v>pretax</x:v>
      </x:c>
      <x:c r="F2654" s="11" t="n">
        <x:v>14418</x:v>
      </x:c>
      <x:c r="G2654" s="2" t="str">
        <x:v>USD</x:v>
      </x:c>
      <x:c r="H2654" s="2" t="str">
        <x:v>2020-01-01</x:v>
      </x:c>
      <x:c r="I2654" s="2" t="str">
        <x:v>2020-12-31</x:v>
      </x:c>
      <x:c r="J2654" s="2" t="str">
        <x:v>Income (Loss) from Continuing Operations before Income Taxes, Noncontrolling Interest</x:v>
      </x:c>
      <x:c r="K2654" s="2" t="str">
        <x:v>us-gaap:IncomeLossFromContinuingOperationsBeforeIncomeTaxesExtraordinaryItemsNoncontrollingInterest</x:v>
      </x:c>
      <x:c r="L2654" s="2" t="str">
        <x:v>2023-02-24</x:v>
      </x:c>
      <x:c r="M2654" s="2" t="str">
        <x:v>0000895421-23-000284</x:v>
      </x:c>
      <x:c r="N2654" s="2" t="str">
        <x:v>https://www.sec.gov/Archives/edgar/data/895421/000089542123000284/ms-20221231.htm</x:v>
      </x:c>
      <x:c r="O2654" s="2" t="str">
        <x:v>data/raw/filings/MS_0000895421-23-000284_ms-20221231.htm</x:v>
      </x:c>
      <x:c r="P2654" s="2" t="str">
        <x:v>id3VybDovL2RvY3MudjEvZG9jOjJmNjk3NWE1NjM2MDRiMGNiMWJmZmEwMGE1MGRiM2VkL3NlYzoyZjY5NzVhNTYzNjA0YjBjYjFiZmZhMDBhNTBkYjNlZF8xOTYvZnJhZzoxMDQ3MzAyYzE4NDk0YmQ4OWJiNDhkYmM2M2QwMjUzOC90YWJsZTowYmZlYTk0MmQzMzQ0MDdkOTM4NTM5NWQxYTg2MzY4Zi90YWJsZXJhbmdlOjBiZmVhOTQyZDMzNDQwN2Q5Mzg1Mzk1ZDFhODYzNjhmXzMtMy0xLTEtMA_2e689504-5cb3-4290-a789-88df220e5878</x:v>
      </x:c>
      <x:c r="Q2654" s="2" t="str"/>
      <x:c r="R2654" s="2" t="str">
        <x:v>Latest eligible comparative presentation at the information cutoff.</x:v>
      </x:c>
      <x:c r="T2654" s="12"/>
      <x:c r="U2654" s="12"/>
    </x:row>
    <x:row r="2655" ht="24" customHeight="1">
      <x:c r="C2655" s="2" t="str">
        <x:v>MS</x:v>
      </x:c>
      <x:c r="D2655" s="2" t="str">
        <x:v>FY2020</x:v>
      </x:c>
      <x:c r="E2655" s="2" t="str">
        <x:v>tax</x:v>
      </x:c>
      <x:c r="F2655" s="11" t="n">
        <x:v>3239</x:v>
      </x:c>
      <x:c r="G2655" s="2" t="str">
        <x:v>USD</x:v>
      </x:c>
      <x:c r="H2655" s="2" t="str">
        <x:v>2020-01-01</x:v>
      </x:c>
      <x:c r="I2655" s="2" t="str">
        <x:v>2020-12-31</x:v>
      </x:c>
      <x:c r="J2655" s="2" t="str">
        <x:v>Income Tax Expense (Benefit)</x:v>
      </x:c>
      <x:c r="K2655" s="2" t="str">
        <x:v>us-gaap:IncomeTaxExpenseBenefit</x:v>
      </x:c>
      <x:c r="L2655" s="2" t="str">
        <x:v>2023-02-24</x:v>
      </x:c>
      <x:c r="M2655" s="2" t="str">
        <x:v>0000895421-23-000284</x:v>
      </x:c>
      <x:c r="N2655" s="2" t="str">
        <x:v>https://www.sec.gov/Archives/edgar/data/895421/000089542123000284/ms-20221231.htm</x:v>
      </x:c>
      <x:c r="O2655" s="2" t="str">
        <x:v>data/raw/filings/MS_0000895421-23-000284_ms-20221231.htm</x:v>
      </x:c>
      <x:c r="P2655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0LTUtMS0xLTA_6b8d39d2-9fae-456f-a73a-63fb2110618d</x:v>
      </x:c>
      <x:c r="Q2655" s="2" t="str"/>
      <x:c r="R2655" s="2" t="str">
        <x:v>Latest eligible comparative presentation at the information cutoff.</x:v>
      </x:c>
      <x:c r="T2655" s="12"/>
      <x:c r="U2655" s="12"/>
    </x:row>
    <x:row r="2656" ht="24" customHeight="1">
      <x:c r="C2656" s="2" t="str">
        <x:v>MS</x:v>
      </x:c>
      <x:c r="D2656" s="2" t="str">
        <x:v>FY2020</x:v>
      </x:c>
      <x:c r="E2656" s="2" t="str">
        <x:v>net_income</x:v>
      </x:c>
      <x:c r="F2656" s="11" t="n">
        <x:v>10996</x:v>
      </x:c>
      <x:c r="G2656" s="2" t="str">
        <x:v>USD</x:v>
      </x:c>
      <x:c r="H2656" s="2" t="str">
        <x:v>2020-01-01</x:v>
      </x:c>
      <x:c r="I2656" s="2" t="str">
        <x:v>2020-12-31</x:v>
      </x:c>
      <x:c r="J2656" s="2" t="str">
        <x:v>Net Income (Loss) Attributable to Parent</x:v>
      </x:c>
      <x:c r="K2656" s="2" t="str">
        <x:v>us-gaap:NetIncomeLoss</x:v>
      </x:c>
      <x:c r="L2656" s="2" t="str">
        <x:v>2023-02-24</x:v>
      </x:c>
      <x:c r="M2656" s="2" t="str">
        <x:v>0000895421-23-000284</x:v>
      </x:c>
      <x:c r="N2656" s="2" t="str">
        <x:v>https://www.sec.gov/Archives/edgar/data/895421/000089542123000284/ms-20221231.htm</x:v>
      </x:c>
      <x:c r="O2656" s="2" t="str">
        <x:v>data/raw/filings/MS_0000895421-23-000284_ms-20221231.htm</x:v>
      </x:c>
      <x:c r="P2656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5LTUtMS0xLTA_1cfe7c0b-a892-4430-affe-d2b013c4cf02</x:v>
      </x:c>
      <x:c r="Q2656" s="2" t="str"/>
      <x:c r="R2656" s="2" t="str">
        <x:v>Latest eligible comparative presentation at the information cutoff.</x:v>
      </x:c>
      <x:c r="T2656" s="12"/>
      <x:c r="U2656" s="12"/>
    </x:row>
    <x:row r="2657" ht="24" customHeight="1">
      <x:c r="C2657" s="2" t="str">
        <x:v>MS</x:v>
      </x:c>
      <x:c r="D2657" s="2" t="str">
        <x:v>FY2020</x:v>
      </x:c>
      <x:c r="E2657" s="2" t="str">
        <x:v>common_income</x:v>
      </x:c>
      <x:c r="F2657" s="11" t="n">
        <x:v>10500</x:v>
      </x:c>
      <x:c r="G2657" s="2" t="str">
        <x:v>USD</x:v>
      </x:c>
      <x:c r="H2657" s="2" t="str">
        <x:v>2020-01-01</x:v>
      </x:c>
      <x:c r="I2657" s="2" t="str">
        <x:v>2020-12-31</x:v>
      </x:c>
      <x:c r="J2657" s="2" t="str">
        <x:v>Net Income (Loss) Available to Common Stockholders, Basic</x:v>
      </x:c>
      <x:c r="K2657" s="2" t="str">
        <x:v>us-gaap:NetIncomeLossAvailableToCommonStockholdersBasic</x:v>
      </x:c>
      <x:c r="L2657" s="2" t="str">
        <x:v>2023-02-24</x:v>
      </x:c>
      <x:c r="M2657" s="2" t="str">
        <x:v>0000895421-23-000284</x:v>
      </x:c>
      <x:c r="N2657" s="2" t="str">
        <x:v>https://www.sec.gov/Archives/edgar/data/895421/000089542123000284/ms-20221231.htm</x:v>
      </x:c>
      <x:c r="O2657" s="2" t="str">
        <x:v>data/raw/filings/MS_0000895421-23-000284_ms-20221231.htm</x:v>
      </x:c>
      <x:c r="P2657" s="2" t="str">
        <x:v>id3VybDovL2RvY3MudjEvZG9jOjJmNjk3NWE1NjM2MDRiMGNiMWJmZmEwMGE1MGRiM2VkL3NlYzoyZjY5NzVhNTYzNjA0YjBjYjFiZmZhMDBhNTBkYjNlZF8xMDYvZnJhZzpjNzZiNmViYzg3NWU0OGEyOTRiNGFlMjM4OTIxOTkzMy90YWJsZTo1OTgzNDk4Y2VkY2U0YmYxYmFlYmRlNzY3N2M5OTk4OC90YWJsZXJhbmdlOjU5ODM0OThjZWRjZTRiZjFiYWViZGU3Njc3Yzk5OTg4XzMwLTMtMS0xLTA_5ec5f8cd-f732-4146-91f6-66ffb0492726</x:v>
      </x:c>
      <x:c r="Q2657" s="2" t="str"/>
      <x:c r="R2657" s="2" t="str">
        <x:v>Latest eligible comparative presentation at the information cutoff.</x:v>
      </x:c>
      <x:c r="T2657" s="12"/>
      <x:c r="U2657" s="12"/>
    </x:row>
    <x:row r="2658" ht="24" customHeight="1">
      <x:c r="C2658" s="2" t="str">
        <x:v>MS</x:v>
      </x:c>
      <x:c r="D2658" s="2" t="str">
        <x:v>FY2020</x:v>
      </x:c>
      <x:c r="E2658" s="2" t="str">
        <x:v>preferred_div</x:v>
      </x:c>
      <x:c r="F2658" s="11" t="n">
        <x:v>496</x:v>
      </x:c>
      <x:c r="G2658" s="2" t="str">
        <x:v>USD</x:v>
      </x:c>
      <x:c r="H2658" s="2" t="str">
        <x:v>2020-01-01</x:v>
      </x:c>
      <x:c r="I2658" s="2" t="str">
        <x:v>2020-12-31</x:v>
      </x:c>
      <x:c r="J2658" s="2" t="str">
        <x:v>Dividends, Preferred Stock</x:v>
      </x:c>
      <x:c r="K2658" s="2" t="str">
        <x:v>us-gaap:DividendsPreferredStock</x:v>
      </x:c>
      <x:c r="L2658" s="2" t="str">
        <x:v>2023-02-24</x:v>
      </x:c>
      <x:c r="M2658" s="2" t="str">
        <x:v>0000895421-23-000284</x:v>
      </x:c>
      <x:c r="N2658" s="2" t="str">
        <x:v>https://www.sec.gov/Archives/edgar/data/895421/000089542123000284/ms-20221231.htm</x:v>
      </x:c>
      <x:c r="O2658" s="2" t="str">
        <x:v>data/raw/filings/MS_0000895421-23-000284_ms-20221231.htm</x:v>
      </x:c>
      <x:c r="P2658" s="2" t="str">
        <x:v>id3VybDovL2RvY3MudjEvZG9jOjJmNjk3NWE1NjM2MDRiMGNiMWJmZmEwMGE1MGRiM2VkL3NlYzoyZjY5NzVhNTYzNjA0YjBjYjFiZmZhMDBhNTBkYjNlZF8xODEvZnJhZzo5NzI3NjY3MzVkMDk0MmUxYTEwMzI5NjU2MzQ2MjczYi90YWJsZTpkNTU1Y2M2MmY1OGM0ZDJmYjY4M2I5ZDMwYjI3MDMwNS90YWJsZXJhbmdlOmQ1NTVjYzYyZjU4YzRkMmZiNjgzYjlkMzBiMjcwMzA1XzE1LTgtMS0xLTA_73c9268f-1dec-4d88-b106-88f6abf4325d</x:v>
      </x:c>
      <x:c r="Q2658" s="2" t="str"/>
      <x:c r="R2658" s="2" t="str">
        <x:v>Latest eligible comparative presentation at the information cutoff.</x:v>
      </x:c>
      <x:c r="T2658" s="12"/>
      <x:c r="U2658" s="12"/>
    </x:row>
    <x:row r="2659" ht="24" customHeight="1">
      <x:c r="C2659" s="2" t="str">
        <x:v>MS</x:v>
      </x:c>
      <x:c r="D2659" s="2" t="str">
        <x:v>FY2020</x:v>
      </x:c>
      <x:c r="E2659" s="2" t="str">
        <x:v>eps</x:v>
      </x:c>
      <x:c r="F2659" s="11" t="n">
        <x:v>6.46</x:v>
      </x:c>
      <x:c r="G2659" s="2" t="str">
        <x:v>USD/shares</x:v>
      </x:c>
      <x:c r="H2659" s="2" t="str">
        <x:v>2020-01-01</x:v>
      </x:c>
      <x:c r="I2659" s="2" t="str">
        <x:v>2020-12-31</x:v>
      </x:c>
      <x:c r="J2659" s="2" t="str">
        <x:v>Earnings Per Share, Diluted</x:v>
      </x:c>
      <x:c r="K2659" s="2" t="str">
        <x:v>us-gaap:EarningsPerShareDiluted</x:v>
      </x:c>
      <x:c r="L2659" s="2" t="str">
        <x:v>2023-02-24</x:v>
      </x:c>
      <x:c r="M2659" s="2" t="str">
        <x:v>0000895421-23-000284</x:v>
      </x:c>
      <x:c r="N2659" s="2" t="str">
        <x:v>https://www.sec.gov/Archives/edgar/data/895421/000089542123000284/ms-20221231.htm</x:v>
      </x:c>
      <x:c r="O2659" s="2" t="str">
        <x:v>data/raw/filings/MS_0000895421-23-000284_ms-20221231.htm</x:v>
      </x:c>
      <x:c r="P2659" s="2" t="str">
        <x:v>id3VybDovL2RvY3MudjEvZG9jOjJmNjk3NWE1NjM2MDRiMGNiMWJmZmEwMGE1MGRiM2VkL3NlYzoyZjY5NzVhNTYzNjA0YjBjYjFiZmZhMDBhNTBkYjNlZF8xMDYvZnJhZzpjNzZiNmViYzg3NWU0OGEyOTRiNGFlMjM4OTIxOTkzMy90YWJsZTo1OTgzNDk4Y2VkY2U0YmYxYmFlYmRlNzY3N2M5OTk4OC90YWJsZXJhbmdlOjU5ODM0OThjZWRjZTRiZjFiYWViZGU3Njc3Yzk5OTg4XzMzLTMtMS0xLTA_8b1b9745-3257-41d6-a700-8222a567b4fa</x:v>
      </x:c>
      <x:c r="Q2659" s="2" t="str"/>
      <x:c r="R2659" s="2" t="str">
        <x:v>Latest eligible comparative presentation at the information cutoff.</x:v>
      </x:c>
      <x:c r="T2659" s="12"/>
      <x:c r="U2659" s="12"/>
    </x:row>
    <x:row r="2660" ht="24" customHeight="1">
      <x:c r="C2660" s="2" t="str">
        <x:v>MS</x:v>
      </x:c>
      <x:c r="D2660" s="2" t="str">
        <x:v>FY2020</x:v>
      </x:c>
      <x:c r="E2660" s="2" t="str">
        <x:v>shares_diluted</x:v>
      </x:c>
      <x:c r="F2660" s="11" t="n">
        <x:v>1624</x:v>
      </x:c>
      <x:c r="G2660" s="2" t="str">
        <x:v>shares</x:v>
      </x:c>
      <x:c r="H2660" s="2" t="str">
        <x:v>2020-01-01</x:v>
      </x:c>
      <x:c r="I2660" s="2" t="str">
        <x:v>2020-12-31</x:v>
      </x:c>
      <x:c r="J2660" s="2" t="str">
        <x:v>Weighted Average Number of Shares Outstanding, Diluted</x:v>
      </x:c>
      <x:c r="K2660" s="2" t="str">
        <x:v>us-gaap:WeightedAverageNumberOfDilutedSharesOutstanding</x:v>
      </x:c>
      <x:c r="L2660" s="2" t="str">
        <x:v>2023-02-24</x:v>
      </x:c>
      <x:c r="M2660" s="2" t="str">
        <x:v>0000895421-23-000284</x:v>
      </x:c>
      <x:c r="N2660" s="2" t="str">
        <x:v>https://www.sec.gov/Archives/edgar/data/895421/000089542123000284/ms-20221231.htm</x:v>
      </x:c>
      <x:c r="O2660" s="2" t="str">
        <x:v>data/raw/filings/MS_0000895421-23-000284_ms-20221231.htm</x:v>
      </x:c>
      <x:c r="P2660" s="2" t="str">
        <x:v>id3VybDovL2RvY3MudjEvZG9jOjJmNjk3NWE1NjM2MDRiMGNiMWJmZmEwMGE1MGRiM2VkL3NlYzoyZjY5NzVhNTYzNjA0YjBjYjFiZmZhMDBhNTBkYjNlZF8xODEvZnJhZzo5NzI3NjY3MzVkMDk0MmUxYTEwMzI5NjU2MzQ2MjczYi90YWJsZTpkZWU1YTQ0YjAzOWQ0NjM0OTJiNjJlYjA5NGEwYzA4NC90YWJsZXJhbmdlOmRlZTVhNDRiMDM5ZDQ2MzQ5MmI2MmViMDk0YTBjMDg0XzMtMy0xLTEtMA_fb78062a-20d4-4c3e-abb0-55d8482d66fe</x:v>
      </x:c>
      <x:c r="Q2660" s="2" t="str"/>
      <x:c r="R2660" s="2" t="str">
        <x:v>Latest eligible comparative presentation at the information cutoff.</x:v>
      </x:c>
      <x:c r="T2660" s="12"/>
      <x:c r="U2660" s="12"/>
    </x:row>
    <x:row r="2661" ht="24" customHeight="1">
      <x:c r="C2661" s="2" t="str">
        <x:v>MS</x:v>
      </x:c>
      <x:c r="D2661" s="2" t="str">
        <x:v>FY2020</x:v>
      </x:c>
      <x:c r="E2661" s="2" t="str">
        <x:v>dps</x:v>
      </x:c>
      <x:c r="F2661" s="11" t="n">
        <x:v>1.4</x:v>
      </x:c>
      <x:c r="G2661" s="2" t="str">
        <x:v>USD/shares</x:v>
      </x:c>
      <x:c r="H2661" s="2" t="str">
        <x:v>2020-01-01</x:v>
      </x:c>
      <x:c r="I2661" s="2" t="str">
        <x:v>2020-12-31</x:v>
      </x:c>
      <x:c r="J2661" s="2" t="str">
        <x:v>Common Stock, Dividends, Per Share, Declared</x:v>
      </x:c>
      <x:c r="K2661" s="2" t="str">
        <x:v>us-gaap:CommonStockDividendsPerShareDeclared</x:v>
      </x:c>
      <x:c r="L2661" s="2" t="str">
        <x:v>2023-02-24</x:v>
      </x:c>
      <x:c r="M2661" s="2" t="str">
        <x:v>0000895421-23-000284</x:v>
      </x:c>
      <x:c r="N2661" s="2" t="str">
        <x:v>https://www.sec.gov/Archives/edgar/data/895421/000089542123000284/ms-20221231.htm</x:v>
      </x:c>
      <x:c r="O2661" s="2" t="str">
        <x:v>data/raw/filings/MS_0000895421-23-000284_ms-20221231.htm</x:v>
      </x:c>
      <x:c r="P2661" s="2" t="str">
        <x:v>id3VybDovL2RvY3MudjEvZG9jOjJmNjk3NWE1NjM2MDRiMGNiMWJmZmEwMGE1MGRiM2VkL3NlYzoyZjY5NzVhNTYzNjA0YjBjYjFiZmZhMDBhNTBkYjNlZF8xODEvZnJhZzo5NzI3NjY3MzVkMDk0MmUxYTEwMzI5NjU2MzQ2MjczYi90YWJsZTpkNTU1Y2M2MmY1OGM0ZDJmYjY4M2I5ZDMwYjI3MDMwNS90YWJsZXJhbmdlOmQ1NTVjYzYyZjU4YzRkMmZiNjgzYjlkMzBiMjcwMzA1XzE2LTctMS0xLTA_597a6b3f-08a5-4746-a7f1-d8b66ac8c372</x:v>
      </x:c>
      <x:c r="Q2661" s="2" t="str"/>
      <x:c r="R2661" s="2" t="str">
        <x:v>Latest eligible comparative presentation at the information cutoff.</x:v>
      </x:c>
      <x:c r="T2661" s="12"/>
      <x:c r="U2661" s="12"/>
    </x:row>
    <x:row r="2662" ht="24" customHeight="1">
      <x:c r="C2662" s="2" t="str">
        <x:v>MS</x:v>
      </x:c>
      <x:c r="D2662" s="2" t="str">
        <x:v>FY2020</x:v>
      </x:c>
      <x:c r="E2662" s="2" t="str">
        <x:v>dividends</x:v>
      </x:c>
      <x:c r="F2662" s="11" t="n">
        <x:v>2739</x:v>
      </x:c>
      <x:c r="G2662" s="2" t="str">
        <x:v>USD</x:v>
      </x:c>
      <x:c r="H2662" s="2" t="str">
        <x:v>2020-01-01</x:v>
      </x:c>
      <x:c r="I2662" s="2" t="str">
        <x:v>2020-12-31</x:v>
      </x:c>
      <x:c r="J2662" s="2" t="str">
        <x:v>Payments of Dividends</x:v>
      </x:c>
      <x:c r="K2662" s="2" t="str">
        <x:v>us-gaap:PaymentsOfDividends</x:v>
      </x:c>
      <x:c r="L2662" s="2" t="str">
        <x:v>2023-02-24</x:v>
      </x:c>
      <x:c r="M2662" s="2" t="str">
        <x:v>0000895421-23-000284</x:v>
      </x:c>
      <x:c r="N2662" s="2" t="str">
        <x:v>https://www.sec.gov/Archives/edgar/data/895421/000089542123000284/ms-20221231.htm</x:v>
      </x:c>
      <x:c r="O2662" s="2" t="str">
        <x:v>data/raw/filings/MS_0000895421-23-000284_ms-20221231.htm</x:v>
      </x:c>
      <x:c r="P2662" s="2" t="str">
        <x:v>id3VybDovL2RvY3MudjEvZG9jOjJmNjk3NWE1NjM2MDRiMGNiMWJmZmEwMGE1MGRiM2VkL3NlYzoyZjY5NzVhNTYzNjA0YjBjYjFiZmZhMDBhNTBkYjNlZF8xMTgvZnJhZzo5NDVkNWEyNWY2NTE0YWYyOTkwZjliOWZhNWQ0ZTUyOC90YWJsZToyNGJjMTFjYjBhYWY0OTYxYWI5NTY5NjQyZGViMWJhNi90YWJsZXJhbmdlOjI0YmMxMWNiMGFhZjQ5NjFhYjk1Njk2NDJkZWIxYmE2XzM4LTMtMS0xLTA_f9afa938-42a4-4405-842a-fcefed09af30</x:v>
      </x:c>
      <x:c r="Q2662" s="2" t="str"/>
      <x:c r="R2662" s="2" t="str">
        <x:v>Latest eligible comparative presentation at the information cutoff.</x:v>
      </x:c>
      <x:c r="T2662" s="12"/>
      <x:c r="U2662" s="12"/>
    </x:row>
    <x:row r="2663" ht="24" customHeight="1">
      <x:c r="C2663" s="2" t="str">
        <x:v>MS</x:v>
      </x:c>
      <x:c r="D2663" s="2" t="str">
        <x:v>FY2020</x:v>
      </x:c>
      <x:c r="E2663" s="2" t="str">
        <x:v>buybacks</x:v>
      </x:c>
      <x:c r="F2663" s="11" t="str">
        <x:v>n.a.</x:v>
      </x:c>
      <x:c r="G2663" s="2" t="str">
        <x:v>USDm</x:v>
      </x:c>
      <x:c r="H2663" s="2" t="str">
        <x:v>2020-01-01</x:v>
      </x:c>
      <x:c r="I2663" s="2" t="str">
        <x:v>2020-12-31</x:v>
      </x:c>
      <x:c r="J2663" s="2" t="str">
        <x:v>Common share repurchases paid</x:v>
      </x:c>
      <x:c r="K2663" s="2" t="str"/>
      <x:c r="L2663" s="2" t="str"/>
      <x:c r="M2663" s="2" t="str"/>
      <x:c r="N2663" s="2" t="str"/>
      <x:c r="O2663" s="2" t="str"/>
      <x:c r="P2663" s="2" t="str"/>
      <x:c r="Q2663" s="2" t="str"/>
      <x:c r="R2663" s="2" t="str">
        <x:v>Not reported / unavailable</x:v>
      </x:c>
      <x:c r="T2663" s="12"/>
      <x:c r="U2663" s="12"/>
    </x:row>
    <x:row r="2664" ht="24" customHeight="1">
      <x:c r="C2664" s="2" t="str">
        <x:v>MS</x:v>
      </x:c>
      <x:c r="D2664" s="2" t="str">
        <x:v>FY2020</x:v>
      </x:c>
      <x:c r="E2664" s="2" t="str">
        <x:v>chargeoffs</x:v>
      </x:c>
      <x:c r="F2664" s="11" t="str">
        <x:v>n.a.</x:v>
      </x:c>
      <x:c r="G2664" s="2" t="str">
        <x:v>USDm</x:v>
      </x:c>
      <x:c r="H2664" s="2" t="str">
        <x:v>2020-01-01</x:v>
      </x:c>
      <x:c r="I2664" s="2" t="str">
        <x:v>2020-12-31</x:v>
      </x:c>
      <x:c r="J2664" s="2" t="str">
        <x:v>Gross loan charge-offs</x:v>
      </x:c>
      <x:c r="K2664" s="2" t="str"/>
      <x:c r="L2664" s="2" t="str"/>
      <x:c r="M2664" s="2" t="str"/>
      <x:c r="N2664" s="2" t="str"/>
      <x:c r="O2664" s="2" t="str"/>
      <x:c r="P2664" s="2" t="str"/>
      <x:c r="Q2664" s="2" t="str"/>
      <x:c r="R2664" s="2" t="str">
        <x:v>Not reported / unavailable</x:v>
      </x:c>
      <x:c r="T2664" s="12"/>
      <x:c r="U2664" s="12"/>
    </x:row>
    <x:row r="2665" ht="24" customHeight="1">
      <x:c r="C2665" s="2" t="str">
        <x:v>MS</x:v>
      </x:c>
      <x:c r="D2665" s="2" t="str">
        <x:v>FY2020</x:v>
      </x:c>
      <x:c r="E2665" s="2" t="str">
        <x:v>recoveries</x:v>
      </x:c>
      <x:c r="F2665" s="11" t="str">
        <x:v>n.a.</x:v>
      </x:c>
      <x:c r="G2665" s="2" t="str">
        <x:v>USDm</x:v>
      </x:c>
      <x:c r="H2665" s="2" t="str">
        <x:v>2020-01-01</x:v>
      </x:c>
      <x:c r="I2665" s="2" t="str">
        <x:v>2020-12-31</x:v>
      </x:c>
      <x:c r="J2665" s="2" t="str">
        <x:v>Loan recoveries</x:v>
      </x:c>
      <x:c r="K2665" s="2" t="str"/>
      <x:c r="L2665" s="2" t="str"/>
      <x:c r="M2665" s="2" t="str"/>
      <x:c r="N2665" s="2" t="str"/>
      <x:c r="O2665" s="2" t="str"/>
      <x:c r="P2665" s="2" t="str"/>
      <x:c r="Q2665" s="2" t="str"/>
      <x:c r="R2665" s="2" t="str">
        <x:v>Not reported / unavailable</x:v>
      </x:c>
      <x:c r="T2665" s="12"/>
      <x:c r="U2665" s="12"/>
    </x:row>
    <x:row r="2666" ht="24" customHeight="1">
      <x:c r="C2666" s="2" t="str">
        <x:v>MS</x:v>
      </x:c>
      <x:c r="D2666" s="2" t="str">
        <x:v>FY2020</x:v>
      </x:c>
      <x:c r="E2666" s="2" t="str">
        <x:v>rwa</x:v>
      </x:c>
      <x:c r="F2666" s="11" t="n">
        <x:v>453106</x:v>
      </x:c>
      <x:c r="G2666" s="2" t="str">
        <x:v>USD</x:v>
      </x:c>
      <x:c r="H2666" s="2" t="str">
        <x:v>2020-01-01</x:v>
      </x:c>
      <x:c r="I2666" s="2" t="str">
        <x:v>2020-12-31</x:v>
      </x:c>
      <x:c r="J2666" s="2" t="str">
        <x:v>Banking Regulation, Risk-Weighted Assets, Actual</x:v>
      </x:c>
      <x:c r="K2666" s="2" t="str">
        <x:v>us-gaap:RiskWeightedAssets</x:v>
      </x:c>
      <x:c r="L2666" s="2" t="str">
        <x:v>2022-02-24</x:v>
      </x:c>
      <x:c r="M2666" s="2" t="str">
        <x:v>0000895421-22-000400</x:v>
      </x:c>
      <x:c r="N2666" s="2" t="str">
        <x:v>https://www.sec.gov/Archives/edgar/data/895421/000089542122000400/ms-20211231.htm</x:v>
      </x:c>
      <x:c r="O2666" s="2" t="str">
        <x:v>data/raw/filings/MS_0000895421-22-000400_ms-20211231.htm</x:v>
      </x:c>
      <x:c r="P2666" s="2" t="str">
        <x:v>id3VybDovL2RvY3MudjEvZG9jOjJmNjk3NWE1NjM2MDRiMGNiMWJmZmEwMGE1MGRiM2VkL3NlYzoyZjY5NzVhNTYzNjA0YjBjYjFiZmZhMDBhNTBkYjNlZF8xNzgvZnJhZzpkZTkzYjYzYjk5ZjI0Y2Y0OTI1YjhkODE5OWJhMTNlMi90YWJsZTpiNmYzN2RjMDZlMzc0YmRkODk0MDIwYTE5ZmFmZTZiYy90YWJsZXJhbmdlOmI2ZjM3ZGMwNmUzNzRiZGQ4OTQwMjBhMTlmYWZlNmJjXzYtMy0xLTEtMjY3ODQ4_fa00f5ca-b2e7-4c98-b1a6-974b461265c9</x:v>
      </x:c>
      <x:c r="Q2666" s="2" t="str"/>
      <x:c r="R2666" s="2" t="str">
        <x:v>Latest eligible comparative presentation at the information cutoff.</x:v>
      </x:c>
      <x:c r="T2666" s="12"/>
      <x:c r="U2666" s="12"/>
    </x:row>
    <x:row r="2667" ht="24" customHeight="1">
      <x:c r="C2667" s="2" t="str">
        <x:v>MS</x:v>
      </x:c>
      <x:c r="D2667" s="2" t="str">
        <x:v>FY2020</x:v>
      </x:c>
      <x:c r="E2667" s="2" t="str">
        <x:v>cet1_reported</x:v>
      </x:c>
      <x:c r="F2667" s="11" t="n">
        <x:v>0.174</x:v>
      </x:c>
      <x:c r="G2667" s="2" t="str">
        <x:v>pure</x:v>
      </x:c>
      <x:c r="H2667" s="2" t="str">
        <x:v>2020-01-01</x:v>
      </x:c>
      <x:c r="I2667" s="2" t="str">
        <x:v>2020-12-31</x:v>
      </x:c>
      <x:c r="J2667" s="2" t="str">
        <x:v>Banking Regulation, Common Equity Tier One Risk-Based Capital Ratio, Actual</x:v>
      </x:c>
      <x:c r="K2667" s="2" t="str">
        <x:v>us-gaap:CommonEquityTierOneCapitalRatio</x:v>
      </x:c>
      <x:c r="L2667" s="2" t="str">
        <x:v>2022-02-24</x:v>
      </x:c>
      <x:c r="M2667" s="2" t="str">
        <x:v>0000895421-22-000400</x:v>
      </x:c>
      <x:c r="N2667" s="2" t="str">
        <x:v>https://www.sec.gov/Archives/edgar/data/895421/000089542122000400/ms-20211231.htm</x:v>
      </x:c>
      <x:c r="O2667" s="2" t="str">
        <x:v>data/raw/filings/MS_0000895421-22-000400_ms-20211231.htm</x:v>
      </x:c>
      <x:c r="P2667" s="2" t="str"/>
      <x:c r="Q2667" s="2" t="str"/>
      <x:c r="R2667" s="2" t="str">
        <x:v>Latest eligible comparative presentation at the information cutoff.</x:v>
      </x:c>
      <x:c r="T2667" s="12"/>
      <x:c r="U2667" s="12"/>
    </x:row>
    <x:row r="2668" ht="24" customHeight="1">
      <x:c r="C2668" s="2" t="str">
        <x:v>MS</x:v>
      </x:c>
      <x:c r="D2668" s="2" t="str">
        <x:v>FY2020</x:v>
      </x:c>
      <x:c r="E2668" s="2" t="str">
        <x:v>nim_reported</x:v>
      </x:c>
      <x:c r="F2668" s="11" t="str">
        <x:v>n.a.</x:v>
      </x:c>
      <x:c r="G2668" s="2" t="str">
        <x:v>%</x:v>
      </x:c>
      <x:c r="H2668" s="2" t="str">
        <x:v>2020-01-01</x:v>
      </x:c>
      <x:c r="I2668" s="2" t="str">
        <x:v>2020-12-31</x:v>
      </x:c>
      <x:c r="J2668" s="2" t="str">
        <x:v>Issuer reported net interest margin</x:v>
      </x:c>
      <x:c r="K2668" s="2" t="str"/>
      <x:c r="L2668" s="2" t="str"/>
      <x:c r="M2668" s="2" t="str"/>
      <x:c r="N2668" s="2" t="str"/>
      <x:c r="O2668" s="2" t="str"/>
      <x:c r="P2668" s="2" t="str"/>
      <x:c r="Q2668" s="2" t="str"/>
      <x:c r="R2668" s="2" t="str">
        <x:v>Not reported / unavailable</x:v>
      </x:c>
      <x:c r="T2668" s="12"/>
      <x:c r="U2668" s="12"/>
    </x:row>
    <x:row r="2669" ht="24" customHeight="1">
      <x:c r="C2669" s="2" t="str">
        <x:v>MS</x:v>
      </x:c>
      <x:c r="D2669" s="2" t="str">
        <x:v>FY2020</x:v>
      </x:c>
      <x:c r="E2669" s="2" t="str">
        <x:v>bvps_reported</x:v>
      </x:c>
      <x:c r="F2669" s="11" t="n">
        <x:v>51.13</x:v>
      </x:c>
      <x:c r="G2669" s="2" t="str">
        <x:v>USD/shares</x:v>
      </x:c>
      <x:c r="H2669" s="2" t="str">
        <x:v>2020-01-01</x:v>
      </x:c>
      <x:c r="I2669" s="2" t="str">
        <x:v>2020-12-31</x:v>
      </x:c>
      <x:c r="J2669" s="2" t="str">
        <x:v>Reported common book value per share</x:v>
      </x:c>
      <x:c r="K2669" s="2" t="str">
        <x:v>ms:CommonStockBookValuePerShare</x:v>
      </x:c>
      <x:c r="L2669" s="2" t="str">
        <x:v>2021-02-26</x:v>
      </x:c>
      <x:c r="M2669" s="2" t="str">
        <x:v>0000895421-21-000286</x:v>
      </x:c>
      <x:c r="N2669" s="2" t="str">
        <x:v>https://www.sec.gov/Archives/edgar/data/895421/000089542121000286/ms-20201231.htm</x:v>
      </x:c>
      <x:c r="O2669" s="2" t="str">
        <x:v>data/raw/filings/MS_0000895421-21-000286_ms-20201231.htm</x:v>
      </x:c>
      <x:c r="P2669" s="2" t="str">
        <x:v>id3VybDovL2RvY3MudjEvZG9jOjM0MDliOTMyYzRlNzQ0MGI5NDRjM2EzOWQ0NWE1NjdkL3NlYzozNDA5YjkzMmM0ZTc0NDBiOTQ0YzNhMzlkNDVhNTY3ZF8yMTQvZnJhZzo4ZDg4OTJlYmY1ZTM0MWZmYTkyOTM0ZmMxODI3ZWVhYy90YWJsZTo3ODlhZTZmY2MxOWY0Y2Q2YWFiMWVkNGE2N2MxZGM1MS90YWJsZXJhbmdlOjc4OWFlNmZjYzE5ZjRjZDZhYWIxZWQ0YTY3YzFkYzUxXzIxLTQtMS0xLTA_879d1699-a764-4a08-b2ab-e8f8235e9c23</x:v>
      </x:c>
      <x:c r="Q2669" s="2" t="str"/>
      <x:c r="R2669" s="2" t="str">
        <x:v>Exact consolidated inline XBRL context and period.</x:v>
      </x:c>
      <x:c r="T2669" s="12"/>
      <x:c r="U2669" s="12"/>
    </x:row>
    <x:row r="2670" ht="24" customHeight="1">
      <x:c r="C2670" s="2" t="str">
        <x:v>MS</x:v>
      </x:c>
      <x:c r="D2670" s="2" t="str">
        <x:v>FY2020</x:v>
      </x:c>
      <x:c r="E2670" s="2" t="str">
        <x:v>tbvps_reported</x:v>
      </x:c>
      <x:c r="F2670" s="11" t="n">
        <x:v>41.95</x:v>
      </x:c>
      <x:c r="G2670" s="2" t="str">
        <x:v>USD/shares</x:v>
      </x:c>
      <x:c r="H2670" s="2" t="str">
        <x:v>2020-01-01</x:v>
      </x:c>
      <x:c r="I2670" s="2" t="str">
        <x:v>2020-12-31</x:v>
      </x:c>
      <x:c r="J2670" s="2" t="str">
        <x:v>Reported tangible book value per share</x:v>
      </x:c>
      <x:c r="K2670" s="2" t="str">
        <x:v>Manual verified issuer table row</x:v>
      </x:c>
      <x:c r="L2670" s="2" t="str">
        <x:v>2021-02-26</x:v>
      </x:c>
      <x:c r="M2670" s="2" t="str">
        <x:v>0000895421-21-000286</x:v>
      </x:c>
      <x:c r="N2670" s="2" t="str">
        <x:v>https://www.sec.gov/Archives/edgar/data/895421/000089542121000286/ms-20201231.htm</x:v>
      </x:c>
      <x:c r="O2670" s="2" t="str">
        <x:v>data/raw/filings/MS_0000895421-21-000286_ms-20201231.htm</x:v>
      </x:c>
      <x:c r="P2670" s="2" t="str"/>
      <x:c r="Q2670" s="2" t="str"/>
      <x:c r="R2670" s="2" t="str">
        <x:v>Verified original issuer table row; same-date end balance, excluding average and regulatory minimum tables.</x:v>
      </x:c>
      <x:c r="T2670" s="12"/>
      <x:c r="U2670" s="12"/>
    </x:row>
    <x:row r="2671" ht="24" customHeight="1">
      <x:c r="C2671" s="2" t="str">
        <x:v>MS</x:v>
      </x:c>
      <x:c r="D2671" s="2" t="str">
        <x:v>FY2020</x:v>
      </x:c>
      <x:c r="E2671" s="2" t="str">
        <x:v>tce_reported</x:v>
      </x:c>
      <x:c r="F2671" s="11" t="str">
        <x:v>n.a.</x:v>
      </x:c>
      <x:c r="G2671" s="2" t="str">
        <x:v>USDm</x:v>
      </x:c>
      <x:c r="H2671" s="2" t="str">
        <x:v>2020-01-01</x:v>
      </x:c>
      <x:c r="I2671" s="2" t="str">
        <x:v>2020-12-31</x:v>
      </x:c>
      <x:c r="J2671" s="2" t="str">
        <x:v>Reported tangible common equity</x:v>
      </x:c>
      <x:c r="K2671" s="2" t="str"/>
      <x:c r="L2671" s="2" t="str"/>
      <x:c r="M2671" s="2" t="str"/>
      <x:c r="N2671" s="2" t="str"/>
      <x:c r="O2671" s="2" t="str"/>
      <x:c r="P2671" s="2" t="str"/>
      <x:c r="Q2671" s="2" t="str"/>
      <x:c r="R2671" s="2" t="str">
        <x:v>Not reported / unavailable</x:v>
      </x:c>
      <x:c r="T2671" s="12"/>
      <x:c r="U2671" s="12"/>
    </x:row>
    <x:row r="2672" ht="24" customHeight="1">
      <x:c r="C2672" s="2" t="str">
        <x:v>MS</x:v>
      </x:c>
      <x:c r="D2672" s="2" t="str">
        <x:v>FY2021</x:v>
      </x:c>
      <x:c r="E2672" s="2" t="str">
        <x:v>assets</x:v>
      </x:c>
      <x:c r="F2672" s="11" t="n">
        <x:v>1188140</x:v>
      </x:c>
      <x:c r="G2672" s="2" t="str">
        <x:v>USD</x:v>
      </x:c>
      <x:c r="H2672" s="2" t="str">
        <x:v>2021-01-01</x:v>
      </x:c>
      <x:c r="I2672" s="2" t="str">
        <x:v>2021-12-31</x:v>
      </x:c>
      <x:c r="J2672" s="2" t="str">
        <x:v>Assets</x:v>
      </x:c>
      <x:c r="K2672" s="2" t="str">
        <x:v>us-gaap:Assets</x:v>
      </x:c>
      <x:c r="L2672" s="2" t="str">
        <x:v>2023-02-24</x:v>
      </x:c>
      <x:c r="M2672" s="2" t="str">
        <x:v>0000895421-23-000284</x:v>
      </x:c>
      <x:c r="N2672" s="2" t="str">
        <x:v>https://www.sec.gov/Archives/edgar/data/895421/000089542123000284/ms-20221231.htm</x:v>
      </x:c>
      <x:c r="O2672" s="2" t="str">
        <x:v>data/raw/filings/MS_0000895421-23-000284_ms-20221231.htm</x:v>
      </x:c>
      <x:c r="P2672" s="2" t="str">
        <x:v>id3VybDovL2RvY3MudjEvZG9jOjJmNjk3NWE1NjM2MDRiMGNiMWJmZmEwMGE1MGRiM2VkL3NlYzoyZjY5NzVhNTYzNjA0YjBjYjFiZmZhMDBhNTBkYjNlZF8xOTYvZnJhZzoxMDQ3MzAyYzE4NDk0YmQ4OWJiNDhkYmM2M2QwMjUzOC90YWJsZTpkYjIxMTJmZWRmNzk0YzEyYmUxYjc3Yjk3Y2FlMzJhNC90YWJsZXJhbmdlOmRiMjExMmZlZGY3OTRjMTJiZTFiNzdiOTdjYWUzMmE0XzQtMi0xLTEtMA_f799d69c-12e5-4a39-a7bf-1112da4a6bb4</x:v>
      </x:c>
      <x:c r="Q2672" s="2" t="str"/>
      <x:c r="R2672" s="2" t="str">
        <x:v>Latest eligible comparative presentation at the information cutoff.</x:v>
      </x:c>
      <x:c r="T2672" s="12"/>
      <x:c r="U2672" s="12"/>
    </x:row>
    <x:row r="2673" ht="24" customHeight="1">
      <x:c r="C2673" s="2" t="str">
        <x:v>MS</x:v>
      </x:c>
      <x:c r="D2673" s="2" t="str">
        <x:v>FY2021</x:v>
      </x:c>
      <x:c r="E2673" s="2" t="str">
        <x:v>liabilities</x:v>
      </x:c>
      <x:c r="F2673" s="11" t="n">
        <x:v>1081542</x:v>
      </x:c>
      <x:c r="G2673" s="2" t="str">
        <x:v>USD</x:v>
      </x:c>
      <x:c r="H2673" s="2" t="str">
        <x:v>2021-01-01</x:v>
      </x:c>
      <x:c r="I2673" s="2" t="str">
        <x:v>2021-12-31</x:v>
      </x:c>
      <x:c r="J2673" s="2" t="str">
        <x:v>Liabilities</x:v>
      </x:c>
      <x:c r="K2673" s="2" t="str">
        <x:v>us-gaap:Liabilities</x:v>
      </x:c>
      <x:c r="L2673" s="2" t="str">
        <x:v>2023-02-24</x:v>
      </x:c>
      <x:c r="M2673" s="2" t="str">
        <x:v>0000895421-23-000284</x:v>
      </x:c>
      <x:c r="N2673" s="2" t="str">
        <x:v>https://www.sec.gov/Archives/edgar/data/895421/000089542123000284/ms-20221231.htm</x:v>
      </x:c>
      <x:c r="O2673" s="2" t="str">
        <x:v>data/raw/filings/MS_0000895421-23-000284_ms-20221231.htm</x:v>
      </x:c>
      <x:c r="P2673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I0LTItMS0xLTA_10b5e35f-151b-444b-9888-724f739418c4</x:v>
      </x:c>
      <x:c r="Q2673" s="2" t="str"/>
      <x:c r="R2673" s="2" t="str">
        <x:v>Latest eligible comparative presentation at the information cutoff.</x:v>
      </x:c>
      <x:c r="T2673" s="12"/>
      <x:c r="U2673" s="12"/>
    </x:row>
    <x:row r="2674" ht="24" customHeight="1">
      <x:c r="C2674" s="2" t="str">
        <x:v>MS</x:v>
      </x:c>
      <x:c r="D2674" s="2" t="str">
        <x:v>FY2021</x:v>
      </x:c>
      <x:c r="E2674" s="2" t="str">
        <x:v>equity</x:v>
      </x:c>
      <x:c r="F2674" s="11" t="n">
        <x:v>105441</x:v>
      </x:c>
      <x:c r="G2674" s="2" t="str">
        <x:v>USD</x:v>
      </x:c>
      <x:c r="H2674" s="2" t="str">
        <x:v>2021-01-01</x:v>
      </x:c>
      <x:c r="I2674" s="2" t="str">
        <x:v>2021-12-31</x:v>
      </x:c>
      <x:c r="J2674" s="2" t="str">
        <x:v>Stockholders' Equity Attributable to Parent</x:v>
      </x:c>
      <x:c r="K2674" s="2" t="str">
        <x:v>us-gaap:StockholdersEquity</x:v>
      </x:c>
      <x:c r="L2674" s="2" t="str">
        <x:v>2023-02-24</x:v>
      </x:c>
      <x:c r="M2674" s="2" t="str">
        <x:v>0000895421-23-000284</x:v>
      </x:c>
      <x:c r="N2674" s="2" t="str">
        <x:v>https://www.sec.gov/Archives/edgar/data/895421/000089542123000284/ms-20221231.htm</x:v>
      </x:c>
      <x:c r="O2674" s="2" t="str">
        <x:v>data/raw/filings/MS_0000895421-23-000284_ms-20221231.htm</x:v>
      </x:c>
      <x:c r="P2674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3LTItMS0xLTA_dac95742-005d-4cee-95aa-b845b91a249a</x:v>
      </x:c>
      <x:c r="Q2674" s="2" t="str"/>
      <x:c r="R2674" s="2" t="str">
        <x:v>Latest eligible comparative presentation at the information cutoff.</x:v>
      </x:c>
      <x:c r="T2674" s="12"/>
      <x:c r="U2674" s="12"/>
    </x:row>
    <x:row r="2675" ht="24" customHeight="1">
      <x:c r="C2675" s="2" t="str">
        <x:v>MS</x:v>
      </x:c>
      <x:c r="D2675" s="2" t="str">
        <x:v>FY2021</x:v>
      </x:c>
      <x:c r="E2675" s="2" t="str">
        <x:v>preferred</x:v>
      </x:c>
      <x:c r="F2675" s="11" t="n">
        <x:v>7750</x:v>
      </x:c>
      <x:c r="G2675" s="2" t="str">
        <x:v>USD</x:v>
      </x:c>
      <x:c r="H2675" s="2" t="str">
        <x:v>2021-01-01</x:v>
      </x:c>
      <x:c r="I2675" s="2" t="str">
        <x:v>2021-12-31</x:v>
      </x:c>
      <x:c r="J2675" s="2" t="str">
        <x:v>Preferred equity carrying amount</x:v>
      </x:c>
      <x:c r="K2675" s="2" t="str">
        <x:v>ms:PreferredStockCarryingValue</x:v>
      </x:c>
      <x:c r="L2675" s="2" t="str">
        <x:v>2023-02-24</x:v>
      </x:c>
      <x:c r="M2675" s="2" t="str">
        <x:v>0000895421-23-000284</x:v>
      </x:c>
      <x:c r="N2675" s="2" t="str">
        <x:v>https://www.sec.gov/Archives/edgar/data/895421/000089542123000284/ms-20221231.htm</x:v>
      </x:c>
      <x:c r="O2675" s="2" t="str">
        <x:v>data/raw/filings/MS_0000895421-23-000284_ms-20221231.htm</x:v>
      </x:c>
      <x:c r="P2675" s="2" t="str">
        <x:v>id3VybDovL2RvY3MudjEvZG9jOjJmNjk3NWE1NjM2MDRiMGNiMWJmZmEwMGE1MGRiM2VkL3NlYzoyZjY5NzVhNTYzNjA0YjBjYjFiZmZhMDBhNTBkYjNlZF8xODEvZnJhZzo5NzI3NjY3MzVkMDk0MmUxYTEwMzI5NjU2MzQ2MjczYi90YWJsZTplYjhmOGMwMDZhZGI0MThmYWNhNDI1NTE3YTU2NGE0NC90YWJsZXJhbmdlOmViOGY4YzAwNmFkYjQxOGZhY2E0MjU1MTdhNTY0YTQ0XzE0LTQtMS0xLTA_20731f3e-a6d3-453b-9ea3-255831c8c55c</x:v>
      </x:c>
      <x:c r="Q2675" s="2" t="str"/>
      <x:c r="R2675" s="2" t="str">
        <x:v>Exact consolidated inline XBRL context and period.</x:v>
      </x:c>
      <x:c r="T2675" s="12"/>
      <x:c r="U2675" s="12"/>
    </x:row>
    <x:row r="2676" ht="24" customHeight="1">
      <x:c r="C2676" s="2" t="str">
        <x:v>MS</x:v>
      </x:c>
      <x:c r="D2676" s="2" t="str">
        <x:v>FY2021</x:v>
      </x:c>
      <x:c r="E2676" s="2" t="str">
        <x:v>common_equity_reported</x:v>
      </x:c>
      <x:c r="F2676" s="11" t="str">
        <x:v>n.a.</x:v>
      </x:c>
      <x:c r="G2676" s="2" t="str">
        <x:v>USDm</x:v>
      </x:c>
      <x:c r="H2676" s="2" t="str">
        <x:v>2021-01-01</x:v>
      </x:c>
      <x:c r="I2676" s="2" t="str">
        <x:v>2021-12-31</x:v>
      </x:c>
      <x:c r="J2676" s="2" t="str">
        <x:v>Reported common shareholders equity</x:v>
      </x:c>
      <x:c r="K2676" s="2" t="str"/>
      <x:c r="L2676" s="2" t="str"/>
      <x:c r="M2676" s="2" t="str"/>
      <x:c r="N2676" s="2" t="str"/>
      <x:c r="O2676" s="2" t="str"/>
      <x:c r="P2676" s="2" t="str"/>
      <x:c r="Q2676" s="2" t="str"/>
      <x:c r="R2676" s="2" t="str">
        <x:v>Not reported / unavailable</x:v>
      </x:c>
      <x:c r="T2676" s="12"/>
      <x:c r="U2676" s="12"/>
    </x:row>
    <x:row r="2677" ht="24" customHeight="1">
      <x:c r="C2677" s="2" t="str">
        <x:v>MS</x:v>
      </x:c>
      <x:c r="D2677" s="2" t="str">
        <x:v>FY2021</x:v>
      </x:c>
      <x:c r="E2677" s="2" t="str">
        <x:v>goodwill</x:v>
      </x:c>
      <x:c r="F2677" s="11" t="n">
        <x:v>16833</x:v>
      </x:c>
      <x:c r="G2677" s="2" t="str">
        <x:v>USD</x:v>
      </x:c>
      <x:c r="H2677" s="2" t="str">
        <x:v>2021-01-01</x:v>
      </x:c>
      <x:c r="I2677" s="2" t="str">
        <x:v>2021-12-31</x:v>
      </x:c>
      <x:c r="J2677" s="2" t="str">
        <x:v>Goodwill</x:v>
      </x:c>
      <x:c r="K2677" s="2" t="str">
        <x:v>us-gaap:Goodwill</x:v>
      </x:c>
      <x:c r="L2677" s="2" t="str">
        <x:v>2024-02-22</x:v>
      </x:c>
      <x:c r="M2677" s="2" t="str">
        <x:v>0000895421-24-000300</x:v>
      </x:c>
      <x:c r="N2677" s="2" t="str">
        <x:v>https://www.sec.gov/Archives/edgar/data/895421/000089542124000300/ms-20231231.htm</x:v>
      </x:c>
      <x:c r="O2677" s="2" t="str">
        <x:v>data/raw/filings/MS_0000895421-24-000300_ms-20231231.htm</x:v>
      </x:c>
      <x:c r="P2677" s="2" t="str">
        <x:v>f-3741</x:v>
      </x:c>
      <x:c r="Q2677" s="2" t="str"/>
      <x:c r="R2677" s="2" t="str">
        <x:v>Latest eligible comparative presentation at the information cutoff.</x:v>
      </x:c>
      <x:c r="T2677" s="12"/>
      <x:c r="U2677" s="12"/>
    </x:row>
    <x:row r="2678" ht="24" customHeight="1">
      <x:c r="C2678" s="2" t="str">
        <x:v>MS</x:v>
      </x:c>
      <x:c r="D2678" s="2" t="str">
        <x:v>FY2021</x:v>
      </x:c>
      <x:c r="E2678" s="2" t="str">
        <x:v>intangibles</x:v>
      </x:c>
      <x:c r="F2678" s="11" t="n">
        <x:v>8360</x:v>
      </x:c>
      <x:c r="G2678" s="2" t="str">
        <x:v>USD</x:v>
      </x:c>
      <x:c r="H2678" s="2" t="str">
        <x:v>2021-01-01</x:v>
      </x:c>
      <x:c r="I2678" s="2" t="str">
        <x:v>2021-12-31</x:v>
      </x:c>
      <x:c r="J2678" s="2" t="str">
        <x:v>Other intangible assets excluding goodwill</x:v>
      </x:c>
      <x:c r="K2678" s="2" t="str">
        <x:v>us-gaap:FiniteLivedIntangibleAssetsNet</x:v>
      </x:c>
      <x:c r="L2678" s="2" t="str">
        <x:v>2024-02-22</x:v>
      </x:c>
      <x:c r="M2678" s="2" t="str">
        <x:v>0000895421-24-000300</x:v>
      </x:c>
      <x:c r="N2678" s="2" t="str">
        <x:v>https://www.sec.gov/Archives/edgar/data/895421/000089542124000300/ms-20231231.htm</x:v>
      </x:c>
      <x:c r="O2678" s="2" t="str">
        <x:v>data/raw/filings/MS_0000895421-24-000300_ms-20231231.htm</x:v>
      </x:c>
      <x:c r="P2678" s="2" t="str">
        <x:v>f-3781</x:v>
      </x:c>
      <x:c r="Q2678" s="2" t="str"/>
      <x:c r="R2678" s="2" t="str">
        <x:v>Exact consolidated inline XBRL context and period.</x:v>
      </x:c>
      <x:c r="T2678" s="12"/>
      <x:c r="U2678" s="12"/>
    </x:row>
    <x:row r="2679" ht="24" customHeight="1">
      <x:c r="C2679" s="2" t="str">
        <x:v>MS</x:v>
      </x:c>
      <x:c r="D2679" s="2" t="str">
        <x:v>FY2021</x:v>
      </x:c>
      <x:c r="E2679" s="2" t="str">
        <x:v>intangibles_total</x:v>
      </x:c>
      <x:c r="F2679" s="11" t="str">
        <x:v>n.a.</x:v>
      </x:c>
      <x:c r="G2679" s="2" t="str">
        <x:v>USDm</x:v>
      </x:c>
      <x:c r="H2679" s="2" t="str">
        <x:v>2021-01-01</x:v>
      </x:c>
      <x:c r="I2679" s="2" t="str">
        <x:v>2021-12-31</x:v>
      </x:c>
      <x:c r="J2679" s="2" t="str">
        <x:v>Reported goodwill and intangible assets combined</x:v>
      </x:c>
      <x:c r="K2679" s="2" t="str"/>
      <x:c r="L2679" s="2" t="str"/>
      <x:c r="M2679" s="2" t="str"/>
      <x:c r="N2679" s="2" t="str"/>
      <x:c r="O2679" s="2" t="str"/>
      <x:c r="P2679" s="2" t="str"/>
      <x:c r="Q2679" s="2" t="str"/>
      <x:c r="R2679" s="2" t="str">
        <x:v>Not reported / unavailable</x:v>
      </x:c>
      <x:c r="T2679" s="12"/>
      <x:c r="U2679" s="12"/>
    </x:row>
    <x:row r="2680" ht="24" customHeight="1">
      <x:c r="C2680" s="2" t="str">
        <x:v>MS</x:v>
      </x:c>
      <x:c r="D2680" s="2" t="str">
        <x:v>FY2021</x:v>
      </x:c>
      <x:c r="E2680" s="2" t="str">
        <x:v>shares_end</x:v>
      </x:c>
      <x:c r="F2680" s="11" t="n">
        <x:v>1772</x:v>
      </x:c>
      <x:c r="G2680" s="2" t="str">
        <x:v>shares</x:v>
      </x:c>
      <x:c r="H2680" s="2" t="str">
        <x:v>2021-01-01</x:v>
      </x:c>
      <x:c r="I2680" s="2" t="str">
        <x:v>2021-12-31</x:v>
      </x:c>
      <x:c r="J2680" s="2" t="str">
        <x:v>Common Stock, Shares, Outstanding</x:v>
      </x:c>
      <x:c r="K2680" s="2" t="str">
        <x:v>us-gaap:CommonStockSharesOutstanding</x:v>
      </x:c>
      <x:c r="L2680" s="2" t="str">
        <x:v>2024-02-22</x:v>
      </x:c>
      <x:c r="M2680" s="2" t="str">
        <x:v>0000895421-24-000300</x:v>
      </x:c>
      <x:c r="N2680" s="2" t="str">
        <x:v>https://www.sec.gov/Archives/edgar/data/895421/000089542124000300/ms-20231231.htm</x:v>
      </x:c>
      <x:c r="O2680" s="2" t="str">
        <x:v>data/raw/filings/MS_0000895421-24-000300_ms-20231231.htm</x:v>
      </x:c>
      <x:c r="P2680" s="2" t="str">
        <x:v>f-4742</x:v>
      </x:c>
      <x:c r="Q2680" s="2" t="str"/>
      <x:c r="R2680" s="2" t="str">
        <x:v>Latest eligible comparative presentation at the information cutoff.</x:v>
      </x:c>
      <x:c r="T2680" s="12"/>
      <x:c r="U2680" s="12"/>
    </x:row>
    <x:row r="2681" ht="24" customHeight="1">
      <x:c r="C2681" s="2" t="str">
        <x:v>MS</x:v>
      </x:c>
      <x:c r="D2681" s="2" t="str">
        <x:v>FY2021</x:v>
      </x:c>
      <x:c r="E2681" s="2" t="str">
        <x:v>shares_issued</x:v>
      </x:c>
      <x:c r="F2681" s="11" t="n">
        <x:v>2038.893979</x:v>
      </x:c>
      <x:c r="G2681" s="2" t="str">
        <x:v>shares</x:v>
      </x:c>
      <x:c r="H2681" s="2" t="str">
        <x:v>2021-01-01</x:v>
      </x:c>
      <x:c r="I2681" s="2" t="str">
        <x:v>2021-12-31</x:v>
      </x:c>
      <x:c r="J2681" s="2" t="str">
        <x:v>Common Stock, Shares, Issued</x:v>
      </x:c>
      <x:c r="K2681" s="2" t="str">
        <x:v>us-gaap:CommonStockSharesIssued</x:v>
      </x:c>
      <x:c r="L2681" s="2" t="str">
        <x:v>2023-02-24</x:v>
      </x:c>
      <x:c r="M2681" s="2" t="str">
        <x:v>0000895421-23-000284</x:v>
      </x:c>
      <x:c r="N2681" s="2" t="str">
        <x:v>https://www.sec.gov/Archives/edgar/data/895421/000089542123000284/ms-20221231.htm</x:v>
      </x:c>
      <x:c r="O2681" s="2" t="str">
        <x:v>data/raw/filings/MS_0000895421-23-000284_ms-20221231.htm</x:v>
      </x:c>
      <x:c r="P2681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wLTAtMS0xLTAvdGV4dHJlZ2lvbjpmZGNlNzk0ZDZiNzg0YmIyYmQxZmQ2ODdiNWY5NGVhN180Mg_5f227892-5669-4d90-b71d-8bcf3d6cc491</x:v>
      </x:c>
      <x:c r="Q2681" s="2" t="str"/>
      <x:c r="R2681" s="2" t="str">
        <x:v>Latest eligible comparative presentation at the information cutoff.</x:v>
      </x:c>
      <x:c r="T2681" s="12"/>
      <x:c r="U2681" s="12"/>
    </x:row>
    <x:row r="2682" ht="24" customHeight="1">
      <x:c r="C2682" s="2" t="str">
        <x:v>MS</x:v>
      </x:c>
      <x:c r="D2682" s="2" t="str">
        <x:v>FY2021</x:v>
      </x:c>
      <x:c r="E2682" s="2" t="str">
        <x:v>shares_treasury</x:v>
      </x:c>
      <x:c r="F2682" s="11" t="n">
        <x:v>266.667449</x:v>
      </x:c>
      <x:c r="G2682" s="2" t="str">
        <x:v>shares</x:v>
      </x:c>
      <x:c r="H2682" s="2" t="str">
        <x:v>2021-01-01</x:v>
      </x:c>
      <x:c r="I2682" s="2" t="str">
        <x:v>2021-12-31</x:v>
      </x:c>
      <x:c r="J2682" s="2" t="str">
        <x:v>Treasury Stock, Shares</x:v>
      </x:c>
      <x:c r="K2682" s="2" t="str">
        <x:v>us-gaap:TreasuryStockShares</x:v>
      </x:c>
      <x:c r="L2682" s="2" t="str">
        <x:v>2023-02-24</x:v>
      </x:c>
      <x:c r="M2682" s="2" t="str">
        <x:v>0000895421-23-000284</x:v>
      </x:c>
      <x:c r="N2682" s="2" t="str">
        <x:v>https://www.sec.gov/Archives/edgar/data/895421/000089542123000284/ms-20221231.htm</x:v>
      </x:c>
      <x:c r="O2682" s="2" t="str">
        <x:v>data/raw/filings/MS_0000895421-23-000284_ms-20221231.htm</x:v>
      </x:c>
      <x:c r="P2682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1LTAtMS0xLTAvdGV4dHJlZ2lvbjo5M2RlYTljOGU0MzA0YWNhOGIwZTZmYzZjYzgzOTU3MV82NA_859710f2-6a0b-4851-a148-e1eec65828d7</x:v>
      </x:c>
      <x:c r="Q2682" s="2" t="str"/>
      <x:c r="R2682" s="2" t="str">
        <x:v>Latest eligible comparative presentation at the information cutoff.</x:v>
      </x:c>
      <x:c r="T2682" s="12"/>
      <x:c r="U2682" s="12"/>
    </x:row>
    <x:row r="2683" ht="24" customHeight="1">
      <x:c r="C2683" s="2" t="str">
        <x:v>MS</x:v>
      </x:c>
      <x:c r="D2683" s="2" t="str">
        <x:v>FY2021</x:v>
      </x:c>
      <x:c r="E2683" s="2" t="str">
        <x:v>deposits</x:v>
      </x:c>
      <x:c r="F2683" s="11" t="n">
        <x:v>347574</x:v>
      </x:c>
      <x:c r="G2683" s="2" t="str">
        <x:v>USD</x:v>
      </x:c>
      <x:c r="H2683" s="2" t="str">
        <x:v>2021-01-01</x:v>
      </x:c>
      <x:c r="I2683" s="2" t="str">
        <x:v>2021-12-31</x:v>
      </x:c>
      <x:c r="J2683" s="2" t="str">
        <x:v>Deposits</x:v>
      </x:c>
      <x:c r="K2683" s="2" t="str">
        <x:v>us-gaap:Deposits</x:v>
      </x:c>
      <x:c r="L2683" s="2" t="str">
        <x:v>2023-02-24</x:v>
      </x:c>
      <x:c r="M2683" s="2" t="str">
        <x:v>0000895421-23-000284</x:v>
      </x:c>
      <x:c r="N2683" s="2" t="str">
        <x:v>https://www.sec.gov/Archives/edgar/data/895421/000089542123000284/ms-20221231.htm</x:v>
      </x:c>
      <x:c r="O2683" s="2" t="str">
        <x:v>data/raw/filings/MS_0000895421-23-000284_ms-20221231.htm</x:v>
      </x:c>
      <x:c r="P2683" s="2" t="str">
        <x:v>id3VybDovL2RvY3MudjEvZG9jOjJmNjk3NWE1NjM2MDRiMGNiMWJmZmEwMGE1MGRiM2VkL3NlYzoyZjY5NzVhNTYzNjA0YjBjYjFiZmZhMDBhNTBkYjNlZF8xNjYvZnJhZzoxNmIxNjU1ZTc2ZTQ0NmUzOWRjZWVhNDYzOTZmOTVkYy90YWJsZTo3YmNmMGYyYmE1NzQ0NWZjOWI1YWMxMmM3MDIwMmY2MS90YWJsZXJhbmdlOjdiY2YwZjJiYTU3NDQ1ZmM5YjVhYzEyYzcwMjAyZjYxXzMtMi0xLTEtMA_e18d8af3-58ed-48db-8925-3c93e8db72ad</x:v>
      </x:c>
      <x:c r="Q2683" s="2" t="str"/>
      <x:c r="R2683" s="2" t="str">
        <x:v>Latest eligible comparative presentation at the information cutoff.</x:v>
      </x:c>
      <x:c r="T2683" s="12"/>
      <x:c r="U2683" s="12"/>
    </x:row>
    <x:row r="2684" ht="24" customHeight="1">
      <x:c r="C2684" s="2" t="str">
        <x:v>MS</x:v>
      </x:c>
      <x:c r="D2684" s="2" t="str">
        <x:v>FY2021</x:v>
      </x:c>
      <x:c r="E2684" s="2" t="str">
        <x:v>loans_gross</x:v>
      </x:c>
      <x:c r="F2684" s="11" t="n">
        <x:v>174956</x:v>
      </x:c>
      <x:c r="G2684" s="2" t="str">
        <x:v>USD</x:v>
      </x:c>
      <x:c r="H2684" s="2" t="str">
        <x:v>2021-01-01</x:v>
      </x:c>
      <x:c r="I2684" s="2" t="str">
        <x:v>2021-12-31</x:v>
      </x:c>
      <x:c r="J2684" s="2" t="str">
        <x:v>Gross loans and leases selected definition</x:v>
      </x:c>
      <x:c r="K2684" s="2" t="str">
        <x:v>us-gaap:FinancingReceivableExcludingAccruedInterestBeforeAllowanceForCreditLoss</x:v>
      </x:c>
      <x:c r="L2684" s="2" t="str">
        <x:v>2023-02-24</x:v>
      </x:c>
      <x:c r="M2684" s="2" t="str">
        <x:v>0000895421-23-000284</x:v>
      </x:c>
      <x:c r="N2684" s="2" t="str">
        <x:v>https://www.sec.gov/Archives/edgar/data/895421/000089542123000284/ms-20221231.htm</x:v>
      </x:c>
      <x:c r="O2684" s="2" t="str">
        <x:v>data/raw/filings/MS_0000895421-23-000284_ms-20221231.htm</x:v>
      </x:c>
      <x:c r="P2684" s="2" t="str">
        <x:v>id3VybDovL2RvY3MudjEvZG9jOjJmNjk3NWE1NjM2MDRiMGNiMWJmZmEwMGE1MGRiM2VkL3NlYzoyZjY5NzVhNTYzNjA0YjBjYjFiZmZhMDBhNTBkYjNlZF8xNTQvZnJhZzo4ZDIyOTZjNWViNjI0ZjBmODE3YjBmZjc3NjM4MzAxMy90YWJsZTplZjkyYTk1MzI0ZmU0OTM3OWQ0NDVkNDBlY2IzNzUxZC90YWJsZXJhbmdlOmVmOTJhOTUzMjRmZTQ5Mzc5ZDQ0NWQ0MGVjYjM3NTFkXzctMS0xLTEtMA_df53b3c1-0fc8-41c9-8e45-768162fb5899</x:v>
      </x:c>
      <x:c r="Q2684" s="2" t="str"/>
      <x:c r="R2684" s="2" t="str">
        <x:v>Latest eligible comparative presentation at the information cutoff.</x:v>
      </x:c>
      <x:c r="T2684" s="12"/>
      <x:c r="U2684" s="12"/>
    </x:row>
    <x:row r="2685" ht="24" customHeight="1">
      <x:c r="C2685" s="2" t="str">
        <x:v>MS</x:v>
      </x:c>
      <x:c r="D2685" s="2" t="str">
        <x:v>FY2021</x:v>
      </x:c>
      <x:c r="E2685" s="2" t="str">
        <x:v>loans_net</x:v>
      </x:c>
      <x:c r="F2685" s="11" t="n">
        <x:v>174302</x:v>
      </x:c>
      <x:c r="G2685" s="2" t="str">
        <x:v>USD</x:v>
      </x:c>
      <x:c r="H2685" s="2" t="str">
        <x:v>2021-01-01</x:v>
      </x:c>
      <x:c r="I2685" s="2" t="str">
        <x:v>2021-12-31</x:v>
      </x:c>
      <x:c r="J2685" s="2" t="str">
        <x:v>Net loans after allowance selected definition</x:v>
      </x:c>
      <x:c r="K2685" s="2" t="str">
        <x:v>us-gaap:FinancingReceivableExcludingAccruedInterestAfterAllowanceForCreditLoss</x:v>
      </x:c>
      <x:c r="L2685" s="2" t="str">
        <x:v>2023-02-24</x:v>
      </x:c>
      <x:c r="M2685" s="2" t="str">
        <x:v>0000895421-23-000284</x:v>
      </x:c>
      <x:c r="N2685" s="2" t="str">
        <x:v>https://www.sec.gov/Archives/edgar/data/895421/000089542123000284/ms-20221231.htm</x:v>
      </x:c>
      <x:c r="O2685" s="2" t="str">
        <x:v>data/raw/filings/MS_0000895421-23-000284_ms-20221231.htm</x:v>
      </x:c>
      <x:c r="P2685" s="2" t="str">
        <x:v>id3VybDovL2RvY3MudjEvZG9jOjJmNjk3NWE1NjM2MDRiMGNiMWJmZmEwMGE1MGRiM2VkL3NlYzoyZjY5NzVhNTYzNjA0YjBjYjFiZmZhMDBhNTBkYjNlZF8xNTQvZnJhZzo4ZDIyOTZjNWViNjI0ZjBmODE3YjBmZjc3NjM4MzAxMy90YWJsZTplZjkyYTk1MzI0ZmU0OTM3OWQ0NDVkNDBlY2IzNzUxZC90YWJsZXJhbmdlOmVmOTJhOTUzMjRmZTQ5Mzc5ZDQ0NWQ0MGVjYjM3NTFkXzktMS0xLTEtMA_41f95749-78f7-4c86-a8b2-c8304eaeb7e9</x:v>
      </x:c>
      <x:c r="Q2685" s="2" t="str"/>
      <x:c r="R2685" s="2" t="str">
        <x:v>Latest eligible comparative presentation at the information cutoff.</x:v>
      </x:c>
      <x:c r="T2685" s="12"/>
      <x:c r="U2685" s="12"/>
    </x:row>
    <x:row r="2686" ht="24" customHeight="1">
      <x:c r="C2686" s="2" t="str">
        <x:v>MS</x:v>
      </x:c>
      <x:c r="D2686" s="2" t="str">
        <x:v>FY2021</x:v>
      </x:c>
      <x:c r="E2686" s="2" t="str">
        <x:v>allowance</x:v>
      </x:c>
      <x:c r="F2686" s="11" t="n">
        <x:v>654</x:v>
      </x:c>
      <x:c r="G2686" s="2" t="str">
        <x:v>USD</x:v>
      </x:c>
      <x:c r="H2686" s="2" t="str">
        <x:v>2021-01-01</x:v>
      </x:c>
      <x:c r="I2686" s="2" t="str">
        <x:v>2021-12-31</x:v>
      </x:c>
      <x:c r="J2686" s="2" t="str">
        <x:v>Loan allowance for credit losses</x:v>
      </x:c>
      <x:c r="K2686" s="2" t="str">
        <x:v>us-gaap:FinancingReceivableAllowanceForCreditLossExcludingAccruedInterest</x:v>
      </x:c>
      <x:c r="L2686" s="2" t="str">
        <x:v>2025-02-21</x:v>
      </x:c>
      <x:c r="M2686" s="2" t="str">
        <x:v>0000895421-25-000304</x:v>
      </x:c>
      <x:c r="N2686" s="2" t="str">
        <x:v>https://www.sec.gov/Archives/edgar/data/895421/000089542125000304/ms-20241231.htm</x:v>
      </x:c>
      <x:c r="O2686" s="2" t="str">
        <x:v>data/raw/filings/MS_0000895421-25-000304_ms-20241231.htm</x:v>
      </x:c>
      <x:c r="P2686" s="2" t="str">
        <x:v>f-3698</x:v>
      </x:c>
      <x:c r="Q2686" s="2" t="str"/>
      <x:c r="R2686" s="2" t="str">
        <x:v>Latest eligible comparative presentation at the information cutoff.</x:v>
      </x:c>
      <x:c r="T2686" s="12"/>
      <x:c r="U2686" s="12"/>
    </x:row>
    <x:row r="2687" ht="24" customHeight="1">
      <x:c r="C2687" s="2" t="str">
        <x:v>MS</x:v>
      </x:c>
      <x:c r="D2687" s="2" t="str">
        <x:v>FY2021</x:v>
      </x:c>
      <x:c r="E2687" s="2" t="str">
        <x:v>nonaccrual</x:v>
      </x:c>
      <x:c r="F2687" s="11" t="str">
        <x:v>n.a.</x:v>
      </x:c>
      <x:c r="G2687" s="2" t="str">
        <x:v>USDm</x:v>
      </x:c>
      <x:c r="H2687" s="2" t="str">
        <x:v>2021-01-01</x:v>
      </x:c>
      <x:c r="I2687" s="2" t="str">
        <x:v>2021-12-31</x:v>
      </x:c>
      <x:c r="J2687" s="2" t="str">
        <x:v>Nonaccrual</x:v>
      </x:c>
      <x:c r="K2687" s="2" t="str"/>
      <x:c r="L2687" s="2" t="str"/>
      <x:c r="M2687" s="2" t="str"/>
      <x:c r="N2687" s="2" t="str"/>
      <x:c r="O2687" s="2" t="str"/>
      <x:c r="P2687" s="2" t="str"/>
      <x:c r="Q2687" s="2" t="str"/>
      <x:c r="R2687" s="2" t="str">
        <x:v>Not reported / unavailable</x:v>
      </x:c>
      <x:c r="T2687" s="12"/>
      <x:c r="U2687" s="12"/>
    </x:row>
    <x:row r="2688" ht="24" customHeight="1">
      <x:c r="C2688" s="2" t="str">
        <x:v>MS</x:v>
      </x:c>
      <x:c r="D2688" s="2" t="str">
        <x:v>FY2021</x:v>
      </x:c>
      <x:c r="E2688" s="2" t="str">
        <x:v>cash</x:v>
      </x:c>
      <x:c r="F2688" s="11" t="n">
        <x:v>127725</x:v>
      </x:c>
      <x:c r="G2688" s="2" t="str">
        <x:v>USD</x:v>
      </x:c>
      <x:c r="H2688" s="2" t="str">
        <x:v>2021-01-01</x:v>
      </x:c>
      <x:c r="I2688" s="2" t="str">
        <x:v>2021-12-31</x:v>
      </x:c>
      <x:c r="J2688" s="2" t="str">
        <x:v>Cash and Cash Equivalents, at Carrying Value</x:v>
      </x:c>
      <x:c r="K2688" s="2" t="str">
        <x:v>us-gaap:CashAndCashEquivalentsAtCarryingValue</x:v>
      </x:c>
      <x:c r="L2688" s="2" t="str">
        <x:v>2023-02-24</x:v>
      </x:c>
      <x:c r="M2688" s="2" t="str">
        <x:v>0000895421-23-000284</x:v>
      </x:c>
      <x:c r="N2688" s="2" t="str">
        <x:v>https://www.sec.gov/Archives/edgar/data/895421/000089542123000284/ms-20221231.htm</x:v>
      </x:c>
      <x:c r="O2688" s="2" t="str">
        <x:v>data/raw/filings/MS_0000895421-23-000284_ms-20221231.htm</x:v>
      </x:c>
      <x:c r="P2688" s="2" t="str">
        <x:v>id3VybDovL2RvY3MudjEvZG9jOjJmNjk3NWE1NjM2MDRiMGNiMWJmZmEwMGE1MGRiM2VkL3NlYzoyZjY5NzVhNTYzNjA0YjBjYjFiZmZhMDBhNTBkYjNlZF8xMzYvZnJhZzpiNTJhZGMzOGZkYmM0NjA0YTcwZDE0ZTc1NmM4NWVjYy90YWJsZTplZWQyYzQ1MzIyMWI0MzljYjQyYzlmM2Y3ZjMwODFiZi90YWJsZXJhbmdlOmVlZDJjNDUzMjIxYjQzOWNiNDJjOWYzZjdmMzA4MWJmXzMtMi0xLTEtMA_80a21978-d319-4195-b272-91b172725409</x:v>
      </x:c>
      <x:c r="Q2688" s="2" t="str"/>
      <x:c r="R2688" s="2" t="str">
        <x:v>Latest eligible comparative presentation at the information cutoff.</x:v>
      </x:c>
      <x:c r="T2688" s="12"/>
      <x:c r="U2688" s="12"/>
    </x:row>
    <x:row r="2689" ht="24" customHeight="1">
      <x:c r="C2689" s="2" t="str">
        <x:v>MS</x:v>
      </x:c>
      <x:c r="D2689" s="2" t="str">
        <x:v>FY2021</x:v>
      </x:c>
      <x:c r="E2689" s="2" t="str">
        <x:v>aoci</x:v>
      </x:c>
      <x:c r="F2689" s="11" t="n">
        <x:v>-3102</x:v>
      </x:c>
      <x:c r="G2689" s="2" t="str">
        <x:v>USD</x:v>
      </x:c>
      <x:c r="H2689" s="2" t="str">
        <x:v>2021-01-01</x:v>
      </x:c>
      <x:c r="I2689" s="2" t="str">
        <x:v>2021-12-31</x:v>
      </x:c>
      <x:c r="J2689" s="2" t="str">
        <x:v>Accumulated Other Comprehensive Income (Loss), Net of Tax</x:v>
      </x:c>
      <x:c r="K2689" s="2" t="str">
        <x:v>us-gaap:AccumulatedOtherComprehensiveIncomeLossNetOfTax</x:v>
      </x:c>
      <x:c r="L2689" s="2" t="str">
        <x:v>2023-02-24</x:v>
      </x:c>
      <x:c r="M2689" s="2" t="str">
        <x:v>0000895421-23-000284</x:v>
      </x:c>
      <x:c r="N2689" s="2" t="str">
        <x:v>https://www.sec.gov/Archives/edgar/data/895421/000089542123000284/ms-20221231.htm</x:v>
      </x:c>
      <x:c r="O2689" s="2" t="str">
        <x:v>data/raw/filings/MS_0000895421-23-000284_ms-20221231.htm</x:v>
      </x:c>
      <x:c r="P2689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0LTItMS0xLTA_583544ea-c1e0-445b-b952-ea261247b064</x:v>
      </x:c>
      <x:c r="Q2689" s="2" t="str"/>
      <x:c r="R2689" s="2" t="str">
        <x:v>Latest eligible comparative presentation at the information cutoff.</x:v>
      </x:c>
      <x:c r="T2689" s="12"/>
      <x:c r="U2689" s="12"/>
    </x:row>
    <x:row r="2690" ht="24" customHeight="1">
      <x:c r="C2690" s="2" t="str">
        <x:v>MS</x:v>
      </x:c>
      <x:c r="D2690" s="2" t="str">
        <x:v>FY2021</x:v>
      </x:c>
      <x:c r="E2690" s="2" t="str">
        <x:v>nii</x:v>
      </x:c>
      <x:c r="F2690" s="11" t="n">
        <x:v>8045</x:v>
      </x:c>
      <x:c r="G2690" s="2" t="str">
        <x:v>USD</x:v>
      </x:c>
      <x:c r="H2690" s="2" t="str">
        <x:v>2021-01-01</x:v>
      </x:c>
      <x:c r="I2690" s="2" t="str">
        <x:v>2021-12-31</x:v>
      </x:c>
      <x:c r="J2690" s="2" t="str">
        <x:v>Interest Income (Expense), Net</x:v>
      </x:c>
      <x:c r="K2690" s="2" t="str">
        <x:v>us-gaap:InterestIncomeExpenseNet</x:v>
      </x:c>
      <x:c r="L2690" s="2" t="str">
        <x:v>2024-02-22</x:v>
      </x:c>
      <x:c r="M2690" s="2" t="str">
        <x:v>0000895421-24-000300</x:v>
      </x:c>
      <x:c r="N2690" s="2" t="str">
        <x:v>https://www.sec.gov/Archives/edgar/data/895421/000089542124000300/ms-20231231.htm</x:v>
      </x:c>
      <x:c r="O2690" s="2" t="str">
        <x:v>data/raw/filings/MS_0000895421-24-000300_ms-20231231.htm</x:v>
      </x:c>
      <x:c r="P2690" s="2" t="str">
        <x:v>f-5878</x:v>
      </x:c>
      <x:c r="Q2690" s="2" t="str"/>
      <x:c r="R2690" s="2" t="str">
        <x:v>Latest eligible comparative presentation at the information cutoff.</x:v>
      </x:c>
      <x:c r="T2690" s="12"/>
      <x:c r="U2690" s="12"/>
    </x:row>
    <x:row r="2691" ht="24" customHeight="1">
      <x:c r="C2691" s="2" t="str">
        <x:v>MS</x:v>
      </x:c>
      <x:c r="D2691" s="2" t="str">
        <x:v>FY2021</x:v>
      </x:c>
      <x:c r="E2691" s="2" t="str">
        <x:v>noninterest_income</x:v>
      </x:c>
      <x:c r="F2691" s="11" t="n">
        <x:v>51710</x:v>
      </x:c>
      <x:c r="G2691" s="2" t="str">
        <x:v>USD</x:v>
      </x:c>
      <x:c r="H2691" s="2" t="str">
        <x:v>2021-01-01</x:v>
      </x:c>
      <x:c r="I2691" s="2" t="str">
        <x:v>2021-12-31</x:v>
      </x:c>
      <x:c r="J2691" s="2" t="str">
        <x:v>Noninterest Income</x:v>
      </x:c>
      <x:c r="K2691" s="2" t="str">
        <x:v>us-gaap:NoninterestIncome</x:v>
      </x:c>
      <x:c r="L2691" s="2" t="str">
        <x:v>2024-02-22</x:v>
      </x:c>
      <x:c r="M2691" s="2" t="str">
        <x:v>0000895421-24-000300</x:v>
      </x:c>
      <x:c r="N2691" s="2" t="str">
        <x:v>https://www.sec.gov/Archives/edgar/data/895421/000089542124000300/ms-20231231.htm</x:v>
      </x:c>
      <x:c r="O2691" s="2" t="str">
        <x:v>data/raw/filings/MS_0000895421-24-000300_ms-20231231.htm</x:v>
      </x:c>
      <x:c r="P2691" s="2" t="str">
        <x:v>f-5863</x:v>
      </x:c>
      <x:c r="Q2691" s="2" t="str"/>
      <x:c r="R2691" s="2" t="str">
        <x:v>Latest eligible comparative presentation at the information cutoff.</x:v>
      </x:c>
      <x:c r="T2691" s="12"/>
      <x:c r="U2691" s="12"/>
    </x:row>
    <x:row r="2692" ht="24" customHeight="1">
      <x:c r="C2692" s="2" t="str">
        <x:v>MS</x:v>
      </x:c>
      <x:c r="D2692" s="2" t="str">
        <x:v>FY2021</x:v>
      </x:c>
      <x:c r="E2692" s="2" t="str">
        <x:v>revenue_reported</x:v>
      </x:c>
      <x:c r="F2692" s="11" t="n">
        <x:v>59755</x:v>
      </x:c>
      <x:c r="G2692" s="2" t="str">
        <x:v>USD</x:v>
      </x:c>
      <x:c r="H2692" s="2" t="str">
        <x:v>2021-01-01</x:v>
      </x:c>
      <x:c r="I2692" s="2" t="str">
        <x:v>2021-12-31</x:v>
      </x:c>
      <x:c r="J2692" s="2" t="str">
        <x:v>Revenues, Net of Interest Expense</x:v>
      </x:c>
      <x:c r="K2692" s="2" t="str">
        <x:v>us-gaap:RevenuesNetOfInterestExpense</x:v>
      </x:c>
      <x:c r="L2692" s="2" t="str">
        <x:v>2024-02-22</x:v>
      </x:c>
      <x:c r="M2692" s="2" t="str">
        <x:v>0000895421-24-000300</x:v>
      </x:c>
      <x:c r="N2692" s="2" t="str">
        <x:v>https://www.sec.gov/Archives/edgar/data/895421/000089542124000300/ms-20231231.htm</x:v>
      </x:c>
      <x:c r="O2692" s="2" t="str">
        <x:v>data/raw/filings/MS_0000895421-24-000300_ms-20231231.htm</x:v>
      </x:c>
      <x:c r="P2692" s="2" t="str">
        <x:v>f-5980</x:v>
      </x:c>
      <x:c r="Q2692" s="2" t="str"/>
      <x:c r="R2692" s="2" t="str">
        <x:v>Latest eligible comparative presentation at the information cutoff.</x:v>
      </x:c>
      <x:c r="T2692" s="12"/>
      <x:c r="U2692" s="12"/>
    </x:row>
    <x:row r="2693" ht="24" customHeight="1">
      <x:c r="C2693" s="2" t="str">
        <x:v>MS</x:v>
      </x:c>
      <x:c r="D2693" s="2" t="str">
        <x:v>FY2021</x:v>
      </x:c>
      <x:c r="E2693" s="2" t="str">
        <x:v>opex</x:v>
      </x:c>
      <x:c r="F2693" s="11" t="n">
        <x:v>40083</x:v>
      </x:c>
      <x:c r="G2693" s="2" t="str">
        <x:v>USD</x:v>
      </x:c>
      <x:c r="H2693" s="2" t="str">
        <x:v>2021-01-01</x:v>
      </x:c>
      <x:c r="I2693" s="2" t="str">
        <x:v>2021-12-31</x:v>
      </x:c>
      <x:c r="J2693" s="2" t="str">
        <x:v>Noninterest Expense</x:v>
      </x:c>
      <x:c r="K2693" s="2" t="str">
        <x:v>us-gaap:NoninterestExpense</x:v>
      </x:c>
      <x:c r="L2693" s="2" t="str">
        <x:v>2024-02-22</x:v>
      </x:c>
      <x:c r="M2693" s="2" t="str">
        <x:v>0000895421-24-000300</x:v>
      </x:c>
      <x:c r="N2693" s="2" t="str">
        <x:v>https://www.sec.gov/Archives/edgar/data/895421/000089542124000300/ms-20231231.htm</x:v>
      </x:c>
      <x:c r="O2693" s="2" t="str">
        <x:v>data/raw/filings/MS_0000895421-24-000300_ms-20231231.htm</x:v>
      </x:c>
      <x:c r="P2693" s="2" t="str">
        <x:v>f-5903</x:v>
      </x:c>
      <x:c r="Q2693" s="2" t="str"/>
      <x:c r="R2693" s="2" t="str">
        <x:v>Latest eligible comparative presentation at the information cutoff.</x:v>
      </x:c>
      <x:c r="T2693" s="12"/>
      <x:c r="U2693" s="12"/>
    </x:row>
    <x:row r="2694" ht="24" customHeight="1">
      <x:c r="C2694" s="2" t="str">
        <x:v>MS</x:v>
      </x:c>
      <x:c r="D2694" s="2" t="str">
        <x:v>FY2021</x:v>
      </x:c>
      <x:c r="E2694" s="2" t="str">
        <x:v>provision</x:v>
      </x:c>
      <x:c r="F2694" s="11" t="n">
        <x:v>-48</x:v>
      </x:c>
      <x:c r="G2694" s="2" t="str">
        <x:v>USD</x:v>
      </x:c>
      <x:c r="H2694" s="2" t="str">
        <x:v>2021-01-01</x:v>
      </x:c>
      <x:c r="I2694" s="2" t="str">
        <x:v>2021-12-31</x:v>
      </x:c>
      <x:c r="J2694" s="2" t="str">
        <x:v>Provision for Loan and Lease Losses</x:v>
      </x:c>
      <x:c r="K2694" s="2" t="str">
        <x:v>us-gaap:ProvisionForLoanAndLeaseLosses</x:v>
      </x:c>
      <x:c r="L2694" s="2" t="str">
        <x:v>2022-02-24</x:v>
      </x:c>
      <x:c r="M2694" s="2" t="str">
        <x:v>0000895421-22-000400</x:v>
      </x:c>
      <x:c r="N2694" s="2" t="str">
        <x:v>https://www.sec.gov/Archives/edgar/data/895421/000089542122000400/ms-20211231.htm</x:v>
      </x:c>
      <x:c r="O2694" s="2" t="str">
        <x:v>data/raw/filings/MS_0000895421-22-000400_ms-20211231.htm</x:v>
      </x:c>
      <x:c r="P2694" s="2" t="str">
        <x:v>id3VybDovL2RvY3MudjEvZG9jOjJmNjk3NWE1NjM2MDRiMGNiMWJmZmEwMGE1MGRiM2VkL3NlYzoyZjY5NzVhNTYzNjA0YjBjYjFiZmZhMDBhNTBkYjNlZF8xNTQvZnJhZzo4ZDIyOTZjNWViNjI0ZjBmODE3YjBmZjc3NjM4MzAxMy90YWJsZTo2ZWVhNDU2NmVhZDY0MmI5OGY1NzI2NDhkYzQ4NzU0OC90YWJsZXJhbmdlOjZlZWE0NTY2ZWFkNjQyYjk4ZjU3MjY0OGRjNDg3NTQ4XzYtNi0xLTEtMA_96fb3366-9134-4d41-93bb-49afce769ca7</x:v>
      </x:c>
      <x:c r="Q2694" s="2" t="str"/>
      <x:c r="R2694" s="2" t="str">
        <x:v>Latest eligible comparative presentation at the information cutoff.</x:v>
      </x:c>
      <x:c r="T2694" s="12"/>
      <x:c r="U2694" s="12"/>
    </x:row>
    <x:row r="2695" ht="24" customHeight="1">
      <x:c r="C2695" s="2" t="str">
        <x:v>MS</x:v>
      </x:c>
      <x:c r="D2695" s="2" t="str">
        <x:v>FY2021</x:v>
      </x:c>
      <x:c r="E2695" s="2" t="str">
        <x:v>pretax</x:v>
      </x:c>
      <x:c r="F2695" s="11" t="n">
        <x:v>19668</x:v>
      </x:c>
      <x:c r="G2695" s="2" t="str">
        <x:v>USD</x:v>
      </x:c>
      <x:c r="H2695" s="2" t="str">
        <x:v>2021-01-01</x:v>
      </x:c>
      <x:c r="I2695" s="2" t="str">
        <x:v>2021-12-31</x:v>
      </x:c>
      <x:c r="J2695" s="2" t="str">
        <x:v>Income (Loss) from Continuing Operations before Income Taxes, Noncontrolling Interest</x:v>
      </x:c>
      <x:c r="K2695" s="2" t="str">
        <x:v>us-gaap:IncomeLossFromContinuingOperationsBeforeIncomeTaxesExtraordinaryItemsNoncontrollingInterest</x:v>
      </x:c>
      <x:c r="L2695" s="2" t="str">
        <x:v>2024-02-22</x:v>
      </x:c>
      <x:c r="M2695" s="2" t="str">
        <x:v>0000895421-24-000300</x:v>
      </x:c>
      <x:c r="N2695" s="2" t="str">
        <x:v>https://www.sec.gov/Archives/edgar/data/895421/000089542124000300/ms-20231231.htm</x:v>
      </x:c>
      <x:c r="O2695" s="2" t="str">
        <x:v>data/raw/filings/MS_0000895421-24-000300_ms-20231231.htm</x:v>
      </x:c>
      <x:c r="P2695" s="2" t="str">
        <x:v>f-5990</x:v>
      </x:c>
      <x:c r="Q2695" s="2" t="str"/>
      <x:c r="R2695" s="2" t="str">
        <x:v>Latest eligible comparative presentation at the information cutoff.</x:v>
      </x:c>
      <x:c r="T2695" s="12"/>
      <x:c r="U2695" s="12"/>
    </x:row>
    <x:row r="2696" ht="24" customHeight="1">
      <x:c r="C2696" s="2" t="str">
        <x:v>MS</x:v>
      </x:c>
      <x:c r="D2696" s="2" t="str">
        <x:v>FY2021</x:v>
      </x:c>
      <x:c r="E2696" s="2" t="str">
        <x:v>tax</x:v>
      </x:c>
      <x:c r="F2696" s="11" t="n">
        <x:v>4548</x:v>
      </x:c>
      <x:c r="G2696" s="2" t="str">
        <x:v>USD</x:v>
      </x:c>
      <x:c r="H2696" s="2" t="str">
        <x:v>2021-01-01</x:v>
      </x:c>
      <x:c r="I2696" s="2" t="str">
        <x:v>2021-12-31</x:v>
      </x:c>
      <x:c r="J2696" s="2" t="str">
        <x:v>Income Tax Expense (Benefit)</x:v>
      </x:c>
      <x:c r="K2696" s="2" t="str">
        <x:v>us-gaap:IncomeTaxExpenseBenefit</x:v>
      </x:c>
      <x:c r="L2696" s="2" t="str">
        <x:v>2024-02-22</x:v>
      </x:c>
      <x:c r="M2696" s="2" t="str">
        <x:v>0000895421-24-000300</x:v>
      </x:c>
      <x:c r="N2696" s="2" t="str">
        <x:v>https://www.sec.gov/Archives/edgar/data/895421/000089542124000300/ms-20231231.htm</x:v>
      </x:c>
      <x:c r="O2696" s="2" t="str">
        <x:v>data/raw/filings/MS_0000895421-24-000300_ms-20231231.htm</x:v>
      </x:c>
      <x:c r="P2696" s="2" t="str">
        <x:v>f-5913</x:v>
      </x:c>
      <x:c r="Q2696" s="2" t="str"/>
      <x:c r="R2696" s="2" t="str">
        <x:v>Latest eligible comparative presentation at the information cutoff.</x:v>
      </x:c>
      <x:c r="T2696" s="12"/>
      <x:c r="U2696" s="12"/>
    </x:row>
    <x:row r="2697" ht="24" customHeight="1">
      <x:c r="C2697" s="2" t="str">
        <x:v>MS</x:v>
      </x:c>
      <x:c r="D2697" s="2" t="str">
        <x:v>FY2021</x:v>
      </x:c>
      <x:c r="E2697" s="2" t="str">
        <x:v>net_income</x:v>
      </x:c>
      <x:c r="F2697" s="11" t="n">
        <x:v>15034</x:v>
      </x:c>
      <x:c r="G2697" s="2" t="str">
        <x:v>USD</x:v>
      </x:c>
      <x:c r="H2697" s="2" t="str">
        <x:v>2021-01-01</x:v>
      </x:c>
      <x:c r="I2697" s="2" t="str">
        <x:v>2021-12-31</x:v>
      </x:c>
      <x:c r="J2697" s="2" t="str">
        <x:v>Net Income (Loss) Attributable to Parent</x:v>
      </x:c>
      <x:c r="K2697" s="2" t="str">
        <x:v>us-gaap:NetIncomeLoss</x:v>
      </x:c>
      <x:c r="L2697" s="2" t="str">
        <x:v>2024-02-22</x:v>
      </x:c>
      <x:c r="M2697" s="2" t="str">
        <x:v>0000895421-24-000300</x:v>
      </x:c>
      <x:c r="N2697" s="2" t="str">
        <x:v>https://www.sec.gov/Archives/edgar/data/895421/000089542124000300/ms-20231231.htm</x:v>
      </x:c>
      <x:c r="O2697" s="2" t="str">
        <x:v>data/raw/filings/MS_0000895421-24-000300_ms-20231231.htm</x:v>
      </x:c>
      <x:c r="P2697" s="2" t="str">
        <x:v>f-5928</x:v>
      </x:c>
      <x:c r="Q2697" s="2" t="str"/>
      <x:c r="R2697" s="2" t="str">
        <x:v>Latest eligible comparative presentation at the information cutoff.</x:v>
      </x:c>
      <x:c r="T2697" s="12"/>
      <x:c r="U2697" s="12"/>
    </x:row>
    <x:row r="2698" ht="24" customHeight="1">
      <x:c r="C2698" s="2" t="str">
        <x:v>MS</x:v>
      </x:c>
      <x:c r="D2698" s="2" t="str">
        <x:v>FY2021</x:v>
      </x:c>
      <x:c r="E2698" s="2" t="str">
        <x:v>common_income</x:v>
      </x:c>
      <x:c r="F2698" s="11" t="n">
        <x:v>14566</x:v>
      </x:c>
      <x:c r="G2698" s="2" t="str">
        <x:v>USD</x:v>
      </x:c>
      <x:c r="H2698" s="2" t="str">
        <x:v>2021-01-01</x:v>
      </x:c>
      <x:c r="I2698" s="2" t="str">
        <x:v>2021-12-31</x:v>
      </x:c>
      <x:c r="J2698" s="2" t="str">
        <x:v>Net Income (Loss) Available to Common Stockholders, Basic</x:v>
      </x:c>
      <x:c r="K2698" s="2" t="str">
        <x:v>us-gaap:NetIncomeLossAvailableToCommonStockholdersBasic</x:v>
      </x:c>
      <x:c r="L2698" s="2" t="str">
        <x:v>2024-02-22</x:v>
      </x:c>
      <x:c r="M2698" s="2" t="str">
        <x:v>0000895421-24-000300</x:v>
      </x:c>
      <x:c r="N2698" s="2" t="str">
        <x:v>https://www.sec.gov/Archives/edgar/data/895421/000089542124000300/ms-20231231.htm</x:v>
      </x:c>
      <x:c r="O2698" s="2" t="str">
        <x:v>data/raw/filings/MS_0000895421-24-000300_ms-20231231.htm</x:v>
      </x:c>
      <x:c r="P2698" s="2" t="str">
        <x:v>f-149</x:v>
      </x:c>
      <x:c r="Q2698" s="2" t="str"/>
      <x:c r="R2698" s="2" t="str">
        <x:v>Latest eligible comparative presentation at the information cutoff.</x:v>
      </x:c>
      <x:c r="T2698" s="12"/>
      <x:c r="U2698" s="12"/>
    </x:row>
    <x:row r="2699" ht="24" customHeight="1">
      <x:c r="C2699" s="2" t="str">
        <x:v>MS</x:v>
      </x:c>
      <x:c r="D2699" s="2" t="str">
        <x:v>FY2021</x:v>
      </x:c>
      <x:c r="E2699" s="2" t="str">
        <x:v>preferred_div</x:v>
      </x:c>
      <x:c r="F2699" s="11" t="n">
        <x:v>468</x:v>
      </x:c>
      <x:c r="G2699" s="2" t="str">
        <x:v>USD</x:v>
      </x:c>
      <x:c r="H2699" s="2" t="str">
        <x:v>2021-01-01</x:v>
      </x:c>
      <x:c r="I2699" s="2" t="str">
        <x:v>2021-12-31</x:v>
      </x:c>
      <x:c r="J2699" s="2" t="str">
        <x:v>Dividends, Preferred Stock</x:v>
      </x:c>
      <x:c r="K2699" s="2" t="str">
        <x:v>us-gaap:DividendsPreferredStock</x:v>
      </x:c>
      <x:c r="L2699" s="2" t="str">
        <x:v>2024-02-22</x:v>
      </x:c>
      <x:c r="M2699" s="2" t="str">
        <x:v>0000895421-24-000300</x:v>
      </x:c>
      <x:c r="N2699" s="2" t="str">
        <x:v>https://www.sec.gov/Archives/edgar/data/895421/000089542124000300/ms-20231231.htm</x:v>
      </x:c>
      <x:c r="O2699" s="2" t="str">
        <x:v>data/raw/filings/MS_0000895421-24-000300_ms-20231231.htm</x:v>
      </x:c>
      <x:c r="P2699" s="2" t="str">
        <x:v>f-4847</x:v>
      </x:c>
      <x:c r="Q2699" s="2" t="str"/>
      <x:c r="R2699" s="2" t="str">
        <x:v>Latest eligible comparative presentation at the information cutoff.</x:v>
      </x:c>
      <x:c r="T2699" s="12"/>
      <x:c r="U2699" s="12"/>
    </x:row>
    <x:row r="2700" ht="24" customHeight="1">
      <x:c r="C2700" s="2" t="str">
        <x:v>MS</x:v>
      </x:c>
      <x:c r="D2700" s="2" t="str">
        <x:v>FY2021</x:v>
      </x:c>
      <x:c r="E2700" s="2" t="str">
        <x:v>eps</x:v>
      </x:c>
      <x:c r="F2700" s="11" t="n">
        <x:v>8.03</x:v>
      </x:c>
      <x:c r="G2700" s="2" t="str">
        <x:v>USD/shares</x:v>
      </x:c>
      <x:c r="H2700" s="2" t="str">
        <x:v>2021-01-01</x:v>
      </x:c>
      <x:c r="I2700" s="2" t="str">
        <x:v>2021-12-31</x:v>
      </x:c>
      <x:c r="J2700" s="2" t="str">
        <x:v>Earnings Per Share, Diluted</x:v>
      </x:c>
      <x:c r="K2700" s="2" t="str">
        <x:v>us-gaap:EarningsPerShareDiluted</x:v>
      </x:c>
      <x:c r="L2700" s="2" t="str">
        <x:v>2024-02-22</x:v>
      </x:c>
      <x:c r="M2700" s="2" t="str">
        <x:v>0000895421-24-000300</x:v>
      </x:c>
      <x:c r="N2700" s="2" t="str">
        <x:v>https://www.sec.gov/Archives/edgar/data/895421/000089542124000300/ms-20231231.htm</x:v>
      </x:c>
      <x:c r="O2700" s="2" t="str">
        <x:v>data/raw/filings/MS_0000895421-24-000300_ms-20231231.htm</x:v>
      </x:c>
      <x:c r="P2700" s="2" t="str">
        <x:v>f-155</x:v>
      </x:c>
      <x:c r="Q2700" s="2" t="str"/>
      <x:c r="R2700" s="2" t="str">
        <x:v>Latest eligible comparative presentation at the information cutoff.</x:v>
      </x:c>
      <x:c r="T2700" s="12"/>
      <x:c r="U2700" s="12"/>
    </x:row>
    <x:row r="2701" ht="24" customHeight="1">
      <x:c r="C2701" s="2" t="str">
        <x:v>MS</x:v>
      </x:c>
      <x:c r="D2701" s="2" t="str">
        <x:v>FY2021</x:v>
      </x:c>
      <x:c r="E2701" s="2" t="str">
        <x:v>shares_diluted</x:v>
      </x:c>
      <x:c r="F2701" s="11" t="n">
        <x:v>1814</x:v>
      </x:c>
      <x:c r="G2701" s="2" t="str">
        <x:v>shares</x:v>
      </x:c>
      <x:c r="H2701" s="2" t="str">
        <x:v>2021-01-01</x:v>
      </x:c>
      <x:c r="I2701" s="2" t="str">
        <x:v>2021-12-31</x:v>
      </x:c>
      <x:c r="J2701" s="2" t="str">
        <x:v>Weighted Average Number of Shares Outstanding, Diluted</x:v>
      </x:c>
      <x:c r="K2701" s="2" t="str">
        <x:v>us-gaap:WeightedAverageNumberOfDilutedSharesOutstanding</x:v>
      </x:c>
      <x:c r="L2701" s="2" t="str">
        <x:v>2024-02-22</x:v>
      </x:c>
      <x:c r="M2701" s="2" t="str">
        <x:v>0000895421-24-000300</x:v>
      </x:c>
      <x:c r="N2701" s="2" t="str">
        <x:v>https://www.sec.gov/Archives/edgar/data/895421/000089542124000300/ms-20231231.htm</x:v>
      </x:c>
      <x:c r="O2701" s="2" t="str">
        <x:v>data/raw/filings/MS_0000895421-24-000300_ms-20231231.htm</x:v>
      </x:c>
      <x:c r="P2701" s="2" t="str">
        <x:v>f-4762</x:v>
      </x:c>
      <x:c r="Q2701" s="2" t="str"/>
      <x:c r="R2701" s="2" t="str">
        <x:v>Latest eligible comparative presentation at the information cutoff.</x:v>
      </x:c>
      <x:c r="T2701" s="12"/>
      <x:c r="U2701" s="12"/>
    </x:row>
    <x:row r="2702" ht="24" customHeight="1">
      <x:c r="C2702" s="2" t="str">
        <x:v>MS</x:v>
      </x:c>
      <x:c r="D2702" s="2" t="str">
        <x:v>FY2021</x:v>
      </x:c>
      <x:c r="E2702" s="2" t="str">
        <x:v>dps</x:v>
      </x:c>
      <x:c r="F2702" s="11" t="n">
        <x:v>2.1</x:v>
      </x:c>
      <x:c r="G2702" s="2" t="str">
        <x:v>USD/shares</x:v>
      </x:c>
      <x:c r="H2702" s="2" t="str">
        <x:v>2021-01-01</x:v>
      </x:c>
      <x:c r="I2702" s="2" t="str">
        <x:v>2021-12-31</x:v>
      </x:c>
      <x:c r="J2702" s="2" t="str">
        <x:v>Common Stock, Dividends, Per Share, Declared</x:v>
      </x:c>
      <x:c r="K2702" s="2" t="str">
        <x:v>us-gaap:CommonStockDividendsPerShareDeclared</x:v>
      </x:c>
      <x:c r="L2702" s="2" t="str">
        <x:v>2024-02-22</x:v>
      </x:c>
      <x:c r="M2702" s="2" t="str">
        <x:v>0000895421-24-000300</x:v>
      </x:c>
      <x:c r="N2702" s="2" t="str">
        <x:v>https://www.sec.gov/Archives/edgar/data/895421/000089542124000300/ms-20231231.htm</x:v>
      </x:c>
      <x:c r="O2702" s="2" t="str">
        <x:v>data/raw/filings/MS_0000895421-24-000300_ms-20231231.htm</x:v>
      </x:c>
      <x:c r="P2702" s="2" t="str">
        <x:v>f-4852</x:v>
      </x:c>
      <x:c r="Q2702" s="2" t="str"/>
      <x:c r="R2702" s="2" t="str">
        <x:v>Latest eligible comparative presentation at the information cutoff.</x:v>
      </x:c>
      <x:c r="T2702" s="12"/>
      <x:c r="U2702" s="12"/>
    </x:row>
    <x:row r="2703" ht="24" customHeight="1">
      <x:c r="C2703" s="2" t="str">
        <x:v>MS</x:v>
      </x:c>
      <x:c r="D2703" s="2" t="str">
        <x:v>FY2021</x:v>
      </x:c>
      <x:c r="E2703" s="2" t="str">
        <x:v>dividends</x:v>
      </x:c>
      <x:c r="F2703" s="11" t="n">
        <x:v>4171</x:v>
      </x:c>
      <x:c r="G2703" s="2" t="str">
        <x:v>USD</x:v>
      </x:c>
      <x:c r="H2703" s="2" t="str">
        <x:v>2021-01-01</x:v>
      </x:c>
      <x:c r="I2703" s="2" t="str">
        <x:v>2021-12-31</x:v>
      </x:c>
      <x:c r="J2703" s="2" t="str">
        <x:v>Payments of Dividends</x:v>
      </x:c>
      <x:c r="K2703" s="2" t="str">
        <x:v>us-gaap:PaymentsOfDividends</x:v>
      </x:c>
      <x:c r="L2703" s="2" t="str">
        <x:v>2024-02-22</x:v>
      </x:c>
      <x:c r="M2703" s="2" t="str">
        <x:v>0000895421-24-000300</x:v>
      </x:c>
      <x:c r="N2703" s="2" t="str">
        <x:v>https://www.sec.gov/Archives/edgar/data/895421/000089542124000300/ms-20231231.htm</x:v>
      </x:c>
      <x:c r="O2703" s="2" t="str">
        <x:v>data/raw/filings/MS_0000895421-24-000300_ms-20231231.htm</x:v>
      </x:c>
      <x:c r="P2703" s="2" t="str">
        <x:v>f-503</x:v>
      </x:c>
      <x:c r="Q2703" s="2" t="str"/>
      <x:c r="R2703" s="2" t="str">
        <x:v>Latest eligible comparative presentation at the information cutoff.</x:v>
      </x:c>
      <x:c r="T2703" s="12"/>
      <x:c r="U2703" s="12"/>
    </x:row>
    <x:row r="2704" ht="24" customHeight="1">
      <x:c r="C2704" s="2" t="str">
        <x:v>MS</x:v>
      </x:c>
      <x:c r="D2704" s="2" t="str">
        <x:v>FY2021</x:v>
      </x:c>
      <x:c r="E2704" s="2" t="str">
        <x:v>buybacks</x:v>
      </x:c>
      <x:c r="F2704" s="11" t="str">
        <x:v>n.a.</x:v>
      </x:c>
      <x:c r="G2704" s="2" t="str">
        <x:v>USDm</x:v>
      </x:c>
      <x:c r="H2704" s="2" t="str">
        <x:v>2021-01-01</x:v>
      </x:c>
      <x:c r="I2704" s="2" t="str">
        <x:v>2021-12-31</x:v>
      </x:c>
      <x:c r="J2704" s="2" t="str">
        <x:v>Common share repurchases paid</x:v>
      </x:c>
      <x:c r="K2704" s="2" t="str"/>
      <x:c r="L2704" s="2" t="str"/>
      <x:c r="M2704" s="2" t="str"/>
      <x:c r="N2704" s="2" t="str"/>
      <x:c r="O2704" s="2" t="str"/>
      <x:c r="P2704" s="2" t="str"/>
      <x:c r="Q2704" s="2" t="str"/>
      <x:c r="R2704" s="2" t="str">
        <x:v>Not reported / unavailable</x:v>
      </x:c>
      <x:c r="T2704" s="12"/>
      <x:c r="U2704" s="12"/>
    </x:row>
    <x:row r="2705" ht="24" customHeight="1">
      <x:c r="C2705" s="2" t="str">
        <x:v>MS</x:v>
      </x:c>
      <x:c r="D2705" s="2" t="str">
        <x:v>FY2021</x:v>
      </x:c>
      <x:c r="E2705" s="2" t="str">
        <x:v>chargeoffs</x:v>
      </x:c>
      <x:c r="F2705" s="11" t="str">
        <x:v>n.a.</x:v>
      </x:c>
      <x:c r="G2705" s="2" t="str">
        <x:v>USDm</x:v>
      </x:c>
      <x:c r="H2705" s="2" t="str">
        <x:v>2021-01-01</x:v>
      </x:c>
      <x:c r="I2705" s="2" t="str">
        <x:v>2021-12-31</x:v>
      </x:c>
      <x:c r="J2705" s="2" t="str">
        <x:v>Gross loan charge-offs</x:v>
      </x:c>
      <x:c r="K2705" s="2" t="str"/>
      <x:c r="L2705" s="2" t="str"/>
      <x:c r="M2705" s="2" t="str"/>
      <x:c r="N2705" s="2" t="str"/>
      <x:c r="O2705" s="2" t="str"/>
      <x:c r="P2705" s="2" t="str"/>
      <x:c r="Q2705" s="2" t="str"/>
      <x:c r="R2705" s="2" t="str">
        <x:v>Not reported / unavailable</x:v>
      </x:c>
      <x:c r="T2705" s="12"/>
      <x:c r="U2705" s="12"/>
    </x:row>
    <x:row r="2706" ht="24" customHeight="1">
      <x:c r="C2706" s="2" t="str">
        <x:v>MS</x:v>
      </x:c>
      <x:c r="D2706" s="2" t="str">
        <x:v>FY2021</x:v>
      </x:c>
      <x:c r="E2706" s="2" t="str">
        <x:v>recoveries</x:v>
      </x:c>
      <x:c r="F2706" s="11" t="str">
        <x:v>n.a.</x:v>
      </x:c>
      <x:c r="G2706" s="2" t="str">
        <x:v>USDm</x:v>
      </x:c>
      <x:c r="H2706" s="2" t="str">
        <x:v>2021-01-01</x:v>
      </x:c>
      <x:c r="I2706" s="2" t="str">
        <x:v>2021-12-31</x:v>
      </x:c>
      <x:c r="J2706" s="2" t="str">
        <x:v>Loan recoveries</x:v>
      </x:c>
      <x:c r="K2706" s="2" t="str"/>
      <x:c r="L2706" s="2" t="str"/>
      <x:c r="M2706" s="2" t="str"/>
      <x:c r="N2706" s="2" t="str"/>
      <x:c r="O2706" s="2" t="str"/>
      <x:c r="P2706" s="2" t="str"/>
      <x:c r="Q2706" s="2" t="str"/>
      <x:c r="R2706" s="2" t="str">
        <x:v>Not reported / unavailable</x:v>
      </x:c>
      <x:c r="T2706" s="12"/>
      <x:c r="U2706" s="12"/>
    </x:row>
    <x:row r="2707" ht="24" customHeight="1">
      <x:c r="C2707" s="2" t="str">
        <x:v>MS</x:v>
      </x:c>
      <x:c r="D2707" s="2" t="str">
        <x:v>FY2021</x:v>
      </x:c>
      <x:c r="E2707" s="2" t="str">
        <x:v>rwa</x:v>
      </x:c>
      <x:c r="F2707" s="11" t="n">
        <x:v>471921</x:v>
      </x:c>
      <x:c r="G2707" s="2" t="str">
        <x:v>USD</x:v>
      </x:c>
      <x:c r="H2707" s="2" t="str">
        <x:v>2021-01-01</x:v>
      </x:c>
      <x:c r="I2707" s="2" t="str">
        <x:v>2021-12-31</x:v>
      </x:c>
      <x:c r="J2707" s="2" t="str">
        <x:v>Banking Regulation, Risk-Weighted Assets, Actual</x:v>
      </x:c>
      <x:c r="K2707" s="2" t="str">
        <x:v>us-gaap:RiskWeightedAssets</x:v>
      </x:c>
      <x:c r="L2707" s="2" t="str">
        <x:v>2023-02-24</x:v>
      </x:c>
      <x:c r="M2707" s="2" t="str">
        <x:v>0000895421-23-000284</x:v>
      </x:c>
      <x:c r="N2707" s="2" t="str">
        <x:v>https://www.sec.gov/Archives/edgar/data/895421/000089542123000284/ms-20221231.htm</x:v>
      </x:c>
      <x:c r="O2707" s="2" t="str">
        <x:v>data/raw/filings/MS_0000895421-23-000284_ms-20221231.htm</x:v>
      </x:c>
      <x:c r="P2707" s="2" t="str">
        <x:v>id3VybDovL2RvY3MudjEvZG9jOjJmNjk3NWE1NjM2MDRiMGNiMWJmZmEwMGE1MGRiM2VkL3NlYzoyZjY5NzVhNTYzNjA0YjBjYjFiZmZhMDBhNTBkYjNlZF8xNzgvZnJhZzpkZTkzYjYzYjk5ZjI0Y2Y0OTI1YjhkODE5OWJhMTNlMi90YWJsZTpiNmYzN2RjMDZlMzc0YmRkODk0MDIwYTE5ZmFmZTZiYy90YWJsZXJhbmdlOmI2ZjM3ZGMwNmUzNzRiZGQ4OTQwMjBhMTlmYWZlNmJjXzYtMy0xLTEtMjY3ODQ4_cc07b6bd-1396-478b-b8f7-d77f50dc5c61</x:v>
      </x:c>
      <x:c r="Q2707" s="2" t="str"/>
      <x:c r="R2707" s="2" t="str">
        <x:v>Latest eligible comparative presentation at the information cutoff.</x:v>
      </x:c>
      <x:c r="T2707" s="12"/>
      <x:c r="U2707" s="12"/>
    </x:row>
    <x:row r="2708" ht="24" customHeight="1">
      <x:c r="C2708" s="2" t="str">
        <x:v>MS</x:v>
      </x:c>
      <x:c r="D2708" s="2" t="str">
        <x:v>FY2021</x:v>
      </x:c>
      <x:c r="E2708" s="2" t="str">
        <x:v>cet1_reported</x:v>
      </x:c>
      <x:c r="F2708" s="11" t="n">
        <x:v>0.16</x:v>
      </x:c>
      <x:c r="G2708" s="2" t="str">
        <x:v>pure</x:v>
      </x:c>
      <x:c r="H2708" s="2" t="str">
        <x:v>2021-01-01</x:v>
      </x:c>
      <x:c r="I2708" s="2" t="str">
        <x:v>2021-12-31</x:v>
      </x:c>
      <x:c r="J2708" s="2" t="str">
        <x:v>Banking Regulation, Common Equity Tier One Risk-Based Capital Ratio, Actual</x:v>
      </x:c>
      <x:c r="K2708" s="2" t="str">
        <x:v>us-gaap:CommonEquityTierOneCapitalRatio</x:v>
      </x:c>
      <x:c r="L2708" s="2" t="str">
        <x:v>2023-02-24</x:v>
      </x:c>
      <x:c r="M2708" s="2" t="str">
        <x:v>0000895421-23-000284</x:v>
      </x:c>
      <x:c r="N2708" s="2" t="str">
        <x:v>https://www.sec.gov/Archives/edgar/data/895421/000089542123000284/ms-20221231.htm</x:v>
      </x:c>
      <x:c r="O2708" s="2" t="str">
        <x:v>data/raw/filings/MS_0000895421-23-000284_ms-20221231.htm</x:v>
      </x:c>
      <x:c r="P2708" s="2" t="str"/>
      <x:c r="Q2708" s="2" t="str"/>
      <x:c r="R2708" s="2" t="str">
        <x:v>Latest eligible comparative presentation at the information cutoff.</x:v>
      </x:c>
      <x:c r="T2708" s="12"/>
      <x:c r="U2708" s="12"/>
    </x:row>
    <x:row r="2709" ht="24" customHeight="1">
      <x:c r="C2709" s="2" t="str">
        <x:v>MS</x:v>
      </x:c>
      <x:c r="D2709" s="2" t="str">
        <x:v>FY2021</x:v>
      </x:c>
      <x:c r="E2709" s="2" t="str">
        <x:v>nim_reported</x:v>
      </x:c>
      <x:c r="F2709" s="11" t="str">
        <x:v>n.a.</x:v>
      </x:c>
      <x:c r="G2709" s="2" t="str">
        <x:v>%</x:v>
      </x:c>
      <x:c r="H2709" s="2" t="str">
        <x:v>2021-01-01</x:v>
      </x:c>
      <x:c r="I2709" s="2" t="str">
        <x:v>2021-12-31</x:v>
      </x:c>
      <x:c r="J2709" s="2" t="str">
        <x:v>Issuer reported net interest margin</x:v>
      </x:c>
      <x:c r="K2709" s="2" t="str"/>
      <x:c r="L2709" s="2" t="str"/>
      <x:c r="M2709" s="2" t="str"/>
      <x:c r="N2709" s="2" t="str"/>
      <x:c r="O2709" s="2" t="str"/>
      <x:c r="P2709" s="2" t="str"/>
      <x:c r="Q2709" s="2" t="str"/>
      <x:c r="R2709" s="2" t="str">
        <x:v>Not reported / unavailable</x:v>
      </x:c>
      <x:c r="T2709" s="12"/>
      <x:c r="U2709" s="12"/>
    </x:row>
    <x:row r="2710" ht="24" customHeight="1">
      <x:c r="C2710" s="2" t="str">
        <x:v>MS</x:v>
      </x:c>
      <x:c r="D2710" s="2" t="str">
        <x:v>FY2021</x:v>
      </x:c>
      <x:c r="E2710" s="2" t="str">
        <x:v>bvps_reported</x:v>
      </x:c>
      <x:c r="F2710" s="11" t="n">
        <x:v>55.12</x:v>
      </x:c>
      <x:c r="G2710" s="2" t="str">
        <x:v>USD/shares</x:v>
      </x:c>
      <x:c r="H2710" s="2" t="str">
        <x:v>2021-01-01</x:v>
      </x:c>
      <x:c r="I2710" s="2" t="str">
        <x:v>2021-12-31</x:v>
      </x:c>
      <x:c r="J2710" s="2" t="str">
        <x:v>Reported common book value per share</x:v>
      </x:c>
      <x:c r="K2710" s="2" t="str">
        <x:v>Manual verified issuer table row</x:v>
      </x:c>
      <x:c r="L2710" s="2" t="str">
        <x:v>2022-02-24</x:v>
      </x:c>
      <x:c r="M2710" s="2" t="str">
        <x:v>0000895421-22-000400</x:v>
      </x:c>
      <x:c r="N2710" s="2" t="str">
        <x:v>https://www.sec.gov/Archives/edgar/data/895421/000089542122000400/ms-20211231.htm</x:v>
      </x:c>
      <x:c r="O2710" s="2" t="str">
        <x:v>data/raw/filings/MS_0000895421-22-000400_ms-20211231.htm</x:v>
      </x:c>
      <x:c r="P2710" s="2" t="str"/>
      <x:c r="Q2710" s="2" t="str"/>
      <x:c r="R2710" s="2" t="str">
        <x:v>Verified original issuer table row; same-date end balance, excluding average and regulatory minimum tables.</x:v>
      </x:c>
      <x:c r="T2710" s="12"/>
      <x:c r="U2710" s="12"/>
    </x:row>
    <x:row r="2711" ht="24" customHeight="1">
      <x:c r="C2711" s="2" t="str">
        <x:v>MS</x:v>
      </x:c>
      <x:c r="D2711" s="2" t="str">
        <x:v>FY2021</x:v>
      </x:c>
      <x:c r="E2711" s="2" t="str">
        <x:v>tbvps_reported</x:v>
      </x:c>
      <x:c r="F2711" s="11" t="n">
        <x:v>40.91</x:v>
      </x:c>
      <x:c r="G2711" s="2" t="str">
        <x:v>USD/shares</x:v>
      </x:c>
      <x:c r="H2711" s="2" t="str">
        <x:v>2021-01-01</x:v>
      </x:c>
      <x:c r="I2711" s="2" t="str">
        <x:v>2021-12-31</x:v>
      </x:c>
      <x:c r="J2711" s="2" t="str">
        <x:v>Reported tangible book value per share</x:v>
      </x:c>
      <x:c r="K2711" s="2" t="str">
        <x:v>Manual verified issuer table row</x:v>
      </x:c>
      <x:c r="L2711" s="2" t="str">
        <x:v>2022-02-24</x:v>
      </x:c>
      <x:c r="M2711" s="2" t="str">
        <x:v>0000895421-22-000400</x:v>
      </x:c>
      <x:c r="N2711" s="2" t="str">
        <x:v>https://www.sec.gov/Archives/edgar/data/895421/000089542122000400/ms-20211231.htm</x:v>
      </x:c>
      <x:c r="O2711" s="2" t="str">
        <x:v>data/raw/filings/MS_0000895421-22-000400_ms-20211231.htm</x:v>
      </x:c>
      <x:c r="P2711" s="2" t="str"/>
      <x:c r="Q2711" s="2" t="str"/>
      <x:c r="R2711" s="2" t="str">
        <x:v>Verified original issuer table row; same-date end balance, excluding average and regulatory minimum tables.</x:v>
      </x:c>
      <x:c r="T2711" s="12"/>
      <x:c r="U2711" s="12"/>
    </x:row>
    <x:row r="2712" ht="24" customHeight="1">
      <x:c r="C2712" s="2" t="str">
        <x:v>MS</x:v>
      </x:c>
      <x:c r="D2712" s="2" t="str">
        <x:v>FY2021</x:v>
      </x:c>
      <x:c r="E2712" s="2" t="str">
        <x:v>tce_reported</x:v>
      </x:c>
      <x:c r="F2712" s="11" t="str">
        <x:v>n.a.</x:v>
      </x:c>
      <x:c r="G2712" s="2" t="str">
        <x:v>USDm</x:v>
      </x:c>
      <x:c r="H2712" s="2" t="str">
        <x:v>2021-01-01</x:v>
      </x:c>
      <x:c r="I2712" s="2" t="str">
        <x:v>2021-12-31</x:v>
      </x:c>
      <x:c r="J2712" s="2" t="str">
        <x:v>Reported tangible common equity</x:v>
      </x:c>
      <x:c r="K2712" s="2" t="str"/>
      <x:c r="L2712" s="2" t="str"/>
      <x:c r="M2712" s="2" t="str"/>
      <x:c r="N2712" s="2" t="str"/>
      <x:c r="O2712" s="2" t="str"/>
      <x:c r="P2712" s="2" t="str"/>
      <x:c r="Q2712" s="2" t="str"/>
      <x:c r="R2712" s="2" t="str">
        <x:v>Not reported / unavailable</x:v>
      </x:c>
      <x:c r="T2712" s="12"/>
      <x:c r="U2712" s="12"/>
    </x:row>
    <x:row r="2713" ht="24" customHeight="1">
      <x:c r="C2713" s="2" t="str">
        <x:v>MS</x:v>
      </x:c>
      <x:c r="D2713" s="2" t="str">
        <x:v>FY2022</x:v>
      </x:c>
      <x:c r="E2713" s="2" t="str">
        <x:v>assets</x:v>
      </x:c>
      <x:c r="F2713" s="11" t="n">
        <x:v>1180231</x:v>
      </x:c>
      <x:c r="G2713" s="2" t="str">
        <x:v>USD</x:v>
      </x:c>
      <x:c r="H2713" s="2" t="str">
        <x:v>2022-01-01</x:v>
      </x:c>
      <x:c r="I2713" s="2" t="str">
        <x:v>2022-12-31</x:v>
      </x:c>
      <x:c r="J2713" s="2" t="str">
        <x:v>Assets</x:v>
      </x:c>
      <x:c r="K2713" s="2" t="str">
        <x:v>us-gaap:Assets</x:v>
      </x:c>
      <x:c r="L2713" s="2" t="str">
        <x:v>2024-02-22</x:v>
      </x:c>
      <x:c r="M2713" s="2" t="str">
        <x:v>0000895421-24-000300</x:v>
      </x:c>
      <x:c r="N2713" s="2" t="str">
        <x:v>https://www.sec.gov/Archives/edgar/data/895421/000089542124000300/ms-20231231.htm</x:v>
      </x:c>
      <x:c r="O2713" s="2" t="str">
        <x:v>data/raw/filings/MS_0000895421-24-000300_ms-20231231.htm</x:v>
      </x:c>
      <x:c r="P2713" s="2" t="str">
        <x:v>f-6015</x:v>
      </x:c>
      <x:c r="Q2713" s="2" t="str"/>
      <x:c r="R2713" s="2" t="str">
        <x:v>Latest eligible comparative presentation at the information cutoff.</x:v>
      </x:c>
      <x:c r="T2713" s="12"/>
      <x:c r="U2713" s="12"/>
    </x:row>
    <x:row r="2714" ht="24" customHeight="1">
      <x:c r="C2714" s="2" t="str">
        <x:v>MS</x:v>
      </x:c>
      <x:c r="D2714" s="2" t="str">
        <x:v>FY2022</x:v>
      </x:c>
      <x:c r="E2714" s="2" t="str">
        <x:v>liabilities</x:v>
      </x:c>
      <x:c r="F2714" s="11" t="n">
        <x:v>1079000</x:v>
      </x:c>
      <x:c r="G2714" s="2" t="str">
        <x:v>USD</x:v>
      </x:c>
      <x:c r="H2714" s="2" t="str">
        <x:v>2022-01-01</x:v>
      </x:c>
      <x:c r="I2714" s="2" t="str">
        <x:v>2022-12-31</x:v>
      </x:c>
      <x:c r="J2714" s="2" t="str">
        <x:v>Liabilities</x:v>
      </x:c>
      <x:c r="K2714" s="2" t="str">
        <x:v>us-gaap:Liabilities</x:v>
      </x:c>
      <x:c r="L2714" s="2" t="str">
        <x:v>2024-02-22</x:v>
      </x:c>
      <x:c r="M2714" s="2" t="str">
        <x:v>0000895421-24-000300</x:v>
      </x:c>
      <x:c r="N2714" s="2" t="str">
        <x:v>https://www.sec.gov/Archives/edgar/data/895421/000089542124000300/ms-20231231.htm</x:v>
      </x:c>
      <x:c r="O2714" s="2" t="str">
        <x:v>data/raw/filings/MS_0000895421-24-000300_ms-20231231.htm</x:v>
      </x:c>
      <x:c r="P2714" s="2" t="str">
        <x:v>f-258</x:v>
      </x:c>
      <x:c r="Q2714" s="2" t="str"/>
      <x:c r="R2714" s="2" t="str">
        <x:v>Latest eligible comparative presentation at the information cutoff.</x:v>
      </x:c>
      <x:c r="T2714" s="12"/>
      <x:c r="U2714" s="12"/>
    </x:row>
    <x:row r="2715" ht="24" customHeight="1">
      <x:c r="C2715" s="2" t="str">
        <x:v>MS</x:v>
      </x:c>
      <x:c r="D2715" s="2" t="str">
        <x:v>FY2022</x:v>
      </x:c>
      <x:c r="E2715" s="2" t="str">
        <x:v>equity</x:v>
      </x:c>
      <x:c r="F2715" s="11" t="n">
        <x:v>100141</x:v>
      </x:c>
      <x:c r="G2715" s="2" t="str">
        <x:v>USD</x:v>
      </x:c>
      <x:c r="H2715" s="2" t="str">
        <x:v>2022-01-01</x:v>
      </x:c>
      <x:c r="I2715" s="2" t="str">
        <x:v>2022-12-31</x:v>
      </x:c>
      <x:c r="J2715" s="2" t="str">
        <x:v>Stockholders' Equity Attributable to Parent</x:v>
      </x:c>
      <x:c r="K2715" s="2" t="str">
        <x:v>us-gaap:StockholdersEquity</x:v>
      </x:c>
      <x:c r="L2715" s="2" t="str">
        <x:v>2024-02-22</x:v>
      </x:c>
      <x:c r="M2715" s="2" t="str">
        <x:v>0000895421-24-000300</x:v>
      </x:c>
      <x:c r="N2715" s="2" t="str">
        <x:v>https://www.sec.gov/Archives/edgar/data/895421/000089542124000300/ms-20231231.htm</x:v>
      </x:c>
      <x:c r="O2715" s="2" t="str">
        <x:v>data/raw/filings/MS_0000895421-24-000300_ms-20231231.htm</x:v>
      </x:c>
      <x:c r="P2715" s="2" t="str">
        <x:v>f-290</x:v>
      </x:c>
      <x:c r="Q2715" s="2" t="str"/>
      <x:c r="R2715" s="2" t="str">
        <x:v>Latest eligible comparative presentation at the information cutoff.</x:v>
      </x:c>
      <x:c r="T2715" s="12"/>
      <x:c r="U2715" s="12"/>
    </x:row>
    <x:row r="2716" ht="24" customHeight="1">
      <x:c r="C2716" s="2" t="str">
        <x:v>MS</x:v>
      </x:c>
      <x:c r="D2716" s="2" t="str">
        <x:v>FY2022</x:v>
      </x:c>
      <x:c r="E2716" s="2" t="str">
        <x:v>preferred</x:v>
      </x:c>
      <x:c r="F2716" s="11" t="n">
        <x:v>8750</x:v>
      </x:c>
      <x:c r="G2716" s="2" t="str">
        <x:v>USD</x:v>
      </x:c>
      <x:c r="H2716" s="2" t="str">
        <x:v>2022-01-01</x:v>
      </x:c>
      <x:c r="I2716" s="2" t="str">
        <x:v>2022-12-31</x:v>
      </x:c>
      <x:c r="J2716" s="2" t="str">
        <x:v>Preferred equity carrying amount</x:v>
      </x:c>
      <x:c r="K2716" s="2" t="str">
        <x:v>ms:PreferredStockCarryingValue</x:v>
      </x:c>
      <x:c r="L2716" s="2" t="str">
        <x:v>2024-02-22</x:v>
      </x:c>
      <x:c r="M2716" s="2" t="str">
        <x:v>0000895421-24-000300</x:v>
      </x:c>
      <x:c r="N2716" s="2" t="str">
        <x:v>https://www.sec.gov/Archives/edgar/data/895421/000089542124000300/ms-20231231.htm</x:v>
      </x:c>
      <x:c r="O2716" s="2" t="str">
        <x:v>data/raw/filings/MS_0000895421-24-000300_ms-20231231.htm</x:v>
      </x:c>
      <x:c r="P2716" s="2" t="str">
        <x:v>f-4702</x:v>
      </x:c>
      <x:c r="Q2716" s="2" t="str"/>
      <x:c r="R2716" s="2" t="str">
        <x:v>Exact consolidated inline XBRL context and period.</x:v>
      </x:c>
      <x:c r="T2716" s="12"/>
      <x:c r="U2716" s="12"/>
    </x:row>
    <x:row r="2717" ht="24" customHeight="1">
      <x:c r="C2717" s="2" t="str">
        <x:v>MS</x:v>
      </x:c>
      <x:c r="D2717" s="2" t="str">
        <x:v>FY2022</x:v>
      </x:c>
      <x:c r="E2717" s="2" t="str">
        <x:v>common_equity_reported</x:v>
      </x:c>
      <x:c r="F2717" s="11" t="str">
        <x:v>n.a.</x:v>
      </x:c>
      <x:c r="G2717" s="2" t="str">
        <x:v>USDm</x:v>
      </x:c>
      <x:c r="H2717" s="2" t="str">
        <x:v>2022-01-01</x:v>
      </x:c>
      <x:c r="I2717" s="2" t="str">
        <x:v>2022-12-31</x:v>
      </x:c>
      <x:c r="J2717" s="2" t="str">
        <x:v>Reported common shareholders equity</x:v>
      </x:c>
      <x:c r="K2717" s="2" t="str"/>
      <x:c r="L2717" s="2" t="str"/>
      <x:c r="M2717" s="2" t="str"/>
      <x:c r="N2717" s="2" t="str"/>
      <x:c r="O2717" s="2" t="str"/>
      <x:c r="P2717" s="2" t="str"/>
      <x:c r="Q2717" s="2" t="str"/>
      <x:c r="R2717" s="2" t="str">
        <x:v>Not reported / unavailable</x:v>
      </x:c>
      <x:c r="T2717" s="12"/>
      <x:c r="U2717" s="12"/>
    </x:row>
    <x:row r="2718" ht="24" customHeight="1">
      <x:c r="C2718" s="2" t="str">
        <x:v>MS</x:v>
      </x:c>
      <x:c r="D2718" s="2" t="str">
        <x:v>FY2022</x:v>
      </x:c>
      <x:c r="E2718" s="2" t="str">
        <x:v>goodwill</x:v>
      </x:c>
      <x:c r="F2718" s="11" t="n">
        <x:v>16652</x:v>
      </x:c>
      <x:c r="G2718" s="2" t="str">
        <x:v>USD</x:v>
      </x:c>
      <x:c r="H2718" s="2" t="str">
        <x:v>2022-01-01</x:v>
      </x:c>
      <x:c r="I2718" s="2" t="str">
        <x:v>2022-12-31</x:v>
      </x:c>
      <x:c r="J2718" s="2" t="str">
        <x:v>Goodwill</x:v>
      </x:c>
      <x:c r="K2718" s="2" t="str">
        <x:v>us-gaap:Goodwill</x:v>
      </x:c>
      <x:c r="L2718" s="2" t="str">
        <x:v>2025-02-21</x:v>
      </x:c>
      <x:c r="M2718" s="2" t="str">
        <x:v>0000895421-25-000304</x:v>
      </x:c>
      <x:c r="N2718" s="2" t="str">
        <x:v>https://www.sec.gov/Archives/edgar/data/895421/000089542125000304/ms-20241231.htm</x:v>
      </x:c>
      <x:c r="O2718" s="2" t="str">
        <x:v>data/raw/filings/MS_0000895421-25-000304_ms-20241231.htm</x:v>
      </x:c>
      <x:c r="P2718" s="2" t="str">
        <x:v>f-3867</x:v>
      </x:c>
      <x:c r="Q2718" s="2" t="str"/>
      <x:c r="R2718" s="2" t="str">
        <x:v>Latest eligible comparative presentation at the information cutoff.</x:v>
      </x:c>
      <x:c r="T2718" s="12"/>
      <x:c r="U2718" s="12"/>
    </x:row>
    <x:row r="2719" ht="24" customHeight="1">
      <x:c r="C2719" s="2" t="str">
        <x:v>MS</x:v>
      </x:c>
      <x:c r="D2719" s="2" t="str">
        <x:v>FY2022</x:v>
      </x:c>
      <x:c r="E2719" s="2" t="str">
        <x:v>intangibles</x:v>
      </x:c>
      <x:c r="F2719" s="11" t="n">
        <x:v>7618</x:v>
      </x:c>
      <x:c r="G2719" s="2" t="str">
        <x:v>USD</x:v>
      </x:c>
      <x:c r="H2719" s="2" t="str">
        <x:v>2022-01-01</x:v>
      </x:c>
      <x:c r="I2719" s="2" t="str">
        <x:v>2022-12-31</x:v>
      </x:c>
      <x:c r="J2719" s="2" t="str">
        <x:v>Other intangible assets excluding goodwill</x:v>
      </x:c>
      <x:c r="K2719" s="2" t="str">
        <x:v>us-gaap:FiniteLivedIntangibleAssetsNet</x:v>
      </x:c>
      <x:c r="L2719" s="2" t="str">
        <x:v>2025-02-21</x:v>
      </x:c>
      <x:c r="M2719" s="2" t="str">
        <x:v>0000895421-25-000304</x:v>
      </x:c>
      <x:c r="N2719" s="2" t="str">
        <x:v>https://www.sec.gov/Archives/edgar/data/895421/000089542125000304/ms-20241231.htm</x:v>
      </x:c>
      <x:c r="O2719" s="2" t="str">
        <x:v>data/raw/filings/MS_0000895421-25-000304_ms-20241231.htm</x:v>
      </x:c>
      <x:c r="P2719" s="2" t="str">
        <x:v>f-3911</x:v>
      </x:c>
      <x:c r="Q2719" s="2" t="str"/>
      <x:c r="R2719" s="2" t="str">
        <x:v>Exact consolidated inline XBRL context and period.</x:v>
      </x:c>
      <x:c r="T2719" s="12"/>
      <x:c r="U2719" s="12"/>
    </x:row>
    <x:row r="2720" ht="24" customHeight="1">
      <x:c r="C2720" s="2" t="str">
        <x:v>MS</x:v>
      </x:c>
      <x:c r="D2720" s="2" t="str">
        <x:v>FY2022</x:v>
      </x:c>
      <x:c r="E2720" s="2" t="str">
        <x:v>intangibles_total</x:v>
      </x:c>
      <x:c r="F2720" s="11" t="str">
        <x:v>n.a.</x:v>
      </x:c>
      <x:c r="G2720" s="2" t="str">
        <x:v>USDm</x:v>
      </x:c>
      <x:c r="H2720" s="2" t="str">
        <x:v>2022-01-01</x:v>
      </x:c>
      <x:c r="I2720" s="2" t="str">
        <x:v>2022-12-31</x:v>
      </x:c>
      <x:c r="J2720" s="2" t="str">
        <x:v>Reported goodwill and intangible assets combined</x:v>
      </x:c>
      <x:c r="K2720" s="2" t="str"/>
      <x:c r="L2720" s="2" t="str"/>
      <x:c r="M2720" s="2" t="str"/>
      <x:c r="N2720" s="2" t="str"/>
      <x:c r="O2720" s="2" t="str"/>
      <x:c r="P2720" s="2" t="str"/>
      <x:c r="Q2720" s="2" t="str"/>
      <x:c r="R2720" s="2" t="str">
        <x:v>Not reported / unavailable</x:v>
      </x:c>
      <x:c r="T2720" s="12"/>
      <x:c r="U2720" s="12"/>
    </x:row>
    <x:row r="2721" ht="24" customHeight="1">
      <x:c r="C2721" s="2" t="str">
        <x:v>MS</x:v>
      </x:c>
      <x:c r="D2721" s="2" t="str">
        <x:v>FY2022</x:v>
      </x:c>
      <x:c r="E2721" s="2" t="str">
        <x:v>shares_end</x:v>
      </x:c>
      <x:c r="F2721" s="11" t="n">
        <x:v>1675</x:v>
      </x:c>
      <x:c r="G2721" s="2" t="str">
        <x:v>shares</x:v>
      </x:c>
      <x:c r="H2721" s="2" t="str">
        <x:v>2022-01-01</x:v>
      </x:c>
      <x:c r="I2721" s="2" t="str">
        <x:v>2022-12-31</x:v>
      </x:c>
      <x:c r="J2721" s="2" t="str">
        <x:v>Common Stock, Shares, Outstanding</x:v>
      </x:c>
      <x:c r="K2721" s="2" t="str">
        <x:v>us-gaap:CommonStockSharesOutstanding</x:v>
      </x:c>
      <x:c r="L2721" s="2" t="str">
        <x:v>2025-02-21</x:v>
      </x:c>
      <x:c r="M2721" s="2" t="str">
        <x:v>0000895421-25-000304</x:v>
      </x:c>
      <x:c r="N2721" s="2" t="str">
        <x:v>https://www.sec.gov/Archives/edgar/data/895421/000089542125000304/ms-20241231.htm</x:v>
      </x:c>
      <x:c r="O2721" s="2" t="str">
        <x:v>data/raw/filings/MS_0000895421-25-000304_ms-20241231.htm</x:v>
      </x:c>
      <x:c r="P2721" s="2" t="str">
        <x:v>f-4896</x:v>
      </x:c>
      <x:c r="Q2721" s="2" t="str"/>
      <x:c r="R2721" s="2" t="str">
        <x:v>Latest eligible comparative presentation at the information cutoff.</x:v>
      </x:c>
      <x:c r="T2721" s="12"/>
      <x:c r="U2721" s="12"/>
    </x:row>
    <x:row r="2722" ht="24" customHeight="1">
      <x:c r="C2722" s="2" t="str">
        <x:v>MS</x:v>
      </x:c>
      <x:c r="D2722" s="2" t="str">
        <x:v>FY2022</x:v>
      </x:c>
      <x:c r="E2722" s="2" t="str">
        <x:v>shares_issued</x:v>
      </x:c>
      <x:c r="F2722" s="11" t="n">
        <x:v>2038.893979</x:v>
      </x:c>
      <x:c r="G2722" s="2" t="str">
        <x:v>shares</x:v>
      </x:c>
      <x:c r="H2722" s="2" t="str">
        <x:v>2022-01-01</x:v>
      </x:c>
      <x:c r="I2722" s="2" t="str">
        <x:v>2022-12-31</x:v>
      </x:c>
      <x:c r="J2722" s="2" t="str">
        <x:v>Common Stock, Shares, Issued</x:v>
      </x:c>
      <x:c r="K2722" s="2" t="str">
        <x:v>us-gaap:CommonStockSharesIssued</x:v>
      </x:c>
      <x:c r="L2722" s="2" t="str">
        <x:v>2024-02-22</x:v>
      </x:c>
      <x:c r="M2722" s="2" t="str">
        <x:v>0000895421-24-000300</x:v>
      </x:c>
      <x:c r="N2722" s="2" t="str">
        <x:v>https://www.sec.gov/Archives/edgar/data/895421/000089542124000300/ms-20231231.htm</x:v>
      </x:c>
      <x:c r="O2722" s="2" t="str">
        <x:v>data/raw/filings/MS_0000895421-24-000300_ms-20231231.htm</x:v>
      </x:c>
      <x:c r="P2722" s="2" t="str"/>
      <x:c r="Q2722" s="2" t="str"/>
      <x:c r="R2722" s="2" t="str">
        <x:v>Latest eligible comparative presentation at the information cutoff.</x:v>
      </x:c>
      <x:c r="T2722" s="12"/>
      <x:c r="U2722" s="12"/>
    </x:row>
    <x:row r="2723" ht="24" customHeight="1">
      <x:c r="C2723" s="2" t="str">
        <x:v>MS</x:v>
      </x:c>
      <x:c r="D2723" s="2" t="str">
        <x:v>FY2022</x:v>
      </x:c>
      <x:c r="E2723" s="2" t="str">
        <x:v>shares_treasury</x:v>
      </x:c>
      <x:c r="F2723" s="11" t="n">
        <x:v>363.40657</x:v>
      </x:c>
      <x:c r="G2723" s="2" t="str">
        <x:v>shares</x:v>
      </x:c>
      <x:c r="H2723" s="2" t="str">
        <x:v>2022-01-01</x:v>
      </x:c>
      <x:c r="I2723" s="2" t="str">
        <x:v>2022-12-31</x:v>
      </x:c>
      <x:c r="J2723" s="2" t="str">
        <x:v>Treasury Stock, Shares</x:v>
      </x:c>
      <x:c r="K2723" s="2" t="str">
        <x:v>us-gaap:TreasuryStockShares</x:v>
      </x:c>
      <x:c r="L2723" s="2" t="str">
        <x:v>2023-05-02</x:v>
      </x:c>
      <x:c r="M2723" s="2" t="str">
        <x:v>0000895421-23-000315</x:v>
      </x:c>
      <x:c r="N2723" s="2" t="str">
        <x:v>https://data.sec.gov/api/xbrl/companyfacts/CIK0000895421.json</x:v>
      </x:c>
      <x:c r="O2723" s="2" t="str">
        <x:v>data/raw/sec/MS_companyfacts.json</x:v>
      </x:c>
      <x:c r="P2723" s="2" t="str"/>
      <x:c r="Q2723" s="2" t="str"/>
      <x:c r="R2723" s="2" t="str">
        <x:v>Latest eligible comparative presentation at the information cutoff.</x:v>
      </x:c>
      <x:c r="T2723" s="12"/>
      <x:c r="U2723" s="12"/>
    </x:row>
    <x:row r="2724" ht="24" customHeight="1">
      <x:c r="C2724" s="2" t="str">
        <x:v>MS</x:v>
      </x:c>
      <x:c r="D2724" s="2" t="str">
        <x:v>FY2022</x:v>
      </x:c>
      <x:c r="E2724" s="2" t="str">
        <x:v>deposits</x:v>
      </x:c>
      <x:c r="F2724" s="11" t="n">
        <x:v>356646</x:v>
      </x:c>
      <x:c r="G2724" s="2" t="str">
        <x:v>USD</x:v>
      </x:c>
      <x:c r="H2724" s="2" t="str">
        <x:v>2022-01-01</x:v>
      </x:c>
      <x:c r="I2724" s="2" t="str">
        <x:v>2022-12-31</x:v>
      </x:c>
      <x:c r="J2724" s="2" t="str">
        <x:v>Deposits</x:v>
      </x:c>
      <x:c r="K2724" s="2" t="str">
        <x:v>us-gaap:Deposits</x:v>
      </x:c>
      <x:c r="L2724" s="2" t="str">
        <x:v>2024-02-22</x:v>
      </x:c>
      <x:c r="M2724" s="2" t="str">
        <x:v>0000895421-24-000300</x:v>
      </x:c>
      <x:c r="N2724" s="2" t="str">
        <x:v>https://www.sec.gov/Archives/edgar/data/895421/000089542124000300/ms-20231231.htm</x:v>
      </x:c>
      <x:c r="O2724" s="2" t="str">
        <x:v>data/raw/filings/MS_0000895421-24-000300_ms-20231231.htm</x:v>
      </x:c>
      <x:c r="P2724" s="2" t="str">
        <x:v>f-3936</x:v>
      </x:c>
      <x:c r="Q2724" s="2" t="str"/>
      <x:c r="R2724" s="2" t="str">
        <x:v>Latest eligible comparative presentation at the information cutoff.</x:v>
      </x:c>
      <x:c r="T2724" s="12"/>
      <x:c r="U2724" s="12"/>
    </x:row>
    <x:row r="2725" ht="24" customHeight="1">
      <x:c r="C2725" s="2" t="str">
        <x:v>MS</x:v>
      </x:c>
      <x:c r="D2725" s="2" t="str">
        <x:v>FY2022</x:v>
      </x:c>
      <x:c r="E2725" s="2" t="str">
        <x:v>loans_gross</x:v>
      </x:c>
      <x:c r="F2725" s="11" t="n">
        <x:v>199836</x:v>
      </x:c>
      <x:c r="G2725" s="2" t="str">
        <x:v>USD</x:v>
      </x:c>
      <x:c r="H2725" s="2" t="str">
        <x:v>2022-01-01</x:v>
      </x:c>
      <x:c r="I2725" s="2" t="str">
        <x:v>2022-12-31</x:v>
      </x:c>
      <x:c r="J2725" s="2" t="str">
        <x:v>Gross loans and leases selected definition</x:v>
      </x:c>
      <x:c r="K2725" s="2" t="str">
        <x:v>us-gaap:FinancingReceivableExcludingAccruedInterestBeforeAllowanceForCreditLoss</x:v>
      </x:c>
      <x:c r="L2725" s="2" t="str">
        <x:v>2024-02-22</x:v>
      </x:c>
      <x:c r="M2725" s="2" t="str">
        <x:v>0000895421-24-000300</x:v>
      </x:c>
      <x:c r="N2725" s="2" t="str">
        <x:v>https://www.sec.gov/Archives/edgar/data/895421/000089542124000300/ms-20231231.htm</x:v>
      </x:c>
      <x:c r="O2725" s="2" t="str">
        <x:v>data/raw/filings/MS_0000895421-24-000300_ms-20231231.htm</x:v>
      </x:c>
      <x:c r="P2725" s="2" t="str">
        <x:v>f-3068</x:v>
      </x:c>
      <x:c r="Q2725" s="2" t="str"/>
      <x:c r="R2725" s="2" t="str">
        <x:v>Latest eligible comparative presentation at the information cutoff.</x:v>
      </x:c>
      <x:c r="T2725" s="12"/>
      <x:c r="U2725" s="12"/>
    </x:row>
    <x:row r="2726" ht="24" customHeight="1">
      <x:c r="C2726" s="2" t="str">
        <x:v>MS</x:v>
      </x:c>
      <x:c r="D2726" s="2" t="str">
        <x:v>FY2022</x:v>
      </x:c>
      <x:c r="E2726" s="2" t="str">
        <x:v>loans_net</x:v>
      </x:c>
      <x:c r="F2726" s="11" t="n">
        <x:v>198997</x:v>
      </x:c>
      <x:c r="G2726" s="2" t="str">
        <x:v>USD</x:v>
      </x:c>
      <x:c r="H2726" s="2" t="str">
        <x:v>2022-01-01</x:v>
      </x:c>
      <x:c r="I2726" s="2" t="str">
        <x:v>2022-12-31</x:v>
      </x:c>
      <x:c r="J2726" s="2" t="str">
        <x:v>Net loans after allowance selected definition</x:v>
      </x:c>
      <x:c r="K2726" s="2" t="str">
        <x:v>us-gaap:FinancingReceivableExcludingAccruedInterestAfterAllowanceForCreditLoss</x:v>
      </x:c>
      <x:c r="L2726" s="2" t="str">
        <x:v>2024-02-22</x:v>
      </x:c>
      <x:c r="M2726" s="2" t="str">
        <x:v>0000895421-24-000300</x:v>
      </x:c>
      <x:c r="N2726" s="2" t="str">
        <x:v>https://www.sec.gov/Archives/edgar/data/895421/000089542124000300/ms-20231231.htm</x:v>
      </x:c>
      <x:c r="O2726" s="2" t="str">
        <x:v>data/raw/filings/MS_0000895421-24-000300_ms-20231231.htm</x:v>
      </x:c>
      <x:c r="P2726" s="2" t="str">
        <x:v>f-3073</x:v>
      </x:c>
      <x:c r="Q2726" s="2" t="str"/>
      <x:c r="R2726" s="2" t="str">
        <x:v>Latest eligible comparative presentation at the information cutoff.</x:v>
      </x:c>
      <x:c r="T2726" s="12"/>
      <x:c r="U2726" s="12"/>
    </x:row>
    <x:row r="2727" ht="24" customHeight="1">
      <x:c r="C2727" s="2" t="str">
        <x:v>MS</x:v>
      </x:c>
      <x:c r="D2727" s="2" t="str">
        <x:v>FY2022</x:v>
      </x:c>
      <x:c r="E2727" s="2" t="str">
        <x:v>allowance</x:v>
      </x:c>
      <x:c r="F2727" s="11" t="n">
        <x:v>839</x:v>
      </x:c>
      <x:c r="G2727" s="2" t="str">
        <x:v>USD</x:v>
      </x:c>
      <x:c r="H2727" s="2" t="str">
        <x:v>2022-01-01</x:v>
      </x:c>
      <x:c r="I2727" s="2" t="str">
        <x:v>2022-12-31</x:v>
      </x:c>
      <x:c r="J2727" s="2" t="str">
        <x:v>Loan allowance for credit losses</x:v>
      </x:c>
      <x:c r="K2727" s="2" t="str">
        <x:v>us-gaap:FinancingReceivableAllowanceForCreditLossExcludingAccruedInterest</x:v>
      </x:c>
      <x:c r="L2727" s="2" t="str">
        <x:v>2026-02-19</x:v>
      </x:c>
      <x:c r="M2727" s="2" t="str">
        <x:v>0000895421-26-000086</x:v>
      </x:c>
      <x:c r="N2727" s="2" t="str">
        <x:v>https://www.sec.gov/Archives/edgar/data/895421/000089542126000086/ms-20251231.htm</x:v>
      </x:c>
      <x:c r="O2727" s="2" t="str">
        <x:v>data/raw/filings/MS_0000895421-26-000086_ms-20251231.htm</x:v>
      </x:c>
      <x:c r="P2727" s="2" t="str">
        <x:v>f-3687</x:v>
      </x:c>
      <x:c r="Q2727" s="2" t="str"/>
      <x:c r="R2727" s="2" t="str">
        <x:v>Latest eligible comparative presentation at the information cutoff.</x:v>
      </x:c>
      <x:c r="T2727" s="12"/>
      <x:c r="U2727" s="12"/>
    </x:row>
    <x:row r="2728" ht="24" customHeight="1">
      <x:c r="C2728" s="2" t="str">
        <x:v>MS</x:v>
      </x:c>
      <x:c r="D2728" s="2" t="str">
        <x:v>FY2022</x:v>
      </x:c>
      <x:c r="E2728" s="2" t="str">
        <x:v>nonaccrual</x:v>
      </x:c>
      <x:c r="F2728" s="11" t="str">
        <x:v>n.a.</x:v>
      </x:c>
      <x:c r="G2728" s="2" t="str">
        <x:v>USDm</x:v>
      </x:c>
      <x:c r="H2728" s="2" t="str">
        <x:v>2022-01-01</x:v>
      </x:c>
      <x:c r="I2728" s="2" t="str">
        <x:v>2022-12-31</x:v>
      </x:c>
      <x:c r="J2728" s="2" t="str">
        <x:v>Nonaccrual</x:v>
      </x:c>
      <x:c r="K2728" s="2" t="str"/>
      <x:c r="L2728" s="2" t="str"/>
      <x:c r="M2728" s="2" t="str"/>
      <x:c r="N2728" s="2" t="str"/>
      <x:c r="O2728" s="2" t="str"/>
      <x:c r="P2728" s="2" t="str"/>
      <x:c r="Q2728" s="2" t="str"/>
      <x:c r="R2728" s="2" t="str">
        <x:v>Not reported / unavailable</x:v>
      </x:c>
      <x:c r="T2728" s="12"/>
      <x:c r="U2728" s="12"/>
    </x:row>
    <x:row r="2729" ht="24" customHeight="1">
      <x:c r="C2729" s="2" t="str">
        <x:v>MS</x:v>
      </x:c>
      <x:c r="D2729" s="2" t="str">
        <x:v>FY2022</x:v>
      </x:c>
      <x:c r="E2729" s="2" t="str">
        <x:v>cash</x:v>
      </x:c>
      <x:c r="F2729" s="11" t="n">
        <x:v>128127</x:v>
      </x:c>
      <x:c r="G2729" s="2" t="str">
        <x:v>USD</x:v>
      </x:c>
      <x:c r="H2729" s="2" t="str">
        <x:v>2022-01-01</x:v>
      </x:c>
      <x:c r="I2729" s="2" t="str">
        <x:v>2022-12-31</x:v>
      </x:c>
      <x:c r="J2729" s="2" t="str">
        <x:v>Cash and Cash Equivalents, at Carrying Value</x:v>
      </x:c>
      <x:c r="K2729" s="2" t="str">
        <x:v>us-gaap:CashAndCashEquivalentsAtCarryingValue</x:v>
      </x:c>
      <x:c r="L2729" s="2" t="str">
        <x:v>2024-02-22</x:v>
      </x:c>
      <x:c r="M2729" s="2" t="str">
        <x:v>0000895421-24-000300</x:v>
      </x:c>
      <x:c r="N2729" s="2" t="str">
        <x:v>https://www.sec.gov/Archives/edgar/data/895421/000089542124000300/ms-20231231.htm</x:v>
      </x:c>
      <x:c r="O2729" s="2" t="str">
        <x:v>data/raw/filings/MS_0000895421-24-000300_ms-20231231.htm</x:v>
      </x:c>
      <x:c r="P2729" s="2" t="str">
        <x:v>f-570</x:v>
      </x:c>
      <x:c r="Q2729" s="2" t="str"/>
      <x:c r="R2729" s="2" t="str">
        <x:v>Latest eligible comparative presentation at the information cutoff.</x:v>
      </x:c>
      <x:c r="T2729" s="12"/>
      <x:c r="U2729" s="12"/>
    </x:row>
    <x:row r="2730" ht="24" customHeight="1">
      <x:c r="C2730" s="2" t="str">
        <x:v>MS</x:v>
      </x:c>
      <x:c r="D2730" s="2" t="str">
        <x:v>FY2022</x:v>
      </x:c>
      <x:c r="E2730" s="2" t="str">
        <x:v>aoci</x:v>
      </x:c>
      <x:c r="F2730" s="11" t="n">
        <x:v>-6253</x:v>
      </x:c>
      <x:c r="G2730" s="2" t="str">
        <x:v>USD</x:v>
      </x:c>
      <x:c r="H2730" s="2" t="str">
        <x:v>2022-01-01</x:v>
      </x:c>
      <x:c r="I2730" s="2" t="str">
        <x:v>2022-12-31</x:v>
      </x:c>
      <x:c r="J2730" s="2" t="str">
        <x:v>Accumulated Other Comprehensive Income (Loss), Net of Tax</x:v>
      </x:c>
      <x:c r="K2730" s="2" t="str">
        <x:v>us-gaap:AccumulatedOtherComprehensiveIncomeLossNetOfTax</x:v>
      </x:c>
      <x:c r="L2730" s="2" t="str">
        <x:v>2024-02-22</x:v>
      </x:c>
      <x:c r="M2730" s="2" t="str">
        <x:v>0000895421-24-000300</x:v>
      </x:c>
      <x:c r="N2730" s="2" t="str">
        <x:v>https://www.sec.gov/Archives/edgar/data/895421/000089542124000300/ms-20231231.htm</x:v>
      </x:c>
      <x:c r="O2730" s="2" t="str">
        <x:v>data/raw/filings/MS_0000895421-24-000300_ms-20231231.htm</x:v>
      </x:c>
      <x:c r="P2730" s="2" t="str">
        <x:v>f-280</x:v>
      </x:c>
      <x:c r="Q2730" s="2" t="str"/>
      <x:c r="R2730" s="2" t="str">
        <x:v>Latest eligible comparative presentation at the information cutoff.</x:v>
      </x:c>
      <x:c r="T2730" s="12"/>
      <x:c r="U2730" s="12"/>
    </x:row>
    <x:row r="2731" ht="24" customHeight="1">
      <x:c r="C2731" s="2" t="str">
        <x:v>MS</x:v>
      </x:c>
      <x:c r="D2731" s="2" t="str">
        <x:v>FY2022</x:v>
      </x:c>
      <x:c r="E2731" s="2" t="str">
        <x:v>nii</x:v>
      </x:c>
      <x:c r="F2731" s="11" t="n">
        <x:v>9327</x:v>
      </x:c>
      <x:c r="G2731" s="2" t="str">
        <x:v>USD</x:v>
      </x:c>
      <x:c r="H2731" s="2" t="str">
        <x:v>2022-01-01</x:v>
      </x:c>
      <x:c r="I2731" s="2" t="str">
        <x:v>2022-12-31</x:v>
      </x:c>
      <x:c r="J2731" s="2" t="str">
        <x:v>Interest Income (Expense), Net</x:v>
      </x:c>
      <x:c r="K2731" s="2" t="str">
        <x:v>us-gaap:InterestIncomeExpenseNet</x:v>
      </x:c>
      <x:c r="L2731" s="2" t="str">
        <x:v>2025-02-21</x:v>
      </x:c>
      <x:c r="M2731" s="2" t="str">
        <x:v>0000895421-25-000304</x:v>
      </x:c>
      <x:c r="N2731" s="2" t="str">
        <x:v>https://www.sec.gov/Archives/edgar/data/895421/000089542125000304/ms-20241231.htm</x:v>
      </x:c>
      <x:c r="O2731" s="2" t="str">
        <x:v>data/raw/filings/MS_0000895421-25-000304_ms-20241231.htm</x:v>
      </x:c>
      <x:c r="P2731" s="2" t="str">
        <x:v>f-6040</x:v>
      </x:c>
      <x:c r="Q2731" s="2" t="str"/>
      <x:c r="R2731" s="2" t="str">
        <x:v>Latest eligible comparative presentation at the information cutoff.</x:v>
      </x:c>
      <x:c r="T2731" s="12"/>
      <x:c r="U2731" s="12"/>
    </x:row>
    <x:row r="2732" ht="24" customHeight="1">
      <x:c r="C2732" s="2" t="str">
        <x:v>MS</x:v>
      </x:c>
      <x:c r="D2732" s="2" t="str">
        <x:v>FY2022</x:v>
      </x:c>
      <x:c r="E2732" s="2" t="str">
        <x:v>noninterest_income</x:v>
      </x:c>
      <x:c r="F2732" s="11" t="n">
        <x:v>44341</x:v>
      </x:c>
      <x:c r="G2732" s="2" t="str">
        <x:v>USD</x:v>
      </x:c>
      <x:c r="H2732" s="2" t="str">
        <x:v>2022-01-01</x:v>
      </x:c>
      <x:c r="I2732" s="2" t="str">
        <x:v>2022-12-31</x:v>
      </x:c>
      <x:c r="J2732" s="2" t="str">
        <x:v>Noninterest Income</x:v>
      </x:c>
      <x:c r="K2732" s="2" t="str">
        <x:v>us-gaap:NoninterestIncome</x:v>
      </x:c>
      <x:c r="L2732" s="2" t="str">
        <x:v>2025-02-21</x:v>
      </x:c>
      <x:c r="M2732" s="2" t="str">
        <x:v>0000895421-25-000304</x:v>
      </x:c>
      <x:c r="N2732" s="2" t="str">
        <x:v>https://www.sec.gov/Archives/edgar/data/895421/000089542125000304/ms-20241231.htm</x:v>
      </x:c>
      <x:c r="O2732" s="2" t="str">
        <x:v>data/raw/filings/MS_0000895421-25-000304_ms-20241231.htm</x:v>
      </x:c>
      <x:c r="P2732" s="2" t="str">
        <x:v>f-6025</x:v>
      </x:c>
      <x:c r="Q2732" s="2" t="str"/>
      <x:c r="R2732" s="2" t="str">
        <x:v>Latest eligible comparative presentation at the information cutoff.</x:v>
      </x:c>
      <x:c r="T2732" s="12"/>
      <x:c r="U2732" s="12"/>
    </x:row>
    <x:row r="2733" ht="24" customHeight="1">
      <x:c r="C2733" s="2" t="str">
        <x:v>MS</x:v>
      </x:c>
      <x:c r="D2733" s="2" t="str">
        <x:v>FY2022</x:v>
      </x:c>
      <x:c r="E2733" s="2" t="str">
        <x:v>revenue_reported</x:v>
      </x:c>
      <x:c r="F2733" s="11" t="n">
        <x:v>53668</x:v>
      </x:c>
      <x:c r="G2733" s="2" t="str">
        <x:v>USD</x:v>
      </x:c>
      <x:c r="H2733" s="2" t="str">
        <x:v>2022-01-01</x:v>
      </x:c>
      <x:c r="I2733" s="2" t="str">
        <x:v>2022-12-31</x:v>
      </x:c>
      <x:c r="J2733" s="2" t="str">
        <x:v>Revenues, Net of Interest Expense</x:v>
      </x:c>
      <x:c r="K2733" s="2" t="str">
        <x:v>us-gaap:RevenuesNetOfInterestExpense</x:v>
      </x:c>
      <x:c r="L2733" s="2" t="str">
        <x:v>2025-02-21</x:v>
      </x:c>
      <x:c r="M2733" s="2" t="str">
        <x:v>0000895421-25-000304</x:v>
      </x:c>
      <x:c r="N2733" s="2" t="str">
        <x:v>https://www.sec.gov/Archives/edgar/data/895421/000089542125000304/ms-20241231.htm</x:v>
      </x:c>
      <x:c r="O2733" s="2" t="str">
        <x:v>data/raw/filings/MS_0000895421-25-000304_ms-20241231.htm</x:v>
      </x:c>
      <x:c r="P2733" s="2" t="str">
        <x:v>f-6147</x:v>
      </x:c>
      <x:c r="Q2733" s="2" t="str"/>
      <x:c r="R2733" s="2" t="str">
        <x:v>Latest eligible comparative presentation at the information cutoff.</x:v>
      </x:c>
      <x:c r="T2733" s="12"/>
      <x:c r="U2733" s="12"/>
    </x:row>
    <x:row r="2734" ht="24" customHeight="1">
      <x:c r="C2734" s="2" t="str">
        <x:v>MS</x:v>
      </x:c>
      <x:c r="D2734" s="2" t="str">
        <x:v>FY2022</x:v>
      </x:c>
      <x:c r="E2734" s="2" t="str">
        <x:v>opex</x:v>
      </x:c>
      <x:c r="F2734" s="11" t="n">
        <x:v>39299</x:v>
      </x:c>
      <x:c r="G2734" s="2" t="str">
        <x:v>USD</x:v>
      </x:c>
      <x:c r="H2734" s="2" t="str">
        <x:v>2022-01-01</x:v>
      </x:c>
      <x:c r="I2734" s="2" t="str">
        <x:v>2022-12-31</x:v>
      </x:c>
      <x:c r="J2734" s="2" t="str">
        <x:v>Noninterest Expense</x:v>
      </x:c>
      <x:c r="K2734" s="2" t="str">
        <x:v>us-gaap:NoninterestExpense</x:v>
      </x:c>
      <x:c r="L2734" s="2" t="str">
        <x:v>2025-02-21</x:v>
      </x:c>
      <x:c r="M2734" s="2" t="str">
        <x:v>0000895421-25-000304</x:v>
      </x:c>
      <x:c r="N2734" s="2" t="str">
        <x:v>https://www.sec.gov/Archives/edgar/data/895421/000089542125000304/ms-20241231.htm</x:v>
      </x:c>
      <x:c r="O2734" s="2" t="str">
        <x:v>data/raw/filings/MS_0000895421-25-000304_ms-20241231.htm</x:v>
      </x:c>
      <x:c r="P2734" s="2" t="str">
        <x:v>f-6065</x:v>
      </x:c>
      <x:c r="Q2734" s="2" t="str"/>
      <x:c r="R2734" s="2" t="str">
        <x:v>Latest eligible comparative presentation at the information cutoff.</x:v>
      </x:c>
      <x:c r="T2734" s="12"/>
      <x:c r="U2734" s="12"/>
    </x:row>
    <x:row r="2735" ht="24" customHeight="1">
      <x:c r="C2735" s="2" t="str">
        <x:v>MS</x:v>
      </x:c>
      <x:c r="D2735" s="2" t="str">
        <x:v>FY2022</x:v>
      </x:c>
      <x:c r="E2735" s="2" t="str">
        <x:v>provision</x:v>
      </x:c>
      <x:c r="F2735" s="11" t="str">
        <x:v>n.a.</x:v>
      </x:c>
      <x:c r="G2735" s="2" t="str">
        <x:v>USDm</x:v>
      </x:c>
      <x:c r="H2735" s="2" t="str">
        <x:v>2022-01-01</x:v>
      </x:c>
      <x:c r="I2735" s="2" t="str">
        <x:v>2022-12-31</x:v>
      </x:c>
      <x:c r="J2735" s="2" t="str">
        <x:v>Provision for credit losses</x:v>
      </x:c>
      <x:c r="K2735" s="2" t="str"/>
      <x:c r="L2735" s="2" t="str"/>
      <x:c r="M2735" s="2" t="str"/>
      <x:c r="N2735" s="2" t="str"/>
      <x:c r="O2735" s="2" t="str"/>
      <x:c r="P2735" s="2" t="str"/>
      <x:c r="Q2735" s="2" t="str"/>
      <x:c r="R2735" s="2" t="str">
        <x:v>Not reported / unavailable</x:v>
      </x:c>
      <x:c r="T2735" s="12"/>
      <x:c r="U2735" s="12"/>
    </x:row>
    <x:row r="2736" ht="24" customHeight="1">
      <x:c r="C2736" s="2" t="str">
        <x:v>MS</x:v>
      </x:c>
      <x:c r="D2736" s="2" t="str">
        <x:v>FY2022</x:v>
      </x:c>
      <x:c r="E2736" s="2" t="str">
        <x:v>pretax</x:v>
      </x:c>
      <x:c r="F2736" s="11" t="n">
        <x:v>14089</x:v>
      </x:c>
      <x:c r="G2736" s="2" t="str">
        <x:v>USD</x:v>
      </x:c>
      <x:c r="H2736" s="2" t="str">
        <x:v>2022-01-01</x:v>
      </x:c>
      <x:c r="I2736" s="2" t="str">
        <x:v>2022-12-31</x:v>
      </x:c>
      <x:c r="J2736" s="2" t="str">
        <x:v>Income (Loss) from Continuing Operations before Income Taxes, Noncontrolling Interest</x:v>
      </x:c>
      <x:c r="K2736" s="2" t="str">
        <x:v>us-gaap:IncomeLossFromContinuingOperationsBeforeIncomeTaxesExtraordinaryItemsNoncontrollingInterest</x:v>
      </x:c>
      <x:c r="L2736" s="2" t="str">
        <x:v>2025-02-21</x:v>
      </x:c>
      <x:c r="M2736" s="2" t="str">
        <x:v>0000895421-25-000304</x:v>
      </x:c>
      <x:c r="N2736" s="2" t="str">
        <x:v>https://www.sec.gov/Archives/edgar/data/895421/000089542125000304/ms-20241231.htm</x:v>
      </x:c>
      <x:c r="O2736" s="2" t="str">
        <x:v>data/raw/filings/MS_0000895421-25-000304_ms-20241231.htm</x:v>
      </x:c>
      <x:c r="P2736" s="2" t="str">
        <x:v>f-6157</x:v>
      </x:c>
      <x:c r="Q2736" s="2" t="str"/>
      <x:c r="R2736" s="2" t="str">
        <x:v>Latest eligible comparative presentation at the information cutoff.</x:v>
      </x:c>
      <x:c r="T2736" s="12"/>
      <x:c r="U2736" s="12"/>
    </x:row>
    <x:row r="2737" ht="24" customHeight="1">
      <x:c r="C2737" s="2" t="str">
        <x:v>MS</x:v>
      </x:c>
      <x:c r="D2737" s="2" t="str">
        <x:v>FY2022</x:v>
      </x:c>
      <x:c r="E2737" s="2" t="str">
        <x:v>tax</x:v>
      </x:c>
      <x:c r="F2737" s="11" t="n">
        <x:v>2910</x:v>
      </x:c>
      <x:c r="G2737" s="2" t="str">
        <x:v>USD</x:v>
      </x:c>
      <x:c r="H2737" s="2" t="str">
        <x:v>2022-01-01</x:v>
      </x:c>
      <x:c r="I2737" s="2" t="str">
        <x:v>2022-12-31</x:v>
      </x:c>
      <x:c r="J2737" s="2" t="str">
        <x:v>Income Tax Expense (Benefit)</x:v>
      </x:c>
      <x:c r="K2737" s="2" t="str">
        <x:v>us-gaap:IncomeTaxExpenseBenefit</x:v>
      </x:c>
      <x:c r="L2737" s="2" t="str">
        <x:v>2025-02-21</x:v>
      </x:c>
      <x:c r="M2737" s="2" t="str">
        <x:v>0000895421-25-000304</x:v>
      </x:c>
      <x:c r="N2737" s="2" t="str">
        <x:v>https://www.sec.gov/Archives/edgar/data/895421/000089542125000304/ms-20241231.htm</x:v>
      </x:c>
      <x:c r="O2737" s="2" t="str">
        <x:v>data/raw/filings/MS_0000895421-25-000304_ms-20241231.htm</x:v>
      </x:c>
      <x:c r="P2737" s="2" t="str">
        <x:v>f-6075</x:v>
      </x:c>
      <x:c r="Q2737" s="2" t="str"/>
      <x:c r="R2737" s="2" t="str">
        <x:v>Latest eligible comparative presentation at the information cutoff.</x:v>
      </x:c>
      <x:c r="T2737" s="12"/>
      <x:c r="U2737" s="12"/>
    </x:row>
    <x:row r="2738" ht="24" customHeight="1">
      <x:c r="C2738" s="2" t="str">
        <x:v>MS</x:v>
      </x:c>
      <x:c r="D2738" s="2" t="str">
        <x:v>FY2022</x:v>
      </x:c>
      <x:c r="E2738" s="2" t="str">
        <x:v>net_income</x:v>
      </x:c>
      <x:c r="F2738" s="11" t="n">
        <x:v>11029</x:v>
      </x:c>
      <x:c r="G2738" s="2" t="str">
        <x:v>USD</x:v>
      </x:c>
      <x:c r="H2738" s="2" t="str">
        <x:v>2022-01-01</x:v>
      </x:c>
      <x:c r="I2738" s="2" t="str">
        <x:v>2022-12-31</x:v>
      </x:c>
      <x:c r="J2738" s="2" t="str">
        <x:v>Net Income (Loss) Attributable to Parent</x:v>
      </x:c>
      <x:c r="K2738" s="2" t="str">
        <x:v>us-gaap:NetIncomeLoss</x:v>
      </x:c>
      <x:c r="L2738" s="2" t="str">
        <x:v>2025-02-21</x:v>
      </x:c>
      <x:c r="M2738" s="2" t="str">
        <x:v>0000895421-25-000304</x:v>
      </x:c>
      <x:c r="N2738" s="2" t="str">
        <x:v>https://www.sec.gov/Archives/edgar/data/895421/000089542125000304/ms-20241231.htm</x:v>
      </x:c>
      <x:c r="O2738" s="2" t="str">
        <x:v>data/raw/filings/MS_0000895421-25-000304_ms-20241231.htm</x:v>
      </x:c>
      <x:c r="P2738" s="2" t="str">
        <x:v>f-6090</x:v>
      </x:c>
      <x:c r="Q2738" s="2" t="str"/>
      <x:c r="R2738" s="2" t="str">
        <x:v>Latest eligible comparative presentation at the information cutoff.</x:v>
      </x:c>
      <x:c r="T2738" s="12"/>
      <x:c r="U2738" s="12"/>
    </x:row>
    <x:row r="2739" ht="24" customHeight="1">
      <x:c r="C2739" s="2" t="str">
        <x:v>MS</x:v>
      </x:c>
      <x:c r="D2739" s="2" t="str">
        <x:v>FY2022</x:v>
      </x:c>
      <x:c r="E2739" s="2" t="str">
        <x:v>common_income</x:v>
      </x:c>
      <x:c r="F2739" s="11" t="n">
        <x:v>10540</x:v>
      </x:c>
      <x:c r="G2739" s="2" t="str">
        <x:v>USD</x:v>
      </x:c>
      <x:c r="H2739" s="2" t="str">
        <x:v>2022-01-01</x:v>
      </x:c>
      <x:c r="I2739" s="2" t="str">
        <x:v>2022-12-31</x:v>
      </x:c>
      <x:c r="J2739" s="2" t="str">
        <x:v>Net Income (Loss) Available to Common Stockholders, Basic</x:v>
      </x:c>
      <x:c r="K2739" s="2" t="str">
        <x:v>us-gaap:NetIncomeLossAvailableToCommonStockholdersBasic</x:v>
      </x:c>
      <x:c r="L2739" s="2" t="str">
        <x:v>2025-02-21</x:v>
      </x:c>
      <x:c r="M2739" s="2" t="str">
        <x:v>0000895421-25-000304</x:v>
      </x:c>
      <x:c r="N2739" s="2" t="str">
        <x:v>https://www.sec.gov/Archives/edgar/data/895421/000089542125000304/ms-20241231.htm</x:v>
      </x:c>
      <x:c r="O2739" s="2" t="str">
        <x:v>data/raw/filings/MS_0000895421-25-000304_ms-20241231.htm</x:v>
      </x:c>
      <x:c r="P2739" s="2" t="str">
        <x:v>f-167</x:v>
      </x:c>
      <x:c r="Q2739" s="2" t="str"/>
      <x:c r="R2739" s="2" t="str">
        <x:v>Latest eligible comparative presentation at the information cutoff.</x:v>
      </x:c>
      <x:c r="T2739" s="12"/>
      <x:c r="U2739" s="12"/>
    </x:row>
    <x:row r="2740" ht="24" customHeight="1">
      <x:c r="C2740" s="2" t="str">
        <x:v>MS</x:v>
      </x:c>
      <x:c r="D2740" s="2" t="str">
        <x:v>FY2022</x:v>
      </x:c>
      <x:c r="E2740" s="2" t="str">
        <x:v>preferred_div</x:v>
      </x:c>
      <x:c r="F2740" s="11" t="n">
        <x:v>489</x:v>
      </x:c>
      <x:c r="G2740" s="2" t="str">
        <x:v>USD</x:v>
      </x:c>
      <x:c r="H2740" s="2" t="str">
        <x:v>2022-01-01</x:v>
      </x:c>
      <x:c r="I2740" s="2" t="str">
        <x:v>2022-12-31</x:v>
      </x:c>
      <x:c r="J2740" s="2" t="str">
        <x:v>Dividends, Preferred Stock</x:v>
      </x:c>
      <x:c r="K2740" s="2" t="str">
        <x:v>us-gaap:DividendsPreferredStock</x:v>
      </x:c>
      <x:c r="L2740" s="2" t="str">
        <x:v>2025-02-21</x:v>
      </x:c>
      <x:c r="M2740" s="2" t="str">
        <x:v>0000895421-25-000304</x:v>
      </x:c>
      <x:c r="N2740" s="2" t="str">
        <x:v>https://www.sec.gov/Archives/edgar/data/895421/000089542125000304/ms-20241231.htm</x:v>
      </x:c>
      <x:c r="O2740" s="2" t="str">
        <x:v>data/raw/filings/MS_0000895421-25-000304_ms-20241231.htm</x:v>
      </x:c>
      <x:c r="P2740" s="2" t="str">
        <x:v>f-4995</x:v>
      </x:c>
      <x:c r="Q2740" s="2" t="str"/>
      <x:c r="R2740" s="2" t="str">
        <x:v>Latest eligible comparative presentation at the information cutoff.</x:v>
      </x:c>
      <x:c r="T2740" s="12"/>
      <x:c r="U2740" s="12"/>
    </x:row>
    <x:row r="2741" ht="24" customHeight="1">
      <x:c r="C2741" s="2" t="str">
        <x:v>MS</x:v>
      </x:c>
      <x:c r="D2741" s="2" t="str">
        <x:v>FY2022</x:v>
      </x:c>
      <x:c r="E2741" s="2" t="str">
        <x:v>eps</x:v>
      </x:c>
      <x:c r="F2741" s="11" t="n">
        <x:v>6.15</x:v>
      </x:c>
      <x:c r="G2741" s="2" t="str">
        <x:v>USD/shares</x:v>
      </x:c>
      <x:c r="H2741" s="2" t="str">
        <x:v>2022-01-01</x:v>
      </x:c>
      <x:c r="I2741" s="2" t="str">
        <x:v>2022-12-31</x:v>
      </x:c>
      <x:c r="J2741" s="2" t="str">
        <x:v>Earnings Per Share, Diluted</x:v>
      </x:c>
      <x:c r="K2741" s="2" t="str">
        <x:v>us-gaap:EarningsPerShareDiluted</x:v>
      </x:c>
      <x:c r="L2741" s="2" t="str">
        <x:v>2025-02-21</x:v>
      </x:c>
      <x:c r="M2741" s="2" t="str">
        <x:v>0000895421-25-000304</x:v>
      </x:c>
      <x:c r="N2741" s="2" t="str">
        <x:v>https://www.sec.gov/Archives/edgar/data/895421/000089542125000304/ms-20241231.htm</x:v>
      </x:c>
      <x:c r="O2741" s="2" t="str">
        <x:v>data/raw/filings/MS_0000895421-25-000304_ms-20241231.htm</x:v>
      </x:c>
      <x:c r="P2741" s="2" t="str">
        <x:v>f-173</x:v>
      </x:c>
      <x:c r="Q2741" s="2" t="str"/>
      <x:c r="R2741" s="2" t="str">
        <x:v>Latest eligible comparative presentation at the information cutoff.</x:v>
      </x:c>
      <x:c r="T2741" s="12"/>
      <x:c r="U2741" s="12"/>
    </x:row>
    <x:row r="2742" ht="24" customHeight="1">
      <x:c r="C2742" s="2" t="str">
        <x:v>MS</x:v>
      </x:c>
      <x:c r="D2742" s="2" t="str">
        <x:v>FY2022</x:v>
      </x:c>
      <x:c r="E2742" s="2" t="str">
        <x:v>shares_diluted</x:v>
      </x:c>
      <x:c r="F2742" s="11" t="n">
        <x:v>1713</x:v>
      </x:c>
      <x:c r="G2742" s="2" t="str">
        <x:v>shares</x:v>
      </x:c>
      <x:c r="H2742" s="2" t="str">
        <x:v>2022-01-01</x:v>
      </x:c>
      <x:c r="I2742" s="2" t="str">
        <x:v>2022-12-31</x:v>
      </x:c>
      <x:c r="J2742" s="2" t="str">
        <x:v>Weighted Average Number of Shares Outstanding, Diluted</x:v>
      </x:c>
      <x:c r="K2742" s="2" t="str">
        <x:v>us-gaap:WeightedAverageNumberOfDilutedSharesOutstanding</x:v>
      </x:c>
      <x:c r="L2742" s="2" t="str">
        <x:v>2025-02-21</x:v>
      </x:c>
      <x:c r="M2742" s="2" t="str">
        <x:v>0000895421-25-000304</x:v>
      </x:c>
      <x:c r="N2742" s="2" t="str">
        <x:v>https://www.sec.gov/Archives/edgar/data/895421/000089542125000304/ms-20241231.htm</x:v>
      </x:c>
      <x:c r="O2742" s="2" t="str">
        <x:v>data/raw/filings/MS_0000895421-25-000304_ms-20241231.htm</x:v>
      </x:c>
      <x:c r="P2742" s="2" t="str">
        <x:v>f-4916</x:v>
      </x:c>
      <x:c r="Q2742" s="2" t="str"/>
      <x:c r="R2742" s="2" t="str">
        <x:v>Latest eligible comparative presentation at the information cutoff.</x:v>
      </x:c>
      <x:c r="T2742" s="12"/>
      <x:c r="U2742" s="12"/>
    </x:row>
    <x:row r="2743" ht="24" customHeight="1">
      <x:c r="C2743" s="2" t="str">
        <x:v>MS</x:v>
      </x:c>
      <x:c r="D2743" s="2" t="str">
        <x:v>FY2022</x:v>
      </x:c>
      <x:c r="E2743" s="2" t="str">
        <x:v>dps</x:v>
      </x:c>
      <x:c r="F2743" s="11" t="n">
        <x:v>2.95</x:v>
      </x:c>
      <x:c r="G2743" s="2" t="str">
        <x:v>USD/shares</x:v>
      </x:c>
      <x:c r="H2743" s="2" t="str">
        <x:v>2022-01-01</x:v>
      </x:c>
      <x:c r="I2743" s="2" t="str">
        <x:v>2022-12-31</x:v>
      </x:c>
      <x:c r="J2743" s="2" t="str">
        <x:v>Common Stock, Dividends, Per Share, Declared</x:v>
      </x:c>
      <x:c r="K2743" s="2" t="str">
        <x:v>us-gaap:CommonStockDividendsPerShareDeclared</x:v>
      </x:c>
      <x:c r="L2743" s="2" t="str">
        <x:v>2025-02-21</x:v>
      </x:c>
      <x:c r="M2743" s="2" t="str">
        <x:v>0000895421-25-000304</x:v>
      </x:c>
      <x:c r="N2743" s="2" t="str">
        <x:v>https://www.sec.gov/Archives/edgar/data/895421/000089542125000304/ms-20241231.htm</x:v>
      </x:c>
      <x:c r="O2743" s="2" t="str">
        <x:v>data/raw/filings/MS_0000895421-25-000304_ms-20241231.htm</x:v>
      </x:c>
      <x:c r="P2743" s="2" t="str">
        <x:v>f-5000</x:v>
      </x:c>
      <x:c r="Q2743" s="2" t="str"/>
      <x:c r="R2743" s="2" t="str">
        <x:v>Latest eligible comparative presentation at the information cutoff.</x:v>
      </x:c>
      <x:c r="T2743" s="12"/>
      <x:c r="U2743" s="12"/>
    </x:row>
    <x:row r="2744" ht="24" customHeight="1">
      <x:c r="C2744" s="2" t="str">
        <x:v>MS</x:v>
      </x:c>
      <x:c r="D2744" s="2" t="str">
        <x:v>FY2022</x:v>
      </x:c>
      <x:c r="E2744" s="2" t="str">
        <x:v>dividends</x:v>
      </x:c>
      <x:c r="F2744" s="11" t="n">
        <x:v>5401</x:v>
      </x:c>
      <x:c r="G2744" s="2" t="str">
        <x:v>USD</x:v>
      </x:c>
      <x:c r="H2744" s="2" t="str">
        <x:v>2022-01-01</x:v>
      </x:c>
      <x:c r="I2744" s="2" t="str">
        <x:v>2022-12-31</x:v>
      </x:c>
      <x:c r="J2744" s="2" t="str">
        <x:v>Payments of Dividends</x:v>
      </x:c>
      <x:c r="K2744" s="2" t="str">
        <x:v>us-gaap:PaymentsOfDividends</x:v>
      </x:c>
      <x:c r="L2744" s="2" t="str">
        <x:v>2025-02-21</x:v>
      </x:c>
      <x:c r="M2744" s="2" t="str">
        <x:v>0000895421-25-000304</x:v>
      </x:c>
      <x:c r="N2744" s="2" t="str">
        <x:v>https://www.sec.gov/Archives/edgar/data/895421/000089542125000304/ms-20241231.htm</x:v>
      </x:c>
      <x:c r="O2744" s="2" t="str">
        <x:v>data/raw/filings/MS_0000895421-25-000304_ms-20241231.htm</x:v>
      </x:c>
      <x:c r="P2744" s="2" t="str">
        <x:v>f-512</x:v>
      </x:c>
      <x:c r="Q2744" s="2" t="str"/>
      <x:c r="R2744" s="2" t="str">
        <x:v>Latest eligible comparative presentation at the information cutoff.</x:v>
      </x:c>
      <x:c r="T2744" s="12"/>
      <x:c r="U2744" s="12"/>
    </x:row>
    <x:row r="2745" ht="24" customHeight="1">
      <x:c r="C2745" s="2" t="str">
        <x:v>MS</x:v>
      </x:c>
      <x:c r="D2745" s="2" t="str">
        <x:v>FY2022</x:v>
      </x:c>
      <x:c r="E2745" s="2" t="str">
        <x:v>buybacks</x:v>
      </x:c>
      <x:c r="F2745" s="11" t="str">
        <x:v>n.a.</x:v>
      </x:c>
      <x:c r="G2745" s="2" t="str">
        <x:v>USDm</x:v>
      </x:c>
      <x:c r="H2745" s="2" t="str">
        <x:v>2022-01-01</x:v>
      </x:c>
      <x:c r="I2745" s="2" t="str">
        <x:v>2022-12-31</x:v>
      </x:c>
      <x:c r="J2745" s="2" t="str">
        <x:v>Common share repurchases paid</x:v>
      </x:c>
      <x:c r="K2745" s="2" t="str"/>
      <x:c r="L2745" s="2" t="str"/>
      <x:c r="M2745" s="2" t="str"/>
      <x:c r="N2745" s="2" t="str"/>
      <x:c r="O2745" s="2" t="str"/>
      <x:c r="P2745" s="2" t="str"/>
      <x:c r="Q2745" s="2" t="str"/>
      <x:c r="R2745" s="2" t="str">
        <x:v>Not reported / unavailable</x:v>
      </x:c>
      <x:c r="T2745" s="12"/>
      <x:c r="U2745" s="12"/>
    </x:row>
    <x:row r="2746" ht="24" customHeight="1">
      <x:c r="C2746" s="2" t="str">
        <x:v>MS</x:v>
      </x:c>
      <x:c r="D2746" s="2" t="str">
        <x:v>FY2022</x:v>
      </x:c>
      <x:c r="E2746" s="2" t="str">
        <x:v>chargeoffs</x:v>
      </x:c>
      <x:c r="F2746" s="11" t="str">
        <x:v>n.a.</x:v>
      </x:c>
      <x:c r="G2746" s="2" t="str">
        <x:v>USDm</x:v>
      </x:c>
      <x:c r="H2746" s="2" t="str">
        <x:v>2022-01-01</x:v>
      </x:c>
      <x:c r="I2746" s="2" t="str">
        <x:v>2022-12-31</x:v>
      </x:c>
      <x:c r="J2746" s="2" t="str">
        <x:v>Gross loan charge-offs</x:v>
      </x:c>
      <x:c r="K2746" s="2" t="str"/>
      <x:c r="L2746" s="2" t="str"/>
      <x:c r="M2746" s="2" t="str"/>
      <x:c r="N2746" s="2" t="str"/>
      <x:c r="O2746" s="2" t="str"/>
      <x:c r="P2746" s="2" t="str"/>
      <x:c r="Q2746" s="2" t="str"/>
      <x:c r="R2746" s="2" t="str">
        <x:v>Not reported / unavailable</x:v>
      </x:c>
      <x:c r="T2746" s="12"/>
      <x:c r="U2746" s="12"/>
    </x:row>
    <x:row r="2747" ht="24" customHeight="1">
      <x:c r="C2747" s="2" t="str">
        <x:v>MS</x:v>
      </x:c>
      <x:c r="D2747" s="2" t="str">
        <x:v>FY2022</x:v>
      </x:c>
      <x:c r="E2747" s="2" t="str">
        <x:v>recoveries</x:v>
      </x:c>
      <x:c r="F2747" s="11" t="str">
        <x:v>n.a.</x:v>
      </x:c>
      <x:c r="G2747" s="2" t="str">
        <x:v>USDm</x:v>
      </x:c>
      <x:c r="H2747" s="2" t="str">
        <x:v>2022-01-01</x:v>
      </x:c>
      <x:c r="I2747" s="2" t="str">
        <x:v>2022-12-31</x:v>
      </x:c>
      <x:c r="J2747" s="2" t="str">
        <x:v>Loan recoveries</x:v>
      </x:c>
      <x:c r="K2747" s="2" t="str"/>
      <x:c r="L2747" s="2" t="str"/>
      <x:c r="M2747" s="2" t="str"/>
      <x:c r="N2747" s="2" t="str"/>
      <x:c r="O2747" s="2" t="str"/>
      <x:c r="P2747" s="2" t="str"/>
      <x:c r="Q2747" s="2" t="str"/>
      <x:c r="R2747" s="2" t="str">
        <x:v>Not reported / unavailable</x:v>
      </x:c>
      <x:c r="T2747" s="12"/>
      <x:c r="U2747" s="12"/>
    </x:row>
    <x:row r="2748" ht="24" customHeight="1">
      <x:c r="C2748" s="2" t="str">
        <x:v>MS</x:v>
      </x:c>
      <x:c r="D2748" s="2" t="str">
        <x:v>FY2022</x:v>
      </x:c>
      <x:c r="E2748" s="2" t="str">
        <x:v>rwa</x:v>
      </x:c>
      <x:c r="F2748" s="11" t="n">
        <x:v>447849</x:v>
      </x:c>
      <x:c r="G2748" s="2" t="str">
        <x:v>USD</x:v>
      </x:c>
      <x:c r="H2748" s="2" t="str">
        <x:v>2022-01-01</x:v>
      </x:c>
      <x:c r="I2748" s="2" t="str">
        <x:v>2022-12-31</x:v>
      </x:c>
      <x:c r="J2748" s="2" t="str">
        <x:v>Banking Regulation, Risk-Weighted Assets, Actual</x:v>
      </x:c>
      <x:c r="K2748" s="2" t="str">
        <x:v>us-gaap:RiskWeightedAssets</x:v>
      </x:c>
      <x:c r="L2748" s="2" t="str">
        <x:v>2024-02-22</x:v>
      </x:c>
      <x:c r="M2748" s="2" t="str">
        <x:v>0000895421-24-000300</x:v>
      </x:c>
      <x:c r="N2748" s="2" t="str">
        <x:v>https://www.sec.gov/Archives/edgar/data/895421/000089542124000300/ms-20231231.htm</x:v>
      </x:c>
      <x:c r="O2748" s="2" t="str">
        <x:v>data/raw/filings/MS_0000895421-24-000300_ms-20231231.htm</x:v>
      </x:c>
      <x:c r="P2748" s="2" t="str">
        <x:v>f-4562</x:v>
      </x:c>
      <x:c r="Q2748" s="2" t="str"/>
      <x:c r="R2748" s="2" t="str">
        <x:v>Latest eligible comparative presentation at the information cutoff.</x:v>
      </x:c>
      <x:c r="T2748" s="12"/>
      <x:c r="U2748" s="12"/>
    </x:row>
    <x:row r="2749" ht="24" customHeight="1">
      <x:c r="C2749" s="2" t="str">
        <x:v>MS</x:v>
      </x:c>
      <x:c r="D2749" s="2" t="str">
        <x:v>FY2022</x:v>
      </x:c>
      <x:c r="E2749" s="2" t="str">
        <x:v>cet1_reported</x:v>
      </x:c>
      <x:c r="F2749" s="11" t="n">
        <x:v>0.153</x:v>
      </x:c>
      <x:c r="G2749" s="2" t="str">
        <x:v>pure</x:v>
      </x:c>
      <x:c r="H2749" s="2" t="str">
        <x:v>2022-01-01</x:v>
      </x:c>
      <x:c r="I2749" s="2" t="str">
        <x:v>2022-12-31</x:v>
      </x:c>
      <x:c r="J2749" s="2" t="str">
        <x:v>Banking Regulation, Common Equity Tier One Risk-Based Capital Ratio, Actual</x:v>
      </x:c>
      <x:c r="K2749" s="2" t="str">
        <x:v>us-gaap:CommonEquityTierOneCapitalRatio</x:v>
      </x:c>
      <x:c r="L2749" s="2" t="str">
        <x:v>2024-02-22</x:v>
      </x:c>
      <x:c r="M2749" s="2" t="str">
        <x:v>0000895421-24-000300</x:v>
      </x:c>
      <x:c r="N2749" s="2" t="str">
        <x:v>https://www.sec.gov/Archives/edgar/data/895421/000089542124000300/ms-20231231.htm</x:v>
      </x:c>
      <x:c r="O2749" s="2" t="str">
        <x:v>data/raw/filings/MS_0000895421-24-000300_ms-20231231.htm</x:v>
      </x:c>
      <x:c r="P2749" s="2" t="str"/>
      <x:c r="Q2749" s="2" t="str"/>
      <x:c r="R2749" s="2" t="str">
        <x:v>Latest eligible comparative presentation at the information cutoff.</x:v>
      </x:c>
      <x:c r="T2749" s="12"/>
      <x:c r="U2749" s="12"/>
    </x:row>
    <x:row r="2750" ht="24" customHeight="1">
      <x:c r="C2750" s="2" t="str">
        <x:v>MS</x:v>
      </x:c>
      <x:c r="D2750" s="2" t="str">
        <x:v>FY2022</x:v>
      </x:c>
      <x:c r="E2750" s="2" t="str">
        <x:v>nim_reported</x:v>
      </x:c>
      <x:c r="F2750" s="11" t="str">
        <x:v>n.a.</x:v>
      </x:c>
      <x:c r="G2750" s="2" t="str">
        <x:v>%</x:v>
      </x:c>
      <x:c r="H2750" s="2" t="str">
        <x:v>2022-01-01</x:v>
      </x:c>
      <x:c r="I2750" s="2" t="str">
        <x:v>2022-12-31</x:v>
      </x:c>
      <x:c r="J2750" s="2" t="str">
        <x:v>Issuer reported net interest margin</x:v>
      </x:c>
      <x:c r="K2750" s="2" t="str"/>
      <x:c r="L2750" s="2" t="str"/>
      <x:c r="M2750" s="2" t="str"/>
      <x:c r="N2750" s="2" t="str"/>
      <x:c r="O2750" s="2" t="str"/>
      <x:c r="P2750" s="2" t="str"/>
      <x:c r="Q2750" s="2" t="str"/>
      <x:c r="R2750" s="2" t="str">
        <x:v>Not reported / unavailable</x:v>
      </x:c>
      <x:c r="T2750" s="12"/>
      <x:c r="U2750" s="12"/>
    </x:row>
    <x:row r="2751" ht="24" customHeight="1">
      <x:c r="C2751" s="2" t="str">
        <x:v>MS</x:v>
      </x:c>
      <x:c r="D2751" s="2" t="str">
        <x:v>FY2022</x:v>
      </x:c>
      <x:c r="E2751" s="2" t="str">
        <x:v>bvps_reported</x:v>
      </x:c>
      <x:c r="F2751" s="11" t="n">
        <x:v>54.55</x:v>
      </x:c>
      <x:c r="G2751" s="2" t="str">
        <x:v>USD/shares</x:v>
      </x:c>
      <x:c r="H2751" s="2" t="str">
        <x:v>2022-01-01</x:v>
      </x:c>
      <x:c r="I2751" s="2" t="str">
        <x:v>2022-12-31</x:v>
      </x:c>
      <x:c r="J2751" s="2" t="str">
        <x:v>Reported common book value per share</x:v>
      </x:c>
      <x:c r="K2751" s="2" t="str">
        <x:v>Manual verified issuer table row</x:v>
      </x:c>
      <x:c r="L2751" s="2" t="str">
        <x:v>2023-02-24</x:v>
      </x:c>
      <x:c r="M2751" s="2" t="str">
        <x:v>0000895421-23-000284</x:v>
      </x:c>
      <x:c r="N2751" s="2" t="str">
        <x:v>https://www.sec.gov/Archives/edgar/data/895421/000089542123000284/ms-20221231.htm</x:v>
      </x:c>
      <x:c r="O2751" s="2" t="str">
        <x:v>data/raw/filings/MS_0000895421-23-000284_ms-20221231.htm</x:v>
      </x:c>
      <x:c r="P2751" s="2" t="str"/>
      <x:c r="Q2751" s="2" t="str"/>
      <x:c r="R2751" s="2" t="str">
        <x:v>Verified original issuer table row; same-date end balance, excluding average and regulatory minimum tables.</x:v>
      </x:c>
      <x:c r="T2751" s="12"/>
      <x:c r="U2751" s="12"/>
    </x:row>
    <x:row r="2752" ht="24" customHeight="1">
      <x:c r="C2752" s="2" t="str">
        <x:v>MS</x:v>
      </x:c>
      <x:c r="D2752" s="2" t="str">
        <x:v>FY2022</x:v>
      </x:c>
      <x:c r="E2752" s="2" t="str">
        <x:v>tbvps_reported</x:v>
      </x:c>
      <x:c r="F2752" s="11" t="n">
        <x:v>40.06</x:v>
      </x:c>
      <x:c r="G2752" s="2" t="str">
        <x:v>USD/shares</x:v>
      </x:c>
      <x:c r="H2752" s="2" t="str">
        <x:v>2022-01-01</x:v>
      </x:c>
      <x:c r="I2752" s="2" t="str">
        <x:v>2022-12-31</x:v>
      </x:c>
      <x:c r="J2752" s="2" t="str">
        <x:v>Reported tangible book value per share</x:v>
      </x:c>
      <x:c r="K2752" s="2" t="str">
        <x:v>Manual verified issuer table row</x:v>
      </x:c>
      <x:c r="L2752" s="2" t="str">
        <x:v>2023-02-24</x:v>
      </x:c>
      <x:c r="M2752" s="2" t="str">
        <x:v>0000895421-23-000284</x:v>
      </x:c>
      <x:c r="N2752" s="2" t="str">
        <x:v>https://www.sec.gov/Archives/edgar/data/895421/000089542123000284/ms-20221231.htm</x:v>
      </x:c>
      <x:c r="O2752" s="2" t="str">
        <x:v>data/raw/filings/MS_0000895421-23-000284_ms-20221231.htm</x:v>
      </x:c>
      <x:c r="P2752" s="2" t="str"/>
      <x:c r="Q2752" s="2" t="str"/>
      <x:c r="R2752" s="2" t="str">
        <x:v>Verified original issuer table row; same-date end balance, excluding average and regulatory minimum tables.</x:v>
      </x:c>
      <x:c r="T2752" s="12"/>
      <x:c r="U2752" s="12"/>
    </x:row>
    <x:row r="2753" ht="24" customHeight="1">
      <x:c r="C2753" s="2" t="str">
        <x:v>MS</x:v>
      </x:c>
      <x:c r="D2753" s="2" t="str">
        <x:v>FY2022</x:v>
      </x:c>
      <x:c r="E2753" s="2" t="str">
        <x:v>tce_reported</x:v>
      </x:c>
      <x:c r="F2753" s="11" t="str">
        <x:v>n.a.</x:v>
      </x:c>
      <x:c r="G2753" s="2" t="str">
        <x:v>USDm</x:v>
      </x:c>
      <x:c r="H2753" s="2" t="str">
        <x:v>2022-01-01</x:v>
      </x:c>
      <x:c r="I2753" s="2" t="str">
        <x:v>2022-12-31</x:v>
      </x:c>
      <x:c r="J2753" s="2" t="str">
        <x:v>Reported tangible common equity</x:v>
      </x:c>
      <x:c r="K2753" s="2" t="str"/>
      <x:c r="L2753" s="2" t="str"/>
      <x:c r="M2753" s="2" t="str"/>
      <x:c r="N2753" s="2" t="str"/>
      <x:c r="O2753" s="2" t="str"/>
      <x:c r="P2753" s="2" t="str"/>
      <x:c r="Q2753" s="2" t="str"/>
      <x:c r="R2753" s="2" t="str">
        <x:v>Not reported / unavailable</x:v>
      </x:c>
      <x:c r="T2753" s="12"/>
      <x:c r="U2753" s="12"/>
    </x:row>
    <x:row r="2754" ht="24" customHeight="1">
      <x:c r="C2754" s="2" t="str">
        <x:v>MS</x:v>
      </x:c>
      <x:c r="D2754" s="2" t="str">
        <x:v>FY2023</x:v>
      </x:c>
      <x:c r="E2754" s="2" t="str">
        <x:v>assets</x:v>
      </x:c>
      <x:c r="F2754" s="11" t="n">
        <x:v>1193693</x:v>
      </x:c>
      <x:c r="G2754" s="2" t="str">
        <x:v>USD</x:v>
      </x:c>
      <x:c r="H2754" s="2" t="str">
        <x:v>2023-01-01</x:v>
      </x:c>
      <x:c r="I2754" s="2" t="str">
        <x:v>2023-12-31</x:v>
      </x:c>
      <x:c r="J2754" s="2" t="str">
        <x:v>Assets</x:v>
      </x:c>
      <x:c r="K2754" s="2" t="str">
        <x:v>us-gaap:Assets</x:v>
      </x:c>
      <x:c r="L2754" s="2" t="str">
        <x:v>2025-02-21</x:v>
      </x:c>
      <x:c r="M2754" s="2" t="str">
        <x:v>0000895421-25-000304</x:v>
      </x:c>
      <x:c r="N2754" s="2" t="str">
        <x:v>https://www.sec.gov/Archives/edgar/data/895421/000089542125000304/ms-20241231.htm</x:v>
      </x:c>
      <x:c r="O2754" s="2" t="str">
        <x:v>data/raw/filings/MS_0000895421-25-000304_ms-20241231.htm</x:v>
      </x:c>
      <x:c r="P2754" s="2" t="str">
        <x:v>f-6182</x:v>
      </x:c>
      <x:c r="Q2754" s="2" t="str"/>
      <x:c r="R2754" s="2" t="str">
        <x:v>Latest eligible comparative presentation at the information cutoff.</x:v>
      </x:c>
      <x:c r="T2754" s="12"/>
      <x:c r="U2754" s="12"/>
    </x:row>
    <x:row r="2755" ht="24" customHeight="1">
      <x:c r="C2755" s="2" t="str">
        <x:v>MS</x:v>
      </x:c>
      <x:c r="D2755" s="2" t="str">
        <x:v>FY2023</x:v>
      </x:c>
      <x:c r="E2755" s="2" t="str">
        <x:v>liabilities</x:v>
      </x:c>
      <x:c r="F2755" s="11" t="n">
        <x:v>1093711</x:v>
      </x:c>
      <x:c r="G2755" s="2" t="str">
        <x:v>USD</x:v>
      </x:c>
      <x:c r="H2755" s="2" t="str">
        <x:v>2023-01-01</x:v>
      </x:c>
      <x:c r="I2755" s="2" t="str">
        <x:v>2023-12-31</x:v>
      </x:c>
      <x:c r="J2755" s="2" t="str">
        <x:v>Liabilities</x:v>
      </x:c>
      <x:c r="K2755" s="2" t="str">
        <x:v>us-gaap:Liabilities</x:v>
      </x:c>
      <x:c r="L2755" s="2" t="str">
        <x:v>2025-02-21</x:v>
      </x:c>
      <x:c r="M2755" s="2" t="str">
        <x:v>0000895421-25-000304</x:v>
      </x:c>
      <x:c r="N2755" s="2" t="str">
        <x:v>https://www.sec.gov/Archives/edgar/data/895421/000089542125000304/ms-20241231.htm</x:v>
      </x:c>
      <x:c r="O2755" s="2" t="str">
        <x:v>data/raw/filings/MS_0000895421-25-000304_ms-20241231.htm</x:v>
      </x:c>
      <x:c r="P2755" s="2" t="str">
        <x:v>f-276</x:v>
      </x:c>
      <x:c r="Q2755" s="2" t="str"/>
      <x:c r="R2755" s="2" t="str">
        <x:v>Latest eligible comparative presentation at the information cutoff.</x:v>
      </x:c>
      <x:c r="T2755" s="12"/>
      <x:c r="U2755" s="12"/>
    </x:row>
    <x:row r="2756" ht="24" customHeight="1">
      <x:c r="C2756" s="2" t="str">
        <x:v>MS</x:v>
      </x:c>
      <x:c r="D2756" s="2" t="str">
        <x:v>FY2023</x:v>
      </x:c>
      <x:c r="E2756" s="2" t="str">
        <x:v>equity</x:v>
      </x:c>
      <x:c r="F2756" s="11" t="n">
        <x:v>99038</x:v>
      </x:c>
      <x:c r="G2756" s="2" t="str">
        <x:v>USD</x:v>
      </x:c>
      <x:c r="H2756" s="2" t="str">
        <x:v>2023-01-01</x:v>
      </x:c>
      <x:c r="I2756" s="2" t="str">
        <x:v>2023-12-31</x:v>
      </x:c>
      <x:c r="J2756" s="2" t="str">
        <x:v>Stockholders' Equity Attributable to Parent</x:v>
      </x:c>
      <x:c r="K2756" s="2" t="str">
        <x:v>us-gaap:StockholdersEquity</x:v>
      </x:c>
      <x:c r="L2756" s="2" t="str">
        <x:v>2025-02-21</x:v>
      </x:c>
      <x:c r="M2756" s="2" t="str">
        <x:v>0000895421-25-000304</x:v>
      </x:c>
      <x:c r="N2756" s="2" t="str">
        <x:v>https://www.sec.gov/Archives/edgar/data/895421/000089542125000304/ms-20241231.htm</x:v>
      </x:c>
      <x:c r="O2756" s="2" t="str">
        <x:v>data/raw/filings/MS_0000895421-25-000304_ms-20241231.htm</x:v>
      </x:c>
      <x:c r="P2756" s="2" t="str">
        <x:v>f-308</x:v>
      </x:c>
      <x:c r="Q2756" s="2" t="str"/>
      <x:c r="R2756" s="2" t="str">
        <x:v>Latest eligible comparative presentation at the information cutoff.</x:v>
      </x:c>
      <x:c r="T2756" s="12"/>
      <x:c r="U2756" s="12"/>
    </x:row>
    <x:row r="2757" ht="24" customHeight="1">
      <x:c r="C2757" s="2" t="str">
        <x:v>MS</x:v>
      </x:c>
      <x:c r="D2757" s="2" t="str">
        <x:v>FY2023</x:v>
      </x:c>
      <x:c r="E2757" s="2" t="str">
        <x:v>preferred</x:v>
      </x:c>
      <x:c r="F2757" s="11" t="n">
        <x:v>8750</x:v>
      </x:c>
      <x:c r="G2757" s="2" t="str">
        <x:v>USD</x:v>
      </x:c>
      <x:c r="H2757" s="2" t="str">
        <x:v>2023-01-01</x:v>
      </x:c>
      <x:c r="I2757" s="2" t="str">
        <x:v>2023-12-31</x:v>
      </x:c>
      <x:c r="J2757" s="2" t="str">
        <x:v>Preferred equity carrying amount</x:v>
      </x:c>
      <x:c r="K2757" s="2" t="str">
        <x:v>ms:PreferredStockCarryingValue</x:v>
      </x:c>
      <x:c r="L2757" s="2" t="str">
        <x:v>2025-02-21</x:v>
      </x:c>
      <x:c r="M2757" s="2" t="str">
        <x:v>0000895421-25-000304</x:v>
      </x:c>
      <x:c r="N2757" s="2" t="str">
        <x:v>https://www.sec.gov/Archives/edgar/data/895421/000089542125000304/ms-20241231.htm</x:v>
      </x:c>
      <x:c r="O2757" s="2" t="str">
        <x:v>data/raw/filings/MS_0000895421-25-000304_ms-20241231.htm</x:v>
      </x:c>
      <x:c r="P2757" s="2" t="str">
        <x:v>f-4853</x:v>
      </x:c>
      <x:c r="Q2757" s="2" t="str"/>
      <x:c r="R2757" s="2" t="str">
        <x:v>Exact consolidated inline XBRL context and period.</x:v>
      </x:c>
      <x:c r="T2757" s="12"/>
      <x:c r="U2757" s="12"/>
    </x:row>
    <x:row r="2758" ht="24" customHeight="1">
      <x:c r="C2758" s="2" t="str">
        <x:v>MS</x:v>
      </x:c>
      <x:c r="D2758" s="2" t="str">
        <x:v>FY2023</x:v>
      </x:c>
      <x:c r="E2758" s="2" t="str">
        <x:v>common_equity_reported</x:v>
      </x:c>
      <x:c r="F2758" s="11" t="str">
        <x:v>n.a.</x:v>
      </x:c>
      <x:c r="G2758" s="2" t="str">
        <x:v>USDm</x:v>
      </x:c>
      <x:c r="H2758" s="2" t="str">
        <x:v>2023-01-01</x:v>
      </x:c>
      <x:c r="I2758" s="2" t="str">
        <x:v>2023-12-31</x:v>
      </x:c>
      <x:c r="J2758" s="2" t="str">
        <x:v>Reported common shareholders equity</x:v>
      </x:c>
      <x:c r="K2758" s="2" t="str"/>
      <x:c r="L2758" s="2" t="str"/>
      <x:c r="M2758" s="2" t="str"/>
      <x:c r="N2758" s="2" t="str"/>
      <x:c r="O2758" s="2" t="str"/>
      <x:c r="P2758" s="2" t="str"/>
      <x:c r="Q2758" s="2" t="str"/>
      <x:c r="R2758" s="2" t="str">
        <x:v>Not reported / unavailable</x:v>
      </x:c>
      <x:c r="T2758" s="12"/>
      <x:c r="U2758" s="12"/>
    </x:row>
    <x:row r="2759" ht="24" customHeight="1">
      <x:c r="C2759" s="2" t="str">
        <x:v>MS</x:v>
      </x:c>
      <x:c r="D2759" s="2" t="str">
        <x:v>FY2023</x:v>
      </x:c>
      <x:c r="E2759" s="2" t="str">
        <x:v>goodwill</x:v>
      </x:c>
      <x:c r="F2759" s="11" t="n">
        <x:v>16707</x:v>
      </x:c>
      <x:c r="G2759" s="2" t="str">
        <x:v>USD</x:v>
      </x:c>
      <x:c r="H2759" s="2" t="str">
        <x:v>2023-01-01</x:v>
      </x:c>
      <x:c r="I2759" s="2" t="str">
        <x:v>2023-12-31</x:v>
      </x:c>
      <x:c r="J2759" s="2" t="str">
        <x:v>Goodwill</x:v>
      </x:c>
      <x:c r="K2759" s="2" t="str">
        <x:v>us-gaap:Goodwill</x:v>
      </x:c>
      <x:c r="L2759" s="2" t="str">
        <x:v>2026-02-19</x:v>
      </x:c>
      <x:c r="M2759" s="2" t="str">
        <x:v>0000895421-26-000086</x:v>
      </x:c>
      <x:c r="N2759" s="2" t="str">
        <x:v>https://www.sec.gov/Archives/edgar/data/895421/000089542126000086/ms-20251231.htm</x:v>
      </x:c>
      <x:c r="O2759" s="2" t="str">
        <x:v>data/raw/filings/MS_0000895421-26-000086_ms-20251231.htm</x:v>
      </x:c>
      <x:c r="P2759" s="2" t="str">
        <x:v>f-3862</x:v>
      </x:c>
      <x:c r="Q2759" s="2" t="str"/>
      <x:c r="R2759" s="2" t="str">
        <x:v>Latest eligible comparative presentation at the information cutoff.</x:v>
      </x:c>
      <x:c r="T2759" s="12"/>
      <x:c r="U2759" s="12"/>
    </x:row>
    <x:row r="2760" ht="24" customHeight="1">
      <x:c r="C2760" s="2" t="str">
        <x:v>MS</x:v>
      </x:c>
      <x:c r="D2760" s="2" t="str">
        <x:v>FY2023</x:v>
      </x:c>
      <x:c r="E2760" s="2" t="str">
        <x:v>intangibles</x:v>
      </x:c>
      <x:c r="F2760" s="11" t="n">
        <x:v>7055</x:v>
      </x:c>
      <x:c r="G2760" s="2" t="str">
        <x:v>USD</x:v>
      </x:c>
      <x:c r="H2760" s="2" t="str">
        <x:v>2023-01-01</x:v>
      </x:c>
      <x:c r="I2760" s="2" t="str">
        <x:v>2023-12-31</x:v>
      </x:c>
      <x:c r="J2760" s="2" t="str">
        <x:v>Other intangible assets excluding goodwill</x:v>
      </x:c>
      <x:c r="K2760" s="2" t="str">
        <x:v>us-gaap:FiniteLivedIntangibleAssetsNet</x:v>
      </x:c>
      <x:c r="L2760" s="2" t="str">
        <x:v>2026-02-19</x:v>
      </x:c>
      <x:c r="M2760" s="2" t="str">
        <x:v>0000895421-26-000086</x:v>
      </x:c>
      <x:c r="N2760" s="2" t="str">
        <x:v>https://www.sec.gov/Archives/edgar/data/895421/000089542126000086/ms-20251231.htm</x:v>
      </x:c>
      <x:c r="O2760" s="2" t="str">
        <x:v>data/raw/filings/MS_0000895421-26-000086_ms-20251231.htm</x:v>
      </x:c>
      <x:c r="P2760" s="2" t="str">
        <x:v>f-3898</x:v>
      </x:c>
      <x:c r="Q2760" s="2" t="str"/>
      <x:c r="R2760" s="2" t="str">
        <x:v>Exact consolidated inline XBRL context and period.</x:v>
      </x:c>
      <x:c r="T2760" s="12"/>
      <x:c r="U2760" s="12"/>
    </x:row>
    <x:row r="2761" ht="24" customHeight="1">
      <x:c r="C2761" s="2" t="str">
        <x:v>MS</x:v>
      </x:c>
      <x:c r="D2761" s="2" t="str">
        <x:v>FY2023</x:v>
      </x:c>
      <x:c r="E2761" s="2" t="str">
        <x:v>intangibles_total</x:v>
      </x:c>
      <x:c r="F2761" s="11" t="str">
        <x:v>n.a.</x:v>
      </x:c>
      <x:c r="G2761" s="2" t="str">
        <x:v>USDm</x:v>
      </x:c>
      <x:c r="H2761" s="2" t="str">
        <x:v>2023-01-01</x:v>
      </x:c>
      <x:c r="I2761" s="2" t="str">
        <x:v>2023-12-31</x:v>
      </x:c>
      <x:c r="J2761" s="2" t="str">
        <x:v>Reported goodwill and intangible assets combined</x:v>
      </x:c>
      <x:c r="K2761" s="2" t="str"/>
      <x:c r="L2761" s="2" t="str"/>
      <x:c r="M2761" s="2" t="str"/>
      <x:c r="N2761" s="2" t="str"/>
      <x:c r="O2761" s="2" t="str"/>
      <x:c r="P2761" s="2" t="str"/>
      <x:c r="Q2761" s="2" t="str"/>
      <x:c r="R2761" s="2" t="str">
        <x:v>Not reported / unavailable</x:v>
      </x:c>
      <x:c r="T2761" s="12"/>
      <x:c r="U2761" s="12"/>
    </x:row>
    <x:row r="2762" ht="24" customHeight="1">
      <x:c r="C2762" s="2" t="str">
        <x:v>MS</x:v>
      </x:c>
      <x:c r="D2762" s="2" t="str">
        <x:v>FY2023</x:v>
      </x:c>
      <x:c r="E2762" s="2" t="str">
        <x:v>shares_end</x:v>
      </x:c>
      <x:c r="F2762" s="11" t="n">
        <x:v>1627</x:v>
      </x:c>
      <x:c r="G2762" s="2" t="str">
        <x:v>shares</x:v>
      </x:c>
      <x:c r="H2762" s="2" t="str">
        <x:v>2023-01-01</x:v>
      </x:c>
      <x:c r="I2762" s="2" t="str">
        <x:v>2023-12-31</x:v>
      </x:c>
      <x:c r="J2762" s="2" t="str">
        <x:v>Common Stock, Shares, Outstanding</x:v>
      </x:c>
      <x:c r="K2762" s="2" t="str">
        <x:v>us-gaap:CommonStockSharesOutstanding</x:v>
      </x:c>
      <x:c r="L2762" s="2" t="str">
        <x:v>2026-02-19</x:v>
      </x:c>
      <x:c r="M2762" s="2" t="str">
        <x:v>0000895421-26-000086</x:v>
      </x:c>
      <x:c r="N2762" s="2" t="str">
        <x:v>https://www.sec.gov/Archives/edgar/data/895421/000089542126000086/ms-20251231.htm</x:v>
      </x:c>
      <x:c r="O2762" s="2" t="str">
        <x:v>data/raw/filings/MS_0000895421-26-000086_ms-20251231.htm</x:v>
      </x:c>
      <x:c r="P2762" s="2" t="str">
        <x:v>f-4894</x:v>
      </x:c>
      <x:c r="Q2762" s="2" t="str"/>
      <x:c r="R2762" s="2" t="str">
        <x:v>Latest eligible comparative presentation at the information cutoff.</x:v>
      </x:c>
      <x:c r="T2762" s="12"/>
      <x:c r="U2762" s="12"/>
    </x:row>
    <x:row r="2763" ht="24" customHeight="1">
      <x:c r="C2763" s="2" t="str">
        <x:v>MS</x:v>
      </x:c>
      <x:c r="D2763" s="2" t="str">
        <x:v>FY2023</x:v>
      </x:c>
      <x:c r="E2763" s="2" t="str">
        <x:v>shares_issued</x:v>
      </x:c>
      <x:c r="F2763" s="11" t="n">
        <x:v>2038.893979</x:v>
      </x:c>
      <x:c r="G2763" s="2" t="str">
        <x:v>shares</x:v>
      </x:c>
      <x:c r="H2763" s="2" t="str">
        <x:v>2023-01-01</x:v>
      </x:c>
      <x:c r="I2763" s="2" t="str">
        <x:v>2023-12-31</x:v>
      </x:c>
      <x:c r="J2763" s="2" t="str">
        <x:v>Common Stock, Shares, Issued</x:v>
      </x:c>
      <x:c r="K2763" s="2" t="str">
        <x:v>us-gaap:CommonStockSharesIssued</x:v>
      </x:c>
      <x:c r="L2763" s="2" t="str">
        <x:v>2025-02-21</x:v>
      </x:c>
      <x:c r="M2763" s="2" t="str">
        <x:v>0000895421-25-000304</x:v>
      </x:c>
      <x:c r="N2763" s="2" t="str">
        <x:v>https://www.sec.gov/Archives/edgar/data/895421/000089542125000304/ms-20241231.htm</x:v>
      </x:c>
      <x:c r="O2763" s="2" t="str">
        <x:v>data/raw/filings/MS_0000895421-25-000304_ms-20241231.htm</x:v>
      </x:c>
      <x:c r="P2763" s="2" t="str">
        <x:v>f-6311</x:v>
      </x:c>
      <x:c r="Q2763" s="2" t="str"/>
      <x:c r="R2763" s="2" t="str">
        <x:v>Latest eligible comparative presentation at the information cutoff.</x:v>
      </x:c>
      <x:c r="T2763" s="12"/>
      <x:c r="U2763" s="12"/>
    </x:row>
    <x:row r="2764" ht="24" customHeight="1">
      <x:c r="C2764" s="2" t="str">
        <x:v>MS</x:v>
      </x:c>
      <x:c r="D2764" s="2" t="str">
        <x:v>FY2023</x:v>
      </x:c>
      <x:c r="E2764" s="2" t="str">
        <x:v>shares_treasury</x:v>
      </x:c>
      <x:c r="F2764" s="11" t="n">
        <x:v>412.065542</x:v>
      </x:c>
      <x:c r="G2764" s="2" t="str">
        <x:v>shares</x:v>
      </x:c>
      <x:c r="H2764" s="2" t="str">
        <x:v>2023-01-01</x:v>
      </x:c>
      <x:c r="I2764" s="2" t="str">
        <x:v>2023-12-31</x:v>
      </x:c>
      <x:c r="J2764" s="2" t="str">
        <x:v>Treasury Stock, Common, Shares</x:v>
      </x:c>
      <x:c r="K2764" s="2" t="str">
        <x:v>us-gaap:TreasuryStockCommonShares</x:v>
      </x:c>
      <x:c r="L2764" s="2" t="str">
        <x:v>2025-02-21</x:v>
      </x:c>
      <x:c r="M2764" s="2" t="str">
        <x:v>0000895421-25-000304</x:v>
      </x:c>
      <x:c r="N2764" s="2" t="str">
        <x:v>https://www.sec.gov/Archives/edgar/data/895421/000089542125000304/ms-20241231.htm</x:v>
      </x:c>
      <x:c r="O2764" s="2" t="str">
        <x:v>data/raw/filings/MS_0000895421-25-000304_ms-20241231.htm</x:v>
      </x:c>
      <x:c r="P2764" s="2" t="str"/>
      <x:c r="Q2764" s="2" t="str"/>
      <x:c r="R2764" s="2" t="str">
        <x:v>Latest eligible comparative presentation at the information cutoff.</x:v>
      </x:c>
      <x:c r="T2764" s="12"/>
      <x:c r="U2764" s="12"/>
    </x:row>
    <x:row r="2765" ht="24" customHeight="1">
      <x:c r="C2765" s="2" t="str">
        <x:v>MS</x:v>
      </x:c>
      <x:c r="D2765" s="2" t="str">
        <x:v>FY2023</x:v>
      </x:c>
      <x:c r="E2765" s="2" t="str">
        <x:v>deposits</x:v>
      </x:c>
      <x:c r="F2765" s="11" t="n">
        <x:v>351804</x:v>
      </x:c>
      <x:c r="G2765" s="2" t="str">
        <x:v>USD</x:v>
      </x:c>
      <x:c r="H2765" s="2" t="str">
        <x:v>2023-01-01</x:v>
      </x:c>
      <x:c r="I2765" s="2" t="str">
        <x:v>2023-12-31</x:v>
      </x:c>
      <x:c r="J2765" s="2" t="str">
        <x:v>Deposits</x:v>
      </x:c>
      <x:c r="K2765" s="2" t="str">
        <x:v>us-gaap:Deposits</x:v>
      </x:c>
      <x:c r="L2765" s="2" t="str">
        <x:v>2025-02-21</x:v>
      </x:c>
      <x:c r="M2765" s="2" t="str">
        <x:v>0000895421-25-000304</x:v>
      </x:c>
      <x:c r="N2765" s="2" t="str">
        <x:v>https://www.sec.gov/Archives/edgar/data/895421/000089542125000304/ms-20241231.htm</x:v>
      </x:c>
      <x:c r="O2765" s="2" t="str">
        <x:v>data/raw/filings/MS_0000895421-25-000304_ms-20241231.htm</x:v>
      </x:c>
      <x:c r="P2765" s="2" t="str">
        <x:v>f-4091</x:v>
      </x:c>
      <x:c r="Q2765" s="2" t="str"/>
      <x:c r="R2765" s="2" t="str">
        <x:v>Latest eligible comparative presentation at the information cutoff.</x:v>
      </x:c>
      <x:c r="T2765" s="12"/>
      <x:c r="U2765" s="12"/>
    </x:row>
    <x:row r="2766" ht="24" customHeight="1">
      <x:c r="C2766" s="2" t="str">
        <x:v>MS</x:v>
      </x:c>
      <x:c r="D2766" s="2" t="str">
        <x:v>FY2023</x:v>
      </x:c>
      <x:c r="E2766" s="2" t="str">
        <x:v>loans_gross</x:v>
      </x:c>
      <x:c r="F2766" s="11" t="n">
        <x:v>204554</x:v>
      </x:c>
      <x:c r="G2766" s="2" t="str">
        <x:v>USD</x:v>
      </x:c>
      <x:c r="H2766" s="2" t="str">
        <x:v>2023-01-01</x:v>
      </x:c>
      <x:c r="I2766" s="2" t="str">
        <x:v>2023-12-31</x:v>
      </x:c>
      <x:c r="J2766" s="2" t="str">
        <x:v>Gross loans and leases selected definition</x:v>
      </x:c>
      <x:c r="K2766" s="2" t="str">
        <x:v>us-gaap:FinancingReceivableExcludingAccruedInterestBeforeAllowanceForCreditLoss</x:v>
      </x:c>
      <x:c r="L2766" s="2" t="str">
        <x:v>2025-02-21</x:v>
      </x:c>
      <x:c r="M2766" s="2" t="str">
        <x:v>0000895421-25-000304</x:v>
      </x:c>
      <x:c r="N2766" s="2" t="str">
        <x:v>https://www.sec.gov/Archives/edgar/data/895421/000089542125000304/ms-20241231.htm</x:v>
      </x:c>
      <x:c r="O2766" s="2" t="str">
        <x:v>data/raw/filings/MS_0000895421-25-000304_ms-20241231.htm</x:v>
      </x:c>
      <x:c r="P2766" s="2" t="str">
        <x:v>f-3052</x:v>
      </x:c>
      <x:c r="Q2766" s="2" t="str"/>
      <x:c r="R2766" s="2" t="str">
        <x:v>Latest eligible comparative presentation at the information cutoff.</x:v>
      </x:c>
      <x:c r="T2766" s="12"/>
      <x:c r="U2766" s="12"/>
    </x:row>
    <x:row r="2767" ht="24" customHeight="1">
      <x:c r="C2767" s="2" t="str">
        <x:v>MS</x:v>
      </x:c>
      <x:c r="D2767" s="2" t="str">
        <x:v>FY2023</x:v>
      </x:c>
      <x:c r="E2767" s="2" t="str">
        <x:v>loans_net</x:v>
      </x:c>
      <x:c r="F2767" s="11" t="n">
        <x:v>203385</x:v>
      </x:c>
      <x:c r="G2767" s="2" t="str">
        <x:v>USD</x:v>
      </x:c>
      <x:c r="H2767" s="2" t="str">
        <x:v>2023-01-01</x:v>
      </x:c>
      <x:c r="I2767" s="2" t="str">
        <x:v>2023-12-31</x:v>
      </x:c>
      <x:c r="J2767" s="2" t="str">
        <x:v>Net loans after allowance selected definition</x:v>
      </x:c>
      <x:c r="K2767" s="2" t="str">
        <x:v>us-gaap:FinancingReceivableExcludingAccruedInterestAfterAllowanceForCreditLoss</x:v>
      </x:c>
      <x:c r="L2767" s="2" t="str">
        <x:v>2025-02-21</x:v>
      </x:c>
      <x:c r="M2767" s="2" t="str">
        <x:v>0000895421-25-000304</x:v>
      </x:c>
      <x:c r="N2767" s="2" t="str">
        <x:v>https://www.sec.gov/Archives/edgar/data/895421/000089542125000304/ms-20241231.htm</x:v>
      </x:c>
      <x:c r="O2767" s="2" t="str">
        <x:v>data/raw/filings/MS_0000895421-25-000304_ms-20241231.htm</x:v>
      </x:c>
      <x:c r="P2767" s="2" t="str">
        <x:v>f-3057</x:v>
      </x:c>
      <x:c r="Q2767" s="2" t="str"/>
      <x:c r="R2767" s="2" t="str">
        <x:v>Latest eligible comparative presentation at the information cutoff.</x:v>
      </x:c>
      <x:c r="T2767" s="12"/>
      <x:c r="U2767" s="12"/>
    </x:row>
    <x:row r="2768" ht="24" customHeight="1">
      <x:c r="C2768" s="2" t="str">
        <x:v>MS</x:v>
      </x:c>
      <x:c r="D2768" s="2" t="str">
        <x:v>FY2023</x:v>
      </x:c>
      <x:c r="E2768" s="2" t="str">
        <x:v>allowance</x:v>
      </x:c>
      <x:c r="F2768" s="11" t="n">
        <x:v>1169</x:v>
      </x:c>
      <x:c r="G2768" s="2" t="str">
        <x:v>USD</x:v>
      </x:c>
      <x:c r="H2768" s="2" t="str">
        <x:v>2023-01-01</x:v>
      </x:c>
      <x:c r="I2768" s="2" t="str">
        <x:v>2023-12-31</x:v>
      </x:c>
      <x:c r="J2768" s="2" t="str">
        <x:v>Loan allowance for credit losses</x:v>
      </x:c>
      <x:c r="K2768" s="2" t="str">
        <x:v>us-gaap:FinancingReceivableAllowanceForCreditLossExcludingAccruedInterest</x:v>
      </x:c>
      <x:c r="L2768" s="2" t="str">
        <x:v>2026-02-19</x:v>
      </x:c>
      <x:c r="M2768" s="2" t="str">
        <x:v>0000895421-26-000086</x:v>
      </x:c>
      <x:c r="N2768" s="2" t="str">
        <x:v>https://www.sec.gov/Archives/edgar/data/895421/000089542126000086/ms-20251231.htm</x:v>
      </x:c>
      <x:c r="O2768" s="2" t="str">
        <x:v>data/raw/filings/MS_0000895421-26-000086_ms-20251231.htm</x:v>
      </x:c>
      <x:c r="P2768" s="2" t="str">
        <x:v>f-3723</x:v>
      </x:c>
      <x:c r="Q2768" s="2" t="str"/>
      <x:c r="R2768" s="2" t="str">
        <x:v>Latest eligible comparative presentation at the information cutoff.</x:v>
      </x:c>
      <x:c r="T2768" s="12"/>
      <x:c r="U2768" s="12"/>
    </x:row>
    <x:row r="2769" ht="24" customHeight="1">
      <x:c r="C2769" s="2" t="str">
        <x:v>MS</x:v>
      </x:c>
      <x:c r="D2769" s="2" t="str">
        <x:v>FY2023</x:v>
      </x:c>
      <x:c r="E2769" s="2" t="str">
        <x:v>nonaccrual</x:v>
      </x:c>
      <x:c r="F2769" s="11" t="str">
        <x:v>n.a.</x:v>
      </x:c>
      <x:c r="G2769" s="2" t="str">
        <x:v>USDm</x:v>
      </x:c>
      <x:c r="H2769" s="2" t="str">
        <x:v>2023-01-01</x:v>
      </x:c>
      <x:c r="I2769" s="2" t="str">
        <x:v>2023-12-31</x:v>
      </x:c>
      <x:c r="J2769" s="2" t="str">
        <x:v>Nonaccrual</x:v>
      </x:c>
      <x:c r="K2769" s="2" t="str"/>
      <x:c r="L2769" s="2" t="str"/>
      <x:c r="M2769" s="2" t="str"/>
      <x:c r="N2769" s="2" t="str"/>
      <x:c r="O2769" s="2" t="str"/>
      <x:c r="P2769" s="2" t="str"/>
      <x:c r="Q2769" s="2" t="str"/>
      <x:c r="R2769" s="2" t="str">
        <x:v>Not reported / unavailable</x:v>
      </x:c>
      <x:c r="T2769" s="12"/>
      <x:c r="U2769" s="12"/>
    </x:row>
    <x:row r="2770" ht="24" customHeight="1">
      <x:c r="C2770" s="2" t="str">
        <x:v>MS</x:v>
      </x:c>
      <x:c r="D2770" s="2" t="str">
        <x:v>FY2023</x:v>
      </x:c>
      <x:c r="E2770" s="2" t="str">
        <x:v>cash</x:v>
      </x:c>
      <x:c r="F2770" s="11" t="n">
        <x:v>89232</x:v>
      </x:c>
      <x:c r="G2770" s="2" t="str">
        <x:v>USD</x:v>
      </x:c>
      <x:c r="H2770" s="2" t="str">
        <x:v>2023-01-01</x:v>
      </x:c>
      <x:c r="I2770" s="2" t="str">
        <x:v>2023-12-31</x:v>
      </x:c>
      <x:c r="J2770" s="2" t="str">
        <x:v>Cash and Cash Equivalents, at Carrying Value</x:v>
      </x:c>
      <x:c r="K2770" s="2" t="str">
        <x:v>us-gaap:CashAndCashEquivalentsAtCarryingValue</x:v>
      </x:c>
      <x:c r="L2770" s="2" t="str">
        <x:v>2025-02-21</x:v>
      </x:c>
      <x:c r="M2770" s="2" t="str">
        <x:v>0000895421-25-000304</x:v>
      </x:c>
      <x:c r="N2770" s="2" t="str">
        <x:v>https://www.sec.gov/Archives/edgar/data/895421/000089542125000304/ms-20241231.htm</x:v>
      </x:c>
      <x:c r="O2770" s="2" t="str">
        <x:v>data/raw/filings/MS_0000895421-25-000304_ms-20241231.htm</x:v>
      </x:c>
      <x:c r="P2770" s="2" t="str">
        <x:v>f-581</x:v>
      </x:c>
      <x:c r="Q2770" s="2" t="str"/>
      <x:c r="R2770" s="2" t="str">
        <x:v>Latest eligible comparative presentation at the information cutoff.</x:v>
      </x:c>
      <x:c r="T2770" s="12"/>
      <x:c r="U2770" s="12"/>
    </x:row>
    <x:row r="2771" ht="24" customHeight="1">
      <x:c r="C2771" s="2" t="str">
        <x:v>MS</x:v>
      </x:c>
      <x:c r="D2771" s="2" t="str">
        <x:v>FY2023</x:v>
      </x:c>
      <x:c r="E2771" s="2" t="str">
        <x:v>aoci</x:v>
      </x:c>
      <x:c r="F2771" s="11" t="n">
        <x:v>-6421</x:v>
      </x:c>
      <x:c r="G2771" s="2" t="str">
        <x:v>USD</x:v>
      </x:c>
      <x:c r="H2771" s="2" t="str">
        <x:v>2023-01-01</x:v>
      </x:c>
      <x:c r="I2771" s="2" t="str">
        <x:v>2023-12-31</x:v>
      </x:c>
      <x:c r="J2771" s="2" t="str">
        <x:v>Accumulated Other Comprehensive Income (Loss), Net of Tax</x:v>
      </x:c>
      <x:c r="K2771" s="2" t="str">
        <x:v>us-gaap:AccumulatedOtherComprehensiveIncomeLossNetOfTax</x:v>
      </x:c>
      <x:c r="L2771" s="2" t="str">
        <x:v>2025-02-21</x:v>
      </x:c>
      <x:c r="M2771" s="2" t="str">
        <x:v>0000895421-25-000304</x:v>
      </x:c>
      <x:c r="N2771" s="2" t="str">
        <x:v>https://www.sec.gov/Archives/edgar/data/895421/000089542125000304/ms-20241231.htm</x:v>
      </x:c>
      <x:c r="O2771" s="2" t="str">
        <x:v>data/raw/filings/MS_0000895421-25-000304_ms-20241231.htm</x:v>
      </x:c>
      <x:c r="P2771" s="2" t="str">
        <x:v>f-298</x:v>
      </x:c>
      <x:c r="Q2771" s="2" t="str"/>
      <x:c r="R2771" s="2" t="str">
        <x:v>Latest eligible comparative presentation at the information cutoff.</x:v>
      </x:c>
      <x:c r="T2771" s="12"/>
      <x:c r="U2771" s="12"/>
    </x:row>
    <x:row r="2772" ht="24" customHeight="1">
      <x:c r="C2772" s="2" t="str">
        <x:v>MS</x:v>
      </x:c>
      <x:c r="D2772" s="2" t="str">
        <x:v>FY2023</x:v>
      </x:c>
      <x:c r="E2772" s="2" t="str">
        <x:v>nii</x:v>
      </x:c>
      <x:c r="F2772" s="11" t="n">
        <x:v>8230</x:v>
      </x:c>
      <x:c r="G2772" s="2" t="str">
        <x:v>USD</x:v>
      </x:c>
      <x:c r="H2772" s="2" t="str">
        <x:v>2023-01-01</x:v>
      </x:c>
      <x:c r="I2772" s="2" t="str">
        <x:v>2023-12-31</x:v>
      </x:c>
      <x:c r="J2772" s="2" t="str">
        <x:v>Interest Income (Expense), Net</x:v>
      </x:c>
      <x:c r="K2772" s="2" t="str">
        <x:v>us-gaap:InterestIncomeExpenseNet</x:v>
      </x:c>
      <x:c r="L2772" s="2" t="str">
        <x:v>2026-02-19</x:v>
      </x:c>
      <x:c r="M2772" s="2" t="str">
        <x:v>0000895421-26-000086</x:v>
      </x:c>
      <x:c r="N2772" s="2" t="str">
        <x:v>https://www.sec.gov/Archives/edgar/data/895421/000089542126000086/ms-20251231.htm</x:v>
      </x:c>
      <x:c r="O2772" s="2" t="str">
        <x:v>data/raw/filings/MS_0000895421-26-000086_ms-20251231.htm</x:v>
      </x:c>
      <x:c r="P2772" s="2" t="str">
        <x:v>f-6040</x:v>
      </x:c>
      <x:c r="Q2772" s="2" t="str"/>
      <x:c r="R2772" s="2" t="str">
        <x:v>Latest eligible comparative presentation at the information cutoff.</x:v>
      </x:c>
      <x:c r="T2772" s="12"/>
      <x:c r="U2772" s="12"/>
    </x:row>
    <x:row r="2773" ht="24" customHeight="1">
      <x:c r="C2773" s="2" t="str">
        <x:v>MS</x:v>
      </x:c>
      <x:c r="D2773" s="2" t="str">
        <x:v>FY2023</x:v>
      </x:c>
      <x:c r="E2773" s="2" t="str">
        <x:v>noninterest_income</x:v>
      </x:c>
      <x:c r="F2773" s="11" t="n">
        <x:v>45913</x:v>
      </x:c>
      <x:c r="G2773" s="2" t="str">
        <x:v>USD</x:v>
      </x:c>
      <x:c r="H2773" s="2" t="str">
        <x:v>2023-01-01</x:v>
      </x:c>
      <x:c r="I2773" s="2" t="str">
        <x:v>2023-12-31</x:v>
      </x:c>
      <x:c r="J2773" s="2" t="str">
        <x:v>Noninterest Income</x:v>
      </x:c>
      <x:c r="K2773" s="2" t="str">
        <x:v>us-gaap:NoninterestIncome</x:v>
      </x:c>
      <x:c r="L2773" s="2" t="str">
        <x:v>2026-02-19</x:v>
      </x:c>
      <x:c r="M2773" s="2" t="str">
        <x:v>0000895421-26-000086</x:v>
      </x:c>
      <x:c r="N2773" s="2" t="str">
        <x:v>https://www.sec.gov/Archives/edgar/data/895421/000089542126000086/ms-20251231.htm</x:v>
      </x:c>
      <x:c r="O2773" s="2" t="str">
        <x:v>data/raw/filings/MS_0000895421-26-000086_ms-20251231.htm</x:v>
      </x:c>
      <x:c r="P2773" s="2" t="str">
        <x:v>f-6025</x:v>
      </x:c>
      <x:c r="Q2773" s="2" t="str"/>
      <x:c r="R2773" s="2" t="str">
        <x:v>Latest eligible comparative presentation at the information cutoff.</x:v>
      </x:c>
      <x:c r="T2773" s="12"/>
      <x:c r="U2773" s="12"/>
    </x:row>
    <x:row r="2774" ht="24" customHeight="1">
      <x:c r="C2774" s="2" t="str">
        <x:v>MS</x:v>
      </x:c>
      <x:c r="D2774" s="2" t="str">
        <x:v>FY2023</x:v>
      </x:c>
      <x:c r="E2774" s="2" t="str">
        <x:v>revenue_reported</x:v>
      </x:c>
      <x:c r="F2774" s="11" t="n">
        <x:v>54143</x:v>
      </x:c>
      <x:c r="G2774" s="2" t="str">
        <x:v>USD</x:v>
      </x:c>
      <x:c r="H2774" s="2" t="str">
        <x:v>2023-01-01</x:v>
      </x:c>
      <x:c r="I2774" s="2" t="str">
        <x:v>2023-12-31</x:v>
      </x:c>
      <x:c r="J2774" s="2" t="str">
        <x:v>Revenues, Net of Interest Expense</x:v>
      </x:c>
      <x:c r="K2774" s="2" t="str">
        <x:v>us-gaap:RevenuesNetOfInterestExpense</x:v>
      </x:c>
      <x:c r="L2774" s="2" t="str">
        <x:v>2026-02-19</x:v>
      </x:c>
      <x:c r="M2774" s="2" t="str">
        <x:v>0000895421-26-000086</x:v>
      </x:c>
      <x:c r="N2774" s="2" t="str">
        <x:v>https://www.sec.gov/Archives/edgar/data/895421/000089542126000086/ms-20251231.htm</x:v>
      </x:c>
      <x:c r="O2774" s="2" t="str">
        <x:v>data/raw/filings/MS_0000895421-26-000086_ms-20251231.htm</x:v>
      </x:c>
      <x:c r="P2774" s="2" t="str">
        <x:v>f-6146</x:v>
      </x:c>
      <x:c r="Q2774" s="2" t="str"/>
      <x:c r="R2774" s="2" t="str">
        <x:v>Latest eligible comparative presentation at the information cutoff.</x:v>
      </x:c>
      <x:c r="T2774" s="12"/>
      <x:c r="U2774" s="12"/>
    </x:row>
    <x:row r="2775" ht="24" customHeight="1">
      <x:c r="C2775" s="2" t="str">
        <x:v>MS</x:v>
      </x:c>
      <x:c r="D2775" s="2" t="str">
        <x:v>FY2023</x:v>
      </x:c>
      <x:c r="E2775" s="2" t="str">
        <x:v>opex</x:v>
      </x:c>
      <x:c r="F2775" s="11" t="n">
        <x:v>41798</x:v>
      </x:c>
      <x:c r="G2775" s="2" t="str">
        <x:v>USD</x:v>
      </x:c>
      <x:c r="H2775" s="2" t="str">
        <x:v>2023-01-01</x:v>
      </x:c>
      <x:c r="I2775" s="2" t="str">
        <x:v>2023-12-31</x:v>
      </x:c>
      <x:c r="J2775" s="2" t="str">
        <x:v>Noninterest Expense</x:v>
      </x:c>
      <x:c r="K2775" s="2" t="str">
        <x:v>us-gaap:NoninterestExpense</x:v>
      </x:c>
      <x:c r="L2775" s="2" t="str">
        <x:v>2026-02-19</x:v>
      </x:c>
      <x:c r="M2775" s="2" t="str">
        <x:v>0000895421-26-000086</x:v>
      </x:c>
      <x:c r="N2775" s="2" t="str">
        <x:v>https://www.sec.gov/Archives/edgar/data/895421/000089542126000086/ms-20251231.htm</x:v>
      </x:c>
      <x:c r="O2775" s="2" t="str">
        <x:v>data/raw/filings/MS_0000895421-26-000086_ms-20251231.htm</x:v>
      </x:c>
      <x:c r="P2775" s="2" t="str">
        <x:v>f-6065</x:v>
      </x:c>
      <x:c r="Q2775" s="2" t="str"/>
      <x:c r="R2775" s="2" t="str">
        <x:v>Latest eligible comparative presentation at the information cutoff.</x:v>
      </x:c>
      <x:c r="T2775" s="12"/>
      <x:c r="U2775" s="12"/>
    </x:row>
    <x:row r="2776" ht="24" customHeight="1">
      <x:c r="C2776" s="2" t="str">
        <x:v>MS</x:v>
      </x:c>
      <x:c r="D2776" s="2" t="str">
        <x:v>FY2023</x:v>
      </x:c>
      <x:c r="E2776" s="2" t="str">
        <x:v>provision</x:v>
      </x:c>
      <x:c r="F2776" s="11" t="str">
        <x:v>n.a.</x:v>
      </x:c>
      <x:c r="G2776" s="2" t="str">
        <x:v>USDm</x:v>
      </x:c>
      <x:c r="H2776" s="2" t="str">
        <x:v>2023-01-01</x:v>
      </x:c>
      <x:c r="I2776" s="2" t="str">
        <x:v>2023-12-31</x:v>
      </x:c>
      <x:c r="J2776" s="2" t="str">
        <x:v>Provision for credit losses</x:v>
      </x:c>
      <x:c r="K2776" s="2" t="str"/>
      <x:c r="L2776" s="2" t="str"/>
      <x:c r="M2776" s="2" t="str"/>
      <x:c r="N2776" s="2" t="str"/>
      <x:c r="O2776" s="2" t="str"/>
      <x:c r="P2776" s="2" t="str"/>
      <x:c r="Q2776" s="2" t="str"/>
      <x:c r="R2776" s="2" t="str">
        <x:v>Not reported / unavailable</x:v>
      </x:c>
      <x:c r="T2776" s="12"/>
      <x:c r="U2776" s="12"/>
    </x:row>
    <x:row r="2777" ht="24" customHeight="1">
      <x:c r="C2777" s="2" t="str">
        <x:v>MS</x:v>
      </x:c>
      <x:c r="D2777" s="2" t="str">
        <x:v>FY2023</x:v>
      </x:c>
      <x:c r="E2777" s="2" t="str">
        <x:v>pretax</x:v>
      </x:c>
      <x:c r="F2777" s="11" t="n">
        <x:v>11813</x:v>
      </x:c>
      <x:c r="G2777" s="2" t="str">
        <x:v>USD</x:v>
      </x:c>
      <x:c r="H2777" s="2" t="str">
        <x:v>2023-01-01</x:v>
      </x:c>
      <x:c r="I2777" s="2" t="str">
        <x:v>2023-12-31</x:v>
      </x:c>
      <x:c r="J2777" s="2" t="str">
        <x:v>Income (Loss) from Continuing Operations before Income Taxes, Noncontrolling Interest</x:v>
      </x:c>
      <x:c r="K2777" s="2" t="str">
        <x:v>us-gaap:IncomeLossFromContinuingOperationsBeforeIncomeTaxesExtraordinaryItemsNoncontrollingInterest</x:v>
      </x:c>
      <x:c r="L2777" s="2" t="str">
        <x:v>2026-02-19</x:v>
      </x:c>
      <x:c r="M2777" s="2" t="str">
        <x:v>0000895421-26-000086</x:v>
      </x:c>
      <x:c r="N2777" s="2" t="str">
        <x:v>https://www.sec.gov/Archives/edgar/data/895421/000089542126000086/ms-20251231.htm</x:v>
      </x:c>
      <x:c r="O2777" s="2" t="str">
        <x:v>data/raw/filings/MS_0000895421-26-000086_ms-20251231.htm</x:v>
      </x:c>
      <x:c r="P2777" s="2" t="str">
        <x:v>f-6156</x:v>
      </x:c>
      <x:c r="Q2777" s="2" t="str"/>
      <x:c r="R2777" s="2" t="str">
        <x:v>Latest eligible comparative presentation at the information cutoff.</x:v>
      </x:c>
      <x:c r="T2777" s="12"/>
      <x:c r="U2777" s="12"/>
    </x:row>
    <x:row r="2778" ht="24" customHeight="1">
      <x:c r="C2778" s="2" t="str">
        <x:v>MS</x:v>
      </x:c>
      <x:c r="D2778" s="2" t="str">
        <x:v>FY2023</x:v>
      </x:c>
      <x:c r="E2778" s="2" t="str">
        <x:v>tax</x:v>
      </x:c>
      <x:c r="F2778" s="11" t="n">
        <x:v>2583</x:v>
      </x:c>
      <x:c r="G2778" s="2" t="str">
        <x:v>USD</x:v>
      </x:c>
      <x:c r="H2778" s="2" t="str">
        <x:v>2023-01-01</x:v>
      </x:c>
      <x:c r="I2778" s="2" t="str">
        <x:v>2023-12-31</x:v>
      </x:c>
      <x:c r="J2778" s="2" t="str">
        <x:v>Income Tax Expense (Benefit)</x:v>
      </x:c>
      <x:c r="K2778" s="2" t="str">
        <x:v>us-gaap:IncomeTaxExpenseBenefit</x:v>
      </x:c>
      <x:c r="L2778" s="2" t="str">
        <x:v>2026-02-19</x:v>
      </x:c>
      <x:c r="M2778" s="2" t="str">
        <x:v>0000895421-26-000086</x:v>
      </x:c>
      <x:c r="N2778" s="2" t="str">
        <x:v>https://www.sec.gov/Archives/edgar/data/895421/000089542126000086/ms-20251231.htm</x:v>
      </x:c>
      <x:c r="O2778" s="2" t="str">
        <x:v>data/raw/filings/MS_0000895421-26-000086_ms-20251231.htm</x:v>
      </x:c>
      <x:c r="P2778" s="2" t="str">
        <x:v>f-6075</x:v>
      </x:c>
      <x:c r="Q2778" s="2" t="str"/>
      <x:c r="R2778" s="2" t="str">
        <x:v>Latest eligible comparative presentation at the information cutoff.</x:v>
      </x:c>
      <x:c r="T2778" s="12"/>
      <x:c r="U2778" s="12"/>
    </x:row>
    <x:row r="2779" ht="24" customHeight="1">
      <x:c r="C2779" s="2" t="str">
        <x:v>MS</x:v>
      </x:c>
      <x:c r="D2779" s="2" t="str">
        <x:v>FY2023</x:v>
      </x:c>
      <x:c r="E2779" s="2" t="str">
        <x:v>net_income</x:v>
      </x:c>
      <x:c r="F2779" s="11" t="n">
        <x:v>9087</x:v>
      </x:c>
      <x:c r="G2779" s="2" t="str">
        <x:v>USD</x:v>
      </x:c>
      <x:c r="H2779" s="2" t="str">
        <x:v>2023-01-01</x:v>
      </x:c>
      <x:c r="I2779" s="2" t="str">
        <x:v>2023-12-31</x:v>
      </x:c>
      <x:c r="J2779" s="2" t="str">
        <x:v>Net Income (Loss) Attributable to Parent</x:v>
      </x:c>
      <x:c r="K2779" s="2" t="str">
        <x:v>us-gaap:NetIncomeLoss</x:v>
      </x:c>
      <x:c r="L2779" s="2" t="str">
        <x:v>2026-02-19</x:v>
      </x:c>
      <x:c r="M2779" s="2" t="str">
        <x:v>0000895421-26-000086</x:v>
      </x:c>
      <x:c r="N2779" s="2" t="str">
        <x:v>https://www.sec.gov/Archives/edgar/data/895421/000089542126000086/ms-20251231.htm</x:v>
      </x:c>
      <x:c r="O2779" s="2" t="str">
        <x:v>data/raw/filings/MS_0000895421-26-000086_ms-20251231.htm</x:v>
      </x:c>
      <x:c r="P2779" s="2" t="str">
        <x:v>f-6090</x:v>
      </x:c>
      <x:c r="Q2779" s="2" t="str"/>
      <x:c r="R2779" s="2" t="str">
        <x:v>Latest eligible comparative presentation at the information cutoff.</x:v>
      </x:c>
      <x:c r="T2779" s="12"/>
      <x:c r="U2779" s="12"/>
    </x:row>
    <x:row r="2780" ht="24" customHeight="1">
      <x:c r="C2780" s="2" t="str">
        <x:v>MS</x:v>
      </x:c>
      <x:c r="D2780" s="2" t="str">
        <x:v>FY2023</x:v>
      </x:c>
      <x:c r="E2780" s="2" t="str">
        <x:v>common_income</x:v>
      </x:c>
      <x:c r="F2780" s="11" t="n">
        <x:v>8530</x:v>
      </x:c>
      <x:c r="G2780" s="2" t="str">
        <x:v>USD</x:v>
      </x:c>
      <x:c r="H2780" s="2" t="str">
        <x:v>2023-01-01</x:v>
      </x:c>
      <x:c r="I2780" s="2" t="str">
        <x:v>2023-12-31</x:v>
      </x:c>
      <x:c r="J2780" s="2" t="str">
        <x:v>Net Income (Loss) Available to Common Stockholders, Basic</x:v>
      </x:c>
      <x:c r="K2780" s="2" t="str">
        <x:v>us-gaap:NetIncomeLossAvailableToCommonStockholdersBasic</x:v>
      </x:c>
      <x:c r="L2780" s="2" t="str">
        <x:v>2026-02-19</x:v>
      </x:c>
      <x:c r="M2780" s="2" t="str">
        <x:v>0000895421-26-000086</x:v>
      </x:c>
      <x:c r="N2780" s="2" t="str">
        <x:v>https://www.sec.gov/Archives/edgar/data/895421/000089542126000086/ms-20251231.htm</x:v>
      </x:c>
      <x:c r="O2780" s="2" t="str">
        <x:v>data/raw/filings/MS_0000895421-26-000086_ms-20251231.htm</x:v>
      </x:c>
      <x:c r="P2780" s="2" t="str">
        <x:v>f-169</x:v>
      </x:c>
      <x:c r="Q2780" s="2" t="str"/>
      <x:c r="R2780" s="2" t="str">
        <x:v>Latest eligible comparative presentation at the information cutoff.</x:v>
      </x:c>
      <x:c r="T2780" s="12"/>
      <x:c r="U2780" s="12"/>
    </x:row>
    <x:row r="2781" ht="24" customHeight="1">
      <x:c r="C2781" s="2" t="str">
        <x:v>MS</x:v>
      </x:c>
      <x:c r="D2781" s="2" t="str">
        <x:v>FY2023</x:v>
      </x:c>
      <x:c r="E2781" s="2" t="str">
        <x:v>preferred_div</x:v>
      </x:c>
      <x:c r="F2781" s="11" t="n">
        <x:v>557</x:v>
      </x:c>
      <x:c r="G2781" s="2" t="str">
        <x:v>USD</x:v>
      </x:c>
      <x:c r="H2781" s="2" t="str">
        <x:v>2023-01-01</x:v>
      </x:c>
      <x:c r="I2781" s="2" t="str">
        <x:v>2023-12-31</x:v>
      </x:c>
      <x:c r="J2781" s="2" t="str">
        <x:v>Dividends, Preferred Stock</x:v>
      </x:c>
      <x:c r="K2781" s="2" t="str">
        <x:v>us-gaap:DividendsPreferredStock</x:v>
      </x:c>
      <x:c r="L2781" s="2" t="str">
        <x:v>2026-02-19</x:v>
      </x:c>
      <x:c r="M2781" s="2" t="str">
        <x:v>0000895421-26-000086</x:v>
      </x:c>
      <x:c r="N2781" s="2" t="str">
        <x:v>https://www.sec.gov/Archives/edgar/data/895421/000089542126000086/ms-20251231.htm</x:v>
      </x:c>
      <x:c r="O2781" s="2" t="str">
        <x:v>data/raw/filings/MS_0000895421-26-000086_ms-20251231.htm</x:v>
      </x:c>
      <x:c r="P2781" s="2" t="str">
        <x:v>f-4993</x:v>
      </x:c>
      <x:c r="Q2781" s="2" t="str"/>
      <x:c r="R2781" s="2" t="str">
        <x:v>Latest eligible comparative presentation at the information cutoff.</x:v>
      </x:c>
      <x:c r="T2781" s="12"/>
      <x:c r="U2781" s="12"/>
    </x:row>
    <x:row r="2782" ht="24" customHeight="1">
      <x:c r="C2782" s="2" t="str">
        <x:v>MS</x:v>
      </x:c>
      <x:c r="D2782" s="2" t="str">
        <x:v>FY2023</x:v>
      </x:c>
      <x:c r="E2782" s="2" t="str">
        <x:v>eps</x:v>
      </x:c>
      <x:c r="F2782" s="11" t="n">
        <x:v>5.18</x:v>
      </x:c>
      <x:c r="G2782" s="2" t="str">
        <x:v>USD/shares</x:v>
      </x:c>
      <x:c r="H2782" s="2" t="str">
        <x:v>2023-01-01</x:v>
      </x:c>
      <x:c r="I2782" s="2" t="str">
        <x:v>2023-12-31</x:v>
      </x:c>
      <x:c r="J2782" s="2" t="str">
        <x:v>Earnings Per Share, Diluted</x:v>
      </x:c>
      <x:c r="K2782" s="2" t="str">
        <x:v>us-gaap:EarningsPerShareDiluted</x:v>
      </x:c>
      <x:c r="L2782" s="2" t="str">
        <x:v>2026-02-19</x:v>
      </x:c>
      <x:c r="M2782" s="2" t="str">
        <x:v>0000895421-26-000086</x:v>
      </x:c>
      <x:c r="N2782" s="2" t="str">
        <x:v>https://www.sec.gov/Archives/edgar/data/895421/000089542126000086/ms-20251231.htm</x:v>
      </x:c>
      <x:c r="O2782" s="2" t="str">
        <x:v>data/raw/filings/MS_0000895421-26-000086_ms-20251231.htm</x:v>
      </x:c>
      <x:c r="P2782" s="2" t="str">
        <x:v>f-175</x:v>
      </x:c>
      <x:c r="Q2782" s="2" t="str"/>
      <x:c r="R2782" s="2" t="str">
        <x:v>Latest eligible comparative presentation at the information cutoff.</x:v>
      </x:c>
      <x:c r="T2782" s="12"/>
      <x:c r="U2782" s="12"/>
    </x:row>
    <x:row r="2783" ht="24" customHeight="1">
      <x:c r="C2783" s="2" t="str">
        <x:v>MS</x:v>
      </x:c>
      <x:c r="D2783" s="2" t="str">
        <x:v>FY2023</x:v>
      </x:c>
      <x:c r="E2783" s="2" t="str">
        <x:v>shares_diluted</x:v>
      </x:c>
      <x:c r="F2783" s="11" t="n">
        <x:v>1646</x:v>
      </x:c>
      <x:c r="G2783" s="2" t="str">
        <x:v>shares</x:v>
      </x:c>
      <x:c r="H2783" s="2" t="str">
        <x:v>2023-01-01</x:v>
      </x:c>
      <x:c r="I2783" s="2" t="str">
        <x:v>2023-12-31</x:v>
      </x:c>
      <x:c r="J2783" s="2" t="str">
        <x:v>Weighted Average Number of Shares Outstanding, Diluted</x:v>
      </x:c>
      <x:c r="K2783" s="2" t="str">
        <x:v>us-gaap:WeightedAverageNumberOfDilutedSharesOutstanding</x:v>
      </x:c>
      <x:c r="L2783" s="2" t="str">
        <x:v>2026-02-19</x:v>
      </x:c>
      <x:c r="M2783" s="2" t="str">
        <x:v>0000895421-26-000086</x:v>
      </x:c>
      <x:c r="N2783" s="2" t="str">
        <x:v>https://www.sec.gov/Archives/edgar/data/895421/000089542126000086/ms-20251231.htm</x:v>
      </x:c>
      <x:c r="O2783" s="2" t="str">
        <x:v>data/raw/filings/MS_0000895421-26-000086_ms-20251231.htm</x:v>
      </x:c>
      <x:c r="P2783" s="2" t="str">
        <x:v>f-4914</x:v>
      </x:c>
      <x:c r="Q2783" s="2" t="str"/>
      <x:c r="R2783" s="2" t="str">
        <x:v>Latest eligible comparative presentation at the information cutoff.</x:v>
      </x:c>
      <x:c r="T2783" s="12"/>
      <x:c r="U2783" s="12"/>
    </x:row>
    <x:row r="2784" ht="24" customHeight="1">
      <x:c r="C2784" s="2" t="str">
        <x:v>MS</x:v>
      </x:c>
      <x:c r="D2784" s="2" t="str">
        <x:v>FY2023</x:v>
      </x:c>
      <x:c r="E2784" s="2" t="str">
        <x:v>dps</x:v>
      </x:c>
      <x:c r="F2784" s="11" t="n">
        <x:v>3.25</x:v>
      </x:c>
      <x:c r="G2784" s="2" t="str">
        <x:v>USD/shares</x:v>
      </x:c>
      <x:c r="H2784" s="2" t="str">
        <x:v>2023-01-01</x:v>
      </x:c>
      <x:c r="I2784" s="2" t="str">
        <x:v>2023-12-31</x:v>
      </x:c>
      <x:c r="J2784" s="2" t="str">
        <x:v>Common Stock, Dividends, Per Share, Declared</x:v>
      </x:c>
      <x:c r="K2784" s="2" t="str">
        <x:v>us-gaap:CommonStockDividendsPerShareDeclared</x:v>
      </x:c>
      <x:c r="L2784" s="2" t="str">
        <x:v>2026-02-19</x:v>
      </x:c>
      <x:c r="M2784" s="2" t="str">
        <x:v>0000895421-26-000086</x:v>
      </x:c>
      <x:c r="N2784" s="2" t="str">
        <x:v>https://www.sec.gov/Archives/edgar/data/895421/000089542126000086/ms-20251231.htm</x:v>
      </x:c>
      <x:c r="O2784" s="2" t="str">
        <x:v>data/raw/filings/MS_0000895421-26-000086_ms-20251231.htm</x:v>
      </x:c>
      <x:c r="P2784" s="2" t="str">
        <x:v>f-4998</x:v>
      </x:c>
      <x:c r="Q2784" s="2" t="str"/>
      <x:c r="R2784" s="2" t="str">
        <x:v>Latest eligible comparative presentation at the information cutoff.</x:v>
      </x:c>
      <x:c r="T2784" s="12"/>
      <x:c r="U2784" s="12"/>
    </x:row>
    <x:row r="2785" ht="24" customHeight="1">
      <x:c r="C2785" s="2" t="str">
        <x:v>MS</x:v>
      </x:c>
      <x:c r="D2785" s="2" t="str">
        <x:v>FY2023</x:v>
      </x:c>
      <x:c r="E2785" s="2" t="str">
        <x:v>dividends</x:v>
      </x:c>
      <x:c r="F2785" s="11" t="n">
        <x:v>5763</x:v>
      </x:c>
      <x:c r="G2785" s="2" t="str">
        <x:v>USD</x:v>
      </x:c>
      <x:c r="H2785" s="2" t="str">
        <x:v>2023-01-01</x:v>
      </x:c>
      <x:c r="I2785" s="2" t="str">
        <x:v>2023-12-31</x:v>
      </x:c>
      <x:c r="J2785" s="2" t="str">
        <x:v>Payments of Dividends</x:v>
      </x:c>
      <x:c r="K2785" s="2" t="str">
        <x:v>us-gaap:PaymentsOfDividends</x:v>
      </x:c>
      <x:c r="L2785" s="2" t="str">
        <x:v>2026-02-19</x:v>
      </x:c>
      <x:c r="M2785" s="2" t="str">
        <x:v>0000895421-26-000086</x:v>
      </x:c>
      <x:c r="N2785" s="2" t="str">
        <x:v>https://www.sec.gov/Archives/edgar/data/895421/000089542126000086/ms-20251231.htm</x:v>
      </x:c>
      <x:c r="O2785" s="2" t="str">
        <x:v>data/raw/filings/MS_0000895421-26-000086_ms-20251231.htm</x:v>
      </x:c>
      <x:c r="P2785" s="2" t="str">
        <x:v>f-511</x:v>
      </x:c>
      <x:c r="Q2785" s="2" t="str"/>
      <x:c r="R2785" s="2" t="str">
        <x:v>Latest eligible comparative presentation at the information cutoff.</x:v>
      </x:c>
      <x:c r="T2785" s="12"/>
      <x:c r="U2785" s="12"/>
    </x:row>
    <x:row r="2786" ht="24" customHeight="1">
      <x:c r="C2786" s="2" t="str">
        <x:v>MS</x:v>
      </x:c>
      <x:c r="D2786" s="2" t="str">
        <x:v>FY2023</x:v>
      </x:c>
      <x:c r="E2786" s="2" t="str">
        <x:v>buybacks</x:v>
      </x:c>
      <x:c r="F2786" s="11" t="str">
        <x:v>n.a.</x:v>
      </x:c>
      <x:c r="G2786" s="2" t="str">
        <x:v>USDm</x:v>
      </x:c>
      <x:c r="H2786" s="2" t="str">
        <x:v>2023-01-01</x:v>
      </x:c>
      <x:c r="I2786" s="2" t="str">
        <x:v>2023-12-31</x:v>
      </x:c>
      <x:c r="J2786" s="2" t="str">
        <x:v>Common share repurchases paid</x:v>
      </x:c>
      <x:c r="K2786" s="2" t="str"/>
      <x:c r="L2786" s="2" t="str"/>
      <x:c r="M2786" s="2" t="str"/>
      <x:c r="N2786" s="2" t="str"/>
      <x:c r="O2786" s="2" t="str"/>
      <x:c r="P2786" s="2" t="str"/>
      <x:c r="Q2786" s="2" t="str"/>
      <x:c r="R2786" s="2" t="str">
        <x:v>Not reported / unavailable</x:v>
      </x:c>
      <x:c r="T2786" s="12"/>
      <x:c r="U2786" s="12"/>
    </x:row>
    <x:row r="2787" ht="24" customHeight="1">
      <x:c r="C2787" s="2" t="str">
        <x:v>MS</x:v>
      </x:c>
      <x:c r="D2787" s="2" t="str">
        <x:v>FY2023</x:v>
      </x:c>
      <x:c r="E2787" s="2" t="str">
        <x:v>chargeoffs</x:v>
      </x:c>
      <x:c r="F2787" s="11" t="str">
        <x:v>n.a.</x:v>
      </x:c>
      <x:c r="G2787" s="2" t="str">
        <x:v>USDm</x:v>
      </x:c>
      <x:c r="H2787" s="2" t="str">
        <x:v>2023-01-01</x:v>
      </x:c>
      <x:c r="I2787" s="2" t="str">
        <x:v>2023-12-31</x:v>
      </x:c>
      <x:c r="J2787" s="2" t="str">
        <x:v>Gross loan charge-offs</x:v>
      </x:c>
      <x:c r="K2787" s="2" t="str"/>
      <x:c r="L2787" s="2" t="str"/>
      <x:c r="M2787" s="2" t="str"/>
      <x:c r="N2787" s="2" t="str"/>
      <x:c r="O2787" s="2" t="str"/>
      <x:c r="P2787" s="2" t="str"/>
      <x:c r="Q2787" s="2" t="str"/>
      <x:c r="R2787" s="2" t="str">
        <x:v>Not reported / unavailable</x:v>
      </x:c>
      <x:c r="T2787" s="12"/>
      <x:c r="U2787" s="12"/>
    </x:row>
    <x:row r="2788" ht="24" customHeight="1">
      <x:c r="C2788" s="2" t="str">
        <x:v>MS</x:v>
      </x:c>
      <x:c r="D2788" s="2" t="str">
        <x:v>FY2023</x:v>
      </x:c>
      <x:c r="E2788" s="2" t="str">
        <x:v>recoveries</x:v>
      </x:c>
      <x:c r="F2788" s="11" t="str">
        <x:v>n.a.</x:v>
      </x:c>
      <x:c r="G2788" s="2" t="str">
        <x:v>USDm</x:v>
      </x:c>
      <x:c r="H2788" s="2" t="str">
        <x:v>2023-01-01</x:v>
      </x:c>
      <x:c r="I2788" s="2" t="str">
        <x:v>2023-12-31</x:v>
      </x:c>
      <x:c r="J2788" s="2" t="str">
        <x:v>Loan recoveries</x:v>
      </x:c>
      <x:c r="K2788" s="2" t="str"/>
      <x:c r="L2788" s="2" t="str"/>
      <x:c r="M2788" s="2" t="str"/>
      <x:c r="N2788" s="2" t="str"/>
      <x:c r="O2788" s="2" t="str"/>
      <x:c r="P2788" s="2" t="str"/>
      <x:c r="Q2788" s="2" t="str"/>
      <x:c r="R2788" s="2" t="str">
        <x:v>Not reported / unavailable</x:v>
      </x:c>
      <x:c r="T2788" s="12"/>
      <x:c r="U2788" s="12"/>
    </x:row>
    <x:row r="2789" ht="24" customHeight="1">
      <x:c r="C2789" s="2" t="str">
        <x:v>MS</x:v>
      </x:c>
      <x:c r="D2789" s="2" t="str">
        <x:v>FY2023</x:v>
      </x:c>
      <x:c r="E2789" s="2" t="str">
        <x:v>rwa</x:v>
      </x:c>
      <x:c r="F2789" s="11" t="n">
        <x:v>456053</x:v>
      </x:c>
      <x:c r="G2789" s="2" t="str">
        <x:v>USD</x:v>
      </x:c>
      <x:c r="H2789" s="2" t="str">
        <x:v>2023-01-01</x:v>
      </x:c>
      <x:c r="I2789" s="2" t="str">
        <x:v>2023-12-31</x:v>
      </x:c>
      <x:c r="J2789" s="2" t="str">
        <x:v>Banking Regulation, Risk-Weighted Assets, Actual</x:v>
      </x:c>
      <x:c r="K2789" s="2" t="str">
        <x:v>us-gaap:RiskWeightedAssets</x:v>
      </x:c>
      <x:c r="L2789" s="2" t="str">
        <x:v>2025-02-21</x:v>
      </x:c>
      <x:c r="M2789" s="2" t="str">
        <x:v>0000895421-25-000304</x:v>
      </x:c>
      <x:c r="N2789" s="2" t="str">
        <x:v>https://www.sec.gov/Archives/edgar/data/895421/000089542125000304/ms-20241231.htm</x:v>
      </x:c>
      <x:c r="O2789" s="2" t="str">
        <x:v>data/raw/filings/MS_0000895421-25-000304_ms-20241231.htm</x:v>
      </x:c>
      <x:c r="P2789" s="2" t="str">
        <x:v>f-4707</x:v>
      </x:c>
      <x:c r="Q2789" s="2" t="str"/>
      <x:c r="R2789" s="2" t="str">
        <x:v>Latest eligible comparative presentation at the information cutoff.</x:v>
      </x:c>
      <x:c r="T2789" s="12"/>
      <x:c r="U2789" s="12"/>
    </x:row>
    <x:row r="2790" ht="24" customHeight="1">
      <x:c r="C2790" s="2" t="str">
        <x:v>MS</x:v>
      </x:c>
      <x:c r="D2790" s="2" t="str">
        <x:v>FY2023</x:v>
      </x:c>
      <x:c r="E2790" s="2" t="str">
        <x:v>cet1_reported</x:v>
      </x:c>
      <x:c r="F2790" s="11" t="n">
        <x:v>0.152</x:v>
      </x:c>
      <x:c r="G2790" s="2" t="str">
        <x:v>pure</x:v>
      </x:c>
      <x:c r="H2790" s="2" t="str">
        <x:v>2023-01-01</x:v>
      </x:c>
      <x:c r="I2790" s="2" t="str">
        <x:v>2023-12-31</x:v>
      </x:c>
      <x:c r="J2790" s="2" t="str">
        <x:v>Banking Regulation, Common Equity Tier One Risk-Based Capital Ratio, Actual</x:v>
      </x:c>
      <x:c r="K2790" s="2" t="str">
        <x:v>us-gaap:CommonEquityTierOneCapitalRatio</x:v>
      </x:c>
      <x:c r="L2790" s="2" t="str">
        <x:v>2025-02-21</x:v>
      </x:c>
      <x:c r="M2790" s="2" t="str">
        <x:v>0000895421-25-000304</x:v>
      </x:c>
      <x:c r="N2790" s="2" t="str">
        <x:v>https://www.sec.gov/Archives/edgar/data/895421/000089542125000304/ms-20241231.htm</x:v>
      </x:c>
      <x:c r="O2790" s="2" t="str">
        <x:v>data/raw/filings/MS_0000895421-25-000304_ms-20241231.htm</x:v>
      </x:c>
      <x:c r="P2790" s="2" t="str"/>
      <x:c r="Q2790" s="2" t="str"/>
      <x:c r="R2790" s="2" t="str">
        <x:v>Latest eligible comparative presentation at the information cutoff.</x:v>
      </x:c>
      <x:c r="T2790" s="12"/>
      <x:c r="U2790" s="12"/>
    </x:row>
    <x:row r="2791" ht="24" customHeight="1">
      <x:c r="C2791" s="2" t="str">
        <x:v>MS</x:v>
      </x:c>
      <x:c r="D2791" s="2" t="str">
        <x:v>FY2023</x:v>
      </x:c>
      <x:c r="E2791" s="2" t="str">
        <x:v>nim_reported</x:v>
      </x:c>
      <x:c r="F2791" s="11" t="str">
        <x:v>n.a.</x:v>
      </x:c>
      <x:c r="G2791" s="2" t="str">
        <x:v>%</x:v>
      </x:c>
      <x:c r="H2791" s="2" t="str">
        <x:v>2023-01-01</x:v>
      </x:c>
      <x:c r="I2791" s="2" t="str">
        <x:v>2023-12-31</x:v>
      </x:c>
      <x:c r="J2791" s="2" t="str">
        <x:v>Issuer reported net interest margin</x:v>
      </x:c>
      <x:c r="K2791" s="2" t="str"/>
      <x:c r="L2791" s="2" t="str"/>
      <x:c r="M2791" s="2" t="str"/>
      <x:c r="N2791" s="2" t="str"/>
      <x:c r="O2791" s="2" t="str"/>
      <x:c r="P2791" s="2" t="str"/>
      <x:c r="Q2791" s="2" t="str"/>
      <x:c r="R2791" s="2" t="str">
        <x:v>Not reported / unavailable</x:v>
      </x:c>
      <x:c r="T2791" s="12"/>
      <x:c r="U2791" s="12"/>
    </x:row>
    <x:row r="2792" ht="24" customHeight="1">
      <x:c r="C2792" s="2" t="str">
        <x:v>MS</x:v>
      </x:c>
      <x:c r="D2792" s="2" t="str">
        <x:v>FY2023</x:v>
      </x:c>
      <x:c r="E2792" s="2" t="str">
        <x:v>bvps_reported</x:v>
      </x:c>
      <x:c r="F2792" s="11" t="n">
        <x:v>55.5</x:v>
      </x:c>
      <x:c r="G2792" s="2" t="str">
        <x:v>USD/shares</x:v>
      </x:c>
      <x:c r="H2792" s="2" t="str">
        <x:v>2023-01-01</x:v>
      </x:c>
      <x:c r="I2792" s="2" t="str">
        <x:v>2023-12-31</x:v>
      </x:c>
      <x:c r="J2792" s="2" t="str">
        <x:v>Reported common book value per share</x:v>
      </x:c>
      <x:c r="K2792" s="2" t="str">
        <x:v>Manual verified issuer table row</x:v>
      </x:c>
      <x:c r="L2792" s="2" t="str">
        <x:v>2024-02-22</x:v>
      </x:c>
      <x:c r="M2792" s="2" t="str">
        <x:v>0000895421-24-000300</x:v>
      </x:c>
      <x:c r="N2792" s="2" t="str">
        <x:v>https://www.sec.gov/Archives/edgar/data/895421/000089542124000300/ms-20231231.htm</x:v>
      </x:c>
      <x:c r="O2792" s="2" t="str">
        <x:v>data/raw/filings/MS_0000895421-24-000300_ms-20231231.htm</x:v>
      </x:c>
      <x:c r="P2792" s="2" t="str"/>
      <x:c r="Q2792" s="2" t="str"/>
      <x:c r="R2792" s="2" t="str">
        <x:v>Verified original issuer table row; same-date end balance, excluding average and regulatory minimum tables.</x:v>
      </x:c>
      <x:c r="T2792" s="12"/>
      <x:c r="U2792" s="12"/>
    </x:row>
    <x:row r="2793" ht="24" customHeight="1">
      <x:c r="C2793" s="2" t="str">
        <x:v>MS</x:v>
      </x:c>
      <x:c r="D2793" s="2" t="str">
        <x:v>FY2023</x:v>
      </x:c>
      <x:c r="E2793" s="2" t="str">
        <x:v>tbvps_reported</x:v>
      </x:c>
      <x:c r="F2793" s="11" t="n">
        <x:v>40.89</x:v>
      </x:c>
      <x:c r="G2793" s="2" t="str">
        <x:v>USD/shares</x:v>
      </x:c>
      <x:c r="H2793" s="2" t="str">
        <x:v>2023-01-01</x:v>
      </x:c>
      <x:c r="I2793" s="2" t="str">
        <x:v>2023-12-31</x:v>
      </x:c>
      <x:c r="J2793" s="2" t="str">
        <x:v>Reported tangible book value per share</x:v>
      </x:c>
      <x:c r="K2793" s="2" t="str">
        <x:v>Manual verified issuer table row</x:v>
      </x:c>
      <x:c r="L2793" s="2" t="str">
        <x:v>2024-02-22</x:v>
      </x:c>
      <x:c r="M2793" s="2" t="str">
        <x:v>0000895421-24-000300</x:v>
      </x:c>
      <x:c r="N2793" s="2" t="str">
        <x:v>https://www.sec.gov/Archives/edgar/data/895421/000089542124000300/ms-20231231.htm</x:v>
      </x:c>
      <x:c r="O2793" s="2" t="str">
        <x:v>data/raw/filings/MS_0000895421-24-000300_ms-20231231.htm</x:v>
      </x:c>
      <x:c r="P2793" s="2" t="str"/>
      <x:c r="Q2793" s="2" t="str"/>
      <x:c r="R2793" s="2" t="str">
        <x:v>Verified original issuer table row; same-date end balance, excluding average and regulatory minimum tables.</x:v>
      </x:c>
      <x:c r="T2793" s="12"/>
      <x:c r="U2793" s="12"/>
    </x:row>
    <x:row r="2794" ht="24" customHeight="1">
      <x:c r="C2794" s="2" t="str">
        <x:v>MS</x:v>
      </x:c>
      <x:c r="D2794" s="2" t="str">
        <x:v>FY2023</x:v>
      </x:c>
      <x:c r="E2794" s="2" t="str">
        <x:v>tce_reported</x:v>
      </x:c>
      <x:c r="F2794" s="11" t="str">
        <x:v>n.a.</x:v>
      </x:c>
      <x:c r="G2794" s="2" t="str">
        <x:v>USDm</x:v>
      </x:c>
      <x:c r="H2794" s="2" t="str">
        <x:v>2023-01-01</x:v>
      </x:c>
      <x:c r="I2794" s="2" t="str">
        <x:v>2023-12-31</x:v>
      </x:c>
      <x:c r="J2794" s="2" t="str">
        <x:v>Reported tangible common equity</x:v>
      </x:c>
      <x:c r="K2794" s="2" t="str"/>
      <x:c r="L2794" s="2" t="str"/>
      <x:c r="M2794" s="2" t="str"/>
      <x:c r="N2794" s="2" t="str"/>
      <x:c r="O2794" s="2" t="str"/>
      <x:c r="P2794" s="2" t="str"/>
      <x:c r="Q2794" s="2" t="str"/>
      <x:c r="R2794" s="2" t="str">
        <x:v>Not reported / unavailable</x:v>
      </x:c>
      <x:c r="T2794" s="12"/>
      <x:c r="U2794" s="12"/>
    </x:row>
    <x:row r="2795" ht="24" customHeight="1">
      <x:c r="C2795" s="2" t="str">
        <x:v>MS</x:v>
      </x:c>
      <x:c r="D2795" s="2" t="str">
        <x:v>FY2024</x:v>
      </x:c>
      <x:c r="E2795" s="2" t="str">
        <x:v>assets</x:v>
      </x:c>
      <x:c r="F2795" s="11" t="n">
        <x:v>1215071</x:v>
      </x:c>
      <x:c r="G2795" s="2" t="str">
        <x:v>USD</x:v>
      </x:c>
      <x:c r="H2795" s="2" t="str">
        <x:v>2024-01-01</x:v>
      </x:c>
      <x:c r="I2795" s="2" t="str">
        <x:v>2024-12-31</x:v>
      </x:c>
      <x:c r="J2795" s="2" t="str">
        <x:v>Assets</x:v>
      </x:c>
      <x:c r="K2795" s="2" t="str">
        <x:v>us-gaap:Assets</x:v>
      </x:c>
      <x:c r="L2795" s="2" t="str">
        <x:v>2026-02-19</x:v>
      </x:c>
      <x:c r="M2795" s="2" t="str">
        <x:v>0000895421-26-000086</x:v>
      </x:c>
      <x:c r="N2795" s="2" t="str">
        <x:v>https://www.sec.gov/Archives/edgar/data/895421/000089542126000086/ms-20251231.htm</x:v>
      </x:c>
      <x:c r="O2795" s="2" t="str">
        <x:v>data/raw/filings/MS_0000895421-26-000086_ms-20251231.htm</x:v>
      </x:c>
      <x:c r="P2795" s="2" t="str">
        <x:v>f-6181</x:v>
      </x:c>
      <x:c r="Q2795" s="2" t="str"/>
      <x:c r="R2795" s="2" t="str">
        <x:v>Latest eligible comparative presentation at the information cutoff.</x:v>
      </x:c>
      <x:c r="T2795" s="12"/>
      <x:c r="U2795" s="12"/>
    </x:row>
    <x:row r="2796" ht="24" customHeight="1">
      <x:c r="C2796" s="2" t="str">
        <x:v>MS</x:v>
      </x:c>
      <x:c r="D2796" s="2" t="str">
        <x:v>FY2024</x:v>
      </x:c>
      <x:c r="E2796" s="2" t="str">
        <x:v>liabilities</x:v>
      </x:c>
      <x:c r="F2796" s="11" t="n">
        <x:v>1109643</x:v>
      </x:c>
      <x:c r="G2796" s="2" t="str">
        <x:v>USD</x:v>
      </x:c>
      <x:c r="H2796" s="2" t="str">
        <x:v>2024-01-01</x:v>
      </x:c>
      <x:c r="I2796" s="2" t="str">
        <x:v>2024-12-31</x:v>
      </x:c>
      <x:c r="J2796" s="2" t="str">
        <x:v>Liabilities</x:v>
      </x:c>
      <x:c r="K2796" s="2" t="str">
        <x:v>us-gaap:Liabilities</x:v>
      </x:c>
      <x:c r="L2796" s="2" t="str">
        <x:v>2026-02-19</x:v>
      </x:c>
      <x:c r="M2796" s="2" t="str">
        <x:v>0000895421-26-000086</x:v>
      </x:c>
      <x:c r="N2796" s="2" t="str">
        <x:v>https://www.sec.gov/Archives/edgar/data/895421/000089542126000086/ms-20251231.htm</x:v>
      </x:c>
      <x:c r="O2796" s="2" t="str">
        <x:v>data/raw/filings/MS_0000895421-26-000086_ms-20251231.htm</x:v>
      </x:c>
      <x:c r="P2796" s="2" t="str">
        <x:v>f-278</x:v>
      </x:c>
      <x:c r="Q2796" s="2" t="str"/>
      <x:c r="R2796" s="2" t="str">
        <x:v>Latest eligible comparative presentation at the information cutoff.</x:v>
      </x:c>
      <x:c r="T2796" s="12"/>
      <x:c r="U2796" s="12"/>
    </x:row>
    <x:row r="2797" ht="24" customHeight="1">
      <x:c r="C2797" s="2" t="str">
        <x:v>MS</x:v>
      </x:c>
      <x:c r="D2797" s="2" t="str">
        <x:v>FY2024</x:v>
      </x:c>
      <x:c r="E2797" s="2" t="str">
        <x:v>equity</x:v>
      </x:c>
      <x:c r="F2797" s="11" t="n">
        <x:v>104511</x:v>
      </x:c>
      <x:c r="G2797" s="2" t="str">
        <x:v>USD</x:v>
      </x:c>
      <x:c r="H2797" s="2" t="str">
        <x:v>2024-01-01</x:v>
      </x:c>
      <x:c r="I2797" s="2" t="str">
        <x:v>2024-12-31</x:v>
      </x:c>
      <x:c r="J2797" s="2" t="str">
        <x:v>Stockholders' Equity Attributable to Parent</x:v>
      </x:c>
      <x:c r="K2797" s="2" t="str">
        <x:v>us-gaap:StockholdersEquity</x:v>
      </x:c>
      <x:c r="L2797" s="2" t="str">
        <x:v>2026-02-19</x:v>
      </x:c>
      <x:c r="M2797" s="2" t="str">
        <x:v>0000895421-26-000086</x:v>
      </x:c>
      <x:c r="N2797" s="2" t="str">
        <x:v>https://www.sec.gov/Archives/edgar/data/895421/000089542126000086/ms-20251231.htm</x:v>
      </x:c>
      <x:c r="O2797" s="2" t="str">
        <x:v>data/raw/filings/MS_0000895421-26-000086_ms-20251231.htm</x:v>
      </x:c>
      <x:c r="P2797" s="2" t="str">
        <x:v>f-310</x:v>
      </x:c>
      <x:c r="Q2797" s="2" t="str"/>
      <x:c r="R2797" s="2" t="str">
        <x:v>Latest eligible comparative presentation at the information cutoff.</x:v>
      </x:c>
      <x:c r="T2797" s="12"/>
      <x:c r="U2797" s="12"/>
    </x:row>
    <x:row r="2798" ht="24" customHeight="1">
      <x:c r="C2798" s="2" t="str">
        <x:v>MS</x:v>
      </x:c>
      <x:c r="D2798" s="2" t="str">
        <x:v>FY2024</x:v>
      </x:c>
      <x:c r="E2798" s="2" t="str">
        <x:v>preferred</x:v>
      </x:c>
      <x:c r="F2798" s="11" t="n">
        <x:v>9750</x:v>
      </x:c>
      <x:c r="G2798" s="2" t="str">
        <x:v>USD</x:v>
      </x:c>
      <x:c r="H2798" s="2" t="str">
        <x:v>2024-01-01</x:v>
      </x:c>
      <x:c r="I2798" s="2" t="str">
        <x:v>2024-12-31</x:v>
      </x:c>
      <x:c r="J2798" s="2" t="str">
        <x:v>Preferred equity carrying amount</x:v>
      </x:c>
      <x:c r="K2798" s="2" t="str">
        <x:v>ms:PreferredStockCarryingValue</x:v>
      </x:c>
      <x:c r="L2798" s="2" t="str">
        <x:v>2026-02-19</x:v>
      </x:c>
      <x:c r="M2798" s="2" t="str">
        <x:v>0000895421-26-000086</x:v>
      </x:c>
      <x:c r="N2798" s="2" t="str">
        <x:v>https://www.sec.gov/Archives/edgar/data/895421/000089542126000086/ms-20251231.htm</x:v>
      </x:c>
      <x:c r="O2798" s="2" t="str">
        <x:v>data/raw/filings/MS_0000895421-26-000086_ms-20251231.htm</x:v>
      </x:c>
      <x:c r="P2798" s="2" t="str">
        <x:v>f-4851</x:v>
      </x:c>
      <x:c r="Q2798" s="2" t="str"/>
      <x:c r="R2798" s="2" t="str">
        <x:v>Exact consolidated inline XBRL context and period.</x:v>
      </x:c>
      <x:c r="T2798" s="12"/>
      <x:c r="U2798" s="12"/>
    </x:row>
    <x:row r="2799" ht="24" customHeight="1">
      <x:c r="C2799" s="2" t="str">
        <x:v>MS</x:v>
      </x:c>
      <x:c r="D2799" s="2" t="str">
        <x:v>FY2024</x:v>
      </x:c>
      <x:c r="E2799" s="2" t="str">
        <x:v>common_equity_reported</x:v>
      </x:c>
      <x:c r="F2799" s="11" t="str">
        <x:v>n.a.</x:v>
      </x:c>
      <x:c r="G2799" s="2" t="str">
        <x:v>USDm</x:v>
      </x:c>
      <x:c r="H2799" s="2" t="str">
        <x:v>2024-01-01</x:v>
      </x:c>
      <x:c r="I2799" s="2" t="str">
        <x:v>2024-12-31</x:v>
      </x:c>
      <x:c r="J2799" s="2" t="str">
        <x:v>Reported common shareholders equity</x:v>
      </x:c>
      <x:c r="K2799" s="2" t="str"/>
      <x:c r="L2799" s="2" t="str"/>
      <x:c r="M2799" s="2" t="str"/>
      <x:c r="N2799" s="2" t="str"/>
      <x:c r="O2799" s="2" t="str"/>
      <x:c r="P2799" s="2" t="str"/>
      <x:c r="Q2799" s="2" t="str"/>
      <x:c r="R2799" s="2" t="str">
        <x:v>Not reported / unavailable</x:v>
      </x:c>
      <x:c r="T2799" s="12"/>
      <x:c r="U2799" s="12"/>
    </x:row>
    <x:row r="2800" ht="24" customHeight="1">
      <x:c r="C2800" s="2" t="str">
        <x:v>MS</x:v>
      </x:c>
      <x:c r="D2800" s="2" t="str">
        <x:v>FY2024</x:v>
      </x:c>
      <x:c r="E2800" s="2" t="str">
        <x:v>goodwill</x:v>
      </x:c>
      <x:c r="F2800" s="11" t="n">
        <x:v>16706</x:v>
      </x:c>
      <x:c r="G2800" s="2" t="str">
        <x:v>USD</x:v>
      </x:c>
      <x:c r="H2800" s="2" t="str">
        <x:v>2024-01-01</x:v>
      </x:c>
      <x:c r="I2800" s="2" t="str">
        <x:v>2024-12-31</x:v>
      </x:c>
      <x:c r="J2800" s="2" t="str">
        <x:v>Goodwill</x:v>
      </x:c>
      <x:c r="K2800" s="2" t="str">
        <x:v>us-gaap:Goodwill</x:v>
      </x:c>
      <x:c r="L2800" s="2" t="str">
        <x:v>2026-02-19</x:v>
      </x:c>
      <x:c r="M2800" s="2" t="str">
        <x:v>0000895421-26-000086</x:v>
      </x:c>
      <x:c r="N2800" s="2" t="str">
        <x:v>https://www.sec.gov/Archives/edgar/data/895421/000089542126000086/ms-20251231.htm</x:v>
      </x:c>
      <x:c r="O2800" s="2" t="str">
        <x:v>data/raw/filings/MS_0000895421-26-000086_ms-20251231.htm</x:v>
      </x:c>
      <x:c r="P2800" s="2" t="str">
        <x:v>f-3878</x:v>
      </x:c>
      <x:c r="Q2800" s="2" t="str"/>
      <x:c r="R2800" s="2" t="str">
        <x:v>Latest eligible comparative presentation at the information cutoff.</x:v>
      </x:c>
      <x:c r="T2800" s="12"/>
      <x:c r="U2800" s="12"/>
    </x:row>
    <x:row r="2801" ht="24" customHeight="1">
      <x:c r="C2801" s="2" t="str">
        <x:v>MS</x:v>
      </x:c>
      <x:c r="D2801" s="2" t="str">
        <x:v>FY2024</x:v>
      </x:c>
      <x:c r="E2801" s="2" t="str">
        <x:v>intangibles</x:v>
      </x:c>
      <x:c r="F2801" s="11" t="n">
        <x:v>6453</x:v>
      </x:c>
      <x:c r="G2801" s="2" t="str">
        <x:v>USD</x:v>
      </x:c>
      <x:c r="H2801" s="2" t="str">
        <x:v>2024-01-01</x:v>
      </x:c>
      <x:c r="I2801" s="2" t="str">
        <x:v>2024-12-31</x:v>
      </x:c>
      <x:c r="J2801" s="2" t="str">
        <x:v>Intangible Assets, Net (Excluding Goodwill)</x:v>
      </x:c>
      <x:c r="K2801" s="2" t="str">
        <x:v>us-gaap:IntangibleAssetsNetExcludingGoodwill</x:v>
      </x:c>
      <x:c r="L2801" s="2" t="str">
        <x:v>2026-02-19</x:v>
      </x:c>
      <x:c r="M2801" s="2" t="str">
        <x:v>0000895421-26-000086</x:v>
      </x:c>
      <x:c r="N2801" s="2" t="str">
        <x:v>https://www.sec.gov/Archives/edgar/data/895421/000089542126000086/ms-20251231.htm</x:v>
      </x:c>
      <x:c r="O2801" s="2" t="str">
        <x:v>data/raw/filings/MS_0000895421-26-000086_ms-20251231.htm</x:v>
      </x:c>
      <x:c r="P2801" s="2" t="str">
        <x:v>f-248</x:v>
      </x:c>
      <x:c r="Q2801" s="2" t="str"/>
      <x:c r="R2801" s="2" t="str">
        <x:v>Latest eligible comparative presentation at the information cutoff.</x:v>
      </x:c>
      <x:c r="T2801" s="12"/>
      <x:c r="U2801" s="12"/>
    </x:row>
    <x:row r="2802" ht="24" customHeight="1">
      <x:c r="C2802" s="2" t="str">
        <x:v>MS</x:v>
      </x:c>
      <x:c r="D2802" s="2" t="str">
        <x:v>FY2024</x:v>
      </x:c>
      <x:c r="E2802" s="2" t="str">
        <x:v>intangibles_total</x:v>
      </x:c>
      <x:c r="F2802" s="11" t="str">
        <x:v>n.a.</x:v>
      </x:c>
      <x:c r="G2802" s="2" t="str">
        <x:v>USDm</x:v>
      </x:c>
      <x:c r="H2802" s="2" t="str">
        <x:v>2024-01-01</x:v>
      </x:c>
      <x:c r="I2802" s="2" t="str">
        <x:v>2024-12-31</x:v>
      </x:c>
      <x:c r="J2802" s="2" t="str">
        <x:v>Reported goodwill and intangible assets combined</x:v>
      </x:c>
      <x:c r="K2802" s="2" t="str"/>
      <x:c r="L2802" s="2" t="str"/>
      <x:c r="M2802" s="2" t="str"/>
      <x:c r="N2802" s="2" t="str"/>
      <x:c r="O2802" s="2" t="str"/>
      <x:c r="P2802" s="2" t="str"/>
      <x:c r="Q2802" s="2" t="str"/>
      <x:c r="R2802" s="2" t="str">
        <x:v>Not reported / unavailable</x:v>
      </x:c>
      <x:c r="T2802" s="12"/>
      <x:c r="U2802" s="12"/>
    </x:row>
    <x:row r="2803" ht="24" customHeight="1">
      <x:c r="C2803" s="2" t="str">
        <x:v>MS</x:v>
      </x:c>
      <x:c r="D2803" s="2" t="str">
        <x:v>FY2024</x:v>
      </x:c>
      <x:c r="E2803" s="2" t="str">
        <x:v>shares_end</x:v>
      </x:c>
      <x:c r="F2803" s="11" t="n">
        <x:v>1606.653706</x:v>
      </x:c>
      <x:c r="G2803" s="2" t="str">
        <x:v>shares</x:v>
      </x:c>
      <x:c r="H2803" s="2" t="str">
        <x:v>2024-01-01</x:v>
      </x:c>
      <x:c r="I2803" s="2" t="str">
        <x:v>2024-12-31</x:v>
      </x:c>
      <x:c r="J2803" s="2" t="str">
        <x:v>Common Stock, Shares, Outstanding</x:v>
      </x:c>
      <x:c r="K2803" s="2" t="str">
        <x:v>us-gaap:CommonStockSharesOutstanding</x:v>
      </x:c>
      <x:c r="L2803" s="2" t="str">
        <x:v>2026-02-19</x:v>
      </x:c>
      <x:c r="M2803" s="2" t="str">
        <x:v>0000895421-26-000086</x:v>
      </x:c>
      <x:c r="N2803" s="2" t="str">
        <x:v>https://www.sec.gov/Archives/edgar/data/895421/000089542126000086/ms-20251231.htm</x:v>
      </x:c>
      <x:c r="O2803" s="2" t="str">
        <x:v>data/raw/filings/MS_0000895421-26-000086_ms-20251231.htm</x:v>
      </x:c>
      <x:c r="P2803" s="2" t="str">
        <x:v>f-6313</x:v>
      </x:c>
      <x:c r="Q2803" s="2" t="str"/>
      <x:c r="R2803" s="2" t="str">
        <x:v>Latest eligible comparative presentation at the information cutoff.</x:v>
      </x:c>
      <x:c r="T2803" s="12"/>
      <x:c r="U2803" s="12"/>
    </x:row>
    <x:row r="2804" ht="24" customHeight="1">
      <x:c r="C2804" s="2" t="str">
        <x:v>MS</x:v>
      </x:c>
      <x:c r="D2804" s="2" t="str">
        <x:v>FY2024</x:v>
      </x:c>
      <x:c r="E2804" s="2" t="str">
        <x:v>shares_issued</x:v>
      </x:c>
      <x:c r="F2804" s="11" t="n">
        <x:v>2038.893979</x:v>
      </x:c>
      <x:c r="G2804" s="2" t="str">
        <x:v>shares</x:v>
      </x:c>
      <x:c r="H2804" s="2" t="str">
        <x:v>2024-01-01</x:v>
      </x:c>
      <x:c r="I2804" s="2" t="str">
        <x:v>2024-12-31</x:v>
      </x:c>
      <x:c r="J2804" s="2" t="str">
        <x:v>Common Stock, Shares, Issued</x:v>
      </x:c>
      <x:c r="K2804" s="2" t="str">
        <x:v>us-gaap:CommonStockSharesIssued</x:v>
      </x:c>
      <x:c r="L2804" s="2" t="str">
        <x:v>2026-02-19</x:v>
      </x:c>
      <x:c r="M2804" s="2" t="str">
        <x:v>0000895421-26-000086</x:v>
      </x:c>
      <x:c r="N2804" s="2" t="str">
        <x:v>https://www.sec.gov/Archives/edgar/data/895421/000089542126000086/ms-20251231.htm</x:v>
      </x:c>
      <x:c r="O2804" s="2" t="str">
        <x:v>data/raw/filings/MS_0000895421-26-000086_ms-20251231.htm</x:v>
      </x:c>
      <x:c r="P2804" s="2" t="str">
        <x:v>f-6310</x:v>
      </x:c>
      <x:c r="Q2804" s="2" t="str"/>
      <x:c r="R2804" s="2" t="str">
        <x:v>Latest eligible comparative presentation at the information cutoff.</x:v>
      </x:c>
      <x:c r="T2804" s="12"/>
      <x:c r="U2804" s="12"/>
    </x:row>
    <x:row r="2805" ht="24" customHeight="1">
      <x:c r="C2805" s="2" t="str">
        <x:v>MS</x:v>
      </x:c>
      <x:c r="D2805" s="2" t="str">
        <x:v>FY2024</x:v>
      </x:c>
      <x:c r="E2805" s="2" t="str">
        <x:v>shares_treasury</x:v>
      </x:c>
      <x:c r="F2805" s="11" t="n">
        <x:v>432.240273</x:v>
      </x:c>
      <x:c r="G2805" s="2" t="str">
        <x:v>shares</x:v>
      </x:c>
      <x:c r="H2805" s="2" t="str">
        <x:v>2024-01-01</x:v>
      </x:c>
      <x:c r="I2805" s="2" t="str">
        <x:v>2024-12-31</x:v>
      </x:c>
      <x:c r="J2805" s="2" t="str">
        <x:v>Treasury Stock, Common, Shares</x:v>
      </x:c>
      <x:c r="K2805" s="2" t="str">
        <x:v>us-gaap:TreasuryStockCommonShares</x:v>
      </x:c>
      <x:c r="L2805" s="2" t="str">
        <x:v>2026-02-19</x:v>
      </x:c>
      <x:c r="M2805" s="2" t="str">
        <x:v>0000895421-26-000086</x:v>
      </x:c>
      <x:c r="N2805" s="2" t="str">
        <x:v>https://www.sec.gov/Archives/edgar/data/895421/000089542126000086/ms-20251231.htm</x:v>
      </x:c>
      <x:c r="O2805" s="2" t="str">
        <x:v>data/raw/filings/MS_0000895421-26-000086_ms-20251231.htm</x:v>
      </x:c>
      <x:c r="P2805" s="2" t="str"/>
      <x:c r="Q2805" s="2" t="str"/>
      <x:c r="R2805" s="2" t="str">
        <x:v>Latest eligible comparative presentation at the information cutoff.</x:v>
      </x:c>
      <x:c r="T2805" s="12"/>
      <x:c r="U2805" s="12"/>
    </x:row>
    <x:row r="2806" ht="24" customHeight="1">
      <x:c r="C2806" s="2" t="str">
        <x:v>MS</x:v>
      </x:c>
      <x:c r="D2806" s="2" t="str">
        <x:v>FY2024</x:v>
      </x:c>
      <x:c r="E2806" s="2" t="str">
        <x:v>deposits</x:v>
      </x:c>
      <x:c r="F2806" s="11" t="n">
        <x:v>376007</x:v>
      </x:c>
      <x:c r="G2806" s="2" t="str">
        <x:v>USD</x:v>
      </x:c>
      <x:c r="H2806" s="2" t="str">
        <x:v>2024-01-01</x:v>
      </x:c>
      <x:c r="I2806" s="2" t="str">
        <x:v>2024-12-31</x:v>
      </x:c>
      <x:c r="J2806" s="2" t="str">
        <x:v>Deposits</x:v>
      </x:c>
      <x:c r="K2806" s="2" t="str">
        <x:v>us-gaap:Deposits</x:v>
      </x:c>
      <x:c r="L2806" s="2" t="str">
        <x:v>2026-02-19</x:v>
      </x:c>
      <x:c r="M2806" s="2" t="str">
        <x:v>0000895421-26-000086</x:v>
      </x:c>
      <x:c r="N2806" s="2" t="str">
        <x:v>https://www.sec.gov/Archives/edgar/data/895421/000089542126000086/ms-20251231.htm</x:v>
      </x:c>
      <x:c r="O2806" s="2" t="str">
        <x:v>data/raw/filings/MS_0000895421-26-000086_ms-20251231.htm</x:v>
      </x:c>
      <x:c r="P2806" s="2" t="str">
        <x:v>f-4088</x:v>
      </x:c>
      <x:c r="Q2806" s="2" t="str"/>
      <x:c r="R2806" s="2" t="str">
        <x:v>Latest eligible comparative presentation at the information cutoff.</x:v>
      </x:c>
      <x:c r="T2806" s="12"/>
      <x:c r="U2806" s="12"/>
    </x:row>
    <x:row r="2807" ht="24" customHeight="1">
      <x:c r="C2807" s="2" t="str">
        <x:v>MS</x:v>
      </x:c>
      <x:c r="D2807" s="2" t="str">
        <x:v>FY2024</x:v>
      </x:c>
      <x:c r="E2807" s="2" t="str">
        <x:v>loans_gross</x:v>
      </x:c>
      <x:c r="F2807" s="11" t="n">
        <x:v>226900</x:v>
      </x:c>
      <x:c r="G2807" s="2" t="str">
        <x:v>USD</x:v>
      </x:c>
      <x:c r="H2807" s="2" t="str">
        <x:v>2024-01-01</x:v>
      </x:c>
      <x:c r="I2807" s="2" t="str">
        <x:v>2024-12-31</x:v>
      </x:c>
      <x:c r="J2807" s="2" t="str">
        <x:v>Gross loans and leases selected definition</x:v>
      </x:c>
      <x:c r="K2807" s="2" t="str">
        <x:v>us-gaap:FinancingReceivableExcludingAccruedInterestBeforeAllowanceForCreditLoss</x:v>
      </x:c>
      <x:c r="L2807" s="2" t="str">
        <x:v>2026-02-19</x:v>
      </x:c>
      <x:c r="M2807" s="2" t="str">
        <x:v>0000895421-26-000086</x:v>
      </x:c>
      <x:c r="N2807" s="2" t="str">
        <x:v>https://www.sec.gov/Archives/edgar/data/895421/000089542126000086/ms-20251231.htm</x:v>
      </x:c>
      <x:c r="O2807" s="2" t="str">
        <x:v>data/raw/filings/MS_0000895421-26-000086_ms-20251231.htm</x:v>
      </x:c>
      <x:c r="P2807" s="2" t="str">
        <x:v>f-3046</x:v>
      </x:c>
      <x:c r="Q2807" s="2" t="str"/>
      <x:c r="R2807" s="2" t="str">
        <x:v>Latest eligible comparative presentation at the information cutoff.</x:v>
      </x:c>
      <x:c r="T2807" s="12"/>
      <x:c r="U2807" s="12"/>
    </x:row>
    <x:row r="2808" ht="24" customHeight="1">
      <x:c r="C2808" s="2" t="str">
        <x:v>MS</x:v>
      </x:c>
      <x:c r="D2808" s="2" t="str">
        <x:v>FY2024</x:v>
      </x:c>
      <x:c r="E2808" s="2" t="str">
        <x:v>loans_net</x:v>
      </x:c>
      <x:c r="F2808" s="11" t="n">
        <x:v>225834</x:v>
      </x:c>
      <x:c r="G2808" s="2" t="str">
        <x:v>USD</x:v>
      </x:c>
      <x:c r="H2808" s="2" t="str">
        <x:v>2024-01-01</x:v>
      </x:c>
      <x:c r="I2808" s="2" t="str">
        <x:v>2024-12-31</x:v>
      </x:c>
      <x:c r="J2808" s="2" t="str">
        <x:v>Net loans after allowance selected definition</x:v>
      </x:c>
      <x:c r="K2808" s="2" t="str">
        <x:v>us-gaap:FinancingReceivableExcludingAccruedInterestAfterAllowanceForCreditLoss</x:v>
      </x:c>
      <x:c r="L2808" s="2" t="str">
        <x:v>2026-02-19</x:v>
      </x:c>
      <x:c r="M2808" s="2" t="str">
        <x:v>0000895421-26-000086</x:v>
      </x:c>
      <x:c r="N2808" s="2" t="str">
        <x:v>https://www.sec.gov/Archives/edgar/data/895421/000089542126000086/ms-20251231.htm</x:v>
      </x:c>
      <x:c r="O2808" s="2" t="str">
        <x:v>data/raw/filings/MS_0000895421-26-000086_ms-20251231.htm</x:v>
      </x:c>
      <x:c r="P2808" s="2" t="str">
        <x:v>f-3051</x:v>
      </x:c>
      <x:c r="Q2808" s="2" t="str"/>
      <x:c r="R2808" s="2" t="str">
        <x:v>Latest eligible comparative presentation at the information cutoff.</x:v>
      </x:c>
      <x:c r="T2808" s="12"/>
      <x:c r="U2808" s="12"/>
    </x:row>
    <x:row r="2809" ht="24" customHeight="1">
      <x:c r="C2809" s="2" t="str">
        <x:v>MS</x:v>
      </x:c>
      <x:c r="D2809" s="2" t="str">
        <x:v>FY2024</x:v>
      </x:c>
      <x:c r="E2809" s="2" t="str">
        <x:v>allowance</x:v>
      </x:c>
      <x:c r="F2809" s="11" t="n">
        <x:v>1066</x:v>
      </x:c>
      <x:c r="G2809" s="2" t="str">
        <x:v>USD</x:v>
      </x:c>
      <x:c r="H2809" s="2" t="str">
        <x:v>2024-01-01</x:v>
      </x:c>
      <x:c r="I2809" s="2" t="str">
        <x:v>2024-12-31</x:v>
      </x:c>
      <x:c r="J2809" s="2" t="str">
        <x:v>Loan allowance for credit losses</x:v>
      </x:c>
      <x:c r="K2809" s="2" t="str">
        <x:v>us-gaap:FinancingReceivableAllowanceForCreditLossExcludingAccruedInterest</x:v>
      </x:c>
      <x:c r="L2809" s="2" t="str">
        <x:v>2026-08-04</x:v>
      </x:c>
      <x:c r="M2809" s="2" t="str">
        <x:v>0000895421-26-000212</x:v>
      </x:c>
      <x:c r="N2809" s="2" t="str">
        <x:v>https://www.sec.gov/Archives/edgar/data/895421/000089542126000212/ms-20260630.htm</x:v>
      </x:c>
      <x:c r="O2809" s="2" t="str">
        <x:v>data/raw/filings/MS_0000895421-26-000212_ms-20260630.htm</x:v>
      </x:c>
      <x:c r="P2809" s="2" t="str">
        <x:v>f-3855</x:v>
      </x:c>
      <x:c r="Q2809" s="2" t="str"/>
      <x:c r="R2809" s="2" t="str">
        <x:v>Latest eligible comparative presentation at the information cutoff.</x:v>
      </x:c>
      <x:c r="T2809" s="12"/>
      <x:c r="U2809" s="12"/>
    </x:row>
    <x:row r="2810" ht="24" customHeight="1">
      <x:c r="C2810" s="2" t="str">
        <x:v>MS</x:v>
      </x:c>
      <x:c r="D2810" s="2" t="str">
        <x:v>FY2024</x:v>
      </x:c>
      <x:c r="E2810" s="2" t="str">
        <x:v>nonaccrual</x:v>
      </x:c>
      <x:c r="F2810" s="11" t="str">
        <x:v>n.a.</x:v>
      </x:c>
      <x:c r="G2810" s="2" t="str">
        <x:v>USDm</x:v>
      </x:c>
      <x:c r="H2810" s="2" t="str">
        <x:v>2024-01-01</x:v>
      </x:c>
      <x:c r="I2810" s="2" t="str">
        <x:v>2024-12-31</x:v>
      </x:c>
      <x:c r="J2810" s="2" t="str">
        <x:v>Nonaccrual</x:v>
      </x:c>
      <x:c r="K2810" s="2" t="str"/>
      <x:c r="L2810" s="2" t="str"/>
      <x:c r="M2810" s="2" t="str"/>
      <x:c r="N2810" s="2" t="str"/>
      <x:c r="O2810" s="2" t="str"/>
      <x:c r="P2810" s="2" t="str"/>
      <x:c r="Q2810" s="2" t="str"/>
      <x:c r="R2810" s="2" t="str">
        <x:v>Not reported / unavailable</x:v>
      </x:c>
      <x:c r="T2810" s="12"/>
      <x:c r="U2810" s="12"/>
    </x:row>
    <x:row r="2811" ht="24" customHeight="1">
      <x:c r="C2811" s="2" t="str">
        <x:v>MS</x:v>
      </x:c>
      <x:c r="D2811" s="2" t="str">
        <x:v>FY2024</x:v>
      </x:c>
      <x:c r="E2811" s="2" t="str">
        <x:v>cash</x:v>
      </x:c>
      <x:c r="F2811" s="11" t="n">
        <x:v>105386</x:v>
      </x:c>
      <x:c r="G2811" s="2" t="str">
        <x:v>USD</x:v>
      </x:c>
      <x:c r="H2811" s="2" t="str">
        <x:v>2024-01-01</x:v>
      </x:c>
      <x:c r="I2811" s="2" t="str">
        <x:v>2024-12-31</x:v>
      </x:c>
      <x:c r="J2811" s="2" t="str">
        <x:v>Cash and Cash Equivalents, at Carrying Value</x:v>
      </x:c>
      <x:c r="K2811" s="2" t="str">
        <x:v>us-gaap:CashAndCashEquivalentsAtCarryingValue</x:v>
      </x:c>
      <x:c r="L2811" s="2" t="str">
        <x:v>2026-02-19</x:v>
      </x:c>
      <x:c r="M2811" s="2" t="str">
        <x:v>0000895421-26-000086</x:v>
      </x:c>
      <x:c r="N2811" s="2" t="str">
        <x:v>https://www.sec.gov/Archives/edgar/data/895421/000089542126000086/ms-20251231.htm</x:v>
      </x:c>
      <x:c r="O2811" s="2" t="str">
        <x:v>data/raw/filings/MS_0000895421-26-000086_ms-20251231.htm</x:v>
      </x:c>
      <x:c r="P2811" s="2" t="str">
        <x:v>f-579</x:v>
      </x:c>
      <x:c r="Q2811" s="2" t="str"/>
      <x:c r="R2811" s="2" t="str">
        <x:v>Latest eligible comparative presentation at the information cutoff.</x:v>
      </x:c>
      <x:c r="T2811" s="12"/>
      <x:c r="U2811" s="12"/>
    </x:row>
    <x:row r="2812" ht="24" customHeight="1">
      <x:c r="C2812" s="2" t="str">
        <x:v>MS</x:v>
      </x:c>
      <x:c r="D2812" s="2" t="str">
        <x:v>FY2024</x:v>
      </x:c>
      <x:c r="E2812" s="2" t="str">
        <x:v>aoci</x:v>
      </x:c>
      <x:c r="F2812" s="11" t="n">
        <x:v>-6814</x:v>
      </x:c>
      <x:c r="G2812" s="2" t="str">
        <x:v>USD</x:v>
      </x:c>
      <x:c r="H2812" s="2" t="str">
        <x:v>2024-01-01</x:v>
      </x:c>
      <x:c r="I2812" s="2" t="str">
        <x:v>2024-12-31</x:v>
      </x:c>
      <x:c r="J2812" s="2" t="str">
        <x:v>Accumulated Other Comprehensive Income (Loss), Net of Tax</x:v>
      </x:c>
      <x:c r="K2812" s="2" t="str">
        <x:v>us-gaap:AccumulatedOtherComprehensiveIncomeLossNetOfTax</x:v>
      </x:c>
      <x:c r="L2812" s="2" t="str">
        <x:v>2026-02-19</x:v>
      </x:c>
      <x:c r="M2812" s="2" t="str">
        <x:v>0000895421-26-000086</x:v>
      </x:c>
      <x:c r="N2812" s="2" t="str">
        <x:v>https://www.sec.gov/Archives/edgar/data/895421/000089542126000086/ms-20251231.htm</x:v>
      </x:c>
      <x:c r="O2812" s="2" t="str">
        <x:v>data/raw/filings/MS_0000895421-26-000086_ms-20251231.htm</x:v>
      </x:c>
      <x:c r="P2812" s="2" t="str">
        <x:v>f-300</x:v>
      </x:c>
      <x:c r="Q2812" s="2" t="str"/>
      <x:c r="R2812" s="2" t="str">
        <x:v>Latest eligible comparative presentation at the information cutoff.</x:v>
      </x:c>
      <x:c r="T2812" s="12"/>
      <x:c r="U2812" s="12"/>
    </x:row>
    <x:row r="2813" ht="24" customHeight="1">
      <x:c r="C2813" s="2" t="str">
        <x:v>MS</x:v>
      </x:c>
      <x:c r="D2813" s="2" t="str">
        <x:v>FY2024</x:v>
      </x:c>
      <x:c r="E2813" s="2" t="str">
        <x:v>nii</x:v>
      </x:c>
      <x:c r="F2813" s="11" t="n">
        <x:v>8611</x:v>
      </x:c>
      <x:c r="G2813" s="2" t="str">
        <x:v>USD</x:v>
      </x:c>
      <x:c r="H2813" s="2" t="str">
        <x:v>2024-01-01</x:v>
      </x:c>
      <x:c r="I2813" s="2" t="str">
        <x:v>2024-12-31</x:v>
      </x:c>
      <x:c r="J2813" s="2" t="str">
        <x:v>Interest Income (Expense), Net</x:v>
      </x:c>
      <x:c r="K2813" s="2" t="str">
        <x:v>us-gaap:InterestIncomeExpenseNet</x:v>
      </x:c>
      <x:c r="L2813" s="2" t="str">
        <x:v>2026-02-19</x:v>
      </x:c>
      <x:c r="M2813" s="2" t="str">
        <x:v>0000895421-26-000086</x:v>
      </x:c>
      <x:c r="N2813" s="2" t="str">
        <x:v>https://www.sec.gov/Archives/edgar/data/895421/000089542126000086/ms-20251231.htm</x:v>
      </x:c>
      <x:c r="O2813" s="2" t="str">
        <x:v>data/raw/filings/MS_0000895421-26-000086_ms-20251231.htm</x:v>
      </x:c>
      <x:c r="P2813" s="2" t="str">
        <x:v>f-5936</x:v>
      </x:c>
      <x:c r="Q2813" s="2" t="str"/>
      <x:c r="R2813" s="2" t="str">
        <x:v>Latest eligible comparative presentation at the information cutoff.</x:v>
      </x:c>
      <x:c r="T2813" s="12"/>
      <x:c r="U2813" s="12"/>
    </x:row>
    <x:row r="2814" ht="24" customHeight="1">
      <x:c r="C2814" s="2" t="str">
        <x:v>MS</x:v>
      </x:c>
      <x:c r="D2814" s="2" t="str">
        <x:v>FY2024</x:v>
      </x:c>
      <x:c r="E2814" s="2" t="str">
        <x:v>noninterest_income</x:v>
      </x:c>
      <x:c r="F2814" s="11" t="n">
        <x:v>53150</x:v>
      </x:c>
      <x:c r="G2814" s="2" t="str">
        <x:v>USD</x:v>
      </x:c>
      <x:c r="H2814" s="2" t="str">
        <x:v>2024-01-01</x:v>
      </x:c>
      <x:c r="I2814" s="2" t="str">
        <x:v>2024-12-31</x:v>
      </x:c>
      <x:c r="J2814" s="2" t="str">
        <x:v>Noninterest Income</x:v>
      </x:c>
      <x:c r="K2814" s="2" t="str">
        <x:v>us-gaap:NoninterestIncome</x:v>
      </x:c>
      <x:c r="L2814" s="2" t="str">
        <x:v>2026-02-19</x:v>
      </x:c>
      <x:c r="M2814" s="2" t="str">
        <x:v>0000895421-26-000086</x:v>
      </x:c>
      <x:c r="N2814" s="2" t="str">
        <x:v>https://www.sec.gov/Archives/edgar/data/895421/000089542126000086/ms-20251231.htm</x:v>
      </x:c>
      <x:c r="O2814" s="2" t="str">
        <x:v>data/raw/filings/MS_0000895421-26-000086_ms-20251231.htm</x:v>
      </x:c>
      <x:c r="P2814" s="2" t="str">
        <x:v>f-5921</x:v>
      </x:c>
      <x:c r="Q2814" s="2" t="str"/>
      <x:c r="R2814" s="2" t="str">
        <x:v>Latest eligible comparative presentation at the information cutoff.</x:v>
      </x:c>
      <x:c r="T2814" s="12"/>
      <x:c r="U2814" s="12"/>
    </x:row>
    <x:row r="2815" ht="24" customHeight="1">
      <x:c r="C2815" s="2" t="str">
        <x:v>MS</x:v>
      </x:c>
      <x:c r="D2815" s="2" t="str">
        <x:v>FY2024</x:v>
      </x:c>
      <x:c r="E2815" s="2" t="str">
        <x:v>revenue_reported</x:v>
      </x:c>
      <x:c r="F2815" s="11" t="n">
        <x:v>61761</x:v>
      </x:c>
      <x:c r="G2815" s="2" t="str">
        <x:v>USD</x:v>
      </x:c>
      <x:c r="H2815" s="2" t="str">
        <x:v>2024-01-01</x:v>
      </x:c>
      <x:c r="I2815" s="2" t="str">
        <x:v>2024-12-31</x:v>
      </x:c>
      <x:c r="J2815" s="2" t="str">
        <x:v>Revenues, Net of Interest Expense</x:v>
      </x:c>
      <x:c r="K2815" s="2" t="str">
        <x:v>us-gaap:RevenuesNetOfInterestExpense</x:v>
      </x:c>
      <x:c r="L2815" s="2" t="str">
        <x:v>2026-02-19</x:v>
      </x:c>
      <x:c r="M2815" s="2" t="str">
        <x:v>0000895421-26-000086</x:v>
      </x:c>
      <x:c r="N2815" s="2" t="str">
        <x:v>https://www.sec.gov/Archives/edgar/data/895421/000089542126000086/ms-20251231.htm</x:v>
      </x:c>
      <x:c r="O2815" s="2" t="str">
        <x:v>data/raw/filings/MS_0000895421-26-000086_ms-20251231.htm</x:v>
      </x:c>
      <x:c r="P2815" s="2" t="str">
        <x:v>f-6145</x:v>
      </x:c>
      <x:c r="Q2815" s="2" t="str"/>
      <x:c r="R2815" s="2" t="str">
        <x:v>Latest eligible comparative presentation at the information cutoff.</x:v>
      </x:c>
      <x:c r="T2815" s="12"/>
      <x:c r="U2815" s="12"/>
    </x:row>
    <x:row r="2816" ht="24" customHeight="1">
      <x:c r="C2816" s="2" t="str">
        <x:v>MS</x:v>
      </x:c>
      <x:c r="D2816" s="2" t="str">
        <x:v>FY2024</x:v>
      </x:c>
      <x:c r="E2816" s="2" t="str">
        <x:v>opex</x:v>
      </x:c>
      <x:c r="F2816" s="11" t="n">
        <x:v>43901</x:v>
      </x:c>
      <x:c r="G2816" s="2" t="str">
        <x:v>USD</x:v>
      </x:c>
      <x:c r="H2816" s="2" t="str">
        <x:v>2024-01-01</x:v>
      </x:c>
      <x:c r="I2816" s="2" t="str">
        <x:v>2024-12-31</x:v>
      </x:c>
      <x:c r="J2816" s="2" t="str">
        <x:v>Noninterest Expense</x:v>
      </x:c>
      <x:c r="K2816" s="2" t="str">
        <x:v>us-gaap:NoninterestExpense</x:v>
      </x:c>
      <x:c r="L2816" s="2" t="str">
        <x:v>2026-02-19</x:v>
      </x:c>
      <x:c r="M2816" s="2" t="str">
        <x:v>0000895421-26-000086</x:v>
      </x:c>
      <x:c r="N2816" s="2" t="str">
        <x:v>https://www.sec.gov/Archives/edgar/data/895421/000089542126000086/ms-20251231.htm</x:v>
      </x:c>
      <x:c r="O2816" s="2" t="str">
        <x:v>data/raw/filings/MS_0000895421-26-000086_ms-20251231.htm</x:v>
      </x:c>
      <x:c r="P2816" s="2" t="str">
        <x:v>f-5961</x:v>
      </x:c>
      <x:c r="Q2816" s="2" t="str"/>
      <x:c r="R2816" s="2" t="str">
        <x:v>Latest eligible comparative presentation at the information cutoff.</x:v>
      </x:c>
      <x:c r="T2816" s="12"/>
      <x:c r="U2816" s="12"/>
    </x:row>
    <x:row r="2817" ht="24" customHeight="1">
      <x:c r="C2817" s="2" t="str">
        <x:v>MS</x:v>
      </x:c>
      <x:c r="D2817" s="2" t="str">
        <x:v>FY2024</x:v>
      </x:c>
      <x:c r="E2817" s="2" t="str">
        <x:v>provision</x:v>
      </x:c>
      <x:c r="F2817" s="11" t="str">
        <x:v>n.a.</x:v>
      </x:c>
      <x:c r="G2817" s="2" t="str">
        <x:v>USDm</x:v>
      </x:c>
      <x:c r="H2817" s="2" t="str">
        <x:v>2024-01-01</x:v>
      </x:c>
      <x:c r="I2817" s="2" t="str">
        <x:v>2024-12-31</x:v>
      </x:c>
      <x:c r="J2817" s="2" t="str">
        <x:v>Provision for credit losses</x:v>
      </x:c>
      <x:c r="K2817" s="2" t="str"/>
      <x:c r="L2817" s="2" t="str"/>
      <x:c r="M2817" s="2" t="str"/>
      <x:c r="N2817" s="2" t="str"/>
      <x:c r="O2817" s="2" t="str"/>
      <x:c r="P2817" s="2" t="str"/>
      <x:c r="Q2817" s="2" t="str"/>
      <x:c r="R2817" s="2" t="str">
        <x:v>Not reported / unavailable</x:v>
      </x:c>
      <x:c r="T2817" s="12"/>
      <x:c r="U2817" s="12"/>
    </x:row>
    <x:row r="2818" ht="24" customHeight="1">
      <x:c r="C2818" s="2" t="str">
        <x:v>MS</x:v>
      </x:c>
      <x:c r="D2818" s="2" t="str">
        <x:v>FY2024</x:v>
      </x:c>
      <x:c r="E2818" s="2" t="str">
        <x:v>pretax</x:v>
      </x:c>
      <x:c r="F2818" s="11" t="n">
        <x:v>17596</x:v>
      </x:c>
      <x:c r="G2818" s="2" t="str">
        <x:v>USD</x:v>
      </x:c>
      <x:c r="H2818" s="2" t="str">
        <x:v>2024-01-01</x:v>
      </x:c>
      <x:c r="I2818" s="2" t="str">
        <x:v>2024-12-31</x:v>
      </x:c>
      <x:c r="J2818" s="2" t="str">
        <x:v>Income (Loss) from Continuing Operations before Income Taxes, Noncontrolling Interest</x:v>
      </x:c>
      <x:c r="K2818" s="2" t="str">
        <x:v>us-gaap:IncomeLossFromContinuingOperationsBeforeIncomeTaxesExtraordinaryItemsNoncontrollingInterest</x:v>
      </x:c>
      <x:c r="L2818" s="2" t="str">
        <x:v>2026-02-19</x:v>
      </x:c>
      <x:c r="M2818" s="2" t="str">
        <x:v>0000895421-26-000086</x:v>
      </x:c>
      <x:c r="N2818" s="2" t="str">
        <x:v>https://www.sec.gov/Archives/edgar/data/895421/000089542126000086/ms-20251231.htm</x:v>
      </x:c>
      <x:c r="O2818" s="2" t="str">
        <x:v>data/raw/filings/MS_0000895421-26-000086_ms-20251231.htm</x:v>
      </x:c>
      <x:c r="P2818" s="2" t="str">
        <x:v>f-6155</x:v>
      </x:c>
      <x:c r="Q2818" s="2" t="str"/>
      <x:c r="R2818" s="2" t="str">
        <x:v>Latest eligible comparative presentation at the information cutoff.</x:v>
      </x:c>
      <x:c r="T2818" s="12"/>
      <x:c r="U2818" s="12"/>
    </x:row>
    <x:row r="2819" ht="24" customHeight="1">
      <x:c r="C2819" s="2" t="str">
        <x:v>MS</x:v>
      </x:c>
      <x:c r="D2819" s="2" t="str">
        <x:v>FY2024</x:v>
      </x:c>
      <x:c r="E2819" s="2" t="str">
        <x:v>tax</x:v>
      </x:c>
      <x:c r="F2819" s="11" t="n">
        <x:v>4067</x:v>
      </x:c>
      <x:c r="G2819" s="2" t="str">
        <x:v>USD</x:v>
      </x:c>
      <x:c r="H2819" s="2" t="str">
        <x:v>2024-01-01</x:v>
      </x:c>
      <x:c r="I2819" s="2" t="str">
        <x:v>2024-12-31</x:v>
      </x:c>
      <x:c r="J2819" s="2" t="str">
        <x:v>Income Tax Expense (Benefit)</x:v>
      </x:c>
      <x:c r="K2819" s="2" t="str">
        <x:v>us-gaap:IncomeTaxExpenseBenefit</x:v>
      </x:c>
      <x:c r="L2819" s="2" t="str">
        <x:v>2026-02-19</x:v>
      </x:c>
      <x:c r="M2819" s="2" t="str">
        <x:v>0000895421-26-000086</x:v>
      </x:c>
      <x:c r="N2819" s="2" t="str">
        <x:v>https://www.sec.gov/Archives/edgar/data/895421/000089542126000086/ms-20251231.htm</x:v>
      </x:c>
      <x:c r="O2819" s="2" t="str">
        <x:v>data/raw/filings/MS_0000895421-26-000086_ms-20251231.htm</x:v>
      </x:c>
      <x:c r="P2819" s="2" t="str">
        <x:v>f-5971</x:v>
      </x:c>
      <x:c r="Q2819" s="2" t="str"/>
      <x:c r="R2819" s="2" t="str">
        <x:v>Latest eligible comparative presentation at the information cutoff.</x:v>
      </x:c>
      <x:c r="T2819" s="12"/>
      <x:c r="U2819" s="12"/>
    </x:row>
    <x:row r="2820" ht="24" customHeight="1">
      <x:c r="C2820" s="2" t="str">
        <x:v>MS</x:v>
      </x:c>
      <x:c r="D2820" s="2" t="str">
        <x:v>FY2024</x:v>
      </x:c>
      <x:c r="E2820" s="2" t="str">
        <x:v>net_income</x:v>
      </x:c>
      <x:c r="F2820" s="11" t="n">
        <x:v>13390</x:v>
      </x:c>
      <x:c r="G2820" s="2" t="str">
        <x:v>USD</x:v>
      </x:c>
      <x:c r="H2820" s="2" t="str">
        <x:v>2024-01-01</x:v>
      </x:c>
      <x:c r="I2820" s="2" t="str">
        <x:v>2024-12-31</x:v>
      </x:c>
      <x:c r="J2820" s="2" t="str">
        <x:v>Net Income (Loss) Attributable to Parent</x:v>
      </x:c>
      <x:c r="K2820" s="2" t="str">
        <x:v>us-gaap:NetIncomeLoss</x:v>
      </x:c>
      <x:c r="L2820" s="2" t="str">
        <x:v>2026-02-19</x:v>
      </x:c>
      <x:c r="M2820" s="2" t="str">
        <x:v>0000895421-26-000086</x:v>
      </x:c>
      <x:c r="N2820" s="2" t="str">
        <x:v>https://www.sec.gov/Archives/edgar/data/895421/000089542126000086/ms-20251231.htm</x:v>
      </x:c>
      <x:c r="O2820" s="2" t="str">
        <x:v>data/raw/filings/MS_0000895421-26-000086_ms-20251231.htm</x:v>
      </x:c>
      <x:c r="P2820" s="2" t="str">
        <x:v>f-5986</x:v>
      </x:c>
      <x:c r="Q2820" s="2" t="str"/>
      <x:c r="R2820" s="2" t="str">
        <x:v>Latest eligible comparative presentation at the information cutoff.</x:v>
      </x:c>
      <x:c r="T2820" s="12"/>
      <x:c r="U2820" s="12"/>
    </x:row>
    <x:row r="2821" ht="24" customHeight="1">
      <x:c r="C2821" s="2" t="str">
        <x:v>MS</x:v>
      </x:c>
      <x:c r="D2821" s="2" t="str">
        <x:v>FY2024</x:v>
      </x:c>
      <x:c r="E2821" s="2" t="str">
        <x:v>common_income</x:v>
      </x:c>
      <x:c r="F2821" s="11" t="n">
        <x:v>12800</x:v>
      </x:c>
      <x:c r="G2821" s="2" t="str">
        <x:v>USD</x:v>
      </x:c>
      <x:c r="H2821" s="2" t="str">
        <x:v>2024-01-01</x:v>
      </x:c>
      <x:c r="I2821" s="2" t="str">
        <x:v>2024-12-31</x:v>
      </x:c>
      <x:c r="J2821" s="2" t="str">
        <x:v>Net Income (Loss) Available to Common Stockholders, Basic</x:v>
      </x:c>
      <x:c r="K2821" s="2" t="str">
        <x:v>us-gaap:NetIncomeLossAvailableToCommonStockholdersBasic</x:v>
      </x:c>
      <x:c r="L2821" s="2" t="str">
        <x:v>2026-02-19</x:v>
      </x:c>
      <x:c r="M2821" s="2" t="str">
        <x:v>0000895421-26-000086</x:v>
      </x:c>
      <x:c r="N2821" s="2" t="str">
        <x:v>https://www.sec.gov/Archives/edgar/data/895421/000089542126000086/ms-20251231.htm</x:v>
      </x:c>
      <x:c r="O2821" s="2" t="str">
        <x:v>data/raw/filings/MS_0000895421-26-000086_ms-20251231.htm</x:v>
      </x:c>
      <x:c r="P2821" s="2" t="str">
        <x:v>f-168</x:v>
      </x:c>
      <x:c r="Q2821" s="2" t="str"/>
      <x:c r="R2821" s="2" t="str">
        <x:v>Latest eligible comparative presentation at the information cutoff.</x:v>
      </x:c>
      <x:c r="T2821" s="12"/>
      <x:c r="U2821" s="12"/>
    </x:row>
    <x:row r="2822" ht="24" customHeight="1">
      <x:c r="C2822" s="2" t="str">
        <x:v>MS</x:v>
      </x:c>
      <x:c r="D2822" s="2" t="str">
        <x:v>FY2024</x:v>
      </x:c>
      <x:c r="E2822" s="2" t="str">
        <x:v>preferred_div</x:v>
      </x:c>
      <x:c r="F2822" s="11" t="n">
        <x:v>590</x:v>
      </x:c>
      <x:c r="G2822" s="2" t="str">
        <x:v>USD</x:v>
      </x:c>
      <x:c r="H2822" s="2" t="str">
        <x:v>2024-01-01</x:v>
      </x:c>
      <x:c r="I2822" s="2" t="str">
        <x:v>2024-12-31</x:v>
      </x:c>
      <x:c r="J2822" s="2" t="str">
        <x:v>Dividends, Preferred Stock</x:v>
      </x:c>
      <x:c r="K2822" s="2" t="str">
        <x:v>us-gaap:DividendsPreferredStock</x:v>
      </x:c>
      <x:c r="L2822" s="2" t="str">
        <x:v>2026-02-19</x:v>
      </x:c>
      <x:c r="M2822" s="2" t="str">
        <x:v>0000895421-26-000086</x:v>
      </x:c>
      <x:c r="N2822" s="2" t="str">
        <x:v>https://www.sec.gov/Archives/edgar/data/895421/000089542126000086/ms-20251231.htm</x:v>
      </x:c>
      <x:c r="O2822" s="2" t="str">
        <x:v>data/raw/filings/MS_0000895421-26-000086_ms-20251231.htm</x:v>
      </x:c>
      <x:c r="P2822" s="2" t="str">
        <x:v>f-4992</x:v>
      </x:c>
      <x:c r="Q2822" s="2" t="str"/>
      <x:c r="R2822" s="2" t="str">
        <x:v>Latest eligible comparative presentation at the information cutoff.</x:v>
      </x:c>
      <x:c r="T2822" s="12"/>
      <x:c r="U2822" s="12"/>
    </x:row>
    <x:row r="2823" ht="24" customHeight="1">
      <x:c r="C2823" s="2" t="str">
        <x:v>MS</x:v>
      </x:c>
      <x:c r="D2823" s="2" t="str">
        <x:v>FY2024</x:v>
      </x:c>
      <x:c r="E2823" s="2" t="str">
        <x:v>eps</x:v>
      </x:c>
      <x:c r="F2823" s="11" t="n">
        <x:v>7.95</x:v>
      </x:c>
      <x:c r="G2823" s="2" t="str">
        <x:v>USD/shares</x:v>
      </x:c>
      <x:c r="H2823" s="2" t="str">
        <x:v>2024-01-01</x:v>
      </x:c>
      <x:c r="I2823" s="2" t="str">
        <x:v>2024-12-31</x:v>
      </x:c>
      <x:c r="J2823" s="2" t="str">
        <x:v>Earnings Per Share, Diluted</x:v>
      </x:c>
      <x:c r="K2823" s="2" t="str">
        <x:v>us-gaap:EarningsPerShareDiluted</x:v>
      </x:c>
      <x:c r="L2823" s="2" t="str">
        <x:v>2026-02-19</x:v>
      </x:c>
      <x:c r="M2823" s="2" t="str">
        <x:v>0000895421-26-000086</x:v>
      </x:c>
      <x:c r="N2823" s="2" t="str">
        <x:v>https://www.sec.gov/Archives/edgar/data/895421/000089542126000086/ms-20251231.htm</x:v>
      </x:c>
      <x:c r="O2823" s="2" t="str">
        <x:v>data/raw/filings/MS_0000895421-26-000086_ms-20251231.htm</x:v>
      </x:c>
      <x:c r="P2823" s="2" t="str">
        <x:v>f-174</x:v>
      </x:c>
      <x:c r="Q2823" s="2" t="str"/>
      <x:c r="R2823" s="2" t="str">
        <x:v>Latest eligible comparative presentation at the information cutoff.</x:v>
      </x:c>
      <x:c r="T2823" s="12"/>
      <x:c r="U2823" s="12"/>
    </x:row>
    <x:row r="2824" ht="24" customHeight="1">
      <x:c r="C2824" s="2" t="str">
        <x:v>MS</x:v>
      </x:c>
      <x:c r="D2824" s="2" t="str">
        <x:v>FY2024</x:v>
      </x:c>
      <x:c r="E2824" s="2" t="str">
        <x:v>shares_diluted</x:v>
      </x:c>
      <x:c r="F2824" s="11" t="n">
        <x:v>1611</x:v>
      </x:c>
      <x:c r="G2824" s="2" t="str">
        <x:v>shares</x:v>
      </x:c>
      <x:c r="H2824" s="2" t="str">
        <x:v>2024-01-01</x:v>
      </x:c>
      <x:c r="I2824" s="2" t="str">
        <x:v>2024-12-31</x:v>
      </x:c>
      <x:c r="J2824" s="2" t="str">
        <x:v>Weighted Average Number of Shares Outstanding, Diluted</x:v>
      </x:c>
      <x:c r="K2824" s="2" t="str">
        <x:v>us-gaap:WeightedAverageNumberOfDilutedSharesOutstanding</x:v>
      </x:c>
      <x:c r="L2824" s="2" t="str">
        <x:v>2026-02-19</x:v>
      </x:c>
      <x:c r="M2824" s="2" t="str">
        <x:v>0000895421-26-000086</x:v>
      </x:c>
      <x:c r="N2824" s="2" t="str">
        <x:v>https://www.sec.gov/Archives/edgar/data/895421/000089542126000086/ms-20251231.htm</x:v>
      </x:c>
      <x:c r="O2824" s="2" t="str">
        <x:v>data/raw/filings/MS_0000895421-26-000086_ms-20251231.htm</x:v>
      </x:c>
      <x:c r="P2824" s="2" t="str">
        <x:v>f-4913</x:v>
      </x:c>
      <x:c r="Q2824" s="2" t="str"/>
      <x:c r="R2824" s="2" t="str">
        <x:v>Latest eligible comparative presentation at the information cutoff.</x:v>
      </x:c>
      <x:c r="T2824" s="12"/>
      <x:c r="U2824" s="12"/>
    </x:row>
    <x:row r="2825" ht="24" customHeight="1">
      <x:c r="C2825" s="2" t="str">
        <x:v>MS</x:v>
      </x:c>
      <x:c r="D2825" s="2" t="str">
        <x:v>FY2024</x:v>
      </x:c>
      <x:c r="E2825" s="2" t="str">
        <x:v>dps</x:v>
      </x:c>
      <x:c r="F2825" s="11" t="n">
        <x:v>3.55</x:v>
      </x:c>
      <x:c r="G2825" s="2" t="str">
        <x:v>USD/shares</x:v>
      </x:c>
      <x:c r="H2825" s="2" t="str">
        <x:v>2024-01-01</x:v>
      </x:c>
      <x:c r="I2825" s="2" t="str">
        <x:v>2024-12-31</x:v>
      </x:c>
      <x:c r="J2825" s="2" t="str">
        <x:v>Common Stock, Dividends, Per Share, Declared</x:v>
      </x:c>
      <x:c r="K2825" s="2" t="str">
        <x:v>us-gaap:CommonStockDividendsPerShareDeclared</x:v>
      </x:c>
      <x:c r="L2825" s="2" t="str">
        <x:v>2026-02-19</x:v>
      </x:c>
      <x:c r="M2825" s="2" t="str">
        <x:v>0000895421-26-000086</x:v>
      </x:c>
      <x:c r="N2825" s="2" t="str">
        <x:v>https://www.sec.gov/Archives/edgar/data/895421/000089542126000086/ms-20251231.htm</x:v>
      </x:c>
      <x:c r="O2825" s="2" t="str">
        <x:v>data/raw/filings/MS_0000895421-26-000086_ms-20251231.htm</x:v>
      </x:c>
      <x:c r="P2825" s="2" t="str">
        <x:v>f-4996</x:v>
      </x:c>
      <x:c r="Q2825" s="2" t="str"/>
      <x:c r="R2825" s="2" t="str">
        <x:v>Latest eligible comparative presentation at the information cutoff.</x:v>
      </x:c>
      <x:c r="T2825" s="12"/>
      <x:c r="U2825" s="12"/>
    </x:row>
    <x:row r="2826" ht="24" customHeight="1">
      <x:c r="C2826" s="2" t="str">
        <x:v>MS</x:v>
      </x:c>
      <x:c r="D2826" s="2" t="str">
        <x:v>FY2024</x:v>
      </x:c>
      <x:c r="E2826" s="2" t="str">
        <x:v>dividends</x:v>
      </x:c>
      <x:c r="F2826" s="11" t="n">
        <x:v>6138</x:v>
      </x:c>
      <x:c r="G2826" s="2" t="str">
        <x:v>USD</x:v>
      </x:c>
      <x:c r="H2826" s="2" t="str">
        <x:v>2024-01-01</x:v>
      </x:c>
      <x:c r="I2826" s="2" t="str">
        <x:v>2024-12-31</x:v>
      </x:c>
      <x:c r="J2826" s="2" t="str">
        <x:v>Payments of Dividends</x:v>
      </x:c>
      <x:c r="K2826" s="2" t="str">
        <x:v>us-gaap:PaymentsOfDividends</x:v>
      </x:c>
      <x:c r="L2826" s="2" t="str">
        <x:v>2026-02-19</x:v>
      </x:c>
      <x:c r="M2826" s="2" t="str">
        <x:v>0000895421-26-000086</x:v>
      </x:c>
      <x:c r="N2826" s="2" t="str">
        <x:v>https://www.sec.gov/Archives/edgar/data/895421/000089542126000086/ms-20251231.htm</x:v>
      </x:c>
      <x:c r="O2826" s="2" t="str">
        <x:v>data/raw/filings/MS_0000895421-26-000086_ms-20251231.htm</x:v>
      </x:c>
      <x:c r="P2826" s="2" t="str">
        <x:v>f-510</x:v>
      </x:c>
      <x:c r="Q2826" s="2" t="str"/>
      <x:c r="R2826" s="2" t="str">
        <x:v>Latest eligible comparative presentation at the information cutoff.</x:v>
      </x:c>
      <x:c r="T2826" s="12"/>
      <x:c r="U2826" s="12"/>
    </x:row>
    <x:row r="2827" ht="24" customHeight="1">
      <x:c r="C2827" s="2" t="str">
        <x:v>MS</x:v>
      </x:c>
      <x:c r="D2827" s="2" t="str">
        <x:v>FY2024</x:v>
      </x:c>
      <x:c r="E2827" s="2" t="str">
        <x:v>buybacks</x:v>
      </x:c>
      <x:c r="F2827" s="11" t="str">
        <x:v>n.a.</x:v>
      </x:c>
      <x:c r="G2827" s="2" t="str">
        <x:v>USDm</x:v>
      </x:c>
      <x:c r="H2827" s="2" t="str">
        <x:v>2024-01-01</x:v>
      </x:c>
      <x:c r="I2827" s="2" t="str">
        <x:v>2024-12-31</x:v>
      </x:c>
      <x:c r="J2827" s="2" t="str">
        <x:v>Common share repurchases paid</x:v>
      </x:c>
      <x:c r="K2827" s="2" t="str"/>
      <x:c r="L2827" s="2" t="str"/>
      <x:c r="M2827" s="2" t="str"/>
      <x:c r="N2827" s="2" t="str"/>
      <x:c r="O2827" s="2" t="str"/>
      <x:c r="P2827" s="2" t="str"/>
      <x:c r="Q2827" s="2" t="str"/>
      <x:c r="R2827" s="2" t="str">
        <x:v>Not reported / unavailable</x:v>
      </x:c>
      <x:c r="T2827" s="12"/>
      <x:c r="U2827" s="12"/>
    </x:row>
    <x:row r="2828" ht="24" customHeight="1">
      <x:c r="C2828" s="2" t="str">
        <x:v>MS</x:v>
      </x:c>
      <x:c r="D2828" s="2" t="str">
        <x:v>FY2024</x:v>
      </x:c>
      <x:c r="E2828" s="2" t="str">
        <x:v>chargeoffs</x:v>
      </x:c>
      <x:c r="F2828" s="11" t="str">
        <x:v>n.a.</x:v>
      </x:c>
      <x:c r="G2828" s="2" t="str">
        <x:v>USDm</x:v>
      </x:c>
      <x:c r="H2828" s="2" t="str">
        <x:v>2024-01-01</x:v>
      </x:c>
      <x:c r="I2828" s="2" t="str">
        <x:v>2024-12-31</x:v>
      </x:c>
      <x:c r="J2828" s="2" t="str">
        <x:v>Gross loan charge-offs</x:v>
      </x:c>
      <x:c r="K2828" s="2" t="str"/>
      <x:c r="L2828" s="2" t="str"/>
      <x:c r="M2828" s="2" t="str"/>
      <x:c r="N2828" s="2" t="str"/>
      <x:c r="O2828" s="2" t="str"/>
      <x:c r="P2828" s="2" t="str"/>
      <x:c r="Q2828" s="2" t="str"/>
      <x:c r="R2828" s="2" t="str">
        <x:v>Not reported / unavailable</x:v>
      </x:c>
      <x:c r="T2828" s="12"/>
      <x:c r="U2828" s="12"/>
    </x:row>
    <x:row r="2829" ht="24" customHeight="1">
      <x:c r="C2829" s="2" t="str">
        <x:v>MS</x:v>
      </x:c>
      <x:c r="D2829" s="2" t="str">
        <x:v>FY2024</x:v>
      </x:c>
      <x:c r="E2829" s="2" t="str">
        <x:v>recoveries</x:v>
      </x:c>
      <x:c r="F2829" s="11" t="str">
        <x:v>n.a.</x:v>
      </x:c>
      <x:c r="G2829" s="2" t="str">
        <x:v>USDm</x:v>
      </x:c>
      <x:c r="H2829" s="2" t="str">
        <x:v>2024-01-01</x:v>
      </x:c>
      <x:c r="I2829" s="2" t="str">
        <x:v>2024-12-31</x:v>
      </x:c>
      <x:c r="J2829" s="2" t="str">
        <x:v>Loan recoveries</x:v>
      </x:c>
      <x:c r="K2829" s="2" t="str"/>
      <x:c r="L2829" s="2" t="str"/>
      <x:c r="M2829" s="2" t="str"/>
      <x:c r="N2829" s="2" t="str"/>
      <x:c r="O2829" s="2" t="str"/>
      <x:c r="P2829" s="2" t="str"/>
      <x:c r="Q2829" s="2" t="str"/>
      <x:c r="R2829" s="2" t="str">
        <x:v>Not reported / unavailable</x:v>
      </x:c>
      <x:c r="T2829" s="12"/>
      <x:c r="U2829" s="12"/>
    </x:row>
    <x:row r="2830" ht="24" customHeight="1">
      <x:c r="C2830" s="2" t="str">
        <x:v>MS</x:v>
      </x:c>
      <x:c r="D2830" s="2" t="str">
        <x:v>FY2024</x:v>
      </x:c>
      <x:c r="E2830" s="2" t="str">
        <x:v>rwa</x:v>
      </x:c>
      <x:c r="F2830" s="11" t="n">
        <x:v>471834</x:v>
      </x:c>
      <x:c r="G2830" s="2" t="str">
        <x:v>USD</x:v>
      </x:c>
      <x:c r="H2830" s="2" t="str">
        <x:v>2024-01-01</x:v>
      </x:c>
      <x:c r="I2830" s="2" t="str">
        <x:v>2024-12-31</x:v>
      </x:c>
      <x:c r="J2830" s="2" t="str">
        <x:v>Banking Regulation, Risk-Weighted Assets, Actual</x:v>
      </x:c>
      <x:c r="K2830" s="2" t="str">
        <x:v>us-gaap:RiskWeightedAssets</x:v>
      </x:c>
      <x:c r="L2830" s="2" t="str">
        <x:v>2026-02-19</x:v>
      </x:c>
      <x:c r="M2830" s="2" t="str">
        <x:v>0000895421-26-000086</x:v>
      </x:c>
      <x:c r="N2830" s="2" t="str">
        <x:v>https://www.sec.gov/Archives/edgar/data/895421/000089542126000086/ms-20251231.htm</x:v>
      </x:c>
      <x:c r="O2830" s="2" t="str">
        <x:v>data/raw/filings/MS_0000895421-26-000086_ms-20251231.htm</x:v>
      </x:c>
      <x:c r="P2830" s="2" t="str">
        <x:v>f-4703</x:v>
      </x:c>
      <x:c r="Q2830" s="2" t="str"/>
      <x:c r="R2830" s="2" t="str">
        <x:v>Latest eligible comparative presentation at the information cutoff.</x:v>
      </x:c>
      <x:c r="T2830" s="12"/>
      <x:c r="U2830" s="12"/>
    </x:row>
    <x:row r="2831" ht="24" customHeight="1">
      <x:c r="C2831" s="2" t="str">
        <x:v>MS</x:v>
      </x:c>
      <x:c r="D2831" s="2" t="str">
        <x:v>FY2024</x:v>
      </x:c>
      <x:c r="E2831" s="2" t="str">
        <x:v>cet1_reported</x:v>
      </x:c>
      <x:c r="F2831" s="11" t="n">
        <x:v>0.159</x:v>
      </x:c>
      <x:c r="G2831" s="2" t="str">
        <x:v>pure</x:v>
      </x:c>
      <x:c r="H2831" s="2" t="str">
        <x:v>2024-01-01</x:v>
      </x:c>
      <x:c r="I2831" s="2" t="str">
        <x:v>2024-12-31</x:v>
      </x:c>
      <x:c r="J2831" s="2" t="str">
        <x:v>Banking Regulation, Common Equity Tier One Risk-Based Capital Ratio, Actual</x:v>
      </x:c>
      <x:c r="K2831" s="2" t="str">
        <x:v>us-gaap:CommonEquityTierOneCapitalRatio</x:v>
      </x:c>
      <x:c r="L2831" s="2" t="str">
        <x:v>2026-02-19</x:v>
      </x:c>
      <x:c r="M2831" s="2" t="str">
        <x:v>0000895421-26-000086</x:v>
      </x:c>
      <x:c r="N2831" s="2" t="str">
        <x:v>https://www.sec.gov/Archives/edgar/data/895421/000089542126000086/ms-20251231.htm</x:v>
      </x:c>
      <x:c r="O2831" s="2" t="str">
        <x:v>data/raw/filings/MS_0000895421-26-000086_ms-20251231.htm</x:v>
      </x:c>
      <x:c r="P2831" s="2" t="str"/>
      <x:c r="Q2831" s="2" t="str"/>
      <x:c r="R2831" s="2" t="str">
        <x:v>Latest eligible comparative presentation at the information cutoff.</x:v>
      </x:c>
      <x:c r="T2831" s="12"/>
      <x:c r="U2831" s="12"/>
    </x:row>
    <x:row r="2832" ht="24" customHeight="1">
      <x:c r="C2832" s="2" t="str">
        <x:v>MS</x:v>
      </x:c>
      <x:c r="D2832" s="2" t="str">
        <x:v>FY2024</x:v>
      </x:c>
      <x:c r="E2832" s="2" t="str">
        <x:v>nim_reported</x:v>
      </x:c>
      <x:c r="F2832" s="11" t="str">
        <x:v>n.a.</x:v>
      </x:c>
      <x:c r="G2832" s="2" t="str">
        <x:v>%</x:v>
      </x:c>
      <x:c r="H2832" s="2" t="str">
        <x:v>2024-01-01</x:v>
      </x:c>
      <x:c r="I2832" s="2" t="str">
        <x:v>2024-12-31</x:v>
      </x:c>
      <x:c r="J2832" s="2" t="str">
        <x:v>Issuer reported net interest margin</x:v>
      </x:c>
      <x:c r="K2832" s="2" t="str"/>
      <x:c r="L2832" s="2" t="str"/>
      <x:c r="M2832" s="2" t="str"/>
      <x:c r="N2832" s="2" t="str"/>
      <x:c r="O2832" s="2" t="str"/>
      <x:c r="P2832" s="2" t="str"/>
      <x:c r="Q2832" s="2" t="str"/>
      <x:c r="R2832" s="2" t="str">
        <x:v>Not reported / unavailable</x:v>
      </x:c>
      <x:c r="T2832" s="12"/>
      <x:c r="U2832" s="12"/>
    </x:row>
    <x:row r="2833" ht="24" customHeight="1">
      <x:c r="C2833" s="2" t="str">
        <x:v>MS</x:v>
      </x:c>
      <x:c r="D2833" s="2" t="str">
        <x:v>FY2024</x:v>
      </x:c>
      <x:c r="E2833" s="2" t="str">
        <x:v>bvps_reported</x:v>
      </x:c>
      <x:c r="F2833" s="11" t="n">
        <x:v>58.98</x:v>
      </x:c>
      <x:c r="G2833" s="2" t="str">
        <x:v>USD/shares</x:v>
      </x:c>
      <x:c r="H2833" s="2" t="str">
        <x:v>2024-01-01</x:v>
      </x:c>
      <x:c r="I2833" s="2" t="str">
        <x:v>2024-12-31</x:v>
      </x:c>
      <x:c r="J2833" s="2" t="str">
        <x:v>Reported common book value per share</x:v>
      </x:c>
      <x:c r="K2833" s="2" t="str">
        <x:v>Manual verified issuer table row</x:v>
      </x:c>
      <x:c r="L2833" s="2" t="str">
        <x:v>2025-02-21</x:v>
      </x:c>
      <x:c r="M2833" s="2" t="str">
        <x:v>0000895421-25-000304</x:v>
      </x:c>
      <x:c r="N2833" s="2" t="str">
        <x:v>https://www.sec.gov/Archives/edgar/data/895421/000089542125000304/ms-20241231.htm</x:v>
      </x:c>
      <x:c r="O2833" s="2" t="str">
        <x:v>data/raw/filings/MS_0000895421-25-000304_ms-20241231.htm</x:v>
      </x:c>
      <x:c r="P2833" s="2" t="str"/>
      <x:c r="Q2833" s="2" t="str"/>
      <x:c r="R2833" s="2" t="str">
        <x:v>Verified original issuer table row; same-date end balance, excluding average and regulatory minimum tables.</x:v>
      </x:c>
      <x:c r="T2833" s="12"/>
      <x:c r="U2833" s="12"/>
    </x:row>
    <x:row r="2834" ht="24" customHeight="1">
      <x:c r="C2834" s="2" t="str">
        <x:v>MS</x:v>
      </x:c>
      <x:c r="D2834" s="2" t="str">
        <x:v>FY2024</x:v>
      </x:c>
      <x:c r="E2834" s="2" t="str">
        <x:v>tbvps_reported</x:v>
      </x:c>
      <x:c r="F2834" s="11" t="n">
        <x:v>44.57</x:v>
      </x:c>
      <x:c r="G2834" s="2" t="str">
        <x:v>USD/shares</x:v>
      </x:c>
      <x:c r="H2834" s="2" t="str">
        <x:v>2024-01-01</x:v>
      </x:c>
      <x:c r="I2834" s="2" t="str">
        <x:v>2024-12-31</x:v>
      </x:c>
      <x:c r="J2834" s="2" t="str">
        <x:v>Reported tangible book value per share</x:v>
      </x:c>
      <x:c r="K2834" s="2" t="str">
        <x:v>Manual verified issuer table row</x:v>
      </x:c>
      <x:c r="L2834" s="2" t="str">
        <x:v>2025-02-21</x:v>
      </x:c>
      <x:c r="M2834" s="2" t="str">
        <x:v>0000895421-25-000304</x:v>
      </x:c>
      <x:c r="N2834" s="2" t="str">
        <x:v>https://www.sec.gov/Archives/edgar/data/895421/000089542125000304/ms-20241231.htm</x:v>
      </x:c>
      <x:c r="O2834" s="2" t="str">
        <x:v>data/raw/filings/MS_0000895421-25-000304_ms-20241231.htm</x:v>
      </x:c>
      <x:c r="P2834" s="2" t="str"/>
      <x:c r="Q2834" s="2" t="str"/>
      <x:c r="R2834" s="2" t="str">
        <x:v>Verified original issuer table row; same-date end balance, excluding average and regulatory minimum tables.</x:v>
      </x:c>
      <x:c r="T2834" s="12"/>
      <x:c r="U2834" s="12"/>
    </x:row>
    <x:row r="2835" ht="24" customHeight="1">
      <x:c r="C2835" s="2" t="str">
        <x:v>MS</x:v>
      </x:c>
      <x:c r="D2835" s="2" t="str">
        <x:v>FY2024</x:v>
      </x:c>
      <x:c r="E2835" s="2" t="str">
        <x:v>tce_reported</x:v>
      </x:c>
      <x:c r="F2835" s="11" t="str">
        <x:v>n.a.</x:v>
      </x:c>
      <x:c r="G2835" s="2" t="str">
        <x:v>USDm</x:v>
      </x:c>
      <x:c r="H2835" s="2" t="str">
        <x:v>2024-01-01</x:v>
      </x:c>
      <x:c r="I2835" s="2" t="str">
        <x:v>2024-12-31</x:v>
      </x:c>
      <x:c r="J2835" s="2" t="str">
        <x:v>Reported tangible common equity</x:v>
      </x:c>
      <x:c r="K2835" s="2" t="str"/>
      <x:c r="L2835" s="2" t="str"/>
      <x:c r="M2835" s="2" t="str"/>
      <x:c r="N2835" s="2" t="str"/>
      <x:c r="O2835" s="2" t="str"/>
      <x:c r="P2835" s="2" t="str"/>
      <x:c r="Q2835" s="2" t="str"/>
      <x:c r="R2835" s="2" t="str">
        <x:v>Not reported / unavailable</x:v>
      </x:c>
      <x:c r="T2835" s="12"/>
      <x:c r="U2835" s="12"/>
    </x:row>
    <x:row r="2836" ht="24" customHeight="1">
      <x:c r="C2836" s="2" t="str">
        <x:v>MS</x:v>
      </x:c>
      <x:c r="D2836" s="2" t="str">
        <x:v>FY2025</x:v>
      </x:c>
      <x:c r="E2836" s="2" t="str">
        <x:v>assets</x:v>
      </x:c>
      <x:c r="F2836" s="11" t="n">
        <x:v>1420270</x:v>
      </x:c>
      <x:c r="G2836" s="2" t="str">
        <x:v>USD</x:v>
      </x:c>
      <x:c r="H2836" s="2" t="str">
        <x:v>2025-01-01</x:v>
      </x:c>
      <x:c r="I2836" s="2" t="str">
        <x:v>2025-12-31</x:v>
      </x:c>
      <x:c r="J2836" s="2" t="str">
        <x:v>Assets</x:v>
      </x:c>
      <x:c r="K2836" s="2" t="str">
        <x:v>us-gaap:Assets</x:v>
      </x:c>
      <x:c r="L2836" s="2" t="str">
        <x:v>2026-08-04</x:v>
      </x:c>
      <x:c r="M2836" s="2" t="str">
        <x:v>0000895421-26-000212</x:v>
      </x:c>
      <x:c r="N2836" s="2" t="str">
        <x:v>https://www.sec.gov/Archives/edgar/data/895421/000089542126000212/ms-20260630.htm</x:v>
      </x:c>
      <x:c r="O2836" s="2" t="str">
        <x:v>data/raw/filings/MS_0000895421-26-000212_ms-20260630.htm</x:v>
      </x:c>
      <x:c r="P2836" s="2" t="str">
        <x:v>f-5686</x:v>
      </x:c>
      <x:c r="Q2836" s="2" t="str"/>
      <x:c r="R2836" s="2" t="str">
        <x:v>Latest eligible comparative presentation at the information cutoff.</x:v>
      </x:c>
      <x:c r="T2836" s="12"/>
      <x:c r="U2836" s="12"/>
    </x:row>
    <x:row r="2837" ht="24" customHeight="1">
      <x:c r="C2837" s="2" t="str">
        <x:v>MS</x:v>
      </x:c>
      <x:c r="D2837" s="2" t="str">
        <x:v>FY2025</x:v>
      </x:c>
      <x:c r="E2837" s="2" t="str">
        <x:v>liabilities</x:v>
      </x:c>
      <x:c r="F2837" s="11" t="n">
        <x:v>1307618</x:v>
      </x:c>
      <x:c r="G2837" s="2" t="str">
        <x:v>USD</x:v>
      </x:c>
      <x:c r="H2837" s="2" t="str">
        <x:v>2025-01-01</x:v>
      </x:c>
      <x:c r="I2837" s="2" t="str">
        <x:v>2025-12-31</x:v>
      </x:c>
      <x:c r="J2837" s="2" t="str">
        <x:v>Liabilities</x:v>
      </x:c>
      <x:c r="K2837" s="2" t="str">
        <x:v>us-gaap:Liabilities</x:v>
      </x:c>
      <x:c r="L2837" s="2" t="str">
        <x:v>2026-08-04</x:v>
      </x:c>
      <x:c r="M2837" s="2" t="str">
        <x:v>0000895421-26-000212</x:v>
      </x:c>
      <x:c r="N2837" s="2" t="str">
        <x:v>https://www.sec.gov/Archives/edgar/data/895421/000089542126000212/ms-20260630.htm</x:v>
      </x:c>
      <x:c r="O2837" s="2" t="str">
        <x:v>data/raw/filings/MS_0000895421-26-000212_ms-20260630.htm</x:v>
      </x:c>
      <x:c r="P2837" s="2" t="str">
        <x:v>f-296</x:v>
      </x:c>
      <x:c r="Q2837" s="2" t="str"/>
      <x:c r="R2837" s="2" t="str">
        <x:v>Latest eligible comparative presentation at the information cutoff.</x:v>
      </x:c>
      <x:c r="T2837" s="12"/>
      <x:c r="U2837" s="12"/>
    </x:row>
    <x:row r="2838" ht="24" customHeight="1">
      <x:c r="C2838" s="2" t="str">
        <x:v>MS</x:v>
      </x:c>
      <x:c r="D2838" s="2" t="str">
        <x:v>FY2025</x:v>
      </x:c>
      <x:c r="E2838" s="2" t="str">
        <x:v>equity</x:v>
      </x:c>
      <x:c r="F2838" s="11" t="n">
        <x:v>111632</x:v>
      </x:c>
      <x:c r="G2838" s="2" t="str">
        <x:v>USD</x:v>
      </x:c>
      <x:c r="H2838" s="2" t="str">
        <x:v>2025-01-01</x:v>
      </x:c>
      <x:c r="I2838" s="2" t="str">
        <x:v>2025-12-31</x:v>
      </x:c>
      <x:c r="J2838" s="2" t="str">
        <x:v>Stockholders' Equity Attributable to Parent</x:v>
      </x:c>
      <x:c r="K2838" s="2" t="str">
        <x:v>us-gaap:StockholdersEquity</x:v>
      </x:c>
      <x:c r="L2838" s="2" t="str">
        <x:v>2026-08-04</x:v>
      </x:c>
      <x:c r="M2838" s="2" t="str">
        <x:v>0000895421-26-000212</x:v>
      </x:c>
      <x:c r="N2838" s="2" t="str">
        <x:v>https://www.sec.gov/Archives/edgar/data/895421/000089542126000212/ms-20260630.htm</x:v>
      </x:c>
      <x:c r="O2838" s="2" t="str">
        <x:v>data/raw/filings/MS_0000895421-26-000212_ms-20260630.htm</x:v>
      </x:c>
      <x:c r="P2838" s="2" t="str">
        <x:v>f-328</x:v>
      </x:c>
      <x:c r="Q2838" s="2" t="str"/>
      <x:c r="R2838" s="2" t="str">
        <x:v>Latest eligible comparative presentation at the information cutoff.</x:v>
      </x:c>
      <x:c r="T2838" s="12"/>
      <x:c r="U2838" s="12"/>
    </x:row>
    <x:row r="2839" ht="24" customHeight="1">
      <x:c r="C2839" s="2" t="str">
        <x:v>MS</x:v>
      </x:c>
      <x:c r="D2839" s="2" t="str">
        <x:v>FY2025</x:v>
      </x:c>
      <x:c r="E2839" s="2" t="str">
        <x:v>preferred</x:v>
      </x:c>
      <x:c r="F2839" s="11" t="n">
        <x:v>9750</x:v>
      </x:c>
      <x:c r="G2839" s="2" t="str">
        <x:v>USD</x:v>
      </x:c>
      <x:c r="H2839" s="2" t="str">
        <x:v>2025-01-01</x:v>
      </x:c>
      <x:c r="I2839" s="2" t="str">
        <x:v>2025-12-31</x:v>
      </x:c>
      <x:c r="J2839" s="2" t="str">
        <x:v>Preferred equity carrying amount</x:v>
      </x:c>
      <x:c r="K2839" s="2" t="str">
        <x:v>ms:PreferredStockCarryingValue</x:v>
      </x:c>
      <x:c r="L2839" s="2" t="str">
        <x:v>2026-08-04</x:v>
      </x:c>
      <x:c r="M2839" s="2" t="str">
        <x:v>0000895421-26-000212</x:v>
      </x:c>
      <x:c r="N2839" s="2" t="str">
        <x:v>https://www.sec.gov/Archives/edgar/data/895421/000089542126000212/ms-20260630.htm</x:v>
      </x:c>
      <x:c r="O2839" s="2" t="str">
        <x:v>data/raw/filings/MS_0000895421-26-000212_ms-20260630.htm</x:v>
      </x:c>
      <x:c r="P2839" s="2" t="str">
        <x:v>f-4711</x:v>
      </x:c>
      <x:c r="Q2839" s="2" t="str"/>
      <x:c r="R2839" s="2" t="str">
        <x:v>Exact consolidated inline XBRL context and period.</x:v>
      </x:c>
      <x:c r="T2839" s="12"/>
      <x:c r="U2839" s="12"/>
    </x:row>
    <x:row r="2840" ht="24" customHeight="1">
      <x:c r="C2840" s="2" t="str">
        <x:v>MS</x:v>
      </x:c>
      <x:c r="D2840" s="2" t="str">
        <x:v>FY2025</x:v>
      </x:c>
      <x:c r="E2840" s="2" t="str">
        <x:v>common_equity_reported</x:v>
      </x:c>
      <x:c r="F2840" s="11" t="str">
        <x:v>n.a.</x:v>
      </x:c>
      <x:c r="G2840" s="2" t="str">
        <x:v>USDm</x:v>
      </x:c>
      <x:c r="H2840" s="2" t="str">
        <x:v>2025-01-01</x:v>
      </x:c>
      <x:c r="I2840" s="2" t="str">
        <x:v>2025-12-31</x:v>
      </x:c>
      <x:c r="J2840" s="2" t="str">
        <x:v>Reported common shareholders equity</x:v>
      </x:c>
      <x:c r="K2840" s="2" t="str"/>
      <x:c r="L2840" s="2" t="str"/>
      <x:c r="M2840" s="2" t="str"/>
      <x:c r="N2840" s="2" t="str"/>
      <x:c r="O2840" s="2" t="str"/>
      <x:c r="P2840" s="2" t="str"/>
      <x:c r="Q2840" s="2" t="str"/>
      <x:c r="R2840" s="2" t="str">
        <x:v>Not reported / unavailable</x:v>
      </x:c>
      <x:c r="T2840" s="12"/>
      <x:c r="U2840" s="12"/>
    </x:row>
    <x:row r="2841" ht="24" customHeight="1">
      <x:c r="C2841" s="2" t="str">
        <x:v>MS</x:v>
      </x:c>
      <x:c r="D2841" s="2" t="str">
        <x:v>FY2025</x:v>
      </x:c>
      <x:c r="E2841" s="2" t="str">
        <x:v>goodwill</x:v>
      </x:c>
      <x:c r="F2841" s="11" t="n">
        <x:v>16726</x:v>
      </x:c>
      <x:c r="G2841" s="2" t="str">
        <x:v>USD</x:v>
      </x:c>
      <x:c r="H2841" s="2" t="str">
        <x:v>2025-01-01</x:v>
      </x:c>
      <x:c r="I2841" s="2" t="str">
        <x:v>2025-12-31</x:v>
      </x:c>
      <x:c r="J2841" s="2" t="str">
        <x:v>Goodwill</x:v>
      </x:c>
      <x:c r="K2841" s="2" t="str">
        <x:v>us-gaap:Goodwill</x:v>
      </x:c>
      <x:c r="L2841" s="2" t="str">
        <x:v>2026-08-04</x:v>
      </x:c>
      <x:c r="M2841" s="2" t="str">
        <x:v>0000895421-26-000212</x:v>
      </x:c>
      <x:c r="N2841" s="2" t="str">
        <x:v>https://www.sec.gov/Archives/edgar/data/895421/000089542126000212/ms-20260630.htm</x:v>
      </x:c>
      <x:c r="O2841" s="2" t="str">
        <x:v>data/raw/filings/MS_0000895421-26-000212_ms-20260630.htm</x:v>
      </x:c>
      <x:c r="P2841" s="2" t="str">
        <x:v>f-262</x:v>
      </x:c>
      <x:c r="Q2841" s="2" t="str"/>
      <x:c r="R2841" s="2" t="str">
        <x:v>Latest eligible comparative presentation at the information cutoff.</x:v>
      </x:c>
      <x:c r="T2841" s="12"/>
      <x:c r="U2841" s="12"/>
    </x:row>
    <x:row r="2842" ht="24" customHeight="1">
      <x:c r="C2842" s="2" t="str">
        <x:v>MS</x:v>
      </x:c>
      <x:c r="D2842" s="2" t="str">
        <x:v>FY2025</x:v>
      </x:c>
      <x:c r="E2842" s="2" t="str">
        <x:v>intangibles</x:v>
      </x:c>
      <x:c r="F2842" s="11" t="n">
        <x:v>6010</x:v>
      </x:c>
      <x:c r="G2842" s="2" t="str">
        <x:v>USD</x:v>
      </x:c>
      <x:c r="H2842" s="2" t="str">
        <x:v>2025-01-01</x:v>
      </x:c>
      <x:c r="I2842" s="2" t="str">
        <x:v>2025-12-31</x:v>
      </x:c>
      <x:c r="J2842" s="2" t="str">
        <x:v>Intangible Assets, Net (Excluding Goodwill)</x:v>
      </x:c>
      <x:c r="K2842" s="2" t="str">
        <x:v>us-gaap:IntangibleAssetsNetExcludingGoodwill</x:v>
      </x:c>
      <x:c r="L2842" s="2" t="str">
        <x:v>2026-08-04</x:v>
      </x:c>
      <x:c r="M2842" s="2" t="str">
        <x:v>0000895421-26-000212</x:v>
      </x:c>
      <x:c r="N2842" s="2" t="str">
        <x:v>https://www.sec.gov/Archives/edgar/data/895421/000089542126000212/ms-20260630.htm</x:v>
      </x:c>
      <x:c r="O2842" s="2" t="str">
        <x:v>data/raw/filings/MS_0000895421-26-000212_ms-20260630.htm</x:v>
      </x:c>
      <x:c r="P2842" s="2" t="str">
        <x:v>f-266</x:v>
      </x:c>
      <x:c r="Q2842" s="2" t="str"/>
      <x:c r="R2842" s="2" t="str">
        <x:v>Latest eligible comparative presentation at the information cutoff.</x:v>
      </x:c>
      <x:c r="T2842" s="12"/>
      <x:c r="U2842" s="12"/>
    </x:row>
    <x:row r="2843" ht="24" customHeight="1">
      <x:c r="C2843" s="2" t="str">
        <x:v>MS</x:v>
      </x:c>
      <x:c r="D2843" s="2" t="str">
        <x:v>FY2025</x:v>
      </x:c>
      <x:c r="E2843" s="2" t="str">
        <x:v>intangibles_total</x:v>
      </x:c>
      <x:c r="F2843" s="11" t="str">
        <x:v>n.a.</x:v>
      </x:c>
      <x:c r="G2843" s="2" t="str">
        <x:v>USDm</x:v>
      </x:c>
      <x:c r="H2843" s="2" t="str">
        <x:v>2025-01-01</x:v>
      </x:c>
      <x:c r="I2843" s="2" t="str">
        <x:v>2025-12-31</x:v>
      </x:c>
      <x:c r="J2843" s="2" t="str">
        <x:v>Reported goodwill and intangible assets combined</x:v>
      </x:c>
      <x:c r="K2843" s="2" t="str"/>
      <x:c r="L2843" s="2" t="str"/>
      <x:c r="M2843" s="2" t="str"/>
      <x:c r="N2843" s="2" t="str"/>
      <x:c r="O2843" s="2" t="str"/>
      <x:c r="P2843" s="2" t="str"/>
      <x:c r="Q2843" s="2" t="str"/>
      <x:c r="R2843" s="2" t="str">
        <x:v>Not reported / unavailable</x:v>
      </x:c>
      <x:c r="T2843" s="12"/>
      <x:c r="U2843" s="12"/>
    </x:row>
    <x:row r="2844" ht="24" customHeight="1">
      <x:c r="C2844" s="2" t="str">
        <x:v>MS</x:v>
      </x:c>
      <x:c r="D2844" s="2" t="str">
        <x:v>FY2025</x:v>
      </x:c>
      <x:c r="E2844" s="2" t="str">
        <x:v>shares_end</x:v>
      </x:c>
      <x:c r="F2844" s="11" t="n">
        <x:v>1582.834137</x:v>
      </x:c>
      <x:c r="G2844" s="2" t="str">
        <x:v>shares</x:v>
      </x:c>
      <x:c r="H2844" s="2" t="str">
        <x:v>2025-01-01</x:v>
      </x:c>
      <x:c r="I2844" s="2" t="str">
        <x:v>2025-12-31</x:v>
      </x:c>
      <x:c r="J2844" s="2" t="str">
        <x:v>Common Stock, Shares, Outstanding</x:v>
      </x:c>
      <x:c r="K2844" s="2" t="str">
        <x:v>us-gaap:CommonStockSharesOutstanding</x:v>
      </x:c>
      <x:c r="L2844" s="2" t="str">
        <x:v>2026-08-04</x:v>
      </x:c>
      <x:c r="M2844" s="2" t="str">
        <x:v>0000895421-26-000212</x:v>
      </x:c>
      <x:c r="N2844" s="2" t="str">
        <x:v>https://www.sec.gov/Archives/edgar/data/895421/000089542126000212/ms-20260630.htm</x:v>
      </x:c>
      <x:c r="O2844" s="2" t="str">
        <x:v>data/raw/filings/MS_0000895421-26-000212_ms-20260630.htm</x:v>
      </x:c>
      <x:c r="P2844" s="2" t="str">
        <x:v>f-308</x:v>
      </x:c>
      <x:c r="Q2844" s="2" t="str"/>
      <x:c r="R2844" s="2" t="str">
        <x:v>Latest eligible comparative presentation at the information cutoff.</x:v>
      </x:c>
      <x:c r="T2844" s="12"/>
      <x:c r="U2844" s="12"/>
    </x:row>
    <x:row r="2845" ht="24" customHeight="1">
      <x:c r="C2845" s="2" t="str">
        <x:v>MS</x:v>
      </x:c>
      <x:c r="D2845" s="2" t="str">
        <x:v>FY2025</x:v>
      </x:c>
      <x:c r="E2845" s="2" t="str">
        <x:v>shares_issued</x:v>
      </x:c>
      <x:c r="F2845" s="11" t="n">
        <x:v>2038.893979</x:v>
      </x:c>
      <x:c r="G2845" s="2" t="str">
        <x:v>shares</x:v>
      </x:c>
      <x:c r="H2845" s="2" t="str">
        <x:v>2025-01-01</x:v>
      </x:c>
      <x:c r="I2845" s="2" t="str">
        <x:v>2025-12-31</x:v>
      </x:c>
      <x:c r="J2845" s="2" t="str">
        <x:v>Common Stock, Shares, Issued</x:v>
      </x:c>
      <x:c r="K2845" s="2" t="str">
        <x:v>us-gaap:CommonStockSharesIssued</x:v>
      </x:c>
      <x:c r="L2845" s="2" t="str">
        <x:v>2026-08-04</x:v>
      </x:c>
      <x:c r="M2845" s="2" t="str">
        <x:v>0000895421-26-000212</x:v>
      </x:c>
      <x:c r="N2845" s="2" t="str">
        <x:v>https://www.sec.gov/Archives/edgar/data/895421/000089542126000212/ms-20260630.htm</x:v>
      </x:c>
      <x:c r="O2845" s="2" t="str">
        <x:v>data/raw/filings/MS_0000895421-26-000212_ms-20260630.htm</x:v>
      </x:c>
      <x:c r="P2845" s="2" t="str">
        <x:v>f-305</x:v>
      </x:c>
      <x:c r="Q2845" s="2" t="str"/>
      <x:c r="R2845" s="2" t="str">
        <x:v>Latest eligible comparative presentation at the information cutoff.</x:v>
      </x:c>
      <x:c r="T2845" s="12"/>
      <x:c r="U2845" s="12"/>
    </x:row>
    <x:row r="2846" ht="24" customHeight="1">
      <x:c r="C2846" s="2" t="str">
        <x:v>MS</x:v>
      </x:c>
      <x:c r="D2846" s="2" t="str">
        <x:v>FY2025</x:v>
      </x:c>
      <x:c r="E2846" s="2" t="str">
        <x:v>shares_treasury</x:v>
      </x:c>
      <x:c r="F2846" s="11" t="n">
        <x:v>456.059842</x:v>
      </x:c>
      <x:c r="G2846" s="2" t="str">
        <x:v>shares</x:v>
      </x:c>
      <x:c r="H2846" s="2" t="str">
        <x:v>2025-01-01</x:v>
      </x:c>
      <x:c r="I2846" s="2" t="str">
        <x:v>2025-12-31</x:v>
      </x:c>
      <x:c r="J2846" s="2" t="str">
        <x:v>Treasury Stock, Common, Shares</x:v>
      </x:c>
      <x:c r="K2846" s="2" t="str">
        <x:v>us-gaap:TreasuryStockCommonShares</x:v>
      </x:c>
      <x:c r="L2846" s="2" t="str">
        <x:v>2026-08-04</x:v>
      </x:c>
      <x:c r="M2846" s="2" t="str">
        <x:v>0000895421-26-000212</x:v>
      </x:c>
      <x:c r="N2846" s="2" t="str">
        <x:v>https://www.sec.gov/Archives/edgar/data/895421/000089542126000212/ms-20260630.htm</x:v>
      </x:c>
      <x:c r="O2846" s="2" t="str">
        <x:v>data/raw/filings/MS_0000895421-26-000212_ms-20260630.htm</x:v>
      </x:c>
      <x:c r="P2846" s="2" t="str"/>
      <x:c r="Q2846" s="2" t="str"/>
      <x:c r="R2846" s="2" t="str">
        <x:v>Latest eligible comparative presentation at the information cutoff.</x:v>
      </x:c>
      <x:c r="T2846" s="12"/>
      <x:c r="U2846" s="12"/>
    </x:row>
    <x:row r="2847" ht="24" customHeight="1">
      <x:c r="C2847" s="2" t="str">
        <x:v>MS</x:v>
      </x:c>
      <x:c r="D2847" s="2" t="str">
        <x:v>FY2025</x:v>
      </x:c>
      <x:c r="E2847" s="2" t="str">
        <x:v>deposits</x:v>
      </x:c>
      <x:c r="F2847" s="11" t="n">
        <x:v>415523</x:v>
      </x:c>
      <x:c r="G2847" s="2" t="str">
        <x:v>USD</x:v>
      </x:c>
      <x:c r="H2847" s="2" t="str">
        <x:v>2025-01-01</x:v>
      </x:c>
      <x:c r="I2847" s="2" t="str">
        <x:v>2025-12-31</x:v>
      </x:c>
      <x:c r="J2847" s="2" t="str">
        <x:v>Deposits</x:v>
      </x:c>
      <x:c r="K2847" s="2" t="str">
        <x:v>us-gaap:Deposits</x:v>
      </x:c>
      <x:c r="L2847" s="2" t="str">
        <x:v>2026-08-04</x:v>
      </x:c>
      <x:c r="M2847" s="2" t="str">
        <x:v>0000895421-26-000212</x:v>
      </x:c>
      <x:c r="N2847" s="2" t="str">
        <x:v>https://www.sec.gov/Archives/edgar/data/895421/000089542126000212/ms-20260630.htm</x:v>
      </x:c>
      <x:c r="O2847" s="2" t="str">
        <x:v>data/raw/filings/MS_0000895421-26-000212_ms-20260630.htm</x:v>
      </x:c>
      <x:c r="P2847" s="2" t="str">
        <x:v>f-4085</x:v>
      </x:c>
      <x:c r="Q2847" s="2" t="str"/>
      <x:c r="R2847" s="2" t="str">
        <x:v>Latest eligible comparative presentation at the information cutoff.</x:v>
      </x:c>
      <x:c r="T2847" s="12"/>
      <x:c r="U2847" s="12"/>
    </x:row>
    <x:row r="2848" ht="24" customHeight="1">
      <x:c r="C2848" s="2" t="str">
        <x:v>MS</x:v>
      </x:c>
      <x:c r="D2848" s="2" t="str">
        <x:v>FY2025</x:v>
      </x:c>
      <x:c r="E2848" s="2" t="str">
        <x:v>loans_gross</x:v>
      </x:c>
      <x:c r="F2848" s="11" t="n">
        <x:v>269852</x:v>
      </x:c>
      <x:c r="G2848" s="2" t="str">
        <x:v>USD</x:v>
      </x:c>
      <x:c r="H2848" s="2" t="str">
        <x:v>2025-01-01</x:v>
      </x:c>
      <x:c r="I2848" s="2" t="str">
        <x:v>2025-12-31</x:v>
      </x:c>
      <x:c r="J2848" s="2" t="str">
        <x:v>Gross loans and leases selected definition</x:v>
      </x:c>
      <x:c r="K2848" s="2" t="str">
        <x:v>us-gaap:FinancingReceivableExcludingAccruedInterestBeforeAllowanceForCreditLoss</x:v>
      </x:c>
      <x:c r="L2848" s="2" t="str">
        <x:v>2026-08-04</x:v>
      </x:c>
      <x:c r="M2848" s="2" t="str">
        <x:v>0000895421-26-000212</x:v>
      </x:c>
      <x:c r="N2848" s="2" t="str">
        <x:v>https://www.sec.gov/Archives/edgar/data/895421/000089542126000212/ms-20260630.htm</x:v>
      </x:c>
      <x:c r="O2848" s="2" t="str">
        <x:v>data/raw/filings/MS_0000895421-26-000212_ms-20260630.htm</x:v>
      </x:c>
      <x:c r="P2848" s="2" t="str">
        <x:v>f-3220</x:v>
      </x:c>
      <x:c r="Q2848" s="2" t="str"/>
      <x:c r="R2848" s="2" t="str">
        <x:v>Latest eligible comparative presentation at the information cutoff.</x:v>
      </x:c>
      <x:c r="T2848" s="12"/>
      <x:c r="U2848" s="12"/>
    </x:row>
    <x:row r="2849" ht="24" customHeight="1">
      <x:c r="C2849" s="2" t="str">
        <x:v>MS</x:v>
      </x:c>
      <x:c r="D2849" s="2" t="str">
        <x:v>FY2025</x:v>
      </x:c>
      <x:c r="E2849" s="2" t="str">
        <x:v>loans_net</x:v>
      </x:c>
      <x:c r="F2849" s="11" t="n">
        <x:v>268720</x:v>
      </x:c>
      <x:c r="G2849" s="2" t="str">
        <x:v>USD</x:v>
      </x:c>
      <x:c r="H2849" s="2" t="str">
        <x:v>2025-01-01</x:v>
      </x:c>
      <x:c r="I2849" s="2" t="str">
        <x:v>2025-12-31</x:v>
      </x:c>
      <x:c r="J2849" s="2" t="str">
        <x:v>Net loans after allowance selected definition</x:v>
      </x:c>
      <x:c r="K2849" s="2" t="str">
        <x:v>us-gaap:FinancingReceivableExcludingAccruedInterestAfterAllowanceForCreditLoss</x:v>
      </x:c>
      <x:c r="L2849" s="2" t="str">
        <x:v>2026-08-04</x:v>
      </x:c>
      <x:c r="M2849" s="2" t="str">
        <x:v>0000895421-26-000212</x:v>
      </x:c>
      <x:c r="N2849" s="2" t="str">
        <x:v>https://www.sec.gov/Archives/edgar/data/895421/000089542126000212/ms-20260630.htm</x:v>
      </x:c>
      <x:c r="O2849" s="2" t="str">
        <x:v>data/raw/filings/MS_0000895421-26-000212_ms-20260630.htm</x:v>
      </x:c>
      <x:c r="P2849" s="2" t="str">
        <x:v>f-3225</x:v>
      </x:c>
      <x:c r="Q2849" s="2" t="str"/>
      <x:c r="R2849" s="2" t="str">
        <x:v>Latest eligible comparative presentation at the information cutoff.</x:v>
      </x:c>
      <x:c r="T2849" s="12"/>
      <x:c r="U2849" s="12"/>
    </x:row>
    <x:row r="2850" ht="24" customHeight="1">
      <x:c r="C2850" s="2" t="str">
        <x:v>MS</x:v>
      </x:c>
      <x:c r="D2850" s="2" t="str">
        <x:v>FY2025</x:v>
      </x:c>
      <x:c r="E2850" s="2" t="str">
        <x:v>allowance</x:v>
      </x:c>
      <x:c r="F2850" s="11" t="n">
        <x:v>1132</x:v>
      </x:c>
      <x:c r="G2850" s="2" t="str">
        <x:v>USD</x:v>
      </x:c>
      <x:c r="H2850" s="2" t="str">
        <x:v>2025-01-01</x:v>
      </x:c>
      <x:c r="I2850" s="2" t="str">
        <x:v>2025-12-31</x:v>
      </x:c>
      <x:c r="J2850" s="2" t="str">
        <x:v>Loan allowance for credit losses</x:v>
      </x:c>
      <x:c r="K2850" s="2" t="str">
        <x:v>us-gaap:FinancingReceivableAllowanceForCreditLossExcludingAccruedInterest</x:v>
      </x:c>
      <x:c r="L2850" s="2" t="str">
        <x:v>2026-08-04</x:v>
      </x:c>
      <x:c r="M2850" s="2" t="str">
        <x:v>0000895421-26-000212</x:v>
      </x:c>
      <x:c r="N2850" s="2" t="str">
        <x:v>https://www.sec.gov/Archives/edgar/data/895421/000089542126000212/ms-20260630.htm</x:v>
      </x:c>
      <x:c r="O2850" s="2" t="str">
        <x:v>data/raw/filings/MS_0000895421-26-000212_ms-20260630.htm</x:v>
      </x:c>
      <x:c r="P2850" s="2" t="str">
        <x:v>f-3777</x:v>
      </x:c>
      <x:c r="Q2850" s="2" t="str"/>
      <x:c r="R2850" s="2" t="str">
        <x:v>Latest eligible comparative presentation at the information cutoff.</x:v>
      </x:c>
      <x:c r="T2850" s="12"/>
      <x:c r="U2850" s="12"/>
    </x:row>
    <x:row r="2851" ht="24" customHeight="1">
      <x:c r="C2851" s="2" t="str">
        <x:v>MS</x:v>
      </x:c>
      <x:c r="D2851" s="2" t="str">
        <x:v>FY2025</x:v>
      </x:c>
      <x:c r="E2851" s="2" t="str">
        <x:v>nonaccrual</x:v>
      </x:c>
      <x:c r="F2851" s="11" t="str">
        <x:v>n.a.</x:v>
      </x:c>
      <x:c r="G2851" s="2" t="str">
        <x:v>USDm</x:v>
      </x:c>
      <x:c r="H2851" s="2" t="str">
        <x:v>2025-01-01</x:v>
      </x:c>
      <x:c r="I2851" s="2" t="str">
        <x:v>2025-12-31</x:v>
      </x:c>
      <x:c r="J2851" s="2" t="str">
        <x:v>Nonaccrual</x:v>
      </x:c>
      <x:c r="K2851" s="2" t="str"/>
      <x:c r="L2851" s="2" t="str"/>
      <x:c r="M2851" s="2" t="str"/>
      <x:c r="N2851" s="2" t="str"/>
      <x:c r="O2851" s="2" t="str"/>
      <x:c r="P2851" s="2" t="str"/>
      <x:c r="Q2851" s="2" t="str"/>
      <x:c r="R2851" s="2" t="str">
        <x:v>Not reported / unavailable</x:v>
      </x:c>
      <x:c r="T2851" s="12"/>
      <x:c r="U2851" s="12"/>
    </x:row>
    <x:row r="2852" ht="24" customHeight="1">
      <x:c r="C2852" s="2" t="str">
        <x:v>MS</x:v>
      </x:c>
      <x:c r="D2852" s="2" t="str">
        <x:v>FY2025</x:v>
      </x:c>
      <x:c r="E2852" s="2" t="str">
        <x:v>cash</x:v>
      </x:c>
      <x:c r="F2852" s="11" t="n">
        <x:v>111695</x:v>
      </x:c>
      <x:c r="G2852" s="2" t="str">
        <x:v>USD</x:v>
      </x:c>
      <x:c r="H2852" s="2" t="str">
        <x:v>2025-01-01</x:v>
      </x:c>
      <x:c r="I2852" s="2" t="str">
        <x:v>2025-12-31</x:v>
      </x:c>
      <x:c r="J2852" s="2" t="str">
        <x:v>Cash and Cash Equivalents, at Carrying Value</x:v>
      </x:c>
      <x:c r="K2852" s="2" t="str">
        <x:v>us-gaap:CashAndCashEquivalentsAtCarryingValue</x:v>
      </x:c>
      <x:c r="L2852" s="2" t="str">
        <x:v>2026-08-04</x:v>
      </x:c>
      <x:c r="M2852" s="2" t="str">
        <x:v>0000895421-26-000212</x:v>
      </x:c>
      <x:c r="N2852" s="2" t="str">
        <x:v>https://www.sec.gov/Archives/edgar/data/895421/000089542126000212/ms-20260630.htm</x:v>
      </x:c>
      <x:c r="O2852" s="2" t="str">
        <x:v>data/raw/filings/MS_0000895421-26-000212_ms-20260630.htm</x:v>
      </x:c>
      <x:c r="P2852" s="2" t="str">
        <x:v>f-544</x:v>
      </x:c>
      <x:c r="Q2852" s="2" t="str"/>
      <x:c r="R2852" s="2" t="str">
        <x:v>Latest eligible comparative presentation at the information cutoff.</x:v>
      </x:c>
      <x:c r="T2852" s="12"/>
      <x:c r="U2852" s="12"/>
    </x:row>
    <x:row r="2853" ht="24" customHeight="1">
      <x:c r="C2853" s="2" t="str">
        <x:v>MS</x:v>
      </x:c>
      <x:c r="D2853" s="2" t="str">
        <x:v>FY2025</x:v>
      </x:c>
      <x:c r="E2853" s="2" t="str">
        <x:v>aoci</x:v>
      </x:c>
      <x:c r="F2853" s="11" t="n">
        <x:v>-6285</x:v>
      </x:c>
      <x:c r="G2853" s="2" t="str">
        <x:v>USD</x:v>
      </x:c>
      <x:c r="H2853" s="2" t="str">
        <x:v>2025-01-01</x:v>
      </x:c>
      <x:c r="I2853" s="2" t="str">
        <x:v>2025-12-31</x:v>
      </x:c>
      <x:c r="J2853" s="2" t="str">
        <x:v>Accumulated Other Comprehensive Income (Loss), Net of Tax</x:v>
      </x:c>
      <x:c r="K2853" s="2" t="str">
        <x:v>us-gaap:AccumulatedOtherComprehensiveIncomeLossNetOfTax</x:v>
      </x:c>
      <x:c r="L2853" s="2" t="str">
        <x:v>2026-08-04</x:v>
      </x:c>
      <x:c r="M2853" s="2" t="str">
        <x:v>0000895421-26-000212</x:v>
      </x:c>
      <x:c r="N2853" s="2" t="str">
        <x:v>https://www.sec.gov/Archives/edgar/data/895421/000089542126000212/ms-20260630.htm</x:v>
      </x:c>
      <x:c r="O2853" s="2" t="str">
        <x:v>data/raw/filings/MS_0000895421-26-000212_ms-20260630.htm</x:v>
      </x:c>
      <x:c r="P2853" s="2" t="str">
        <x:v>f-318</x:v>
      </x:c>
      <x:c r="Q2853" s="2" t="str"/>
      <x:c r="R2853" s="2" t="str">
        <x:v>Latest eligible comparative presentation at the information cutoff.</x:v>
      </x:c>
      <x:c r="T2853" s="12"/>
      <x:c r="U2853" s="12"/>
    </x:row>
    <x:row r="2854" ht="24" customHeight="1">
      <x:c r="C2854" s="2" t="str">
        <x:v>MS</x:v>
      </x:c>
      <x:c r="D2854" s="2" t="str">
        <x:v>FY2025</x:v>
      </x:c>
      <x:c r="E2854" s="2" t="str">
        <x:v>nii</x:v>
      </x:c>
      <x:c r="F2854" s="11" t="n">
        <x:v>10046</x:v>
      </x:c>
      <x:c r="G2854" s="2" t="str">
        <x:v>USD</x:v>
      </x:c>
      <x:c r="H2854" s="2" t="str">
        <x:v>2025-01-01</x:v>
      </x:c>
      <x:c r="I2854" s="2" t="str">
        <x:v>2025-12-31</x:v>
      </x:c>
      <x:c r="J2854" s="2" t="str">
        <x:v>Interest Income (Expense), Net</x:v>
      </x:c>
      <x:c r="K2854" s="2" t="str">
        <x:v>us-gaap:InterestIncomeExpenseNet</x:v>
      </x:c>
      <x:c r="L2854" s="2" t="str">
        <x:v>2026-02-19</x:v>
      </x:c>
      <x:c r="M2854" s="2" t="str">
        <x:v>0000895421-26-000086</x:v>
      </x:c>
      <x:c r="N2854" s="2" t="str">
        <x:v>https://www.sec.gov/Archives/edgar/data/895421/000089542126000086/ms-20251231.htm</x:v>
      </x:c>
      <x:c r="O2854" s="2" t="str">
        <x:v>data/raw/filings/MS_0000895421-26-000086_ms-20251231.htm</x:v>
      </x:c>
      <x:c r="P2854" s="2" t="str">
        <x:v>f-5832</x:v>
      </x:c>
      <x:c r="Q2854" s="2" t="str"/>
      <x:c r="R2854" s="2" t="str">
        <x:v>Latest eligible comparative presentation at the information cutoff.</x:v>
      </x:c>
      <x:c r="T2854" s="12"/>
      <x:c r="U2854" s="12"/>
    </x:row>
    <x:row r="2855" ht="24" customHeight="1">
      <x:c r="C2855" s="2" t="str">
        <x:v>MS</x:v>
      </x:c>
      <x:c r="D2855" s="2" t="str">
        <x:v>FY2025</x:v>
      </x:c>
      <x:c r="E2855" s="2" t="str">
        <x:v>noninterest_income</x:v>
      </x:c>
      <x:c r="F2855" s="11" t="n">
        <x:v>60599</x:v>
      </x:c>
      <x:c r="G2855" s="2" t="str">
        <x:v>USD</x:v>
      </x:c>
      <x:c r="H2855" s="2" t="str">
        <x:v>2025-01-01</x:v>
      </x:c>
      <x:c r="I2855" s="2" t="str">
        <x:v>2025-12-31</x:v>
      </x:c>
      <x:c r="J2855" s="2" t="str">
        <x:v>Noninterest Income</x:v>
      </x:c>
      <x:c r="K2855" s="2" t="str">
        <x:v>us-gaap:NoninterestIncome</x:v>
      </x:c>
      <x:c r="L2855" s="2" t="str">
        <x:v>2026-02-19</x:v>
      </x:c>
      <x:c r="M2855" s="2" t="str">
        <x:v>0000895421-26-000086</x:v>
      </x:c>
      <x:c r="N2855" s="2" t="str">
        <x:v>https://www.sec.gov/Archives/edgar/data/895421/000089542126000086/ms-20251231.htm</x:v>
      </x:c>
      <x:c r="O2855" s="2" t="str">
        <x:v>data/raw/filings/MS_0000895421-26-000086_ms-20251231.htm</x:v>
      </x:c>
      <x:c r="P2855" s="2" t="str">
        <x:v>f-5817</x:v>
      </x:c>
      <x:c r="Q2855" s="2" t="str"/>
      <x:c r="R2855" s="2" t="str">
        <x:v>Latest eligible comparative presentation at the information cutoff.</x:v>
      </x:c>
      <x:c r="T2855" s="12"/>
      <x:c r="U2855" s="12"/>
    </x:row>
    <x:row r="2856" ht="24" customHeight="1">
      <x:c r="C2856" s="2" t="str">
        <x:v>MS</x:v>
      </x:c>
      <x:c r="D2856" s="2" t="str">
        <x:v>FY2025</x:v>
      </x:c>
      <x:c r="E2856" s="2" t="str">
        <x:v>revenue_reported</x:v>
      </x:c>
      <x:c r="F2856" s="11" t="n">
        <x:v>70645</x:v>
      </x:c>
      <x:c r="G2856" s="2" t="str">
        <x:v>USD</x:v>
      </x:c>
      <x:c r="H2856" s="2" t="str">
        <x:v>2025-01-01</x:v>
      </x:c>
      <x:c r="I2856" s="2" t="str">
        <x:v>2025-12-31</x:v>
      </x:c>
      <x:c r="J2856" s="2" t="str">
        <x:v>Revenues, Net of Interest Expense</x:v>
      </x:c>
      <x:c r="K2856" s="2" t="str">
        <x:v>us-gaap:RevenuesNetOfInterestExpense</x:v>
      </x:c>
      <x:c r="L2856" s="2" t="str">
        <x:v>2026-02-19</x:v>
      </x:c>
      <x:c r="M2856" s="2" t="str">
        <x:v>0000895421-26-000086</x:v>
      </x:c>
      <x:c r="N2856" s="2" t="str">
        <x:v>https://www.sec.gov/Archives/edgar/data/895421/000089542126000086/ms-20251231.htm</x:v>
      </x:c>
      <x:c r="O2856" s="2" t="str">
        <x:v>data/raw/filings/MS_0000895421-26-000086_ms-20251231.htm</x:v>
      </x:c>
      <x:c r="P2856" s="2" t="str">
        <x:v>f-6144</x:v>
      </x:c>
      <x:c r="Q2856" s="2" t="str"/>
      <x:c r="R2856" s="2" t="str">
        <x:v>Latest eligible comparative presentation at the information cutoff.</x:v>
      </x:c>
      <x:c r="T2856" s="12"/>
      <x:c r="U2856" s="12"/>
    </x:row>
    <x:row r="2857" ht="24" customHeight="1">
      <x:c r="C2857" s="2" t="str">
        <x:v>MS</x:v>
      </x:c>
      <x:c r="D2857" s="2" t="str">
        <x:v>FY2025</x:v>
      </x:c>
      <x:c r="E2857" s="2" t="str">
        <x:v>opex</x:v>
      </x:c>
      <x:c r="F2857" s="11" t="n">
        <x:v>48342</x:v>
      </x:c>
      <x:c r="G2857" s="2" t="str">
        <x:v>USD</x:v>
      </x:c>
      <x:c r="H2857" s="2" t="str">
        <x:v>2025-01-01</x:v>
      </x:c>
      <x:c r="I2857" s="2" t="str">
        <x:v>2025-12-31</x:v>
      </x:c>
      <x:c r="J2857" s="2" t="str">
        <x:v>Noninterest Expense</x:v>
      </x:c>
      <x:c r="K2857" s="2" t="str">
        <x:v>us-gaap:NoninterestExpense</x:v>
      </x:c>
      <x:c r="L2857" s="2" t="str">
        <x:v>2026-02-19</x:v>
      </x:c>
      <x:c r="M2857" s="2" t="str">
        <x:v>0000895421-26-000086</x:v>
      </x:c>
      <x:c r="N2857" s="2" t="str">
        <x:v>https://www.sec.gov/Archives/edgar/data/895421/000089542126000086/ms-20251231.htm</x:v>
      </x:c>
      <x:c r="O2857" s="2" t="str">
        <x:v>data/raw/filings/MS_0000895421-26-000086_ms-20251231.htm</x:v>
      </x:c>
      <x:c r="P2857" s="2" t="str">
        <x:v>f-5857</x:v>
      </x:c>
      <x:c r="Q2857" s="2" t="str"/>
      <x:c r="R2857" s="2" t="str">
        <x:v>Latest eligible comparative presentation at the information cutoff.</x:v>
      </x:c>
      <x:c r="T2857" s="12"/>
      <x:c r="U2857" s="12"/>
    </x:row>
    <x:row r="2858" ht="24" customHeight="1">
      <x:c r="C2858" s="2" t="str">
        <x:v>MS</x:v>
      </x:c>
      <x:c r="D2858" s="2" t="str">
        <x:v>FY2025</x:v>
      </x:c>
      <x:c r="E2858" s="2" t="str">
        <x:v>provision</x:v>
      </x:c>
      <x:c r="F2858" s="11" t="str">
        <x:v>n.a.</x:v>
      </x:c>
      <x:c r="G2858" s="2" t="str">
        <x:v>USDm</x:v>
      </x:c>
      <x:c r="H2858" s="2" t="str">
        <x:v>2025-01-01</x:v>
      </x:c>
      <x:c r="I2858" s="2" t="str">
        <x:v>2025-12-31</x:v>
      </x:c>
      <x:c r="J2858" s="2" t="str">
        <x:v>Provision for credit losses</x:v>
      </x:c>
      <x:c r="K2858" s="2" t="str"/>
      <x:c r="L2858" s="2" t="str"/>
      <x:c r="M2858" s="2" t="str"/>
      <x:c r="N2858" s="2" t="str"/>
      <x:c r="O2858" s="2" t="str"/>
      <x:c r="P2858" s="2" t="str"/>
      <x:c r="Q2858" s="2" t="str"/>
      <x:c r="R2858" s="2" t="str">
        <x:v>Not reported / unavailable</x:v>
      </x:c>
      <x:c r="T2858" s="12"/>
      <x:c r="U2858" s="12"/>
    </x:row>
    <x:row r="2859" ht="24" customHeight="1">
      <x:c r="C2859" s="2" t="str">
        <x:v>MS</x:v>
      </x:c>
      <x:c r="D2859" s="2" t="str">
        <x:v>FY2025</x:v>
      </x:c>
      <x:c r="E2859" s="2" t="str">
        <x:v>pretax</x:v>
      </x:c>
      <x:c r="F2859" s="11" t="n">
        <x:v>21954</x:v>
      </x:c>
      <x:c r="G2859" s="2" t="str">
        <x:v>USD</x:v>
      </x:c>
      <x:c r="H2859" s="2" t="str">
        <x:v>2025-01-01</x:v>
      </x:c>
      <x:c r="I2859" s="2" t="str">
        <x:v>2025-12-31</x:v>
      </x:c>
      <x:c r="J2859" s="2" t="str">
        <x:v>Income (Loss) from Continuing Operations before Income Taxes, Noncontrolling Interest</x:v>
      </x:c>
      <x:c r="K2859" s="2" t="str">
        <x:v>us-gaap:IncomeLossFromContinuingOperationsBeforeIncomeTaxesExtraordinaryItemsNoncontrollingInterest</x:v>
      </x:c>
      <x:c r="L2859" s="2" t="str">
        <x:v>2026-02-19</x:v>
      </x:c>
      <x:c r="M2859" s="2" t="str">
        <x:v>0000895421-26-000086</x:v>
      </x:c>
      <x:c r="N2859" s="2" t="str">
        <x:v>https://www.sec.gov/Archives/edgar/data/895421/000089542126000086/ms-20251231.htm</x:v>
      </x:c>
      <x:c r="O2859" s="2" t="str">
        <x:v>data/raw/filings/MS_0000895421-26-000086_ms-20251231.htm</x:v>
      </x:c>
      <x:c r="P2859" s="2" t="str">
        <x:v>f-6154</x:v>
      </x:c>
      <x:c r="Q2859" s="2" t="str"/>
      <x:c r="R2859" s="2" t="str">
        <x:v>Latest eligible comparative presentation at the information cutoff.</x:v>
      </x:c>
      <x:c r="T2859" s="12"/>
      <x:c r="U2859" s="12"/>
    </x:row>
    <x:row r="2860" ht="24" customHeight="1">
      <x:c r="C2860" s="2" t="str">
        <x:v>MS</x:v>
      </x:c>
      <x:c r="D2860" s="2" t="str">
        <x:v>FY2025</x:v>
      </x:c>
      <x:c r="E2860" s="2" t="str">
        <x:v>tax</x:v>
      </x:c>
      <x:c r="F2860" s="11" t="n">
        <x:v>4929</x:v>
      </x:c>
      <x:c r="G2860" s="2" t="str">
        <x:v>USD</x:v>
      </x:c>
      <x:c r="H2860" s="2" t="str">
        <x:v>2025-01-01</x:v>
      </x:c>
      <x:c r="I2860" s="2" t="str">
        <x:v>2025-12-31</x:v>
      </x:c>
      <x:c r="J2860" s="2" t="str">
        <x:v>Income Tax Expense (Benefit)</x:v>
      </x:c>
      <x:c r="K2860" s="2" t="str">
        <x:v>us-gaap:IncomeTaxExpenseBenefit</x:v>
      </x:c>
      <x:c r="L2860" s="2" t="str">
        <x:v>2026-02-19</x:v>
      </x:c>
      <x:c r="M2860" s="2" t="str">
        <x:v>0000895421-26-000086</x:v>
      </x:c>
      <x:c r="N2860" s="2" t="str">
        <x:v>https://www.sec.gov/Archives/edgar/data/895421/000089542126000086/ms-20251231.htm</x:v>
      </x:c>
      <x:c r="O2860" s="2" t="str">
        <x:v>data/raw/filings/MS_0000895421-26-000086_ms-20251231.htm</x:v>
      </x:c>
      <x:c r="P2860" s="2" t="str">
        <x:v>f-5867</x:v>
      </x:c>
      <x:c r="Q2860" s="2" t="str"/>
      <x:c r="R2860" s="2" t="str">
        <x:v>Latest eligible comparative presentation at the information cutoff.</x:v>
      </x:c>
      <x:c r="T2860" s="12"/>
      <x:c r="U2860" s="12"/>
    </x:row>
    <x:row r="2861" ht="24" customHeight="1">
      <x:c r="C2861" s="2" t="str">
        <x:v>MS</x:v>
      </x:c>
      <x:c r="D2861" s="2" t="str">
        <x:v>FY2025</x:v>
      </x:c>
      <x:c r="E2861" s="2" t="str">
        <x:v>net_income</x:v>
      </x:c>
      <x:c r="F2861" s="11" t="n">
        <x:v>16861</x:v>
      </x:c>
      <x:c r="G2861" s="2" t="str">
        <x:v>USD</x:v>
      </x:c>
      <x:c r="H2861" s="2" t="str">
        <x:v>2025-01-01</x:v>
      </x:c>
      <x:c r="I2861" s="2" t="str">
        <x:v>2025-12-31</x:v>
      </x:c>
      <x:c r="J2861" s="2" t="str">
        <x:v>Net Income (Loss) Attributable to Parent</x:v>
      </x:c>
      <x:c r="K2861" s="2" t="str">
        <x:v>us-gaap:NetIncomeLoss</x:v>
      </x:c>
      <x:c r="L2861" s="2" t="str">
        <x:v>2026-02-19</x:v>
      </x:c>
      <x:c r="M2861" s="2" t="str">
        <x:v>0000895421-26-000086</x:v>
      </x:c>
      <x:c r="N2861" s="2" t="str">
        <x:v>https://www.sec.gov/Archives/edgar/data/895421/000089542126000086/ms-20251231.htm</x:v>
      </x:c>
      <x:c r="O2861" s="2" t="str">
        <x:v>data/raw/filings/MS_0000895421-26-000086_ms-20251231.htm</x:v>
      </x:c>
      <x:c r="P2861" s="2" t="str">
        <x:v>f-5882</x:v>
      </x:c>
      <x:c r="Q2861" s="2" t="str"/>
      <x:c r="R2861" s="2" t="str">
        <x:v>Latest eligible comparative presentation at the information cutoff.</x:v>
      </x:c>
      <x:c r="T2861" s="12"/>
      <x:c r="U2861" s="12"/>
    </x:row>
    <x:row r="2862" ht="24" customHeight="1">
      <x:c r="C2862" s="2" t="str">
        <x:v>MS</x:v>
      </x:c>
      <x:c r="D2862" s="2" t="str">
        <x:v>FY2025</x:v>
      </x:c>
      <x:c r="E2862" s="2" t="str">
        <x:v>common_income</x:v>
      </x:c>
      <x:c r="F2862" s="11" t="n">
        <x:v>16249</x:v>
      </x:c>
      <x:c r="G2862" s="2" t="str">
        <x:v>USD</x:v>
      </x:c>
      <x:c r="H2862" s="2" t="str">
        <x:v>2025-01-01</x:v>
      </x:c>
      <x:c r="I2862" s="2" t="str">
        <x:v>2025-12-31</x:v>
      </x:c>
      <x:c r="J2862" s="2" t="str">
        <x:v>Net Income (Loss) Available to Common Stockholders, Basic</x:v>
      </x:c>
      <x:c r="K2862" s="2" t="str">
        <x:v>us-gaap:NetIncomeLossAvailableToCommonStockholdersBasic</x:v>
      </x:c>
      <x:c r="L2862" s="2" t="str">
        <x:v>2026-02-19</x:v>
      </x:c>
      <x:c r="M2862" s="2" t="str">
        <x:v>0000895421-26-000086</x:v>
      </x:c>
      <x:c r="N2862" s="2" t="str">
        <x:v>https://www.sec.gov/Archives/edgar/data/895421/000089542126000086/ms-20251231.htm</x:v>
      </x:c>
      <x:c r="O2862" s="2" t="str">
        <x:v>data/raw/filings/MS_0000895421-26-000086_ms-20251231.htm</x:v>
      </x:c>
      <x:c r="P2862" s="2" t="str">
        <x:v>f-167</x:v>
      </x:c>
      <x:c r="Q2862" s="2" t="str"/>
      <x:c r="R2862" s="2" t="str">
        <x:v>Latest eligible comparative presentation at the information cutoff.</x:v>
      </x:c>
      <x:c r="T2862" s="12"/>
      <x:c r="U2862" s="12"/>
    </x:row>
    <x:row r="2863" ht="24" customHeight="1">
      <x:c r="C2863" s="2" t="str">
        <x:v>MS</x:v>
      </x:c>
      <x:c r="D2863" s="2" t="str">
        <x:v>FY2025</x:v>
      </x:c>
      <x:c r="E2863" s="2" t="str">
        <x:v>preferred_div</x:v>
      </x:c>
      <x:c r="F2863" s="11" t="n">
        <x:v>612</x:v>
      </x:c>
      <x:c r="G2863" s="2" t="str">
        <x:v>USD</x:v>
      </x:c>
      <x:c r="H2863" s="2" t="str">
        <x:v>2025-01-01</x:v>
      </x:c>
      <x:c r="I2863" s="2" t="str">
        <x:v>2025-12-31</x:v>
      </x:c>
      <x:c r="J2863" s="2" t="str">
        <x:v>Dividends, Preferred Stock</x:v>
      </x:c>
      <x:c r="K2863" s="2" t="str">
        <x:v>us-gaap:DividendsPreferredStock</x:v>
      </x:c>
      <x:c r="L2863" s="2" t="str">
        <x:v>2026-02-19</x:v>
      </x:c>
      <x:c r="M2863" s="2" t="str">
        <x:v>0000895421-26-000086</x:v>
      </x:c>
      <x:c r="N2863" s="2" t="str">
        <x:v>https://www.sec.gov/Archives/edgar/data/895421/000089542126000086/ms-20251231.htm</x:v>
      </x:c>
      <x:c r="O2863" s="2" t="str">
        <x:v>data/raw/filings/MS_0000895421-26-000086_ms-20251231.htm</x:v>
      </x:c>
      <x:c r="P2863" s="2" t="str">
        <x:v>f-4991</x:v>
      </x:c>
      <x:c r="Q2863" s="2" t="str"/>
      <x:c r="R2863" s="2" t="str">
        <x:v>Latest eligible comparative presentation at the information cutoff.</x:v>
      </x:c>
      <x:c r="T2863" s="12"/>
      <x:c r="U2863" s="12"/>
    </x:row>
    <x:row r="2864" ht="24" customHeight="1">
      <x:c r="C2864" s="2" t="str">
        <x:v>MS</x:v>
      </x:c>
      <x:c r="D2864" s="2" t="str">
        <x:v>FY2025</x:v>
      </x:c>
      <x:c r="E2864" s="2" t="str">
        <x:v>eps</x:v>
      </x:c>
      <x:c r="F2864" s="11" t="n">
        <x:v>10.21</x:v>
      </x:c>
      <x:c r="G2864" s="2" t="str">
        <x:v>USD/shares</x:v>
      </x:c>
      <x:c r="H2864" s="2" t="str">
        <x:v>2025-01-01</x:v>
      </x:c>
      <x:c r="I2864" s="2" t="str">
        <x:v>2025-12-31</x:v>
      </x:c>
      <x:c r="J2864" s="2" t="str">
        <x:v>Earnings Per Share, Diluted</x:v>
      </x:c>
      <x:c r="K2864" s="2" t="str">
        <x:v>us-gaap:EarningsPerShareDiluted</x:v>
      </x:c>
      <x:c r="L2864" s="2" t="str">
        <x:v>2026-02-19</x:v>
      </x:c>
      <x:c r="M2864" s="2" t="str">
        <x:v>0000895421-26-000086</x:v>
      </x:c>
      <x:c r="N2864" s="2" t="str">
        <x:v>https://www.sec.gov/Archives/edgar/data/895421/000089542126000086/ms-20251231.htm</x:v>
      </x:c>
      <x:c r="O2864" s="2" t="str">
        <x:v>data/raw/filings/MS_0000895421-26-000086_ms-20251231.htm</x:v>
      </x:c>
      <x:c r="P2864" s="2" t="str">
        <x:v>f-173</x:v>
      </x:c>
      <x:c r="Q2864" s="2" t="str"/>
      <x:c r="R2864" s="2" t="str">
        <x:v>Latest eligible comparative presentation at the information cutoff.</x:v>
      </x:c>
      <x:c r="T2864" s="12"/>
      <x:c r="U2864" s="12"/>
    </x:row>
    <x:row r="2865" ht="24" customHeight="1">
      <x:c r="C2865" s="2" t="str">
        <x:v>MS</x:v>
      </x:c>
      <x:c r="D2865" s="2" t="str">
        <x:v>FY2025</x:v>
      </x:c>
      <x:c r="E2865" s="2" t="str">
        <x:v>shares_diluted</x:v>
      </x:c>
      <x:c r="F2865" s="11" t="n">
        <x:v>1592</x:v>
      </x:c>
      <x:c r="G2865" s="2" t="str">
        <x:v>shares</x:v>
      </x:c>
      <x:c r="H2865" s="2" t="str">
        <x:v>2025-01-01</x:v>
      </x:c>
      <x:c r="I2865" s="2" t="str">
        <x:v>2025-12-31</x:v>
      </x:c>
      <x:c r="J2865" s="2" t="str">
        <x:v>Weighted Average Number of Shares Outstanding, Diluted</x:v>
      </x:c>
      <x:c r="K2865" s="2" t="str">
        <x:v>us-gaap:WeightedAverageNumberOfDilutedSharesOutstanding</x:v>
      </x:c>
      <x:c r="L2865" s="2" t="str">
        <x:v>2026-02-19</x:v>
      </x:c>
      <x:c r="M2865" s="2" t="str">
        <x:v>0000895421-26-000086</x:v>
      </x:c>
      <x:c r="N2865" s="2" t="str">
        <x:v>https://www.sec.gov/Archives/edgar/data/895421/000089542126000086/ms-20251231.htm</x:v>
      </x:c>
      <x:c r="O2865" s="2" t="str">
        <x:v>data/raw/filings/MS_0000895421-26-000086_ms-20251231.htm</x:v>
      </x:c>
      <x:c r="P2865" s="2" t="str">
        <x:v>f-4912</x:v>
      </x:c>
      <x:c r="Q2865" s="2" t="str"/>
      <x:c r="R2865" s="2" t="str">
        <x:v>Latest eligible comparative presentation at the information cutoff.</x:v>
      </x:c>
      <x:c r="T2865" s="12"/>
      <x:c r="U2865" s="12"/>
    </x:row>
    <x:row r="2866" ht="24" customHeight="1">
      <x:c r="C2866" s="2" t="str">
        <x:v>MS</x:v>
      </x:c>
      <x:c r="D2866" s="2" t="str">
        <x:v>FY2025</x:v>
      </x:c>
      <x:c r="E2866" s="2" t="str">
        <x:v>dps</x:v>
      </x:c>
      <x:c r="F2866" s="11" t="n">
        <x:v>3.85</x:v>
      </x:c>
      <x:c r="G2866" s="2" t="str">
        <x:v>USD/shares</x:v>
      </x:c>
      <x:c r="H2866" s="2" t="str">
        <x:v>2025-01-01</x:v>
      </x:c>
      <x:c r="I2866" s="2" t="str">
        <x:v>2025-12-31</x:v>
      </x:c>
      <x:c r="J2866" s="2" t="str">
        <x:v>Common Stock, Dividends, Per Share, Declared</x:v>
      </x:c>
      <x:c r="K2866" s="2" t="str">
        <x:v>us-gaap:CommonStockDividendsPerShareDeclared</x:v>
      </x:c>
      <x:c r="L2866" s="2" t="str">
        <x:v>2026-02-19</x:v>
      </x:c>
      <x:c r="M2866" s="2" t="str">
        <x:v>0000895421-26-000086</x:v>
      </x:c>
      <x:c r="N2866" s="2" t="str">
        <x:v>https://www.sec.gov/Archives/edgar/data/895421/000089542126000086/ms-20251231.htm</x:v>
      </x:c>
      <x:c r="O2866" s="2" t="str">
        <x:v>data/raw/filings/MS_0000895421-26-000086_ms-20251231.htm</x:v>
      </x:c>
      <x:c r="P2866" s="2" t="str">
        <x:v>f-4994</x:v>
      </x:c>
      <x:c r="Q2866" s="2" t="str"/>
      <x:c r="R2866" s="2" t="str">
        <x:v>Latest eligible comparative presentation at the information cutoff.</x:v>
      </x:c>
      <x:c r="T2866" s="12"/>
      <x:c r="U2866" s="12"/>
    </x:row>
    <x:row r="2867" ht="24" customHeight="1">
      <x:c r="C2867" s="2" t="str">
        <x:v>MS</x:v>
      </x:c>
      <x:c r="D2867" s="2" t="str">
        <x:v>FY2025</x:v>
      </x:c>
      <x:c r="E2867" s="2" t="str">
        <x:v>dividends</x:v>
      </x:c>
      <x:c r="F2867" s="11" t="n">
        <x:v>6593</x:v>
      </x:c>
      <x:c r="G2867" s="2" t="str">
        <x:v>USD</x:v>
      </x:c>
      <x:c r="H2867" s="2" t="str">
        <x:v>2025-01-01</x:v>
      </x:c>
      <x:c r="I2867" s="2" t="str">
        <x:v>2025-12-31</x:v>
      </x:c>
      <x:c r="J2867" s="2" t="str">
        <x:v>Payments of Dividends</x:v>
      </x:c>
      <x:c r="K2867" s="2" t="str">
        <x:v>us-gaap:PaymentsOfDividends</x:v>
      </x:c>
      <x:c r="L2867" s="2" t="str">
        <x:v>2026-02-19</x:v>
      </x:c>
      <x:c r="M2867" s="2" t="str">
        <x:v>0000895421-26-000086</x:v>
      </x:c>
      <x:c r="N2867" s="2" t="str">
        <x:v>https://www.sec.gov/Archives/edgar/data/895421/000089542126000086/ms-20251231.htm</x:v>
      </x:c>
      <x:c r="O2867" s="2" t="str">
        <x:v>data/raw/filings/MS_0000895421-26-000086_ms-20251231.htm</x:v>
      </x:c>
      <x:c r="P2867" s="2" t="str">
        <x:v>f-509</x:v>
      </x:c>
      <x:c r="Q2867" s="2" t="str"/>
      <x:c r="R2867" s="2" t="str">
        <x:v>Latest eligible comparative presentation at the information cutoff.</x:v>
      </x:c>
      <x:c r="T2867" s="12"/>
      <x:c r="U2867" s="12"/>
    </x:row>
    <x:row r="2868" ht="24" customHeight="1">
      <x:c r="C2868" s="2" t="str">
        <x:v>MS</x:v>
      </x:c>
      <x:c r="D2868" s="2" t="str">
        <x:v>FY2025</x:v>
      </x:c>
      <x:c r="E2868" s="2" t="str">
        <x:v>buybacks</x:v>
      </x:c>
      <x:c r="F2868" s="11" t="str">
        <x:v>n.a.</x:v>
      </x:c>
      <x:c r="G2868" s="2" t="str">
        <x:v>USDm</x:v>
      </x:c>
      <x:c r="H2868" s="2" t="str">
        <x:v>2025-01-01</x:v>
      </x:c>
      <x:c r="I2868" s="2" t="str">
        <x:v>2025-12-31</x:v>
      </x:c>
      <x:c r="J2868" s="2" t="str">
        <x:v>Common share repurchases paid</x:v>
      </x:c>
      <x:c r="K2868" s="2" t="str"/>
      <x:c r="L2868" s="2" t="str"/>
      <x:c r="M2868" s="2" t="str"/>
      <x:c r="N2868" s="2" t="str"/>
      <x:c r="O2868" s="2" t="str"/>
      <x:c r="P2868" s="2" t="str"/>
      <x:c r="Q2868" s="2" t="str"/>
      <x:c r="R2868" s="2" t="str">
        <x:v>Not reported / unavailable</x:v>
      </x:c>
      <x:c r="T2868" s="12"/>
      <x:c r="U2868" s="12"/>
    </x:row>
    <x:row r="2869" ht="24" customHeight="1">
      <x:c r="C2869" s="2" t="str">
        <x:v>MS</x:v>
      </x:c>
      <x:c r="D2869" s="2" t="str">
        <x:v>FY2025</x:v>
      </x:c>
      <x:c r="E2869" s="2" t="str">
        <x:v>chargeoffs</x:v>
      </x:c>
      <x:c r="F2869" s="11" t="str">
        <x:v>n.a.</x:v>
      </x:c>
      <x:c r="G2869" s="2" t="str">
        <x:v>USDm</x:v>
      </x:c>
      <x:c r="H2869" s="2" t="str">
        <x:v>2025-01-01</x:v>
      </x:c>
      <x:c r="I2869" s="2" t="str">
        <x:v>2025-12-31</x:v>
      </x:c>
      <x:c r="J2869" s="2" t="str">
        <x:v>Gross loan charge-offs</x:v>
      </x:c>
      <x:c r="K2869" s="2" t="str"/>
      <x:c r="L2869" s="2" t="str"/>
      <x:c r="M2869" s="2" t="str"/>
      <x:c r="N2869" s="2" t="str"/>
      <x:c r="O2869" s="2" t="str"/>
      <x:c r="P2869" s="2" t="str"/>
      <x:c r="Q2869" s="2" t="str"/>
      <x:c r="R2869" s="2" t="str">
        <x:v>Not reported / unavailable</x:v>
      </x:c>
      <x:c r="T2869" s="12"/>
      <x:c r="U2869" s="12"/>
    </x:row>
    <x:row r="2870" ht="24" customHeight="1">
      <x:c r="C2870" s="2" t="str">
        <x:v>MS</x:v>
      </x:c>
      <x:c r="D2870" s="2" t="str">
        <x:v>FY2025</x:v>
      </x:c>
      <x:c r="E2870" s="2" t="str">
        <x:v>recoveries</x:v>
      </x:c>
      <x:c r="F2870" s="11" t="str">
        <x:v>n.a.</x:v>
      </x:c>
      <x:c r="G2870" s="2" t="str">
        <x:v>USDm</x:v>
      </x:c>
      <x:c r="H2870" s="2" t="str">
        <x:v>2025-01-01</x:v>
      </x:c>
      <x:c r="I2870" s="2" t="str">
        <x:v>2025-12-31</x:v>
      </x:c>
      <x:c r="J2870" s="2" t="str">
        <x:v>Loan recoveries</x:v>
      </x:c>
      <x:c r="K2870" s="2" t="str"/>
      <x:c r="L2870" s="2" t="str"/>
      <x:c r="M2870" s="2" t="str"/>
      <x:c r="N2870" s="2" t="str"/>
      <x:c r="O2870" s="2" t="str"/>
      <x:c r="P2870" s="2" t="str"/>
      <x:c r="Q2870" s="2" t="str"/>
      <x:c r="R2870" s="2" t="str">
        <x:v>Not reported / unavailable</x:v>
      </x:c>
      <x:c r="T2870" s="12"/>
      <x:c r="U2870" s="12"/>
    </x:row>
    <x:row r="2871" ht="24" customHeight="1">
      <x:c r="C2871" s="2" t="str">
        <x:v>MS</x:v>
      </x:c>
      <x:c r="D2871" s="2" t="str">
        <x:v>FY2025</x:v>
      </x:c>
      <x:c r="E2871" s="2" t="str">
        <x:v>rwa</x:v>
      </x:c>
      <x:c r="F2871" s="11" t="n">
        <x:v>552515</x:v>
      </x:c>
      <x:c r="G2871" s="2" t="str">
        <x:v>USD</x:v>
      </x:c>
      <x:c r="H2871" s="2" t="str">
        <x:v>2025-01-01</x:v>
      </x:c>
      <x:c r="I2871" s="2" t="str">
        <x:v>2025-12-31</x:v>
      </x:c>
      <x:c r="J2871" s="2" t="str">
        <x:v>Banking Regulation, Risk-Weighted Assets, Actual</x:v>
      </x:c>
      <x:c r="K2871" s="2" t="str">
        <x:v>us-gaap:RiskWeightedAssets</x:v>
      </x:c>
      <x:c r="L2871" s="2" t="str">
        <x:v>2026-08-04</x:v>
      </x:c>
      <x:c r="M2871" s="2" t="str">
        <x:v>0000895421-26-000212</x:v>
      </x:c>
      <x:c r="N2871" s="2" t="str">
        <x:v>https://www.sec.gov/Archives/edgar/data/895421/000089542126000212/ms-20260630.htm</x:v>
      </x:c>
      <x:c r="O2871" s="2" t="str">
        <x:v>data/raw/filings/MS_0000895421-26-000212_ms-20260630.htm</x:v>
      </x:c>
      <x:c r="P2871" s="2" t="str">
        <x:v>f-4566</x:v>
      </x:c>
      <x:c r="Q2871" s="2" t="str"/>
      <x:c r="R2871" s="2" t="str">
        <x:v>Latest eligible comparative presentation at the information cutoff.</x:v>
      </x:c>
      <x:c r="T2871" s="12"/>
      <x:c r="U2871" s="12"/>
    </x:row>
    <x:row r="2872" ht="24" customHeight="1">
      <x:c r="C2872" s="2" t="str">
        <x:v>MS</x:v>
      </x:c>
      <x:c r="D2872" s="2" t="str">
        <x:v>FY2025</x:v>
      </x:c>
      <x:c r="E2872" s="2" t="str">
        <x:v>cet1_reported</x:v>
      </x:c>
      <x:c r="F2872" s="11" t="n">
        <x:v>0.15</x:v>
      </x:c>
      <x:c r="G2872" s="2" t="str">
        <x:v>pure</x:v>
      </x:c>
      <x:c r="H2872" s="2" t="str">
        <x:v>2025-01-01</x:v>
      </x:c>
      <x:c r="I2872" s="2" t="str">
        <x:v>2025-12-31</x:v>
      </x:c>
      <x:c r="J2872" s="2" t="str">
        <x:v>Banking Regulation, Common Equity Tier One Risk-Based Capital Ratio, Actual</x:v>
      </x:c>
      <x:c r="K2872" s="2" t="str">
        <x:v>us-gaap:CommonEquityTierOneCapitalRatio</x:v>
      </x:c>
      <x:c r="L2872" s="2" t="str">
        <x:v>2026-08-04</x:v>
      </x:c>
      <x:c r="M2872" s="2" t="str">
        <x:v>0000895421-26-000212</x:v>
      </x:c>
      <x:c r="N2872" s="2" t="str">
        <x:v>https://www.sec.gov/Archives/edgar/data/895421/000089542126000212/ms-20260630.htm</x:v>
      </x:c>
      <x:c r="O2872" s="2" t="str">
        <x:v>data/raw/filings/MS_0000895421-26-000212_ms-20260630.htm</x:v>
      </x:c>
      <x:c r="P2872" s="2" t="str"/>
      <x:c r="Q2872" s="2" t="str"/>
      <x:c r="R2872" s="2" t="str">
        <x:v>Latest eligible comparative presentation at the information cutoff.</x:v>
      </x:c>
      <x:c r="T2872" s="12"/>
      <x:c r="U2872" s="12"/>
    </x:row>
    <x:row r="2873" ht="24" customHeight="1">
      <x:c r="C2873" s="2" t="str">
        <x:v>MS</x:v>
      </x:c>
      <x:c r="D2873" s="2" t="str">
        <x:v>FY2025</x:v>
      </x:c>
      <x:c r="E2873" s="2" t="str">
        <x:v>nim_reported</x:v>
      </x:c>
      <x:c r="F2873" s="11" t="str">
        <x:v>n.a.</x:v>
      </x:c>
      <x:c r="G2873" s="2" t="str">
        <x:v>%</x:v>
      </x:c>
      <x:c r="H2873" s="2" t="str">
        <x:v>2025-01-01</x:v>
      </x:c>
      <x:c r="I2873" s="2" t="str">
        <x:v>2025-12-31</x:v>
      </x:c>
      <x:c r="J2873" s="2" t="str">
        <x:v>Issuer reported net interest margin</x:v>
      </x:c>
      <x:c r="K2873" s="2" t="str"/>
      <x:c r="L2873" s="2" t="str"/>
      <x:c r="M2873" s="2" t="str"/>
      <x:c r="N2873" s="2" t="str"/>
      <x:c r="O2873" s="2" t="str"/>
      <x:c r="P2873" s="2" t="str"/>
      <x:c r="Q2873" s="2" t="str"/>
      <x:c r="R2873" s="2" t="str">
        <x:v>Not reported / unavailable</x:v>
      </x:c>
      <x:c r="T2873" s="12"/>
      <x:c r="U2873" s="12"/>
    </x:row>
    <x:row r="2874" ht="24" customHeight="1">
      <x:c r="C2874" s="2" t="str">
        <x:v>MS</x:v>
      </x:c>
      <x:c r="D2874" s="2" t="str">
        <x:v>FY2025</x:v>
      </x:c>
      <x:c r="E2874" s="2" t="str">
        <x:v>bvps_reported</x:v>
      </x:c>
      <x:c r="F2874" s="11" t="n">
        <x:v>64.37</x:v>
      </x:c>
      <x:c r="G2874" s="2" t="str">
        <x:v>USD/shares</x:v>
      </x:c>
      <x:c r="H2874" s="2" t="str">
        <x:v>2025-01-01</x:v>
      </x:c>
      <x:c r="I2874" s="2" t="str">
        <x:v>2025-12-31</x:v>
      </x:c>
      <x:c r="J2874" s="2" t="str">
        <x:v>Reported common book value per share</x:v>
      </x:c>
      <x:c r="K2874" s="2" t="str">
        <x:v>Manual verified issuer table row</x:v>
      </x:c>
      <x:c r="L2874" s="2" t="str">
        <x:v>2026-02-19</x:v>
      </x:c>
      <x:c r="M2874" s="2" t="str">
        <x:v>0000895421-26-000086</x:v>
      </x:c>
      <x:c r="N2874" s="2" t="str">
        <x:v>https://www.sec.gov/Archives/edgar/data/895421/000089542126000086/ms-20251231.htm</x:v>
      </x:c>
      <x:c r="O2874" s="2" t="str">
        <x:v>data/raw/filings/MS_0000895421-26-000086_ms-20251231.htm</x:v>
      </x:c>
      <x:c r="P2874" s="2" t="str"/>
      <x:c r="Q2874" s="2" t="str"/>
      <x:c r="R2874" s="2" t="str">
        <x:v>Verified original issuer table row; same-date end balance, excluding average and regulatory minimum tables.</x:v>
      </x:c>
      <x:c r="T2874" s="12"/>
      <x:c r="U2874" s="12"/>
    </x:row>
    <x:row r="2875" ht="24" customHeight="1">
      <x:c r="C2875" s="2" t="str">
        <x:v>MS</x:v>
      </x:c>
      <x:c r="D2875" s="2" t="str">
        <x:v>FY2025</x:v>
      </x:c>
      <x:c r="E2875" s="2" t="str">
        <x:v>tbvps_reported</x:v>
      </x:c>
      <x:c r="F2875" s="11" t="n">
        <x:v>50</x:v>
      </x:c>
      <x:c r="G2875" s="2" t="str">
        <x:v>USD/shares</x:v>
      </x:c>
      <x:c r="H2875" s="2" t="str">
        <x:v>2025-01-01</x:v>
      </x:c>
      <x:c r="I2875" s="2" t="str">
        <x:v>2025-12-31</x:v>
      </x:c>
      <x:c r="J2875" s="2" t="str">
        <x:v>Reported tangible book value per share</x:v>
      </x:c>
      <x:c r="K2875" s="2" t="str">
        <x:v>Manual verified issuer table row</x:v>
      </x:c>
      <x:c r="L2875" s="2" t="str">
        <x:v>2026-02-19</x:v>
      </x:c>
      <x:c r="M2875" s="2" t="str">
        <x:v>0000895421-26-000086</x:v>
      </x:c>
      <x:c r="N2875" s="2" t="str">
        <x:v>https://www.sec.gov/Archives/edgar/data/895421/000089542126000086/ms-20251231.htm</x:v>
      </x:c>
      <x:c r="O2875" s="2" t="str">
        <x:v>data/raw/filings/MS_0000895421-26-000086_ms-20251231.htm</x:v>
      </x:c>
      <x:c r="P2875" s="2" t="str"/>
      <x:c r="Q2875" s="2" t="str"/>
      <x:c r="R2875" s="2" t="str">
        <x:v>Verified original issuer table row; same-date end balance, excluding average and regulatory minimum tables.</x:v>
      </x:c>
      <x:c r="T2875" s="12"/>
      <x:c r="U2875" s="12"/>
    </x:row>
    <x:row r="2876" ht="24" customHeight="1">
      <x:c r="C2876" s="2" t="str">
        <x:v>MS</x:v>
      </x:c>
      <x:c r="D2876" s="2" t="str">
        <x:v>FY2025</x:v>
      </x:c>
      <x:c r="E2876" s="2" t="str">
        <x:v>tce_reported</x:v>
      </x:c>
      <x:c r="F2876" s="11" t="str">
        <x:v>n.a.</x:v>
      </x:c>
      <x:c r="G2876" s="2" t="str">
        <x:v>USDm</x:v>
      </x:c>
      <x:c r="H2876" s="2" t="str">
        <x:v>2025-01-01</x:v>
      </x:c>
      <x:c r="I2876" s="2" t="str">
        <x:v>2025-12-31</x:v>
      </x:c>
      <x:c r="J2876" s="2" t="str">
        <x:v>Reported tangible common equity</x:v>
      </x:c>
      <x:c r="K2876" s="2" t="str"/>
      <x:c r="L2876" s="2" t="str"/>
      <x:c r="M2876" s="2" t="str"/>
      <x:c r="N2876" s="2" t="str"/>
      <x:c r="O2876" s="2" t="str"/>
      <x:c r="P2876" s="2" t="str"/>
      <x:c r="Q2876" s="2" t="str"/>
      <x:c r="R2876" s="2" t="str">
        <x:v>Not reported / unavailable</x:v>
      </x:c>
      <x:c r="T2876" s="12"/>
      <x:c r="U2876" s="12"/>
    </x:row>
    <x:row r="2877" ht="24" customHeight="1">
      <x:c r="C2877" s="2" t="str">
        <x:v>MS</x:v>
      </x:c>
      <x:c r="D2877" s="2" t="str">
        <x:v>H1 2025</x:v>
      </x:c>
      <x:c r="E2877" s="2" t="str">
        <x:v>assets</x:v>
      </x:c>
      <x:c r="F2877" s="11" t="n">
        <x:v>1353870</x:v>
      </x:c>
      <x:c r="G2877" s="2" t="str">
        <x:v>USD</x:v>
      </x:c>
      <x:c r="H2877" s="2" t="str">
        <x:v>2025-01-01</x:v>
      </x:c>
      <x:c r="I2877" s="2" t="str">
        <x:v>2025-06-30</x:v>
      </x:c>
      <x:c r="J2877" s="2" t="str">
        <x:v>Assets</x:v>
      </x:c>
      <x:c r="K2877" s="2" t="str">
        <x:v>us-gaap:Assets</x:v>
      </x:c>
      <x:c r="L2877" s="2" t="str">
        <x:v>2025-08-04</x:v>
      </x:c>
      <x:c r="M2877" s="2" t="str">
        <x:v>0000895421-25-000440</x:v>
      </x:c>
      <x:c r="N2877" s="2" t="str">
        <x:v>https://www.sec.gov/Archives/edgar/data/895421/000089542125000440/ms-20250630.htm</x:v>
      </x:c>
      <x:c r="O2877" s="2" t="str">
        <x:v>data/raw/filings/MS_0000895421-25-000440_ms-20250630.htm</x:v>
      </x:c>
      <x:c r="P2877" s="2" t="str">
        <x:v>f-5605</x:v>
      </x:c>
      <x:c r="Q2877" s="2" t="str"/>
      <x:c r="R2877" s="2" t="str">
        <x:v>Latest eligible comparative presentation at the information cutoff.</x:v>
      </x:c>
      <x:c r="T2877" s="12"/>
      <x:c r="U2877" s="12"/>
    </x:row>
    <x:row r="2878" ht="24" customHeight="1">
      <x:c r="C2878" s="2" t="str">
        <x:v>MS</x:v>
      </x:c>
      <x:c r="D2878" s="2" t="str">
        <x:v>H1 2025</x:v>
      </x:c>
      <x:c r="E2878" s="2" t="str">
        <x:v>liabilities</x:v>
      </x:c>
      <x:c r="F2878" s="11" t="n">
        <x:v>1244600</x:v>
      </x:c>
      <x:c r="G2878" s="2" t="str">
        <x:v>USD</x:v>
      </x:c>
      <x:c r="H2878" s="2" t="str">
        <x:v>2025-01-01</x:v>
      </x:c>
      <x:c r="I2878" s="2" t="str">
        <x:v>2025-06-30</x:v>
      </x:c>
      <x:c r="J2878" s="2" t="str">
        <x:v>Liabilities</x:v>
      </x:c>
      <x:c r="K2878" s="2" t="str">
        <x:v>us-gaap:Liabilities</x:v>
      </x:c>
      <x:c r="L2878" s="2" t="str">
        <x:v>2025-08-04</x:v>
      </x:c>
      <x:c r="M2878" s="2" t="str">
        <x:v>0000895421-25-000440</x:v>
      </x:c>
      <x:c r="N2878" s="2" t="str">
        <x:v>https://www.sec.gov/Archives/edgar/data/895421/000089542125000440/ms-20250630.htm</x:v>
      </x:c>
      <x:c r="O2878" s="2" t="str">
        <x:v>data/raw/filings/MS_0000895421-25-000440_ms-20250630.htm</x:v>
      </x:c>
      <x:c r="P2878" s="2" t="str">
        <x:v>f-293</x:v>
      </x:c>
      <x:c r="Q2878" s="2" t="str"/>
      <x:c r="R2878" s="2" t="str">
        <x:v>Latest eligible comparative presentation at the information cutoff.</x:v>
      </x:c>
      <x:c r="T2878" s="12"/>
      <x:c r="U2878" s="12"/>
    </x:row>
    <x:row r="2879" ht="24" customHeight="1">
      <x:c r="C2879" s="2" t="str">
        <x:v>MS</x:v>
      </x:c>
      <x:c r="D2879" s="2" t="str">
        <x:v>H1 2025</x:v>
      </x:c>
      <x:c r="E2879" s="2" t="str">
        <x:v>equity</x:v>
      </x:c>
      <x:c r="F2879" s="11" t="n">
        <x:v>108184</x:v>
      </x:c>
      <x:c r="G2879" s="2" t="str">
        <x:v>USD</x:v>
      </x:c>
      <x:c r="H2879" s="2" t="str">
        <x:v>2025-01-01</x:v>
      </x:c>
      <x:c r="I2879" s="2" t="str">
        <x:v>2025-06-30</x:v>
      </x:c>
      <x:c r="J2879" s="2" t="str">
        <x:v>Stockholders' Equity Attributable to Parent</x:v>
      </x:c>
      <x:c r="K2879" s="2" t="str">
        <x:v>us-gaap:StockholdersEquity</x:v>
      </x:c>
      <x:c r="L2879" s="2" t="str">
        <x:v>2025-08-04</x:v>
      </x:c>
      <x:c r="M2879" s="2" t="str">
        <x:v>0000895421-25-000440</x:v>
      </x:c>
      <x:c r="N2879" s="2" t="str">
        <x:v>https://www.sec.gov/Archives/edgar/data/895421/000089542125000440/ms-20250630.htm</x:v>
      </x:c>
      <x:c r="O2879" s="2" t="str">
        <x:v>data/raw/filings/MS_0000895421-25-000440_ms-20250630.htm</x:v>
      </x:c>
      <x:c r="P2879" s="2" t="str">
        <x:v>f-325</x:v>
      </x:c>
      <x:c r="Q2879" s="2" t="str"/>
      <x:c r="R2879" s="2" t="str">
        <x:v>Latest eligible comparative presentation at the information cutoff.</x:v>
      </x:c>
      <x:c r="T2879" s="12"/>
      <x:c r="U2879" s="12"/>
    </x:row>
    <x:row r="2880" ht="24" customHeight="1">
      <x:c r="C2880" s="2" t="str">
        <x:v>MS</x:v>
      </x:c>
      <x:c r="D2880" s="2" t="str">
        <x:v>H1 2025</x:v>
      </x:c>
      <x:c r="E2880" s="2" t="str">
        <x:v>preferred</x:v>
      </x:c>
      <x:c r="F2880" s="11" t="n">
        <x:v>9750</x:v>
      </x:c>
      <x:c r="G2880" s="2" t="str">
        <x:v>USD</x:v>
      </x:c>
      <x:c r="H2880" s="2" t="str">
        <x:v>2025-01-01</x:v>
      </x:c>
      <x:c r="I2880" s="2" t="str">
        <x:v>2025-06-30</x:v>
      </x:c>
      <x:c r="J2880" s="2" t="str">
        <x:v>Preferred equity carrying amount</x:v>
      </x:c>
      <x:c r="K2880" s="2" t="str">
        <x:v>ms:PreferredStockCarryingValue</x:v>
      </x:c>
      <x:c r="L2880" s="2" t="str">
        <x:v>2025-08-04</x:v>
      </x:c>
      <x:c r="M2880" s="2" t="str">
        <x:v>0000895421-25-000440</x:v>
      </x:c>
      <x:c r="N2880" s="2" t="str">
        <x:v>https://www.sec.gov/Archives/edgar/data/895421/000089542125000440/ms-20250630.htm</x:v>
      </x:c>
      <x:c r="O2880" s="2" t="str">
        <x:v>data/raw/filings/MS_0000895421-25-000440_ms-20250630.htm</x:v>
      </x:c>
      <x:c r="P2880" s="2" t="str">
        <x:v>f-4639</x:v>
      </x:c>
      <x:c r="Q2880" s="2" t="str"/>
      <x:c r="R2880" s="2" t="str">
        <x:v>Exact consolidated inline XBRL context and period.</x:v>
      </x:c>
      <x:c r="T2880" s="12"/>
      <x:c r="U2880" s="12"/>
    </x:row>
    <x:row r="2881" ht="24" customHeight="1">
      <x:c r="C2881" s="2" t="str">
        <x:v>MS</x:v>
      </x:c>
      <x:c r="D2881" s="2" t="str">
        <x:v>H1 2025</x:v>
      </x:c>
      <x:c r="E2881" s="2" t="str">
        <x:v>common_equity_reported</x:v>
      </x:c>
      <x:c r="F2881" s="11" t="str">
        <x:v>n.a.</x:v>
      </x:c>
      <x:c r="G2881" s="2" t="str">
        <x:v>USDm</x:v>
      </x:c>
      <x:c r="H2881" s="2" t="str">
        <x:v>2025-01-01</x:v>
      </x:c>
      <x:c r="I2881" s="2" t="str">
        <x:v>2025-06-30</x:v>
      </x:c>
      <x:c r="J2881" s="2" t="str">
        <x:v>Reported common shareholders equity</x:v>
      </x:c>
      <x:c r="K2881" s="2" t="str"/>
      <x:c r="L2881" s="2" t="str"/>
      <x:c r="M2881" s="2" t="str"/>
      <x:c r="N2881" s="2" t="str"/>
      <x:c r="O2881" s="2" t="str"/>
      <x:c r="P2881" s="2" t="str"/>
      <x:c r="Q2881" s="2" t="str"/>
      <x:c r="R2881" s="2" t="str">
        <x:v>Not reported / unavailable</x:v>
      </x:c>
      <x:c r="T2881" s="12"/>
      <x:c r="U2881" s="12"/>
    </x:row>
    <x:row r="2882" ht="24" customHeight="1">
      <x:c r="C2882" s="2" t="str">
        <x:v>MS</x:v>
      </x:c>
      <x:c r="D2882" s="2" t="str">
        <x:v>H1 2025</x:v>
      </x:c>
      <x:c r="E2882" s="2" t="str">
        <x:v>goodwill</x:v>
      </x:c>
      <x:c r="F2882" s="11" t="n">
        <x:v>16734</x:v>
      </x:c>
      <x:c r="G2882" s="2" t="str">
        <x:v>USD</x:v>
      </x:c>
      <x:c r="H2882" s="2" t="str">
        <x:v>2025-01-01</x:v>
      </x:c>
      <x:c r="I2882" s="2" t="str">
        <x:v>2025-06-30</x:v>
      </x:c>
      <x:c r="J2882" s="2" t="str">
        <x:v>Goodwill</x:v>
      </x:c>
      <x:c r="K2882" s="2" t="str">
        <x:v>us-gaap:Goodwill</x:v>
      </x:c>
      <x:c r="L2882" s="2" t="str">
        <x:v>2025-08-04</x:v>
      </x:c>
      <x:c r="M2882" s="2" t="str">
        <x:v>0000895421-25-000440</x:v>
      </x:c>
      <x:c r="N2882" s="2" t="str">
        <x:v>https://www.sec.gov/Archives/edgar/data/895421/000089542125000440/ms-20250630.htm</x:v>
      </x:c>
      <x:c r="O2882" s="2" t="str">
        <x:v>data/raw/filings/MS_0000895421-25-000440_ms-20250630.htm</x:v>
      </x:c>
      <x:c r="P2882" s="2" t="str">
        <x:v>f-259</x:v>
      </x:c>
      <x:c r="Q2882" s="2" t="str"/>
      <x:c r="R2882" s="2" t="str">
        <x:v>Latest eligible comparative presentation at the information cutoff.</x:v>
      </x:c>
      <x:c r="T2882" s="12"/>
      <x:c r="U2882" s="12"/>
    </x:row>
    <x:row r="2883" ht="24" customHeight="1">
      <x:c r="C2883" s="2" t="str">
        <x:v>MS</x:v>
      </x:c>
      <x:c r="D2883" s="2" t="str">
        <x:v>H1 2025</x:v>
      </x:c>
      <x:c r="E2883" s="2" t="str">
        <x:v>intangibles</x:v>
      </x:c>
      <x:c r="F2883" s="11" t="n">
        <x:v>6185</x:v>
      </x:c>
      <x:c r="G2883" s="2" t="str">
        <x:v>USD</x:v>
      </x:c>
      <x:c r="H2883" s="2" t="str">
        <x:v>2025-01-01</x:v>
      </x:c>
      <x:c r="I2883" s="2" t="str">
        <x:v>2025-06-30</x:v>
      </x:c>
      <x:c r="J2883" s="2" t="str">
        <x:v>Intangible Assets, Net (Excluding Goodwill)</x:v>
      </x:c>
      <x:c r="K2883" s="2" t="str">
        <x:v>us-gaap:IntangibleAssetsNetExcludingGoodwill</x:v>
      </x:c>
      <x:c r="L2883" s="2" t="str">
        <x:v>2025-08-04</x:v>
      </x:c>
      <x:c r="M2883" s="2" t="str">
        <x:v>0000895421-25-000440</x:v>
      </x:c>
      <x:c r="N2883" s="2" t="str">
        <x:v>https://www.sec.gov/Archives/edgar/data/895421/000089542125000440/ms-20250630.htm</x:v>
      </x:c>
      <x:c r="O2883" s="2" t="str">
        <x:v>data/raw/filings/MS_0000895421-25-000440_ms-20250630.htm</x:v>
      </x:c>
      <x:c r="P2883" s="2" t="str">
        <x:v>f-263</x:v>
      </x:c>
      <x:c r="Q2883" s="2" t="str"/>
      <x:c r="R2883" s="2" t="str">
        <x:v>Latest eligible comparative presentation at the information cutoff.</x:v>
      </x:c>
      <x:c r="T2883" s="12"/>
      <x:c r="U2883" s="12"/>
    </x:row>
    <x:row r="2884" ht="24" customHeight="1">
      <x:c r="C2884" s="2" t="str">
        <x:v>MS</x:v>
      </x:c>
      <x:c r="D2884" s="2" t="str">
        <x:v>H1 2025</x:v>
      </x:c>
      <x:c r="E2884" s="2" t="str">
        <x:v>intangibles_total</x:v>
      </x:c>
      <x:c r="F2884" s="11" t="str">
        <x:v>n.a.</x:v>
      </x:c>
      <x:c r="G2884" s="2" t="str">
        <x:v>USDm</x:v>
      </x:c>
      <x:c r="H2884" s="2" t="str">
        <x:v>2025-01-01</x:v>
      </x:c>
      <x:c r="I2884" s="2" t="str">
        <x:v>2025-06-30</x:v>
      </x:c>
      <x:c r="J2884" s="2" t="str">
        <x:v>Reported goodwill and intangible assets combined</x:v>
      </x:c>
      <x:c r="K2884" s="2" t="str"/>
      <x:c r="L2884" s="2" t="str"/>
      <x:c r="M2884" s="2" t="str"/>
      <x:c r="N2884" s="2" t="str"/>
      <x:c r="O2884" s="2" t="str"/>
      <x:c r="P2884" s="2" t="str"/>
      <x:c r="Q2884" s="2" t="str"/>
      <x:c r="R2884" s="2" t="str">
        <x:v>Not reported / unavailable</x:v>
      </x:c>
      <x:c r="T2884" s="12"/>
      <x:c r="U2884" s="12"/>
    </x:row>
    <x:row r="2885" ht="24" customHeight="1">
      <x:c r="C2885" s="2" t="str">
        <x:v>MS</x:v>
      </x:c>
      <x:c r="D2885" s="2" t="str">
        <x:v>H1 2025</x:v>
      </x:c>
      <x:c r="E2885" s="2" t="str">
        <x:v>shares_end</x:v>
      </x:c>
      <x:c r="F2885" s="11" t="n">
        <x:v>1598.299431</x:v>
      </x:c>
      <x:c r="G2885" s="2" t="str">
        <x:v>shares</x:v>
      </x:c>
      <x:c r="H2885" s="2" t="str">
        <x:v>2025-01-01</x:v>
      </x:c>
      <x:c r="I2885" s="2" t="str">
        <x:v>2025-06-30</x:v>
      </x:c>
      <x:c r="J2885" s="2" t="str">
        <x:v>Common Stock, Shares, Outstanding</x:v>
      </x:c>
      <x:c r="K2885" s="2" t="str">
        <x:v>us-gaap:CommonStockSharesOutstanding</x:v>
      </x:c>
      <x:c r="L2885" s="2" t="str">
        <x:v>2025-08-04</x:v>
      </x:c>
      <x:c r="M2885" s="2" t="str">
        <x:v>0000895421-25-000440</x:v>
      </x:c>
      <x:c r="N2885" s="2" t="str">
        <x:v>https://www.sec.gov/Archives/edgar/data/895421/000089542125000440/ms-20250630.htm</x:v>
      </x:c>
      <x:c r="O2885" s="2" t="str">
        <x:v>data/raw/filings/MS_0000895421-25-000440_ms-20250630.htm</x:v>
      </x:c>
      <x:c r="P2885" s="2" t="str">
        <x:v>f-305</x:v>
      </x:c>
      <x:c r="Q2885" s="2" t="str"/>
      <x:c r="R2885" s="2" t="str">
        <x:v>Latest eligible comparative presentation at the information cutoff.</x:v>
      </x:c>
      <x:c r="T2885" s="12"/>
      <x:c r="U2885" s="12"/>
    </x:row>
    <x:row r="2886" ht="24" customHeight="1">
      <x:c r="C2886" s="2" t="str">
        <x:v>MS</x:v>
      </x:c>
      <x:c r="D2886" s="2" t="str">
        <x:v>H1 2025</x:v>
      </x:c>
      <x:c r="E2886" s="2" t="str">
        <x:v>shares_issued</x:v>
      </x:c>
      <x:c r="F2886" s="11" t="n">
        <x:v>2038.893979</x:v>
      </x:c>
      <x:c r="G2886" s="2" t="str">
        <x:v>shares</x:v>
      </x:c>
      <x:c r="H2886" s="2" t="str">
        <x:v>2025-01-01</x:v>
      </x:c>
      <x:c r="I2886" s="2" t="str">
        <x:v>2025-06-30</x:v>
      </x:c>
      <x:c r="J2886" s="2" t="str">
        <x:v>Common Stock, Shares, Issued</x:v>
      </x:c>
      <x:c r="K2886" s="2" t="str">
        <x:v>us-gaap:CommonStockSharesIssued</x:v>
      </x:c>
      <x:c r="L2886" s="2" t="str">
        <x:v>2025-08-04</x:v>
      </x:c>
      <x:c r="M2886" s="2" t="str">
        <x:v>0000895421-25-000440</x:v>
      </x:c>
      <x:c r="N2886" s="2" t="str">
        <x:v>https://www.sec.gov/Archives/edgar/data/895421/000089542125000440/ms-20250630.htm</x:v>
      </x:c>
      <x:c r="O2886" s="2" t="str">
        <x:v>data/raw/filings/MS_0000895421-25-000440_ms-20250630.htm</x:v>
      </x:c>
      <x:c r="P2886" s="2" t="str"/>
      <x:c r="Q2886" s="2" t="str"/>
      <x:c r="R2886" s="2" t="str">
        <x:v>Latest eligible comparative presentation at the information cutoff.</x:v>
      </x:c>
      <x:c r="T2886" s="12"/>
      <x:c r="U2886" s="12"/>
    </x:row>
    <x:row r="2887" ht="24" customHeight="1">
      <x:c r="C2887" s="2" t="str">
        <x:v>MS</x:v>
      </x:c>
      <x:c r="D2887" s="2" t="str">
        <x:v>H1 2025</x:v>
      </x:c>
      <x:c r="E2887" s="2" t="str">
        <x:v>shares_treasury</x:v>
      </x:c>
      <x:c r="F2887" s="11" t="n">
        <x:v>440.594548</x:v>
      </x:c>
      <x:c r="G2887" s="2" t="str">
        <x:v>shares</x:v>
      </x:c>
      <x:c r="H2887" s="2" t="str">
        <x:v>2025-01-01</x:v>
      </x:c>
      <x:c r="I2887" s="2" t="str">
        <x:v>2025-06-30</x:v>
      </x:c>
      <x:c r="J2887" s="2" t="str">
        <x:v>Treasury Stock, Common, Shares</x:v>
      </x:c>
      <x:c r="K2887" s="2" t="str">
        <x:v>us-gaap:TreasuryStockCommonShares</x:v>
      </x:c>
      <x:c r="L2887" s="2" t="str">
        <x:v>2025-08-04</x:v>
      </x:c>
      <x:c r="M2887" s="2" t="str">
        <x:v>0000895421-25-000440</x:v>
      </x:c>
      <x:c r="N2887" s="2" t="str">
        <x:v>https://www.sec.gov/Archives/edgar/data/895421/000089542125000440/ms-20250630.htm</x:v>
      </x:c>
      <x:c r="O2887" s="2" t="str">
        <x:v>data/raw/filings/MS_0000895421-25-000440_ms-20250630.htm</x:v>
      </x:c>
      <x:c r="P2887" s="2" t="str"/>
      <x:c r="Q2887" s="2" t="str"/>
      <x:c r="R2887" s="2" t="str">
        <x:v>Latest eligible comparative presentation at the information cutoff.</x:v>
      </x:c>
      <x:c r="T2887" s="12"/>
      <x:c r="U2887" s="12"/>
    </x:row>
    <x:row r="2888" ht="24" customHeight="1">
      <x:c r="C2888" s="2" t="str">
        <x:v>MS</x:v>
      </x:c>
      <x:c r="D2888" s="2" t="str">
        <x:v>H1 2025</x:v>
      </x:c>
      <x:c r="E2888" s="2" t="str">
        <x:v>deposits</x:v>
      </x:c>
      <x:c r="F2888" s="11" t="n">
        <x:v>389377</x:v>
      </x:c>
      <x:c r="G2888" s="2" t="str">
        <x:v>USD</x:v>
      </x:c>
      <x:c r="H2888" s="2" t="str">
        <x:v>2025-01-01</x:v>
      </x:c>
      <x:c r="I2888" s="2" t="str">
        <x:v>2025-06-30</x:v>
      </x:c>
      <x:c r="J2888" s="2" t="str">
        <x:v>Deposits</x:v>
      </x:c>
      <x:c r="K2888" s="2" t="str">
        <x:v>us-gaap:Deposits</x:v>
      </x:c>
      <x:c r="L2888" s="2" t="str">
        <x:v>2025-08-04</x:v>
      </x:c>
      <x:c r="M2888" s="2" t="str">
        <x:v>0000895421-25-000440</x:v>
      </x:c>
      <x:c r="N2888" s="2" t="str">
        <x:v>https://www.sec.gov/Archives/edgar/data/895421/000089542125000440/ms-20250630.htm</x:v>
      </x:c>
      <x:c r="O2888" s="2" t="str">
        <x:v>data/raw/filings/MS_0000895421-25-000440_ms-20250630.htm</x:v>
      </x:c>
      <x:c r="P2888" s="2" t="str">
        <x:v>f-4010</x:v>
      </x:c>
      <x:c r="Q2888" s="2" t="str"/>
      <x:c r="R2888" s="2" t="str">
        <x:v>Latest eligible comparative presentation at the information cutoff.</x:v>
      </x:c>
      <x:c r="T2888" s="12"/>
      <x:c r="U2888" s="12"/>
    </x:row>
    <x:row r="2889" ht="24" customHeight="1">
      <x:c r="C2889" s="2" t="str">
        <x:v>MS</x:v>
      </x:c>
      <x:c r="D2889" s="2" t="str">
        <x:v>H1 2025</x:v>
      </x:c>
      <x:c r="E2889" s="2" t="str">
        <x:v>loans_gross</x:v>
      </x:c>
      <x:c r="F2889" s="11" t="n">
        <x:v>246925</x:v>
      </x:c>
      <x:c r="G2889" s="2" t="str">
        <x:v>USD</x:v>
      </x:c>
      <x:c r="H2889" s="2" t="str">
        <x:v>2025-01-01</x:v>
      </x:c>
      <x:c r="I2889" s="2" t="str">
        <x:v>2025-06-30</x:v>
      </x:c>
      <x:c r="J2889" s="2" t="str">
        <x:v>Gross loans and leases selected definition</x:v>
      </x:c>
      <x:c r="K2889" s="2" t="str">
        <x:v>us-gaap:FinancingReceivableExcludingAccruedInterestBeforeAllowanceForCreditLoss</x:v>
      </x:c>
      <x:c r="L2889" s="2" t="str">
        <x:v>2025-08-04</x:v>
      </x:c>
      <x:c r="M2889" s="2" t="str">
        <x:v>0000895421-25-000440</x:v>
      </x:c>
      <x:c r="N2889" s="2" t="str">
        <x:v>https://www.sec.gov/Archives/edgar/data/895421/000089542125000440/ms-20250630.htm</x:v>
      </x:c>
      <x:c r="O2889" s="2" t="str">
        <x:v>data/raw/filings/MS_0000895421-25-000440_ms-20250630.htm</x:v>
      </x:c>
      <x:c r="P2889" s="2" t="str">
        <x:v>f-3148</x:v>
      </x:c>
      <x:c r="Q2889" s="2" t="str"/>
      <x:c r="R2889" s="2" t="str">
        <x:v>Latest eligible comparative presentation at the information cutoff.</x:v>
      </x:c>
      <x:c r="T2889" s="12"/>
      <x:c r="U2889" s="12"/>
    </x:row>
    <x:row r="2890" ht="24" customHeight="1">
      <x:c r="C2890" s="2" t="str">
        <x:v>MS</x:v>
      </x:c>
      <x:c r="D2890" s="2" t="str">
        <x:v>H1 2025</x:v>
      </x:c>
      <x:c r="E2890" s="2" t="str">
        <x:v>loans_net</x:v>
      </x:c>
      <x:c r="F2890" s="11" t="n">
        <x:v>245654</x:v>
      </x:c>
      <x:c r="G2890" s="2" t="str">
        <x:v>USD</x:v>
      </x:c>
      <x:c r="H2890" s="2" t="str">
        <x:v>2025-01-01</x:v>
      </x:c>
      <x:c r="I2890" s="2" t="str">
        <x:v>2025-06-30</x:v>
      </x:c>
      <x:c r="J2890" s="2" t="str">
        <x:v>Net loans after allowance selected definition</x:v>
      </x:c>
      <x:c r="K2890" s="2" t="str">
        <x:v>us-gaap:FinancingReceivableExcludingAccruedInterestAfterAllowanceForCreditLoss</x:v>
      </x:c>
      <x:c r="L2890" s="2" t="str">
        <x:v>2025-08-04</x:v>
      </x:c>
      <x:c r="M2890" s="2" t="str">
        <x:v>0000895421-25-000440</x:v>
      </x:c>
      <x:c r="N2890" s="2" t="str">
        <x:v>https://www.sec.gov/Archives/edgar/data/895421/000089542125000440/ms-20250630.htm</x:v>
      </x:c>
      <x:c r="O2890" s="2" t="str">
        <x:v>data/raw/filings/MS_0000895421-25-000440_ms-20250630.htm</x:v>
      </x:c>
      <x:c r="P2890" s="2" t="str">
        <x:v>f-3153</x:v>
      </x:c>
      <x:c r="Q2890" s="2" t="str"/>
      <x:c r="R2890" s="2" t="str">
        <x:v>Latest eligible comparative presentation at the information cutoff.</x:v>
      </x:c>
      <x:c r="T2890" s="12"/>
      <x:c r="U2890" s="12"/>
    </x:row>
    <x:row r="2891" ht="24" customHeight="1">
      <x:c r="C2891" s="2" t="str">
        <x:v>MS</x:v>
      </x:c>
      <x:c r="D2891" s="2" t="str">
        <x:v>H1 2025</x:v>
      </x:c>
      <x:c r="E2891" s="2" t="str">
        <x:v>allowance</x:v>
      </x:c>
      <x:c r="F2891" s="11" t="n">
        <x:v>1271</x:v>
      </x:c>
      <x:c r="G2891" s="2" t="str">
        <x:v>USD</x:v>
      </x:c>
      <x:c r="H2891" s="2" t="str">
        <x:v>2025-01-01</x:v>
      </x:c>
      <x:c r="I2891" s="2" t="str">
        <x:v>2025-06-30</x:v>
      </x:c>
      <x:c r="J2891" s="2" t="str">
        <x:v>Loan allowance for credit losses</x:v>
      </x:c>
      <x:c r="K2891" s="2" t="str">
        <x:v>us-gaap:FinancingReceivableAllowanceForCreditLossExcludingAccruedInterest</x:v>
      </x:c>
      <x:c r="L2891" s="2" t="str">
        <x:v>2026-08-04</x:v>
      </x:c>
      <x:c r="M2891" s="2" t="str">
        <x:v>0000895421-26-000212</x:v>
      </x:c>
      <x:c r="N2891" s="2" t="str">
        <x:v>https://www.sec.gov/Archives/edgar/data/895421/000089542126000212/ms-20260630.htm</x:v>
      </x:c>
      <x:c r="O2891" s="2" t="str">
        <x:v>data/raw/filings/MS_0000895421-26-000212_ms-20260630.htm</x:v>
      </x:c>
      <x:c r="P2891" s="2" t="str">
        <x:v>f-3891</x:v>
      </x:c>
      <x:c r="Q2891" s="2" t="str"/>
      <x:c r="R2891" s="2" t="str">
        <x:v>Latest eligible comparative presentation at the information cutoff.</x:v>
      </x:c>
      <x:c r="T2891" s="12"/>
      <x:c r="U2891" s="12"/>
    </x:row>
    <x:row r="2892" ht="24" customHeight="1">
      <x:c r="C2892" s="2" t="str">
        <x:v>MS</x:v>
      </x:c>
      <x:c r="D2892" s="2" t="str">
        <x:v>H1 2025</x:v>
      </x:c>
      <x:c r="E2892" s="2" t="str">
        <x:v>nonaccrual</x:v>
      </x:c>
      <x:c r="F2892" s="11" t="str">
        <x:v>n.a.</x:v>
      </x:c>
      <x:c r="G2892" s="2" t="str">
        <x:v>USDm</x:v>
      </x:c>
      <x:c r="H2892" s="2" t="str">
        <x:v>2025-01-01</x:v>
      </x:c>
      <x:c r="I2892" s="2" t="str">
        <x:v>2025-06-30</x:v>
      </x:c>
      <x:c r="J2892" s="2" t="str">
        <x:v>Nonaccrual</x:v>
      </x:c>
      <x:c r="K2892" s="2" t="str"/>
      <x:c r="L2892" s="2" t="str"/>
      <x:c r="M2892" s="2" t="str"/>
      <x:c r="N2892" s="2" t="str"/>
      <x:c r="O2892" s="2" t="str"/>
      <x:c r="P2892" s="2" t="str"/>
      <x:c r="Q2892" s="2" t="str"/>
      <x:c r="R2892" s="2" t="str">
        <x:v>Not reported / unavailable</x:v>
      </x:c>
      <x:c r="T2892" s="12"/>
      <x:c r="U2892" s="12"/>
    </x:row>
    <x:row r="2893" ht="24" customHeight="1">
      <x:c r="C2893" s="2" t="str">
        <x:v>MS</x:v>
      </x:c>
      <x:c r="D2893" s="2" t="str">
        <x:v>H1 2025</x:v>
      </x:c>
      <x:c r="E2893" s="2" t="str">
        <x:v>cash</x:v>
      </x:c>
      <x:c r="F2893" s="11" t="n">
        <x:v>109130</x:v>
      </x:c>
      <x:c r="G2893" s="2" t="str">
        <x:v>USD</x:v>
      </x:c>
      <x:c r="H2893" s="2" t="str">
        <x:v>2025-01-01</x:v>
      </x:c>
      <x:c r="I2893" s="2" t="str">
        <x:v>2025-06-30</x:v>
      </x:c>
      <x:c r="J2893" s="2" t="str">
        <x:v>Cash and Cash Equivalents, at Carrying Value</x:v>
      </x:c>
      <x:c r="K2893" s="2" t="str">
        <x:v>us-gaap:CashAndCashEquivalentsAtCarryingValue</x:v>
      </x:c>
      <x:c r="L2893" s="2" t="str">
        <x:v>2025-08-04</x:v>
      </x:c>
      <x:c r="M2893" s="2" t="str">
        <x:v>0000895421-25-000440</x:v>
      </x:c>
      <x:c r="N2893" s="2" t="str">
        <x:v>https://www.sec.gov/Archives/edgar/data/895421/000089542125000440/ms-20250630.htm</x:v>
      </x:c>
      <x:c r="O2893" s="2" t="str">
        <x:v>data/raw/filings/MS_0000895421-25-000440_ms-20250630.htm</x:v>
      </x:c>
      <x:c r="P2893" s="2" t="str">
        <x:v>f-545</x:v>
      </x:c>
      <x:c r="Q2893" s="2" t="str"/>
      <x:c r="R2893" s="2" t="str">
        <x:v>Latest eligible comparative presentation at the information cutoff.</x:v>
      </x:c>
      <x:c r="T2893" s="12"/>
      <x:c r="U2893" s="12"/>
    </x:row>
    <x:row r="2894" ht="24" customHeight="1">
      <x:c r="C2894" s="2" t="str">
        <x:v>MS</x:v>
      </x:c>
      <x:c r="D2894" s="2" t="str">
        <x:v>H1 2025</x:v>
      </x:c>
      <x:c r="E2894" s="2" t="str">
        <x:v>aoci</x:v>
      </x:c>
      <x:c r="F2894" s="11" t="n">
        <x:v>-5913</x:v>
      </x:c>
      <x:c r="G2894" s="2" t="str">
        <x:v>USD</x:v>
      </x:c>
      <x:c r="H2894" s="2" t="str">
        <x:v>2025-01-01</x:v>
      </x:c>
      <x:c r="I2894" s="2" t="str">
        <x:v>2025-06-30</x:v>
      </x:c>
      <x:c r="J2894" s="2" t="str">
        <x:v>Accumulated Other Comprehensive Income (Loss), Net of Tax</x:v>
      </x:c>
      <x:c r="K2894" s="2" t="str">
        <x:v>us-gaap:AccumulatedOtherComprehensiveIncomeLossNetOfTax</x:v>
      </x:c>
      <x:c r="L2894" s="2" t="str">
        <x:v>2025-08-04</x:v>
      </x:c>
      <x:c r="M2894" s="2" t="str">
        <x:v>0000895421-25-000440</x:v>
      </x:c>
      <x:c r="N2894" s="2" t="str">
        <x:v>https://www.sec.gov/Archives/edgar/data/895421/000089542125000440/ms-20250630.htm</x:v>
      </x:c>
      <x:c r="O2894" s="2" t="str">
        <x:v>data/raw/filings/MS_0000895421-25-000440_ms-20250630.htm</x:v>
      </x:c>
      <x:c r="P2894" s="2" t="str">
        <x:v>f-315</x:v>
      </x:c>
      <x:c r="Q2894" s="2" t="str"/>
      <x:c r="R2894" s="2" t="str">
        <x:v>Latest eligible comparative presentation at the information cutoff.</x:v>
      </x:c>
      <x:c r="T2894" s="12"/>
      <x:c r="U2894" s="12"/>
    </x:row>
    <x:row r="2895" ht="24" customHeight="1">
      <x:c r="C2895" s="2" t="str">
        <x:v>MS</x:v>
      </x:c>
      <x:c r="D2895" s="2" t="str">
        <x:v>H1 2025</x:v>
      </x:c>
      <x:c r="E2895" s="2" t="str">
        <x:v>nii</x:v>
      </x:c>
      <x:c r="F2895" s="11" t="n">
        <x:v>4700</x:v>
      </x:c>
      <x:c r="G2895" s="2" t="str">
        <x:v>USD</x:v>
      </x:c>
      <x:c r="H2895" s="2" t="str">
        <x:v>2025-01-01</x:v>
      </x:c>
      <x:c r="I2895" s="2" t="str">
        <x:v>2025-06-30</x:v>
      </x:c>
      <x:c r="J2895" s="2" t="str">
        <x:v>Interest Income (Expense), Net</x:v>
      </x:c>
      <x:c r="K2895" s="2" t="str">
        <x:v>us-gaap:InterestIncomeExpenseNet</x:v>
      </x:c>
      <x:c r="L2895" s="2" t="str">
        <x:v>2026-08-04</x:v>
      </x:c>
      <x:c r="M2895" s="2" t="str">
        <x:v>0000895421-26-000212</x:v>
      </x:c>
      <x:c r="N2895" s="2" t="str">
        <x:v>https://www.sec.gov/Archives/edgar/data/895421/000089542126000212/ms-20260630.htm</x:v>
      </x:c>
      <x:c r="O2895" s="2" t="str">
        <x:v>data/raw/filings/MS_0000895421-26-000212_ms-20260630.htm</x:v>
      </x:c>
      <x:c r="P2895" s="2" t="str">
        <x:v>f-5548</x:v>
      </x:c>
      <x:c r="Q2895" s="2" t="str"/>
      <x:c r="R2895" s="2" t="str">
        <x:v>Latest eligible comparative presentation at the information cutoff.</x:v>
      </x:c>
      <x:c r="T2895" s="12"/>
      <x:c r="U2895" s="12"/>
    </x:row>
    <x:row r="2896" ht="24" customHeight="1">
      <x:c r="C2896" s="2" t="str">
        <x:v>MS</x:v>
      </x:c>
      <x:c r="D2896" s="2" t="str">
        <x:v>H1 2025</x:v>
      </x:c>
      <x:c r="E2896" s="2" t="str">
        <x:v>noninterest_income</x:v>
      </x:c>
      <x:c r="F2896" s="11" t="n">
        <x:v>29831</x:v>
      </x:c>
      <x:c r="G2896" s="2" t="str">
        <x:v>USD</x:v>
      </x:c>
      <x:c r="H2896" s="2" t="str">
        <x:v>2025-01-01</x:v>
      </x:c>
      <x:c r="I2896" s="2" t="str">
        <x:v>2025-06-30</x:v>
      </x:c>
      <x:c r="J2896" s="2" t="str">
        <x:v>Noninterest Income</x:v>
      </x:c>
      <x:c r="K2896" s="2" t="str">
        <x:v>us-gaap:NoninterestIncome</x:v>
      </x:c>
      <x:c r="L2896" s="2" t="str">
        <x:v>2026-08-04</x:v>
      </x:c>
      <x:c r="M2896" s="2" t="str">
        <x:v>0000895421-26-000212</x:v>
      </x:c>
      <x:c r="N2896" s="2" t="str">
        <x:v>https://www.sec.gov/Archives/edgar/data/895421/000089542126000212/ms-20260630.htm</x:v>
      </x:c>
      <x:c r="O2896" s="2" t="str">
        <x:v>data/raw/filings/MS_0000895421-26-000212_ms-20260630.htm</x:v>
      </x:c>
      <x:c r="P2896" s="2" t="str">
        <x:v>f-5533</x:v>
      </x:c>
      <x:c r="Q2896" s="2" t="str"/>
      <x:c r="R2896" s="2" t="str">
        <x:v>Latest eligible comparative presentation at the information cutoff.</x:v>
      </x:c>
      <x:c r="T2896" s="12"/>
      <x:c r="U2896" s="12"/>
    </x:row>
    <x:row r="2897" ht="24" customHeight="1">
      <x:c r="C2897" s="2" t="str">
        <x:v>MS</x:v>
      </x:c>
      <x:c r="D2897" s="2" t="str">
        <x:v>H1 2025</x:v>
      </x:c>
      <x:c r="E2897" s="2" t="str">
        <x:v>revenue_reported</x:v>
      </x:c>
      <x:c r="F2897" s="11" t="n">
        <x:v>34531</x:v>
      </x:c>
      <x:c r="G2897" s="2" t="str">
        <x:v>USD</x:v>
      </x:c>
      <x:c r="H2897" s="2" t="str">
        <x:v>2025-01-01</x:v>
      </x:c>
      <x:c r="I2897" s="2" t="str">
        <x:v>2025-06-30</x:v>
      </x:c>
      <x:c r="J2897" s="2" t="str">
        <x:v>Revenues, Net of Interest Expense</x:v>
      </x:c>
      <x:c r="K2897" s="2" t="str">
        <x:v>us-gaap:RevenuesNetOfInterestExpense</x:v>
      </x:c>
      <x:c r="L2897" s="2" t="str">
        <x:v>2026-08-04</x:v>
      </x:c>
      <x:c r="M2897" s="2" t="str">
        <x:v>0000895421-26-000212</x:v>
      </x:c>
      <x:c r="N2897" s="2" t="str">
        <x:v>https://www.sec.gov/Archives/edgar/data/895421/000089542126000212/ms-20260630.htm</x:v>
      </x:c>
      <x:c r="O2897" s="2" t="str">
        <x:v>data/raw/filings/MS_0000895421-26-000212_ms-20260630.htm</x:v>
      </x:c>
      <x:c r="P2897" s="2" t="str">
        <x:v>f-5669</x:v>
      </x:c>
      <x:c r="Q2897" s="2" t="str"/>
      <x:c r="R2897" s="2" t="str">
        <x:v>Latest eligible comparative presentation at the information cutoff.</x:v>
      </x:c>
      <x:c r="T2897" s="12"/>
      <x:c r="U2897" s="12"/>
    </x:row>
    <x:row r="2898" ht="24" customHeight="1">
      <x:c r="C2898" s="2" t="str">
        <x:v>MS</x:v>
      </x:c>
      <x:c r="D2898" s="2" t="str">
        <x:v>H1 2025</x:v>
      </x:c>
      <x:c r="E2898" s="2" t="str">
        <x:v>opex</x:v>
      </x:c>
      <x:c r="F2898" s="11" t="n">
        <x:v>24034</x:v>
      </x:c>
      <x:c r="G2898" s="2" t="str">
        <x:v>USD</x:v>
      </x:c>
      <x:c r="H2898" s="2" t="str">
        <x:v>2025-01-01</x:v>
      </x:c>
      <x:c r="I2898" s="2" t="str">
        <x:v>2025-06-30</x:v>
      </x:c>
      <x:c r="J2898" s="2" t="str">
        <x:v>Noninterest Expense</x:v>
      </x:c>
      <x:c r="K2898" s="2" t="str">
        <x:v>us-gaap:NoninterestExpense</x:v>
      </x:c>
      <x:c r="L2898" s="2" t="str">
        <x:v>2026-08-04</x:v>
      </x:c>
      <x:c r="M2898" s="2" t="str">
        <x:v>0000895421-26-000212</x:v>
      </x:c>
      <x:c r="N2898" s="2" t="str">
        <x:v>https://www.sec.gov/Archives/edgar/data/895421/000089542126000212/ms-20260630.htm</x:v>
      </x:c>
      <x:c r="O2898" s="2" t="str">
        <x:v>data/raw/filings/MS_0000895421-26-000212_ms-20260630.htm</x:v>
      </x:c>
      <x:c r="P2898" s="2" t="str">
        <x:v>f-5573</x:v>
      </x:c>
      <x:c r="Q2898" s="2" t="str"/>
      <x:c r="R2898" s="2" t="str">
        <x:v>Latest eligible comparative presentation at the information cutoff.</x:v>
      </x:c>
      <x:c r="T2898" s="12"/>
      <x:c r="U2898" s="12"/>
    </x:row>
    <x:row r="2899" ht="24" customHeight="1">
      <x:c r="C2899" s="2" t="str">
        <x:v>MS</x:v>
      </x:c>
      <x:c r="D2899" s="2" t="str">
        <x:v>H1 2025</x:v>
      </x:c>
      <x:c r="E2899" s="2" t="str">
        <x:v>provision</x:v>
      </x:c>
      <x:c r="F2899" s="11" t="str">
        <x:v>n.a.</x:v>
      </x:c>
      <x:c r="G2899" s="2" t="str">
        <x:v>USDm</x:v>
      </x:c>
      <x:c r="H2899" s="2" t="str">
        <x:v>2025-01-01</x:v>
      </x:c>
      <x:c r="I2899" s="2" t="str">
        <x:v>2025-06-30</x:v>
      </x:c>
      <x:c r="J2899" s="2" t="str">
        <x:v>Provision for credit losses</x:v>
      </x:c>
      <x:c r="K2899" s="2" t="str"/>
      <x:c r="L2899" s="2" t="str"/>
      <x:c r="M2899" s="2" t="str"/>
      <x:c r="N2899" s="2" t="str"/>
      <x:c r="O2899" s="2" t="str"/>
      <x:c r="P2899" s="2" t="str"/>
      <x:c r="Q2899" s="2" t="str"/>
      <x:c r="R2899" s="2" t="str">
        <x:v>Not reported / unavailable</x:v>
      </x:c>
      <x:c r="T2899" s="12"/>
      <x:c r="U2899" s="12"/>
    </x:row>
    <x:row r="2900" ht="24" customHeight="1">
      <x:c r="C2900" s="2" t="str">
        <x:v>MS</x:v>
      </x:c>
      <x:c r="D2900" s="2" t="str">
        <x:v>H1 2025</x:v>
      </x:c>
      <x:c r="E2900" s="2" t="str">
        <x:v>pretax</x:v>
      </x:c>
      <x:c r="F2900" s="11" t="n">
        <x:v>10166</x:v>
      </x:c>
      <x:c r="G2900" s="2" t="str">
        <x:v>USD</x:v>
      </x:c>
      <x:c r="H2900" s="2" t="str">
        <x:v>2025-01-01</x:v>
      </x:c>
      <x:c r="I2900" s="2" t="str">
        <x:v>2025-06-30</x:v>
      </x:c>
      <x:c r="J2900" s="2" t="str">
        <x:v>Income (Loss) from Continuing Operations before Income Taxes, Noncontrolling Interest</x:v>
      </x:c>
      <x:c r="K2900" s="2" t="str">
        <x:v>us-gaap:IncomeLossFromContinuingOperationsBeforeIncomeTaxesExtraordinaryItemsNoncontrollingInterest</x:v>
      </x:c>
      <x:c r="L2900" s="2" t="str">
        <x:v>2026-08-04</x:v>
      </x:c>
      <x:c r="M2900" s="2" t="str">
        <x:v>0000895421-26-000212</x:v>
      </x:c>
      <x:c r="N2900" s="2" t="str">
        <x:v>https://www.sec.gov/Archives/edgar/data/895421/000089542126000212/ms-20260630.htm</x:v>
      </x:c>
      <x:c r="O2900" s="2" t="str">
        <x:v>data/raw/filings/MS_0000895421-26-000212_ms-20260630.htm</x:v>
      </x:c>
      <x:c r="P2900" s="2" t="str">
        <x:v>f-5578</x:v>
      </x:c>
      <x:c r="Q2900" s="2" t="str"/>
      <x:c r="R2900" s="2" t="str">
        <x:v>Latest eligible comparative presentation at the information cutoff.</x:v>
      </x:c>
      <x:c r="T2900" s="12"/>
      <x:c r="U2900" s="12"/>
    </x:row>
    <x:row r="2901" ht="24" customHeight="1">
      <x:c r="C2901" s="2" t="str">
        <x:v>MS</x:v>
      </x:c>
      <x:c r="D2901" s="2" t="str">
        <x:v>H1 2025</x:v>
      </x:c>
      <x:c r="E2901" s="2" t="str">
        <x:v>tax</x:v>
      </x:c>
      <x:c r="F2901" s="11" t="n">
        <x:v>2220</x:v>
      </x:c>
      <x:c r="G2901" s="2" t="str">
        <x:v>USD</x:v>
      </x:c>
      <x:c r="H2901" s="2" t="str">
        <x:v>2025-01-01</x:v>
      </x:c>
      <x:c r="I2901" s="2" t="str">
        <x:v>2025-06-30</x:v>
      </x:c>
      <x:c r="J2901" s="2" t="str">
        <x:v>Income Tax Expense (Benefit)</x:v>
      </x:c>
      <x:c r="K2901" s="2" t="str">
        <x:v>us-gaap:IncomeTaxExpenseBenefit</x:v>
      </x:c>
      <x:c r="L2901" s="2" t="str">
        <x:v>2026-08-04</x:v>
      </x:c>
      <x:c r="M2901" s="2" t="str">
        <x:v>0000895421-26-000212</x:v>
      </x:c>
      <x:c r="N2901" s="2" t="str">
        <x:v>https://www.sec.gov/Archives/edgar/data/895421/000089542126000212/ms-20260630.htm</x:v>
      </x:c>
      <x:c r="O2901" s="2" t="str">
        <x:v>data/raw/filings/MS_0000895421-26-000212_ms-20260630.htm</x:v>
      </x:c>
      <x:c r="P2901" s="2" t="str">
        <x:v>f-5583</x:v>
      </x:c>
      <x:c r="Q2901" s="2" t="str"/>
      <x:c r="R2901" s="2" t="str">
        <x:v>Latest eligible comparative presentation at the information cutoff.</x:v>
      </x:c>
      <x:c r="T2901" s="12"/>
      <x:c r="U2901" s="12"/>
    </x:row>
    <x:row r="2902" ht="24" customHeight="1">
      <x:c r="C2902" s="2" t="str">
        <x:v>MS</x:v>
      </x:c>
      <x:c r="D2902" s="2" t="str">
        <x:v>H1 2025</x:v>
      </x:c>
      <x:c r="E2902" s="2" t="str">
        <x:v>net_income</x:v>
      </x:c>
      <x:c r="F2902" s="11" t="n">
        <x:v>7854</x:v>
      </x:c>
      <x:c r="G2902" s="2" t="str">
        <x:v>USD</x:v>
      </x:c>
      <x:c r="H2902" s="2" t="str">
        <x:v>2025-01-01</x:v>
      </x:c>
      <x:c r="I2902" s="2" t="str">
        <x:v>2025-06-30</x:v>
      </x:c>
      <x:c r="J2902" s="2" t="str">
        <x:v>Net Income (Loss) Attributable to Parent</x:v>
      </x:c>
      <x:c r="K2902" s="2" t="str">
        <x:v>us-gaap:NetIncomeLoss</x:v>
      </x:c>
      <x:c r="L2902" s="2" t="str">
        <x:v>2026-08-04</x:v>
      </x:c>
      <x:c r="M2902" s="2" t="str">
        <x:v>0000895421-26-000212</x:v>
      </x:c>
      <x:c r="N2902" s="2" t="str">
        <x:v>https://www.sec.gov/Archives/edgar/data/895421/000089542126000212/ms-20260630.htm</x:v>
      </x:c>
      <x:c r="O2902" s="2" t="str">
        <x:v>data/raw/filings/MS_0000895421-26-000212_ms-20260630.htm</x:v>
      </x:c>
      <x:c r="P2902" s="2" t="str">
        <x:v>f-5598</x:v>
      </x:c>
      <x:c r="Q2902" s="2" t="str"/>
      <x:c r="R2902" s="2" t="str">
        <x:v>Latest eligible comparative presentation at the information cutoff.</x:v>
      </x:c>
      <x:c r="T2902" s="12"/>
      <x:c r="U2902" s="12"/>
    </x:row>
    <x:row r="2903" ht="24" customHeight="1">
      <x:c r="C2903" s="2" t="str">
        <x:v>MS</x:v>
      </x:c>
      <x:c r="D2903" s="2" t="str">
        <x:v>H1 2025</x:v>
      </x:c>
      <x:c r="E2903" s="2" t="str">
        <x:v>common_income</x:v>
      </x:c>
      <x:c r="F2903" s="11" t="n">
        <x:v>7549</x:v>
      </x:c>
      <x:c r="G2903" s="2" t="str">
        <x:v>USD</x:v>
      </x:c>
      <x:c r="H2903" s="2" t="str">
        <x:v>2025-01-01</x:v>
      </x:c>
      <x:c r="I2903" s="2" t="str">
        <x:v>2025-06-30</x:v>
      </x:c>
      <x:c r="J2903" s="2" t="str">
        <x:v>Net Income (Loss) Available to Common Stockholders, Basic</x:v>
      </x:c>
      <x:c r="K2903" s="2" t="str">
        <x:v>us-gaap:NetIncomeLossAvailableToCommonStockholdersBasic</x:v>
      </x:c>
      <x:c r="L2903" s="2" t="str">
        <x:v>2026-08-04</x:v>
      </x:c>
      <x:c r="M2903" s="2" t="str">
        <x:v>0000895421-26-000212</x:v>
      </x:c>
      <x:c r="N2903" s="2" t="str">
        <x:v>https://www.sec.gov/Archives/edgar/data/895421/000089542126000212/ms-20260630.htm</x:v>
      </x:c>
      <x:c r="O2903" s="2" t="str">
        <x:v>data/raw/filings/MS_0000895421-26-000212_ms-20260630.htm</x:v>
      </x:c>
      <x:c r="P2903" s="2" t="str">
        <x:v>f-170</x:v>
      </x:c>
      <x:c r="Q2903" s="2" t="str"/>
      <x:c r="R2903" s="2" t="str">
        <x:v>Latest eligible comparative presentation at the information cutoff.</x:v>
      </x:c>
      <x:c r="T2903" s="12"/>
      <x:c r="U2903" s="12"/>
    </x:row>
    <x:row r="2904" ht="24" customHeight="1">
      <x:c r="C2904" s="2" t="str">
        <x:v>MS</x:v>
      </x:c>
      <x:c r="D2904" s="2" t="str">
        <x:v>H1 2025</x:v>
      </x:c>
      <x:c r="E2904" s="2" t="str">
        <x:v>preferred_div</x:v>
      </x:c>
      <x:c r="F2904" s="11" t="n">
        <x:v>305</x:v>
      </x:c>
      <x:c r="G2904" s="2" t="str">
        <x:v>USD</x:v>
      </x:c>
      <x:c r="H2904" s="2" t="str">
        <x:v>2025-01-01</x:v>
      </x:c>
      <x:c r="I2904" s="2" t="str">
        <x:v>2025-06-30</x:v>
      </x:c>
      <x:c r="J2904" s="2" t="str">
        <x:v>Dividends, Preferred Stock</x:v>
      </x:c>
      <x:c r="K2904" s="2" t="str">
        <x:v>us-gaap:DividendsPreferredStock</x:v>
      </x:c>
      <x:c r="L2904" s="2" t="str">
        <x:v>2026-08-04</x:v>
      </x:c>
      <x:c r="M2904" s="2" t="str">
        <x:v>0000895421-26-000212</x:v>
      </x:c>
      <x:c r="N2904" s="2" t="str">
        <x:v>https://www.sec.gov/Archives/edgar/data/895421/000089542126000212/ms-20260630.htm</x:v>
      </x:c>
      <x:c r="O2904" s="2" t="str">
        <x:v>data/raw/filings/MS_0000895421-26-000212_ms-20260630.htm</x:v>
      </x:c>
      <x:c r="P2904" s="2" t="str">
        <x:v>f-4837</x:v>
      </x:c>
      <x:c r="Q2904" s="2" t="str"/>
      <x:c r="R2904" s="2" t="str">
        <x:v>Latest eligible comparative presentation at the information cutoff.</x:v>
      </x:c>
      <x:c r="T2904" s="12"/>
      <x:c r="U2904" s="12"/>
    </x:row>
    <x:row r="2905" ht="24" customHeight="1">
      <x:c r="C2905" s="2" t="str">
        <x:v>MS</x:v>
      </x:c>
      <x:c r="D2905" s="2" t="str">
        <x:v>H1 2025</x:v>
      </x:c>
      <x:c r="E2905" s="2" t="str">
        <x:v>eps</x:v>
      </x:c>
      <x:c r="F2905" s="11" t="n">
        <x:v>4.73</x:v>
      </x:c>
      <x:c r="G2905" s="2" t="str">
        <x:v>USD/shares</x:v>
      </x:c>
      <x:c r="H2905" s="2" t="str">
        <x:v>2025-01-01</x:v>
      </x:c>
      <x:c r="I2905" s="2" t="str">
        <x:v>2025-06-30</x:v>
      </x:c>
      <x:c r="J2905" s="2" t="str">
        <x:v>Earnings Per Share, Diluted</x:v>
      </x:c>
      <x:c r="K2905" s="2" t="str">
        <x:v>us-gaap:EarningsPerShareDiluted</x:v>
      </x:c>
      <x:c r="L2905" s="2" t="str">
        <x:v>2026-08-04</x:v>
      </x:c>
      <x:c r="M2905" s="2" t="str">
        <x:v>0000895421-26-000212</x:v>
      </x:c>
      <x:c r="N2905" s="2" t="str">
        <x:v>https://www.sec.gov/Archives/edgar/data/895421/000089542126000212/ms-20260630.htm</x:v>
      </x:c>
      <x:c r="O2905" s="2" t="str">
        <x:v>data/raw/filings/MS_0000895421-26-000212_ms-20260630.htm</x:v>
      </x:c>
      <x:c r="P2905" s="2" t="str">
        <x:v>f-178</x:v>
      </x:c>
      <x:c r="Q2905" s="2" t="str"/>
      <x:c r="R2905" s="2" t="str">
        <x:v>Latest eligible comparative presentation at the information cutoff.</x:v>
      </x:c>
      <x:c r="T2905" s="12"/>
      <x:c r="U2905" s="12"/>
    </x:row>
    <x:row r="2906" ht="24" customHeight="1">
      <x:c r="C2906" s="2" t="str">
        <x:v>MS</x:v>
      </x:c>
      <x:c r="D2906" s="2" t="str">
        <x:v>H1 2025</x:v>
      </x:c>
      <x:c r="E2906" s="2" t="str">
        <x:v>shares_diluted</x:v>
      </x:c>
      <x:c r="F2906" s="11" t="n">
        <x:v>1596</x:v>
      </x:c>
      <x:c r="G2906" s="2" t="str">
        <x:v>shares</x:v>
      </x:c>
      <x:c r="H2906" s="2" t="str">
        <x:v>2025-01-01</x:v>
      </x:c>
      <x:c r="I2906" s="2" t="str">
        <x:v>2025-06-30</x:v>
      </x:c>
      <x:c r="J2906" s="2" t="str">
        <x:v>Weighted Average Number of Shares Outstanding, Diluted</x:v>
      </x:c>
      <x:c r="K2906" s="2" t="str">
        <x:v>us-gaap:WeightedAverageNumberOfDilutedSharesOutstanding</x:v>
      </x:c>
      <x:c r="L2906" s="2" t="str">
        <x:v>2026-08-04</x:v>
      </x:c>
      <x:c r="M2906" s="2" t="str">
        <x:v>0000895421-26-000212</x:v>
      </x:c>
      <x:c r="N2906" s="2" t="str">
        <x:v>https://www.sec.gov/Archives/edgar/data/895421/000089542126000212/ms-20260630.htm</x:v>
      </x:c>
      <x:c r="O2906" s="2" t="str">
        <x:v>data/raw/filings/MS_0000895421-26-000212_ms-20260630.htm</x:v>
      </x:c>
      <x:c r="P2906" s="2" t="str">
        <x:v>f-4732</x:v>
      </x:c>
      <x:c r="Q2906" s="2" t="str"/>
      <x:c r="R2906" s="2" t="str">
        <x:v>Latest eligible comparative presentation at the information cutoff.</x:v>
      </x:c>
      <x:c r="T2906" s="12"/>
      <x:c r="U2906" s="12"/>
    </x:row>
    <x:row r="2907" ht="24" customHeight="1">
      <x:c r="C2907" s="2" t="str">
        <x:v>MS</x:v>
      </x:c>
      <x:c r="D2907" s="2" t="str">
        <x:v>H1 2025</x:v>
      </x:c>
      <x:c r="E2907" s="2" t="str">
        <x:v>dps</x:v>
      </x:c>
      <x:c r="F2907" s="11" t="n">
        <x:v>1.85</x:v>
      </x:c>
      <x:c r="G2907" s="2" t="str">
        <x:v>USD/shares</x:v>
      </x:c>
      <x:c r="H2907" s="2" t="str">
        <x:v>2025-01-01</x:v>
      </x:c>
      <x:c r="I2907" s="2" t="str">
        <x:v>2025-06-30</x:v>
      </x:c>
      <x:c r="J2907" s="2" t="str">
        <x:v>Common Stock, Dividends, Per Share, Declared</x:v>
      </x:c>
      <x:c r="K2907" s="2" t="str">
        <x:v>us-gaap:CommonStockDividendsPerShareDeclared</x:v>
      </x:c>
      <x:c r="L2907" s="2" t="str">
        <x:v>2026-08-04</x:v>
      </x:c>
      <x:c r="M2907" s="2" t="str">
        <x:v>0000895421-26-000212</x:v>
      </x:c>
      <x:c r="N2907" s="2" t="str">
        <x:v>https://www.sec.gov/Archives/edgar/data/895421/000089542126000212/ms-20260630.htm</x:v>
      </x:c>
      <x:c r="O2907" s="2" t="str">
        <x:v>data/raw/filings/MS_0000895421-26-000212_ms-20260630.htm</x:v>
      </x:c>
      <x:c r="P2907" s="2" t="str">
        <x:v>f-4840</x:v>
      </x:c>
      <x:c r="Q2907" s="2" t="str"/>
      <x:c r="R2907" s="2" t="str">
        <x:v>Latest eligible comparative presentation at the information cutoff.</x:v>
      </x:c>
      <x:c r="T2907" s="12"/>
      <x:c r="U2907" s="12"/>
    </x:row>
    <x:row r="2908" ht="24" customHeight="1">
      <x:c r="C2908" s="2" t="str">
        <x:v>MS</x:v>
      </x:c>
      <x:c r="D2908" s="2" t="str">
        <x:v>H1 2025</x:v>
      </x:c>
      <x:c r="E2908" s="2" t="str">
        <x:v>dividends</x:v>
      </x:c>
      <x:c r="F2908" s="11" t="n">
        <x:v>3200</x:v>
      </x:c>
      <x:c r="G2908" s="2" t="str">
        <x:v>USD</x:v>
      </x:c>
      <x:c r="H2908" s="2" t="str">
        <x:v>2025-01-01</x:v>
      </x:c>
      <x:c r="I2908" s="2" t="str">
        <x:v>2025-06-30</x:v>
      </x:c>
      <x:c r="J2908" s="2" t="str">
        <x:v>Payments of Dividends</x:v>
      </x:c>
      <x:c r="K2908" s="2" t="str">
        <x:v>us-gaap:PaymentsOfDividends</x:v>
      </x:c>
      <x:c r="L2908" s="2" t="str">
        <x:v>2026-08-04</x:v>
      </x:c>
      <x:c r="M2908" s="2" t="str">
        <x:v>0000895421-26-000212</x:v>
      </x:c>
      <x:c r="N2908" s="2" t="str">
        <x:v>https://www.sec.gov/Archives/edgar/data/895421/000089542126000212/ms-20260630.htm</x:v>
      </x:c>
      <x:c r="O2908" s="2" t="str">
        <x:v>data/raw/filings/MS_0000895421-26-000212_ms-20260630.htm</x:v>
      </x:c>
      <x:c r="P2908" s="2" t="str">
        <x:v>f-514</x:v>
      </x:c>
      <x:c r="Q2908" s="2" t="str"/>
      <x:c r="R2908" s="2" t="str">
        <x:v>Latest eligible comparative presentation at the information cutoff.</x:v>
      </x:c>
      <x:c r="T2908" s="12"/>
      <x:c r="U2908" s="12"/>
    </x:row>
    <x:row r="2909" ht="24" customHeight="1">
      <x:c r="C2909" s="2" t="str">
        <x:v>MS</x:v>
      </x:c>
      <x:c r="D2909" s="2" t="str">
        <x:v>H1 2025</x:v>
      </x:c>
      <x:c r="E2909" s="2" t="str">
        <x:v>buybacks</x:v>
      </x:c>
      <x:c r="F2909" s="11" t="str">
        <x:v>n.a.</x:v>
      </x:c>
      <x:c r="G2909" s="2" t="str">
        <x:v>USDm</x:v>
      </x:c>
      <x:c r="H2909" s="2" t="str">
        <x:v>2025-01-01</x:v>
      </x:c>
      <x:c r="I2909" s="2" t="str">
        <x:v>2025-06-30</x:v>
      </x:c>
      <x:c r="J2909" s="2" t="str">
        <x:v>Common share repurchases paid</x:v>
      </x:c>
      <x:c r="K2909" s="2" t="str"/>
      <x:c r="L2909" s="2" t="str"/>
      <x:c r="M2909" s="2" t="str"/>
      <x:c r="N2909" s="2" t="str"/>
      <x:c r="O2909" s="2" t="str"/>
      <x:c r="P2909" s="2" t="str"/>
      <x:c r="Q2909" s="2" t="str"/>
      <x:c r="R2909" s="2" t="str">
        <x:v>Not reported / unavailable</x:v>
      </x:c>
      <x:c r="T2909" s="12"/>
      <x:c r="U2909" s="12"/>
    </x:row>
    <x:row r="2910" ht="24" customHeight="1">
      <x:c r="C2910" s="2" t="str">
        <x:v>MS</x:v>
      </x:c>
      <x:c r="D2910" s="2" t="str">
        <x:v>H1 2025</x:v>
      </x:c>
      <x:c r="E2910" s="2" t="str">
        <x:v>chargeoffs</x:v>
      </x:c>
      <x:c r="F2910" s="11" t="str">
        <x:v>n.a.</x:v>
      </x:c>
      <x:c r="G2910" s="2" t="str">
        <x:v>USDm</x:v>
      </x:c>
      <x:c r="H2910" s="2" t="str">
        <x:v>2025-01-01</x:v>
      </x:c>
      <x:c r="I2910" s="2" t="str">
        <x:v>2025-06-30</x:v>
      </x:c>
      <x:c r="J2910" s="2" t="str">
        <x:v>Gross loan charge-offs</x:v>
      </x:c>
      <x:c r="K2910" s="2" t="str"/>
      <x:c r="L2910" s="2" t="str"/>
      <x:c r="M2910" s="2" t="str"/>
      <x:c r="N2910" s="2" t="str"/>
      <x:c r="O2910" s="2" t="str"/>
      <x:c r="P2910" s="2" t="str"/>
      <x:c r="Q2910" s="2" t="str"/>
      <x:c r="R2910" s="2" t="str">
        <x:v>Not reported / unavailable</x:v>
      </x:c>
      <x:c r="T2910" s="12"/>
      <x:c r="U2910" s="12"/>
    </x:row>
    <x:row r="2911" ht="24" customHeight="1">
      <x:c r="C2911" s="2" t="str">
        <x:v>MS</x:v>
      </x:c>
      <x:c r="D2911" s="2" t="str">
        <x:v>H1 2025</x:v>
      </x:c>
      <x:c r="E2911" s="2" t="str">
        <x:v>recoveries</x:v>
      </x:c>
      <x:c r="F2911" s="11" t="str">
        <x:v>n.a.</x:v>
      </x:c>
      <x:c r="G2911" s="2" t="str">
        <x:v>USDm</x:v>
      </x:c>
      <x:c r="H2911" s="2" t="str">
        <x:v>2025-01-01</x:v>
      </x:c>
      <x:c r="I2911" s="2" t="str">
        <x:v>2025-06-30</x:v>
      </x:c>
      <x:c r="J2911" s="2" t="str">
        <x:v>Loan recoveries</x:v>
      </x:c>
      <x:c r="K2911" s="2" t="str"/>
      <x:c r="L2911" s="2" t="str"/>
      <x:c r="M2911" s="2" t="str"/>
      <x:c r="N2911" s="2" t="str"/>
      <x:c r="O2911" s="2" t="str"/>
      <x:c r="P2911" s="2" t="str"/>
      <x:c r="Q2911" s="2" t="str"/>
      <x:c r="R2911" s="2" t="str">
        <x:v>Not reported / unavailable</x:v>
      </x:c>
      <x:c r="T2911" s="12"/>
      <x:c r="U2911" s="12"/>
    </x:row>
    <x:row r="2912" ht="24" customHeight="1">
      <x:c r="C2912" s="2" t="str">
        <x:v>MS</x:v>
      </x:c>
      <x:c r="D2912" s="2" t="str">
        <x:v>H1 2025</x:v>
      </x:c>
      <x:c r="E2912" s="2" t="str">
        <x:v>rwa</x:v>
      </x:c>
      <x:c r="F2912" s="11" t="n">
        <x:v>523307</x:v>
      </x:c>
      <x:c r="G2912" s="2" t="str">
        <x:v>USD</x:v>
      </x:c>
      <x:c r="H2912" s="2" t="str">
        <x:v>2025-01-01</x:v>
      </x:c>
      <x:c r="I2912" s="2" t="str">
        <x:v>2025-06-30</x:v>
      </x:c>
      <x:c r="J2912" s="2" t="str">
        <x:v>Banking Regulation, Risk-Weighted Assets, Actual</x:v>
      </x:c>
      <x:c r="K2912" s="2" t="str">
        <x:v>us-gaap:RiskWeightedAssets</x:v>
      </x:c>
      <x:c r="L2912" s="2" t="str">
        <x:v>2025-08-04</x:v>
      </x:c>
      <x:c r="M2912" s="2" t="str">
        <x:v>0000895421-25-000440</x:v>
      </x:c>
      <x:c r="N2912" s="2" t="str">
        <x:v>https://www.sec.gov/Archives/edgar/data/895421/000089542125000440/ms-20250630.htm</x:v>
      </x:c>
      <x:c r="O2912" s="2" t="str">
        <x:v>data/raw/filings/MS_0000895421-25-000440_ms-20250630.htm</x:v>
      </x:c>
      <x:c r="P2912" s="2" t="str">
        <x:v>f-4492</x:v>
      </x:c>
      <x:c r="Q2912" s="2" t="str"/>
      <x:c r="R2912" s="2" t="str">
        <x:v>Latest eligible comparative presentation at the information cutoff.</x:v>
      </x:c>
      <x:c r="T2912" s="12"/>
      <x:c r="U2912" s="12"/>
    </x:row>
    <x:row r="2913" ht="24" customHeight="1">
      <x:c r="C2913" s="2" t="str">
        <x:v>MS</x:v>
      </x:c>
      <x:c r="D2913" s="2" t="str">
        <x:v>H1 2025</x:v>
      </x:c>
      <x:c r="E2913" s="2" t="str">
        <x:v>cet1_reported</x:v>
      </x:c>
      <x:c r="F2913" s="11" t="n">
        <x:v>0.15</x:v>
      </x:c>
      <x:c r="G2913" s="2" t="str">
        <x:v>pure</x:v>
      </x:c>
      <x:c r="H2913" s="2" t="str">
        <x:v>2025-01-01</x:v>
      </x:c>
      <x:c r="I2913" s="2" t="str">
        <x:v>2025-06-30</x:v>
      </x:c>
      <x:c r="J2913" s="2" t="str">
        <x:v>Banking Regulation, Common Equity Tier One Risk-Based Capital Ratio, Actual</x:v>
      </x:c>
      <x:c r="K2913" s="2" t="str">
        <x:v>us-gaap:CommonEquityTierOneCapitalRatio</x:v>
      </x:c>
      <x:c r="L2913" s="2" t="str">
        <x:v>2025-08-04</x:v>
      </x:c>
      <x:c r="M2913" s="2" t="str">
        <x:v>0000895421-25-000440</x:v>
      </x:c>
      <x:c r="N2913" s="2" t="str">
        <x:v>https://www.sec.gov/Archives/edgar/data/895421/000089542125000440/ms-20250630.htm</x:v>
      </x:c>
      <x:c r="O2913" s="2" t="str">
        <x:v>data/raw/filings/MS_0000895421-25-000440_ms-20250630.htm</x:v>
      </x:c>
      <x:c r="P2913" s="2" t="str"/>
      <x:c r="Q2913" s="2" t="str"/>
      <x:c r="R2913" s="2" t="str">
        <x:v>Latest eligible comparative presentation at the information cutoff.</x:v>
      </x:c>
      <x:c r="T2913" s="12"/>
      <x:c r="U2913" s="12"/>
    </x:row>
    <x:row r="2914" ht="24" customHeight="1">
      <x:c r="C2914" s="2" t="str">
        <x:v>MS</x:v>
      </x:c>
      <x:c r="D2914" s="2" t="str">
        <x:v>H1 2025</x:v>
      </x:c>
      <x:c r="E2914" s="2" t="str">
        <x:v>nim_reported</x:v>
      </x:c>
      <x:c r="F2914" s="11" t="str">
        <x:v>n.a.</x:v>
      </x:c>
      <x:c r="G2914" s="2" t="str">
        <x:v>%</x:v>
      </x:c>
      <x:c r="H2914" s="2" t="str">
        <x:v>2025-01-01</x:v>
      </x:c>
      <x:c r="I2914" s="2" t="str">
        <x:v>2025-06-30</x:v>
      </x:c>
      <x:c r="J2914" s="2" t="str">
        <x:v>Issuer reported net interest margin</x:v>
      </x:c>
      <x:c r="K2914" s="2" t="str"/>
      <x:c r="L2914" s="2" t="str"/>
      <x:c r="M2914" s="2" t="str"/>
      <x:c r="N2914" s="2" t="str"/>
      <x:c r="O2914" s="2" t="str"/>
      <x:c r="P2914" s="2" t="str"/>
      <x:c r="Q2914" s="2" t="str"/>
      <x:c r="R2914" s="2" t="str">
        <x:v>Not reported / unavailable</x:v>
      </x:c>
      <x:c r="T2914" s="12"/>
      <x:c r="U2914" s="12"/>
    </x:row>
    <x:row r="2915" ht="24" customHeight="1">
      <x:c r="C2915" s="2" t="str">
        <x:v>MS</x:v>
      </x:c>
      <x:c r="D2915" s="2" t="str">
        <x:v>H1 2025</x:v>
      </x:c>
      <x:c r="E2915" s="2" t="str">
        <x:v>bvps_reported</x:v>
      </x:c>
      <x:c r="F2915" s="11" t="n">
        <x:v>61.59</x:v>
      </x:c>
      <x:c r="G2915" s="2" t="str">
        <x:v>USD/shares</x:v>
      </x:c>
      <x:c r="H2915" s="2" t="str">
        <x:v>2025-01-01</x:v>
      </x:c>
      <x:c r="I2915" s="2" t="str">
        <x:v>2025-06-30</x:v>
      </x:c>
      <x:c r="J2915" s="2" t="str">
        <x:v>Reported common book value per share</x:v>
      </x:c>
      <x:c r="K2915" s="2" t="str">
        <x:v>Manual verified issuer table row</x:v>
      </x:c>
      <x:c r="L2915" s="2" t="str">
        <x:v>2025-08-04</x:v>
      </x:c>
      <x:c r="M2915" s="2" t="str">
        <x:v>0000895421-25-000440</x:v>
      </x:c>
      <x:c r="N2915" s="2" t="str">
        <x:v>https://www.sec.gov/Archives/edgar/data/895421/000089542125000440/ms-20250630.htm</x:v>
      </x:c>
      <x:c r="O2915" s="2" t="str">
        <x:v>data/raw/filings/MS_0000895421-25-000440_ms-20250630.htm</x:v>
      </x:c>
      <x:c r="P2915" s="2" t="str"/>
      <x:c r="Q2915" s="2" t="str"/>
      <x:c r="R2915" s="2" t="str">
        <x:v>Verified original issuer table row; same-date end balance, excluding average and regulatory minimum tables.</x:v>
      </x:c>
      <x:c r="T2915" s="12"/>
      <x:c r="U2915" s="12"/>
    </x:row>
    <x:row r="2916" ht="24" customHeight="1">
      <x:c r="C2916" s="2" t="str">
        <x:v>MS</x:v>
      </x:c>
      <x:c r="D2916" s="2" t="str">
        <x:v>H1 2025</x:v>
      </x:c>
      <x:c r="E2916" s="2" t="str">
        <x:v>tbvps_reported</x:v>
      </x:c>
      <x:c r="F2916" s="11" t="n">
        <x:v>47.25</x:v>
      </x:c>
      <x:c r="G2916" s="2" t="str">
        <x:v>USD/shares</x:v>
      </x:c>
      <x:c r="H2916" s="2" t="str">
        <x:v>2025-01-01</x:v>
      </x:c>
      <x:c r="I2916" s="2" t="str">
        <x:v>2025-06-30</x:v>
      </x:c>
      <x:c r="J2916" s="2" t="str">
        <x:v>Reported tangible book value per share</x:v>
      </x:c>
      <x:c r="K2916" s="2" t="str">
        <x:v>Manual verified issuer table row</x:v>
      </x:c>
      <x:c r="L2916" s="2" t="str">
        <x:v>2025-08-04</x:v>
      </x:c>
      <x:c r="M2916" s="2" t="str">
        <x:v>0000895421-25-000440</x:v>
      </x:c>
      <x:c r="N2916" s="2" t="str">
        <x:v>https://www.sec.gov/Archives/edgar/data/895421/000089542125000440/ms-20250630.htm</x:v>
      </x:c>
      <x:c r="O2916" s="2" t="str">
        <x:v>data/raw/filings/MS_0000895421-25-000440_ms-20250630.htm</x:v>
      </x:c>
      <x:c r="P2916" s="2" t="str"/>
      <x:c r="Q2916" s="2" t="str"/>
      <x:c r="R2916" s="2" t="str">
        <x:v>Verified original issuer table row; same-date end balance, excluding average and regulatory minimum tables.</x:v>
      </x:c>
      <x:c r="T2916" s="12"/>
      <x:c r="U2916" s="12"/>
    </x:row>
    <x:row r="2917" ht="24" customHeight="1">
      <x:c r="C2917" s="2" t="str">
        <x:v>MS</x:v>
      </x:c>
      <x:c r="D2917" s="2" t="str">
        <x:v>H1 2025</x:v>
      </x:c>
      <x:c r="E2917" s="2" t="str">
        <x:v>tce_reported</x:v>
      </x:c>
      <x:c r="F2917" s="11" t="str">
        <x:v>n.a.</x:v>
      </x:c>
      <x:c r="G2917" s="2" t="str">
        <x:v>USDm</x:v>
      </x:c>
      <x:c r="H2917" s="2" t="str">
        <x:v>2025-01-01</x:v>
      </x:c>
      <x:c r="I2917" s="2" t="str">
        <x:v>2025-06-30</x:v>
      </x:c>
      <x:c r="J2917" s="2" t="str">
        <x:v>Reported tangible common equity</x:v>
      </x:c>
      <x:c r="K2917" s="2" t="str"/>
      <x:c r="L2917" s="2" t="str"/>
      <x:c r="M2917" s="2" t="str"/>
      <x:c r="N2917" s="2" t="str"/>
      <x:c r="O2917" s="2" t="str"/>
      <x:c r="P2917" s="2" t="str"/>
      <x:c r="Q2917" s="2" t="str"/>
      <x:c r="R2917" s="2" t="str">
        <x:v>Not reported / unavailable</x:v>
      </x:c>
      <x:c r="T2917" s="12"/>
      <x:c r="U2917" s="12"/>
    </x:row>
    <x:row r="2918" ht="24" customHeight="1">
      <x:c r="C2918" s="2" t="str">
        <x:v>MS</x:v>
      </x:c>
      <x:c r="D2918" s="2" t="str">
        <x:v>H1 2026</x:v>
      </x:c>
      <x:c r="E2918" s="2" t="str">
        <x:v>assets</x:v>
      </x:c>
      <x:c r="F2918" s="11" t="n">
        <x:v>1675057</x:v>
      </x:c>
      <x:c r="G2918" s="2" t="str">
        <x:v>USD</x:v>
      </x:c>
      <x:c r="H2918" s="2" t="str">
        <x:v>2026-01-01</x:v>
      </x:c>
      <x:c r="I2918" s="2" t="str">
        <x:v>2026-06-30</x:v>
      </x:c>
      <x:c r="J2918" s="2" t="str">
        <x:v>Assets</x:v>
      </x:c>
      <x:c r="K2918" s="2" t="str">
        <x:v>us-gaap:Assets</x:v>
      </x:c>
      <x:c r="L2918" s="2" t="str">
        <x:v>2026-08-04</x:v>
      </x:c>
      <x:c r="M2918" s="2" t="str">
        <x:v>0000895421-26-000212</x:v>
      </x:c>
      <x:c r="N2918" s="2" t="str">
        <x:v>https://www.sec.gov/Archives/edgar/data/895421/000089542126000212/ms-20260630.htm</x:v>
      </x:c>
      <x:c r="O2918" s="2" t="str">
        <x:v>data/raw/filings/MS_0000895421-26-000212_ms-20260630.htm</x:v>
      </x:c>
      <x:c r="P2918" s="2" t="str">
        <x:v>f-5685</x:v>
      </x:c>
      <x:c r="Q2918" s="2" t="str"/>
      <x:c r="R2918" s="2" t="str">
        <x:v>Latest eligible comparative presentation at the information cutoff.</x:v>
      </x:c>
      <x:c r="T2918" s="12"/>
      <x:c r="U2918" s="12"/>
    </x:row>
    <x:row r="2919" ht="24" customHeight="1">
      <x:c r="C2919" s="2" t="str">
        <x:v>MS</x:v>
      </x:c>
      <x:c r="D2919" s="2" t="str">
        <x:v>H1 2026</x:v>
      </x:c>
      <x:c r="E2919" s="2" t="str">
        <x:v>liabilities</x:v>
      </x:c>
      <x:c r="F2919" s="11" t="n">
        <x:v>1557617</x:v>
      </x:c>
      <x:c r="G2919" s="2" t="str">
        <x:v>USD</x:v>
      </x:c>
      <x:c r="H2919" s="2" t="str">
        <x:v>2026-01-01</x:v>
      </x:c>
      <x:c r="I2919" s="2" t="str">
        <x:v>2026-06-30</x:v>
      </x:c>
      <x:c r="J2919" s="2" t="str">
        <x:v>Liabilities</x:v>
      </x:c>
      <x:c r="K2919" s="2" t="str">
        <x:v>us-gaap:Liabilities</x:v>
      </x:c>
      <x:c r="L2919" s="2" t="str">
        <x:v>2026-08-04</x:v>
      </x:c>
      <x:c r="M2919" s="2" t="str">
        <x:v>0000895421-26-000212</x:v>
      </x:c>
      <x:c r="N2919" s="2" t="str">
        <x:v>https://www.sec.gov/Archives/edgar/data/895421/000089542126000212/ms-20260630.htm</x:v>
      </x:c>
      <x:c r="O2919" s="2" t="str">
        <x:v>data/raw/filings/MS_0000895421-26-000212_ms-20260630.htm</x:v>
      </x:c>
      <x:c r="P2919" s="2" t="str">
        <x:v>f-295</x:v>
      </x:c>
      <x:c r="Q2919" s="2" t="str"/>
      <x:c r="R2919" s="2" t="str">
        <x:v>Latest eligible comparative presentation at the information cutoff.</x:v>
      </x:c>
      <x:c r="T2919" s="12"/>
      <x:c r="U2919" s="12"/>
    </x:row>
    <x:row r="2920" ht="24" customHeight="1">
      <x:c r="C2920" s="2" t="str">
        <x:v>MS</x:v>
      </x:c>
      <x:c r="D2920" s="2" t="str">
        <x:v>H1 2026</x:v>
      </x:c>
      <x:c r="E2920" s="2" t="str">
        <x:v>equity</x:v>
      </x:c>
      <x:c r="F2920" s="11" t="n">
        <x:v>116329</x:v>
      </x:c>
      <x:c r="G2920" s="2" t="str">
        <x:v>USD</x:v>
      </x:c>
      <x:c r="H2920" s="2" t="str">
        <x:v>2026-01-01</x:v>
      </x:c>
      <x:c r="I2920" s="2" t="str">
        <x:v>2026-06-30</x:v>
      </x:c>
      <x:c r="J2920" s="2" t="str">
        <x:v>Stockholders' Equity Attributable to Parent</x:v>
      </x:c>
      <x:c r="K2920" s="2" t="str">
        <x:v>us-gaap:StockholdersEquity</x:v>
      </x:c>
      <x:c r="L2920" s="2" t="str">
        <x:v>2026-08-04</x:v>
      </x:c>
      <x:c r="M2920" s="2" t="str">
        <x:v>0000895421-26-000212</x:v>
      </x:c>
      <x:c r="N2920" s="2" t="str">
        <x:v>https://www.sec.gov/Archives/edgar/data/895421/000089542126000212/ms-20260630.htm</x:v>
      </x:c>
      <x:c r="O2920" s="2" t="str">
        <x:v>data/raw/filings/MS_0000895421-26-000212_ms-20260630.htm</x:v>
      </x:c>
      <x:c r="P2920" s="2" t="str">
        <x:v>f-327</x:v>
      </x:c>
      <x:c r="Q2920" s="2" t="str"/>
      <x:c r="R2920" s="2" t="str">
        <x:v>Latest eligible comparative presentation at the information cutoff.</x:v>
      </x:c>
      <x:c r="T2920" s="12"/>
      <x:c r="U2920" s="12"/>
    </x:row>
    <x:row r="2921" ht="24" customHeight="1">
      <x:c r="C2921" s="2" t="str">
        <x:v>MS</x:v>
      </x:c>
      <x:c r="D2921" s="2" t="str">
        <x:v>H1 2026</x:v>
      </x:c>
      <x:c r="E2921" s="2" t="str">
        <x:v>preferred</x:v>
      </x:c>
      <x:c r="F2921" s="11" t="n">
        <x:v>9750</x:v>
      </x:c>
      <x:c r="G2921" s="2" t="str">
        <x:v>USD</x:v>
      </x:c>
      <x:c r="H2921" s="2" t="str">
        <x:v>2026-01-01</x:v>
      </x:c>
      <x:c r="I2921" s="2" t="str">
        <x:v>2026-06-30</x:v>
      </x:c>
      <x:c r="J2921" s="2" t="str">
        <x:v>Preferred equity carrying amount</x:v>
      </x:c>
      <x:c r="K2921" s="2" t="str">
        <x:v>ms:PreferredStockCarryingValue</x:v>
      </x:c>
      <x:c r="L2921" s="2" t="str">
        <x:v>2026-08-04</x:v>
      </x:c>
      <x:c r="M2921" s="2" t="str">
        <x:v>0000895421-26-000212</x:v>
      </x:c>
      <x:c r="N2921" s="2" t="str">
        <x:v>https://www.sec.gov/Archives/edgar/data/895421/000089542126000212/ms-20260630.htm</x:v>
      </x:c>
      <x:c r="O2921" s="2" t="str">
        <x:v>data/raw/filings/MS_0000895421-26-000212_ms-20260630.htm</x:v>
      </x:c>
      <x:c r="P2921" s="2" t="str">
        <x:v>f-4710</x:v>
      </x:c>
      <x:c r="Q2921" s="2" t="str"/>
      <x:c r="R2921" s="2" t="str">
        <x:v>Exact consolidated inline XBRL context and period.</x:v>
      </x:c>
      <x:c r="T2921" s="12"/>
      <x:c r="U2921" s="12"/>
    </x:row>
    <x:row r="2922" ht="24" customHeight="1">
      <x:c r="C2922" s="2" t="str">
        <x:v>MS</x:v>
      </x:c>
      <x:c r="D2922" s="2" t="str">
        <x:v>H1 2026</x:v>
      </x:c>
      <x:c r="E2922" s="2" t="str">
        <x:v>common_equity_reported</x:v>
      </x:c>
      <x:c r="F2922" s="11" t="n">
        <x:v>106579</x:v>
      </x:c>
      <x:c r="G2922" s="2" t="str">
        <x:v>USD</x:v>
      </x:c>
      <x:c r="H2922" s="2" t="str">
        <x:v>2026-01-01</x:v>
      </x:c>
      <x:c r="I2922" s="2" t="str">
        <x:v>2026-06-30</x:v>
      </x:c>
      <x:c r="J2922" s="2" t="str">
        <x:v>Reported common shareholders equity</x:v>
      </x:c>
      <x:c r="K2922" s="2" t="str">
        <x:v>Manual verified issuer table row</x:v>
      </x:c>
      <x:c r="L2922" s="2" t="str">
        <x:v>2026-08-04</x:v>
      </x:c>
      <x:c r="M2922" s="2" t="str">
        <x:v>0000895421-26-000212</x:v>
      </x:c>
      <x:c r="N2922" s="2" t="str">
        <x:v>https://www.sec.gov/Archives/edgar/data/895421/000089542126000212/ms-20260630.htm</x:v>
      </x:c>
      <x:c r="O2922" s="2" t="str">
        <x:v>data/raw/filings/MS_0000895421-26-000212_ms-20260630.htm</x:v>
      </x:c>
      <x:c r="P2922" s="2" t="str"/>
      <x:c r="Q2922" s="2" t="str"/>
      <x:c r="R2922" s="2" t="str">
        <x:v>Verified original issuer table row; same-date end balance, excluding average and regulatory minimum tables.</x:v>
      </x:c>
      <x:c r="T2922" s="12"/>
      <x:c r="U2922" s="12"/>
    </x:row>
    <x:row r="2923" ht="24" customHeight="1">
      <x:c r="C2923" s="2" t="str">
        <x:v>MS</x:v>
      </x:c>
      <x:c r="D2923" s="2" t="str">
        <x:v>H1 2026</x:v>
      </x:c>
      <x:c r="E2923" s="2" t="str">
        <x:v>goodwill</x:v>
      </x:c>
      <x:c r="F2923" s="11" t="n">
        <x:v>17105</x:v>
      </x:c>
      <x:c r="G2923" s="2" t="str">
        <x:v>USD</x:v>
      </x:c>
      <x:c r="H2923" s="2" t="str">
        <x:v>2026-01-01</x:v>
      </x:c>
      <x:c r="I2923" s="2" t="str">
        <x:v>2026-06-30</x:v>
      </x:c>
      <x:c r="J2923" s="2" t="str">
        <x:v>Goodwill</x:v>
      </x:c>
      <x:c r="K2923" s="2" t="str">
        <x:v>us-gaap:Goodwill</x:v>
      </x:c>
      <x:c r="L2923" s="2" t="str">
        <x:v>2026-08-04</x:v>
      </x:c>
      <x:c r="M2923" s="2" t="str">
        <x:v>0000895421-26-000212</x:v>
      </x:c>
      <x:c r="N2923" s="2" t="str">
        <x:v>https://www.sec.gov/Archives/edgar/data/895421/000089542126000212/ms-20260630.htm</x:v>
      </x:c>
      <x:c r="O2923" s="2" t="str">
        <x:v>data/raw/filings/MS_0000895421-26-000212_ms-20260630.htm</x:v>
      </x:c>
      <x:c r="P2923" s="2" t="str">
        <x:v>f-261</x:v>
      </x:c>
      <x:c r="Q2923" s="2" t="str"/>
      <x:c r="R2923" s="2" t="str">
        <x:v>Latest eligible comparative presentation at the information cutoff.</x:v>
      </x:c>
      <x:c r="T2923" s="12"/>
      <x:c r="U2923" s="12"/>
    </x:row>
    <x:row r="2924" ht="24" customHeight="1">
      <x:c r="C2924" s="2" t="str">
        <x:v>MS</x:v>
      </x:c>
      <x:c r="D2924" s="2" t="str">
        <x:v>H1 2026</x:v>
      </x:c>
      <x:c r="E2924" s="2" t="str">
        <x:v>intangibles</x:v>
      </x:c>
      <x:c r="F2924" s="11" t="n">
        <x:v>5873</x:v>
      </x:c>
      <x:c r="G2924" s="2" t="str">
        <x:v>USD</x:v>
      </x:c>
      <x:c r="H2924" s="2" t="str">
        <x:v>2026-01-01</x:v>
      </x:c>
      <x:c r="I2924" s="2" t="str">
        <x:v>2026-06-30</x:v>
      </x:c>
      <x:c r="J2924" s="2" t="str">
        <x:v>Intangible Assets, Net (Excluding Goodwill)</x:v>
      </x:c>
      <x:c r="K2924" s="2" t="str">
        <x:v>us-gaap:IntangibleAssetsNetExcludingGoodwill</x:v>
      </x:c>
      <x:c r="L2924" s="2" t="str">
        <x:v>2026-08-04</x:v>
      </x:c>
      <x:c r="M2924" s="2" t="str">
        <x:v>0000895421-26-000212</x:v>
      </x:c>
      <x:c r="N2924" s="2" t="str">
        <x:v>https://www.sec.gov/Archives/edgar/data/895421/000089542126000212/ms-20260630.htm</x:v>
      </x:c>
      <x:c r="O2924" s="2" t="str">
        <x:v>data/raw/filings/MS_0000895421-26-000212_ms-20260630.htm</x:v>
      </x:c>
      <x:c r="P2924" s="2" t="str">
        <x:v>f-265</x:v>
      </x:c>
      <x:c r="Q2924" s="2" t="str"/>
      <x:c r="R2924" s="2" t="str">
        <x:v>Latest eligible comparative presentation at the information cutoff.</x:v>
      </x:c>
      <x:c r="T2924" s="12"/>
      <x:c r="U2924" s="12"/>
    </x:row>
    <x:row r="2925" ht="24" customHeight="1">
      <x:c r="C2925" s="2" t="str">
        <x:v>MS</x:v>
      </x:c>
      <x:c r="D2925" s="2" t="str">
        <x:v>H1 2026</x:v>
      </x:c>
      <x:c r="E2925" s="2" t="str">
        <x:v>intangibles_total</x:v>
      </x:c>
      <x:c r="F2925" s="11" t="str">
        <x:v>n.a.</x:v>
      </x:c>
      <x:c r="G2925" s="2" t="str">
        <x:v>USDm</x:v>
      </x:c>
      <x:c r="H2925" s="2" t="str">
        <x:v>2026-01-01</x:v>
      </x:c>
      <x:c r="I2925" s="2" t="str">
        <x:v>2026-06-30</x:v>
      </x:c>
      <x:c r="J2925" s="2" t="str">
        <x:v>Reported goodwill and intangible assets combined</x:v>
      </x:c>
      <x:c r="K2925" s="2" t="str"/>
      <x:c r="L2925" s="2" t="str"/>
      <x:c r="M2925" s="2" t="str"/>
      <x:c r="N2925" s="2" t="str"/>
      <x:c r="O2925" s="2" t="str"/>
      <x:c r="P2925" s="2" t="str"/>
      <x:c r="Q2925" s="2" t="str"/>
      <x:c r="R2925" s="2" t="str">
        <x:v>Not reported / unavailable</x:v>
      </x:c>
      <x:c r="T2925" s="12"/>
      <x:c r="U2925" s="12"/>
    </x:row>
    <x:row r="2926" ht="24" customHeight="1">
      <x:c r="C2926" s="2" t="str">
        <x:v>MS</x:v>
      </x:c>
      <x:c r="D2926" s="2" t="str">
        <x:v>H1 2026</x:v>
      </x:c>
      <x:c r="E2926" s="2" t="str">
        <x:v>shares_end</x:v>
      </x:c>
      <x:c r="F2926" s="11" t="n">
        <x:v>1571.931108</x:v>
      </x:c>
      <x:c r="G2926" s="2" t="str">
        <x:v>shares</x:v>
      </x:c>
      <x:c r="H2926" s="2" t="str">
        <x:v>2026-01-01</x:v>
      </x:c>
      <x:c r="I2926" s="2" t="str">
        <x:v>2026-06-30</x:v>
      </x:c>
      <x:c r="J2926" s="2" t="str">
        <x:v>Common Stock, Shares, Outstanding</x:v>
      </x:c>
      <x:c r="K2926" s="2" t="str">
        <x:v>us-gaap:CommonStockSharesOutstanding</x:v>
      </x:c>
      <x:c r="L2926" s="2" t="str">
        <x:v>2026-08-04</x:v>
      </x:c>
      <x:c r="M2926" s="2" t="str">
        <x:v>0000895421-26-000212</x:v>
      </x:c>
      <x:c r="N2926" s="2" t="str">
        <x:v>https://www.sec.gov/Archives/edgar/data/895421/000089542126000212/ms-20260630.htm</x:v>
      </x:c>
      <x:c r="O2926" s="2" t="str">
        <x:v>data/raw/filings/MS_0000895421-26-000212_ms-20260630.htm</x:v>
      </x:c>
      <x:c r="P2926" s="2" t="str">
        <x:v>f-307</x:v>
      </x:c>
      <x:c r="Q2926" s="2" t="str"/>
      <x:c r="R2926" s="2" t="str">
        <x:v>Latest eligible comparative presentation at the information cutoff.</x:v>
      </x:c>
      <x:c r="T2926" s="12"/>
      <x:c r="U2926" s="12"/>
    </x:row>
    <x:row r="2927" ht="24" customHeight="1">
      <x:c r="C2927" s="2" t="str">
        <x:v>MS</x:v>
      </x:c>
      <x:c r="D2927" s="2" t="str">
        <x:v>H1 2026</x:v>
      </x:c>
      <x:c r="E2927" s="2" t="str">
        <x:v>shares_issued</x:v>
      </x:c>
      <x:c r="F2927" s="11" t="n">
        <x:v>2038.893979</x:v>
      </x:c>
      <x:c r="G2927" s="2" t="str">
        <x:v>shares</x:v>
      </x:c>
      <x:c r="H2927" s="2" t="str">
        <x:v>2026-01-01</x:v>
      </x:c>
      <x:c r="I2927" s="2" t="str">
        <x:v>2026-06-30</x:v>
      </x:c>
      <x:c r="J2927" s="2" t="str">
        <x:v>Common Stock, Shares, Issued</x:v>
      </x:c>
      <x:c r="K2927" s="2" t="str">
        <x:v>us-gaap:CommonStockSharesIssued</x:v>
      </x:c>
      <x:c r="L2927" s="2" t="str">
        <x:v>2026-08-04</x:v>
      </x:c>
      <x:c r="M2927" s="2" t="str">
        <x:v>0000895421-26-000212</x:v>
      </x:c>
      <x:c r="N2927" s="2" t="str">
        <x:v>https://www.sec.gov/Archives/edgar/data/895421/000089542126000212/ms-20260630.htm</x:v>
      </x:c>
      <x:c r="O2927" s="2" t="str">
        <x:v>data/raw/filings/MS_0000895421-26-000212_ms-20260630.htm</x:v>
      </x:c>
      <x:c r="P2927" s="2" t="str"/>
      <x:c r="Q2927" s="2" t="str"/>
      <x:c r="R2927" s="2" t="str">
        <x:v>Latest eligible comparative presentation at the information cutoff.</x:v>
      </x:c>
      <x:c r="T2927" s="12"/>
      <x:c r="U2927" s="12"/>
    </x:row>
    <x:row r="2928" ht="24" customHeight="1">
      <x:c r="C2928" s="2" t="str">
        <x:v>MS</x:v>
      </x:c>
      <x:c r="D2928" s="2" t="str">
        <x:v>H1 2026</x:v>
      </x:c>
      <x:c r="E2928" s="2" t="str">
        <x:v>shares_treasury</x:v>
      </x:c>
      <x:c r="F2928" s="11" t="n">
        <x:v>466.962871</x:v>
      </x:c>
      <x:c r="G2928" s="2" t="str">
        <x:v>shares</x:v>
      </x:c>
      <x:c r="H2928" s="2" t="str">
        <x:v>2026-01-01</x:v>
      </x:c>
      <x:c r="I2928" s="2" t="str">
        <x:v>2026-06-30</x:v>
      </x:c>
      <x:c r="J2928" s="2" t="str">
        <x:v>Treasury Stock, Common, Shares</x:v>
      </x:c>
      <x:c r="K2928" s="2" t="str">
        <x:v>us-gaap:TreasuryStockCommonShares</x:v>
      </x:c>
      <x:c r="L2928" s="2" t="str">
        <x:v>2026-08-04</x:v>
      </x:c>
      <x:c r="M2928" s="2" t="str">
        <x:v>0000895421-26-000212</x:v>
      </x:c>
      <x:c r="N2928" s="2" t="str">
        <x:v>https://www.sec.gov/Archives/edgar/data/895421/000089542126000212/ms-20260630.htm</x:v>
      </x:c>
      <x:c r="O2928" s="2" t="str">
        <x:v>data/raw/filings/MS_0000895421-26-000212_ms-20260630.htm</x:v>
      </x:c>
      <x:c r="P2928" s="2" t="str"/>
      <x:c r="Q2928" s="2" t="str"/>
      <x:c r="R2928" s="2" t="str">
        <x:v>Latest eligible comparative presentation at the information cutoff.</x:v>
      </x:c>
      <x:c r="T2928" s="12"/>
      <x:c r="U2928" s="12"/>
    </x:row>
    <x:row r="2929" ht="24" customHeight="1">
      <x:c r="C2929" s="2" t="str">
        <x:v>MS</x:v>
      </x:c>
      <x:c r="D2929" s="2" t="str">
        <x:v>H1 2026</x:v>
      </x:c>
      <x:c r="E2929" s="2" t="str">
        <x:v>deposits</x:v>
      </x:c>
      <x:c r="F2929" s="11" t="n">
        <x:v>446068</x:v>
      </x:c>
      <x:c r="G2929" s="2" t="str">
        <x:v>USD</x:v>
      </x:c>
      <x:c r="H2929" s="2" t="str">
        <x:v>2026-01-01</x:v>
      </x:c>
      <x:c r="I2929" s="2" t="str">
        <x:v>2026-06-30</x:v>
      </x:c>
      <x:c r="J2929" s="2" t="str">
        <x:v>Deposits</x:v>
      </x:c>
      <x:c r="K2929" s="2" t="str">
        <x:v>us-gaap:Deposits</x:v>
      </x:c>
      <x:c r="L2929" s="2" t="str">
        <x:v>2026-08-04</x:v>
      </x:c>
      <x:c r="M2929" s="2" t="str">
        <x:v>0000895421-26-000212</x:v>
      </x:c>
      <x:c r="N2929" s="2" t="str">
        <x:v>https://www.sec.gov/Archives/edgar/data/895421/000089542126000212/ms-20260630.htm</x:v>
      </x:c>
      <x:c r="O2929" s="2" t="str">
        <x:v>data/raw/filings/MS_0000895421-26-000212_ms-20260630.htm</x:v>
      </x:c>
      <x:c r="P2929" s="2" t="str">
        <x:v>f-4084</x:v>
      </x:c>
      <x:c r="Q2929" s="2" t="str"/>
      <x:c r="R2929" s="2" t="str">
        <x:v>Latest eligible comparative presentation at the information cutoff.</x:v>
      </x:c>
      <x:c r="T2929" s="12"/>
      <x:c r="U2929" s="12"/>
    </x:row>
    <x:row r="2930" ht="24" customHeight="1">
      <x:c r="C2930" s="2" t="str">
        <x:v>MS</x:v>
      </x:c>
      <x:c r="D2930" s="2" t="str">
        <x:v>H1 2026</x:v>
      </x:c>
      <x:c r="E2930" s="2" t="str">
        <x:v>loans_gross</x:v>
      </x:c>
      <x:c r="F2930" s="11" t="n">
        <x:v>316901</x:v>
      </x:c>
      <x:c r="G2930" s="2" t="str">
        <x:v>USD</x:v>
      </x:c>
      <x:c r="H2930" s="2" t="str">
        <x:v>2026-01-01</x:v>
      </x:c>
      <x:c r="I2930" s="2" t="str">
        <x:v>2026-06-30</x:v>
      </x:c>
      <x:c r="J2930" s="2" t="str">
        <x:v>Gross loans and leases selected definition</x:v>
      </x:c>
      <x:c r="K2930" s="2" t="str">
        <x:v>Manual verified issuer table row</x:v>
      </x:c>
      <x:c r="L2930" s="2" t="str">
        <x:v>2026-08-04</x:v>
      </x:c>
      <x:c r="M2930" s="2" t="str">
        <x:v>0000895421-26-000212</x:v>
      </x:c>
      <x:c r="N2930" s="2" t="str">
        <x:v>https://www.sec.gov/Archives/edgar/data/895421/000089542126000212/ms-20260630.htm</x:v>
      </x:c>
      <x:c r="O2930" s="2" t="str">
        <x:v>data/raw/filings/MS_0000895421-26-000212_ms-20260630.htm</x:v>
      </x:c>
      <x:c r="P2930" s="2" t="str"/>
      <x:c r="Q2930" s="2" t="str"/>
      <x:c r="R2930" s="2" t="str">
        <x:v>Verified original issuer table row; same-date end balance, excluding average and regulatory minimum tables.</x:v>
      </x:c>
      <x:c r="T2930" s="12"/>
      <x:c r="U2930" s="12"/>
    </x:row>
    <x:row r="2931" ht="24" customHeight="1">
      <x:c r="C2931" s="2" t="str">
        <x:v>MS</x:v>
      </x:c>
      <x:c r="D2931" s="2" t="str">
        <x:v>H1 2026</x:v>
      </x:c>
      <x:c r="E2931" s="2" t="str">
        <x:v>loans_net</x:v>
      </x:c>
      <x:c r="F2931" s="11" t="n">
        <x:v>289318</x:v>
      </x:c>
      <x:c r="G2931" s="2" t="str">
        <x:v>USD</x:v>
      </x:c>
      <x:c r="H2931" s="2" t="str">
        <x:v>2026-01-01</x:v>
      </x:c>
      <x:c r="I2931" s="2" t="str">
        <x:v>2026-06-30</x:v>
      </x:c>
      <x:c r="J2931" s="2" t="str">
        <x:v>Net loans after allowance selected definition</x:v>
      </x:c>
      <x:c r="K2931" s="2" t="str">
        <x:v>us-gaap:FinancingReceivableExcludingAccruedInterestAfterAllowanceForCreditLoss</x:v>
      </x:c>
      <x:c r="L2931" s="2" t="str">
        <x:v>2026-08-04</x:v>
      </x:c>
      <x:c r="M2931" s="2" t="str">
        <x:v>0000895421-26-000212</x:v>
      </x:c>
      <x:c r="N2931" s="2" t="str">
        <x:v>https://www.sec.gov/Archives/edgar/data/895421/000089542126000212/ms-20260630.htm</x:v>
      </x:c>
      <x:c r="O2931" s="2" t="str">
        <x:v>data/raw/filings/MS_0000895421-26-000212_ms-20260630.htm</x:v>
      </x:c>
      <x:c r="P2931" s="2" t="str">
        <x:v>f-3199</x:v>
      </x:c>
      <x:c r="Q2931" s="2" t="str"/>
      <x:c r="R2931" s="2" t="str">
        <x:v>Latest eligible comparative presentation at the information cutoff.</x:v>
      </x:c>
      <x:c r="T2931" s="12"/>
      <x:c r="U2931" s="12"/>
    </x:row>
    <x:row r="2932" ht="24" customHeight="1">
      <x:c r="C2932" s="2" t="str">
        <x:v>MS</x:v>
      </x:c>
      <x:c r="D2932" s="2" t="str">
        <x:v>H1 2026</x:v>
      </x:c>
      <x:c r="E2932" s="2" t="str">
        <x:v>allowance</x:v>
      </x:c>
      <x:c r="F2932" s="11" t="n">
        <x:v>1248</x:v>
      </x:c>
      <x:c r="G2932" s="2" t="str">
        <x:v>USD</x:v>
      </x:c>
      <x:c r="H2932" s="2" t="str">
        <x:v>2026-01-01</x:v>
      </x:c>
      <x:c r="I2932" s="2" t="str">
        <x:v>2026-06-30</x:v>
      </x:c>
      <x:c r="J2932" s="2" t="str">
        <x:v>Loan allowance for credit losses</x:v>
      </x:c>
      <x:c r="K2932" s="2" t="str">
        <x:v>us-gaap:FinancingReceivableAllowanceForCreditLossExcludingAccruedInterest</x:v>
      </x:c>
      <x:c r="L2932" s="2" t="str">
        <x:v>2026-08-04</x:v>
      </x:c>
      <x:c r="M2932" s="2" t="str">
        <x:v>0000895421-26-000212</x:v>
      </x:c>
      <x:c r="N2932" s="2" t="str">
        <x:v>https://www.sec.gov/Archives/edgar/data/895421/000089542126000212/ms-20260630.htm</x:v>
      </x:c>
      <x:c r="O2932" s="2" t="str">
        <x:v>data/raw/filings/MS_0000895421-26-000212_ms-20260630.htm</x:v>
      </x:c>
      <x:c r="P2932" s="2" t="str">
        <x:v>f-3813</x:v>
      </x:c>
      <x:c r="Q2932" s="2" t="str"/>
      <x:c r="R2932" s="2" t="str">
        <x:v>Latest eligible comparative presentation at the information cutoff.</x:v>
      </x:c>
      <x:c r="T2932" s="12"/>
      <x:c r="U2932" s="12"/>
    </x:row>
    <x:row r="2933" ht="24" customHeight="1">
      <x:c r="C2933" s="2" t="str">
        <x:v>MS</x:v>
      </x:c>
      <x:c r="D2933" s="2" t="str">
        <x:v>H1 2026</x:v>
      </x:c>
      <x:c r="E2933" s="2" t="str">
        <x:v>nonaccrual</x:v>
      </x:c>
      <x:c r="F2933" s="11" t="str">
        <x:v>n.a.</x:v>
      </x:c>
      <x:c r="G2933" s="2" t="str">
        <x:v>USDm</x:v>
      </x:c>
      <x:c r="H2933" s="2" t="str">
        <x:v>2026-01-01</x:v>
      </x:c>
      <x:c r="I2933" s="2" t="str">
        <x:v>2026-06-30</x:v>
      </x:c>
      <x:c r="J2933" s="2" t="str">
        <x:v>Nonaccrual</x:v>
      </x:c>
      <x:c r="K2933" s="2" t="str"/>
      <x:c r="L2933" s="2" t="str"/>
      <x:c r="M2933" s="2" t="str"/>
      <x:c r="N2933" s="2" t="str"/>
      <x:c r="O2933" s="2" t="str"/>
      <x:c r="P2933" s="2" t="str"/>
      <x:c r="Q2933" s="2" t="str"/>
      <x:c r="R2933" s="2" t="str">
        <x:v>Not reported / unavailable</x:v>
      </x:c>
      <x:c r="T2933" s="12"/>
      <x:c r="U2933" s="12"/>
    </x:row>
    <x:row r="2934" ht="24" customHeight="1">
      <x:c r="C2934" s="2" t="str">
        <x:v>MS</x:v>
      </x:c>
      <x:c r="D2934" s="2" t="str">
        <x:v>H1 2026</x:v>
      </x:c>
      <x:c r="E2934" s="2" t="str">
        <x:v>cash</x:v>
      </x:c>
      <x:c r="F2934" s="11" t="n">
        <x:v>160135</x:v>
      </x:c>
      <x:c r="G2934" s="2" t="str">
        <x:v>USD</x:v>
      </x:c>
      <x:c r="H2934" s="2" t="str">
        <x:v>2026-01-01</x:v>
      </x:c>
      <x:c r="I2934" s="2" t="str">
        <x:v>2026-06-30</x:v>
      </x:c>
      <x:c r="J2934" s="2" t="str">
        <x:v>Cash and Cash Equivalents, at Carrying Value</x:v>
      </x:c>
      <x:c r="K2934" s="2" t="str">
        <x:v>us-gaap:CashAndCashEquivalentsAtCarryingValue</x:v>
      </x:c>
      <x:c r="L2934" s="2" t="str">
        <x:v>2026-08-04</x:v>
      </x:c>
      <x:c r="M2934" s="2" t="str">
        <x:v>0000895421-26-000212</x:v>
      </x:c>
      <x:c r="N2934" s="2" t="str">
        <x:v>https://www.sec.gov/Archives/edgar/data/895421/000089542126000212/ms-20260630.htm</x:v>
      </x:c>
      <x:c r="O2934" s="2" t="str">
        <x:v>data/raw/filings/MS_0000895421-26-000212_ms-20260630.htm</x:v>
      </x:c>
      <x:c r="P2934" s="2" t="str">
        <x:v>f-543</x:v>
      </x:c>
      <x:c r="Q2934" s="2" t="str"/>
      <x:c r="R2934" s="2" t="str">
        <x:v>Latest eligible comparative presentation at the information cutoff.</x:v>
      </x:c>
      <x:c r="T2934" s="12"/>
      <x:c r="U2934" s="12"/>
    </x:row>
    <x:row r="2935" ht="24" customHeight="1">
      <x:c r="C2935" s="2" t="str">
        <x:v>MS</x:v>
      </x:c>
      <x:c r="D2935" s="2" t="str">
        <x:v>H1 2026</x:v>
      </x:c>
      <x:c r="E2935" s="2" t="str">
        <x:v>aoci</x:v>
      </x:c>
      <x:c r="F2935" s="11" t="n">
        <x:v>-6329</x:v>
      </x:c>
      <x:c r="G2935" s="2" t="str">
        <x:v>USD</x:v>
      </x:c>
      <x:c r="H2935" s="2" t="str">
        <x:v>2026-01-01</x:v>
      </x:c>
      <x:c r="I2935" s="2" t="str">
        <x:v>2026-06-30</x:v>
      </x:c>
      <x:c r="J2935" s="2" t="str">
        <x:v>Accumulated Other Comprehensive Income (Loss), Net of Tax</x:v>
      </x:c>
      <x:c r="K2935" s="2" t="str">
        <x:v>us-gaap:AccumulatedOtherComprehensiveIncomeLossNetOfTax</x:v>
      </x:c>
      <x:c r="L2935" s="2" t="str">
        <x:v>2026-08-04</x:v>
      </x:c>
      <x:c r="M2935" s="2" t="str">
        <x:v>0000895421-26-000212</x:v>
      </x:c>
      <x:c r="N2935" s="2" t="str">
        <x:v>https://www.sec.gov/Archives/edgar/data/895421/000089542126000212/ms-20260630.htm</x:v>
      </x:c>
      <x:c r="O2935" s="2" t="str">
        <x:v>data/raw/filings/MS_0000895421-26-000212_ms-20260630.htm</x:v>
      </x:c>
      <x:c r="P2935" s="2" t="str">
        <x:v>f-317</x:v>
      </x:c>
      <x:c r="Q2935" s="2" t="str"/>
      <x:c r="R2935" s="2" t="str">
        <x:v>Latest eligible comparative presentation at the information cutoff.</x:v>
      </x:c>
      <x:c r="T2935" s="12"/>
      <x:c r="U2935" s="12"/>
    </x:row>
    <x:row r="2936" ht="24" customHeight="1">
      <x:c r="C2936" s="2" t="str">
        <x:v>MS</x:v>
      </x:c>
      <x:c r="D2936" s="2" t="str">
        <x:v>H1 2026</x:v>
      </x:c>
      <x:c r="E2936" s="2" t="str">
        <x:v>nii</x:v>
      </x:c>
      <x:c r="F2936" s="11" t="n">
        <x:v>5483</x:v>
      </x:c>
      <x:c r="G2936" s="2" t="str">
        <x:v>USD</x:v>
      </x:c>
      <x:c r="H2936" s="2" t="str">
        <x:v>2026-01-01</x:v>
      </x:c>
      <x:c r="I2936" s="2" t="str">
        <x:v>2026-06-30</x:v>
      </x:c>
      <x:c r="J2936" s="2" t="str">
        <x:v>Interest Income (Expense), Net</x:v>
      </x:c>
      <x:c r="K2936" s="2" t="str">
        <x:v>us-gaap:InterestIncomeExpenseNet</x:v>
      </x:c>
      <x:c r="L2936" s="2" t="str">
        <x:v>2026-08-04</x:v>
      </x:c>
      <x:c r="M2936" s="2" t="str">
        <x:v>0000895421-26-000212</x:v>
      </x:c>
      <x:c r="N2936" s="2" t="str">
        <x:v>https://www.sec.gov/Archives/edgar/data/895421/000089542126000212/ms-20260630.htm</x:v>
      </x:c>
      <x:c r="O2936" s="2" t="str">
        <x:v>data/raw/filings/MS_0000895421-26-000212_ms-20260630.htm</x:v>
      </x:c>
      <x:c r="P2936" s="2" t="str">
        <x:v>f-5439</x:v>
      </x:c>
      <x:c r="Q2936" s="2" t="str"/>
      <x:c r="R2936" s="2" t="str">
        <x:v>Latest eligible comparative presentation at the information cutoff.</x:v>
      </x:c>
      <x:c r="T2936" s="12"/>
      <x:c r="U2936" s="12"/>
    </x:row>
    <x:row r="2937" ht="24" customHeight="1">
      <x:c r="C2937" s="2" t="str">
        <x:v>MS</x:v>
      </x:c>
      <x:c r="D2937" s="2" t="str">
        <x:v>H1 2026</x:v>
      </x:c>
      <x:c r="E2937" s="2" t="str">
        <x:v>noninterest_income</x:v>
      </x:c>
      <x:c r="F2937" s="11" t="n">
        <x:v>36445</x:v>
      </x:c>
      <x:c r="G2937" s="2" t="str">
        <x:v>USD</x:v>
      </x:c>
      <x:c r="H2937" s="2" t="str">
        <x:v>2026-01-01</x:v>
      </x:c>
      <x:c r="I2937" s="2" t="str">
        <x:v>2026-06-30</x:v>
      </x:c>
      <x:c r="J2937" s="2" t="str">
        <x:v>Noninterest Income</x:v>
      </x:c>
      <x:c r="K2937" s="2" t="str">
        <x:v>us-gaap:NoninterestIncome</x:v>
      </x:c>
      <x:c r="L2937" s="2" t="str">
        <x:v>2026-08-04</x:v>
      </x:c>
      <x:c r="M2937" s="2" t="str">
        <x:v>0000895421-26-000212</x:v>
      </x:c>
      <x:c r="N2937" s="2" t="str">
        <x:v>https://www.sec.gov/Archives/edgar/data/895421/000089542126000212/ms-20260630.htm</x:v>
      </x:c>
      <x:c r="O2937" s="2" t="str">
        <x:v>data/raw/filings/MS_0000895421-26-000212_ms-20260630.htm</x:v>
      </x:c>
      <x:c r="P2937" s="2" t="str">
        <x:v>f-5424</x:v>
      </x:c>
      <x:c r="Q2937" s="2" t="str"/>
      <x:c r="R2937" s="2" t="str">
        <x:v>Latest eligible comparative presentation at the information cutoff.</x:v>
      </x:c>
      <x:c r="T2937" s="12"/>
      <x:c r="U2937" s="12"/>
    </x:row>
    <x:row r="2938" ht="24" customHeight="1">
      <x:c r="C2938" s="2" t="str">
        <x:v>MS</x:v>
      </x:c>
      <x:c r="D2938" s="2" t="str">
        <x:v>H1 2026</x:v>
      </x:c>
      <x:c r="E2938" s="2" t="str">
        <x:v>revenue_reported</x:v>
      </x:c>
      <x:c r="F2938" s="11" t="n">
        <x:v>41928</x:v>
      </x:c>
      <x:c r="G2938" s="2" t="str">
        <x:v>USD</x:v>
      </x:c>
      <x:c r="H2938" s="2" t="str">
        <x:v>2026-01-01</x:v>
      </x:c>
      <x:c r="I2938" s="2" t="str">
        <x:v>2026-06-30</x:v>
      </x:c>
      <x:c r="J2938" s="2" t="str">
        <x:v>Revenues, Net of Interest Expense</x:v>
      </x:c>
      <x:c r="K2938" s="2" t="str">
        <x:v>us-gaap:RevenuesNetOfInterestExpense</x:v>
      </x:c>
      <x:c r="L2938" s="2" t="str">
        <x:v>2026-08-04</x:v>
      </x:c>
      <x:c r="M2938" s="2" t="str">
        <x:v>0000895421-26-000212</x:v>
      </x:c>
      <x:c r="N2938" s="2" t="str">
        <x:v>https://www.sec.gov/Archives/edgar/data/895421/000089542126000212/ms-20260630.htm</x:v>
      </x:c>
      <x:c r="O2938" s="2" t="str">
        <x:v>data/raw/filings/MS_0000895421-26-000212_ms-20260630.htm</x:v>
      </x:c>
      <x:c r="P2938" s="2" t="str">
        <x:v>f-5668</x:v>
      </x:c>
      <x:c r="Q2938" s="2" t="str"/>
      <x:c r="R2938" s="2" t="str">
        <x:v>Latest eligible comparative presentation at the information cutoff.</x:v>
      </x:c>
      <x:c r="T2938" s="12"/>
      <x:c r="U2938" s="12"/>
    </x:row>
    <x:row r="2939" ht="24" customHeight="1">
      <x:c r="C2939" s="2" t="str">
        <x:v>MS</x:v>
      </x:c>
      <x:c r="D2939" s="2" t="str">
        <x:v>H1 2026</x:v>
      </x:c>
      <x:c r="E2939" s="2" t="str">
        <x:v>opex</x:v>
      </x:c>
      <x:c r="F2939" s="11" t="n">
        <x:v>27373</x:v>
      </x:c>
      <x:c r="G2939" s="2" t="str">
        <x:v>USD</x:v>
      </x:c>
      <x:c r="H2939" s="2" t="str">
        <x:v>2026-01-01</x:v>
      </x:c>
      <x:c r="I2939" s="2" t="str">
        <x:v>2026-06-30</x:v>
      </x:c>
      <x:c r="J2939" s="2" t="str">
        <x:v>Noninterest Expense</x:v>
      </x:c>
      <x:c r="K2939" s="2" t="str">
        <x:v>us-gaap:NoninterestExpense</x:v>
      </x:c>
      <x:c r="L2939" s="2" t="str">
        <x:v>2026-08-04</x:v>
      </x:c>
      <x:c r="M2939" s="2" t="str">
        <x:v>0000895421-26-000212</x:v>
      </x:c>
      <x:c r="N2939" s="2" t="str">
        <x:v>https://www.sec.gov/Archives/edgar/data/895421/000089542126000212/ms-20260630.htm</x:v>
      </x:c>
      <x:c r="O2939" s="2" t="str">
        <x:v>data/raw/filings/MS_0000895421-26-000212_ms-20260630.htm</x:v>
      </x:c>
      <x:c r="P2939" s="2" t="str">
        <x:v>f-5464</x:v>
      </x:c>
      <x:c r="Q2939" s="2" t="str"/>
      <x:c r="R2939" s="2" t="str">
        <x:v>Latest eligible comparative presentation at the information cutoff.</x:v>
      </x:c>
      <x:c r="T2939" s="12"/>
      <x:c r="U2939" s="12"/>
    </x:row>
    <x:row r="2940" ht="24" customHeight="1">
      <x:c r="C2940" s="2" t="str">
        <x:v>MS</x:v>
      </x:c>
      <x:c r="D2940" s="2" t="str">
        <x:v>H1 2026</x:v>
      </x:c>
      <x:c r="E2940" s="2" t="str">
        <x:v>provision</x:v>
      </x:c>
      <x:c r="F2940" s="11" t="str">
        <x:v>n.a.</x:v>
      </x:c>
      <x:c r="G2940" s="2" t="str">
        <x:v>USDm</x:v>
      </x:c>
      <x:c r="H2940" s="2" t="str">
        <x:v>2026-01-01</x:v>
      </x:c>
      <x:c r="I2940" s="2" t="str">
        <x:v>2026-06-30</x:v>
      </x:c>
      <x:c r="J2940" s="2" t="str">
        <x:v>Provision for credit losses</x:v>
      </x:c>
      <x:c r="K2940" s="2" t="str"/>
      <x:c r="L2940" s="2" t="str"/>
      <x:c r="M2940" s="2" t="str"/>
      <x:c r="N2940" s="2" t="str"/>
      <x:c r="O2940" s="2" t="str"/>
      <x:c r="P2940" s="2" t="str"/>
      <x:c r="Q2940" s="2" t="str"/>
      <x:c r="R2940" s="2" t="str">
        <x:v>Not reported / unavailable</x:v>
      </x:c>
      <x:c r="T2940" s="12"/>
      <x:c r="U2940" s="12"/>
    </x:row>
    <x:row r="2941" ht="24" customHeight="1">
      <x:c r="C2941" s="2" t="str">
        <x:v>MS</x:v>
      </x:c>
      <x:c r="D2941" s="2" t="str">
        <x:v>H1 2026</x:v>
      </x:c>
      <x:c r="E2941" s="2" t="str">
        <x:v>pretax</x:v>
      </x:c>
      <x:c r="F2941" s="11" t="n">
        <x:v>14359</x:v>
      </x:c>
      <x:c r="G2941" s="2" t="str">
        <x:v>USD</x:v>
      </x:c>
      <x:c r="H2941" s="2" t="str">
        <x:v>2026-01-01</x:v>
      </x:c>
      <x:c r="I2941" s="2" t="str">
        <x:v>2026-06-30</x:v>
      </x:c>
      <x:c r="J2941" s="2" t="str">
        <x:v>Income (Loss) from Continuing Operations before Income Taxes, Noncontrolling Interest</x:v>
      </x:c>
      <x:c r="K2941" s="2" t="str">
        <x:v>us-gaap:IncomeLossFromContinuingOperationsBeforeIncomeTaxesExtraordinaryItemsNoncontrollingInterest</x:v>
      </x:c>
      <x:c r="L2941" s="2" t="str">
        <x:v>2026-08-04</x:v>
      </x:c>
      <x:c r="M2941" s="2" t="str">
        <x:v>0000895421-26-000212</x:v>
      </x:c>
      <x:c r="N2941" s="2" t="str">
        <x:v>https://www.sec.gov/Archives/edgar/data/895421/000089542126000212/ms-20260630.htm</x:v>
      </x:c>
      <x:c r="O2941" s="2" t="str">
        <x:v>data/raw/filings/MS_0000895421-26-000212_ms-20260630.htm</x:v>
      </x:c>
      <x:c r="P2941" s="2" t="str">
        <x:v>f-5469</x:v>
      </x:c>
      <x:c r="Q2941" s="2" t="str"/>
      <x:c r="R2941" s="2" t="str">
        <x:v>Latest eligible comparative presentation at the information cutoff.</x:v>
      </x:c>
      <x:c r="T2941" s="12"/>
      <x:c r="U2941" s="12"/>
    </x:row>
    <x:row r="2942" ht="24" customHeight="1">
      <x:c r="C2942" s="2" t="str">
        <x:v>MS</x:v>
      </x:c>
      <x:c r="D2942" s="2" t="str">
        <x:v>H1 2026</x:v>
      </x:c>
      <x:c r="E2942" s="2" t="str">
        <x:v>tax</x:v>
      </x:c>
      <x:c r="F2942" s="11" t="n">
        <x:v>3068</x:v>
      </x:c>
      <x:c r="G2942" s="2" t="str">
        <x:v>USD</x:v>
      </x:c>
      <x:c r="H2942" s="2" t="str">
        <x:v>2026-01-01</x:v>
      </x:c>
      <x:c r="I2942" s="2" t="str">
        <x:v>2026-06-30</x:v>
      </x:c>
      <x:c r="J2942" s="2" t="str">
        <x:v>Income Tax Expense (Benefit)</x:v>
      </x:c>
      <x:c r="K2942" s="2" t="str">
        <x:v>us-gaap:IncomeTaxExpenseBenefit</x:v>
      </x:c>
      <x:c r="L2942" s="2" t="str">
        <x:v>2026-08-04</x:v>
      </x:c>
      <x:c r="M2942" s="2" t="str">
        <x:v>0000895421-26-000212</x:v>
      </x:c>
      <x:c r="N2942" s="2" t="str">
        <x:v>https://www.sec.gov/Archives/edgar/data/895421/000089542126000212/ms-20260630.htm</x:v>
      </x:c>
      <x:c r="O2942" s="2" t="str">
        <x:v>data/raw/filings/MS_0000895421-26-000212_ms-20260630.htm</x:v>
      </x:c>
      <x:c r="P2942" s="2" t="str">
        <x:v>f-5474</x:v>
      </x:c>
      <x:c r="Q2942" s="2" t="str"/>
      <x:c r="R2942" s="2" t="str">
        <x:v>Latest eligible comparative presentation at the information cutoff.</x:v>
      </x:c>
      <x:c r="T2942" s="12"/>
      <x:c r="U2942" s="12"/>
    </x:row>
    <x:row r="2943" ht="24" customHeight="1">
      <x:c r="C2943" s="2" t="str">
        <x:v>MS</x:v>
      </x:c>
      <x:c r="D2943" s="2" t="str">
        <x:v>H1 2026</x:v>
      </x:c>
      <x:c r="E2943" s="2" t="str">
        <x:v>net_income</x:v>
      </x:c>
      <x:c r="F2943" s="11" t="n">
        <x:v>11148</x:v>
      </x:c>
      <x:c r="G2943" s="2" t="str">
        <x:v>USD</x:v>
      </x:c>
      <x:c r="H2943" s="2" t="str">
        <x:v>2026-01-01</x:v>
      </x:c>
      <x:c r="I2943" s="2" t="str">
        <x:v>2026-06-30</x:v>
      </x:c>
      <x:c r="J2943" s="2" t="str">
        <x:v>Net Income (Loss) Attributable to Parent</x:v>
      </x:c>
      <x:c r="K2943" s="2" t="str">
        <x:v>us-gaap:NetIncomeLoss</x:v>
      </x:c>
      <x:c r="L2943" s="2" t="str">
        <x:v>2026-08-04</x:v>
      </x:c>
      <x:c r="M2943" s="2" t="str">
        <x:v>0000895421-26-000212</x:v>
      </x:c>
      <x:c r="N2943" s="2" t="str">
        <x:v>https://www.sec.gov/Archives/edgar/data/895421/000089542126000212/ms-20260630.htm</x:v>
      </x:c>
      <x:c r="O2943" s="2" t="str">
        <x:v>data/raw/filings/MS_0000895421-26-000212_ms-20260630.htm</x:v>
      </x:c>
      <x:c r="P2943" s="2" t="str">
        <x:v>f-5494</x:v>
      </x:c>
      <x:c r="Q2943" s="2" t="str"/>
      <x:c r="R2943" s="2" t="str">
        <x:v>Latest eligible comparative presentation at the information cutoff.</x:v>
      </x:c>
      <x:c r="T2943" s="12"/>
      <x:c r="U2943" s="12"/>
    </x:row>
    <x:row r="2944" ht="24" customHeight="1">
      <x:c r="C2944" s="2" t="str">
        <x:v>MS</x:v>
      </x:c>
      <x:c r="D2944" s="2" t="str">
        <x:v>H1 2026</x:v>
      </x:c>
      <x:c r="E2944" s="2" t="str">
        <x:v>common_income</x:v>
      </x:c>
      <x:c r="F2944" s="11" t="n">
        <x:v>10847</x:v>
      </x:c>
      <x:c r="G2944" s="2" t="str">
        <x:v>USD</x:v>
      </x:c>
      <x:c r="H2944" s="2" t="str">
        <x:v>2026-01-01</x:v>
      </x:c>
      <x:c r="I2944" s="2" t="str">
        <x:v>2026-06-30</x:v>
      </x:c>
      <x:c r="J2944" s="2" t="str">
        <x:v>Net Income (Loss) Available to Common Stockholders, Basic</x:v>
      </x:c>
      <x:c r="K2944" s="2" t="str">
        <x:v>us-gaap:NetIncomeLossAvailableToCommonStockholdersBasic</x:v>
      </x:c>
      <x:c r="L2944" s="2" t="str">
        <x:v>2026-08-04</x:v>
      </x:c>
      <x:c r="M2944" s="2" t="str">
        <x:v>0000895421-26-000212</x:v>
      </x:c>
      <x:c r="N2944" s="2" t="str">
        <x:v>https://www.sec.gov/Archives/edgar/data/895421/000089542126000212/ms-20260630.htm</x:v>
      </x:c>
      <x:c r="O2944" s="2" t="str">
        <x:v>data/raw/filings/MS_0000895421-26-000212_ms-20260630.htm</x:v>
      </x:c>
      <x:c r="P2944" s="2" t="str">
        <x:v>f-169</x:v>
      </x:c>
      <x:c r="Q2944" s="2" t="str"/>
      <x:c r="R2944" s="2" t="str">
        <x:v>Latest eligible comparative presentation at the information cutoff.</x:v>
      </x:c>
      <x:c r="T2944" s="12"/>
      <x:c r="U2944" s="12"/>
    </x:row>
    <x:row r="2945" ht="24" customHeight="1">
      <x:c r="C2945" s="2" t="str">
        <x:v>MS</x:v>
      </x:c>
      <x:c r="D2945" s="2" t="str">
        <x:v>H1 2026</x:v>
      </x:c>
      <x:c r="E2945" s="2" t="str">
        <x:v>preferred_div</x:v>
      </x:c>
      <x:c r="F2945" s="11" t="n">
        <x:v>301</x:v>
      </x:c>
      <x:c r="G2945" s="2" t="str">
        <x:v>USD</x:v>
      </x:c>
      <x:c r="H2945" s="2" t="str">
        <x:v>2026-01-01</x:v>
      </x:c>
      <x:c r="I2945" s="2" t="str">
        <x:v>2026-06-30</x:v>
      </x:c>
      <x:c r="J2945" s="2" t="str">
        <x:v>Dividends, Preferred Stock</x:v>
      </x:c>
      <x:c r="K2945" s="2" t="str">
        <x:v>us-gaap:DividendsPreferredStock</x:v>
      </x:c>
      <x:c r="L2945" s="2" t="str">
        <x:v>2026-08-04</x:v>
      </x:c>
      <x:c r="M2945" s="2" t="str">
        <x:v>0000895421-26-000212</x:v>
      </x:c>
      <x:c r="N2945" s="2" t="str">
        <x:v>https://www.sec.gov/Archives/edgar/data/895421/000089542126000212/ms-20260630.htm</x:v>
      </x:c>
      <x:c r="O2945" s="2" t="str">
        <x:v>data/raw/filings/MS_0000895421-26-000212_ms-20260630.htm</x:v>
      </x:c>
      <x:c r="P2945" s="2" t="str">
        <x:v>f-4836</x:v>
      </x:c>
      <x:c r="Q2945" s="2" t="str"/>
      <x:c r="R2945" s="2" t="str">
        <x:v>Latest eligible comparative presentation at the information cutoff.</x:v>
      </x:c>
      <x:c r="T2945" s="12"/>
      <x:c r="U2945" s="12"/>
    </x:row>
    <x:row r="2946" ht="24" customHeight="1">
      <x:c r="C2946" s="2" t="str">
        <x:v>MS</x:v>
      </x:c>
      <x:c r="D2946" s="2" t="str">
        <x:v>H1 2026</x:v>
      </x:c>
      <x:c r="E2946" s="2" t="str">
        <x:v>eps</x:v>
      </x:c>
      <x:c r="F2946" s="11" t="n">
        <x:v>6.9</x:v>
      </x:c>
      <x:c r="G2946" s="2" t="str">
        <x:v>USD/shares</x:v>
      </x:c>
      <x:c r="H2946" s="2" t="str">
        <x:v>2026-01-01</x:v>
      </x:c>
      <x:c r="I2946" s="2" t="str">
        <x:v>2026-06-30</x:v>
      </x:c>
      <x:c r="J2946" s="2" t="str">
        <x:v>Earnings Per Share, Diluted</x:v>
      </x:c>
      <x:c r="K2946" s="2" t="str">
        <x:v>us-gaap:EarningsPerShareDiluted</x:v>
      </x:c>
      <x:c r="L2946" s="2" t="str">
        <x:v>2026-08-04</x:v>
      </x:c>
      <x:c r="M2946" s="2" t="str">
        <x:v>0000895421-26-000212</x:v>
      </x:c>
      <x:c r="N2946" s="2" t="str">
        <x:v>https://www.sec.gov/Archives/edgar/data/895421/000089542126000212/ms-20260630.htm</x:v>
      </x:c>
      <x:c r="O2946" s="2" t="str">
        <x:v>data/raw/filings/MS_0000895421-26-000212_ms-20260630.htm</x:v>
      </x:c>
      <x:c r="P2946" s="2" t="str">
        <x:v>f-177</x:v>
      </x:c>
      <x:c r="Q2946" s="2" t="str"/>
      <x:c r="R2946" s="2" t="str">
        <x:v>Latest eligible comparative presentation at the information cutoff.</x:v>
      </x:c>
      <x:c r="T2946" s="12"/>
      <x:c r="U2946" s="12"/>
    </x:row>
    <x:row r="2947" ht="24" customHeight="1">
      <x:c r="C2947" s="2" t="str">
        <x:v>MS</x:v>
      </x:c>
      <x:c r="D2947" s="2" t="str">
        <x:v>H1 2026</x:v>
      </x:c>
      <x:c r="E2947" s="2" t="str">
        <x:v>shares_diluted</x:v>
      </x:c>
      <x:c r="F2947" s="11" t="n">
        <x:v>1573</x:v>
      </x:c>
      <x:c r="G2947" s="2" t="str">
        <x:v>shares</x:v>
      </x:c>
      <x:c r="H2947" s="2" t="str">
        <x:v>2026-01-01</x:v>
      </x:c>
      <x:c r="I2947" s="2" t="str">
        <x:v>2026-06-30</x:v>
      </x:c>
      <x:c r="J2947" s="2" t="str">
        <x:v>Weighted Average Number of Shares Outstanding, Diluted</x:v>
      </x:c>
      <x:c r="K2947" s="2" t="str">
        <x:v>us-gaap:WeightedAverageNumberOfDilutedSharesOutstanding</x:v>
      </x:c>
      <x:c r="L2947" s="2" t="str">
        <x:v>2026-08-04</x:v>
      </x:c>
      <x:c r="M2947" s="2" t="str">
        <x:v>0000895421-26-000212</x:v>
      </x:c>
      <x:c r="N2947" s="2" t="str">
        <x:v>https://www.sec.gov/Archives/edgar/data/895421/000089542126000212/ms-20260630.htm</x:v>
      </x:c>
      <x:c r="O2947" s="2" t="str">
        <x:v>data/raw/filings/MS_0000895421-26-000212_ms-20260630.htm</x:v>
      </x:c>
      <x:c r="P2947" s="2" t="str">
        <x:v>f-4731</x:v>
      </x:c>
      <x:c r="Q2947" s="2" t="str"/>
      <x:c r="R2947" s="2" t="str">
        <x:v>Latest eligible comparative presentation at the information cutoff.</x:v>
      </x:c>
      <x:c r="T2947" s="12"/>
      <x:c r="U2947" s="12"/>
    </x:row>
    <x:row r="2948" ht="24" customHeight="1">
      <x:c r="C2948" s="2" t="str">
        <x:v>MS</x:v>
      </x:c>
      <x:c r="D2948" s="2" t="str">
        <x:v>H1 2026</x:v>
      </x:c>
      <x:c r="E2948" s="2" t="str">
        <x:v>dps</x:v>
      </x:c>
      <x:c r="F2948" s="11" t="n">
        <x:v>2</x:v>
      </x:c>
      <x:c r="G2948" s="2" t="str">
        <x:v>USD/shares</x:v>
      </x:c>
      <x:c r="H2948" s="2" t="str">
        <x:v>2026-01-01</x:v>
      </x:c>
      <x:c r="I2948" s="2" t="str">
        <x:v>2026-06-30</x:v>
      </x:c>
      <x:c r="J2948" s="2" t="str">
        <x:v>Common Stock, Dividends, Per Share, Declared</x:v>
      </x:c>
      <x:c r="K2948" s="2" t="str">
        <x:v>us-gaap:CommonStockDividendsPerShareDeclared</x:v>
      </x:c>
      <x:c r="L2948" s="2" t="str">
        <x:v>2026-08-04</x:v>
      </x:c>
      <x:c r="M2948" s="2" t="str">
        <x:v>0000895421-26-000212</x:v>
      </x:c>
      <x:c r="N2948" s="2" t="str">
        <x:v>https://www.sec.gov/Archives/edgar/data/895421/000089542126000212/ms-20260630.htm</x:v>
      </x:c>
      <x:c r="O2948" s="2" t="str">
        <x:v>data/raw/filings/MS_0000895421-26-000212_ms-20260630.htm</x:v>
      </x:c>
      <x:c r="P2948" s="2" t="str">
        <x:v>f-4838</x:v>
      </x:c>
      <x:c r="Q2948" s="2" t="str"/>
      <x:c r="R2948" s="2" t="str">
        <x:v>Latest eligible comparative presentation at the information cutoff.</x:v>
      </x:c>
      <x:c r="T2948" s="12"/>
      <x:c r="U2948" s="12"/>
    </x:row>
    <x:row r="2949" ht="24" customHeight="1">
      <x:c r="C2949" s="2" t="str">
        <x:v>MS</x:v>
      </x:c>
      <x:c r="D2949" s="2" t="str">
        <x:v>H1 2026</x:v>
      </x:c>
      <x:c r="E2949" s="2" t="str">
        <x:v>dividends</x:v>
      </x:c>
      <x:c r="F2949" s="11" t="n">
        <x:v>3385</x:v>
      </x:c>
      <x:c r="G2949" s="2" t="str">
        <x:v>USD</x:v>
      </x:c>
      <x:c r="H2949" s="2" t="str">
        <x:v>2026-01-01</x:v>
      </x:c>
      <x:c r="I2949" s="2" t="str">
        <x:v>2026-06-30</x:v>
      </x:c>
      <x:c r="J2949" s="2" t="str">
        <x:v>Payments of Dividends</x:v>
      </x:c>
      <x:c r="K2949" s="2" t="str">
        <x:v>us-gaap:PaymentsOfDividends</x:v>
      </x:c>
      <x:c r="L2949" s="2" t="str">
        <x:v>2026-08-04</x:v>
      </x:c>
      <x:c r="M2949" s="2" t="str">
        <x:v>0000895421-26-000212</x:v>
      </x:c>
      <x:c r="N2949" s="2" t="str">
        <x:v>https://www.sec.gov/Archives/edgar/data/895421/000089542126000212/ms-20260630.htm</x:v>
      </x:c>
      <x:c r="O2949" s="2" t="str">
        <x:v>data/raw/filings/MS_0000895421-26-000212_ms-20260630.htm</x:v>
      </x:c>
      <x:c r="P2949" s="2" t="str">
        <x:v>f-513</x:v>
      </x:c>
      <x:c r="Q2949" s="2" t="str"/>
      <x:c r="R2949" s="2" t="str">
        <x:v>Latest eligible comparative presentation at the information cutoff.</x:v>
      </x:c>
      <x:c r="T2949" s="12"/>
      <x:c r="U2949" s="12"/>
    </x:row>
    <x:row r="2950" ht="24" customHeight="1">
      <x:c r="C2950" s="2" t="str">
        <x:v>MS</x:v>
      </x:c>
      <x:c r="D2950" s="2" t="str">
        <x:v>H1 2026</x:v>
      </x:c>
      <x:c r="E2950" s="2" t="str">
        <x:v>buybacks</x:v>
      </x:c>
      <x:c r="F2950" s="11" t="str">
        <x:v>n.a.</x:v>
      </x:c>
      <x:c r="G2950" s="2" t="str">
        <x:v>USDm</x:v>
      </x:c>
      <x:c r="H2950" s="2" t="str">
        <x:v>2026-01-01</x:v>
      </x:c>
      <x:c r="I2950" s="2" t="str">
        <x:v>2026-06-30</x:v>
      </x:c>
      <x:c r="J2950" s="2" t="str">
        <x:v>Common share repurchases paid</x:v>
      </x:c>
      <x:c r="K2950" s="2" t="str"/>
      <x:c r="L2950" s="2" t="str"/>
      <x:c r="M2950" s="2" t="str"/>
      <x:c r="N2950" s="2" t="str"/>
      <x:c r="O2950" s="2" t="str"/>
      <x:c r="P2950" s="2" t="str"/>
      <x:c r="Q2950" s="2" t="str"/>
      <x:c r="R2950" s="2" t="str">
        <x:v>Not reported / unavailable</x:v>
      </x:c>
      <x:c r="T2950" s="12"/>
      <x:c r="U2950" s="12"/>
    </x:row>
    <x:row r="2951" ht="24" customHeight="1">
      <x:c r="C2951" s="2" t="str">
        <x:v>MS</x:v>
      </x:c>
      <x:c r="D2951" s="2" t="str">
        <x:v>H1 2026</x:v>
      </x:c>
      <x:c r="E2951" s="2" t="str">
        <x:v>chargeoffs</x:v>
      </x:c>
      <x:c r="F2951" s="11" t="str">
        <x:v>n.a.</x:v>
      </x:c>
      <x:c r="G2951" s="2" t="str">
        <x:v>USDm</x:v>
      </x:c>
      <x:c r="H2951" s="2" t="str">
        <x:v>2026-01-01</x:v>
      </x:c>
      <x:c r="I2951" s="2" t="str">
        <x:v>2026-06-30</x:v>
      </x:c>
      <x:c r="J2951" s="2" t="str">
        <x:v>Gross loan charge-offs</x:v>
      </x:c>
      <x:c r="K2951" s="2" t="str"/>
      <x:c r="L2951" s="2" t="str"/>
      <x:c r="M2951" s="2" t="str"/>
      <x:c r="N2951" s="2" t="str"/>
      <x:c r="O2951" s="2" t="str"/>
      <x:c r="P2951" s="2" t="str"/>
      <x:c r="Q2951" s="2" t="str"/>
      <x:c r="R2951" s="2" t="str">
        <x:v>Not reported / unavailable</x:v>
      </x:c>
      <x:c r="T2951" s="12"/>
      <x:c r="U2951" s="12"/>
    </x:row>
    <x:row r="2952" ht="24" customHeight="1">
      <x:c r="C2952" s="2" t="str">
        <x:v>MS</x:v>
      </x:c>
      <x:c r="D2952" s="2" t="str">
        <x:v>H1 2026</x:v>
      </x:c>
      <x:c r="E2952" s="2" t="str">
        <x:v>recoveries</x:v>
      </x:c>
      <x:c r="F2952" s="11" t="str">
        <x:v>n.a.</x:v>
      </x:c>
      <x:c r="G2952" s="2" t="str">
        <x:v>USDm</x:v>
      </x:c>
      <x:c r="H2952" s="2" t="str">
        <x:v>2026-01-01</x:v>
      </x:c>
      <x:c r="I2952" s="2" t="str">
        <x:v>2026-06-30</x:v>
      </x:c>
      <x:c r="J2952" s="2" t="str">
        <x:v>Loan recoveries</x:v>
      </x:c>
      <x:c r="K2952" s="2" t="str"/>
      <x:c r="L2952" s="2" t="str"/>
      <x:c r="M2952" s="2" t="str"/>
      <x:c r="N2952" s="2" t="str"/>
      <x:c r="O2952" s="2" t="str"/>
      <x:c r="P2952" s="2" t="str"/>
      <x:c r="Q2952" s="2" t="str"/>
      <x:c r="R2952" s="2" t="str">
        <x:v>Not reported / unavailable</x:v>
      </x:c>
      <x:c r="T2952" s="12"/>
      <x:c r="U2952" s="12"/>
    </x:row>
    <x:row r="2953" ht="24" customHeight="1">
      <x:c r="C2953" s="2" t="str">
        <x:v>MS</x:v>
      </x:c>
      <x:c r="D2953" s="2" t="str">
        <x:v>H1 2026</x:v>
      </x:c>
      <x:c r="E2953" s="2" t="str">
        <x:v>rwa</x:v>
      </x:c>
      <x:c r="F2953" s="11" t="n">
        <x:v>589397</x:v>
      </x:c>
      <x:c r="G2953" s="2" t="str">
        <x:v>USD</x:v>
      </x:c>
      <x:c r="H2953" s="2" t="str">
        <x:v>2026-01-01</x:v>
      </x:c>
      <x:c r="I2953" s="2" t="str">
        <x:v>2026-06-30</x:v>
      </x:c>
      <x:c r="J2953" s="2" t="str">
        <x:v>Banking Regulation, Risk-Weighted Assets, Actual</x:v>
      </x:c>
      <x:c r="K2953" s="2" t="str">
        <x:v>us-gaap:RiskWeightedAssets</x:v>
      </x:c>
      <x:c r="L2953" s="2" t="str">
        <x:v>2026-08-04</x:v>
      </x:c>
      <x:c r="M2953" s="2" t="str">
        <x:v>0000895421-26-000212</x:v>
      </x:c>
      <x:c r="N2953" s="2" t="str">
        <x:v>https://www.sec.gov/Archives/edgar/data/895421/000089542126000212/ms-20260630.htm</x:v>
      </x:c>
      <x:c r="O2953" s="2" t="str">
        <x:v>data/raw/filings/MS_0000895421-26-000212_ms-20260630.htm</x:v>
      </x:c>
      <x:c r="P2953" s="2" t="str">
        <x:v>f-4565</x:v>
      </x:c>
      <x:c r="Q2953" s="2" t="str"/>
      <x:c r="R2953" s="2" t="str">
        <x:v>Latest eligible comparative presentation at the information cutoff.</x:v>
      </x:c>
      <x:c r="T2953" s="12"/>
      <x:c r="U2953" s="12"/>
    </x:row>
    <x:row r="2954" ht="24" customHeight="1">
      <x:c r="C2954" s="2" t="str">
        <x:v>MS</x:v>
      </x:c>
      <x:c r="D2954" s="2" t="str">
        <x:v>H1 2026</x:v>
      </x:c>
      <x:c r="E2954" s="2" t="str">
        <x:v>cet1_reported</x:v>
      </x:c>
      <x:c r="F2954" s="11" t="n">
        <x:v>0.149</x:v>
      </x:c>
      <x:c r="G2954" s="2" t="str">
        <x:v>pure</x:v>
      </x:c>
      <x:c r="H2954" s="2" t="str">
        <x:v>2026-01-01</x:v>
      </x:c>
      <x:c r="I2954" s="2" t="str">
        <x:v>2026-06-30</x:v>
      </x:c>
      <x:c r="J2954" s="2" t="str">
        <x:v>Actual standardized CET1 ratio</x:v>
      </x:c>
      <x:c r="K2954" s="2" t="str">
        <x:v>Manual verified issuer table row</x:v>
      </x:c>
      <x:c r="L2954" s="2" t="str">
        <x:v>2026-08-04</x:v>
      </x:c>
      <x:c r="M2954" s="2" t="str">
        <x:v>0000895421-26-000212</x:v>
      </x:c>
      <x:c r="N2954" s="2" t="str">
        <x:v>https://www.sec.gov/Archives/edgar/data/895421/000089542126000212/ms-20260630.htm</x:v>
      </x:c>
      <x:c r="O2954" s="2" t="str">
        <x:v>data/raw/filings/MS_0000895421-26-000212_ms-20260630.htm</x:v>
      </x:c>
      <x:c r="P2954" s="2" t="str"/>
      <x:c r="Q2954" s="2" t="str"/>
      <x:c r="R2954" s="2" t="str">
        <x:v>Verified original issuer table row; same-date end balance, excluding average and regulatory minimum tables.</x:v>
      </x:c>
      <x:c r="T2954" s="12"/>
      <x:c r="U2954" s="12"/>
    </x:row>
    <x:row r="2955" ht="24" customHeight="1">
      <x:c r="C2955" s="2" t="str">
        <x:v>MS</x:v>
      </x:c>
      <x:c r="D2955" s="2" t="str">
        <x:v>H1 2026</x:v>
      </x:c>
      <x:c r="E2955" s="2" t="str">
        <x:v>nim_reported</x:v>
      </x:c>
      <x:c r="F2955" s="11" t="str">
        <x:v>n.a.</x:v>
      </x:c>
      <x:c r="G2955" s="2" t="str">
        <x:v>%</x:v>
      </x:c>
      <x:c r="H2955" s="2" t="str">
        <x:v>2026-01-01</x:v>
      </x:c>
      <x:c r="I2955" s="2" t="str">
        <x:v>2026-06-30</x:v>
      </x:c>
      <x:c r="J2955" s="2" t="str">
        <x:v>Issuer reported net interest margin</x:v>
      </x:c>
      <x:c r="K2955" s="2" t="str"/>
      <x:c r="L2955" s="2" t="str"/>
      <x:c r="M2955" s="2" t="str"/>
      <x:c r="N2955" s="2" t="str"/>
      <x:c r="O2955" s="2" t="str"/>
      <x:c r="P2955" s="2" t="str"/>
      <x:c r="Q2955" s="2" t="str"/>
      <x:c r="R2955" s="2" t="str">
        <x:v>Not reported / unavailable</x:v>
      </x:c>
      <x:c r="T2955" s="12"/>
      <x:c r="U2955" s="12"/>
    </x:row>
    <x:row r="2956" ht="24" customHeight="1">
      <x:c r="C2956" s="2" t="str">
        <x:v>MS</x:v>
      </x:c>
      <x:c r="D2956" s="2" t="str">
        <x:v>H1 2026</x:v>
      </x:c>
      <x:c r="E2956" s="2" t="str">
        <x:v>bvps_reported</x:v>
      </x:c>
      <x:c r="F2956" s="11" t="n">
        <x:v>67.8</x:v>
      </x:c>
      <x:c r="G2956" s="2" t="str">
        <x:v>USD/shares</x:v>
      </x:c>
      <x:c r="H2956" s="2" t="str">
        <x:v>2026-01-01</x:v>
      </x:c>
      <x:c r="I2956" s="2" t="str">
        <x:v>2026-06-30</x:v>
      </x:c>
      <x:c r="J2956" s="2" t="str">
        <x:v>Reported common book value per share</x:v>
      </x:c>
      <x:c r="K2956" s="2" t="str">
        <x:v>Manual verified issuer table row</x:v>
      </x:c>
      <x:c r="L2956" s="2" t="str">
        <x:v>2026-08-04</x:v>
      </x:c>
      <x:c r="M2956" s="2" t="str">
        <x:v>0000895421-26-000212</x:v>
      </x:c>
      <x:c r="N2956" s="2" t="str">
        <x:v>https://www.sec.gov/Archives/edgar/data/895421/000089542126000212/ms-20260630.htm</x:v>
      </x:c>
      <x:c r="O2956" s="2" t="str">
        <x:v>data/raw/filings/MS_0000895421-26-000212_ms-20260630.htm</x:v>
      </x:c>
      <x:c r="P2956" s="2" t="str"/>
      <x:c r="Q2956" s="2" t="str"/>
      <x:c r="R2956" s="2" t="str">
        <x:v>Verified original issuer table row; same-date end balance, excluding average and regulatory minimum tables.</x:v>
      </x:c>
      <x:c r="T2956" s="12"/>
      <x:c r="U2956" s="12"/>
    </x:row>
    <x:row r="2957" ht="24" customHeight="1">
      <x:c r="C2957" s="2" t="str">
        <x:v>MS</x:v>
      </x:c>
      <x:c r="D2957" s="2" t="str">
        <x:v>H1 2026</x:v>
      </x:c>
      <x:c r="E2957" s="2" t="str">
        <x:v>tbvps_reported</x:v>
      </x:c>
      <x:c r="F2957" s="11" t="n">
        <x:v>53.18</x:v>
      </x:c>
      <x:c r="G2957" s="2" t="str">
        <x:v>USD/shares</x:v>
      </x:c>
      <x:c r="H2957" s="2" t="str">
        <x:v>2026-01-01</x:v>
      </x:c>
      <x:c r="I2957" s="2" t="str">
        <x:v>2026-06-30</x:v>
      </x:c>
      <x:c r="J2957" s="2" t="str">
        <x:v>Reported tangible book value per share</x:v>
      </x:c>
      <x:c r="K2957" s="2" t="str">
        <x:v>Manual verified issuer table row</x:v>
      </x:c>
      <x:c r="L2957" s="2" t="str">
        <x:v>2026-08-04</x:v>
      </x:c>
      <x:c r="M2957" s="2" t="str">
        <x:v>0000895421-26-000212</x:v>
      </x:c>
      <x:c r="N2957" s="2" t="str">
        <x:v>https://www.sec.gov/Archives/edgar/data/895421/000089542126000212/ms-20260630.htm</x:v>
      </x:c>
      <x:c r="O2957" s="2" t="str">
        <x:v>data/raw/filings/MS_0000895421-26-000212_ms-20260630.htm</x:v>
      </x:c>
      <x:c r="P2957" s="2" t="str"/>
      <x:c r="Q2957" s="2" t="str"/>
      <x:c r="R2957" s="2" t="str">
        <x:v>Verified original issuer table row; same-date end balance, excluding average and regulatory minimum tables.</x:v>
      </x:c>
      <x:c r="T2957" s="12"/>
      <x:c r="U2957" s="12"/>
    </x:row>
    <x:row r="2958" ht="24" customHeight="1">
      <x:c r="C2958" s="2" t="str">
        <x:v>MS</x:v>
      </x:c>
      <x:c r="D2958" s="2" t="str">
        <x:v>H1 2026</x:v>
      </x:c>
      <x:c r="E2958" s="2" t="str">
        <x:v>tce_reported</x:v>
      </x:c>
      <x:c r="F2958" s="11" t="n">
        <x:v>83602</x:v>
      </x:c>
      <x:c r="G2958" s="2" t="str">
        <x:v>USD</x:v>
      </x:c>
      <x:c r="H2958" s="2" t="str">
        <x:v>2026-01-01</x:v>
      </x:c>
      <x:c r="I2958" s="2" t="str">
        <x:v>2026-06-30</x:v>
      </x:c>
      <x:c r="J2958" s="2" t="str">
        <x:v>Reported tangible common equity</x:v>
      </x:c>
      <x:c r="K2958" s="2" t="str">
        <x:v>Manual verified issuer table row</x:v>
      </x:c>
      <x:c r="L2958" s="2" t="str">
        <x:v>2026-08-04</x:v>
      </x:c>
      <x:c r="M2958" s="2" t="str">
        <x:v>0000895421-26-000212</x:v>
      </x:c>
      <x:c r="N2958" s="2" t="str">
        <x:v>https://www.sec.gov/Archives/edgar/data/895421/000089542126000212/ms-20260630.htm</x:v>
      </x:c>
      <x:c r="O2958" s="2" t="str">
        <x:v>data/raw/filings/MS_0000895421-26-000212_ms-20260630.htm</x:v>
      </x:c>
      <x:c r="P2958" s="2" t="str"/>
      <x:c r="Q2958" s="2" t="str"/>
      <x:c r="R2958" s="2" t="str">
        <x:v>Verified original issuer table row; same-date end balance, excluding average and regulatory minimum tables.</x:v>
      </x:c>
      <x:c r="T2958" s="12"/>
      <x:c r="U2958" s="12"/>
    </x:row>
    <x:row r="2959" ht="24" customHeight="1">
      <x:c r="C2959" s="2" t="str">
        <x:v>USB</x:v>
      </x:c>
      <x:c r="D2959" s="2" t="str">
        <x:v>FY2016</x:v>
      </x:c>
      <x:c r="E2959" s="2" t="str">
        <x:v>assets</x:v>
      </x:c>
      <x:c r="F2959" s="11" t="n">
        <x:v>445964</x:v>
      </x:c>
      <x:c r="G2959" s="2" t="str">
        <x:v>USD</x:v>
      </x:c>
      <x:c r="H2959" s="2" t="str">
        <x:v>2016-01-01</x:v>
      </x:c>
      <x:c r="I2959" s="2" t="str">
        <x:v>2016-12-31</x:v>
      </x:c>
      <x:c r="J2959" s="2" t="str">
        <x:v>Assets</x:v>
      </x:c>
      <x:c r="K2959" s="2" t="str">
        <x:v>us-gaap:Assets</x:v>
      </x:c>
      <x:c r="L2959" s="2" t="str">
        <x:v>2018-02-22</x:v>
      </x:c>
      <x:c r="M2959" s="2" t="str">
        <x:v>0001193125-18-053893</x:v>
      </x:c>
      <x:c r="N2959" s="2" t="str">
        <x:v>https://www.sec.gov/Archives/edgar/data/36104/000119312518053893/d492040d10k.htm</x:v>
      </x:c>
      <x:c r="O2959" s="2" t="str">
        <x:v>data/raw/filings/USB_0001193125-18-053893_d492040d10k.htm</x:v>
      </x:c>
      <x:c r="P2959" s="2" t="str"/>
      <x:c r="Q2959" s="2" t="str"/>
      <x:c r="R2959" s="2" t="str">
        <x:v>Latest eligible comparative presentation at the information cutoff.</x:v>
      </x:c>
      <x:c r="T2959" s="12"/>
      <x:c r="U2959" s="12"/>
    </x:row>
    <x:row r="2960" ht="24" customHeight="1">
      <x:c r="C2960" s="2" t="str">
        <x:v>USB</x:v>
      </x:c>
      <x:c r="D2960" s="2" t="str">
        <x:v>FY2016</x:v>
      </x:c>
      <x:c r="E2960" s="2" t="str">
        <x:v>liabilities</x:v>
      </x:c>
      <x:c r="F2960" s="11" t="n">
        <x:v>398031</x:v>
      </x:c>
      <x:c r="G2960" s="2" t="str">
        <x:v>USD</x:v>
      </x:c>
      <x:c r="H2960" s="2" t="str">
        <x:v>2016-01-01</x:v>
      </x:c>
      <x:c r="I2960" s="2" t="str">
        <x:v>2016-12-31</x:v>
      </x:c>
      <x:c r="J2960" s="2" t="str">
        <x:v>Liabilities</x:v>
      </x:c>
      <x:c r="K2960" s="2" t="str">
        <x:v>us-gaap:Liabilities</x:v>
      </x:c>
      <x:c r="L2960" s="2" t="str">
        <x:v>2018-02-22</x:v>
      </x:c>
      <x:c r="M2960" s="2" t="str">
        <x:v>0001193125-18-053893</x:v>
      </x:c>
      <x:c r="N2960" s="2" t="str">
        <x:v>https://www.sec.gov/Archives/edgar/data/36104/000119312518053893/d492040d10k.htm</x:v>
      </x:c>
      <x:c r="O2960" s="2" t="str">
        <x:v>data/raw/filings/USB_0001193125-18-053893_d492040d10k.htm</x:v>
      </x:c>
      <x:c r="P2960" s="2" t="str"/>
      <x:c r="Q2960" s="2" t="str"/>
      <x:c r="R2960" s="2" t="str">
        <x:v>Latest eligible comparative presentation at the information cutoff.</x:v>
      </x:c>
      <x:c r="T2960" s="12"/>
      <x:c r="U2960" s="12"/>
    </x:row>
    <x:row r="2961" ht="24" customHeight="1">
      <x:c r="C2961" s="2" t="str">
        <x:v>USB</x:v>
      </x:c>
      <x:c r="D2961" s="2" t="str">
        <x:v>FY2016</x:v>
      </x:c>
      <x:c r="E2961" s="2" t="str">
        <x:v>equity</x:v>
      </x:c>
      <x:c r="F2961" s="11" t="n">
        <x:v>47298</x:v>
      </x:c>
      <x:c r="G2961" s="2" t="str">
        <x:v>USD</x:v>
      </x:c>
      <x:c r="H2961" s="2" t="str">
        <x:v>2016-01-01</x:v>
      </x:c>
      <x:c r="I2961" s="2" t="str">
        <x:v>2016-12-31</x:v>
      </x:c>
      <x:c r="J2961" s="2" t="str">
        <x:v>Stockholders' Equity Attributable to Parent</x:v>
      </x:c>
      <x:c r="K2961" s="2" t="str">
        <x:v>us-gaap:StockholdersEquity</x:v>
      </x:c>
      <x:c r="L2961" s="2" t="str">
        <x:v>2018-02-22</x:v>
      </x:c>
      <x:c r="M2961" s="2" t="str">
        <x:v>0001193125-18-053893</x:v>
      </x:c>
      <x:c r="N2961" s="2" t="str">
        <x:v>https://www.sec.gov/Archives/edgar/data/36104/000119312518053893/d492040d10k.htm</x:v>
      </x:c>
      <x:c r="O2961" s="2" t="str">
        <x:v>data/raw/filings/USB_0001193125-18-053893_d492040d10k.htm</x:v>
      </x:c>
      <x:c r="P2961" s="2" t="str"/>
      <x:c r="Q2961" s="2" t="str"/>
      <x:c r="R2961" s="2" t="str">
        <x:v>Latest eligible comparative presentation at the information cutoff.</x:v>
      </x:c>
      <x:c r="T2961" s="12"/>
      <x:c r="U2961" s="12"/>
    </x:row>
    <x:row r="2962" ht="24" customHeight="1">
      <x:c r="C2962" s="2" t="str">
        <x:v>USB</x:v>
      </x:c>
      <x:c r="D2962" s="2" t="str">
        <x:v>FY2016</x:v>
      </x:c>
      <x:c r="E2962" s="2" t="str">
        <x:v>preferred</x:v>
      </x:c>
      <x:c r="F2962" s="11" t="n">
        <x:v>5501</x:v>
      </x:c>
      <x:c r="G2962" s="2" t="str">
        <x:v>USD</x:v>
      </x:c>
      <x:c r="H2962" s="2" t="str">
        <x:v>2016-01-01</x:v>
      </x:c>
      <x:c r="I2962" s="2" t="str">
        <x:v>2016-12-31</x:v>
      </x:c>
      <x:c r="J2962" s="2" t="str">
        <x:v>Preferred Stock, Including Additional Paid in Capital, Net of Discount</x:v>
      </x:c>
      <x:c r="K2962" s="2" t="str">
        <x:v>us-gaap:PreferredStockIncludingAdditionalPaidInCapitalNetOfDiscount</x:v>
      </x:c>
      <x:c r="L2962" s="2" t="str">
        <x:v>2018-02-22</x:v>
      </x:c>
      <x:c r="M2962" s="2" t="str">
        <x:v>0001193125-18-053893</x:v>
      </x:c>
      <x:c r="N2962" s="2" t="str">
        <x:v>https://www.sec.gov/Archives/edgar/data/36104/000119312518053893/d492040d10k.htm</x:v>
      </x:c>
      <x:c r="O2962" s="2" t="str">
        <x:v>data/raw/filings/USB_0001193125-18-053893_d492040d10k.htm</x:v>
      </x:c>
      <x:c r="P2962" s="2" t="str"/>
      <x:c r="Q2962" s="2" t="str"/>
      <x:c r="R2962" s="2" t="str">
        <x:v>Latest eligible comparative presentation at the information cutoff.</x:v>
      </x:c>
      <x:c r="T2962" s="12"/>
      <x:c r="U2962" s="12"/>
    </x:row>
    <x:row r="2963" ht="24" customHeight="1">
      <x:c r="C2963" s="2" t="str">
        <x:v>USB</x:v>
      </x:c>
      <x:c r="D2963" s="2" t="str">
        <x:v>FY2016</x:v>
      </x:c>
      <x:c r="E2963" s="2" t="str">
        <x:v>common_equity_reported</x:v>
      </x:c>
      <x:c r="F2963" s="11" t="str">
        <x:v>n.a.</x:v>
      </x:c>
      <x:c r="G2963" s="2" t="str">
        <x:v>USDm</x:v>
      </x:c>
      <x:c r="H2963" s="2" t="str">
        <x:v>2016-01-01</x:v>
      </x:c>
      <x:c r="I2963" s="2" t="str">
        <x:v>2016-12-31</x:v>
      </x:c>
      <x:c r="J2963" s="2" t="str">
        <x:v>Reported common shareholders equity</x:v>
      </x:c>
      <x:c r="K2963" s="2" t="str"/>
      <x:c r="L2963" s="2" t="str"/>
      <x:c r="M2963" s="2" t="str"/>
      <x:c r="N2963" s="2" t="str"/>
      <x:c r="O2963" s="2" t="str"/>
      <x:c r="P2963" s="2" t="str"/>
      <x:c r="Q2963" s="2" t="str"/>
      <x:c r="R2963" s="2" t="str">
        <x:v>Not reported / unavailable</x:v>
      </x:c>
      <x:c r="T2963" s="12"/>
      <x:c r="U2963" s="12"/>
    </x:row>
    <x:row r="2964" ht="24" customHeight="1">
      <x:c r="C2964" s="2" t="str">
        <x:v>USB</x:v>
      </x:c>
      <x:c r="D2964" s="2" t="str">
        <x:v>FY2016</x:v>
      </x:c>
      <x:c r="E2964" s="2" t="str">
        <x:v>goodwill</x:v>
      </x:c>
      <x:c r="F2964" s="11" t="n">
        <x:v>9344</x:v>
      </x:c>
      <x:c r="G2964" s="2" t="str">
        <x:v>USD</x:v>
      </x:c>
      <x:c r="H2964" s="2" t="str">
        <x:v>2016-01-01</x:v>
      </x:c>
      <x:c r="I2964" s="2" t="str">
        <x:v>2016-12-31</x:v>
      </x:c>
      <x:c r="J2964" s="2" t="str">
        <x:v>Goodwill</x:v>
      </x:c>
      <x:c r="K2964" s="2" t="str">
        <x:v>us-gaap:Goodwill</x:v>
      </x:c>
      <x:c r="L2964" s="2" t="str">
        <x:v>2020-02-20</x:v>
      </x:c>
      <x:c r="M2964" s="2" t="str">
        <x:v>0001193125-20-043622</x:v>
      </x:c>
      <x:c r="N2964" s="2" t="str">
        <x:v>https://www.sec.gov/Archives/edgar/data/36104/000119312520043622/d597518d10k.htm</x:v>
      </x:c>
      <x:c r="O2964" s="2" t="str">
        <x:v>data/raw/filings/USB_0001193125-20-043622_d597518d10k.htm</x:v>
      </x:c>
      <x:c r="P2964" s="2" t="str"/>
      <x:c r="Q2964" s="2" t="str"/>
      <x:c r="R2964" s="2" t="str">
        <x:v>Latest eligible comparative presentation at the information cutoff.</x:v>
      </x:c>
      <x:c r="T2964" s="12"/>
      <x:c r="U2964" s="12"/>
    </x:row>
    <x:row r="2965" ht="24" customHeight="1">
      <x:c r="C2965" s="2" t="str">
        <x:v>USB</x:v>
      </x:c>
      <x:c r="D2965" s="2" t="str">
        <x:v>FY2016</x:v>
      </x:c>
      <x:c r="E2965" s="2" t="str">
        <x:v>intangibles</x:v>
      </x:c>
      <x:c r="F2965" s="11" t="n">
        <x:v>3303</x:v>
      </x:c>
      <x:c r="G2965" s="2" t="str">
        <x:v>USD</x:v>
      </x:c>
      <x:c r="H2965" s="2" t="str">
        <x:v>2016-01-01</x:v>
      </x:c>
      <x:c r="I2965" s="2" t="str">
        <x:v>2016-12-31</x:v>
      </x:c>
      <x:c r="J2965" s="2" t="str">
        <x:v>Intangible Assets, Net (Excluding Goodwill)</x:v>
      </x:c>
      <x:c r="K2965" s="2" t="str">
        <x:v>us-gaap:IntangibleAssetsNetExcludingGoodwill</x:v>
      </x:c>
      <x:c r="L2965" s="2" t="str">
        <x:v>2018-02-22</x:v>
      </x:c>
      <x:c r="M2965" s="2" t="str">
        <x:v>0001193125-18-053893</x:v>
      </x:c>
      <x:c r="N2965" s="2" t="str">
        <x:v>https://www.sec.gov/Archives/edgar/data/36104/000119312518053893/d492040d10k.htm</x:v>
      </x:c>
      <x:c r="O2965" s="2" t="str">
        <x:v>data/raw/filings/USB_0001193125-18-053893_d492040d10k.htm</x:v>
      </x:c>
      <x:c r="P2965" s="2" t="str"/>
      <x:c r="Q2965" s="2" t="str"/>
      <x:c r="R2965" s="2" t="str">
        <x:v>Latest eligible comparative presentation at the information cutoff.</x:v>
      </x:c>
      <x:c r="T2965" s="12"/>
      <x:c r="U2965" s="12"/>
    </x:row>
    <x:row r="2966" ht="24" customHeight="1">
      <x:c r="C2966" s="2" t="str">
        <x:v>USB</x:v>
      </x:c>
      <x:c r="D2966" s="2" t="str">
        <x:v>FY2016</x:v>
      </x:c>
      <x:c r="E2966" s="2" t="str">
        <x:v>intangibles_total</x:v>
      </x:c>
      <x:c r="F2966" s="11" t="str">
        <x:v>n.a.</x:v>
      </x:c>
      <x:c r="G2966" s="2" t="str">
        <x:v>USDm</x:v>
      </x:c>
      <x:c r="H2966" s="2" t="str">
        <x:v>2016-01-01</x:v>
      </x:c>
      <x:c r="I2966" s="2" t="str">
        <x:v>2016-12-31</x:v>
      </x:c>
      <x:c r="J2966" s="2" t="str">
        <x:v>Reported goodwill and intangible assets combined</x:v>
      </x:c>
      <x:c r="K2966" s="2" t="str"/>
      <x:c r="L2966" s="2" t="str"/>
      <x:c r="M2966" s="2" t="str"/>
      <x:c r="N2966" s="2" t="str"/>
      <x:c r="O2966" s="2" t="str"/>
      <x:c r="P2966" s="2" t="str"/>
      <x:c r="Q2966" s="2" t="str"/>
      <x:c r="R2966" s="2" t="str">
        <x:v>Not reported / unavailable</x:v>
      </x:c>
      <x:c r="T2966" s="12"/>
      <x:c r="U2966" s="12"/>
    </x:row>
    <x:row r="2967" ht="24" customHeight="1">
      <x:c r="C2967" s="2" t="str">
        <x:v>USB</x:v>
      </x:c>
      <x:c r="D2967" s="2" t="str">
        <x:v>FY2016</x:v>
      </x:c>
      <x:c r="E2967" s="2" t="str">
        <x:v>shares_end</x:v>
      </x:c>
      <x:c r="F2967" s="11" t="n">
        <x:v>1700</x:v>
      </x:c>
      <x:c r="G2967" s="2" t="str">
        <x:v>shares</x:v>
      </x:c>
      <x:c r="H2967" s="2" t="str">
        <x:v>2016-01-01</x:v>
      </x:c>
      <x:c r="I2967" s="2" t="str">
        <x:v>2016-12-31</x:v>
      </x:c>
      <x:c r="J2967" s="2" t="str">
        <x:v>Common Stock, Shares, Outstanding</x:v>
      </x:c>
      <x:c r="K2967" s="2" t="str">
        <x:v>us-gaap:CommonStockSharesOutstanding</x:v>
      </x:c>
      <x:c r="L2967" s="2" t="str">
        <x:v>2018-02-22</x:v>
      </x:c>
      <x:c r="M2967" s="2" t="str">
        <x:v>0001193125-18-053893</x:v>
      </x:c>
      <x:c r="N2967" s="2" t="str">
        <x:v>https://www.sec.gov/Archives/edgar/data/36104/000119312518053893/d492040d10k.htm</x:v>
      </x:c>
      <x:c r="O2967" s="2" t="str">
        <x:v>data/raw/filings/USB_0001193125-18-053893_d492040d10k.htm</x:v>
      </x:c>
      <x:c r="P2967" s="2" t="str"/>
      <x:c r="Q2967" s="2" t="str"/>
      <x:c r="R2967" s="2" t="str">
        <x:v>Latest eligible comparative presentation at the information cutoff.</x:v>
      </x:c>
      <x:c r="T2967" s="12"/>
      <x:c r="U2967" s="12"/>
    </x:row>
    <x:row r="2968" ht="24" customHeight="1">
      <x:c r="C2968" s="2" t="str">
        <x:v>USB</x:v>
      </x:c>
      <x:c r="D2968" s="2" t="str">
        <x:v>FY2016</x:v>
      </x:c>
      <x:c r="E2968" s="2" t="str">
        <x:v>shares_issued</x:v>
      </x:c>
      <x:c r="F2968" s="11" t="n">
        <x:v>2125.725742</x:v>
      </x:c>
      <x:c r="G2968" s="2" t="str">
        <x:v>shares</x:v>
      </x:c>
      <x:c r="H2968" s="2" t="str">
        <x:v>2016-01-01</x:v>
      </x:c>
      <x:c r="I2968" s="2" t="str">
        <x:v>2016-12-31</x:v>
      </x:c>
      <x:c r="J2968" s="2" t="str">
        <x:v>Common Stock, Shares, Issued</x:v>
      </x:c>
      <x:c r="K2968" s="2" t="str">
        <x:v>us-gaap:CommonStockSharesIssued</x:v>
      </x:c>
      <x:c r="L2968" s="2" t="str">
        <x:v>2018-02-22</x:v>
      </x:c>
      <x:c r="M2968" s="2" t="str">
        <x:v>0001193125-18-053893</x:v>
      </x:c>
      <x:c r="N2968" s="2" t="str">
        <x:v>https://www.sec.gov/Archives/edgar/data/36104/000119312518053893/d492040d10k.htm</x:v>
      </x:c>
      <x:c r="O2968" s="2" t="str">
        <x:v>data/raw/filings/USB_0001193125-18-053893_d492040d10k.htm</x:v>
      </x:c>
      <x:c r="P2968" s="2" t="str"/>
      <x:c r="Q2968" s="2" t="str"/>
      <x:c r="R2968" s="2" t="str">
        <x:v>Latest eligible comparative presentation at the information cutoff.</x:v>
      </x:c>
      <x:c r="T2968" s="12"/>
      <x:c r="U2968" s="12"/>
    </x:row>
    <x:row r="2969" ht="24" customHeight="1">
      <x:c r="C2969" s="2" t="str">
        <x:v>USB</x:v>
      </x:c>
      <x:c r="D2969" s="2" t="str">
        <x:v>FY2016</x:v>
      </x:c>
      <x:c r="E2969" s="2" t="str">
        <x:v>shares_treasury</x:v>
      </x:c>
      <x:c r="F2969" s="11" t="n">
        <x:v>428.813585</x:v>
      </x:c>
      <x:c r="G2969" s="2" t="str">
        <x:v>shares</x:v>
      </x:c>
      <x:c r="H2969" s="2" t="str">
        <x:v>2016-01-01</x:v>
      </x:c>
      <x:c r="I2969" s="2" t="str">
        <x:v>2016-12-31</x:v>
      </x:c>
      <x:c r="J2969" s="2" t="str">
        <x:v>Treasury Stock, Common, Shares</x:v>
      </x:c>
      <x:c r="K2969" s="2" t="str">
        <x:v>us-gaap:TreasuryStockCommonShares</x:v>
      </x:c>
      <x:c r="L2969" s="2" t="str">
        <x:v>2018-02-22</x:v>
      </x:c>
      <x:c r="M2969" s="2" t="str">
        <x:v>0001193125-18-053893</x:v>
      </x:c>
      <x:c r="N2969" s="2" t="str">
        <x:v>https://www.sec.gov/Archives/edgar/data/36104/000119312518053893/d492040d10k.htm</x:v>
      </x:c>
      <x:c r="O2969" s="2" t="str">
        <x:v>data/raw/filings/USB_0001193125-18-053893_d492040d10k.htm</x:v>
      </x:c>
      <x:c r="P2969" s="2" t="str"/>
      <x:c r="Q2969" s="2" t="str"/>
      <x:c r="R2969" s="2" t="str">
        <x:v>Latest eligible comparative presentation at the information cutoff.</x:v>
      </x:c>
      <x:c r="T2969" s="12"/>
      <x:c r="U2969" s="12"/>
    </x:row>
    <x:row r="2970" ht="24" customHeight="1">
      <x:c r="C2970" s="2" t="str">
        <x:v>USB</x:v>
      </x:c>
      <x:c r="D2970" s="2" t="str">
        <x:v>FY2016</x:v>
      </x:c>
      <x:c r="E2970" s="2" t="str">
        <x:v>deposits</x:v>
      </x:c>
      <x:c r="F2970" s="11" t="n">
        <x:v>334590</x:v>
      </x:c>
      <x:c r="G2970" s="2" t="str">
        <x:v>USD</x:v>
      </x:c>
      <x:c r="H2970" s="2" t="str">
        <x:v>2016-01-01</x:v>
      </x:c>
      <x:c r="I2970" s="2" t="str">
        <x:v>2016-12-31</x:v>
      </x:c>
      <x:c r="J2970" s="2" t="str">
        <x:v>Deposits</x:v>
      </x:c>
      <x:c r="K2970" s="2" t="str">
        <x:v>us-gaap:Deposits</x:v>
      </x:c>
      <x:c r="L2970" s="2" t="str">
        <x:v>2018-02-22</x:v>
      </x:c>
      <x:c r="M2970" s="2" t="str">
        <x:v>0001193125-18-053893</x:v>
      </x:c>
      <x:c r="N2970" s="2" t="str">
        <x:v>https://www.sec.gov/Archives/edgar/data/36104/000119312518053893/d492040d10k.htm</x:v>
      </x:c>
      <x:c r="O2970" s="2" t="str">
        <x:v>data/raw/filings/USB_0001193125-18-053893_d492040d10k.htm</x:v>
      </x:c>
      <x:c r="P2970" s="2" t="str"/>
      <x:c r="Q2970" s="2" t="str"/>
      <x:c r="R2970" s="2" t="str">
        <x:v>Latest eligible comparative presentation at the information cutoff.</x:v>
      </x:c>
      <x:c r="T2970" s="12"/>
      <x:c r="U2970" s="12"/>
    </x:row>
    <x:row r="2971" ht="24" customHeight="1">
      <x:c r="C2971" s="2" t="str">
        <x:v>USB</x:v>
      </x:c>
      <x:c r="D2971" s="2" t="str">
        <x:v>FY2016</x:v>
      </x:c>
      <x:c r="E2971" s="2" t="str">
        <x:v>loans_gross</x:v>
      </x:c>
      <x:c r="F2971" s="11" t="str">
        <x:v>n.a.</x:v>
      </x:c>
      <x:c r="G2971" s="2" t="str">
        <x:v>USDm</x:v>
      </x:c>
      <x:c r="H2971" s="2" t="str">
        <x:v>2016-01-01</x:v>
      </x:c>
      <x:c r="I2971" s="2" t="str">
        <x:v>2016-12-31</x:v>
      </x:c>
      <x:c r="J2971" s="2" t="str">
        <x:v>Gross loans and leases selected definition</x:v>
      </x:c>
      <x:c r="K2971" s="2" t="str"/>
      <x:c r="L2971" s="2" t="str"/>
      <x:c r="M2971" s="2" t="str"/>
      <x:c r="N2971" s="2" t="str"/>
      <x:c r="O2971" s="2" t="str"/>
      <x:c r="P2971" s="2" t="str"/>
      <x:c r="Q2971" s="2" t="str"/>
      <x:c r="R2971" s="2" t="str">
        <x:v>Not reported / unavailable</x:v>
      </x:c>
      <x:c r="T2971" s="12"/>
      <x:c r="U2971" s="12"/>
    </x:row>
    <x:row r="2972" ht="24" customHeight="1">
      <x:c r="C2972" s="2" t="str">
        <x:v>USB</x:v>
      </x:c>
      <x:c r="D2972" s="2" t="str">
        <x:v>FY2016</x:v>
      </x:c>
      <x:c r="E2972" s="2" t="str">
        <x:v>loans_net</x:v>
      </x:c>
      <x:c r="F2972" s="11" t="str">
        <x:v>n.a.</x:v>
      </x:c>
      <x:c r="G2972" s="2" t="str">
        <x:v>USDm</x:v>
      </x:c>
      <x:c r="H2972" s="2" t="str">
        <x:v>2016-01-01</x:v>
      </x:c>
      <x:c r="I2972" s="2" t="str">
        <x:v>2016-12-31</x:v>
      </x:c>
      <x:c r="J2972" s="2" t="str">
        <x:v>Net loans after allowance selected definition</x:v>
      </x:c>
      <x:c r="K2972" s="2" t="str"/>
      <x:c r="L2972" s="2" t="str"/>
      <x:c r="M2972" s="2" t="str"/>
      <x:c r="N2972" s="2" t="str"/>
      <x:c r="O2972" s="2" t="str"/>
      <x:c r="P2972" s="2" t="str"/>
      <x:c r="Q2972" s="2" t="str"/>
      <x:c r="R2972" s="2" t="str">
        <x:v>Not reported / unavailable</x:v>
      </x:c>
      <x:c r="T2972" s="12"/>
      <x:c r="U2972" s="12"/>
    </x:row>
    <x:row r="2973" ht="24" customHeight="1">
      <x:c r="C2973" s="2" t="str">
        <x:v>USB</x:v>
      </x:c>
      <x:c r="D2973" s="2" t="str">
        <x:v>FY2016</x:v>
      </x:c>
      <x:c r="E2973" s="2" t="str">
        <x:v>allowance</x:v>
      </x:c>
      <x:c r="F2973" s="11" t="n">
        <x:v>4357</x:v>
      </x:c>
      <x:c r="G2973" s="2" t="str">
        <x:v>USD</x:v>
      </x:c>
      <x:c r="H2973" s="2" t="str">
        <x:v>2016-01-01</x:v>
      </x:c>
      <x:c r="I2973" s="2" t="str">
        <x:v>2016-12-31</x:v>
      </x:c>
      <x:c r="J2973" s="2" t="str">
        <x:v>Financing Receivable, Allowance for Credit Loss</x:v>
      </x:c>
      <x:c r="K2973" s="2" t="str">
        <x:v>us-gaap:FinancingReceivableAllowanceForCreditLosses</x:v>
      </x:c>
      <x:c r="L2973" s="2" t="str">
        <x:v>2020-02-20</x:v>
      </x:c>
      <x:c r="M2973" s="2" t="str">
        <x:v>0001193125-20-043622</x:v>
      </x:c>
      <x:c r="N2973" s="2" t="str">
        <x:v>https://www.sec.gov/Archives/edgar/data/36104/000119312520043622/d597518d10k.htm</x:v>
      </x:c>
      <x:c r="O2973" s="2" t="str">
        <x:v>data/raw/filings/USB_0001193125-20-043622_d597518d10k.htm</x:v>
      </x:c>
      <x:c r="P2973" s="2" t="str"/>
      <x:c r="Q2973" s="2" t="str"/>
      <x:c r="R2973" s="2" t="str">
        <x:v>Latest eligible comparative presentation at the information cutoff.</x:v>
      </x:c>
      <x:c r="T2973" s="12"/>
      <x:c r="U2973" s="12"/>
    </x:row>
    <x:row r="2974" ht="24" customHeight="1">
      <x:c r="C2974" s="2" t="str">
        <x:v>USB</x:v>
      </x:c>
      <x:c r="D2974" s="2" t="str">
        <x:v>FY2016</x:v>
      </x:c>
      <x:c r="E2974" s="2" t="str">
        <x:v>nonaccrual</x:v>
      </x:c>
      <x:c r="F2974" s="11" t="str">
        <x:v>n.a.</x:v>
      </x:c>
      <x:c r="G2974" s="2" t="str">
        <x:v>USDm</x:v>
      </x:c>
      <x:c r="H2974" s="2" t="str">
        <x:v>2016-01-01</x:v>
      </x:c>
      <x:c r="I2974" s="2" t="str">
        <x:v>2016-12-31</x:v>
      </x:c>
      <x:c r="J2974" s="2" t="str">
        <x:v>Nonaccrual</x:v>
      </x:c>
      <x:c r="K2974" s="2" t="str"/>
      <x:c r="L2974" s="2" t="str"/>
      <x:c r="M2974" s="2" t="str"/>
      <x:c r="N2974" s="2" t="str"/>
      <x:c r="O2974" s="2" t="str"/>
      <x:c r="P2974" s="2" t="str"/>
      <x:c r="Q2974" s="2" t="str"/>
      <x:c r="R2974" s="2" t="str">
        <x:v>Not reported / unavailable</x:v>
      </x:c>
      <x:c r="T2974" s="12"/>
      <x:c r="U2974" s="12"/>
    </x:row>
    <x:row r="2975" ht="24" customHeight="1">
      <x:c r="C2975" s="2" t="str">
        <x:v>USB</x:v>
      </x:c>
      <x:c r="D2975" s="2" t="str">
        <x:v>FY2016</x:v>
      </x:c>
      <x:c r="E2975" s="2" t="str">
        <x:v>cash</x:v>
      </x:c>
      <x:c r="F2975" s="11" t="str">
        <x:v>n.a.</x:v>
      </x:c>
      <x:c r="G2975" s="2" t="str">
        <x:v>USDm</x:v>
      </x:c>
      <x:c r="H2975" s="2" t="str">
        <x:v>2016-01-01</x:v>
      </x:c>
      <x:c r="I2975" s="2" t="str">
        <x:v>2016-12-31</x:v>
      </x:c>
      <x:c r="J2975" s="2" t="str">
        <x:v>Cash</x:v>
      </x:c>
      <x:c r="K2975" s="2" t="str"/>
      <x:c r="L2975" s="2" t="str"/>
      <x:c r="M2975" s="2" t="str"/>
      <x:c r="N2975" s="2" t="str"/>
      <x:c r="O2975" s="2" t="str"/>
      <x:c r="P2975" s="2" t="str"/>
      <x:c r="Q2975" s="2" t="str"/>
      <x:c r="R2975" s="2" t="str">
        <x:v>Not reported / unavailable</x:v>
      </x:c>
      <x:c r="T2975" s="12"/>
      <x:c r="U2975" s="12"/>
    </x:row>
    <x:row r="2976" ht="24" customHeight="1">
      <x:c r="C2976" s="2" t="str">
        <x:v>USB</x:v>
      </x:c>
      <x:c r="D2976" s="2" t="str">
        <x:v>FY2016</x:v>
      </x:c>
      <x:c r="E2976" s="2" t="str">
        <x:v>aoci</x:v>
      </x:c>
      <x:c r="F2976" s="11" t="n">
        <x:v>-1535</x:v>
      </x:c>
      <x:c r="G2976" s="2" t="str">
        <x:v>USD</x:v>
      </x:c>
      <x:c r="H2976" s="2" t="str">
        <x:v>2016-01-01</x:v>
      </x:c>
      <x:c r="I2976" s="2" t="str">
        <x:v>2016-12-31</x:v>
      </x:c>
      <x:c r="J2976" s="2" t="str">
        <x:v>Accumulated Other Comprehensive Income (Loss), Net of Tax</x:v>
      </x:c>
      <x:c r="K2976" s="2" t="str">
        <x:v>us-gaap:AccumulatedOtherComprehensiveIncomeLossNetOfTax</x:v>
      </x:c>
      <x:c r="L2976" s="2" t="str">
        <x:v>2020-02-20</x:v>
      </x:c>
      <x:c r="M2976" s="2" t="str">
        <x:v>0001193125-20-043622</x:v>
      </x:c>
      <x:c r="N2976" s="2" t="str">
        <x:v>https://www.sec.gov/Archives/edgar/data/36104/000119312520043622/d597518d10k.htm</x:v>
      </x:c>
      <x:c r="O2976" s="2" t="str">
        <x:v>data/raw/filings/USB_0001193125-20-043622_d597518d10k.htm</x:v>
      </x:c>
      <x:c r="P2976" s="2" t="str"/>
      <x:c r="Q2976" s="2" t="str"/>
      <x:c r="R2976" s="2" t="str">
        <x:v>Latest eligible comparative presentation at the information cutoff.</x:v>
      </x:c>
      <x:c r="T2976" s="12"/>
      <x:c r="U2976" s="12"/>
    </x:row>
    <x:row r="2977" ht="24" customHeight="1">
      <x:c r="C2977" s="2" t="str">
        <x:v>USB</x:v>
      </x:c>
      <x:c r="D2977" s="2" t="str">
        <x:v>FY2016</x:v>
      </x:c>
      <x:c r="E2977" s="2" t="str">
        <x:v>nii</x:v>
      </x:c>
      <x:c r="F2977" s="11" t="n">
        <x:v>11666</x:v>
      </x:c>
      <x:c r="G2977" s="2" t="str">
        <x:v>USD</x:v>
      </x:c>
      <x:c r="H2977" s="2" t="str">
        <x:v>2016-01-01</x:v>
      </x:c>
      <x:c r="I2977" s="2" t="str">
        <x:v>2016-12-31</x:v>
      </x:c>
      <x:c r="J2977" s="2" t="str">
        <x:v>Interest Income (Expense), Net</x:v>
      </x:c>
      <x:c r="K2977" s="2" t="str">
        <x:v>us-gaap:InterestIncomeExpenseNet</x:v>
      </x:c>
      <x:c r="L2977" s="2" t="str">
        <x:v>2019-02-22</x:v>
      </x:c>
      <x:c r="M2977" s="2" t="str">
        <x:v>0001193125-19-047201</x:v>
      </x:c>
      <x:c r="N2977" s="2" t="str">
        <x:v>https://www.sec.gov/Archives/edgar/data/36104/000119312519047201/d584906d10k.htm</x:v>
      </x:c>
      <x:c r="O2977" s="2" t="str">
        <x:v>data/raw/filings/USB_0001193125-19-047201_d584906d10k.htm</x:v>
      </x:c>
      <x:c r="P2977" s="2" t="str"/>
      <x:c r="Q2977" s="2" t="str"/>
      <x:c r="R2977" s="2" t="str">
        <x:v>Latest eligible comparative presentation at the information cutoff.</x:v>
      </x:c>
      <x:c r="T2977" s="12"/>
      <x:c r="U2977" s="12"/>
    </x:row>
    <x:row r="2978" ht="24" customHeight="1">
      <x:c r="C2978" s="2" t="str">
        <x:v>USB</x:v>
      </x:c>
      <x:c r="D2978" s="2" t="str">
        <x:v>FY2016</x:v>
      </x:c>
      <x:c r="E2978" s="2" t="str">
        <x:v>noninterest_income</x:v>
      </x:c>
      <x:c r="F2978" s="11" t="n">
        <x:v>9290</x:v>
      </x:c>
      <x:c r="G2978" s="2" t="str">
        <x:v>USD</x:v>
      </x:c>
      <x:c r="H2978" s="2" t="str">
        <x:v>2016-01-01</x:v>
      </x:c>
      <x:c r="I2978" s="2" t="str">
        <x:v>2016-12-31</x:v>
      </x:c>
      <x:c r="J2978" s="2" t="str">
        <x:v>Noninterest Income</x:v>
      </x:c>
      <x:c r="K2978" s="2" t="str">
        <x:v>us-gaap:NoninterestIncome</x:v>
      </x:c>
      <x:c r="L2978" s="2" t="str">
        <x:v>2019-02-22</x:v>
      </x:c>
      <x:c r="M2978" s="2" t="str">
        <x:v>0001193125-19-047201</x:v>
      </x:c>
      <x:c r="N2978" s="2" t="str">
        <x:v>https://www.sec.gov/Archives/edgar/data/36104/000119312519047201/d584906d10k.htm</x:v>
      </x:c>
      <x:c r="O2978" s="2" t="str">
        <x:v>data/raw/filings/USB_0001193125-19-047201_d584906d10k.htm</x:v>
      </x:c>
      <x:c r="P2978" s="2" t="str"/>
      <x:c r="Q2978" s="2" t="str"/>
      <x:c r="R2978" s="2" t="str">
        <x:v>Latest eligible comparative presentation at the information cutoff.</x:v>
      </x:c>
      <x:c r="T2978" s="12"/>
      <x:c r="U2978" s="12"/>
    </x:row>
    <x:row r="2979" ht="24" customHeight="1">
      <x:c r="C2979" s="2" t="str">
        <x:v>USB</x:v>
      </x:c>
      <x:c r="D2979" s="2" t="str">
        <x:v>FY2016</x:v>
      </x:c>
      <x:c r="E2979" s="2" t="str">
        <x:v>revenue_reported</x:v>
      </x:c>
      <x:c r="F2979" s="11" t="n">
        <x:v>21308</x:v>
      </x:c>
      <x:c r="G2979" s="2" t="str">
        <x:v>USD</x:v>
      </x:c>
      <x:c r="H2979" s="2" t="str">
        <x:v>2016-01-01</x:v>
      </x:c>
      <x:c r="I2979" s="2" t="str">
        <x:v>2016-12-31</x:v>
      </x:c>
      <x:c r="J2979" s="2" t="str">
        <x:v>Revenues</x:v>
      </x:c>
      <x:c r="K2979" s="2" t="str">
        <x:v>us-gaap:Revenues</x:v>
      </x:c>
      <x:c r="L2979" s="2" t="str">
        <x:v>2018-02-22</x:v>
      </x:c>
      <x:c r="M2979" s="2" t="str">
        <x:v>0001193125-18-053893</x:v>
      </x:c>
      <x:c r="N2979" s="2" t="str">
        <x:v>https://www.sec.gov/Archives/edgar/data/36104/000119312518053893/d492040d10k.htm</x:v>
      </x:c>
      <x:c r="O2979" s="2" t="str">
        <x:v>data/raw/filings/USB_0001193125-18-053893_d492040d10k.htm</x:v>
      </x:c>
      <x:c r="P2979" s="2" t="str"/>
      <x:c r="Q2979" s="2" t="str"/>
      <x:c r="R2979" s="2" t="str">
        <x:v>Latest eligible comparative presentation at the information cutoff.</x:v>
      </x:c>
      <x:c r="T2979" s="12"/>
      <x:c r="U2979" s="12"/>
    </x:row>
    <x:row r="2980" ht="24" customHeight="1">
      <x:c r="C2980" s="2" t="str">
        <x:v>USB</x:v>
      </x:c>
      <x:c r="D2980" s="2" t="str">
        <x:v>FY2016</x:v>
      </x:c>
      <x:c r="E2980" s="2" t="str">
        <x:v>opex</x:v>
      </x:c>
      <x:c r="F2980" s="11" t="n">
        <x:v>11527</x:v>
      </x:c>
      <x:c r="G2980" s="2" t="str">
        <x:v>USD</x:v>
      </x:c>
      <x:c r="H2980" s="2" t="str">
        <x:v>2016-01-01</x:v>
      </x:c>
      <x:c r="I2980" s="2" t="str">
        <x:v>2016-12-31</x:v>
      </x:c>
      <x:c r="J2980" s="2" t="str">
        <x:v>Noninterest Expense</x:v>
      </x:c>
      <x:c r="K2980" s="2" t="str">
        <x:v>us-gaap:NoninterestExpense</x:v>
      </x:c>
      <x:c r="L2980" s="2" t="str">
        <x:v>2019-02-22</x:v>
      </x:c>
      <x:c r="M2980" s="2" t="str">
        <x:v>0001193125-19-047201</x:v>
      </x:c>
      <x:c r="N2980" s="2" t="str">
        <x:v>https://www.sec.gov/Archives/edgar/data/36104/000119312519047201/d584906d10k.htm</x:v>
      </x:c>
      <x:c r="O2980" s="2" t="str">
        <x:v>data/raw/filings/USB_0001193125-19-047201_d584906d10k.htm</x:v>
      </x:c>
      <x:c r="P2980" s="2" t="str"/>
      <x:c r="Q2980" s="2" t="str"/>
      <x:c r="R2980" s="2" t="str">
        <x:v>Latest eligible comparative presentation at the information cutoff.</x:v>
      </x:c>
      <x:c r="T2980" s="12"/>
      <x:c r="U2980" s="12"/>
    </x:row>
    <x:row r="2981" ht="24" customHeight="1">
      <x:c r="C2981" s="2" t="str">
        <x:v>USB</x:v>
      </x:c>
      <x:c r="D2981" s="2" t="str">
        <x:v>FY2016</x:v>
      </x:c>
      <x:c r="E2981" s="2" t="str">
        <x:v>provision</x:v>
      </x:c>
      <x:c r="F2981" s="11" t="n">
        <x:v>1324</x:v>
      </x:c>
      <x:c r="G2981" s="2" t="str">
        <x:v>USD</x:v>
      </x:c>
      <x:c r="H2981" s="2" t="str">
        <x:v>2016-01-01</x:v>
      </x:c>
      <x:c r="I2981" s="2" t="str">
        <x:v>2016-12-31</x:v>
      </x:c>
      <x:c r="J2981" s="2" t="str">
        <x:v>Provision for Loan, Lease, and Other Losses</x:v>
      </x:c>
      <x:c r="K2981" s="2" t="str">
        <x:v>us-gaap:ProvisionForLoanLeaseAndOtherLosses</x:v>
      </x:c>
      <x:c r="L2981" s="2" t="str">
        <x:v>2019-02-22</x:v>
      </x:c>
      <x:c r="M2981" s="2" t="str">
        <x:v>0001193125-19-047201</x:v>
      </x:c>
      <x:c r="N2981" s="2" t="str">
        <x:v>https://www.sec.gov/Archives/edgar/data/36104/000119312519047201/d584906d10k.htm</x:v>
      </x:c>
      <x:c r="O2981" s="2" t="str">
        <x:v>data/raw/filings/USB_0001193125-19-047201_d584906d10k.htm</x:v>
      </x:c>
      <x:c r="P2981" s="2" t="str"/>
      <x:c r="Q2981" s="2" t="str"/>
      <x:c r="R2981" s="2" t="str">
        <x:v>Latest eligible comparative presentation at the information cutoff.</x:v>
      </x:c>
      <x:c r="T2981" s="12"/>
      <x:c r="U2981" s="12"/>
    </x:row>
    <x:row r="2982" ht="24" customHeight="1">
      <x:c r="C2982" s="2" t="str">
        <x:v>USB</x:v>
      </x:c>
      <x:c r="D2982" s="2" t="str">
        <x:v>FY2016</x:v>
      </x:c>
      <x:c r="E2982" s="2" t="str">
        <x:v>pretax</x:v>
      </x:c>
      <x:c r="F2982" s="11" t="n">
        <x:v>8105</x:v>
      </x:c>
      <x:c r="G2982" s="2" t="str">
        <x:v>USD</x:v>
      </x:c>
      <x:c r="H2982" s="2" t="str">
        <x:v>2016-01-01</x:v>
      </x:c>
      <x:c r="I2982" s="2" t="str">
        <x:v>2016-12-31</x:v>
      </x:c>
      <x:c r="J2982" s="2" t="str">
        <x:v>Income (Loss) from Continuing Operations before Income Taxes, Noncontrolling Interest</x:v>
      </x:c>
      <x:c r="K2982" s="2" t="str">
        <x:v>us-gaap:IncomeLossFromContinuingOperationsBeforeIncomeTaxesExtraordinaryItemsNoncontrollingInterest</x:v>
      </x:c>
      <x:c r="L2982" s="2" t="str">
        <x:v>2019-02-22</x:v>
      </x:c>
      <x:c r="M2982" s="2" t="str">
        <x:v>0001193125-19-047201</x:v>
      </x:c>
      <x:c r="N2982" s="2" t="str">
        <x:v>https://www.sec.gov/Archives/edgar/data/36104/000119312519047201/d584906d10k.htm</x:v>
      </x:c>
      <x:c r="O2982" s="2" t="str">
        <x:v>data/raw/filings/USB_0001193125-19-047201_d584906d10k.htm</x:v>
      </x:c>
      <x:c r="P2982" s="2" t="str"/>
      <x:c r="Q2982" s="2" t="str"/>
      <x:c r="R2982" s="2" t="str">
        <x:v>Latest eligible comparative presentation at the information cutoff.</x:v>
      </x:c>
      <x:c r="T2982" s="12"/>
      <x:c r="U2982" s="12"/>
    </x:row>
    <x:row r="2983" ht="24" customHeight="1">
      <x:c r="C2983" s="2" t="str">
        <x:v>USB</x:v>
      </x:c>
      <x:c r="D2983" s="2" t="str">
        <x:v>FY2016</x:v>
      </x:c>
      <x:c r="E2983" s="2" t="str">
        <x:v>tax</x:v>
      </x:c>
      <x:c r="F2983" s="11" t="n">
        <x:v>2161</x:v>
      </x:c>
      <x:c r="G2983" s="2" t="str">
        <x:v>USD</x:v>
      </x:c>
      <x:c r="H2983" s="2" t="str">
        <x:v>2016-01-01</x:v>
      </x:c>
      <x:c r="I2983" s="2" t="str">
        <x:v>2016-12-31</x:v>
      </x:c>
      <x:c r="J2983" s="2" t="str">
        <x:v>Income Tax Expense (Benefit)</x:v>
      </x:c>
      <x:c r="K2983" s="2" t="str">
        <x:v>us-gaap:IncomeTaxExpenseBenefit</x:v>
      </x:c>
      <x:c r="L2983" s="2" t="str">
        <x:v>2019-02-22</x:v>
      </x:c>
      <x:c r="M2983" s="2" t="str">
        <x:v>0001193125-19-047201</x:v>
      </x:c>
      <x:c r="N2983" s="2" t="str">
        <x:v>https://www.sec.gov/Archives/edgar/data/36104/000119312519047201/d584906d10k.htm</x:v>
      </x:c>
      <x:c r="O2983" s="2" t="str">
        <x:v>data/raw/filings/USB_0001193125-19-047201_d584906d10k.htm</x:v>
      </x:c>
      <x:c r="P2983" s="2" t="str"/>
      <x:c r="Q2983" s="2" t="str"/>
      <x:c r="R2983" s="2" t="str">
        <x:v>Latest eligible comparative presentation at the information cutoff.</x:v>
      </x:c>
      <x:c r="T2983" s="12"/>
      <x:c r="U2983" s="12"/>
    </x:row>
    <x:row r="2984" ht="24" customHeight="1">
      <x:c r="C2984" s="2" t="str">
        <x:v>USB</x:v>
      </x:c>
      <x:c r="D2984" s="2" t="str">
        <x:v>FY2016</x:v>
      </x:c>
      <x:c r="E2984" s="2" t="str">
        <x:v>net_income</x:v>
      </x:c>
      <x:c r="F2984" s="11" t="n">
        <x:v>5888</x:v>
      </x:c>
      <x:c r="G2984" s="2" t="str">
        <x:v>USD</x:v>
      </x:c>
      <x:c r="H2984" s="2" t="str">
        <x:v>2016-01-01</x:v>
      </x:c>
      <x:c r="I2984" s="2" t="str">
        <x:v>2016-12-31</x:v>
      </x:c>
      <x:c r="J2984" s="2" t="str">
        <x:v>Net Income (Loss) Attributable to Parent</x:v>
      </x:c>
      <x:c r="K2984" s="2" t="str">
        <x:v>us-gaap:NetIncomeLoss</x:v>
      </x:c>
      <x:c r="L2984" s="2" t="str">
        <x:v>2019-02-22</x:v>
      </x:c>
      <x:c r="M2984" s="2" t="str">
        <x:v>0001193125-19-047201</x:v>
      </x:c>
      <x:c r="N2984" s="2" t="str">
        <x:v>https://www.sec.gov/Archives/edgar/data/36104/000119312519047201/d584906d10k.htm</x:v>
      </x:c>
      <x:c r="O2984" s="2" t="str">
        <x:v>data/raw/filings/USB_0001193125-19-047201_d584906d10k.htm</x:v>
      </x:c>
      <x:c r="P2984" s="2" t="str"/>
      <x:c r="Q2984" s="2" t="str"/>
      <x:c r="R2984" s="2" t="str">
        <x:v>Latest eligible comparative presentation at the information cutoff.</x:v>
      </x:c>
      <x:c r="T2984" s="12"/>
      <x:c r="U2984" s="12"/>
    </x:row>
    <x:row r="2985" ht="24" customHeight="1">
      <x:c r="C2985" s="2" t="str">
        <x:v>USB</x:v>
      </x:c>
      <x:c r="D2985" s="2" t="str">
        <x:v>FY2016</x:v>
      </x:c>
      <x:c r="E2985" s="2" t="str">
        <x:v>common_income</x:v>
      </x:c>
      <x:c r="F2985" s="11" t="n">
        <x:v>5589</x:v>
      </x:c>
      <x:c r="G2985" s="2" t="str">
        <x:v>USD</x:v>
      </x:c>
      <x:c r="H2985" s="2" t="str">
        <x:v>2016-01-01</x:v>
      </x:c>
      <x:c r="I2985" s="2" t="str">
        <x:v>2016-12-31</x:v>
      </x:c>
      <x:c r="J2985" s="2" t="str">
        <x:v>Net Income (Loss) Available to Common Stockholders, Basic</x:v>
      </x:c>
      <x:c r="K2985" s="2" t="str">
        <x:v>us-gaap:NetIncomeLossAvailableToCommonStockholdersBasic</x:v>
      </x:c>
      <x:c r="L2985" s="2" t="str">
        <x:v>2019-02-22</x:v>
      </x:c>
      <x:c r="M2985" s="2" t="str">
        <x:v>0001193125-19-047201</x:v>
      </x:c>
      <x:c r="N2985" s="2" t="str">
        <x:v>https://www.sec.gov/Archives/edgar/data/36104/000119312519047201/d584906d10k.htm</x:v>
      </x:c>
      <x:c r="O2985" s="2" t="str">
        <x:v>data/raw/filings/USB_0001193125-19-047201_d584906d10k.htm</x:v>
      </x:c>
      <x:c r="P2985" s="2" t="str"/>
      <x:c r="Q2985" s="2" t="str"/>
      <x:c r="R2985" s="2" t="str">
        <x:v>Latest eligible comparative presentation at the information cutoff.</x:v>
      </x:c>
      <x:c r="T2985" s="12"/>
      <x:c r="U2985" s="12"/>
    </x:row>
    <x:row r="2986" ht="24" customHeight="1">
      <x:c r="C2986" s="2" t="str">
        <x:v>USB</x:v>
      </x:c>
      <x:c r="D2986" s="2" t="str">
        <x:v>FY2016</x:v>
      </x:c>
      <x:c r="E2986" s="2" t="str">
        <x:v>preferred_div</x:v>
      </x:c>
      <x:c r="F2986" s="11" t="n">
        <x:v>281</x:v>
      </x:c>
      <x:c r="G2986" s="2" t="str">
        <x:v>USD</x:v>
      </x:c>
      <x:c r="H2986" s="2" t="str">
        <x:v>2016-01-01</x:v>
      </x:c>
      <x:c r="I2986" s="2" t="str">
        <x:v>2016-12-31</x:v>
      </x:c>
      <x:c r="J2986" s="2" t="str">
        <x:v>Dividends, Preferred Stock</x:v>
      </x:c>
      <x:c r="K2986" s="2" t="str">
        <x:v>us-gaap:DividendsPreferredStock</x:v>
      </x:c>
      <x:c r="L2986" s="2" t="str">
        <x:v>2019-02-22</x:v>
      </x:c>
      <x:c r="M2986" s="2" t="str">
        <x:v>0001193125-19-047201</x:v>
      </x:c>
      <x:c r="N2986" s="2" t="str">
        <x:v>https://www.sec.gov/Archives/edgar/data/36104/000119312519047201/d584906d10k.htm</x:v>
      </x:c>
      <x:c r="O2986" s="2" t="str">
        <x:v>data/raw/filings/USB_0001193125-19-047201_d584906d10k.htm</x:v>
      </x:c>
      <x:c r="P2986" s="2" t="str"/>
      <x:c r="Q2986" s="2" t="str"/>
      <x:c r="R2986" s="2" t="str">
        <x:v>Latest eligible comparative presentation at the information cutoff.</x:v>
      </x:c>
      <x:c r="T2986" s="12"/>
      <x:c r="U2986" s="12"/>
    </x:row>
    <x:row r="2987" ht="24" customHeight="1">
      <x:c r="C2987" s="2" t="str">
        <x:v>USB</x:v>
      </x:c>
      <x:c r="D2987" s="2" t="str">
        <x:v>FY2016</x:v>
      </x:c>
      <x:c r="E2987" s="2" t="str">
        <x:v>eps</x:v>
      </x:c>
      <x:c r="F2987" s="11" t="n">
        <x:v>3.24</x:v>
      </x:c>
      <x:c r="G2987" s="2" t="str">
        <x:v>USD/shares</x:v>
      </x:c>
      <x:c r="H2987" s="2" t="str">
        <x:v>2016-01-01</x:v>
      </x:c>
      <x:c r="I2987" s="2" t="str">
        <x:v>2016-12-31</x:v>
      </x:c>
      <x:c r="J2987" s="2" t="str">
        <x:v>Earnings Per Share, Diluted</x:v>
      </x:c>
      <x:c r="K2987" s="2" t="str">
        <x:v>us-gaap:EarningsPerShareDiluted</x:v>
      </x:c>
      <x:c r="L2987" s="2" t="str">
        <x:v>2019-02-22</x:v>
      </x:c>
      <x:c r="M2987" s="2" t="str">
        <x:v>0001193125-19-047201</x:v>
      </x:c>
      <x:c r="N2987" s="2" t="str">
        <x:v>https://www.sec.gov/Archives/edgar/data/36104/000119312519047201/d584906d10k.htm</x:v>
      </x:c>
      <x:c r="O2987" s="2" t="str">
        <x:v>data/raw/filings/USB_0001193125-19-047201_d584906d10k.htm</x:v>
      </x:c>
      <x:c r="P2987" s="2" t="str"/>
      <x:c r="Q2987" s="2" t="str"/>
      <x:c r="R2987" s="2" t="str">
        <x:v>Latest eligible comparative presentation at the information cutoff.</x:v>
      </x:c>
      <x:c r="T2987" s="12"/>
      <x:c r="U2987" s="12"/>
    </x:row>
    <x:row r="2988" ht="24" customHeight="1">
      <x:c r="C2988" s="2" t="str">
        <x:v>USB</x:v>
      </x:c>
      <x:c r="D2988" s="2" t="str">
        <x:v>FY2016</x:v>
      </x:c>
      <x:c r="E2988" s="2" t="str">
        <x:v>shares_diluted</x:v>
      </x:c>
      <x:c r="F2988" s="11" t="n">
        <x:v>1724</x:v>
      </x:c>
      <x:c r="G2988" s="2" t="str">
        <x:v>shares</x:v>
      </x:c>
      <x:c r="H2988" s="2" t="str">
        <x:v>2016-01-01</x:v>
      </x:c>
      <x:c r="I2988" s="2" t="str">
        <x:v>2016-12-31</x:v>
      </x:c>
      <x:c r="J2988" s="2" t="str">
        <x:v>Weighted Average Number of Shares Outstanding, Diluted</x:v>
      </x:c>
      <x:c r="K2988" s="2" t="str">
        <x:v>us-gaap:WeightedAverageNumberOfDilutedSharesOutstanding</x:v>
      </x:c>
      <x:c r="L2988" s="2" t="str">
        <x:v>2019-02-22</x:v>
      </x:c>
      <x:c r="M2988" s="2" t="str">
        <x:v>0001193125-19-047201</x:v>
      </x:c>
      <x:c r="N2988" s="2" t="str">
        <x:v>https://www.sec.gov/Archives/edgar/data/36104/000119312519047201/d584906d10k.htm</x:v>
      </x:c>
      <x:c r="O2988" s="2" t="str">
        <x:v>data/raw/filings/USB_0001193125-19-047201_d584906d10k.htm</x:v>
      </x:c>
      <x:c r="P2988" s="2" t="str"/>
      <x:c r="Q2988" s="2" t="str"/>
      <x:c r="R2988" s="2" t="str">
        <x:v>Latest eligible comparative presentation at the information cutoff.</x:v>
      </x:c>
      <x:c r="T2988" s="12"/>
      <x:c r="U2988" s="12"/>
    </x:row>
    <x:row r="2989" ht="24" customHeight="1">
      <x:c r="C2989" s="2" t="str">
        <x:v>USB</x:v>
      </x:c>
      <x:c r="D2989" s="2" t="str">
        <x:v>FY2016</x:v>
      </x:c>
      <x:c r="E2989" s="2" t="str">
        <x:v>dps</x:v>
      </x:c>
      <x:c r="F2989" s="11" t="n">
        <x:v>1.07</x:v>
      </x:c>
      <x:c r="G2989" s="2" t="str">
        <x:v>USD/shares</x:v>
      </x:c>
      <x:c r="H2989" s="2" t="str">
        <x:v>2016-01-01</x:v>
      </x:c>
      <x:c r="I2989" s="2" t="str">
        <x:v>2016-12-31</x:v>
      </x:c>
      <x:c r="J2989" s="2" t="str">
        <x:v>Common Stock, Dividends, Per Share, Declared</x:v>
      </x:c>
      <x:c r="K2989" s="2" t="str">
        <x:v>us-gaap:CommonStockDividendsPerShareDeclared</x:v>
      </x:c>
      <x:c r="L2989" s="2" t="str">
        <x:v>2019-02-22</x:v>
      </x:c>
      <x:c r="M2989" s="2" t="str">
        <x:v>0001193125-19-047201</x:v>
      </x:c>
      <x:c r="N2989" s="2" t="str">
        <x:v>https://www.sec.gov/Archives/edgar/data/36104/000119312519047201/d584906d10k.htm</x:v>
      </x:c>
      <x:c r="O2989" s="2" t="str">
        <x:v>data/raw/filings/USB_0001193125-19-047201_d584906d10k.htm</x:v>
      </x:c>
      <x:c r="P2989" s="2" t="str"/>
      <x:c r="Q2989" s="2" t="str"/>
      <x:c r="R2989" s="2" t="str">
        <x:v>Latest eligible comparative presentation at the information cutoff.</x:v>
      </x:c>
      <x:c r="T2989" s="12"/>
      <x:c r="U2989" s="12"/>
    </x:row>
    <x:row r="2990" ht="24" customHeight="1">
      <x:c r="C2990" s="2" t="str">
        <x:v>USB</x:v>
      </x:c>
      <x:c r="D2990" s="2" t="str">
        <x:v>FY2016</x:v>
      </x:c>
      <x:c r="E2990" s="2" t="str">
        <x:v>dividends</x:v>
      </x:c>
      <x:c r="F2990" s="11" t="n">
        <x:v>1810</x:v>
      </x:c>
      <x:c r="G2990" s="2" t="str">
        <x:v>USD</x:v>
      </x:c>
      <x:c r="H2990" s="2" t="str">
        <x:v>2016-01-01</x:v>
      </x:c>
      <x:c r="I2990" s="2" t="str">
        <x:v>2016-12-31</x:v>
      </x:c>
      <x:c r="J2990" s="2" t="str">
        <x:v>Payments of Ordinary Dividends, Common Stock</x:v>
      </x:c>
      <x:c r="K2990" s="2" t="str">
        <x:v>us-gaap:PaymentsOfDividendsCommonStock</x:v>
      </x:c>
      <x:c r="L2990" s="2" t="str">
        <x:v>2019-02-22</x:v>
      </x:c>
      <x:c r="M2990" s="2" t="str">
        <x:v>0001193125-19-047201</x:v>
      </x:c>
      <x:c r="N2990" s="2" t="str">
        <x:v>https://www.sec.gov/Archives/edgar/data/36104/000119312519047201/d584906d10k.htm</x:v>
      </x:c>
      <x:c r="O2990" s="2" t="str">
        <x:v>data/raw/filings/USB_0001193125-19-047201_d584906d10k.htm</x:v>
      </x:c>
      <x:c r="P2990" s="2" t="str"/>
      <x:c r="Q2990" s="2" t="str"/>
      <x:c r="R2990" s="2" t="str">
        <x:v>Latest eligible comparative presentation at the information cutoff.</x:v>
      </x:c>
      <x:c r="T2990" s="12"/>
      <x:c r="U2990" s="12"/>
    </x:row>
    <x:row r="2991" ht="24" customHeight="1">
      <x:c r="C2991" s="2" t="str">
        <x:v>USB</x:v>
      </x:c>
      <x:c r="D2991" s="2" t="str">
        <x:v>FY2016</x:v>
      </x:c>
      <x:c r="E2991" s="2" t="str">
        <x:v>buybacks</x:v>
      </x:c>
      <x:c r="F2991" s="11" t="n">
        <x:v>2556</x:v>
      </x:c>
      <x:c r="G2991" s="2" t="str">
        <x:v>USD</x:v>
      </x:c>
      <x:c r="H2991" s="2" t="str">
        <x:v>2016-01-01</x:v>
      </x:c>
      <x:c r="I2991" s="2" t="str">
        <x:v>2016-12-31</x:v>
      </x:c>
      <x:c r="J2991" s="2" t="str">
        <x:v>Payments for Repurchase of Common Stock</x:v>
      </x:c>
      <x:c r="K2991" s="2" t="str">
        <x:v>us-gaap:PaymentsForRepurchaseOfCommonStock</x:v>
      </x:c>
      <x:c r="L2991" s="2" t="str">
        <x:v>2019-02-22</x:v>
      </x:c>
      <x:c r="M2991" s="2" t="str">
        <x:v>0001193125-19-047201</x:v>
      </x:c>
      <x:c r="N2991" s="2" t="str">
        <x:v>https://www.sec.gov/Archives/edgar/data/36104/000119312519047201/d584906d10k.htm</x:v>
      </x:c>
      <x:c r="O2991" s="2" t="str">
        <x:v>data/raw/filings/USB_0001193125-19-047201_d584906d10k.htm</x:v>
      </x:c>
      <x:c r="P2991" s="2" t="str"/>
      <x:c r="Q2991" s="2" t="str"/>
      <x:c r="R2991" s="2" t="str">
        <x:v>Latest eligible comparative presentation at the information cutoff.</x:v>
      </x:c>
      <x:c r="T2991" s="12"/>
      <x:c r="U2991" s="12"/>
    </x:row>
    <x:row r="2992" ht="24" customHeight="1">
      <x:c r="C2992" s="2" t="str">
        <x:v>USB</x:v>
      </x:c>
      <x:c r="D2992" s="2" t="str">
        <x:v>FY2016</x:v>
      </x:c>
      <x:c r="E2992" s="2" t="str">
        <x:v>chargeoffs</x:v>
      </x:c>
      <x:c r="F2992" s="11" t="str">
        <x:v>n.a.</x:v>
      </x:c>
      <x:c r="G2992" s="2" t="str">
        <x:v>USDm</x:v>
      </x:c>
      <x:c r="H2992" s="2" t="str">
        <x:v>2016-01-01</x:v>
      </x:c>
      <x:c r="I2992" s="2" t="str">
        <x:v>2016-12-31</x:v>
      </x:c>
      <x:c r="J2992" s="2" t="str">
        <x:v>Gross loan charge-offs</x:v>
      </x:c>
      <x:c r="K2992" s="2" t="str"/>
      <x:c r="L2992" s="2" t="str"/>
      <x:c r="M2992" s="2" t="str"/>
      <x:c r="N2992" s="2" t="str"/>
      <x:c r="O2992" s="2" t="str"/>
      <x:c r="P2992" s="2" t="str"/>
      <x:c r="Q2992" s="2" t="str"/>
      <x:c r="R2992" s="2" t="str">
        <x:v>Not reported / unavailable</x:v>
      </x:c>
      <x:c r="T2992" s="12"/>
      <x:c r="U2992" s="12"/>
    </x:row>
    <x:row r="2993" ht="24" customHeight="1">
      <x:c r="C2993" s="2" t="str">
        <x:v>USB</x:v>
      </x:c>
      <x:c r="D2993" s="2" t="str">
        <x:v>FY2016</x:v>
      </x:c>
      <x:c r="E2993" s="2" t="str">
        <x:v>recoveries</x:v>
      </x:c>
      <x:c r="F2993" s="11" t="str">
        <x:v>n.a.</x:v>
      </x:c>
      <x:c r="G2993" s="2" t="str">
        <x:v>USDm</x:v>
      </x:c>
      <x:c r="H2993" s="2" t="str">
        <x:v>2016-01-01</x:v>
      </x:c>
      <x:c r="I2993" s="2" t="str">
        <x:v>2016-12-31</x:v>
      </x:c>
      <x:c r="J2993" s="2" t="str">
        <x:v>Loan recoveries</x:v>
      </x:c>
      <x:c r="K2993" s="2" t="str"/>
      <x:c r="L2993" s="2" t="str"/>
      <x:c r="M2993" s="2" t="str"/>
      <x:c r="N2993" s="2" t="str"/>
      <x:c r="O2993" s="2" t="str"/>
      <x:c r="P2993" s="2" t="str"/>
      <x:c r="Q2993" s="2" t="str"/>
      <x:c r="R2993" s="2" t="str">
        <x:v>Not reported / unavailable</x:v>
      </x:c>
      <x:c r="T2993" s="12"/>
      <x:c r="U2993" s="12"/>
    </x:row>
    <x:row r="2994" ht="24" customHeight="1">
      <x:c r="C2994" s="2" t="str">
        <x:v>USB</x:v>
      </x:c>
      <x:c r="D2994" s="2" t="str">
        <x:v>FY2016</x:v>
      </x:c>
      <x:c r="E2994" s="2" t="str">
        <x:v>rwa</x:v>
      </x:c>
      <x:c r="F2994" s="11" t="str">
        <x:v>n.a.</x:v>
      </x:c>
      <x:c r="G2994" s="2" t="str">
        <x:v>USDm</x:v>
      </x:c>
      <x:c r="H2994" s="2" t="str">
        <x:v>2016-01-01</x:v>
      </x:c>
      <x:c r="I2994" s="2" t="str">
        <x:v>2016-12-31</x:v>
      </x:c>
      <x:c r="J2994" s="2" t="str">
        <x:v>Risk-weighted assets</x:v>
      </x:c>
      <x:c r="K2994" s="2" t="str"/>
      <x:c r="L2994" s="2" t="str"/>
      <x:c r="M2994" s="2" t="str"/>
      <x:c r="N2994" s="2" t="str"/>
      <x:c r="O2994" s="2" t="str"/>
      <x:c r="P2994" s="2" t="str"/>
      <x:c r="Q2994" s="2" t="str"/>
      <x:c r="R2994" s="2" t="str">
        <x:v>Not reported / unavailable</x:v>
      </x:c>
      <x:c r="T2994" s="12"/>
      <x:c r="U2994" s="12"/>
    </x:row>
    <x:row r="2995" ht="24" customHeight="1">
      <x:c r="C2995" s="2" t="str">
        <x:v>USB</x:v>
      </x:c>
      <x:c r="D2995" s="2" t="str">
        <x:v>FY2016</x:v>
      </x:c>
      <x:c r="E2995" s="2" t="str">
        <x:v>cet1_reported</x:v>
      </x:c>
      <x:c r="F2995" s="11" t="str">
        <x:v>n.a.</x:v>
      </x:c>
      <x:c r="G2995" s="2" t="str">
        <x:v>%</x:v>
      </x:c>
      <x:c r="H2995" s="2" t="str">
        <x:v>2016-01-01</x:v>
      </x:c>
      <x:c r="I2995" s="2" t="str">
        <x:v>2016-12-31</x:v>
      </x:c>
      <x:c r="J2995" s="2" t="str">
        <x:v>Actual standardized CET1 ratio</x:v>
      </x:c>
      <x:c r="K2995" s="2" t="str"/>
      <x:c r="L2995" s="2" t="str"/>
      <x:c r="M2995" s="2" t="str"/>
      <x:c r="N2995" s="2" t="str"/>
      <x:c r="O2995" s="2" t="str"/>
      <x:c r="P2995" s="2" t="str"/>
      <x:c r="Q2995" s="2" t="str"/>
      <x:c r="R2995" s="2" t="str">
        <x:v>Not reported / unavailable</x:v>
      </x:c>
      <x:c r="T2995" s="12"/>
      <x:c r="U2995" s="12"/>
    </x:row>
    <x:row r="2996" ht="24" customHeight="1">
      <x:c r="C2996" s="2" t="str">
        <x:v>USB</x:v>
      </x:c>
      <x:c r="D2996" s="2" t="str">
        <x:v>FY2016</x:v>
      </x:c>
      <x:c r="E2996" s="2" t="str">
        <x:v>nim_reported</x:v>
      </x:c>
      <x:c r="F2996" s="11" t="str">
        <x:v>n.a.</x:v>
      </x:c>
      <x:c r="G2996" s="2" t="str">
        <x:v>%</x:v>
      </x:c>
      <x:c r="H2996" s="2" t="str">
        <x:v>2016-01-01</x:v>
      </x:c>
      <x:c r="I2996" s="2" t="str">
        <x:v>2016-12-31</x:v>
      </x:c>
      <x:c r="J2996" s="2" t="str">
        <x:v>Issuer reported net interest margin</x:v>
      </x:c>
      <x:c r="K2996" s="2" t="str"/>
      <x:c r="L2996" s="2" t="str"/>
      <x:c r="M2996" s="2" t="str"/>
      <x:c r="N2996" s="2" t="str"/>
      <x:c r="O2996" s="2" t="str"/>
      <x:c r="P2996" s="2" t="str"/>
      <x:c r="Q2996" s="2" t="str"/>
      <x:c r="R2996" s="2" t="str">
        <x:v>Not reported / unavailable</x:v>
      </x:c>
      <x:c r="T2996" s="12"/>
      <x:c r="U2996" s="12"/>
    </x:row>
    <x:row r="2997" ht="24" customHeight="1">
      <x:c r="C2997" s="2" t="str">
        <x:v>USB</x:v>
      </x:c>
      <x:c r="D2997" s="2" t="str">
        <x:v>FY2016</x:v>
      </x:c>
      <x:c r="E2997" s="2" t="str">
        <x:v>bvps_reported</x:v>
      </x:c>
      <x:c r="F2997" s="11" t="str">
        <x:v>n.a.</x:v>
      </x:c>
      <x:c r="G2997" s="2" t="str">
        <x:v>USD/share</x:v>
      </x:c>
      <x:c r="H2997" s="2" t="str">
        <x:v>2016-01-01</x:v>
      </x:c>
      <x:c r="I2997" s="2" t="str">
        <x:v>2016-12-31</x:v>
      </x:c>
      <x:c r="J2997" s="2" t="str">
        <x:v>Reported common book value per share</x:v>
      </x:c>
      <x:c r="K2997" s="2" t="str"/>
      <x:c r="L2997" s="2" t="str"/>
      <x:c r="M2997" s="2" t="str"/>
      <x:c r="N2997" s="2" t="str"/>
      <x:c r="O2997" s="2" t="str"/>
      <x:c r="P2997" s="2" t="str"/>
      <x:c r="Q2997" s="2" t="str"/>
      <x:c r="R2997" s="2" t="str">
        <x:v>Not reported / unavailable</x:v>
      </x:c>
      <x:c r="T2997" s="12"/>
      <x:c r="U2997" s="12"/>
    </x:row>
    <x:row r="2998" ht="24" customHeight="1">
      <x:c r="C2998" s="2" t="str">
        <x:v>USB</x:v>
      </x:c>
      <x:c r="D2998" s="2" t="str">
        <x:v>FY2016</x:v>
      </x:c>
      <x:c r="E2998" s="2" t="str">
        <x:v>tbvps_reported</x:v>
      </x:c>
      <x:c r="F2998" s="11" t="str">
        <x:v>n.a.</x:v>
      </x:c>
      <x:c r="G2998" s="2" t="str">
        <x:v>USD/share</x:v>
      </x:c>
      <x:c r="H2998" s="2" t="str">
        <x:v>2016-01-01</x:v>
      </x:c>
      <x:c r="I2998" s="2" t="str">
        <x:v>2016-12-31</x:v>
      </x:c>
      <x:c r="J2998" s="2" t="str">
        <x:v>Reported tangible book value per share</x:v>
      </x:c>
      <x:c r="K2998" s="2" t="str"/>
      <x:c r="L2998" s="2" t="str"/>
      <x:c r="M2998" s="2" t="str"/>
      <x:c r="N2998" s="2" t="str"/>
      <x:c r="O2998" s="2" t="str"/>
      <x:c r="P2998" s="2" t="str"/>
      <x:c r="Q2998" s="2" t="str"/>
      <x:c r="R2998" s="2" t="str">
        <x:v>Not reported / unavailable</x:v>
      </x:c>
      <x:c r="T2998" s="12"/>
      <x:c r="U2998" s="12"/>
    </x:row>
    <x:row r="2999" ht="24" customHeight="1">
      <x:c r="C2999" s="2" t="str">
        <x:v>USB</x:v>
      </x:c>
      <x:c r="D2999" s="2" t="str">
        <x:v>FY2016</x:v>
      </x:c>
      <x:c r="E2999" s="2" t="str">
        <x:v>tce_reported</x:v>
      </x:c>
      <x:c r="F2999" s="11" t="str">
        <x:v>n.a.</x:v>
      </x:c>
      <x:c r="G2999" s="2" t="str">
        <x:v>USDm</x:v>
      </x:c>
      <x:c r="H2999" s="2" t="str">
        <x:v>2016-01-01</x:v>
      </x:c>
      <x:c r="I2999" s="2" t="str">
        <x:v>2016-12-31</x:v>
      </x:c>
      <x:c r="J2999" s="2" t="str">
        <x:v>Reported tangible common equity</x:v>
      </x:c>
      <x:c r="K2999" s="2" t="str"/>
      <x:c r="L2999" s="2" t="str"/>
      <x:c r="M2999" s="2" t="str"/>
      <x:c r="N2999" s="2" t="str"/>
      <x:c r="O2999" s="2" t="str"/>
      <x:c r="P2999" s="2" t="str"/>
      <x:c r="Q2999" s="2" t="str"/>
      <x:c r="R2999" s="2" t="str">
        <x:v>Not reported / unavailable</x:v>
      </x:c>
      <x:c r="T2999" s="12"/>
      <x:c r="U2999" s="12"/>
    </x:row>
    <x:row r="3000" ht="24" customHeight="1">
      <x:c r="C3000" s="2" t="str">
        <x:v>USB</x:v>
      </x:c>
      <x:c r="D3000" s="2" t="str">
        <x:v>FY2017</x:v>
      </x:c>
      <x:c r="E3000" s="2" t="str">
        <x:v>assets</x:v>
      </x:c>
      <x:c r="F3000" s="11" t="n">
        <x:v>462040</x:v>
      </x:c>
      <x:c r="G3000" s="2" t="str">
        <x:v>USD</x:v>
      </x:c>
      <x:c r="H3000" s="2" t="str">
        <x:v>2017-01-01</x:v>
      </x:c>
      <x:c r="I3000" s="2" t="str">
        <x:v>2017-12-31</x:v>
      </x:c>
      <x:c r="J3000" s="2" t="str">
        <x:v>Assets</x:v>
      </x:c>
      <x:c r="K3000" s="2" t="str">
        <x:v>us-gaap:Assets</x:v>
      </x:c>
      <x:c r="L3000" s="2" t="str">
        <x:v>2019-02-22</x:v>
      </x:c>
      <x:c r="M3000" s="2" t="str">
        <x:v>0001193125-19-047201</x:v>
      </x:c>
      <x:c r="N3000" s="2" t="str">
        <x:v>https://www.sec.gov/Archives/edgar/data/36104/000119312519047201/d584906d10k.htm</x:v>
      </x:c>
      <x:c r="O3000" s="2" t="str">
        <x:v>data/raw/filings/USB_0001193125-19-047201_d584906d10k.htm</x:v>
      </x:c>
      <x:c r="P3000" s="2" t="str"/>
      <x:c r="Q3000" s="2" t="str"/>
      <x:c r="R3000" s="2" t="str">
        <x:v>Latest eligible comparative presentation at the information cutoff.</x:v>
      </x:c>
      <x:c r="T3000" s="12"/>
      <x:c r="U3000" s="12"/>
    </x:row>
    <x:row r="3001" ht="24" customHeight="1">
      <x:c r="C3001" s="2" t="str">
        <x:v>USB</x:v>
      </x:c>
      <x:c r="D3001" s="2" t="str">
        <x:v>FY2017</x:v>
      </x:c>
      <x:c r="E3001" s="2" t="str">
        <x:v>liabilities</x:v>
      </x:c>
      <x:c r="F3001" s="11" t="n">
        <x:v>412374</x:v>
      </x:c>
      <x:c r="G3001" s="2" t="str">
        <x:v>USD</x:v>
      </x:c>
      <x:c r="H3001" s="2" t="str">
        <x:v>2017-01-01</x:v>
      </x:c>
      <x:c r="I3001" s="2" t="str">
        <x:v>2017-12-31</x:v>
      </x:c>
      <x:c r="J3001" s="2" t="str">
        <x:v>Liabilities</x:v>
      </x:c>
      <x:c r="K3001" s="2" t="str">
        <x:v>us-gaap:Liabilities</x:v>
      </x:c>
      <x:c r="L3001" s="2" t="str">
        <x:v>2019-02-22</x:v>
      </x:c>
      <x:c r="M3001" s="2" t="str">
        <x:v>0001193125-19-047201</x:v>
      </x:c>
      <x:c r="N3001" s="2" t="str">
        <x:v>https://www.sec.gov/Archives/edgar/data/36104/000119312519047201/d584906d10k.htm</x:v>
      </x:c>
      <x:c r="O3001" s="2" t="str">
        <x:v>data/raw/filings/USB_0001193125-19-047201_d584906d10k.htm</x:v>
      </x:c>
      <x:c r="P3001" s="2" t="str"/>
      <x:c r="Q3001" s="2" t="str"/>
      <x:c r="R3001" s="2" t="str">
        <x:v>Latest eligible comparative presentation at the information cutoff.</x:v>
      </x:c>
      <x:c r="T3001" s="12"/>
      <x:c r="U3001" s="12"/>
    </x:row>
    <x:row r="3002" ht="24" customHeight="1">
      <x:c r="C3002" s="2" t="str">
        <x:v>USB</x:v>
      </x:c>
      <x:c r="D3002" s="2" t="str">
        <x:v>FY2017</x:v>
      </x:c>
      <x:c r="E3002" s="2" t="str">
        <x:v>equity</x:v>
      </x:c>
      <x:c r="F3002" s="11" t="n">
        <x:v>49040</x:v>
      </x:c>
      <x:c r="G3002" s="2" t="str">
        <x:v>USD</x:v>
      </x:c>
      <x:c r="H3002" s="2" t="str">
        <x:v>2017-01-01</x:v>
      </x:c>
      <x:c r="I3002" s="2" t="str">
        <x:v>2017-12-31</x:v>
      </x:c>
      <x:c r="J3002" s="2" t="str">
        <x:v>Stockholders' Equity Attributable to Parent</x:v>
      </x:c>
      <x:c r="K3002" s="2" t="str">
        <x:v>us-gaap:StockholdersEquity</x:v>
      </x:c>
      <x:c r="L3002" s="2" t="str">
        <x:v>2019-02-22</x:v>
      </x:c>
      <x:c r="M3002" s="2" t="str">
        <x:v>0001193125-19-047201</x:v>
      </x:c>
      <x:c r="N3002" s="2" t="str">
        <x:v>https://www.sec.gov/Archives/edgar/data/36104/000119312519047201/d584906d10k.htm</x:v>
      </x:c>
      <x:c r="O3002" s="2" t="str">
        <x:v>data/raw/filings/USB_0001193125-19-047201_d584906d10k.htm</x:v>
      </x:c>
      <x:c r="P3002" s="2" t="str"/>
      <x:c r="Q3002" s="2" t="str"/>
      <x:c r="R3002" s="2" t="str">
        <x:v>Latest eligible comparative presentation at the information cutoff.</x:v>
      </x:c>
      <x:c r="T3002" s="12"/>
      <x:c r="U3002" s="12"/>
    </x:row>
    <x:row r="3003" ht="24" customHeight="1">
      <x:c r="C3003" s="2" t="str">
        <x:v>USB</x:v>
      </x:c>
      <x:c r="D3003" s="2" t="str">
        <x:v>FY2017</x:v>
      </x:c>
      <x:c r="E3003" s="2" t="str">
        <x:v>preferred</x:v>
      </x:c>
      <x:c r="F3003" s="11" t="n">
        <x:v>5419</x:v>
      </x:c>
      <x:c r="G3003" s="2" t="str">
        <x:v>USD</x:v>
      </x:c>
      <x:c r="H3003" s="2" t="str">
        <x:v>2017-01-01</x:v>
      </x:c>
      <x:c r="I3003" s="2" t="str">
        <x:v>2017-12-31</x:v>
      </x:c>
      <x:c r="J3003" s="2" t="str">
        <x:v>Preferred Stock, Including Additional Paid in Capital, Net of Discount</x:v>
      </x:c>
      <x:c r="K3003" s="2" t="str">
        <x:v>us-gaap:PreferredStockIncludingAdditionalPaidInCapitalNetOfDiscount</x:v>
      </x:c>
      <x:c r="L3003" s="2" t="str">
        <x:v>2019-02-22</x:v>
      </x:c>
      <x:c r="M3003" s="2" t="str">
        <x:v>0001193125-19-047201</x:v>
      </x:c>
      <x:c r="N3003" s="2" t="str">
        <x:v>https://www.sec.gov/Archives/edgar/data/36104/000119312519047201/d584906d10k.htm</x:v>
      </x:c>
      <x:c r="O3003" s="2" t="str">
        <x:v>data/raw/filings/USB_0001193125-19-047201_d584906d10k.htm</x:v>
      </x:c>
      <x:c r="P3003" s="2" t="str"/>
      <x:c r="Q3003" s="2" t="str"/>
      <x:c r="R3003" s="2" t="str">
        <x:v>Latest eligible comparative presentation at the information cutoff.</x:v>
      </x:c>
      <x:c r="T3003" s="12"/>
      <x:c r="U3003" s="12"/>
    </x:row>
    <x:row r="3004" ht="24" customHeight="1">
      <x:c r="C3004" s="2" t="str">
        <x:v>USB</x:v>
      </x:c>
      <x:c r="D3004" s="2" t="str">
        <x:v>FY2017</x:v>
      </x:c>
      <x:c r="E3004" s="2" t="str">
        <x:v>common_equity_reported</x:v>
      </x:c>
      <x:c r="F3004" s="11" t="str">
        <x:v>n.a.</x:v>
      </x:c>
      <x:c r="G3004" s="2" t="str">
        <x:v>USDm</x:v>
      </x:c>
      <x:c r="H3004" s="2" t="str">
        <x:v>2017-01-01</x:v>
      </x:c>
      <x:c r="I3004" s="2" t="str">
        <x:v>2017-12-31</x:v>
      </x:c>
      <x:c r="J3004" s="2" t="str">
        <x:v>Reported common shareholders equity</x:v>
      </x:c>
      <x:c r="K3004" s="2" t="str"/>
      <x:c r="L3004" s="2" t="str"/>
      <x:c r="M3004" s="2" t="str"/>
      <x:c r="N3004" s="2" t="str"/>
      <x:c r="O3004" s="2" t="str"/>
      <x:c r="P3004" s="2" t="str"/>
      <x:c r="Q3004" s="2" t="str"/>
      <x:c r="R3004" s="2" t="str">
        <x:v>Not reported / unavailable</x:v>
      </x:c>
      <x:c r="T3004" s="12"/>
      <x:c r="U3004" s="12"/>
    </x:row>
    <x:row r="3005" ht="24" customHeight="1">
      <x:c r="C3005" s="2" t="str">
        <x:v>USB</x:v>
      </x:c>
      <x:c r="D3005" s="2" t="str">
        <x:v>FY2017</x:v>
      </x:c>
      <x:c r="E3005" s="2" t="str">
        <x:v>goodwill</x:v>
      </x:c>
      <x:c r="F3005" s="11" t="n">
        <x:v>9434</x:v>
      </x:c>
      <x:c r="G3005" s="2" t="str">
        <x:v>USD</x:v>
      </x:c>
      <x:c r="H3005" s="2" t="str">
        <x:v>2017-01-01</x:v>
      </x:c>
      <x:c r="I3005" s="2" t="str">
        <x:v>2017-12-31</x:v>
      </x:c>
      <x:c r="J3005" s="2" t="str">
        <x:v>Goodwill</x:v>
      </x:c>
      <x:c r="K3005" s="2" t="str">
        <x:v>us-gaap:Goodwill</x:v>
      </x:c>
      <x:c r="L3005" s="2" t="str">
        <x:v>2021-02-23</x:v>
      </x:c>
      <x:c r="M3005" s="2" t="str">
        <x:v>0001193125-21-052547</x:v>
      </x:c>
      <x:c r="N3005" s="2" t="str">
        <x:v>https://www.sec.gov/Archives/edgar/data/36104/000119312521052547/d14650d10k.htm</x:v>
      </x:c>
      <x:c r="O3005" s="2" t="str">
        <x:v>data/raw/filings/USB_0001193125-21-052547_d14650d10k.htm</x:v>
      </x:c>
      <x:c r="P3005" s="2" t="str"/>
      <x:c r="Q3005" s="2" t="str"/>
      <x:c r="R3005" s="2" t="str">
        <x:v>Latest eligible comparative presentation at the information cutoff.</x:v>
      </x:c>
      <x:c r="T3005" s="12"/>
      <x:c r="U3005" s="12"/>
    </x:row>
    <x:row r="3006" ht="24" customHeight="1">
      <x:c r="C3006" s="2" t="str">
        <x:v>USB</x:v>
      </x:c>
      <x:c r="D3006" s="2" t="str">
        <x:v>FY2017</x:v>
      </x:c>
      <x:c r="E3006" s="2" t="str">
        <x:v>intangibles</x:v>
      </x:c>
      <x:c r="F3006" s="11" t="n">
        <x:v>3228</x:v>
      </x:c>
      <x:c r="G3006" s="2" t="str">
        <x:v>USD</x:v>
      </x:c>
      <x:c r="H3006" s="2" t="str">
        <x:v>2017-01-01</x:v>
      </x:c>
      <x:c r="I3006" s="2" t="str">
        <x:v>2017-12-31</x:v>
      </x:c>
      <x:c r="J3006" s="2" t="str">
        <x:v>Intangible Assets, Net (Excluding Goodwill)</x:v>
      </x:c>
      <x:c r="K3006" s="2" t="str">
        <x:v>us-gaap:IntangibleAssetsNetExcludingGoodwill</x:v>
      </x:c>
      <x:c r="L3006" s="2" t="str">
        <x:v>2019-02-22</x:v>
      </x:c>
      <x:c r="M3006" s="2" t="str">
        <x:v>0001193125-19-047201</x:v>
      </x:c>
      <x:c r="N3006" s="2" t="str">
        <x:v>https://www.sec.gov/Archives/edgar/data/36104/000119312519047201/d584906d10k.htm</x:v>
      </x:c>
      <x:c r="O3006" s="2" t="str">
        <x:v>data/raw/filings/USB_0001193125-19-047201_d584906d10k.htm</x:v>
      </x:c>
      <x:c r="P3006" s="2" t="str"/>
      <x:c r="Q3006" s="2" t="str"/>
      <x:c r="R3006" s="2" t="str">
        <x:v>Latest eligible comparative presentation at the information cutoff.</x:v>
      </x:c>
      <x:c r="T3006" s="12"/>
      <x:c r="U3006" s="12"/>
    </x:row>
    <x:row r="3007" ht="24" customHeight="1">
      <x:c r="C3007" s="2" t="str">
        <x:v>USB</x:v>
      </x:c>
      <x:c r="D3007" s="2" t="str">
        <x:v>FY2017</x:v>
      </x:c>
      <x:c r="E3007" s="2" t="str">
        <x:v>intangibles_total</x:v>
      </x:c>
      <x:c r="F3007" s="11" t="str">
        <x:v>n.a.</x:v>
      </x:c>
      <x:c r="G3007" s="2" t="str">
        <x:v>USDm</x:v>
      </x:c>
      <x:c r="H3007" s="2" t="str">
        <x:v>2017-01-01</x:v>
      </x:c>
      <x:c r="I3007" s="2" t="str">
        <x:v>2017-12-31</x:v>
      </x:c>
      <x:c r="J3007" s="2" t="str">
        <x:v>Reported goodwill and intangible assets combined</x:v>
      </x:c>
      <x:c r="K3007" s="2" t="str"/>
      <x:c r="L3007" s="2" t="str"/>
      <x:c r="M3007" s="2" t="str"/>
      <x:c r="N3007" s="2" t="str"/>
      <x:c r="O3007" s="2" t="str"/>
      <x:c r="P3007" s="2" t="str"/>
      <x:c r="Q3007" s="2" t="str"/>
      <x:c r="R3007" s="2" t="str">
        <x:v>Not reported / unavailable</x:v>
      </x:c>
      <x:c r="T3007" s="12"/>
      <x:c r="U3007" s="12"/>
    </x:row>
    <x:row r="3008" ht="24" customHeight="1">
      <x:c r="C3008" s="2" t="str">
        <x:v>USB</x:v>
      </x:c>
      <x:c r="D3008" s="2" t="str">
        <x:v>FY2017</x:v>
      </x:c>
      <x:c r="E3008" s="2" t="str">
        <x:v>shares_end</x:v>
      </x:c>
      <x:c r="F3008" s="11" t="n">
        <x:v>1700</x:v>
      </x:c>
      <x:c r="G3008" s="2" t="str">
        <x:v>shares</x:v>
      </x:c>
      <x:c r="H3008" s="2" t="str">
        <x:v>2017-01-01</x:v>
      </x:c>
      <x:c r="I3008" s="2" t="str">
        <x:v>2017-12-31</x:v>
      </x:c>
      <x:c r="J3008" s="2" t="str">
        <x:v>Common Stock, Shares, Outstanding</x:v>
      </x:c>
      <x:c r="K3008" s="2" t="str">
        <x:v>us-gaap:CommonStockSharesOutstanding</x:v>
      </x:c>
      <x:c r="L3008" s="2" t="str">
        <x:v>2019-02-22</x:v>
      </x:c>
      <x:c r="M3008" s="2" t="str">
        <x:v>0001193125-19-047201</x:v>
      </x:c>
      <x:c r="N3008" s="2" t="str">
        <x:v>https://www.sec.gov/Archives/edgar/data/36104/000119312519047201/d584906d10k.htm</x:v>
      </x:c>
      <x:c r="O3008" s="2" t="str">
        <x:v>data/raw/filings/USB_0001193125-19-047201_d584906d10k.htm</x:v>
      </x:c>
      <x:c r="P3008" s="2" t="str"/>
      <x:c r="Q3008" s="2" t="str"/>
      <x:c r="R3008" s="2" t="str">
        <x:v>Latest eligible comparative presentation at the information cutoff.</x:v>
      </x:c>
      <x:c r="T3008" s="12"/>
      <x:c r="U3008" s="12"/>
    </x:row>
    <x:row r="3009" ht="24" customHeight="1">
      <x:c r="C3009" s="2" t="str">
        <x:v>USB</x:v>
      </x:c>
      <x:c r="D3009" s="2" t="str">
        <x:v>FY2017</x:v>
      </x:c>
      <x:c r="E3009" s="2" t="str">
        <x:v>shares_issued</x:v>
      </x:c>
      <x:c r="F3009" s="11" t="n">
        <x:v>2125.725742</x:v>
      </x:c>
      <x:c r="G3009" s="2" t="str">
        <x:v>shares</x:v>
      </x:c>
      <x:c r="H3009" s="2" t="str">
        <x:v>2017-01-01</x:v>
      </x:c>
      <x:c r="I3009" s="2" t="str">
        <x:v>2017-12-31</x:v>
      </x:c>
      <x:c r="J3009" s="2" t="str">
        <x:v>Common Stock, Shares, Issued</x:v>
      </x:c>
      <x:c r="K3009" s="2" t="str">
        <x:v>us-gaap:CommonStockSharesIssued</x:v>
      </x:c>
      <x:c r="L3009" s="2" t="str">
        <x:v>2019-02-22</x:v>
      </x:c>
      <x:c r="M3009" s="2" t="str">
        <x:v>0001193125-19-047201</x:v>
      </x:c>
      <x:c r="N3009" s="2" t="str">
        <x:v>https://www.sec.gov/Archives/edgar/data/36104/000119312519047201/d584906d10k.htm</x:v>
      </x:c>
      <x:c r="O3009" s="2" t="str">
        <x:v>data/raw/filings/USB_0001193125-19-047201_d584906d10k.htm</x:v>
      </x:c>
      <x:c r="P3009" s="2" t="str"/>
      <x:c r="Q3009" s="2" t="str"/>
      <x:c r="R3009" s="2" t="str">
        <x:v>Latest eligible comparative presentation at the information cutoff.</x:v>
      </x:c>
      <x:c r="T3009" s="12"/>
      <x:c r="U3009" s="12"/>
    </x:row>
    <x:row r="3010" ht="24" customHeight="1">
      <x:c r="C3010" s="2" t="str">
        <x:v>USB</x:v>
      </x:c>
      <x:c r="D3010" s="2" t="str">
        <x:v>FY2017</x:v>
      </x:c>
      <x:c r="E3010" s="2" t="str">
        <x:v>shares_treasury</x:v>
      </x:c>
      <x:c r="F3010" s="11" t="n">
        <x:v>470.080231</x:v>
      </x:c>
      <x:c r="G3010" s="2" t="str">
        <x:v>shares</x:v>
      </x:c>
      <x:c r="H3010" s="2" t="str">
        <x:v>2017-01-01</x:v>
      </x:c>
      <x:c r="I3010" s="2" t="str">
        <x:v>2017-12-31</x:v>
      </x:c>
      <x:c r="J3010" s="2" t="str">
        <x:v>Treasury Stock, Common, Shares</x:v>
      </x:c>
      <x:c r="K3010" s="2" t="str">
        <x:v>us-gaap:TreasuryStockCommonShares</x:v>
      </x:c>
      <x:c r="L3010" s="2" t="str">
        <x:v>2019-02-22</x:v>
      </x:c>
      <x:c r="M3010" s="2" t="str">
        <x:v>0001193125-19-047201</x:v>
      </x:c>
      <x:c r="N3010" s="2" t="str">
        <x:v>https://www.sec.gov/Archives/edgar/data/36104/000119312519047201/d584906d10k.htm</x:v>
      </x:c>
      <x:c r="O3010" s="2" t="str">
        <x:v>data/raw/filings/USB_0001193125-19-047201_d584906d10k.htm</x:v>
      </x:c>
      <x:c r="P3010" s="2" t="str"/>
      <x:c r="Q3010" s="2" t="str"/>
      <x:c r="R3010" s="2" t="str">
        <x:v>Latest eligible comparative presentation at the information cutoff.</x:v>
      </x:c>
      <x:c r="T3010" s="12"/>
      <x:c r="U3010" s="12"/>
    </x:row>
    <x:row r="3011" ht="24" customHeight="1">
      <x:c r="C3011" s="2" t="str">
        <x:v>USB</x:v>
      </x:c>
      <x:c r="D3011" s="2" t="str">
        <x:v>FY2017</x:v>
      </x:c>
      <x:c r="E3011" s="2" t="str">
        <x:v>deposits</x:v>
      </x:c>
      <x:c r="F3011" s="11" t="n">
        <x:v>347215</x:v>
      </x:c>
      <x:c r="G3011" s="2" t="str">
        <x:v>USD</x:v>
      </x:c>
      <x:c r="H3011" s="2" t="str">
        <x:v>2017-01-01</x:v>
      </x:c>
      <x:c r="I3011" s="2" t="str">
        <x:v>2017-12-31</x:v>
      </x:c>
      <x:c r="J3011" s="2" t="str">
        <x:v>Deposits</x:v>
      </x:c>
      <x:c r="K3011" s="2" t="str">
        <x:v>us-gaap:Deposits</x:v>
      </x:c>
      <x:c r="L3011" s="2" t="str">
        <x:v>2019-02-22</x:v>
      </x:c>
      <x:c r="M3011" s="2" t="str">
        <x:v>0001193125-19-047201</x:v>
      </x:c>
      <x:c r="N3011" s="2" t="str">
        <x:v>https://www.sec.gov/Archives/edgar/data/36104/000119312519047201/d584906d10k.htm</x:v>
      </x:c>
      <x:c r="O3011" s="2" t="str">
        <x:v>data/raw/filings/USB_0001193125-19-047201_d584906d10k.htm</x:v>
      </x:c>
      <x:c r="P3011" s="2" t="str"/>
      <x:c r="Q3011" s="2" t="str"/>
      <x:c r="R3011" s="2" t="str">
        <x:v>Latest eligible comparative presentation at the information cutoff.</x:v>
      </x:c>
      <x:c r="T3011" s="12"/>
      <x:c r="U3011" s="12"/>
    </x:row>
    <x:row r="3012" ht="24" customHeight="1">
      <x:c r="C3012" s="2" t="str">
        <x:v>USB</x:v>
      </x:c>
      <x:c r="D3012" s="2" t="str">
        <x:v>FY2017</x:v>
      </x:c>
      <x:c r="E3012" s="2" t="str">
        <x:v>loans_gross</x:v>
      </x:c>
      <x:c r="F3012" s="11" t="str">
        <x:v>n.a.</x:v>
      </x:c>
      <x:c r="G3012" s="2" t="str">
        <x:v>USDm</x:v>
      </x:c>
      <x:c r="H3012" s="2" t="str">
        <x:v>2017-01-01</x:v>
      </x:c>
      <x:c r="I3012" s="2" t="str">
        <x:v>2017-12-31</x:v>
      </x:c>
      <x:c r="J3012" s="2" t="str">
        <x:v>Gross loans and leases selected definition</x:v>
      </x:c>
      <x:c r="K3012" s="2" t="str"/>
      <x:c r="L3012" s="2" t="str"/>
      <x:c r="M3012" s="2" t="str"/>
      <x:c r="N3012" s="2" t="str"/>
      <x:c r="O3012" s="2" t="str"/>
      <x:c r="P3012" s="2" t="str"/>
      <x:c r="Q3012" s="2" t="str"/>
      <x:c r="R3012" s="2" t="str">
        <x:v>Not reported / unavailable</x:v>
      </x:c>
      <x:c r="T3012" s="12"/>
      <x:c r="U3012" s="12"/>
    </x:row>
    <x:row r="3013" ht="24" customHeight="1">
      <x:c r="C3013" s="2" t="str">
        <x:v>USB</x:v>
      </x:c>
      <x:c r="D3013" s="2" t="str">
        <x:v>FY2017</x:v>
      </x:c>
      <x:c r="E3013" s="2" t="str">
        <x:v>loans_net</x:v>
      </x:c>
      <x:c r="F3013" s="11" t="str">
        <x:v>n.a.</x:v>
      </x:c>
      <x:c r="G3013" s="2" t="str">
        <x:v>USDm</x:v>
      </x:c>
      <x:c r="H3013" s="2" t="str">
        <x:v>2017-01-01</x:v>
      </x:c>
      <x:c r="I3013" s="2" t="str">
        <x:v>2017-12-31</x:v>
      </x:c>
      <x:c r="J3013" s="2" t="str">
        <x:v>Net loans after allowance selected definition</x:v>
      </x:c>
      <x:c r="K3013" s="2" t="str"/>
      <x:c r="L3013" s="2" t="str"/>
      <x:c r="M3013" s="2" t="str"/>
      <x:c r="N3013" s="2" t="str"/>
      <x:c r="O3013" s="2" t="str"/>
      <x:c r="P3013" s="2" t="str"/>
      <x:c r="Q3013" s="2" t="str"/>
      <x:c r="R3013" s="2" t="str">
        <x:v>Not reported / unavailable</x:v>
      </x:c>
      <x:c r="T3013" s="12"/>
      <x:c r="U3013" s="12"/>
    </x:row>
    <x:row r="3014" ht="24" customHeight="1">
      <x:c r="C3014" s="2" t="str">
        <x:v>USB</x:v>
      </x:c>
      <x:c r="D3014" s="2" t="str">
        <x:v>FY2017</x:v>
      </x:c>
      <x:c r="E3014" s="2" t="str">
        <x:v>allowance</x:v>
      </x:c>
      <x:c r="F3014" s="11" t="n">
        <x:v>4417</x:v>
      </x:c>
      <x:c r="G3014" s="2" t="str">
        <x:v>USD</x:v>
      </x:c>
      <x:c r="H3014" s="2" t="str">
        <x:v>2017-01-01</x:v>
      </x:c>
      <x:c r="I3014" s="2" t="str">
        <x:v>2017-12-31</x:v>
      </x:c>
      <x:c r="J3014" s="2" t="str">
        <x:v>Financing Receivable, Allowance for Credit Loss</x:v>
      </x:c>
      <x:c r="K3014" s="2" t="str">
        <x:v>us-gaap:FinancingReceivableAllowanceForCreditLosses</x:v>
      </x:c>
      <x:c r="L3014" s="2" t="str">
        <x:v>2021-02-23</x:v>
      </x:c>
      <x:c r="M3014" s="2" t="str">
        <x:v>0001193125-21-052547</x:v>
      </x:c>
      <x:c r="N3014" s="2" t="str">
        <x:v>https://www.sec.gov/Archives/edgar/data/36104/000119312521052547/d14650d10k.htm</x:v>
      </x:c>
      <x:c r="O3014" s="2" t="str">
        <x:v>data/raw/filings/USB_0001193125-21-052547_d14650d10k.htm</x:v>
      </x:c>
      <x:c r="P3014" s="2" t="str"/>
      <x:c r="Q3014" s="2" t="str"/>
      <x:c r="R3014" s="2" t="str">
        <x:v>Latest eligible comparative presentation at the information cutoff.</x:v>
      </x:c>
      <x:c r="T3014" s="12"/>
      <x:c r="U3014" s="12"/>
    </x:row>
    <x:row r="3015" ht="24" customHeight="1">
      <x:c r="C3015" s="2" t="str">
        <x:v>USB</x:v>
      </x:c>
      <x:c r="D3015" s="2" t="str">
        <x:v>FY2017</x:v>
      </x:c>
      <x:c r="E3015" s="2" t="str">
        <x:v>nonaccrual</x:v>
      </x:c>
      <x:c r="F3015" s="11" t="str">
        <x:v>n.a.</x:v>
      </x:c>
      <x:c r="G3015" s="2" t="str">
        <x:v>USDm</x:v>
      </x:c>
      <x:c r="H3015" s="2" t="str">
        <x:v>2017-01-01</x:v>
      </x:c>
      <x:c r="I3015" s="2" t="str">
        <x:v>2017-12-31</x:v>
      </x:c>
      <x:c r="J3015" s="2" t="str">
        <x:v>Nonaccrual</x:v>
      </x:c>
      <x:c r="K3015" s="2" t="str"/>
      <x:c r="L3015" s="2" t="str"/>
      <x:c r="M3015" s="2" t="str"/>
      <x:c r="N3015" s="2" t="str"/>
      <x:c r="O3015" s="2" t="str"/>
      <x:c r="P3015" s="2" t="str"/>
      <x:c r="Q3015" s="2" t="str"/>
      <x:c r="R3015" s="2" t="str">
        <x:v>Not reported / unavailable</x:v>
      </x:c>
      <x:c r="T3015" s="12"/>
      <x:c r="U3015" s="12"/>
    </x:row>
    <x:row r="3016" ht="24" customHeight="1">
      <x:c r="C3016" s="2" t="str">
        <x:v>USB</x:v>
      </x:c>
      <x:c r="D3016" s="2" t="str">
        <x:v>FY2017</x:v>
      </x:c>
      <x:c r="E3016" s="2" t="str">
        <x:v>cash</x:v>
      </x:c>
      <x:c r="F3016" s="11" t="str">
        <x:v>n.a.</x:v>
      </x:c>
      <x:c r="G3016" s="2" t="str">
        <x:v>USDm</x:v>
      </x:c>
      <x:c r="H3016" s="2" t="str">
        <x:v>2017-01-01</x:v>
      </x:c>
      <x:c r="I3016" s="2" t="str">
        <x:v>2017-12-31</x:v>
      </x:c>
      <x:c r="J3016" s="2" t="str">
        <x:v>Cash</x:v>
      </x:c>
      <x:c r="K3016" s="2" t="str"/>
      <x:c r="L3016" s="2" t="str"/>
      <x:c r="M3016" s="2" t="str"/>
      <x:c r="N3016" s="2" t="str"/>
      <x:c r="O3016" s="2" t="str"/>
      <x:c r="P3016" s="2" t="str"/>
      <x:c r="Q3016" s="2" t="str"/>
      <x:c r="R3016" s="2" t="str">
        <x:v>Not reported / unavailable</x:v>
      </x:c>
      <x:c r="T3016" s="12"/>
      <x:c r="U3016" s="12"/>
    </x:row>
    <x:row r="3017" ht="24" customHeight="1">
      <x:c r="C3017" s="2" t="str">
        <x:v>USB</x:v>
      </x:c>
      <x:c r="D3017" s="2" t="str">
        <x:v>FY2017</x:v>
      </x:c>
      <x:c r="E3017" s="2" t="str">
        <x:v>aoci</x:v>
      </x:c>
      <x:c r="F3017" s="11" t="n">
        <x:v>-1404</x:v>
      </x:c>
      <x:c r="G3017" s="2" t="str">
        <x:v>USD</x:v>
      </x:c>
      <x:c r="H3017" s="2" t="str">
        <x:v>2017-01-01</x:v>
      </x:c>
      <x:c r="I3017" s="2" t="str">
        <x:v>2017-12-31</x:v>
      </x:c>
      <x:c r="J3017" s="2" t="str">
        <x:v>Accumulated Other Comprehensive Income (Loss), Net of Tax</x:v>
      </x:c>
      <x:c r="K3017" s="2" t="str">
        <x:v>us-gaap:AccumulatedOtherComprehensiveIncomeLossNetOfTax</x:v>
      </x:c>
      <x:c r="L3017" s="2" t="str">
        <x:v>2021-02-23</x:v>
      </x:c>
      <x:c r="M3017" s="2" t="str">
        <x:v>0001193125-21-052547</x:v>
      </x:c>
      <x:c r="N3017" s="2" t="str">
        <x:v>https://www.sec.gov/Archives/edgar/data/36104/000119312521052547/d14650d10k.htm</x:v>
      </x:c>
      <x:c r="O3017" s="2" t="str">
        <x:v>data/raw/filings/USB_0001193125-21-052547_d14650d10k.htm</x:v>
      </x:c>
      <x:c r="P3017" s="2" t="str"/>
      <x:c r="Q3017" s="2" t="str"/>
      <x:c r="R3017" s="2" t="str">
        <x:v>Latest eligible comparative presentation at the information cutoff.</x:v>
      </x:c>
      <x:c r="T3017" s="12"/>
      <x:c r="U3017" s="12"/>
    </x:row>
    <x:row r="3018" ht="24" customHeight="1">
      <x:c r="C3018" s="2" t="str">
        <x:v>USB</x:v>
      </x:c>
      <x:c r="D3018" s="2" t="str">
        <x:v>FY2017</x:v>
      </x:c>
      <x:c r="E3018" s="2" t="str">
        <x:v>nii</x:v>
      </x:c>
      <x:c r="F3018" s="11" t="n">
        <x:v>12380</x:v>
      </x:c>
      <x:c r="G3018" s="2" t="str">
        <x:v>USD</x:v>
      </x:c>
      <x:c r="H3018" s="2" t="str">
        <x:v>2017-01-01</x:v>
      </x:c>
      <x:c r="I3018" s="2" t="str">
        <x:v>2017-12-31</x:v>
      </x:c>
      <x:c r="J3018" s="2" t="str">
        <x:v>Interest Income (Expense), Net</x:v>
      </x:c>
      <x:c r="K3018" s="2" t="str">
        <x:v>us-gaap:InterestIncomeExpenseNet</x:v>
      </x:c>
      <x:c r="L3018" s="2" t="str">
        <x:v>2020-02-20</x:v>
      </x:c>
      <x:c r="M3018" s="2" t="str">
        <x:v>0001193125-20-043622</x:v>
      </x:c>
      <x:c r="N3018" s="2" t="str">
        <x:v>https://www.sec.gov/Archives/edgar/data/36104/000119312520043622/d597518d10k.htm</x:v>
      </x:c>
      <x:c r="O3018" s="2" t="str">
        <x:v>data/raw/filings/USB_0001193125-20-043622_d597518d10k.htm</x:v>
      </x:c>
      <x:c r="P3018" s="2" t="str"/>
      <x:c r="Q3018" s="2" t="str"/>
      <x:c r="R3018" s="2" t="str">
        <x:v>Latest eligible comparative presentation at the information cutoff.</x:v>
      </x:c>
      <x:c r="T3018" s="12"/>
      <x:c r="U3018" s="12"/>
    </x:row>
    <x:row r="3019" ht="24" customHeight="1">
      <x:c r="C3019" s="2" t="str">
        <x:v>USB</x:v>
      </x:c>
      <x:c r="D3019" s="2" t="str">
        <x:v>FY2017</x:v>
      </x:c>
      <x:c r="E3019" s="2" t="str">
        <x:v>noninterest_income</x:v>
      </x:c>
      <x:c r="F3019" s="11" t="n">
        <x:v>9317</x:v>
      </x:c>
      <x:c r="G3019" s="2" t="str">
        <x:v>USD</x:v>
      </x:c>
      <x:c r="H3019" s="2" t="str">
        <x:v>2017-01-01</x:v>
      </x:c>
      <x:c r="I3019" s="2" t="str">
        <x:v>2017-12-31</x:v>
      </x:c>
      <x:c r="J3019" s="2" t="str">
        <x:v>Noninterest Income</x:v>
      </x:c>
      <x:c r="K3019" s="2" t="str">
        <x:v>us-gaap:NoninterestIncome</x:v>
      </x:c>
      <x:c r="L3019" s="2" t="str">
        <x:v>2020-02-20</x:v>
      </x:c>
      <x:c r="M3019" s="2" t="str">
        <x:v>0001193125-20-043622</x:v>
      </x:c>
      <x:c r="N3019" s="2" t="str">
        <x:v>https://www.sec.gov/Archives/edgar/data/36104/000119312520043622/d597518d10k.htm</x:v>
      </x:c>
      <x:c r="O3019" s="2" t="str">
        <x:v>data/raw/filings/USB_0001193125-20-043622_d597518d10k.htm</x:v>
      </x:c>
      <x:c r="P3019" s="2" t="str"/>
      <x:c r="Q3019" s="2" t="str"/>
      <x:c r="R3019" s="2" t="str">
        <x:v>Latest eligible comparative presentation at the information cutoff.</x:v>
      </x:c>
      <x:c r="T3019" s="12"/>
      <x:c r="U3019" s="12"/>
    </x:row>
    <x:row r="3020" ht="24" customHeight="1">
      <x:c r="C3020" s="2" t="str">
        <x:v>USB</x:v>
      </x:c>
      <x:c r="D3020" s="2" t="str">
        <x:v>FY2017</x:v>
      </x:c>
      <x:c r="E3020" s="2" t="str">
        <x:v>revenue_reported</x:v>
      </x:c>
      <x:c r="F3020" s="11" t="n">
        <x:v>21902</x:v>
      </x:c>
      <x:c r="G3020" s="2" t="str">
        <x:v>USD</x:v>
      </x:c>
      <x:c r="H3020" s="2" t="str">
        <x:v>2017-01-01</x:v>
      </x:c>
      <x:c r="I3020" s="2" t="str">
        <x:v>2017-12-31</x:v>
      </x:c>
      <x:c r="J3020" s="2" t="str">
        <x:v>Revenues</x:v>
      </x:c>
      <x:c r="K3020" s="2" t="str">
        <x:v>us-gaap:Revenues</x:v>
      </x:c>
      <x:c r="L3020" s="2" t="str">
        <x:v>2019-02-22</x:v>
      </x:c>
      <x:c r="M3020" s="2" t="str">
        <x:v>0001193125-19-047201</x:v>
      </x:c>
      <x:c r="N3020" s="2" t="str">
        <x:v>https://www.sec.gov/Archives/edgar/data/36104/000119312519047201/d584906d10k.htm</x:v>
      </x:c>
      <x:c r="O3020" s="2" t="str">
        <x:v>data/raw/filings/USB_0001193125-19-047201_d584906d10k.htm</x:v>
      </x:c>
      <x:c r="P3020" s="2" t="str"/>
      <x:c r="Q3020" s="2" t="str"/>
      <x:c r="R3020" s="2" t="str">
        <x:v>Latest eligible comparative presentation at the information cutoff.</x:v>
      </x:c>
      <x:c r="T3020" s="12"/>
      <x:c r="U3020" s="12"/>
    </x:row>
    <x:row r="3021" ht="24" customHeight="1">
      <x:c r="C3021" s="2" t="str">
        <x:v>USB</x:v>
      </x:c>
      <x:c r="D3021" s="2" t="str">
        <x:v>FY2017</x:v>
      </x:c>
      <x:c r="E3021" s="2" t="str">
        <x:v>opex</x:v>
      </x:c>
      <x:c r="F3021" s="11" t="n">
        <x:v>12790</x:v>
      </x:c>
      <x:c r="G3021" s="2" t="str">
        <x:v>USD</x:v>
      </x:c>
      <x:c r="H3021" s="2" t="str">
        <x:v>2017-01-01</x:v>
      </x:c>
      <x:c r="I3021" s="2" t="str">
        <x:v>2017-12-31</x:v>
      </x:c>
      <x:c r="J3021" s="2" t="str">
        <x:v>Noninterest Expense</x:v>
      </x:c>
      <x:c r="K3021" s="2" t="str">
        <x:v>us-gaap:NoninterestExpense</x:v>
      </x:c>
      <x:c r="L3021" s="2" t="str">
        <x:v>2020-02-20</x:v>
      </x:c>
      <x:c r="M3021" s="2" t="str">
        <x:v>0001193125-20-043622</x:v>
      </x:c>
      <x:c r="N3021" s="2" t="str">
        <x:v>https://www.sec.gov/Archives/edgar/data/36104/000119312520043622/d597518d10k.htm</x:v>
      </x:c>
      <x:c r="O3021" s="2" t="str">
        <x:v>data/raw/filings/USB_0001193125-20-043622_d597518d10k.htm</x:v>
      </x:c>
      <x:c r="P3021" s="2" t="str"/>
      <x:c r="Q3021" s="2" t="str"/>
      <x:c r="R3021" s="2" t="str">
        <x:v>Latest eligible comparative presentation at the information cutoff.</x:v>
      </x:c>
      <x:c r="T3021" s="12"/>
      <x:c r="U3021" s="12"/>
    </x:row>
    <x:row r="3022" ht="24" customHeight="1">
      <x:c r="C3022" s="2" t="str">
        <x:v>USB</x:v>
      </x:c>
      <x:c r="D3022" s="2" t="str">
        <x:v>FY2017</x:v>
      </x:c>
      <x:c r="E3022" s="2" t="str">
        <x:v>provision</x:v>
      </x:c>
      <x:c r="F3022" s="11" t="n">
        <x:v>1390</x:v>
      </x:c>
      <x:c r="G3022" s="2" t="str">
        <x:v>USD</x:v>
      </x:c>
      <x:c r="H3022" s="2" t="str">
        <x:v>2017-01-01</x:v>
      </x:c>
      <x:c r="I3022" s="2" t="str">
        <x:v>2017-12-31</x:v>
      </x:c>
      <x:c r="J3022" s="2" t="str">
        <x:v>Provision for Loan, Lease, and Other Losses</x:v>
      </x:c>
      <x:c r="K3022" s="2" t="str">
        <x:v>us-gaap:ProvisionForLoanLeaseAndOtherLosses</x:v>
      </x:c>
      <x:c r="L3022" s="2" t="str">
        <x:v>2020-02-20</x:v>
      </x:c>
      <x:c r="M3022" s="2" t="str">
        <x:v>0001193125-20-043622</x:v>
      </x:c>
      <x:c r="N3022" s="2" t="str">
        <x:v>https://www.sec.gov/Archives/edgar/data/36104/000119312520043622/d597518d10k.htm</x:v>
      </x:c>
      <x:c r="O3022" s="2" t="str">
        <x:v>data/raw/filings/USB_0001193125-20-043622_d597518d10k.htm</x:v>
      </x:c>
      <x:c r="P3022" s="2" t="str"/>
      <x:c r="Q3022" s="2" t="str"/>
      <x:c r="R3022" s="2" t="str">
        <x:v>Latest eligible comparative presentation at the information cutoff.</x:v>
      </x:c>
      <x:c r="T3022" s="12"/>
      <x:c r="U3022" s="12"/>
    </x:row>
    <x:row r="3023" ht="24" customHeight="1">
      <x:c r="C3023" s="2" t="str">
        <x:v>USB</x:v>
      </x:c>
      <x:c r="D3023" s="2" t="str">
        <x:v>FY2017</x:v>
      </x:c>
      <x:c r="E3023" s="2" t="str">
        <x:v>pretax</x:v>
      </x:c>
      <x:c r="F3023" s="11" t="n">
        <x:v>7517</x:v>
      </x:c>
      <x:c r="G3023" s="2" t="str">
        <x:v>USD</x:v>
      </x:c>
      <x:c r="H3023" s="2" t="str">
        <x:v>2017-01-01</x:v>
      </x:c>
      <x:c r="I3023" s="2" t="str">
        <x:v>2017-12-31</x:v>
      </x:c>
      <x:c r="J3023" s="2" t="str">
        <x:v>Income (Loss) from Continuing Operations before Income Taxes, Noncontrolling Interest</x:v>
      </x:c>
      <x:c r="K3023" s="2" t="str">
        <x:v>us-gaap:IncomeLossFromContinuingOperationsBeforeIncomeTaxesExtraordinaryItemsNoncontrollingInterest</x:v>
      </x:c>
      <x:c r="L3023" s="2" t="str">
        <x:v>2020-02-20</x:v>
      </x:c>
      <x:c r="M3023" s="2" t="str">
        <x:v>0001193125-20-043622</x:v>
      </x:c>
      <x:c r="N3023" s="2" t="str">
        <x:v>https://www.sec.gov/Archives/edgar/data/36104/000119312520043622/d597518d10k.htm</x:v>
      </x:c>
      <x:c r="O3023" s="2" t="str">
        <x:v>data/raw/filings/USB_0001193125-20-043622_d597518d10k.htm</x:v>
      </x:c>
      <x:c r="P3023" s="2" t="str"/>
      <x:c r="Q3023" s="2" t="str"/>
      <x:c r="R3023" s="2" t="str">
        <x:v>Latest eligible comparative presentation at the information cutoff.</x:v>
      </x:c>
      <x:c r="T3023" s="12"/>
      <x:c r="U3023" s="12"/>
    </x:row>
    <x:row r="3024" ht="24" customHeight="1">
      <x:c r="C3024" s="2" t="str">
        <x:v>USB</x:v>
      </x:c>
      <x:c r="D3024" s="2" t="str">
        <x:v>FY2017</x:v>
      </x:c>
      <x:c r="E3024" s="2" t="str">
        <x:v>tax</x:v>
      </x:c>
      <x:c r="F3024" s="11" t="n">
        <x:v>1264</x:v>
      </x:c>
      <x:c r="G3024" s="2" t="str">
        <x:v>USD</x:v>
      </x:c>
      <x:c r="H3024" s="2" t="str">
        <x:v>2017-01-01</x:v>
      </x:c>
      <x:c r="I3024" s="2" t="str">
        <x:v>2017-12-31</x:v>
      </x:c>
      <x:c r="J3024" s="2" t="str">
        <x:v>Income Tax Expense (Benefit)</x:v>
      </x:c>
      <x:c r="K3024" s="2" t="str">
        <x:v>us-gaap:IncomeTaxExpenseBenefit</x:v>
      </x:c>
      <x:c r="L3024" s="2" t="str">
        <x:v>2020-02-20</x:v>
      </x:c>
      <x:c r="M3024" s="2" t="str">
        <x:v>0001193125-20-043622</x:v>
      </x:c>
      <x:c r="N3024" s="2" t="str">
        <x:v>https://www.sec.gov/Archives/edgar/data/36104/000119312520043622/d597518d10k.htm</x:v>
      </x:c>
      <x:c r="O3024" s="2" t="str">
        <x:v>data/raw/filings/USB_0001193125-20-043622_d597518d10k.htm</x:v>
      </x:c>
      <x:c r="P3024" s="2" t="str"/>
      <x:c r="Q3024" s="2" t="str"/>
      <x:c r="R3024" s="2" t="str">
        <x:v>Latest eligible comparative presentation at the information cutoff.</x:v>
      </x:c>
      <x:c r="T3024" s="12"/>
      <x:c r="U3024" s="12"/>
    </x:row>
    <x:row r="3025" ht="24" customHeight="1">
      <x:c r="C3025" s="2" t="str">
        <x:v>USB</x:v>
      </x:c>
      <x:c r="D3025" s="2" t="str">
        <x:v>FY2017</x:v>
      </x:c>
      <x:c r="E3025" s="2" t="str">
        <x:v>net_income</x:v>
      </x:c>
      <x:c r="F3025" s="11" t="n">
        <x:v>6218</x:v>
      </x:c>
      <x:c r="G3025" s="2" t="str">
        <x:v>USD</x:v>
      </x:c>
      <x:c r="H3025" s="2" t="str">
        <x:v>2017-01-01</x:v>
      </x:c>
      <x:c r="I3025" s="2" t="str">
        <x:v>2017-12-31</x:v>
      </x:c>
      <x:c r="J3025" s="2" t="str">
        <x:v>Net Income (Loss) Attributable to Parent</x:v>
      </x:c>
      <x:c r="K3025" s="2" t="str">
        <x:v>us-gaap:NetIncomeLoss</x:v>
      </x:c>
      <x:c r="L3025" s="2" t="str">
        <x:v>2020-02-20</x:v>
      </x:c>
      <x:c r="M3025" s="2" t="str">
        <x:v>0001193125-20-043622</x:v>
      </x:c>
      <x:c r="N3025" s="2" t="str">
        <x:v>https://www.sec.gov/Archives/edgar/data/36104/000119312520043622/d597518d10k.htm</x:v>
      </x:c>
      <x:c r="O3025" s="2" t="str">
        <x:v>data/raw/filings/USB_0001193125-20-043622_d597518d10k.htm</x:v>
      </x:c>
      <x:c r="P3025" s="2" t="str"/>
      <x:c r="Q3025" s="2" t="str"/>
      <x:c r="R3025" s="2" t="str">
        <x:v>Latest eligible comparative presentation at the information cutoff.</x:v>
      </x:c>
      <x:c r="T3025" s="12"/>
      <x:c r="U3025" s="12"/>
    </x:row>
    <x:row r="3026" ht="24" customHeight="1">
      <x:c r="C3026" s="2" t="str">
        <x:v>USB</x:v>
      </x:c>
      <x:c r="D3026" s="2" t="str">
        <x:v>FY2017</x:v>
      </x:c>
      <x:c r="E3026" s="2" t="str">
        <x:v>common_income</x:v>
      </x:c>
      <x:c r="F3026" s="11" t="n">
        <x:v>5913</x:v>
      </x:c>
      <x:c r="G3026" s="2" t="str">
        <x:v>USD</x:v>
      </x:c>
      <x:c r="H3026" s="2" t="str">
        <x:v>2017-01-01</x:v>
      </x:c>
      <x:c r="I3026" s="2" t="str">
        <x:v>2017-12-31</x:v>
      </x:c>
      <x:c r="J3026" s="2" t="str">
        <x:v>Net Income (Loss) Available to Common Stockholders, Basic</x:v>
      </x:c>
      <x:c r="K3026" s="2" t="str">
        <x:v>us-gaap:NetIncomeLossAvailableToCommonStockholdersBasic</x:v>
      </x:c>
      <x:c r="L3026" s="2" t="str">
        <x:v>2020-02-20</x:v>
      </x:c>
      <x:c r="M3026" s="2" t="str">
        <x:v>0001193125-20-043622</x:v>
      </x:c>
      <x:c r="N3026" s="2" t="str">
        <x:v>https://www.sec.gov/Archives/edgar/data/36104/000119312520043622/d597518d10k.htm</x:v>
      </x:c>
      <x:c r="O3026" s="2" t="str">
        <x:v>data/raw/filings/USB_0001193125-20-043622_d597518d10k.htm</x:v>
      </x:c>
      <x:c r="P3026" s="2" t="str"/>
      <x:c r="Q3026" s="2" t="str"/>
      <x:c r="R3026" s="2" t="str">
        <x:v>Latest eligible comparative presentation at the information cutoff.</x:v>
      </x:c>
      <x:c r="T3026" s="12"/>
      <x:c r="U3026" s="12"/>
    </x:row>
    <x:row r="3027" ht="24" customHeight="1">
      <x:c r="C3027" s="2" t="str">
        <x:v>USB</x:v>
      </x:c>
      <x:c r="D3027" s="2" t="str">
        <x:v>FY2017</x:v>
      </x:c>
      <x:c r="E3027" s="2" t="str">
        <x:v>preferred_div</x:v>
      </x:c>
      <x:c r="F3027" s="11" t="n">
        <x:v>267</x:v>
      </x:c>
      <x:c r="G3027" s="2" t="str">
        <x:v>USD</x:v>
      </x:c>
      <x:c r="H3027" s="2" t="str">
        <x:v>2017-01-01</x:v>
      </x:c>
      <x:c r="I3027" s="2" t="str">
        <x:v>2017-12-31</x:v>
      </x:c>
      <x:c r="J3027" s="2" t="str">
        <x:v>Dividends, Preferred Stock</x:v>
      </x:c>
      <x:c r="K3027" s="2" t="str">
        <x:v>us-gaap:DividendsPreferredStock</x:v>
      </x:c>
      <x:c r="L3027" s="2" t="str">
        <x:v>2020-02-20</x:v>
      </x:c>
      <x:c r="M3027" s="2" t="str">
        <x:v>0001193125-20-043622</x:v>
      </x:c>
      <x:c r="N3027" s="2" t="str">
        <x:v>https://www.sec.gov/Archives/edgar/data/36104/000119312520043622/d597518d10k.htm</x:v>
      </x:c>
      <x:c r="O3027" s="2" t="str">
        <x:v>data/raw/filings/USB_0001193125-20-043622_d597518d10k.htm</x:v>
      </x:c>
      <x:c r="P3027" s="2" t="str"/>
      <x:c r="Q3027" s="2" t="str"/>
      <x:c r="R3027" s="2" t="str">
        <x:v>Latest eligible comparative presentation at the information cutoff.</x:v>
      </x:c>
      <x:c r="T3027" s="12"/>
      <x:c r="U3027" s="12"/>
    </x:row>
    <x:row r="3028" ht="24" customHeight="1">
      <x:c r="C3028" s="2" t="str">
        <x:v>USB</x:v>
      </x:c>
      <x:c r="D3028" s="2" t="str">
        <x:v>FY2017</x:v>
      </x:c>
      <x:c r="E3028" s="2" t="str">
        <x:v>eps</x:v>
      </x:c>
      <x:c r="F3028" s="11" t="n">
        <x:v>3.51</x:v>
      </x:c>
      <x:c r="G3028" s="2" t="str">
        <x:v>USD/shares</x:v>
      </x:c>
      <x:c r="H3028" s="2" t="str">
        <x:v>2017-01-01</x:v>
      </x:c>
      <x:c r="I3028" s="2" t="str">
        <x:v>2017-12-31</x:v>
      </x:c>
      <x:c r="J3028" s="2" t="str">
        <x:v>Earnings Per Share, Diluted</x:v>
      </x:c>
      <x:c r="K3028" s="2" t="str">
        <x:v>us-gaap:EarningsPerShareDiluted</x:v>
      </x:c>
      <x:c r="L3028" s="2" t="str">
        <x:v>2020-02-20</x:v>
      </x:c>
      <x:c r="M3028" s="2" t="str">
        <x:v>0001193125-20-043622</x:v>
      </x:c>
      <x:c r="N3028" s="2" t="str">
        <x:v>https://www.sec.gov/Archives/edgar/data/36104/000119312520043622/d597518d10k.htm</x:v>
      </x:c>
      <x:c r="O3028" s="2" t="str">
        <x:v>data/raw/filings/USB_0001193125-20-043622_d597518d10k.htm</x:v>
      </x:c>
      <x:c r="P3028" s="2" t="str"/>
      <x:c r="Q3028" s="2" t="str"/>
      <x:c r="R3028" s="2" t="str">
        <x:v>Latest eligible comparative presentation at the information cutoff.</x:v>
      </x:c>
      <x:c r="T3028" s="12"/>
      <x:c r="U3028" s="12"/>
    </x:row>
    <x:row r="3029" ht="24" customHeight="1">
      <x:c r="C3029" s="2" t="str">
        <x:v>USB</x:v>
      </x:c>
      <x:c r="D3029" s="2" t="str">
        <x:v>FY2017</x:v>
      </x:c>
      <x:c r="E3029" s="2" t="str">
        <x:v>shares_diluted</x:v>
      </x:c>
      <x:c r="F3029" s="11" t="n">
        <x:v>1683</x:v>
      </x:c>
      <x:c r="G3029" s="2" t="str">
        <x:v>shares</x:v>
      </x:c>
      <x:c r="H3029" s="2" t="str">
        <x:v>2017-01-01</x:v>
      </x:c>
      <x:c r="I3029" s="2" t="str">
        <x:v>2017-12-31</x:v>
      </x:c>
      <x:c r="J3029" s="2" t="str">
        <x:v>Weighted Average Number of Shares Outstanding, Diluted</x:v>
      </x:c>
      <x:c r="K3029" s="2" t="str">
        <x:v>us-gaap:WeightedAverageNumberOfDilutedSharesOutstanding</x:v>
      </x:c>
      <x:c r="L3029" s="2" t="str">
        <x:v>2020-02-20</x:v>
      </x:c>
      <x:c r="M3029" s="2" t="str">
        <x:v>0001193125-20-043622</x:v>
      </x:c>
      <x:c r="N3029" s="2" t="str">
        <x:v>https://www.sec.gov/Archives/edgar/data/36104/000119312520043622/d597518d10k.htm</x:v>
      </x:c>
      <x:c r="O3029" s="2" t="str">
        <x:v>data/raw/filings/USB_0001193125-20-043622_d597518d10k.htm</x:v>
      </x:c>
      <x:c r="P3029" s="2" t="str"/>
      <x:c r="Q3029" s="2" t="str"/>
      <x:c r="R3029" s="2" t="str">
        <x:v>Latest eligible comparative presentation at the information cutoff.</x:v>
      </x:c>
      <x:c r="T3029" s="12"/>
      <x:c r="U3029" s="12"/>
    </x:row>
    <x:row r="3030" ht="24" customHeight="1">
      <x:c r="C3030" s="2" t="str">
        <x:v>USB</x:v>
      </x:c>
      <x:c r="D3030" s="2" t="str">
        <x:v>FY2017</x:v>
      </x:c>
      <x:c r="E3030" s="2" t="str">
        <x:v>dps</x:v>
      </x:c>
      <x:c r="F3030" s="11" t="n">
        <x:v>1.16</x:v>
      </x:c>
      <x:c r="G3030" s="2" t="str">
        <x:v>USD/shares</x:v>
      </x:c>
      <x:c r="H3030" s="2" t="str">
        <x:v>2017-01-01</x:v>
      </x:c>
      <x:c r="I3030" s="2" t="str">
        <x:v>2017-12-31</x:v>
      </x:c>
      <x:c r="J3030" s="2" t="str">
        <x:v>Common Stock, Dividends, Per Share, Declared</x:v>
      </x:c>
      <x:c r="K3030" s="2" t="str">
        <x:v>us-gaap:CommonStockDividendsPerShareDeclared</x:v>
      </x:c>
      <x:c r="L3030" s="2" t="str">
        <x:v>2020-02-20</x:v>
      </x:c>
      <x:c r="M3030" s="2" t="str">
        <x:v>0001193125-20-043622</x:v>
      </x:c>
      <x:c r="N3030" s="2" t="str">
        <x:v>https://www.sec.gov/Archives/edgar/data/36104/000119312520043622/d597518d10k.htm</x:v>
      </x:c>
      <x:c r="O3030" s="2" t="str">
        <x:v>data/raw/filings/USB_0001193125-20-043622_d597518d10k.htm</x:v>
      </x:c>
      <x:c r="P3030" s="2" t="str"/>
      <x:c r="Q3030" s="2" t="str"/>
      <x:c r="R3030" s="2" t="str">
        <x:v>Latest eligible comparative presentation at the information cutoff.</x:v>
      </x:c>
      <x:c r="T3030" s="12"/>
      <x:c r="U3030" s="12"/>
    </x:row>
    <x:row r="3031" ht="24" customHeight="1">
      <x:c r="C3031" s="2" t="str">
        <x:v>USB</x:v>
      </x:c>
      <x:c r="D3031" s="2" t="str">
        <x:v>FY2017</x:v>
      </x:c>
      <x:c r="E3031" s="2" t="str">
        <x:v>dividends</x:v>
      </x:c>
      <x:c r="F3031" s="11" t="n">
        <x:v>1928</x:v>
      </x:c>
      <x:c r="G3031" s="2" t="str">
        <x:v>USD</x:v>
      </x:c>
      <x:c r="H3031" s="2" t="str">
        <x:v>2017-01-01</x:v>
      </x:c>
      <x:c r="I3031" s="2" t="str">
        <x:v>2017-12-31</x:v>
      </x:c>
      <x:c r="J3031" s="2" t="str">
        <x:v>Payments of Ordinary Dividends, Common Stock</x:v>
      </x:c>
      <x:c r="K3031" s="2" t="str">
        <x:v>us-gaap:PaymentsOfDividendsCommonStock</x:v>
      </x:c>
      <x:c r="L3031" s="2" t="str">
        <x:v>2020-02-20</x:v>
      </x:c>
      <x:c r="M3031" s="2" t="str">
        <x:v>0001193125-20-043622</x:v>
      </x:c>
      <x:c r="N3031" s="2" t="str">
        <x:v>https://www.sec.gov/Archives/edgar/data/36104/000119312520043622/d597518d10k.htm</x:v>
      </x:c>
      <x:c r="O3031" s="2" t="str">
        <x:v>data/raw/filings/USB_0001193125-20-043622_d597518d10k.htm</x:v>
      </x:c>
      <x:c r="P3031" s="2" t="str"/>
      <x:c r="Q3031" s="2" t="str"/>
      <x:c r="R3031" s="2" t="str">
        <x:v>Latest eligible comparative presentation at the information cutoff.</x:v>
      </x:c>
      <x:c r="T3031" s="12"/>
      <x:c r="U3031" s="12"/>
    </x:row>
    <x:row r="3032" ht="24" customHeight="1">
      <x:c r="C3032" s="2" t="str">
        <x:v>USB</x:v>
      </x:c>
      <x:c r="D3032" s="2" t="str">
        <x:v>FY2017</x:v>
      </x:c>
      <x:c r="E3032" s="2" t="str">
        <x:v>buybacks</x:v>
      </x:c>
      <x:c r="F3032" s="11" t="n">
        <x:v>2631</x:v>
      </x:c>
      <x:c r="G3032" s="2" t="str">
        <x:v>USD</x:v>
      </x:c>
      <x:c r="H3032" s="2" t="str">
        <x:v>2017-01-01</x:v>
      </x:c>
      <x:c r="I3032" s="2" t="str">
        <x:v>2017-12-31</x:v>
      </x:c>
      <x:c r="J3032" s="2" t="str">
        <x:v>Payments for Repurchase of Common Stock</x:v>
      </x:c>
      <x:c r="K3032" s="2" t="str">
        <x:v>us-gaap:PaymentsForRepurchaseOfCommonStock</x:v>
      </x:c>
      <x:c r="L3032" s="2" t="str">
        <x:v>2020-02-20</x:v>
      </x:c>
      <x:c r="M3032" s="2" t="str">
        <x:v>0001193125-20-043622</x:v>
      </x:c>
      <x:c r="N3032" s="2" t="str">
        <x:v>https://www.sec.gov/Archives/edgar/data/36104/000119312520043622/d597518d10k.htm</x:v>
      </x:c>
      <x:c r="O3032" s="2" t="str">
        <x:v>data/raw/filings/USB_0001193125-20-043622_d597518d10k.htm</x:v>
      </x:c>
      <x:c r="P3032" s="2" t="str"/>
      <x:c r="Q3032" s="2" t="str"/>
      <x:c r="R3032" s="2" t="str">
        <x:v>Latest eligible comparative presentation at the information cutoff.</x:v>
      </x:c>
      <x:c r="T3032" s="12"/>
      <x:c r="U3032" s="12"/>
    </x:row>
    <x:row r="3033" ht="24" customHeight="1">
      <x:c r="C3033" s="2" t="str">
        <x:v>USB</x:v>
      </x:c>
      <x:c r="D3033" s="2" t="str">
        <x:v>FY2017</x:v>
      </x:c>
      <x:c r="E3033" s="2" t="str">
        <x:v>chargeoffs</x:v>
      </x:c>
      <x:c r="F3033" s="11" t="str">
        <x:v>n.a.</x:v>
      </x:c>
      <x:c r="G3033" s="2" t="str">
        <x:v>USDm</x:v>
      </x:c>
      <x:c r="H3033" s="2" t="str">
        <x:v>2017-01-01</x:v>
      </x:c>
      <x:c r="I3033" s="2" t="str">
        <x:v>2017-12-31</x:v>
      </x:c>
      <x:c r="J3033" s="2" t="str">
        <x:v>Gross loan charge-offs</x:v>
      </x:c>
      <x:c r="K3033" s="2" t="str"/>
      <x:c r="L3033" s="2" t="str"/>
      <x:c r="M3033" s="2" t="str"/>
      <x:c r="N3033" s="2" t="str"/>
      <x:c r="O3033" s="2" t="str"/>
      <x:c r="P3033" s="2" t="str"/>
      <x:c r="Q3033" s="2" t="str"/>
      <x:c r="R3033" s="2" t="str">
        <x:v>Not reported / unavailable</x:v>
      </x:c>
      <x:c r="T3033" s="12"/>
      <x:c r="U3033" s="12"/>
    </x:row>
    <x:row r="3034" ht="24" customHeight="1">
      <x:c r="C3034" s="2" t="str">
        <x:v>USB</x:v>
      </x:c>
      <x:c r="D3034" s="2" t="str">
        <x:v>FY2017</x:v>
      </x:c>
      <x:c r="E3034" s="2" t="str">
        <x:v>recoveries</x:v>
      </x:c>
      <x:c r="F3034" s="11" t="str">
        <x:v>n.a.</x:v>
      </x:c>
      <x:c r="G3034" s="2" t="str">
        <x:v>USDm</x:v>
      </x:c>
      <x:c r="H3034" s="2" t="str">
        <x:v>2017-01-01</x:v>
      </x:c>
      <x:c r="I3034" s="2" t="str">
        <x:v>2017-12-31</x:v>
      </x:c>
      <x:c r="J3034" s="2" t="str">
        <x:v>Loan recoveries</x:v>
      </x:c>
      <x:c r="K3034" s="2" t="str"/>
      <x:c r="L3034" s="2" t="str"/>
      <x:c r="M3034" s="2" t="str"/>
      <x:c r="N3034" s="2" t="str"/>
      <x:c r="O3034" s="2" t="str"/>
      <x:c r="P3034" s="2" t="str"/>
      <x:c r="Q3034" s="2" t="str"/>
      <x:c r="R3034" s="2" t="str">
        <x:v>Not reported / unavailable</x:v>
      </x:c>
      <x:c r="T3034" s="12"/>
      <x:c r="U3034" s="12"/>
    </x:row>
    <x:row r="3035" ht="24" customHeight="1">
      <x:c r="C3035" s="2" t="str">
        <x:v>USB</x:v>
      </x:c>
      <x:c r="D3035" s="2" t="str">
        <x:v>FY2017</x:v>
      </x:c>
      <x:c r="E3035" s="2" t="str">
        <x:v>rwa</x:v>
      </x:c>
      <x:c r="F3035" s="11" t="str">
        <x:v>n.a.</x:v>
      </x:c>
      <x:c r="G3035" s="2" t="str">
        <x:v>USDm</x:v>
      </x:c>
      <x:c r="H3035" s="2" t="str">
        <x:v>2017-01-01</x:v>
      </x:c>
      <x:c r="I3035" s="2" t="str">
        <x:v>2017-12-31</x:v>
      </x:c>
      <x:c r="J3035" s="2" t="str">
        <x:v>Risk-weighted assets</x:v>
      </x:c>
      <x:c r="K3035" s="2" t="str"/>
      <x:c r="L3035" s="2" t="str"/>
      <x:c r="M3035" s="2" t="str"/>
      <x:c r="N3035" s="2" t="str"/>
      <x:c r="O3035" s="2" t="str"/>
      <x:c r="P3035" s="2" t="str"/>
      <x:c r="Q3035" s="2" t="str"/>
      <x:c r="R3035" s="2" t="str">
        <x:v>Not reported / unavailable</x:v>
      </x:c>
      <x:c r="T3035" s="12"/>
      <x:c r="U3035" s="12"/>
    </x:row>
    <x:row r="3036" ht="24" customHeight="1">
      <x:c r="C3036" s="2" t="str">
        <x:v>USB</x:v>
      </x:c>
      <x:c r="D3036" s="2" t="str">
        <x:v>FY2017</x:v>
      </x:c>
      <x:c r="E3036" s="2" t="str">
        <x:v>cet1_reported</x:v>
      </x:c>
      <x:c r="F3036" s="11" t="str">
        <x:v>n.a.</x:v>
      </x:c>
      <x:c r="G3036" s="2" t="str">
        <x:v>%</x:v>
      </x:c>
      <x:c r="H3036" s="2" t="str">
        <x:v>2017-01-01</x:v>
      </x:c>
      <x:c r="I3036" s="2" t="str">
        <x:v>2017-12-31</x:v>
      </x:c>
      <x:c r="J3036" s="2" t="str">
        <x:v>Actual standardized CET1 ratio</x:v>
      </x:c>
      <x:c r="K3036" s="2" t="str"/>
      <x:c r="L3036" s="2" t="str"/>
      <x:c r="M3036" s="2" t="str"/>
      <x:c r="N3036" s="2" t="str"/>
      <x:c r="O3036" s="2" t="str"/>
      <x:c r="P3036" s="2" t="str"/>
      <x:c r="Q3036" s="2" t="str"/>
      <x:c r="R3036" s="2" t="str">
        <x:v>Not reported / unavailable</x:v>
      </x:c>
      <x:c r="T3036" s="12"/>
      <x:c r="U3036" s="12"/>
    </x:row>
    <x:row r="3037" ht="24" customHeight="1">
      <x:c r="C3037" s="2" t="str">
        <x:v>USB</x:v>
      </x:c>
      <x:c r="D3037" s="2" t="str">
        <x:v>FY2017</x:v>
      </x:c>
      <x:c r="E3037" s="2" t="str">
        <x:v>nim_reported</x:v>
      </x:c>
      <x:c r="F3037" s="11" t="str">
        <x:v>n.a.</x:v>
      </x:c>
      <x:c r="G3037" s="2" t="str">
        <x:v>%</x:v>
      </x:c>
      <x:c r="H3037" s="2" t="str">
        <x:v>2017-01-01</x:v>
      </x:c>
      <x:c r="I3037" s="2" t="str">
        <x:v>2017-12-31</x:v>
      </x:c>
      <x:c r="J3037" s="2" t="str">
        <x:v>Issuer reported net interest margin</x:v>
      </x:c>
      <x:c r="K3037" s="2" t="str"/>
      <x:c r="L3037" s="2" t="str"/>
      <x:c r="M3037" s="2" t="str"/>
      <x:c r="N3037" s="2" t="str"/>
      <x:c r="O3037" s="2" t="str"/>
      <x:c r="P3037" s="2" t="str"/>
      <x:c r="Q3037" s="2" t="str"/>
      <x:c r="R3037" s="2" t="str">
        <x:v>Not reported / unavailable</x:v>
      </x:c>
      <x:c r="T3037" s="12"/>
      <x:c r="U3037" s="12"/>
    </x:row>
    <x:row r="3038" ht="24" customHeight="1">
      <x:c r="C3038" s="2" t="str">
        <x:v>USB</x:v>
      </x:c>
      <x:c r="D3038" s="2" t="str">
        <x:v>FY2017</x:v>
      </x:c>
      <x:c r="E3038" s="2" t="str">
        <x:v>bvps_reported</x:v>
      </x:c>
      <x:c r="F3038" s="11" t="str">
        <x:v>n.a.</x:v>
      </x:c>
      <x:c r="G3038" s="2" t="str">
        <x:v>USD/share</x:v>
      </x:c>
      <x:c r="H3038" s="2" t="str">
        <x:v>2017-01-01</x:v>
      </x:c>
      <x:c r="I3038" s="2" t="str">
        <x:v>2017-12-31</x:v>
      </x:c>
      <x:c r="J3038" s="2" t="str">
        <x:v>Reported common book value per share</x:v>
      </x:c>
      <x:c r="K3038" s="2" t="str"/>
      <x:c r="L3038" s="2" t="str"/>
      <x:c r="M3038" s="2" t="str"/>
      <x:c r="N3038" s="2" t="str"/>
      <x:c r="O3038" s="2" t="str"/>
      <x:c r="P3038" s="2" t="str"/>
      <x:c r="Q3038" s="2" t="str"/>
      <x:c r="R3038" s="2" t="str">
        <x:v>Not reported / unavailable</x:v>
      </x:c>
      <x:c r="T3038" s="12"/>
      <x:c r="U3038" s="12"/>
    </x:row>
    <x:row r="3039" ht="24" customHeight="1">
      <x:c r="C3039" s="2" t="str">
        <x:v>USB</x:v>
      </x:c>
      <x:c r="D3039" s="2" t="str">
        <x:v>FY2017</x:v>
      </x:c>
      <x:c r="E3039" s="2" t="str">
        <x:v>tbvps_reported</x:v>
      </x:c>
      <x:c r="F3039" s="11" t="str">
        <x:v>n.a.</x:v>
      </x:c>
      <x:c r="G3039" s="2" t="str">
        <x:v>USD/share</x:v>
      </x:c>
      <x:c r="H3039" s="2" t="str">
        <x:v>2017-01-01</x:v>
      </x:c>
      <x:c r="I3039" s="2" t="str">
        <x:v>2017-12-31</x:v>
      </x:c>
      <x:c r="J3039" s="2" t="str">
        <x:v>Reported tangible book value per share</x:v>
      </x:c>
      <x:c r="K3039" s="2" t="str"/>
      <x:c r="L3039" s="2" t="str"/>
      <x:c r="M3039" s="2" t="str"/>
      <x:c r="N3039" s="2" t="str"/>
      <x:c r="O3039" s="2" t="str"/>
      <x:c r="P3039" s="2" t="str"/>
      <x:c r="Q3039" s="2" t="str"/>
      <x:c r="R3039" s="2" t="str">
        <x:v>Not reported / unavailable</x:v>
      </x:c>
      <x:c r="T3039" s="12"/>
      <x:c r="U3039" s="12"/>
    </x:row>
    <x:row r="3040" ht="24" customHeight="1">
      <x:c r="C3040" s="2" t="str">
        <x:v>USB</x:v>
      </x:c>
      <x:c r="D3040" s="2" t="str">
        <x:v>FY2017</x:v>
      </x:c>
      <x:c r="E3040" s="2" t="str">
        <x:v>tce_reported</x:v>
      </x:c>
      <x:c r="F3040" s="11" t="str">
        <x:v>n.a.</x:v>
      </x:c>
      <x:c r="G3040" s="2" t="str">
        <x:v>USDm</x:v>
      </x:c>
      <x:c r="H3040" s="2" t="str">
        <x:v>2017-01-01</x:v>
      </x:c>
      <x:c r="I3040" s="2" t="str">
        <x:v>2017-12-31</x:v>
      </x:c>
      <x:c r="J3040" s="2" t="str">
        <x:v>Reported tangible common equity</x:v>
      </x:c>
      <x:c r="K3040" s="2" t="str"/>
      <x:c r="L3040" s="2" t="str"/>
      <x:c r="M3040" s="2" t="str"/>
      <x:c r="N3040" s="2" t="str"/>
      <x:c r="O3040" s="2" t="str"/>
      <x:c r="P3040" s="2" t="str"/>
      <x:c r="Q3040" s="2" t="str"/>
      <x:c r="R3040" s="2" t="str">
        <x:v>Not reported / unavailable</x:v>
      </x:c>
      <x:c r="T3040" s="12"/>
      <x:c r="U3040" s="12"/>
    </x:row>
    <x:row r="3041" ht="24" customHeight="1">
      <x:c r="C3041" s="2" t="str">
        <x:v>USB</x:v>
      </x:c>
      <x:c r="D3041" s="2" t="str">
        <x:v>FY2018</x:v>
      </x:c>
      <x:c r="E3041" s="2" t="str">
        <x:v>assets</x:v>
      </x:c>
      <x:c r="F3041" s="11" t="n">
        <x:v>467374</x:v>
      </x:c>
      <x:c r="G3041" s="2" t="str">
        <x:v>USD</x:v>
      </x:c>
      <x:c r="H3041" s="2" t="str">
        <x:v>2018-01-01</x:v>
      </x:c>
      <x:c r="I3041" s="2" t="str">
        <x:v>2018-12-31</x:v>
      </x:c>
      <x:c r="J3041" s="2" t="str">
        <x:v>Assets</x:v>
      </x:c>
      <x:c r="K3041" s="2" t="str">
        <x:v>us-gaap:Assets</x:v>
      </x:c>
      <x:c r="L3041" s="2" t="str">
        <x:v>2020-02-20</x:v>
      </x:c>
      <x:c r="M3041" s="2" t="str">
        <x:v>0001193125-20-043622</x:v>
      </x:c>
      <x:c r="N3041" s="2" t="str">
        <x:v>https://www.sec.gov/Archives/edgar/data/36104/000119312520043622/d597518d10k.htm</x:v>
      </x:c>
      <x:c r="O3041" s="2" t="str">
        <x:v>data/raw/filings/USB_0001193125-20-043622_d597518d10k.htm</x:v>
      </x:c>
      <x:c r="P3041" s="2" t="str"/>
      <x:c r="Q3041" s="2" t="str"/>
      <x:c r="R3041" s="2" t="str">
        <x:v>Latest eligible comparative presentation at the information cutoff.</x:v>
      </x:c>
      <x:c r="T3041" s="12"/>
      <x:c r="U3041" s="12"/>
    </x:row>
    <x:row r="3042" ht="24" customHeight="1">
      <x:c r="C3042" s="2" t="str">
        <x:v>USB</x:v>
      </x:c>
      <x:c r="D3042" s="2" t="str">
        <x:v>FY2018</x:v>
      </x:c>
      <x:c r="E3042" s="2" t="str">
        <x:v>liabilities</x:v>
      </x:c>
      <x:c r="F3042" s="11" t="n">
        <x:v>415717</x:v>
      </x:c>
      <x:c r="G3042" s="2" t="str">
        <x:v>USD</x:v>
      </x:c>
      <x:c r="H3042" s="2" t="str">
        <x:v>2018-01-01</x:v>
      </x:c>
      <x:c r="I3042" s="2" t="str">
        <x:v>2018-12-31</x:v>
      </x:c>
      <x:c r="J3042" s="2" t="str">
        <x:v>Liabilities</x:v>
      </x:c>
      <x:c r="K3042" s="2" t="str">
        <x:v>us-gaap:Liabilities</x:v>
      </x:c>
      <x:c r="L3042" s="2" t="str">
        <x:v>2020-02-20</x:v>
      </x:c>
      <x:c r="M3042" s="2" t="str">
        <x:v>0001193125-20-043622</x:v>
      </x:c>
      <x:c r="N3042" s="2" t="str">
        <x:v>https://www.sec.gov/Archives/edgar/data/36104/000119312520043622/d597518d10k.htm</x:v>
      </x:c>
      <x:c r="O3042" s="2" t="str">
        <x:v>data/raw/filings/USB_0001193125-20-043622_d597518d10k.htm</x:v>
      </x:c>
      <x:c r="P3042" s="2" t="str"/>
      <x:c r="Q3042" s="2" t="str"/>
      <x:c r="R3042" s="2" t="str">
        <x:v>Latest eligible comparative presentation at the information cutoff.</x:v>
      </x:c>
      <x:c r="T3042" s="12"/>
      <x:c r="U3042" s="12"/>
    </x:row>
    <x:row r="3043" ht="24" customHeight="1">
      <x:c r="C3043" s="2" t="str">
        <x:v>USB</x:v>
      </x:c>
      <x:c r="D3043" s="2" t="str">
        <x:v>FY2018</x:v>
      </x:c>
      <x:c r="E3043" s="2" t="str">
        <x:v>equity</x:v>
      </x:c>
      <x:c r="F3043" s="11" t="n">
        <x:v>51029</x:v>
      </x:c>
      <x:c r="G3043" s="2" t="str">
        <x:v>USD</x:v>
      </x:c>
      <x:c r="H3043" s="2" t="str">
        <x:v>2018-01-01</x:v>
      </x:c>
      <x:c r="I3043" s="2" t="str">
        <x:v>2018-12-31</x:v>
      </x:c>
      <x:c r="J3043" s="2" t="str">
        <x:v>Stockholders' Equity Attributable to Parent</x:v>
      </x:c>
      <x:c r="K3043" s="2" t="str">
        <x:v>us-gaap:StockholdersEquity</x:v>
      </x:c>
      <x:c r="L3043" s="2" t="str">
        <x:v>2020-02-20</x:v>
      </x:c>
      <x:c r="M3043" s="2" t="str">
        <x:v>0001193125-20-043622</x:v>
      </x:c>
      <x:c r="N3043" s="2" t="str">
        <x:v>https://www.sec.gov/Archives/edgar/data/36104/000119312520043622/d597518d10k.htm</x:v>
      </x:c>
      <x:c r="O3043" s="2" t="str">
        <x:v>data/raw/filings/USB_0001193125-20-043622_d597518d10k.htm</x:v>
      </x:c>
      <x:c r="P3043" s="2" t="str"/>
      <x:c r="Q3043" s="2" t="str"/>
      <x:c r="R3043" s="2" t="str">
        <x:v>Latest eligible comparative presentation at the information cutoff.</x:v>
      </x:c>
      <x:c r="T3043" s="12"/>
      <x:c r="U3043" s="12"/>
    </x:row>
    <x:row r="3044" ht="24" customHeight="1">
      <x:c r="C3044" s="2" t="str">
        <x:v>USB</x:v>
      </x:c>
      <x:c r="D3044" s="2" t="str">
        <x:v>FY2018</x:v>
      </x:c>
      <x:c r="E3044" s="2" t="str">
        <x:v>preferred</x:v>
      </x:c>
      <x:c r="F3044" s="11" t="n">
        <x:v>5984</x:v>
      </x:c>
      <x:c r="G3044" s="2" t="str">
        <x:v>USD</x:v>
      </x:c>
      <x:c r="H3044" s="2" t="str">
        <x:v>2018-01-01</x:v>
      </x:c>
      <x:c r="I3044" s="2" t="str">
        <x:v>2018-12-31</x:v>
      </x:c>
      <x:c r="J3044" s="2" t="str">
        <x:v>Preferred Stock, Including Additional Paid in Capital, Net of Discount</x:v>
      </x:c>
      <x:c r="K3044" s="2" t="str">
        <x:v>us-gaap:PreferredStockIncludingAdditionalPaidInCapitalNetOfDiscount</x:v>
      </x:c>
      <x:c r="L3044" s="2" t="str">
        <x:v>2020-02-20</x:v>
      </x:c>
      <x:c r="M3044" s="2" t="str">
        <x:v>0001193125-20-043622</x:v>
      </x:c>
      <x:c r="N3044" s="2" t="str">
        <x:v>https://www.sec.gov/Archives/edgar/data/36104/000119312520043622/d597518d10k.htm</x:v>
      </x:c>
      <x:c r="O3044" s="2" t="str">
        <x:v>data/raw/filings/USB_0001193125-20-043622_d597518d10k.htm</x:v>
      </x:c>
      <x:c r="P3044" s="2" t="str"/>
      <x:c r="Q3044" s="2" t="str"/>
      <x:c r="R3044" s="2" t="str">
        <x:v>Latest eligible comparative presentation at the information cutoff.</x:v>
      </x:c>
      <x:c r="T3044" s="12"/>
      <x:c r="U3044" s="12"/>
    </x:row>
    <x:row r="3045" ht="24" customHeight="1">
      <x:c r="C3045" s="2" t="str">
        <x:v>USB</x:v>
      </x:c>
      <x:c r="D3045" s="2" t="str">
        <x:v>FY2018</x:v>
      </x:c>
      <x:c r="E3045" s="2" t="str">
        <x:v>common_equity_reported</x:v>
      </x:c>
      <x:c r="F3045" s="11" t="str">
        <x:v>n.a.</x:v>
      </x:c>
      <x:c r="G3045" s="2" t="str">
        <x:v>USDm</x:v>
      </x:c>
      <x:c r="H3045" s="2" t="str">
        <x:v>2018-01-01</x:v>
      </x:c>
      <x:c r="I3045" s="2" t="str">
        <x:v>2018-12-31</x:v>
      </x:c>
      <x:c r="J3045" s="2" t="str">
        <x:v>Reported common shareholders equity</x:v>
      </x:c>
      <x:c r="K3045" s="2" t="str"/>
      <x:c r="L3045" s="2" t="str"/>
      <x:c r="M3045" s="2" t="str"/>
      <x:c r="N3045" s="2" t="str"/>
      <x:c r="O3045" s="2" t="str"/>
      <x:c r="P3045" s="2" t="str"/>
      <x:c r="Q3045" s="2" t="str"/>
      <x:c r="R3045" s="2" t="str">
        <x:v>Not reported / unavailable</x:v>
      </x:c>
      <x:c r="T3045" s="12"/>
      <x:c r="U3045" s="12"/>
    </x:row>
    <x:row r="3046" ht="24" customHeight="1">
      <x:c r="C3046" s="2" t="str">
        <x:v>USB</x:v>
      </x:c>
      <x:c r="D3046" s="2" t="str">
        <x:v>FY2018</x:v>
      </x:c>
      <x:c r="E3046" s="2" t="str">
        <x:v>goodwill</x:v>
      </x:c>
      <x:c r="F3046" s="11" t="n">
        <x:v>9369</x:v>
      </x:c>
      <x:c r="G3046" s="2" t="str">
        <x:v>USD</x:v>
      </x:c>
      <x:c r="H3046" s="2" t="str">
        <x:v>2018-01-01</x:v>
      </x:c>
      <x:c r="I3046" s="2" t="str">
        <x:v>2018-12-31</x:v>
      </x:c>
      <x:c r="J3046" s="2" t="str">
        <x:v>Goodwill</x:v>
      </x:c>
      <x:c r="K3046" s="2" t="str">
        <x:v>us-gaap:Goodwill</x:v>
      </x:c>
      <x:c r="L3046" s="2" t="str">
        <x:v>2022-02-22</x:v>
      </x:c>
      <x:c r="M3046" s="2" t="str">
        <x:v>0001193125-22-048709</x:v>
      </x:c>
      <x:c r="N3046" s="2" t="str">
        <x:v>https://www.sec.gov/Archives/edgar/data/36104/000119312522048709/d256232d10k.htm</x:v>
      </x:c>
      <x:c r="O3046" s="2" t="str">
        <x:v>data/raw/filings/USB_0001193125-22-048709_d256232d10k.htm</x:v>
      </x:c>
      <x:c r="P3046" s="2" t="str"/>
      <x:c r="Q3046" s="2" t="str"/>
      <x:c r="R3046" s="2" t="str">
        <x:v>Latest eligible comparative presentation at the information cutoff.</x:v>
      </x:c>
      <x:c r="T3046" s="12"/>
      <x:c r="U3046" s="12"/>
    </x:row>
    <x:row r="3047" ht="24" customHeight="1">
      <x:c r="C3047" s="2" t="str">
        <x:v>USB</x:v>
      </x:c>
      <x:c r="D3047" s="2" t="str">
        <x:v>FY2018</x:v>
      </x:c>
      <x:c r="E3047" s="2" t="str">
        <x:v>intangibles</x:v>
      </x:c>
      <x:c r="F3047" s="11" t="n">
        <x:v>3392</x:v>
      </x:c>
      <x:c r="G3047" s="2" t="str">
        <x:v>USD</x:v>
      </x:c>
      <x:c r="H3047" s="2" t="str">
        <x:v>2018-01-01</x:v>
      </x:c>
      <x:c r="I3047" s="2" t="str">
        <x:v>2018-12-31</x:v>
      </x:c>
      <x:c r="J3047" s="2" t="str">
        <x:v>Intangible Assets, Net (Excluding Goodwill)</x:v>
      </x:c>
      <x:c r="K3047" s="2" t="str">
        <x:v>us-gaap:IntangibleAssetsNetExcludingGoodwill</x:v>
      </x:c>
      <x:c r="L3047" s="2" t="str">
        <x:v>2020-02-20</x:v>
      </x:c>
      <x:c r="M3047" s="2" t="str">
        <x:v>0001193125-20-043622</x:v>
      </x:c>
      <x:c r="N3047" s="2" t="str">
        <x:v>https://www.sec.gov/Archives/edgar/data/36104/000119312520043622/d597518d10k.htm</x:v>
      </x:c>
      <x:c r="O3047" s="2" t="str">
        <x:v>data/raw/filings/USB_0001193125-20-043622_d597518d10k.htm</x:v>
      </x:c>
      <x:c r="P3047" s="2" t="str"/>
      <x:c r="Q3047" s="2" t="str"/>
      <x:c r="R3047" s="2" t="str">
        <x:v>Latest eligible comparative presentation at the information cutoff.</x:v>
      </x:c>
      <x:c r="T3047" s="12"/>
      <x:c r="U3047" s="12"/>
    </x:row>
    <x:row r="3048" ht="24" customHeight="1">
      <x:c r="C3048" s="2" t="str">
        <x:v>USB</x:v>
      </x:c>
      <x:c r="D3048" s="2" t="str">
        <x:v>FY2018</x:v>
      </x:c>
      <x:c r="E3048" s="2" t="str">
        <x:v>intangibles_total</x:v>
      </x:c>
      <x:c r="F3048" s="11" t="str">
        <x:v>n.a.</x:v>
      </x:c>
      <x:c r="G3048" s="2" t="str">
        <x:v>USDm</x:v>
      </x:c>
      <x:c r="H3048" s="2" t="str">
        <x:v>2018-01-01</x:v>
      </x:c>
      <x:c r="I3048" s="2" t="str">
        <x:v>2018-12-31</x:v>
      </x:c>
      <x:c r="J3048" s="2" t="str">
        <x:v>Reported goodwill and intangible assets combined</x:v>
      </x:c>
      <x:c r="K3048" s="2" t="str"/>
      <x:c r="L3048" s="2" t="str"/>
      <x:c r="M3048" s="2" t="str"/>
      <x:c r="N3048" s="2" t="str"/>
      <x:c r="O3048" s="2" t="str"/>
      <x:c r="P3048" s="2" t="str"/>
      <x:c r="Q3048" s="2" t="str"/>
      <x:c r="R3048" s="2" t="str">
        <x:v>Not reported / unavailable</x:v>
      </x:c>
      <x:c r="T3048" s="12"/>
      <x:c r="U3048" s="12"/>
    </x:row>
    <x:row r="3049" ht="24" customHeight="1">
      <x:c r="C3049" s="2" t="str">
        <x:v>USB</x:v>
      </x:c>
      <x:c r="D3049" s="2" t="str">
        <x:v>FY2018</x:v>
      </x:c>
      <x:c r="E3049" s="2" t="str">
        <x:v>shares_end</x:v>
      </x:c>
      <x:c r="F3049" s="11" t="n">
        <x:v>1600</x:v>
      </x:c>
      <x:c r="G3049" s="2" t="str">
        <x:v>shares</x:v>
      </x:c>
      <x:c r="H3049" s="2" t="str">
        <x:v>2018-01-01</x:v>
      </x:c>
      <x:c r="I3049" s="2" t="str">
        <x:v>2018-12-31</x:v>
      </x:c>
      <x:c r="J3049" s="2" t="str">
        <x:v>Common Stock, Shares, Outstanding</x:v>
      </x:c>
      <x:c r="K3049" s="2" t="str">
        <x:v>us-gaap:CommonStockSharesOutstanding</x:v>
      </x:c>
      <x:c r="L3049" s="2" t="str">
        <x:v>2020-02-20</x:v>
      </x:c>
      <x:c r="M3049" s="2" t="str">
        <x:v>0001193125-20-043622</x:v>
      </x:c>
      <x:c r="N3049" s="2" t="str">
        <x:v>https://www.sec.gov/Archives/edgar/data/36104/000119312520043622/d597518d10k.htm</x:v>
      </x:c>
      <x:c r="O3049" s="2" t="str">
        <x:v>data/raw/filings/USB_0001193125-20-043622_d597518d10k.htm</x:v>
      </x:c>
      <x:c r="P3049" s="2" t="str"/>
      <x:c r="Q3049" s="2" t="str"/>
      <x:c r="R3049" s="2" t="str">
        <x:v>Latest eligible comparative presentation at the information cutoff.</x:v>
      </x:c>
      <x:c r="T3049" s="12"/>
      <x:c r="U3049" s="12"/>
    </x:row>
    <x:row r="3050" ht="24" customHeight="1">
      <x:c r="C3050" s="2" t="str">
        <x:v>USB</x:v>
      </x:c>
      <x:c r="D3050" s="2" t="str">
        <x:v>FY2018</x:v>
      </x:c>
      <x:c r="E3050" s="2" t="str">
        <x:v>shares_issued</x:v>
      </x:c>
      <x:c r="F3050" s="11" t="n">
        <x:v>2125.725742</x:v>
      </x:c>
      <x:c r="G3050" s="2" t="str">
        <x:v>shares</x:v>
      </x:c>
      <x:c r="H3050" s="2" t="str">
        <x:v>2018-01-01</x:v>
      </x:c>
      <x:c r="I3050" s="2" t="str">
        <x:v>2018-12-31</x:v>
      </x:c>
      <x:c r="J3050" s="2" t="str">
        <x:v>Common Stock, Shares, Issued</x:v>
      </x:c>
      <x:c r="K3050" s="2" t="str">
        <x:v>us-gaap:CommonStockSharesIssued</x:v>
      </x:c>
      <x:c r="L3050" s="2" t="str">
        <x:v>2020-02-20</x:v>
      </x:c>
      <x:c r="M3050" s="2" t="str">
        <x:v>0001193125-20-043622</x:v>
      </x:c>
      <x:c r="N3050" s="2" t="str">
        <x:v>https://www.sec.gov/Archives/edgar/data/36104/000119312520043622/d597518d10k.htm</x:v>
      </x:c>
      <x:c r="O3050" s="2" t="str">
        <x:v>data/raw/filings/USB_0001193125-20-043622_d597518d10k.htm</x:v>
      </x:c>
      <x:c r="P3050" s="2" t="str"/>
      <x:c r="Q3050" s="2" t="str"/>
      <x:c r="R3050" s="2" t="str">
        <x:v>Latest eligible comparative presentation at the information cutoff.</x:v>
      </x:c>
      <x:c r="T3050" s="12"/>
      <x:c r="U3050" s="12"/>
    </x:row>
    <x:row r="3051" ht="24" customHeight="1">
      <x:c r="C3051" s="2" t="str">
        <x:v>USB</x:v>
      </x:c>
      <x:c r="D3051" s="2" t="str">
        <x:v>FY2018</x:v>
      </x:c>
      <x:c r="E3051" s="2" t="str">
        <x:v>shares_treasury</x:v>
      </x:c>
      <x:c r="F3051" s="11" t="n">
        <x:v>517.391021</x:v>
      </x:c>
      <x:c r="G3051" s="2" t="str">
        <x:v>shares</x:v>
      </x:c>
      <x:c r="H3051" s="2" t="str">
        <x:v>2018-01-01</x:v>
      </x:c>
      <x:c r="I3051" s="2" t="str">
        <x:v>2018-12-31</x:v>
      </x:c>
      <x:c r="J3051" s="2" t="str">
        <x:v>Treasury Stock, Common, Shares</x:v>
      </x:c>
      <x:c r="K3051" s="2" t="str">
        <x:v>us-gaap:TreasuryStockCommonShares</x:v>
      </x:c>
      <x:c r="L3051" s="2" t="str">
        <x:v>2020-02-20</x:v>
      </x:c>
      <x:c r="M3051" s="2" t="str">
        <x:v>0001193125-20-043622</x:v>
      </x:c>
      <x:c r="N3051" s="2" t="str">
        <x:v>https://www.sec.gov/Archives/edgar/data/36104/000119312520043622/d597518d10k.htm</x:v>
      </x:c>
      <x:c r="O3051" s="2" t="str">
        <x:v>data/raw/filings/USB_0001193125-20-043622_d597518d10k.htm</x:v>
      </x:c>
      <x:c r="P3051" s="2" t="str"/>
      <x:c r="Q3051" s="2" t="str"/>
      <x:c r="R3051" s="2" t="str">
        <x:v>Latest eligible comparative presentation at the information cutoff.</x:v>
      </x:c>
      <x:c r="T3051" s="12"/>
      <x:c r="U3051" s="12"/>
    </x:row>
    <x:row r="3052" ht="24" customHeight="1">
      <x:c r="C3052" s="2" t="str">
        <x:v>USB</x:v>
      </x:c>
      <x:c r="D3052" s="2" t="str">
        <x:v>FY2018</x:v>
      </x:c>
      <x:c r="E3052" s="2" t="str">
        <x:v>deposits</x:v>
      </x:c>
      <x:c r="F3052" s="11" t="n">
        <x:v>345475</x:v>
      </x:c>
      <x:c r="G3052" s="2" t="str">
        <x:v>USD</x:v>
      </x:c>
      <x:c r="H3052" s="2" t="str">
        <x:v>2018-01-01</x:v>
      </x:c>
      <x:c r="I3052" s="2" t="str">
        <x:v>2018-12-31</x:v>
      </x:c>
      <x:c r="J3052" s="2" t="str">
        <x:v>Deposits</x:v>
      </x:c>
      <x:c r="K3052" s="2" t="str">
        <x:v>us-gaap:Deposits</x:v>
      </x:c>
      <x:c r="L3052" s="2" t="str">
        <x:v>2020-02-20</x:v>
      </x:c>
      <x:c r="M3052" s="2" t="str">
        <x:v>0001193125-20-043622</x:v>
      </x:c>
      <x:c r="N3052" s="2" t="str">
        <x:v>https://www.sec.gov/Archives/edgar/data/36104/000119312520043622/d597518d10k.htm</x:v>
      </x:c>
      <x:c r="O3052" s="2" t="str">
        <x:v>data/raw/filings/USB_0001193125-20-043622_d597518d10k.htm</x:v>
      </x:c>
      <x:c r="P3052" s="2" t="str"/>
      <x:c r="Q3052" s="2" t="str"/>
      <x:c r="R3052" s="2" t="str">
        <x:v>Latest eligible comparative presentation at the information cutoff.</x:v>
      </x:c>
      <x:c r="T3052" s="12"/>
      <x:c r="U3052" s="12"/>
    </x:row>
    <x:row r="3053" ht="24" customHeight="1">
      <x:c r="C3053" s="2" t="str">
        <x:v>USB</x:v>
      </x:c>
      <x:c r="D3053" s="2" t="str">
        <x:v>FY2018</x:v>
      </x:c>
      <x:c r="E3053" s="2" t="str">
        <x:v>loans_gross</x:v>
      </x:c>
      <x:c r="F3053" s="11" t="n">
        <x:v>286810</x:v>
      </x:c>
      <x:c r="G3053" s="2" t="str">
        <x:v>USD</x:v>
      </x:c>
      <x:c r="H3053" s="2" t="str">
        <x:v>2018-01-01</x:v>
      </x:c>
      <x:c r="I3053" s="2" t="str">
        <x:v>2018-12-31</x:v>
      </x:c>
      <x:c r="J3053" s="2" t="str">
        <x:v>Loans and Leases Receivable, Net of Deferred Income</x:v>
      </x:c>
      <x:c r="K3053" s="2" t="str">
        <x:v>us-gaap:LoansAndLeasesReceivableNetOfDeferredIncome</x:v>
      </x:c>
      <x:c r="L3053" s="2" t="str">
        <x:v>2020-02-20</x:v>
      </x:c>
      <x:c r="M3053" s="2" t="str">
        <x:v>0001193125-20-043622</x:v>
      </x:c>
      <x:c r="N3053" s="2" t="str">
        <x:v>https://www.sec.gov/Archives/edgar/data/36104/000119312520043622/d597518d10k.htm</x:v>
      </x:c>
      <x:c r="O3053" s="2" t="str">
        <x:v>data/raw/filings/USB_0001193125-20-043622_d597518d10k.htm</x:v>
      </x:c>
      <x:c r="P3053" s="2" t="str"/>
      <x:c r="Q3053" s="2" t="str"/>
      <x:c r="R3053" s="2" t="str">
        <x:v>Latest eligible comparative presentation at the information cutoff.</x:v>
      </x:c>
      <x:c r="T3053" s="12"/>
      <x:c r="U3053" s="12"/>
    </x:row>
    <x:row r="3054" ht="24" customHeight="1">
      <x:c r="C3054" s="2" t="str">
        <x:v>USB</x:v>
      </x:c>
      <x:c r="D3054" s="2" t="str">
        <x:v>FY2018</x:v>
      </x:c>
      <x:c r="E3054" s="2" t="str">
        <x:v>loans_net</x:v>
      </x:c>
      <x:c r="F3054" s="11" t="n">
        <x:v>282837</x:v>
      </x:c>
      <x:c r="G3054" s="2" t="str">
        <x:v>USD</x:v>
      </x:c>
      <x:c r="H3054" s="2" t="str">
        <x:v>2018-01-01</x:v>
      </x:c>
      <x:c r="I3054" s="2" t="str">
        <x:v>2018-12-31</x:v>
      </x:c>
      <x:c r="J3054" s="2" t="str">
        <x:v>Loans and Leases Receivable, Net Amount</x:v>
      </x:c>
      <x:c r="K3054" s="2" t="str">
        <x:v>us-gaap:LoansAndLeasesReceivableNetReportedAmount</x:v>
      </x:c>
      <x:c r="L3054" s="2" t="str">
        <x:v>2020-02-20</x:v>
      </x:c>
      <x:c r="M3054" s="2" t="str">
        <x:v>0001193125-20-043622</x:v>
      </x:c>
      <x:c r="N3054" s="2" t="str">
        <x:v>https://www.sec.gov/Archives/edgar/data/36104/000119312520043622/d597518d10k.htm</x:v>
      </x:c>
      <x:c r="O3054" s="2" t="str">
        <x:v>data/raw/filings/USB_0001193125-20-043622_d597518d10k.htm</x:v>
      </x:c>
      <x:c r="P3054" s="2" t="str"/>
      <x:c r="Q3054" s="2" t="str"/>
      <x:c r="R3054" s="2" t="str">
        <x:v>Latest eligible comparative presentation at the information cutoff.</x:v>
      </x:c>
      <x:c r="T3054" s="12"/>
      <x:c r="U3054" s="12"/>
    </x:row>
    <x:row r="3055" ht="24" customHeight="1">
      <x:c r="C3055" s="2" t="str">
        <x:v>USB</x:v>
      </x:c>
      <x:c r="D3055" s="2" t="str">
        <x:v>FY2018</x:v>
      </x:c>
      <x:c r="E3055" s="2" t="str">
        <x:v>allowance</x:v>
      </x:c>
      <x:c r="F3055" s="11" t="n">
        <x:v>4441</x:v>
      </x:c>
      <x:c r="G3055" s="2" t="str">
        <x:v>USD</x:v>
      </x:c>
      <x:c r="H3055" s="2" t="str">
        <x:v>2018-01-01</x:v>
      </x:c>
      <x:c r="I3055" s="2" t="str">
        <x:v>2018-12-31</x:v>
      </x:c>
      <x:c r="J3055" s="2" t="str">
        <x:v>Financing Receivable, Allowance for Credit Loss</x:v>
      </x:c>
      <x:c r="K3055" s="2" t="str">
        <x:v>us-gaap:FinancingReceivableAllowanceForCreditLosses</x:v>
      </x:c>
      <x:c r="L3055" s="2" t="str">
        <x:v>2022-02-22</x:v>
      </x:c>
      <x:c r="M3055" s="2" t="str">
        <x:v>0001193125-22-048709</x:v>
      </x:c>
      <x:c r="N3055" s="2" t="str">
        <x:v>https://www.sec.gov/Archives/edgar/data/36104/000119312522048709/d256232d10k.htm</x:v>
      </x:c>
      <x:c r="O3055" s="2" t="str">
        <x:v>data/raw/filings/USB_0001193125-22-048709_d256232d10k.htm</x:v>
      </x:c>
      <x:c r="P3055" s="2" t="str"/>
      <x:c r="Q3055" s="2" t="str"/>
      <x:c r="R3055" s="2" t="str">
        <x:v>Latest eligible comparative presentation at the information cutoff.</x:v>
      </x:c>
      <x:c r="T3055" s="12"/>
      <x:c r="U3055" s="12"/>
    </x:row>
    <x:row r="3056" ht="24" customHeight="1">
      <x:c r="C3056" s="2" t="str">
        <x:v>USB</x:v>
      </x:c>
      <x:c r="D3056" s="2" t="str">
        <x:v>FY2018</x:v>
      </x:c>
      <x:c r="E3056" s="2" t="str">
        <x:v>nonaccrual</x:v>
      </x:c>
      <x:c r="F3056" s="11" t="str">
        <x:v>n.a.</x:v>
      </x:c>
      <x:c r="G3056" s="2" t="str">
        <x:v>USDm</x:v>
      </x:c>
      <x:c r="H3056" s="2" t="str">
        <x:v>2018-01-01</x:v>
      </x:c>
      <x:c r="I3056" s="2" t="str">
        <x:v>2018-12-31</x:v>
      </x:c>
      <x:c r="J3056" s="2" t="str">
        <x:v>Nonaccrual</x:v>
      </x:c>
      <x:c r="K3056" s="2" t="str"/>
      <x:c r="L3056" s="2" t="str"/>
      <x:c r="M3056" s="2" t="str"/>
      <x:c r="N3056" s="2" t="str"/>
      <x:c r="O3056" s="2" t="str"/>
      <x:c r="P3056" s="2" t="str"/>
      <x:c r="Q3056" s="2" t="str"/>
      <x:c r="R3056" s="2" t="str">
        <x:v>Not reported / unavailable</x:v>
      </x:c>
      <x:c r="T3056" s="12"/>
      <x:c r="U3056" s="12"/>
    </x:row>
    <x:row r="3057" ht="24" customHeight="1">
      <x:c r="C3057" s="2" t="str">
        <x:v>USB</x:v>
      </x:c>
      <x:c r="D3057" s="2" t="str">
        <x:v>FY2018</x:v>
      </x:c>
      <x:c r="E3057" s="2" t="str">
        <x:v>cash</x:v>
      </x:c>
      <x:c r="F3057" s="11" t="str">
        <x:v>n.a.</x:v>
      </x:c>
      <x:c r="G3057" s="2" t="str">
        <x:v>USDm</x:v>
      </x:c>
      <x:c r="H3057" s="2" t="str">
        <x:v>2018-01-01</x:v>
      </x:c>
      <x:c r="I3057" s="2" t="str">
        <x:v>2018-12-31</x:v>
      </x:c>
      <x:c r="J3057" s="2" t="str">
        <x:v>Cash</x:v>
      </x:c>
      <x:c r="K3057" s="2" t="str"/>
      <x:c r="L3057" s="2" t="str"/>
      <x:c r="M3057" s="2" t="str"/>
      <x:c r="N3057" s="2" t="str"/>
      <x:c r="O3057" s="2" t="str"/>
      <x:c r="P3057" s="2" t="str"/>
      <x:c r="Q3057" s="2" t="str"/>
      <x:c r="R3057" s="2" t="str">
        <x:v>Not reported / unavailable</x:v>
      </x:c>
      <x:c r="T3057" s="12"/>
      <x:c r="U3057" s="12"/>
    </x:row>
    <x:row r="3058" ht="24" customHeight="1">
      <x:c r="C3058" s="2" t="str">
        <x:v>USB</x:v>
      </x:c>
      <x:c r="D3058" s="2" t="str">
        <x:v>FY2018</x:v>
      </x:c>
      <x:c r="E3058" s="2" t="str">
        <x:v>aoci</x:v>
      </x:c>
      <x:c r="F3058" s="11" t="n">
        <x:v>-2322</x:v>
      </x:c>
      <x:c r="G3058" s="2" t="str">
        <x:v>USD</x:v>
      </x:c>
      <x:c r="H3058" s="2" t="str">
        <x:v>2018-01-01</x:v>
      </x:c>
      <x:c r="I3058" s="2" t="str">
        <x:v>2018-12-31</x:v>
      </x:c>
      <x:c r="J3058" s="2" t="str">
        <x:v>Accumulated Other Comprehensive Income (Loss), Net of Tax</x:v>
      </x:c>
      <x:c r="K3058" s="2" t="str">
        <x:v>us-gaap:AccumulatedOtherComprehensiveIncomeLossNetOfTax</x:v>
      </x:c>
      <x:c r="L3058" s="2" t="str">
        <x:v>2022-02-22</x:v>
      </x:c>
      <x:c r="M3058" s="2" t="str">
        <x:v>0001193125-22-048709</x:v>
      </x:c>
      <x:c r="N3058" s="2" t="str">
        <x:v>https://www.sec.gov/Archives/edgar/data/36104/000119312522048709/d256232d10k.htm</x:v>
      </x:c>
      <x:c r="O3058" s="2" t="str">
        <x:v>data/raw/filings/USB_0001193125-22-048709_d256232d10k.htm</x:v>
      </x:c>
      <x:c r="P3058" s="2" t="str"/>
      <x:c r="Q3058" s="2" t="str"/>
      <x:c r="R3058" s="2" t="str">
        <x:v>Latest eligible comparative presentation at the information cutoff.</x:v>
      </x:c>
      <x:c r="T3058" s="12"/>
      <x:c r="U3058" s="12"/>
    </x:row>
    <x:row r="3059" ht="24" customHeight="1">
      <x:c r="C3059" s="2" t="str">
        <x:v>USB</x:v>
      </x:c>
      <x:c r="D3059" s="2" t="str">
        <x:v>FY2018</x:v>
      </x:c>
      <x:c r="E3059" s="2" t="str">
        <x:v>nii</x:v>
      </x:c>
      <x:c r="F3059" s="11" t="n">
        <x:v>12919</x:v>
      </x:c>
      <x:c r="G3059" s="2" t="str">
        <x:v>USD</x:v>
      </x:c>
      <x:c r="H3059" s="2" t="str">
        <x:v>2018-01-01</x:v>
      </x:c>
      <x:c r="I3059" s="2" t="str">
        <x:v>2018-12-31</x:v>
      </x:c>
      <x:c r="J3059" s="2" t="str">
        <x:v>Interest Income (Expense), Net</x:v>
      </x:c>
      <x:c r="K3059" s="2" t="str">
        <x:v>us-gaap:InterestIncomeExpenseNet</x:v>
      </x:c>
      <x:c r="L3059" s="2" t="str">
        <x:v>2021-02-23</x:v>
      </x:c>
      <x:c r="M3059" s="2" t="str">
        <x:v>0001193125-21-052547</x:v>
      </x:c>
      <x:c r="N3059" s="2" t="str">
        <x:v>https://www.sec.gov/Archives/edgar/data/36104/000119312521052547/d14650d10k.htm</x:v>
      </x:c>
      <x:c r="O3059" s="2" t="str">
        <x:v>data/raw/filings/USB_0001193125-21-052547_d14650d10k.htm</x:v>
      </x:c>
      <x:c r="P3059" s="2" t="str"/>
      <x:c r="Q3059" s="2" t="str"/>
      <x:c r="R3059" s="2" t="str">
        <x:v>Latest eligible comparative presentation at the information cutoff.</x:v>
      </x:c>
      <x:c r="T3059" s="12"/>
      <x:c r="U3059" s="12"/>
    </x:row>
    <x:row r="3060" ht="24" customHeight="1">
      <x:c r="C3060" s="2" t="str">
        <x:v>USB</x:v>
      </x:c>
      <x:c r="D3060" s="2" t="str">
        <x:v>FY2018</x:v>
      </x:c>
      <x:c r="E3060" s="2" t="str">
        <x:v>noninterest_income</x:v>
      </x:c>
      <x:c r="F3060" s="11" t="n">
        <x:v>9602</x:v>
      </x:c>
      <x:c r="G3060" s="2" t="str">
        <x:v>USD</x:v>
      </x:c>
      <x:c r="H3060" s="2" t="str">
        <x:v>2018-01-01</x:v>
      </x:c>
      <x:c r="I3060" s="2" t="str">
        <x:v>2018-12-31</x:v>
      </x:c>
      <x:c r="J3060" s="2" t="str">
        <x:v>Noninterest Income</x:v>
      </x:c>
      <x:c r="K3060" s="2" t="str">
        <x:v>us-gaap:NoninterestIncome</x:v>
      </x:c>
      <x:c r="L3060" s="2" t="str">
        <x:v>2021-02-23</x:v>
      </x:c>
      <x:c r="M3060" s="2" t="str">
        <x:v>0001193125-21-052547</x:v>
      </x:c>
      <x:c r="N3060" s="2" t="str">
        <x:v>https://www.sec.gov/Archives/edgar/data/36104/000119312521052547/d14650d10k.htm</x:v>
      </x:c>
      <x:c r="O3060" s="2" t="str">
        <x:v>data/raw/filings/USB_0001193125-21-052547_d14650d10k.htm</x:v>
      </x:c>
      <x:c r="P3060" s="2" t="str"/>
      <x:c r="Q3060" s="2" t="str"/>
      <x:c r="R3060" s="2" t="str">
        <x:v>Latest eligible comparative presentation at the information cutoff.</x:v>
      </x:c>
      <x:c r="T3060" s="12"/>
      <x:c r="U3060" s="12"/>
    </x:row>
    <x:row r="3061" ht="24" customHeight="1">
      <x:c r="C3061" s="2" t="str">
        <x:v>USB</x:v>
      </x:c>
      <x:c r="D3061" s="2" t="str">
        <x:v>FY2018</x:v>
      </x:c>
      <x:c r="E3061" s="2" t="str">
        <x:v>revenue_reported</x:v>
      </x:c>
      <x:c r="F3061" s="11" t="n">
        <x:v>22637</x:v>
      </x:c>
      <x:c r="G3061" s="2" t="str">
        <x:v>USD</x:v>
      </x:c>
      <x:c r="H3061" s="2" t="str">
        <x:v>2018-01-01</x:v>
      </x:c>
      <x:c r="I3061" s="2" t="str">
        <x:v>2018-12-31</x:v>
      </x:c>
      <x:c r="J3061" s="2" t="str">
        <x:v>Revenues</x:v>
      </x:c>
      <x:c r="K3061" s="2" t="str">
        <x:v>us-gaap:Revenues</x:v>
      </x:c>
      <x:c r="L3061" s="2" t="str">
        <x:v>2019-02-22</x:v>
      </x:c>
      <x:c r="M3061" s="2" t="str">
        <x:v>0001193125-19-047201</x:v>
      </x:c>
      <x:c r="N3061" s="2" t="str">
        <x:v>https://www.sec.gov/Archives/edgar/data/36104/000119312519047201/d584906d10k.htm</x:v>
      </x:c>
      <x:c r="O3061" s="2" t="str">
        <x:v>data/raw/filings/USB_0001193125-19-047201_d584906d10k.htm</x:v>
      </x:c>
      <x:c r="P3061" s="2" t="str"/>
      <x:c r="Q3061" s="2" t="str"/>
      <x:c r="R3061" s="2" t="str">
        <x:v>Latest eligible comparative presentation at the information cutoff.</x:v>
      </x:c>
      <x:c r="T3061" s="12"/>
      <x:c r="U3061" s="12"/>
    </x:row>
    <x:row r="3062" ht="24" customHeight="1">
      <x:c r="C3062" s="2" t="str">
        <x:v>USB</x:v>
      </x:c>
      <x:c r="D3062" s="2" t="str">
        <x:v>FY2018</x:v>
      </x:c>
      <x:c r="E3062" s="2" t="str">
        <x:v>opex</x:v>
      </x:c>
      <x:c r="F3062" s="11" t="n">
        <x:v>12464</x:v>
      </x:c>
      <x:c r="G3062" s="2" t="str">
        <x:v>USD</x:v>
      </x:c>
      <x:c r="H3062" s="2" t="str">
        <x:v>2018-01-01</x:v>
      </x:c>
      <x:c r="I3062" s="2" t="str">
        <x:v>2018-12-31</x:v>
      </x:c>
      <x:c r="J3062" s="2" t="str">
        <x:v>Noninterest Expense</x:v>
      </x:c>
      <x:c r="K3062" s="2" t="str">
        <x:v>us-gaap:NoninterestExpense</x:v>
      </x:c>
      <x:c r="L3062" s="2" t="str">
        <x:v>2021-02-23</x:v>
      </x:c>
      <x:c r="M3062" s="2" t="str">
        <x:v>0001193125-21-052547</x:v>
      </x:c>
      <x:c r="N3062" s="2" t="str">
        <x:v>https://www.sec.gov/Archives/edgar/data/36104/000119312521052547/d14650d10k.htm</x:v>
      </x:c>
      <x:c r="O3062" s="2" t="str">
        <x:v>data/raw/filings/USB_0001193125-21-052547_d14650d10k.htm</x:v>
      </x:c>
      <x:c r="P3062" s="2" t="str"/>
      <x:c r="Q3062" s="2" t="str"/>
      <x:c r="R3062" s="2" t="str">
        <x:v>Latest eligible comparative presentation at the information cutoff.</x:v>
      </x:c>
      <x:c r="T3062" s="12"/>
      <x:c r="U3062" s="12"/>
    </x:row>
    <x:row r="3063" ht="24" customHeight="1">
      <x:c r="C3063" s="2" t="str">
        <x:v>USB</x:v>
      </x:c>
      <x:c r="D3063" s="2" t="str">
        <x:v>FY2018</x:v>
      </x:c>
      <x:c r="E3063" s="2" t="str">
        <x:v>provision</x:v>
      </x:c>
      <x:c r="F3063" s="11" t="n">
        <x:v>1379</x:v>
      </x:c>
      <x:c r="G3063" s="2" t="str">
        <x:v>USD</x:v>
      </x:c>
      <x:c r="H3063" s="2" t="str">
        <x:v>2018-01-01</x:v>
      </x:c>
      <x:c r="I3063" s="2" t="str">
        <x:v>2018-12-31</x:v>
      </x:c>
      <x:c r="J3063" s="2" t="str">
        <x:v>Provision for Loan, Lease, and Other Losses</x:v>
      </x:c>
      <x:c r="K3063" s="2" t="str">
        <x:v>us-gaap:ProvisionForLoanLeaseAndOtherLosses</x:v>
      </x:c>
      <x:c r="L3063" s="2" t="str">
        <x:v>2021-02-23</x:v>
      </x:c>
      <x:c r="M3063" s="2" t="str">
        <x:v>0001193125-21-052547</x:v>
      </x:c>
      <x:c r="N3063" s="2" t="str">
        <x:v>https://www.sec.gov/Archives/edgar/data/36104/000119312521052547/d14650d10k.htm</x:v>
      </x:c>
      <x:c r="O3063" s="2" t="str">
        <x:v>data/raw/filings/USB_0001193125-21-052547_d14650d10k.htm</x:v>
      </x:c>
      <x:c r="P3063" s="2" t="str"/>
      <x:c r="Q3063" s="2" t="str"/>
      <x:c r="R3063" s="2" t="str">
        <x:v>Latest eligible comparative presentation at the information cutoff.</x:v>
      </x:c>
      <x:c r="T3063" s="12"/>
      <x:c r="U3063" s="12"/>
    </x:row>
    <x:row r="3064" ht="24" customHeight="1">
      <x:c r="C3064" s="2" t="str">
        <x:v>USB</x:v>
      </x:c>
      <x:c r="D3064" s="2" t="str">
        <x:v>FY2018</x:v>
      </x:c>
      <x:c r="E3064" s="2" t="str">
        <x:v>pretax</x:v>
      </x:c>
      <x:c r="F3064" s="11" t="n">
        <x:v>8678</x:v>
      </x:c>
      <x:c r="G3064" s="2" t="str">
        <x:v>USD</x:v>
      </x:c>
      <x:c r="H3064" s="2" t="str">
        <x:v>2018-01-01</x:v>
      </x:c>
      <x:c r="I3064" s="2" t="str">
        <x:v>2018-12-31</x:v>
      </x:c>
      <x:c r="J3064" s="2" t="str">
        <x:v>Income (Loss) from Continuing Operations before Income Taxes, Noncontrolling Interest</x:v>
      </x:c>
      <x:c r="K3064" s="2" t="str">
        <x:v>us-gaap:IncomeLossFromContinuingOperationsBeforeIncomeTaxesExtraordinaryItemsNoncontrollingInterest</x:v>
      </x:c>
      <x:c r="L3064" s="2" t="str">
        <x:v>2021-02-23</x:v>
      </x:c>
      <x:c r="M3064" s="2" t="str">
        <x:v>0001193125-21-052547</x:v>
      </x:c>
      <x:c r="N3064" s="2" t="str">
        <x:v>https://www.sec.gov/Archives/edgar/data/36104/000119312521052547/d14650d10k.htm</x:v>
      </x:c>
      <x:c r="O3064" s="2" t="str">
        <x:v>data/raw/filings/USB_0001193125-21-052547_d14650d10k.htm</x:v>
      </x:c>
      <x:c r="P3064" s="2" t="str"/>
      <x:c r="Q3064" s="2" t="str"/>
      <x:c r="R3064" s="2" t="str">
        <x:v>Latest eligible comparative presentation at the information cutoff.</x:v>
      </x:c>
      <x:c r="T3064" s="12"/>
      <x:c r="U3064" s="12"/>
    </x:row>
    <x:row r="3065" ht="24" customHeight="1">
      <x:c r="C3065" s="2" t="str">
        <x:v>USB</x:v>
      </x:c>
      <x:c r="D3065" s="2" t="str">
        <x:v>FY2018</x:v>
      </x:c>
      <x:c r="E3065" s="2" t="str">
        <x:v>tax</x:v>
      </x:c>
      <x:c r="F3065" s="11" t="n">
        <x:v>1554</x:v>
      </x:c>
      <x:c r="G3065" s="2" t="str">
        <x:v>USD</x:v>
      </x:c>
      <x:c r="H3065" s="2" t="str">
        <x:v>2018-01-01</x:v>
      </x:c>
      <x:c r="I3065" s="2" t="str">
        <x:v>2018-12-31</x:v>
      </x:c>
      <x:c r="J3065" s="2" t="str">
        <x:v>Income Tax Expense (Benefit)</x:v>
      </x:c>
      <x:c r="K3065" s="2" t="str">
        <x:v>us-gaap:IncomeTaxExpenseBenefit</x:v>
      </x:c>
      <x:c r="L3065" s="2" t="str">
        <x:v>2021-02-23</x:v>
      </x:c>
      <x:c r="M3065" s="2" t="str">
        <x:v>0001193125-21-052547</x:v>
      </x:c>
      <x:c r="N3065" s="2" t="str">
        <x:v>https://www.sec.gov/Archives/edgar/data/36104/000119312521052547/d14650d10k.htm</x:v>
      </x:c>
      <x:c r="O3065" s="2" t="str">
        <x:v>data/raw/filings/USB_0001193125-21-052547_d14650d10k.htm</x:v>
      </x:c>
      <x:c r="P3065" s="2" t="str"/>
      <x:c r="Q3065" s="2" t="str"/>
      <x:c r="R3065" s="2" t="str">
        <x:v>Latest eligible comparative presentation at the information cutoff.</x:v>
      </x:c>
      <x:c r="T3065" s="12"/>
      <x:c r="U3065" s="12"/>
    </x:row>
    <x:row r="3066" ht="24" customHeight="1">
      <x:c r="C3066" s="2" t="str">
        <x:v>USB</x:v>
      </x:c>
      <x:c r="D3066" s="2" t="str">
        <x:v>FY2018</x:v>
      </x:c>
      <x:c r="E3066" s="2" t="str">
        <x:v>net_income</x:v>
      </x:c>
      <x:c r="F3066" s="11" t="n">
        <x:v>7096</x:v>
      </x:c>
      <x:c r="G3066" s="2" t="str">
        <x:v>USD</x:v>
      </x:c>
      <x:c r="H3066" s="2" t="str">
        <x:v>2018-01-01</x:v>
      </x:c>
      <x:c r="I3066" s="2" t="str">
        <x:v>2018-12-31</x:v>
      </x:c>
      <x:c r="J3066" s="2" t="str">
        <x:v>Net Income (Loss) Attributable to Parent</x:v>
      </x:c>
      <x:c r="K3066" s="2" t="str">
        <x:v>us-gaap:NetIncomeLoss</x:v>
      </x:c>
      <x:c r="L3066" s="2" t="str">
        <x:v>2021-02-23</x:v>
      </x:c>
      <x:c r="M3066" s="2" t="str">
        <x:v>0001193125-21-052547</x:v>
      </x:c>
      <x:c r="N3066" s="2" t="str">
        <x:v>https://www.sec.gov/Archives/edgar/data/36104/000119312521052547/d14650d10k.htm</x:v>
      </x:c>
      <x:c r="O3066" s="2" t="str">
        <x:v>data/raw/filings/USB_0001193125-21-052547_d14650d10k.htm</x:v>
      </x:c>
      <x:c r="P3066" s="2" t="str"/>
      <x:c r="Q3066" s="2" t="str"/>
      <x:c r="R3066" s="2" t="str">
        <x:v>Latest eligible comparative presentation at the information cutoff.</x:v>
      </x:c>
      <x:c r="T3066" s="12"/>
      <x:c r="U3066" s="12"/>
    </x:row>
    <x:row r="3067" ht="24" customHeight="1">
      <x:c r="C3067" s="2" t="str">
        <x:v>USB</x:v>
      </x:c>
      <x:c r="D3067" s="2" t="str">
        <x:v>FY2018</x:v>
      </x:c>
      <x:c r="E3067" s="2" t="str">
        <x:v>common_income</x:v>
      </x:c>
      <x:c r="F3067" s="11" t="n">
        <x:v>6784</x:v>
      </x:c>
      <x:c r="G3067" s="2" t="str">
        <x:v>USD</x:v>
      </x:c>
      <x:c r="H3067" s="2" t="str">
        <x:v>2018-01-01</x:v>
      </x:c>
      <x:c r="I3067" s="2" t="str">
        <x:v>2018-12-31</x:v>
      </x:c>
      <x:c r="J3067" s="2" t="str">
        <x:v>Net Income (Loss) Available to Common Stockholders, Basic</x:v>
      </x:c>
      <x:c r="K3067" s="2" t="str">
        <x:v>us-gaap:NetIncomeLossAvailableToCommonStockholdersBasic</x:v>
      </x:c>
      <x:c r="L3067" s="2" t="str">
        <x:v>2021-02-23</x:v>
      </x:c>
      <x:c r="M3067" s="2" t="str">
        <x:v>0001193125-21-052547</x:v>
      </x:c>
      <x:c r="N3067" s="2" t="str">
        <x:v>https://www.sec.gov/Archives/edgar/data/36104/000119312521052547/d14650d10k.htm</x:v>
      </x:c>
      <x:c r="O3067" s="2" t="str">
        <x:v>data/raw/filings/USB_0001193125-21-052547_d14650d10k.htm</x:v>
      </x:c>
      <x:c r="P3067" s="2" t="str"/>
      <x:c r="Q3067" s="2" t="str"/>
      <x:c r="R3067" s="2" t="str">
        <x:v>Latest eligible comparative presentation at the information cutoff.</x:v>
      </x:c>
      <x:c r="T3067" s="12"/>
      <x:c r="U3067" s="12"/>
    </x:row>
    <x:row r="3068" ht="24" customHeight="1">
      <x:c r="C3068" s="2" t="str">
        <x:v>USB</x:v>
      </x:c>
      <x:c r="D3068" s="2" t="str">
        <x:v>FY2018</x:v>
      </x:c>
      <x:c r="E3068" s="2" t="str">
        <x:v>preferred_div</x:v>
      </x:c>
      <x:c r="F3068" s="11" t="n">
        <x:v>282</x:v>
      </x:c>
      <x:c r="G3068" s="2" t="str">
        <x:v>USD</x:v>
      </x:c>
      <x:c r="H3068" s="2" t="str">
        <x:v>2018-01-01</x:v>
      </x:c>
      <x:c r="I3068" s="2" t="str">
        <x:v>2018-12-31</x:v>
      </x:c>
      <x:c r="J3068" s="2" t="str">
        <x:v>Dividends, Preferred Stock</x:v>
      </x:c>
      <x:c r="K3068" s="2" t="str">
        <x:v>us-gaap:DividendsPreferredStock</x:v>
      </x:c>
      <x:c r="L3068" s="2" t="str">
        <x:v>2021-02-23</x:v>
      </x:c>
      <x:c r="M3068" s="2" t="str">
        <x:v>0001193125-21-052547</x:v>
      </x:c>
      <x:c r="N3068" s="2" t="str">
        <x:v>https://www.sec.gov/Archives/edgar/data/36104/000119312521052547/d14650d10k.htm</x:v>
      </x:c>
      <x:c r="O3068" s="2" t="str">
        <x:v>data/raw/filings/USB_0001193125-21-052547_d14650d10k.htm</x:v>
      </x:c>
      <x:c r="P3068" s="2" t="str"/>
      <x:c r="Q3068" s="2" t="str"/>
      <x:c r="R3068" s="2" t="str">
        <x:v>Latest eligible comparative presentation at the information cutoff.</x:v>
      </x:c>
      <x:c r="T3068" s="12"/>
      <x:c r="U3068" s="12"/>
    </x:row>
    <x:row r="3069" ht="24" customHeight="1">
      <x:c r="C3069" s="2" t="str">
        <x:v>USB</x:v>
      </x:c>
      <x:c r="D3069" s="2" t="str">
        <x:v>FY2018</x:v>
      </x:c>
      <x:c r="E3069" s="2" t="str">
        <x:v>eps</x:v>
      </x:c>
      <x:c r="F3069" s="11" t="n">
        <x:v>4.14</x:v>
      </x:c>
      <x:c r="G3069" s="2" t="str">
        <x:v>USD/shares</x:v>
      </x:c>
      <x:c r="H3069" s="2" t="str">
        <x:v>2018-01-01</x:v>
      </x:c>
      <x:c r="I3069" s="2" t="str">
        <x:v>2018-12-31</x:v>
      </x:c>
      <x:c r="J3069" s="2" t="str">
        <x:v>Earnings Per Share, Diluted</x:v>
      </x:c>
      <x:c r="K3069" s="2" t="str">
        <x:v>us-gaap:EarningsPerShareDiluted</x:v>
      </x:c>
      <x:c r="L3069" s="2" t="str">
        <x:v>2021-02-23</x:v>
      </x:c>
      <x:c r="M3069" s="2" t="str">
        <x:v>0001193125-21-052547</x:v>
      </x:c>
      <x:c r="N3069" s="2" t="str">
        <x:v>https://www.sec.gov/Archives/edgar/data/36104/000119312521052547/d14650d10k.htm</x:v>
      </x:c>
      <x:c r="O3069" s="2" t="str">
        <x:v>data/raw/filings/USB_0001193125-21-052547_d14650d10k.htm</x:v>
      </x:c>
      <x:c r="P3069" s="2" t="str"/>
      <x:c r="Q3069" s="2" t="str"/>
      <x:c r="R3069" s="2" t="str">
        <x:v>Latest eligible comparative presentation at the information cutoff.</x:v>
      </x:c>
      <x:c r="T3069" s="12"/>
      <x:c r="U3069" s="12"/>
    </x:row>
    <x:row r="3070" ht="24" customHeight="1">
      <x:c r="C3070" s="2" t="str">
        <x:v>USB</x:v>
      </x:c>
      <x:c r="D3070" s="2" t="str">
        <x:v>FY2018</x:v>
      </x:c>
      <x:c r="E3070" s="2" t="str">
        <x:v>shares_diluted</x:v>
      </x:c>
      <x:c r="F3070" s="11" t="n">
        <x:v>1638</x:v>
      </x:c>
      <x:c r="G3070" s="2" t="str">
        <x:v>shares</x:v>
      </x:c>
      <x:c r="H3070" s="2" t="str">
        <x:v>2018-01-01</x:v>
      </x:c>
      <x:c r="I3070" s="2" t="str">
        <x:v>2018-12-31</x:v>
      </x:c>
      <x:c r="J3070" s="2" t="str">
        <x:v>Weighted Average Number of Shares Outstanding, Diluted</x:v>
      </x:c>
      <x:c r="K3070" s="2" t="str">
        <x:v>us-gaap:WeightedAverageNumberOfDilutedSharesOutstanding</x:v>
      </x:c>
      <x:c r="L3070" s="2" t="str">
        <x:v>2021-02-23</x:v>
      </x:c>
      <x:c r="M3070" s="2" t="str">
        <x:v>0001193125-21-052547</x:v>
      </x:c>
      <x:c r="N3070" s="2" t="str">
        <x:v>https://www.sec.gov/Archives/edgar/data/36104/000119312521052547/d14650d10k.htm</x:v>
      </x:c>
      <x:c r="O3070" s="2" t="str">
        <x:v>data/raw/filings/USB_0001193125-21-052547_d14650d10k.htm</x:v>
      </x:c>
      <x:c r="P3070" s="2" t="str"/>
      <x:c r="Q3070" s="2" t="str"/>
      <x:c r="R3070" s="2" t="str">
        <x:v>Latest eligible comparative presentation at the information cutoff.</x:v>
      </x:c>
      <x:c r="T3070" s="12"/>
      <x:c r="U3070" s="12"/>
    </x:row>
    <x:row r="3071" ht="24" customHeight="1">
      <x:c r="C3071" s="2" t="str">
        <x:v>USB</x:v>
      </x:c>
      <x:c r="D3071" s="2" t="str">
        <x:v>FY2018</x:v>
      </x:c>
      <x:c r="E3071" s="2" t="str">
        <x:v>dps</x:v>
      </x:c>
      <x:c r="F3071" s="11" t="n">
        <x:v>1.34</x:v>
      </x:c>
      <x:c r="G3071" s="2" t="str">
        <x:v>USD/shares</x:v>
      </x:c>
      <x:c r="H3071" s="2" t="str">
        <x:v>2018-01-01</x:v>
      </x:c>
      <x:c r="I3071" s="2" t="str">
        <x:v>2018-12-31</x:v>
      </x:c>
      <x:c r="J3071" s="2" t="str">
        <x:v>Common Stock, Dividends, Per Share, Declared</x:v>
      </x:c>
      <x:c r="K3071" s="2" t="str">
        <x:v>us-gaap:CommonStockDividendsPerShareDeclared</x:v>
      </x:c>
      <x:c r="L3071" s="2" t="str">
        <x:v>2021-02-23</x:v>
      </x:c>
      <x:c r="M3071" s="2" t="str">
        <x:v>0001193125-21-052547</x:v>
      </x:c>
      <x:c r="N3071" s="2" t="str">
        <x:v>https://www.sec.gov/Archives/edgar/data/36104/000119312521052547/d14650d10k.htm</x:v>
      </x:c>
      <x:c r="O3071" s="2" t="str">
        <x:v>data/raw/filings/USB_0001193125-21-052547_d14650d10k.htm</x:v>
      </x:c>
      <x:c r="P3071" s="2" t="str"/>
      <x:c r="Q3071" s="2" t="str"/>
      <x:c r="R3071" s="2" t="str">
        <x:v>Latest eligible comparative presentation at the information cutoff.</x:v>
      </x:c>
      <x:c r="T3071" s="12"/>
      <x:c r="U3071" s="12"/>
    </x:row>
    <x:row r="3072" ht="24" customHeight="1">
      <x:c r="C3072" s="2" t="str">
        <x:v>USB</x:v>
      </x:c>
      <x:c r="D3072" s="2" t="str">
        <x:v>FY2018</x:v>
      </x:c>
      <x:c r="E3072" s="2" t="str">
        <x:v>dividends</x:v>
      </x:c>
      <x:c r="F3072" s="11" t="n">
        <x:v>2092</x:v>
      </x:c>
      <x:c r="G3072" s="2" t="str">
        <x:v>USD</x:v>
      </x:c>
      <x:c r="H3072" s="2" t="str">
        <x:v>2018-01-01</x:v>
      </x:c>
      <x:c r="I3072" s="2" t="str">
        <x:v>2018-12-31</x:v>
      </x:c>
      <x:c r="J3072" s="2" t="str">
        <x:v>Payments of Ordinary Dividends, Common Stock</x:v>
      </x:c>
      <x:c r="K3072" s="2" t="str">
        <x:v>us-gaap:PaymentsOfDividendsCommonStock</x:v>
      </x:c>
      <x:c r="L3072" s="2" t="str">
        <x:v>2021-02-23</x:v>
      </x:c>
      <x:c r="M3072" s="2" t="str">
        <x:v>0001193125-21-052547</x:v>
      </x:c>
      <x:c r="N3072" s="2" t="str">
        <x:v>https://www.sec.gov/Archives/edgar/data/36104/000119312521052547/d14650d10k.htm</x:v>
      </x:c>
      <x:c r="O3072" s="2" t="str">
        <x:v>data/raw/filings/USB_0001193125-21-052547_d14650d10k.htm</x:v>
      </x:c>
      <x:c r="P3072" s="2" t="str"/>
      <x:c r="Q3072" s="2" t="str"/>
      <x:c r="R3072" s="2" t="str">
        <x:v>Latest eligible comparative presentation at the information cutoff.</x:v>
      </x:c>
      <x:c r="T3072" s="12"/>
      <x:c r="U3072" s="12"/>
    </x:row>
    <x:row r="3073" ht="24" customHeight="1">
      <x:c r="C3073" s="2" t="str">
        <x:v>USB</x:v>
      </x:c>
      <x:c r="D3073" s="2" t="str">
        <x:v>FY2018</x:v>
      </x:c>
      <x:c r="E3073" s="2" t="str">
        <x:v>buybacks</x:v>
      </x:c>
      <x:c r="F3073" s="11" t="n">
        <x:v>2822</x:v>
      </x:c>
      <x:c r="G3073" s="2" t="str">
        <x:v>USD</x:v>
      </x:c>
      <x:c r="H3073" s="2" t="str">
        <x:v>2018-01-01</x:v>
      </x:c>
      <x:c r="I3073" s="2" t="str">
        <x:v>2018-12-31</x:v>
      </x:c>
      <x:c r="J3073" s="2" t="str">
        <x:v>Payments for Repurchase of Common Stock</x:v>
      </x:c>
      <x:c r="K3073" s="2" t="str">
        <x:v>us-gaap:PaymentsForRepurchaseOfCommonStock</x:v>
      </x:c>
      <x:c r="L3073" s="2" t="str">
        <x:v>2021-02-23</x:v>
      </x:c>
      <x:c r="M3073" s="2" t="str">
        <x:v>0001193125-21-052547</x:v>
      </x:c>
      <x:c r="N3073" s="2" t="str">
        <x:v>https://www.sec.gov/Archives/edgar/data/36104/000119312521052547/d14650d10k.htm</x:v>
      </x:c>
      <x:c r="O3073" s="2" t="str">
        <x:v>data/raw/filings/USB_0001193125-21-052547_d14650d10k.htm</x:v>
      </x:c>
      <x:c r="P3073" s="2" t="str"/>
      <x:c r="Q3073" s="2" t="str"/>
      <x:c r="R3073" s="2" t="str">
        <x:v>Latest eligible comparative presentation at the information cutoff.</x:v>
      </x:c>
      <x:c r="T3073" s="12"/>
      <x:c r="U3073" s="12"/>
    </x:row>
    <x:row r="3074" ht="24" customHeight="1">
      <x:c r="C3074" s="2" t="str">
        <x:v>USB</x:v>
      </x:c>
      <x:c r="D3074" s="2" t="str">
        <x:v>FY2018</x:v>
      </x:c>
      <x:c r="E3074" s="2" t="str">
        <x:v>chargeoffs</x:v>
      </x:c>
      <x:c r="F3074" s="11" t="str">
        <x:v>n.a.</x:v>
      </x:c>
      <x:c r="G3074" s="2" t="str">
        <x:v>USDm</x:v>
      </x:c>
      <x:c r="H3074" s="2" t="str">
        <x:v>2018-01-01</x:v>
      </x:c>
      <x:c r="I3074" s="2" t="str">
        <x:v>2018-12-31</x:v>
      </x:c>
      <x:c r="J3074" s="2" t="str">
        <x:v>Gross loan charge-offs</x:v>
      </x:c>
      <x:c r="K3074" s="2" t="str"/>
      <x:c r="L3074" s="2" t="str"/>
      <x:c r="M3074" s="2" t="str"/>
      <x:c r="N3074" s="2" t="str"/>
      <x:c r="O3074" s="2" t="str"/>
      <x:c r="P3074" s="2" t="str"/>
      <x:c r="Q3074" s="2" t="str"/>
      <x:c r="R3074" s="2" t="str">
        <x:v>Not reported / unavailable</x:v>
      </x:c>
      <x:c r="T3074" s="12"/>
      <x:c r="U3074" s="12"/>
    </x:row>
    <x:row r="3075" ht="24" customHeight="1">
      <x:c r="C3075" s="2" t="str">
        <x:v>USB</x:v>
      </x:c>
      <x:c r="D3075" s="2" t="str">
        <x:v>FY2018</x:v>
      </x:c>
      <x:c r="E3075" s="2" t="str">
        <x:v>recoveries</x:v>
      </x:c>
      <x:c r="F3075" s="11" t="str">
        <x:v>n.a.</x:v>
      </x:c>
      <x:c r="G3075" s="2" t="str">
        <x:v>USDm</x:v>
      </x:c>
      <x:c r="H3075" s="2" t="str">
        <x:v>2018-01-01</x:v>
      </x:c>
      <x:c r="I3075" s="2" t="str">
        <x:v>2018-12-31</x:v>
      </x:c>
      <x:c r="J3075" s="2" t="str">
        <x:v>Loan recoveries</x:v>
      </x:c>
      <x:c r="K3075" s="2" t="str"/>
      <x:c r="L3075" s="2" t="str"/>
      <x:c r="M3075" s="2" t="str"/>
      <x:c r="N3075" s="2" t="str"/>
      <x:c r="O3075" s="2" t="str"/>
      <x:c r="P3075" s="2" t="str"/>
      <x:c r="Q3075" s="2" t="str"/>
      <x:c r="R3075" s="2" t="str">
        <x:v>Not reported / unavailable</x:v>
      </x:c>
      <x:c r="T3075" s="12"/>
      <x:c r="U3075" s="12"/>
    </x:row>
    <x:row r="3076" ht="24" customHeight="1">
      <x:c r="C3076" s="2" t="str">
        <x:v>USB</x:v>
      </x:c>
      <x:c r="D3076" s="2" t="str">
        <x:v>FY2018</x:v>
      </x:c>
      <x:c r="E3076" s="2" t="str">
        <x:v>rwa</x:v>
      </x:c>
      <x:c r="F3076" s="11" t="str">
        <x:v>n.a.</x:v>
      </x:c>
      <x:c r="G3076" s="2" t="str">
        <x:v>USDm</x:v>
      </x:c>
      <x:c r="H3076" s="2" t="str">
        <x:v>2018-01-01</x:v>
      </x:c>
      <x:c r="I3076" s="2" t="str">
        <x:v>2018-12-31</x:v>
      </x:c>
      <x:c r="J3076" s="2" t="str">
        <x:v>Risk-weighted assets</x:v>
      </x:c>
      <x:c r="K3076" s="2" t="str"/>
      <x:c r="L3076" s="2" t="str"/>
      <x:c r="M3076" s="2" t="str"/>
      <x:c r="N3076" s="2" t="str"/>
      <x:c r="O3076" s="2" t="str"/>
      <x:c r="P3076" s="2" t="str"/>
      <x:c r="Q3076" s="2" t="str"/>
      <x:c r="R3076" s="2" t="str">
        <x:v>Not reported / unavailable</x:v>
      </x:c>
      <x:c r="T3076" s="12"/>
      <x:c r="U3076" s="12"/>
    </x:row>
    <x:row r="3077" ht="24" customHeight="1">
      <x:c r="C3077" s="2" t="str">
        <x:v>USB</x:v>
      </x:c>
      <x:c r="D3077" s="2" t="str">
        <x:v>FY2018</x:v>
      </x:c>
      <x:c r="E3077" s="2" t="str">
        <x:v>cet1_reported</x:v>
      </x:c>
      <x:c r="F3077" s="11" t="str">
        <x:v>n.a.</x:v>
      </x:c>
      <x:c r="G3077" s="2" t="str">
        <x:v>%</x:v>
      </x:c>
      <x:c r="H3077" s="2" t="str">
        <x:v>2018-01-01</x:v>
      </x:c>
      <x:c r="I3077" s="2" t="str">
        <x:v>2018-12-31</x:v>
      </x:c>
      <x:c r="J3077" s="2" t="str">
        <x:v>Actual standardized CET1 ratio</x:v>
      </x:c>
      <x:c r="K3077" s="2" t="str"/>
      <x:c r="L3077" s="2" t="str"/>
      <x:c r="M3077" s="2" t="str"/>
      <x:c r="N3077" s="2" t="str"/>
      <x:c r="O3077" s="2" t="str"/>
      <x:c r="P3077" s="2" t="str"/>
      <x:c r="Q3077" s="2" t="str"/>
      <x:c r="R3077" s="2" t="str">
        <x:v>Not reported / unavailable</x:v>
      </x:c>
      <x:c r="T3077" s="12"/>
      <x:c r="U3077" s="12"/>
    </x:row>
    <x:row r="3078" ht="24" customHeight="1">
      <x:c r="C3078" s="2" t="str">
        <x:v>USB</x:v>
      </x:c>
      <x:c r="D3078" s="2" t="str">
        <x:v>FY2018</x:v>
      </x:c>
      <x:c r="E3078" s="2" t="str">
        <x:v>nim_reported</x:v>
      </x:c>
      <x:c r="F3078" s="11" t="str">
        <x:v>n.a.</x:v>
      </x:c>
      <x:c r="G3078" s="2" t="str">
        <x:v>%</x:v>
      </x:c>
      <x:c r="H3078" s="2" t="str">
        <x:v>2018-01-01</x:v>
      </x:c>
      <x:c r="I3078" s="2" t="str">
        <x:v>2018-12-31</x:v>
      </x:c>
      <x:c r="J3078" s="2" t="str">
        <x:v>Issuer reported net interest margin</x:v>
      </x:c>
      <x:c r="K3078" s="2" t="str"/>
      <x:c r="L3078" s="2" t="str"/>
      <x:c r="M3078" s="2" t="str"/>
      <x:c r="N3078" s="2" t="str"/>
      <x:c r="O3078" s="2" t="str"/>
      <x:c r="P3078" s="2" t="str"/>
      <x:c r="Q3078" s="2" t="str"/>
      <x:c r="R3078" s="2" t="str">
        <x:v>Not reported / unavailable</x:v>
      </x:c>
      <x:c r="T3078" s="12"/>
      <x:c r="U3078" s="12"/>
    </x:row>
    <x:row r="3079" ht="24" customHeight="1">
      <x:c r="C3079" s="2" t="str">
        <x:v>USB</x:v>
      </x:c>
      <x:c r="D3079" s="2" t="str">
        <x:v>FY2018</x:v>
      </x:c>
      <x:c r="E3079" s="2" t="str">
        <x:v>bvps_reported</x:v>
      </x:c>
      <x:c r="F3079" s="11" t="str">
        <x:v>n.a.</x:v>
      </x:c>
      <x:c r="G3079" s="2" t="str">
        <x:v>USD/share</x:v>
      </x:c>
      <x:c r="H3079" s="2" t="str">
        <x:v>2018-01-01</x:v>
      </x:c>
      <x:c r="I3079" s="2" t="str">
        <x:v>2018-12-31</x:v>
      </x:c>
      <x:c r="J3079" s="2" t="str">
        <x:v>Reported common book value per share</x:v>
      </x:c>
      <x:c r="K3079" s="2" t="str"/>
      <x:c r="L3079" s="2" t="str"/>
      <x:c r="M3079" s="2" t="str"/>
      <x:c r="N3079" s="2" t="str"/>
      <x:c r="O3079" s="2" t="str"/>
      <x:c r="P3079" s="2" t="str"/>
      <x:c r="Q3079" s="2" t="str"/>
      <x:c r="R3079" s="2" t="str">
        <x:v>Not reported / unavailable</x:v>
      </x:c>
      <x:c r="T3079" s="12"/>
      <x:c r="U3079" s="12"/>
    </x:row>
    <x:row r="3080" ht="24" customHeight="1">
      <x:c r="C3080" s="2" t="str">
        <x:v>USB</x:v>
      </x:c>
      <x:c r="D3080" s="2" t="str">
        <x:v>FY2018</x:v>
      </x:c>
      <x:c r="E3080" s="2" t="str">
        <x:v>tbvps_reported</x:v>
      </x:c>
      <x:c r="F3080" s="11" t="str">
        <x:v>n.a.</x:v>
      </x:c>
      <x:c r="G3080" s="2" t="str">
        <x:v>USD/share</x:v>
      </x:c>
      <x:c r="H3080" s="2" t="str">
        <x:v>2018-01-01</x:v>
      </x:c>
      <x:c r="I3080" s="2" t="str">
        <x:v>2018-12-31</x:v>
      </x:c>
      <x:c r="J3080" s="2" t="str">
        <x:v>Reported tangible book value per share</x:v>
      </x:c>
      <x:c r="K3080" s="2" t="str"/>
      <x:c r="L3080" s="2" t="str"/>
      <x:c r="M3080" s="2" t="str"/>
      <x:c r="N3080" s="2" t="str"/>
      <x:c r="O3080" s="2" t="str"/>
      <x:c r="P3080" s="2" t="str"/>
      <x:c r="Q3080" s="2" t="str"/>
      <x:c r="R3080" s="2" t="str">
        <x:v>Not reported / unavailable</x:v>
      </x:c>
      <x:c r="T3080" s="12"/>
      <x:c r="U3080" s="12"/>
    </x:row>
    <x:row r="3081" ht="24" customHeight="1">
      <x:c r="C3081" s="2" t="str">
        <x:v>USB</x:v>
      </x:c>
      <x:c r="D3081" s="2" t="str">
        <x:v>FY2018</x:v>
      </x:c>
      <x:c r="E3081" s="2" t="str">
        <x:v>tce_reported</x:v>
      </x:c>
      <x:c r="F3081" s="11" t="str">
        <x:v>n.a.</x:v>
      </x:c>
      <x:c r="G3081" s="2" t="str">
        <x:v>USDm</x:v>
      </x:c>
      <x:c r="H3081" s="2" t="str">
        <x:v>2018-01-01</x:v>
      </x:c>
      <x:c r="I3081" s="2" t="str">
        <x:v>2018-12-31</x:v>
      </x:c>
      <x:c r="J3081" s="2" t="str">
        <x:v>Reported tangible common equity</x:v>
      </x:c>
      <x:c r="K3081" s="2" t="str"/>
      <x:c r="L3081" s="2" t="str"/>
      <x:c r="M3081" s="2" t="str"/>
      <x:c r="N3081" s="2" t="str"/>
      <x:c r="O3081" s="2" t="str"/>
      <x:c r="P3081" s="2" t="str"/>
      <x:c r="Q3081" s="2" t="str"/>
      <x:c r="R3081" s="2" t="str">
        <x:v>Not reported / unavailable</x:v>
      </x:c>
      <x:c r="T3081" s="12"/>
      <x:c r="U3081" s="12"/>
    </x:row>
    <x:row r="3082" ht="24" customHeight="1">
      <x:c r="C3082" s="2" t="str">
        <x:v>USB</x:v>
      </x:c>
      <x:c r="D3082" s="2" t="str">
        <x:v>FY2019</x:v>
      </x:c>
      <x:c r="E3082" s="2" t="str">
        <x:v>assets</x:v>
      </x:c>
      <x:c r="F3082" s="11" t="n">
        <x:v>495426</x:v>
      </x:c>
      <x:c r="G3082" s="2" t="str">
        <x:v>USD</x:v>
      </x:c>
      <x:c r="H3082" s="2" t="str">
        <x:v>2019-01-01</x:v>
      </x:c>
      <x:c r="I3082" s="2" t="str">
        <x:v>2019-12-31</x:v>
      </x:c>
      <x:c r="J3082" s="2" t="str">
        <x:v>Assets</x:v>
      </x:c>
      <x:c r="K3082" s="2" t="str">
        <x:v>us-gaap:Assets</x:v>
      </x:c>
      <x:c r="L3082" s="2" t="str">
        <x:v>2021-02-23</x:v>
      </x:c>
      <x:c r="M3082" s="2" t="str">
        <x:v>0001193125-21-052547</x:v>
      </x:c>
      <x:c r="N3082" s="2" t="str">
        <x:v>https://www.sec.gov/Archives/edgar/data/36104/000119312521052547/d14650d10k.htm</x:v>
      </x:c>
      <x:c r="O3082" s="2" t="str">
        <x:v>data/raw/filings/USB_0001193125-21-052547_d14650d10k.htm</x:v>
      </x:c>
      <x:c r="P3082" s="2" t="str"/>
      <x:c r="Q3082" s="2" t="str"/>
      <x:c r="R3082" s="2" t="str">
        <x:v>Latest eligible comparative presentation at the information cutoff.</x:v>
      </x:c>
      <x:c r="T3082" s="12"/>
      <x:c r="U3082" s="12"/>
    </x:row>
    <x:row r="3083" ht="24" customHeight="1">
      <x:c r="C3083" s="2" t="str">
        <x:v>USB</x:v>
      </x:c>
      <x:c r="D3083" s="2" t="str">
        <x:v>FY2019</x:v>
      </x:c>
      <x:c r="E3083" s="2" t="str">
        <x:v>liabilities</x:v>
      </x:c>
      <x:c r="F3083" s="11" t="n">
        <x:v>442943</x:v>
      </x:c>
      <x:c r="G3083" s="2" t="str">
        <x:v>USD</x:v>
      </x:c>
      <x:c r="H3083" s="2" t="str">
        <x:v>2019-01-01</x:v>
      </x:c>
      <x:c r="I3083" s="2" t="str">
        <x:v>2019-12-31</x:v>
      </x:c>
      <x:c r="J3083" s="2" t="str">
        <x:v>Liabilities</x:v>
      </x:c>
      <x:c r="K3083" s="2" t="str">
        <x:v>us-gaap:Liabilities</x:v>
      </x:c>
      <x:c r="L3083" s="2" t="str">
        <x:v>2021-02-23</x:v>
      </x:c>
      <x:c r="M3083" s="2" t="str">
        <x:v>0001193125-21-052547</x:v>
      </x:c>
      <x:c r="N3083" s="2" t="str">
        <x:v>https://www.sec.gov/Archives/edgar/data/36104/000119312521052547/d14650d10k.htm</x:v>
      </x:c>
      <x:c r="O3083" s="2" t="str">
        <x:v>data/raw/filings/USB_0001193125-21-052547_d14650d10k.htm</x:v>
      </x:c>
      <x:c r="P3083" s="2" t="str"/>
      <x:c r="Q3083" s="2" t="str"/>
      <x:c r="R3083" s="2" t="str">
        <x:v>Latest eligible comparative presentation at the information cutoff.</x:v>
      </x:c>
      <x:c r="T3083" s="12"/>
      <x:c r="U3083" s="12"/>
    </x:row>
    <x:row r="3084" ht="24" customHeight="1">
      <x:c r="C3084" s="2" t="str">
        <x:v>USB</x:v>
      </x:c>
      <x:c r="D3084" s="2" t="str">
        <x:v>FY2019</x:v>
      </x:c>
      <x:c r="E3084" s="2" t="str">
        <x:v>equity</x:v>
      </x:c>
      <x:c r="F3084" s="11" t="n">
        <x:v>51853</x:v>
      </x:c>
      <x:c r="G3084" s="2" t="str">
        <x:v>USD</x:v>
      </x:c>
      <x:c r="H3084" s="2" t="str">
        <x:v>2019-01-01</x:v>
      </x:c>
      <x:c r="I3084" s="2" t="str">
        <x:v>2019-12-31</x:v>
      </x:c>
      <x:c r="J3084" s="2" t="str">
        <x:v>Stockholders' Equity Attributable to Parent</x:v>
      </x:c>
      <x:c r="K3084" s="2" t="str">
        <x:v>us-gaap:StockholdersEquity</x:v>
      </x:c>
      <x:c r="L3084" s="2" t="str">
        <x:v>2021-02-23</x:v>
      </x:c>
      <x:c r="M3084" s="2" t="str">
        <x:v>0001193125-21-052547</x:v>
      </x:c>
      <x:c r="N3084" s="2" t="str">
        <x:v>https://www.sec.gov/Archives/edgar/data/36104/000119312521052547/d14650d10k.htm</x:v>
      </x:c>
      <x:c r="O3084" s="2" t="str">
        <x:v>data/raw/filings/USB_0001193125-21-052547_d14650d10k.htm</x:v>
      </x:c>
      <x:c r="P3084" s="2" t="str"/>
      <x:c r="Q3084" s="2" t="str"/>
      <x:c r="R3084" s="2" t="str">
        <x:v>Latest eligible comparative presentation at the information cutoff.</x:v>
      </x:c>
      <x:c r="T3084" s="12"/>
      <x:c r="U3084" s="12"/>
    </x:row>
    <x:row r="3085" ht="24" customHeight="1">
      <x:c r="C3085" s="2" t="str">
        <x:v>USB</x:v>
      </x:c>
      <x:c r="D3085" s="2" t="str">
        <x:v>FY2019</x:v>
      </x:c>
      <x:c r="E3085" s="2" t="str">
        <x:v>preferred</x:v>
      </x:c>
      <x:c r="F3085" s="11" t="n">
        <x:v>5984</x:v>
      </x:c>
      <x:c r="G3085" s="2" t="str">
        <x:v>USD</x:v>
      </x:c>
      <x:c r="H3085" s="2" t="str">
        <x:v>2019-01-01</x:v>
      </x:c>
      <x:c r="I3085" s="2" t="str">
        <x:v>2019-12-31</x:v>
      </x:c>
      <x:c r="J3085" s="2" t="str">
        <x:v>Preferred Stock, Including Additional Paid in Capital, Net of Discount</x:v>
      </x:c>
      <x:c r="K3085" s="2" t="str">
        <x:v>us-gaap:PreferredStockIncludingAdditionalPaidInCapitalNetOfDiscount</x:v>
      </x:c>
      <x:c r="L3085" s="2" t="str">
        <x:v>2021-02-23</x:v>
      </x:c>
      <x:c r="M3085" s="2" t="str">
        <x:v>0001193125-21-052547</x:v>
      </x:c>
      <x:c r="N3085" s="2" t="str">
        <x:v>https://www.sec.gov/Archives/edgar/data/36104/000119312521052547/d14650d10k.htm</x:v>
      </x:c>
      <x:c r="O3085" s="2" t="str">
        <x:v>data/raw/filings/USB_0001193125-21-052547_d14650d10k.htm</x:v>
      </x:c>
      <x:c r="P3085" s="2" t="str"/>
      <x:c r="Q3085" s="2" t="str"/>
      <x:c r="R3085" s="2" t="str">
        <x:v>Latest eligible comparative presentation at the information cutoff.</x:v>
      </x:c>
      <x:c r="T3085" s="12"/>
      <x:c r="U3085" s="12"/>
    </x:row>
    <x:row r="3086" ht="24" customHeight="1">
      <x:c r="C3086" s="2" t="str">
        <x:v>USB</x:v>
      </x:c>
      <x:c r="D3086" s="2" t="str">
        <x:v>FY2019</x:v>
      </x:c>
      <x:c r="E3086" s="2" t="str">
        <x:v>common_equity_reported</x:v>
      </x:c>
      <x:c r="F3086" s="11" t="str">
        <x:v>n.a.</x:v>
      </x:c>
      <x:c r="G3086" s="2" t="str">
        <x:v>USDm</x:v>
      </x:c>
      <x:c r="H3086" s="2" t="str">
        <x:v>2019-01-01</x:v>
      </x:c>
      <x:c r="I3086" s="2" t="str">
        <x:v>2019-12-31</x:v>
      </x:c>
      <x:c r="J3086" s="2" t="str">
        <x:v>Reported common shareholders equity</x:v>
      </x:c>
      <x:c r="K3086" s="2" t="str"/>
      <x:c r="L3086" s="2" t="str"/>
      <x:c r="M3086" s="2" t="str"/>
      <x:c r="N3086" s="2" t="str"/>
      <x:c r="O3086" s="2" t="str"/>
      <x:c r="P3086" s="2" t="str"/>
      <x:c r="Q3086" s="2" t="str"/>
      <x:c r="R3086" s="2" t="str">
        <x:v>Not reported / unavailable</x:v>
      </x:c>
      <x:c r="T3086" s="12"/>
      <x:c r="U3086" s="12"/>
    </x:row>
    <x:row r="3087" ht="24" customHeight="1">
      <x:c r="C3087" s="2" t="str">
        <x:v>USB</x:v>
      </x:c>
      <x:c r="D3087" s="2" t="str">
        <x:v>FY2019</x:v>
      </x:c>
      <x:c r="E3087" s="2" t="str">
        <x:v>goodwill</x:v>
      </x:c>
      <x:c r="F3087" s="11" t="n">
        <x:v>9655</x:v>
      </x:c>
      <x:c r="G3087" s="2" t="str">
        <x:v>USD</x:v>
      </x:c>
      <x:c r="H3087" s="2" t="str">
        <x:v>2019-01-01</x:v>
      </x:c>
      <x:c r="I3087" s="2" t="str">
        <x:v>2019-12-31</x:v>
      </x:c>
      <x:c r="J3087" s="2" t="str">
        <x:v>Goodwill</x:v>
      </x:c>
      <x:c r="K3087" s="2" t="str">
        <x:v>us-gaap:Goodwill</x:v>
      </x:c>
      <x:c r="L3087" s="2" t="str">
        <x:v>2023-02-27</x:v>
      </x:c>
      <x:c r="M3087" s="2" t="str">
        <x:v>0001193125-23-050691</x:v>
      </x:c>
      <x:c r="N3087" s="2" t="str">
        <x:v>https://www.sec.gov/Archives/edgar/data/36104/000119312523050691/d410791d10k.htm</x:v>
      </x:c>
      <x:c r="O3087" s="2" t="str">
        <x:v>data/raw/filings/USB_0001193125-23-050691_d410791d10k.htm</x:v>
      </x:c>
      <x:c r="P3087" s="2" t="str"/>
      <x:c r="Q3087" s="2" t="str"/>
      <x:c r="R3087" s="2" t="str">
        <x:v>Latest eligible comparative presentation at the information cutoff.</x:v>
      </x:c>
      <x:c r="T3087" s="12"/>
      <x:c r="U3087" s="12"/>
    </x:row>
    <x:row r="3088" ht="24" customHeight="1">
      <x:c r="C3088" s="2" t="str">
        <x:v>USB</x:v>
      </x:c>
      <x:c r="D3088" s="2" t="str">
        <x:v>FY2019</x:v>
      </x:c>
      <x:c r="E3088" s="2" t="str">
        <x:v>intangibles</x:v>
      </x:c>
      <x:c r="F3088" s="11" t="n">
        <x:v>3223</x:v>
      </x:c>
      <x:c r="G3088" s="2" t="str">
        <x:v>USD</x:v>
      </x:c>
      <x:c r="H3088" s="2" t="str">
        <x:v>2019-01-01</x:v>
      </x:c>
      <x:c r="I3088" s="2" t="str">
        <x:v>2019-12-31</x:v>
      </x:c>
      <x:c r="J3088" s="2" t="str">
        <x:v>Intangible Assets, Net (Excluding Goodwill)</x:v>
      </x:c>
      <x:c r="K3088" s="2" t="str">
        <x:v>us-gaap:IntangibleAssetsNetExcludingGoodwill</x:v>
      </x:c>
      <x:c r="L3088" s="2" t="str">
        <x:v>2021-02-23</x:v>
      </x:c>
      <x:c r="M3088" s="2" t="str">
        <x:v>0001193125-21-052547</x:v>
      </x:c>
      <x:c r="N3088" s="2" t="str">
        <x:v>https://www.sec.gov/Archives/edgar/data/36104/000119312521052547/d14650d10k.htm</x:v>
      </x:c>
      <x:c r="O3088" s="2" t="str">
        <x:v>data/raw/filings/USB_0001193125-21-052547_d14650d10k.htm</x:v>
      </x:c>
      <x:c r="P3088" s="2" t="str"/>
      <x:c r="Q3088" s="2" t="str"/>
      <x:c r="R3088" s="2" t="str">
        <x:v>Latest eligible comparative presentation at the information cutoff.</x:v>
      </x:c>
      <x:c r="T3088" s="12"/>
      <x:c r="U3088" s="12"/>
    </x:row>
    <x:row r="3089" ht="24" customHeight="1">
      <x:c r="C3089" s="2" t="str">
        <x:v>USB</x:v>
      </x:c>
      <x:c r="D3089" s="2" t="str">
        <x:v>FY2019</x:v>
      </x:c>
      <x:c r="E3089" s="2" t="str">
        <x:v>intangibles_total</x:v>
      </x:c>
      <x:c r="F3089" s="11" t="str">
        <x:v>n.a.</x:v>
      </x:c>
      <x:c r="G3089" s="2" t="str">
        <x:v>USDm</x:v>
      </x:c>
      <x:c r="H3089" s="2" t="str">
        <x:v>2019-01-01</x:v>
      </x:c>
      <x:c r="I3089" s="2" t="str">
        <x:v>2019-12-31</x:v>
      </x:c>
      <x:c r="J3089" s="2" t="str">
        <x:v>Reported goodwill and intangible assets combined</x:v>
      </x:c>
      <x:c r="K3089" s="2" t="str"/>
      <x:c r="L3089" s="2" t="str"/>
      <x:c r="M3089" s="2" t="str"/>
      <x:c r="N3089" s="2" t="str"/>
      <x:c r="O3089" s="2" t="str"/>
      <x:c r="P3089" s="2" t="str"/>
      <x:c r="Q3089" s="2" t="str"/>
      <x:c r="R3089" s="2" t="str">
        <x:v>Not reported / unavailable</x:v>
      </x:c>
      <x:c r="T3089" s="12"/>
      <x:c r="U3089" s="12"/>
    </x:row>
    <x:row r="3090" ht="24" customHeight="1">
      <x:c r="C3090" s="2" t="str">
        <x:v>USB</x:v>
      </x:c>
      <x:c r="D3090" s="2" t="str">
        <x:v>FY2019</x:v>
      </x:c>
      <x:c r="E3090" s="2" t="str">
        <x:v>shares_end</x:v>
      </x:c>
      <x:c r="F3090" s="11" t="n">
        <x:v>1500</x:v>
      </x:c>
      <x:c r="G3090" s="2" t="str">
        <x:v>shares</x:v>
      </x:c>
      <x:c r="H3090" s="2" t="str">
        <x:v>2019-01-01</x:v>
      </x:c>
      <x:c r="I3090" s="2" t="str">
        <x:v>2019-12-31</x:v>
      </x:c>
      <x:c r="J3090" s="2" t="str">
        <x:v>Common Stock, Shares, Outstanding</x:v>
      </x:c>
      <x:c r="K3090" s="2" t="str">
        <x:v>us-gaap:CommonStockSharesOutstanding</x:v>
      </x:c>
      <x:c r="L3090" s="2" t="str">
        <x:v>2021-02-23</x:v>
      </x:c>
      <x:c r="M3090" s="2" t="str">
        <x:v>0001193125-21-052547</x:v>
      </x:c>
      <x:c r="N3090" s="2" t="str">
        <x:v>https://www.sec.gov/Archives/edgar/data/36104/000119312521052547/d14650d10k.htm</x:v>
      </x:c>
      <x:c r="O3090" s="2" t="str">
        <x:v>data/raw/filings/USB_0001193125-21-052547_d14650d10k.htm</x:v>
      </x:c>
      <x:c r="P3090" s="2" t="str"/>
      <x:c r="Q3090" s="2" t="str"/>
      <x:c r="R3090" s="2" t="str">
        <x:v>Latest eligible comparative presentation at the information cutoff.</x:v>
      </x:c>
      <x:c r="T3090" s="12"/>
      <x:c r="U3090" s="12"/>
    </x:row>
    <x:row r="3091" ht="24" customHeight="1">
      <x:c r="C3091" s="2" t="str">
        <x:v>USB</x:v>
      </x:c>
      <x:c r="D3091" s="2" t="str">
        <x:v>FY2019</x:v>
      </x:c>
      <x:c r="E3091" s="2" t="str">
        <x:v>shares_issued</x:v>
      </x:c>
      <x:c r="F3091" s="11" t="n">
        <x:v>2125.725742</x:v>
      </x:c>
      <x:c r="G3091" s="2" t="str">
        <x:v>shares</x:v>
      </x:c>
      <x:c r="H3091" s="2" t="str">
        <x:v>2019-01-01</x:v>
      </x:c>
      <x:c r="I3091" s="2" t="str">
        <x:v>2019-12-31</x:v>
      </x:c>
      <x:c r="J3091" s="2" t="str">
        <x:v>Common Stock, Shares, Issued</x:v>
      </x:c>
      <x:c r="K3091" s="2" t="str">
        <x:v>us-gaap:CommonStockSharesIssued</x:v>
      </x:c>
      <x:c r="L3091" s="2" t="str">
        <x:v>2021-02-23</x:v>
      </x:c>
      <x:c r="M3091" s="2" t="str">
        <x:v>0001193125-21-052547</x:v>
      </x:c>
      <x:c r="N3091" s="2" t="str">
        <x:v>https://www.sec.gov/Archives/edgar/data/36104/000119312521052547/d14650d10k.htm</x:v>
      </x:c>
      <x:c r="O3091" s="2" t="str">
        <x:v>data/raw/filings/USB_0001193125-21-052547_d14650d10k.htm</x:v>
      </x:c>
      <x:c r="P3091" s="2" t="str"/>
      <x:c r="Q3091" s="2" t="str"/>
      <x:c r="R3091" s="2" t="str">
        <x:v>Latest eligible comparative presentation at the information cutoff.</x:v>
      </x:c>
      <x:c r="T3091" s="12"/>
      <x:c r="U3091" s="12"/>
    </x:row>
    <x:row r="3092" ht="24" customHeight="1">
      <x:c r="C3092" s="2" t="str">
        <x:v>USB</x:v>
      </x:c>
      <x:c r="D3092" s="2" t="str">
        <x:v>FY2019</x:v>
      </x:c>
      <x:c r="E3092" s="2" t="str">
        <x:v>shares_treasury</x:v>
      </x:c>
      <x:c r="F3092" s="11" t="n">
        <x:v>591.570506</x:v>
      </x:c>
      <x:c r="G3092" s="2" t="str">
        <x:v>shares</x:v>
      </x:c>
      <x:c r="H3092" s="2" t="str">
        <x:v>2019-01-01</x:v>
      </x:c>
      <x:c r="I3092" s="2" t="str">
        <x:v>2019-12-31</x:v>
      </x:c>
      <x:c r="J3092" s="2" t="str">
        <x:v>Treasury Stock, Common, Shares</x:v>
      </x:c>
      <x:c r="K3092" s="2" t="str">
        <x:v>us-gaap:TreasuryStockCommonShares</x:v>
      </x:c>
      <x:c r="L3092" s="2" t="str">
        <x:v>2021-02-23</x:v>
      </x:c>
      <x:c r="M3092" s="2" t="str">
        <x:v>0001193125-21-052547</x:v>
      </x:c>
      <x:c r="N3092" s="2" t="str">
        <x:v>https://www.sec.gov/Archives/edgar/data/36104/000119312521052547/d14650d10k.htm</x:v>
      </x:c>
      <x:c r="O3092" s="2" t="str">
        <x:v>data/raw/filings/USB_0001193125-21-052547_d14650d10k.htm</x:v>
      </x:c>
      <x:c r="P3092" s="2" t="str"/>
      <x:c r="Q3092" s="2" t="str"/>
      <x:c r="R3092" s="2" t="str">
        <x:v>Latest eligible comparative presentation at the information cutoff.</x:v>
      </x:c>
      <x:c r="T3092" s="12"/>
      <x:c r="U3092" s="12"/>
    </x:row>
    <x:row r="3093" ht="24" customHeight="1">
      <x:c r="C3093" s="2" t="str">
        <x:v>USB</x:v>
      </x:c>
      <x:c r="D3093" s="2" t="str">
        <x:v>FY2019</x:v>
      </x:c>
      <x:c r="E3093" s="2" t="str">
        <x:v>deposits</x:v>
      </x:c>
      <x:c r="F3093" s="11" t="n">
        <x:v>361916</x:v>
      </x:c>
      <x:c r="G3093" s="2" t="str">
        <x:v>USD</x:v>
      </x:c>
      <x:c r="H3093" s="2" t="str">
        <x:v>2019-01-01</x:v>
      </x:c>
      <x:c r="I3093" s="2" t="str">
        <x:v>2019-12-31</x:v>
      </x:c>
      <x:c r="J3093" s="2" t="str">
        <x:v>Deposits</x:v>
      </x:c>
      <x:c r="K3093" s="2" t="str">
        <x:v>us-gaap:Deposits</x:v>
      </x:c>
      <x:c r="L3093" s="2" t="str">
        <x:v>2021-02-23</x:v>
      </x:c>
      <x:c r="M3093" s="2" t="str">
        <x:v>0001193125-21-052547</x:v>
      </x:c>
      <x:c r="N3093" s="2" t="str">
        <x:v>https://www.sec.gov/Archives/edgar/data/36104/000119312521052547/d14650d10k.htm</x:v>
      </x:c>
      <x:c r="O3093" s="2" t="str">
        <x:v>data/raw/filings/USB_0001193125-21-052547_d14650d10k.htm</x:v>
      </x:c>
      <x:c r="P3093" s="2" t="str"/>
      <x:c r="Q3093" s="2" t="str"/>
      <x:c r="R3093" s="2" t="str">
        <x:v>Latest eligible comparative presentation at the information cutoff.</x:v>
      </x:c>
      <x:c r="T3093" s="12"/>
      <x:c r="U3093" s="12"/>
    </x:row>
    <x:row r="3094" ht="24" customHeight="1">
      <x:c r="C3094" s="2" t="str">
        <x:v>USB</x:v>
      </x:c>
      <x:c r="D3094" s="2" t="str">
        <x:v>FY2019</x:v>
      </x:c>
      <x:c r="E3094" s="2" t="str">
        <x:v>loans_gross</x:v>
      </x:c>
      <x:c r="F3094" s="11" t="n">
        <x:v>296102</x:v>
      </x:c>
      <x:c r="G3094" s="2" t="str">
        <x:v>USD</x:v>
      </x:c>
      <x:c r="H3094" s="2" t="str">
        <x:v>2019-01-01</x:v>
      </x:c>
      <x:c r="I3094" s="2" t="str">
        <x:v>2019-12-31</x:v>
      </x:c>
      <x:c r="J3094" s="2" t="str">
        <x:v>Loans and Leases Receivable, Net of Deferred Income</x:v>
      </x:c>
      <x:c r="K3094" s="2" t="str">
        <x:v>us-gaap:LoansAndLeasesReceivableNetOfDeferredIncome</x:v>
      </x:c>
      <x:c r="L3094" s="2" t="str">
        <x:v>2020-05-07</x:v>
      </x:c>
      <x:c r="M3094" s="2" t="str">
        <x:v>0001193125-20-136359</x:v>
      </x:c>
      <x:c r="N3094" s="2" t="str">
        <x:v>https://data.sec.gov/api/xbrl/companyfacts/CIK0000036104.json</x:v>
      </x:c>
      <x:c r="O3094" s="2" t="str">
        <x:v>data/raw/sec/USB_companyfacts.json</x:v>
      </x:c>
      <x:c r="P3094" s="2" t="str"/>
      <x:c r="Q3094" s="2" t="str"/>
      <x:c r="R3094" s="2" t="str">
        <x:v>Latest eligible comparative presentation at the information cutoff.</x:v>
      </x:c>
      <x:c r="T3094" s="12"/>
      <x:c r="U3094" s="12"/>
    </x:row>
    <x:row r="3095" ht="24" customHeight="1">
      <x:c r="C3095" s="2" t="str">
        <x:v>USB</x:v>
      </x:c>
      <x:c r="D3095" s="2" t="str">
        <x:v>FY2019</x:v>
      </x:c>
      <x:c r="E3095" s="2" t="str">
        <x:v>loans_net</x:v>
      </x:c>
      <x:c r="F3095" s="11" t="n">
        <x:v>292082</x:v>
      </x:c>
      <x:c r="G3095" s="2" t="str">
        <x:v>USD</x:v>
      </x:c>
      <x:c r="H3095" s="2" t="str">
        <x:v>2019-01-01</x:v>
      </x:c>
      <x:c r="I3095" s="2" t="str">
        <x:v>2019-12-31</x:v>
      </x:c>
      <x:c r="J3095" s="2" t="str">
        <x:v>Loans and Leases Receivable, Net Amount</x:v>
      </x:c>
      <x:c r="K3095" s="2" t="str">
        <x:v>us-gaap:LoansAndLeasesReceivableNetReportedAmount</x:v>
      </x:c>
      <x:c r="L3095" s="2" t="str">
        <x:v>2021-02-23</x:v>
      </x:c>
      <x:c r="M3095" s="2" t="str">
        <x:v>0001193125-21-052547</x:v>
      </x:c>
      <x:c r="N3095" s="2" t="str">
        <x:v>https://www.sec.gov/Archives/edgar/data/36104/000119312521052547/d14650d10k.htm</x:v>
      </x:c>
      <x:c r="O3095" s="2" t="str">
        <x:v>data/raw/filings/USB_0001193125-21-052547_d14650d10k.htm</x:v>
      </x:c>
      <x:c r="P3095" s="2" t="str"/>
      <x:c r="Q3095" s="2" t="str"/>
      <x:c r="R3095" s="2" t="str">
        <x:v>Latest eligible comparative presentation at the information cutoff.</x:v>
      </x:c>
      <x:c r="T3095" s="12"/>
      <x:c r="U3095" s="12"/>
    </x:row>
    <x:row r="3096" ht="24" customHeight="1">
      <x:c r="C3096" s="2" t="str">
        <x:v>USB</x:v>
      </x:c>
      <x:c r="D3096" s="2" t="str">
        <x:v>FY2019</x:v>
      </x:c>
      <x:c r="E3096" s="2" t="str">
        <x:v>allowance</x:v>
      </x:c>
      <x:c r="F3096" s="11" t="n">
        <x:v>4491</x:v>
      </x:c>
      <x:c r="G3096" s="2" t="str">
        <x:v>USD</x:v>
      </x:c>
      <x:c r="H3096" s="2" t="str">
        <x:v>2019-01-01</x:v>
      </x:c>
      <x:c r="I3096" s="2" t="str">
        <x:v>2019-12-31</x:v>
      </x:c>
      <x:c r="J3096" s="2" t="str">
        <x:v>Financing Receivable, Allowance for Credit Loss</x:v>
      </x:c>
      <x:c r="K3096" s="2" t="str">
        <x:v>us-gaap:FinancingReceivableAllowanceForCreditLosses</x:v>
      </x:c>
      <x:c r="L3096" s="2" t="str">
        <x:v>2023-02-27</x:v>
      </x:c>
      <x:c r="M3096" s="2" t="str">
        <x:v>0001193125-23-050691</x:v>
      </x:c>
      <x:c r="N3096" s="2" t="str">
        <x:v>https://www.sec.gov/Archives/edgar/data/36104/000119312523050691/d410791d10k.htm</x:v>
      </x:c>
      <x:c r="O3096" s="2" t="str">
        <x:v>data/raw/filings/USB_0001193125-23-050691_d410791d10k.htm</x:v>
      </x:c>
      <x:c r="P3096" s="2" t="str"/>
      <x:c r="Q3096" s="2" t="str"/>
      <x:c r="R3096" s="2" t="str">
        <x:v>Latest eligible comparative presentation at the information cutoff.</x:v>
      </x:c>
      <x:c r="T3096" s="12"/>
      <x:c r="U3096" s="12"/>
    </x:row>
    <x:row r="3097" ht="24" customHeight="1">
      <x:c r="C3097" s="2" t="str">
        <x:v>USB</x:v>
      </x:c>
      <x:c r="D3097" s="2" t="str">
        <x:v>FY2019</x:v>
      </x:c>
      <x:c r="E3097" s="2" t="str">
        <x:v>nonaccrual</x:v>
      </x:c>
      <x:c r="F3097" s="11" t="str">
        <x:v>n.a.</x:v>
      </x:c>
      <x:c r="G3097" s="2" t="str">
        <x:v>USDm</x:v>
      </x:c>
      <x:c r="H3097" s="2" t="str">
        <x:v>2019-01-01</x:v>
      </x:c>
      <x:c r="I3097" s="2" t="str">
        <x:v>2019-12-31</x:v>
      </x:c>
      <x:c r="J3097" s="2" t="str">
        <x:v>Nonaccrual</x:v>
      </x:c>
      <x:c r="K3097" s="2" t="str"/>
      <x:c r="L3097" s="2" t="str"/>
      <x:c r="M3097" s="2" t="str"/>
      <x:c r="N3097" s="2" t="str"/>
      <x:c r="O3097" s="2" t="str"/>
      <x:c r="P3097" s="2" t="str"/>
      <x:c r="Q3097" s="2" t="str"/>
      <x:c r="R3097" s="2" t="str">
        <x:v>Not reported / unavailable</x:v>
      </x:c>
      <x:c r="T3097" s="12"/>
      <x:c r="U3097" s="12"/>
    </x:row>
    <x:row r="3098" ht="24" customHeight="1">
      <x:c r="C3098" s="2" t="str">
        <x:v>USB</x:v>
      </x:c>
      <x:c r="D3098" s="2" t="str">
        <x:v>FY2019</x:v>
      </x:c>
      <x:c r="E3098" s="2" t="str">
        <x:v>cash</x:v>
      </x:c>
      <x:c r="F3098" s="11" t="str">
        <x:v>n.a.</x:v>
      </x:c>
      <x:c r="G3098" s="2" t="str">
        <x:v>USDm</x:v>
      </x:c>
      <x:c r="H3098" s="2" t="str">
        <x:v>2019-01-01</x:v>
      </x:c>
      <x:c r="I3098" s="2" t="str">
        <x:v>2019-12-31</x:v>
      </x:c>
      <x:c r="J3098" s="2" t="str">
        <x:v>Cash</x:v>
      </x:c>
      <x:c r="K3098" s="2" t="str"/>
      <x:c r="L3098" s="2" t="str"/>
      <x:c r="M3098" s="2" t="str"/>
      <x:c r="N3098" s="2" t="str"/>
      <x:c r="O3098" s="2" t="str"/>
      <x:c r="P3098" s="2" t="str"/>
      <x:c r="Q3098" s="2" t="str"/>
      <x:c r="R3098" s="2" t="str">
        <x:v>Not reported / unavailable</x:v>
      </x:c>
      <x:c r="T3098" s="12"/>
      <x:c r="U3098" s="12"/>
    </x:row>
    <x:row r="3099" ht="24" customHeight="1">
      <x:c r="C3099" s="2" t="str">
        <x:v>USB</x:v>
      </x:c>
      <x:c r="D3099" s="2" t="str">
        <x:v>FY2019</x:v>
      </x:c>
      <x:c r="E3099" s="2" t="str">
        <x:v>aoci</x:v>
      </x:c>
      <x:c r="F3099" s="11" t="n">
        <x:v>-1373</x:v>
      </x:c>
      <x:c r="G3099" s="2" t="str">
        <x:v>USD</x:v>
      </x:c>
      <x:c r="H3099" s="2" t="str">
        <x:v>2019-01-01</x:v>
      </x:c>
      <x:c r="I3099" s="2" t="str">
        <x:v>2019-12-31</x:v>
      </x:c>
      <x:c r="J3099" s="2" t="str">
        <x:v>Accumulated Other Comprehensive Income (Loss), Net of Tax</x:v>
      </x:c>
      <x:c r="K3099" s="2" t="str">
        <x:v>us-gaap:AccumulatedOtherComprehensiveIncomeLossNetOfTax</x:v>
      </x:c>
      <x:c r="L3099" s="2" t="str">
        <x:v>2023-02-27</x:v>
      </x:c>
      <x:c r="M3099" s="2" t="str">
        <x:v>0001193125-23-050691</x:v>
      </x:c>
      <x:c r="N3099" s="2" t="str">
        <x:v>https://www.sec.gov/Archives/edgar/data/36104/000119312523050691/d410791d10k.htm</x:v>
      </x:c>
      <x:c r="O3099" s="2" t="str">
        <x:v>data/raw/filings/USB_0001193125-23-050691_d410791d10k.htm</x:v>
      </x:c>
      <x:c r="P3099" s="2" t="str"/>
      <x:c r="Q3099" s="2" t="str"/>
      <x:c r="R3099" s="2" t="str">
        <x:v>Latest eligible comparative presentation at the information cutoff.</x:v>
      </x:c>
      <x:c r="T3099" s="12"/>
      <x:c r="U3099" s="12"/>
    </x:row>
    <x:row r="3100" ht="24" customHeight="1">
      <x:c r="C3100" s="2" t="str">
        <x:v>USB</x:v>
      </x:c>
      <x:c r="D3100" s="2" t="str">
        <x:v>FY2019</x:v>
      </x:c>
      <x:c r="E3100" s="2" t="str">
        <x:v>nii</x:v>
      </x:c>
      <x:c r="F3100" s="11" t="n">
        <x:v>13052</x:v>
      </x:c>
      <x:c r="G3100" s="2" t="str">
        <x:v>USD</x:v>
      </x:c>
      <x:c r="H3100" s="2" t="str">
        <x:v>2019-01-01</x:v>
      </x:c>
      <x:c r="I3100" s="2" t="str">
        <x:v>2019-12-31</x:v>
      </x:c>
      <x:c r="J3100" s="2" t="str">
        <x:v>Interest Income (Expense), Net</x:v>
      </x:c>
      <x:c r="K3100" s="2" t="str">
        <x:v>us-gaap:InterestIncomeExpenseNet</x:v>
      </x:c>
      <x:c r="L3100" s="2" t="str">
        <x:v>2022-02-22</x:v>
      </x:c>
      <x:c r="M3100" s="2" t="str">
        <x:v>0001193125-22-048709</x:v>
      </x:c>
      <x:c r="N3100" s="2" t="str">
        <x:v>https://www.sec.gov/Archives/edgar/data/36104/000119312522048709/d256232d10k.htm</x:v>
      </x:c>
      <x:c r="O3100" s="2" t="str">
        <x:v>data/raw/filings/USB_0001193125-22-048709_d256232d10k.htm</x:v>
      </x:c>
      <x:c r="P3100" s="2" t="str"/>
      <x:c r="Q3100" s="2" t="str"/>
      <x:c r="R3100" s="2" t="str">
        <x:v>Latest eligible comparative presentation at the information cutoff.</x:v>
      </x:c>
      <x:c r="T3100" s="12"/>
      <x:c r="U3100" s="12"/>
    </x:row>
    <x:row r="3101" ht="24" customHeight="1">
      <x:c r="C3101" s="2" t="str">
        <x:v>USB</x:v>
      </x:c>
      <x:c r="D3101" s="2" t="str">
        <x:v>FY2019</x:v>
      </x:c>
      <x:c r="E3101" s="2" t="str">
        <x:v>noninterest_income</x:v>
      </x:c>
      <x:c r="F3101" s="11" t="n">
        <x:v>9831</x:v>
      </x:c>
      <x:c r="G3101" s="2" t="str">
        <x:v>USD</x:v>
      </x:c>
      <x:c r="H3101" s="2" t="str">
        <x:v>2019-01-01</x:v>
      </x:c>
      <x:c r="I3101" s="2" t="str">
        <x:v>2019-12-31</x:v>
      </x:c>
      <x:c r="J3101" s="2" t="str">
        <x:v>Noninterest Income</x:v>
      </x:c>
      <x:c r="K3101" s="2" t="str">
        <x:v>us-gaap:NoninterestIncome</x:v>
      </x:c>
      <x:c r="L3101" s="2" t="str">
        <x:v>2022-02-22</x:v>
      </x:c>
      <x:c r="M3101" s="2" t="str">
        <x:v>0001193125-22-048709</x:v>
      </x:c>
      <x:c r="N3101" s="2" t="str">
        <x:v>https://www.sec.gov/Archives/edgar/data/36104/000119312522048709/d256232d10k.htm</x:v>
      </x:c>
      <x:c r="O3101" s="2" t="str">
        <x:v>data/raw/filings/USB_0001193125-22-048709_d256232d10k.htm</x:v>
      </x:c>
      <x:c r="P3101" s="2" t="str"/>
      <x:c r="Q3101" s="2" t="str"/>
      <x:c r="R3101" s="2" t="str">
        <x:v>Latest eligible comparative presentation at the information cutoff.</x:v>
      </x:c>
      <x:c r="T3101" s="12"/>
      <x:c r="U3101" s="12"/>
    </x:row>
    <x:row r="3102" ht="24" customHeight="1">
      <x:c r="C3102" s="2" t="str">
        <x:v>USB</x:v>
      </x:c>
      <x:c r="D3102" s="2" t="str">
        <x:v>FY2019</x:v>
      </x:c>
      <x:c r="E3102" s="2" t="str">
        <x:v>revenue_reported</x:v>
      </x:c>
      <x:c r="F3102" s="11" t="str">
        <x:v>n.a.</x:v>
      </x:c>
      <x:c r="G3102" s="2" t="str">
        <x:v>USDm</x:v>
      </x:c>
      <x:c r="H3102" s="2" t="str">
        <x:v>2019-01-01</x:v>
      </x:c>
      <x:c r="I3102" s="2" t="str">
        <x:v>2019-12-31</x:v>
      </x:c>
      <x:c r="J3102" s="2" t="str">
        <x:v>Reported total net revenue</x:v>
      </x:c>
      <x:c r="K3102" s="2" t="str"/>
      <x:c r="L3102" s="2" t="str"/>
      <x:c r="M3102" s="2" t="str"/>
      <x:c r="N3102" s="2" t="str"/>
      <x:c r="O3102" s="2" t="str"/>
      <x:c r="P3102" s="2" t="str"/>
      <x:c r="Q3102" s="2" t="str"/>
      <x:c r="R3102" s="2" t="str">
        <x:v>Not reported / unavailable</x:v>
      </x:c>
      <x:c r="T3102" s="12"/>
      <x:c r="U3102" s="12"/>
    </x:row>
    <x:row r="3103" ht="24" customHeight="1">
      <x:c r="C3103" s="2" t="str">
        <x:v>USB</x:v>
      </x:c>
      <x:c r="D3103" s="2" t="str">
        <x:v>FY2019</x:v>
      </x:c>
      <x:c r="E3103" s="2" t="str">
        <x:v>opex</x:v>
      </x:c>
      <x:c r="F3103" s="11" t="n">
        <x:v>12785</x:v>
      </x:c>
      <x:c r="G3103" s="2" t="str">
        <x:v>USD</x:v>
      </x:c>
      <x:c r="H3103" s="2" t="str">
        <x:v>2019-01-01</x:v>
      </x:c>
      <x:c r="I3103" s="2" t="str">
        <x:v>2019-12-31</x:v>
      </x:c>
      <x:c r="J3103" s="2" t="str">
        <x:v>Noninterest Expense</x:v>
      </x:c>
      <x:c r="K3103" s="2" t="str">
        <x:v>us-gaap:NoninterestExpense</x:v>
      </x:c>
      <x:c r="L3103" s="2" t="str">
        <x:v>2022-02-22</x:v>
      </x:c>
      <x:c r="M3103" s="2" t="str">
        <x:v>0001193125-22-048709</x:v>
      </x:c>
      <x:c r="N3103" s="2" t="str">
        <x:v>https://www.sec.gov/Archives/edgar/data/36104/000119312522048709/d256232d10k.htm</x:v>
      </x:c>
      <x:c r="O3103" s="2" t="str">
        <x:v>data/raw/filings/USB_0001193125-22-048709_d256232d10k.htm</x:v>
      </x:c>
      <x:c r="P3103" s="2" t="str"/>
      <x:c r="Q3103" s="2" t="str"/>
      <x:c r="R3103" s="2" t="str">
        <x:v>Latest eligible comparative presentation at the information cutoff.</x:v>
      </x:c>
      <x:c r="T3103" s="12"/>
      <x:c r="U3103" s="12"/>
    </x:row>
    <x:row r="3104" ht="24" customHeight="1">
      <x:c r="C3104" s="2" t="str">
        <x:v>USB</x:v>
      </x:c>
      <x:c r="D3104" s="2" t="str">
        <x:v>FY2019</x:v>
      </x:c>
      <x:c r="E3104" s="2" t="str">
        <x:v>provision</x:v>
      </x:c>
      <x:c r="F3104" s="11" t="n">
        <x:v>1504</x:v>
      </x:c>
      <x:c r="G3104" s="2" t="str">
        <x:v>USD</x:v>
      </x:c>
      <x:c r="H3104" s="2" t="str">
        <x:v>2019-01-01</x:v>
      </x:c>
      <x:c r="I3104" s="2" t="str">
        <x:v>2019-12-31</x:v>
      </x:c>
      <x:c r="J3104" s="2" t="str">
        <x:v>Provision for Loan, Lease, and Other Losses</x:v>
      </x:c>
      <x:c r="K3104" s="2" t="str">
        <x:v>us-gaap:ProvisionForLoanLeaseAndOtherLosses</x:v>
      </x:c>
      <x:c r="L3104" s="2" t="str">
        <x:v>2022-02-22</x:v>
      </x:c>
      <x:c r="M3104" s="2" t="str">
        <x:v>0001193125-22-048709</x:v>
      </x:c>
      <x:c r="N3104" s="2" t="str">
        <x:v>https://www.sec.gov/Archives/edgar/data/36104/000119312522048709/d256232d10k.htm</x:v>
      </x:c>
      <x:c r="O3104" s="2" t="str">
        <x:v>data/raw/filings/USB_0001193125-22-048709_d256232d10k.htm</x:v>
      </x:c>
      <x:c r="P3104" s="2" t="str"/>
      <x:c r="Q3104" s="2" t="str"/>
      <x:c r="R3104" s="2" t="str">
        <x:v>Latest eligible comparative presentation at the information cutoff.</x:v>
      </x:c>
      <x:c r="T3104" s="12"/>
      <x:c r="U3104" s="12"/>
    </x:row>
    <x:row r="3105" ht="24" customHeight="1">
      <x:c r="C3105" s="2" t="str">
        <x:v>USB</x:v>
      </x:c>
      <x:c r="D3105" s="2" t="str">
        <x:v>FY2019</x:v>
      </x:c>
      <x:c r="E3105" s="2" t="str">
        <x:v>pretax</x:v>
      </x:c>
      <x:c r="F3105" s="11" t="n">
        <x:v>8594</x:v>
      </x:c>
      <x:c r="G3105" s="2" t="str">
        <x:v>USD</x:v>
      </x:c>
      <x:c r="H3105" s="2" t="str">
        <x:v>2019-01-01</x:v>
      </x:c>
      <x:c r="I3105" s="2" t="str">
        <x:v>2019-12-31</x:v>
      </x:c>
      <x:c r="J3105" s="2" t="str">
        <x:v>Income (Loss) from Continuing Operations before Income Taxes, Noncontrolling Interest</x:v>
      </x:c>
      <x:c r="K3105" s="2" t="str">
        <x:v>us-gaap:IncomeLossFromContinuingOperationsBeforeIncomeTaxesExtraordinaryItemsNoncontrollingInterest</x:v>
      </x:c>
      <x:c r="L3105" s="2" t="str">
        <x:v>2022-02-22</x:v>
      </x:c>
      <x:c r="M3105" s="2" t="str">
        <x:v>0001193125-22-048709</x:v>
      </x:c>
      <x:c r="N3105" s="2" t="str">
        <x:v>https://www.sec.gov/Archives/edgar/data/36104/000119312522048709/d256232d10k.htm</x:v>
      </x:c>
      <x:c r="O3105" s="2" t="str">
        <x:v>data/raw/filings/USB_0001193125-22-048709_d256232d10k.htm</x:v>
      </x:c>
      <x:c r="P3105" s="2" t="str"/>
      <x:c r="Q3105" s="2" t="str"/>
      <x:c r="R3105" s="2" t="str">
        <x:v>Latest eligible comparative presentation at the information cutoff.</x:v>
      </x:c>
      <x:c r="T3105" s="12"/>
      <x:c r="U3105" s="12"/>
    </x:row>
    <x:row r="3106" ht="24" customHeight="1">
      <x:c r="C3106" s="2" t="str">
        <x:v>USB</x:v>
      </x:c>
      <x:c r="D3106" s="2" t="str">
        <x:v>FY2019</x:v>
      </x:c>
      <x:c r="E3106" s="2" t="str">
        <x:v>tax</x:v>
      </x:c>
      <x:c r="F3106" s="11" t="n">
        <x:v>1648</x:v>
      </x:c>
      <x:c r="G3106" s="2" t="str">
        <x:v>USD</x:v>
      </x:c>
      <x:c r="H3106" s="2" t="str">
        <x:v>2019-01-01</x:v>
      </x:c>
      <x:c r="I3106" s="2" t="str">
        <x:v>2019-12-31</x:v>
      </x:c>
      <x:c r="J3106" s="2" t="str">
        <x:v>Income Tax Expense (Benefit)</x:v>
      </x:c>
      <x:c r="K3106" s="2" t="str">
        <x:v>us-gaap:IncomeTaxExpenseBenefit</x:v>
      </x:c>
      <x:c r="L3106" s="2" t="str">
        <x:v>2022-02-22</x:v>
      </x:c>
      <x:c r="M3106" s="2" t="str">
        <x:v>0001193125-22-048709</x:v>
      </x:c>
      <x:c r="N3106" s="2" t="str">
        <x:v>https://www.sec.gov/Archives/edgar/data/36104/000119312522048709/d256232d10k.htm</x:v>
      </x:c>
      <x:c r="O3106" s="2" t="str">
        <x:v>data/raw/filings/USB_0001193125-22-048709_d256232d10k.htm</x:v>
      </x:c>
      <x:c r="P3106" s="2" t="str"/>
      <x:c r="Q3106" s="2" t="str"/>
      <x:c r="R3106" s="2" t="str">
        <x:v>Latest eligible comparative presentation at the information cutoff.</x:v>
      </x:c>
      <x:c r="T3106" s="12"/>
      <x:c r="U3106" s="12"/>
    </x:row>
    <x:row r="3107" ht="24" customHeight="1">
      <x:c r="C3107" s="2" t="str">
        <x:v>USB</x:v>
      </x:c>
      <x:c r="D3107" s="2" t="str">
        <x:v>FY2019</x:v>
      </x:c>
      <x:c r="E3107" s="2" t="str">
        <x:v>net_income</x:v>
      </x:c>
      <x:c r="F3107" s="11" t="n">
        <x:v>6914</x:v>
      </x:c>
      <x:c r="G3107" s="2" t="str">
        <x:v>USD</x:v>
      </x:c>
      <x:c r="H3107" s="2" t="str">
        <x:v>2019-01-01</x:v>
      </x:c>
      <x:c r="I3107" s="2" t="str">
        <x:v>2019-12-31</x:v>
      </x:c>
      <x:c r="J3107" s="2" t="str">
        <x:v>Net Income (Loss) Attributable to Parent</x:v>
      </x:c>
      <x:c r="K3107" s="2" t="str">
        <x:v>us-gaap:NetIncomeLoss</x:v>
      </x:c>
      <x:c r="L3107" s="2" t="str">
        <x:v>2022-02-22</x:v>
      </x:c>
      <x:c r="M3107" s="2" t="str">
        <x:v>0001193125-22-048709</x:v>
      </x:c>
      <x:c r="N3107" s="2" t="str">
        <x:v>https://www.sec.gov/Archives/edgar/data/36104/000119312522048709/d256232d10k.htm</x:v>
      </x:c>
      <x:c r="O3107" s="2" t="str">
        <x:v>data/raw/filings/USB_0001193125-22-048709_d256232d10k.htm</x:v>
      </x:c>
      <x:c r="P3107" s="2" t="str"/>
      <x:c r="Q3107" s="2" t="str"/>
      <x:c r="R3107" s="2" t="str">
        <x:v>Latest eligible comparative presentation at the information cutoff.</x:v>
      </x:c>
      <x:c r="T3107" s="12"/>
      <x:c r="U3107" s="12"/>
    </x:row>
    <x:row r="3108" ht="24" customHeight="1">
      <x:c r="C3108" s="2" t="str">
        <x:v>USB</x:v>
      </x:c>
      <x:c r="D3108" s="2" t="str">
        <x:v>FY2019</x:v>
      </x:c>
      <x:c r="E3108" s="2" t="str">
        <x:v>common_income</x:v>
      </x:c>
      <x:c r="F3108" s="11" t="n">
        <x:v>6583</x:v>
      </x:c>
      <x:c r="G3108" s="2" t="str">
        <x:v>USD</x:v>
      </x:c>
      <x:c r="H3108" s="2" t="str">
        <x:v>2019-01-01</x:v>
      </x:c>
      <x:c r="I3108" s="2" t="str">
        <x:v>2019-12-31</x:v>
      </x:c>
      <x:c r="J3108" s="2" t="str">
        <x:v>Net Income (Loss) Available to Common Stockholders, Basic</x:v>
      </x:c>
      <x:c r="K3108" s="2" t="str">
        <x:v>us-gaap:NetIncomeLossAvailableToCommonStockholdersBasic</x:v>
      </x:c>
      <x:c r="L3108" s="2" t="str">
        <x:v>2022-02-22</x:v>
      </x:c>
      <x:c r="M3108" s="2" t="str">
        <x:v>0001193125-22-048709</x:v>
      </x:c>
      <x:c r="N3108" s="2" t="str">
        <x:v>https://www.sec.gov/Archives/edgar/data/36104/000119312522048709/d256232d10k.htm</x:v>
      </x:c>
      <x:c r="O3108" s="2" t="str">
        <x:v>data/raw/filings/USB_0001193125-22-048709_d256232d10k.htm</x:v>
      </x:c>
      <x:c r="P3108" s="2" t="str"/>
      <x:c r="Q3108" s="2" t="str"/>
      <x:c r="R3108" s="2" t="str">
        <x:v>Latest eligible comparative presentation at the information cutoff.</x:v>
      </x:c>
      <x:c r="T3108" s="12"/>
      <x:c r="U3108" s="12"/>
    </x:row>
    <x:row r="3109" ht="24" customHeight="1">
      <x:c r="C3109" s="2" t="str">
        <x:v>USB</x:v>
      </x:c>
      <x:c r="D3109" s="2" t="str">
        <x:v>FY2019</x:v>
      </x:c>
      <x:c r="E3109" s="2" t="str">
        <x:v>preferred_div</x:v>
      </x:c>
      <x:c r="F3109" s="11" t="n">
        <x:v>302</x:v>
      </x:c>
      <x:c r="G3109" s="2" t="str">
        <x:v>USD</x:v>
      </x:c>
      <x:c r="H3109" s="2" t="str">
        <x:v>2019-01-01</x:v>
      </x:c>
      <x:c r="I3109" s="2" t="str">
        <x:v>2019-12-31</x:v>
      </x:c>
      <x:c r="J3109" s="2" t="str">
        <x:v>Dividends, Preferred Stock</x:v>
      </x:c>
      <x:c r="K3109" s="2" t="str">
        <x:v>us-gaap:DividendsPreferredStock</x:v>
      </x:c>
      <x:c r="L3109" s="2" t="str">
        <x:v>2022-02-22</x:v>
      </x:c>
      <x:c r="M3109" s="2" t="str">
        <x:v>0001193125-22-048709</x:v>
      </x:c>
      <x:c r="N3109" s="2" t="str">
        <x:v>https://www.sec.gov/Archives/edgar/data/36104/000119312522048709/d256232d10k.htm</x:v>
      </x:c>
      <x:c r="O3109" s="2" t="str">
        <x:v>data/raw/filings/USB_0001193125-22-048709_d256232d10k.htm</x:v>
      </x:c>
      <x:c r="P3109" s="2" t="str"/>
      <x:c r="Q3109" s="2" t="str"/>
      <x:c r="R3109" s="2" t="str">
        <x:v>Latest eligible comparative presentation at the information cutoff.</x:v>
      </x:c>
      <x:c r="T3109" s="12"/>
      <x:c r="U3109" s="12"/>
    </x:row>
    <x:row r="3110" ht="24" customHeight="1">
      <x:c r="C3110" s="2" t="str">
        <x:v>USB</x:v>
      </x:c>
      <x:c r="D3110" s="2" t="str">
        <x:v>FY2019</x:v>
      </x:c>
      <x:c r="E3110" s="2" t="str">
        <x:v>eps</x:v>
      </x:c>
      <x:c r="F3110" s="11" t="n">
        <x:v>4.16</x:v>
      </x:c>
      <x:c r="G3110" s="2" t="str">
        <x:v>USD/shares</x:v>
      </x:c>
      <x:c r="H3110" s="2" t="str">
        <x:v>2019-01-01</x:v>
      </x:c>
      <x:c r="I3110" s="2" t="str">
        <x:v>2019-12-31</x:v>
      </x:c>
      <x:c r="J3110" s="2" t="str">
        <x:v>Earnings Per Share, Diluted</x:v>
      </x:c>
      <x:c r="K3110" s="2" t="str">
        <x:v>us-gaap:EarningsPerShareDiluted</x:v>
      </x:c>
      <x:c r="L3110" s="2" t="str">
        <x:v>2022-02-22</x:v>
      </x:c>
      <x:c r="M3110" s="2" t="str">
        <x:v>0001193125-22-048709</x:v>
      </x:c>
      <x:c r="N3110" s="2" t="str">
        <x:v>https://www.sec.gov/Archives/edgar/data/36104/000119312522048709/d256232d10k.htm</x:v>
      </x:c>
      <x:c r="O3110" s="2" t="str">
        <x:v>data/raw/filings/USB_0001193125-22-048709_d256232d10k.htm</x:v>
      </x:c>
      <x:c r="P3110" s="2" t="str"/>
      <x:c r="Q3110" s="2" t="str"/>
      <x:c r="R3110" s="2" t="str">
        <x:v>Latest eligible comparative presentation at the information cutoff.</x:v>
      </x:c>
      <x:c r="T3110" s="12"/>
      <x:c r="U3110" s="12"/>
    </x:row>
    <x:row r="3111" ht="24" customHeight="1">
      <x:c r="C3111" s="2" t="str">
        <x:v>USB</x:v>
      </x:c>
      <x:c r="D3111" s="2" t="str">
        <x:v>FY2019</x:v>
      </x:c>
      <x:c r="E3111" s="2" t="str">
        <x:v>shares_diluted</x:v>
      </x:c>
      <x:c r="F3111" s="11" t="n">
        <x:v>1583</x:v>
      </x:c>
      <x:c r="G3111" s="2" t="str">
        <x:v>shares</x:v>
      </x:c>
      <x:c r="H3111" s="2" t="str">
        <x:v>2019-01-01</x:v>
      </x:c>
      <x:c r="I3111" s="2" t="str">
        <x:v>2019-12-31</x:v>
      </x:c>
      <x:c r="J3111" s="2" t="str">
        <x:v>Weighted Average Number of Shares Outstanding, Diluted</x:v>
      </x:c>
      <x:c r="K3111" s="2" t="str">
        <x:v>us-gaap:WeightedAverageNumberOfDilutedSharesOutstanding</x:v>
      </x:c>
      <x:c r="L3111" s="2" t="str">
        <x:v>2022-02-22</x:v>
      </x:c>
      <x:c r="M3111" s="2" t="str">
        <x:v>0001193125-22-048709</x:v>
      </x:c>
      <x:c r="N3111" s="2" t="str">
        <x:v>https://www.sec.gov/Archives/edgar/data/36104/000119312522048709/d256232d10k.htm</x:v>
      </x:c>
      <x:c r="O3111" s="2" t="str">
        <x:v>data/raw/filings/USB_0001193125-22-048709_d256232d10k.htm</x:v>
      </x:c>
      <x:c r="P3111" s="2" t="str"/>
      <x:c r="Q3111" s="2" t="str"/>
      <x:c r="R3111" s="2" t="str">
        <x:v>Latest eligible comparative presentation at the information cutoff.</x:v>
      </x:c>
      <x:c r="T3111" s="12"/>
      <x:c r="U3111" s="12"/>
    </x:row>
    <x:row r="3112" ht="24" customHeight="1">
      <x:c r="C3112" s="2" t="str">
        <x:v>USB</x:v>
      </x:c>
      <x:c r="D3112" s="2" t="str">
        <x:v>FY2019</x:v>
      </x:c>
      <x:c r="E3112" s="2" t="str">
        <x:v>dps</x:v>
      </x:c>
      <x:c r="F3112" s="11" t="n">
        <x:v>1.58</x:v>
      </x:c>
      <x:c r="G3112" s="2" t="str">
        <x:v>USD/shares</x:v>
      </x:c>
      <x:c r="H3112" s="2" t="str">
        <x:v>2019-01-01</x:v>
      </x:c>
      <x:c r="I3112" s="2" t="str">
        <x:v>2019-12-31</x:v>
      </x:c>
      <x:c r="J3112" s="2" t="str">
        <x:v>Common Stock, Dividends, Per Share, Declared</x:v>
      </x:c>
      <x:c r="K3112" s="2" t="str">
        <x:v>us-gaap:CommonStockDividendsPerShareDeclared</x:v>
      </x:c>
      <x:c r="L3112" s="2" t="str">
        <x:v>2022-02-22</x:v>
      </x:c>
      <x:c r="M3112" s="2" t="str">
        <x:v>0001193125-22-048709</x:v>
      </x:c>
      <x:c r="N3112" s="2" t="str">
        <x:v>https://www.sec.gov/Archives/edgar/data/36104/000119312522048709/d256232d10k.htm</x:v>
      </x:c>
      <x:c r="O3112" s="2" t="str">
        <x:v>data/raw/filings/USB_0001193125-22-048709_d256232d10k.htm</x:v>
      </x:c>
      <x:c r="P3112" s="2" t="str"/>
      <x:c r="Q3112" s="2" t="str"/>
      <x:c r="R3112" s="2" t="str">
        <x:v>Latest eligible comparative presentation at the information cutoff.</x:v>
      </x:c>
      <x:c r="T3112" s="12"/>
      <x:c r="U3112" s="12"/>
    </x:row>
    <x:row r="3113" ht="24" customHeight="1">
      <x:c r="C3113" s="2" t="str">
        <x:v>USB</x:v>
      </x:c>
      <x:c r="D3113" s="2" t="str">
        <x:v>FY2019</x:v>
      </x:c>
      <x:c r="E3113" s="2" t="str">
        <x:v>dividends</x:v>
      </x:c>
      <x:c r="F3113" s="11" t="n">
        <x:v>2443</x:v>
      </x:c>
      <x:c r="G3113" s="2" t="str">
        <x:v>USD</x:v>
      </x:c>
      <x:c r="H3113" s="2" t="str">
        <x:v>2019-01-01</x:v>
      </x:c>
      <x:c r="I3113" s="2" t="str">
        <x:v>2019-12-31</x:v>
      </x:c>
      <x:c r="J3113" s="2" t="str">
        <x:v>Payments of Ordinary Dividends, Common Stock</x:v>
      </x:c>
      <x:c r="K3113" s="2" t="str">
        <x:v>us-gaap:PaymentsOfDividendsCommonStock</x:v>
      </x:c>
      <x:c r="L3113" s="2" t="str">
        <x:v>2022-02-22</x:v>
      </x:c>
      <x:c r="M3113" s="2" t="str">
        <x:v>0001193125-22-048709</x:v>
      </x:c>
      <x:c r="N3113" s="2" t="str">
        <x:v>https://www.sec.gov/Archives/edgar/data/36104/000119312522048709/d256232d10k.htm</x:v>
      </x:c>
      <x:c r="O3113" s="2" t="str">
        <x:v>data/raw/filings/USB_0001193125-22-048709_d256232d10k.htm</x:v>
      </x:c>
      <x:c r="P3113" s="2" t="str"/>
      <x:c r="Q3113" s="2" t="str"/>
      <x:c r="R3113" s="2" t="str">
        <x:v>Latest eligible comparative presentation at the information cutoff.</x:v>
      </x:c>
      <x:c r="T3113" s="12"/>
      <x:c r="U3113" s="12"/>
    </x:row>
    <x:row r="3114" ht="24" customHeight="1">
      <x:c r="C3114" s="2" t="str">
        <x:v>USB</x:v>
      </x:c>
      <x:c r="D3114" s="2" t="str">
        <x:v>FY2019</x:v>
      </x:c>
      <x:c r="E3114" s="2" t="str">
        <x:v>buybacks</x:v>
      </x:c>
      <x:c r="F3114" s="11" t="n">
        <x:v>4525</x:v>
      </x:c>
      <x:c r="G3114" s="2" t="str">
        <x:v>USD</x:v>
      </x:c>
      <x:c r="H3114" s="2" t="str">
        <x:v>2019-01-01</x:v>
      </x:c>
      <x:c r="I3114" s="2" t="str">
        <x:v>2019-12-31</x:v>
      </x:c>
      <x:c r="J3114" s="2" t="str">
        <x:v>Payments for Repurchase of Common Stock</x:v>
      </x:c>
      <x:c r="K3114" s="2" t="str">
        <x:v>us-gaap:PaymentsForRepurchaseOfCommonStock</x:v>
      </x:c>
      <x:c r="L3114" s="2" t="str">
        <x:v>2022-02-22</x:v>
      </x:c>
      <x:c r="M3114" s="2" t="str">
        <x:v>0001193125-22-048709</x:v>
      </x:c>
      <x:c r="N3114" s="2" t="str">
        <x:v>https://www.sec.gov/Archives/edgar/data/36104/000119312522048709/d256232d10k.htm</x:v>
      </x:c>
      <x:c r="O3114" s="2" t="str">
        <x:v>data/raw/filings/USB_0001193125-22-048709_d256232d10k.htm</x:v>
      </x:c>
      <x:c r="P3114" s="2" t="str"/>
      <x:c r="Q3114" s="2" t="str"/>
      <x:c r="R3114" s="2" t="str">
        <x:v>Latest eligible comparative presentation at the information cutoff.</x:v>
      </x:c>
      <x:c r="T3114" s="12"/>
      <x:c r="U3114" s="12"/>
    </x:row>
    <x:row r="3115" ht="24" customHeight="1">
      <x:c r="C3115" s="2" t="str">
        <x:v>USB</x:v>
      </x:c>
      <x:c r="D3115" s="2" t="str">
        <x:v>FY2019</x:v>
      </x:c>
      <x:c r="E3115" s="2" t="str">
        <x:v>chargeoffs</x:v>
      </x:c>
      <x:c r="F3115" s="11" t="str">
        <x:v>n.a.</x:v>
      </x:c>
      <x:c r="G3115" s="2" t="str">
        <x:v>USDm</x:v>
      </x:c>
      <x:c r="H3115" s="2" t="str">
        <x:v>2019-01-01</x:v>
      </x:c>
      <x:c r="I3115" s="2" t="str">
        <x:v>2019-12-31</x:v>
      </x:c>
      <x:c r="J3115" s="2" t="str">
        <x:v>Gross loan charge-offs</x:v>
      </x:c>
      <x:c r="K3115" s="2" t="str"/>
      <x:c r="L3115" s="2" t="str"/>
      <x:c r="M3115" s="2" t="str"/>
      <x:c r="N3115" s="2" t="str"/>
      <x:c r="O3115" s="2" t="str"/>
      <x:c r="P3115" s="2" t="str"/>
      <x:c r="Q3115" s="2" t="str"/>
      <x:c r="R3115" s="2" t="str">
        <x:v>Not reported / unavailable</x:v>
      </x:c>
      <x:c r="T3115" s="12"/>
      <x:c r="U3115" s="12"/>
    </x:row>
    <x:row r="3116" ht="24" customHeight="1">
      <x:c r="C3116" s="2" t="str">
        <x:v>USB</x:v>
      </x:c>
      <x:c r="D3116" s="2" t="str">
        <x:v>FY2019</x:v>
      </x:c>
      <x:c r="E3116" s="2" t="str">
        <x:v>recoveries</x:v>
      </x:c>
      <x:c r="F3116" s="11" t="str">
        <x:v>n.a.</x:v>
      </x:c>
      <x:c r="G3116" s="2" t="str">
        <x:v>USDm</x:v>
      </x:c>
      <x:c r="H3116" s="2" t="str">
        <x:v>2019-01-01</x:v>
      </x:c>
      <x:c r="I3116" s="2" t="str">
        <x:v>2019-12-31</x:v>
      </x:c>
      <x:c r="J3116" s="2" t="str">
        <x:v>Loan recoveries</x:v>
      </x:c>
      <x:c r="K3116" s="2" t="str"/>
      <x:c r="L3116" s="2" t="str"/>
      <x:c r="M3116" s="2" t="str"/>
      <x:c r="N3116" s="2" t="str"/>
      <x:c r="O3116" s="2" t="str"/>
      <x:c r="P3116" s="2" t="str"/>
      <x:c r="Q3116" s="2" t="str"/>
      <x:c r="R3116" s="2" t="str">
        <x:v>Not reported / unavailable</x:v>
      </x:c>
      <x:c r="T3116" s="12"/>
      <x:c r="U3116" s="12"/>
    </x:row>
    <x:row r="3117" ht="24" customHeight="1">
      <x:c r="C3117" s="2" t="str">
        <x:v>USB</x:v>
      </x:c>
      <x:c r="D3117" s="2" t="str">
        <x:v>FY2019</x:v>
      </x:c>
      <x:c r="E3117" s="2" t="str">
        <x:v>rwa</x:v>
      </x:c>
      <x:c r="F3117" s="11" t="str">
        <x:v>n.a.</x:v>
      </x:c>
      <x:c r="G3117" s="2" t="str">
        <x:v>USDm</x:v>
      </x:c>
      <x:c r="H3117" s="2" t="str">
        <x:v>2019-01-01</x:v>
      </x:c>
      <x:c r="I3117" s="2" t="str">
        <x:v>2019-12-31</x:v>
      </x:c>
      <x:c r="J3117" s="2" t="str">
        <x:v>Risk-weighted assets</x:v>
      </x:c>
      <x:c r="K3117" s="2" t="str"/>
      <x:c r="L3117" s="2" t="str"/>
      <x:c r="M3117" s="2" t="str"/>
      <x:c r="N3117" s="2" t="str"/>
      <x:c r="O3117" s="2" t="str"/>
      <x:c r="P3117" s="2" t="str"/>
      <x:c r="Q3117" s="2" t="str"/>
      <x:c r="R3117" s="2" t="str">
        <x:v>Not reported / unavailable</x:v>
      </x:c>
      <x:c r="T3117" s="12"/>
      <x:c r="U3117" s="12"/>
    </x:row>
    <x:row r="3118" ht="24" customHeight="1">
      <x:c r="C3118" s="2" t="str">
        <x:v>USB</x:v>
      </x:c>
      <x:c r="D3118" s="2" t="str">
        <x:v>FY2019</x:v>
      </x:c>
      <x:c r="E3118" s="2" t="str">
        <x:v>cet1_reported</x:v>
      </x:c>
      <x:c r="F3118" s="11" t="str">
        <x:v>n.a.</x:v>
      </x:c>
      <x:c r="G3118" s="2" t="str">
        <x:v>%</x:v>
      </x:c>
      <x:c r="H3118" s="2" t="str">
        <x:v>2019-01-01</x:v>
      </x:c>
      <x:c r="I3118" s="2" t="str">
        <x:v>2019-12-31</x:v>
      </x:c>
      <x:c r="J3118" s="2" t="str">
        <x:v>Actual standardized CET1 ratio</x:v>
      </x:c>
      <x:c r="K3118" s="2" t="str"/>
      <x:c r="L3118" s="2" t="str"/>
      <x:c r="M3118" s="2" t="str"/>
      <x:c r="N3118" s="2" t="str"/>
      <x:c r="O3118" s="2" t="str"/>
      <x:c r="P3118" s="2" t="str"/>
      <x:c r="Q3118" s="2" t="str"/>
      <x:c r="R3118" s="2" t="str">
        <x:v>Not reported / unavailable</x:v>
      </x:c>
      <x:c r="T3118" s="12"/>
      <x:c r="U3118" s="12"/>
    </x:row>
    <x:row r="3119" ht="24" customHeight="1">
      <x:c r="C3119" s="2" t="str">
        <x:v>USB</x:v>
      </x:c>
      <x:c r="D3119" s="2" t="str">
        <x:v>FY2019</x:v>
      </x:c>
      <x:c r="E3119" s="2" t="str">
        <x:v>nim_reported</x:v>
      </x:c>
      <x:c r="F3119" s="11" t="str">
        <x:v>n.a.</x:v>
      </x:c>
      <x:c r="G3119" s="2" t="str">
        <x:v>%</x:v>
      </x:c>
      <x:c r="H3119" s="2" t="str">
        <x:v>2019-01-01</x:v>
      </x:c>
      <x:c r="I3119" s="2" t="str">
        <x:v>2019-12-31</x:v>
      </x:c>
      <x:c r="J3119" s="2" t="str">
        <x:v>Issuer reported net interest margin</x:v>
      </x:c>
      <x:c r="K3119" s="2" t="str"/>
      <x:c r="L3119" s="2" t="str"/>
      <x:c r="M3119" s="2" t="str"/>
      <x:c r="N3119" s="2" t="str"/>
      <x:c r="O3119" s="2" t="str"/>
      <x:c r="P3119" s="2" t="str"/>
      <x:c r="Q3119" s="2" t="str"/>
      <x:c r="R3119" s="2" t="str">
        <x:v>Not reported / unavailable</x:v>
      </x:c>
      <x:c r="T3119" s="12"/>
      <x:c r="U3119" s="12"/>
    </x:row>
    <x:row r="3120" ht="24" customHeight="1">
      <x:c r="C3120" s="2" t="str">
        <x:v>USB</x:v>
      </x:c>
      <x:c r="D3120" s="2" t="str">
        <x:v>FY2019</x:v>
      </x:c>
      <x:c r="E3120" s="2" t="str">
        <x:v>bvps_reported</x:v>
      </x:c>
      <x:c r="F3120" s="11" t="str">
        <x:v>n.a.</x:v>
      </x:c>
      <x:c r="G3120" s="2" t="str">
        <x:v>USD/share</x:v>
      </x:c>
      <x:c r="H3120" s="2" t="str">
        <x:v>2019-01-01</x:v>
      </x:c>
      <x:c r="I3120" s="2" t="str">
        <x:v>2019-12-31</x:v>
      </x:c>
      <x:c r="J3120" s="2" t="str">
        <x:v>Reported common book value per share</x:v>
      </x:c>
      <x:c r="K3120" s="2" t="str"/>
      <x:c r="L3120" s="2" t="str"/>
      <x:c r="M3120" s="2" t="str"/>
      <x:c r="N3120" s="2" t="str"/>
      <x:c r="O3120" s="2" t="str"/>
      <x:c r="P3120" s="2" t="str"/>
      <x:c r="Q3120" s="2" t="str"/>
      <x:c r="R3120" s="2" t="str">
        <x:v>Not reported / unavailable</x:v>
      </x:c>
      <x:c r="T3120" s="12"/>
      <x:c r="U3120" s="12"/>
    </x:row>
    <x:row r="3121" ht="24" customHeight="1">
      <x:c r="C3121" s="2" t="str">
        <x:v>USB</x:v>
      </x:c>
      <x:c r="D3121" s="2" t="str">
        <x:v>FY2019</x:v>
      </x:c>
      <x:c r="E3121" s="2" t="str">
        <x:v>tbvps_reported</x:v>
      </x:c>
      <x:c r="F3121" s="11" t="str">
        <x:v>n.a.</x:v>
      </x:c>
      <x:c r="G3121" s="2" t="str">
        <x:v>USD/share</x:v>
      </x:c>
      <x:c r="H3121" s="2" t="str">
        <x:v>2019-01-01</x:v>
      </x:c>
      <x:c r="I3121" s="2" t="str">
        <x:v>2019-12-31</x:v>
      </x:c>
      <x:c r="J3121" s="2" t="str">
        <x:v>Reported tangible book value per share</x:v>
      </x:c>
      <x:c r="K3121" s="2" t="str"/>
      <x:c r="L3121" s="2" t="str"/>
      <x:c r="M3121" s="2" t="str"/>
      <x:c r="N3121" s="2" t="str"/>
      <x:c r="O3121" s="2" t="str"/>
      <x:c r="P3121" s="2" t="str"/>
      <x:c r="Q3121" s="2" t="str"/>
      <x:c r="R3121" s="2" t="str">
        <x:v>Not reported / unavailable</x:v>
      </x:c>
      <x:c r="T3121" s="12"/>
      <x:c r="U3121" s="12"/>
    </x:row>
    <x:row r="3122" ht="24" customHeight="1">
      <x:c r="C3122" s="2" t="str">
        <x:v>USB</x:v>
      </x:c>
      <x:c r="D3122" s="2" t="str">
        <x:v>FY2019</x:v>
      </x:c>
      <x:c r="E3122" s="2" t="str">
        <x:v>tce_reported</x:v>
      </x:c>
      <x:c r="F3122" s="11" t="str">
        <x:v>n.a.</x:v>
      </x:c>
      <x:c r="G3122" s="2" t="str">
        <x:v>USDm</x:v>
      </x:c>
      <x:c r="H3122" s="2" t="str">
        <x:v>2019-01-01</x:v>
      </x:c>
      <x:c r="I3122" s="2" t="str">
        <x:v>2019-12-31</x:v>
      </x:c>
      <x:c r="J3122" s="2" t="str">
        <x:v>Reported tangible common equity</x:v>
      </x:c>
      <x:c r="K3122" s="2" t="str"/>
      <x:c r="L3122" s="2" t="str"/>
      <x:c r="M3122" s="2" t="str"/>
      <x:c r="N3122" s="2" t="str"/>
      <x:c r="O3122" s="2" t="str"/>
      <x:c r="P3122" s="2" t="str"/>
      <x:c r="Q3122" s="2" t="str"/>
      <x:c r="R3122" s="2" t="str">
        <x:v>Not reported / unavailable</x:v>
      </x:c>
      <x:c r="T3122" s="12"/>
      <x:c r="U3122" s="12"/>
    </x:row>
    <x:row r="3123" ht="24" customHeight="1">
      <x:c r="C3123" s="2" t="str">
        <x:v>USB</x:v>
      </x:c>
      <x:c r="D3123" s="2" t="str">
        <x:v>FY2020</x:v>
      </x:c>
      <x:c r="E3123" s="2" t="str">
        <x:v>assets</x:v>
      </x:c>
      <x:c r="F3123" s="11" t="n">
        <x:v>553905</x:v>
      </x:c>
      <x:c r="G3123" s="2" t="str">
        <x:v>USD</x:v>
      </x:c>
      <x:c r="H3123" s="2" t="str">
        <x:v>2020-01-01</x:v>
      </x:c>
      <x:c r="I3123" s="2" t="str">
        <x:v>2020-12-31</x:v>
      </x:c>
      <x:c r="J3123" s="2" t="str">
        <x:v>Assets</x:v>
      </x:c>
      <x:c r="K3123" s="2" t="str">
        <x:v>us-gaap:Assets</x:v>
      </x:c>
      <x:c r="L3123" s="2" t="str">
        <x:v>2022-02-22</x:v>
      </x:c>
      <x:c r="M3123" s="2" t="str">
        <x:v>0001193125-22-048709</x:v>
      </x:c>
      <x:c r="N3123" s="2" t="str">
        <x:v>https://www.sec.gov/Archives/edgar/data/36104/000119312522048709/d256232d10k.htm</x:v>
      </x:c>
      <x:c r="O3123" s="2" t="str">
        <x:v>data/raw/filings/USB_0001193125-22-048709_d256232d10k.htm</x:v>
      </x:c>
      <x:c r="P3123" s="2" t="str"/>
      <x:c r="Q3123" s="2" t="str"/>
      <x:c r="R3123" s="2" t="str">
        <x:v>Latest eligible comparative presentation at the information cutoff.</x:v>
      </x:c>
      <x:c r="T3123" s="12"/>
      <x:c r="U3123" s="12"/>
    </x:row>
    <x:row r="3124" ht="24" customHeight="1">
      <x:c r="C3124" s="2" t="str">
        <x:v>USB</x:v>
      </x:c>
      <x:c r="D3124" s="2" t="str">
        <x:v>FY2020</x:v>
      </x:c>
      <x:c r="E3124" s="2" t="str">
        <x:v>liabilities</x:v>
      </x:c>
      <x:c r="F3124" s="11" t="n">
        <x:v>500180</x:v>
      </x:c>
      <x:c r="G3124" s="2" t="str">
        <x:v>USD</x:v>
      </x:c>
      <x:c r="H3124" s="2" t="str">
        <x:v>2020-01-01</x:v>
      </x:c>
      <x:c r="I3124" s="2" t="str">
        <x:v>2020-12-31</x:v>
      </x:c>
      <x:c r="J3124" s="2" t="str">
        <x:v>Liabilities</x:v>
      </x:c>
      <x:c r="K3124" s="2" t="str">
        <x:v>us-gaap:Liabilities</x:v>
      </x:c>
      <x:c r="L3124" s="2" t="str">
        <x:v>2022-02-22</x:v>
      </x:c>
      <x:c r="M3124" s="2" t="str">
        <x:v>0001193125-22-048709</x:v>
      </x:c>
      <x:c r="N3124" s="2" t="str">
        <x:v>https://www.sec.gov/Archives/edgar/data/36104/000119312522048709/d256232d10k.htm</x:v>
      </x:c>
      <x:c r="O3124" s="2" t="str">
        <x:v>data/raw/filings/USB_0001193125-22-048709_d256232d10k.htm</x:v>
      </x:c>
      <x:c r="P3124" s="2" t="str"/>
      <x:c r="Q3124" s="2" t="str"/>
      <x:c r="R3124" s="2" t="str">
        <x:v>Latest eligible comparative presentation at the information cutoff.</x:v>
      </x:c>
      <x:c r="T3124" s="12"/>
      <x:c r="U3124" s="12"/>
    </x:row>
    <x:row r="3125" ht="24" customHeight="1">
      <x:c r="C3125" s="2" t="str">
        <x:v>USB</x:v>
      </x:c>
      <x:c r="D3125" s="2" t="str">
        <x:v>FY2020</x:v>
      </x:c>
      <x:c r="E3125" s="2" t="str">
        <x:v>equity</x:v>
      </x:c>
      <x:c r="F3125" s="11" t="n">
        <x:v>53095</x:v>
      </x:c>
      <x:c r="G3125" s="2" t="str">
        <x:v>USD</x:v>
      </x:c>
      <x:c r="H3125" s="2" t="str">
        <x:v>2020-01-01</x:v>
      </x:c>
      <x:c r="I3125" s="2" t="str">
        <x:v>2020-12-31</x:v>
      </x:c>
      <x:c r="J3125" s="2" t="str">
        <x:v>Stockholders' Equity Attributable to Parent</x:v>
      </x:c>
      <x:c r="K3125" s="2" t="str">
        <x:v>us-gaap:StockholdersEquity</x:v>
      </x:c>
      <x:c r="L3125" s="2" t="str">
        <x:v>2022-02-22</x:v>
      </x:c>
      <x:c r="M3125" s="2" t="str">
        <x:v>0001193125-22-048709</x:v>
      </x:c>
      <x:c r="N3125" s="2" t="str">
        <x:v>https://www.sec.gov/Archives/edgar/data/36104/000119312522048709/d256232d10k.htm</x:v>
      </x:c>
      <x:c r="O3125" s="2" t="str">
        <x:v>data/raw/filings/USB_0001193125-22-048709_d256232d10k.htm</x:v>
      </x:c>
      <x:c r="P3125" s="2" t="str"/>
      <x:c r="Q3125" s="2" t="str"/>
      <x:c r="R3125" s="2" t="str">
        <x:v>Latest eligible comparative presentation at the information cutoff.</x:v>
      </x:c>
      <x:c r="T3125" s="12"/>
      <x:c r="U3125" s="12"/>
    </x:row>
    <x:row r="3126" ht="24" customHeight="1">
      <x:c r="C3126" s="2" t="str">
        <x:v>USB</x:v>
      </x:c>
      <x:c r="D3126" s="2" t="str">
        <x:v>FY2020</x:v>
      </x:c>
      <x:c r="E3126" s="2" t="str">
        <x:v>preferred</x:v>
      </x:c>
      <x:c r="F3126" s="11" t="n">
        <x:v>5983</x:v>
      </x:c>
      <x:c r="G3126" s="2" t="str">
        <x:v>USD</x:v>
      </x:c>
      <x:c r="H3126" s="2" t="str">
        <x:v>2020-01-01</x:v>
      </x:c>
      <x:c r="I3126" s="2" t="str">
        <x:v>2020-12-31</x:v>
      </x:c>
      <x:c r="J3126" s="2" t="str">
        <x:v>Preferred Stock, Including Additional Paid in Capital, Net of Discount</x:v>
      </x:c>
      <x:c r="K3126" s="2" t="str">
        <x:v>us-gaap:PreferredStockIncludingAdditionalPaidInCapitalNetOfDiscount</x:v>
      </x:c>
      <x:c r="L3126" s="2" t="str">
        <x:v>2022-02-22</x:v>
      </x:c>
      <x:c r="M3126" s="2" t="str">
        <x:v>0001193125-22-048709</x:v>
      </x:c>
      <x:c r="N3126" s="2" t="str">
        <x:v>https://www.sec.gov/Archives/edgar/data/36104/000119312522048709/d256232d10k.htm</x:v>
      </x:c>
      <x:c r="O3126" s="2" t="str">
        <x:v>data/raw/filings/USB_0001193125-22-048709_d256232d10k.htm</x:v>
      </x:c>
      <x:c r="P3126" s="2" t="str"/>
      <x:c r="Q3126" s="2" t="str"/>
      <x:c r="R3126" s="2" t="str">
        <x:v>Latest eligible comparative presentation at the information cutoff.</x:v>
      </x:c>
      <x:c r="T3126" s="12"/>
      <x:c r="U3126" s="12"/>
    </x:row>
    <x:row r="3127" ht="24" customHeight="1">
      <x:c r="C3127" s="2" t="str">
        <x:v>USB</x:v>
      </x:c>
      <x:c r="D3127" s="2" t="str">
        <x:v>FY2020</x:v>
      </x:c>
      <x:c r="E3127" s="2" t="str">
        <x:v>common_equity_reported</x:v>
      </x:c>
      <x:c r="F3127" s="11" t="str">
        <x:v>n.a.</x:v>
      </x:c>
      <x:c r="G3127" s="2" t="str">
        <x:v>USDm</x:v>
      </x:c>
      <x:c r="H3127" s="2" t="str">
        <x:v>2020-01-01</x:v>
      </x:c>
      <x:c r="I3127" s="2" t="str">
        <x:v>2020-12-31</x:v>
      </x:c>
      <x:c r="J3127" s="2" t="str">
        <x:v>Reported common shareholders equity</x:v>
      </x:c>
      <x:c r="K3127" s="2" t="str"/>
      <x:c r="L3127" s="2" t="str"/>
      <x:c r="M3127" s="2" t="str"/>
      <x:c r="N3127" s="2" t="str"/>
      <x:c r="O3127" s="2" t="str"/>
      <x:c r="P3127" s="2" t="str"/>
      <x:c r="Q3127" s="2" t="str"/>
      <x:c r="R3127" s="2" t="str">
        <x:v>Not reported / unavailable</x:v>
      </x:c>
      <x:c r="T3127" s="12"/>
      <x:c r="U3127" s="12"/>
    </x:row>
    <x:row r="3128" ht="24" customHeight="1">
      <x:c r="C3128" s="2" t="str">
        <x:v>USB</x:v>
      </x:c>
      <x:c r="D3128" s="2" t="str">
        <x:v>FY2020</x:v>
      </x:c>
      <x:c r="E3128" s="2" t="str">
        <x:v>goodwill</x:v>
      </x:c>
      <x:c r="F3128" s="11" t="n">
        <x:v>9918</x:v>
      </x:c>
      <x:c r="G3128" s="2" t="str">
        <x:v>USD</x:v>
      </x:c>
      <x:c r="H3128" s="2" t="str">
        <x:v>2020-01-01</x:v>
      </x:c>
      <x:c r="I3128" s="2" t="str">
        <x:v>2020-12-31</x:v>
      </x:c>
      <x:c r="J3128" s="2" t="str">
        <x:v>Goodwill</x:v>
      </x:c>
      <x:c r="K3128" s="2" t="str">
        <x:v>us-gaap:Goodwill</x:v>
      </x:c>
      <x:c r="L3128" s="2" t="str">
        <x:v>2024-02-20</x:v>
      </x:c>
      <x:c r="M3128" s="2" t="str">
        <x:v>0000036104-24-000018</x:v>
      </x:c>
      <x:c r="N3128" s="2" t="str">
        <x:v>https://www.sec.gov/Archives/edgar/data/36104/000003610424000018/usb-20231231.htm</x:v>
      </x:c>
      <x:c r="O3128" s="2" t="str">
        <x:v>data/raw/filings/USB_0000036104-24-000018_usb-20231231.htm</x:v>
      </x:c>
      <x:c r="P3128" s="2" t="str"/>
      <x:c r="Q3128" s="2" t="str"/>
      <x:c r="R3128" s="2" t="str">
        <x:v>Latest eligible comparative presentation at the information cutoff.</x:v>
      </x:c>
      <x:c r="T3128" s="12"/>
      <x:c r="U3128" s="12"/>
    </x:row>
    <x:row r="3129" ht="24" customHeight="1">
      <x:c r="C3129" s="2" t="str">
        <x:v>USB</x:v>
      </x:c>
      <x:c r="D3129" s="2" t="str">
        <x:v>FY2020</x:v>
      </x:c>
      <x:c r="E3129" s="2" t="str">
        <x:v>intangibles</x:v>
      </x:c>
      <x:c r="F3129" s="11" t="n">
        <x:v>2864</x:v>
      </x:c>
      <x:c r="G3129" s="2" t="str">
        <x:v>USD</x:v>
      </x:c>
      <x:c r="H3129" s="2" t="str">
        <x:v>2020-01-01</x:v>
      </x:c>
      <x:c r="I3129" s="2" t="str">
        <x:v>2020-12-31</x:v>
      </x:c>
      <x:c r="J3129" s="2" t="str">
        <x:v>Intangible Assets, Net (Excluding Goodwill)</x:v>
      </x:c>
      <x:c r="K3129" s="2" t="str">
        <x:v>us-gaap:IntangibleAssetsNetExcludingGoodwill</x:v>
      </x:c>
      <x:c r="L3129" s="2" t="str">
        <x:v>2022-02-22</x:v>
      </x:c>
      <x:c r="M3129" s="2" t="str">
        <x:v>0001193125-22-048709</x:v>
      </x:c>
      <x:c r="N3129" s="2" t="str">
        <x:v>https://www.sec.gov/Archives/edgar/data/36104/000119312522048709/d256232d10k.htm</x:v>
      </x:c>
      <x:c r="O3129" s="2" t="str">
        <x:v>data/raw/filings/USB_0001193125-22-048709_d256232d10k.htm</x:v>
      </x:c>
      <x:c r="P3129" s="2" t="str"/>
      <x:c r="Q3129" s="2" t="str"/>
      <x:c r="R3129" s="2" t="str">
        <x:v>Latest eligible comparative presentation at the information cutoff.</x:v>
      </x:c>
      <x:c r="T3129" s="12"/>
      <x:c r="U3129" s="12"/>
    </x:row>
    <x:row r="3130" ht="24" customHeight="1">
      <x:c r="C3130" s="2" t="str">
        <x:v>USB</x:v>
      </x:c>
      <x:c r="D3130" s="2" t="str">
        <x:v>FY2020</x:v>
      </x:c>
      <x:c r="E3130" s="2" t="str">
        <x:v>intangibles_total</x:v>
      </x:c>
      <x:c r="F3130" s="11" t="str">
        <x:v>n.a.</x:v>
      </x:c>
      <x:c r="G3130" s="2" t="str">
        <x:v>USDm</x:v>
      </x:c>
      <x:c r="H3130" s="2" t="str">
        <x:v>2020-01-01</x:v>
      </x:c>
      <x:c r="I3130" s="2" t="str">
        <x:v>2020-12-31</x:v>
      </x:c>
      <x:c r="J3130" s="2" t="str">
        <x:v>Reported goodwill and intangible assets combined</x:v>
      </x:c>
      <x:c r="K3130" s="2" t="str"/>
      <x:c r="L3130" s="2" t="str"/>
      <x:c r="M3130" s="2" t="str"/>
      <x:c r="N3130" s="2" t="str"/>
      <x:c r="O3130" s="2" t="str"/>
      <x:c r="P3130" s="2" t="str"/>
      <x:c r="Q3130" s="2" t="str"/>
      <x:c r="R3130" s="2" t="str">
        <x:v>Not reported / unavailable</x:v>
      </x:c>
      <x:c r="T3130" s="12"/>
      <x:c r="U3130" s="12"/>
    </x:row>
    <x:row r="3131" ht="24" customHeight="1">
      <x:c r="C3131" s="2" t="str">
        <x:v>USB</x:v>
      </x:c>
      <x:c r="D3131" s="2" t="str">
        <x:v>FY2020</x:v>
      </x:c>
      <x:c r="E3131" s="2" t="str">
        <x:v>shares_end</x:v>
      </x:c>
      <x:c r="F3131" s="11" t="n">
        <x:v>1500</x:v>
      </x:c>
      <x:c r="G3131" s="2" t="str">
        <x:v>shares</x:v>
      </x:c>
      <x:c r="H3131" s="2" t="str">
        <x:v>2020-01-01</x:v>
      </x:c>
      <x:c r="I3131" s="2" t="str">
        <x:v>2020-12-31</x:v>
      </x:c>
      <x:c r="J3131" s="2" t="str">
        <x:v>Common Stock, Shares, Outstanding</x:v>
      </x:c>
      <x:c r="K3131" s="2" t="str">
        <x:v>us-gaap:CommonStockSharesOutstanding</x:v>
      </x:c>
      <x:c r="L3131" s="2" t="str">
        <x:v>2022-02-22</x:v>
      </x:c>
      <x:c r="M3131" s="2" t="str">
        <x:v>0001193125-22-048709</x:v>
      </x:c>
      <x:c r="N3131" s="2" t="str">
        <x:v>https://www.sec.gov/Archives/edgar/data/36104/000119312522048709/d256232d10k.htm</x:v>
      </x:c>
      <x:c r="O3131" s="2" t="str">
        <x:v>data/raw/filings/USB_0001193125-22-048709_d256232d10k.htm</x:v>
      </x:c>
      <x:c r="P3131" s="2" t="str"/>
      <x:c r="Q3131" s="2" t="str"/>
      <x:c r="R3131" s="2" t="str">
        <x:v>Latest eligible comparative presentation at the information cutoff.</x:v>
      </x:c>
      <x:c r="T3131" s="12"/>
      <x:c r="U3131" s="12"/>
    </x:row>
    <x:row r="3132" ht="24" customHeight="1">
      <x:c r="C3132" s="2" t="str">
        <x:v>USB</x:v>
      </x:c>
      <x:c r="D3132" s="2" t="str">
        <x:v>FY2020</x:v>
      </x:c>
      <x:c r="E3132" s="2" t="str">
        <x:v>shares_issued</x:v>
      </x:c>
      <x:c r="F3132" s="11" t="n">
        <x:v>2125.725742</x:v>
      </x:c>
      <x:c r="G3132" s="2" t="str">
        <x:v>shares</x:v>
      </x:c>
      <x:c r="H3132" s="2" t="str">
        <x:v>2020-01-01</x:v>
      </x:c>
      <x:c r="I3132" s="2" t="str">
        <x:v>2020-12-31</x:v>
      </x:c>
      <x:c r="J3132" s="2" t="str">
        <x:v>Common Stock, Shares, Issued</x:v>
      </x:c>
      <x:c r="K3132" s="2" t="str">
        <x:v>us-gaap:CommonStockSharesIssued</x:v>
      </x:c>
      <x:c r="L3132" s="2" t="str">
        <x:v>2022-02-22</x:v>
      </x:c>
      <x:c r="M3132" s="2" t="str">
        <x:v>0001193125-22-048709</x:v>
      </x:c>
      <x:c r="N3132" s="2" t="str">
        <x:v>https://www.sec.gov/Archives/edgar/data/36104/000119312522048709/d256232d10k.htm</x:v>
      </x:c>
      <x:c r="O3132" s="2" t="str">
        <x:v>data/raw/filings/USB_0001193125-22-048709_d256232d10k.htm</x:v>
      </x:c>
      <x:c r="P3132" s="2" t="str"/>
      <x:c r="Q3132" s="2" t="str"/>
      <x:c r="R3132" s="2" t="str">
        <x:v>Latest eligible comparative presentation at the information cutoff.</x:v>
      </x:c>
      <x:c r="T3132" s="12"/>
      <x:c r="U3132" s="12"/>
    </x:row>
    <x:row r="3133" ht="24" customHeight="1">
      <x:c r="C3133" s="2" t="str">
        <x:v>USB</x:v>
      </x:c>
      <x:c r="D3133" s="2" t="str">
        <x:v>FY2020</x:v>
      </x:c>
      <x:c r="E3133" s="2" t="str">
        <x:v>shares_treasury</x:v>
      </x:c>
      <x:c r="F3133" s="11" t="n">
        <x:v>618.618084</x:v>
      </x:c>
      <x:c r="G3133" s="2" t="str">
        <x:v>shares</x:v>
      </x:c>
      <x:c r="H3133" s="2" t="str">
        <x:v>2020-01-01</x:v>
      </x:c>
      <x:c r="I3133" s="2" t="str">
        <x:v>2020-12-31</x:v>
      </x:c>
      <x:c r="J3133" s="2" t="str">
        <x:v>Treasury Stock, Common, Shares</x:v>
      </x:c>
      <x:c r="K3133" s="2" t="str">
        <x:v>us-gaap:TreasuryStockCommonShares</x:v>
      </x:c>
      <x:c r="L3133" s="2" t="str">
        <x:v>2022-02-22</x:v>
      </x:c>
      <x:c r="M3133" s="2" t="str">
        <x:v>0001193125-22-048709</x:v>
      </x:c>
      <x:c r="N3133" s="2" t="str">
        <x:v>https://www.sec.gov/Archives/edgar/data/36104/000119312522048709/d256232d10k.htm</x:v>
      </x:c>
      <x:c r="O3133" s="2" t="str">
        <x:v>data/raw/filings/USB_0001193125-22-048709_d256232d10k.htm</x:v>
      </x:c>
      <x:c r="P3133" s="2" t="str"/>
      <x:c r="Q3133" s="2" t="str"/>
      <x:c r="R3133" s="2" t="str">
        <x:v>Latest eligible comparative presentation at the information cutoff.</x:v>
      </x:c>
      <x:c r="T3133" s="12"/>
      <x:c r="U3133" s="12"/>
    </x:row>
    <x:row r="3134" ht="24" customHeight="1">
      <x:c r="C3134" s="2" t="str">
        <x:v>USB</x:v>
      </x:c>
      <x:c r="D3134" s="2" t="str">
        <x:v>FY2020</x:v>
      </x:c>
      <x:c r="E3134" s="2" t="str">
        <x:v>deposits</x:v>
      </x:c>
      <x:c r="F3134" s="11" t="n">
        <x:v>429770</x:v>
      </x:c>
      <x:c r="G3134" s="2" t="str">
        <x:v>USD</x:v>
      </x:c>
      <x:c r="H3134" s="2" t="str">
        <x:v>2020-01-01</x:v>
      </x:c>
      <x:c r="I3134" s="2" t="str">
        <x:v>2020-12-31</x:v>
      </x:c>
      <x:c r="J3134" s="2" t="str">
        <x:v>Deposits</x:v>
      </x:c>
      <x:c r="K3134" s="2" t="str">
        <x:v>us-gaap:Deposits</x:v>
      </x:c>
      <x:c r="L3134" s="2" t="str">
        <x:v>2022-02-22</x:v>
      </x:c>
      <x:c r="M3134" s="2" t="str">
        <x:v>0001193125-22-048709</x:v>
      </x:c>
      <x:c r="N3134" s="2" t="str">
        <x:v>https://www.sec.gov/Archives/edgar/data/36104/000119312522048709/d256232d10k.htm</x:v>
      </x:c>
      <x:c r="O3134" s="2" t="str">
        <x:v>data/raw/filings/USB_0001193125-22-048709_d256232d10k.htm</x:v>
      </x:c>
      <x:c r="P3134" s="2" t="str"/>
      <x:c r="Q3134" s="2" t="str"/>
      <x:c r="R3134" s="2" t="str">
        <x:v>Latest eligible comparative presentation at the information cutoff.</x:v>
      </x:c>
      <x:c r="T3134" s="12"/>
      <x:c r="U3134" s="12"/>
    </x:row>
    <x:row r="3135" ht="24" customHeight="1">
      <x:c r="C3135" s="2" t="str">
        <x:v>USB</x:v>
      </x:c>
      <x:c r="D3135" s="2" t="str">
        <x:v>FY2020</x:v>
      </x:c>
      <x:c r="E3135" s="2" t="str">
        <x:v>loans_gross</x:v>
      </x:c>
      <x:c r="F3135" s="11" t="str">
        <x:v>n.a.</x:v>
      </x:c>
      <x:c r="G3135" s="2" t="str">
        <x:v>USDm</x:v>
      </x:c>
      <x:c r="H3135" s="2" t="str">
        <x:v>2020-01-01</x:v>
      </x:c>
      <x:c r="I3135" s="2" t="str">
        <x:v>2020-12-31</x:v>
      </x:c>
      <x:c r="J3135" s="2" t="str">
        <x:v>Gross loans and leases selected definition</x:v>
      </x:c>
      <x:c r="K3135" s="2" t="str"/>
      <x:c r="L3135" s="2" t="str"/>
      <x:c r="M3135" s="2" t="str"/>
      <x:c r="N3135" s="2" t="str"/>
      <x:c r="O3135" s="2" t="str"/>
      <x:c r="P3135" s="2" t="str"/>
      <x:c r="Q3135" s="2" t="str"/>
      <x:c r="R3135" s="2" t="str">
        <x:v>Not reported / unavailable</x:v>
      </x:c>
      <x:c r="T3135" s="12"/>
      <x:c r="U3135" s="12"/>
    </x:row>
    <x:row r="3136" ht="24" customHeight="1">
      <x:c r="C3136" s="2" t="str">
        <x:v>USB</x:v>
      </x:c>
      <x:c r="D3136" s="2" t="str">
        <x:v>FY2020</x:v>
      </x:c>
      <x:c r="E3136" s="2" t="str">
        <x:v>loans_net</x:v>
      </x:c>
      <x:c r="F3136" s="11" t="n">
        <x:v>290393</x:v>
      </x:c>
      <x:c r="G3136" s="2" t="str">
        <x:v>USD</x:v>
      </x:c>
      <x:c r="H3136" s="2" t="str">
        <x:v>2020-01-01</x:v>
      </x:c>
      <x:c r="I3136" s="2" t="str">
        <x:v>2020-12-31</x:v>
      </x:c>
      <x:c r="J3136" s="2" t="str">
        <x:v>Loans and Leases Receivable, Net Amount</x:v>
      </x:c>
      <x:c r="K3136" s="2" t="str">
        <x:v>us-gaap:LoansAndLeasesReceivableNetReportedAmount</x:v>
      </x:c>
      <x:c r="L3136" s="2" t="str">
        <x:v>2022-02-22</x:v>
      </x:c>
      <x:c r="M3136" s="2" t="str">
        <x:v>0001193125-22-048709</x:v>
      </x:c>
      <x:c r="N3136" s="2" t="str">
        <x:v>https://www.sec.gov/Archives/edgar/data/36104/000119312522048709/d256232d10k.htm</x:v>
      </x:c>
      <x:c r="O3136" s="2" t="str">
        <x:v>data/raw/filings/USB_0001193125-22-048709_d256232d10k.htm</x:v>
      </x:c>
      <x:c r="P3136" s="2" t="str"/>
      <x:c r="Q3136" s="2" t="str"/>
      <x:c r="R3136" s="2" t="str">
        <x:v>Latest eligible comparative presentation at the information cutoff.</x:v>
      </x:c>
      <x:c r="T3136" s="12"/>
      <x:c r="U3136" s="12"/>
    </x:row>
    <x:row r="3137" ht="24" customHeight="1">
      <x:c r="C3137" s="2" t="str">
        <x:v>USB</x:v>
      </x:c>
      <x:c r="D3137" s="2" t="str">
        <x:v>FY2020</x:v>
      </x:c>
      <x:c r="E3137" s="2" t="str">
        <x:v>allowance</x:v>
      </x:c>
      <x:c r="F3137" s="11" t="n">
        <x:v>8010</x:v>
      </x:c>
      <x:c r="G3137" s="2" t="str">
        <x:v>USD</x:v>
      </x:c>
      <x:c r="H3137" s="2" t="str">
        <x:v>2020-01-01</x:v>
      </x:c>
      <x:c r="I3137" s="2" t="str">
        <x:v>2020-12-31</x:v>
      </x:c>
      <x:c r="J3137" s="2" t="str">
        <x:v>Financing Receivable, Allowance for Credit Loss</x:v>
      </x:c>
      <x:c r="K3137" s="2" t="str">
        <x:v>us-gaap:FinancingReceivableAllowanceForCreditLosses</x:v>
      </x:c>
      <x:c r="L3137" s="2" t="str">
        <x:v>2023-02-27</x:v>
      </x:c>
      <x:c r="M3137" s="2" t="str">
        <x:v>0001193125-23-050691</x:v>
      </x:c>
      <x:c r="N3137" s="2" t="str">
        <x:v>https://www.sec.gov/Archives/edgar/data/36104/000119312523050691/d410791d10k.htm</x:v>
      </x:c>
      <x:c r="O3137" s="2" t="str">
        <x:v>data/raw/filings/USB_0001193125-23-050691_d410791d10k.htm</x:v>
      </x:c>
      <x:c r="P3137" s="2" t="str"/>
      <x:c r="Q3137" s="2" t="str"/>
      <x:c r="R3137" s="2" t="str">
        <x:v>Latest eligible comparative presentation at the information cutoff.</x:v>
      </x:c>
      <x:c r="T3137" s="12"/>
      <x:c r="U3137" s="12"/>
    </x:row>
    <x:row r="3138" ht="24" customHeight="1">
      <x:c r="C3138" s="2" t="str">
        <x:v>USB</x:v>
      </x:c>
      <x:c r="D3138" s="2" t="str">
        <x:v>FY2020</x:v>
      </x:c>
      <x:c r="E3138" s="2" t="str">
        <x:v>nonaccrual</x:v>
      </x:c>
      <x:c r="F3138" s="11" t="str">
        <x:v>n.a.</x:v>
      </x:c>
      <x:c r="G3138" s="2" t="str">
        <x:v>USDm</x:v>
      </x:c>
      <x:c r="H3138" s="2" t="str">
        <x:v>2020-01-01</x:v>
      </x:c>
      <x:c r="I3138" s="2" t="str">
        <x:v>2020-12-31</x:v>
      </x:c>
      <x:c r="J3138" s="2" t="str">
        <x:v>Nonaccrual</x:v>
      </x:c>
      <x:c r="K3138" s="2" t="str"/>
      <x:c r="L3138" s="2" t="str"/>
      <x:c r="M3138" s="2" t="str"/>
      <x:c r="N3138" s="2" t="str"/>
      <x:c r="O3138" s="2" t="str"/>
      <x:c r="P3138" s="2" t="str"/>
      <x:c r="Q3138" s="2" t="str"/>
      <x:c r="R3138" s="2" t="str">
        <x:v>Not reported / unavailable</x:v>
      </x:c>
      <x:c r="T3138" s="12"/>
      <x:c r="U3138" s="12"/>
    </x:row>
    <x:row r="3139" ht="24" customHeight="1">
      <x:c r="C3139" s="2" t="str">
        <x:v>USB</x:v>
      </x:c>
      <x:c r="D3139" s="2" t="str">
        <x:v>FY2020</x:v>
      </x:c>
      <x:c r="E3139" s="2" t="str">
        <x:v>cash</x:v>
      </x:c>
      <x:c r="F3139" s="11" t="str">
        <x:v>n.a.</x:v>
      </x:c>
      <x:c r="G3139" s="2" t="str">
        <x:v>USDm</x:v>
      </x:c>
      <x:c r="H3139" s="2" t="str">
        <x:v>2020-01-01</x:v>
      </x:c>
      <x:c r="I3139" s="2" t="str">
        <x:v>2020-12-31</x:v>
      </x:c>
      <x:c r="J3139" s="2" t="str">
        <x:v>Cash</x:v>
      </x:c>
      <x:c r="K3139" s="2" t="str"/>
      <x:c r="L3139" s="2" t="str"/>
      <x:c r="M3139" s="2" t="str"/>
      <x:c r="N3139" s="2" t="str"/>
      <x:c r="O3139" s="2" t="str"/>
      <x:c r="P3139" s="2" t="str"/>
      <x:c r="Q3139" s="2" t="str"/>
      <x:c r="R3139" s="2" t="str">
        <x:v>Not reported / unavailable</x:v>
      </x:c>
      <x:c r="T3139" s="12"/>
      <x:c r="U3139" s="12"/>
    </x:row>
    <x:row r="3140" ht="24" customHeight="1">
      <x:c r="C3140" s="2" t="str">
        <x:v>USB</x:v>
      </x:c>
      <x:c r="D3140" s="2" t="str">
        <x:v>FY2020</x:v>
      </x:c>
      <x:c r="E3140" s="2" t="str">
        <x:v>aoci</x:v>
      </x:c>
      <x:c r="F3140" s="11" t="n">
        <x:v>322</x:v>
      </x:c>
      <x:c r="G3140" s="2" t="str">
        <x:v>USD</x:v>
      </x:c>
      <x:c r="H3140" s="2" t="str">
        <x:v>2020-01-01</x:v>
      </x:c>
      <x:c r="I3140" s="2" t="str">
        <x:v>2020-12-31</x:v>
      </x:c>
      <x:c r="J3140" s="2" t="str">
        <x:v>Accumulated Other Comprehensive Income (Loss), Net of Tax</x:v>
      </x:c>
      <x:c r="K3140" s="2" t="str">
        <x:v>us-gaap:AccumulatedOtherComprehensiveIncomeLossNetOfTax</x:v>
      </x:c>
      <x:c r="L3140" s="2" t="str">
        <x:v>2023-02-27</x:v>
      </x:c>
      <x:c r="M3140" s="2" t="str">
        <x:v>0001193125-23-050691</x:v>
      </x:c>
      <x:c r="N3140" s="2" t="str">
        <x:v>https://www.sec.gov/Archives/edgar/data/36104/000119312523050691/d410791d10k.htm</x:v>
      </x:c>
      <x:c r="O3140" s="2" t="str">
        <x:v>data/raw/filings/USB_0001193125-23-050691_d410791d10k.htm</x:v>
      </x:c>
      <x:c r="P3140" s="2" t="str"/>
      <x:c r="Q3140" s="2" t="str"/>
      <x:c r="R3140" s="2" t="str">
        <x:v>Latest eligible comparative presentation at the information cutoff.</x:v>
      </x:c>
      <x:c r="T3140" s="12"/>
      <x:c r="U3140" s="12"/>
    </x:row>
    <x:row r="3141" ht="24" customHeight="1">
      <x:c r="C3141" s="2" t="str">
        <x:v>USB</x:v>
      </x:c>
      <x:c r="D3141" s="2" t="str">
        <x:v>FY2020</x:v>
      </x:c>
      <x:c r="E3141" s="2" t="str">
        <x:v>nii</x:v>
      </x:c>
      <x:c r="F3141" s="11" t="n">
        <x:v>12825</x:v>
      </x:c>
      <x:c r="G3141" s="2" t="str">
        <x:v>USD</x:v>
      </x:c>
      <x:c r="H3141" s="2" t="str">
        <x:v>2020-01-01</x:v>
      </x:c>
      <x:c r="I3141" s="2" t="str">
        <x:v>2020-12-31</x:v>
      </x:c>
      <x:c r="J3141" s="2" t="str">
        <x:v>Interest Income (Expense), Net</x:v>
      </x:c>
      <x:c r="K3141" s="2" t="str">
        <x:v>us-gaap:InterestIncomeExpenseNet</x:v>
      </x:c>
      <x:c r="L3141" s="2" t="str">
        <x:v>2023-02-27</x:v>
      </x:c>
      <x:c r="M3141" s="2" t="str">
        <x:v>0001193125-23-050691</x:v>
      </x:c>
      <x:c r="N3141" s="2" t="str">
        <x:v>https://www.sec.gov/Archives/edgar/data/36104/000119312523050691/d410791d10k.htm</x:v>
      </x:c>
      <x:c r="O3141" s="2" t="str">
        <x:v>data/raw/filings/USB_0001193125-23-050691_d410791d10k.htm</x:v>
      </x:c>
      <x:c r="P3141" s="2" t="str"/>
      <x:c r="Q3141" s="2" t="str"/>
      <x:c r="R3141" s="2" t="str">
        <x:v>Latest eligible comparative presentation at the information cutoff.</x:v>
      </x:c>
      <x:c r="T3141" s="12"/>
      <x:c r="U3141" s="12"/>
    </x:row>
    <x:row r="3142" ht="24" customHeight="1">
      <x:c r="C3142" s="2" t="str">
        <x:v>USB</x:v>
      </x:c>
      <x:c r="D3142" s="2" t="str">
        <x:v>FY2020</x:v>
      </x:c>
      <x:c r="E3142" s="2" t="str">
        <x:v>noninterest_income</x:v>
      </x:c>
      <x:c r="F3142" s="11" t="n">
        <x:v>10401</x:v>
      </x:c>
      <x:c r="G3142" s="2" t="str">
        <x:v>USD</x:v>
      </x:c>
      <x:c r="H3142" s="2" t="str">
        <x:v>2020-01-01</x:v>
      </x:c>
      <x:c r="I3142" s="2" t="str">
        <x:v>2020-12-31</x:v>
      </x:c>
      <x:c r="J3142" s="2" t="str">
        <x:v>Noninterest Income</x:v>
      </x:c>
      <x:c r="K3142" s="2" t="str">
        <x:v>us-gaap:NoninterestIncome</x:v>
      </x:c>
      <x:c r="L3142" s="2" t="str">
        <x:v>2023-02-27</x:v>
      </x:c>
      <x:c r="M3142" s="2" t="str">
        <x:v>0001193125-23-050691</x:v>
      </x:c>
      <x:c r="N3142" s="2" t="str">
        <x:v>https://www.sec.gov/Archives/edgar/data/36104/000119312523050691/d410791d10k.htm</x:v>
      </x:c>
      <x:c r="O3142" s="2" t="str">
        <x:v>data/raw/filings/USB_0001193125-23-050691_d410791d10k.htm</x:v>
      </x:c>
      <x:c r="P3142" s="2" t="str"/>
      <x:c r="Q3142" s="2" t="str"/>
      <x:c r="R3142" s="2" t="str">
        <x:v>Latest eligible comparative presentation at the information cutoff.</x:v>
      </x:c>
      <x:c r="T3142" s="12"/>
      <x:c r="U3142" s="12"/>
    </x:row>
    <x:row r="3143" ht="24" customHeight="1">
      <x:c r="C3143" s="2" t="str">
        <x:v>USB</x:v>
      </x:c>
      <x:c r="D3143" s="2" t="str">
        <x:v>FY2020</x:v>
      </x:c>
      <x:c r="E3143" s="2" t="str">
        <x:v>revenue_reported</x:v>
      </x:c>
      <x:c r="F3143" s="11" t="str">
        <x:v>n.a.</x:v>
      </x:c>
      <x:c r="G3143" s="2" t="str">
        <x:v>USDm</x:v>
      </x:c>
      <x:c r="H3143" s="2" t="str">
        <x:v>2020-01-01</x:v>
      </x:c>
      <x:c r="I3143" s="2" t="str">
        <x:v>2020-12-31</x:v>
      </x:c>
      <x:c r="J3143" s="2" t="str">
        <x:v>Reported total net revenue</x:v>
      </x:c>
      <x:c r="K3143" s="2" t="str"/>
      <x:c r="L3143" s="2" t="str"/>
      <x:c r="M3143" s="2" t="str"/>
      <x:c r="N3143" s="2" t="str"/>
      <x:c r="O3143" s="2" t="str"/>
      <x:c r="P3143" s="2" t="str"/>
      <x:c r="Q3143" s="2" t="str"/>
      <x:c r="R3143" s="2" t="str">
        <x:v>Not reported / unavailable</x:v>
      </x:c>
      <x:c r="T3143" s="12"/>
      <x:c r="U3143" s="12"/>
    </x:row>
    <x:row r="3144" ht="24" customHeight="1">
      <x:c r="C3144" s="2" t="str">
        <x:v>USB</x:v>
      </x:c>
      <x:c r="D3144" s="2" t="str">
        <x:v>FY2020</x:v>
      </x:c>
      <x:c r="E3144" s="2" t="str">
        <x:v>opex</x:v>
      </x:c>
      <x:c r="F3144" s="11" t="n">
        <x:v>13369</x:v>
      </x:c>
      <x:c r="G3144" s="2" t="str">
        <x:v>USD</x:v>
      </x:c>
      <x:c r="H3144" s="2" t="str">
        <x:v>2020-01-01</x:v>
      </x:c>
      <x:c r="I3144" s="2" t="str">
        <x:v>2020-12-31</x:v>
      </x:c>
      <x:c r="J3144" s="2" t="str">
        <x:v>Noninterest Expense</x:v>
      </x:c>
      <x:c r="K3144" s="2" t="str">
        <x:v>us-gaap:NoninterestExpense</x:v>
      </x:c>
      <x:c r="L3144" s="2" t="str">
        <x:v>2023-02-27</x:v>
      </x:c>
      <x:c r="M3144" s="2" t="str">
        <x:v>0001193125-23-050691</x:v>
      </x:c>
      <x:c r="N3144" s="2" t="str">
        <x:v>https://www.sec.gov/Archives/edgar/data/36104/000119312523050691/d410791d10k.htm</x:v>
      </x:c>
      <x:c r="O3144" s="2" t="str">
        <x:v>data/raw/filings/USB_0001193125-23-050691_d410791d10k.htm</x:v>
      </x:c>
      <x:c r="P3144" s="2" t="str"/>
      <x:c r="Q3144" s="2" t="str"/>
      <x:c r="R3144" s="2" t="str">
        <x:v>Latest eligible comparative presentation at the information cutoff.</x:v>
      </x:c>
      <x:c r="T3144" s="12"/>
      <x:c r="U3144" s="12"/>
    </x:row>
    <x:row r="3145" ht="24" customHeight="1">
      <x:c r="C3145" s="2" t="str">
        <x:v>USB</x:v>
      </x:c>
      <x:c r="D3145" s="2" t="str">
        <x:v>FY2020</x:v>
      </x:c>
      <x:c r="E3145" s="2" t="str">
        <x:v>provision</x:v>
      </x:c>
      <x:c r="F3145" s="11" t="n">
        <x:v>3806</x:v>
      </x:c>
      <x:c r="G3145" s="2" t="str">
        <x:v>USD</x:v>
      </x:c>
      <x:c r="H3145" s="2" t="str">
        <x:v>2020-01-01</x:v>
      </x:c>
      <x:c r="I3145" s="2" t="str">
        <x:v>2020-12-31</x:v>
      </x:c>
      <x:c r="J3145" s="2" t="str">
        <x:v>Provision for Loan, Lease, and Other Losses</x:v>
      </x:c>
      <x:c r="K3145" s="2" t="str">
        <x:v>us-gaap:ProvisionForLoanLeaseAndOtherLosses</x:v>
      </x:c>
      <x:c r="L3145" s="2" t="str">
        <x:v>2023-02-27</x:v>
      </x:c>
      <x:c r="M3145" s="2" t="str">
        <x:v>0001193125-23-050691</x:v>
      </x:c>
      <x:c r="N3145" s="2" t="str">
        <x:v>https://www.sec.gov/Archives/edgar/data/36104/000119312523050691/d410791d10k.htm</x:v>
      </x:c>
      <x:c r="O3145" s="2" t="str">
        <x:v>data/raw/filings/USB_0001193125-23-050691_d410791d10k.htm</x:v>
      </x:c>
      <x:c r="P3145" s="2" t="str"/>
      <x:c r="Q3145" s="2" t="str"/>
      <x:c r="R3145" s="2" t="str">
        <x:v>Latest eligible comparative presentation at the information cutoff.</x:v>
      </x:c>
      <x:c r="T3145" s="12"/>
      <x:c r="U3145" s="12"/>
    </x:row>
    <x:row r="3146" ht="24" customHeight="1">
      <x:c r="C3146" s="2" t="str">
        <x:v>USB</x:v>
      </x:c>
      <x:c r="D3146" s="2" t="str">
        <x:v>FY2020</x:v>
      </x:c>
      <x:c r="E3146" s="2" t="str">
        <x:v>pretax</x:v>
      </x:c>
      <x:c r="F3146" s="11" t="n">
        <x:v>6051</x:v>
      </x:c>
      <x:c r="G3146" s="2" t="str">
        <x:v>USD</x:v>
      </x:c>
      <x:c r="H3146" s="2" t="str">
        <x:v>2020-01-01</x:v>
      </x:c>
      <x:c r="I3146" s="2" t="str">
        <x:v>2020-12-31</x:v>
      </x:c>
      <x:c r="J3146" s="2" t="str">
        <x:v>Income (Loss) from Continuing Operations before Income Taxes, Noncontrolling Interest</x:v>
      </x:c>
      <x:c r="K3146" s="2" t="str">
        <x:v>us-gaap:IncomeLossFromContinuingOperationsBeforeIncomeTaxesExtraordinaryItemsNoncontrollingInterest</x:v>
      </x:c>
      <x:c r="L3146" s="2" t="str">
        <x:v>2023-02-27</x:v>
      </x:c>
      <x:c r="M3146" s="2" t="str">
        <x:v>0001193125-23-050691</x:v>
      </x:c>
      <x:c r="N3146" s="2" t="str">
        <x:v>https://www.sec.gov/Archives/edgar/data/36104/000119312523050691/d410791d10k.htm</x:v>
      </x:c>
      <x:c r="O3146" s="2" t="str">
        <x:v>data/raw/filings/USB_0001193125-23-050691_d410791d10k.htm</x:v>
      </x:c>
      <x:c r="P3146" s="2" t="str"/>
      <x:c r="Q3146" s="2" t="str"/>
      <x:c r="R3146" s="2" t="str">
        <x:v>Latest eligible comparative presentation at the information cutoff.</x:v>
      </x:c>
      <x:c r="T3146" s="12"/>
      <x:c r="U3146" s="12"/>
    </x:row>
    <x:row r="3147" ht="24" customHeight="1">
      <x:c r="C3147" s="2" t="str">
        <x:v>USB</x:v>
      </x:c>
      <x:c r="D3147" s="2" t="str">
        <x:v>FY2020</x:v>
      </x:c>
      <x:c r="E3147" s="2" t="str">
        <x:v>tax</x:v>
      </x:c>
      <x:c r="F3147" s="11" t="n">
        <x:v>1066</x:v>
      </x:c>
      <x:c r="G3147" s="2" t="str">
        <x:v>USD</x:v>
      </x:c>
      <x:c r="H3147" s="2" t="str">
        <x:v>2020-01-01</x:v>
      </x:c>
      <x:c r="I3147" s="2" t="str">
        <x:v>2020-12-31</x:v>
      </x:c>
      <x:c r="J3147" s="2" t="str">
        <x:v>Income Tax Expense (Benefit)</x:v>
      </x:c>
      <x:c r="K3147" s="2" t="str">
        <x:v>us-gaap:IncomeTaxExpenseBenefit</x:v>
      </x:c>
      <x:c r="L3147" s="2" t="str">
        <x:v>2023-02-27</x:v>
      </x:c>
      <x:c r="M3147" s="2" t="str">
        <x:v>0001193125-23-050691</x:v>
      </x:c>
      <x:c r="N3147" s="2" t="str">
        <x:v>https://www.sec.gov/Archives/edgar/data/36104/000119312523050691/d410791d10k.htm</x:v>
      </x:c>
      <x:c r="O3147" s="2" t="str">
        <x:v>data/raw/filings/USB_0001193125-23-050691_d410791d10k.htm</x:v>
      </x:c>
      <x:c r="P3147" s="2" t="str"/>
      <x:c r="Q3147" s="2" t="str"/>
      <x:c r="R3147" s="2" t="str">
        <x:v>Latest eligible comparative presentation at the information cutoff.</x:v>
      </x:c>
      <x:c r="T3147" s="12"/>
      <x:c r="U3147" s="12"/>
    </x:row>
    <x:row r="3148" ht="24" customHeight="1">
      <x:c r="C3148" s="2" t="str">
        <x:v>USB</x:v>
      </x:c>
      <x:c r="D3148" s="2" t="str">
        <x:v>FY2020</x:v>
      </x:c>
      <x:c r="E3148" s="2" t="str">
        <x:v>net_income</x:v>
      </x:c>
      <x:c r="F3148" s="11" t="n">
        <x:v>4959</x:v>
      </x:c>
      <x:c r="G3148" s="2" t="str">
        <x:v>USD</x:v>
      </x:c>
      <x:c r="H3148" s="2" t="str">
        <x:v>2020-01-01</x:v>
      </x:c>
      <x:c r="I3148" s="2" t="str">
        <x:v>2020-12-31</x:v>
      </x:c>
      <x:c r="J3148" s="2" t="str">
        <x:v>Net Income (Loss) Attributable to Parent</x:v>
      </x:c>
      <x:c r="K3148" s="2" t="str">
        <x:v>us-gaap:NetIncomeLoss</x:v>
      </x:c>
      <x:c r="L3148" s="2" t="str">
        <x:v>2023-02-27</x:v>
      </x:c>
      <x:c r="M3148" s="2" t="str">
        <x:v>0001193125-23-050691</x:v>
      </x:c>
      <x:c r="N3148" s="2" t="str">
        <x:v>https://www.sec.gov/Archives/edgar/data/36104/000119312523050691/d410791d10k.htm</x:v>
      </x:c>
      <x:c r="O3148" s="2" t="str">
        <x:v>data/raw/filings/USB_0001193125-23-050691_d410791d10k.htm</x:v>
      </x:c>
      <x:c r="P3148" s="2" t="str"/>
      <x:c r="Q3148" s="2" t="str"/>
      <x:c r="R3148" s="2" t="str">
        <x:v>Latest eligible comparative presentation at the information cutoff.</x:v>
      </x:c>
      <x:c r="T3148" s="12"/>
      <x:c r="U3148" s="12"/>
    </x:row>
    <x:row r="3149" ht="24" customHeight="1">
      <x:c r="C3149" s="2" t="str">
        <x:v>USB</x:v>
      </x:c>
      <x:c r="D3149" s="2" t="str">
        <x:v>FY2020</x:v>
      </x:c>
      <x:c r="E3149" s="2" t="str">
        <x:v>common_income</x:v>
      </x:c>
      <x:c r="F3149" s="11" t="n">
        <x:v>4621</x:v>
      </x:c>
      <x:c r="G3149" s="2" t="str">
        <x:v>USD</x:v>
      </x:c>
      <x:c r="H3149" s="2" t="str">
        <x:v>2020-01-01</x:v>
      </x:c>
      <x:c r="I3149" s="2" t="str">
        <x:v>2020-12-31</x:v>
      </x:c>
      <x:c r="J3149" s="2" t="str">
        <x:v>Net Income (Loss) Available to Common Stockholders, Basic</x:v>
      </x:c>
      <x:c r="K3149" s="2" t="str">
        <x:v>us-gaap:NetIncomeLossAvailableToCommonStockholdersBasic</x:v>
      </x:c>
      <x:c r="L3149" s="2" t="str">
        <x:v>2023-02-27</x:v>
      </x:c>
      <x:c r="M3149" s="2" t="str">
        <x:v>0001193125-23-050691</x:v>
      </x:c>
      <x:c r="N3149" s="2" t="str">
        <x:v>https://www.sec.gov/Archives/edgar/data/36104/000119312523050691/d410791d10k.htm</x:v>
      </x:c>
      <x:c r="O3149" s="2" t="str">
        <x:v>data/raw/filings/USB_0001193125-23-050691_d410791d10k.htm</x:v>
      </x:c>
      <x:c r="P3149" s="2" t="str"/>
      <x:c r="Q3149" s="2" t="str"/>
      <x:c r="R3149" s="2" t="str">
        <x:v>Latest eligible comparative presentation at the information cutoff.</x:v>
      </x:c>
      <x:c r="T3149" s="12"/>
      <x:c r="U3149" s="12"/>
    </x:row>
    <x:row r="3150" ht="24" customHeight="1">
      <x:c r="C3150" s="2" t="str">
        <x:v>USB</x:v>
      </x:c>
      <x:c r="D3150" s="2" t="str">
        <x:v>FY2020</x:v>
      </x:c>
      <x:c r="E3150" s="2" t="str">
        <x:v>preferred_div</x:v>
      </x:c>
      <x:c r="F3150" s="11" t="n">
        <x:v>304</x:v>
      </x:c>
      <x:c r="G3150" s="2" t="str">
        <x:v>USD</x:v>
      </x:c>
      <x:c r="H3150" s="2" t="str">
        <x:v>2020-01-01</x:v>
      </x:c>
      <x:c r="I3150" s="2" t="str">
        <x:v>2020-12-31</x:v>
      </x:c>
      <x:c r="J3150" s="2" t="str">
        <x:v>Dividends, Preferred Stock</x:v>
      </x:c>
      <x:c r="K3150" s="2" t="str">
        <x:v>us-gaap:DividendsPreferredStock</x:v>
      </x:c>
      <x:c r="L3150" s="2" t="str">
        <x:v>2023-02-27</x:v>
      </x:c>
      <x:c r="M3150" s="2" t="str">
        <x:v>0001193125-23-050691</x:v>
      </x:c>
      <x:c r="N3150" s="2" t="str">
        <x:v>https://www.sec.gov/Archives/edgar/data/36104/000119312523050691/d410791d10k.htm</x:v>
      </x:c>
      <x:c r="O3150" s="2" t="str">
        <x:v>data/raw/filings/USB_0001193125-23-050691_d410791d10k.htm</x:v>
      </x:c>
      <x:c r="P3150" s="2" t="str"/>
      <x:c r="Q3150" s="2" t="str"/>
      <x:c r="R3150" s="2" t="str">
        <x:v>Latest eligible comparative presentation at the information cutoff.</x:v>
      </x:c>
      <x:c r="T3150" s="12"/>
      <x:c r="U3150" s="12"/>
    </x:row>
    <x:row r="3151" ht="24" customHeight="1">
      <x:c r="C3151" s="2" t="str">
        <x:v>USB</x:v>
      </x:c>
      <x:c r="D3151" s="2" t="str">
        <x:v>FY2020</x:v>
      </x:c>
      <x:c r="E3151" s="2" t="str">
        <x:v>eps</x:v>
      </x:c>
      <x:c r="F3151" s="11" t="n">
        <x:v>3.06</x:v>
      </x:c>
      <x:c r="G3151" s="2" t="str">
        <x:v>USD/shares</x:v>
      </x:c>
      <x:c r="H3151" s="2" t="str">
        <x:v>2020-01-01</x:v>
      </x:c>
      <x:c r="I3151" s="2" t="str">
        <x:v>2020-12-31</x:v>
      </x:c>
      <x:c r="J3151" s="2" t="str">
        <x:v>Earnings Per Share, Diluted</x:v>
      </x:c>
      <x:c r="K3151" s="2" t="str">
        <x:v>us-gaap:EarningsPerShareDiluted</x:v>
      </x:c>
      <x:c r="L3151" s="2" t="str">
        <x:v>2023-02-27</x:v>
      </x:c>
      <x:c r="M3151" s="2" t="str">
        <x:v>0001193125-23-050691</x:v>
      </x:c>
      <x:c r="N3151" s="2" t="str">
        <x:v>https://www.sec.gov/Archives/edgar/data/36104/000119312523050691/d410791d10k.htm</x:v>
      </x:c>
      <x:c r="O3151" s="2" t="str">
        <x:v>data/raw/filings/USB_0001193125-23-050691_d410791d10k.htm</x:v>
      </x:c>
      <x:c r="P3151" s="2" t="str"/>
      <x:c r="Q3151" s="2" t="str"/>
      <x:c r="R3151" s="2" t="str">
        <x:v>Latest eligible comparative presentation at the information cutoff.</x:v>
      </x:c>
      <x:c r="T3151" s="12"/>
      <x:c r="U3151" s="12"/>
    </x:row>
    <x:row r="3152" ht="24" customHeight="1">
      <x:c r="C3152" s="2" t="str">
        <x:v>USB</x:v>
      </x:c>
      <x:c r="D3152" s="2" t="str">
        <x:v>FY2020</x:v>
      </x:c>
      <x:c r="E3152" s="2" t="str">
        <x:v>shares_diluted</x:v>
      </x:c>
      <x:c r="F3152" s="11" t="n">
        <x:v>1510</x:v>
      </x:c>
      <x:c r="G3152" s="2" t="str">
        <x:v>shares</x:v>
      </x:c>
      <x:c r="H3152" s="2" t="str">
        <x:v>2020-01-01</x:v>
      </x:c>
      <x:c r="I3152" s="2" t="str">
        <x:v>2020-12-31</x:v>
      </x:c>
      <x:c r="J3152" s="2" t="str">
        <x:v>Weighted Average Number of Shares Outstanding, Diluted</x:v>
      </x:c>
      <x:c r="K3152" s="2" t="str">
        <x:v>us-gaap:WeightedAverageNumberOfDilutedSharesOutstanding</x:v>
      </x:c>
      <x:c r="L3152" s="2" t="str">
        <x:v>2023-02-27</x:v>
      </x:c>
      <x:c r="M3152" s="2" t="str">
        <x:v>0001193125-23-050691</x:v>
      </x:c>
      <x:c r="N3152" s="2" t="str">
        <x:v>https://www.sec.gov/Archives/edgar/data/36104/000119312523050691/d410791d10k.htm</x:v>
      </x:c>
      <x:c r="O3152" s="2" t="str">
        <x:v>data/raw/filings/USB_0001193125-23-050691_d410791d10k.htm</x:v>
      </x:c>
      <x:c r="P3152" s="2" t="str"/>
      <x:c r="Q3152" s="2" t="str"/>
      <x:c r="R3152" s="2" t="str">
        <x:v>Latest eligible comparative presentation at the information cutoff.</x:v>
      </x:c>
      <x:c r="T3152" s="12"/>
      <x:c r="U3152" s="12"/>
    </x:row>
    <x:row r="3153" ht="24" customHeight="1">
      <x:c r="C3153" s="2" t="str">
        <x:v>USB</x:v>
      </x:c>
      <x:c r="D3153" s="2" t="str">
        <x:v>FY2020</x:v>
      </x:c>
      <x:c r="E3153" s="2" t="str">
        <x:v>dps</x:v>
      </x:c>
      <x:c r="F3153" s="11" t="n">
        <x:v>1.68</x:v>
      </x:c>
      <x:c r="G3153" s="2" t="str">
        <x:v>USD/shares</x:v>
      </x:c>
      <x:c r="H3153" s="2" t="str">
        <x:v>2020-01-01</x:v>
      </x:c>
      <x:c r="I3153" s="2" t="str">
        <x:v>2020-12-31</x:v>
      </x:c>
      <x:c r="J3153" s="2" t="str">
        <x:v>Common Stock, Dividends, Per Share, Declared</x:v>
      </x:c>
      <x:c r="K3153" s="2" t="str">
        <x:v>us-gaap:CommonStockDividendsPerShareDeclared</x:v>
      </x:c>
      <x:c r="L3153" s="2" t="str">
        <x:v>2023-02-27</x:v>
      </x:c>
      <x:c r="M3153" s="2" t="str">
        <x:v>0001193125-23-050691</x:v>
      </x:c>
      <x:c r="N3153" s="2" t="str">
        <x:v>https://www.sec.gov/Archives/edgar/data/36104/000119312523050691/d410791d10k.htm</x:v>
      </x:c>
      <x:c r="O3153" s="2" t="str">
        <x:v>data/raw/filings/USB_0001193125-23-050691_d410791d10k.htm</x:v>
      </x:c>
      <x:c r="P3153" s="2" t="str"/>
      <x:c r="Q3153" s="2" t="str"/>
      <x:c r="R3153" s="2" t="str">
        <x:v>Latest eligible comparative presentation at the information cutoff.</x:v>
      </x:c>
      <x:c r="T3153" s="12"/>
      <x:c r="U3153" s="12"/>
    </x:row>
    <x:row r="3154" ht="24" customHeight="1">
      <x:c r="C3154" s="2" t="str">
        <x:v>USB</x:v>
      </x:c>
      <x:c r="D3154" s="2" t="str">
        <x:v>FY2020</x:v>
      </x:c>
      <x:c r="E3154" s="2" t="str">
        <x:v>dividends</x:v>
      </x:c>
      <x:c r="F3154" s="11" t="n">
        <x:v>2552</x:v>
      </x:c>
      <x:c r="G3154" s="2" t="str">
        <x:v>USD</x:v>
      </x:c>
      <x:c r="H3154" s="2" t="str">
        <x:v>2020-01-01</x:v>
      </x:c>
      <x:c r="I3154" s="2" t="str">
        <x:v>2020-12-31</x:v>
      </x:c>
      <x:c r="J3154" s="2" t="str">
        <x:v>Payments of Ordinary Dividends, Common Stock</x:v>
      </x:c>
      <x:c r="K3154" s="2" t="str">
        <x:v>us-gaap:PaymentsOfDividendsCommonStock</x:v>
      </x:c>
      <x:c r="L3154" s="2" t="str">
        <x:v>2023-02-27</x:v>
      </x:c>
      <x:c r="M3154" s="2" t="str">
        <x:v>0001193125-23-050691</x:v>
      </x:c>
      <x:c r="N3154" s="2" t="str">
        <x:v>https://www.sec.gov/Archives/edgar/data/36104/000119312523050691/d410791d10k.htm</x:v>
      </x:c>
      <x:c r="O3154" s="2" t="str">
        <x:v>data/raw/filings/USB_0001193125-23-050691_d410791d10k.htm</x:v>
      </x:c>
      <x:c r="P3154" s="2" t="str"/>
      <x:c r="Q3154" s="2" t="str"/>
      <x:c r="R3154" s="2" t="str">
        <x:v>Latest eligible comparative presentation at the information cutoff.</x:v>
      </x:c>
      <x:c r="T3154" s="12"/>
      <x:c r="U3154" s="12"/>
    </x:row>
    <x:row r="3155" ht="24" customHeight="1">
      <x:c r="C3155" s="2" t="str">
        <x:v>USB</x:v>
      </x:c>
      <x:c r="D3155" s="2" t="str">
        <x:v>FY2020</x:v>
      </x:c>
      <x:c r="E3155" s="2" t="str">
        <x:v>buybacks</x:v>
      </x:c>
      <x:c r="F3155" s="11" t="n">
        <x:v>1672</x:v>
      </x:c>
      <x:c r="G3155" s="2" t="str">
        <x:v>USD</x:v>
      </x:c>
      <x:c r="H3155" s="2" t="str">
        <x:v>2020-01-01</x:v>
      </x:c>
      <x:c r="I3155" s="2" t="str">
        <x:v>2020-12-31</x:v>
      </x:c>
      <x:c r="J3155" s="2" t="str">
        <x:v>Payments for Repurchase of Common Stock</x:v>
      </x:c>
      <x:c r="K3155" s="2" t="str">
        <x:v>us-gaap:PaymentsForRepurchaseOfCommonStock</x:v>
      </x:c>
      <x:c r="L3155" s="2" t="str">
        <x:v>2023-02-27</x:v>
      </x:c>
      <x:c r="M3155" s="2" t="str">
        <x:v>0001193125-23-050691</x:v>
      </x:c>
      <x:c r="N3155" s="2" t="str">
        <x:v>https://www.sec.gov/Archives/edgar/data/36104/000119312523050691/d410791d10k.htm</x:v>
      </x:c>
      <x:c r="O3155" s="2" t="str">
        <x:v>data/raw/filings/USB_0001193125-23-050691_d410791d10k.htm</x:v>
      </x:c>
      <x:c r="P3155" s="2" t="str"/>
      <x:c r="Q3155" s="2" t="str"/>
      <x:c r="R3155" s="2" t="str">
        <x:v>Latest eligible comparative presentation at the information cutoff.</x:v>
      </x:c>
      <x:c r="T3155" s="12"/>
      <x:c r="U3155" s="12"/>
    </x:row>
    <x:row r="3156" ht="24" customHeight="1">
      <x:c r="C3156" s="2" t="str">
        <x:v>USB</x:v>
      </x:c>
      <x:c r="D3156" s="2" t="str">
        <x:v>FY2020</x:v>
      </x:c>
      <x:c r="E3156" s="2" t="str">
        <x:v>chargeoffs</x:v>
      </x:c>
      <x:c r="F3156" s="11" t="str">
        <x:v>n.a.</x:v>
      </x:c>
      <x:c r="G3156" s="2" t="str">
        <x:v>USDm</x:v>
      </x:c>
      <x:c r="H3156" s="2" t="str">
        <x:v>2020-01-01</x:v>
      </x:c>
      <x:c r="I3156" s="2" t="str">
        <x:v>2020-12-31</x:v>
      </x:c>
      <x:c r="J3156" s="2" t="str">
        <x:v>Gross loan charge-offs</x:v>
      </x:c>
      <x:c r="K3156" s="2" t="str"/>
      <x:c r="L3156" s="2" t="str"/>
      <x:c r="M3156" s="2" t="str"/>
      <x:c r="N3156" s="2" t="str"/>
      <x:c r="O3156" s="2" t="str"/>
      <x:c r="P3156" s="2" t="str"/>
      <x:c r="Q3156" s="2" t="str"/>
      <x:c r="R3156" s="2" t="str">
        <x:v>Not reported / unavailable</x:v>
      </x:c>
      <x:c r="T3156" s="12"/>
      <x:c r="U3156" s="12"/>
    </x:row>
    <x:row r="3157" ht="24" customHeight="1">
      <x:c r="C3157" s="2" t="str">
        <x:v>USB</x:v>
      </x:c>
      <x:c r="D3157" s="2" t="str">
        <x:v>FY2020</x:v>
      </x:c>
      <x:c r="E3157" s="2" t="str">
        <x:v>recoveries</x:v>
      </x:c>
      <x:c r="F3157" s="11" t="str">
        <x:v>n.a.</x:v>
      </x:c>
      <x:c r="G3157" s="2" t="str">
        <x:v>USDm</x:v>
      </x:c>
      <x:c r="H3157" s="2" t="str">
        <x:v>2020-01-01</x:v>
      </x:c>
      <x:c r="I3157" s="2" t="str">
        <x:v>2020-12-31</x:v>
      </x:c>
      <x:c r="J3157" s="2" t="str">
        <x:v>Loan recoveries</x:v>
      </x:c>
      <x:c r="K3157" s="2" t="str"/>
      <x:c r="L3157" s="2" t="str"/>
      <x:c r="M3157" s="2" t="str"/>
      <x:c r="N3157" s="2" t="str"/>
      <x:c r="O3157" s="2" t="str"/>
      <x:c r="P3157" s="2" t="str"/>
      <x:c r="Q3157" s="2" t="str"/>
      <x:c r="R3157" s="2" t="str">
        <x:v>Not reported / unavailable</x:v>
      </x:c>
      <x:c r="T3157" s="12"/>
      <x:c r="U3157" s="12"/>
    </x:row>
    <x:row r="3158" ht="24" customHeight="1">
      <x:c r="C3158" s="2" t="str">
        <x:v>USB</x:v>
      </x:c>
      <x:c r="D3158" s="2" t="str">
        <x:v>FY2020</x:v>
      </x:c>
      <x:c r="E3158" s="2" t="str">
        <x:v>rwa</x:v>
      </x:c>
      <x:c r="F3158" s="11" t="str">
        <x:v>n.a.</x:v>
      </x:c>
      <x:c r="G3158" s="2" t="str">
        <x:v>USDm</x:v>
      </x:c>
      <x:c r="H3158" s="2" t="str">
        <x:v>2020-01-01</x:v>
      </x:c>
      <x:c r="I3158" s="2" t="str">
        <x:v>2020-12-31</x:v>
      </x:c>
      <x:c r="J3158" s="2" t="str">
        <x:v>Risk-weighted assets</x:v>
      </x:c>
      <x:c r="K3158" s="2" t="str"/>
      <x:c r="L3158" s="2" t="str"/>
      <x:c r="M3158" s="2" t="str"/>
      <x:c r="N3158" s="2" t="str"/>
      <x:c r="O3158" s="2" t="str"/>
      <x:c r="P3158" s="2" t="str"/>
      <x:c r="Q3158" s="2" t="str"/>
      <x:c r="R3158" s="2" t="str">
        <x:v>Not reported / unavailable</x:v>
      </x:c>
      <x:c r="T3158" s="12"/>
      <x:c r="U3158" s="12"/>
    </x:row>
    <x:row r="3159" ht="24" customHeight="1">
      <x:c r="C3159" s="2" t="str">
        <x:v>USB</x:v>
      </x:c>
      <x:c r="D3159" s="2" t="str">
        <x:v>FY2020</x:v>
      </x:c>
      <x:c r="E3159" s="2" t="str">
        <x:v>cet1_reported</x:v>
      </x:c>
      <x:c r="F3159" s="11" t="str">
        <x:v>n.a.</x:v>
      </x:c>
      <x:c r="G3159" s="2" t="str">
        <x:v>%</x:v>
      </x:c>
      <x:c r="H3159" s="2" t="str">
        <x:v>2020-01-01</x:v>
      </x:c>
      <x:c r="I3159" s="2" t="str">
        <x:v>2020-12-31</x:v>
      </x:c>
      <x:c r="J3159" s="2" t="str">
        <x:v>Actual standardized CET1 ratio</x:v>
      </x:c>
      <x:c r="K3159" s="2" t="str"/>
      <x:c r="L3159" s="2" t="str"/>
      <x:c r="M3159" s="2" t="str"/>
      <x:c r="N3159" s="2" t="str"/>
      <x:c r="O3159" s="2" t="str"/>
      <x:c r="P3159" s="2" t="str"/>
      <x:c r="Q3159" s="2" t="str"/>
      <x:c r="R3159" s="2" t="str">
        <x:v>Not reported / unavailable</x:v>
      </x:c>
      <x:c r="T3159" s="12"/>
      <x:c r="U3159" s="12"/>
    </x:row>
    <x:row r="3160" ht="24" customHeight="1">
      <x:c r="C3160" s="2" t="str">
        <x:v>USB</x:v>
      </x:c>
      <x:c r="D3160" s="2" t="str">
        <x:v>FY2020</x:v>
      </x:c>
      <x:c r="E3160" s="2" t="str">
        <x:v>nim_reported</x:v>
      </x:c>
      <x:c r="F3160" s="11" t="str">
        <x:v>n.a.</x:v>
      </x:c>
      <x:c r="G3160" s="2" t="str">
        <x:v>%</x:v>
      </x:c>
      <x:c r="H3160" s="2" t="str">
        <x:v>2020-01-01</x:v>
      </x:c>
      <x:c r="I3160" s="2" t="str">
        <x:v>2020-12-31</x:v>
      </x:c>
      <x:c r="J3160" s="2" t="str">
        <x:v>Issuer reported net interest margin</x:v>
      </x:c>
      <x:c r="K3160" s="2" t="str"/>
      <x:c r="L3160" s="2" t="str"/>
      <x:c r="M3160" s="2" t="str"/>
      <x:c r="N3160" s="2" t="str"/>
      <x:c r="O3160" s="2" t="str"/>
      <x:c r="P3160" s="2" t="str"/>
      <x:c r="Q3160" s="2" t="str"/>
      <x:c r="R3160" s="2" t="str">
        <x:v>Not reported / unavailable</x:v>
      </x:c>
      <x:c r="T3160" s="12"/>
      <x:c r="U3160" s="12"/>
    </x:row>
    <x:row r="3161" ht="24" customHeight="1">
      <x:c r="C3161" s="2" t="str">
        <x:v>USB</x:v>
      </x:c>
      <x:c r="D3161" s="2" t="str">
        <x:v>FY2020</x:v>
      </x:c>
      <x:c r="E3161" s="2" t="str">
        <x:v>bvps_reported</x:v>
      </x:c>
      <x:c r="F3161" s="11" t="str">
        <x:v>n.a.</x:v>
      </x:c>
      <x:c r="G3161" s="2" t="str">
        <x:v>USD/share</x:v>
      </x:c>
      <x:c r="H3161" s="2" t="str">
        <x:v>2020-01-01</x:v>
      </x:c>
      <x:c r="I3161" s="2" t="str">
        <x:v>2020-12-31</x:v>
      </x:c>
      <x:c r="J3161" s="2" t="str">
        <x:v>Reported common book value per share</x:v>
      </x:c>
      <x:c r="K3161" s="2" t="str"/>
      <x:c r="L3161" s="2" t="str"/>
      <x:c r="M3161" s="2" t="str"/>
      <x:c r="N3161" s="2" t="str"/>
      <x:c r="O3161" s="2" t="str"/>
      <x:c r="P3161" s="2" t="str"/>
      <x:c r="Q3161" s="2" t="str"/>
      <x:c r="R3161" s="2" t="str">
        <x:v>Not reported / unavailable</x:v>
      </x:c>
      <x:c r="T3161" s="12"/>
      <x:c r="U3161" s="12"/>
    </x:row>
    <x:row r="3162" ht="24" customHeight="1">
      <x:c r="C3162" s="2" t="str">
        <x:v>USB</x:v>
      </x:c>
      <x:c r="D3162" s="2" t="str">
        <x:v>FY2020</x:v>
      </x:c>
      <x:c r="E3162" s="2" t="str">
        <x:v>tbvps_reported</x:v>
      </x:c>
      <x:c r="F3162" s="11" t="str">
        <x:v>n.a.</x:v>
      </x:c>
      <x:c r="G3162" s="2" t="str">
        <x:v>USD/share</x:v>
      </x:c>
      <x:c r="H3162" s="2" t="str">
        <x:v>2020-01-01</x:v>
      </x:c>
      <x:c r="I3162" s="2" t="str">
        <x:v>2020-12-31</x:v>
      </x:c>
      <x:c r="J3162" s="2" t="str">
        <x:v>Reported tangible book value per share</x:v>
      </x:c>
      <x:c r="K3162" s="2" t="str"/>
      <x:c r="L3162" s="2" t="str"/>
      <x:c r="M3162" s="2" t="str"/>
      <x:c r="N3162" s="2" t="str"/>
      <x:c r="O3162" s="2" t="str"/>
      <x:c r="P3162" s="2" t="str"/>
      <x:c r="Q3162" s="2" t="str"/>
      <x:c r="R3162" s="2" t="str">
        <x:v>Not reported / unavailable</x:v>
      </x:c>
      <x:c r="T3162" s="12"/>
      <x:c r="U3162" s="12"/>
    </x:row>
    <x:row r="3163" ht="24" customHeight="1">
      <x:c r="C3163" s="2" t="str">
        <x:v>USB</x:v>
      </x:c>
      <x:c r="D3163" s="2" t="str">
        <x:v>FY2020</x:v>
      </x:c>
      <x:c r="E3163" s="2" t="str">
        <x:v>tce_reported</x:v>
      </x:c>
      <x:c r="F3163" s="11" t="str">
        <x:v>n.a.</x:v>
      </x:c>
      <x:c r="G3163" s="2" t="str">
        <x:v>USDm</x:v>
      </x:c>
      <x:c r="H3163" s="2" t="str">
        <x:v>2020-01-01</x:v>
      </x:c>
      <x:c r="I3163" s="2" t="str">
        <x:v>2020-12-31</x:v>
      </x:c>
      <x:c r="J3163" s="2" t="str">
        <x:v>Reported tangible common equity</x:v>
      </x:c>
      <x:c r="K3163" s="2" t="str"/>
      <x:c r="L3163" s="2" t="str"/>
      <x:c r="M3163" s="2" t="str"/>
      <x:c r="N3163" s="2" t="str"/>
      <x:c r="O3163" s="2" t="str"/>
      <x:c r="P3163" s="2" t="str"/>
      <x:c r="Q3163" s="2" t="str"/>
      <x:c r="R3163" s="2" t="str">
        <x:v>Not reported / unavailable</x:v>
      </x:c>
      <x:c r="T3163" s="12"/>
      <x:c r="U3163" s="12"/>
    </x:row>
    <x:row r="3164" ht="24" customHeight="1">
      <x:c r="C3164" s="2" t="str">
        <x:v>USB</x:v>
      </x:c>
      <x:c r="D3164" s="2" t="str">
        <x:v>FY2021</x:v>
      </x:c>
      <x:c r="E3164" s="2" t="str">
        <x:v>assets</x:v>
      </x:c>
      <x:c r="F3164" s="11" t="n">
        <x:v>573284</x:v>
      </x:c>
      <x:c r="G3164" s="2" t="str">
        <x:v>USD</x:v>
      </x:c>
      <x:c r="H3164" s="2" t="str">
        <x:v>2021-01-01</x:v>
      </x:c>
      <x:c r="I3164" s="2" t="str">
        <x:v>2021-12-31</x:v>
      </x:c>
      <x:c r="J3164" s="2" t="str">
        <x:v>Assets</x:v>
      </x:c>
      <x:c r="K3164" s="2" t="str">
        <x:v>us-gaap:Assets</x:v>
      </x:c>
      <x:c r="L3164" s="2" t="str">
        <x:v>2023-02-27</x:v>
      </x:c>
      <x:c r="M3164" s="2" t="str">
        <x:v>0001193125-23-050691</x:v>
      </x:c>
      <x:c r="N3164" s="2" t="str">
        <x:v>https://www.sec.gov/Archives/edgar/data/36104/000119312523050691/d410791d10k.htm</x:v>
      </x:c>
      <x:c r="O3164" s="2" t="str">
        <x:v>data/raw/filings/USB_0001193125-23-050691_d410791d10k.htm</x:v>
      </x:c>
      <x:c r="P3164" s="2" t="str"/>
      <x:c r="Q3164" s="2" t="str"/>
      <x:c r="R3164" s="2" t="str">
        <x:v>Latest eligible comparative presentation at the information cutoff.</x:v>
      </x:c>
      <x:c r="T3164" s="12"/>
      <x:c r="U3164" s="12"/>
    </x:row>
    <x:row r="3165" ht="24" customHeight="1">
      <x:c r="C3165" s="2" t="str">
        <x:v>USB</x:v>
      </x:c>
      <x:c r="D3165" s="2" t="str">
        <x:v>FY2021</x:v>
      </x:c>
      <x:c r="E3165" s="2" t="str">
        <x:v>liabilities</x:v>
      </x:c>
      <x:c r="F3165" s="11" t="n">
        <x:v>517897</x:v>
      </x:c>
      <x:c r="G3165" s="2" t="str">
        <x:v>USD</x:v>
      </x:c>
      <x:c r="H3165" s="2" t="str">
        <x:v>2021-01-01</x:v>
      </x:c>
      <x:c r="I3165" s="2" t="str">
        <x:v>2021-12-31</x:v>
      </x:c>
      <x:c r="J3165" s="2" t="str">
        <x:v>Liabilities</x:v>
      </x:c>
      <x:c r="K3165" s="2" t="str">
        <x:v>us-gaap:Liabilities</x:v>
      </x:c>
      <x:c r="L3165" s="2" t="str">
        <x:v>2023-02-27</x:v>
      </x:c>
      <x:c r="M3165" s="2" t="str">
        <x:v>0001193125-23-050691</x:v>
      </x:c>
      <x:c r="N3165" s="2" t="str">
        <x:v>https://www.sec.gov/Archives/edgar/data/36104/000119312523050691/d410791d10k.htm</x:v>
      </x:c>
      <x:c r="O3165" s="2" t="str">
        <x:v>data/raw/filings/USB_0001193125-23-050691_d410791d10k.htm</x:v>
      </x:c>
      <x:c r="P3165" s="2" t="str"/>
      <x:c r="Q3165" s="2" t="str"/>
      <x:c r="R3165" s="2" t="str">
        <x:v>Latest eligible comparative presentation at the information cutoff.</x:v>
      </x:c>
      <x:c r="T3165" s="12"/>
      <x:c r="U3165" s="12"/>
    </x:row>
    <x:row r="3166" ht="24" customHeight="1">
      <x:c r="C3166" s="2" t="str">
        <x:v>USB</x:v>
      </x:c>
      <x:c r="D3166" s="2" t="str">
        <x:v>FY2021</x:v>
      </x:c>
      <x:c r="E3166" s="2" t="str">
        <x:v>equity</x:v>
      </x:c>
      <x:c r="F3166" s="11" t="n">
        <x:v>54918</x:v>
      </x:c>
      <x:c r="G3166" s="2" t="str">
        <x:v>USD</x:v>
      </x:c>
      <x:c r="H3166" s="2" t="str">
        <x:v>2021-01-01</x:v>
      </x:c>
      <x:c r="I3166" s="2" t="str">
        <x:v>2021-12-31</x:v>
      </x:c>
      <x:c r="J3166" s="2" t="str">
        <x:v>Stockholders' Equity Attributable to Parent</x:v>
      </x:c>
      <x:c r="K3166" s="2" t="str">
        <x:v>us-gaap:StockholdersEquity</x:v>
      </x:c>
      <x:c r="L3166" s="2" t="str">
        <x:v>2023-02-27</x:v>
      </x:c>
      <x:c r="M3166" s="2" t="str">
        <x:v>0001193125-23-050691</x:v>
      </x:c>
      <x:c r="N3166" s="2" t="str">
        <x:v>https://www.sec.gov/Archives/edgar/data/36104/000119312523050691/d410791d10k.htm</x:v>
      </x:c>
      <x:c r="O3166" s="2" t="str">
        <x:v>data/raw/filings/USB_0001193125-23-050691_d410791d10k.htm</x:v>
      </x:c>
      <x:c r="P3166" s="2" t="str"/>
      <x:c r="Q3166" s="2" t="str"/>
      <x:c r="R3166" s="2" t="str">
        <x:v>Latest eligible comparative presentation at the information cutoff.</x:v>
      </x:c>
      <x:c r="T3166" s="12"/>
      <x:c r="U3166" s="12"/>
    </x:row>
    <x:row r="3167" ht="24" customHeight="1">
      <x:c r="C3167" s="2" t="str">
        <x:v>USB</x:v>
      </x:c>
      <x:c r="D3167" s="2" t="str">
        <x:v>FY2021</x:v>
      </x:c>
      <x:c r="E3167" s="2" t="str">
        <x:v>preferred</x:v>
      </x:c>
      <x:c r="F3167" s="11" t="n">
        <x:v>6371</x:v>
      </x:c>
      <x:c r="G3167" s="2" t="str">
        <x:v>USD</x:v>
      </x:c>
      <x:c r="H3167" s="2" t="str">
        <x:v>2021-01-01</x:v>
      </x:c>
      <x:c r="I3167" s="2" t="str">
        <x:v>2021-12-31</x:v>
      </x:c>
      <x:c r="J3167" s="2" t="str">
        <x:v>Preferred Stock, Including Additional Paid in Capital, Net of Discount</x:v>
      </x:c>
      <x:c r="K3167" s="2" t="str">
        <x:v>us-gaap:PreferredStockIncludingAdditionalPaidInCapitalNetOfDiscount</x:v>
      </x:c>
      <x:c r="L3167" s="2" t="str">
        <x:v>2023-02-27</x:v>
      </x:c>
      <x:c r="M3167" s="2" t="str">
        <x:v>0001193125-23-050691</x:v>
      </x:c>
      <x:c r="N3167" s="2" t="str">
        <x:v>https://www.sec.gov/Archives/edgar/data/36104/000119312523050691/d410791d10k.htm</x:v>
      </x:c>
      <x:c r="O3167" s="2" t="str">
        <x:v>data/raw/filings/USB_0001193125-23-050691_d410791d10k.htm</x:v>
      </x:c>
      <x:c r="P3167" s="2" t="str"/>
      <x:c r="Q3167" s="2" t="str"/>
      <x:c r="R3167" s="2" t="str">
        <x:v>Latest eligible comparative presentation at the information cutoff.</x:v>
      </x:c>
      <x:c r="T3167" s="12"/>
      <x:c r="U3167" s="12"/>
    </x:row>
    <x:row r="3168" ht="24" customHeight="1">
      <x:c r="C3168" s="2" t="str">
        <x:v>USB</x:v>
      </x:c>
      <x:c r="D3168" s="2" t="str">
        <x:v>FY2021</x:v>
      </x:c>
      <x:c r="E3168" s="2" t="str">
        <x:v>common_equity_reported</x:v>
      </x:c>
      <x:c r="F3168" s="11" t="str">
        <x:v>n.a.</x:v>
      </x:c>
      <x:c r="G3168" s="2" t="str">
        <x:v>USDm</x:v>
      </x:c>
      <x:c r="H3168" s="2" t="str">
        <x:v>2021-01-01</x:v>
      </x:c>
      <x:c r="I3168" s="2" t="str">
        <x:v>2021-12-31</x:v>
      </x:c>
      <x:c r="J3168" s="2" t="str">
        <x:v>Reported common shareholders equity</x:v>
      </x:c>
      <x:c r="K3168" s="2" t="str"/>
      <x:c r="L3168" s="2" t="str"/>
      <x:c r="M3168" s="2" t="str"/>
      <x:c r="N3168" s="2" t="str"/>
      <x:c r="O3168" s="2" t="str"/>
      <x:c r="P3168" s="2" t="str"/>
      <x:c r="Q3168" s="2" t="str"/>
      <x:c r="R3168" s="2" t="str">
        <x:v>Not reported / unavailable</x:v>
      </x:c>
      <x:c r="T3168" s="12"/>
      <x:c r="U3168" s="12"/>
    </x:row>
    <x:row r="3169" ht="24" customHeight="1">
      <x:c r="C3169" s="2" t="str">
        <x:v>USB</x:v>
      </x:c>
      <x:c r="D3169" s="2" t="str">
        <x:v>FY2021</x:v>
      </x:c>
      <x:c r="E3169" s="2" t="str">
        <x:v>goodwill</x:v>
      </x:c>
      <x:c r="F3169" s="11" t="n">
        <x:v>10262</x:v>
      </x:c>
      <x:c r="G3169" s="2" t="str">
        <x:v>USD</x:v>
      </x:c>
      <x:c r="H3169" s="2" t="str">
        <x:v>2021-01-01</x:v>
      </x:c>
      <x:c r="I3169" s="2" t="str">
        <x:v>2021-12-31</x:v>
      </x:c>
      <x:c r="J3169" s="2" t="str">
        <x:v>Goodwill</x:v>
      </x:c>
      <x:c r="K3169" s="2" t="str">
        <x:v>us-gaap:Goodwill</x:v>
      </x:c>
      <x:c r="L3169" s="2" t="str">
        <x:v>2025-02-21</x:v>
      </x:c>
      <x:c r="M3169" s="2" t="str">
        <x:v>0000036104-25-000016</x:v>
      </x:c>
      <x:c r="N3169" s="2" t="str">
        <x:v>https://www.sec.gov/Archives/edgar/data/36104/000003610425000016/usb-20241231.htm</x:v>
      </x:c>
      <x:c r="O3169" s="2" t="str">
        <x:v>data/raw/filings/USB_0000036104-25-000016_usb-20241231.htm</x:v>
      </x:c>
      <x:c r="P3169" s="2" t="str"/>
      <x:c r="Q3169" s="2" t="str"/>
      <x:c r="R3169" s="2" t="str">
        <x:v>Latest eligible comparative presentation at the information cutoff.</x:v>
      </x:c>
      <x:c r="T3169" s="12"/>
      <x:c r="U3169" s="12"/>
    </x:row>
    <x:row r="3170" ht="24" customHeight="1">
      <x:c r="C3170" s="2" t="str">
        <x:v>USB</x:v>
      </x:c>
      <x:c r="D3170" s="2" t="str">
        <x:v>FY2021</x:v>
      </x:c>
      <x:c r="E3170" s="2" t="str">
        <x:v>intangibles</x:v>
      </x:c>
      <x:c r="F3170" s="11" t="n">
        <x:v>3738</x:v>
      </x:c>
      <x:c r="G3170" s="2" t="str">
        <x:v>USD</x:v>
      </x:c>
      <x:c r="H3170" s="2" t="str">
        <x:v>2021-01-01</x:v>
      </x:c>
      <x:c r="I3170" s="2" t="str">
        <x:v>2021-12-31</x:v>
      </x:c>
      <x:c r="J3170" s="2" t="str">
        <x:v>Intangible Assets, Net (Excluding Goodwill)</x:v>
      </x:c>
      <x:c r="K3170" s="2" t="str">
        <x:v>us-gaap:IntangibleAssetsNetExcludingGoodwill</x:v>
      </x:c>
      <x:c r="L3170" s="2" t="str">
        <x:v>2023-02-27</x:v>
      </x:c>
      <x:c r="M3170" s="2" t="str">
        <x:v>0001193125-23-050691</x:v>
      </x:c>
      <x:c r="N3170" s="2" t="str">
        <x:v>https://www.sec.gov/Archives/edgar/data/36104/000119312523050691/d410791d10k.htm</x:v>
      </x:c>
      <x:c r="O3170" s="2" t="str">
        <x:v>data/raw/filings/USB_0001193125-23-050691_d410791d10k.htm</x:v>
      </x:c>
      <x:c r="P3170" s="2" t="str"/>
      <x:c r="Q3170" s="2" t="str"/>
      <x:c r="R3170" s="2" t="str">
        <x:v>Latest eligible comparative presentation at the information cutoff.</x:v>
      </x:c>
      <x:c r="T3170" s="12"/>
      <x:c r="U3170" s="12"/>
    </x:row>
    <x:row r="3171" ht="24" customHeight="1">
      <x:c r="C3171" s="2" t="str">
        <x:v>USB</x:v>
      </x:c>
      <x:c r="D3171" s="2" t="str">
        <x:v>FY2021</x:v>
      </x:c>
      <x:c r="E3171" s="2" t="str">
        <x:v>intangibles_total</x:v>
      </x:c>
      <x:c r="F3171" s="11" t="str">
        <x:v>n.a.</x:v>
      </x:c>
      <x:c r="G3171" s="2" t="str">
        <x:v>USDm</x:v>
      </x:c>
      <x:c r="H3171" s="2" t="str">
        <x:v>2021-01-01</x:v>
      </x:c>
      <x:c r="I3171" s="2" t="str">
        <x:v>2021-12-31</x:v>
      </x:c>
      <x:c r="J3171" s="2" t="str">
        <x:v>Reported goodwill and intangible assets combined</x:v>
      </x:c>
      <x:c r="K3171" s="2" t="str"/>
      <x:c r="L3171" s="2" t="str"/>
      <x:c r="M3171" s="2" t="str"/>
      <x:c r="N3171" s="2" t="str"/>
      <x:c r="O3171" s="2" t="str"/>
      <x:c r="P3171" s="2" t="str"/>
      <x:c r="Q3171" s="2" t="str"/>
      <x:c r="R3171" s="2" t="str">
        <x:v>Not reported / unavailable</x:v>
      </x:c>
      <x:c r="T3171" s="12"/>
      <x:c r="U3171" s="12"/>
    </x:row>
    <x:row r="3172" ht="24" customHeight="1">
      <x:c r="C3172" s="2" t="str">
        <x:v>USB</x:v>
      </x:c>
      <x:c r="D3172" s="2" t="str">
        <x:v>FY2021</x:v>
      </x:c>
      <x:c r="E3172" s="2" t="str">
        <x:v>shares_end</x:v>
      </x:c>
      <x:c r="F3172" s="11" t="n">
        <x:v>1500</x:v>
      </x:c>
      <x:c r="G3172" s="2" t="str">
        <x:v>shares</x:v>
      </x:c>
      <x:c r="H3172" s="2" t="str">
        <x:v>2021-01-01</x:v>
      </x:c>
      <x:c r="I3172" s="2" t="str">
        <x:v>2021-12-31</x:v>
      </x:c>
      <x:c r="J3172" s="2" t="str">
        <x:v>Common Stock, Shares, Outstanding</x:v>
      </x:c>
      <x:c r="K3172" s="2" t="str">
        <x:v>us-gaap:CommonStockSharesOutstanding</x:v>
      </x:c>
      <x:c r="L3172" s="2" t="str">
        <x:v>2023-02-27</x:v>
      </x:c>
      <x:c r="M3172" s="2" t="str">
        <x:v>0001193125-23-050691</x:v>
      </x:c>
      <x:c r="N3172" s="2" t="str">
        <x:v>https://www.sec.gov/Archives/edgar/data/36104/000119312523050691/d410791d10k.htm</x:v>
      </x:c>
      <x:c r="O3172" s="2" t="str">
        <x:v>data/raw/filings/USB_0001193125-23-050691_d410791d10k.htm</x:v>
      </x:c>
      <x:c r="P3172" s="2" t="str"/>
      <x:c r="Q3172" s="2" t="str"/>
      <x:c r="R3172" s="2" t="str">
        <x:v>Latest eligible comparative presentation at the information cutoff.</x:v>
      </x:c>
      <x:c r="T3172" s="12"/>
      <x:c r="U3172" s="12"/>
    </x:row>
    <x:row r="3173" ht="24" customHeight="1">
      <x:c r="C3173" s="2" t="str">
        <x:v>USB</x:v>
      </x:c>
      <x:c r="D3173" s="2" t="str">
        <x:v>FY2021</x:v>
      </x:c>
      <x:c r="E3173" s="2" t="str">
        <x:v>shares_issued</x:v>
      </x:c>
      <x:c r="F3173" s="11" t="n">
        <x:v>2125.725742</x:v>
      </x:c>
      <x:c r="G3173" s="2" t="str">
        <x:v>shares</x:v>
      </x:c>
      <x:c r="H3173" s="2" t="str">
        <x:v>2021-01-01</x:v>
      </x:c>
      <x:c r="I3173" s="2" t="str">
        <x:v>2021-12-31</x:v>
      </x:c>
      <x:c r="J3173" s="2" t="str">
        <x:v>Common Stock, Shares, Issued</x:v>
      </x:c>
      <x:c r="K3173" s="2" t="str">
        <x:v>us-gaap:CommonStockSharesIssued</x:v>
      </x:c>
      <x:c r="L3173" s="2" t="str">
        <x:v>2023-02-27</x:v>
      </x:c>
      <x:c r="M3173" s="2" t="str">
        <x:v>0001193125-23-050691</x:v>
      </x:c>
      <x:c r="N3173" s="2" t="str">
        <x:v>https://www.sec.gov/Archives/edgar/data/36104/000119312523050691/d410791d10k.htm</x:v>
      </x:c>
      <x:c r="O3173" s="2" t="str">
        <x:v>data/raw/filings/USB_0001193125-23-050691_d410791d10k.htm</x:v>
      </x:c>
      <x:c r="P3173" s="2" t="str"/>
      <x:c r="Q3173" s="2" t="str"/>
      <x:c r="R3173" s="2" t="str">
        <x:v>Latest eligible comparative presentation at the information cutoff.</x:v>
      </x:c>
      <x:c r="T3173" s="12"/>
      <x:c r="U3173" s="12"/>
    </x:row>
    <x:row r="3174" ht="24" customHeight="1">
      <x:c r="C3174" s="2" t="str">
        <x:v>USB</x:v>
      </x:c>
      <x:c r="D3174" s="2" t="str">
        <x:v>FY2021</x:v>
      </x:c>
      <x:c r="E3174" s="2" t="str">
        <x:v>shares_treasury</x:v>
      </x:c>
      <x:c r="F3174" s="11" t="n">
        <x:v>642.223571</x:v>
      </x:c>
      <x:c r="G3174" s="2" t="str">
        <x:v>shares</x:v>
      </x:c>
      <x:c r="H3174" s="2" t="str">
        <x:v>2021-01-01</x:v>
      </x:c>
      <x:c r="I3174" s="2" t="str">
        <x:v>2021-12-31</x:v>
      </x:c>
      <x:c r="J3174" s="2" t="str">
        <x:v>Treasury Stock, Common, Shares</x:v>
      </x:c>
      <x:c r="K3174" s="2" t="str">
        <x:v>us-gaap:TreasuryStockCommonShares</x:v>
      </x:c>
      <x:c r="L3174" s="2" t="str">
        <x:v>2023-02-27</x:v>
      </x:c>
      <x:c r="M3174" s="2" t="str">
        <x:v>0001193125-23-050691</x:v>
      </x:c>
      <x:c r="N3174" s="2" t="str">
        <x:v>https://www.sec.gov/Archives/edgar/data/36104/000119312523050691/d410791d10k.htm</x:v>
      </x:c>
      <x:c r="O3174" s="2" t="str">
        <x:v>data/raw/filings/USB_0001193125-23-050691_d410791d10k.htm</x:v>
      </x:c>
      <x:c r="P3174" s="2" t="str"/>
      <x:c r="Q3174" s="2" t="str"/>
      <x:c r="R3174" s="2" t="str">
        <x:v>Latest eligible comparative presentation at the information cutoff.</x:v>
      </x:c>
      <x:c r="T3174" s="12"/>
      <x:c r="U3174" s="12"/>
    </x:row>
    <x:row r="3175" ht="24" customHeight="1">
      <x:c r="C3175" s="2" t="str">
        <x:v>USB</x:v>
      </x:c>
      <x:c r="D3175" s="2" t="str">
        <x:v>FY2021</x:v>
      </x:c>
      <x:c r="E3175" s="2" t="str">
        <x:v>deposits</x:v>
      </x:c>
      <x:c r="F3175" s="11" t="n">
        <x:v>456083</x:v>
      </x:c>
      <x:c r="G3175" s="2" t="str">
        <x:v>USD</x:v>
      </x:c>
      <x:c r="H3175" s="2" t="str">
        <x:v>2021-01-01</x:v>
      </x:c>
      <x:c r="I3175" s="2" t="str">
        <x:v>2021-12-31</x:v>
      </x:c>
      <x:c r="J3175" s="2" t="str">
        <x:v>Deposits</x:v>
      </x:c>
      <x:c r="K3175" s="2" t="str">
        <x:v>us-gaap:Deposits</x:v>
      </x:c>
      <x:c r="L3175" s="2" t="str">
        <x:v>2023-02-27</x:v>
      </x:c>
      <x:c r="M3175" s="2" t="str">
        <x:v>0001193125-23-050691</x:v>
      </x:c>
      <x:c r="N3175" s="2" t="str">
        <x:v>https://www.sec.gov/Archives/edgar/data/36104/000119312523050691/d410791d10k.htm</x:v>
      </x:c>
      <x:c r="O3175" s="2" t="str">
        <x:v>data/raw/filings/USB_0001193125-23-050691_d410791d10k.htm</x:v>
      </x:c>
      <x:c r="P3175" s="2" t="str"/>
      <x:c r="Q3175" s="2" t="str"/>
      <x:c r="R3175" s="2" t="str">
        <x:v>Latest eligible comparative presentation at the information cutoff.</x:v>
      </x:c>
      <x:c r="T3175" s="12"/>
      <x:c r="U3175" s="12"/>
    </x:row>
    <x:row r="3176" ht="24" customHeight="1">
      <x:c r="C3176" s="2" t="str">
        <x:v>USB</x:v>
      </x:c>
      <x:c r="D3176" s="2" t="str">
        <x:v>FY2021</x:v>
      </x:c>
      <x:c r="E3176" s="2" t="str">
        <x:v>loans_gross</x:v>
      </x:c>
      <x:c r="F3176" s="11" t="str">
        <x:v>n.a.</x:v>
      </x:c>
      <x:c r="G3176" s="2" t="str">
        <x:v>USDm</x:v>
      </x:c>
      <x:c r="H3176" s="2" t="str">
        <x:v>2021-01-01</x:v>
      </x:c>
      <x:c r="I3176" s="2" t="str">
        <x:v>2021-12-31</x:v>
      </x:c>
      <x:c r="J3176" s="2" t="str">
        <x:v>Gross loans and leases selected definition</x:v>
      </x:c>
      <x:c r="K3176" s="2" t="str"/>
      <x:c r="L3176" s="2" t="str"/>
      <x:c r="M3176" s="2" t="str"/>
      <x:c r="N3176" s="2" t="str"/>
      <x:c r="O3176" s="2" t="str"/>
      <x:c r="P3176" s="2" t="str"/>
      <x:c r="Q3176" s="2" t="str"/>
      <x:c r="R3176" s="2" t="str">
        <x:v>Not reported / unavailable</x:v>
      </x:c>
      <x:c r="T3176" s="12"/>
      <x:c r="U3176" s="12"/>
    </x:row>
    <x:row r="3177" ht="24" customHeight="1">
      <x:c r="C3177" s="2" t="str">
        <x:v>USB</x:v>
      </x:c>
      <x:c r="D3177" s="2" t="str">
        <x:v>FY2021</x:v>
      </x:c>
      <x:c r="E3177" s="2" t="str">
        <x:v>loans_net</x:v>
      </x:c>
      <x:c r="F3177" s="11" t="n">
        <x:v>306304</x:v>
      </x:c>
      <x:c r="G3177" s="2" t="str">
        <x:v>USD</x:v>
      </x:c>
      <x:c r="H3177" s="2" t="str">
        <x:v>2021-01-01</x:v>
      </x:c>
      <x:c r="I3177" s="2" t="str">
        <x:v>2021-12-31</x:v>
      </x:c>
      <x:c r="J3177" s="2" t="str">
        <x:v>Loans and Leases Receivable, Net Amount</x:v>
      </x:c>
      <x:c r="K3177" s="2" t="str">
        <x:v>us-gaap:LoansAndLeasesReceivableNetReportedAmount</x:v>
      </x:c>
      <x:c r="L3177" s="2" t="str">
        <x:v>2023-02-27</x:v>
      </x:c>
      <x:c r="M3177" s="2" t="str">
        <x:v>0001193125-23-050691</x:v>
      </x:c>
      <x:c r="N3177" s="2" t="str">
        <x:v>https://www.sec.gov/Archives/edgar/data/36104/000119312523050691/d410791d10k.htm</x:v>
      </x:c>
      <x:c r="O3177" s="2" t="str">
        <x:v>data/raw/filings/USB_0001193125-23-050691_d410791d10k.htm</x:v>
      </x:c>
      <x:c r="P3177" s="2" t="str"/>
      <x:c r="Q3177" s="2" t="str"/>
      <x:c r="R3177" s="2" t="str">
        <x:v>Latest eligible comparative presentation at the information cutoff.</x:v>
      </x:c>
      <x:c r="T3177" s="12"/>
      <x:c r="U3177" s="12"/>
    </x:row>
    <x:row r="3178" ht="24" customHeight="1">
      <x:c r="C3178" s="2" t="str">
        <x:v>USB</x:v>
      </x:c>
      <x:c r="D3178" s="2" t="str">
        <x:v>FY2021</x:v>
      </x:c>
      <x:c r="E3178" s="2" t="str">
        <x:v>allowance</x:v>
      </x:c>
      <x:c r="F3178" s="11" t="n">
        <x:v>6155</x:v>
      </x:c>
      <x:c r="G3178" s="2" t="str">
        <x:v>USD</x:v>
      </x:c>
      <x:c r="H3178" s="2" t="str">
        <x:v>2021-01-01</x:v>
      </x:c>
      <x:c r="I3178" s="2" t="str">
        <x:v>2021-12-31</x:v>
      </x:c>
      <x:c r="J3178" s="2" t="str">
        <x:v>Financing Receivable, Allowance for Credit Loss</x:v>
      </x:c>
      <x:c r="K3178" s="2" t="str">
        <x:v>us-gaap:FinancingReceivableAllowanceForCreditLosses</x:v>
      </x:c>
      <x:c r="L3178" s="2" t="str">
        <x:v>2023-11-01</x:v>
      </x:c>
      <x:c r="M3178" s="2" t="str">
        <x:v>0001193125-23-268341</x:v>
      </x:c>
      <x:c r="N3178" s="2" t="str">
        <x:v>https://data.sec.gov/api/xbrl/companyfacts/CIK0000036104.json</x:v>
      </x:c>
      <x:c r="O3178" s="2" t="str">
        <x:v>data/raw/sec/USB_companyfacts.json</x:v>
      </x:c>
      <x:c r="P3178" s="2" t="str"/>
      <x:c r="Q3178" s="2" t="str"/>
      <x:c r="R3178" s="2" t="str">
        <x:v>Latest eligible comparative presentation at the information cutoff.</x:v>
      </x:c>
      <x:c r="T3178" s="12"/>
      <x:c r="U3178" s="12"/>
    </x:row>
    <x:row r="3179" ht="24" customHeight="1">
      <x:c r="C3179" s="2" t="str">
        <x:v>USB</x:v>
      </x:c>
      <x:c r="D3179" s="2" t="str">
        <x:v>FY2021</x:v>
      </x:c>
      <x:c r="E3179" s="2" t="str">
        <x:v>nonaccrual</x:v>
      </x:c>
      <x:c r="F3179" s="11" t="str">
        <x:v>n.a.</x:v>
      </x:c>
      <x:c r="G3179" s="2" t="str">
        <x:v>USDm</x:v>
      </x:c>
      <x:c r="H3179" s="2" t="str">
        <x:v>2021-01-01</x:v>
      </x:c>
      <x:c r="I3179" s="2" t="str">
        <x:v>2021-12-31</x:v>
      </x:c>
      <x:c r="J3179" s="2" t="str">
        <x:v>Nonaccrual</x:v>
      </x:c>
      <x:c r="K3179" s="2" t="str"/>
      <x:c r="L3179" s="2" t="str"/>
      <x:c r="M3179" s="2" t="str"/>
      <x:c r="N3179" s="2" t="str"/>
      <x:c r="O3179" s="2" t="str"/>
      <x:c r="P3179" s="2" t="str"/>
      <x:c r="Q3179" s="2" t="str"/>
      <x:c r="R3179" s="2" t="str">
        <x:v>Not reported / unavailable</x:v>
      </x:c>
      <x:c r="T3179" s="12"/>
      <x:c r="U3179" s="12"/>
    </x:row>
    <x:row r="3180" ht="24" customHeight="1">
      <x:c r="C3180" s="2" t="str">
        <x:v>USB</x:v>
      </x:c>
      <x:c r="D3180" s="2" t="str">
        <x:v>FY2021</x:v>
      </x:c>
      <x:c r="E3180" s="2" t="str">
        <x:v>cash</x:v>
      </x:c>
      <x:c r="F3180" s="11" t="str">
        <x:v>n.a.</x:v>
      </x:c>
      <x:c r="G3180" s="2" t="str">
        <x:v>USDm</x:v>
      </x:c>
      <x:c r="H3180" s="2" t="str">
        <x:v>2021-01-01</x:v>
      </x:c>
      <x:c r="I3180" s="2" t="str">
        <x:v>2021-12-31</x:v>
      </x:c>
      <x:c r="J3180" s="2" t="str">
        <x:v>Cash</x:v>
      </x:c>
      <x:c r="K3180" s="2" t="str"/>
      <x:c r="L3180" s="2" t="str"/>
      <x:c r="M3180" s="2" t="str"/>
      <x:c r="N3180" s="2" t="str"/>
      <x:c r="O3180" s="2" t="str"/>
      <x:c r="P3180" s="2" t="str"/>
      <x:c r="Q3180" s="2" t="str"/>
      <x:c r="R3180" s="2" t="str">
        <x:v>Not reported / unavailable</x:v>
      </x:c>
      <x:c r="T3180" s="12"/>
      <x:c r="U3180" s="12"/>
    </x:row>
    <x:row r="3181" ht="24" customHeight="1">
      <x:c r="C3181" s="2" t="str">
        <x:v>USB</x:v>
      </x:c>
      <x:c r="D3181" s="2" t="str">
        <x:v>FY2021</x:v>
      </x:c>
      <x:c r="E3181" s="2" t="str">
        <x:v>aoci</x:v>
      </x:c>
      <x:c r="F3181" s="11" t="n">
        <x:v>-1943</x:v>
      </x:c>
      <x:c r="G3181" s="2" t="str">
        <x:v>USD</x:v>
      </x:c>
      <x:c r="H3181" s="2" t="str">
        <x:v>2021-01-01</x:v>
      </x:c>
      <x:c r="I3181" s="2" t="str">
        <x:v>2021-12-31</x:v>
      </x:c>
      <x:c r="J3181" s="2" t="str">
        <x:v>Accumulated Other Comprehensive Income (Loss), Net of Tax</x:v>
      </x:c>
      <x:c r="K3181" s="2" t="str">
        <x:v>us-gaap:AccumulatedOtherComprehensiveIncomeLossNetOfTax</x:v>
      </x:c>
      <x:c r="L3181" s="2" t="str">
        <x:v>2023-11-01</x:v>
      </x:c>
      <x:c r="M3181" s="2" t="str">
        <x:v>0001193125-23-268341</x:v>
      </x:c>
      <x:c r="N3181" s="2" t="str">
        <x:v>https://data.sec.gov/api/xbrl/companyfacts/CIK0000036104.json</x:v>
      </x:c>
      <x:c r="O3181" s="2" t="str">
        <x:v>data/raw/sec/USB_companyfacts.json</x:v>
      </x:c>
      <x:c r="P3181" s="2" t="str"/>
      <x:c r="Q3181" s="2" t="str"/>
      <x:c r="R3181" s="2" t="str">
        <x:v>Latest eligible comparative presentation at the information cutoff.</x:v>
      </x:c>
      <x:c r="T3181" s="12"/>
      <x:c r="U3181" s="12"/>
    </x:row>
    <x:row r="3182" ht="24" customHeight="1">
      <x:c r="C3182" s="2" t="str">
        <x:v>USB</x:v>
      </x:c>
      <x:c r="D3182" s="2" t="str">
        <x:v>FY2021</x:v>
      </x:c>
      <x:c r="E3182" s="2" t="str">
        <x:v>nii</x:v>
      </x:c>
      <x:c r="F3182" s="11" t="n">
        <x:v>12494</x:v>
      </x:c>
      <x:c r="G3182" s="2" t="str">
        <x:v>USD</x:v>
      </x:c>
      <x:c r="H3182" s="2" t="str">
        <x:v>2021-01-01</x:v>
      </x:c>
      <x:c r="I3182" s="2" t="str">
        <x:v>2021-12-31</x:v>
      </x:c>
      <x:c r="J3182" s="2" t="str">
        <x:v>Interest Income (Expense), Net</x:v>
      </x:c>
      <x:c r="K3182" s="2" t="str">
        <x:v>us-gaap:InterestIncomeExpenseNet</x:v>
      </x:c>
      <x:c r="L3182" s="2" t="str">
        <x:v>2024-02-20</x:v>
      </x:c>
      <x:c r="M3182" s="2" t="str">
        <x:v>0000036104-24-000018</x:v>
      </x:c>
      <x:c r="N3182" s="2" t="str">
        <x:v>https://www.sec.gov/Archives/edgar/data/36104/000003610424000018/usb-20231231.htm</x:v>
      </x:c>
      <x:c r="O3182" s="2" t="str">
        <x:v>data/raw/filings/USB_0000036104-24-000018_usb-20231231.htm</x:v>
      </x:c>
      <x:c r="P3182" s="2" t="str"/>
      <x:c r="Q3182" s="2" t="str"/>
      <x:c r="R3182" s="2" t="str">
        <x:v>Latest eligible comparative presentation at the information cutoff.</x:v>
      </x:c>
      <x:c r="T3182" s="12"/>
      <x:c r="U3182" s="12"/>
    </x:row>
    <x:row r="3183" ht="24" customHeight="1">
      <x:c r="C3183" s="2" t="str">
        <x:v>USB</x:v>
      </x:c>
      <x:c r="D3183" s="2" t="str">
        <x:v>FY2021</x:v>
      </x:c>
      <x:c r="E3183" s="2" t="str">
        <x:v>noninterest_income</x:v>
      </x:c>
      <x:c r="F3183" s="11" t="n">
        <x:v>10227</x:v>
      </x:c>
      <x:c r="G3183" s="2" t="str">
        <x:v>USD</x:v>
      </x:c>
      <x:c r="H3183" s="2" t="str">
        <x:v>2021-01-01</x:v>
      </x:c>
      <x:c r="I3183" s="2" t="str">
        <x:v>2021-12-31</x:v>
      </x:c>
      <x:c r="J3183" s="2" t="str">
        <x:v>Noninterest Income</x:v>
      </x:c>
      <x:c r="K3183" s="2" t="str">
        <x:v>us-gaap:NoninterestIncome</x:v>
      </x:c>
      <x:c r="L3183" s="2" t="str">
        <x:v>2024-02-20</x:v>
      </x:c>
      <x:c r="M3183" s="2" t="str">
        <x:v>0000036104-24-000018</x:v>
      </x:c>
      <x:c r="N3183" s="2" t="str">
        <x:v>https://www.sec.gov/Archives/edgar/data/36104/000003610424000018/usb-20231231.htm</x:v>
      </x:c>
      <x:c r="O3183" s="2" t="str">
        <x:v>data/raw/filings/USB_0000036104-24-000018_usb-20231231.htm</x:v>
      </x:c>
      <x:c r="P3183" s="2" t="str"/>
      <x:c r="Q3183" s="2" t="str"/>
      <x:c r="R3183" s="2" t="str">
        <x:v>Latest eligible comparative presentation at the information cutoff.</x:v>
      </x:c>
      <x:c r="T3183" s="12"/>
      <x:c r="U3183" s="12"/>
    </x:row>
    <x:row r="3184" ht="24" customHeight="1">
      <x:c r="C3184" s="2" t="str">
        <x:v>USB</x:v>
      </x:c>
      <x:c r="D3184" s="2" t="str">
        <x:v>FY2021</x:v>
      </x:c>
      <x:c r="E3184" s="2" t="str">
        <x:v>revenue_reported</x:v>
      </x:c>
      <x:c r="F3184" s="11" t="str">
        <x:v>n.a.</x:v>
      </x:c>
      <x:c r="G3184" s="2" t="str">
        <x:v>USDm</x:v>
      </x:c>
      <x:c r="H3184" s="2" t="str">
        <x:v>2021-01-01</x:v>
      </x:c>
      <x:c r="I3184" s="2" t="str">
        <x:v>2021-12-31</x:v>
      </x:c>
      <x:c r="J3184" s="2" t="str">
        <x:v>Reported total net revenue</x:v>
      </x:c>
      <x:c r="K3184" s="2" t="str"/>
      <x:c r="L3184" s="2" t="str"/>
      <x:c r="M3184" s="2" t="str"/>
      <x:c r="N3184" s="2" t="str"/>
      <x:c r="O3184" s="2" t="str"/>
      <x:c r="P3184" s="2" t="str"/>
      <x:c r="Q3184" s="2" t="str"/>
      <x:c r="R3184" s="2" t="str">
        <x:v>Not reported / unavailable</x:v>
      </x:c>
      <x:c r="T3184" s="12"/>
      <x:c r="U3184" s="12"/>
    </x:row>
    <x:row r="3185" ht="24" customHeight="1">
      <x:c r="C3185" s="2" t="str">
        <x:v>USB</x:v>
      </x:c>
      <x:c r="D3185" s="2" t="str">
        <x:v>FY2021</x:v>
      </x:c>
      <x:c r="E3185" s="2" t="str">
        <x:v>opex</x:v>
      </x:c>
      <x:c r="F3185" s="11" t="n">
        <x:v>13728</x:v>
      </x:c>
      <x:c r="G3185" s="2" t="str">
        <x:v>USD</x:v>
      </x:c>
      <x:c r="H3185" s="2" t="str">
        <x:v>2021-01-01</x:v>
      </x:c>
      <x:c r="I3185" s="2" t="str">
        <x:v>2021-12-31</x:v>
      </x:c>
      <x:c r="J3185" s="2" t="str">
        <x:v>Noninterest Expense</x:v>
      </x:c>
      <x:c r="K3185" s="2" t="str">
        <x:v>us-gaap:NoninterestExpense</x:v>
      </x:c>
      <x:c r="L3185" s="2" t="str">
        <x:v>2024-02-20</x:v>
      </x:c>
      <x:c r="M3185" s="2" t="str">
        <x:v>0000036104-24-000018</x:v>
      </x:c>
      <x:c r="N3185" s="2" t="str">
        <x:v>https://www.sec.gov/Archives/edgar/data/36104/000003610424000018/usb-20231231.htm</x:v>
      </x:c>
      <x:c r="O3185" s="2" t="str">
        <x:v>data/raw/filings/USB_0000036104-24-000018_usb-20231231.htm</x:v>
      </x:c>
      <x:c r="P3185" s="2" t="str"/>
      <x:c r="Q3185" s="2" t="str"/>
      <x:c r="R3185" s="2" t="str">
        <x:v>Latest eligible comparative presentation at the information cutoff.</x:v>
      </x:c>
      <x:c r="T3185" s="12"/>
      <x:c r="U3185" s="12"/>
    </x:row>
    <x:row r="3186" ht="24" customHeight="1">
      <x:c r="C3186" s="2" t="str">
        <x:v>USB</x:v>
      </x:c>
      <x:c r="D3186" s="2" t="str">
        <x:v>FY2021</x:v>
      </x:c>
      <x:c r="E3186" s="2" t="str">
        <x:v>provision</x:v>
      </x:c>
      <x:c r="F3186" s="11" t="n">
        <x:v>-1173</x:v>
      </x:c>
      <x:c r="G3186" s="2" t="str">
        <x:v>USD</x:v>
      </x:c>
      <x:c r="H3186" s="2" t="str">
        <x:v>2021-01-01</x:v>
      </x:c>
      <x:c r="I3186" s="2" t="str">
        <x:v>2021-12-31</x:v>
      </x:c>
      <x:c r="J3186" s="2" t="str">
        <x:v>Provision for Loan, Lease, and Other Losses</x:v>
      </x:c>
      <x:c r="K3186" s="2" t="str">
        <x:v>us-gaap:ProvisionForLoanLeaseAndOtherLosses</x:v>
      </x:c>
      <x:c r="L3186" s="2" t="str">
        <x:v>2024-02-20</x:v>
      </x:c>
      <x:c r="M3186" s="2" t="str">
        <x:v>0000036104-24-000018</x:v>
      </x:c>
      <x:c r="N3186" s="2" t="str">
        <x:v>https://www.sec.gov/Archives/edgar/data/36104/000003610424000018/usb-20231231.htm</x:v>
      </x:c>
      <x:c r="O3186" s="2" t="str">
        <x:v>data/raw/filings/USB_0000036104-24-000018_usb-20231231.htm</x:v>
      </x:c>
      <x:c r="P3186" s="2" t="str"/>
      <x:c r="Q3186" s="2" t="str"/>
      <x:c r="R3186" s="2" t="str">
        <x:v>Latest eligible comparative presentation at the information cutoff.</x:v>
      </x:c>
      <x:c r="T3186" s="12"/>
      <x:c r="U3186" s="12"/>
    </x:row>
    <x:row r="3187" ht="24" customHeight="1">
      <x:c r="C3187" s="2" t="str">
        <x:v>USB</x:v>
      </x:c>
      <x:c r="D3187" s="2" t="str">
        <x:v>FY2021</x:v>
      </x:c>
      <x:c r="E3187" s="2" t="str">
        <x:v>pretax</x:v>
      </x:c>
      <x:c r="F3187" s="11" t="n">
        <x:v>10166</x:v>
      </x:c>
      <x:c r="G3187" s="2" t="str">
        <x:v>USD</x:v>
      </x:c>
      <x:c r="H3187" s="2" t="str">
        <x:v>2021-01-01</x:v>
      </x:c>
      <x:c r="I3187" s="2" t="str">
        <x:v>2021-12-31</x:v>
      </x:c>
      <x:c r="J3187" s="2" t="str">
        <x:v>Income (Loss) from Continuing Operations before Income Taxes, Noncontrolling Interest</x:v>
      </x:c>
      <x:c r="K3187" s="2" t="str">
        <x:v>us-gaap:IncomeLossFromContinuingOperationsBeforeIncomeTaxesExtraordinaryItemsNoncontrollingInterest</x:v>
      </x:c>
      <x:c r="L3187" s="2" t="str">
        <x:v>2024-02-20</x:v>
      </x:c>
      <x:c r="M3187" s="2" t="str">
        <x:v>0000036104-24-000018</x:v>
      </x:c>
      <x:c r="N3187" s="2" t="str">
        <x:v>https://www.sec.gov/Archives/edgar/data/36104/000003610424000018/usb-20231231.htm</x:v>
      </x:c>
      <x:c r="O3187" s="2" t="str">
        <x:v>data/raw/filings/USB_0000036104-24-000018_usb-20231231.htm</x:v>
      </x:c>
      <x:c r="P3187" s="2" t="str"/>
      <x:c r="Q3187" s="2" t="str"/>
      <x:c r="R3187" s="2" t="str">
        <x:v>Latest eligible comparative presentation at the information cutoff.</x:v>
      </x:c>
      <x:c r="T3187" s="12"/>
      <x:c r="U3187" s="12"/>
    </x:row>
    <x:row r="3188" ht="24" customHeight="1">
      <x:c r="C3188" s="2" t="str">
        <x:v>USB</x:v>
      </x:c>
      <x:c r="D3188" s="2" t="str">
        <x:v>FY2021</x:v>
      </x:c>
      <x:c r="E3188" s="2" t="str">
        <x:v>tax</x:v>
      </x:c>
      <x:c r="F3188" s="11" t="n">
        <x:v>2181</x:v>
      </x:c>
      <x:c r="G3188" s="2" t="str">
        <x:v>USD</x:v>
      </x:c>
      <x:c r="H3188" s="2" t="str">
        <x:v>2021-01-01</x:v>
      </x:c>
      <x:c r="I3188" s="2" t="str">
        <x:v>2021-12-31</x:v>
      </x:c>
      <x:c r="J3188" s="2" t="str">
        <x:v>Income Tax Expense (Benefit)</x:v>
      </x:c>
      <x:c r="K3188" s="2" t="str">
        <x:v>us-gaap:IncomeTaxExpenseBenefit</x:v>
      </x:c>
      <x:c r="L3188" s="2" t="str">
        <x:v>2024-02-20</x:v>
      </x:c>
      <x:c r="M3188" s="2" t="str">
        <x:v>0000036104-24-000018</x:v>
      </x:c>
      <x:c r="N3188" s="2" t="str">
        <x:v>https://www.sec.gov/Archives/edgar/data/36104/000003610424000018/usb-20231231.htm</x:v>
      </x:c>
      <x:c r="O3188" s="2" t="str">
        <x:v>data/raw/filings/USB_0000036104-24-000018_usb-20231231.htm</x:v>
      </x:c>
      <x:c r="P3188" s="2" t="str"/>
      <x:c r="Q3188" s="2" t="str"/>
      <x:c r="R3188" s="2" t="str">
        <x:v>Latest eligible comparative presentation at the information cutoff.</x:v>
      </x:c>
      <x:c r="T3188" s="12"/>
      <x:c r="U3188" s="12"/>
    </x:row>
    <x:row r="3189" ht="24" customHeight="1">
      <x:c r="C3189" s="2" t="str">
        <x:v>USB</x:v>
      </x:c>
      <x:c r="D3189" s="2" t="str">
        <x:v>FY2021</x:v>
      </x:c>
      <x:c r="E3189" s="2" t="str">
        <x:v>net_income</x:v>
      </x:c>
      <x:c r="F3189" s="11" t="n">
        <x:v>7963</x:v>
      </x:c>
      <x:c r="G3189" s="2" t="str">
        <x:v>USD</x:v>
      </x:c>
      <x:c r="H3189" s="2" t="str">
        <x:v>2021-01-01</x:v>
      </x:c>
      <x:c r="I3189" s="2" t="str">
        <x:v>2021-12-31</x:v>
      </x:c>
      <x:c r="J3189" s="2" t="str">
        <x:v>Net Income (Loss) Attributable to Parent</x:v>
      </x:c>
      <x:c r="K3189" s="2" t="str">
        <x:v>us-gaap:NetIncomeLoss</x:v>
      </x:c>
      <x:c r="L3189" s="2" t="str">
        <x:v>2024-02-20</x:v>
      </x:c>
      <x:c r="M3189" s="2" t="str">
        <x:v>0000036104-24-000018</x:v>
      </x:c>
      <x:c r="N3189" s="2" t="str">
        <x:v>https://www.sec.gov/Archives/edgar/data/36104/000003610424000018/usb-20231231.htm</x:v>
      </x:c>
      <x:c r="O3189" s="2" t="str">
        <x:v>data/raw/filings/USB_0000036104-24-000018_usb-20231231.htm</x:v>
      </x:c>
      <x:c r="P3189" s="2" t="str"/>
      <x:c r="Q3189" s="2" t="str"/>
      <x:c r="R3189" s="2" t="str">
        <x:v>Latest eligible comparative presentation at the information cutoff.</x:v>
      </x:c>
      <x:c r="T3189" s="12"/>
      <x:c r="U3189" s="12"/>
    </x:row>
    <x:row r="3190" ht="24" customHeight="1">
      <x:c r="C3190" s="2" t="str">
        <x:v>USB</x:v>
      </x:c>
      <x:c r="D3190" s="2" t="str">
        <x:v>FY2021</x:v>
      </x:c>
      <x:c r="E3190" s="2" t="str">
        <x:v>common_income</x:v>
      </x:c>
      <x:c r="F3190" s="11" t="n">
        <x:v>7605</x:v>
      </x:c>
      <x:c r="G3190" s="2" t="str">
        <x:v>USD</x:v>
      </x:c>
      <x:c r="H3190" s="2" t="str">
        <x:v>2021-01-01</x:v>
      </x:c>
      <x:c r="I3190" s="2" t="str">
        <x:v>2021-12-31</x:v>
      </x:c>
      <x:c r="J3190" s="2" t="str">
        <x:v>Net Income (Loss) Available to Common Stockholders, Basic</x:v>
      </x:c>
      <x:c r="K3190" s="2" t="str">
        <x:v>us-gaap:NetIncomeLossAvailableToCommonStockholdersBasic</x:v>
      </x:c>
      <x:c r="L3190" s="2" t="str">
        <x:v>2024-02-20</x:v>
      </x:c>
      <x:c r="M3190" s="2" t="str">
        <x:v>0000036104-24-000018</x:v>
      </x:c>
      <x:c r="N3190" s="2" t="str">
        <x:v>https://www.sec.gov/Archives/edgar/data/36104/000003610424000018/usb-20231231.htm</x:v>
      </x:c>
      <x:c r="O3190" s="2" t="str">
        <x:v>data/raw/filings/USB_0000036104-24-000018_usb-20231231.htm</x:v>
      </x:c>
      <x:c r="P3190" s="2" t="str"/>
      <x:c r="Q3190" s="2" t="str"/>
      <x:c r="R3190" s="2" t="str">
        <x:v>Latest eligible comparative presentation at the information cutoff.</x:v>
      </x:c>
      <x:c r="T3190" s="12"/>
      <x:c r="U3190" s="12"/>
    </x:row>
    <x:row r="3191" ht="24" customHeight="1">
      <x:c r="C3191" s="2" t="str">
        <x:v>USB</x:v>
      </x:c>
      <x:c r="D3191" s="2" t="str">
        <x:v>FY2021</x:v>
      </x:c>
      <x:c r="E3191" s="2" t="str">
        <x:v>preferred_div</x:v>
      </x:c>
      <x:c r="F3191" s="11" t="n">
        <x:v>303</x:v>
      </x:c>
      <x:c r="G3191" s="2" t="str">
        <x:v>USD</x:v>
      </x:c>
      <x:c r="H3191" s="2" t="str">
        <x:v>2021-01-01</x:v>
      </x:c>
      <x:c r="I3191" s="2" t="str">
        <x:v>2021-12-31</x:v>
      </x:c>
      <x:c r="J3191" s="2" t="str">
        <x:v>Dividends, Preferred Stock</x:v>
      </x:c>
      <x:c r="K3191" s="2" t="str">
        <x:v>us-gaap:DividendsPreferredStock</x:v>
      </x:c>
      <x:c r="L3191" s="2" t="str">
        <x:v>2024-02-20</x:v>
      </x:c>
      <x:c r="M3191" s="2" t="str">
        <x:v>0000036104-24-000018</x:v>
      </x:c>
      <x:c r="N3191" s="2" t="str">
        <x:v>https://www.sec.gov/Archives/edgar/data/36104/000003610424000018/usb-20231231.htm</x:v>
      </x:c>
      <x:c r="O3191" s="2" t="str">
        <x:v>data/raw/filings/USB_0000036104-24-000018_usb-20231231.htm</x:v>
      </x:c>
      <x:c r="P3191" s="2" t="str"/>
      <x:c r="Q3191" s="2" t="str"/>
      <x:c r="R3191" s="2" t="str">
        <x:v>Latest eligible comparative presentation at the information cutoff.</x:v>
      </x:c>
      <x:c r="T3191" s="12"/>
      <x:c r="U3191" s="12"/>
    </x:row>
    <x:row r="3192" ht="24" customHeight="1">
      <x:c r="C3192" s="2" t="str">
        <x:v>USB</x:v>
      </x:c>
      <x:c r="D3192" s="2" t="str">
        <x:v>FY2021</x:v>
      </x:c>
      <x:c r="E3192" s="2" t="str">
        <x:v>eps</x:v>
      </x:c>
      <x:c r="F3192" s="11" t="n">
        <x:v>5.1</x:v>
      </x:c>
      <x:c r="G3192" s="2" t="str">
        <x:v>USD/shares</x:v>
      </x:c>
      <x:c r="H3192" s="2" t="str">
        <x:v>2021-01-01</x:v>
      </x:c>
      <x:c r="I3192" s="2" t="str">
        <x:v>2021-12-31</x:v>
      </x:c>
      <x:c r="J3192" s="2" t="str">
        <x:v>Earnings Per Share, Diluted</x:v>
      </x:c>
      <x:c r="K3192" s="2" t="str">
        <x:v>us-gaap:EarningsPerShareDiluted</x:v>
      </x:c>
      <x:c r="L3192" s="2" t="str">
        <x:v>2024-02-20</x:v>
      </x:c>
      <x:c r="M3192" s="2" t="str">
        <x:v>0000036104-24-000018</x:v>
      </x:c>
      <x:c r="N3192" s="2" t="str">
        <x:v>https://www.sec.gov/Archives/edgar/data/36104/000003610424000018/usb-20231231.htm</x:v>
      </x:c>
      <x:c r="O3192" s="2" t="str">
        <x:v>data/raw/filings/USB_0000036104-24-000018_usb-20231231.htm</x:v>
      </x:c>
      <x:c r="P3192" s="2" t="str"/>
      <x:c r="Q3192" s="2" t="str"/>
      <x:c r="R3192" s="2" t="str">
        <x:v>Latest eligible comparative presentation at the information cutoff.</x:v>
      </x:c>
      <x:c r="T3192" s="12"/>
      <x:c r="U3192" s="12"/>
    </x:row>
    <x:row r="3193" ht="24" customHeight="1">
      <x:c r="C3193" s="2" t="str">
        <x:v>USB</x:v>
      </x:c>
      <x:c r="D3193" s="2" t="str">
        <x:v>FY2021</x:v>
      </x:c>
      <x:c r="E3193" s="2" t="str">
        <x:v>shares_diluted</x:v>
      </x:c>
      <x:c r="F3193" s="11" t="n">
        <x:v>1490</x:v>
      </x:c>
      <x:c r="G3193" s="2" t="str">
        <x:v>shares</x:v>
      </x:c>
      <x:c r="H3193" s="2" t="str">
        <x:v>2021-01-01</x:v>
      </x:c>
      <x:c r="I3193" s="2" t="str">
        <x:v>2021-12-31</x:v>
      </x:c>
      <x:c r="J3193" s="2" t="str">
        <x:v>Weighted Average Number of Shares Outstanding, Diluted</x:v>
      </x:c>
      <x:c r="K3193" s="2" t="str">
        <x:v>us-gaap:WeightedAverageNumberOfDilutedSharesOutstanding</x:v>
      </x:c>
      <x:c r="L3193" s="2" t="str">
        <x:v>2024-02-20</x:v>
      </x:c>
      <x:c r="M3193" s="2" t="str">
        <x:v>0000036104-24-000018</x:v>
      </x:c>
      <x:c r="N3193" s="2" t="str">
        <x:v>https://www.sec.gov/Archives/edgar/data/36104/000003610424000018/usb-20231231.htm</x:v>
      </x:c>
      <x:c r="O3193" s="2" t="str">
        <x:v>data/raw/filings/USB_0000036104-24-000018_usb-20231231.htm</x:v>
      </x:c>
      <x:c r="P3193" s="2" t="str"/>
      <x:c r="Q3193" s="2" t="str"/>
      <x:c r="R3193" s="2" t="str">
        <x:v>Latest eligible comparative presentation at the information cutoff.</x:v>
      </x:c>
      <x:c r="T3193" s="12"/>
      <x:c r="U3193" s="12"/>
    </x:row>
    <x:row r="3194" ht="24" customHeight="1">
      <x:c r="C3194" s="2" t="str">
        <x:v>USB</x:v>
      </x:c>
      <x:c r="D3194" s="2" t="str">
        <x:v>FY2021</x:v>
      </x:c>
      <x:c r="E3194" s="2" t="str">
        <x:v>dps</x:v>
      </x:c>
      <x:c r="F3194" s="11" t="n">
        <x:v>1.76</x:v>
      </x:c>
      <x:c r="G3194" s="2" t="str">
        <x:v>USD/shares</x:v>
      </x:c>
      <x:c r="H3194" s="2" t="str">
        <x:v>2021-01-01</x:v>
      </x:c>
      <x:c r="I3194" s="2" t="str">
        <x:v>2021-12-31</x:v>
      </x:c>
      <x:c r="J3194" s="2" t="str">
        <x:v>Common Stock, Dividends, Per Share, Declared</x:v>
      </x:c>
      <x:c r="K3194" s="2" t="str">
        <x:v>us-gaap:CommonStockDividendsPerShareDeclared</x:v>
      </x:c>
      <x:c r="L3194" s="2" t="str">
        <x:v>2024-02-20</x:v>
      </x:c>
      <x:c r="M3194" s="2" t="str">
        <x:v>0000036104-24-000018</x:v>
      </x:c>
      <x:c r="N3194" s="2" t="str">
        <x:v>https://www.sec.gov/Archives/edgar/data/36104/000003610424000018/usb-20231231.htm</x:v>
      </x:c>
      <x:c r="O3194" s="2" t="str">
        <x:v>data/raw/filings/USB_0000036104-24-000018_usb-20231231.htm</x:v>
      </x:c>
      <x:c r="P3194" s="2" t="str"/>
      <x:c r="Q3194" s="2" t="str"/>
      <x:c r="R3194" s="2" t="str">
        <x:v>Latest eligible comparative presentation at the information cutoff.</x:v>
      </x:c>
      <x:c r="T3194" s="12"/>
      <x:c r="U3194" s="12"/>
    </x:row>
    <x:row r="3195" ht="24" customHeight="1">
      <x:c r="C3195" s="2" t="str">
        <x:v>USB</x:v>
      </x:c>
      <x:c r="D3195" s="2" t="str">
        <x:v>FY2021</x:v>
      </x:c>
      <x:c r="E3195" s="2" t="str">
        <x:v>dividends</x:v>
      </x:c>
      <x:c r="F3195" s="11" t="n">
        <x:v>2579</x:v>
      </x:c>
      <x:c r="G3195" s="2" t="str">
        <x:v>USD</x:v>
      </x:c>
      <x:c r="H3195" s="2" t="str">
        <x:v>2021-01-01</x:v>
      </x:c>
      <x:c r="I3195" s="2" t="str">
        <x:v>2021-12-31</x:v>
      </x:c>
      <x:c r="J3195" s="2" t="str">
        <x:v>Payments of Ordinary Dividends, Common Stock</x:v>
      </x:c>
      <x:c r="K3195" s="2" t="str">
        <x:v>us-gaap:PaymentsOfDividendsCommonStock</x:v>
      </x:c>
      <x:c r="L3195" s="2" t="str">
        <x:v>2024-02-20</x:v>
      </x:c>
      <x:c r="M3195" s="2" t="str">
        <x:v>0000036104-24-000018</x:v>
      </x:c>
      <x:c r="N3195" s="2" t="str">
        <x:v>https://www.sec.gov/Archives/edgar/data/36104/000003610424000018/usb-20231231.htm</x:v>
      </x:c>
      <x:c r="O3195" s="2" t="str">
        <x:v>data/raw/filings/USB_0000036104-24-000018_usb-20231231.htm</x:v>
      </x:c>
      <x:c r="P3195" s="2" t="str"/>
      <x:c r="Q3195" s="2" t="str"/>
      <x:c r="R3195" s="2" t="str">
        <x:v>Latest eligible comparative presentation at the information cutoff.</x:v>
      </x:c>
      <x:c r="T3195" s="12"/>
      <x:c r="U3195" s="12"/>
    </x:row>
    <x:row r="3196" ht="24" customHeight="1">
      <x:c r="C3196" s="2" t="str">
        <x:v>USB</x:v>
      </x:c>
      <x:c r="D3196" s="2" t="str">
        <x:v>FY2021</x:v>
      </x:c>
      <x:c r="E3196" s="2" t="str">
        <x:v>buybacks</x:v>
      </x:c>
      <x:c r="F3196" s="11" t="n">
        <x:v>1555</x:v>
      </x:c>
      <x:c r="G3196" s="2" t="str">
        <x:v>USD</x:v>
      </x:c>
      <x:c r="H3196" s="2" t="str">
        <x:v>2021-01-01</x:v>
      </x:c>
      <x:c r="I3196" s="2" t="str">
        <x:v>2021-12-31</x:v>
      </x:c>
      <x:c r="J3196" s="2" t="str">
        <x:v>Payments for Repurchase of Common Stock</x:v>
      </x:c>
      <x:c r="K3196" s="2" t="str">
        <x:v>us-gaap:PaymentsForRepurchaseOfCommonStock</x:v>
      </x:c>
      <x:c r="L3196" s="2" t="str">
        <x:v>2024-02-20</x:v>
      </x:c>
      <x:c r="M3196" s="2" t="str">
        <x:v>0000036104-24-000018</x:v>
      </x:c>
      <x:c r="N3196" s="2" t="str">
        <x:v>https://www.sec.gov/Archives/edgar/data/36104/000003610424000018/usb-20231231.htm</x:v>
      </x:c>
      <x:c r="O3196" s="2" t="str">
        <x:v>data/raw/filings/USB_0000036104-24-000018_usb-20231231.htm</x:v>
      </x:c>
      <x:c r="P3196" s="2" t="str"/>
      <x:c r="Q3196" s="2" t="str"/>
      <x:c r="R3196" s="2" t="str">
        <x:v>Latest eligible comparative presentation at the information cutoff.</x:v>
      </x:c>
      <x:c r="T3196" s="12"/>
      <x:c r="U3196" s="12"/>
    </x:row>
    <x:row r="3197" ht="24" customHeight="1">
      <x:c r="C3197" s="2" t="str">
        <x:v>USB</x:v>
      </x:c>
      <x:c r="D3197" s="2" t="str">
        <x:v>FY2021</x:v>
      </x:c>
      <x:c r="E3197" s="2" t="str">
        <x:v>chargeoffs</x:v>
      </x:c>
      <x:c r="F3197" s="11" t="str">
        <x:v>n.a.</x:v>
      </x:c>
      <x:c r="G3197" s="2" t="str">
        <x:v>USDm</x:v>
      </x:c>
      <x:c r="H3197" s="2" t="str">
        <x:v>2021-01-01</x:v>
      </x:c>
      <x:c r="I3197" s="2" t="str">
        <x:v>2021-12-31</x:v>
      </x:c>
      <x:c r="J3197" s="2" t="str">
        <x:v>Gross loan charge-offs</x:v>
      </x:c>
      <x:c r="K3197" s="2" t="str"/>
      <x:c r="L3197" s="2" t="str"/>
      <x:c r="M3197" s="2" t="str"/>
      <x:c r="N3197" s="2" t="str"/>
      <x:c r="O3197" s="2" t="str"/>
      <x:c r="P3197" s="2" t="str"/>
      <x:c r="Q3197" s="2" t="str"/>
      <x:c r="R3197" s="2" t="str">
        <x:v>Not reported / unavailable</x:v>
      </x:c>
      <x:c r="T3197" s="12"/>
      <x:c r="U3197" s="12"/>
    </x:row>
    <x:row r="3198" ht="24" customHeight="1">
      <x:c r="C3198" s="2" t="str">
        <x:v>USB</x:v>
      </x:c>
      <x:c r="D3198" s="2" t="str">
        <x:v>FY2021</x:v>
      </x:c>
      <x:c r="E3198" s="2" t="str">
        <x:v>recoveries</x:v>
      </x:c>
      <x:c r="F3198" s="11" t="str">
        <x:v>n.a.</x:v>
      </x:c>
      <x:c r="G3198" s="2" t="str">
        <x:v>USDm</x:v>
      </x:c>
      <x:c r="H3198" s="2" t="str">
        <x:v>2021-01-01</x:v>
      </x:c>
      <x:c r="I3198" s="2" t="str">
        <x:v>2021-12-31</x:v>
      </x:c>
      <x:c r="J3198" s="2" t="str">
        <x:v>Loan recoveries</x:v>
      </x:c>
      <x:c r="K3198" s="2" t="str"/>
      <x:c r="L3198" s="2" t="str"/>
      <x:c r="M3198" s="2" t="str"/>
      <x:c r="N3198" s="2" t="str"/>
      <x:c r="O3198" s="2" t="str"/>
      <x:c r="P3198" s="2" t="str"/>
      <x:c r="Q3198" s="2" t="str"/>
      <x:c r="R3198" s="2" t="str">
        <x:v>Not reported / unavailable</x:v>
      </x:c>
      <x:c r="T3198" s="12"/>
      <x:c r="U3198" s="12"/>
    </x:row>
    <x:row r="3199" ht="24" customHeight="1">
      <x:c r="C3199" s="2" t="str">
        <x:v>USB</x:v>
      </x:c>
      <x:c r="D3199" s="2" t="str">
        <x:v>FY2021</x:v>
      </x:c>
      <x:c r="E3199" s="2" t="str">
        <x:v>rwa</x:v>
      </x:c>
      <x:c r="F3199" s="11" t="str">
        <x:v>n.a.</x:v>
      </x:c>
      <x:c r="G3199" s="2" t="str">
        <x:v>USDm</x:v>
      </x:c>
      <x:c r="H3199" s="2" t="str">
        <x:v>2021-01-01</x:v>
      </x:c>
      <x:c r="I3199" s="2" t="str">
        <x:v>2021-12-31</x:v>
      </x:c>
      <x:c r="J3199" s="2" t="str">
        <x:v>Risk-weighted assets</x:v>
      </x:c>
      <x:c r="K3199" s="2" t="str"/>
      <x:c r="L3199" s="2" t="str"/>
      <x:c r="M3199" s="2" t="str"/>
      <x:c r="N3199" s="2" t="str"/>
      <x:c r="O3199" s="2" t="str"/>
      <x:c r="P3199" s="2" t="str"/>
      <x:c r="Q3199" s="2" t="str"/>
      <x:c r="R3199" s="2" t="str">
        <x:v>Not reported / unavailable</x:v>
      </x:c>
      <x:c r="T3199" s="12"/>
      <x:c r="U3199" s="12"/>
    </x:row>
    <x:row r="3200" ht="24" customHeight="1">
      <x:c r="C3200" s="2" t="str">
        <x:v>USB</x:v>
      </x:c>
      <x:c r="D3200" s="2" t="str">
        <x:v>FY2021</x:v>
      </x:c>
      <x:c r="E3200" s="2" t="str">
        <x:v>cet1_reported</x:v>
      </x:c>
      <x:c r="F3200" s="11" t="str">
        <x:v>n.a.</x:v>
      </x:c>
      <x:c r="G3200" s="2" t="str">
        <x:v>%</x:v>
      </x:c>
      <x:c r="H3200" s="2" t="str">
        <x:v>2021-01-01</x:v>
      </x:c>
      <x:c r="I3200" s="2" t="str">
        <x:v>2021-12-31</x:v>
      </x:c>
      <x:c r="J3200" s="2" t="str">
        <x:v>Actual standardized CET1 ratio</x:v>
      </x:c>
      <x:c r="K3200" s="2" t="str"/>
      <x:c r="L3200" s="2" t="str"/>
      <x:c r="M3200" s="2" t="str"/>
      <x:c r="N3200" s="2" t="str"/>
      <x:c r="O3200" s="2" t="str"/>
      <x:c r="P3200" s="2" t="str"/>
      <x:c r="Q3200" s="2" t="str"/>
      <x:c r="R3200" s="2" t="str">
        <x:v>Not reported / unavailable</x:v>
      </x:c>
      <x:c r="T3200" s="12"/>
      <x:c r="U3200" s="12"/>
    </x:row>
    <x:row r="3201" ht="24" customHeight="1">
      <x:c r="C3201" s="2" t="str">
        <x:v>USB</x:v>
      </x:c>
      <x:c r="D3201" s="2" t="str">
        <x:v>FY2021</x:v>
      </x:c>
      <x:c r="E3201" s="2" t="str">
        <x:v>nim_reported</x:v>
      </x:c>
      <x:c r="F3201" s="11" t="str">
        <x:v>n.a.</x:v>
      </x:c>
      <x:c r="G3201" s="2" t="str">
        <x:v>%</x:v>
      </x:c>
      <x:c r="H3201" s="2" t="str">
        <x:v>2021-01-01</x:v>
      </x:c>
      <x:c r="I3201" s="2" t="str">
        <x:v>2021-12-31</x:v>
      </x:c>
      <x:c r="J3201" s="2" t="str">
        <x:v>Issuer reported net interest margin</x:v>
      </x:c>
      <x:c r="K3201" s="2" t="str"/>
      <x:c r="L3201" s="2" t="str"/>
      <x:c r="M3201" s="2" t="str"/>
      <x:c r="N3201" s="2" t="str"/>
      <x:c r="O3201" s="2" t="str"/>
      <x:c r="P3201" s="2" t="str"/>
      <x:c r="Q3201" s="2" t="str"/>
      <x:c r="R3201" s="2" t="str">
        <x:v>Not reported / unavailable</x:v>
      </x:c>
      <x:c r="T3201" s="12"/>
      <x:c r="U3201" s="12"/>
    </x:row>
    <x:row r="3202" ht="24" customHeight="1">
      <x:c r="C3202" s="2" t="str">
        <x:v>USB</x:v>
      </x:c>
      <x:c r="D3202" s="2" t="str">
        <x:v>FY2021</x:v>
      </x:c>
      <x:c r="E3202" s="2" t="str">
        <x:v>bvps_reported</x:v>
      </x:c>
      <x:c r="F3202" s="11" t="str">
        <x:v>n.a.</x:v>
      </x:c>
      <x:c r="G3202" s="2" t="str">
        <x:v>USD/share</x:v>
      </x:c>
      <x:c r="H3202" s="2" t="str">
        <x:v>2021-01-01</x:v>
      </x:c>
      <x:c r="I3202" s="2" t="str">
        <x:v>2021-12-31</x:v>
      </x:c>
      <x:c r="J3202" s="2" t="str">
        <x:v>Reported common book value per share</x:v>
      </x:c>
      <x:c r="K3202" s="2" t="str"/>
      <x:c r="L3202" s="2" t="str"/>
      <x:c r="M3202" s="2" t="str"/>
      <x:c r="N3202" s="2" t="str"/>
      <x:c r="O3202" s="2" t="str"/>
      <x:c r="P3202" s="2" t="str"/>
      <x:c r="Q3202" s="2" t="str"/>
      <x:c r="R3202" s="2" t="str">
        <x:v>Not reported / unavailable</x:v>
      </x:c>
      <x:c r="T3202" s="12"/>
      <x:c r="U3202" s="12"/>
    </x:row>
    <x:row r="3203" ht="24" customHeight="1">
      <x:c r="C3203" s="2" t="str">
        <x:v>USB</x:v>
      </x:c>
      <x:c r="D3203" s="2" t="str">
        <x:v>FY2021</x:v>
      </x:c>
      <x:c r="E3203" s="2" t="str">
        <x:v>tbvps_reported</x:v>
      </x:c>
      <x:c r="F3203" s="11" t="str">
        <x:v>n.a.</x:v>
      </x:c>
      <x:c r="G3203" s="2" t="str">
        <x:v>USD/share</x:v>
      </x:c>
      <x:c r="H3203" s="2" t="str">
        <x:v>2021-01-01</x:v>
      </x:c>
      <x:c r="I3203" s="2" t="str">
        <x:v>2021-12-31</x:v>
      </x:c>
      <x:c r="J3203" s="2" t="str">
        <x:v>Reported tangible book value per share</x:v>
      </x:c>
      <x:c r="K3203" s="2" t="str"/>
      <x:c r="L3203" s="2" t="str"/>
      <x:c r="M3203" s="2" t="str"/>
      <x:c r="N3203" s="2" t="str"/>
      <x:c r="O3203" s="2" t="str"/>
      <x:c r="P3203" s="2" t="str"/>
      <x:c r="Q3203" s="2" t="str"/>
      <x:c r="R3203" s="2" t="str">
        <x:v>Not reported / unavailable</x:v>
      </x:c>
      <x:c r="T3203" s="12"/>
      <x:c r="U3203" s="12"/>
    </x:row>
    <x:row r="3204" ht="24" customHeight="1">
      <x:c r="C3204" s="2" t="str">
        <x:v>USB</x:v>
      </x:c>
      <x:c r="D3204" s="2" t="str">
        <x:v>FY2021</x:v>
      </x:c>
      <x:c r="E3204" s="2" t="str">
        <x:v>tce_reported</x:v>
      </x:c>
      <x:c r="F3204" s="11" t="str">
        <x:v>n.a.</x:v>
      </x:c>
      <x:c r="G3204" s="2" t="str">
        <x:v>USDm</x:v>
      </x:c>
      <x:c r="H3204" s="2" t="str">
        <x:v>2021-01-01</x:v>
      </x:c>
      <x:c r="I3204" s="2" t="str">
        <x:v>2021-12-31</x:v>
      </x:c>
      <x:c r="J3204" s="2" t="str">
        <x:v>Reported tangible common equity</x:v>
      </x:c>
      <x:c r="K3204" s="2" t="str"/>
      <x:c r="L3204" s="2" t="str"/>
      <x:c r="M3204" s="2" t="str"/>
      <x:c r="N3204" s="2" t="str"/>
      <x:c r="O3204" s="2" t="str"/>
      <x:c r="P3204" s="2" t="str"/>
      <x:c r="Q3204" s="2" t="str"/>
      <x:c r="R3204" s="2" t="str">
        <x:v>Not reported / unavailable</x:v>
      </x:c>
      <x:c r="T3204" s="12"/>
      <x:c r="U3204" s="12"/>
    </x:row>
    <x:row r="3205" ht="24" customHeight="1">
      <x:c r="C3205" s="2" t="str">
        <x:v>USB</x:v>
      </x:c>
      <x:c r="D3205" s="2" t="str">
        <x:v>FY2022</x:v>
      </x:c>
      <x:c r="E3205" s="2" t="str">
        <x:v>assets</x:v>
      </x:c>
      <x:c r="F3205" s="11" t="n">
        <x:v>674805</x:v>
      </x:c>
      <x:c r="G3205" s="2" t="str">
        <x:v>USD</x:v>
      </x:c>
      <x:c r="H3205" s="2" t="str">
        <x:v>2022-01-01</x:v>
      </x:c>
      <x:c r="I3205" s="2" t="str">
        <x:v>2022-12-31</x:v>
      </x:c>
      <x:c r="J3205" s="2" t="str">
        <x:v>Assets</x:v>
      </x:c>
      <x:c r="K3205" s="2" t="str">
        <x:v>us-gaap:Assets</x:v>
      </x:c>
      <x:c r="L3205" s="2" t="str">
        <x:v>2024-02-20</x:v>
      </x:c>
      <x:c r="M3205" s="2" t="str">
        <x:v>0000036104-24-000018</x:v>
      </x:c>
      <x:c r="N3205" s="2" t="str">
        <x:v>https://www.sec.gov/Archives/edgar/data/36104/000003610424000018/usb-20231231.htm</x:v>
      </x:c>
      <x:c r="O3205" s="2" t="str">
        <x:v>data/raw/filings/USB_0000036104-24-000018_usb-20231231.htm</x:v>
      </x:c>
      <x:c r="P3205" s="2" t="str"/>
      <x:c r="Q3205" s="2" t="str"/>
      <x:c r="R3205" s="2" t="str">
        <x:v>Latest eligible comparative presentation at the information cutoff.</x:v>
      </x:c>
      <x:c r="T3205" s="12"/>
      <x:c r="U3205" s="12"/>
    </x:row>
    <x:row r="3206" ht="24" customHeight="1">
      <x:c r="C3206" s="2" t="str">
        <x:v>USB</x:v>
      </x:c>
      <x:c r="D3206" s="2" t="str">
        <x:v>FY2022</x:v>
      </x:c>
      <x:c r="E3206" s="2" t="str">
        <x:v>liabilities</x:v>
      </x:c>
      <x:c r="F3206" s="11" t="n">
        <x:v>623573</x:v>
      </x:c>
      <x:c r="G3206" s="2" t="str">
        <x:v>USD</x:v>
      </x:c>
      <x:c r="H3206" s="2" t="str">
        <x:v>2022-01-01</x:v>
      </x:c>
      <x:c r="I3206" s="2" t="str">
        <x:v>2022-12-31</x:v>
      </x:c>
      <x:c r="J3206" s="2" t="str">
        <x:v>Liabilities</x:v>
      </x:c>
      <x:c r="K3206" s="2" t="str">
        <x:v>us-gaap:Liabilities</x:v>
      </x:c>
      <x:c r="L3206" s="2" t="str">
        <x:v>2024-02-20</x:v>
      </x:c>
      <x:c r="M3206" s="2" t="str">
        <x:v>0000036104-24-000018</x:v>
      </x:c>
      <x:c r="N3206" s="2" t="str">
        <x:v>https://www.sec.gov/Archives/edgar/data/36104/000003610424000018/usb-20231231.htm</x:v>
      </x:c>
      <x:c r="O3206" s="2" t="str">
        <x:v>data/raw/filings/USB_0000036104-24-000018_usb-20231231.htm</x:v>
      </x:c>
      <x:c r="P3206" s="2" t="str"/>
      <x:c r="Q3206" s="2" t="str"/>
      <x:c r="R3206" s="2" t="str">
        <x:v>Latest eligible comparative presentation at the information cutoff.</x:v>
      </x:c>
      <x:c r="T3206" s="12"/>
      <x:c r="U3206" s="12"/>
    </x:row>
    <x:row r="3207" ht="24" customHeight="1">
      <x:c r="C3207" s="2" t="str">
        <x:v>USB</x:v>
      </x:c>
      <x:c r="D3207" s="2" t="str">
        <x:v>FY2022</x:v>
      </x:c>
      <x:c r="E3207" s="2" t="str">
        <x:v>equity</x:v>
      </x:c>
      <x:c r="F3207" s="11" t="n">
        <x:v>50766</x:v>
      </x:c>
      <x:c r="G3207" s="2" t="str">
        <x:v>USD</x:v>
      </x:c>
      <x:c r="H3207" s="2" t="str">
        <x:v>2022-01-01</x:v>
      </x:c>
      <x:c r="I3207" s="2" t="str">
        <x:v>2022-12-31</x:v>
      </x:c>
      <x:c r="J3207" s="2" t="str">
        <x:v>Stockholders' Equity Attributable to Parent</x:v>
      </x:c>
      <x:c r="K3207" s="2" t="str">
        <x:v>us-gaap:StockholdersEquity</x:v>
      </x:c>
      <x:c r="L3207" s="2" t="str">
        <x:v>2024-02-20</x:v>
      </x:c>
      <x:c r="M3207" s="2" t="str">
        <x:v>0000036104-24-000018</x:v>
      </x:c>
      <x:c r="N3207" s="2" t="str">
        <x:v>https://www.sec.gov/Archives/edgar/data/36104/000003610424000018/usb-20231231.htm</x:v>
      </x:c>
      <x:c r="O3207" s="2" t="str">
        <x:v>data/raw/filings/USB_0000036104-24-000018_usb-20231231.htm</x:v>
      </x:c>
      <x:c r="P3207" s="2" t="str"/>
      <x:c r="Q3207" s="2" t="str"/>
      <x:c r="R3207" s="2" t="str">
        <x:v>Latest eligible comparative presentation at the information cutoff.</x:v>
      </x:c>
      <x:c r="T3207" s="12"/>
      <x:c r="U3207" s="12"/>
    </x:row>
    <x:row r="3208" ht="24" customHeight="1">
      <x:c r="C3208" s="2" t="str">
        <x:v>USB</x:v>
      </x:c>
      <x:c r="D3208" s="2" t="str">
        <x:v>FY2022</x:v>
      </x:c>
      <x:c r="E3208" s="2" t="str">
        <x:v>preferred</x:v>
      </x:c>
      <x:c r="F3208" s="11" t="n">
        <x:v>6808</x:v>
      </x:c>
      <x:c r="G3208" s="2" t="str">
        <x:v>USD</x:v>
      </x:c>
      <x:c r="H3208" s="2" t="str">
        <x:v>2022-01-01</x:v>
      </x:c>
      <x:c r="I3208" s="2" t="str">
        <x:v>2022-12-31</x:v>
      </x:c>
      <x:c r="J3208" s="2" t="str">
        <x:v>Preferred Stock, Including Additional Paid in Capital, Net of Discount</x:v>
      </x:c>
      <x:c r="K3208" s="2" t="str">
        <x:v>us-gaap:PreferredStockIncludingAdditionalPaidInCapitalNetOfDiscount</x:v>
      </x:c>
      <x:c r="L3208" s="2" t="str">
        <x:v>2024-02-20</x:v>
      </x:c>
      <x:c r="M3208" s="2" t="str">
        <x:v>0000036104-24-000018</x:v>
      </x:c>
      <x:c r="N3208" s="2" t="str">
        <x:v>https://www.sec.gov/Archives/edgar/data/36104/000003610424000018/usb-20231231.htm</x:v>
      </x:c>
      <x:c r="O3208" s="2" t="str">
        <x:v>data/raw/filings/USB_0000036104-24-000018_usb-20231231.htm</x:v>
      </x:c>
      <x:c r="P3208" s="2" t="str"/>
      <x:c r="Q3208" s="2" t="str"/>
      <x:c r="R3208" s="2" t="str">
        <x:v>Latest eligible comparative presentation at the information cutoff.</x:v>
      </x:c>
      <x:c r="T3208" s="12"/>
      <x:c r="U3208" s="12"/>
    </x:row>
    <x:row r="3209" ht="24" customHeight="1">
      <x:c r="C3209" s="2" t="str">
        <x:v>USB</x:v>
      </x:c>
      <x:c r="D3209" s="2" t="str">
        <x:v>FY2022</x:v>
      </x:c>
      <x:c r="E3209" s="2" t="str">
        <x:v>common_equity_reported</x:v>
      </x:c>
      <x:c r="F3209" s="11" t="str">
        <x:v>n.a.</x:v>
      </x:c>
      <x:c r="G3209" s="2" t="str">
        <x:v>USDm</x:v>
      </x:c>
      <x:c r="H3209" s="2" t="str">
        <x:v>2022-01-01</x:v>
      </x:c>
      <x:c r="I3209" s="2" t="str">
        <x:v>2022-12-31</x:v>
      </x:c>
      <x:c r="J3209" s="2" t="str">
        <x:v>Reported common shareholders equity</x:v>
      </x:c>
      <x:c r="K3209" s="2" t="str"/>
      <x:c r="L3209" s="2" t="str"/>
      <x:c r="M3209" s="2" t="str"/>
      <x:c r="N3209" s="2" t="str"/>
      <x:c r="O3209" s="2" t="str"/>
      <x:c r="P3209" s="2" t="str"/>
      <x:c r="Q3209" s="2" t="str"/>
      <x:c r="R3209" s="2" t="str">
        <x:v>Not reported / unavailable</x:v>
      </x:c>
      <x:c r="T3209" s="12"/>
      <x:c r="U3209" s="12"/>
    </x:row>
    <x:row r="3210" ht="24" customHeight="1">
      <x:c r="C3210" s="2" t="str">
        <x:v>USB</x:v>
      </x:c>
      <x:c r="D3210" s="2" t="str">
        <x:v>FY2022</x:v>
      </x:c>
      <x:c r="E3210" s="2" t="str">
        <x:v>goodwill</x:v>
      </x:c>
      <x:c r="F3210" s="11" t="n">
        <x:v>12373</x:v>
      </x:c>
      <x:c r="G3210" s="2" t="str">
        <x:v>USD</x:v>
      </x:c>
      <x:c r="H3210" s="2" t="str">
        <x:v>2022-01-01</x:v>
      </x:c>
      <x:c r="I3210" s="2" t="str">
        <x:v>2022-12-31</x:v>
      </x:c>
      <x:c r="J3210" s="2" t="str">
        <x:v>Goodwill</x:v>
      </x:c>
      <x:c r="K3210" s="2" t="str">
        <x:v>us-gaap:Goodwill</x:v>
      </x:c>
      <x:c r="L3210" s="2" t="str">
        <x:v>2026-02-23</x:v>
      </x:c>
      <x:c r="M3210" s="2" t="str">
        <x:v>0000036104-26-000011</x:v>
      </x:c>
      <x:c r="N3210" s="2" t="str">
        <x:v>https://www.sec.gov/Archives/edgar/data/36104/000003610426000011/usb-20251231.htm</x:v>
      </x:c>
      <x:c r="O3210" s="2" t="str">
        <x:v>data/raw/filings/USB_0000036104-26-000011_usb-20251231.htm</x:v>
      </x:c>
      <x:c r="P3210" s="2" t="str"/>
      <x:c r="Q3210" s="2" t="str"/>
      <x:c r="R3210" s="2" t="str">
        <x:v>Latest eligible comparative presentation at the information cutoff.</x:v>
      </x:c>
      <x:c r="T3210" s="12"/>
      <x:c r="U3210" s="12"/>
    </x:row>
    <x:row r="3211" ht="24" customHeight="1">
      <x:c r="C3211" s="2" t="str">
        <x:v>USB</x:v>
      </x:c>
      <x:c r="D3211" s="2" t="str">
        <x:v>FY2022</x:v>
      </x:c>
      <x:c r="E3211" s="2" t="str">
        <x:v>intangibles</x:v>
      </x:c>
      <x:c r="F3211" s="11" t="n">
        <x:v>7155</x:v>
      </x:c>
      <x:c r="G3211" s="2" t="str">
        <x:v>USD</x:v>
      </x:c>
      <x:c r="H3211" s="2" t="str">
        <x:v>2022-01-01</x:v>
      </x:c>
      <x:c r="I3211" s="2" t="str">
        <x:v>2022-12-31</x:v>
      </x:c>
      <x:c r="J3211" s="2" t="str">
        <x:v>Intangible Assets, Net (Excluding Goodwill)</x:v>
      </x:c>
      <x:c r="K3211" s="2" t="str">
        <x:v>us-gaap:IntangibleAssetsNetExcludingGoodwill</x:v>
      </x:c>
      <x:c r="L3211" s="2" t="str">
        <x:v>2024-02-20</x:v>
      </x:c>
      <x:c r="M3211" s="2" t="str">
        <x:v>0000036104-24-000018</x:v>
      </x:c>
      <x:c r="N3211" s="2" t="str">
        <x:v>https://www.sec.gov/Archives/edgar/data/36104/000003610424000018/usb-20231231.htm</x:v>
      </x:c>
      <x:c r="O3211" s="2" t="str">
        <x:v>data/raw/filings/USB_0000036104-24-000018_usb-20231231.htm</x:v>
      </x:c>
      <x:c r="P3211" s="2" t="str"/>
      <x:c r="Q3211" s="2" t="str"/>
      <x:c r="R3211" s="2" t="str">
        <x:v>Latest eligible comparative presentation at the information cutoff.</x:v>
      </x:c>
      <x:c r="T3211" s="12"/>
      <x:c r="U3211" s="12"/>
    </x:row>
    <x:row r="3212" ht="24" customHeight="1">
      <x:c r="C3212" s="2" t="str">
        <x:v>USB</x:v>
      </x:c>
      <x:c r="D3212" s="2" t="str">
        <x:v>FY2022</x:v>
      </x:c>
      <x:c r="E3212" s="2" t="str">
        <x:v>intangibles_total</x:v>
      </x:c>
      <x:c r="F3212" s="11" t="str">
        <x:v>n.a.</x:v>
      </x:c>
      <x:c r="G3212" s="2" t="str">
        <x:v>USDm</x:v>
      </x:c>
      <x:c r="H3212" s="2" t="str">
        <x:v>2022-01-01</x:v>
      </x:c>
      <x:c r="I3212" s="2" t="str">
        <x:v>2022-12-31</x:v>
      </x:c>
      <x:c r="J3212" s="2" t="str">
        <x:v>Reported goodwill and intangible assets combined</x:v>
      </x:c>
      <x:c r="K3212" s="2" t="str"/>
      <x:c r="L3212" s="2" t="str"/>
      <x:c r="M3212" s="2" t="str"/>
      <x:c r="N3212" s="2" t="str"/>
      <x:c r="O3212" s="2" t="str"/>
      <x:c r="P3212" s="2" t="str"/>
      <x:c r="Q3212" s="2" t="str"/>
      <x:c r="R3212" s="2" t="str">
        <x:v>Not reported / unavailable</x:v>
      </x:c>
      <x:c r="T3212" s="12"/>
      <x:c r="U3212" s="12"/>
    </x:row>
    <x:row r="3213" ht="24" customHeight="1">
      <x:c r="C3213" s="2" t="str">
        <x:v>USB</x:v>
      </x:c>
      <x:c r="D3213" s="2" t="str">
        <x:v>FY2022</x:v>
      </x:c>
      <x:c r="E3213" s="2" t="str">
        <x:v>shares_end</x:v>
      </x:c>
      <x:c r="F3213" s="11" t="n">
        <x:v>1500</x:v>
      </x:c>
      <x:c r="G3213" s="2" t="str">
        <x:v>shares</x:v>
      </x:c>
      <x:c r="H3213" s="2" t="str">
        <x:v>2022-01-01</x:v>
      </x:c>
      <x:c r="I3213" s="2" t="str">
        <x:v>2022-12-31</x:v>
      </x:c>
      <x:c r="J3213" s="2" t="str">
        <x:v>Common Stock, Shares, Outstanding</x:v>
      </x:c>
      <x:c r="K3213" s="2" t="str">
        <x:v>us-gaap:CommonStockSharesOutstanding</x:v>
      </x:c>
      <x:c r="L3213" s="2" t="str">
        <x:v>2024-02-20</x:v>
      </x:c>
      <x:c r="M3213" s="2" t="str">
        <x:v>0000036104-24-000018</x:v>
      </x:c>
      <x:c r="N3213" s="2" t="str">
        <x:v>https://www.sec.gov/Archives/edgar/data/36104/000003610424000018/usb-20231231.htm</x:v>
      </x:c>
      <x:c r="O3213" s="2" t="str">
        <x:v>data/raw/filings/USB_0000036104-24-000018_usb-20231231.htm</x:v>
      </x:c>
      <x:c r="P3213" s="2" t="str"/>
      <x:c r="Q3213" s="2" t="str"/>
      <x:c r="R3213" s="2" t="str">
        <x:v>Latest eligible comparative presentation at the information cutoff.</x:v>
      </x:c>
      <x:c r="T3213" s="12"/>
      <x:c r="U3213" s="12"/>
    </x:row>
    <x:row r="3214" ht="24" customHeight="1">
      <x:c r="C3214" s="2" t="str">
        <x:v>USB</x:v>
      </x:c>
      <x:c r="D3214" s="2" t="str">
        <x:v>FY2022</x:v>
      </x:c>
      <x:c r="E3214" s="2" t="str">
        <x:v>shares_issued</x:v>
      </x:c>
      <x:c r="F3214" s="11" t="n">
        <x:v>2125.725742</x:v>
      </x:c>
      <x:c r="G3214" s="2" t="str">
        <x:v>shares</x:v>
      </x:c>
      <x:c r="H3214" s="2" t="str">
        <x:v>2022-01-01</x:v>
      </x:c>
      <x:c r="I3214" s="2" t="str">
        <x:v>2022-12-31</x:v>
      </x:c>
      <x:c r="J3214" s="2" t="str">
        <x:v>Common Stock, Shares, Issued</x:v>
      </x:c>
      <x:c r="K3214" s="2" t="str">
        <x:v>us-gaap:CommonStockSharesIssued</x:v>
      </x:c>
      <x:c r="L3214" s="2" t="str">
        <x:v>2024-02-20</x:v>
      </x:c>
      <x:c r="M3214" s="2" t="str">
        <x:v>0000036104-24-000018</x:v>
      </x:c>
      <x:c r="N3214" s="2" t="str">
        <x:v>https://www.sec.gov/Archives/edgar/data/36104/000003610424000018/usb-20231231.htm</x:v>
      </x:c>
      <x:c r="O3214" s="2" t="str">
        <x:v>data/raw/filings/USB_0000036104-24-000018_usb-20231231.htm</x:v>
      </x:c>
      <x:c r="P3214" s="2" t="str"/>
      <x:c r="Q3214" s="2" t="str"/>
      <x:c r="R3214" s="2" t="str">
        <x:v>Latest eligible comparative presentation at the information cutoff.</x:v>
      </x:c>
      <x:c r="T3214" s="12"/>
      <x:c r="U3214" s="12"/>
    </x:row>
    <x:row r="3215" ht="24" customHeight="1">
      <x:c r="C3215" s="2" t="str">
        <x:v>USB</x:v>
      </x:c>
      <x:c r="D3215" s="2" t="str">
        <x:v>FY2022</x:v>
      </x:c>
      <x:c r="E3215" s="2" t="str">
        <x:v>shares_treasury</x:v>
      </x:c>
      <x:c r="F3215" s="11" t="n">
        <x:v>594.747484</x:v>
      </x:c>
      <x:c r="G3215" s="2" t="str">
        <x:v>shares</x:v>
      </x:c>
      <x:c r="H3215" s="2" t="str">
        <x:v>2022-01-01</x:v>
      </x:c>
      <x:c r="I3215" s="2" t="str">
        <x:v>2022-12-31</x:v>
      </x:c>
      <x:c r="J3215" s="2" t="str">
        <x:v>Treasury Stock, Common, Shares</x:v>
      </x:c>
      <x:c r="K3215" s="2" t="str">
        <x:v>us-gaap:TreasuryStockCommonShares</x:v>
      </x:c>
      <x:c r="L3215" s="2" t="str">
        <x:v>2024-02-20</x:v>
      </x:c>
      <x:c r="M3215" s="2" t="str">
        <x:v>0000036104-24-000018</x:v>
      </x:c>
      <x:c r="N3215" s="2" t="str">
        <x:v>https://www.sec.gov/Archives/edgar/data/36104/000003610424000018/usb-20231231.htm</x:v>
      </x:c>
      <x:c r="O3215" s="2" t="str">
        <x:v>data/raw/filings/USB_0000036104-24-000018_usb-20231231.htm</x:v>
      </x:c>
      <x:c r="P3215" s="2" t="str"/>
      <x:c r="Q3215" s="2" t="str"/>
      <x:c r="R3215" s="2" t="str">
        <x:v>Latest eligible comparative presentation at the information cutoff.</x:v>
      </x:c>
      <x:c r="T3215" s="12"/>
      <x:c r="U3215" s="12"/>
    </x:row>
    <x:row r="3216" ht="24" customHeight="1">
      <x:c r="C3216" s="2" t="str">
        <x:v>USB</x:v>
      </x:c>
      <x:c r="D3216" s="2" t="str">
        <x:v>FY2022</x:v>
      </x:c>
      <x:c r="E3216" s="2" t="str">
        <x:v>deposits</x:v>
      </x:c>
      <x:c r="F3216" s="11" t="n">
        <x:v>524976</x:v>
      </x:c>
      <x:c r="G3216" s="2" t="str">
        <x:v>USD</x:v>
      </x:c>
      <x:c r="H3216" s="2" t="str">
        <x:v>2022-01-01</x:v>
      </x:c>
      <x:c r="I3216" s="2" t="str">
        <x:v>2022-12-31</x:v>
      </x:c>
      <x:c r="J3216" s="2" t="str">
        <x:v>Deposits</x:v>
      </x:c>
      <x:c r="K3216" s="2" t="str">
        <x:v>us-gaap:Deposits</x:v>
      </x:c>
      <x:c r="L3216" s="2" t="str">
        <x:v>2024-02-20</x:v>
      </x:c>
      <x:c r="M3216" s="2" t="str">
        <x:v>0000036104-24-000018</x:v>
      </x:c>
      <x:c r="N3216" s="2" t="str">
        <x:v>https://www.sec.gov/Archives/edgar/data/36104/000003610424000018/usb-20231231.htm</x:v>
      </x:c>
      <x:c r="O3216" s="2" t="str">
        <x:v>data/raw/filings/USB_0000036104-24-000018_usb-20231231.htm</x:v>
      </x:c>
      <x:c r="P3216" s="2" t="str"/>
      <x:c r="Q3216" s="2" t="str"/>
      <x:c r="R3216" s="2" t="str">
        <x:v>Latest eligible comparative presentation at the information cutoff.</x:v>
      </x:c>
      <x:c r="T3216" s="12"/>
      <x:c r="U3216" s="12"/>
    </x:row>
    <x:row r="3217" ht="24" customHeight="1">
      <x:c r="C3217" s="2" t="str">
        <x:v>USB</x:v>
      </x:c>
      <x:c r="D3217" s="2" t="str">
        <x:v>FY2022</x:v>
      </x:c>
      <x:c r="E3217" s="2" t="str">
        <x:v>loans_gross</x:v>
      </x:c>
      <x:c r="F3217" s="11" t="n">
        <x:v>388213</x:v>
      </x:c>
      <x:c r="G3217" s="2" t="str">
        <x:v>USD</x:v>
      </x:c>
      <x:c r="H3217" s="2" t="str">
        <x:v>2022-01-01</x:v>
      </x:c>
      <x:c r="I3217" s="2" t="str">
        <x:v>2022-12-31</x:v>
      </x:c>
      <x:c r="J3217" s="2" t="str">
        <x:v>Gross loans and leases selected definition</x:v>
      </x:c>
      <x:c r="K3217" s="2" t="str">
        <x:v>us-gaap:FinancingReceivableExcludingAccruedInterestBeforeAllowanceForCreditLoss</x:v>
      </x:c>
      <x:c r="L3217" s="2" t="str">
        <x:v>2024-02-20</x:v>
      </x:c>
      <x:c r="M3217" s="2" t="str">
        <x:v>0000036104-24-000018</x:v>
      </x:c>
      <x:c r="N3217" s="2" t="str">
        <x:v>https://www.sec.gov/Archives/edgar/data/36104/000003610424000018/usb-20231231.htm</x:v>
      </x:c>
      <x:c r="O3217" s="2" t="str">
        <x:v>data/raw/filings/USB_0000036104-24-000018_usb-20231231.htm</x:v>
      </x:c>
      <x:c r="P3217" s="2" t="str"/>
      <x:c r="Q3217" s="2" t="str"/>
      <x:c r="R3217" s="2" t="str">
        <x:v>Latest eligible comparative presentation at the information cutoff.</x:v>
      </x:c>
      <x:c r="T3217" s="12"/>
      <x:c r="U3217" s="12"/>
    </x:row>
    <x:row r="3218" ht="24" customHeight="1">
      <x:c r="C3218" s="2" t="str">
        <x:v>USB</x:v>
      </x:c>
      <x:c r="D3218" s="2" t="str">
        <x:v>FY2022</x:v>
      </x:c>
      <x:c r="E3218" s="2" t="str">
        <x:v>loans_net</x:v>
      </x:c>
      <x:c r="F3218" s="11" t="n">
        <x:v>381277</x:v>
      </x:c>
      <x:c r="G3218" s="2" t="str">
        <x:v>USD</x:v>
      </x:c>
      <x:c r="H3218" s="2" t="str">
        <x:v>2022-01-01</x:v>
      </x:c>
      <x:c r="I3218" s="2" t="str">
        <x:v>2022-12-31</x:v>
      </x:c>
      <x:c r="J3218" s="2" t="str">
        <x:v>Net loans after allowance selected definition</x:v>
      </x:c>
      <x:c r="K3218" s="2" t="str">
        <x:v>us-gaap:FinancingReceivableExcludingAccruedInterestAfterAllowanceForCreditLoss</x:v>
      </x:c>
      <x:c r="L3218" s="2" t="str">
        <x:v>2024-02-20</x:v>
      </x:c>
      <x:c r="M3218" s="2" t="str">
        <x:v>0000036104-24-000018</x:v>
      </x:c>
      <x:c r="N3218" s="2" t="str">
        <x:v>https://www.sec.gov/Archives/edgar/data/36104/000003610424000018/usb-20231231.htm</x:v>
      </x:c>
      <x:c r="O3218" s="2" t="str">
        <x:v>data/raw/filings/USB_0000036104-24-000018_usb-20231231.htm</x:v>
      </x:c>
      <x:c r="P3218" s="2" t="str"/>
      <x:c r="Q3218" s="2" t="str"/>
      <x:c r="R3218" s="2" t="str">
        <x:v>Latest eligible comparative presentation at the information cutoff.</x:v>
      </x:c>
      <x:c r="T3218" s="12"/>
      <x:c r="U3218" s="12"/>
    </x:row>
    <x:row r="3219" ht="24" customHeight="1">
      <x:c r="C3219" s="2" t="str">
        <x:v>USB</x:v>
      </x:c>
      <x:c r="D3219" s="2" t="str">
        <x:v>FY2022</x:v>
      </x:c>
      <x:c r="E3219" s="2" t="str">
        <x:v>allowance</x:v>
      </x:c>
      <x:c r="F3219" s="11" t="n">
        <x:v>6936</x:v>
      </x:c>
      <x:c r="G3219" s="2" t="str">
        <x:v>USD</x:v>
      </x:c>
      <x:c r="H3219" s="2" t="str">
        <x:v>2022-01-01</x:v>
      </x:c>
      <x:c r="I3219" s="2" t="str">
        <x:v>2022-12-31</x:v>
      </x:c>
      <x:c r="J3219" s="2" t="str">
        <x:v>Loan allowance for credit losses</x:v>
      </x:c>
      <x:c r="K3219" s="2" t="str">
        <x:v>us-gaap:FinancingReceivableAllowanceForCreditLossExcludingAccruedInterest</x:v>
      </x:c>
      <x:c r="L3219" s="2" t="str">
        <x:v>2024-02-20</x:v>
      </x:c>
      <x:c r="M3219" s="2" t="str">
        <x:v>0000036104-24-000018</x:v>
      </x:c>
      <x:c r="N3219" s="2" t="str">
        <x:v>https://www.sec.gov/Archives/edgar/data/36104/000003610424000018/usb-20231231.htm</x:v>
      </x:c>
      <x:c r="O3219" s="2" t="str">
        <x:v>data/raw/filings/USB_0000036104-24-000018_usb-20231231.htm</x:v>
      </x:c>
      <x:c r="P3219" s="2" t="str"/>
      <x:c r="Q3219" s="2" t="str"/>
      <x:c r="R3219" s="2" t="str">
        <x:v>Latest eligible comparative presentation at the information cutoff.</x:v>
      </x:c>
      <x:c r="T3219" s="12"/>
      <x:c r="U3219" s="12"/>
    </x:row>
    <x:row r="3220" ht="24" customHeight="1">
      <x:c r="C3220" s="2" t="str">
        <x:v>USB</x:v>
      </x:c>
      <x:c r="D3220" s="2" t="str">
        <x:v>FY2022</x:v>
      </x:c>
      <x:c r="E3220" s="2" t="str">
        <x:v>nonaccrual</x:v>
      </x:c>
      <x:c r="F3220" s="11" t="str">
        <x:v>n.a.</x:v>
      </x:c>
      <x:c r="G3220" s="2" t="str">
        <x:v>USDm</x:v>
      </x:c>
      <x:c r="H3220" s="2" t="str">
        <x:v>2022-01-01</x:v>
      </x:c>
      <x:c r="I3220" s="2" t="str">
        <x:v>2022-12-31</x:v>
      </x:c>
      <x:c r="J3220" s="2" t="str">
        <x:v>Nonaccrual</x:v>
      </x:c>
      <x:c r="K3220" s="2" t="str"/>
      <x:c r="L3220" s="2" t="str"/>
      <x:c r="M3220" s="2" t="str"/>
      <x:c r="N3220" s="2" t="str"/>
      <x:c r="O3220" s="2" t="str"/>
      <x:c r="P3220" s="2" t="str"/>
      <x:c r="Q3220" s="2" t="str"/>
      <x:c r="R3220" s="2" t="str">
        <x:v>Not reported / unavailable</x:v>
      </x:c>
      <x:c r="T3220" s="12"/>
      <x:c r="U3220" s="12"/>
    </x:row>
    <x:row r="3221" ht="24" customHeight="1">
      <x:c r="C3221" s="2" t="str">
        <x:v>USB</x:v>
      </x:c>
      <x:c r="D3221" s="2" t="str">
        <x:v>FY2022</x:v>
      </x:c>
      <x:c r="E3221" s="2" t="str">
        <x:v>cash</x:v>
      </x:c>
      <x:c r="F3221" s="11" t="str">
        <x:v>n.a.</x:v>
      </x:c>
      <x:c r="G3221" s="2" t="str">
        <x:v>USDm</x:v>
      </x:c>
      <x:c r="H3221" s="2" t="str">
        <x:v>2022-01-01</x:v>
      </x:c>
      <x:c r="I3221" s="2" t="str">
        <x:v>2022-12-31</x:v>
      </x:c>
      <x:c r="J3221" s="2" t="str">
        <x:v>Cash</x:v>
      </x:c>
      <x:c r="K3221" s="2" t="str"/>
      <x:c r="L3221" s="2" t="str"/>
      <x:c r="M3221" s="2" t="str"/>
      <x:c r="N3221" s="2" t="str"/>
      <x:c r="O3221" s="2" t="str"/>
      <x:c r="P3221" s="2" t="str"/>
      <x:c r="Q3221" s="2" t="str"/>
      <x:c r="R3221" s="2" t="str">
        <x:v>Not reported / unavailable</x:v>
      </x:c>
      <x:c r="T3221" s="12"/>
      <x:c r="U3221" s="12"/>
    </x:row>
    <x:row r="3222" ht="24" customHeight="1">
      <x:c r="C3222" s="2" t="str">
        <x:v>USB</x:v>
      </x:c>
      <x:c r="D3222" s="2" t="str">
        <x:v>FY2022</x:v>
      </x:c>
      <x:c r="E3222" s="2" t="str">
        <x:v>aoci</x:v>
      </x:c>
      <x:c r="F3222" s="11" t="n">
        <x:v>-11407</x:v>
      </x:c>
      <x:c r="G3222" s="2" t="str">
        <x:v>USD</x:v>
      </x:c>
      <x:c r="H3222" s="2" t="str">
        <x:v>2022-01-01</x:v>
      </x:c>
      <x:c r="I3222" s="2" t="str">
        <x:v>2022-12-31</x:v>
      </x:c>
      <x:c r="J3222" s="2" t="str">
        <x:v>Accumulated Other Comprehensive Income (Loss), Net of Tax</x:v>
      </x:c>
      <x:c r="K3222" s="2" t="str">
        <x:v>us-gaap:AccumulatedOtherComprehensiveIncomeLossNetOfTax</x:v>
      </x:c>
      <x:c r="L3222" s="2" t="str">
        <x:v>2024-02-20</x:v>
      </x:c>
      <x:c r="M3222" s="2" t="str">
        <x:v>0000036104-24-000018</x:v>
      </x:c>
      <x:c r="N3222" s="2" t="str">
        <x:v>https://www.sec.gov/Archives/edgar/data/36104/000003610424000018/usb-20231231.htm</x:v>
      </x:c>
      <x:c r="O3222" s="2" t="str">
        <x:v>data/raw/filings/USB_0000036104-24-000018_usb-20231231.htm</x:v>
      </x:c>
      <x:c r="P3222" s="2" t="str"/>
      <x:c r="Q3222" s="2" t="str"/>
      <x:c r="R3222" s="2" t="str">
        <x:v>Latest eligible comparative presentation at the information cutoff.</x:v>
      </x:c>
      <x:c r="T3222" s="12"/>
      <x:c r="U3222" s="12"/>
    </x:row>
    <x:row r="3223" ht="24" customHeight="1">
      <x:c r="C3223" s="2" t="str">
        <x:v>USB</x:v>
      </x:c>
      <x:c r="D3223" s="2" t="str">
        <x:v>FY2022</x:v>
      </x:c>
      <x:c r="E3223" s="2" t="str">
        <x:v>nii</x:v>
      </x:c>
      <x:c r="F3223" s="11" t="n">
        <x:v>14728</x:v>
      </x:c>
      <x:c r="G3223" s="2" t="str">
        <x:v>USD</x:v>
      </x:c>
      <x:c r="H3223" s="2" t="str">
        <x:v>2022-01-01</x:v>
      </x:c>
      <x:c r="I3223" s="2" t="str">
        <x:v>2022-12-31</x:v>
      </x:c>
      <x:c r="J3223" s="2" t="str">
        <x:v>Interest Income (Expense), Net</x:v>
      </x:c>
      <x:c r="K3223" s="2" t="str">
        <x:v>us-gaap:InterestIncomeExpenseNet</x:v>
      </x:c>
      <x:c r="L3223" s="2" t="str">
        <x:v>2025-02-21</x:v>
      </x:c>
      <x:c r="M3223" s="2" t="str">
        <x:v>0000036104-25-000016</x:v>
      </x:c>
      <x:c r="N3223" s="2" t="str">
        <x:v>https://www.sec.gov/Archives/edgar/data/36104/000003610425000016/usb-20241231.htm</x:v>
      </x:c>
      <x:c r="O3223" s="2" t="str">
        <x:v>data/raw/filings/USB_0000036104-25-000016_usb-20241231.htm</x:v>
      </x:c>
      <x:c r="P3223" s="2" t="str"/>
      <x:c r="Q3223" s="2" t="str"/>
      <x:c r="R3223" s="2" t="str">
        <x:v>Latest eligible comparative presentation at the information cutoff.</x:v>
      </x:c>
      <x:c r="T3223" s="12"/>
      <x:c r="U3223" s="12"/>
    </x:row>
    <x:row r="3224" ht="24" customHeight="1">
      <x:c r="C3224" s="2" t="str">
        <x:v>USB</x:v>
      </x:c>
      <x:c r="D3224" s="2" t="str">
        <x:v>FY2022</x:v>
      </x:c>
      <x:c r="E3224" s="2" t="str">
        <x:v>noninterest_income</x:v>
      </x:c>
      <x:c r="F3224" s="11" t="n">
        <x:v>9456</x:v>
      </x:c>
      <x:c r="G3224" s="2" t="str">
        <x:v>USD</x:v>
      </x:c>
      <x:c r="H3224" s="2" t="str">
        <x:v>2022-01-01</x:v>
      </x:c>
      <x:c r="I3224" s="2" t="str">
        <x:v>2022-12-31</x:v>
      </x:c>
      <x:c r="J3224" s="2" t="str">
        <x:v>Noninterest Income</x:v>
      </x:c>
      <x:c r="K3224" s="2" t="str">
        <x:v>us-gaap:NoninterestIncome</x:v>
      </x:c>
      <x:c r="L3224" s="2" t="str">
        <x:v>2025-02-21</x:v>
      </x:c>
      <x:c r="M3224" s="2" t="str">
        <x:v>0000036104-25-000016</x:v>
      </x:c>
      <x:c r="N3224" s="2" t="str">
        <x:v>https://www.sec.gov/Archives/edgar/data/36104/000003610425000016/usb-20241231.htm</x:v>
      </x:c>
      <x:c r="O3224" s="2" t="str">
        <x:v>data/raw/filings/USB_0000036104-25-000016_usb-20241231.htm</x:v>
      </x:c>
      <x:c r="P3224" s="2" t="str"/>
      <x:c r="Q3224" s="2" t="str"/>
      <x:c r="R3224" s="2" t="str">
        <x:v>Latest eligible comparative presentation at the information cutoff.</x:v>
      </x:c>
      <x:c r="T3224" s="12"/>
      <x:c r="U3224" s="12"/>
    </x:row>
    <x:row r="3225" ht="24" customHeight="1">
      <x:c r="C3225" s="2" t="str">
        <x:v>USB</x:v>
      </x:c>
      <x:c r="D3225" s="2" t="str">
        <x:v>FY2022</x:v>
      </x:c>
      <x:c r="E3225" s="2" t="str">
        <x:v>revenue_reported</x:v>
      </x:c>
      <x:c r="F3225" s="11" t="n">
        <x:v>24302</x:v>
      </x:c>
      <x:c r="G3225" s="2" t="str">
        <x:v>USD</x:v>
      </x:c>
      <x:c r="H3225" s="2" t="str">
        <x:v>2022-01-01</x:v>
      </x:c>
      <x:c r="I3225" s="2" t="str">
        <x:v>2022-12-31</x:v>
      </x:c>
      <x:c r="J3225" s="2" t="str">
        <x:v>Revenues</x:v>
      </x:c>
      <x:c r="K3225" s="2" t="str">
        <x:v>us-gaap:Revenues</x:v>
      </x:c>
      <x:c r="L3225" s="2" t="str">
        <x:v>2025-02-21</x:v>
      </x:c>
      <x:c r="M3225" s="2" t="str">
        <x:v>0000036104-25-000016</x:v>
      </x:c>
      <x:c r="N3225" s="2" t="str">
        <x:v>https://www.sec.gov/Archives/edgar/data/36104/000003610425000016/usb-20241231.htm</x:v>
      </x:c>
      <x:c r="O3225" s="2" t="str">
        <x:v>data/raw/filings/USB_0000036104-25-000016_usb-20241231.htm</x:v>
      </x:c>
      <x:c r="P3225" s="2" t="str"/>
      <x:c r="Q3225" s="2" t="str"/>
      <x:c r="R3225" s="2" t="str">
        <x:v>Latest eligible comparative presentation at the information cutoff.</x:v>
      </x:c>
      <x:c r="T3225" s="12"/>
      <x:c r="U3225" s="12"/>
    </x:row>
    <x:row r="3226" ht="24" customHeight="1">
      <x:c r="C3226" s="2" t="str">
        <x:v>USB</x:v>
      </x:c>
      <x:c r="D3226" s="2" t="str">
        <x:v>FY2022</x:v>
      </x:c>
      <x:c r="E3226" s="2" t="str">
        <x:v>opex</x:v>
      </x:c>
      <x:c r="F3226" s="11" t="n">
        <x:v>14906</x:v>
      </x:c>
      <x:c r="G3226" s="2" t="str">
        <x:v>USD</x:v>
      </x:c>
      <x:c r="H3226" s="2" t="str">
        <x:v>2022-01-01</x:v>
      </x:c>
      <x:c r="I3226" s="2" t="str">
        <x:v>2022-12-31</x:v>
      </x:c>
      <x:c r="J3226" s="2" t="str">
        <x:v>Noninterest Expense</x:v>
      </x:c>
      <x:c r="K3226" s="2" t="str">
        <x:v>us-gaap:NoninterestExpense</x:v>
      </x:c>
      <x:c r="L3226" s="2" t="str">
        <x:v>2025-02-21</x:v>
      </x:c>
      <x:c r="M3226" s="2" t="str">
        <x:v>0000036104-25-000016</x:v>
      </x:c>
      <x:c r="N3226" s="2" t="str">
        <x:v>https://www.sec.gov/Archives/edgar/data/36104/000003610425000016/usb-20241231.htm</x:v>
      </x:c>
      <x:c r="O3226" s="2" t="str">
        <x:v>data/raw/filings/USB_0000036104-25-000016_usb-20241231.htm</x:v>
      </x:c>
      <x:c r="P3226" s="2" t="str"/>
      <x:c r="Q3226" s="2" t="str"/>
      <x:c r="R3226" s="2" t="str">
        <x:v>Latest eligible comparative presentation at the information cutoff.</x:v>
      </x:c>
      <x:c r="T3226" s="12"/>
      <x:c r="U3226" s="12"/>
    </x:row>
    <x:row r="3227" ht="24" customHeight="1">
      <x:c r="C3227" s="2" t="str">
        <x:v>USB</x:v>
      </x:c>
      <x:c r="D3227" s="2" t="str">
        <x:v>FY2022</x:v>
      </x:c>
      <x:c r="E3227" s="2" t="str">
        <x:v>provision</x:v>
      </x:c>
      <x:c r="F3227" s="11" t="n">
        <x:v>1977</x:v>
      </x:c>
      <x:c r="G3227" s="2" t="str">
        <x:v>USD</x:v>
      </x:c>
      <x:c r="H3227" s="2" t="str">
        <x:v>2022-01-01</x:v>
      </x:c>
      <x:c r="I3227" s="2" t="str">
        <x:v>2022-12-31</x:v>
      </x:c>
      <x:c r="J3227" s="2" t="str">
        <x:v>Provision for Loan, Lease, and Other Losses</x:v>
      </x:c>
      <x:c r="K3227" s="2" t="str">
        <x:v>us-gaap:ProvisionForLoanLeaseAndOtherLosses</x:v>
      </x:c>
      <x:c r="L3227" s="2" t="str">
        <x:v>2025-02-21</x:v>
      </x:c>
      <x:c r="M3227" s="2" t="str">
        <x:v>0000036104-25-000016</x:v>
      </x:c>
      <x:c r="N3227" s="2" t="str">
        <x:v>https://www.sec.gov/Archives/edgar/data/36104/000003610425000016/usb-20241231.htm</x:v>
      </x:c>
      <x:c r="O3227" s="2" t="str">
        <x:v>data/raw/filings/USB_0000036104-25-000016_usb-20241231.htm</x:v>
      </x:c>
      <x:c r="P3227" s="2" t="str"/>
      <x:c r="Q3227" s="2" t="str"/>
      <x:c r="R3227" s="2" t="str">
        <x:v>Latest eligible comparative presentation at the information cutoff.</x:v>
      </x:c>
      <x:c r="T3227" s="12"/>
      <x:c r="U3227" s="12"/>
    </x:row>
    <x:row r="3228" ht="24" customHeight="1">
      <x:c r="C3228" s="2" t="str">
        <x:v>USB</x:v>
      </x:c>
      <x:c r="D3228" s="2" t="str">
        <x:v>FY2022</x:v>
      </x:c>
      <x:c r="E3228" s="2" t="str">
        <x:v>pretax</x:v>
      </x:c>
      <x:c r="F3228" s="11" t="n">
        <x:v>7301</x:v>
      </x:c>
      <x:c r="G3228" s="2" t="str">
        <x:v>USD</x:v>
      </x:c>
      <x:c r="H3228" s="2" t="str">
        <x:v>2022-01-01</x:v>
      </x:c>
      <x:c r="I3228" s="2" t="str">
        <x:v>2022-12-31</x:v>
      </x:c>
      <x:c r="J3228" s="2" t="str">
        <x:v>Income (Loss) from Continuing Operations before Income Taxes, Noncontrolling Interest</x:v>
      </x:c>
      <x:c r="K3228" s="2" t="str">
        <x:v>us-gaap:IncomeLossFromContinuingOperationsBeforeIncomeTaxesExtraordinaryItemsNoncontrollingInterest</x:v>
      </x:c>
      <x:c r="L3228" s="2" t="str">
        <x:v>2025-02-21</x:v>
      </x:c>
      <x:c r="M3228" s="2" t="str">
        <x:v>0000036104-25-000016</x:v>
      </x:c>
      <x:c r="N3228" s="2" t="str">
        <x:v>https://www.sec.gov/Archives/edgar/data/36104/000003610425000016/usb-20241231.htm</x:v>
      </x:c>
      <x:c r="O3228" s="2" t="str">
        <x:v>data/raw/filings/USB_0000036104-25-000016_usb-20241231.htm</x:v>
      </x:c>
      <x:c r="P3228" s="2" t="str"/>
      <x:c r="Q3228" s="2" t="str"/>
      <x:c r="R3228" s="2" t="str">
        <x:v>Latest eligible comparative presentation at the information cutoff.</x:v>
      </x:c>
      <x:c r="T3228" s="12"/>
      <x:c r="U3228" s="12"/>
    </x:row>
    <x:row r="3229" ht="24" customHeight="1">
      <x:c r="C3229" s="2" t="str">
        <x:v>USB</x:v>
      </x:c>
      <x:c r="D3229" s="2" t="str">
        <x:v>FY2022</x:v>
      </x:c>
      <x:c r="E3229" s="2" t="str">
        <x:v>tax</x:v>
      </x:c>
      <x:c r="F3229" s="11" t="n">
        <x:v>1463</x:v>
      </x:c>
      <x:c r="G3229" s="2" t="str">
        <x:v>USD</x:v>
      </x:c>
      <x:c r="H3229" s="2" t="str">
        <x:v>2022-01-01</x:v>
      </x:c>
      <x:c r="I3229" s="2" t="str">
        <x:v>2022-12-31</x:v>
      </x:c>
      <x:c r="J3229" s="2" t="str">
        <x:v>Income Tax Expense (Benefit)</x:v>
      </x:c>
      <x:c r="K3229" s="2" t="str">
        <x:v>us-gaap:IncomeTaxExpenseBenefit</x:v>
      </x:c>
      <x:c r="L3229" s="2" t="str">
        <x:v>2025-02-21</x:v>
      </x:c>
      <x:c r="M3229" s="2" t="str">
        <x:v>0000036104-25-000016</x:v>
      </x:c>
      <x:c r="N3229" s="2" t="str">
        <x:v>https://www.sec.gov/Archives/edgar/data/36104/000003610425000016/usb-20241231.htm</x:v>
      </x:c>
      <x:c r="O3229" s="2" t="str">
        <x:v>data/raw/filings/USB_0000036104-25-000016_usb-20241231.htm</x:v>
      </x:c>
      <x:c r="P3229" s="2" t="str"/>
      <x:c r="Q3229" s="2" t="str"/>
      <x:c r="R3229" s="2" t="str">
        <x:v>Latest eligible comparative presentation at the information cutoff.</x:v>
      </x:c>
      <x:c r="T3229" s="12"/>
      <x:c r="U3229" s="12"/>
    </x:row>
    <x:row r="3230" ht="24" customHeight="1">
      <x:c r="C3230" s="2" t="str">
        <x:v>USB</x:v>
      </x:c>
      <x:c r="D3230" s="2" t="str">
        <x:v>FY2022</x:v>
      </x:c>
      <x:c r="E3230" s="2" t="str">
        <x:v>net_income</x:v>
      </x:c>
      <x:c r="F3230" s="11" t="n">
        <x:v>5825</x:v>
      </x:c>
      <x:c r="G3230" s="2" t="str">
        <x:v>USD</x:v>
      </x:c>
      <x:c r="H3230" s="2" t="str">
        <x:v>2022-01-01</x:v>
      </x:c>
      <x:c r="I3230" s="2" t="str">
        <x:v>2022-12-31</x:v>
      </x:c>
      <x:c r="J3230" s="2" t="str">
        <x:v>Net Income (Loss) Attributable to Parent</x:v>
      </x:c>
      <x:c r="K3230" s="2" t="str">
        <x:v>us-gaap:NetIncomeLoss</x:v>
      </x:c>
      <x:c r="L3230" s="2" t="str">
        <x:v>2025-02-21</x:v>
      </x:c>
      <x:c r="M3230" s="2" t="str">
        <x:v>0000036104-25-000016</x:v>
      </x:c>
      <x:c r="N3230" s="2" t="str">
        <x:v>https://www.sec.gov/Archives/edgar/data/36104/000003610425000016/usb-20241231.htm</x:v>
      </x:c>
      <x:c r="O3230" s="2" t="str">
        <x:v>data/raw/filings/USB_0000036104-25-000016_usb-20241231.htm</x:v>
      </x:c>
      <x:c r="P3230" s="2" t="str"/>
      <x:c r="Q3230" s="2" t="str"/>
      <x:c r="R3230" s="2" t="str">
        <x:v>Latest eligible comparative presentation at the information cutoff.</x:v>
      </x:c>
      <x:c r="T3230" s="12"/>
      <x:c r="U3230" s="12"/>
    </x:row>
    <x:row r="3231" ht="24" customHeight="1">
      <x:c r="C3231" s="2" t="str">
        <x:v>USB</x:v>
      </x:c>
      <x:c r="D3231" s="2" t="str">
        <x:v>FY2022</x:v>
      </x:c>
      <x:c r="E3231" s="2" t="str">
        <x:v>common_income</x:v>
      </x:c>
      <x:c r="F3231" s="11" t="n">
        <x:v>5501</x:v>
      </x:c>
      <x:c r="G3231" s="2" t="str">
        <x:v>USD</x:v>
      </x:c>
      <x:c r="H3231" s="2" t="str">
        <x:v>2022-01-01</x:v>
      </x:c>
      <x:c r="I3231" s="2" t="str">
        <x:v>2022-12-31</x:v>
      </x:c>
      <x:c r="J3231" s="2" t="str">
        <x:v>Net Income (Loss) Available to Common Stockholders, Basic</x:v>
      </x:c>
      <x:c r="K3231" s="2" t="str">
        <x:v>us-gaap:NetIncomeLossAvailableToCommonStockholdersBasic</x:v>
      </x:c>
      <x:c r="L3231" s="2" t="str">
        <x:v>2025-02-21</x:v>
      </x:c>
      <x:c r="M3231" s="2" t="str">
        <x:v>0000036104-25-000016</x:v>
      </x:c>
      <x:c r="N3231" s="2" t="str">
        <x:v>https://www.sec.gov/Archives/edgar/data/36104/000003610425000016/usb-20241231.htm</x:v>
      </x:c>
      <x:c r="O3231" s="2" t="str">
        <x:v>data/raw/filings/USB_0000036104-25-000016_usb-20241231.htm</x:v>
      </x:c>
      <x:c r="P3231" s="2" t="str"/>
      <x:c r="Q3231" s="2" t="str"/>
      <x:c r="R3231" s="2" t="str">
        <x:v>Latest eligible comparative presentation at the information cutoff.</x:v>
      </x:c>
      <x:c r="T3231" s="12"/>
      <x:c r="U3231" s="12"/>
    </x:row>
    <x:row r="3232" ht="24" customHeight="1">
      <x:c r="C3232" s="2" t="str">
        <x:v>USB</x:v>
      </x:c>
      <x:c r="D3232" s="2" t="str">
        <x:v>FY2022</x:v>
      </x:c>
      <x:c r="E3232" s="2" t="str">
        <x:v>preferred_div</x:v>
      </x:c>
      <x:c r="F3232" s="11" t="n">
        <x:v>296</x:v>
      </x:c>
      <x:c r="G3232" s="2" t="str">
        <x:v>USD</x:v>
      </x:c>
      <x:c r="H3232" s="2" t="str">
        <x:v>2022-01-01</x:v>
      </x:c>
      <x:c r="I3232" s="2" t="str">
        <x:v>2022-12-31</x:v>
      </x:c>
      <x:c r="J3232" s="2" t="str">
        <x:v>Dividends, Preferred Stock</x:v>
      </x:c>
      <x:c r="K3232" s="2" t="str">
        <x:v>us-gaap:DividendsPreferredStock</x:v>
      </x:c>
      <x:c r="L3232" s="2" t="str">
        <x:v>2025-02-21</x:v>
      </x:c>
      <x:c r="M3232" s="2" t="str">
        <x:v>0000036104-25-000016</x:v>
      </x:c>
      <x:c r="N3232" s="2" t="str">
        <x:v>https://www.sec.gov/Archives/edgar/data/36104/000003610425000016/usb-20241231.htm</x:v>
      </x:c>
      <x:c r="O3232" s="2" t="str">
        <x:v>data/raw/filings/USB_0000036104-25-000016_usb-20241231.htm</x:v>
      </x:c>
      <x:c r="P3232" s="2" t="str"/>
      <x:c r="Q3232" s="2" t="str"/>
      <x:c r="R3232" s="2" t="str">
        <x:v>Latest eligible comparative presentation at the information cutoff.</x:v>
      </x:c>
      <x:c r="T3232" s="12"/>
      <x:c r="U3232" s="12"/>
    </x:row>
    <x:row r="3233" ht="24" customHeight="1">
      <x:c r="C3233" s="2" t="str">
        <x:v>USB</x:v>
      </x:c>
      <x:c r="D3233" s="2" t="str">
        <x:v>FY2022</x:v>
      </x:c>
      <x:c r="E3233" s="2" t="str">
        <x:v>eps</x:v>
      </x:c>
      <x:c r="F3233" s="11" t="n">
        <x:v>3.69</x:v>
      </x:c>
      <x:c r="G3233" s="2" t="str">
        <x:v>USD/shares</x:v>
      </x:c>
      <x:c r="H3233" s="2" t="str">
        <x:v>2022-01-01</x:v>
      </x:c>
      <x:c r="I3233" s="2" t="str">
        <x:v>2022-12-31</x:v>
      </x:c>
      <x:c r="J3233" s="2" t="str">
        <x:v>Earnings Per Share, Diluted</x:v>
      </x:c>
      <x:c r="K3233" s="2" t="str">
        <x:v>us-gaap:EarningsPerShareDiluted</x:v>
      </x:c>
      <x:c r="L3233" s="2" t="str">
        <x:v>2025-02-21</x:v>
      </x:c>
      <x:c r="M3233" s="2" t="str">
        <x:v>0000036104-25-000016</x:v>
      </x:c>
      <x:c r="N3233" s="2" t="str">
        <x:v>https://www.sec.gov/Archives/edgar/data/36104/000003610425000016/usb-20241231.htm</x:v>
      </x:c>
      <x:c r="O3233" s="2" t="str">
        <x:v>data/raw/filings/USB_0000036104-25-000016_usb-20241231.htm</x:v>
      </x:c>
      <x:c r="P3233" s="2" t="str"/>
      <x:c r="Q3233" s="2" t="str"/>
      <x:c r="R3233" s="2" t="str">
        <x:v>Latest eligible comparative presentation at the information cutoff.</x:v>
      </x:c>
      <x:c r="T3233" s="12"/>
      <x:c r="U3233" s="12"/>
    </x:row>
    <x:row r="3234" ht="24" customHeight="1">
      <x:c r="C3234" s="2" t="str">
        <x:v>USB</x:v>
      </x:c>
      <x:c r="D3234" s="2" t="str">
        <x:v>FY2022</x:v>
      </x:c>
      <x:c r="E3234" s="2" t="str">
        <x:v>shares_diluted</x:v>
      </x:c>
      <x:c r="F3234" s="11" t="n">
        <x:v>1490</x:v>
      </x:c>
      <x:c r="G3234" s="2" t="str">
        <x:v>shares</x:v>
      </x:c>
      <x:c r="H3234" s="2" t="str">
        <x:v>2022-01-01</x:v>
      </x:c>
      <x:c r="I3234" s="2" t="str">
        <x:v>2022-12-31</x:v>
      </x:c>
      <x:c r="J3234" s="2" t="str">
        <x:v>Weighted Average Number of Shares Outstanding, Diluted</x:v>
      </x:c>
      <x:c r="K3234" s="2" t="str">
        <x:v>us-gaap:WeightedAverageNumberOfDilutedSharesOutstanding</x:v>
      </x:c>
      <x:c r="L3234" s="2" t="str">
        <x:v>2025-02-21</x:v>
      </x:c>
      <x:c r="M3234" s="2" t="str">
        <x:v>0000036104-25-000016</x:v>
      </x:c>
      <x:c r="N3234" s="2" t="str">
        <x:v>https://www.sec.gov/Archives/edgar/data/36104/000003610425000016/usb-20241231.htm</x:v>
      </x:c>
      <x:c r="O3234" s="2" t="str">
        <x:v>data/raw/filings/USB_0000036104-25-000016_usb-20241231.htm</x:v>
      </x:c>
      <x:c r="P3234" s="2" t="str"/>
      <x:c r="Q3234" s="2" t="str"/>
      <x:c r="R3234" s="2" t="str">
        <x:v>Latest eligible comparative presentation at the information cutoff.</x:v>
      </x:c>
      <x:c r="T3234" s="12"/>
      <x:c r="U3234" s="12"/>
    </x:row>
    <x:row r="3235" ht="24" customHeight="1">
      <x:c r="C3235" s="2" t="str">
        <x:v>USB</x:v>
      </x:c>
      <x:c r="D3235" s="2" t="str">
        <x:v>FY2022</x:v>
      </x:c>
      <x:c r="E3235" s="2" t="str">
        <x:v>dps</x:v>
      </x:c>
      <x:c r="F3235" s="11" t="n">
        <x:v>1.88</x:v>
      </x:c>
      <x:c r="G3235" s="2" t="str">
        <x:v>USD/shares</x:v>
      </x:c>
      <x:c r="H3235" s="2" t="str">
        <x:v>2022-01-01</x:v>
      </x:c>
      <x:c r="I3235" s="2" t="str">
        <x:v>2022-12-31</x:v>
      </x:c>
      <x:c r="J3235" s="2" t="str">
        <x:v>Common Stock, Dividends, Per Share, Declared</x:v>
      </x:c>
      <x:c r="K3235" s="2" t="str">
        <x:v>us-gaap:CommonStockDividendsPerShareDeclared</x:v>
      </x:c>
      <x:c r="L3235" s="2" t="str">
        <x:v>2025-02-21</x:v>
      </x:c>
      <x:c r="M3235" s="2" t="str">
        <x:v>0000036104-25-000016</x:v>
      </x:c>
      <x:c r="N3235" s="2" t="str">
        <x:v>https://www.sec.gov/Archives/edgar/data/36104/000003610425000016/usb-20241231.htm</x:v>
      </x:c>
      <x:c r="O3235" s="2" t="str">
        <x:v>data/raw/filings/USB_0000036104-25-000016_usb-20241231.htm</x:v>
      </x:c>
      <x:c r="P3235" s="2" t="str"/>
      <x:c r="Q3235" s="2" t="str"/>
      <x:c r="R3235" s="2" t="str">
        <x:v>Latest eligible comparative presentation at the information cutoff.</x:v>
      </x:c>
      <x:c r="T3235" s="12"/>
      <x:c r="U3235" s="12"/>
    </x:row>
    <x:row r="3236" ht="24" customHeight="1">
      <x:c r="C3236" s="2" t="str">
        <x:v>USB</x:v>
      </x:c>
      <x:c r="D3236" s="2" t="str">
        <x:v>FY2022</x:v>
      </x:c>
      <x:c r="E3236" s="2" t="str">
        <x:v>dividends</x:v>
      </x:c>
      <x:c r="F3236" s="11" t="n">
        <x:v>2776</x:v>
      </x:c>
      <x:c r="G3236" s="2" t="str">
        <x:v>USD</x:v>
      </x:c>
      <x:c r="H3236" s="2" t="str">
        <x:v>2022-01-01</x:v>
      </x:c>
      <x:c r="I3236" s="2" t="str">
        <x:v>2022-12-31</x:v>
      </x:c>
      <x:c r="J3236" s="2" t="str">
        <x:v>Payments of Ordinary Dividends, Common Stock</x:v>
      </x:c>
      <x:c r="K3236" s="2" t="str">
        <x:v>us-gaap:PaymentsOfDividendsCommonStock</x:v>
      </x:c>
      <x:c r="L3236" s="2" t="str">
        <x:v>2025-02-21</x:v>
      </x:c>
      <x:c r="M3236" s="2" t="str">
        <x:v>0000036104-25-000016</x:v>
      </x:c>
      <x:c r="N3236" s="2" t="str">
        <x:v>https://www.sec.gov/Archives/edgar/data/36104/000003610425000016/usb-20241231.htm</x:v>
      </x:c>
      <x:c r="O3236" s="2" t="str">
        <x:v>data/raw/filings/USB_0000036104-25-000016_usb-20241231.htm</x:v>
      </x:c>
      <x:c r="P3236" s="2" t="str"/>
      <x:c r="Q3236" s="2" t="str"/>
      <x:c r="R3236" s="2" t="str">
        <x:v>Latest eligible comparative presentation at the information cutoff.</x:v>
      </x:c>
      <x:c r="T3236" s="12"/>
      <x:c r="U3236" s="12"/>
    </x:row>
    <x:row r="3237" ht="24" customHeight="1">
      <x:c r="C3237" s="2" t="str">
        <x:v>USB</x:v>
      </x:c>
      <x:c r="D3237" s="2" t="str">
        <x:v>FY2022</x:v>
      </x:c>
      <x:c r="E3237" s="2" t="str">
        <x:v>buybacks</x:v>
      </x:c>
      <x:c r="F3237" s="11" t="n">
        <x:v>69</x:v>
      </x:c>
      <x:c r="G3237" s="2" t="str">
        <x:v>USD</x:v>
      </x:c>
      <x:c r="H3237" s="2" t="str">
        <x:v>2022-01-01</x:v>
      </x:c>
      <x:c r="I3237" s="2" t="str">
        <x:v>2022-12-31</x:v>
      </x:c>
      <x:c r="J3237" s="2" t="str">
        <x:v>Payments for Repurchase of Common Stock</x:v>
      </x:c>
      <x:c r="K3237" s="2" t="str">
        <x:v>us-gaap:PaymentsForRepurchaseOfCommonStock</x:v>
      </x:c>
      <x:c r="L3237" s="2" t="str">
        <x:v>2025-02-21</x:v>
      </x:c>
      <x:c r="M3237" s="2" t="str">
        <x:v>0000036104-25-000016</x:v>
      </x:c>
      <x:c r="N3237" s="2" t="str">
        <x:v>https://www.sec.gov/Archives/edgar/data/36104/000003610425000016/usb-20241231.htm</x:v>
      </x:c>
      <x:c r="O3237" s="2" t="str">
        <x:v>data/raw/filings/USB_0000036104-25-000016_usb-20241231.htm</x:v>
      </x:c>
      <x:c r="P3237" s="2" t="str"/>
      <x:c r="Q3237" s="2" t="str"/>
      <x:c r="R3237" s="2" t="str">
        <x:v>Latest eligible comparative presentation at the information cutoff.</x:v>
      </x:c>
      <x:c r="T3237" s="12"/>
      <x:c r="U3237" s="12"/>
    </x:row>
    <x:row r="3238" ht="24" customHeight="1">
      <x:c r="C3238" s="2" t="str">
        <x:v>USB</x:v>
      </x:c>
      <x:c r="D3238" s="2" t="str">
        <x:v>FY2022</x:v>
      </x:c>
      <x:c r="E3238" s="2" t="str">
        <x:v>chargeoffs</x:v>
      </x:c>
      <x:c r="F3238" s="11" t="str">
        <x:v>n.a.</x:v>
      </x:c>
      <x:c r="G3238" s="2" t="str">
        <x:v>USDm</x:v>
      </x:c>
      <x:c r="H3238" s="2" t="str">
        <x:v>2022-01-01</x:v>
      </x:c>
      <x:c r="I3238" s="2" t="str">
        <x:v>2022-12-31</x:v>
      </x:c>
      <x:c r="J3238" s="2" t="str">
        <x:v>Gross loan charge-offs</x:v>
      </x:c>
      <x:c r="K3238" s="2" t="str"/>
      <x:c r="L3238" s="2" t="str"/>
      <x:c r="M3238" s="2" t="str"/>
      <x:c r="N3238" s="2" t="str"/>
      <x:c r="O3238" s="2" t="str"/>
      <x:c r="P3238" s="2" t="str"/>
      <x:c r="Q3238" s="2" t="str"/>
      <x:c r="R3238" s="2" t="str">
        <x:v>Not reported / unavailable</x:v>
      </x:c>
      <x:c r="T3238" s="12"/>
      <x:c r="U3238" s="12"/>
    </x:row>
    <x:row r="3239" ht="24" customHeight="1">
      <x:c r="C3239" s="2" t="str">
        <x:v>USB</x:v>
      </x:c>
      <x:c r="D3239" s="2" t="str">
        <x:v>FY2022</x:v>
      </x:c>
      <x:c r="E3239" s="2" t="str">
        <x:v>recoveries</x:v>
      </x:c>
      <x:c r="F3239" s="11" t="str">
        <x:v>n.a.</x:v>
      </x:c>
      <x:c r="G3239" s="2" t="str">
        <x:v>USDm</x:v>
      </x:c>
      <x:c r="H3239" s="2" t="str">
        <x:v>2022-01-01</x:v>
      </x:c>
      <x:c r="I3239" s="2" t="str">
        <x:v>2022-12-31</x:v>
      </x:c>
      <x:c r="J3239" s="2" t="str">
        <x:v>Loan recoveries</x:v>
      </x:c>
      <x:c r="K3239" s="2" t="str"/>
      <x:c r="L3239" s="2" t="str"/>
      <x:c r="M3239" s="2" t="str"/>
      <x:c r="N3239" s="2" t="str"/>
      <x:c r="O3239" s="2" t="str"/>
      <x:c r="P3239" s="2" t="str"/>
      <x:c r="Q3239" s="2" t="str"/>
      <x:c r="R3239" s="2" t="str">
        <x:v>Not reported / unavailable</x:v>
      </x:c>
      <x:c r="T3239" s="12"/>
      <x:c r="U3239" s="12"/>
    </x:row>
    <x:row r="3240" ht="24" customHeight="1">
      <x:c r="C3240" s="2" t="str">
        <x:v>USB</x:v>
      </x:c>
      <x:c r="D3240" s="2" t="str">
        <x:v>FY2022</x:v>
      </x:c>
      <x:c r="E3240" s="2" t="str">
        <x:v>rwa</x:v>
      </x:c>
      <x:c r="F3240" s="11" t="str">
        <x:v>n.a.</x:v>
      </x:c>
      <x:c r="G3240" s="2" t="str">
        <x:v>USDm</x:v>
      </x:c>
      <x:c r="H3240" s="2" t="str">
        <x:v>2022-01-01</x:v>
      </x:c>
      <x:c r="I3240" s="2" t="str">
        <x:v>2022-12-31</x:v>
      </x:c>
      <x:c r="J3240" s="2" t="str">
        <x:v>Risk-weighted assets</x:v>
      </x:c>
      <x:c r="K3240" s="2" t="str"/>
      <x:c r="L3240" s="2" t="str"/>
      <x:c r="M3240" s="2" t="str"/>
      <x:c r="N3240" s="2" t="str"/>
      <x:c r="O3240" s="2" t="str"/>
      <x:c r="P3240" s="2" t="str"/>
      <x:c r="Q3240" s="2" t="str"/>
      <x:c r="R3240" s="2" t="str">
        <x:v>Not reported / unavailable</x:v>
      </x:c>
      <x:c r="T3240" s="12"/>
      <x:c r="U3240" s="12"/>
    </x:row>
    <x:row r="3241" ht="24" customHeight="1">
      <x:c r="C3241" s="2" t="str">
        <x:v>USB</x:v>
      </x:c>
      <x:c r="D3241" s="2" t="str">
        <x:v>FY2022</x:v>
      </x:c>
      <x:c r="E3241" s="2" t="str">
        <x:v>cet1_reported</x:v>
      </x:c>
      <x:c r="F3241" s="11" t="str">
        <x:v>n.a.</x:v>
      </x:c>
      <x:c r="G3241" s="2" t="str">
        <x:v>%</x:v>
      </x:c>
      <x:c r="H3241" s="2" t="str">
        <x:v>2022-01-01</x:v>
      </x:c>
      <x:c r="I3241" s="2" t="str">
        <x:v>2022-12-31</x:v>
      </x:c>
      <x:c r="J3241" s="2" t="str">
        <x:v>Actual standardized CET1 ratio</x:v>
      </x:c>
      <x:c r="K3241" s="2" t="str"/>
      <x:c r="L3241" s="2" t="str"/>
      <x:c r="M3241" s="2" t="str"/>
      <x:c r="N3241" s="2" t="str"/>
      <x:c r="O3241" s="2" t="str"/>
      <x:c r="P3241" s="2" t="str"/>
      <x:c r="Q3241" s="2" t="str"/>
      <x:c r="R3241" s="2" t="str">
        <x:v>Not reported / unavailable</x:v>
      </x:c>
      <x:c r="T3241" s="12"/>
      <x:c r="U3241" s="12"/>
    </x:row>
    <x:row r="3242" ht="24" customHeight="1">
      <x:c r="C3242" s="2" t="str">
        <x:v>USB</x:v>
      </x:c>
      <x:c r="D3242" s="2" t="str">
        <x:v>FY2022</x:v>
      </x:c>
      <x:c r="E3242" s="2" t="str">
        <x:v>nim_reported</x:v>
      </x:c>
      <x:c r="F3242" s="11" t="str">
        <x:v>n.a.</x:v>
      </x:c>
      <x:c r="G3242" s="2" t="str">
        <x:v>%</x:v>
      </x:c>
      <x:c r="H3242" s="2" t="str">
        <x:v>2022-01-01</x:v>
      </x:c>
      <x:c r="I3242" s="2" t="str">
        <x:v>2022-12-31</x:v>
      </x:c>
      <x:c r="J3242" s="2" t="str">
        <x:v>Issuer reported net interest margin</x:v>
      </x:c>
      <x:c r="K3242" s="2" t="str"/>
      <x:c r="L3242" s="2" t="str"/>
      <x:c r="M3242" s="2" t="str"/>
      <x:c r="N3242" s="2" t="str"/>
      <x:c r="O3242" s="2" t="str"/>
      <x:c r="P3242" s="2" t="str"/>
      <x:c r="Q3242" s="2" t="str"/>
      <x:c r="R3242" s="2" t="str">
        <x:v>Not reported / unavailable</x:v>
      </x:c>
      <x:c r="T3242" s="12"/>
      <x:c r="U3242" s="12"/>
    </x:row>
    <x:row r="3243" ht="24" customHeight="1">
      <x:c r="C3243" s="2" t="str">
        <x:v>USB</x:v>
      </x:c>
      <x:c r="D3243" s="2" t="str">
        <x:v>FY2022</x:v>
      </x:c>
      <x:c r="E3243" s="2" t="str">
        <x:v>bvps_reported</x:v>
      </x:c>
      <x:c r="F3243" s="11" t="str">
        <x:v>n.a.</x:v>
      </x:c>
      <x:c r="G3243" s="2" t="str">
        <x:v>USD/share</x:v>
      </x:c>
      <x:c r="H3243" s="2" t="str">
        <x:v>2022-01-01</x:v>
      </x:c>
      <x:c r="I3243" s="2" t="str">
        <x:v>2022-12-31</x:v>
      </x:c>
      <x:c r="J3243" s="2" t="str">
        <x:v>Reported common book value per share</x:v>
      </x:c>
      <x:c r="K3243" s="2" t="str"/>
      <x:c r="L3243" s="2" t="str"/>
      <x:c r="M3243" s="2" t="str"/>
      <x:c r="N3243" s="2" t="str"/>
      <x:c r="O3243" s="2" t="str"/>
      <x:c r="P3243" s="2" t="str"/>
      <x:c r="Q3243" s="2" t="str"/>
      <x:c r="R3243" s="2" t="str">
        <x:v>Not reported / unavailable</x:v>
      </x:c>
      <x:c r="T3243" s="12"/>
      <x:c r="U3243" s="12"/>
    </x:row>
    <x:row r="3244" ht="24" customHeight="1">
      <x:c r="C3244" s="2" t="str">
        <x:v>USB</x:v>
      </x:c>
      <x:c r="D3244" s="2" t="str">
        <x:v>FY2022</x:v>
      </x:c>
      <x:c r="E3244" s="2" t="str">
        <x:v>tbvps_reported</x:v>
      </x:c>
      <x:c r="F3244" s="11" t="str">
        <x:v>n.a.</x:v>
      </x:c>
      <x:c r="G3244" s="2" t="str">
        <x:v>USD/share</x:v>
      </x:c>
      <x:c r="H3244" s="2" t="str">
        <x:v>2022-01-01</x:v>
      </x:c>
      <x:c r="I3244" s="2" t="str">
        <x:v>2022-12-31</x:v>
      </x:c>
      <x:c r="J3244" s="2" t="str">
        <x:v>Reported tangible book value per share</x:v>
      </x:c>
      <x:c r="K3244" s="2" t="str"/>
      <x:c r="L3244" s="2" t="str"/>
      <x:c r="M3244" s="2" t="str"/>
      <x:c r="N3244" s="2" t="str"/>
      <x:c r="O3244" s="2" t="str"/>
      <x:c r="P3244" s="2" t="str"/>
      <x:c r="Q3244" s="2" t="str"/>
      <x:c r="R3244" s="2" t="str">
        <x:v>Not reported / unavailable</x:v>
      </x:c>
      <x:c r="T3244" s="12"/>
      <x:c r="U3244" s="12"/>
    </x:row>
    <x:row r="3245" ht="24" customHeight="1">
      <x:c r="C3245" s="2" t="str">
        <x:v>USB</x:v>
      </x:c>
      <x:c r="D3245" s="2" t="str">
        <x:v>FY2022</x:v>
      </x:c>
      <x:c r="E3245" s="2" t="str">
        <x:v>tce_reported</x:v>
      </x:c>
      <x:c r="F3245" s="11" t="str">
        <x:v>n.a.</x:v>
      </x:c>
      <x:c r="G3245" s="2" t="str">
        <x:v>USDm</x:v>
      </x:c>
      <x:c r="H3245" s="2" t="str">
        <x:v>2022-01-01</x:v>
      </x:c>
      <x:c r="I3245" s="2" t="str">
        <x:v>2022-12-31</x:v>
      </x:c>
      <x:c r="J3245" s="2" t="str">
        <x:v>Reported tangible common equity</x:v>
      </x:c>
      <x:c r="K3245" s="2" t="str"/>
      <x:c r="L3245" s="2" t="str"/>
      <x:c r="M3245" s="2" t="str"/>
      <x:c r="N3245" s="2" t="str"/>
      <x:c r="O3245" s="2" t="str"/>
      <x:c r="P3245" s="2" t="str"/>
      <x:c r="Q3245" s="2" t="str"/>
      <x:c r="R3245" s="2" t="str">
        <x:v>Not reported / unavailable</x:v>
      </x:c>
      <x:c r="T3245" s="12"/>
      <x:c r="U3245" s="12"/>
    </x:row>
    <x:row r="3246" ht="24" customHeight="1">
      <x:c r="C3246" s="2" t="str">
        <x:v>USB</x:v>
      </x:c>
      <x:c r="D3246" s="2" t="str">
        <x:v>FY2023</x:v>
      </x:c>
      <x:c r="E3246" s="2" t="str">
        <x:v>assets</x:v>
      </x:c>
      <x:c r="F3246" s="11" t="n">
        <x:v>663491</x:v>
      </x:c>
      <x:c r="G3246" s="2" t="str">
        <x:v>USD</x:v>
      </x:c>
      <x:c r="H3246" s="2" t="str">
        <x:v>2023-01-01</x:v>
      </x:c>
      <x:c r="I3246" s="2" t="str">
        <x:v>2023-12-31</x:v>
      </x:c>
      <x:c r="J3246" s="2" t="str">
        <x:v>Assets</x:v>
      </x:c>
      <x:c r="K3246" s="2" t="str">
        <x:v>us-gaap:Assets</x:v>
      </x:c>
      <x:c r="L3246" s="2" t="str">
        <x:v>2025-02-21</x:v>
      </x:c>
      <x:c r="M3246" s="2" t="str">
        <x:v>0000036104-25-000016</x:v>
      </x:c>
      <x:c r="N3246" s="2" t="str">
        <x:v>https://www.sec.gov/Archives/edgar/data/36104/000003610425000016/usb-20241231.htm</x:v>
      </x:c>
      <x:c r="O3246" s="2" t="str">
        <x:v>data/raw/filings/USB_0000036104-25-000016_usb-20241231.htm</x:v>
      </x:c>
      <x:c r="P3246" s="2" t="str"/>
      <x:c r="Q3246" s="2" t="str"/>
      <x:c r="R3246" s="2" t="str">
        <x:v>Latest eligible comparative presentation at the information cutoff.</x:v>
      </x:c>
      <x:c r="T3246" s="12"/>
      <x:c r="U3246" s="12"/>
    </x:row>
    <x:row r="3247" ht="24" customHeight="1">
      <x:c r="C3247" s="2" t="str">
        <x:v>USB</x:v>
      </x:c>
      <x:c r="D3247" s="2" t="str">
        <x:v>FY2023</x:v>
      </x:c>
      <x:c r="E3247" s="2" t="str">
        <x:v>liabilities</x:v>
      </x:c>
      <x:c r="F3247" s="11" t="n">
        <x:v>607720</x:v>
      </x:c>
      <x:c r="G3247" s="2" t="str">
        <x:v>USD</x:v>
      </x:c>
      <x:c r="H3247" s="2" t="str">
        <x:v>2023-01-01</x:v>
      </x:c>
      <x:c r="I3247" s="2" t="str">
        <x:v>2023-12-31</x:v>
      </x:c>
      <x:c r="J3247" s="2" t="str">
        <x:v>Liabilities</x:v>
      </x:c>
      <x:c r="K3247" s="2" t="str">
        <x:v>us-gaap:Liabilities</x:v>
      </x:c>
      <x:c r="L3247" s="2" t="str">
        <x:v>2025-02-21</x:v>
      </x:c>
      <x:c r="M3247" s="2" t="str">
        <x:v>0000036104-25-000016</x:v>
      </x:c>
      <x:c r="N3247" s="2" t="str">
        <x:v>https://www.sec.gov/Archives/edgar/data/36104/000003610425000016/usb-20241231.htm</x:v>
      </x:c>
      <x:c r="O3247" s="2" t="str">
        <x:v>data/raw/filings/USB_0000036104-25-000016_usb-20241231.htm</x:v>
      </x:c>
      <x:c r="P3247" s="2" t="str"/>
      <x:c r="Q3247" s="2" t="str"/>
      <x:c r="R3247" s="2" t="str">
        <x:v>Latest eligible comparative presentation at the information cutoff.</x:v>
      </x:c>
      <x:c r="T3247" s="12"/>
      <x:c r="U3247" s="12"/>
    </x:row>
    <x:row r="3248" ht="24" customHeight="1">
      <x:c r="C3248" s="2" t="str">
        <x:v>USB</x:v>
      </x:c>
      <x:c r="D3248" s="2" t="str">
        <x:v>FY2023</x:v>
      </x:c>
      <x:c r="E3248" s="2" t="str">
        <x:v>equity</x:v>
      </x:c>
      <x:c r="F3248" s="11" t="n">
        <x:v>55306</x:v>
      </x:c>
      <x:c r="G3248" s="2" t="str">
        <x:v>USD</x:v>
      </x:c>
      <x:c r="H3248" s="2" t="str">
        <x:v>2023-01-01</x:v>
      </x:c>
      <x:c r="I3248" s="2" t="str">
        <x:v>2023-12-31</x:v>
      </x:c>
      <x:c r="J3248" s="2" t="str">
        <x:v>Stockholders' Equity Attributable to Parent</x:v>
      </x:c>
      <x:c r="K3248" s="2" t="str">
        <x:v>us-gaap:StockholdersEquity</x:v>
      </x:c>
      <x:c r="L3248" s="2" t="str">
        <x:v>2025-02-21</x:v>
      </x:c>
      <x:c r="M3248" s="2" t="str">
        <x:v>0000036104-25-000016</x:v>
      </x:c>
      <x:c r="N3248" s="2" t="str">
        <x:v>https://www.sec.gov/Archives/edgar/data/36104/000003610425000016/usb-20241231.htm</x:v>
      </x:c>
      <x:c r="O3248" s="2" t="str">
        <x:v>data/raw/filings/USB_0000036104-25-000016_usb-20241231.htm</x:v>
      </x:c>
      <x:c r="P3248" s="2" t="str"/>
      <x:c r="Q3248" s="2" t="str"/>
      <x:c r="R3248" s="2" t="str">
        <x:v>Latest eligible comparative presentation at the information cutoff.</x:v>
      </x:c>
      <x:c r="T3248" s="12"/>
      <x:c r="U3248" s="12"/>
    </x:row>
    <x:row r="3249" ht="24" customHeight="1">
      <x:c r="C3249" s="2" t="str">
        <x:v>USB</x:v>
      </x:c>
      <x:c r="D3249" s="2" t="str">
        <x:v>FY2023</x:v>
      </x:c>
      <x:c r="E3249" s="2" t="str">
        <x:v>preferred</x:v>
      </x:c>
      <x:c r="F3249" s="11" t="n">
        <x:v>6808</x:v>
      </x:c>
      <x:c r="G3249" s="2" t="str">
        <x:v>USD</x:v>
      </x:c>
      <x:c r="H3249" s="2" t="str">
        <x:v>2023-01-01</x:v>
      </x:c>
      <x:c r="I3249" s="2" t="str">
        <x:v>2023-12-31</x:v>
      </x:c>
      <x:c r="J3249" s="2" t="str">
        <x:v>Preferred Stock, Including Additional Paid in Capital, Net of Discount</x:v>
      </x:c>
      <x:c r="K3249" s="2" t="str">
        <x:v>us-gaap:PreferredStockIncludingAdditionalPaidInCapitalNetOfDiscount</x:v>
      </x:c>
      <x:c r="L3249" s="2" t="str">
        <x:v>2025-02-21</x:v>
      </x:c>
      <x:c r="M3249" s="2" t="str">
        <x:v>0000036104-25-000016</x:v>
      </x:c>
      <x:c r="N3249" s="2" t="str">
        <x:v>https://www.sec.gov/Archives/edgar/data/36104/000003610425000016/usb-20241231.htm</x:v>
      </x:c>
      <x:c r="O3249" s="2" t="str">
        <x:v>data/raw/filings/USB_0000036104-25-000016_usb-20241231.htm</x:v>
      </x:c>
      <x:c r="P3249" s="2" t="str"/>
      <x:c r="Q3249" s="2" t="str"/>
      <x:c r="R3249" s="2" t="str">
        <x:v>Latest eligible comparative presentation at the information cutoff.</x:v>
      </x:c>
      <x:c r="T3249" s="12"/>
      <x:c r="U3249" s="12"/>
    </x:row>
    <x:row r="3250" ht="24" customHeight="1">
      <x:c r="C3250" s="2" t="str">
        <x:v>USB</x:v>
      </x:c>
      <x:c r="D3250" s="2" t="str">
        <x:v>FY2023</x:v>
      </x:c>
      <x:c r="E3250" s="2" t="str">
        <x:v>common_equity_reported</x:v>
      </x:c>
      <x:c r="F3250" s="11" t="str">
        <x:v>n.a.</x:v>
      </x:c>
      <x:c r="G3250" s="2" t="str">
        <x:v>USDm</x:v>
      </x:c>
      <x:c r="H3250" s="2" t="str">
        <x:v>2023-01-01</x:v>
      </x:c>
      <x:c r="I3250" s="2" t="str">
        <x:v>2023-12-31</x:v>
      </x:c>
      <x:c r="J3250" s="2" t="str">
        <x:v>Reported common shareholders equity</x:v>
      </x:c>
      <x:c r="K3250" s="2" t="str"/>
      <x:c r="L3250" s="2" t="str"/>
      <x:c r="M3250" s="2" t="str"/>
      <x:c r="N3250" s="2" t="str"/>
      <x:c r="O3250" s="2" t="str"/>
      <x:c r="P3250" s="2" t="str"/>
      <x:c r="Q3250" s="2" t="str"/>
      <x:c r="R3250" s="2" t="str">
        <x:v>Not reported / unavailable</x:v>
      </x:c>
      <x:c r="T3250" s="12"/>
      <x:c r="U3250" s="12"/>
    </x:row>
    <x:row r="3251" ht="24" customHeight="1">
      <x:c r="C3251" s="2" t="str">
        <x:v>USB</x:v>
      </x:c>
      <x:c r="D3251" s="2" t="str">
        <x:v>FY2023</x:v>
      </x:c>
      <x:c r="E3251" s="2" t="str">
        <x:v>goodwill</x:v>
      </x:c>
      <x:c r="F3251" s="11" t="n">
        <x:v>12489</x:v>
      </x:c>
      <x:c r="G3251" s="2" t="str">
        <x:v>USD</x:v>
      </x:c>
      <x:c r="H3251" s="2" t="str">
        <x:v>2023-01-01</x:v>
      </x:c>
      <x:c r="I3251" s="2" t="str">
        <x:v>2023-12-31</x:v>
      </x:c>
      <x:c r="J3251" s="2" t="str">
        <x:v>Goodwill</x:v>
      </x:c>
      <x:c r="K3251" s="2" t="str">
        <x:v>us-gaap:Goodwill</x:v>
      </x:c>
      <x:c r="L3251" s="2" t="str">
        <x:v>2026-02-23</x:v>
      </x:c>
      <x:c r="M3251" s="2" t="str">
        <x:v>0000036104-26-000011</x:v>
      </x:c>
      <x:c r="N3251" s="2" t="str">
        <x:v>https://www.sec.gov/Archives/edgar/data/36104/000003610426000011/usb-20251231.htm</x:v>
      </x:c>
      <x:c r="O3251" s="2" t="str">
        <x:v>data/raw/filings/USB_0000036104-26-000011_usb-20251231.htm</x:v>
      </x:c>
      <x:c r="P3251" s="2" t="str"/>
      <x:c r="Q3251" s="2" t="str"/>
      <x:c r="R3251" s="2" t="str">
        <x:v>Latest eligible comparative presentation at the information cutoff.</x:v>
      </x:c>
      <x:c r="T3251" s="12"/>
      <x:c r="U3251" s="12"/>
    </x:row>
    <x:row r="3252" ht="24" customHeight="1">
      <x:c r="C3252" s="2" t="str">
        <x:v>USB</x:v>
      </x:c>
      <x:c r="D3252" s="2" t="str">
        <x:v>FY2023</x:v>
      </x:c>
      <x:c r="E3252" s="2" t="str">
        <x:v>intangibles</x:v>
      </x:c>
      <x:c r="F3252" s="11" t="n">
        <x:v>6084</x:v>
      </x:c>
      <x:c r="G3252" s="2" t="str">
        <x:v>USD</x:v>
      </x:c>
      <x:c r="H3252" s="2" t="str">
        <x:v>2023-01-01</x:v>
      </x:c>
      <x:c r="I3252" s="2" t="str">
        <x:v>2023-12-31</x:v>
      </x:c>
      <x:c r="J3252" s="2" t="str">
        <x:v>Intangible Assets, Net (Excluding Goodwill)</x:v>
      </x:c>
      <x:c r="K3252" s="2" t="str">
        <x:v>us-gaap:IntangibleAssetsNetExcludingGoodwill</x:v>
      </x:c>
      <x:c r="L3252" s="2" t="str">
        <x:v>2025-02-21</x:v>
      </x:c>
      <x:c r="M3252" s="2" t="str">
        <x:v>0000036104-25-000016</x:v>
      </x:c>
      <x:c r="N3252" s="2" t="str">
        <x:v>https://www.sec.gov/Archives/edgar/data/36104/000003610425000016/usb-20241231.htm</x:v>
      </x:c>
      <x:c r="O3252" s="2" t="str">
        <x:v>data/raw/filings/USB_0000036104-25-000016_usb-20241231.htm</x:v>
      </x:c>
      <x:c r="P3252" s="2" t="str"/>
      <x:c r="Q3252" s="2" t="str"/>
      <x:c r="R3252" s="2" t="str">
        <x:v>Latest eligible comparative presentation at the information cutoff.</x:v>
      </x:c>
      <x:c r="T3252" s="12"/>
      <x:c r="U3252" s="12"/>
    </x:row>
    <x:row r="3253" ht="24" customHeight="1">
      <x:c r="C3253" s="2" t="str">
        <x:v>USB</x:v>
      </x:c>
      <x:c r="D3253" s="2" t="str">
        <x:v>FY2023</x:v>
      </x:c>
      <x:c r="E3253" s="2" t="str">
        <x:v>intangibles_total</x:v>
      </x:c>
      <x:c r="F3253" s="11" t="str">
        <x:v>n.a.</x:v>
      </x:c>
      <x:c r="G3253" s="2" t="str">
        <x:v>USDm</x:v>
      </x:c>
      <x:c r="H3253" s="2" t="str">
        <x:v>2023-01-01</x:v>
      </x:c>
      <x:c r="I3253" s="2" t="str">
        <x:v>2023-12-31</x:v>
      </x:c>
      <x:c r="J3253" s="2" t="str">
        <x:v>Reported goodwill and intangible assets combined</x:v>
      </x:c>
      <x:c r="K3253" s="2" t="str"/>
      <x:c r="L3253" s="2" t="str"/>
      <x:c r="M3253" s="2" t="str"/>
      <x:c r="N3253" s="2" t="str"/>
      <x:c r="O3253" s="2" t="str"/>
      <x:c r="P3253" s="2" t="str"/>
      <x:c r="Q3253" s="2" t="str"/>
      <x:c r="R3253" s="2" t="str">
        <x:v>Not reported / unavailable</x:v>
      </x:c>
      <x:c r="T3253" s="12"/>
      <x:c r="U3253" s="12"/>
    </x:row>
    <x:row r="3254" ht="24" customHeight="1">
      <x:c r="C3254" s="2" t="str">
        <x:v>USB</x:v>
      </x:c>
      <x:c r="D3254" s="2" t="str">
        <x:v>FY2023</x:v>
      </x:c>
      <x:c r="E3254" s="2" t="str">
        <x:v>shares_end</x:v>
      </x:c>
      <x:c r="F3254" s="11" t="n">
        <x:v>1600</x:v>
      </x:c>
      <x:c r="G3254" s="2" t="str">
        <x:v>shares</x:v>
      </x:c>
      <x:c r="H3254" s="2" t="str">
        <x:v>2023-01-01</x:v>
      </x:c>
      <x:c r="I3254" s="2" t="str">
        <x:v>2023-12-31</x:v>
      </x:c>
      <x:c r="J3254" s="2" t="str">
        <x:v>Common Stock, Shares, Outstanding</x:v>
      </x:c>
      <x:c r="K3254" s="2" t="str">
        <x:v>us-gaap:CommonStockSharesOutstanding</x:v>
      </x:c>
      <x:c r="L3254" s="2" t="str">
        <x:v>2024-02-20</x:v>
      </x:c>
      <x:c r="M3254" s="2" t="str">
        <x:v>0000036104-24-000018</x:v>
      </x:c>
      <x:c r="N3254" s="2" t="str">
        <x:v>https://www.sec.gov/Archives/edgar/data/36104/000003610424000018/usb-20231231.htm</x:v>
      </x:c>
      <x:c r="O3254" s="2" t="str">
        <x:v>data/raw/filings/USB_0000036104-24-000018_usb-20231231.htm</x:v>
      </x:c>
      <x:c r="P3254" s="2" t="str"/>
      <x:c r="Q3254" s="2" t="str"/>
      <x:c r="R3254" s="2" t="str">
        <x:v>Latest eligible comparative presentation at the information cutoff.</x:v>
      </x:c>
      <x:c r="T3254" s="12"/>
      <x:c r="U3254" s="12"/>
    </x:row>
    <x:row r="3255" ht="24" customHeight="1">
      <x:c r="C3255" s="2" t="str">
        <x:v>USB</x:v>
      </x:c>
      <x:c r="D3255" s="2" t="str">
        <x:v>FY2023</x:v>
      </x:c>
      <x:c r="E3255" s="2" t="str">
        <x:v>shares_issued</x:v>
      </x:c>
      <x:c r="F3255" s="11" t="n">
        <x:v>2125.725742</x:v>
      </x:c>
      <x:c r="G3255" s="2" t="str">
        <x:v>shares</x:v>
      </x:c>
      <x:c r="H3255" s="2" t="str">
        <x:v>2023-01-01</x:v>
      </x:c>
      <x:c r="I3255" s="2" t="str">
        <x:v>2023-12-31</x:v>
      </x:c>
      <x:c r="J3255" s="2" t="str">
        <x:v>Common Stock, Shares, Issued</x:v>
      </x:c>
      <x:c r="K3255" s="2" t="str">
        <x:v>us-gaap:CommonStockSharesIssued</x:v>
      </x:c>
      <x:c r="L3255" s="2" t="str">
        <x:v>2025-02-21</x:v>
      </x:c>
      <x:c r="M3255" s="2" t="str">
        <x:v>0000036104-25-000016</x:v>
      </x:c>
      <x:c r="N3255" s="2" t="str">
        <x:v>https://www.sec.gov/Archives/edgar/data/36104/000003610425000016/usb-20241231.htm</x:v>
      </x:c>
      <x:c r="O3255" s="2" t="str">
        <x:v>data/raw/filings/USB_0000036104-25-000016_usb-20241231.htm</x:v>
      </x:c>
      <x:c r="P3255" s="2" t="str"/>
      <x:c r="Q3255" s="2" t="str"/>
      <x:c r="R3255" s="2" t="str">
        <x:v>Latest eligible comparative presentation at the information cutoff.</x:v>
      </x:c>
      <x:c r="T3255" s="12"/>
      <x:c r="U3255" s="12"/>
    </x:row>
    <x:row r="3256" ht="24" customHeight="1">
      <x:c r="C3256" s="2" t="str">
        <x:v>USB</x:v>
      </x:c>
      <x:c r="D3256" s="2" t="str">
        <x:v>FY2023</x:v>
      </x:c>
      <x:c r="E3256" s="2" t="str">
        <x:v>shares_treasury</x:v>
      </x:c>
      <x:c r="F3256" s="11" t="n">
        <x:v>567.732687</x:v>
      </x:c>
      <x:c r="G3256" s="2" t="str">
        <x:v>shares</x:v>
      </x:c>
      <x:c r="H3256" s="2" t="str">
        <x:v>2023-01-01</x:v>
      </x:c>
      <x:c r="I3256" s="2" t="str">
        <x:v>2023-12-31</x:v>
      </x:c>
      <x:c r="J3256" s="2" t="str">
        <x:v>Treasury Stock, Common, Shares</x:v>
      </x:c>
      <x:c r="K3256" s="2" t="str">
        <x:v>us-gaap:TreasuryStockCommonShares</x:v>
      </x:c>
      <x:c r="L3256" s="2" t="str">
        <x:v>2025-02-21</x:v>
      </x:c>
      <x:c r="M3256" s="2" t="str">
        <x:v>0000036104-25-000016</x:v>
      </x:c>
      <x:c r="N3256" s="2" t="str">
        <x:v>https://www.sec.gov/Archives/edgar/data/36104/000003610425000016/usb-20241231.htm</x:v>
      </x:c>
      <x:c r="O3256" s="2" t="str">
        <x:v>data/raw/filings/USB_0000036104-25-000016_usb-20241231.htm</x:v>
      </x:c>
      <x:c r="P3256" s="2" t="str"/>
      <x:c r="Q3256" s="2" t="str"/>
      <x:c r="R3256" s="2" t="str">
        <x:v>Latest eligible comparative presentation at the information cutoff.</x:v>
      </x:c>
      <x:c r="T3256" s="12"/>
      <x:c r="U3256" s="12"/>
    </x:row>
    <x:row r="3257" ht="24" customHeight="1">
      <x:c r="C3257" s="2" t="str">
        <x:v>USB</x:v>
      </x:c>
      <x:c r="D3257" s="2" t="str">
        <x:v>FY2023</x:v>
      </x:c>
      <x:c r="E3257" s="2" t="str">
        <x:v>deposits</x:v>
      </x:c>
      <x:c r="F3257" s="11" t="n">
        <x:v>512312</x:v>
      </x:c>
      <x:c r="G3257" s="2" t="str">
        <x:v>USD</x:v>
      </x:c>
      <x:c r="H3257" s="2" t="str">
        <x:v>2023-01-01</x:v>
      </x:c>
      <x:c r="I3257" s="2" t="str">
        <x:v>2023-12-31</x:v>
      </x:c>
      <x:c r="J3257" s="2" t="str">
        <x:v>Deposits</x:v>
      </x:c>
      <x:c r="K3257" s="2" t="str">
        <x:v>us-gaap:Deposits</x:v>
      </x:c>
      <x:c r="L3257" s="2" t="str">
        <x:v>2025-02-21</x:v>
      </x:c>
      <x:c r="M3257" s="2" t="str">
        <x:v>0000036104-25-000016</x:v>
      </x:c>
      <x:c r="N3257" s="2" t="str">
        <x:v>https://www.sec.gov/Archives/edgar/data/36104/000003610425000016/usb-20241231.htm</x:v>
      </x:c>
      <x:c r="O3257" s="2" t="str">
        <x:v>data/raw/filings/USB_0000036104-25-000016_usb-20241231.htm</x:v>
      </x:c>
      <x:c r="P3257" s="2" t="str"/>
      <x:c r="Q3257" s="2" t="str"/>
      <x:c r="R3257" s="2" t="str">
        <x:v>Latest eligible comparative presentation at the information cutoff.</x:v>
      </x:c>
      <x:c r="T3257" s="12"/>
      <x:c r="U3257" s="12"/>
    </x:row>
    <x:row r="3258" ht="24" customHeight="1">
      <x:c r="C3258" s="2" t="str">
        <x:v>USB</x:v>
      </x:c>
      <x:c r="D3258" s="2" t="str">
        <x:v>FY2023</x:v>
      </x:c>
      <x:c r="E3258" s="2" t="str">
        <x:v>loans_gross</x:v>
      </x:c>
      <x:c r="F3258" s="11" t="n">
        <x:v>373835</x:v>
      </x:c>
      <x:c r="G3258" s="2" t="str">
        <x:v>USD</x:v>
      </x:c>
      <x:c r="H3258" s="2" t="str">
        <x:v>2023-01-01</x:v>
      </x:c>
      <x:c r="I3258" s="2" t="str">
        <x:v>2023-12-31</x:v>
      </x:c>
      <x:c r="J3258" s="2" t="str">
        <x:v>Gross loans and leases selected definition</x:v>
      </x:c>
      <x:c r="K3258" s="2" t="str">
        <x:v>us-gaap:FinancingReceivableExcludingAccruedInterestBeforeAllowanceForCreditLoss</x:v>
      </x:c>
      <x:c r="L3258" s="2" t="str">
        <x:v>2025-02-21</x:v>
      </x:c>
      <x:c r="M3258" s="2" t="str">
        <x:v>0000036104-25-000016</x:v>
      </x:c>
      <x:c r="N3258" s="2" t="str">
        <x:v>https://www.sec.gov/Archives/edgar/data/36104/000003610425000016/usb-20241231.htm</x:v>
      </x:c>
      <x:c r="O3258" s="2" t="str">
        <x:v>data/raw/filings/USB_0000036104-25-000016_usb-20241231.htm</x:v>
      </x:c>
      <x:c r="P3258" s="2" t="str"/>
      <x:c r="Q3258" s="2" t="str"/>
      <x:c r="R3258" s="2" t="str">
        <x:v>Latest eligible comparative presentation at the information cutoff.</x:v>
      </x:c>
      <x:c r="T3258" s="12"/>
      <x:c r="U3258" s="12"/>
    </x:row>
    <x:row r="3259" ht="24" customHeight="1">
      <x:c r="C3259" s="2" t="str">
        <x:v>USB</x:v>
      </x:c>
      <x:c r="D3259" s="2" t="str">
        <x:v>FY2023</x:v>
      </x:c>
      <x:c r="E3259" s="2" t="str">
        <x:v>loans_net</x:v>
      </x:c>
      <x:c r="F3259" s="11" t="n">
        <x:v>366456</x:v>
      </x:c>
      <x:c r="G3259" s="2" t="str">
        <x:v>USD</x:v>
      </x:c>
      <x:c r="H3259" s="2" t="str">
        <x:v>2023-01-01</x:v>
      </x:c>
      <x:c r="I3259" s="2" t="str">
        <x:v>2023-12-31</x:v>
      </x:c>
      <x:c r="J3259" s="2" t="str">
        <x:v>Net loans after allowance selected definition</x:v>
      </x:c>
      <x:c r="K3259" s="2" t="str">
        <x:v>us-gaap:FinancingReceivableExcludingAccruedInterestAfterAllowanceForCreditLoss</x:v>
      </x:c>
      <x:c r="L3259" s="2" t="str">
        <x:v>2025-02-21</x:v>
      </x:c>
      <x:c r="M3259" s="2" t="str">
        <x:v>0000036104-25-000016</x:v>
      </x:c>
      <x:c r="N3259" s="2" t="str">
        <x:v>https://www.sec.gov/Archives/edgar/data/36104/000003610425000016/usb-20241231.htm</x:v>
      </x:c>
      <x:c r="O3259" s="2" t="str">
        <x:v>data/raw/filings/USB_0000036104-25-000016_usb-20241231.htm</x:v>
      </x:c>
      <x:c r="P3259" s="2" t="str"/>
      <x:c r="Q3259" s="2" t="str"/>
      <x:c r="R3259" s="2" t="str">
        <x:v>Latest eligible comparative presentation at the information cutoff.</x:v>
      </x:c>
      <x:c r="T3259" s="12"/>
      <x:c r="U3259" s="12"/>
    </x:row>
    <x:row r="3260" ht="24" customHeight="1">
      <x:c r="C3260" s="2" t="str">
        <x:v>USB</x:v>
      </x:c>
      <x:c r="D3260" s="2" t="str">
        <x:v>FY2023</x:v>
      </x:c>
      <x:c r="E3260" s="2" t="str">
        <x:v>allowance</x:v>
      </x:c>
      <x:c r="F3260" s="11" t="n">
        <x:v>7379</x:v>
      </x:c>
      <x:c r="G3260" s="2" t="str">
        <x:v>USD</x:v>
      </x:c>
      <x:c r="H3260" s="2" t="str">
        <x:v>2023-01-01</x:v>
      </x:c>
      <x:c r="I3260" s="2" t="str">
        <x:v>2023-12-31</x:v>
      </x:c>
      <x:c r="J3260" s="2" t="str">
        <x:v>Loan allowance for credit losses</x:v>
      </x:c>
      <x:c r="K3260" s="2" t="str">
        <x:v>us-gaap:FinancingReceivableAllowanceForCreditLossExcludingAccruedInterest</x:v>
      </x:c>
      <x:c r="L3260" s="2" t="str">
        <x:v>2025-02-21</x:v>
      </x:c>
      <x:c r="M3260" s="2" t="str">
        <x:v>0000036104-25-000016</x:v>
      </x:c>
      <x:c r="N3260" s="2" t="str">
        <x:v>https://www.sec.gov/Archives/edgar/data/36104/000003610425000016/usb-20241231.htm</x:v>
      </x:c>
      <x:c r="O3260" s="2" t="str">
        <x:v>data/raw/filings/USB_0000036104-25-000016_usb-20241231.htm</x:v>
      </x:c>
      <x:c r="P3260" s="2" t="str"/>
      <x:c r="Q3260" s="2" t="str"/>
      <x:c r="R3260" s="2" t="str">
        <x:v>Latest eligible comparative presentation at the information cutoff.</x:v>
      </x:c>
      <x:c r="T3260" s="12"/>
      <x:c r="U3260" s="12"/>
    </x:row>
    <x:row r="3261" ht="24" customHeight="1">
      <x:c r="C3261" s="2" t="str">
        <x:v>USB</x:v>
      </x:c>
      <x:c r="D3261" s="2" t="str">
        <x:v>FY2023</x:v>
      </x:c>
      <x:c r="E3261" s="2" t="str">
        <x:v>nonaccrual</x:v>
      </x:c>
      <x:c r="F3261" s="11" t="str">
        <x:v>n.a.</x:v>
      </x:c>
      <x:c r="G3261" s="2" t="str">
        <x:v>USDm</x:v>
      </x:c>
      <x:c r="H3261" s="2" t="str">
        <x:v>2023-01-01</x:v>
      </x:c>
      <x:c r="I3261" s="2" t="str">
        <x:v>2023-12-31</x:v>
      </x:c>
      <x:c r="J3261" s="2" t="str">
        <x:v>Nonaccrual</x:v>
      </x:c>
      <x:c r="K3261" s="2" t="str"/>
      <x:c r="L3261" s="2" t="str"/>
      <x:c r="M3261" s="2" t="str"/>
      <x:c r="N3261" s="2" t="str"/>
      <x:c r="O3261" s="2" t="str"/>
      <x:c r="P3261" s="2" t="str"/>
      <x:c r="Q3261" s="2" t="str"/>
      <x:c r="R3261" s="2" t="str">
        <x:v>Not reported / unavailable</x:v>
      </x:c>
      <x:c r="T3261" s="12"/>
      <x:c r="U3261" s="12"/>
    </x:row>
    <x:row r="3262" ht="24" customHeight="1">
      <x:c r="C3262" s="2" t="str">
        <x:v>USB</x:v>
      </x:c>
      <x:c r="D3262" s="2" t="str">
        <x:v>FY2023</x:v>
      </x:c>
      <x:c r="E3262" s="2" t="str">
        <x:v>cash</x:v>
      </x:c>
      <x:c r="F3262" s="11" t="str">
        <x:v>n.a.</x:v>
      </x:c>
      <x:c r="G3262" s="2" t="str">
        <x:v>USDm</x:v>
      </x:c>
      <x:c r="H3262" s="2" t="str">
        <x:v>2023-01-01</x:v>
      </x:c>
      <x:c r="I3262" s="2" t="str">
        <x:v>2023-12-31</x:v>
      </x:c>
      <x:c r="J3262" s="2" t="str">
        <x:v>Cash</x:v>
      </x:c>
      <x:c r="K3262" s="2" t="str"/>
      <x:c r="L3262" s="2" t="str"/>
      <x:c r="M3262" s="2" t="str"/>
      <x:c r="N3262" s="2" t="str"/>
      <x:c r="O3262" s="2" t="str"/>
      <x:c r="P3262" s="2" t="str"/>
      <x:c r="Q3262" s="2" t="str"/>
      <x:c r="R3262" s="2" t="str">
        <x:v>Not reported / unavailable</x:v>
      </x:c>
      <x:c r="T3262" s="12"/>
      <x:c r="U3262" s="12"/>
    </x:row>
    <x:row r="3263" ht="24" customHeight="1">
      <x:c r="C3263" s="2" t="str">
        <x:v>USB</x:v>
      </x:c>
      <x:c r="D3263" s="2" t="str">
        <x:v>FY2023</x:v>
      </x:c>
      <x:c r="E3263" s="2" t="str">
        <x:v>aoci</x:v>
      </x:c>
      <x:c r="F3263" s="11" t="n">
        <x:v>-10096</x:v>
      </x:c>
      <x:c r="G3263" s="2" t="str">
        <x:v>USD</x:v>
      </x:c>
      <x:c r="H3263" s="2" t="str">
        <x:v>2023-01-01</x:v>
      </x:c>
      <x:c r="I3263" s="2" t="str">
        <x:v>2023-12-31</x:v>
      </x:c>
      <x:c r="J3263" s="2" t="str">
        <x:v>Accumulated Other Comprehensive Income (Loss), Net of Tax</x:v>
      </x:c>
      <x:c r="K3263" s="2" t="str">
        <x:v>us-gaap:AccumulatedOtherComprehensiveIncomeLossNetOfTax</x:v>
      </x:c>
      <x:c r="L3263" s="2" t="str">
        <x:v>2025-02-21</x:v>
      </x:c>
      <x:c r="M3263" s="2" t="str">
        <x:v>0000036104-25-000016</x:v>
      </x:c>
      <x:c r="N3263" s="2" t="str">
        <x:v>https://www.sec.gov/Archives/edgar/data/36104/000003610425000016/usb-20241231.htm</x:v>
      </x:c>
      <x:c r="O3263" s="2" t="str">
        <x:v>data/raw/filings/USB_0000036104-25-000016_usb-20241231.htm</x:v>
      </x:c>
      <x:c r="P3263" s="2" t="str"/>
      <x:c r="Q3263" s="2" t="str"/>
      <x:c r="R3263" s="2" t="str">
        <x:v>Latest eligible comparative presentation at the information cutoff.</x:v>
      </x:c>
      <x:c r="T3263" s="12"/>
      <x:c r="U3263" s="12"/>
    </x:row>
    <x:row r="3264" ht="24" customHeight="1">
      <x:c r="C3264" s="2" t="str">
        <x:v>USB</x:v>
      </x:c>
      <x:c r="D3264" s="2" t="str">
        <x:v>FY2023</x:v>
      </x:c>
      <x:c r="E3264" s="2" t="str">
        <x:v>nii</x:v>
      </x:c>
      <x:c r="F3264" s="11" t="n">
        <x:v>17396</x:v>
      </x:c>
      <x:c r="G3264" s="2" t="str">
        <x:v>USD</x:v>
      </x:c>
      <x:c r="H3264" s="2" t="str">
        <x:v>2023-01-01</x:v>
      </x:c>
      <x:c r="I3264" s="2" t="str">
        <x:v>2023-12-31</x:v>
      </x:c>
      <x:c r="J3264" s="2" t="str">
        <x:v>Interest Income (Expense), Net</x:v>
      </x:c>
      <x:c r="K3264" s="2" t="str">
        <x:v>us-gaap:InterestIncomeExpenseNet</x:v>
      </x:c>
      <x:c r="L3264" s="2" t="str">
        <x:v>2026-02-23</x:v>
      </x:c>
      <x:c r="M3264" s="2" t="str">
        <x:v>0000036104-26-000011</x:v>
      </x:c>
      <x:c r="N3264" s="2" t="str">
        <x:v>https://www.sec.gov/Archives/edgar/data/36104/000003610426000011/usb-20251231.htm</x:v>
      </x:c>
      <x:c r="O3264" s="2" t="str">
        <x:v>data/raw/filings/USB_0000036104-26-000011_usb-20251231.htm</x:v>
      </x:c>
      <x:c r="P3264" s="2" t="str"/>
      <x:c r="Q3264" s="2" t="str"/>
      <x:c r="R3264" s="2" t="str">
        <x:v>Latest eligible comparative presentation at the information cutoff.</x:v>
      </x:c>
      <x:c r="T3264" s="12"/>
      <x:c r="U3264" s="12"/>
    </x:row>
    <x:row r="3265" ht="24" customHeight="1">
      <x:c r="C3265" s="2" t="str">
        <x:v>USB</x:v>
      </x:c>
      <x:c r="D3265" s="2" t="str">
        <x:v>FY2023</x:v>
      </x:c>
      <x:c r="E3265" s="2" t="str">
        <x:v>noninterest_income</x:v>
      </x:c>
      <x:c r="F3265" s="11" t="n">
        <x:v>10617</x:v>
      </x:c>
      <x:c r="G3265" s="2" t="str">
        <x:v>USD</x:v>
      </x:c>
      <x:c r="H3265" s="2" t="str">
        <x:v>2023-01-01</x:v>
      </x:c>
      <x:c r="I3265" s="2" t="str">
        <x:v>2023-12-31</x:v>
      </x:c>
      <x:c r="J3265" s="2" t="str">
        <x:v>Noninterest Income</x:v>
      </x:c>
      <x:c r="K3265" s="2" t="str">
        <x:v>us-gaap:NoninterestIncome</x:v>
      </x:c>
      <x:c r="L3265" s="2" t="str">
        <x:v>2026-02-23</x:v>
      </x:c>
      <x:c r="M3265" s="2" t="str">
        <x:v>0000036104-26-000011</x:v>
      </x:c>
      <x:c r="N3265" s="2" t="str">
        <x:v>https://www.sec.gov/Archives/edgar/data/36104/000003610426000011/usb-20251231.htm</x:v>
      </x:c>
      <x:c r="O3265" s="2" t="str">
        <x:v>data/raw/filings/USB_0000036104-26-000011_usb-20251231.htm</x:v>
      </x:c>
      <x:c r="P3265" s="2" t="str"/>
      <x:c r="Q3265" s="2" t="str"/>
      <x:c r="R3265" s="2" t="str">
        <x:v>Latest eligible comparative presentation at the information cutoff.</x:v>
      </x:c>
      <x:c r="T3265" s="12"/>
      <x:c r="U3265" s="12"/>
    </x:row>
    <x:row r="3266" ht="24" customHeight="1">
      <x:c r="C3266" s="2" t="str">
        <x:v>USB</x:v>
      </x:c>
      <x:c r="D3266" s="2" t="str">
        <x:v>FY2023</x:v>
      </x:c>
      <x:c r="E3266" s="2" t="str">
        <x:v>revenue_reported</x:v>
      </x:c>
      <x:c r="F3266" s="11" t="n">
        <x:v>28144</x:v>
      </x:c>
      <x:c r="G3266" s="2" t="str">
        <x:v>USD</x:v>
      </x:c>
      <x:c r="H3266" s="2" t="str">
        <x:v>2023-01-01</x:v>
      </x:c>
      <x:c r="I3266" s="2" t="str">
        <x:v>2023-12-31</x:v>
      </x:c>
      <x:c r="J3266" s="2" t="str">
        <x:v>Revenues</x:v>
      </x:c>
      <x:c r="K3266" s="2" t="str">
        <x:v>us-gaap:Revenues</x:v>
      </x:c>
      <x:c r="L3266" s="2" t="str">
        <x:v>2026-02-23</x:v>
      </x:c>
      <x:c r="M3266" s="2" t="str">
        <x:v>0000036104-26-000011</x:v>
      </x:c>
      <x:c r="N3266" s="2" t="str">
        <x:v>https://www.sec.gov/Archives/edgar/data/36104/000003610426000011/usb-20251231.htm</x:v>
      </x:c>
      <x:c r="O3266" s="2" t="str">
        <x:v>data/raw/filings/USB_0000036104-26-000011_usb-20251231.htm</x:v>
      </x:c>
      <x:c r="P3266" s="2" t="str"/>
      <x:c r="Q3266" s="2" t="str"/>
      <x:c r="R3266" s="2" t="str">
        <x:v>Latest eligible comparative presentation at the information cutoff.</x:v>
      </x:c>
      <x:c r="T3266" s="12"/>
      <x:c r="U3266" s="12"/>
    </x:row>
    <x:row r="3267" ht="24" customHeight="1">
      <x:c r="C3267" s="2" t="str">
        <x:v>USB</x:v>
      </x:c>
      <x:c r="D3267" s="2" t="str">
        <x:v>FY2023</x:v>
      </x:c>
      <x:c r="E3267" s="2" t="str">
        <x:v>opex</x:v>
      </x:c>
      <x:c r="F3267" s="11" t="n">
        <x:v>18873</x:v>
      </x:c>
      <x:c r="G3267" s="2" t="str">
        <x:v>USD</x:v>
      </x:c>
      <x:c r="H3267" s="2" t="str">
        <x:v>2023-01-01</x:v>
      </x:c>
      <x:c r="I3267" s="2" t="str">
        <x:v>2023-12-31</x:v>
      </x:c>
      <x:c r="J3267" s="2" t="str">
        <x:v>Noninterest Expense</x:v>
      </x:c>
      <x:c r="K3267" s="2" t="str">
        <x:v>us-gaap:NoninterestExpense</x:v>
      </x:c>
      <x:c r="L3267" s="2" t="str">
        <x:v>2026-02-23</x:v>
      </x:c>
      <x:c r="M3267" s="2" t="str">
        <x:v>0000036104-26-000011</x:v>
      </x:c>
      <x:c r="N3267" s="2" t="str">
        <x:v>https://www.sec.gov/Archives/edgar/data/36104/000003610426000011/usb-20251231.htm</x:v>
      </x:c>
      <x:c r="O3267" s="2" t="str">
        <x:v>data/raw/filings/USB_0000036104-26-000011_usb-20251231.htm</x:v>
      </x:c>
      <x:c r="P3267" s="2" t="str"/>
      <x:c r="Q3267" s="2" t="str"/>
      <x:c r="R3267" s="2" t="str">
        <x:v>Latest eligible comparative presentation at the information cutoff.</x:v>
      </x:c>
      <x:c r="T3267" s="12"/>
      <x:c r="U3267" s="12"/>
    </x:row>
    <x:row r="3268" ht="24" customHeight="1">
      <x:c r="C3268" s="2" t="str">
        <x:v>USB</x:v>
      </x:c>
      <x:c r="D3268" s="2" t="str">
        <x:v>FY2023</x:v>
      </x:c>
      <x:c r="E3268" s="2" t="str">
        <x:v>provision</x:v>
      </x:c>
      <x:c r="F3268" s="11" t="n">
        <x:v>2275</x:v>
      </x:c>
      <x:c r="G3268" s="2" t="str">
        <x:v>USD</x:v>
      </x:c>
      <x:c r="H3268" s="2" t="str">
        <x:v>2023-01-01</x:v>
      </x:c>
      <x:c r="I3268" s="2" t="str">
        <x:v>2023-12-31</x:v>
      </x:c>
      <x:c r="J3268" s="2" t="str">
        <x:v>Provision for Loan, Lease, and Other Losses</x:v>
      </x:c>
      <x:c r="K3268" s="2" t="str">
        <x:v>us-gaap:ProvisionForLoanLeaseAndOtherLosses</x:v>
      </x:c>
      <x:c r="L3268" s="2" t="str">
        <x:v>2026-02-23</x:v>
      </x:c>
      <x:c r="M3268" s="2" t="str">
        <x:v>0000036104-26-000011</x:v>
      </x:c>
      <x:c r="N3268" s="2" t="str">
        <x:v>https://www.sec.gov/Archives/edgar/data/36104/000003610426000011/usb-20251231.htm</x:v>
      </x:c>
      <x:c r="O3268" s="2" t="str">
        <x:v>data/raw/filings/USB_0000036104-26-000011_usb-20251231.htm</x:v>
      </x:c>
      <x:c r="P3268" s="2" t="str"/>
      <x:c r="Q3268" s="2" t="str"/>
      <x:c r="R3268" s="2" t="str">
        <x:v>Latest eligible comparative presentation at the information cutoff.</x:v>
      </x:c>
      <x:c r="T3268" s="12"/>
      <x:c r="U3268" s="12"/>
    </x:row>
    <x:row r="3269" ht="24" customHeight="1">
      <x:c r="C3269" s="2" t="str">
        <x:v>USB</x:v>
      </x:c>
      <x:c r="D3269" s="2" t="str">
        <x:v>FY2023</x:v>
      </x:c>
      <x:c r="E3269" s="2" t="str">
        <x:v>pretax</x:v>
      </x:c>
      <x:c r="F3269" s="11" t="n">
        <x:v>6865</x:v>
      </x:c>
      <x:c r="G3269" s="2" t="str">
        <x:v>USD</x:v>
      </x:c>
      <x:c r="H3269" s="2" t="str">
        <x:v>2023-01-01</x:v>
      </x:c>
      <x:c r="I3269" s="2" t="str">
        <x:v>2023-12-31</x:v>
      </x:c>
      <x:c r="J3269" s="2" t="str">
        <x:v>Income (Loss) from Continuing Operations before Income Taxes, Noncontrolling Interest</x:v>
      </x:c>
      <x:c r="K3269" s="2" t="str">
        <x:v>us-gaap:IncomeLossFromContinuingOperationsBeforeIncomeTaxesExtraordinaryItemsNoncontrollingInterest</x:v>
      </x:c>
      <x:c r="L3269" s="2" t="str">
        <x:v>2026-02-23</x:v>
      </x:c>
      <x:c r="M3269" s="2" t="str">
        <x:v>0000036104-26-000011</x:v>
      </x:c>
      <x:c r="N3269" s="2" t="str">
        <x:v>https://www.sec.gov/Archives/edgar/data/36104/000003610426000011/usb-20251231.htm</x:v>
      </x:c>
      <x:c r="O3269" s="2" t="str">
        <x:v>data/raw/filings/USB_0000036104-26-000011_usb-20251231.htm</x:v>
      </x:c>
      <x:c r="P3269" s="2" t="str"/>
      <x:c r="Q3269" s="2" t="str"/>
      <x:c r="R3269" s="2" t="str">
        <x:v>Latest eligible comparative presentation at the information cutoff.</x:v>
      </x:c>
      <x:c r="T3269" s="12"/>
      <x:c r="U3269" s="12"/>
    </x:row>
    <x:row r="3270" ht="24" customHeight="1">
      <x:c r="C3270" s="2" t="str">
        <x:v>USB</x:v>
      </x:c>
      <x:c r="D3270" s="2" t="str">
        <x:v>FY2023</x:v>
      </x:c>
      <x:c r="E3270" s="2" t="str">
        <x:v>tax</x:v>
      </x:c>
      <x:c r="F3270" s="11" t="n">
        <x:v>1407</x:v>
      </x:c>
      <x:c r="G3270" s="2" t="str">
        <x:v>USD</x:v>
      </x:c>
      <x:c r="H3270" s="2" t="str">
        <x:v>2023-01-01</x:v>
      </x:c>
      <x:c r="I3270" s="2" t="str">
        <x:v>2023-12-31</x:v>
      </x:c>
      <x:c r="J3270" s="2" t="str">
        <x:v>Income Tax Expense (Benefit)</x:v>
      </x:c>
      <x:c r="K3270" s="2" t="str">
        <x:v>us-gaap:IncomeTaxExpenseBenefit</x:v>
      </x:c>
      <x:c r="L3270" s="2" t="str">
        <x:v>2026-02-23</x:v>
      </x:c>
      <x:c r="M3270" s="2" t="str">
        <x:v>0000036104-26-000011</x:v>
      </x:c>
      <x:c r="N3270" s="2" t="str">
        <x:v>https://www.sec.gov/Archives/edgar/data/36104/000003610426000011/usb-20251231.htm</x:v>
      </x:c>
      <x:c r="O3270" s="2" t="str">
        <x:v>data/raw/filings/USB_0000036104-26-000011_usb-20251231.htm</x:v>
      </x:c>
      <x:c r="P3270" s="2" t="str"/>
      <x:c r="Q3270" s="2" t="str"/>
      <x:c r="R3270" s="2" t="str">
        <x:v>Latest eligible comparative presentation at the information cutoff.</x:v>
      </x:c>
      <x:c r="T3270" s="12"/>
      <x:c r="U3270" s="12"/>
    </x:row>
    <x:row r="3271" ht="24" customHeight="1">
      <x:c r="C3271" s="2" t="str">
        <x:v>USB</x:v>
      </x:c>
      <x:c r="D3271" s="2" t="str">
        <x:v>FY2023</x:v>
      </x:c>
      <x:c r="E3271" s="2" t="str">
        <x:v>net_income</x:v>
      </x:c>
      <x:c r="F3271" s="11" t="n">
        <x:v>5429</x:v>
      </x:c>
      <x:c r="G3271" s="2" t="str">
        <x:v>USD</x:v>
      </x:c>
      <x:c r="H3271" s="2" t="str">
        <x:v>2023-01-01</x:v>
      </x:c>
      <x:c r="I3271" s="2" t="str">
        <x:v>2023-12-31</x:v>
      </x:c>
      <x:c r="J3271" s="2" t="str">
        <x:v>Net Income (Loss) Attributable to Parent</x:v>
      </x:c>
      <x:c r="K3271" s="2" t="str">
        <x:v>us-gaap:NetIncomeLoss</x:v>
      </x:c>
      <x:c r="L3271" s="2" t="str">
        <x:v>2026-02-23</x:v>
      </x:c>
      <x:c r="M3271" s="2" t="str">
        <x:v>0000036104-26-000011</x:v>
      </x:c>
      <x:c r="N3271" s="2" t="str">
        <x:v>https://www.sec.gov/Archives/edgar/data/36104/000003610426000011/usb-20251231.htm</x:v>
      </x:c>
      <x:c r="O3271" s="2" t="str">
        <x:v>data/raw/filings/USB_0000036104-26-000011_usb-20251231.htm</x:v>
      </x:c>
      <x:c r="P3271" s="2" t="str"/>
      <x:c r="Q3271" s="2" t="str"/>
      <x:c r="R3271" s="2" t="str">
        <x:v>Latest eligible comparative presentation at the information cutoff.</x:v>
      </x:c>
      <x:c r="T3271" s="12"/>
      <x:c r="U3271" s="12"/>
    </x:row>
    <x:row r="3272" ht="24" customHeight="1">
      <x:c r="C3272" s="2" t="str">
        <x:v>USB</x:v>
      </x:c>
      <x:c r="D3272" s="2" t="str">
        <x:v>FY2023</x:v>
      </x:c>
      <x:c r="E3272" s="2" t="str">
        <x:v>common_income</x:v>
      </x:c>
      <x:c r="F3272" s="11" t="n">
        <x:v>5051</x:v>
      </x:c>
      <x:c r="G3272" s="2" t="str">
        <x:v>USD</x:v>
      </x:c>
      <x:c r="H3272" s="2" t="str">
        <x:v>2023-01-01</x:v>
      </x:c>
      <x:c r="I3272" s="2" t="str">
        <x:v>2023-12-31</x:v>
      </x:c>
      <x:c r="J3272" s="2" t="str">
        <x:v>Net Income (Loss) Available to Common Stockholders, Basic</x:v>
      </x:c>
      <x:c r="K3272" s="2" t="str">
        <x:v>us-gaap:NetIncomeLossAvailableToCommonStockholdersBasic</x:v>
      </x:c>
      <x:c r="L3272" s="2" t="str">
        <x:v>2026-02-23</x:v>
      </x:c>
      <x:c r="M3272" s="2" t="str">
        <x:v>0000036104-26-000011</x:v>
      </x:c>
      <x:c r="N3272" s="2" t="str">
        <x:v>https://www.sec.gov/Archives/edgar/data/36104/000003610426000011/usb-20251231.htm</x:v>
      </x:c>
      <x:c r="O3272" s="2" t="str">
        <x:v>data/raw/filings/USB_0000036104-26-000011_usb-20251231.htm</x:v>
      </x:c>
      <x:c r="P3272" s="2" t="str"/>
      <x:c r="Q3272" s="2" t="str"/>
      <x:c r="R3272" s="2" t="str">
        <x:v>Latest eligible comparative presentation at the information cutoff.</x:v>
      </x:c>
      <x:c r="T3272" s="12"/>
      <x:c r="U3272" s="12"/>
    </x:row>
    <x:row r="3273" ht="24" customHeight="1">
      <x:c r="C3273" s="2" t="str">
        <x:v>USB</x:v>
      </x:c>
      <x:c r="D3273" s="2" t="str">
        <x:v>FY2023</x:v>
      </x:c>
      <x:c r="E3273" s="2" t="str">
        <x:v>preferred_div</x:v>
      </x:c>
      <x:c r="F3273" s="11" t="n">
        <x:v>350</x:v>
      </x:c>
      <x:c r="G3273" s="2" t="str">
        <x:v>USD</x:v>
      </x:c>
      <x:c r="H3273" s="2" t="str">
        <x:v>2023-01-01</x:v>
      </x:c>
      <x:c r="I3273" s="2" t="str">
        <x:v>2023-12-31</x:v>
      </x:c>
      <x:c r="J3273" s="2" t="str">
        <x:v>Dividends, Preferred Stock</x:v>
      </x:c>
      <x:c r="K3273" s="2" t="str">
        <x:v>us-gaap:DividendsPreferredStock</x:v>
      </x:c>
      <x:c r="L3273" s="2" t="str">
        <x:v>2026-02-23</x:v>
      </x:c>
      <x:c r="M3273" s="2" t="str">
        <x:v>0000036104-26-000011</x:v>
      </x:c>
      <x:c r="N3273" s="2" t="str">
        <x:v>https://www.sec.gov/Archives/edgar/data/36104/000003610426000011/usb-20251231.htm</x:v>
      </x:c>
      <x:c r="O3273" s="2" t="str">
        <x:v>data/raw/filings/USB_0000036104-26-000011_usb-20251231.htm</x:v>
      </x:c>
      <x:c r="P3273" s="2" t="str"/>
      <x:c r="Q3273" s="2" t="str"/>
      <x:c r="R3273" s="2" t="str">
        <x:v>Latest eligible comparative presentation at the information cutoff.</x:v>
      </x:c>
      <x:c r="T3273" s="12"/>
      <x:c r="U3273" s="12"/>
    </x:row>
    <x:row r="3274" ht="24" customHeight="1">
      <x:c r="C3274" s="2" t="str">
        <x:v>USB</x:v>
      </x:c>
      <x:c r="D3274" s="2" t="str">
        <x:v>FY2023</x:v>
      </x:c>
      <x:c r="E3274" s="2" t="str">
        <x:v>eps</x:v>
      </x:c>
      <x:c r="F3274" s="11" t="n">
        <x:v>3.27</x:v>
      </x:c>
      <x:c r="G3274" s="2" t="str">
        <x:v>USD/shares</x:v>
      </x:c>
      <x:c r="H3274" s="2" t="str">
        <x:v>2023-01-01</x:v>
      </x:c>
      <x:c r="I3274" s="2" t="str">
        <x:v>2023-12-31</x:v>
      </x:c>
      <x:c r="J3274" s="2" t="str">
        <x:v>Earnings Per Share, Diluted</x:v>
      </x:c>
      <x:c r="K3274" s="2" t="str">
        <x:v>us-gaap:EarningsPerShareDiluted</x:v>
      </x:c>
      <x:c r="L3274" s="2" t="str">
        <x:v>2026-02-23</x:v>
      </x:c>
      <x:c r="M3274" s="2" t="str">
        <x:v>0000036104-26-000011</x:v>
      </x:c>
      <x:c r="N3274" s="2" t="str">
        <x:v>https://www.sec.gov/Archives/edgar/data/36104/000003610426000011/usb-20251231.htm</x:v>
      </x:c>
      <x:c r="O3274" s="2" t="str">
        <x:v>data/raw/filings/USB_0000036104-26-000011_usb-20251231.htm</x:v>
      </x:c>
      <x:c r="P3274" s="2" t="str"/>
      <x:c r="Q3274" s="2" t="str"/>
      <x:c r="R3274" s="2" t="str">
        <x:v>Latest eligible comparative presentation at the information cutoff.</x:v>
      </x:c>
      <x:c r="T3274" s="12"/>
      <x:c r="U3274" s="12"/>
    </x:row>
    <x:row r="3275" ht="24" customHeight="1">
      <x:c r="C3275" s="2" t="str">
        <x:v>USB</x:v>
      </x:c>
      <x:c r="D3275" s="2" t="str">
        <x:v>FY2023</x:v>
      </x:c>
      <x:c r="E3275" s="2" t="str">
        <x:v>shares_diluted</x:v>
      </x:c>
      <x:c r="F3275" s="11" t="n">
        <x:v>1543</x:v>
      </x:c>
      <x:c r="G3275" s="2" t="str">
        <x:v>shares</x:v>
      </x:c>
      <x:c r="H3275" s="2" t="str">
        <x:v>2023-01-01</x:v>
      </x:c>
      <x:c r="I3275" s="2" t="str">
        <x:v>2023-12-31</x:v>
      </x:c>
      <x:c r="J3275" s="2" t="str">
        <x:v>Weighted Average Number of Shares Outstanding, Diluted</x:v>
      </x:c>
      <x:c r="K3275" s="2" t="str">
        <x:v>us-gaap:WeightedAverageNumberOfDilutedSharesOutstanding</x:v>
      </x:c>
      <x:c r="L3275" s="2" t="str">
        <x:v>2026-02-23</x:v>
      </x:c>
      <x:c r="M3275" s="2" t="str">
        <x:v>0000036104-26-000011</x:v>
      </x:c>
      <x:c r="N3275" s="2" t="str">
        <x:v>https://www.sec.gov/Archives/edgar/data/36104/000003610426000011/usb-20251231.htm</x:v>
      </x:c>
      <x:c r="O3275" s="2" t="str">
        <x:v>data/raw/filings/USB_0000036104-26-000011_usb-20251231.htm</x:v>
      </x:c>
      <x:c r="P3275" s="2" t="str"/>
      <x:c r="Q3275" s="2" t="str"/>
      <x:c r="R3275" s="2" t="str">
        <x:v>Latest eligible comparative presentation at the information cutoff.</x:v>
      </x:c>
      <x:c r="T3275" s="12"/>
      <x:c r="U3275" s="12"/>
    </x:row>
    <x:row r="3276" ht="24" customHeight="1">
      <x:c r="C3276" s="2" t="str">
        <x:v>USB</x:v>
      </x:c>
      <x:c r="D3276" s="2" t="str">
        <x:v>FY2023</x:v>
      </x:c>
      <x:c r="E3276" s="2" t="str">
        <x:v>dps</x:v>
      </x:c>
      <x:c r="F3276" s="11" t="n">
        <x:v>1.93</x:v>
      </x:c>
      <x:c r="G3276" s="2" t="str">
        <x:v>USD/shares</x:v>
      </x:c>
      <x:c r="H3276" s="2" t="str">
        <x:v>2023-01-01</x:v>
      </x:c>
      <x:c r="I3276" s="2" t="str">
        <x:v>2023-12-31</x:v>
      </x:c>
      <x:c r="J3276" s="2" t="str">
        <x:v>Common Stock, Dividends, Per Share, Declared</x:v>
      </x:c>
      <x:c r="K3276" s="2" t="str">
        <x:v>us-gaap:CommonStockDividendsPerShareDeclared</x:v>
      </x:c>
      <x:c r="L3276" s="2" t="str">
        <x:v>2026-02-23</x:v>
      </x:c>
      <x:c r="M3276" s="2" t="str">
        <x:v>0000036104-26-000011</x:v>
      </x:c>
      <x:c r="N3276" s="2" t="str">
        <x:v>https://www.sec.gov/Archives/edgar/data/36104/000003610426000011/usb-20251231.htm</x:v>
      </x:c>
      <x:c r="O3276" s="2" t="str">
        <x:v>data/raw/filings/USB_0000036104-26-000011_usb-20251231.htm</x:v>
      </x:c>
      <x:c r="P3276" s="2" t="str"/>
      <x:c r="Q3276" s="2" t="str"/>
      <x:c r="R3276" s="2" t="str">
        <x:v>Latest eligible comparative presentation at the information cutoff.</x:v>
      </x:c>
      <x:c r="T3276" s="12"/>
      <x:c r="U3276" s="12"/>
    </x:row>
    <x:row r="3277" ht="24" customHeight="1">
      <x:c r="C3277" s="2" t="str">
        <x:v>USB</x:v>
      </x:c>
      <x:c r="D3277" s="2" t="str">
        <x:v>FY2023</x:v>
      </x:c>
      <x:c r="E3277" s="2" t="str">
        <x:v>dividends</x:v>
      </x:c>
      <x:c r="F3277" s="11" t="n">
        <x:v>2970</x:v>
      </x:c>
      <x:c r="G3277" s="2" t="str">
        <x:v>USD</x:v>
      </x:c>
      <x:c r="H3277" s="2" t="str">
        <x:v>2023-01-01</x:v>
      </x:c>
      <x:c r="I3277" s="2" t="str">
        <x:v>2023-12-31</x:v>
      </x:c>
      <x:c r="J3277" s="2" t="str">
        <x:v>Payments of Ordinary Dividends, Common Stock</x:v>
      </x:c>
      <x:c r="K3277" s="2" t="str">
        <x:v>us-gaap:PaymentsOfDividendsCommonStock</x:v>
      </x:c>
      <x:c r="L3277" s="2" t="str">
        <x:v>2026-02-23</x:v>
      </x:c>
      <x:c r="M3277" s="2" t="str">
        <x:v>0000036104-26-000011</x:v>
      </x:c>
      <x:c r="N3277" s="2" t="str">
        <x:v>https://www.sec.gov/Archives/edgar/data/36104/000003610426000011/usb-20251231.htm</x:v>
      </x:c>
      <x:c r="O3277" s="2" t="str">
        <x:v>data/raw/filings/USB_0000036104-26-000011_usb-20251231.htm</x:v>
      </x:c>
      <x:c r="P3277" s="2" t="str"/>
      <x:c r="Q3277" s="2" t="str"/>
      <x:c r="R3277" s="2" t="str">
        <x:v>Latest eligible comparative presentation at the information cutoff.</x:v>
      </x:c>
      <x:c r="T3277" s="12"/>
      <x:c r="U3277" s="12"/>
    </x:row>
    <x:row r="3278" ht="24" customHeight="1">
      <x:c r="C3278" s="2" t="str">
        <x:v>USB</x:v>
      </x:c>
      <x:c r="D3278" s="2" t="str">
        <x:v>FY2023</x:v>
      </x:c>
      <x:c r="E3278" s="2" t="str">
        <x:v>buybacks</x:v>
      </x:c>
      <x:c r="F3278" s="11" t="n">
        <x:v>62</x:v>
      </x:c>
      <x:c r="G3278" s="2" t="str">
        <x:v>USD</x:v>
      </x:c>
      <x:c r="H3278" s="2" t="str">
        <x:v>2023-01-01</x:v>
      </x:c>
      <x:c r="I3278" s="2" t="str">
        <x:v>2023-12-31</x:v>
      </x:c>
      <x:c r="J3278" s="2" t="str">
        <x:v>Payments for Repurchase of Common Stock</x:v>
      </x:c>
      <x:c r="K3278" s="2" t="str">
        <x:v>us-gaap:PaymentsForRepurchaseOfCommonStock</x:v>
      </x:c>
      <x:c r="L3278" s="2" t="str">
        <x:v>2026-02-23</x:v>
      </x:c>
      <x:c r="M3278" s="2" t="str">
        <x:v>0000036104-26-000011</x:v>
      </x:c>
      <x:c r="N3278" s="2" t="str">
        <x:v>https://www.sec.gov/Archives/edgar/data/36104/000003610426000011/usb-20251231.htm</x:v>
      </x:c>
      <x:c r="O3278" s="2" t="str">
        <x:v>data/raw/filings/USB_0000036104-26-000011_usb-20251231.htm</x:v>
      </x:c>
      <x:c r="P3278" s="2" t="str"/>
      <x:c r="Q3278" s="2" t="str"/>
      <x:c r="R3278" s="2" t="str">
        <x:v>Latest eligible comparative presentation at the information cutoff.</x:v>
      </x:c>
      <x:c r="T3278" s="12"/>
      <x:c r="U3278" s="12"/>
    </x:row>
    <x:row r="3279" ht="24" customHeight="1">
      <x:c r="C3279" s="2" t="str">
        <x:v>USB</x:v>
      </x:c>
      <x:c r="D3279" s="2" t="str">
        <x:v>FY2023</x:v>
      </x:c>
      <x:c r="E3279" s="2" t="str">
        <x:v>chargeoffs</x:v>
      </x:c>
      <x:c r="F3279" s="11" t="str">
        <x:v>n.a.</x:v>
      </x:c>
      <x:c r="G3279" s="2" t="str">
        <x:v>USDm</x:v>
      </x:c>
      <x:c r="H3279" s="2" t="str">
        <x:v>2023-01-01</x:v>
      </x:c>
      <x:c r="I3279" s="2" t="str">
        <x:v>2023-12-31</x:v>
      </x:c>
      <x:c r="J3279" s="2" t="str">
        <x:v>Gross loan charge-offs</x:v>
      </x:c>
      <x:c r="K3279" s="2" t="str"/>
      <x:c r="L3279" s="2" t="str"/>
      <x:c r="M3279" s="2" t="str"/>
      <x:c r="N3279" s="2" t="str"/>
      <x:c r="O3279" s="2" t="str"/>
      <x:c r="P3279" s="2" t="str"/>
      <x:c r="Q3279" s="2" t="str"/>
      <x:c r="R3279" s="2" t="str">
        <x:v>Not reported / unavailable</x:v>
      </x:c>
      <x:c r="T3279" s="12"/>
      <x:c r="U3279" s="12"/>
    </x:row>
    <x:row r="3280" ht="24" customHeight="1">
      <x:c r="C3280" s="2" t="str">
        <x:v>USB</x:v>
      </x:c>
      <x:c r="D3280" s="2" t="str">
        <x:v>FY2023</x:v>
      </x:c>
      <x:c r="E3280" s="2" t="str">
        <x:v>recoveries</x:v>
      </x:c>
      <x:c r="F3280" s="11" t="str">
        <x:v>n.a.</x:v>
      </x:c>
      <x:c r="G3280" s="2" t="str">
        <x:v>USDm</x:v>
      </x:c>
      <x:c r="H3280" s="2" t="str">
        <x:v>2023-01-01</x:v>
      </x:c>
      <x:c r="I3280" s="2" t="str">
        <x:v>2023-12-31</x:v>
      </x:c>
      <x:c r="J3280" s="2" t="str">
        <x:v>Loan recoveries</x:v>
      </x:c>
      <x:c r="K3280" s="2" t="str"/>
      <x:c r="L3280" s="2" t="str"/>
      <x:c r="M3280" s="2" t="str"/>
      <x:c r="N3280" s="2" t="str"/>
      <x:c r="O3280" s="2" t="str"/>
      <x:c r="P3280" s="2" t="str"/>
      <x:c r="Q3280" s="2" t="str"/>
      <x:c r="R3280" s="2" t="str">
        <x:v>Not reported / unavailable</x:v>
      </x:c>
      <x:c r="T3280" s="12"/>
      <x:c r="U3280" s="12"/>
    </x:row>
    <x:row r="3281" ht="24" customHeight="1">
      <x:c r="C3281" s="2" t="str">
        <x:v>USB</x:v>
      </x:c>
      <x:c r="D3281" s="2" t="str">
        <x:v>FY2023</x:v>
      </x:c>
      <x:c r="E3281" s="2" t="str">
        <x:v>rwa</x:v>
      </x:c>
      <x:c r="F3281" s="11" t="str">
        <x:v>n.a.</x:v>
      </x:c>
      <x:c r="G3281" s="2" t="str">
        <x:v>USDm</x:v>
      </x:c>
      <x:c r="H3281" s="2" t="str">
        <x:v>2023-01-01</x:v>
      </x:c>
      <x:c r="I3281" s="2" t="str">
        <x:v>2023-12-31</x:v>
      </x:c>
      <x:c r="J3281" s="2" t="str">
        <x:v>Risk-weighted assets</x:v>
      </x:c>
      <x:c r="K3281" s="2" t="str"/>
      <x:c r="L3281" s="2" t="str"/>
      <x:c r="M3281" s="2" t="str"/>
      <x:c r="N3281" s="2" t="str"/>
      <x:c r="O3281" s="2" t="str"/>
      <x:c r="P3281" s="2" t="str"/>
      <x:c r="Q3281" s="2" t="str"/>
      <x:c r="R3281" s="2" t="str">
        <x:v>Not reported / unavailable</x:v>
      </x:c>
      <x:c r="T3281" s="12"/>
      <x:c r="U3281" s="12"/>
    </x:row>
    <x:row r="3282" ht="24" customHeight="1">
      <x:c r="C3282" s="2" t="str">
        <x:v>USB</x:v>
      </x:c>
      <x:c r="D3282" s="2" t="str">
        <x:v>FY2023</x:v>
      </x:c>
      <x:c r="E3282" s="2" t="str">
        <x:v>cet1_reported</x:v>
      </x:c>
      <x:c r="F3282" s="11" t="str">
        <x:v>n.a.</x:v>
      </x:c>
      <x:c r="G3282" s="2" t="str">
        <x:v>%</x:v>
      </x:c>
      <x:c r="H3282" s="2" t="str">
        <x:v>2023-01-01</x:v>
      </x:c>
      <x:c r="I3282" s="2" t="str">
        <x:v>2023-12-31</x:v>
      </x:c>
      <x:c r="J3282" s="2" t="str">
        <x:v>Actual standardized CET1 ratio</x:v>
      </x:c>
      <x:c r="K3282" s="2" t="str"/>
      <x:c r="L3282" s="2" t="str"/>
      <x:c r="M3282" s="2" t="str"/>
      <x:c r="N3282" s="2" t="str"/>
      <x:c r="O3282" s="2" t="str"/>
      <x:c r="P3282" s="2" t="str"/>
      <x:c r="Q3282" s="2" t="str"/>
      <x:c r="R3282" s="2" t="str">
        <x:v>Not reported / unavailable</x:v>
      </x:c>
      <x:c r="T3282" s="12"/>
      <x:c r="U3282" s="12"/>
    </x:row>
    <x:row r="3283" ht="24" customHeight="1">
      <x:c r="C3283" s="2" t="str">
        <x:v>USB</x:v>
      </x:c>
      <x:c r="D3283" s="2" t="str">
        <x:v>FY2023</x:v>
      </x:c>
      <x:c r="E3283" s="2" t="str">
        <x:v>nim_reported</x:v>
      </x:c>
      <x:c r="F3283" s="11" t="str">
        <x:v>n.a.</x:v>
      </x:c>
      <x:c r="G3283" s="2" t="str">
        <x:v>%</x:v>
      </x:c>
      <x:c r="H3283" s="2" t="str">
        <x:v>2023-01-01</x:v>
      </x:c>
      <x:c r="I3283" s="2" t="str">
        <x:v>2023-12-31</x:v>
      </x:c>
      <x:c r="J3283" s="2" t="str">
        <x:v>Issuer reported net interest margin</x:v>
      </x:c>
      <x:c r="K3283" s="2" t="str"/>
      <x:c r="L3283" s="2" t="str"/>
      <x:c r="M3283" s="2" t="str"/>
      <x:c r="N3283" s="2" t="str"/>
      <x:c r="O3283" s="2" t="str"/>
      <x:c r="P3283" s="2" t="str"/>
      <x:c r="Q3283" s="2" t="str"/>
      <x:c r="R3283" s="2" t="str">
        <x:v>Not reported / unavailable</x:v>
      </x:c>
      <x:c r="T3283" s="12"/>
      <x:c r="U3283" s="12"/>
    </x:row>
    <x:row r="3284" ht="24" customHeight="1">
      <x:c r="C3284" s="2" t="str">
        <x:v>USB</x:v>
      </x:c>
      <x:c r="D3284" s="2" t="str">
        <x:v>FY2023</x:v>
      </x:c>
      <x:c r="E3284" s="2" t="str">
        <x:v>bvps_reported</x:v>
      </x:c>
      <x:c r="F3284" s="11" t="str">
        <x:v>n.a.</x:v>
      </x:c>
      <x:c r="G3284" s="2" t="str">
        <x:v>USD/share</x:v>
      </x:c>
      <x:c r="H3284" s="2" t="str">
        <x:v>2023-01-01</x:v>
      </x:c>
      <x:c r="I3284" s="2" t="str">
        <x:v>2023-12-31</x:v>
      </x:c>
      <x:c r="J3284" s="2" t="str">
        <x:v>Reported common book value per share</x:v>
      </x:c>
      <x:c r="K3284" s="2" t="str"/>
      <x:c r="L3284" s="2" t="str"/>
      <x:c r="M3284" s="2" t="str"/>
      <x:c r="N3284" s="2" t="str"/>
      <x:c r="O3284" s="2" t="str"/>
      <x:c r="P3284" s="2" t="str"/>
      <x:c r="Q3284" s="2" t="str"/>
      <x:c r="R3284" s="2" t="str">
        <x:v>Not reported / unavailable</x:v>
      </x:c>
      <x:c r="T3284" s="12"/>
      <x:c r="U3284" s="12"/>
    </x:row>
    <x:row r="3285" ht="24" customHeight="1">
      <x:c r="C3285" s="2" t="str">
        <x:v>USB</x:v>
      </x:c>
      <x:c r="D3285" s="2" t="str">
        <x:v>FY2023</x:v>
      </x:c>
      <x:c r="E3285" s="2" t="str">
        <x:v>tbvps_reported</x:v>
      </x:c>
      <x:c r="F3285" s="11" t="str">
        <x:v>n.a.</x:v>
      </x:c>
      <x:c r="G3285" s="2" t="str">
        <x:v>USD/share</x:v>
      </x:c>
      <x:c r="H3285" s="2" t="str">
        <x:v>2023-01-01</x:v>
      </x:c>
      <x:c r="I3285" s="2" t="str">
        <x:v>2023-12-31</x:v>
      </x:c>
      <x:c r="J3285" s="2" t="str">
        <x:v>Reported tangible book value per share</x:v>
      </x:c>
      <x:c r="K3285" s="2" t="str"/>
      <x:c r="L3285" s="2" t="str"/>
      <x:c r="M3285" s="2" t="str"/>
      <x:c r="N3285" s="2" t="str"/>
      <x:c r="O3285" s="2" t="str"/>
      <x:c r="P3285" s="2" t="str"/>
      <x:c r="Q3285" s="2" t="str"/>
      <x:c r="R3285" s="2" t="str">
        <x:v>Not reported / unavailable</x:v>
      </x:c>
      <x:c r="T3285" s="12"/>
      <x:c r="U3285" s="12"/>
    </x:row>
    <x:row r="3286" ht="24" customHeight="1">
      <x:c r="C3286" s="2" t="str">
        <x:v>USB</x:v>
      </x:c>
      <x:c r="D3286" s="2" t="str">
        <x:v>FY2023</x:v>
      </x:c>
      <x:c r="E3286" s="2" t="str">
        <x:v>tce_reported</x:v>
      </x:c>
      <x:c r="F3286" s="11" t="str">
        <x:v>n.a.</x:v>
      </x:c>
      <x:c r="G3286" s="2" t="str">
        <x:v>USDm</x:v>
      </x:c>
      <x:c r="H3286" s="2" t="str">
        <x:v>2023-01-01</x:v>
      </x:c>
      <x:c r="I3286" s="2" t="str">
        <x:v>2023-12-31</x:v>
      </x:c>
      <x:c r="J3286" s="2" t="str">
        <x:v>Reported tangible common equity</x:v>
      </x:c>
      <x:c r="K3286" s="2" t="str"/>
      <x:c r="L3286" s="2" t="str"/>
      <x:c r="M3286" s="2" t="str"/>
      <x:c r="N3286" s="2" t="str"/>
      <x:c r="O3286" s="2" t="str"/>
      <x:c r="P3286" s="2" t="str"/>
      <x:c r="Q3286" s="2" t="str"/>
      <x:c r="R3286" s="2" t="str">
        <x:v>Not reported / unavailable</x:v>
      </x:c>
      <x:c r="T3286" s="12"/>
      <x:c r="U3286" s="12"/>
    </x:row>
    <x:row r="3287" ht="24" customHeight="1">
      <x:c r="C3287" s="2" t="str">
        <x:v>USB</x:v>
      </x:c>
      <x:c r="D3287" s="2" t="str">
        <x:v>FY2024</x:v>
      </x:c>
      <x:c r="E3287" s="2" t="str">
        <x:v>assets</x:v>
      </x:c>
      <x:c r="F3287" s="11" t="n">
        <x:v>678318</x:v>
      </x:c>
      <x:c r="G3287" s="2" t="str">
        <x:v>USD</x:v>
      </x:c>
      <x:c r="H3287" s="2" t="str">
        <x:v>2024-01-01</x:v>
      </x:c>
      <x:c r="I3287" s="2" t="str">
        <x:v>2024-12-31</x:v>
      </x:c>
      <x:c r="J3287" s="2" t="str">
        <x:v>Assets</x:v>
      </x:c>
      <x:c r="K3287" s="2" t="str">
        <x:v>us-gaap:Assets</x:v>
      </x:c>
      <x:c r="L3287" s="2" t="str">
        <x:v>2026-02-23</x:v>
      </x:c>
      <x:c r="M3287" s="2" t="str">
        <x:v>0000036104-26-000011</x:v>
      </x:c>
      <x:c r="N3287" s="2" t="str">
        <x:v>https://www.sec.gov/Archives/edgar/data/36104/000003610426000011/usb-20251231.htm</x:v>
      </x:c>
      <x:c r="O3287" s="2" t="str">
        <x:v>data/raw/filings/USB_0000036104-26-000011_usb-20251231.htm</x:v>
      </x:c>
      <x:c r="P3287" s="2" t="str"/>
      <x:c r="Q3287" s="2" t="str"/>
      <x:c r="R3287" s="2" t="str">
        <x:v>Latest eligible comparative presentation at the information cutoff.</x:v>
      </x:c>
      <x:c r="T3287" s="12"/>
      <x:c r="U3287" s="12"/>
    </x:row>
    <x:row r="3288" ht="24" customHeight="1">
      <x:c r="C3288" s="2" t="str">
        <x:v>USB</x:v>
      </x:c>
      <x:c r="D3288" s="2" t="str">
        <x:v>FY2024</x:v>
      </x:c>
      <x:c r="E3288" s="2" t="str">
        <x:v>liabilities</x:v>
      </x:c>
      <x:c r="F3288" s="11" t="n">
        <x:v>619278</x:v>
      </x:c>
      <x:c r="G3288" s="2" t="str">
        <x:v>USD</x:v>
      </x:c>
      <x:c r="H3288" s="2" t="str">
        <x:v>2024-01-01</x:v>
      </x:c>
      <x:c r="I3288" s="2" t="str">
        <x:v>2024-12-31</x:v>
      </x:c>
      <x:c r="J3288" s="2" t="str">
        <x:v>Liabilities</x:v>
      </x:c>
      <x:c r="K3288" s="2" t="str">
        <x:v>us-gaap:Liabilities</x:v>
      </x:c>
      <x:c r="L3288" s="2" t="str">
        <x:v>2026-02-23</x:v>
      </x:c>
      <x:c r="M3288" s="2" t="str">
        <x:v>0000036104-26-000011</x:v>
      </x:c>
      <x:c r="N3288" s="2" t="str">
        <x:v>https://www.sec.gov/Archives/edgar/data/36104/000003610426000011/usb-20251231.htm</x:v>
      </x:c>
      <x:c r="O3288" s="2" t="str">
        <x:v>data/raw/filings/USB_0000036104-26-000011_usb-20251231.htm</x:v>
      </x:c>
      <x:c r="P3288" s="2" t="str"/>
      <x:c r="Q3288" s="2" t="str"/>
      <x:c r="R3288" s="2" t="str">
        <x:v>Latest eligible comparative presentation at the information cutoff.</x:v>
      </x:c>
      <x:c r="T3288" s="12"/>
      <x:c r="U3288" s="12"/>
    </x:row>
    <x:row r="3289" ht="24" customHeight="1">
      <x:c r="C3289" s="2" t="str">
        <x:v>USB</x:v>
      </x:c>
      <x:c r="D3289" s="2" t="str">
        <x:v>FY2024</x:v>
      </x:c>
      <x:c r="E3289" s="2" t="str">
        <x:v>equity</x:v>
      </x:c>
      <x:c r="F3289" s="11" t="n">
        <x:v>58578</x:v>
      </x:c>
      <x:c r="G3289" s="2" t="str">
        <x:v>USD</x:v>
      </x:c>
      <x:c r="H3289" s="2" t="str">
        <x:v>2024-01-01</x:v>
      </x:c>
      <x:c r="I3289" s="2" t="str">
        <x:v>2024-12-31</x:v>
      </x:c>
      <x:c r="J3289" s="2" t="str">
        <x:v>Stockholders' Equity Attributable to Parent</x:v>
      </x:c>
      <x:c r="K3289" s="2" t="str">
        <x:v>us-gaap:StockholdersEquity</x:v>
      </x:c>
      <x:c r="L3289" s="2" t="str">
        <x:v>2026-02-23</x:v>
      </x:c>
      <x:c r="M3289" s="2" t="str">
        <x:v>0000036104-26-000011</x:v>
      </x:c>
      <x:c r="N3289" s="2" t="str">
        <x:v>https://www.sec.gov/Archives/edgar/data/36104/000003610426000011/usb-20251231.htm</x:v>
      </x:c>
      <x:c r="O3289" s="2" t="str">
        <x:v>data/raw/filings/USB_0000036104-26-000011_usb-20251231.htm</x:v>
      </x:c>
      <x:c r="P3289" s="2" t="str"/>
      <x:c r="Q3289" s="2" t="str"/>
      <x:c r="R3289" s="2" t="str">
        <x:v>Latest eligible comparative presentation at the information cutoff.</x:v>
      </x:c>
      <x:c r="T3289" s="12"/>
      <x:c r="U3289" s="12"/>
    </x:row>
    <x:row r="3290" ht="24" customHeight="1">
      <x:c r="C3290" s="2" t="str">
        <x:v>USB</x:v>
      </x:c>
      <x:c r="D3290" s="2" t="str">
        <x:v>FY2024</x:v>
      </x:c>
      <x:c r="E3290" s="2" t="str">
        <x:v>preferred</x:v>
      </x:c>
      <x:c r="F3290" s="11" t="n">
        <x:v>6808</x:v>
      </x:c>
      <x:c r="G3290" s="2" t="str">
        <x:v>USD</x:v>
      </x:c>
      <x:c r="H3290" s="2" t="str">
        <x:v>2024-01-01</x:v>
      </x:c>
      <x:c r="I3290" s="2" t="str">
        <x:v>2024-12-31</x:v>
      </x:c>
      <x:c r="J3290" s="2" t="str">
        <x:v>Preferred Stock, Including Additional Paid in Capital, Net of Discount</x:v>
      </x:c>
      <x:c r="K3290" s="2" t="str">
        <x:v>us-gaap:PreferredStockIncludingAdditionalPaidInCapitalNetOfDiscount</x:v>
      </x:c>
      <x:c r="L3290" s="2" t="str">
        <x:v>2026-02-23</x:v>
      </x:c>
      <x:c r="M3290" s="2" t="str">
        <x:v>0000036104-26-000011</x:v>
      </x:c>
      <x:c r="N3290" s="2" t="str">
        <x:v>https://www.sec.gov/Archives/edgar/data/36104/000003610426000011/usb-20251231.htm</x:v>
      </x:c>
      <x:c r="O3290" s="2" t="str">
        <x:v>data/raw/filings/USB_0000036104-26-000011_usb-20251231.htm</x:v>
      </x:c>
      <x:c r="P3290" s="2" t="str"/>
      <x:c r="Q3290" s="2" t="str"/>
      <x:c r="R3290" s="2" t="str">
        <x:v>Latest eligible comparative presentation at the information cutoff.</x:v>
      </x:c>
      <x:c r="T3290" s="12"/>
      <x:c r="U3290" s="12"/>
    </x:row>
    <x:row r="3291" ht="24" customHeight="1">
      <x:c r="C3291" s="2" t="str">
        <x:v>USB</x:v>
      </x:c>
      <x:c r="D3291" s="2" t="str">
        <x:v>FY2024</x:v>
      </x:c>
      <x:c r="E3291" s="2" t="str">
        <x:v>common_equity_reported</x:v>
      </x:c>
      <x:c r="F3291" s="11" t="str">
        <x:v>n.a.</x:v>
      </x:c>
      <x:c r="G3291" s="2" t="str">
        <x:v>USDm</x:v>
      </x:c>
      <x:c r="H3291" s="2" t="str">
        <x:v>2024-01-01</x:v>
      </x:c>
      <x:c r="I3291" s="2" t="str">
        <x:v>2024-12-31</x:v>
      </x:c>
      <x:c r="J3291" s="2" t="str">
        <x:v>Reported common shareholders equity</x:v>
      </x:c>
      <x:c r="K3291" s="2" t="str"/>
      <x:c r="L3291" s="2" t="str"/>
      <x:c r="M3291" s="2" t="str"/>
      <x:c r="N3291" s="2" t="str"/>
      <x:c r="O3291" s="2" t="str"/>
      <x:c r="P3291" s="2" t="str"/>
      <x:c r="Q3291" s="2" t="str"/>
      <x:c r="R3291" s="2" t="str">
        <x:v>Not reported / unavailable</x:v>
      </x:c>
      <x:c r="T3291" s="12"/>
      <x:c r="U3291" s="12"/>
    </x:row>
    <x:row r="3292" ht="24" customHeight="1">
      <x:c r="C3292" s="2" t="str">
        <x:v>USB</x:v>
      </x:c>
      <x:c r="D3292" s="2" t="str">
        <x:v>FY2024</x:v>
      </x:c>
      <x:c r="E3292" s="2" t="str">
        <x:v>goodwill</x:v>
      </x:c>
      <x:c r="F3292" s="11" t="n">
        <x:v>12536</x:v>
      </x:c>
      <x:c r="G3292" s="2" t="str">
        <x:v>USD</x:v>
      </x:c>
      <x:c r="H3292" s="2" t="str">
        <x:v>2024-01-01</x:v>
      </x:c>
      <x:c r="I3292" s="2" t="str">
        <x:v>2024-12-31</x:v>
      </x:c>
      <x:c r="J3292" s="2" t="str">
        <x:v>Goodwill</x:v>
      </x:c>
      <x:c r="K3292" s="2" t="str">
        <x:v>us-gaap:Goodwill</x:v>
      </x:c>
      <x:c r="L3292" s="2" t="str">
        <x:v>2026-02-23</x:v>
      </x:c>
      <x:c r="M3292" s="2" t="str">
        <x:v>0000036104-26-000011</x:v>
      </x:c>
      <x:c r="N3292" s="2" t="str">
        <x:v>https://www.sec.gov/Archives/edgar/data/36104/000003610426000011/usb-20251231.htm</x:v>
      </x:c>
      <x:c r="O3292" s="2" t="str">
        <x:v>data/raw/filings/USB_0000036104-26-000011_usb-20251231.htm</x:v>
      </x:c>
      <x:c r="P3292" s="2" t="str"/>
      <x:c r="Q3292" s="2" t="str"/>
      <x:c r="R3292" s="2" t="str">
        <x:v>Latest eligible comparative presentation at the information cutoff.</x:v>
      </x:c>
      <x:c r="T3292" s="12"/>
      <x:c r="U3292" s="12"/>
    </x:row>
    <x:row r="3293" ht="24" customHeight="1">
      <x:c r="C3293" s="2" t="str">
        <x:v>USB</x:v>
      </x:c>
      <x:c r="D3293" s="2" t="str">
        <x:v>FY2024</x:v>
      </x:c>
      <x:c r="E3293" s="2" t="str">
        <x:v>intangibles</x:v>
      </x:c>
      <x:c r="F3293" s="11" t="n">
        <x:v>5547</x:v>
      </x:c>
      <x:c r="G3293" s="2" t="str">
        <x:v>USD</x:v>
      </x:c>
      <x:c r="H3293" s="2" t="str">
        <x:v>2024-01-01</x:v>
      </x:c>
      <x:c r="I3293" s="2" t="str">
        <x:v>2024-12-31</x:v>
      </x:c>
      <x:c r="J3293" s="2" t="str">
        <x:v>Intangible Assets, Net (Excluding Goodwill)</x:v>
      </x:c>
      <x:c r="K3293" s="2" t="str">
        <x:v>us-gaap:IntangibleAssetsNetExcludingGoodwill</x:v>
      </x:c>
      <x:c r="L3293" s="2" t="str">
        <x:v>2026-02-23</x:v>
      </x:c>
      <x:c r="M3293" s="2" t="str">
        <x:v>0000036104-26-000011</x:v>
      </x:c>
      <x:c r="N3293" s="2" t="str">
        <x:v>https://www.sec.gov/Archives/edgar/data/36104/000003610426000011/usb-20251231.htm</x:v>
      </x:c>
      <x:c r="O3293" s="2" t="str">
        <x:v>data/raw/filings/USB_0000036104-26-000011_usb-20251231.htm</x:v>
      </x:c>
      <x:c r="P3293" s="2" t="str"/>
      <x:c r="Q3293" s="2" t="str"/>
      <x:c r="R3293" s="2" t="str">
        <x:v>Latest eligible comparative presentation at the information cutoff.</x:v>
      </x:c>
      <x:c r="T3293" s="12"/>
      <x:c r="U3293" s="12"/>
    </x:row>
    <x:row r="3294" ht="24" customHeight="1">
      <x:c r="C3294" s="2" t="str">
        <x:v>USB</x:v>
      </x:c>
      <x:c r="D3294" s="2" t="str">
        <x:v>FY2024</x:v>
      </x:c>
      <x:c r="E3294" s="2" t="str">
        <x:v>intangibles_total</x:v>
      </x:c>
      <x:c r="F3294" s="11" t="str">
        <x:v>n.a.</x:v>
      </x:c>
      <x:c r="G3294" s="2" t="str">
        <x:v>USDm</x:v>
      </x:c>
      <x:c r="H3294" s="2" t="str">
        <x:v>2024-01-01</x:v>
      </x:c>
      <x:c r="I3294" s="2" t="str">
        <x:v>2024-12-31</x:v>
      </x:c>
      <x:c r="J3294" s="2" t="str">
        <x:v>Reported goodwill and intangible assets combined</x:v>
      </x:c>
      <x:c r="K3294" s="2" t="str"/>
      <x:c r="L3294" s="2" t="str"/>
      <x:c r="M3294" s="2" t="str"/>
      <x:c r="N3294" s="2" t="str"/>
      <x:c r="O3294" s="2" t="str"/>
      <x:c r="P3294" s="2" t="str"/>
      <x:c r="Q3294" s="2" t="str"/>
      <x:c r="R3294" s="2" t="str">
        <x:v>Not reported / unavailable</x:v>
      </x:c>
      <x:c r="T3294" s="12"/>
      <x:c r="U3294" s="12"/>
    </x:row>
    <x:row r="3295" ht="24" customHeight="1">
      <x:c r="C3295" s="2" t="str">
        <x:v>USB</x:v>
      </x:c>
      <x:c r="D3295" s="2" t="str">
        <x:v>FY2024</x:v>
      </x:c>
      <x:c r="E3295" s="2" t="str">
        <x:v>shares_end</x:v>
      </x:c>
      <x:c r="F3295" s="11" t="n">
        <x:v>1600</x:v>
      </x:c>
      <x:c r="G3295" s="2" t="str">
        <x:v>shares</x:v>
      </x:c>
      <x:c r="H3295" s="2" t="str">
        <x:v>2024-01-01</x:v>
      </x:c>
      <x:c r="I3295" s="2" t="str">
        <x:v>2024-12-31</x:v>
      </x:c>
      <x:c r="J3295" s="2" t="str">
        <x:v>Common Stock, Shares, Outstanding</x:v>
      </x:c>
      <x:c r="K3295" s="2" t="str">
        <x:v>us-gaap:CommonStockSharesOutstanding</x:v>
      </x:c>
      <x:c r="L3295" s="2" t="str">
        <x:v>2025-02-21</x:v>
      </x:c>
      <x:c r="M3295" s="2" t="str">
        <x:v>0000036104-25-000016</x:v>
      </x:c>
      <x:c r="N3295" s="2" t="str">
        <x:v>https://www.sec.gov/Archives/edgar/data/36104/000003610425000016/usb-20241231.htm</x:v>
      </x:c>
      <x:c r="O3295" s="2" t="str">
        <x:v>data/raw/filings/USB_0000036104-25-000016_usb-20241231.htm</x:v>
      </x:c>
      <x:c r="P3295" s="2" t="str"/>
      <x:c r="Q3295" s="2" t="str"/>
      <x:c r="R3295" s="2" t="str">
        <x:v>Latest eligible comparative presentation at the information cutoff.</x:v>
      </x:c>
      <x:c r="T3295" s="12"/>
      <x:c r="U3295" s="12"/>
    </x:row>
    <x:row r="3296" ht="24" customHeight="1">
      <x:c r="C3296" s="2" t="str">
        <x:v>USB</x:v>
      </x:c>
      <x:c r="D3296" s="2" t="str">
        <x:v>FY2024</x:v>
      </x:c>
      <x:c r="E3296" s="2" t="str">
        <x:v>shares_issued</x:v>
      </x:c>
      <x:c r="F3296" s="11" t="n">
        <x:v>2125.725742</x:v>
      </x:c>
      <x:c r="G3296" s="2" t="str">
        <x:v>shares</x:v>
      </x:c>
      <x:c r="H3296" s="2" t="str">
        <x:v>2024-01-01</x:v>
      </x:c>
      <x:c r="I3296" s="2" t="str">
        <x:v>2024-12-31</x:v>
      </x:c>
      <x:c r="J3296" s="2" t="str">
        <x:v>Common Stock, Shares, Issued</x:v>
      </x:c>
      <x:c r="K3296" s="2" t="str">
        <x:v>us-gaap:CommonStockSharesIssued</x:v>
      </x:c>
      <x:c r="L3296" s="2" t="str">
        <x:v>2026-02-23</x:v>
      </x:c>
      <x:c r="M3296" s="2" t="str">
        <x:v>0000036104-26-000011</x:v>
      </x:c>
      <x:c r="N3296" s="2" t="str">
        <x:v>https://www.sec.gov/Archives/edgar/data/36104/000003610426000011/usb-20251231.htm</x:v>
      </x:c>
      <x:c r="O3296" s="2" t="str">
        <x:v>data/raw/filings/USB_0000036104-26-000011_usb-20251231.htm</x:v>
      </x:c>
      <x:c r="P3296" s="2" t="str"/>
      <x:c r="Q3296" s="2" t="str"/>
      <x:c r="R3296" s="2" t="str">
        <x:v>Latest eligible comparative presentation at the information cutoff.</x:v>
      </x:c>
      <x:c r="T3296" s="12"/>
      <x:c r="U3296" s="12"/>
    </x:row>
    <x:row r="3297" ht="24" customHeight="1">
      <x:c r="C3297" s="2" t="str">
        <x:v>USB</x:v>
      </x:c>
      <x:c r="D3297" s="2" t="str">
        <x:v>FY2024</x:v>
      </x:c>
      <x:c r="E3297" s="2" t="str">
        <x:v>shares_treasury</x:v>
      </x:c>
      <x:c r="F3297" s="11" t="n">
        <x:v>565.929654</x:v>
      </x:c>
      <x:c r="G3297" s="2" t="str">
        <x:v>shares</x:v>
      </x:c>
      <x:c r="H3297" s="2" t="str">
        <x:v>2024-01-01</x:v>
      </x:c>
      <x:c r="I3297" s="2" t="str">
        <x:v>2024-12-31</x:v>
      </x:c>
      <x:c r="J3297" s="2" t="str">
        <x:v>Treasury Stock, Common, Shares</x:v>
      </x:c>
      <x:c r="K3297" s="2" t="str">
        <x:v>us-gaap:TreasuryStockCommonShares</x:v>
      </x:c>
      <x:c r="L3297" s="2" t="str">
        <x:v>2026-02-23</x:v>
      </x:c>
      <x:c r="M3297" s="2" t="str">
        <x:v>0000036104-26-000011</x:v>
      </x:c>
      <x:c r="N3297" s="2" t="str">
        <x:v>https://www.sec.gov/Archives/edgar/data/36104/000003610426000011/usb-20251231.htm</x:v>
      </x:c>
      <x:c r="O3297" s="2" t="str">
        <x:v>data/raw/filings/USB_0000036104-26-000011_usb-20251231.htm</x:v>
      </x:c>
      <x:c r="P3297" s="2" t="str"/>
      <x:c r="Q3297" s="2" t="str"/>
      <x:c r="R3297" s="2" t="str">
        <x:v>Latest eligible comparative presentation at the information cutoff.</x:v>
      </x:c>
      <x:c r="T3297" s="12"/>
      <x:c r="U3297" s="12"/>
    </x:row>
    <x:row r="3298" ht="24" customHeight="1">
      <x:c r="C3298" s="2" t="str">
        <x:v>USB</x:v>
      </x:c>
      <x:c r="D3298" s="2" t="str">
        <x:v>FY2024</x:v>
      </x:c>
      <x:c r="E3298" s="2" t="str">
        <x:v>deposits</x:v>
      </x:c>
      <x:c r="F3298" s="11" t="n">
        <x:v>518309</x:v>
      </x:c>
      <x:c r="G3298" s="2" t="str">
        <x:v>USD</x:v>
      </x:c>
      <x:c r="H3298" s="2" t="str">
        <x:v>2024-01-01</x:v>
      </x:c>
      <x:c r="I3298" s="2" t="str">
        <x:v>2024-12-31</x:v>
      </x:c>
      <x:c r="J3298" s="2" t="str">
        <x:v>Deposits</x:v>
      </x:c>
      <x:c r="K3298" s="2" t="str">
        <x:v>us-gaap:Deposits</x:v>
      </x:c>
      <x:c r="L3298" s="2" t="str">
        <x:v>2026-02-23</x:v>
      </x:c>
      <x:c r="M3298" s="2" t="str">
        <x:v>0000036104-26-000011</x:v>
      </x:c>
      <x:c r="N3298" s="2" t="str">
        <x:v>https://www.sec.gov/Archives/edgar/data/36104/000003610426000011/usb-20251231.htm</x:v>
      </x:c>
      <x:c r="O3298" s="2" t="str">
        <x:v>data/raw/filings/USB_0000036104-26-000011_usb-20251231.htm</x:v>
      </x:c>
      <x:c r="P3298" s="2" t="str"/>
      <x:c r="Q3298" s="2" t="str"/>
      <x:c r="R3298" s="2" t="str">
        <x:v>Latest eligible comparative presentation at the information cutoff.</x:v>
      </x:c>
      <x:c r="T3298" s="12"/>
      <x:c r="U3298" s="12"/>
    </x:row>
    <x:row r="3299" ht="24" customHeight="1">
      <x:c r="C3299" s="2" t="str">
        <x:v>USB</x:v>
      </x:c>
      <x:c r="D3299" s="2" t="str">
        <x:v>FY2024</x:v>
      </x:c>
      <x:c r="E3299" s="2" t="str">
        <x:v>loans_gross</x:v>
      </x:c>
      <x:c r="F3299" s="11" t="n">
        <x:v>379832</x:v>
      </x:c>
      <x:c r="G3299" s="2" t="str">
        <x:v>USD</x:v>
      </x:c>
      <x:c r="H3299" s="2" t="str">
        <x:v>2024-01-01</x:v>
      </x:c>
      <x:c r="I3299" s="2" t="str">
        <x:v>2024-12-31</x:v>
      </x:c>
      <x:c r="J3299" s="2" t="str">
        <x:v>Gross loans and leases selected definition</x:v>
      </x:c>
      <x:c r="K3299" s="2" t="str">
        <x:v>us-gaap:FinancingReceivableExcludingAccruedInterestBeforeAllowanceForCreditLoss</x:v>
      </x:c>
      <x:c r="L3299" s="2" t="str">
        <x:v>2026-02-23</x:v>
      </x:c>
      <x:c r="M3299" s="2" t="str">
        <x:v>0000036104-26-000011</x:v>
      </x:c>
      <x:c r="N3299" s="2" t="str">
        <x:v>https://www.sec.gov/Archives/edgar/data/36104/000003610426000011/usb-20251231.htm</x:v>
      </x:c>
      <x:c r="O3299" s="2" t="str">
        <x:v>data/raw/filings/USB_0000036104-26-000011_usb-20251231.htm</x:v>
      </x:c>
      <x:c r="P3299" s="2" t="str"/>
      <x:c r="Q3299" s="2" t="str"/>
      <x:c r="R3299" s="2" t="str">
        <x:v>Latest eligible comparative presentation at the information cutoff.</x:v>
      </x:c>
      <x:c r="T3299" s="12"/>
      <x:c r="U3299" s="12"/>
    </x:row>
    <x:row r="3300" ht="24" customHeight="1">
      <x:c r="C3300" s="2" t="str">
        <x:v>USB</x:v>
      </x:c>
      <x:c r="D3300" s="2" t="str">
        <x:v>FY2024</x:v>
      </x:c>
      <x:c r="E3300" s="2" t="str">
        <x:v>loans_net</x:v>
      </x:c>
      <x:c r="F3300" s="11" t="n">
        <x:v>372249</x:v>
      </x:c>
      <x:c r="G3300" s="2" t="str">
        <x:v>USD</x:v>
      </x:c>
      <x:c r="H3300" s="2" t="str">
        <x:v>2024-01-01</x:v>
      </x:c>
      <x:c r="I3300" s="2" t="str">
        <x:v>2024-12-31</x:v>
      </x:c>
      <x:c r="J3300" s="2" t="str">
        <x:v>Net loans after allowance selected definition</x:v>
      </x:c>
      <x:c r="K3300" s="2" t="str">
        <x:v>us-gaap:FinancingReceivableExcludingAccruedInterestAfterAllowanceForCreditLoss</x:v>
      </x:c>
      <x:c r="L3300" s="2" t="str">
        <x:v>2026-02-23</x:v>
      </x:c>
      <x:c r="M3300" s="2" t="str">
        <x:v>0000036104-26-000011</x:v>
      </x:c>
      <x:c r="N3300" s="2" t="str">
        <x:v>https://www.sec.gov/Archives/edgar/data/36104/000003610426000011/usb-20251231.htm</x:v>
      </x:c>
      <x:c r="O3300" s="2" t="str">
        <x:v>data/raw/filings/USB_0000036104-26-000011_usb-20251231.htm</x:v>
      </x:c>
      <x:c r="P3300" s="2" t="str"/>
      <x:c r="Q3300" s="2" t="str"/>
      <x:c r="R3300" s="2" t="str">
        <x:v>Latest eligible comparative presentation at the information cutoff.</x:v>
      </x:c>
      <x:c r="T3300" s="12"/>
      <x:c r="U3300" s="12"/>
    </x:row>
    <x:row r="3301" ht="24" customHeight="1">
      <x:c r="C3301" s="2" t="str">
        <x:v>USB</x:v>
      </x:c>
      <x:c r="D3301" s="2" t="str">
        <x:v>FY2024</x:v>
      </x:c>
      <x:c r="E3301" s="2" t="str">
        <x:v>allowance</x:v>
      </x:c>
      <x:c r="F3301" s="11" t="n">
        <x:v>7583</x:v>
      </x:c>
      <x:c r="G3301" s="2" t="str">
        <x:v>USD</x:v>
      </x:c>
      <x:c r="H3301" s="2" t="str">
        <x:v>2024-01-01</x:v>
      </x:c>
      <x:c r="I3301" s="2" t="str">
        <x:v>2024-12-31</x:v>
      </x:c>
      <x:c r="J3301" s="2" t="str">
        <x:v>Loan allowance for credit losses</x:v>
      </x:c>
      <x:c r="K3301" s="2" t="str">
        <x:v>us-gaap:FinancingReceivableAllowanceForCreditLossExcludingAccruedInterest</x:v>
      </x:c>
      <x:c r="L3301" s="2" t="str">
        <x:v>2026-02-23</x:v>
      </x:c>
      <x:c r="M3301" s="2" t="str">
        <x:v>0000036104-26-000011</x:v>
      </x:c>
      <x:c r="N3301" s="2" t="str">
        <x:v>https://www.sec.gov/Archives/edgar/data/36104/000003610426000011/usb-20251231.htm</x:v>
      </x:c>
      <x:c r="O3301" s="2" t="str">
        <x:v>data/raw/filings/USB_0000036104-26-000011_usb-20251231.htm</x:v>
      </x:c>
      <x:c r="P3301" s="2" t="str"/>
      <x:c r="Q3301" s="2" t="str"/>
      <x:c r="R3301" s="2" t="str">
        <x:v>Latest eligible comparative presentation at the information cutoff.</x:v>
      </x:c>
      <x:c r="T3301" s="12"/>
      <x:c r="U3301" s="12"/>
    </x:row>
    <x:row r="3302" ht="24" customHeight="1">
      <x:c r="C3302" s="2" t="str">
        <x:v>USB</x:v>
      </x:c>
      <x:c r="D3302" s="2" t="str">
        <x:v>FY2024</x:v>
      </x:c>
      <x:c r="E3302" s="2" t="str">
        <x:v>nonaccrual</x:v>
      </x:c>
      <x:c r="F3302" s="11" t="str">
        <x:v>n.a.</x:v>
      </x:c>
      <x:c r="G3302" s="2" t="str">
        <x:v>USDm</x:v>
      </x:c>
      <x:c r="H3302" s="2" t="str">
        <x:v>2024-01-01</x:v>
      </x:c>
      <x:c r="I3302" s="2" t="str">
        <x:v>2024-12-31</x:v>
      </x:c>
      <x:c r="J3302" s="2" t="str">
        <x:v>Nonaccrual</x:v>
      </x:c>
      <x:c r="K3302" s="2" t="str"/>
      <x:c r="L3302" s="2" t="str"/>
      <x:c r="M3302" s="2" t="str"/>
      <x:c r="N3302" s="2" t="str"/>
      <x:c r="O3302" s="2" t="str"/>
      <x:c r="P3302" s="2" t="str"/>
      <x:c r="Q3302" s="2" t="str"/>
      <x:c r="R3302" s="2" t="str">
        <x:v>Not reported / unavailable</x:v>
      </x:c>
      <x:c r="T3302" s="12"/>
      <x:c r="U3302" s="12"/>
    </x:row>
    <x:row r="3303" ht="24" customHeight="1">
      <x:c r="C3303" s="2" t="str">
        <x:v>USB</x:v>
      </x:c>
      <x:c r="D3303" s="2" t="str">
        <x:v>FY2024</x:v>
      </x:c>
      <x:c r="E3303" s="2" t="str">
        <x:v>cash</x:v>
      </x:c>
      <x:c r="F3303" s="11" t="str">
        <x:v>n.a.</x:v>
      </x:c>
      <x:c r="G3303" s="2" t="str">
        <x:v>USDm</x:v>
      </x:c>
      <x:c r="H3303" s="2" t="str">
        <x:v>2024-01-01</x:v>
      </x:c>
      <x:c r="I3303" s="2" t="str">
        <x:v>2024-12-31</x:v>
      </x:c>
      <x:c r="J3303" s="2" t="str">
        <x:v>Cash</x:v>
      </x:c>
      <x:c r="K3303" s="2" t="str"/>
      <x:c r="L3303" s="2" t="str"/>
      <x:c r="M3303" s="2" t="str"/>
      <x:c r="N3303" s="2" t="str"/>
      <x:c r="O3303" s="2" t="str"/>
      <x:c r="P3303" s="2" t="str"/>
      <x:c r="Q3303" s="2" t="str"/>
      <x:c r="R3303" s="2" t="str">
        <x:v>Not reported / unavailable</x:v>
      </x:c>
      <x:c r="T3303" s="12"/>
      <x:c r="U3303" s="12"/>
    </x:row>
    <x:row r="3304" ht="24" customHeight="1">
      <x:c r="C3304" s="2" t="str">
        <x:v>USB</x:v>
      </x:c>
      <x:c r="D3304" s="2" t="str">
        <x:v>FY2024</x:v>
      </x:c>
      <x:c r="E3304" s="2" t="str">
        <x:v>aoci</x:v>
      </x:c>
      <x:c r="F3304" s="11" t="n">
        <x:v>-9764</x:v>
      </x:c>
      <x:c r="G3304" s="2" t="str">
        <x:v>USD</x:v>
      </x:c>
      <x:c r="H3304" s="2" t="str">
        <x:v>2024-01-01</x:v>
      </x:c>
      <x:c r="I3304" s="2" t="str">
        <x:v>2024-12-31</x:v>
      </x:c>
      <x:c r="J3304" s="2" t="str">
        <x:v>Accumulated Other Comprehensive Income (Loss), Net of Tax</x:v>
      </x:c>
      <x:c r="K3304" s="2" t="str">
        <x:v>us-gaap:AccumulatedOtherComprehensiveIncomeLossNetOfTax</x:v>
      </x:c>
      <x:c r="L3304" s="2" t="str">
        <x:v>2026-02-23</x:v>
      </x:c>
      <x:c r="M3304" s="2" t="str">
        <x:v>0000036104-26-000011</x:v>
      </x:c>
      <x:c r="N3304" s="2" t="str">
        <x:v>https://www.sec.gov/Archives/edgar/data/36104/000003610426000011/usb-20251231.htm</x:v>
      </x:c>
      <x:c r="O3304" s="2" t="str">
        <x:v>data/raw/filings/USB_0000036104-26-000011_usb-20251231.htm</x:v>
      </x:c>
      <x:c r="P3304" s="2" t="str"/>
      <x:c r="Q3304" s="2" t="str"/>
      <x:c r="R3304" s="2" t="str">
        <x:v>Latest eligible comparative presentation at the information cutoff.</x:v>
      </x:c>
      <x:c r="T3304" s="12"/>
      <x:c r="U3304" s="12"/>
    </x:row>
    <x:row r="3305" ht="24" customHeight="1">
      <x:c r="C3305" s="2" t="str">
        <x:v>USB</x:v>
      </x:c>
      <x:c r="D3305" s="2" t="str">
        <x:v>FY2024</x:v>
      </x:c>
      <x:c r="E3305" s="2" t="str">
        <x:v>nii</x:v>
      </x:c>
      <x:c r="F3305" s="11" t="n">
        <x:v>16289</x:v>
      </x:c>
      <x:c r="G3305" s="2" t="str">
        <x:v>USD</x:v>
      </x:c>
      <x:c r="H3305" s="2" t="str">
        <x:v>2024-01-01</x:v>
      </x:c>
      <x:c r="I3305" s="2" t="str">
        <x:v>2024-12-31</x:v>
      </x:c>
      <x:c r="J3305" s="2" t="str">
        <x:v>Interest Income (Expense), Net</x:v>
      </x:c>
      <x:c r="K3305" s="2" t="str">
        <x:v>us-gaap:InterestIncomeExpenseNet</x:v>
      </x:c>
      <x:c r="L3305" s="2" t="str">
        <x:v>2026-02-23</x:v>
      </x:c>
      <x:c r="M3305" s="2" t="str">
        <x:v>0000036104-26-000011</x:v>
      </x:c>
      <x:c r="N3305" s="2" t="str">
        <x:v>https://www.sec.gov/Archives/edgar/data/36104/000003610426000011/usb-20251231.htm</x:v>
      </x:c>
      <x:c r="O3305" s="2" t="str">
        <x:v>data/raw/filings/USB_0000036104-26-000011_usb-20251231.htm</x:v>
      </x:c>
      <x:c r="P3305" s="2" t="str"/>
      <x:c r="Q3305" s="2" t="str"/>
      <x:c r="R3305" s="2" t="str">
        <x:v>Latest eligible comparative presentation at the information cutoff.</x:v>
      </x:c>
      <x:c r="T3305" s="12"/>
      <x:c r="U3305" s="12"/>
    </x:row>
    <x:row r="3306" ht="24" customHeight="1">
      <x:c r="C3306" s="2" t="str">
        <x:v>USB</x:v>
      </x:c>
      <x:c r="D3306" s="2" t="str">
        <x:v>FY2024</x:v>
      </x:c>
      <x:c r="E3306" s="2" t="str">
        <x:v>noninterest_income</x:v>
      </x:c>
      <x:c r="F3306" s="11" t="n">
        <x:v>11046</x:v>
      </x:c>
      <x:c r="G3306" s="2" t="str">
        <x:v>USD</x:v>
      </x:c>
      <x:c r="H3306" s="2" t="str">
        <x:v>2024-01-01</x:v>
      </x:c>
      <x:c r="I3306" s="2" t="str">
        <x:v>2024-12-31</x:v>
      </x:c>
      <x:c r="J3306" s="2" t="str">
        <x:v>Noninterest Income</x:v>
      </x:c>
      <x:c r="K3306" s="2" t="str">
        <x:v>us-gaap:NoninterestIncome</x:v>
      </x:c>
      <x:c r="L3306" s="2" t="str">
        <x:v>2026-02-23</x:v>
      </x:c>
      <x:c r="M3306" s="2" t="str">
        <x:v>0000036104-26-000011</x:v>
      </x:c>
      <x:c r="N3306" s="2" t="str">
        <x:v>https://www.sec.gov/Archives/edgar/data/36104/000003610426000011/usb-20251231.htm</x:v>
      </x:c>
      <x:c r="O3306" s="2" t="str">
        <x:v>data/raw/filings/USB_0000036104-26-000011_usb-20251231.htm</x:v>
      </x:c>
      <x:c r="P3306" s="2" t="str"/>
      <x:c r="Q3306" s="2" t="str"/>
      <x:c r="R3306" s="2" t="str">
        <x:v>Latest eligible comparative presentation at the information cutoff.</x:v>
      </x:c>
      <x:c r="T3306" s="12"/>
      <x:c r="U3306" s="12"/>
    </x:row>
    <x:row r="3307" ht="24" customHeight="1">
      <x:c r="C3307" s="2" t="str">
        <x:v>USB</x:v>
      </x:c>
      <x:c r="D3307" s="2" t="str">
        <x:v>FY2024</x:v>
      </x:c>
      <x:c r="E3307" s="2" t="str">
        <x:v>revenue_reported</x:v>
      </x:c>
      <x:c r="F3307" s="11" t="n">
        <x:v>27455</x:v>
      </x:c>
      <x:c r="G3307" s="2" t="str">
        <x:v>USD</x:v>
      </x:c>
      <x:c r="H3307" s="2" t="str">
        <x:v>2024-01-01</x:v>
      </x:c>
      <x:c r="I3307" s="2" t="str">
        <x:v>2024-12-31</x:v>
      </x:c>
      <x:c r="J3307" s="2" t="str">
        <x:v>Revenues</x:v>
      </x:c>
      <x:c r="K3307" s="2" t="str">
        <x:v>us-gaap:Revenues</x:v>
      </x:c>
      <x:c r="L3307" s="2" t="str">
        <x:v>2026-02-23</x:v>
      </x:c>
      <x:c r="M3307" s="2" t="str">
        <x:v>0000036104-26-000011</x:v>
      </x:c>
      <x:c r="N3307" s="2" t="str">
        <x:v>https://www.sec.gov/Archives/edgar/data/36104/000003610426000011/usb-20251231.htm</x:v>
      </x:c>
      <x:c r="O3307" s="2" t="str">
        <x:v>data/raw/filings/USB_0000036104-26-000011_usb-20251231.htm</x:v>
      </x:c>
      <x:c r="P3307" s="2" t="str"/>
      <x:c r="Q3307" s="2" t="str"/>
      <x:c r="R3307" s="2" t="str">
        <x:v>Latest eligible comparative presentation at the information cutoff.</x:v>
      </x:c>
      <x:c r="T3307" s="12"/>
      <x:c r="U3307" s="12"/>
    </x:row>
    <x:row r="3308" ht="24" customHeight="1">
      <x:c r="C3308" s="2" t="str">
        <x:v>USB</x:v>
      </x:c>
      <x:c r="D3308" s="2" t="str">
        <x:v>FY2024</x:v>
      </x:c>
      <x:c r="E3308" s="2" t="str">
        <x:v>opex</x:v>
      </x:c>
      <x:c r="F3308" s="11" t="n">
        <x:v>17188</x:v>
      </x:c>
      <x:c r="G3308" s="2" t="str">
        <x:v>USD</x:v>
      </x:c>
      <x:c r="H3308" s="2" t="str">
        <x:v>2024-01-01</x:v>
      </x:c>
      <x:c r="I3308" s="2" t="str">
        <x:v>2024-12-31</x:v>
      </x:c>
      <x:c r="J3308" s="2" t="str">
        <x:v>Noninterest Expense</x:v>
      </x:c>
      <x:c r="K3308" s="2" t="str">
        <x:v>us-gaap:NoninterestExpense</x:v>
      </x:c>
      <x:c r="L3308" s="2" t="str">
        <x:v>2026-02-23</x:v>
      </x:c>
      <x:c r="M3308" s="2" t="str">
        <x:v>0000036104-26-000011</x:v>
      </x:c>
      <x:c r="N3308" s="2" t="str">
        <x:v>https://www.sec.gov/Archives/edgar/data/36104/000003610426000011/usb-20251231.htm</x:v>
      </x:c>
      <x:c r="O3308" s="2" t="str">
        <x:v>data/raw/filings/USB_0000036104-26-000011_usb-20251231.htm</x:v>
      </x:c>
      <x:c r="P3308" s="2" t="str"/>
      <x:c r="Q3308" s="2" t="str"/>
      <x:c r="R3308" s="2" t="str">
        <x:v>Latest eligible comparative presentation at the information cutoff.</x:v>
      </x:c>
      <x:c r="T3308" s="12"/>
      <x:c r="U3308" s="12"/>
    </x:row>
    <x:row r="3309" ht="24" customHeight="1">
      <x:c r="C3309" s="2" t="str">
        <x:v>USB</x:v>
      </x:c>
      <x:c r="D3309" s="2" t="str">
        <x:v>FY2024</x:v>
      </x:c>
      <x:c r="E3309" s="2" t="str">
        <x:v>provision</x:v>
      </x:c>
      <x:c r="F3309" s="11" t="n">
        <x:v>2238</x:v>
      </x:c>
      <x:c r="G3309" s="2" t="str">
        <x:v>USD</x:v>
      </x:c>
      <x:c r="H3309" s="2" t="str">
        <x:v>2024-01-01</x:v>
      </x:c>
      <x:c r="I3309" s="2" t="str">
        <x:v>2024-12-31</x:v>
      </x:c>
      <x:c r="J3309" s="2" t="str">
        <x:v>Provision for Loan, Lease, and Other Losses</x:v>
      </x:c>
      <x:c r="K3309" s="2" t="str">
        <x:v>us-gaap:ProvisionForLoanLeaseAndOtherLosses</x:v>
      </x:c>
      <x:c r="L3309" s="2" t="str">
        <x:v>2026-02-23</x:v>
      </x:c>
      <x:c r="M3309" s="2" t="str">
        <x:v>0000036104-26-000011</x:v>
      </x:c>
      <x:c r="N3309" s="2" t="str">
        <x:v>https://www.sec.gov/Archives/edgar/data/36104/000003610426000011/usb-20251231.htm</x:v>
      </x:c>
      <x:c r="O3309" s="2" t="str">
        <x:v>data/raw/filings/USB_0000036104-26-000011_usb-20251231.htm</x:v>
      </x:c>
      <x:c r="P3309" s="2" t="str"/>
      <x:c r="Q3309" s="2" t="str"/>
      <x:c r="R3309" s="2" t="str">
        <x:v>Latest eligible comparative presentation at the information cutoff.</x:v>
      </x:c>
      <x:c r="T3309" s="12"/>
      <x:c r="U3309" s="12"/>
    </x:row>
    <x:row r="3310" ht="24" customHeight="1">
      <x:c r="C3310" s="2" t="str">
        <x:v>USB</x:v>
      </x:c>
      <x:c r="D3310" s="2" t="str">
        <x:v>FY2024</x:v>
      </x:c>
      <x:c r="E3310" s="2" t="str">
        <x:v>pretax</x:v>
      </x:c>
      <x:c r="F3310" s="11" t="n">
        <x:v>7909</x:v>
      </x:c>
      <x:c r="G3310" s="2" t="str">
        <x:v>USD</x:v>
      </x:c>
      <x:c r="H3310" s="2" t="str">
        <x:v>2024-01-01</x:v>
      </x:c>
      <x:c r="I3310" s="2" t="str">
        <x:v>2024-12-31</x:v>
      </x:c>
      <x:c r="J3310" s="2" t="str">
        <x:v>Income (Loss) from Continuing Operations before Income Taxes, Noncontrolling Interest</x:v>
      </x:c>
      <x:c r="K3310" s="2" t="str">
        <x:v>us-gaap:IncomeLossFromContinuingOperationsBeforeIncomeTaxesExtraordinaryItemsNoncontrollingInterest</x:v>
      </x:c>
      <x:c r="L3310" s="2" t="str">
        <x:v>2026-02-23</x:v>
      </x:c>
      <x:c r="M3310" s="2" t="str">
        <x:v>0000036104-26-000011</x:v>
      </x:c>
      <x:c r="N3310" s="2" t="str">
        <x:v>https://www.sec.gov/Archives/edgar/data/36104/000003610426000011/usb-20251231.htm</x:v>
      </x:c>
      <x:c r="O3310" s="2" t="str">
        <x:v>data/raw/filings/USB_0000036104-26-000011_usb-20251231.htm</x:v>
      </x:c>
      <x:c r="P3310" s="2" t="str"/>
      <x:c r="Q3310" s="2" t="str"/>
      <x:c r="R3310" s="2" t="str">
        <x:v>Latest eligible comparative presentation at the information cutoff.</x:v>
      </x:c>
      <x:c r="T3310" s="12"/>
      <x:c r="U3310" s="12"/>
    </x:row>
    <x:row r="3311" ht="24" customHeight="1">
      <x:c r="C3311" s="2" t="str">
        <x:v>USB</x:v>
      </x:c>
      <x:c r="D3311" s="2" t="str">
        <x:v>FY2024</x:v>
      </x:c>
      <x:c r="E3311" s="2" t="str">
        <x:v>tax</x:v>
      </x:c>
      <x:c r="F3311" s="11" t="n">
        <x:v>1580</x:v>
      </x:c>
      <x:c r="G3311" s="2" t="str">
        <x:v>USD</x:v>
      </x:c>
      <x:c r="H3311" s="2" t="str">
        <x:v>2024-01-01</x:v>
      </x:c>
      <x:c r="I3311" s="2" t="str">
        <x:v>2024-12-31</x:v>
      </x:c>
      <x:c r="J3311" s="2" t="str">
        <x:v>Income Tax Expense (Benefit)</x:v>
      </x:c>
      <x:c r="K3311" s="2" t="str">
        <x:v>us-gaap:IncomeTaxExpenseBenefit</x:v>
      </x:c>
      <x:c r="L3311" s="2" t="str">
        <x:v>2026-02-23</x:v>
      </x:c>
      <x:c r="M3311" s="2" t="str">
        <x:v>0000036104-26-000011</x:v>
      </x:c>
      <x:c r="N3311" s="2" t="str">
        <x:v>https://www.sec.gov/Archives/edgar/data/36104/000003610426000011/usb-20251231.htm</x:v>
      </x:c>
      <x:c r="O3311" s="2" t="str">
        <x:v>data/raw/filings/USB_0000036104-26-000011_usb-20251231.htm</x:v>
      </x:c>
      <x:c r="P3311" s="2" t="str"/>
      <x:c r="Q3311" s="2" t="str"/>
      <x:c r="R3311" s="2" t="str">
        <x:v>Latest eligible comparative presentation at the information cutoff.</x:v>
      </x:c>
      <x:c r="T3311" s="12"/>
      <x:c r="U3311" s="12"/>
    </x:row>
    <x:row r="3312" ht="24" customHeight="1">
      <x:c r="C3312" s="2" t="str">
        <x:v>USB</x:v>
      </x:c>
      <x:c r="D3312" s="2" t="str">
        <x:v>FY2024</x:v>
      </x:c>
      <x:c r="E3312" s="2" t="str">
        <x:v>net_income</x:v>
      </x:c>
      <x:c r="F3312" s="11" t="n">
        <x:v>6299</x:v>
      </x:c>
      <x:c r="G3312" s="2" t="str">
        <x:v>USD</x:v>
      </x:c>
      <x:c r="H3312" s="2" t="str">
        <x:v>2024-01-01</x:v>
      </x:c>
      <x:c r="I3312" s="2" t="str">
        <x:v>2024-12-31</x:v>
      </x:c>
      <x:c r="J3312" s="2" t="str">
        <x:v>Net Income (Loss) Attributable to Parent</x:v>
      </x:c>
      <x:c r="K3312" s="2" t="str">
        <x:v>us-gaap:NetIncomeLoss</x:v>
      </x:c>
      <x:c r="L3312" s="2" t="str">
        <x:v>2026-02-23</x:v>
      </x:c>
      <x:c r="M3312" s="2" t="str">
        <x:v>0000036104-26-000011</x:v>
      </x:c>
      <x:c r="N3312" s="2" t="str">
        <x:v>https://www.sec.gov/Archives/edgar/data/36104/000003610426000011/usb-20251231.htm</x:v>
      </x:c>
      <x:c r="O3312" s="2" t="str">
        <x:v>data/raw/filings/USB_0000036104-26-000011_usb-20251231.htm</x:v>
      </x:c>
      <x:c r="P3312" s="2" t="str"/>
      <x:c r="Q3312" s="2" t="str"/>
      <x:c r="R3312" s="2" t="str">
        <x:v>Latest eligible comparative presentation at the information cutoff.</x:v>
      </x:c>
      <x:c r="T3312" s="12"/>
      <x:c r="U3312" s="12"/>
    </x:row>
    <x:row r="3313" ht="24" customHeight="1">
      <x:c r="C3313" s="2" t="str">
        <x:v>USB</x:v>
      </x:c>
      <x:c r="D3313" s="2" t="str">
        <x:v>FY2024</x:v>
      </x:c>
      <x:c r="E3313" s="2" t="str">
        <x:v>common_income</x:v>
      </x:c>
      <x:c r="F3313" s="11" t="n">
        <x:v>5909</x:v>
      </x:c>
      <x:c r="G3313" s="2" t="str">
        <x:v>USD</x:v>
      </x:c>
      <x:c r="H3313" s="2" t="str">
        <x:v>2024-01-01</x:v>
      </x:c>
      <x:c r="I3313" s="2" t="str">
        <x:v>2024-12-31</x:v>
      </x:c>
      <x:c r="J3313" s="2" t="str">
        <x:v>Net Income (Loss) Available to Common Stockholders, Basic</x:v>
      </x:c>
      <x:c r="K3313" s="2" t="str">
        <x:v>us-gaap:NetIncomeLossAvailableToCommonStockholdersBasic</x:v>
      </x:c>
      <x:c r="L3313" s="2" t="str">
        <x:v>2026-02-23</x:v>
      </x:c>
      <x:c r="M3313" s="2" t="str">
        <x:v>0000036104-26-000011</x:v>
      </x:c>
      <x:c r="N3313" s="2" t="str">
        <x:v>https://www.sec.gov/Archives/edgar/data/36104/000003610426000011/usb-20251231.htm</x:v>
      </x:c>
      <x:c r="O3313" s="2" t="str">
        <x:v>data/raw/filings/USB_0000036104-26-000011_usb-20251231.htm</x:v>
      </x:c>
      <x:c r="P3313" s="2" t="str"/>
      <x:c r="Q3313" s="2" t="str"/>
      <x:c r="R3313" s="2" t="str">
        <x:v>Latest eligible comparative presentation at the information cutoff.</x:v>
      </x:c>
      <x:c r="T3313" s="12"/>
      <x:c r="U3313" s="12"/>
    </x:row>
    <x:row r="3314" ht="24" customHeight="1">
      <x:c r="C3314" s="2" t="str">
        <x:v>USB</x:v>
      </x:c>
      <x:c r="D3314" s="2" t="str">
        <x:v>FY2024</x:v>
      </x:c>
      <x:c r="E3314" s="2" t="str">
        <x:v>preferred_div</x:v>
      </x:c>
      <x:c r="F3314" s="11" t="n">
        <x:v>352</x:v>
      </x:c>
      <x:c r="G3314" s="2" t="str">
        <x:v>USD</x:v>
      </x:c>
      <x:c r="H3314" s="2" t="str">
        <x:v>2024-01-01</x:v>
      </x:c>
      <x:c r="I3314" s="2" t="str">
        <x:v>2024-12-31</x:v>
      </x:c>
      <x:c r="J3314" s="2" t="str">
        <x:v>Dividends, Preferred Stock</x:v>
      </x:c>
      <x:c r="K3314" s="2" t="str">
        <x:v>us-gaap:DividendsPreferredStock</x:v>
      </x:c>
      <x:c r="L3314" s="2" t="str">
        <x:v>2026-02-23</x:v>
      </x:c>
      <x:c r="M3314" s="2" t="str">
        <x:v>0000036104-26-000011</x:v>
      </x:c>
      <x:c r="N3314" s="2" t="str">
        <x:v>https://www.sec.gov/Archives/edgar/data/36104/000003610426000011/usb-20251231.htm</x:v>
      </x:c>
      <x:c r="O3314" s="2" t="str">
        <x:v>data/raw/filings/USB_0000036104-26-000011_usb-20251231.htm</x:v>
      </x:c>
      <x:c r="P3314" s="2" t="str"/>
      <x:c r="Q3314" s="2" t="str"/>
      <x:c r="R3314" s="2" t="str">
        <x:v>Latest eligible comparative presentation at the information cutoff.</x:v>
      </x:c>
      <x:c r="T3314" s="12"/>
      <x:c r="U3314" s="12"/>
    </x:row>
    <x:row r="3315" ht="24" customHeight="1">
      <x:c r="C3315" s="2" t="str">
        <x:v>USB</x:v>
      </x:c>
      <x:c r="D3315" s="2" t="str">
        <x:v>FY2024</x:v>
      </x:c>
      <x:c r="E3315" s="2" t="str">
        <x:v>eps</x:v>
      </x:c>
      <x:c r="F3315" s="11" t="n">
        <x:v>3.79</x:v>
      </x:c>
      <x:c r="G3315" s="2" t="str">
        <x:v>USD/shares</x:v>
      </x:c>
      <x:c r="H3315" s="2" t="str">
        <x:v>2024-01-01</x:v>
      </x:c>
      <x:c r="I3315" s="2" t="str">
        <x:v>2024-12-31</x:v>
      </x:c>
      <x:c r="J3315" s="2" t="str">
        <x:v>Earnings Per Share, Diluted</x:v>
      </x:c>
      <x:c r="K3315" s="2" t="str">
        <x:v>us-gaap:EarningsPerShareDiluted</x:v>
      </x:c>
      <x:c r="L3315" s="2" t="str">
        <x:v>2026-02-23</x:v>
      </x:c>
      <x:c r="M3315" s="2" t="str">
        <x:v>0000036104-26-000011</x:v>
      </x:c>
      <x:c r="N3315" s="2" t="str">
        <x:v>https://www.sec.gov/Archives/edgar/data/36104/000003610426000011/usb-20251231.htm</x:v>
      </x:c>
      <x:c r="O3315" s="2" t="str">
        <x:v>data/raw/filings/USB_0000036104-26-000011_usb-20251231.htm</x:v>
      </x:c>
      <x:c r="P3315" s="2" t="str"/>
      <x:c r="Q3315" s="2" t="str"/>
      <x:c r="R3315" s="2" t="str">
        <x:v>Latest eligible comparative presentation at the information cutoff.</x:v>
      </x:c>
      <x:c r="T3315" s="12"/>
      <x:c r="U3315" s="12"/>
    </x:row>
    <x:row r="3316" ht="24" customHeight="1">
      <x:c r="C3316" s="2" t="str">
        <x:v>USB</x:v>
      </x:c>
      <x:c r="D3316" s="2" t="str">
        <x:v>FY2024</x:v>
      </x:c>
      <x:c r="E3316" s="2" t="str">
        <x:v>shares_diluted</x:v>
      </x:c>
      <x:c r="F3316" s="11" t="n">
        <x:v>1561</x:v>
      </x:c>
      <x:c r="G3316" s="2" t="str">
        <x:v>shares</x:v>
      </x:c>
      <x:c r="H3316" s="2" t="str">
        <x:v>2024-01-01</x:v>
      </x:c>
      <x:c r="I3316" s="2" t="str">
        <x:v>2024-12-31</x:v>
      </x:c>
      <x:c r="J3316" s="2" t="str">
        <x:v>Weighted Average Number of Shares Outstanding, Diluted</x:v>
      </x:c>
      <x:c r="K3316" s="2" t="str">
        <x:v>us-gaap:WeightedAverageNumberOfDilutedSharesOutstanding</x:v>
      </x:c>
      <x:c r="L3316" s="2" t="str">
        <x:v>2026-02-23</x:v>
      </x:c>
      <x:c r="M3316" s="2" t="str">
        <x:v>0000036104-26-000011</x:v>
      </x:c>
      <x:c r="N3316" s="2" t="str">
        <x:v>https://www.sec.gov/Archives/edgar/data/36104/000003610426000011/usb-20251231.htm</x:v>
      </x:c>
      <x:c r="O3316" s="2" t="str">
        <x:v>data/raw/filings/USB_0000036104-26-000011_usb-20251231.htm</x:v>
      </x:c>
      <x:c r="P3316" s="2" t="str"/>
      <x:c r="Q3316" s="2" t="str"/>
      <x:c r="R3316" s="2" t="str">
        <x:v>Latest eligible comparative presentation at the information cutoff.</x:v>
      </x:c>
      <x:c r="T3316" s="12"/>
      <x:c r="U3316" s="12"/>
    </x:row>
    <x:row r="3317" ht="24" customHeight="1">
      <x:c r="C3317" s="2" t="str">
        <x:v>USB</x:v>
      </x:c>
      <x:c r="D3317" s="2" t="str">
        <x:v>FY2024</x:v>
      </x:c>
      <x:c r="E3317" s="2" t="str">
        <x:v>dps</x:v>
      </x:c>
      <x:c r="F3317" s="11" t="n">
        <x:v>1.98</x:v>
      </x:c>
      <x:c r="G3317" s="2" t="str">
        <x:v>USD/shares</x:v>
      </x:c>
      <x:c r="H3317" s="2" t="str">
        <x:v>2024-01-01</x:v>
      </x:c>
      <x:c r="I3317" s="2" t="str">
        <x:v>2024-12-31</x:v>
      </x:c>
      <x:c r="J3317" s="2" t="str">
        <x:v>Common Stock, Dividends, Per Share, Declared</x:v>
      </x:c>
      <x:c r="K3317" s="2" t="str">
        <x:v>us-gaap:CommonStockDividendsPerShareDeclared</x:v>
      </x:c>
      <x:c r="L3317" s="2" t="str">
        <x:v>2026-02-23</x:v>
      </x:c>
      <x:c r="M3317" s="2" t="str">
        <x:v>0000036104-26-000011</x:v>
      </x:c>
      <x:c r="N3317" s="2" t="str">
        <x:v>https://www.sec.gov/Archives/edgar/data/36104/000003610426000011/usb-20251231.htm</x:v>
      </x:c>
      <x:c r="O3317" s="2" t="str">
        <x:v>data/raw/filings/USB_0000036104-26-000011_usb-20251231.htm</x:v>
      </x:c>
      <x:c r="P3317" s="2" t="str"/>
      <x:c r="Q3317" s="2" t="str"/>
      <x:c r="R3317" s="2" t="str">
        <x:v>Latest eligible comparative presentation at the information cutoff.</x:v>
      </x:c>
      <x:c r="T3317" s="12"/>
      <x:c r="U3317" s="12"/>
    </x:row>
    <x:row r="3318" ht="24" customHeight="1">
      <x:c r="C3318" s="2" t="str">
        <x:v>USB</x:v>
      </x:c>
      <x:c r="D3318" s="2" t="str">
        <x:v>FY2024</x:v>
      </x:c>
      <x:c r="E3318" s="2" t="str">
        <x:v>dividends</x:v>
      </x:c>
      <x:c r="F3318" s="11" t="n">
        <x:v>3092</x:v>
      </x:c>
      <x:c r="G3318" s="2" t="str">
        <x:v>USD</x:v>
      </x:c>
      <x:c r="H3318" s="2" t="str">
        <x:v>2024-01-01</x:v>
      </x:c>
      <x:c r="I3318" s="2" t="str">
        <x:v>2024-12-31</x:v>
      </x:c>
      <x:c r="J3318" s="2" t="str">
        <x:v>Payments of Ordinary Dividends, Common Stock</x:v>
      </x:c>
      <x:c r="K3318" s="2" t="str">
        <x:v>us-gaap:PaymentsOfDividendsCommonStock</x:v>
      </x:c>
      <x:c r="L3318" s="2" t="str">
        <x:v>2026-02-23</x:v>
      </x:c>
      <x:c r="M3318" s="2" t="str">
        <x:v>0000036104-26-000011</x:v>
      </x:c>
      <x:c r="N3318" s="2" t="str">
        <x:v>https://www.sec.gov/Archives/edgar/data/36104/000003610426000011/usb-20251231.htm</x:v>
      </x:c>
      <x:c r="O3318" s="2" t="str">
        <x:v>data/raw/filings/USB_0000036104-26-000011_usb-20251231.htm</x:v>
      </x:c>
      <x:c r="P3318" s="2" t="str"/>
      <x:c r="Q3318" s="2" t="str"/>
      <x:c r="R3318" s="2" t="str">
        <x:v>Latest eligible comparative presentation at the information cutoff.</x:v>
      </x:c>
      <x:c r="T3318" s="12"/>
      <x:c r="U3318" s="12"/>
    </x:row>
    <x:row r="3319" ht="24" customHeight="1">
      <x:c r="C3319" s="2" t="str">
        <x:v>USB</x:v>
      </x:c>
      <x:c r="D3319" s="2" t="str">
        <x:v>FY2024</x:v>
      </x:c>
      <x:c r="E3319" s="2" t="str">
        <x:v>buybacks</x:v>
      </x:c>
      <x:c r="F3319" s="11" t="n">
        <x:v>173</x:v>
      </x:c>
      <x:c r="G3319" s="2" t="str">
        <x:v>USD</x:v>
      </x:c>
      <x:c r="H3319" s="2" t="str">
        <x:v>2024-01-01</x:v>
      </x:c>
      <x:c r="I3319" s="2" t="str">
        <x:v>2024-12-31</x:v>
      </x:c>
      <x:c r="J3319" s="2" t="str">
        <x:v>Payments for Repurchase of Common Stock</x:v>
      </x:c>
      <x:c r="K3319" s="2" t="str">
        <x:v>us-gaap:PaymentsForRepurchaseOfCommonStock</x:v>
      </x:c>
      <x:c r="L3319" s="2" t="str">
        <x:v>2026-02-23</x:v>
      </x:c>
      <x:c r="M3319" s="2" t="str">
        <x:v>0000036104-26-000011</x:v>
      </x:c>
      <x:c r="N3319" s="2" t="str">
        <x:v>https://www.sec.gov/Archives/edgar/data/36104/000003610426000011/usb-20251231.htm</x:v>
      </x:c>
      <x:c r="O3319" s="2" t="str">
        <x:v>data/raw/filings/USB_0000036104-26-000011_usb-20251231.htm</x:v>
      </x:c>
      <x:c r="P3319" s="2" t="str"/>
      <x:c r="Q3319" s="2" t="str"/>
      <x:c r="R3319" s="2" t="str">
        <x:v>Latest eligible comparative presentation at the information cutoff.</x:v>
      </x:c>
      <x:c r="T3319" s="12"/>
      <x:c r="U3319" s="12"/>
    </x:row>
    <x:row r="3320" ht="24" customHeight="1">
      <x:c r="C3320" s="2" t="str">
        <x:v>USB</x:v>
      </x:c>
      <x:c r="D3320" s="2" t="str">
        <x:v>FY2024</x:v>
      </x:c>
      <x:c r="E3320" s="2" t="str">
        <x:v>chargeoffs</x:v>
      </x:c>
      <x:c r="F3320" s="11" t="str">
        <x:v>n.a.</x:v>
      </x:c>
      <x:c r="G3320" s="2" t="str">
        <x:v>USDm</x:v>
      </x:c>
      <x:c r="H3320" s="2" t="str">
        <x:v>2024-01-01</x:v>
      </x:c>
      <x:c r="I3320" s="2" t="str">
        <x:v>2024-12-31</x:v>
      </x:c>
      <x:c r="J3320" s="2" t="str">
        <x:v>Gross loan charge-offs</x:v>
      </x:c>
      <x:c r="K3320" s="2" t="str"/>
      <x:c r="L3320" s="2" t="str"/>
      <x:c r="M3320" s="2" t="str"/>
      <x:c r="N3320" s="2" t="str"/>
      <x:c r="O3320" s="2" t="str"/>
      <x:c r="P3320" s="2" t="str"/>
      <x:c r="Q3320" s="2" t="str"/>
      <x:c r="R3320" s="2" t="str">
        <x:v>Not reported / unavailable</x:v>
      </x:c>
      <x:c r="T3320" s="12"/>
      <x:c r="U3320" s="12"/>
    </x:row>
    <x:row r="3321" ht="24" customHeight="1">
      <x:c r="C3321" s="2" t="str">
        <x:v>USB</x:v>
      </x:c>
      <x:c r="D3321" s="2" t="str">
        <x:v>FY2024</x:v>
      </x:c>
      <x:c r="E3321" s="2" t="str">
        <x:v>recoveries</x:v>
      </x:c>
      <x:c r="F3321" s="11" t="str">
        <x:v>n.a.</x:v>
      </x:c>
      <x:c r="G3321" s="2" t="str">
        <x:v>USDm</x:v>
      </x:c>
      <x:c r="H3321" s="2" t="str">
        <x:v>2024-01-01</x:v>
      </x:c>
      <x:c r="I3321" s="2" t="str">
        <x:v>2024-12-31</x:v>
      </x:c>
      <x:c r="J3321" s="2" t="str">
        <x:v>Loan recoveries</x:v>
      </x:c>
      <x:c r="K3321" s="2" t="str"/>
      <x:c r="L3321" s="2" t="str"/>
      <x:c r="M3321" s="2" t="str"/>
      <x:c r="N3321" s="2" t="str"/>
      <x:c r="O3321" s="2" t="str"/>
      <x:c r="P3321" s="2" t="str"/>
      <x:c r="Q3321" s="2" t="str"/>
      <x:c r="R3321" s="2" t="str">
        <x:v>Not reported / unavailable</x:v>
      </x:c>
      <x:c r="T3321" s="12"/>
      <x:c r="U3321" s="12"/>
    </x:row>
    <x:row r="3322" ht="24" customHeight="1">
      <x:c r="C3322" s="2" t="str">
        <x:v>USB</x:v>
      </x:c>
      <x:c r="D3322" s="2" t="str">
        <x:v>FY2024</x:v>
      </x:c>
      <x:c r="E3322" s="2" t="str">
        <x:v>rwa</x:v>
      </x:c>
      <x:c r="F3322" s="11" t="str">
        <x:v>n.a.</x:v>
      </x:c>
      <x:c r="G3322" s="2" t="str">
        <x:v>USDm</x:v>
      </x:c>
      <x:c r="H3322" s="2" t="str">
        <x:v>2024-01-01</x:v>
      </x:c>
      <x:c r="I3322" s="2" t="str">
        <x:v>2024-12-31</x:v>
      </x:c>
      <x:c r="J3322" s="2" t="str">
        <x:v>Risk-weighted assets</x:v>
      </x:c>
      <x:c r="K3322" s="2" t="str"/>
      <x:c r="L3322" s="2" t="str"/>
      <x:c r="M3322" s="2" t="str"/>
      <x:c r="N3322" s="2" t="str"/>
      <x:c r="O3322" s="2" t="str"/>
      <x:c r="P3322" s="2" t="str"/>
      <x:c r="Q3322" s="2" t="str"/>
      <x:c r="R3322" s="2" t="str">
        <x:v>Not reported / unavailable</x:v>
      </x:c>
      <x:c r="T3322" s="12"/>
      <x:c r="U3322" s="12"/>
    </x:row>
    <x:row r="3323" ht="24" customHeight="1">
      <x:c r="C3323" s="2" t="str">
        <x:v>USB</x:v>
      </x:c>
      <x:c r="D3323" s="2" t="str">
        <x:v>FY2024</x:v>
      </x:c>
      <x:c r="E3323" s="2" t="str">
        <x:v>cet1_reported</x:v>
      </x:c>
      <x:c r="F3323" s="11" t="str">
        <x:v>n.a.</x:v>
      </x:c>
      <x:c r="G3323" s="2" t="str">
        <x:v>%</x:v>
      </x:c>
      <x:c r="H3323" s="2" t="str">
        <x:v>2024-01-01</x:v>
      </x:c>
      <x:c r="I3323" s="2" t="str">
        <x:v>2024-12-31</x:v>
      </x:c>
      <x:c r="J3323" s="2" t="str">
        <x:v>Actual standardized CET1 ratio</x:v>
      </x:c>
      <x:c r="K3323" s="2" t="str"/>
      <x:c r="L3323" s="2" t="str"/>
      <x:c r="M3323" s="2" t="str"/>
      <x:c r="N3323" s="2" t="str"/>
      <x:c r="O3323" s="2" t="str"/>
      <x:c r="P3323" s="2" t="str"/>
      <x:c r="Q3323" s="2" t="str"/>
      <x:c r="R3323" s="2" t="str">
        <x:v>Not reported / unavailable</x:v>
      </x:c>
      <x:c r="T3323" s="12"/>
      <x:c r="U3323" s="12"/>
    </x:row>
    <x:row r="3324" ht="24" customHeight="1">
      <x:c r="C3324" s="2" t="str">
        <x:v>USB</x:v>
      </x:c>
      <x:c r="D3324" s="2" t="str">
        <x:v>FY2024</x:v>
      </x:c>
      <x:c r="E3324" s="2" t="str">
        <x:v>nim_reported</x:v>
      </x:c>
      <x:c r="F3324" s="11" t="str">
        <x:v>n.a.</x:v>
      </x:c>
      <x:c r="G3324" s="2" t="str">
        <x:v>%</x:v>
      </x:c>
      <x:c r="H3324" s="2" t="str">
        <x:v>2024-01-01</x:v>
      </x:c>
      <x:c r="I3324" s="2" t="str">
        <x:v>2024-12-31</x:v>
      </x:c>
      <x:c r="J3324" s="2" t="str">
        <x:v>Issuer reported net interest margin</x:v>
      </x:c>
      <x:c r="K3324" s="2" t="str"/>
      <x:c r="L3324" s="2" t="str"/>
      <x:c r="M3324" s="2" t="str"/>
      <x:c r="N3324" s="2" t="str"/>
      <x:c r="O3324" s="2" t="str"/>
      <x:c r="P3324" s="2" t="str"/>
      <x:c r="Q3324" s="2" t="str"/>
      <x:c r="R3324" s="2" t="str">
        <x:v>Not reported / unavailable</x:v>
      </x:c>
      <x:c r="T3324" s="12"/>
      <x:c r="U3324" s="12"/>
    </x:row>
    <x:row r="3325" ht="24" customHeight="1">
      <x:c r="C3325" s="2" t="str">
        <x:v>USB</x:v>
      </x:c>
      <x:c r="D3325" s="2" t="str">
        <x:v>FY2024</x:v>
      </x:c>
      <x:c r="E3325" s="2" t="str">
        <x:v>bvps_reported</x:v>
      </x:c>
      <x:c r="F3325" s="11" t="str">
        <x:v>n.a.</x:v>
      </x:c>
      <x:c r="G3325" s="2" t="str">
        <x:v>USD/share</x:v>
      </x:c>
      <x:c r="H3325" s="2" t="str">
        <x:v>2024-01-01</x:v>
      </x:c>
      <x:c r="I3325" s="2" t="str">
        <x:v>2024-12-31</x:v>
      </x:c>
      <x:c r="J3325" s="2" t="str">
        <x:v>Reported common book value per share</x:v>
      </x:c>
      <x:c r="K3325" s="2" t="str"/>
      <x:c r="L3325" s="2" t="str"/>
      <x:c r="M3325" s="2" t="str"/>
      <x:c r="N3325" s="2" t="str"/>
      <x:c r="O3325" s="2" t="str"/>
      <x:c r="P3325" s="2" t="str"/>
      <x:c r="Q3325" s="2" t="str"/>
      <x:c r="R3325" s="2" t="str">
        <x:v>Not reported / unavailable</x:v>
      </x:c>
      <x:c r="T3325" s="12"/>
      <x:c r="U3325" s="12"/>
    </x:row>
    <x:row r="3326" ht="24" customHeight="1">
      <x:c r="C3326" s="2" t="str">
        <x:v>USB</x:v>
      </x:c>
      <x:c r="D3326" s="2" t="str">
        <x:v>FY2024</x:v>
      </x:c>
      <x:c r="E3326" s="2" t="str">
        <x:v>tbvps_reported</x:v>
      </x:c>
      <x:c r="F3326" s="11" t="str">
        <x:v>n.a.</x:v>
      </x:c>
      <x:c r="G3326" s="2" t="str">
        <x:v>USD/share</x:v>
      </x:c>
      <x:c r="H3326" s="2" t="str">
        <x:v>2024-01-01</x:v>
      </x:c>
      <x:c r="I3326" s="2" t="str">
        <x:v>2024-12-31</x:v>
      </x:c>
      <x:c r="J3326" s="2" t="str">
        <x:v>Reported tangible book value per share</x:v>
      </x:c>
      <x:c r="K3326" s="2" t="str"/>
      <x:c r="L3326" s="2" t="str"/>
      <x:c r="M3326" s="2" t="str"/>
      <x:c r="N3326" s="2" t="str"/>
      <x:c r="O3326" s="2" t="str"/>
      <x:c r="P3326" s="2" t="str"/>
      <x:c r="Q3326" s="2" t="str"/>
      <x:c r="R3326" s="2" t="str">
        <x:v>Not reported / unavailable</x:v>
      </x:c>
      <x:c r="T3326" s="12"/>
      <x:c r="U3326" s="12"/>
    </x:row>
    <x:row r="3327" ht="24" customHeight="1">
      <x:c r="C3327" s="2" t="str">
        <x:v>USB</x:v>
      </x:c>
      <x:c r="D3327" s="2" t="str">
        <x:v>FY2024</x:v>
      </x:c>
      <x:c r="E3327" s="2" t="str">
        <x:v>tce_reported</x:v>
      </x:c>
      <x:c r="F3327" s="11" t="str">
        <x:v>n.a.</x:v>
      </x:c>
      <x:c r="G3327" s="2" t="str">
        <x:v>USDm</x:v>
      </x:c>
      <x:c r="H3327" s="2" t="str">
        <x:v>2024-01-01</x:v>
      </x:c>
      <x:c r="I3327" s="2" t="str">
        <x:v>2024-12-31</x:v>
      </x:c>
      <x:c r="J3327" s="2" t="str">
        <x:v>Reported tangible common equity</x:v>
      </x:c>
      <x:c r="K3327" s="2" t="str"/>
      <x:c r="L3327" s="2" t="str"/>
      <x:c r="M3327" s="2" t="str"/>
      <x:c r="N3327" s="2" t="str"/>
      <x:c r="O3327" s="2" t="str"/>
      <x:c r="P3327" s="2" t="str"/>
      <x:c r="Q3327" s="2" t="str"/>
      <x:c r="R3327" s="2" t="str">
        <x:v>Not reported / unavailable</x:v>
      </x:c>
      <x:c r="T3327" s="12"/>
      <x:c r="U3327" s="12"/>
    </x:row>
    <x:row r="3328" ht="24" customHeight="1">
      <x:c r="C3328" s="2" t="str">
        <x:v>USB</x:v>
      </x:c>
      <x:c r="D3328" s="2" t="str">
        <x:v>FY2025</x:v>
      </x:c>
      <x:c r="E3328" s="2" t="str">
        <x:v>assets</x:v>
      </x:c>
      <x:c r="F3328" s="11" t="n">
        <x:v>692345</x:v>
      </x:c>
      <x:c r="G3328" s="2" t="str">
        <x:v>USD</x:v>
      </x:c>
      <x:c r="H3328" s="2" t="str">
        <x:v>2025-01-01</x:v>
      </x:c>
      <x:c r="I3328" s="2" t="str">
        <x:v>2025-12-31</x:v>
      </x:c>
      <x:c r="J3328" s="2" t="str">
        <x:v>Assets</x:v>
      </x:c>
      <x:c r="K3328" s="2" t="str">
        <x:v>us-gaap:Assets</x:v>
      </x:c>
      <x:c r="L3328" s="2" t="str">
        <x:v>2026-08-06</x:v>
      </x:c>
      <x:c r="M3328" s="2" t="str">
        <x:v>0000036104-26-000044</x:v>
      </x:c>
      <x:c r="N3328" s="2" t="str">
        <x:v>https://www.sec.gov/Archives/edgar/data/36104/000003610426000044/usb-20260630.htm</x:v>
      </x:c>
      <x:c r="O3328" s="2" t="str">
        <x:v>data/raw/filings/USB_0000036104-26-000044_usb-20260630.htm</x:v>
      </x:c>
      <x:c r="P3328" s="2" t="str">
        <x:v>f-99</x:v>
      </x:c>
      <x:c r="Q3328" s="2" t="str"/>
      <x:c r="R3328" s="2" t="str">
        <x:v>Latest eligible comparative presentation at the information cutoff.</x:v>
      </x:c>
      <x:c r="T3328" s="12"/>
      <x:c r="U3328" s="12"/>
    </x:row>
    <x:row r="3329" ht="24" customHeight="1">
      <x:c r="C3329" s="2" t="str">
        <x:v>USB</x:v>
      </x:c>
      <x:c r="D3329" s="2" t="str">
        <x:v>FY2025</x:v>
      </x:c>
      <x:c r="E3329" s="2" t="str">
        <x:v>liabilities</x:v>
      </x:c>
      <x:c r="F3329" s="11" t="n">
        <x:v>626694</x:v>
      </x:c>
      <x:c r="G3329" s="2" t="str">
        <x:v>USD</x:v>
      </x:c>
      <x:c r="H3329" s="2" t="str">
        <x:v>2025-01-01</x:v>
      </x:c>
      <x:c r="I3329" s="2" t="str">
        <x:v>2025-12-31</x:v>
      </x:c>
      <x:c r="J3329" s="2" t="str">
        <x:v>Liabilities</x:v>
      </x:c>
      <x:c r="K3329" s="2" t="str">
        <x:v>us-gaap:Liabilities</x:v>
      </x:c>
      <x:c r="L3329" s="2" t="str">
        <x:v>2026-08-06</x:v>
      </x:c>
      <x:c r="M3329" s="2" t="str">
        <x:v>0000036104-26-000044</x:v>
      </x:c>
      <x:c r="N3329" s="2" t="str">
        <x:v>https://www.sec.gov/Archives/edgar/data/36104/000003610426000044/usb-20260630.htm</x:v>
      </x:c>
      <x:c r="O3329" s="2" t="str">
        <x:v>data/raw/filings/USB_0000036104-26-000044_usb-20260630.htm</x:v>
      </x:c>
      <x:c r="P3329" s="2" t="str">
        <x:v>f-117</x:v>
      </x:c>
      <x:c r="Q3329" s="2" t="str"/>
      <x:c r="R3329" s="2" t="str">
        <x:v>Latest eligible comparative presentation at the information cutoff.</x:v>
      </x:c>
      <x:c r="T3329" s="12"/>
      <x:c r="U3329" s="12"/>
    </x:row>
    <x:row r="3330" ht="24" customHeight="1">
      <x:c r="C3330" s="2" t="str">
        <x:v>USB</x:v>
      </x:c>
      <x:c r="D3330" s="2" t="str">
        <x:v>FY2025</x:v>
      </x:c>
      <x:c r="E3330" s="2" t="str">
        <x:v>equity</x:v>
      </x:c>
      <x:c r="F3330" s="11" t="n">
        <x:v>65193</x:v>
      </x:c>
      <x:c r="G3330" s="2" t="str">
        <x:v>USD</x:v>
      </x:c>
      <x:c r="H3330" s="2" t="str">
        <x:v>2025-01-01</x:v>
      </x:c>
      <x:c r="I3330" s="2" t="str">
        <x:v>2025-12-31</x:v>
      </x:c>
      <x:c r="J3330" s="2" t="str">
        <x:v>Stockholders' Equity Attributable to Parent</x:v>
      </x:c>
      <x:c r="K3330" s="2" t="str">
        <x:v>us-gaap:StockholdersEquity</x:v>
      </x:c>
      <x:c r="L3330" s="2" t="str">
        <x:v>2026-08-06</x:v>
      </x:c>
      <x:c r="M3330" s="2" t="str">
        <x:v>0000036104-26-000044</x:v>
      </x:c>
      <x:c r="N3330" s="2" t="str">
        <x:v>https://www.sec.gov/Archives/edgar/data/36104/000003610426000044/usb-20260630.htm</x:v>
      </x:c>
      <x:c r="O3330" s="2" t="str">
        <x:v>data/raw/filings/USB_0000036104-26-000044_usb-20260630.htm</x:v>
      </x:c>
      <x:c r="P3330" s="2" t="str">
        <x:v>f-139</x:v>
      </x:c>
      <x:c r="Q3330" s="2" t="str"/>
      <x:c r="R3330" s="2" t="str">
        <x:v>Latest eligible comparative presentation at the information cutoff.</x:v>
      </x:c>
      <x:c r="T3330" s="12"/>
      <x:c r="U3330" s="12"/>
    </x:row>
    <x:row r="3331" ht="24" customHeight="1">
      <x:c r="C3331" s="2" t="str">
        <x:v>USB</x:v>
      </x:c>
      <x:c r="D3331" s="2" t="str">
        <x:v>FY2025</x:v>
      </x:c>
      <x:c r="E3331" s="2" t="str">
        <x:v>preferred</x:v>
      </x:c>
      <x:c r="F3331" s="11" t="n">
        <x:v>6808</x:v>
      </x:c>
      <x:c r="G3331" s="2" t="str">
        <x:v>USD</x:v>
      </x:c>
      <x:c r="H3331" s="2" t="str">
        <x:v>2025-01-01</x:v>
      </x:c>
      <x:c r="I3331" s="2" t="str">
        <x:v>2025-12-31</x:v>
      </x:c>
      <x:c r="J3331" s="2" t="str">
        <x:v>Preferred Stock, Including Additional Paid in Capital, Net of Discount</x:v>
      </x:c>
      <x:c r="K3331" s="2" t="str">
        <x:v>us-gaap:PreferredStockIncludingAdditionalPaidInCapitalNetOfDiscount</x:v>
      </x:c>
      <x:c r="L3331" s="2" t="str">
        <x:v>2026-08-06</x:v>
      </x:c>
      <x:c r="M3331" s="2" t="str">
        <x:v>0000036104-26-000044</x:v>
      </x:c>
      <x:c r="N3331" s="2" t="str">
        <x:v>https://www.sec.gov/Archives/edgar/data/36104/000003610426000044/usb-20260630.htm</x:v>
      </x:c>
      <x:c r="O3331" s="2" t="str">
        <x:v>data/raw/filings/USB_0000036104-26-000044_usb-20260630.htm</x:v>
      </x:c>
      <x:c r="P3331" s="2" t="str">
        <x:v>f-2598</x:v>
      </x:c>
      <x:c r="Q3331" s="2" t="str"/>
      <x:c r="R3331" s="2" t="str">
        <x:v>Latest eligible comparative presentation at the information cutoff.</x:v>
      </x:c>
      <x:c r="T3331" s="12"/>
      <x:c r="U3331" s="12"/>
    </x:row>
    <x:row r="3332" ht="24" customHeight="1">
      <x:c r="C3332" s="2" t="str">
        <x:v>USB</x:v>
      </x:c>
      <x:c r="D3332" s="2" t="str">
        <x:v>FY2025</x:v>
      </x:c>
      <x:c r="E3332" s="2" t="str">
        <x:v>common_equity_reported</x:v>
      </x:c>
      <x:c r="F3332" s="11" t="str">
        <x:v>n.a.</x:v>
      </x:c>
      <x:c r="G3332" s="2" t="str">
        <x:v>USDm</x:v>
      </x:c>
      <x:c r="H3332" s="2" t="str">
        <x:v>2025-01-01</x:v>
      </x:c>
      <x:c r="I3332" s="2" t="str">
        <x:v>2025-12-31</x:v>
      </x:c>
      <x:c r="J3332" s="2" t="str">
        <x:v>Reported common shareholders equity</x:v>
      </x:c>
      <x:c r="K3332" s="2" t="str"/>
      <x:c r="L3332" s="2" t="str"/>
      <x:c r="M3332" s="2" t="str"/>
      <x:c r="N3332" s="2" t="str"/>
      <x:c r="O3332" s="2" t="str"/>
      <x:c r="P3332" s="2" t="str"/>
      <x:c r="Q3332" s="2" t="str"/>
      <x:c r="R3332" s="2" t="str">
        <x:v>Not reported / unavailable</x:v>
      </x:c>
      <x:c r="T3332" s="12"/>
      <x:c r="U3332" s="12"/>
    </x:row>
    <x:row r="3333" ht="24" customHeight="1">
      <x:c r="C3333" s="2" t="str">
        <x:v>USB</x:v>
      </x:c>
      <x:c r="D3333" s="2" t="str">
        <x:v>FY2025</x:v>
      </x:c>
      <x:c r="E3333" s="2" t="str">
        <x:v>goodwill</x:v>
      </x:c>
      <x:c r="F3333" s="11" t="n">
        <x:v>12635</x:v>
      </x:c>
      <x:c r="G3333" s="2" t="str">
        <x:v>USD</x:v>
      </x:c>
      <x:c r="H3333" s="2" t="str">
        <x:v>2025-01-01</x:v>
      </x:c>
      <x:c r="I3333" s="2" t="str">
        <x:v>2025-12-31</x:v>
      </x:c>
      <x:c r="J3333" s="2" t="str">
        <x:v>Goodwill</x:v>
      </x:c>
      <x:c r="K3333" s="2" t="str">
        <x:v>us-gaap:Goodwill</x:v>
      </x:c>
      <x:c r="L3333" s="2" t="str">
        <x:v>2026-08-06</x:v>
      </x:c>
      <x:c r="M3333" s="2" t="str">
        <x:v>0000036104-26-000044</x:v>
      </x:c>
      <x:c r="N3333" s="2" t="str">
        <x:v>https://www.sec.gov/Archives/edgar/data/36104/000003610426000044/usb-20260630.htm</x:v>
      </x:c>
      <x:c r="O3333" s="2" t="str">
        <x:v>data/raw/filings/USB_0000036104-26-000044_usb-20260630.htm</x:v>
      </x:c>
      <x:c r="P3333" s="2" t="str">
        <x:v>f-91</x:v>
      </x:c>
      <x:c r="Q3333" s="2" t="str"/>
      <x:c r="R3333" s="2" t="str">
        <x:v>Latest eligible comparative presentation at the information cutoff.</x:v>
      </x:c>
      <x:c r="T3333" s="12"/>
      <x:c r="U3333" s="12"/>
    </x:row>
    <x:row r="3334" ht="24" customHeight="1">
      <x:c r="C3334" s="2" t="str">
        <x:v>USB</x:v>
      </x:c>
      <x:c r="D3334" s="2" t="str">
        <x:v>FY2025</x:v>
      </x:c>
      <x:c r="E3334" s="2" t="str">
        <x:v>intangibles</x:v>
      </x:c>
      <x:c r="F3334" s="11" t="n">
        <x:v>4904</x:v>
      </x:c>
      <x:c r="G3334" s="2" t="str">
        <x:v>USD</x:v>
      </x:c>
      <x:c r="H3334" s="2" t="str">
        <x:v>2025-01-01</x:v>
      </x:c>
      <x:c r="I3334" s="2" t="str">
        <x:v>2025-12-31</x:v>
      </x:c>
      <x:c r="J3334" s="2" t="str">
        <x:v>Intangible Assets, Net (Excluding Goodwill)</x:v>
      </x:c>
      <x:c r="K3334" s="2" t="str">
        <x:v>us-gaap:IntangibleAssetsNetExcludingGoodwill</x:v>
      </x:c>
      <x:c r="L3334" s="2" t="str">
        <x:v>2026-08-06</x:v>
      </x:c>
      <x:c r="M3334" s="2" t="str">
        <x:v>0000036104-26-000044</x:v>
      </x:c>
      <x:c r="N3334" s="2" t="str">
        <x:v>https://www.sec.gov/Archives/edgar/data/36104/000003610426000044/usb-20260630.htm</x:v>
      </x:c>
      <x:c r="O3334" s="2" t="str">
        <x:v>data/raw/filings/USB_0000036104-26-000044_usb-20260630.htm</x:v>
      </x:c>
      <x:c r="P3334" s="2" t="str">
        <x:v>f-93</x:v>
      </x:c>
      <x:c r="Q3334" s="2" t="str"/>
      <x:c r="R3334" s="2" t="str">
        <x:v>Latest eligible comparative presentation at the information cutoff.</x:v>
      </x:c>
      <x:c r="T3334" s="12"/>
      <x:c r="U3334" s="12"/>
    </x:row>
    <x:row r="3335" ht="24" customHeight="1">
      <x:c r="C3335" s="2" t="str">
        <x:v>USB</x:v>
      </x:c>
      <x:c r="D3335" s="2" t="str">
        <x:v>FY2025</x:v>
      </x:c>
      <x:c r="E3335" s="2" t="str">
        <x:v>intangibles_total</x:v>
      </x:c>
      <x:c r="F3335" s="11" t="str">
        <x:v>n.a.</x:v>
      </x:c>
      <x:c r="G3335" s="2" t="str">
        <x:v>USDm</x:v>
      </x:c>
      <x:c r="H3335" s="2" t="str">
        <x:v>2025-01-01</x:v>
      </x:c>
      <x:c r="I3335" s="2" t="str">
        <x:v>2025-12-31</x:v>
      </x:c>
      <x:c r="J3335" s="2" t="str">
        <x:v>Reported goodwill and intangible assets combined</x:v>
      </x:c>
      <x:c r="K3335" s="2" t="str"/>
      <x:c r="L3335" s="2" t="str"/>
      <x:c r="M3335" s="2" t="str"/>
      <x:c r="N3335" s="2" t="str"/>
      <x:c r="O3335" s="2" t="str"/>
      <x:c r="P3335" s="2" t="str"/>
      <x:c r="Q3335" s="2" t="str"/>
      <x:c r="R3335" s="2" t="str">
        <x:v>Not reported / unavailable</x:v>
      </x:c>
      <x:c r="T3335" s="12"/>
      <x:c r="U3335" s="12"/>
    </x:row>
    <x:row r="3336" ht="24" customHeight="1">
      <x:c r="C3336" s="2" t="str">
        <x:v>USB</x:v>
      </x:c>
      <x:c r="D3336" s="2" t="str">
        <x:v>FY2025</x:v>
      </x:c>
      <x:c r="E3336" s="2" t="str">
        <x:v>shares_end</x:v>
      </x:c>
      <x:c r="F3336" s="11" t="n">
        <x:v>1600</x:v>
      </x:c>
      <x:c r="G3336" s="2" t="str">
        <x:v>shares</x:v>
      </x:c>
      <x:c r="H3336" s="2" t="str">
        <x:v>2025-01-01</x:v>
      </x:c>
      <x:c r="I3336" s="2" t="str">
        <x:v>2025-12-31</x:v>
      </x:c>
      <x:c r="J3336" s="2" t="str">
        <x:v>Common Stock, Shares, Outstanding</x:v>
      </x:c>
      <x:c r="K3336" s="2" t="str">
        <x:v>us-gaap:CommonStockSharesOutstanding</x:v>
      </x:c>
      <x:c r="L3336" s="2" t="str">
        <x:v>2026-02-23</x:v>
      </x:c>
      <x:c r="M3336" s="2" t="str">
        <x:v>0000036104-26-000011</x:v>
      </x:c>
      <x:c r="N3336" s="2" t="str">
        <x:v>https://www.sec.gov/Archives/edgar/data/36104/000003610426000011/usb-20251231.htm</x:v>
      </x:c>
      <x:c r="O3336" s="2" t="str">
        <x:v>data/raw/filings/USB_0000036104-26-000011_usb-20251231.htm</x:v>
      </x:c>
      <x:c r="P3336" s="2" t="str"/>
      <x:c r="Q3336" s="2" t="str"/>
      <x:c r="R3336" s="2" t="str">
        <x:v>Latest eligible comparative presentation at the information cutoff.</x:v>
      </x:c>
      <x:c r="T3336" s="12"/>
      <x:c r="U3336" s="12"/>
    </x:row>
    <x:row r="3337" ht="24" customHeight="1">
      <x:c r="C3337" s="2" t="str">
        <x:v>USB</x:v>
      </x:c>
      <x:c r="D3337" s="2" t="str">
        <x:v>FY2025</x:v>
      </x:c>
      <x:c r="E3337" s="2" t="str">
        <x:v>shares_issued</x:v>
      </x:c>
      <x:c r="F3337" s="11" t="n">
        <x:v>2125.725742</x:v>
      </x:c>
      <x:c r="G3337" s="2" t="str">
        <x:v>shares</x:v>
      </x:c>
      <x:c r="H3337" s="2" t="str">
        <x:v>2025-01-01</x:v>
      </x:c>
      <x:c r="I3337" s="2" t="str">
        <x:v>2025-12-31</x:v>
      </x:c>
      <x:c r="J3337" s="2" t="str">
        <x:v>Common Stock, Shares, Issued</x:v>
      </x:c>
      <x:c r="K3337" s="2" t="str">
        <x:v>us-gaap:CommonStockSharesIssued</x:v>
      </x:c>
      <x:c r="L3337" s="2" t="str">
        <x:v>2026-08-06</x:v>
      </x:c>
      <x:c r="M3337" s="2" t="str">
        <x:v>0000036104-26-000044</x:v>
      </x:c>
      <x:c r="N3337" s="2" t="str">
        <x:v>https://www.sec.gov/Archives/edgar/data/36104/000003610426000044/usb-20260630.htm</x:v>
      </x:c>
      <x:c r="O3337" s="2" t="str">
        <x:v>data/raw/filings/USB_0000036104-26-000044_usb-20260630.htm</x:v>
      </x:c>
      <x:c r="P3337" s="2" t="str">
        <x:v>f-124</x:v>
      </x:c>
      <x:c r="Q3337" s="2" t="str"/>
      <x:c r="R3337" s="2" t="str">
        <x:v>Latest eligible comparative presentation at the information cutoff.</x:v>
      </x:c>
      <x:c r="T3337" s="12"/>
      <x:c r="U3337" s="12"/>
    </x:row>
    <x:row r="3338" ht="24" customHeight="1">
      <x:c r="C3338" s="2" t="str">
        <x:v>USB</x:v>
      </x:c>
      <x:c r="D3338" s="2" t="str">
        <x:v>FY2025</x:v>
      </x:c>
      <x:c r="E3338" s="2" t="str">
        <x:v>shares_treasury</x:v>
      </x:c>
      <x:c r="F3338" s="11" t="n">
        <x:v>570.328105</x:v>
      </x:c>
      <x:c r="G3338" s="2" t="str">
        <x:v>shares</x:v>
      </x:c>
      <x:c r="H3338" s="2" t="str">
        <x:v>2025-01-01</x:v>
      </x:c>
      <x:c r="I3338" s="2" t="str">
        <x:v>2025-12-31</x:v>
      </x:c>
      <x:c r="J3338" s="2" t="str">
        <x:v>Treasury Stock, Common, Shares</x:v>
      </x:c>
      <x:c r="K3338" s="2" t="str">
        <x:v>us-gaap:TreasuryStockCommonShares</x:v>
      </x:c>
      <x:c r="L3338" s="2" t="str">
        <x:v>2026-08-06</x:v>
      </x:c>
      <x:c r="M3338" s="2" t="str">
        <x:v>0000036104-26-000044</x:v>
      </x:c>
      <x:c r="N3338" s="2" t="str">
        <x:v>https://www.sec.gov/Archives/edgar/data/36104/000003610426000044/usb-20260630.htm</x:v>
      </x:c>
      <x:c r="O3338" s="2" t="str">
        <x:v>data/raw/filings/USB_0000036104-26-000044_usb-20260630.htm</x:v>
      </x:c>
      <x:c r="P3338" s="2" t="str"/>
      <x:c r="Q3338" s="2" t="str"/>
      <x:c r="R3338" s="2" t="str">
        <x:v>Latest eligible comparative presentation at the information cutoff.</x:v>
      </x:c>
      <x:c r="T3338" s="12"/>
      <x:c r="U3338" s="12"/>
    </x:row>
    <x:row r="3339" ht="24" customHeight="1">
      <x:c r="C3339" s="2" t="str">
        <x:v>USB</x:v>
      </x:c>
      <x:c r="D3339" s="2" t="str">
        <x:v>FY2025</x:v>
      </x:c>
      <x:c r="E3339" s="2" t="str">
        <x:v>deposits</x:v>
      </x:c>
      <x:c r="F3339" s="11" t="n">
        <x:v>522216</x:v>
      </x:c>
      <x:c r="G3339" s="2" t="str">
        <x:v>USD</x:v>
      </x:c>
      <x:c r="H3339" s="2" t="str">
        <x:v>2025-01-01</x:v>
      </x:c>
      <x:c r="I3339" s="2" t="str">
        <x:v>2025-12-31</x:v>
      </x:c>
      <x:c r="J3339" s="2" t="str">
        <x:v>Deposits</x:v>
      </x:c>
      <x:c r="K3339" s="2" t="str">
        <x:v>us-gaap:Deposits</x:v>
      </x:c>
      <x:c r="L3339" s="2" t="str">
        <x:v>2026-08-06</x:v>
      </x:c>
      <x:c r="M3339" s="2" t="str">
        <x:v>0000036104-26-000044</x:v>
      </x:c>
      <x:c r="N3339" s="2" t="str">
        <x:v>https://www.sec.gov/Archives/edgar/data/36104/000003610426000044/usb-20260630.htm</x:v>
      </x:c>
      <x:c r="O3339" s="2" t="str">
        <x:v>data/raw/filings/USB_0000036104-26-000044_usb-20260630.htm</x:v>
      </x:c>
      <x:c r="P3339" s="2" t="str">
        <x:v>f-107</x:v>
      </x:c>
      <x:c r="Q3339" s="2" t="str"/>
      <x:c r="R3339" s="2" t="str">
        <x:v>Latest eligible comparative presentation at the information cutoff.</x:v>
      </x:c>
      <x:c r="T3339" s="12"/>
      <x:c r="U3339" s="12"/>
    </x:row>
    <x:row r="3340" ht="24" customHeight="1">
      <x:c r="C3340" s="2" t="str">
        <x:v>USB</x:v>
      </x:c>
      <x:c r="D3340" s="2" t="str">
        <x:v>FY2025</x:v>
      </x:c>
      <x:c r="E3340" s="2" t="str">
        <x:v>loans_gross</x:v>
      </x:c>
      <x:c r="F3340" s="11" t="n">
        <x:v>391335</x:v>
      </x:c>
      <x:c r="G3340" s="2" t="str">
        <x:v>USD</x:v>
      </x:c>
      <x:c r="H3340" s="2" t="str">
        <x:v>2025-01-01</x:v>
      </x:c>
      <x:c r="I3340" s="2" t="str">
        <x:v>2025-12-31</x:v>
      </x:c>
      <x:c r="J3340" s="2" t="str">
        <x:v>Gross loans and leases selected definition</x:v>
      </x:c>
      <x:c r="K3340" s="2" t="str">
        <x:v>us-gaap:FinancingReceivableExcludingAccruedInterestBeforeAllowanceForCreditLoss</x:v>
      </x:c>
      <x:c r="L3340" s="2" t="str">
        <x:v>2026-08-06</x:v>
      </x:c>
      <x:c r="M3340" s="2" t="str">
        <x:v>0000036104-26-000044</x:v>
      </x:c>
      <x:c r="N3340" s="2" t="str">
        <x:v>https://www.sec.gov/Archives/edgar/data/36104/000003610426000044/usb-20260630.htm</x:v>
      </x:c>
      <x:c r="O3340" s="2" t="str">
        <x:v>data/raw/filings/USB_0000036104-26-000044_usb-20260630.htm</x:v>
      </x:c>
      <x:c r="P3340" s="2" t="str">
        <x:v>f-1865</x:v>
      </x:c>
      <x:c r="Q3340" s="2" t="str"/>
      <x:c r="R3340" s="2" t="str">
        <x:v>Latest eligible comparative presentation at the information cutoff.</x:v>
      </x:c>
      <x:c r="T3340" s="12"/>
      <x:c r="U3340" s="12"/>
    </x:row>
    <x:row r="3341" ht="24" customHeight="1">
      <x:c r="C3341" s="2" t="str">
        <x:v>USB</x:v>
      </x:c>
      <x:c r="D3341" s="2" t="str">
        <x:v>FY2025</x:v>
      </x:c>
      <x:c r="E3341" s="2" t="str">
        <x:v>loans_net</x:v>
      </x:c>
      <x:c r="F3341" s="11" t="n">
        <x:v>383730</x:v>
      </x:c>
      <x:c r="G3341" s="2" t="str">
        <x:v>USD</x:v>
      </x:c>
      <x:c r="H3341" s="2" t="str">
        <x:v>2025-01-01</x:v>
      </x:c>
      <x:c r="I3341" s="2" t="str">
        <x:v>2025-12-31</x:v>
      </x:c>
      <x:c r="J3341" s="2" t="str">
        <x:v>Net loans after allowance selected definition</x:v>
      </x:c>
      <x:c r="K3341" s="2" t="str">
        <x:v>us-gaap:FinancingReceivableExcludingAccruedInterestAfterAllowanceForCreditLoss</x:v>
      </x:c>
      <x:c r="L3341" s="2" t="str">
        <x:v>2026-08-06</x:v>
      </x:c>
      <x:c r="M3341" s="2" t="str">
        <x:v>0000036104-26-000044</x:v>
      </x:c>
      <x:c r="N3341" s="2" t="str">
        <x:v>https://www.sec.gov/Archives/edgar/data/36104/000003610426000044/usb-20260630.htm</x:v>
      </x:c>
      <x:c r="O3341" s="2" t="str">
        <x:v>data/raw/filings/USB_0000036104-26-000044_usb-20260630.htm</x:v>
      </x:c>
      <x:c r="P3341" s="2" t="str">
        <x:v>f-87</x:v>
      </x:c>
      <x:c r="Q3341" s="2" t="str"/>
      <x:c r="R3341" s="2" t="str">
        <x:v>Latest eligible comparative presentation at the information cutoff.</x:v>
      </x:c>
      <x:c r="T3341" s="12"/>
      <x:c r="U3341" s="12"/>
    </x:row>
    <x:row r="3342" ht="24" customHeight="1">
      <x:c r="C3342" s="2" t="str">
        <x:v>USB</x:v>
      </x:c>
      <x:c r="D3342" s="2" t="str">
        <x:v>FY2025</x:v>
      </x:c>
      <x:c r="E3342" s="2" t="str">
        <x:v>allowance</x:v>
      </x:c>
      <x:c r="F3342" s="11" t="n">
        <x:v>7605</x:v>
      </x:c>
      <x:c r="G3342" s="2" t="str">
        <x:v>USD</x:v>
      </x:c>
      <x:c r="H3342" s="2" t="str">
        <x:v>2025-01-01</x:v>
      </x:c>
      <x:c r="I3342" s="2" t="str">
        <x:v>2025-12-31</x:v>
      </x:c>
      <x:c r="J3342" s="2" t="str">
        <x:v>Loan allowance for credit losses</x:v>
      </x:c>
      <x:c r="K3342" s="2" t="str">
        <x:v>us-gaap:FinancingReceivableAllowanceForCreditLossExcludingAccruedInterest</x:v>
      </x:c>
      <x:c r="L3342" s="2" t="str">
        <x:v>2026-08-06</x:v>
      </x:c>
      <x:c r="M3342" s="2" t="str">
        <x:v>0000036104-26-000044</x:v>
      </x:c>
      <x:c r="N3342" s="2" t="str">
        <x:v>https://www.sec.gov/Archives/edgar/data/36104/000003610426000044/usb-20260630.htm</x:v>
      </x:c>
      <x:c r="O3342" s="2" t="str">
        <x:v>data/raw/filings/USB_0000036104-26-000044_usb-20260630.htm</x:v>
      </x:c>
      <x:c r="P3342" s="2" t="str">
        <x:v>f-85</x:v>
      </x:c>
      <x:c r="Q3342" s="2" t="str"/>
      <x:c r="R3342" s="2" t="str">
        <x:v>Latest eligible comparative presentation at the information cutoff.</x:v>
      </x:c>
      <x:c r="T3342" s="12"/>
      <x:c r="U3342" s="12"/>
    </x:row>
    <x:row r="3343" ht="24" customHeight="1">
      <x:c r="C3343" s="2" t="str">
        <x:v>USB</x:v>
      </x:c>
      <x:c r="D3343" s="2" t="str">
        <x:v>FY2025</x:v>
      </x:c>
      <x:c r="E3343" s="2" t="str">
        <x:v>nonaccrual</x:v>
      </x:c>
      <x:c r="F3343" s="11" t="str">
        <x:v>n.a.</x:v>
      </x:c>
      <x:c r="G3343" s="2" t="str">
        <x:v>USDm</x:v>
      </x:c>
      <x:c r="H3343" s="2" t="str">
        <x:v>2025-01-01</x:v>
      </x:c>
      <x:c r="I3343" s="2" t="str">
        <x:v>2025-12-31</x:v>
      </x:c>
      <x:c r="J3343" s="2" t="str">
        <x:v>Nonaccrual</x:v>
      </x:c>
      <x:c r="K3343" s="2" t="str"/>
      <x:c r="L3343" s="2" t="str"/>
      <x:c r="M3343" s="2" t="str"/>
      <x:c r="N3343" s="2" t="str"/>
      <x:c r="O3343" s="2" t="str"/>
      <x:c r="P3343" s="2" t="str"/>
      <x:c r="Q3343" s="2" t="str"/>
      <x:c r="R3343" s="2" t="str">
        <x:v>Not reported / unavailable</x:v>
      </x:c>
      <x:c r="T3343" s="12"/>
      <x:c r="U3343" s="12"/>
    </x:row>
    <x:row r="3344" ht="24" customHeight="1">
      <x:c r="C3344" s="2" t="str">
        <x:v>USB</x:v>
      </x:c>
      <x:c r="D3344" s="2" t="str">
        <x:v>FY2025</x:v>
      </x:c>
      <x:c r="E3344" s="2" t="str">
        <x:v>cash</x:v>
      </x:c>
      <x:c r="F3344" s="11" t="str">
        <x:v>n.a.</x:v>
      </x:c>
      <x:c r="G3344" s="2" t="str">
        <x:v>USDm</x:v>
      </x:c>
      <x:c r="H3344" s="2" t="str">
        <x:v>2025-01-01</x:v>
      </x:c>
      <x:c r="I3344" s="2" t="str">
        <x:v>2025-12-31</x:v>
      </x:c>
      <x:c r="J3344" s="2" t="str">
        <x:v>Cash</x:v>
      </x:c>
      <x:c r="K3344" s="2" t="str"/>
      <x:c r="L3344" s="2" t="str"/>
      <x:c r="M3344" s="2" t="str"/>
      <x:c r="N3344" s="2" t="str"/>
      <x:c r="O3344" s="2" t="str"/>
      <x:c r="P3344" s="2" t="str"/>
      <x:c r="Q3344" s="2" t="str"/>
      <x:c r="R3344" s="2" t="str">
        <x:v>Not reported / unavailable</x:v>
      </x:c>
      <x:c r="T3344" s="12"/>
      <x:c r="U3344" s="12"/>
    </x:row>
    <x:row r="3345" ht="24" customHeight="1">
      <x:c r="C3345" s="2" t="str">
        <x:v>USB</x:v>
      </x:c>
      <x:c r="D3345" s="2" t="str">
        <x:v>FY2025</x:v>
      </x:c>
      <x:c r="E3345" s="2" t="str">
        <x:v>aoci</x:v>
      </x:c>
      <x:c r="F3345" s="11" t="n">
        <x:v>-6987</x:v>
      </x:c>
      <x:c r="G3345" s="2" t="str">
        <x:v>USD</x:v>
      </x:c>
      <x:c r="H3345" s="2" t="str">
        <x:v>2025-01-01</x:v>
      </x:c>
      <x:c r="I3345" s="2" t="str">
        <x:v>2025-12-31</x:v>
      </x:c>
      <x:c r="J3345" s="2" t="str">
        <x:v>Accumulated Other Comprehensive Income (Loss), Net of Tax</x:v>
      </x:c>
      <x:c r="K3345" s="2" t="str">
        <x:v>us-gaap:AccumulatedOtherComprehensiveIncomeLossNetOfTax</x:v>
      </x:c>
      <x:c r="L3345" s="2" t="str">
        <x:v>2026-08-06</x:v>
      </x:c>
      <x:c r="M3345" s="2" t="str">
        <x:v>0000036104-26-000044</x:v>
      </x:c>
      <x:c r="N3345" s="2" t="str">
        <x:v>https://www.sec.gov/Archives/edgar/data/36104/000003610426000044/usb-20260630.htm</x:v>
      </x:c>
      <x:c r="O3345" s="2" t="str">
        <x:v>data/raw/filings/USB_0000036104-26-000044_usb-20260630.htm</x:v>
      </x:c>
      <x:c r="P3345" s="2" t="str">
        <x:v>f-137</x:v>
      </x:c>
      <x:c r="Q3345" s="2" t="str"/>
      <x:c r="R3345" s="2" t="str">
        <x:v>Latest eligible comparative presentation at the information cutoff.</x:v>
      </x:c>
      <x:c r="T3345" s="12"/>
      <x:c r="U3345" s="12"/>
    </x:row>
    <x:row r="3346" ht="24" customHeight="1">
      <x:c r="C3346" s="2" t="str">
        <x:v>USB</x:v>
      </x:c>
      <x:c r="D3346" s="2" t="str">
        <x:v>FY2025</x:v>
      </x:c>
      <x:c r="E3346" s="2" t="str">
        <x:v>nii</x:v>
      </x:c>
      <x:c r="F3346" s="11" t="n">
        <x:v>16649</x:v>
      </x:c>
      <x:c r="G3346" s="2" t="str">
        <x:v>USD</x:v>
      </x:c>
      <x:c r="H3346" s="2" t="str">
        <x:v>2025-01-01</x:v>
      </x:c>
      <x:c r="I3346" s="2" t="str">
        <x:v>2025-12-31</x:v>
      </x:c>
      <x:c r="J3346" s="2" t="str">
        <x:v>Interest Income (Expense), Net</x:v>
      </x:c>
      <x:c r="K3346" s="2" t="str">
        <x:v>us-gaap:InterestIncomeExpenseNet</x:v>
      </x:c>
      <x:c r="L3346" s="2" t="str">
        <x:v>2026-02-23</x:v>
      </x:c>
      <x:c r="M3346" s="2" t="str">
        <x:v>0000036104-26-000011</x:v>
      </x:c>
      <x:c r="N3346" s="2" t="str">
        <x:v>https://www.sec.gov/Archives/edgar/data/36104/000003610426000011/usb-20251231.htm</x:v>
      </x:c>
      <x:c r="O3346" s="2" t="str">
        <x:v>data/raw/filings/USB_0000036104-26-000011_usb-20251231.htm</x:v>
      </x:c>
      <x:c r="P3346" s="2" t="str"/>
      <x:c r="Q3346" s="2" t="str"/>
      <x:c r="R3346" s="2" t="str">
        <x:v>Latest eligible comparative presentation at the information cutoff.</x:v>
      </x:c>
      <x:c r="T3346" s="12"/>
      <x:c r="U3346" s="12"/>
    </x:row>
    <x:row r="3347" ht="24" customHeight="1">
      <x:c r="C3347" s="2" t="str">
        <x:v>USB</x:v>
      </x:c>
      <x:c r="D3347" s="2" t="str">
        <x:v>FY2025</x:v>
      </x:c>
      <x:c r="E3347" s="2" t="str">
        <x:v>noninterest_income</x:v>
      </x:c>
      <x:c r="F3347" s="11" t="n">
        <x:v>11891</x:v>
      </x:c>
      <x:c r="G3347" s="2" t="str">
        <x:v>USD</x:v>
      </x:c>
      <x:c r="H3347" s="2" t="str">
        <x:v>2025-01-01</x:v>
      </x:c>
      <x:c r="I3347" s="2" t="str">
        <x:v>2025-12-31</x:v>
      </x:c>
      <x:c r="J3347" s="2" t="str">
        <x:v>Noninterest Income</x:v>
      </x:c>
      <x:c r="K3347" s="2" t="str">
        <x:v>us-gaap:NoninterestIncome</x:v>
      </x:c>
      <x:c r="L3347" s="2" t="str">
        <x:v>2026-02-23</x:v>
      </x:c>
      <x:c r="M3347" s="2" t="str">
        <x:v>0000036104-26-000011</x:v>
      </x:c>
      <x:c r="N3347" s="2" t="str">
        <x:v>https://www.sec.gov/Archives/edgar/data/36104/000003610426000011/usb-20251231.htm</x:v>
      </x:c>
      <x:c r="O3347" s="2" t="str">
        <x:v>data/raw/filings/USB_0000036104-26-000011_usb-20251231.htm</x:v>
      </x:c>
      <x:c r="P3347" s="2" t="str"/>
      <x:c r="Q3347" s="2" t="str"/>
      <x:c r="R3347" s="2" t="str">
        <x:v>Latest eligible comparative presentation at the information cutoff.</x:v>
      </x:c>
      <x:c r="T3347" s="12"/>
      <x:c r="U3347" s="12"/>
    </x:row>
    <x:row r="3348" ht="24" customHeight="1">
      <x:c r="C3348" s="2" t="str">
        <x:v>USB</x:v>
      </x:c>
      <x:c r="D3348" s="2" t="str">
        <x:v>FY2025</x:v>
      </x:c>
      <x:c r="E3348" s="2" t="str">
        <x:v>revenue_reported</x:v>
      </x:c>
      <x:c r="F3348" s="11" t="n">
        <x:v>28656</x:v>
      </x:c>
      <x:c r="G3348" s="2" t="str">
        <x:v>USD</x:v>
      </x:c>
      <x:c r="H3348" s="2" t="str">
        <x:v>2025-01-01</x:v>
      </x:c>
      <x:c r="I3348" s="2" t="str">
        <x:v>2025-12-31</x:v>
      </x:c>
      <x:c r="J3348" s="2" t="str">
        <x:v>Revenues</x:v>
      </x:c>
      <x:c r="K3348" s="2" t="str">
        <x:v>us-gaap:Revenues</x:v>
      </x:c>
      <x:c r="L3348" s="2" t="str">
        <x:v>2026-02-23</x:v>
      </x:c>
      <x:c r="M3348" s="2" t="str">
        <x:v>0000036104-26-000011</x:v>
      </x:c>
      <x:c r="N3348" s="2" t="str">
        <x:v>https://www.sec.gov/Archives/edgar/data/36104/000003610426000011/usb-20251231.htm</x:v>
      </x:c>
      <x:c r="O3348" s="2" t="str">
        <x:v>data/raw/filings/USB_0000036104-26-000011_usb-20251231.htm</x:v>
      </x:c>
      <x:c r="P3348" s="2" t="str"/>
      <x:c r="Q3348" s="2" t="str"/>
      <x:c r="R3348" s="2" t="str">
        <x:v>Latest eligible comparative presentation at the information cutoff.</x:v>
      </x:c>
      <x:c r="T3348" s="12"/>
      <x:c r="U3348" s="12"/>
    </x:row>
    <x:row r="3349" ht="24" customHeight="1">
      <x:c r="C3349" s="2" t="str">
        <x:v>USB</x:v>
      </x:c>
      <x:c r="D3349" s="2" t="str">
        <x:v>FY2025</x:v>
      </x:c>
      <x:c r="E3349" s="2" t="str">
        <x:v>opex</x:v>
      </x:c>
      <x:c r="F3349" s="11" t="n">
        <x:v>16837</x:v>
      </x:c>
      <x:c r="G3349" s="2" t="str">
        <x:v>USD</x:v>
      </x:c>
      <x:c r="H3349" s="2" t="str">
        <x:v>2025-01-01</x:v>
      </x:c>
      <x:c r="I3349" s="2" t="str">
        <x:v>2025-12-31</x:v>
      </x:c>
      <x:c r="J3349" s="2" t="str">
        <x:v>Noninterest Expense</x:v>
      </x:c>
      <x:c r="K3349" s="2" t="str">
        <x:v>us-gaap:NoninterestExpense</x:v>
      </x:c>
      <x:c r="L3349" s="2" t="str">
        <x:v>2026-02-23</x:v>
      </x:c>
      <x:c r="M3349" s="2" t="str">
        <x:v>0000036104-26-000011</x:v>
      </x:c>
      <x:c r="N3349" s="2" t="str">
        <x:v>https://www.sec.gov/Archives/edgar/data/36104/000003610426000011/usb-20251231.htm</x:v>
      </x:c>
      <x:c r="O3349" s="2" t="str">
        <x:v>data/raw/filings/USB_0000036104-26-000011_usb-20251231.htm</x:v>
      </x:c>
      <x:c r="P3349" s="2" t="str"/>
      <x:c r="Q3349" s="2" t="str"/>
      <x:c r="R3349" s="2" t="str">
        <x:v>Latest eligible comparative presentation at the information cutoff.</x:v>
      </x:c>
      <x:c r="T3349" s="12"/>
      <x:c r="U3349" s="12"/>
    </x:row>
    <x:row r="3350" ht="24" customHeight="1">
      <x:c r="C3350" s="2" t="str">
        <x:v>USB</x:v>
      </x:c>
      <x:c r="D3350" s="2" t="str">
        <x:v>FY2025</x:v>
      </x:c>
      <x:c r="E3350" s="2" t="str">
        <x:v>provision</x:v>
      </x:c>
      <x:c r="F3350" s="11" t="n">
        <x:v>2186</x:v>
      </x:c>
      <x:c r="G3350" s="2" t="str">
        <x:v>USD</x:v>
      </x:c>
      <x:c r="H3350" s="2" t="str">
        <x:v>2025-01-01</x:v>
      </x:c>
      <x:c r="I3350" s="2" t="str">
        <x:v>2025-12-31</x:v>
      </x:c>
      <x:c r="J3350" s="2" t="str">
        <x:v>Provision for Loan, Lease, and Other Losses</x:v>
      </x:c>
      <x:c r="K3350" s="2" t="str">
        <x:v>us-gaap:ProvisionForLoanLeaseAndOtherLosses</x:v>
      </x:c>
      <x:c r="L3350" s="2" t="str">
        <x:v>2026-02-23</x:v>
      </x:c>
      <x:c r="M3350" s="2" t="str">
        <x:v>0000036104-26-000011</x:v>
      </x:c>
      <x:c r="N3350" s="2" t="str">
        <x:v>https://www.sec.gov/Archives/edgar/data/36104/000003610426000011/usb-20251231.htm</x:v>
      </x:c>
      <x:c r="O3350" s="2" t="str">
        <x:v>data/raw/filings/USB_0000036104-26-000011_usb-20251231.htm</x:v>
      </x:c>
      <x:c r="P3350" s="2" t="str"/>
      <x:c r="Q3350" s="2" t="str"/>
      <x:c r="R3350" s="2" t="str">
        <x:v>Latest eligible comparative presentation at the information cutoff.</x:v>
      </x:c>
      <x:c r="T3350" s="12"/>
      <x:c r="U3350" s="12"/>
    </x:row>
    <x:row r="3351" ht="24" customHeight="1">
      <x:c r="C3351" s="2" t="str">
        <x:v>USB</x:v>
      </x:c>
      <x:c r="D3351" s="2" t="str">
        <x:v>FY2025</x:v>
      </x:c>
      <x:c r="E3351" s="2" t="str">
        <x:v>pretax</x:v>
      </x:c>
      <x:c r="F3351" s="11" t="n">
        <x:v>9517</x:v>
      </x:c>
      <x:c r="G3351" s="2" t="str">
        <x:v>USD</x:v>
      </x:c>
      <x:c r="H3351" s="2" t="str">
        <x:v>2025-01-01</x:v>
      </x:c>
      <x:c r="I3351" s="2" t="str">
        <x:v>2025-12-31</x:v>
      </x:c>
      <x:c r="J3351" s="2" t="str">
        <x:v>Income (Loss) from Continuing Operations before Income Taxes, Noncontrolling Interest</x:v>
      </x:c>
      <x:c r="K3351" s="2" t="str">
        <x:v>us-gaap:IncomeLossFromContinuingOperationsBeforeIncomeTaxesExtraordinaryItemsNoncontrollingInterest</x:v>
      </x:c>
      <x:c r="L3351" s="2" t="str">
        <x:v>2026-02-23</x:v>
      </x:c>
      <x:c r="M3351" s="2" t="str">
        <x:v>0000036104-26-000011</x:v>
      </x:c>
      <x:c r="N3351" s="2" t="str">
        <x:v>https://www.sec.gov/Archives/edgar/data/36104/000003610426000011/usb-20251231.htm</x:v>
      </x:c>
      <x:c r="O3351" s="2" t="str">
        <x:v>data/raw/filings/USB_0000036104-26-000011_usb-20251231.htm</x:v>
      </x:c>
      <x:c r="P3351" s="2" t="str"/>
      <x:c r="Q3351" s="2" t="str"/>
      <x:c r="R3351" s="2" t="str">
        <x:v>Latest eligible comparative presentation at the information cutoff.</x:v>
      </x:c>
      <x:c r="T3351" s="12"/>
      <x:c r="U3351" s="12"/>
    </x:row>
    <x:row r="3352" ht="24" customHeight="1">
      <x:c r="C3352" s="2" t="str">
        <x:v>USB</x:v>
      </x:c>
      <x:c r="D3352" s="2" t="str">
        <x:v>FY2025</x:v>
      </x:c>
      <x:c r="E3352" s="2" t="str">
        <x:v>tax</x:v>
      </x:c>
      <x:c r="F3352" s="11" t="n">
        <x:v>1921</x:v>
      </x:c>
      <x:c r="G3352" s="2" t="str">
        <x:v>USD</x:v>
      </x:c>
      <x:c r="H3352" s="2" t="str">
        <x:v>2025-01-01</x:v>
      </x:c>
      <x:c r="I3352" s="2" t="str">
        <x:v>2025-12-31</x:v>
      </x:c>
      <x:c r="J3352" s="2" t="str">
        <x:v>Income Tax Expense (Benefit)</x:v>
      </x:c>
      <x:c r="K3352" s="2" t="str">
        <x:v>us-gaap:IncomeTaxExpenseBenefit</x:v>
      </x:c>
      <x:c r="L3352" s="2" t="str">
        <x:v>2026-02-23</x:v>
      </x:c>
      <x:c r="M3352" s="2" t="str">
        <x:v>0000036104-26-000011</x:v>
      </x:c>
      <x:c r="N3352" s="2" t="str">
        <x:v>https://www.sec.gov/Archives/edgar/data/36104/000003610426000011/usb-20251231.htm</x:v>
      </x:c>
      <x:c r="O3352" s="2" t="str">
        <x:v>data/raw/filings/USB_0000036104-26-000011_usb-20251231.htm</x:v>
      </x:c>
      <x:c r="P3352" s="2" t="str"/>
      <x:c r="Q3352" s="2" t="str"/>
      <x:c r="R3352" s="2" t="str">
        <x:v>Latest eligible comparative presentation at the information cutoff.</x:v>
      </x:c>
      <x:c r="T3352" s="12"/>
      <x:c r="U3352" s="12"/>
    </x:row>
    <x:row r="3353" ht="24" customHeight="1">
      <x:c r="C3353" s="2" t="str">
        <x:v>USB</x:v>
      </x:c>
      <x:c r="D3353" s="2" t="str">
        <x:v>FY2025</x:v>
      </x:c>
      <x:c r="E3353" s="2" t="str">
        <x:v>net_income</x:v>
      </x:c>
      <x:c r="F3353" s="11" t="n">
        <x:v>7570</x:v>
      </x:c>
      <x:c r="G3353" s="2" t="str">
        <x:v>USD</x:v>
      </x:c>
      <x:c r="H3353" s="2" t="str">
        <x:v>2025-01-01</x:v>
      </x:c>
      <x:c r="I3353" s="2" t="str">
        <x:v>2025-12-31</x:v>
      </x:c>
      <x:c r="J3353" s="2" t="str">
        <x:v>Net Income (Loss) Attributable to Parent</x:v>
      </x:c>
      <x:c r="K3353" s="2" t="str">
        <x:v>us-gaap:NetIncomeLoss</x:v>
      </x:c>
      <x:c r="L3353" s="2" t="str">
        <x:v>2026-02-23</x:v>
      </x:c>
      <x:c r="M3353" s="2" t="str">
        <x:v>0000036104-26-000011</x:v>
      </x:c>
      <x:c r="N3353" s="2" t="str">
        <x:v>https://www.sec.gov/Archives/edgar/data/36104/000003610426000011/usb-20251231.htm</x:v>
      </x:c>
      <x:c r="O3353" s="2" t="str">
        <x:v>data/raw/filings/USB_0000036104-26-000011_usb-20251231.htm</x:v>
      </x:c>
      <x:c r="P3353" s="2" t="str"/>
      <x:c r="Q3353" s="2" t="str"/>
      <x:c r="R3353" s="2" t="str">
        <x:v>Latest eligible comparative presentation at the information cutoff.</x:v>
      </x:c>
      <x:c r="T3353" s="12"/>
      <x:c r="U3353" s="12"/>
    </x:row>
    <x:row r="3354" ht="24" customHeight="1">
      <x:c r="C3354" s="2" t="str">
        <x:v>USB</x:v>
      </x:c>
      <x:c r="D3354" s="2" t="str">
        <x:v>FY2025</x:v>
      </x:c>
      <x:c r="E3354" s="2" t="str">
        <x:v>common_income</x:v>
      </x:c>
      <x:c r="F3354" s="11" t="n">
        <x:v>7194</x:v>
      </x:c>
      <x:c r="G3354" s="2" t="str">
        <x:v>USD</x:v>
      </x:c>
      <x:c r="H3354" s="2" t="str">
        <x:v>2025-01-01</x:v>
      </x:c>
      <x:c r="I3354" s="2" t="str">
        <x:v>2025-12-31</x:v>
      </x:c>
      <x:c r="J3354" s="2" t="str">
        <x:v>Net Income (Loss) Available to Common Stockholders, Basic</x:v>
      </x:c>
      <x:c r="K3354" s="2" t="str">
        <x:v>us-gaap:NetIncomeLossAvailableToCommonStockholdersBasic</x:v>
      </x:c>
      <x:c r="L3354" s="2" t="str">
        <x:v>2026-02-23</x:v>
      </x:c>
      <x:c r="M3354" s="2" t="str">
        <x:v>0000036104-26-000011</x:v>
      </x:c>
      <x:c r="N3354" s="2" t="str">
        <x:v>https://www.sec.gov/Archives/edgar/data/36104/000003610426000011/usb-20251231.htm</x:v>
      </x:c>
      <x:c r="O3354" s="2" t="str">
        <x:v>data/raw/filings/USB_0000036104-26-000011_usb-20251231.htm</x:v>
      </x:c>
      <x:c r="P3354" s="2" t="str"/>
      <x:c r="Q3354" s="2" t="str"/>
      <x:c r="R3354" s="2" t="str">
        <x:v>Latest eligible comparative presentation at the information cutoff.</x:v>
      </x:c>
      <x:c r="T3354" s="12"/>
      <x:c r="U3354" s="12"/>
    </x:row>
    <x:row r="3355" ht="24" customHeight="1">
      <x:c r="C3355" s="2" t="str">
        <x:v>USB</x:v>
      </x:c>
      <x:c r="D3355" s="2" t="str">
        <x:v>FY2025</x:v>
      </x:c>
      <x:c r="E3355" s="2" t="str">
        <x:v>preferred_div</x:v>
      </x:c>
      <x:c r="F3355" s="11" t="n">
        <x:v>329</x:v>
      </x:c>
      <x:c r="G3355" s="2" t="str">
        <x:v>USD</x:v>
      </x:c>
      <x:c r="H3355" s="2" t="str">
        <x:v>2025-01-01</x:v>
      </x:c>
      <x:c r="I3355" s="2" t="str">
        <x:v>2025-12-31</x:v>
      </x:c>
      <x:c r="J3355" s="2" t="str">
        <x:v>Dividends, Preferred Stock</x:v>
      </x:c>
      <x:c r="K3355" s="2" t="str">
        <x:v>us-gaap:DividendsPreferredStock</x:v>
      </x:c>
      <x:c r="L3355" s="2" t="str">
        <x:v>2026-02-23</x:v>
      </x:c>
      <x:c r="M3355" s="2" t="str">
        <x:v>0000036104-26-000011</x:v>
      </x:c>
      <x:c r="N3355" s="2" t="str">
        <x:v>https://www.sec.gov/Archives/edgar/data/36104/000003610426000011/usb-20251231.htm</x:v>
      </x:c>
      <x:c r="O3355" s="2" t="str">
        <x:v>data/raw/filings/USB_0000036104-26-000011_usb-20251231.htm</x:v>
      </x:c>
      <x:c r="P3355" s="2" t="str"/>
      <x:c r="Q3355" s="2" t="str"/>
      <x:c r="R3355" s="2" t="str">
        <x:v>Latest eligible comparative presentation at the information cutoff.</x:v>
      </x:c>
      <x:c r="T3355" s="12"/>
      <x:c r="U3355" s="12"/>
    </x:row>
    <x:row r="3356" ht="24" customHeight="1">
      <x:c r="C3356" s="2" t="str">
        <x:v>USB</x:v>
      </x:c>
      <x:c r="D3356" s="2" t="str">
        <x:v>FY2025</x:v>
      </x:c>
      <x:c r="E3356" s="2" t="str">
        <x:v>eps</x:v>
      </x:c>
      <x:c r="F3356" s="11" t="n">
        <x:v>4.62</x:v>
      </x:c>
      <x:c r="G3356" s="2" t="str">
        <x:v>USD/shares</x:v>
      </x:c>
      <x:c r="H3356" s="2" t="str">
        <x:v>2025-01-01</x:v>
      </x:c>
      <x:c r="I3356" s="2" t="str">
        <x:v>2025-12-31</x:v>
      </x:c>
      <x:c r="J3356" s="2" t="str">
        <x:v>Earnings Per Share, Diluted</x:v>
      </x:c>
      <x:c r="K3356" s="2" t="str">
        <x:v>us-gaap:EarningsPerShareDiluted</x:v>
      </x:c>
      <x:c r="L3356" s="2" t="str">
        <x:v>2026-02-23</x:v>
      </x:c>
      <x:c r="M3356" s="2" t="str">
        <x:v>0000036104-26-000011</x:v>
      </x:c>
      <x:c r="N3356" s="2" t="str">
        <x:v>https://www.sec.gov/Archives/edgar/data/36104/000003610426000011/usb-20251231.htm</x:v>
      </x:c>
      <x:c r="O3356" s="2" t="str">
        <x:v>data/raw/filings/USB_0000036104-26-000011_usb-20251231.htm</x:v>
      </x:c>
      <x:c r="P3356" s="2" t="str"/>
      <x:c r="Q3356" s="2" t="str"/>
      <x:c r="R3356" s="2" t="str">
        <x:v>Latest eligible comparative presentation at the information cutoff.</x:v>
      </x:c>
      <x:c r="T3356" s="12"/>
      <x:c r="U3356" s="12"/>
    </x:row>
    <x:row r="3357" ht="24" customHeight="1">
      <x:c r="C3357" s="2" t="str">
        <x:v>USB</x:v>
      </x:c>
      <x:c r="D3357" s="2" t="str">
        <x:v>FY2025</x:v>
      </x:c>
      <x:c r="E3357" s="2" t="str">
        <x:v>shares_diluted</x:v>
      </x:c>
      <x:c r="F3357" s="11" t="n">
        <x:v>1558</x:v>
      </x:c>
      <x:c r="G3357" s="2" t="str">
        <x:v>shares</x:v>
      </x:c>
      <x:c r="H3357" s="2" t="str">
        <x:v>2025-01-01</x:v>
      </x:c>
      <x:c r="I3357" s="2" t="str">
        <x:v>2025-12-31</x:v>
      </x:c>
      <x:c r="J3357" s="2" t="str">
        <x:v>Weighted Average Number of Shares Outstanding, Diluted</x:v>
      </x:c>
      <x:c r="K3357" s="2" t="str">
        <x:v>us-gaap:WeightedAverageNumberOfDilutedSharesOutstanding</x:v>
      </x:c>
      <x:c r="L3357" s="2" t="str">
        <x:v>2026-02-23</x:v>
      </x:c>
      <x:c r="M3357" s="2" t="str">
        <x:v>0000036104-26-000011</x:v>
      </x:c>
      <x:c r="N3357" s="2" t="str">
        <x:v>https://www.sec.gov/Archives/edgar/data/36104/000003610426000011/usb-20251231.htm</x:v>
      </x:c>
      <x:c r="O3357" s="2" t="str">
        <x:v>data/raw/filings/USB_0000036104-26-000011_usb-20251231.htm</x:v>
      </x:c>
      <x:c r="P3357" s="2" t="str"/>
      <x:c r="Q3357" s="2" t="str"/>
      <x:c r="R3357" s="2" t="str">
        <x:v>Latest eligible comparative presentation at the information cutoff.</x:v>
      </x:c>
      <x:c r="T3357" s="12"/>
      <x:c r="U3357" s="12"/>
    </x:row>
    <x:row r="3358" ht="24" customHeight="1">
      <x:c r="C3358" s="2" t="str">
        <x:v>USB</x:v>
      </x:c>
      <x:c r="D3358" s="2" t="str">
        <x:v>FY2025</x:v>
      </x:c>
      <x:c r="E3358" s="2" t="str">
        <x:v>dps</x:v>
      </x:c>
      <x:c r="F3358" s="11" t="n">
        <x:v>2.04</x:v>
      </x:c>
      <x:c r="G3358" s="2" t="str">
        <x:v>USD/shares</x:v>
      </x:c>
      <x:c r="H3358" s="2" t="str">
        <x:v>2025-01-01</x:v>
      </x:c>
      <x:c r="I3358" s="2" t="str">
        <x:v>2025-12-31</x:v>
      </x:c>
      <x:c r="J3358" s="2" t="str">
        <x:v>Common Stock, Dividends, Per Share, Declared</x:v>
      </x:c>
      <x:c r="K3358" s="2" t="str">
        <x:v>us-gaap:CommonStockDividendsPerShareDeclared</x:v>
      </x:c>
      <x:c r="L3358" s="2" t="str">
        <x:v>2026-02-23</x:v>
      </x:c>
      <x:c r="M3358" s="2" t="str">
        <x:v>0000036104-26-000011</x:v>
      </x:c>
      <x:c r="N3358" s="2" t="str">
        <x:v>https://www.sec.gov/Archives/edgar/data/36104/000003610426000011/usb-20251231.htm</x:v>
      </x:c>
      <x:c r="O3358" s="2" t="str">
        <x:v>data/raw/filings/USB_0000036104-26-000011_usb-20251231.htm</x:v>
      </x:c>
      <x:c r="P3358" s="2" t="str"/>
      <x:c r="Q3358" s="2" t="str"/>
      <x:c r="R3358" s="2" t="str">
        <x:v>Latest eligible comparative presentation at the information cutoff.</x:v>
      </x:c>
      <x:c r="T3358" s="12"/>
      <x:c r="U3358" s="12"/>
    </x:row>
    <x:row r="3359" ht="24" customHeight="1">
      <x:c r="C3359" s="2" t="str">
        <x:v>USB</x:v>
      </x:c>
      <x:c r="D3359" s="2" t="str">
        <x:v>FY2025</x:v>
      </x:c>
      <x:c r="E3359" s="2" t="str">
        <x:v>dividends</x:v>
      </x:c>
      <x:c r="F3359" s="11" t="n">
        <x:v>3168</x:v>
      </x:c>
      <x:c r="G3359" s="2" t="str">
        <x:v>USD</x:v>
      </x:c>
      <x:c r="H3359" s="2" t="str">
        <x:v>2025-01-01</x:v>
      </x:c>
      <x:c r="I3359" s="2" t="str">
        <x:v>2025-12-31</x:v>
      </x:c>
      <x:c r="J3359" s="2" t="str">
        <x:v>Payments of Ordinary Dividends, Common Stock</x:v>
      </x:c>
      <x:c r="K3359" s="2" t="str">
        <x:v>us-gaap:PaymentsOfDividendsCommonStock</x:v>
      </x:c>
      <x:c r="L3359" s="2" t="str">
        <x:v>2026-02-23</x:v>
      </x:c>
      <x:c r="M3359" s="2" t="str">
        <x:v>0000036104-26-000011</x:v>
      </x:c>
      <x:c r="N3359" s="2" t="str">
        <x:v>https://www.sec.gov/Archives/edgar/data/36104/000003610426000011/usb-20251231.htm</x:v>
      </x:c>
      <x:c r="O3359" s="2" t="str">
        <x:v>data/raw/filings/USB_0000036104-26-000011_usb-20251231.htm</x:v>
      </x:c>
      <x:c r="P3359" s="2" t="str"/>
      <x:c r="Q3359" s="2" t="str"/>
      <x:c r="R3359" s="2" t="str">
        <x:v>Latest eligible comparative presentation at the information cutoff.</x:v>
      </x:c>
      <x:c r="T3359" s="12"/>
      <x:c r="U3359" s="12"/>
    </x:row>
    <x:row r="3360" ht="24" customHeight="1">
      <x:c r="C3360" s="2" t="str">
        <x:v>USB</x:v>
      </x:c>
      <x:c r="D3360" s="2" t="str">
        <x:v>FY2025</x:v>
      </x:c>
      <x:c r="E3360" s="2" t="str">
        <x:v>buybacks</x:v>
      </x:c>
      <x:c r="F3360" s="11" t="n">
        <x:v>489</x:v>
      </x:c>
      <x:c r="G3360" s="2" t="str">
        <x:v>USD</x:v>
      </x:c>
      <x:c r="H3360" s="2" t="str">
        <x:v>2025-01-01</x:v>
      </x:c>
      <x:c r="I3360" s="2" t="str">
        <x:v>2025-12-31</x:v>
      </x:c>
      <x:c r="J3360" s="2" t="str">
        <x:v>Payments for Repurchase of Common Stock</x:v>
      </x:c>
      <x:c r="K3360" s="2" t="str">
        <x:v>us-gaap:PaymentsForRepurchaseOfCommonStock</x:v>
      </x:c>
      <x:c r="L3360" s="2" t="str">
        <x:v>2026-02-23</x:v>
      </x:c>
      <x:c r="M3360" s="2" t="str">
        <x:v>0000036104-26-000011</x:v>
      </x:c>
      <x:c r="N3360" s="2" t="str">
        <x:v>https://www.sec.gov/Archives/edgar/data/36104/000003610426000011/usb-20251231.htm</x:v>
      </x:c>
      <x:c r="O3360" s="2" t="str">
        <x:v>data/raw/filings/USB_0000036104-26-000011_usb-20251231.htm</x:v>
      </x:c>
      <x:c r="P3360" s="2" t="str"/>
      <x:c r="Q3360" s="2" t="str"/>
      <x:c r="R3360" s="2" t="str">
        <x:v>Latest eligible comparative presentation at the information cutoff.</x:v>
      </x:c>
      <x:c r="T3360" s="12"/>
      <x:c r="U3360" s="12"/>
    </x:row>
    <x:row r="3361" ht="24" customHeight="1">
      <x:c r="C3361" s="2" t="str">
        <x:v>USB</x:v>
      </x:c>
      <x:c r="D3361" s="2" t="str">
        <x:v>FY2025</x:v>
      </x:c>
      <x:c r="E3361" s="2" t="str">
        <x:v>chargeoffs</x:v>
      </x:c>
      <x:c r="F3361" s="11" t="str">
        <x:v>n.a.</x:v>
      </x:c>
      <x:c r="G3361" s="2" t="str">
        <x:v>USDm</x:v>
      </x:c>
      <x:c r="H3361" s="2" t="str">
        <x:v>2025-01-01</x:v>
      </x:c>
      <x:c r="I3361" s="2" t="str">
        <x:v>2025-12-31</x:v>
      </x:c>
      <x:c r="J3361" s="2" t="str">
        <x:v>Gross loan charge-offs</x:v>
      </x:c>
      <x:c r="K3361" s="2" t="str"/>
      <x:c r="L3361" s="2" t="str"/>
      <x:c r="M3361" s="2" t="str"/>
      <x:c r="N3361" s="2" t="str"/>
      <x:c r="O3361" s="2" t="str"/>
      <x:c r="P3361" s="2" t="str"/>
      <x:c r="Q3361" s="2" t="str"/>
      <x:c r="R3361" s="2" t="str">
        <x:v>Not reported / unavailable</x:v>
      </x:c>
      <x:c r="T3361" s="12"/>
      <x:c r="U3361" s="12"/>
    </x:row>
    <x:row r="3362" ht="24" customHeight="1">
      <x:c r="C3362" s="2" t="str">
        <x:v>USB</x:v>
      </x:c>
      <x:c r="D3362" s="2" t="str">
        <x:v>FY2025</x:v>
      </x:c>
      <x:c r="E3362" s="2" t="str">
        <x:v>recoveries</x:v>
      </x:c>
      <x:c r="F3362" s="11" t="str">
        <x:v>n.a.</x:v>
      </x:c>
      <x:c r="G3362" s="2" t="str">
        <x:v>USDm</x:v>
      </x:c>
      <x:c r="H3362" s="2" t="str">
        <x:v>2025-01-01</x:v>
      </x:c>
      <x:c r="I3362" s="2" t="str">
        <x:v>2025-12-31</x:v>
      </x:c>
      <x:c r="J3362" s="2" t="str">
        <x:v>Loan recoveries</x:v>
      </x:c>
      <x:c r="K3362" s="2" t="str"/>
      <x:c r="L3362" s="2" t="str"/>
      <x:c r="M3362" s="2" t="str"/>
      <x:c r="N3362" s="2" t="str"/>
      <x:c r="O3362" s="2" t="str"/>
      <x:c r="P3362" s="2" t="str"/>
      <x:c r="Q3362" s="2" t="str"/>
      <x:c r="R3362" s="2" t="str">
        <x:v>Not reported / unavailable</x:v>
      </x:c>
      <x:c r="T3362" s="12"/>
      <x:c r="U3362" s="12"/>
    </x:row>
    <x:row r="3363" ht="24" customHeight="1">
      <x:c r="C3363" s="2" t="str">
        <x:v>USB</x:v>
      </x:c>
      <x:c r="D3363" s="2" t="str">
        <x:v>FY2025</x:v>
      </x:c>
      <x:c r="E3363" s="2" t="str">
        <x:v>rwa</x:v>
      </x:c>
      <x:c r="F3363" s="11" t="str">
        <x:v>n.a.</x:v>
      </x:c>
      <x:c r="G3363" s="2" t="str">
        <x:v>USDm</x:v>
      </x:c>
      <x:c r="H3363" s="2" t="str">
        <x:v>2025-01-01</x:v>
      </x:c>
      <x:c r="I3363" s="2" t="str">
        <x:v>2025-12-31</x:v>
      </x:c>
      <x:c r="J3363" s="2" t="str">
        <x:v>Risk-weighted assets</x:v>
      </x:c>
      <x:c r="K3363" s="2" t="str"/>
      <x:c r="L3363" s="2" t="str"/>
      <x:c r="M3363" s="2" t="str"/>
      <x:c r="N3363" s="2" t="str"/>
      <x:c r="O3363" s="2" t="str"/>
      <x:c r="P3363" s="2" t="str"/>
      <x:c r="Q3363" s="2" t="str"/>
      <x:c r="R3363" s="2" t="str">
        <x:v>Not reported / unavailable</x:v>
      </x:c>
      <x:c r="T3363" s="12"/>
      <x:c r="U3363" s="12"/>
    </x:row>
    <x:row r="3364" ht="24" customHeight="1">
      <x:c r="C3364" s="2" t="str">
        <x:v>USB</x:v>
      </x:c>
      <x:c r="D3364" s="2" t="str">
        <x:v>FY2025</x:v>
      </x:c>
      <x:c r="E3364" s="2" t="str">
        <x:v>cet1_reported</x:v>
      </x:c>
      <x:c r="F3364" s="11" t="str">
        <x:v>n.a.</x:v>
      </x:c>
      <x:c r="G3364" s="2" t="str">
        <x:v>%</x:v>
      </x:c>
      <x:c r="H3364" s="2" t="str">
        <x:v>2025-01-01</x:v>
      </x:c>
      <x:c r="I3364" s="2" t="str">
        <x:v>2025-12-31</x:v>
      </x:c>
      <x:c r="J3364" s="2" t="str">
        <x:v>Actual standardized CET1 ratio</x:v>
      </x:c>
      <x:c r="K3364" s="2" t="str"/>
      <x:c r="L3364" s="2" t="str"/>
      <x:c r="M3364" s="2" t="str"/>
      <x:c r="N3364" s="2" t="str"/>
      <x:c r="O3364" s="2" t="str"/>
      <x:c r="P3364" s="2" t="str"/>
      <x:c r="Q3364" s="2" t="str"/>
      <x:c r="R3364" s="2" t="str">
        <x:v>Not reported / unavailable</x:v>
      </x:c>
      <x:c r="T3364" s="12"/>
      <x:c r="U3364" s="12"/>
    </x:row>
    <x:row r="3365" ht="24" customHeight="1">
      <x:c r="C3365" s="2" t="str">
        <x:v>USB</x:v>
      </x:c>
      <x:c r="D3365" s="2" t="str">
        <x:v>FY2025</x:v>
      </x:c>
      <x:c r="E3365" s="2" t="str">
        <x:v>nim_reported</x:v>
      </x:c>
      <x:c r="F3365" s="11" t="str">
        <x:v>n.a.</x:v>
      </x:c>
      <x:c r="G3365" s="2" t="str">
        <x:v>%</x:v>
      </x:c>
      <x:c r="H3365" s="2" t="str">
        <x:v>2025-01-01</x:v>
      </x:c>
      <x:c r="I3365" s="2" t="str">
        <x:v>2025-12-31</x:v>
      </x:c>
      <x:c r="J3365" s="2" t="str">
        <x:v>Issuer reported net interest margin</x:v>
      </x:c>
      <x:c r="K3365" s="2" t="str"/>
      <x:c r="L3365" s="2" t="str"/>
      <x:c r="M3365" s="2" t="str"/>
      <x:c r="N3365" s="2" t="str"/>
      <x:c r="O3365" s="2" t="str"/>
      <x:c r="P3365" s="2" t="str"/>
      <x:c r="Q3365" s="2" t="str"/>
      <x:c r="R3365" s="2" t="str">
        <x:v>Not reported / unavailable</x:v>
      </x:c>
      <x:c r="T3365" s="12"/>
      <x:c r="U3365" s="12"/>
    </x:row>
    <x:row r="3366" ht="24" customHeight="1">
      <x:c r="C3366" s="2" t="str">
        <x:v>USB</x:v>
      </x:c>
      <x:c r="D3366" s="2" t="str">
        <x:v>FY2025</x:v>
      </x:c>
      <x:c r="E3366" s="2" t="str">
        <x:v>bvps_reported</x:v>
      </x:c>
      <x:c r="F3366" s="11" t="str">
        <x:v>n.a.</x:v>
      </x:c>
      <x:c r="G3366" s="2" t="str">
        <x:v>USD/share</x:v>
      </x:c>
      <x:c r="H3366" s="2" t="str">
        <x:v>2025-01-01</x:v>
      </x:c>
      <x:c r="I3366" s="2" t="str">
        <x:v>2025-12-31</x:v>
      </x:c>
      <x:c r="J3366" s="2" t="str">
        <x:v>Reported common book value per share</x:v>
      </x:c>
      <x:c r="K3366" s="2" t="str"/>
      <x:c r="L3366" s="2" t="str"/>
      <x:c r="M3366" s="2" t="str"/>
      <x:c r="N3366" s="2" t="str"/>
      <x:c r="O3366" s="2" t="str"/>
      <x:c r="P3366" s="2" t="str"/>
      <x:c r="Q3366" s="2" t="str"/>
      <x:c r="R3366" s="2" t="str">
        <x:v>Not reported / unavailable</x:v>
      </x:c>
      <x:c r="T3366" s="12"/>
      <x:c r="U3366" s="12"/>
    </x:row>
    <x:row r="3367" ht="24" customHeight="1">
      <x:c r="C3367" s="2" t="str">
        <x:v>USB</x:v>
      </x:c>
      <x:c r="D3367" s="2" t="str">
        <x:v>FY2025</x:v>
      </x:c>
      <x:c r="E3367" s="2" t="str">
        <x:v>tbvps_reported</x:v>
      </x:c>
      <x:c r="F3367" s="11" t="str">
        <x:v>n.a.</x:v>
      </x:c>
      <x:c r="G3367" s="2" t="str">
        <x:v>USD/share</x:v>
      </x:c>
      <x:c r="H3367" s="2" t="str">
        <x:v>2025-01-01</x:v>
      </x:c>
      <x:c r="I3367" s="2" t="str">
        <x:v>2025-12-31</x:v>
      </x:c>
      <x:c r="J3367" s="2" t="str">
        <x:v>Reported tangible book value per share</x:v>
      </x:c>
      <x:c r="K3367" s="2" t="str"/>
      <x:c r="L3367" s="2" t="str"/>
      <x:c r="M3367" s="2" t="str"/>
      <x:c r="N3367" s="2" t="str"/>
      <x:c r="O3367" s="2" t="str"/>
      <x:c r="P3367" s="2" t="str"/>
      <x:c r="Q3367" s="2" t="str"/>
      <x:c r="R3367" s="2" t="str">
        <x:v>Not reported / unavailable</x:v>
      </x:c>
      <x:c r="T3367" s="12"/>
      <x:c r="U3367" s="12"/>
    </x:row>
    <x:row r="3368" ht="24" customHeight="1">
      <x:c r="C3368" s="2" t="str">
        <x:v>USB</x:v>
      </x:c>
      <x:c r="D3368" s="2" t="str">
        <x:v>FY2025</x:v>
      </x:c>
      <x:c r="E3368" s="2" t="str">
        <x:v>tce_reported</x:v>
      </x:c>
      <x:c r="F3368" s="11" t="str">
        <x:v>n.a.</x:v>
      </x:c>
      <x:c r="G3368" s="2" t="str">
        <x:v>USDm</x:v>
      </x:c>
      <x:c r="H3368" s="2" t="str">
        <x:v>2025-01-01</x:v>
      </x:c>
      <x:c r="I3368" s="2" t="str">
        <x:v>2025-12-31</x:v>
      </x:c>
      <x:c r="J3368" s="2" t="str">
        <x:v>Reported tangible common equity</x:v>
      </x:c>
      <x:c r="K3368" s="2" t="str"/>
      <x:c r="L3368" s="2" t="str"/>
      <x:c r="M3368" s="2" t="str"/>
      <x:c r="N3368" s="2" t="str"/>
      <x:c r="O3368" s="2" t="str"/>
      <x:c r="P3368" s="2" t="str"/>
      <x:c r="Q3368" s="2" t="str"/>
      <x:c r="R3368" s="2" t="str">
        <x:v>Not reported / unavailable</x:v>
      </x:c>
      <x:c r="T3368" s="12"/>
      <x:c r="U3368" s="12"/>
    </x:row>
    <x:row r="3369" ht="24" customHeight="1">
      <x:c r="C3369" s="2" t="str">
        <x:v>USB</x:v>
      </x:c>
      <x:c r="D3369" s="2" t="str">
        <x:v>H1 2025</x:v>
      </x:c>
      <x:c r="E3369" s="2" t="str">
        <x:v>assets</x:v>
      </x:c>
      <x:c r="F3369" s="11" t="n">
        <x:v>686370</x:v>
      </x:c>
      <x:c r="G3369" s="2" t="str">
        <x:v>USD</x:v>
      </x:c>
      <x:c r="H3369" s="2" t="str">
        <x:v>2025-01-01</x:v>
      </x:c>
      <x:c r="I3369" s="2" t="str">
        <x:v>2025-06-30</x:v>
      </x:c>
      <x:c r="J3369" s="2" t="str">
        <x:v>Assets</x:v>
      </x:c>
      <x:c r="K3369" s="2" t="str">
        <x:v>us-gaap:Assets</x:v>
      </x:c>
      <x:c r="L3369" s="2" t="str">
        <x:v>2025-08-07</x:v>
      </x:c>
      <x:c r="M3369" s="2" t="str">
        <x:v>0000036104-25-000055</x:v>
      </x:c>
      <x:c r="N3369" s="2" t="str">
        <x:v>https://www.sec.gov/Archives/edgar/data/36104/000003610425000055/usb-20250630.htm</x:v>
      </x:c>
      <x:c r="O3369" s="2" t="str">
        <x:v>data/raw/filings/USB_0000036104-25-000055_usb-20250630.htm</x:v>
      </x:c>
      <x:c r="P3369" s="2" t="str">
        <x:v>f-95</x:v>
      </x:c>
      <x:c r="Q3369" s="2" t="str"/>
      <x:c r="R3369" s="2" t="str">
        <x:v>Latest eligible comparative presentation at the information cutoff.</x:v>
      </x:c>
      <x:c r="T3369" s="12"/>
      <x:c r="U3369" s="12"/>
    </x:row>
    <x:row r="3370" ht="24" customHeight="1">
      <x:c r="C3370" s="2" t="str">
        <x:v>USB</x:v>
      </x:c>
      <x:c r="D3370" s="2" t="str">
        <x:v>H1 2025</x:v>
      </x:c>
      <x:c r="E3370" s="2" t="str">
        <x:v>liabilities</x:v>
      </x:c>
      <x:c r="F3370" s="11" t="n">
        <x:v>624474</x:v>
      </x:c>
      <x:c r="G3370" s="2" t="str">
        <x:v>USD</x:v>
      </x:c>
      <x:c r="H3370" s="2" t="str">
        <x:v>2025-01-01</x:v>
      </x:c>
      <x:c r="I3370" s="2" t="str">
        <x:v>2025-06-30</x:v>
      </x:c>
      <x:c r="J3370" s="2" t="str">
        <x:v>Liabilities</x:v>
      </x:c>
      <x:c r="K3370" s="2" t="str">
        <x:v>us-gaap:Liabilities</x:v>
      </x:c>
      <x:c r="L3370" s="2" t="str">
        <x:v>2025-08-07</x:v>
      </x:c>
      <x:c r="M3370" s="2" t="str">
        <x:v>0000036104-25-000055</x:v>
      </x:c>
      <x:c r="N3370" s="2" t="str">
        <x:v>https://www.sec.gov/Archives/edgar/data/36104/000003610425000055/usb-20250630.htm</x:v>
      </x:c>
      <x:c r="O3370" s="2" t="str">
        <x:v>data/raw/filings/USB_0000036104-25-000055_usb-20250630.htm</x:v>
      </x:c>
      <x:c r="P3370" s="2" t="str">
        <x:v>f-113</x:v>
      </x:c>
      <x:c r="Q3370" s="2" t="str"/>
      <x:c r="R3370" s="2" t="str">
        <x:v>Latest eligible comparative presentation at the information cutoff.</x:v>
      </x:c>
      <x:c r="T3370" s="12"/>
      <x:c r="U3370" s="12"/>
    </x:row>
    <x:row r="3371" ht="24" customHeight="1">
      <x:c r="C3371" s="2" t="str">
        <x:v>USB</x:v>
      </x:c>
      <x:c r="D3371" s="2" t="str">
        <x:v>H1 2025</x:v>
      </x:c>
      <x:c r="E3371" s="2" t="str">
        <x:v>equity</x:v>
      </x:c>
      <x:c r="F3371" s="11" t="n">
        <x:v>61438</x:v>
      </x:c>
      <x:c r="G3371" s="2" t="str">
        <x:v>USD</x:v>
      </x:c>
      <x:c r="H3371" s="2" t="str">
        <x:v>2025-01-01</x:v>
      </x:c>
      <x:c r="I3371" s="2" t="str">
        <x:v>2025-06-30</x:v>
      </x:c>
      <x:c r="J3371" s="2" t="str">
        <x:v>Stockholders' Equity Attributable to Parent</x:v>
      </x:c>
      <x:c r="K3371" s="2" t="str">
        <x:v>us-gaap:StockholdersEquity</x:v>
      </x:c>
      <x:c r="L3371" s="2" t="str">
        <x:v>2025-08-07</x:v>
      </x:c>
      <x:c r="M3371" s="2" t="str">
        <x:v>0000036104-25-000055</x:v>
      </x:c>
      <x:c r="N3371" s="2" t="str">
        <x:v>https://www.sec.gov/Archives/edgar/data/36104/000003610425000055/usb-20250630.htm</x:v>
      </x:c>
      <x:c r="O3371" s="2" t="str">
        <x:v>data/raw/filings/USB_0000036104-25-000055_usb-20250630.htm</x:v>
      </x:c>
      <x:c r="P3371" s="2" t="str">
        <x:v>f-135</x:v>
      </x:c>
      <x:c r="Q3371" s="2" t="str"/>
      <x:c r="R3371" s="2" t="str">
        <x:v>Latest eligible comparative presentation at the information cutoff.</x:v>
      </x:c>
      <x:c r="T3371" s="12"/>
      <x:c r="U3371" s="12"/>
    </x:row>
    <x:row r="3372" ht="24" customHeight="1">
      <x:c r="C3372" s="2" t="str">
        <x:v>USB</x:v>
      </x:c>
      <x:c r="D3372" s="2" t="str">
        <x:v>H1 2025</x:v>
      </x:c>
      <x:c r="E3372" s="2" t="str">
        <x:v>preferred</x:v>
      </x:c>
      <x:c r="F3372" s="11" t="n">
        <x:v>6808</x:v>
      </x:c>
      <x:c r="G3372" s="2" t="str">
        <x:v>USD</x:v>
      </x:c>
      <x:c r="H3372" s="2" t="str">
        <x:v>2025-01-01</x:v>
      </x:c>
      <x:c r="I3372" s="2" t="str">
        <x:v>2025-06-30</x:v>
      </x:c>
      <x:c r="J3372" s="2" t="str">
        <x:v>Preferred Stock, Including Additional Paid in Capital, Net of Discount</x:v>
      </x:c>
      <x:c r="K3372" s="2" t="str">
        <x:v>us-gaap:PreferredStockIncludingAdditionalPaidInCapitalNetOfDiscount</x:v>
      </x:c>
      <x:c r="L3372" s="2" t="str">
        <x:v>2025-08-07</x:v>
      </x:c>
      <x:c r="M3372" s="2" t="str">
        <x:v>0000036104-25-000055</x:v>
      </x:c>
      <x:c r="N3372" s="2" t="str">
        <x:v>https://www.sec.gov/Archives/edgar/data/36104/000003610425000055/usb-20250630.htm</x:v>
      </x:c>
      <x:c r="O3372" s="2" t="str">
        <x:v>data/raw/filings/USB_0000036104-25-000055_usb-20250630.htm</x:v>
      </x:c>
      <x:c r="P3372" s="2" t="str">
        <x:v>f-2581</x:v>
      </x:c>
      <x:c r="Q3372" s="2" t="str"/>
      <x:c r="R3372" s="2" t="str">
        <x:v>Latest eligible comparative presentation at the information cutoff.</x:v>
      </x:c>
      <x:c r="T3372" s="12"/>
      <x:c r="U3372" s="12"/>
    </x:row>
    <x:row r="3373" ht="24" customHeight="1">
      <x:c r="C3373" s="2" t="str">
        <x:v>USB</x:v>
      </x:c>
      <x:c r="D3373" s="2" t="str">
        <x:v>H1 2025</x:v>
      </x:c>
      <x:c r="E3373" s="2" t="str">
        <x:v>common_equity_reported</x:v>
      </x:c>
      <x:c r="F3373" s="11" t="str">
        <x:v>n.a.</x:v>
      </x:c>
      <x:c r="G3373" s="2" t="str">
        <x:v>USDm</x:v>
      </x:c>
      <x:c r="H3373" s="2" t="str">
        <x:v>2025-01-01</x:v>
      </x:c>
      <x:c r="I3373" s="2" t="str">
        <x:v>2025-06-30</x:v>
      </x:c>
      <x:c r="J3373" s="2" t="str">
        <x:v>Reported common shareholders equity</x:v>
      </x:c>
      <x:c r="K3373" s="2" t="str"/>
      <x:c r="L3373" s="2" t="str"/>
      <x:c r="M3373" s="2" t="str"/>
      <x:c r="N3373" s="2" t="str"/>
      <x:c r="O3373" s="2" t="str"/>
      <x:c r="P3373" s="2" t="str"/>
      <x:c r="Q3373" s="2" t="str"/>
      <x:c r="R3373" s="2" t="str">
        <x:v>Not reported / unavailable</x:v>
      </x:c>
      <x:c r="T3373" s="12"/>
      <x:c r="U3373" s="12"/>
    </x:row>
    <x:row r="3374" ht="24" customHeight="1">
      <x:c r="C3374" s="2" t="str">
        <x:v>USB</x:v>
      </x:c>
      <x:c r="D3374" s="2" t="str">
        <x:v>H1 2025</x:v>
      </x:c>
      <x:c r="E3374" s="2" t="str">
        <x:v>goodwill</x:v>
      </x:c>
      <x:c r="F3374" s="11" t="n">
        <x:v>12637</x:v>
      </x:c>
      <x:c r="G3374" s="2" t="str">
        <x:v>USD</x:v>
      </x:c>
      <x:c r="H3374" s="2" t="str">
        <x:v>2025-01-01</x:v>
      </x:c>
      <x:c r="I3374" s="2" t="str">
        <x:v>2025-06-30</x:v>
      </x:c>
      <x:c r="J3374" s="2" t="str">
        <x:v>Goodwill</x:v>
      </x:c>
      <x:c r="K3374" s="2" t="str">
        <x:v>us-gaap:Goodwill</x:v>
      </x:c>
      <x:c r="L3374" s="2" t="str">
        <x:v>2025-08-07</x:v>
      </x:c>
      <x:c r="M3374" s="2" t="str">
        <x:v>0000036104-25-000055</x:v>
      </x:c>
      <x:c r="N3374" s="2" t="str">
        <x:v>https://www.sec.gov/Archives/edgar/data/36104/000003610425000055/usb-20250630.htm</x:v>
      </x:c>
      <x:c r="O3374" s="2" t="str">
        <x:v>data/raw/filings/USB_0000036104-25-000055_usb-20250630.htm</x:v>
      </x:c>
      <x:c r="P3374" s="2" t="str">
        <x:v>f-87</x:v>
      </x:c>
      <x:c r="Q3374" s="2" t="str"/>
      <x:c r="R3374" s="2" t="str">
        <x:v>Latest eligible comparative presentation at the information cutoff.</x:v>
      </x:c>
      <x:c r="T3374" s="12"/>
      <x:c r="U3374" s="12"/>
    </x:row>
    <x:row r="3375" ht="24" customHeight="1">
      <x:c r="C3375" s="2" t="str">
        <x:v>USB</x:v>
      </x:c>
      <x:c r="D3375" s="2" t="str">
        <x:v>H1 2025</x:v>
      </x:c>
      <x:c r="E3375" s="2" t="str">
        <x:v>intangibles</x:v>
      </x:c>
      <x:c r="F3375" s="11" t="n">
        <x:v>5285</x:v>
      </x:c>
      <x:c r="G3375" s="2" t="str">
        <x:v>USD</x:v>
      </x:c>
      <x:c r="H3375" s="2" t="str">
        <x:v>2025-01-01</x:v>
      </x:c>
      <x:c r="I3375" s="2" t="str">
        <x:v>2025-06-30</x:v>
      </x:c>
      <x:c r="J3375" s="2" t="str">
        <x:v>Intangible Assets, Net (Excluding Goodwill)</x:v>
      </x:c>
      <x:c r="K3375" s="2" t="str">
        <x:v>us-gaap:IntangibleAssetsNetExcludingGoodwill</x:v>
      </x:c>
      <x:c r="L3375" s="2" t="str">
        <x:v>2025-08-07</x:v>
      </x:c>
      <x:c r="M3375" s="2" t="str">
        <x:v>0000036104-25-000055</x:v>
      </x:c>
      <x:c r="N3375" s="2" t="str">
        <x:v>https://www.sec.gov/Archives/edgar/data/36104/000003610425000055/usb-20250630.htm</x:v>
      </x:c>
      <x:c r="O3375" s="2" t="str">
        <x:v>data/raw/filings/USB_0000036104-25-000055_usb-20250630.htm</x:v>
      </x:c>
      <x:c r="P3375" s="2" t="str">
        <x:v>f-89</x:v>
      </x:c>
      <x:c r="Q3375" s="2" t="str"/>
      <x:c r="R3375" s="2" t="str">
        <x:v>Latest eligible comparative presentation at the information cutoff.</x:v>
      </x:c>
      <x:c r="T3375" s="12"/>
      <x:c r="U3375" s="12"/>
    </x:row>
    <x:row r="3376" ht="24" customHeight="1">
      <x:c r="C3376" s="2" t="str">
        <x:v>USB</x:v>
      </x:c>
      <x:c r="D3376" s="2" t="str">
        <x:v>H1 2025</x:v>
      </x:c>
      <x:c r="E3376" s="2" t="str">
        <x:v>intangibles_total</x:v>
      </x:c>
      <x:c r="F3376" s="11" t="str">
        <x:v>n.a.</x:v>
      </x:c>
      <x:c r="G3376" s="2" t="str">
        <x:v>USDm</x:v>
      </x:c>
      <x:c r="H3376" s="2" t="str">
        <x:v>2025-01-01</x:v>
      </x:c>
      <x:c r="I3376" s="2" t="str">
        <x:v>2025-06-30</x:v>
      </x:c>
      <x:c r="J3376" s="2" t="str">
        <x:v>Reported goodwill and intangible assets combined</x:v>
      </x:c>
      <x:c r="K3376" s="2" t="str"/>
      <x:c r="L3376" s="2" t="str"/>
      <x:c r="M3376" s="2" t="str"/>
      <x:c r="N3376" s="2" t="str"/>
      <x:c r="O3376" s="2" t="str"/>
      <x:c r="P3376" s="2" t="str"/>
      <x:c r="Q3376" s="2" t="str"/>
      <x:c r="R3376" s="2" t="str">
        <x:v>Not reported / unavailable</x:v>
      </x:c>
      <x:c r="T3376" s="12"/>
      <x:c r="U3376" s="12"/>
    </x:row>
    <x:row r="3377" ht="24" customHeight="1">
      <x:c r="C3377" s="2" t="str">
        <x:v>USB</x:v>
      </x:c>
      <x:c r="D3377" s="2" t="str">
        <x:v>H1 2025</x:v>
      </x:c>
      <x:c r="E3377" s="2" t="str">
        <x:v>shares_end</x:v>
      </x:c>
      <x:c r="F3377" s="11" t="str">
        <x:v>n.a.</x:v>
      </x:c>
      <x:c r="G3377" s="2" t="str">
        <x:v>million</x:v>
      </x:c>
      <x:c r="H3377" s="2" t="str">
        <x:v>2025-01-01</x:v>
      </x:c>
      <x:c r="I3377" s="2" t="str">
        <x:v>2025-06-30</x:v>
      </x:c>
      <x:c r="J3377" s="2" t="str">
        <x:v>Period-end common shares outstanding</x:v>
      </x:c>
      <x:c r="K3377" s="2" t="str"/>
      <x:c r="L3377" s="2" t="str"/>
      <x:c r="M3377" s="2" t="str"/>
      <x:c r="N3377" s="2" t="str"/>
      <x:c r="O3377" s="2" t="str"/>
      <x:c r="P3377" s="2" t="str"/>
      <x:c r="Q3377" s="2" t="str"/>
      <x:c r="R3377" s="2" t="str">
        <x:v>Not reported / unavailable</x:v>
      </x:c>
      <x:c r="T3377" s="12"/>
      <x:c r="U3377" s="12"/>
    </x:row>
    <x:row r="3378" ht="24" customHeight="1">
      <x:c r="C3378" s="2" t="str">
        <x:v>USB</x:v>
      </x:c>
      <x:c r="D3378" s="2" t="str">
        <x:v>H1 2025</x:v>
      </x:c>
      <x:c r="E3378" s="2" t="str">
        <x:v>shares_issued</x:v>
      </x:c>
      <x:c r="F3378" s="11" t="n">
        <x:v>2125.725742</x:v>
      </x:c>
      <x:c r="G3378" s="2" t="str">
        <x:v>shares</x:v>
      </x:c>
      <x:c r="H3378" s="2" t="str">
        <x:v>2025-01-01</x:v>
      </x:c>
      <x:c r="I3378" s="2" t="str">
        <x:v>2025-06-30</x:v>
      </x:c>
      <x:c r="J3378" s="2" t="str">
        <x:v>Common Stock, Shares, Issued</x:v>
      </x:c>
      <x:c r="K3378" s="2" t="str">
        <x:v>us-gaap:CommonStockSharesIssued</x:v>
      </x:c>
      <x:c r="L3378" s="2" t="str">
        <x:v>2025-08-07</x:v>
      </x:c>
      <x:c r="M3378" s="2" t="str">
        <x:v>0000036104-25-000055</x:v>
      </x:c>
      <x:c r="N3378" s="2" t="str">
        <x:v>https://www.sec.gov/Archives/edgar/data/36104/000003610425000055/usb-20250630.htm</x:v>
      </x:c>
      <x:c r="O3378" s="2" t="str">
        <x:v>data/raw/filings/USB_0000036104-25-000055_usb-20250630.htm</x:v>
      </x:c>
      <x:c r="P3378" s="2" t="str">
        <x:v>f-121</x:v>
      </x:c>
      <x:c r="Q3378" s="2" t="str"/>
      <x:c r="R3378" s="2" t="str">
        <x:v>Latest eligible comparative presentation at the information cutoff.</x:v>
      </x:c>
      <x:c r="T3378" s="12"/>
      <x:c r="U3378" s="12"/>
    </x:row>
    <x:row r="3379" ht="24" customHeight="1">
      <x:c r="C3379" s="2" t="str">
        <x:v>USB</x:v>
      </x:c>
      <x:c r="D3379" s="2" t="str">
        <x:v>H1 2025</x:v>
      </x:c>
      <x:c r="E3379" s="2" t="str">
        <x:v>shares_treasury</x:v>
      </x:c>
      <x:c r="F3379" s="11" t="n">
        <x:v>567.509986</x:v>
      </x:c>
      <x:c r="G3379" s="2" t="str">
        <x:v>shares</x:v>
      </x:c>
      <x:c r="H3379" s="2" t="str">
        <x:v>2025-01-01</x:v>
      </x:c>
      <x:c r="I3379" s="2" t="str">
        <x:v>2025-06-30</x:v>
      </x:c>
      <x:c r="J3379" s="2" t="str">
        <x:v>Treasury Stock, Common, Shares</x:v>
      </x:c>
      <x:c r="K3379" s="2" t="str">
        <x:v>us-gaap:TreasuryStockCommonShares</x:v>
      </x:c>
      <x:c r="L3379" s="2" t="str">
        <x:v>2025-08-07</x:v>
      </x:c>
      <x:c r="M3379" s="2" t="str">
        <x:v>0000036104-25-000055</x:v>
      </x:c>
      <x:c r="N3379" s="2" t="str">
        <x:v>https://www.sec.gov/Archives/edgar/data/36104/000003610425000055/usb-20250630.htm</x:v>
      </x:c>
      <x:c r="O3379" s="2" t="str">
        <x:v>data/raw/filings/USB_0000036104-25-000055_usb-20250630.htm</x:v>
      </x:c>
      <x:c r="P3379" s="2" t="str"/>
      <x:c r="Q3379" s="2" t="str"/>
      <x:c r="R3379" s="2" t="str">
        <x:v>Latest eligible comparative presentation at the information cutoff.</x:v>
      </x:c>
      <x:c r="T3379" s="12"/>
      <x:c r="U3379" s="12"/>
    </x:row>
    <x:row r="3380" ht="24" customHeight="1">
      <x:c r="C3380" s="2" t="str">
        <x:v>USB</x:v>
      </x:c>
      <x:c r="D3380" s="2" t="str">
        <x:v>H1 2025</x:v>
      </x:c>
      <x:c r="E3380" s="2" t="str">
        <x:v>deposits</x:v>
      </x:c>
      <x:c r="F3380" s="11" t="n">
        <x:v>518717</x:v>
      </x:c>
      <x:c r="G3380" s="2" t="str">
        <x:v>USD</x:v>
      </x:c>
      <x:c r="H3380" s="2" t="str">
        <x:v>2025-01-01</x:v>
      </x:c>
      <x:c r="I3380" s="2" t="str">
        <x:v>2025-06-30</x:v>
      </x:c>
      <x:c r="J3380" s="2" t="str">
        <x:v>Deposits</x:v>
      </x:c>
      <x:c r="K3380" s="2" t="str">
        <x:v>us-gaap:Deposits</x:v>
      </x:c>
      <x:c r="L3380" s="2" t="str">
        <x:v>2025-08-07</x:v>
      </x:c>
      <x:c r="M3380" s="2" t="str">
        <x:v>0000036104-25-000055</x:v>
      </x:c>
      <x:c r="N3380" s="2" t="str">
        <x:v>https://www.sec.gov/Archives/edgar/data/36104/000003610425000055/usb-20250630.htm</x:v>
      </x:c>
      <x:c r="O3380" s="2" t="str">
        <x:v>data/raw/filings/USB_0000036104-25-000055_usb-20250630.htm</x:v>
      </x:c>
      <x:c r="P3380" s="2" t="str">
        <x:v>f-103</x:v>
      </x:c>
      <x:c r="Q3380" s="2" t="str"/>
      <x:c r="R3380" s="2" t="str">
        <x:v>Latest eligible comparative presentation at the information cutoff.</x:v>
      </x:c>
      <x:c r="T3380" s="12"/>
      <x:c r="U3380" s="12"/>
    </x:row>
    <x:row r="3381" ht="24" customHeight="1">
      <x:c r="C3381" s="2" t="str">
        <x:v>USB</x:v>
      </x:c>
      <x:c r="D3381" s="2" t="str">
        <x:v>H1 2025</x:v>
      </x:c>
      <x:c r="E3381" s="2" t="str">
        <x:v>loans_gross</x:v>
      </x:c>
      <x:c r="F3381" s="11" t="n">
        <x:v>380243</x:v>
      </x:c>
      <x:c r="G3381" s="2" t="str">
        <x:v>USD</x:v>
      </x:c>
      <x:c r="H3381" s="2" t="str">
        <x:v>2025-01-01</x:v>
      </x:c>
      <x:c r="I3381" s="2" t="str">
        <x:v>2025-06-30</x:v>
      </x:c>
      <x:c r="J3381" s="2" t="str">
        <x:v>Gross loans and leases selected definition</x:v>
      </x:c>
      <x:c r="K3381" s="2" t="str">
        <x:v>us-gaap:FinancingReceivableExcludingAccruedInterestBeforeAllowanceForCreditLoss</x:v>
      </x:c>
      <x:c r="L3381" s="2" t="str">
        <x:v>2025-08-07</x:v>
      </x:c>
      <x:c r="M3381" s="2" t="str">
        <x:v>0000036104-25-000055</x:v>
      </x:c>
      <x:c r="N3381" s="2" t="str">
        <x:v>https://www.sec.gov/Archives/edgar/data/36104/000003610425000055/usb-20250630.htm</x:v>
      </x:c>
      <x:c r="O3381" s="2" t="str">
        <x:v>data/raw/filings/USB_0000036104-25-000055_usb-20250630.htm</x:v>
      </x:c>
      <x:c r="P3381" s="2" t="str">
        <x:v>f-1844</x:v>
      </x:c>
      <x:c r="Q3381" s="2" t="str"/>
      <x:c r="R3381" s="2" t="str">
        <x:v>Latest eligible comparative presentation at the information cutoff.</x:v>
      </x:c>
      <x:c r="T3381" s="12"/>
      <x:c r="U3381" s="12"/>
    </x:row>
    <x:row r="3382" ht="24" customHeight="1">
      <x:c r="C3382" s="2" t="str">
        <x:v>USB</x:v>
      </x:c>
      <x:c r="D3382" s="2" t="str">
        <x:v>H1 2025</x:v>
      </x:c>
      <x:c r="E3382" s="2" t="str">
        <x:v>loans_net</x:v>
      </x:c>
      <x:c r="F3382" s="11" t="n">
        <x:v>372706</x:v>
      </x:c>
      <x:c r="G3382" s="2" t="str">
        <x:v>USD</x:v>
      </x:c>
      <x:c r="H3382" s="2" t="str">
        <x:v>2025-01-01</x:v>
      </x:c>
      <x:c r="I3382" s="2" t="str">
        <x:v>2025-06-30</x:v>
      </x:c>
      <x:c r="J3382" s="2" t="str">
        <x:v>Net loans after allowance selected definition</x:v>
      </x:c>
      <x:c r="K3382" s="2" t="str">
        <x:v>us-gaap:FinancingReceivableExcludingAccruedInterestAfterAllowanceForCreditLoss</x:v>
      </x:c>
      <x:c r="L3382" s="2" t="str">
        <x:v>2025-08-07</x:v>
      </x:c>
      <x:c r="M3382" s="2" t="str">
        <x:v>0000036104-25-000055</x:v>
      </x:c>
      <x:c r="N3382" s="2" t="str">
        <x:v>https://www.sec.gov/Archives/edgar/data/36104/000003610425000055/usb-20250630.htm</x:v>
      </x:c>
      <x:c r="O3382" s="2" t="str">
        <x:v>data/raw/filings/USB_0000036104-25-000055_usb-20250630.htm</x:v>
      </x:c>
      <x:c r="P3382" s="2" t="str">
        <x:v>f-83</x:v>
      </x:c>
      <x:c r="Q3382" s="2" t="str"/>
      <x:c r="R3382" s="2" t="str">
        <x:v>Latest eligible comparative presentation at the information cutoff.</x:v>
      </x:c>
      <x:c r="T3382" s="12"/>
      <x:c r="U3382" s="12"/>
    </x:row>
    <x:row r="3383" ht="24" customHeight="1">
      <x:c r="C3383" s="2" t="str">
        <x:v>USB</x:v>
      </x:c>
      <x:c r="D3383" s="2" t="str">
        <x:v>H1 2025</x:v>
      </x:c>
      <x:c r="E3383" s="2" t="str">
        <x:v>allowance</x:v>
      </x:c>
      <x:c r="F3383" s="11" t="n">
        <x:v>7537</x:v>
      </x:c>
      <x:c r="G3383" s="2" t="str">
        <x:v>USD</x:v>
      </x:c>
      <x:c r="H3383" s="2" t="str">
        <x:v>2025-01-01</x:v>
      </x:c>
      <x:c r="I3383" s="2" t="str">
        <x:v>2025-06-30</x:v>
      </x:c>
      <x:c r="J3383" s="2" t="str">
        <x:v>Loan allowance for credit losses</x:v>
      </x:c>
      <x:c r="K3383" s="2" t="str">
        <x:v>us-gaap:FinancingReceivableAllowanceForCreditLossExcludingAccruedInterest</x:v>
      </x:c>
      <x:c r="L3383" s="2" t="str">
        <x:v>2025-08-07</x:v>
      </x:c>
      <x:c r="M3383" s="2" t="str">
        <x:v>0000036104-25-000055</x:v>
      </x:c>
      <x:c r="N3383" s="2" t="str">
        <x:v>https://www.sec.gov/Archives/edgar/data/36104/000003610425000055/usb-20250630.htm</x:v>
      </x:c>
      <x:c r="O3383" s="2" t="str">
        <x:v>data/raw/filings/USB_0000036104-25-000055_usb-20250630.htm</x:v>
      </x:c>
      <x:c r="P3383" s="2" t="str">
        <x:v>f-81</x:v>
      </x:c>
      <x:c r="Q3383" s="2" t="str"/>
      <x:c r="R3383" s="2" t="str">
        <x:v>Latest eligible comparative presentation at the information cutoff.</x:v>
      </x:c>
      <x:c r="T3383" s="12"/>
      <x:c r="U3383" s="12"/>
    </x:row>
    <x:row r="3384" ht="24" customHeight="1">
      <x:c r="C3384" s="2" t="str">
        <x:v>USB</x:v>
      </x:c>
      <x:c r="D3384" s="2" t="str">
        <x:v>H1 2025</x:v>
      </x:c>
      <x:c r="E3384" s="2" t="str">
        <x:v>nonaccrual</x:v>
      </x:c>
      <x:c r="F3384" s="11" t="str">
        <x:v>n.a.</x:v>
      </x:c>
      <x:c r="G3384" s="2" t="str">
        <x:v>USDm</x:v>
      </x:c>
      <x:c r="H3384" s="2" t="str">
        <x:v>2025-01-01</x:v>
      </x:c>
      <x:c r="I3384" s="2" t="str">
        <x:v>2025-06-30</x:v>
      </x:c>
      <x:c r="J3384" s="2" t="str">
        <x:v>Nonaccrual</x:v>
      </x:c>
      <x:c r="K3384" s="2" t="str"/>
      <x:c r="L3384" s="2" t="str"/>
      <x:c r="M3384" s="2" t="str"/>
      <x:c r="N3384" s="2" t="str"/>
      <x:c r="O3384" s="2" t="str"/>
      <x:c r="P3384" s="2" t="str"/>
      <x:c r="Q3384" s="2" t="str"/>
      <x:c r="R3384" s="2" t="str">
        <x:v>Not reported / unavailable</x:v>
      </x:c>
      <x:c r="T3384" s="12"/>
      <x:c r="U3384" s="12"/>
    </x:row>
    <x:row r="3385" ht="24" customHeight="1">
      <x:c r="C3385" s="2" t="str">
        <x:v>USB</x:v>
      </x:c>
      <x:c r="D3385" s="2" t="str">
        <x:v>H1 2025</x:v>
      </x:c>
      <x:c r="E3385" s="2" t="str">
        <x:v>cash</x:v>
      </x:c>
      <x:c r="F3385" s="11" t="str">
        <x:v>n.a.</x:v>
      </x:c>
      <x:c r="G3385" s="2" t="str">
        <x:v>USDm</x:v>
      </x:c>
      <x:c r="H3385" s="2" t="str">
        <x:v>2025-01-01</x:v>
      </x:c>
      <x:c r="I3385" s="2" t="str">
        <x:v>2025-06-30</x:v>
      </x:c>
      <x:c r="J3385" s="2" t="str">
        <x:v>Cash</x:v>
      </x:c>
      <x:c r="K3385" s="2" t="str"/>
      <x:c r="L3385" s="2" t="str"/>
      <x:c r="M3385" s="2" t="str"/>
      <x:c r="N3385" s="2" t="str"/>
      <x:c r="O3385" s="2" t="str"/>
      <x:c r="P3385" s="2" t="str"/>
      <x:c r="Q3385" s="2" t="str"/>
      <x:c r="R3385" s="2" t="str">
        <x:v>Not reported / unavailable</x:v>
      </x:c>
      <x:c r="T3385" s="12"/>
      <x:c r="U3385" s="12"/>
    </x:row>
    <x:row r="3386" ht="24" customHeight="1">
      <x:c r="C3386" s="2" t="str">
        <x:v>USB</x:v>
      </x:c>
      <x:c r="D3386" s="2" t="str">
        <x:v>H1 2025</x:v>
      </x:c>
      <x:c r="E3386" s="2" t="str">
        <x:v>aoci</x:v>
      </x:c>
      <x:c r="F3386" s="11" t="n">
        <x:v>-8609</x:v>
      </x:c>
      <x:c r="G3386" s="2" t="str">
        <x:v>USD</x:v>
      </x:c>
      <x:c r="H3386" s="2" t="str">
        <x:v>2025-01-01</x:v>
      </x:c>
      <x:c r="I3386" s="2" t="str">
        <x:v>2025-06-30</x:v>
      </x:c>
      <x:c r="J3386" s="2" t="str">
        <x:v>Accumulated Other Comprehensive Income (Loss), Net of Tax</x:v>
      </x:c>
      <x:c r="K3386" s="2" t="str">
        <x:v>us-gaap:AccumulatedOtherComprehensiveIncomeLossNetOfTax</x:v>
      </x:c>
      <x:c r="L3386" s="2" t="str">
        <x:v>2025-08-07</x:v>
      </x:c>
      <x:c r="M3386" s="2" t="str">
        <x:v>0000036104-25-000055</x:v>
      </x:c>
      <x:c r="N3386" s="2" t="str">
        <x:v>https://www.sec.gov/Archives/edgar/data/36104/000003610425000055/usb-20250630.htm</x:v>
      </x:c>
      <x:c r="O3386" s="2" t="str">
        <x:v>data/raw/filings/USB_0000036104-25-000055_usb-20250630.htm</x:v>
      </x:c>
      <x:c r="P3386" s="2" t="str">
        <x:v>f-133</x:v>
      </x:c>
      <x:c r="Q3386" s="2" t="str"/>
      <x:c r="R3386" s="2" t="str">
        <x:v>Latest eligible comparative presentation at the information cutoff.</x:v>
      </x:c>
      <x:c r="T3386" s="12"/>
      <x:c r="U3386" s="12"/>
    </x:row>
    <x:row r="3387" ht="24" customHeight="1">
      <x:c r="C3387" s="2" t="str">
        <x:v>USB</x:v>
      </x:c>
      <x:c r="D3387" s="2" t="str">
        <x:v>H1 2025</x:v>
      </x:c>
      <x:c r="E3387" s="2" t="str">
        <x:v>nii</x:v>
      </x:c>
      <x:c r="F3387" s="11" t="n">
        <x:v>8143</x:v>
      </x:c>
      <x:c r="G3387" s="2" t="str">
        <x:v>USD</x:v>
      </x:c>
      <x:c r="H3387" s="2" t="str">
        <x:v>2025-01-01</x:v>
      </x:c>
      <x:c r="I3387" s="2" t="str">
        <x:v>2025-06-30</x:v>
      </x:c>
      <x:c r="J3387" s="2" t="str">
        <x:v>Interest Income (Expense), Net</x:v>
      </x:c>
      <x:c r="K3387" s="2" t="str">
        <x:v>us-gaap:InterestIncomeExpenseNet</x:v>
      </x:c>
      <x:c r="L3387" s="2" t="str">
        <x:v>2026-08-06</x:v>
      </x:c>
      <x:c r="M3387" s="2" t="str">
        <x:v>0000036104-26-000044</x:v>
      </x:c>
      <x:c r="N3387" s="2" t="str">
        <x:v>https://www.sec.gov/Archives/edgar/data/36104/000003610426000044/usb-20260630.htm</x:v>
      </x:c>
      <x:c r="O3387" s="2" t="str">
        <x:v>data/raw/filings/USB_0000036104-26-000044_usb-20260630.htm</x:v>
      </x:c>
      <x:c r="P3387" s="2" t="str">
        <x:v>f-185</x:v>
      </x:c>
      <x:c r="Q3387" s="2" t="str"/>
      <x:c r="R3387" s="2" t="str">
        <x:v>Latest eligible comparative presentation at the information cutoff.</x:v>
      </x:c>
      <x:c r="T3387" s="12"/>
      <x:c r="U3387" s="12"/>
    </x:row>
    <x:row r="3388" ht="24" customHeight="1">
      <x:c r="C3388" s="2" t="str">
        <x:v>USB</x:v>
      </x:c>
      <x:c r="D3388" s="2" t="str">
        <x:v>H1 2025</x:v>
      </x:c>
      <x:c r="E3388" s="2" t="str">
        <x:v>noninterest_income</x:v>
      </x:c>
      <x:c r="F3388" s="11" t="n">
        <x:v>5760</x:v>
      </x:c>
      <x:c r="G3388" s="2" t="str">
        <x:v>USD</x:v>
      </x:c>
      <x:c r="H3388" s="2" t="str">
        <x:v>2025-01-01</x:v>
      </x:c>
      <x:c r="I3388" s="2" t="str">
        <x:v>2025-06-30</x:v>
      </x:c>
      <x:c r="J3388" s="2" t="str">
        <x:v>Noninterest Income</x:v>
      </x:c>
      <x:c r="K3388" s="2" t="str">
        <x:v>us-gaap:NoninterestIncome</x:v>
      </x:c>
      <x:c r="L3388" s="2" t="str">
        <x:v>2026-08-06</x:v>
      </x:c>
      <x:c r="M3388" s="2" t="str">
        <x:v>0000036104-26-000044</x:v>
      </x:c>
      <x:c r="N3388" s="2" t="str">
        <x:v>https://www.sec.gov/Archives/edgar/data/36104/000003610426000044/usb-20260630.htm</x:v>
      </x:c>
      <x:c r="O3388" s="2" t="str">
        <x:v>data/raw/filings/USB_0000036104-26-000044_usb-20260630.htm</x:v>
      </x:c>
      <x:c r="P3388" s="2" t="str">
        <x:v>f-4139</x:v>
      </x:c>
      <x:c r="Q3388" s="2" t="str"/>
      <x:c r="R3388" s="2" t="str">
        <x:v>Latest eligible comparative presentation at the information cutoff.</x:v>
      </x:c>
      <x:c r="T3388" s="12"/>
      <x:c r="U3388" s="12"/>
    </x:row>
    <x:row r="3389" ht="24" customHeight="1">
      <x:c r="C3389" s="2" t="str">
        <x:v>USB</x:v>
      </x:c>
      <x:c r="D3389" s="2" t="str">
        <x:v>H1 2025</x:v>
      </x:c>
      <x:c r="E3389" s="2" t="str">
        <x:v>revenue_reported</x:v>
      </x:c>
      <x:c r="F3389" s="11" t="n">
        <x:v>13962</x:v>
      </x:c>
      <x:c r="G3389" s="2" t="str">
        <x:v>USD</x:v>
      </x:c>
      <x:c r="H3389" s="2" t="str">
        <x:v>2025-01-01</x:v>
      </x:c>
      <x:c r="I3389" s="2" t="str">
        <x:v>2025-06-30</x:v>
      </x:c>
      <x:c r="J3389" s="2" t="str">
        <x:v>Revenues</x:v>
      </x:c>
      <x:c r="K3389" s="2" t="str">
        <x:v>us-gaap:Revenues</x:v>
      </x:c>
      <x:c r="L3389" s="2" t="str">
        <x:v>2026-08-06</x:v>
      </x:c>
      <x:c r="M3389" s="2" t="str">
        <x:v>0000036104-26-000044</x:v>
      </x:c>
      <x:c r="N3389" s="2" t="str">
        <x:v>https://www.sec.gov/Archives/edgar/data/36104/000003610426000044/usb-20260630.htm</x:v>
      </x:c>
      <x:c r="O3389" s="2" t="str">
        <x:v>data/raw/filings/USB_0000036104-26-000044_usb-20260630.htm</x:v>
      </x:c>
      <x:c r="P3389" s="2" t="str">
        <x:v>f-4149</x:v>
      </x:c>
      <x:c r="Q3389" s="2" t="str"/>
      <x:c r="R3389" s="2" t="str">
        <x:v>Latest eligible comparative presentation at the information cutoff.</x:v>
      </x:c>
      <x:c r="T3389" s="12"/>
      <x:c r="U3389" s="12"/>
    </x:row>
    <x:row r="3390" ht="24" customHeight="1">
      <x:c r="C3390" s="2" t="str">
        <x:v>USB</x:v>
      </x:c>
      <x:c r="D3390" s="2" t="str">
        <x:v>H1 2025</x:v>
      </x:c>
      <x:c r="E3390" s="2" t="str">
        <x:v>opex</x:v>
      </x:c>
      <x:c r="F3390" s="11" t="n">
        <x:v>8413</x:v>
      </x:c>
      <x:c r="G3390" s="2" t="str">
        <x:v>USD</x:v>
      </x:c>
      <x:c r="H3390" s="2" t="str">
        <x:v>2025-01-01</x:v>
      </x:c>
      <x:c r="I3390" s="2" t="str">
        <x:v>2025-06-30</x:v>
      </x:c>
      <x:c r="J3390" s="2" t="str">
        <x:v>Noninterest Expense</x:v>
      </x:c>
      <x:c r="K3390" s="2" t="str">
        <x:v>us-gaap:NoninterestExpense</x:v>
      </x:c>
      <x:c r="L3390" s="2" t="str">
        <x:v>2026-08-06</x:v>
      </x:c>
      <x:c r="M3390" s="2" t="str">
        <x:v>0000036104-26-000044</x:v>
      </x:c>
      <x:c r="N3390" s="2" t="str">
        <x:v>https://www.sec.gov/Archives/edgar/data/36104/000003610426000044/usb-20260630.htm</x:v>
      </x:c>
      <x:c r="O3390" s="2" t="str">
        <x:v>data/raw/filings/USB_0000036104-26-000044_usb-20260630.htm</x:v>
      </x:c>
      <x:c r="P3390" s="2" t="str">
        <x:v>f-4199</x:v>
      </x:c>
      <x:c r="Q3390" s="2" t="str"/>
      <x:c r="R3390" s="2" t="str">
        <x:v>Latest eligible comparative presentation at the information cutoff.</x:v>
      </x:c>
      <x:c r="T3390" s="12"/>
      <x:c r="U3390" s="12"/>
    </x:row>
    <x:row r="3391" ht="24" customHeight="1">
      <x:c r="C3391" s="2" t="str">
        <x:v>USB</x:v>
      </x:c>
      <x:c r="D3391" s="2" t="str">
        <x:v>H1 2025</x:v>
      </x:c>
      <x:c r="E3391" s="2" t="str">
        <x:v>provision</x:v>
      </x:c>
      <x:c r="F3391" s="11" t="n">
        <x:v>1038</x:v>
      </x:c>
      <x:c r="G3391" s="2" t="str">
        <x:v>USD</x:v>
      </x:c>
      <x:c r="H3391" s="2" t="str">
        <x:v>2025-01-01</x:v>
      </x:c>
      <x:c r="I3391" s="2" t="str">
        <x:v>2025-06-30</x:v>
      </x:c>
      <x:c r="J3391" s="2" t="str">
        <x:v>Provision for Loan, Lease, and Other Losses</x:v>
      </x:c>
      <x:c r="K3391" s="2" t="str">
        <x:v>us-gaap:ProvisionForLoanLeaseAndOtherLosses</x:v>
      </x:c>
      <x:c r="L3391" s="2" t="str">
        <x:v>2026-08-06</x:v>
      </x:c>
      <x:c r="M3391" s="2" t="str">
        <x:v>0000036104-26-000044</x:v>
      </x:c>
      <x:c r="N3391" s="2" t="str">
        <x:v>https://www.sec.gov/Archives/edgar/data/36104/000003610426000044/usb-20260630.htm</x:v>
      </x:c>
      <x:c r="O3391" s="2" t="str">
        <x:v>data/raw/filings/USB_0000036104-26-000044_usb-20260630.htm</x:v>
      </x:c>
      <x:c r="P3391" s="2" t="str">
        <x:v>f-4219</x:v>
      </x:c>
      <x:c r="Q3391" s="2" t="str"/>
      <x:c r="R3391" s="2" t="str">
        <x:v>Latest eligible comparative presentation at the information cutoff.</x:v>
      </x:c>
      <x:c r="T3391" s="12"/>
      <x:c r="U3391" s="12"/>
    </x:row>
    <x:row r="3392" ht="24" customHeight="1">
      <x:c r="C3392" s="2" t="str">
        <x:v>USB</x:v>
      </x:c>
      <x:c r="D3392" s="2" t="str">
        <x:v>H1 2025</x:v>
      </x:c>
      <x:c r="E3392" s="2" t="str">
        <x:v>pretax</x:v>
      </x:c>
      <x:c r="F3392" s="11" t="n">
        <x:v>4452</x:v>
      </x:c>
      <x:c r="G3392" s="2" t="str">
        <x:v>USD</x:v>
      </x:c>
      <x:c r="H3392" s="2" t="str">
        <x:v>2025-01-01</x:v>
      </x:c>
      <x:c r="I3392" s="2" t="str">
        <x:v>2025-06-30</x:v>
      </x:c>
      <x:c r="J3392" s="2" t="str">
        <x:v>Income (Loss) from Continuing Operations before Income Taxes, Noncontrolling Interest</x:v>
      </x:c>
      <x:c r="K3392" s="2" t="str">
        <x:v>us-gaap:IncomeLossFromContinuingOperationsBeforeIncomeTaxesExtraordinaryItemsNoncontrollingInterest</x:v>
      </x:c>
      <x:c r="L3392" s="2" t="str">
        <x:v>2026-08-06</x:v>
      </x:c>
      <x:c r="M3392" s="2" t="str">
        <x:v>0000036104-26-000044</x:v>
      </x:c>
      <x:c r="N3392" s="2" t="str">
        <x:v>https://www.sec.gov/Archives/edgar/data/36104/000003610426000044/usb-20260630.htm</x:v>
      </x:c>
      <x:c r="O3392" s="2" t="str">
        <x:v>data/raw/filings/USB_0000036104-26-000044_usb-20260630.htm</x:v>
      </x:c>
      <x:c r="P3392" s="2" t="str">
        <x:v>f-273</x:v>
      </x:c>
      <x:c r="Q3392" s="2" t="str"/>
      <x:c r="R3392" s="2" t="str">
        <x:v>Latest eligible comparative presentation at the information cutoff.</x:v>
      </x:c>
      <x:c r="T3392" s="12"/>
      <x:c r="U3392" s="12"/>
    </x:row>
    <x:row r="3393" ht="24" customHeight="1">
      <x:c r="C3393" s="2" t="str">
        <x:v>USB</x:v>
      </x:c>
      <x:c r="D3393" s="2" t="str">
        <x:v>H1 2025</x:v>
      </x:c>
      <x:c r="E3393" s="2" t="str">
        <x:v>tax</x:v>
      </x:c>
      <x:c r="F3393" s="11" t="n">
        <x:v>915</x:v>
      </x:c>
      <x:c r="G3393" s="2" t="str">
        <x:v>USD</x:v>
      </x:c>
      <x:c r="H3393" s="2" t="str">
        <x:v>2025-01-01</x:v>
      </x:c>
      <x:c r="I3393" s="2" t="str">
        <x:v>2025-06-30</x:v>
      </x:c>
      <x:c r="J3393" s="2" t="str">
        <x:v>Income Tax Expense (Benefit)</x:v>
      </x:c>
      <x:c r="K3393" s="2" t="str">
        <x:v>us-gaap:IncomeTaxExpenseBenefit</x:v>
      </x:c>
      <x:c r="L3393" s="2" t="str">
        <x:v>2026-08-06</x:v>
      </x:c>
      <x:c r="M3393" s="2" t="str">
        <x:v>0000036104-26-000044</x:v>
      </x:c>
      <x:c r="N3393" s="2" t="str">
        <x:v>https://www.sec.gov/Archives/edgar/data/36104/000003610426000044/usb-20260630.htm</x:v>
      </x:c>
      <x:c r="O3393" s="2" t="str">
        <x:v>data/raw/filings/USB_0000036104-26-000044_usb-20260630.htm</x:v>
      </x:c>
      <x:c r="P3393" s="2" t="str">
        <x:v>f-277</x:v>
      </x:c>
      <x:c r="Q3393" s="2" t="str"/>
      <x:c r="R3393" s="2" t="str">
        <x:v>Latest eligible comparative presentation at the information cutoff.</x:v>
      </x:c>
      <x:c r="T3393" s="12"/>
      <x:c r="U3393" s="12"/>
    </x:row>
    <x:row r="3394" ht="24" customHeight="1">
      <x:c r="C3394" s="2" t="str">
        <x:v>USB</x:v>
      </x:c>
      <x:c r="D3394" s="2" t="str">
        <x:v>H1 2025</x:v>
      </x:c>
      <x:c r="E3394" s="2" t="str">
        <x:v>net_income</x:v>
      </x:c>
      <x:c r="F3394" s="11" t="n">
        <x:v>3524</x:v>
      </x:c>
      <x:c r="G3394" s="2" t="str">
        <x:v>USD</x:v>
      </x:c>
      <x:c r="H3394" s="2" t="str">
        <x:v>2025-01-01</x:v>
      </x:c>
      <x:c r="I3394" s="2" t="str">
        <x:v>2025-06-30</x:v>
      </x:c>
      <x:c r="J3394" s="2" t="str">
        <x:v>Net Income (Loss) Attributable to Parent</x:v>
      </x:c>
      <x:c r="K3394" s="2" t="str">
        <x:v>us-gaap:NetIncomeLoss</x:v>
      </x:c>
      <x:c r="L3394" s="2" t="str">
        <x:v>2026-08-06</x:v>
      </x:c>
      <x:c r="M3394" s="2" t="str">
        <x:v>0000036104-26-000044</x:v>
      </x:c>
      <x:c r="N3394" s="2" t="str">
        <x:v>https://www.sec.gov/Archives/edgar/data/36104/000003610426000044/usb-20260630.htm</x:v>
      </x:c>
      <x:c r="O3394" s="2" t="str">
        <x:v>data/raw/filings/USB_0000036104-26-000044_usb-20260630.htm</x:v>
      </x:c>
      <x:c r="P3394" s="2" t="str">
        <x:v>f-4269</x:v>
      </x:c>
      <x:c r="Q3394" s="2" t="str"/>
      <x:c r="R3394" s="2" t="str">
        <x:v>Latest eligible comparative presentation at the information cutoff.</x:v>
      </x:c>
      <x:c r="T3394" s="12"/>
      <x:c r="U3394" s="12"/>
    </x:row>
    <x:row r="3395" ht="24" customHeight="1">
      <x:c r="C3395" s="2" t="str">
        <x:v>USB</x:v>
      </x:c>
      <x:c r="D3395" s="2" t="str">
        <x:v>H1 2025</x:v>
      </x:c>
      <x:c r="E3395" s="2" t="str">
        <x:v>common_income</x:v>
      </x:c>
      <x:c r="F3395" s="11" t="n">
        <x:v>3336</x:v>
      </x:c>
      <x:c r="G3395" s="2" t="str">
        <x:v>USD</x:v>
      </x:c>
      <x:c r="H3395" s="2" t="str">
        <x:v>2025-01-01</x:v>
      </x:c>
      <x:c r="I3395" s="2" t="str">
        <x:v>2025-06-30</x:v>
      </x:c>
      <x:c r="J3395" s="2" t="str">
        <x:v>Net Income (Loss) Available to Common Stockholders, Basic</x:v>
      </x:c>
      <x:c r="K3395" s="2" t="str">
        <x:v>us-gaap:NetIncomeLossAvailableToCommonStockholdersBasic</x:v>
      </x:c>
      <x:c r="L3395" s="2" t="str">
        <x:v>2026-08-06</x:v>
      </x:c>
      <x:c r="M3395" s="2" t="str">
        <x:v>0000036104-26-000044</x:v>
      </x:c>
      <x:c r="N3395" s="2" t="str">
        <x:v>https://www.sec.gov/Archives/edgar/data/36104/000003610426000044/usb-20260630.htm</x:v>
      </x:c>
      <x:c r="O3395" s="2" t="str">
        <x:v>data/raw/filings/USB_0000036104-26-000044_usb-20260630.htm</x:v>
      </x:c>
      <x:c r="P3395" s="2" t="str">
        <x:v>f-296</x:v>
      </x:c>
      <x:c r="Q3395" s="2" t="str"/>
      <x:c r="R3395" s="2" t="str">
        <x:v>Latest eligible comparative presentation at the information cutoff.</x:v>
      </x:c>
      <x:c r="T3395" s="12"/>
      <x:c r="U3395" s="12"/>
    </x:row>
    <x:row r="3396" ht="24" customHeight="1">
      <x:c r="C3396" s="2" t="str">
        <x:v>USB</x:v>
      </x:c>
      <x:c r="D3396" s="2" t="str">
        <x:v>H1 2025</x:v>
      </x:c>
      <x:c r="E3396" s="2" t="str">
        <x:v>preferred_div</x:v>
      </x:c>
      <x:c r="F3396" s="11" t="n">
        <x:v>165</x:v>
      </x:c>
      <x:c r="G3396" s="2" t="str">
        <x:v>USD</x:v>
      </x:c>
      <x:c r="H3396" s="2" t="str">
        <x:v>2025-01-01</x:v>
      </x:c>
      <x:c r="I3396" s="2" t="str">
        <x:v>2025-06-30</x:v>
      </x:c>
      <x:c r="J3396" s="2" t="str">
        <x:v>Dividends, Preferred Stock</x:v>
      </x:c>
      <x:c r="K3396" s="2" t="str">
        <x:v>us-gaap:DividendsPreferredStock</x:v>
      </x:c>
      <x:c r="L3396" s="2" t="str">
        <x:v>2026-08-06</x:v>
      </x:c>
      <x:c r="M3396" s="2" t="str">
        <x:v>0000036104-26-000044</x:v>
      </x:c>
      <x:c r="N3396" s="2" t="str">
        <x:v>https://www.sec.gov/Archives/edgar/data/36104/000003610426000044/usb-20260630.htm</x:v>
      </x:c>
      <x:c r="O3396" s="2" t="str">
        <x:v>data/raw/filings/USB_0000036104-26-000044_usb-20260630.htm</x:v>
      </x:c>
      <x:c r="P3396" s="2" t="str">
        <x:v>f-2793</x:v>
      </x:c>
      <x:c r="Q3396" s="2" t="str"/>
      <x:c r="R3396" s="2" t="str">
        <x:v>Latest eligible comparative presentation at the information cutoff.</x:v>
      </x:c>
      <x:c r="T3396" s="12"/>
      <x:c r="U3396" s="12"/>
    </x:row>
    <x:row r="3397" ht="24" customHeight="1">
      <x:c r="C3397" s="2" t="str">
        <x:v>USB</x:v>
      </x:c>
      <x:c r="D3397" s="2" t="str">
        <x:v>H1 2025</x:v>
      </x:c>
      <x:c r="E3397" s="2" t="str">
        <x:v>eps</x:v>
      </x:c>
      <x:c r="F3397" s="11" t="n">
        <x:v>2.14</x:v>
      </x:c>
      <x:c r="G3397" s="2" t="str">
        <x:v>USD/shares</x:v>
      </x:c>
      <x:c r="H3397" s="2" t="str">
        <x:v>2025-01-01</x:v>
      </x:c>
      <x:c r="I3397" s="2" t="str">
        <x:v>2025-06-30</x:v>
      </x:c>
      <x:c r="J3397" s="2" t="str">
        <x:v>Earnings Per Share, Diluted</x:v>
      </x:c>
      <x:c r="K3397" s="2" t="str">
        <x:v>us-gaap:EarningsPerShareDiluted</x:v>
      </x:c>
      <x:c r="L3397" s="2" t="str">
        <x:v>2026-08-06</x:v>
      </x:c>
      <x:c r="M3397" s="2" t="str">
        <x:v>0000036104-26-000044</x:v>
      </x:c>
      <x:c r="N3397" s="2" t="str">
        <x:v>https://www.sec.gov/Archives/edgar/data/36104/000003610426000044/usb-20260630.htm</x:v>
      </x:c>
      <x:c r="O3397" s="2" t="str">
        <x:v>data/raw/filings/USB_0000036104-26-000044_usb-20260630.htm</x:v>
      </x:c>
      <x:c r="P3397" s="2" t="str">
        <x:v>f-2825</x:v>
      </x:c>
      <x:c r="Q3397" s="2" t="str"/>
      <x:c r="R3397" s="2" t="str">
        <x:v>Latest eligible comparative presentation at the information cutoff.</x:v>
      </x:c>
      <x:c r="T3397" s="12"/>
      <x:c r="U3397" s="12"/>
    </x:row>
    <x:row r="3398" ht="24" customHeight="1">
      <x:c r="C3398" s="2" t="str">
        <x:v>USB</x:v>
      </x:c>
      <x:c r="D3398" s="2" t="str">
        <x:v>H1 2025</x:v>
      </x:c>
      <x:c r="E3398" s="2" t="str">
        <x:v>shares_diluted</x:v>
      </x:c>
      <x:c r="F3398" s="11" t="n">
        <x:v>1560</x:v>
      </x:c>
      <x:c r="G3398" s="2" t="str">
        <x:v>shares</x:v>
      </x:c>
      <x:c r="H3398" s="2" t="str">
        <x:v>2025-01-01</x:v>
      </x:c>
      <x:c r="I3398" s="2" t="str">
        <x:v>2025-06-30</x:v>
      </x:c>
      <x:c r="J3398" s="2" t="str">
        <x:v>Weighted Average Number of Shares Outstanding, Diluted</x:v>
      </x:c>
      <x:c r="K3398" s="2" t="str">
        <x:v>us-gaap:WeightedAverageNumberOfDilutedSharesOutstanding</x:v>
      </x:c>
      <x:c r="L3398" s="2" t="str">
        <x:v>2026-08-06</x:v>
      </x:c>
      <x:c r="M3398" s="2" t="str">
        <x:v>0000036104-26-000044</x:v>
      </x:c>
      <x:c r="N3398" s="2" t="str">
        <x:v>https://www.sec.gov/Archives/edgar/data/36104/000003610426000044/usb-20260630.htm</x:v>
      </x:c>
      <x:c r="O3398" s="2" t="str">
        <x:v>data/raw/filings/USB_0000036104-26-000044_usb-20260630.htm</x:v>
      </x:c>
      <x:c r="P3398" s="2" t="str">
        <x:v>f-2817</x:v>
      </x:c>
      <x:c r="Q3398" s="2" t="str"/>
      <x:c r="R3398" s="2" t="str">
        <x:v>Latest eligible comparative presentation at the information cutoff.</x:v>
      </x:c>
      <x:c r="T3398" s="12"/>
      <x:c r="U3398" s="12"/>
    </x:row>
    <x:row r="3399" ht="24" customHeight="1">
      <x:c r="C3399" s="2" t="str">
        <x:v>USB</x:v>
      </x:c>
      <x:c r="D3399" s="2" t="str">
        <x:v>H1 2025</x:v>
      </x:c>
      <x:c r="E3399" s="2" t="str">
        <x:v>dps</x:v>
      </x:c>
      <x:c r="F3399" s="11" t="n">
        <x:v>1</x:v>
      </x:c>
      <x:c r="G3399" s="2" t="str">
        <x:v>USD/shares</x:v>
      </x:c>
      <x:c r="H3399" s="2" t="str">
        <x:v>2025-01-01</x:v>
      </x:c>
      <x:c r="I3399" s="2" t="str">
        <x:v>2025-06-30</x:v>
      </x:c>
      <x:c r="J3399" s="2" t="str">
        <x:v>Common Stock, Dividends, Per Share, Declared</x:v>
      </x:c>
      <x:c r="K3399" s="2" t="str">
        <x:v>us-gaap:CommonStockDividendsPerShareDeclared</x:v>
      </x:c>
      <x:c r="L3399" s="2" t="str">
        <x:v>2026-08-06</x:v>
      </x:c>
      <x:c r="M3399" s="2" t="str">
        <x:v>0000036104-26-000044</x:v>
      </x:c>
      <x:c r="N3399" s="2" t="str">
        <x:v>https://www.sec.gov/Archives/edgar/data/36104/000003610426000044/usb-20260630.htm</x:v>
      </x:c>
      <x:c r="O3399" s="2" t="str">
        <x:v>data/raw/filings/USB_0000036104-26-000044_usb-20260630.htm</x:v>
      </x:c>
      <x:c r="P3399" s="2" t="str">
        <x:v>f-477</x:v>
      </x:c>
      <x:c r="Q3399" s="2" t="str"/>
      <x:c r="R3399" s="2" t="str">
        <x:v>Latest eligible comparative presentation at the information cutoff.</x:v>
      </x:c>
      <x:c r="T3399" s="12"/>
      <x:c r="U3399" s="12"/>
    </x:row>
    <x:row r="3400" ht="24" customHeight="1">
      <x:c r="C3400" s="2" t="str">
        <x:v>USB</x:v>
      </x:c>
      <x:c r="D3400" s="2" t="str">
        <x:v>H1 2025</x:v>
      </x:c>
      <x:c r="E3400" s="2" t="str">
        <x:v>dividends</x:v>
      </x:c>
      <x:c r="F3400" s="11" t="n">
        <x:v>1571</x:v>
      </x:c>
      <x:c r="G3400" s="2" t="str">
        <x:v>USD</x:v>
      </x:c>
      <x:c r="H3400" s="2" t="str">
        <x:v>2025-01-01</x:v>
      </x:c>
      <x:c r="I3400" s="2" t="str">
        <x:v>2025-06-30</x:v>
      </x:c>
      <x:c r="J3400" s="2" t="str">
        <x:v>Payments of Ordinary Dividends, Common Stock</x:v>
      </x:c>
      <x:c r="K3400" s="2" t="str">
        <x:v>us-gaap:PaymentsOfDividendsCommonStock</x:v>
      </x:c>
      <x:c r="L3400" s="2" t="str">
        <x:v>2026-08-06</x:v>
      </x:c>
      <x:c r="M3400" s="2" t="str">
        <x:v>0000036104-26-000044</x:v>
      </x:c>
      <x:c r="N3400" s="2" t="str">
        <x:v>https://www.sec.gov/Archives/edgar/data/36104/000003610426000044/usb-20260630.htm</x:v>
      </x:c>
      <x:c r="O3400" s="2" t="str">
        <x:v>data/raw/filings/USB_0000036104-26-000044_usb-20260630.htm</x:v>
      </x:c>
      <x:c r="P3400" s="2" t="str">
        <x:v>f-646</x:v>
      </x:c>
      <x:c r="Q3400" s="2" t="str"/>
      <x:c r="R3400" s="2" t="str">
        <x:v>Latest eligible comparative presentation at the information cutoff.</x:v>
      </x:c>
      <x:c r="T3400" s="12"/>
      <x:c r="U3400" s="12"/>
    </x:row>
    <x:row r="3401" ht="24" customHeight="1">
      <x:c r="C3401" s="2" t="str">
        <x:v>USB</x:v>
      </x:c>
      <x:c r="D3401" s="2" t="str">
        <x:v>H1 2025</x:v>
      </x:c>
      <x:c r="E3401" s="2" t="str">
        <x:v>buybacks</x:v>
      </x:c>
      <x:c r="F3401" s="11" t="n">
        <x:v>266</x:v>
      </x:c>
      <x:c r="G3401" s="2" t="str">
        <x:v>USD</x:v>
      </x:c>
      <x:c r="H3401" s="2" t="str">
        <x:v>2025-01-01</x:v>
      </x:c>
      <x:c r="I3401" s="2" t="str">
        <x:v>2025-06-30</x:v>
      </x:c>
      <x:c r="J3401" s="2" t="str">
        <x:v>Payments for Repurchase of Common Stock</x:v>
      </x:c>
      <x:c r="K3401" s="2" t="str">
        <x:v>us-gaap:PaymentsForRepurchaseOfCommonStock</x:v>
      </x:c>
      <x:c r="L3401" s="2" t="str">
        <x:v>2026-08-06</x:v>
      </x:c>
      <x:c r="M3401" s="2" t="str">
        <x:v>0000036104-26-000044</x:v>
      </x:c>
      <x:c r="N3401" s="2" t="str">
        <x:v>https://www.sec.gov/Archives/edgar/data/36104/000003610426000044/usb-20260630.htm</x:v>
      </x:c>
      <x:c r="O3401" s="2" t="str">
        <x:v>data/raw/filings/USB_0000036104-26-000044_usb-20260630.htm</x:v>
      </x:c>
      <x:c r="P3401" s="2" t="str">
        <x:v>f-642</x:v>
      </x:c>
      <x:c r="Q3401" s="2" t="str"/>
      <x:c r="R3401" s="2" t="str">
        <x:v>Latest eligible comparative presentation at the information cutoff.</x:v>
      </x:c>
      <x:c r="T3401" s="12"/>
      <x:c r="U3401" s="12"/>
    </x:row>
    <x:row r="3402" ht="24" customHeight="1">
      <x:c r="C3402" s="2" t="str">
        <x:v>USB</x:v>
      </x:c>
      <x:c r="D3402" s="2" t="str">
        <x:v>H1 2025</x:v>
      </x:c>
      <x:c r="E3402" s="2" t="str">
        <x:v>chargeoffs</x:v>
      </x:c>
      <x:c r="F3402" s="11" t="str">
        <x:v>n.a.</x:v>
      </x:c>
      <x:c r="G3402" s="2" t="str">
        <x:v>USDm</x:v>
      </x:c>
      <x:c r="H3402" s="2" t="str">
        <x:v>2025-01-01</x:v>
      </x:c>
      <x:c r="I3402" s="2" t="str">
        <x:v>2025-06-30</x:v>
      </x:c>
      <x:c r="J3402" s="2" t="str">
        <x:v>Gross loan charge-offs</x:v>
      </x:c>
      <x:c r="K3402" s="2" t="str"/>
      <x:c r="L3402" s="2" t="str"/>
      <x:c r="M3402" s="2" t="str"/>
      <x:c r="N3402" s="2" t="str"/>
      <x:c r="O3402" s="2" t="str"/>
      <x:c r="P3402" s="2" t="str"/>
      <x:c r="Q3402" s="2" t="str"/>
      <x:c r="R3402" s="2" t="str">
        <x:v>Not reported / unavailable</x:v>
      </x:c>
      <x:c r="T3402" s="12"/>
      <x:c r="U3402" s="12"/>
    </x:row>
    <x:row r="3403" ht="24" customHeight="1">
      <x:c r="C3403" s="2" t="str">
        <x:v>USB</x:v>
      </x:c>
      <x:c r="D3403" s="2" t="str">
        <x:v>H1 2025</x:v>
      </x:c>
      <x:c r="E3403" s="2" t="str">
        <x:v>recoveries</x:v>
      </x:c>
      <x:c r="F3403" s="11" t="str">
        <x:v>n.a.</x:v>
      </x:c>
      <x:c r="G3403" s="2" t="str">
        <x:v>USDm</x:v>
      </x:c>
      <x:c r="H3403" s="2" t="str">
        <x:v>2025-01-01</x:v>
      </x:c>
      <x:c r="I3403" s="2" t="str">
        <x:v>2025-06-30</x:v>
      </x:c>
      <x:c r="J3403" s="2" t="str">
        <x:v>Loan recoveries</x:v>
      </x:c>
      <x:c r="K3403" s="2" t="str"/>
      <x:c r="L3403" s="2" t="str"/>
      <x:c r="M3403" s="2" t="str"/>
      <x:c r="N3403" s="2" t="str"/>
      <x:c r="O3403" s="2" t="str"/>
      <x:c r="P3403" s="2" t="str"/>
      <x:c r="Q3403" s="2" t="str"/>
      <x:c r="R3403" s="2" t="str">
        <x:v>Not reported / unavailable</x:v>
      </x:c>
      <x:c r="T3403" s="12"/>
      <x:c r="U3403" s="12"/>
    </x:row>
    <x:row r="3404" ht="24" customHeight="1">
      <x:c r="C3404" s="2" t="str">
        <x:v>USB</x:v>
      </x:c>
      <x:c r="D3404" s="2" t="str">
        <x:v>H1 2025</x:v>
      </x:c>
      <x:c r="E3404" s="2" t="str">
        <x:v>rwa</x:v>
      </x:c>
      <x:c r="F3404" s="11" t="str">
        <x:v>n.a.</x:v>
      </x:c>
      <x:c r="G3404" s="2" t="str">
        <x:v>USDm</x:v>
      </x:c>
      <x:c r="H3404" s="2" t="str">
        <x:v>2025-01-01</x:v>
      </x:c>
      <x:c r="I3404" s="2" t="str">
        <x:v>2025-06-30</x:v>
      </x:c>
      <x:c r="J3404" s="2" t="str">
        <x:v>Risk-weighted assets</x:v>
      </x:c>
      <x:c r="K3404" s="2" t="str"/>
      <x:c r="L3404" s="2" t="str"/>
      <x:c r="M3404" s="2" t="str"/>
      <x:c r="N3404" s="2" t="str"/>
      <x:c r="O3404" s="2" t="str"/>
      <x:c r="P3404" s="2" t="str"/>
      <x:c r="Q3404" s="2" t="str"/>
      <x:c r="R3404" s="2" t="str">
        <x:v>Not reported / unavailable</x:v>
      </x:c>
      <x:c r="T3404" s="12"/>
      <x:c r="U3404" s="12"/>
    </x:row>
    <x:row r="3405" ht="24" customHeight="1">
      <x:c r="C3405" s="2" t="str">
        <x:v>USB</x:v>
      </x:c>
      <x:c r="D3405" s="2" t="str">
        <x:v>H1 2025</x:v>
      </x:c>
      <x:c r="E3405" s="2" t="str">
        <x:v>cet1_reported</x:v>
      </x:c>
      <x:c r="F3405" s="11" t="str">
        <x:v>n.a.</x:v>
      </x:c>
      <x:c r="G3405" s="2" t="str">
        <x:v>%</x:v>
      </x:c>
      <x:c r="H3405" s="2" t="str">
        <x:v>2025-01-01</x:v>
      </x:c>
      <x:c r="I3405" s="2" t="str">
        <x:v>2025-06-30</x:v>
      </x:c>
      <x:c r="J3405" s="2" t="str">
        <x:v>Actual standardized CET1 ratio</x:v>
      </x:c>
      <x:c r="K3405" s="2" t="str"/>
      <x:c r="L3405" s="2" t="str"/>
      <x:c r="M3405" s="2" t="str"/>
      <x:c r="N3405" s="2" t="str"/>
      <x:c r="O3405" s="2" t="str"/>
      <x:c r="P3405" s="2" t="str"/>
      <x:c r="Q3405" s="2" t="str"/>
      <x:c r="R3405" s="2" t="str">
        <x:v>Not reported / unavailable</x:v>
      </x:c>
      <x:c r="T3405" s="12"/>
      <x:c r="U3405" s="12"/>
    </x:row>
    <x:row r="3406" ht="24" customHeight="1">
      <x:c r="C3406" s="2" t="str">
        <x:v>USB</x:v>
      </x:c>
      <x:c r="D3406" s="2" t="str">
        <x:v>H1 2025</x:v>
      </x:c>
      <x:c r="E3406" s="2" t="str">
        <x:v>nim_reported</x:v>
      </x:c>
      <x:c r="F3406" s="11" t="str">
        <x:v>n.a.</x:v>
      </x:c>
      <x:c r="G3406" s="2" t="str">
        <x:v>%</x:v>
      </x:c>
      <x:c r="H3406" s="2" t="str">
        <x:v>2025-01-01</x:v>
      </x:c>
      <x:c r="I3406" s="2" t="str">
        <x:v>2025-06-30</x:v>
      </x:c>
      <x:c r="J3406" s="2" t="str">
        <x:v>Issuer reported net interest margin</x:v>
      </x:c>
      <x:c r="K3406" s="2" t="str"/>
      <x:c r="L3406" s="2" t="str"/>
      <x:c r="M3406" s="2" t="str"/>
      <x:c r="N3406" s="2" t="str"/>
      <x:c r="O3406" s="2" t="str"/>
      <x:c r="P3406" s="2" t="str"/>
      <x:c r="Q3406" s="2" t="str"/>
      <x:c r="R3406" s="2" t="str">
        <x:v>Not reported / unavailable</x:v>
      </x:c>
      <x:c r="T3406" s="12"/>
      <x:c r="U3406" s="12"/>
    </x:row>
    <x:row r="3407" ht="24" customHeight="1">
      <x:c r="C3407" s="2" t="str">
        <x:v>USB</x:v>
      </x:c>
      <x:c r="D3407" s="2" t="str">
        <x:v>H1 2025</x:v>
      </x:c>
      <x:c r="E3407" s="2" t="str">
        <x:v>bvps_reported</x:v>
      </x:c>
      <x:c r="F3407" s="11" t="n">
        <x:v>35.06</x:v>
      </x:c>
      <x:c r="G3407" s="2" t="str">
        <x:v>USD/shares</x:v>
      </x:c>
      <x:c r="H3407" s="2" t="str">
        <x:v>2025-01-01</x:v>
      </x:c>
      <x:c r="I3407" s="2" t="str">
        <x:v>2025-06-30</x:v>
      </x:c>
      <x:c r="J3407" s="2" t="str">
        <x:v>Reported common book value per share</x:v>
      </x:c>
      <x:c r="K3407" s="2" t="str">
        <x:v>Manual verified issuer table row</x:v>
      </x:c>
      <x:c r="L3407" s="2" t="str">
        <x:v>2025-08-07</x:v>
      </x:c>
      <x:c r="M3407" s="2" t="str">
        <x:v>0000036104-25-000055</x:v>
      </x:c>
      <x:c r="N3407" s="2" t="str">
        <x:v>https://www.sec.gov/Archives/edgar/data/36104/000003610425000055/usb-20250630.htm</x:v>
      </x:c>
      <x:c r="O3407" s="2" t="str">
        <x:v>data/raw/filings/USB_0000036104-25-000055_usb-20250630.htm</x:v>
      </x:c>
      <x:c r="P3407" s="2" t="str"/>
      <x:c r="Q3407" s="2" t="str"/>
      <x:c r="R3407" s="2" t="str">
        <x:v>Verified original issuer table row; same-date end balance, excluding average and regulatory minimum tables.</x:v>
      </x:c>
      <x:c r="T3407" s="12"/>
      <x:c r="U3407" s="12"/>
    </x:row>
    <x:row r="3408" ht="24" customHeight="1">
      <x:c r="C3408" s="2" t="str">
        <x:v>USB</x:v>
      </x:c>
      <x:c r="D3408" s="2" t="str">
        <x:v>H1 2025</x:v>
      </x:c>
      <x:c r="E3408" s="2" t="str">
        <x:v>tbvps_reported</x:v>
      </x:c>
      <x:c r="F3408" s="11" t="str">
        <x:v>n.a.</x:v>
      </x:c>
      <x:c r="G3408" s="2" t="str">
        <x:v>USD/share</x:v>
      </x:c>
      <x:c r="H3408" s="2" t="str">
        <x:v>2025-01-01</x:v>
      </x:c>
      <x:c r="I3408" s="2" t="str">
        <x:v>2025-06-30</x:v>
      </x:c>
      <x:c r="J3408" s="2" t="str">
        <x:v>Reported tangible book value per share</x:v>
      </x:c>
      <x:c r="K3408" s="2" t="str"/>
      <x:c r="L3408" s="2" t="str"/>
      <x:c r="M3408" s="2" t="str"/>
      <x:c r="N3408" s="2" t="str"/>
      <x:c r="O3408" s="2" t="str"/>
      <x:c r="P3408" s="2" t="str"/>
      <x:c r="Q3408" s="2" t="str"/>
      <x:c r="R3408" s="2" t="str">
        <x:v>Not reported / unavailable</x:v>
      </x:c>
      <x:c r="T3408" s="12"/>
      <x:c r="U3408" s="12"/>
    </x:row>
    <x:row r="3409" ht="24" customHeight="1">
      <x:c r="C3409" s="2" t="str">
        <x:v>USB</x:v>
      </x:c>
      <x:c r="D3409" s="2" t="str">
        <x:v>H1 2025</x:v>
      </x:c>
      <x:c r="E3409" s="2" t="str">
        <x:v>tce_reported</x:v>
      </x:c>
      <x:c r="F3409" s="11" t="n">
        <x:v>41318</x:v>
      </x:c>
      <x:c r="G3409" s="2" t="str">
        <x:v>USD</x:v>
      </x:c>
      <x:c r="H3409" s="2" t="str">
        <x:v>2025-01-01</x:v>
      </x:c>
      <x:c r="I3409" s="2" t="str">
        <x:v>2025-06-30</x:v>
      </x:c>
      <x:c r="J3409" s="2" t="str">
        <x:v>Reported tangible common equity</x:v>
      </x:c>
      <x:c r="K3409" s="2" t="str">
        <x:v>Manual verified issuer table row</x:v>
      </x:c>
      <x:c r="L3409" s="2" t="str">
        <x:v>2025-08-07</x:v>
      </x:c>
      <x:c r="M3409" s="2" t="str">
        <x:v>0000036104-25-000055</x:v>
      </x:c>
      <x:c r="N3409" s="2" t="str">
        <x:v>https://www.sec.gov/Archives/edgar/data/36104/000003610425000055/usb-20250630.htm</x:v>
      </x:c>
      <x:c r="O3409" s="2" t="str">
        <x:v>data/raw/filings/USB_0000036104-25-000055_usb-20250630.htm</x:v>
      </x:c>
      <x:c r="P3409" s="2" t="str"/>
      <x:c r="Q3409" s="2" t="str"/>
      <x:c r="R3409" s="2" t="str">
        <x:v>Verified original issuer table row; same-date end balance, excluding average and regulatory minimum tables.</x:v>
      </x:c>
      <x:c r="T3409" s="12"/>
      <x:c r="U3409" s="12"/>
    </x:row>
    <x:row r="3410" ht="24" customHeight="1">
      <x:c r="C3410" s="2" t="str">
        <x:v>USB</x:v>
      </x:c>
      <x:c r="D3410" s="2" t="str">
        <x:v>H1 2026</x:v>
      </x:c>
      <x:c r="E3410" s="2" t="str">
        <x:v>assets</x:v>
      </x:c>
      <x:c r="F3410" s="11" t="n">
        <x:v>725918</x:v>
      </x:c>
      <x:c r="G3410" s="2" t="str">
        <x:v>USD</x:v>
      </x:c>
      <x:c r="H3410" s="2" t="str">
        <x:v>2026-01-01</x:v>
      </x:c>
      <x:c r="I3410" s="2" t="str">
        <x:v>2026-06-30</x:v>
      </x:c>
      <x:c r="J3410" s="2" t="str">
        <x:v>Assets</x:v>
      </x:c>
      <x:c r="K3410" s="2" t="str">
        <x:v>us-gaap:Assets</x:v>
      </x:c>
      <x:c r="L3410" s="2" t="str">
        <x:v>2026-08-06</x:v>
      </x:c>
      <x:c r="M3410" s="2" t="str">
        <x:v>0000036104-26-000044</x:v>
      </x:c>
      <x:c r="N3410" s="2" t="str">
        <x:v>https://www.sec.gov/Archives/edgar/data/36104/000003610426000044/usb-20260630.htm</x:v>
      </x:c>
      <x:c r="O3410" s="2" t="str">
        <x:v>data/raw/filings/USB_0000036104-26-000044_usb-20260630.htm</x:v>
      </x:c>
      <x:c r="P3410" s="2" t="str">
        <x:v>f-98</x:v>
      </x:c>
      <x:c r="Q3410" s="2" t="str"/>
      <x:c r="R3410" s="2" t="str">
        <x:v>Latest eligible comparative presentation at the information cutoff.</x:v>
      </x:c>
      <x:c r="T3410" s="12"/>
      <x:c r="U3410" s="12"/>
    </x:row>
    <x:row r="3411" ht="24" customHeight="1">
      <x:c r="C3411" s="2" t="str">
        <x:v>USB</x:v>
      </x:c>
      <x:c r="D3411" s="2" t="str">
        <x:v>H1 2026</x:v>
      </x:c>
      <x:c r="E3411" s="2" t="str">
        <x:v>liabilities</x:v>
      </x:c>
      <x:c r="F3411" s="11" t="n">
        <x:v>658023</x:v>
      </x:c>
      <x:c r="G3411" s="2" t="str">
        <x:v>USD</x:v>
      </x:c>
      <x:c r="H3411" s="2" t="str">
        <x:v>2026-01-01</x:v>
      </x:c>
      <x:c r="I3411" s="2" t="str">
        <x:v>2026-06-30</x:v>
      </x:c>
      <x:c r="J3411" s="2" t="str">
        <x:v>Liabilities</x:v>
      </x:c>
      <x:c r="K3411" s="2" t="str">
        <x:v>us-gaap:Liabilities</x:v>
      </x:c>
      <x:c r="L3411" s="2" t="str">
        <x:v>2026-08-06</x:v>
      </x:c>
      <x:c r="M3411" s="2" t="str">
        <x:v>0000036104-26-000044</x:v>
      </x:c>
      <x:c r="N3411" s="2" t="str">
        <x:v>https://www.sec.gov/Archives/edgar/data/36104/000003610426000044/usb-20260630.htm</x:v>
      </x:c>
      <x:c r="O3411" s="2" t="str">
        <x:v>data/raw/filings/USB_0000036104-26-000044_usb-20260630.htm</x:v>
      </x:c>
      <x:c r="P3411" s="2" t="str">
        <x:v>f-116</x:v>
      </x:c>
      <x:c r="Q3411" s="2" t="str"/>
      <x:c r="R3411" s="2" t="str">
        <x:v>Latest eligible comparative presentation at the information cutoff.</x:v>
      </x:c>
      <x:c r="T3411" s="12"/>
      <x:c r="U3411" s="12"/>
    </x:row>
    <x:row r="3412" ht="24" customHeight="1">
      <x:c r="C3412" s="2" t="str">
        <x:v>USB</x:v>
      </x:c>
      <x:c r="D3412" s="2" t="str">
        <x:v>H1 2026</x:v>
      </x:c>
      <x:c r="E3412" s="2" t="str">
        <x:v>equity</x:v>
      </x:c>
      <x:c r="F3412" s="11" t="n">
        <x:v>67432</x:v>
      </x:c>
      <x:c r="G3412" s="2" t="str">
        <x:v>USD</x:v>
      </x:c>
      <x:c r="H3412" s="2" t="str">
        <x:v>2026-01-01</x:v>
      </x:c>
      <x:c r="I3412" s="2" t="str">
        <x:v>2026-06-30</x:v>
      </x:c>
      <x:c r="J3412" s="2" t="str">
        <x:v>Stockholders' Equity Attributable to Parent</x:v>
      </x:c>
      <x:c r="K3412" s="2" t="str">
        <x:v>us-gaap:StockholdersEquity</x:v>
      </x:c>
      <x:c r="L3412" s="2" t="str">
        <x:v>2026-08-06</x:v>
      </x:c>
      <x:c r="M3412" s="2" t="str">
        <x:v>0000036104-26-000044</x:v>
      </x:c>
      <x:c r="N3412" s="2" t="str">
        <x:v>https://www.sec.gov/Archives/edgar/data/36104/000003610426000044/usb-20260630.htm</x:v>
      </x:c>
      <x:c r="O3412" s="2" t="str">
        <x:v>data/raw/filings/USB_0000036104-26-000044_usb-20260630.htm</x:v>
      </x:c>
      <x:c r="P3412" s="2" t="str">
        <x:v>f-138</x:v>
      </x:c>
      <x:c r="Q3412" s="2" t="str"/>
      <x:c r="R3412" s="2" t="str">
        <x:v>Latest eligible comparative presentation at the information cutoff.</x:v>
      </x:c>
      <x:c r="T3412" s="12"/>
      <x:c r="U3412" s="12"/>
    </x:row>
    <x:row r="3413" ht="24" customHeight="1">
      <x:c r="C3413" s="2" t="str">
        <x:v>USB</x:v>
      </x:c>
      <x:c r="D3413" s="2" t="str">
        <x:v>H1 2026</x:v>
      </x:c>
      <x:c r="E3413" s="2" t="str">
        <x:v>preferred</x:v>
      </x:c>
      <x:c r="F3413" s="11" t="n">
        <x:v>6808</x:v>
      </x:c>
      <x:c r="G3413" s="2" t="str">
        <x:v>USD</x:v>
      </x:c>
      <x:c r="H3413" s="2" t="str">
        <x:v>2026-01-01</x:v>
      </x:c>
      <x:c r="I3413" s="2" t="str">
        <x:v>2026-06-30</x:v>
      </x:c>
      <x:c r="J3413" s="2" t="str">
        <x:v>Preferred Stock, Including Additional Paid in Capital, Net of Discount</x:v>
      </x:c>
      <x:c r="K3413" s="2" t="str">
        <x:v>us-gaap:PreferredStockIncludingAdditionalPaidInCapitalNetOfDiscount</x:v>
      </x:c>
      <x:c r="L3413" s="2" t="str">
        <x:v>2026-08-06</x:v>
      </x:c>
      <x:c r="M3413" s="2" t="str">
        <x:v>0000036104-26-000044</x:v>
      </x:c>
      <x:c r="N3413" s="2" t="str">
        <x:v>https://www.sec.gov/Archives/edgar/data/36104/000003610426000044/usb-20260630.htm</x:v>
      </x:c>
      <x:c r="O3413" s="2" t="str">
        <x:v>data/raw/filings/USB_0000036104-26-000044_usb-20260630.htm</x:v>
      </x:c>
      <x:c r="P3413" s="2" t="str">
        <x:v>f-2594</x:v>
      </x:c>
      <x:c r="Q3413" s="2" t="str"/>
      <x:c r="R3413" s="2" t="str">
        <x:v>Latest eligible comparative presentation at the information cutoff.</x:v>
      </x:c>
      <x:c r="T3413" s="12"/>
      <x:c r="U3413" s="12"/>
    </x:row>
    <x:row r="3414" ht="24" customHeight="1">
      <x:c r="C3414" s="2" t="str">
        <x:v>USB</x:v>
      </x:c>
      <x:c r="D3414" s="2" t="str">
        <x:v>H1 2026</x:v>
      </x:c>
      <x:c r="E3414" s="2" t="str">
        <x:v>common_equity_reported</x:v>
      </x:c>
      <x:c r="F3414" s="11" t="str">
        <x:v>n.a.</x:v>
      </x:c>
      <x:c r="G3414" s="2" t="str">
        <x:v>USDm</x:v>
      </x:c>
      <x:c r="H3414" s="2" t="str">
        <x:v>2026-01-01</x:v>
      </x:c>
      <x:c r="I3414" s="2" t="str">
        <x:v>2026-06-30</x:v>
      </x:c>
      <x:c r="J3414" s="2" t="str">
        <x:v>Reported common shareholders equity</x:v>
      </x:c>
      <x:c r="K3414" s="2" t="str"/>
      <x:c r="L3414" s="2" t="str"/>
      <x:c r="M3414" s="2" t="str"/>
      <x:c r="N3414" s="2" t="str"/>
      <x:c r="O3414" s="2" t="str"/>
      <x:c r="P3414" s="2" t="str"/>
      <x:c r="Q3414" s="2" t="str"/>
      <x:c r="R3414" s="2" t="str">
        <x:v>Not reported / unavailable</x:v>
      </x:c>
      <x:c r="T3414" s="12"/>
      <x:c r="U3414" s="12"/>
    </x:row>
    <x:row r="3415" ht="24" customHeight="1">
      <x:c r="C3415" s="2" t="str">
        <x:v>USB</x:v>
      </x:c>
      <x:c r="D3415" s="2" t="str">
        <x:v>H1 2026</x:v>
      </x:c>
      <x:c r="E3415" s="2" t="str">
        <x:v>goodwill</x:v>
      </x:c>
      <x:c r="F3415" s="11" t="n">
        <x:v>13234</x:v>
      </x:c>
      <x:c r="G3415" s="2" t="str">
        <x:v>USD</x:v>
      </x:c>
      <x:c r="H3415" s="2" t="str">
        <x:v>2026-01-01</x:v>
      </x:c>
      <x:c r="I3415" s="2" t="str">
        <x:v>2026-06-30</x:v>
      </x:c>
      <x:c r="J3415" s="2" t="str">
        <x:v>Goodwill</x:v>
      </x:c>
      <x:c r="K3415" s="2" t="str">
        <x:v>us-gaap:Goodwill</x:v>
      </x:c>
      <x:c r="L3415" s="2" t="str">
        <x:v>2026-08-06</x:v>
      </x:c>
      <x:c r="M3415" s="2" t="str">
        <x:v>0000036104-26-000044</x:v>
      </x:c>
      <x:c r="N3415" s="2" t="str">
        <x:v>https://www.sec.gov/Archives/edgar/data/36104/000003610426000044/usb-20260630.htm</x:v>
      </x:c>
      <x:c r="O3415" s="2" t="str">
        <x:v>data/raw/filings/USB_0000036104-26-000044_usb-20260630.htm</x:v>
      </x:c>
      <x:c r="P3415" s="2" t="str">
        <x:v>f-90</x:v>
      </x:c>
      <x:c r="Q3415" s="2" t="str"/>
      <x:c r="R3415" s="2" t="str">
        <x:v>Latest eligible comparative presentation at the information cutoff.</x:v>
      </x:c>
      <x:c r="T3415" s="12"/>
      <x:c r="U3415" s="12"/>
    </x:row>
    <x:row r="3416" ht="24" customHeight="1">
      <x:c r="C3416" s="2" t="str">
        <x:v>USB</x:v>
      </x:c>
      <x:c r="D3416" s="2" t="str">
        <x:v>H1 2026</x:v>
      </x:c>
      <x:c r="E3416" s="2" t="str">
        <x:v>intangibles</x:v>
      </x:c>
      <x:c r="F3416" s="11" t="n">
        <x:v>4999</x:v>
      </x:c>
      <x:c r="G3416" s="2" t="str">
        <x:v>USD</x:v>
      </x:c>
      <x:c r="H3416" s="2" t="str">
        <x:v>2026-01-01</x:v>
      </x:c>
      <x:c r="I3416" s="2" t="str">
        <x:v>2026-06-30</x:v>
      </x:c>
      <x:c r="J3416" s="2" t="str">
        <x:v>Intangible Assets, Net (Excluding Goodwill)</x:v>
      </x:c>
      <x:c r="K3416" s="2" t="str">
        <x:v>us-gaap:IntangibleAssetsNetExcludingGoodwill</x:v>
      </x:c>
      <x:c r="L3416" s="2" t="str">
        <x:v>2026-08-06</x:v>
      </x:c>
      <x:c r="M3416" s="2" t="str">
        <x:v>0000036104-26-000044</x:v>
      </x:c>
      <x:c r="N3416" s="2" t="str">
        <x:v>https://www.sec.gov/Archives/edgar/data/36104/000003610426000044/usb-20260630.htm</x:v>
      </x:c>
      <x:c r="O3416" s="2" t="str">
        <x:v>data/raw/filings/USB_0000036104-26-000044_usb-20260630.htm</x:v>
      </x:c>
      <x:c r="P3416" s="2" t="str">
        <x:v>f-92</x:v>
      </x:c>
      <x:c r="Q3416" s="2" t="str"/>
      <x:c r="R3416" s="2" t="str">
        <x:v>Latest eligible comparative presentation at the information cutoff.</x:v>
      </x:c>
      <x:c r="T3416" s="12"/>
      <x:c r="U3416" s="12"/>
    </x:row>
    <x:row r="3417" ht="24" customHeight="1">
      <x:c r="C3417" s="2" t="str">
        <x:v>USB</x:v>
      </x:c>
      <x:c r="D3417" s="2" t="str">
        <x:v>H1 2026</x:v>
      </x:c>
      <x:c r="E3417" s="2" t="str">
        <x:v>intangibles_total</x:v>
      </x:c>
      <x:c r="F3417" s="11" t="str">
        <x:v>n.a.</x:v>
      </x:c>
      <x:c r="G3417" s="2" t="str">
        <x:v>USDm</x:v>
      </x:c>
      <x:c r="H3417" s="2" t="str">
        <x:v>2026-01-01</x:v>
      </x:c>
      <x:c r="I3417" s="2" t="str">
        <x:v>2026-06-30</x:v>
      </x:c>
      <x:c r="J3417" s="2" t="str">
        <x:v>Reported goodwill and intangible assets combined</x:v>
      </x:c>
      <x:c r="K3417" s="2" t="str"/>
      <x:c r="L3417" s="2" t="str"/>
      <x:c r="M3417" s="2" t="str"/>
      <x:c r="N3417" s="2" t="str"/>
      <x:c r="O3417" s="2" t="str"/>
      <x:c r="P3417" s="2" t="str"/>
      <x:c r="Q3417" s="2" t="str"/>
      <x:c r="R3417" s="2" t="str">
        <x:v>Not reported / unavailable</x:v>
      </x:c>
      <x:c r="T3417" s="12"/>
      <x:c r="U3417" s="12"/>
    </x:row>
    <x:row r="3418" ht="24" customHeight="1">
      <x:c r="C3418" s="2" t="str">
        <x:v>USB</x:v>
      </x:c>
      <x:c r="D3418" s="2" t="str">
        <x:v>H1 2026</x:v>
      </x:c>
      <x:c r="E3418" s="2" t="str">
        <x:v>shares_end</x:v>
      </x:c>
      <x:c r="F3418" s="11" t="str">
        <x:v>n.a.</x:v>
      </x:c>
      <x:c r="G3418" s="2" t="str">
        <x:v>million</x:v>
      </x:c>
      <x:c r="H3418" s="2" t="str">
        <x:v>2026-01-01</x:v>
      </x:c>
      <x:c r="I3418" s="2" t="str">
        <x:v>2026-06-30</x:v>
      </x:c>
      <x:c r="J3418" s="2" t="str">
        <x:v>Period-end common shares outstanding</x:v>
      </x:c>
      <x:c r="K3418" s="2" t="str"/>
      <x:c r="L3418" s="2" t="str"/>
      <x:c r="M3418" s="2" t="str"/>
      <x:c r="N3418" s="2" t="str"/>
      <x:c r="O3418" s="2" t="str"/>
      <x:c r="P3418" s="2" t="str"/>
      <x:c r="Q3418" s="2" t="str"/>
      <x:c r="R3418" s="2" t="str">
        <x:v>Not reported / unavailable</x:v>
      </x:c>
      <x:c r="T3418" s="12"/>
      <x:c r="U3418" s="12"/>
    </x:row>
    <x:row r="3419" ht="24" customHeight="1">
      <x:c r="C3419" s="2" t="str">
        <x:v>USB</x:v>
      </x:c>
      <x:c r="D3419" s="2" t="str">
        <x:v>H1 2026</x:v>
      </x:c>
      <x:c r="E3419" s="2" t="str">
        <x:v>shares_issued</x:v>
      </x:c>
      <x:c r="F3419" s="11" t="n">
        <x:v>2125.725742</x:v>
      </x:c>
      <x:c r="G3419" s="2" t="str">
        <x:v>shares</x:v>
      </x:c>
      <x:c r="H3419" s="2" t="str">
        <x:v>2026-01-01</x:v>
      </x:c>
      <x:c r="I3419" s="2" t="str">
        <x:v>2026-06-30</x:v>
      </x:c>
      <x:c r="J3419" s="2" t="str">
        <x:v>Common Stock, Shares, Issued</x:v>
      </x:c>
      <x:c r="K3419" s="2" t="str">
        <x:v>us-gaap:CommonStockSharesIssued</x:v>
      </x:c>
      <x:c r="L3419" s="2" t="str">
        <x:v>2026-08-06</x:v>
      </x:c>
      <x:c r="M3419" s="2" t="str">
        <x:v>0000036104-26-000044</x:v>
      </x:c>
      <x:c r="N3419" s="2" t="str">
        <x:v>https://www.sec.gov/Archives/edgar/data/36104/000003610426000044/usb-20260630.htm</x:v>
      </x:c>
      <x:c r="O3419" s="2" t="str">
        <x:v>data/raw/filings/USB_0000036104-26-000044_usb-20260630.htm</x:v>
      </x:c>
      <x:c r="P3419" s="2" t="str"/>
      <x:c r="Q3419" s="2" t="str"/>
      <x:c r="R3419" s="2" t="str">
        <x:v>Latest eligible comparative presentation at the information cutoff.</x:v>
      </x:c>
      <x:c r="T3419" s="12"/>
      <x:c r="U3419" s="12"/>
    </x:row>
    <x:row r="3420" ht="24" customHeight="1">
      <x:c r="C3420" s="2" t="str">
        <x:v>USB</x:v>
      </x:c>
      <x:c r="D3420" s="2" t="str">
        <x:v>H1 2026</x:v>
      </x:c>
      <x:c r="E3420" s="2" t="str">
        <x:v>shares_treasury</x:v>
      </x:c>
      <x:c r="F3420" s="11" t="n">
        <x:v>567.916191</x:v>
      </x:c>
      <x:c r="G3420" s="2" t="str">
        <x:v>shares</x:v>
      </x:c>
      <x:c r="H3420" s="2" t="str">
        <x:v>2026-01-01</x:v>
      </x:c>
      <x:c r="I3420" s="2" t="str">
        <x:v>2026-06-30</x:v>
      </x:c>
      <x:c r="J3420" s="2" t="str">
        <x:v>Treasury Stock, Common, Shares</x:v>
      </x:c>
      <x:c r="K3420" s="2" t="str">
        <x:v>us-gaap:TreasuryStockCommonShares</x:v>
      </x:c>
      <x:c r="L3420" s="2" t="str">
        <x:v>2026-08-06</x:v>
      </x:c>
      <x:c r="M3420" s="2" t="str">
        <x:v>0000036104-26-000044</x:v>
      </x:c>
      <x:c r="N3420" s="2" t="str">
        <x:v>https://www.sec.gov/Archives/edgar/data/36104/000003610426000044/usb-20260630.htm</x:v>
      </x:c>
      <x:c r="O3420" s="2" t="str">
        <x:v>data/raw/filings/USB_0000036104-26-000044_usb-20260630.htm</x:v>
      </x:c>
      <x:c r="P3420" s="2" t="str"/>
      <x:c r="Q3420" s="2" t="str"/>
      <x:c r="R3420" s="2" t="str">
        <x:v>Latest eligible comparative presentation at the information cutoff.</x:v>
      </x:c>
      <x:c r="T3420" s="12"/>
      <x:c r="U3420" s="12"/>
    </x:row>
    <x:row r="3421" ht="24" customHeight="1">
      <x:c r="C3421" s="2" t="str">
        <x:v>USB</x:v>
      </x:c>
      <x:c r="D3421" s="2" t="str">
        <x:v>H1 2026</x:v>
      </x:c>
      <x:c r="E3421" s="2" t="str">
        <x:v>deposits</x:v>
      </x:c>
      <x:c r="F3421" s="11" t="n">
        <x:v>532066</x:v>
      </x:c>
      <x:c r="G3421" s="2" t="str">
        <x:v>USD</x:v>
      </x:c>
      <x:c r="H3421" s="2" t="str">
        <x:v>2026-01-01</x:v>
      </x:c>
      <x:c r="I3421" s="2" t="str">
        <x:v>2026-06-30</x:v>
      </x:c>
      <x:c r="J3421" s="2" t="str">
        <x:v>Deposits</x:v>
      </x:c>
      <x:c r="K3421" s="2" t="str">
        <x:v>us-gaap:Deposits</x:v>
      </x:c>
      <x:c r="L3421" s="2" t="str">
        <x:v>2026-08-06</x:v>
      </x:c>
      <x:c r="M3421" s="2" t="str">
        <x:v>0000036104-26-000044</x:v>
      </x:c>
      <x:c r="N3421" s="2" t="str">
        <x:v>https://www.sec.gov/Archives/edgar/data/36104/000003610426000044/usb-20260630.htm</x:v>
      </x:c>
      <x:c r="O3421" s="2" t="str">
        <x:v>data/raw/filings/USB_0000036104-26-000044_usb-20260630.htm</x:v>
      </x:c>
      <x:c r="P3421" s="2" t="str">
        <x:v>f-106</x:v>
      </x:c>
      <x:c r="Q3421" s="2" t="str"/>
      <x:c r="R3421" s="2" t="str">
        <x:v>Latest eligible comparative presentation at the information cutoff.</x:v>
      </x:c>
      <x:c r="T3421" s="12"/>
      <x:c r="U3421" s="12"/>
    </x:row>
    <x:row r="3422" ht="24" customHeight="1">
      <x:c r="C3422" s="2" t="str">
        <x:v>USB</x:v>
      </x:c>
      <x:c r="D3422" s="2" t="str">
        <x:v>H1 2026</x:v>
      </x:c>
      <x:c r="E3422" s="2" t="str">
        <x:v>loans_gross</x:v>
      </x:c>
      <x:c r="F3422" s="11" t="n">
        <x:v>410300</x:v>
      </x:c>
      <x:c r="G3422" s="2" t="str">
        <x:v>USD</x:v>
      </x:c>
      <x:c r="H3422" s="2" t="str">
        <x:v>2026-01-01</x:v>
      </x:c>
      <x:c r="I3422" s="2" t="str">
        <x:v>2026-06-30</x:v>
      </x:c>
      <x:c r="J3422" s="2" t="str">
        <x:v>Gross loans and leases selected definition</x:v>
      </x:c>
      <x:c r="K3422" s="2" t="str">
        <x:v>us-gaap:FinancingReceivableExcludingAccruedInterestBeforeAllowanceForCreditLoss</x:v>
      </x:c>
      <x:c r="L3422" s="2" t="str">
        <x:v>2026-08-06</x:v>
      </x:c>
      <x:c r="M3422" s="2" t="str">
        <x:v>0000036104-26-000044</x:v>
      </x:c>
      <x:c r="N3422" s="2" t="str">
        <x:v>https://www.sec.gov/Archives/edgar/data/36104/000003610426000044/usb-20260630.htm</x:v>
      </x:c>
      <x:c r="O3422" s="2" t="str">
        <x:v>data/raw/filings/USB_0000036104-26-000044_usb-20260630.htm</x:v>
      </x:c>
      <x:c r="P3422" s="2" t="str">
        <x:v>f-1860</x:v>
      </x:c>
      <x:c r="Q3422" s="2" t="str"/>
      <x:c r="R3422" s="2" t="str">
        <x:v>Latest eligible comparative presentation at the information cutoff.</x:v>
      </x:c>
      <x:c r="T3422" s="12"/>
      <x:c r="U3422" s="12"/>
    </x:row>
    <x:row r="3423" ht="24" customHeight="1">
      <x:c r="C3423" s="2" t="str">
        <x:v>USB</x:v>
      </x:c>
      <x:c r="D3423" s="2" t="str">
        <x:v>H1 2026</x:v>
      </x:c>
      <x:c r="E3423" s="2" t="str">
        <x:v>loans_net</x:v>
      </x:c>
      <x:c r="F3423" s="11" t="n">
        <x:v>402655</x:v>
      </x:c>
      <x:c r="G3423" s="2" t="str">
        <x:v>USD</x:v>
      </x:c>
      <x:c r="H3423" s="2" t="str">
        <x:v>2026-01-01</x:v>
      </x:c>
      <x:c r="I3423" s="2" t="str">
        <x:v>2026-06-30</x:v>
      </x:c>
      <x:c r="J3423" s="2" t="str">
        <x:v>Net loans after allowance selected definition</x:v>
      </x:c>
      <x:c r="K3423" s="2" t="str">
        <x:v>us-gaap:FinancingReceivableExcludingAccruedInterestAfterAllowanceForCreditLoss</x:v>
      </x:c>
      <x:c r="L3423" s="2" t="str">
        <x:v>2026-08-06</x:v>
      </x:c>
      <x:c r="M3423" s="2" t="str">
        <x:v>0000036104-26-000044</x:v>
      </x:c>
      <x:c r="N3423" s="2" t="str">
        <x:v>https://www.sec.gov/Archives/edgar/data/36104/000003610426000044/usb-20260630.htm</x:v>
      </x:c>
      <x:c r="O3423" s="2" t="str">
        <x:v>data/raw/filings/USB_0000036104-26-000044_usb-20260630.htm</x:v>
      </x:c>
      <x:c r="P3423" s="2" t="str">
        <x:v>f-86</x:v>
      </x:c>
      <x:c r="Q3423" s="2" t="str"/>
      <x:c r="R3423" s="2" t="str">
        <x:v>Latest eligible comparative presentation at the information cutoff.</x:v>
      </x:c>
      <x:c r="T3423" s="12"/>
      <x:c r="U3423" s="12"/>
    </x:row>
    <x:row r="3424" ht="24" customHeight="1">
      <x:c r="C3424" s="2" t="str">
        <x:v>USB</x:v>
      </x:c>
      <x:c r="D3424" s="2" t="str">
        <x:v>H1 2026</x:v>
      </x:c>
      <x:c r="E3424" s="2" t="str">
        <x:v>allowance</x:v>
      </x:c>
      <x:c r="F3424" s="11" t="n">
        <x:v>7645</x:v>
      </x:c>
      <x:c r="G3424" s="2" t="str">
        <x:v>USD</x:v>
      </x:c>
      <x:c r="H3424" s="2" t="str">
        <x:v>2026-01-01</x:v>
      </x:c>
      <x:c r="I3424" s="2" t="str">
        <x:v>2026-06-30</x:v>
      </x:c>
      <x:c r="J3424" s="2" t="str">
        <x:v>Loan allowance for credit losses</x:v>
      </x:c>
      <x:c r="K3424" s="2" t="str">
        <x:v>us-gaap:FinancingReceivableAllowanceForCreditLossExcludingAccruedInterest</x:v>
      </x:c>
      <x:c r="L3424" s="2" t="str">
        <x:v>2026-08-06</x:v>
      </x:c>
      <x:c r="M3424" s="2" t="str">
        <x:v>0000036104-26-000044</x:v>
      </x:c>
      <x:c r="N3424" s="2" t="str">
        <x:v>https://www.sec.gov/Archives/edgar/data/36104/000003610426000044/usb-20260630.htm</x:v>
      </x:c>
      <x:c r="O3424" s="2" t="str">
        <x:v>data/raw/filings/USB_0000036104-26-000044_usb-20260630.htm</x:v>
      </x:c>
      <x:c r="P3424" s="2" t="str">
        <x:v>f-84</x:v>
      </x:c>
      <x:c r="Q3424" s="2" t="str"/>
      <x:c r="R3424" s="2" t="str">
        <x:v>Latest eligible comparative presentation at the information cutoff.</x:v>
      </x:c>
      <x:c r="T3424" s="12"/>
      <x:c r="U3424" s="12"/>
    </x:row>
    <x:row r="3425" ht="24" customHeight="1">
      <x:c r="C3425" s="2" t="str">
        <x:v>USB</x:v>
      </x:c>
      <x:c r="D3425" s="2" t="str">
        <x:v>H1 2026</x:v>
      </x:c>
      <x:c r="E3425" s="2" t="str">
        <x:v>nonaccrual</x:v>
      </x:c>
      <x:c r="F3425" s="11" t="str">
        <x:v>n.a.</x:v>
      </x:c>
      <x:c r="G3425" s="2" t="str">
        <x:v>USDm</x:v>
      </x:c>
      <x:c r="H3425" s="2" t="str">
        <x:v>2026-01-01</x:v>
      </x:c>
      <x:c r="I3425" s="2" t="str">
        <x:v>2026-06-30</x:v>
      </x:c>
      <x:c r="J3425" s="2" t="str">
        <x:v>Nonaccrual</x:v>
      </x:c>
      <x:c r="K3425" s="2" t="str"/>
      <x:c r="L3425" s="2" t="str"/>
      <x:c r="M3425" s="2" t="str"/>
      <x:c r="N3425" s="2" t="str"/>
      <x:c r="O3425" s="2" t="str"/>
      <x:c r="P3425" s="2" t="str"/>
      <x:c r="Q3425" s="2" t="str"/>
      <x:c r="R3425" s="2" t="str">
        <x:v>Not reported / unavailable</x:v>
      </x:c>
      <x:c r="T3425" s="12"/>
      <x:c r="U3425" s="12"/>
    </x:row>
    <x:row r="3426" ht="24" customHeight="1">
      <x:c r="C3426" s="2" t="str">
        <x:v>USB</x:v>
      </x:c>
      <x:c r="D3426" s="2" t="str">
        <x:v>H1 2026</x:v>
      </x:c>
      <x:c r="E3426" s="2" t="str">
        <x:v>cash</x:v>
      </x:c>
      <x:c r="F3426" s="11" t="str">
        <x:v>n.a.</x:v>
      </x:c>
      <x:c r="G3426" s="2" t="str">
        <x:v>USDm</x:v>
      </x:c>
      <x:c r="H3426" s="2" t="str">
        <x:v>2026-01-01</x:v>
      </x:c>
      <x:c r="I3426" s="2" t="str">
        <x:v>2026-06-30</x:v>
      </x:c>
      <x:c r="J3426" s="2" t="str">
        <x:v>Cash</x:v>
      </x:c>
      <x:c r="K3426" s="2" t="str"/>
      <x:c r="L3426" s="2" t="str"/>
      <x:c r="M3426" s="2" t="str"/>
      <x:c r="N3426" s="2" t="str"/>
      <x:c r="O3426" s="2" t="str"/>
      <x:c r="P3426" s="2" t="str"/>
      <x:c r="Q3426" s="2" t="str"/>
      <x:c r="R3426" s="2" t="str">
        <x:v>Not reported / unavailable</x:v>
      </x:c>
      <x:c r="T3426" s="12"/>
      <x:c r="U3426" s="12"/>
    </x:row>
    <x:row r="3427" ht="24" customHeight="1">
      <x:c r="C3427" s="2" t="str">
        <x:v>USB</x:v>
      </x:c>
      <x:c r="D3427" s="2" t="str">
        <x:v>H1 2026</x:v>
      </x:c>
      <x:c r="E3427" s="2" t="str">
        <x:v>aoci</x:v>
      </x:c>
      <x:c r="F3427" s="11" t="n">
        <x:v>-7111</x:v>
      </x:c>
      <x:c r="G3427" s="2" t="str">
        <x:v>USD</x:v>
      </x:c>
      <x:c r="H3427" s="2" t="str">
        <x:v>2026-01-01</x:v>
      </x:c>
      <x:c r="I3427" s="2" t="str">
        <x:v>2026-06-30</x:v>
      </x:c>
      <x:c r="J3427" s="2" t="str">
        <x:v>Accumulated Other Comprehensive Income (Loss), Net of Tax</x:v>
      </x:c>
      <x:c r="K3427" s="2" t="str">
        <x:v>us-gaap:AccumulatedOtherComprehensiveIncomeLossNetOfTax</x:v>
      </x:c>
      <x:c r="L3427" s="2" t="str">
        <x:v>2026-08-06</x:v>
      </x:c>
      <x:c r="M3427" s="2" t="str">
        <x:v>0000036104-26-000044</x:v>
      </x:c>
      <x:c r="N3427" s="2" t="str">
        <x:v>https://www.sec.gov/Archives/edgar/data/36104/000003610426000044/usb-20260630.htm</x:v>
      </x:c>
      <x:c r="O3427" s="2" t="str">
        <x:v>data/raw/filings/USB_0000036104-26-000044_usb-20260630.htm</x:v>
      </x:c>
      <x:c r="P3427" s="2" t="str">
        <x:v>f-136</x:v>
      </x:c>
      <x:c r="Q3427" s="2" t="str"/>
      <x:c r="R3427" s="2" t="str">
        <x:v>Latest eligible comparative presentation at the information cutoff.</x:v>
      </x:c>
      <x:c r="T3427" s="12"/>
      <x:c r="U3427" s="12"/>
    </x:row>
    <x:row r="3428" ht="24" customHeight="1">
      <x:c r="C3428" s="2" t="str">
        <x:v>USB</x:v>
      </x:c>
      <x:c r="D3428" s="2" t="str">
        <x:v>H1 2026</x:v>
      </x:c>
      <x:c r="E3428" s="2" t="str">
        <x:v>nii</x:v>
      </x:c>
      <x:c r="F3428" s="11" t="n">
        <x:v>8624</x:v>
      </x:c>
      <x:c r="G3428" s="2" t="str">
        <x:v>USD</x:v>
      </x:c>
      <x:c r="H3428" s="2" t="str">
        <x:v>2026-01-01</x:v>
      </x:c>
      <x:c r="I3428" s="2" t="str">
        <x:v>2026-06-30</x:v>
      </x:c>
      <x:c r="J3428" s="2" t="str">
        <x:v>Interest Income (Expense), Net</x:v>
      </x:c>
      <x:c r="K3428" s="2" t="str">
        <x:v>us-gaap:InterestIncomeExpenseNet</x:v>
      </x:c>
      <x:c r="L3428" s="2" t="str">
        <x:v>2026-08-06</x:v>
      </x:c>
      <x:c r="M3428" s="2" t="str">
        <x:v>0000036104-26-000044</x:v>
      </x:c>
      <x:c r="N3428" s="2" t="str">
        <x:v>https://www.sec.gov/Archives/edgar/data/36104/000003610426000044/usb-20260630.htm</x:v>
      </x:c>
      <x:c r="O3428" s="2" t="str">
        <x:v>data/raw/filings/USB_0000036104-26-000044_usb-20260630.htm</x:v>
      </x:c>
      <x:c r="P3428" s="2" t="str">
        <x:v>f-184</x:v>
      </x:c>
      <x:c r="Q3428" s="2" t="str"/>
      <x:c r="R3428" s="2" t="str">
        <x:v>Latest eligible comparative presentation at the information cutoff.</x:v>
      </x:c>
      <x:c r="T3428" s="12"/>
      <x:c r="U3428" s="12"/>
    </x:row>
    <x:row r="3429" ht="24" customHeight="1">
      <x:c r="C3429" s="2" t="str">
        <x:v>USB</x:v>
      </x:c>
      <x:c r="D3429" s="2" t="str">
        <x:v>H1 2026</x:v>
      </x:c>
      <x:c r="E3429" s="2" t="str">
        <x:v>noninterest_income</x:v>
      </x:c>
      <x:c r="F3429" s="11" t="n">
        <x:v>6322</x:v>
      </x:c>
      <x:c r="G3429" s="2" t="str">
        <x:v>USD</x:v>
      </x:c>
      <x:c r="H3429" s="2" t="str">
        <x:v>2026-01-01</x:v>
      </x:c>
      <x:c r="I3429" s="2" t="str">
        <x:v>2026-06-30</x:v>
      </x:c>
      <x:c r="J3429" s="2" t="str">
        <x:v>Noninterest Income</x:v>
      </x:c>
      <x:c r="K3429" s="2" t="str">
        <x:v>us-gaap:NoninterestIncome</x:v>
      </x:c>
      <x:c r="L3429" s="2" t="str">
        <x:v>2026-08-06</x:v>
      </x:c>
      <x:c r="M3429" s="2" t="str">
        <x:v>0000036104-26-000044</x:v>
      </x:c>
      <x:c r="N3429" s="2" t="str">
        <x:v>https://www.sec.gov/Archives/edgar/data/36104/000003610426000044/usb-20260630.htm</x:v>
      </x:c>
      <x:c r="O3429" s="2" t="str">
        <x:v>data/raw/filings/USB_0000036104-26-000044_usb-20260630.htm</x:v>
      </x:c>
      <x:c r="P3429" s="2" t="str">
        <x:v>f-4138</x:v>
      </x:c>
      <x:c r="Q3429" s="2" t="str"/>
      <x:c r="R3429" s="2" t="str">
        <x:v>Latest eligible comparative presentation at the information cutoff.</x:v>
      </x:c>
      <x:c r="T3429" s="12"/>
      <x:c r="U3429" s="12"/>
    </x:row>
    <x:row r="3430" ht="24" customHeight="1">
      <x:c r="C3430" s="2" t="str">
        <x:v>USB</x:v>
      </x:c>
      <x:c r="D3430" s="2" t="str">
        <x:v>H1 2026</x:v>
      </x:c>
      <x:c r="E3430" s="2" t="str">
        <x:v>revenue_reported</x:v>
      </x:c>
      <x:c r="F3430" s="11" t="n">
        <x:v>15000</x:v>
      </x:c>
      <x:c r="G3430" s="2" t="str">
        <x:v>USD</x:v>
      </x:c>
      <x:c r="H3430" s="2" t="str">
        <x:v>2026-01-01</x:v>
      </x:c>
      <x:c r="I3430" s="2" t="str">
        <x:v>2026-06-30</x:v>
      </x:c>
      <x:c r="J3430" s="2" t="str">
        <x:v>Revenues</x:v>
      </x:c>
      <x:c r="K3430" s="2" t="str">
        <x:v>us-gaap:Revenues</x:v>
      </x:c>
      <x:c r="L3430" s="2" t="str">
        <x:v>2026-08-06</x:v>
      </x:c>
      <x:c r="M3430" s="2" t="str">
        <x:v>0000036104-26-000044</x:v>
      </x:c>
      <x:c r="N3430" s="2" t="str">
        <x:v>https://www.sec.gov/Archives/edgar/data/36104/000003610426000044/usb-20260630.htm</x:v>
      </x:c>
      <x:c r="O3430" s="2" t="str">
        <x:v>data/raw/filings/USB_0000036104-26-000044_usb-20260630.htm</x:v>
      </x:c>
      <x:c r="P3430" s="2" t="str">
        <x:v>f-4148</x:v>
      </x:c>
      <x:c r="Q3430" s="2" t="str"/>
      <x:c r="R3430" s="2" t="str">
        <x:v>Latest eligible comparative presentation at the information cutoff.</x:v>
      </x:c>
      <x:c r="T3430" s="12"/>
      <x:c r="U3430" s="12"/>
    </x:row>
    <x:row r="3431" ht="24" customHeight="1">
      <x:c r="C3431" s="2" t="str">
        <x:v>USB</x:v>
      </x:c>
      <x:c r="D3431" s="2" t="str">
        <x:v>H1 2026</x:v>
      </x:c>
      <x:c r="E3431" s="2" t="str">
        <x:v>opex</x:v>
      </x:c>
      <x:c r="F3431" s="11" t="n">
        <x:v>8693</x:v>
      </x:c>
      <x:c r="G3431" s="2" t="str">
        <x:v>USD</x:v>
      </x:c>
      <x:c r="H3431" s="2" t="str">
        <x:v>2026-01-01</x:v>
      </x:c>
      <x:c r="I3431" s="2" t="str">
        <x:v>2026-06-30</x:v>
      </x:c>
      <x:c r="J3431" s="2" t="str">
        <x:v>Noninterest Expense</x:v>
      </x:c>
      <x:c r="K3431" s="2" t="str">
        <x:v>us-gaap:NoninterestExpense</x:v>
      </x:c>
      <x:c r="L3431" s="2" t="str">
        <x:v>2026-08-06</x:v>
      </x:c>
      <x:c r="M3431" s="2" t="str">
        <x:v>0000036104-26-000044</x:v>
      </x:c>
      <x:c r="N3431" s="2" t="str">
        <x:v>https://www.sec.gov/Archives/edgar/data/36104/000003610426000044/usb-20260630.htm</x:v>
      </x:c>
      <x:c r="O3431" s="2" t="str">
        <x:v>data/raw/filings/USB_0000036104-26-000044_usb-20260630.htm</x:v>
      </x:c>
      <x:c r="P3431" s="2" t="str">
        <x:v>f-4198</x:v>
      </x:c>
      <x:c r="Q3431" s="2" t="str"/>
      <x:c r="R3431" s="2" t="str">
        <x:v>Latest eligible comparative presentation at the information cutoff.</x:v>
      </x:c>
      <x:c r="T3431" s="12"/>
      <x:c r="U3431" s="12"/>
    </x:row>
    <x:row r="3432" ht="24" customHeight="1">
      <x:c r="C3432" s="2" t="str">
        <x:v>USB</x:v>
      </x:c>
      <x:c r="D3432" s="2" t="str">
        <x:v>H1 2026</x:v>
      </x:c>
      <x:c r="E3432" s="2" t="str">
        <x:v>provision</x:v>
      </x:c>
      <x:c r="F3432" s="11" t="n">
        <x:v>1114</x:v>
      </x:c>
      <x:c r="G3432" s="2" t="str">
        <x:v>USD</x:v>
      </x:c>
      <x:c r="H3432" s="2" t="str">
        <x:v>2026-01-01</x:v>
      </x:c>
      <x:c r="I3432" s="2" t="str">
        <x:v>2026-06-30</x:v>
      </x:c>
      <x:c r="J3432" s="2" t="str">
        <x:v>Provision for Loan, Lease, and Other Losses</x:v>
      </x:c>
      <x:c r="K3432" s="2" t="str">
        <x:v>us-gaap:ProvisionForLoanLeaseAndOtherLosses</x:v>
      </x:c>
      <x:c r="L3432" s="2" t="str">
        <x:v>2026-08-06</x:v>
      </x:c>
      <x:c r="M3432" s="2" t="str">
        <x:v>0000036104-26-000044</x:v>
      </x:c>
      <x:c r="N3432" s="2" t="str">
        <x:v>https://www.sec.gov/Archives/edgar/data/36104/000003610426000044/usb-20260630.htm</x:v>
      </x:c>
      <x:c r="O3432" s="2" t="str">
        <x:v>data/raw/filings/USB_0000036104-26-000044_usb-20260630.htm</x:v>
      </x:c>
      <x:c r="P3432" s="2" t="str">
        <x:v>f-4218</x:v>
      </x:c>
      <x:c r="Q3432" s="2" t="str"/>
      <x:c r="R3432" s="2" t="str">
        <x:v>Latest eligible comparative presentation at the information cutoff.</x:v>
      </x:c>
      <x:c r="T3432" s="12"/>
      <x:c r="U3432" s="12"/>
    </x:row>
    <x:row r="3433" ht="24" customHeight="1">
      <x:c r="C3433" s="2" t="str">
        <x:v>USB</x:v>
      </x:c>
      <x:c r="D3433" s="2" t="str">
        <x:v>H1 2026</x:v>
      </x:c>
      <x:c r="E3433" s="2" t="str">
        <x:v>pretax</x:v>
      </x:c>
      <x:c r="F3433" s="11" t="n">
        <x:v>5139</x:v>
      </x:c>
      <x:c r="G3433" s="2" t="str">
        <x:v>USD</x:v>
      </x:c>
      <x:c r="H3433" s="2" t="str">
        <x:v>2026-01-01</x:v>
      </x:c>
      <x:c r="I3433" s="2" t="str">
        <x:v>2026-06-30</x:v>
      </x:c>
      <x:c r="J3433" s="2" t="str">
        <x:v>Income (Loss) from Continuing Operations before Income Taxes, Noncontrolling Interest</x:v>
      </x:c>
      <x:c r="K3433" s="2" t="str">
        <x:v>us-gaap:IncomeLossFromContinuingOperationsBeforeIncomeTaxesExtraordinaryItemsNoncontrollingInterest</x:v>
      </x:c>
      <x:c r="L3433" s="2" t="str">
        <x:v>2026-08-06</x:v>
      </x:c>
      <x:c r="M3433" s="2" t="str">
        <x:v>0000036104-26-000044</x:v>
      </x:c>
      <x:c r="N3433" s="2" t="str">
        <x:v>https://www.sec.gov/Archives/edgar/data/36104/000003610426000044/usb-20260630.htm</x:v>
      </x:c>
      <x:c r="O3433" s="2" t="str">
        <x:v>data/raw/filings/USB_0000036104-26-000044_usb-20260630.htm</x:v>
      </x:c>
      <x:c r="P3433" s="2" t="str">
        <x:v>f-272</x:v>
      </x:c>
      <x:c r="Q3433" s="2" t="str"/>
      <x:c r="R3433" s="2" t="str">
        <x:v>Latest eligible comparative presentation at the information cutoff.</x:v>
      </x:c>
      <x:c r="T3433" s="12"/>
      <x:c r="U3433" s="12"/>
    </x:row>
    <x:row r="3434" ht="24" customHeight="1">
      <x:c r="C3434" s="2" t="str">
        <x:v>USB</x:v>
      </x:c>
      <x:c r="D3434" s="2" t="str">
        <x:v>H1 2026</x:v>
      </x:c>
      <x:c r="E3434" s="2" t="str">
        <x:v>tax</x:v>
      </x:c>
      <x:c r="F3434" s="11" t="n">
        <x:v>1006</x:v>
      </x:c>
      <x:c r="G3434" s="2" t="str">
        <x:v>USD</x:v>
      </x:c>
      <x:c r="H3434" s="2" t="str">
        <x:v>2026-01-01</x:v>
      </x:c>
      <x:c r="I3434" s="2" t="str">
        <x:v>2026-06-30</x:v>
      </x:c>
      <x:c r="J3434" s="2" t="str">
        <x:v>Income Tax Expense (Benefit)</x:v>
      </x:c>
      <x:c r="K3434" s="2" t="str">
        <x:v>us-gaap:IncomeTaxExpenseBenefit</x:v>
      </x:c>
      <x:c r="L3434" s="2" t="str">
        <x:v>2026-08-06</x:v>
      </x:c>
      <x:c r="M3434" s="2" t="str">
        <x:v>0000036104-26-000044</x:v>
      </x:c>
      <x:c r="N3434" s="2" t="str">
        <x:v>https://www.sec.gov/Archives/edgar/data/36104/000003610426000044/usb-20260630.htm</x:v>
      </x:c>
      <x:c r="O3434" s="2" t="str">
        <x:v>data/raw/filings/USB_0000036104-26-000044_usb-20260630.htm</x:v>
      </x:c>
      <x:c r="P3434" s="2" t="str">
        <x:v>f-276</x:v>
      </x:c>
      <x:c r="Q3434" s="2" t="str"/>
      <x:c r="R3434" s="2" t="str">
        <x:v>Latest eligible comparative presentation at the information cutoff.</x:v>
      </x:c>
      <x:c r="T3434" s="12"/>
      <x:c r="U3434" s="12"/>
    </x:row>
    <x:row r="3435" ht="24" customHeight="1">
      <x:c r="C3435" s="2" t="str">
        <x:v>USB</x:v>
      </x:c>
      <x:c r="D3435" s="2" t="str">
        <x:v>H1 2026</x:v>
      </x:c>
      <x:c r="E3435" s="2" t="str">
        <x:v>net_income</x:v>
      </x:c>
      <x:c r="F3435" s="11" t="n">
        <x:v>4122</x:v>
      </x:c>
      <x:c r="G3435" s="2" t="str">
        <x:v>USD</x:v>
      </x:c>
      <x:c r="H3435" s="2" t="str">
        <x:v>2026-01-01</x:v>
      </x:c>
      <x:c r="I3435" s="2" t="str">
        <x:v>2026-06-30</x:v>
      </x:c>
      <x:c r="J3435" s="2" t="str">
        <x:v>Net Income (Loss) Attributable to Parent</x:v>
      </x:c>
      <x:c r="K3435" s="2" t="str">
        <x:v>us-gaap:NetIncomeLoss</x:v>
      </x:c>
      <x:c r="L3435" s="2" t="str">
        <x:v>2026-08-06</x:v>
      </x:c>
      <x:c r="M3435" s="2" t="str">
        <x:v>0000036104-26-000044</x:v>
      </x:c>
      <x:c r="N3435" s="2" t="str">
        <x:v>https://www.sec.gov/Archives/edgar/data/36104/000003610426000044/usb-20260630.htm</x:v>
      </x:c>
      <x:c r="O3435" s="2" t="str">
        <x:v>data/raw/filings/USB_0000036104-26-000044_usb-20260630.htm</x:v>
      </x:c>
      <x:c r="P3435" s="2" t="str">
        <x:v>f-4268</x:v>
      </x:c>
      <x:c r="Q3435" s="2" t="str"/>
      <x:c r="R3435" s="2" t="str">
        <x:v>Latest eligible comparative presentation at the information cutoff.</x:v>
      </x:c>
      <x:c r="T3435" s="12"/>
      <x:c r="U3435" s="12"/>
    </x:row>
    <x:row r="3436" ht="24" customHeight="1">
      <x:c r="C3436" s="2" t="str">
        <x:v>USB</x:v>
      </x:c>
      <x:c r="D3436" s="2" t="str">
        <x:v>H1 2026</x:v>
      </x:c>
      <x:c r="E3436" s="2" t="str">
        <x:v>common_income</x:v>
      </x:c>
      <x:c r="F3436" s="11" t="n">
        <x:v>3939</x:v>
      </x:c>
      <x:c r="G3436" s="2" t="str">
        <x:v>USD</x:v>
      </x:c>
      <x:c r="H3436" s="2" t="str">
        <x:v>2026-01-01</x:v>
      </x:c>
      <x:c r="I3436" s="2" t="str">
        <x:v>2026-06-30</x:v>
      </x:c>
      <x:c r="J3436" s="2" t="str">
        <x:v>Net Income (Loss) Available to Common Stockholders, Basic</x:v>
      </x:c>
      <x:c r="K3436" s="2" t="str">
        <x:v>us-gaap:NetIncomeLossAvailableToCommonStockholdersBasic</x:v>
      </x:c>
      <x:c r="L3436" s="2" t="str">
        <x:v>2026-08-06</x:v>
      </x:c>
      <x:c r="M3436" s="2" t="str">
        <x:v>0000036104-26-000044</x:v>
      </x:c>
      <x:c r="N3436" s="2" t="str">
        <x:v>https://www.sec.gov/Archives/edgar/data/36104/000003610426000044/usb-20260630.htm</x:v>
      </x:c>
      <x:c r="O3436" s="2" t="str">
        <x:v>data/raw/filings/USB_0000036104-26-000044_usb-20260630.htm</x:v>
      </x:c>
      <x:c r="P3436" s="2" t="str">
        <x:v>f-294</x:v>
      </x:c>
      <x:c r="Q3436" s="2" t="str"/>
      <x:c r="R3436" s="2" t="str">
        <x:v>Latest eligible comparative presentation at the information cutoff.</x:v>
      </x:c>
      <x:c r="T3436" s="12"/>
      <x:c r="U3436" s="12"/>
    </x:row>
    <x:row r="3437" ht="24" customHeight="1">
      <x:c r="C3437" s="2" t="str">
        <x:v>USB</x:v>
      </x:c>
      <x:c r="D3437" s="2" t="str">
        <x:v>H1 2026</x:v>
      </x:c>
      <x:c r="E3437" s="2" t="str">
        <x:v>preferred_div</x:v>
      </x:c>
      <x:c r="F3437" s="11" t="n">
        <x:v>159</x:v>
      </x:c>
      <x:c r="G3437" s="2" t="str">
        <x:v>USD</x:v>
      </x:c>
      <x:c r="H3437" s="2" t="str">
        <x:v>2026-01-01</x:v>
      </x:c>
      <x:c r="I3437" s="2" t="str">
        <x:v>2026-06-30</x:v>
      </x:c>
      <x:c r="J3437" s="2" t="str">
        <x:v>Dividends, Preferred Stock</x:v>
      </x:c>
      <x:c r="K3437" s="2" t="str">
        <x:v>us-gaap:DividendsPreferredStock</x:v>
      </x:c>
      <x:c r="L3437" s="2" t="str">
        <x:v>2026-08-06</x:v>
      </x:c>
      <x:c r="M3437" s="2" t="str">
        <x:v>0000036104-26-000044</x:v>
      </x:c>
      <x:c r="N3437" s="2" t="str">
        <x:v>https://www.sec.gov/Archives/edgar/data/36104/000003610426000044/usb-20260630.htm</x:v>
      </x:c>
      <x:c r="O3437" s="2" t="str">
        <x:v>data/raw/filings/USB_0000036104-26-000044_usb-20260630.htm</x:v>
      </x:c>
      <x:c r="P3437" s="2" t="str">
        <x:v>f-2792</x:v>
      </x:c>
      <x:c r="Q3437" s="2" t="str"/>
      <x:c r="R3437" s="2" t="str">
        <x:v>Latest eligible comparative presentation at the information cutoff.</x:v>
      </x:c>
      <x:c r="T3437" s="12"/>
      <x:c r="U3437" s="12"/>
    </x:row>
    <x:row r="3438" ht="24" customHeight="1">
      <x:c r="C3438" s="2" t="str">
        <x:v>USB</x:v>
      </x:c>
      <x:c r="D3438" s="2" t="str">
        <x:v>H1 2026</x:v>
      </x:c>
      <x:c r="E3438" s="2" t="str">
        <x:v>eps</x:v>
      </x:c>
      <x:c r="F3438" s="11" t="n">
        <x:v>2.53</x:v>
      </x:c>
      <x:c r="G3438" s="2" t="str">
        <x:v>USD/shares</x:v>
      </x:c>
      <x:c r="H3438" s="2" t="str">
        <x:v>2026-01-01</x:v>
      </x:c>
      <x:c r="I3438" s="2" t="str">
        <x:v>2026-06-30</x:v>
      </x:c>
      <x:c r="J3438" s="2" t="str">
        <x:v>Earnings Per Share, Diluted</x:v>
      </x:c>
      <x:c r="K3438" s="2" t="str">
        <x:v>us-gaap:EarningsPerShareDiluted</x:v>
      </x:c>
      <x:c r="L3438" s="2" t="str">
        <x:v>2026-08-06</x:v>
      </x:c>
      <x:c r="M3438" s="2" t="str">
        <x:v>0000036104-26-000044</x:v>
      </x:c>
      <x:c r="N3438" s="2" t="str">
        <x:v>https://www.sec.gov/Archives/edgar/data/36104/000003610426000044/usb-20260630.htm</x:v>
      </x:c>
      <x:c r="O3438" s="2" t="str">
        <x:v>data/raw/filings/USB_0000036104-26-000044_usb-20260630.htm</x:v>
      </x:c>
      <x:c r="P3438" s="2" t="str">
        <x:v>f-2824</x:v>
      </x:c>
      <x:c r="Q3438" s="2" t="str"/>
      <x:c r="R3438" s="2" t="str">
        <x:v>Latest eligible comparative presentation at the information cutoff.</x:v>
      </x:c>
      <x:c r="T3438" s="12"/>
      <x:c r="U3438" s="12"/>
    </x:row>
    <x:row r="3439" ht="24" customHeight="1">
      <x:c r="C3439" s="2" t="str">
        <x:v>USB</x:v>
      </x:c>
      <x:c r="D3439" s="2" t="str">
        <x:v>H1 2026</x:v>
      </x:c>
      <x:c r="E3439" s="2" t="str">
        <x:v>shares_diluted</x:v>
      </x:c>
      <x:c r="F3439" s="11" t="n">
        <x:v>1555</x:v>
      </x:c>
      <x:c r="G3439" s="2" t="str">
        <x:v>shares</x:v>
      </x:c>
      <x:c r="H3439" s="2" t="str">
        <x:v>2026-01-01</x:v>
      </x:c>
      <x:c r="I3439" s="2" t="str">
        <x:v>2026-06-30</x:v>
      </x:c>
      <x:c r="J3439" s="2" t="str">
        <x:v>Weighted Average Number of Shares Outstanding, Diluted</x:v>
      </x:c>
      <x:c r="K3439" s="2" t="str">
        <x:v>us-gaap:WeightedAverageNumberOfDilutedSharesOutstanding</x:v>
      </x:c>
      <x:c r="L3439" s="2" t="str">
        <x:v>2026-08-06</x:v>
      </x:c>
      <x:c r="M3439" s="2" t="str">
        <x:v>0000036104-26-000044</x:v>
      </x:c>
      <x:c r="N3439" s="2" t="str">
        <x:v>https://www.sec.gov/Archives/edgar/data/36104/000003610426000044/usb-20260630.htm</x:v>
      </x:c>
      <x:c r="O3439" s="2" t="str">
        <x:v>data/raw/filings/USB_0000036104-26-000044_usb-20260630.htm</x:v>
      </x:c>
      <x:c r="P3439" s="2" t="str">
        <x:v>f-2816</x:v>
      </x:c>
      <x:c r="Q3439" s="2" t="str"/>
      <x:c r="R3439" s="2" t="str">
        <x:v>Latest eligible comparative presentation at the information cutoff.</x:v>
      </x:c>
      <x:c r="T3439" s="12"/>
      <x:c r="U3439" s="12"/>
    </x:row>
    <x:row r="3440" ht="24" customHeight="1">
      <x:c r="C3440" s="2" t="str">
        <x:v>USB</x:v>
      </x:c>
      <x:c r="D3440" s="2" t="str">
        <x:v>H1 2026</x:v>
      </x:c>
      <x:c r="E3440" s="2" t="str">
        <x:v>dps</x:v>
      </x:c>
      <x:c r="F3440" s="11" t="n">
        <x:v>1.04</x:v>
      </x:c>
      <x:c r="G3440" s="2" t="str">
        <x:v>USD/shares</x:v>
      </x:c>
      <x:c r="H3440" s="2" t="str">
        <x:v>2026-01-01</x:v>
      </x:c>
      <x:c r="I3440" s="2" t="str">
        <x:v>2026-06-30</x:v>
      </x:c>
      <x:c r="J3440" s="2" t="str">
        <x:v>Common Stock, Dividends, Per Share, Declared</x:v>
      </x:c>
      <x:c r="K3440" s="2" t="str">
        <x:v>us-gaap:CommonStockDividendsPerShareDeclared</x:v>
      </x:c>
      <x:c r="L3440" s="2" t="str">
        <x:v>2026-08-06</x:v>
      </x:c>
      <x:c r="M3440" s="2" t="str">
        <x:v>0000036104-26-000044</x:v>
      </x:c>
      <x:c r="N3440" s="2" t="str">
        <x:v>https://www.sec.gov/Archives/edgar/data/36104/000003610426000044/usb-20260630.htm</x:v>
      </x:c>
      <x:c r="O3440" s="2" t="str">
        <x:v>data/raw/filings/USB_0000036104-26-000044_usb-20260630.htm</x:v>
      </x:c>
      <x:c r="P3440" s="2" t="str">
        <x:v>f-527</x:v>
      </x:c>
      <x:c r="Q3440" s="2" t="str"/>
      <x:c r="R3440" s="2" t="str">
        <x:v>Latest eligible comparative presentation at the information cutoff.</x:v>
      </x:c>
      <x:c r="T3440" s="12"/>
      <x:c r="U3440" s="12"/>
    </x:row>
    <x:row r="3441" ht="24" customHeight="1">
      <x:c r="C3441" s="2" t="str">
        <x:v>USB</x:v>
      </x:c>
      <x:c r="D3441" s="2" t="str">
        <x:v>H1 2026</x:v>
      </x:c>
      <x:c r="E3441" s="2" t="str">
        <x:v>dividends</x:v>
      </x:c>
      <x:c r="F3441" s="11" t="n">
        <x:v>1628</x:v>
      </x:c>
      <x:c r="G3441" s="2" t="str">
        <x:v>USD</x:v>
      </x:c>
      <x:c r="H3441" s="2" t="str">
        <x:v>2026-01-01</x:v>
      </x:c>
      <x:c r="I3441" s="2" t="str">
        <x:v>2026-06-30</x:v>
      </x:c>
      <x:c r="J3441" s="2" t="str">
        <x:v>Payments of Ordinary Dividends, Common Stock</x:v>
      </x:c>
      <x:c r="K3441" s="2" t="str">
        <x:v>us-gaap:PaymentsOfDividendsCommonStock</x:v>
      </x:c>
      <x:c r="L3441" s="2" t="str">
        <x:v>2026-08-06</x:v>
      </x:c>
      <x:c r="M3441" s="2" t="str">
        <x:v>0000036104-26-000044</x:v>
      </x:c>
      <x:c r="N3441" s="2" t="str">
        <x:v>https://www.sec.gov/Archives/edgar/data/36104/000003610426000044/usb-20260630.htm</x:v>
      </x:c>
      <x:c r="O3441" s="2" t="str">
        <x:v>data/raw/filings/USB_0000036104-26-000044_usb-20260630.htm</x:v>
      </x:c>
      <x:c r="P3441" s="2" t="str">
        <x:v>f-645</x:v>
      </x:c>
      <x:c r="Q3441" s="2" t="str"/>
      <x:c r="R3441" s="2" t="str">
        <x:v>Latest eligible comparative presentation at the information cutoff.</x:v>
      </x:c>
      <x:c r="T3441" s="12"/>
      <x:c r="U3441" s="12"/>
    </x:row>
    <x:row r="3442" ht="24" customHeight="1">
      <x:c r="C3442" s="2" t="str">
        <x:v>USB</x:v>
      </x:c>
      <x:c r="D3442" s="2" t="str">
        <x:v>H1 2026</x:v>
      </x:c>
      <x:c r="E3442" s="2" t="str">
        <x:v>buybacks</x:v>
      </x:c>
      <x:c r="F3442" s="11" t="n">
        <x:v>477</x:v>
      </x:c>
      <x:c r="G3442" s="2" t="str">
        <x:v>USD</x:v>
      </x:c>
      <x:c r="H3442" s="2" t="str">
        <x:v>2026-01-01</x:v>
      </x:c>
      <x:c r="I3442" s="2" t="str">
        <x:v>2026-06-30</x:v>
      </x:c>
      <x:c r="J3442" s="2" t="str">
        <x:v>Payments for Repurchase of Common Stock</x:v>
      </x:c>
      <x:c r="K3442" s="2" t="str">
        <x:v>us-gaap:PaymentsForRepurchaseOfCommonStock</x:v>
      </x:c>
      <x:c r="L3442" s="2" t="str">
        <x:v>2026-08-06</x:v>
      </x:c>
      <x:c r="M3442" s="2" t="str">
        <x:v>0000036104-26-000044</x:v>
      </x:c>
      <x:c r="N3442" s="2" t="str">
        <x:v>https://www.sec.gov/Archives/edgar/data/36104/000003610426000044/usb-20260630.htm</x:v>
      </x:c>
      <x:c r="O3442" s="2" t="str">
        <x:v>data/raw/filings/USB_0000036104-26-000044_usb-20260630.htm</x:v>
      </x:c>
      <x:c r="P3442" s="2" t="str">
        <x:v>f-641</x:v>
      </x:c>
      <x:c r="Q3442" s="2" t="str"/>
      <x:c r="R3442" s="2" t="str">
        <x:v>Latest eligible comparative presentation at the information cutoff.</x:v>
      </x:c>
      <x:c r="T3442" s="12"/>
      <x:c r="U3442" s="12"/>
    </x:row>
    <x:row r="3443" ht="24" customHeight="1">
      <x:c r="C3443" s="2" t="str">
        <x:v>USB</x:v>
      </x:c>
      <x:c r="D3443" s="2" t="str">
        <x:v>H1 2026</x:v>
      </x:c>
      <x:c r="E3443" s="2" t="str">
        <x:v>chargeoffs</x:v>
      </x:c>
      <x:c r="F3443" s="11" t="str">
        <x:v>n.a.</x:v>
      </x:c>
      <x:c r="G3443" s="2" t="str">
        <x:v>USDm</x:v>
      </x:c>
      <x:c r="H3443" s="2" t="str">
        <x:v>2026-01-01</x:v>
      </x:c>
      <x:c r="I3443" s="2" t="str">
        <x:v>2026-06-30</x:v>
      </x:c>
      <x:c r="J3443" s="2" t="str">
        <x:v>Gross loan charge-offs</x:v>
      </x:c>
      <x:c r="K3443" s="2" t="str"/>
      <x:c r="L3443" s="2" t="str"/>
      <x:c r="M3443" s="2" t="str"/>
      <x:c r="N3443" s="2" t="str"/>
      <x:c r="O3443" s="2" t="str"/>
      <x:c r="P3443" s="2" t="str"/>
      <x:c r="Q3443" s="2" t="str"/>
      <x:c r="R3443" s="2" t="str">
        <x:v>Not reported / unavailable</x:v>
      </x:c>
      <x:c r="T3443" s="12"/>
      <x:c r="U3443" s="12"/>
    </x:row>
    <x:row r="3444" ht="24" customHeight="1">
      <x:c r="C3444" s="2" t="str">
        <x:v>USB</x:v>
      </x:c>
      <x:c r="D3444" s="2" t="str">
        <x:v>H1 2026</x:v>
      </x:c>
      <x:c r="E3444" s="2" t="str">
        <x:v>recoveries</x:v>
      </x:c>
      <x:c r="F3444" s="11" t="str">
        <x:v>n.a.</x:v>
      </x:c>
      <x:c r="G3444" s="2" t="str">
        <x:v>USDm</x:v>
      </x:c>
      <x:c r="H3444" s="2" t="str">
        <x:v>2026-01-01</x:v>
      </x:c>
      <x:c r="I3444" s="2" t="str">
        <x:v>2026-06-30</x:v>
      </x:c>
      <x:c r="J3444" s="2" t="str">
        <x:v>Loan recoveries</x:v>
      </x:c>
      <x:c r="K3444" s="2" t="str"/>
      <x:c r="L3444" s="2" t="str"/>
      <x:c r="M3444" s="2" t="str"/>
      <x:c r="N3444" s="2" t="str"/>
      <x:c r="O3444" s="2" t="str"/>
      <x:c r="P3444" s="2" t="str"/>
      <x:c r="Q3444" s="2" t="str"/>
      <x:c r="R3444" s="2" t="str">
        <x:v>Not reported / unavailable</x:v>
      </x:c>
      <x:c r="T3444" s="12"/>
      <x:c r="U3444" s="12"/>
    </x:row>
    <x:row r="3445" ht="24" customHeight="1">
      <x:c r="C3445" s="2" t="str">
        <x:v>USB</x:v>
      </x:c>
      <x:c r="D3445" s="2" t="str">
        <x:v>H1 2026</x:v>
      </x:c>
      <x:c r="E3445" s="2" t="str">
        <x:v>rwa</x:v>
      </x:c>
      <x:c r="F3445" s="11" t="str">
        <x:v>n.a.</x:v>
      </x:c>
      <x:c r="G3445" s="2" t="str">
        <x:v>USDm</x:v>
      </x:c>
      <x:c r="H3445" s="2" t="str">
        <x:v>2026-01-01</x:v>
      </x:c>
      <x:c r="I3445" s="2" t="str">
        <x:v>2026-06-30</x:v>
      </x:c>
      <x:c r="J3445" s="2" t="str">
        <x:v>Risk-weighted assets</x:v>
      </x:c>
      <x:c r="K3445" s="2" t="str"/>
      <x:c r="L3445" s="2" t="str"/>
      <x:c r="M3445" s="2" t="str"/>
      <x:c r="N3445" s="2" t="str"/>
      <x:c r="O3445" s="2" t="str"/>
      <x:c r="P3445" s="2" t="str"/>
      <x:c r="Q3445" s="2" t="str"/>
      <x:c r="R3445" s="2" t="str">
        <x:v>Not reported / unavailable</x:v>
      </x:c>
      <x:c r="T3445" s="12"/>
      <x:c r="U3445" s="12"/>
    </x:row>
    <x:row r="3446" ht="24" customHeight="1">
      <x:c r="C3446" s="2" t="str">
        <x:v>USB</x:v>
      </x:c>
      <x:c r="D3446" s="2" t="str">
        <x:v>H1 2026</x:v>
      </x:c>
      <x:c r="E3446" s="2" t="str">
        <x:v>cet1_reported</x:v>
      </x:c>
      <x:c r="F3446" s="11" t="n">
        <x:v>0.10800000000000001</x:v>
      </x:c>
      <x:c r="G3446" s="2" t="str">
        <x:v>pure</x:v>
      </x:c>
      <x:c r="H3446" s="2" t="str">
        <x:v>2026-01-01</x:v>
      </x:c>
      <x:c r="I3446" s="2" t="str">
        <x:v>2026-06-30</x:v>
      </x:c>
      <x:c r="J3446" s="2" t="str">
        <x:v>Actual standardized CET1 ratio</x:v>
      </x:c>
      <x:c r="K3446" s="2" t="str">
        <x:v>Manual verified issuer table row</x:v>
      </x:c>
      <x:c r="L3446" s="2" t="str">
        <x:v>2026-08-06</x:v>
      </x:c>
      <x:c r="M3446" s="2" t="str">
        <x:v>0000036104-26-000044</x:v>
      </x:c>
      <x:c r="N3446" s="2" t="str">
        <x:v>https://www.sec.gov/Archives/edgar/data/36104/000003610426000044/usb-20260630.htm</x:v>
      </x:c>
      <x:c r="O3446" s="2" t="str">
        <x:v>data/raw/filings/USB_0000036104-26-000044_usb-20260630.htm</x:v>
      </x:c>
      <x:c r="P3446" s="2" t="str"/>
      <x:c r="Q3446" s="2" t="str"/>
      <x:c r="R3446" s="2" t="str">
        <x:v>Verified original issuer table row; same-date end balance, excluding average and regulatory minimum tables.</x:v>
      </x:c>
      <x:c r="T3446" s="12"/>
      <x:c r="U3446" s="12"/>
    </x:row>
    <x:row r="3447" ht="24" customHeight="1">
      <x:c r="C3447" s="2" t="str">
        <x:v>USB</x:v>
      </x:c>
      <x:c r="D3447" s="2" t="str">
        <x:v>H1 2026</x:v>
      </x:c>
      <x:c r="E3447" s="2" t="str">
        <x:v>nim_reported</x:v>
      </x:c>
      <x:c r="F3447" s="11" t="str">
        <x:v>n.a.</x:v>
      </x:c>
      <x:c r="G3447" s="2" t="str">
        <x:v>%</x:v>
      </x:c>
      <x:c r="H3447" s="2" t="str">
        <x:v>2026-01-01</x:v>
      </x:c>
      <x:c r="I3447" s="2" t="str">
        <x:v>2026-06-30</x:v>
      </x:c>
      <x:c r="J3447" s="2" t="str">
        <x:v>Issuer reported net interest margin</x:v>
      </x:c>
      <x:c r="K3447" s="2" t="str"/>
      <x:c r="L3447" s="2" t="str"/>
      <x:c r="M3447" s="2" t="str"/>
      <x:c r="N3447" s="2" t="str"/>
      <x:c r="O3447" s="2" t="str"/>
      <x:c r="P3447" s="2" t="str"/>
      <x:c r="Q3447" s="2" t="str"/>
      <x:c r="R3447" s="2" t="str">
        <x:v>Not reported / unavailable</x:v>
      </x:c>
      <x:c r="T3447" s="12"/>
      <x:c r="U3447" s="12"/>
    </x:row>
    <x:row r="3448" ht="24" customHeight="1">
      <x:c r="C3448" s="2" t="str">
        <x:v>USB</x:v>
      </x:c>
      <x:c r="D3448" s="2" t="str">
        <x:v>H1 2026</x:v>
      </x:c>
      <x:c r="E3448" s="2" t="str">
        <x:v>bvps_reported</x:v>
      </x:c>
      <x:c r="F3448" s="11" t="n">
        <x:v>38.91</x:v>
      </x:c>
      <x:c r="G3448" s="2" t="str">
        <x:v>USD/shares</x:v>
      </x:c>
      <x:c r="H3448" s="2" t="str">
        <x:v>2026-01-01</x:v>
      </x:c>
      <x:c r="I3448" s="2" t="str">
        <x:v>2026-06-30</x:v>
      </x:c>
      <x:c r="J3448" s="2" t="str">
        <x:v>Reported common book value per share</x:v>
      </x:c>
      <x:c r="K3448" s="2" t="str">
        <x:v>Manual verified issuer table row</x:v>
      </x:c>
      <x:c r="L3448" s="2" t="str">
        <x:v>2026-08-06</x:v>
      </x:c>
      <x:c r="M3448" s="2" t="str">
        <x:v>0000036104-26-000044</x:v>
      </x:c>
      <x:c r="N3448" s="2" t="str">
        <x:v>https://www.sec.gov/Archives/edgar/data/36104/000003610426000044/usb-20260630.htm</x:v>
      </x:c>
      <x:c r="O3448" s="2" t="str">
        <x:v>data/raw/filings/USB_0000036104-26-000044_usb-20260630.htm</x:v>
      </x:c>
      <x:c r="P3448" s="2" t="str"/>
      <x:c r="Q3448" s="2" t="str"/>
      <x:c r="R3448" s="2" t="str">
        <x:v>Verified original issuer table row; same-date end balance, excluding average and regulatory minimum tables.</x:v>
      </x:c>
      <x:c r="T3448" s="12"/>
      <x:c r="U3448" s="12"/>
    </x:row>
    <x:row r="3449" ht="24" customHeight="1">
      <x:c r="C3449" s="2" t="str">
        <x:v>USB</x:v>
      </x:c>
      <x:c r="D3449" s="2" t="str">
        <x:v>H1 2026</x:v>
      </x:c>
      <x:c r="E3449" s="2" t="str">
        <x:v>tbvps_reported</x:v>
      </x:c>
      <x:c r="F3449" s="11" t="n">
        <x:v>30.04</x:v>
      </x:c>
      <x:c r="G3449" s="2" t="str">
        <x:v>USD/shares</x:v>
      </x:c>
      <x:c r="H3449" s="2" t="str">
        <x:v>2026-01-01</x:v>
      </x:c>
      <x:c r="I3449" s="2" t="str">
        <x:v>2026-06-30</x:v>
      </x:c>
      <x:c r="J3449" s="2" t="str">
        <x:v>Reported tangible book value per share</x:v>
      </x:c>
      <x:c r="K3449" s="2" t="str">
        <x:v>Manual verified issuer table row</x:v>
      </x:c>
      <x:c r="L3449" s="2" t="str">
        <x:v>2026-08-06</x:v>
      </x:c>
      <x:c r="M3449" s="2" t="str">
        <x:v>0000036104-26-000044</x:v>
      </x:c>
      <x:c r="N3449" s="2" t="str">
        <x:v>https://www.sec.gov/Archives/edgar/data/36104/000003610426000044/usb-20260630.htm</x:v>
      </x:c>
      <x:c r="O3449" s="2" t="str">
        <x:v>data/raw/filings/USB_0000036104-26-000044_usb-20260630.htm</x:v>
      </x:c>
      <x:c r="P3449" s="2" t="str"/>
      <x:c r="Q3449" s="2" t="str"/>
      <x:c r="R3449" s="2" t="str">
        <x:v>Verified original issuer table row; same-date end balance, excluding average and regulatory minimum tables.</x:v>
      </x:c>
      <x:c r="T3449" s="12"/>
      <x:c r="U3449" s="12"/>
    </x:row>
    <x:row r="3450" ht="24" customHeight="1">
      <x:c r="C3450" s="2" t="str">
        <x:v>USB</x:v>
      </x:c>
      <x:c r="D3450" s="2" t="str">
        <x:v>H1 2026</x:v>
      </x:c>
      <x:c r="E3450" s="2" t="str">
        <x:v>tce_reported</x:v>
      </x:c>
      <x:c r="F3450" s="11" t="n">
        <x:v>46807</x:v>
      </x:c>
      <x:c r="G3450" s="2" t="str">
        <x:v>USD</x:v>
      </x:c>
      <x:c r="H3450" s="2" t="str">
        <x:v>2026-01-01</x:v>
      </x:c>
      <x:c r="I3450" s="2" t="str">
        <x:v>2026-06-30</x:v>
      </x:c>
      <x:c r="J3450" s="2" t="str">
        <x:v>Reported tangible common equity</x:v>
      </x:c>
      <x:c r="K3450" s="2" t="str">
        <x:v>Manual verified issuer table row</x:v>
      </x:c>
      <x:c r="L3450" s="2" t="str">
        <x:v>2026-08-06</x:v>
      </x:c>
      <x:c r="M3450" s="2" t="str">
        <x:v>0000036104-26-000044</x:v>
      </x:c>
      <x:c r="N3450" s="2" t="str">
        <x:v>https://www.sec.gov/Archives/edgar/data/36104/000003610426000044/usb-20260630.htm</x:v>
      </x:c>
      <x:c r="O3450" s="2" t="str">
        <x:v>data/raw/filings/USB_0000036104-26-000044_usb-20260630.htm</x:v>
      </x:c>
      <x:c r="P3450" s="2" t="str"/>
      <x:c r="Q3450" s="2" t="str"/>
      <x:c r="R3450" s="2" t="str">
        <x:v>Verified original issuer table row; same-date end balance, excluding average and regulatory minimum tables.</x:v>
      </x:c>
      <x:c r="T3450" s="12"/>
      <x:c r="U3450" s="12"/>
    </x:row>
    <x:row r="3451" ht="24" customHeight="1">
      <x:c r="C3451" s="2" t="str">
        <x:v>PNC</x:v>
      </x:c>
      <x:c r="D3451" s="2" t="str">
        <x:v>FY2016</x:v>
      </x:c>
      <x:c r="E3451" s="2" t="str">
        <x:v>assets</x:v>
      </x:c>
      <x:c r="F3451" s="11" t="n">
        <x:v>366380</x:v>
      </x:c>
      <x:c r="G3451" s="2" t="str">
        <x:v>USD</x:v>
      </x:c>
      <x:c r="H3451" s="2" t="str">
        <x:v>2016-01-01</x:v>
      </x:c>
      <x:c r="I3451" s="2" t="str">
        <x:v>2016-12-31</x:v>
      </x:c>
      <x:c r="J3451" s="2" t="str">
        <x:v>Assets</x:v>
      </x:c>
      <x:c r="K3451" s="2" t="str">
        <x:v>us-gaap:Assets</x:v>
      </x:c>
      <x:c r="L3451" s="2" t="str">
        <x:v>2018-02-28</x:v>
      </x:c>
      <x:c r="M3451" s="2" t="str">
        <x:v>0000713676-18-000032</x:v>
      </x:c>
      <x:c r="N3451" s="2" t="str">
        <x:v>https://www.sec.gov/Archives/edgar/data/713676/000071367618000032/pnc-12312017x10k.htm</x:v>
      </x:c>
      <x:c r="O3451" s="2" t="str">
        <x:v>data/raw/filings/PNC_0000713676-18-000032_pnc-12312017x10k.htm</x:v>
      </x:c>
      <x:c r="P3451" s="2" t="str"/>
      <x:c r="Q3451" s="2" t="str"/>
      <x:c r="R3451" s="2" t="str">
        <x:v>Latest eligible comparative presentation at the information cutoff.</x:v>
      </x:c>
      <x:c r="T3451" s="12"/>
      <x:c r="U3451" s="12"/>
    </x:row>
    <x:row r="3452" ht="24" customHeight="1">
      <x:c r="C3452" s="2" t="str">
        <x:v>PNC</x:v>
      </x:c>
      <x:c r="D3452" s="2" t="str">
        <x:v>FY2016</x:v>
      </x:c>
      <x:c r="E3452" s="2" t="str">
        <x:v>liabilities</x:v>
      </x:c>
      <x:c r="F3452" s="11" t="n">
        <x:v>319526</x:v>
      </x:c>
      <x:c r="G3452" s="2" t="str">
        <x:v>USD</x:v>
      </x:c>
      <x:c r="H3452" s="2" t="str">
        <x:v>2016-01-01</x:v>
      </x:c>
      <x:c r="I3452" s="2" t="str">
        <x:v>2016-12-31</x:v>
      </x:c>
      <x:c r="J3452" s="2" t="str">
        <x:v>Liabilities</x:v>
      </x:c>
      <x:c r="K3452" s="2" t="str">
        <x:v>us-gaap:Liabilities</x:v>
      </x:c>
      <x:c r="L3452" s="2" t="str">
        <x:v>2018-02-28</x:v>
      </x:c>
      <x:c r="M3452" s="2" t="str">
        <x:v>0000713676-18-000032</x:v>
      </x:c>
      <x:c r="N3452" s="2" t="str">
        <x:v>https://www.sec.gov/Archives/edgar/data/713676/000071367618000032/pnc-12312017x10k.htm</x:v>
      </x:c>
      <x:c r="O3452" s="2" t="str">
        <x:v>data/raw/filings/PNC_0000713676-18-000032_pnc-12312017x10k.htm</x:v>
      </x:c>
      <x:c r="P3452" s="2" t="str"/>
      <x:c r="Q3452" s="2" t="str"/>
      <x:c r="R3452" s="2" t="str">
        <x:v>Latest eligible comparative presentation at the information cutoff.</x:v>
      </x:c>
      <x:c r="T3452" s="12"/>
      <x:c r="U3452" s="12"/>
    </x:row>
    <x:row r="3453" ht="24" customHeight="1">
      <x:c r="C3453" s="2" t="str">
        <x:v>PNC</x:v>
      </x:c>
      <x:c r="D3453" s="2" t="str">
        <x:v>FY2016</x:v>
      </x:c>
      <x:c r="E3453" s="2" t="str">
        <x:v>equity</x:v>
      </x:c>
      <x:c r="F3453" s="11" t="n">
        <x:v>45699</x:v>
      </x:c>
      <x:c r="G3453" s="2" t="str">
        <x:v>USD</x:v>
      </x:c>
      <x:c r="H3453" s="2" t="str">
        <x:v>2016-01-01</x:v>
      </x:c>
      <x:c r="I3453" s="2" t="str">
        <x:v>2016-12-31</x:v>
      </x:c>
      <x:c r="J3453" s="2" t="str">
        <x:v>Stockholders' Equity Attributable to Parent</x:v>
      </x:c>
      <x:c r="K3453" s="2" t="str">
        <x:v>us-gaap:StockholdersEquity</x:v>
      </x:c>
      <x:c r="L3453" s="2" t="str">
        <x:v>2018-02-28</x:v>
      </x:c>
      <x:c r="M3453" s="2" t="str">
        <x:v>0000713676-18-000032</x:v>
      </x:c>
      <x:c r="N3453" s="2" t="str">
        <x:v>https://www.sec.gov/Archives/edgar/data/713676/000071367618000032/pnc-12312017x10k.htm</x:v>
      </x:c>
      <x:c r="O3453" s="2" t="str">
        <x:v>data/raw/filings/PNC_0000713676-18-000032_pnc-12312017x10k.htm</x:v>
      </x:c>
      <x:c r="P3453" s="2" t="str"/>
      <x:c r="Q3453" s="2" t="str"/>
      <x:c r="R3453" s="2" t="str">
        <x:v>Latest eligible comparative presentation at the information cutoff.</x:v>
      </x:c>
      <x:c r="T3453" s="12"/>
      <x:c r="U3453" s="12"/>
    </x:row>
    <x:row r="3454" ht="24" customHeight="1">
      <x:c r="C3454" s="2" t="str">
        <x:v>PNC</x:v>
      </x:c>
      <x:c r="D3454" s="2" t="str">
        <x:v>FY2016</x:v>
      </x:c>
      <x:c r="E3454" s="2" t="str">
        <x:v>preferred</x:v>
      </x:c>
      <x:c r="F3454" s="11" t="str">
        <x:v>n.a.</x:v>
      </x:c>
      <x:c r="G3454" s="2" t="str">
        <x:v>USDm</x:v>
      </x:c>
      <x:c r="H3454" s="2" t="str">
        <x:v>2016-01-01</x:v>
      </x:c>
      <x:c r="I3454" s="2" t="str">
        <x:v>2016-12-31</x:v>
      </x:c>
      <x:c r="J3454" s="2" t="str">
        <x:v>Preferred equity carrying amount</x:v>
      </x:c>
      <x:c r="K3454" s="2" t="str"/>
      <x:c r="L3454" s="2" t="str"/>
      <x:c r="M3454" s="2" t="str"/>
      <x:c r="N3454" s="2" t="str"/>
      <x:c r="O3454" s="2" t="str"/>
      <x:c r="P3454" s="2" t="str"/>
      <x:c r="Q3454" s="2" t="str"/>
      <x:c r="R3454" s="2" t="str">
        <x:v>Not reported / unavailable</x:v>
      </x:c>
      <x:c r="T3454" s="12"/>
      <x:c r="U3454" s="12"/>
    </x:row>
    <x:row r="3455" ht="24" customHeight="1">
      <x:c r="C3455" s="2" t="str">
        <x:v>PNC</x:v>
      </x:c>
      <x:c r="D3455" s="2" t="str">
        <x:v>FY2016</x:v>
      </x:c>
      <x:c r="E3455" s="2" t="str">
        <x:v>common_equity_reported</x:v>
      </x:c>
      <x:c r="F3455" s="11" t="str">
        <x:v>n.a.</x:v>
      </x:c>
      <x:c r="G3455" s="2" t="str">
        <x:v>USDm</x:v>
      </x:c>
      <x:c r="H3455" s="2" t="str">
        <x:v>2016-01-01</x:v>
      </x:c>
      <x:c r="I3455" s="2" t="str">
        <x:v>2016-12-31</x:v>
      </x:c>
      <x:c r="J3455" s="2" t="str">
        <x:v>Reported common shareholders equity</x:v>
      </x:c>
      <x:c r="K3455" s="2" t="str"/>
      <x:c r="L3455" s="2" t="str"/>
      <x:c r="M3455" s="2" t="str"/>
      <x:c r="N3455" s="2" t="str"/>
      <x:c r="O3455" s="2" t="str"/>
      <x:c r="P3455" s="2" t="str"/>
      <x:c r="Q3455" s="2" t="str"/>
      <x:c r="R3455" s="2" t="str">
        <x:v>Not reported / unavailable</x:v>
      </x:c>
      <x:c r="T3455" s="12"/>
      <x:c r="U3455" s="12"/>
    </x:row>
    <x:row r="3456" ht="24" customHeight="1">
      <x:c r="C3456" s="2" t="str">
        <x:v>PNC</x:v>
      </x:c>
      <x:c r="D3456" s="2" t="str">
        <x:v>FY2016</x:v>
      </x:c>
      <x:c r="E3456" s="2" t="str">
        <x:v>goodwill</x:v>
      </x:c>
      <x:c r="F3456" s="11" t="n">
        <x:v>9103</x:v>
      </x:c>
      <x:c r="G3456" s="2" t="str">
        <x:v>USD</x:v>
      </x:c>
      <x:c r="H3456" s="2" t="str">
        <x:v>2016-01-01</x:v>
      </x:c>
      <x:c r="I3456" s="2" t="str">
        <x:v>2016-12-31</x:v>
      </x:c>
      <x:c r="J3456" s="2" t="str">
        <x:v>Goodwill</x:v>
      </x:c>
      <x:c r="K3456" s="2" t="str">
        <x:v>us-gaap:Goodwill</x:v>
      </x:c>
      <x:c r="L3456" s="2" t="str">
        <x:v>2019-03-01</x:v>
      </x:c>
      <x:c r="M3456" s="2" t="str">
        <x:v>0000713676-19-000015</x:v>
      </x:c>
      <x:c r="N3456" s="2" t="str">
        <x:v>https://www.sec.gov/Archives/edgar/data/713676/000071367619000015/pnc201810k.htm</x:v>
      </x:c>
      <x:c r="O3456" s="2" t="str">
        <x:v>data/raw/filings/PNC_0000713676-19-000015_pnc201810k.htm</x:v>
      </x:c>
      <x:c r="P3456" s="2" t="str"/>
      <x:c r="Q3456" s="2" t="str"/>
      <x:c r="R3456" s="2" t="str">
        <x:v>Latest eligible comparative presentation at the information cutoff.</x:v>
      </x:c>
      <x:c r="T3456" s="12"/>
      <x:c r="U3456" s="12"/>
    </x:row>
    <x:row r="3457" ht="24" customHeight="1">
      <x:c r="C3457" s="2" t="str">
        <x:v>PNC</x:v>
      </x:c>
      <x:c r="D3457" s="2" t="str">
        <x:v>FY2016</x:v>
      </x:c>
      <x:c r="E3457" s="2" t="str">
        <x:v>intangibles</x:v>
      </x:c>
      <x:c r="F3457" s="11" t="str">
        <x:v>n.a.</x:v>
      </x:c>
      <x:c r="G3457" s="2" t="str">
        <x:v>USDm</x:v>
      </x:c>
      <x:c r="H3457" s="2" t="str">
        <x:v>2016-01-01</x:v>
      </x:c>
      <x:c r="I3457" s="2" t="str">
        <x:v>2016-12-31</x:v>
      </x:c>
      <x:c r="J3457" s="2" t="str">
        <x:v>Other intangible assets excluding goodwill</x:v>
      </x:c>
      <x:c r="K3457" s="2" t="str"/>
      <x:c r="L3457" s="2" t="str"/>
      <x:c r="M3457" s="2" t="str"/>
      <x:c r="N3457" s="2" t="str"/>
      <x:c r="O3457" s="2" t="str"/>
      <x:c r="P3457" s="2" t="str"/>
      <x:c r="Q3457" s="2" t="str"/>
      <x:c r="R3457" s="2" t="str">
        <x:v>Not reported / unavailable</x:v>
      </x:c>
      <x:c r="T3457" s="12"/>
      <x:c r="U3457" s="12"/>
    </x:row>
    <x:row r="3458" ht="24" customHeight="1">
      <x:c r="C3458" s="2" t="str">
        <x:v>PNC</x:v>
      </x:c>
      <x:c r="D3458" s="2" t="str">
        <x:v>FY2016</x:v>
      </x:c>
      <x:c r="E3458" s="2" t="str">
        <x:v>intangibles_total</x:v>
      </x:c>
      <x:c r="F3458" s="11" t="str">
        <x:v>n.a.</x:v>
      </x:c>
      <x:c r="G3458" s="2" t="str">
        <x:v>USDm</x:v>
      </x:c>
      <x:c r="H3458" s="2" t="str">
        <x:v>2016-01-01</x:v>
      </x:c>
      <x:c r="I3458" s="2" t="str">
        <x:v>2016-12-31</x:v>
      </x:c>
      <x:c r="J3458" s="2" t="str">
        <x:v>Reported goodwill and intangible assets combined</x:v>
      </x:c>
      <x:c r="K3458" s="2" t="str"/>
      <x:c r="L3458" s="2" t="str"/>
      <x:c r="M3458" s="2" t="str"/>
      <x:c r="N3458" s="2" t="str"/>
      <x:c r="O3458" s="2" t="str"/>
      <x:c r="P3458" s="2" t="str"/>
      <x:c r="Q3458" s="2" t="str"/>
      <x:c r="R3458" s="2" t="str">
        <x:v>Not reported / unavailable</x:v>
      </x:c>
      <x:c r="T3458" s="12"/>
      <x:c r="U3458" s="12"/>
    </x:row>
    <x:row r="3459" ht="24" customHeight="1">
      <x:c r="C3459" s="2" t="str">
        <x:v>PNC</x:v>
      </x:c>
      <x:c r="D3459" s="2" t="str">
        <x:v>FY2016</x:v>
      </x:c>
      <x:c r="E3459" s="2" t="str">
        <x:v>shares_end</x:v>
      </x:c>
      <x:c r="F3459" s="11" t="str">
        <x:v>n.a.</x:v>
      </x:c>
      <x:c r="G3459" s="2" t="str">
        <x:v>million</x:v>
      </x:c>
      <x:c r="H3459" s="2" t="str">
        <x:v>2016-01-01</x:v>
      </x:c>
      <x:c r="I3459" s="2" t="str">
        <x:v>2016-12-31</x:v>
      </x:c>
      <x:c r="J3459" s="2" t="str">
        <x:v>Period-end common shares outstanding</x:v>
      </x:c>
      <x:c r="K3459" s="2" t="str"/>
      <x:c r="L3459" s="2" t="str"/>
      <x:c r="M3459" s="2" t="str"/>
      <x:c r="N3459" s="2" t="str"/>
      <x:c r="O3459" s="2" t="str"/>
      <x:c r="P3459" s="2" t="str"/>
      <x:c r="Q3459" s="2" t="str"/>
      <x:c r="R3459" s="2" t="str">
        <x:v>Not reported / unavailable</x:v>
      </x:c>
      <x:c r="T3459" s="12"/>
      <x:c r="U3459" s="12"/>
    </x:row>
    <x:row r="3460" ht="24" customHeight="1">
      <x:c r="C3460" s="2" t="str">
        <x:v>PNC</x:v>
      </x:c>
      <x:c r="D3460" s="2" t="str">
        <x:v>FY2016</x:v>
      </x:c>
      <x:c r="E3460" s="2" t="str">
        <x:v>shares_issued</x:v>
      </x:c>
      <x:c r="F3460" s="11" t="n">
        <x:v>542</x:v>
      </x:c>
      <x:c r="G3460" s="2" t="str">
        <x:v>shares</x:v>
      </x:c>
      <x:c r="H3460" s="2" t="str">
        <x:v>2016-01-01</x:v>
      </x:c>
      <x:c r="I3460" s="2" t="str">
        <x:v>2016-12-31</x:v>
      </x:c>
      <x:c r="J3460" s="2" t="str">
        <x:v>Common Stock, Shares, Issued</x:v>
      </x:c>
      <x:c r="K3460" s="2" t="str">
        <x:v>us-gaap:CommonStockSharesIssued</x:v>
      </x:c>
      <x:c r="L3460" s="2" t="str">
        <x:v>2018-02-28</x:v>
      </x:c>
      <x:c r="M3460" s="2" t="str">
        <x:v>0000713676-18-000032</x:v>
      </x:c>
      <x:c r="N3460" s="2" t="str">
        <x:v>https://www.sec.gov/Archives/edgar/data/713676/000071367618000032/pnc-12312017x10k.htm</x:v>
      </x:c>
      <x:c r="O3460" s="2" t="str">
        <x:v>data/raw/filings/PNC_0000713676-18-000032_pnc-12312017x10k.htm</x:v>
      </x:c>
      <x:c r="P3460" s="2" t="str"/>
      <x:c r="Q3460" s="2" t="str"/>
      <x:c r="R3460" s="2" t="str">
        <x:v>Latest eligible comparative presentation at the information cutoff.</x:v>
      </x:c>
      <x:c r="T3460" s="12"/>
      <x:c r="U3460" s="12"/>
    </x:row>
    <x:row r="3461" ht="24" customHeight="1">
      <x:c r="C3461" s="2" t="str">
        <x:v>PNC</x:v>
      </x:c>
      <x:c r="D3461" s="2" t="str">
        <x:v>FY2016</x:v>
      </x:c>
      <x:c r="E3461" s="2" t="str">
        <x:v>shares_treasury</x:v>
      </x:c>
      <x:c r="F3461" s="11" t="n">
        <x:v>57</x:v>
      </x:c>
      <x:c r="G3461" s="2" t="str">
        <x:v>shares</x:v>
      </x:c>
      <x:c r="H3461" s="2" t="str">
        <x:v>2016-01-01</x:v>
      </x:c>
      <x:c r="I3461" s="2" t="str">
        <x:v>2016-12-31</x:v>
      </x:c>
      <x:c r="J3461" s="2" t="str">
        <x:v>Treasury Stock, Shares</x:v>
      </x:c>
      <x:c r="K3461" s="2" t="str">
        <x:v>us-gaap:TreasuryStockShares</x:v>
      </x:c>
      <x:c r="L3461" s="2" t="str">
        <x:v>2018-02-28</x:v>
      </x:c>
      <x:c r="M3461" s="2" t="str">
        <x:v>0000713676-18-000032</x:v>
      </x:c>
      <x:c r="N3461" s="2" t="str">
        <x:v>https://www.sec.gov/Archives/edgar/data/713676/000071367618000032/pnc-12312017x10k.htm</x:v>
      </x:c>
      <x:c r="O3461" s="2" t="str">
        <x:v>data/raw/filings/PNC_0000713676-18-000032_pnc-12312017x10k.htm</x:v>
      </x:c>
      <x:c r="P3461" s="2" t="str"/>
      <x:c r="Q3461" s="2" t="str"/>
      <x:c r="R3461" s="2" t="str">
        <x:v>Latest eligible comparative presentation at the information cutoff.</x:v>
      </x:c>
      <x:c r="T3461" s="12"/>
      <x:c r="U3461" s="12"/>
    </x:row>
    <x:row r="3462" ht="24" customHeight="1">
      <x:c r="C3462" s="2" t="str">
        <x:v>PNC</x:v>
      </x:c>
      <x:c r="D3462" s="2" t="str">
        <x:v>FY2016</x:v>
      </x:c>
      <x:c r="E3462" s="2" t="str">
        <x:v>deposits</x:v>
      </x:c>
      <x:c r="F3462" s="11" t="n">
        <x:v>257164</x:v>
      </x:c>
      <x:c r="G3462" s="2" t="str">
        <x:v>USD</x:v>
      </x:c>
      <x:c r="H3462" s="2" t="str">
        <x:v>2016-01-01</x:v>
      </x:c>
      <x:c r="I3462" s="2" t="str">
        <x:v>2016-12-31</x:v>
      </x:c>
      <x:c r="J3462" s="2" t="str">
        <x:v>Deposits</x:v>
      </x:c>
      <x:c r="K3462" s="2" t="str">
        <x:v>us-gaap:Deposits</x:v>
      </x:c>
      <x:c r="L3462" s="2" t="str">
        <x:v>2018-02-28</x:v>
      </x:c>
      <x:c r="M3462" s="2" t="str">
        <x:v>0000713676-18-000032</x:v>
      </x:c>
      <x:c r="N3462" s="2" t="str">
        <x:v>https://www.sec.gov/Archives/edgar/data/713676/000071367618000032/pnc-12312017x10k.htm</x:v>
      </x:c>
      <x:c r="O3462" s="2" t="str">
        <x:v>data/raw/filings/PNC_0000713676-18-000032_pnc-12312017x10k.htm</x:v>
      </x:c>
      <x:c r="P3462" s="2" t="str"/>
      <x:c r="Q3462" s="2" t="str"/>
      <x:c r="R3462" s="2" t="str">
        <x:v>Latest eligible comparative presentation at the information cutoff.</x:v>
      </x:c>
      <x:c r="T3462" s="12"/>
      <x:c r="U3462" s="12"/>
    </x:row>
    <x:row r="3463" ht="24" customHeight="1">
      <x:c r="C3463" s="2" t="str">
        <x:v>PNC</x:v>
      </x:c>
      <x:c r="D3463" s="2" t="str">
        <x:v>FY2016</x:v>
      </x:c>
      <x:c r="E3463" s="2" t="str">
        <x:v>loans_gross</x:v>
      </x:c>
      <x:c r="F3463" s="11" t="n">
        <x:v>210833</x:v>
      </x:c>
      <x:c r="G3463" s="2" t="str">
        <x:v>USD</x:v>
      </x:c>
      <x:c r="H3463" s="2" t="str">
        <x:v>2016-01-01</x:v>
      </x:c>
      <x:c r="I3463" s="2" t="str">
        <x:v>2016-12-31</x:v>
      </x:c>
      <x:c r="J3463" s="2" t="str">
        <x:v>Loans and Leases Receivable, Net of Deferred Income</x:v>
      </x:c>
      <x:c r="K3463" s="2" t="str">
        <x:v>us-gaap:LoansAndLeasesReceivableNetOfDeferredIncome</x:v>
      </x:c>
      <x:c r="L3463" s="2" t="str">
        <x:v>2019-03-01</x:v>
      </x:c>
      <x:c r="M3463" s="2" t="str">
        <x:v>0000713676-19-000015</x:v>
      </x:c>
      <x:c r="N3463" s="2" t="str">
        <x:v>https://www.sec.gov/Archives/edgar/data/713676/000071367619000015/pnc201810k.htm</x:v>
      </x:c>
      <x:c r="O3463" s="2" t="str">
        <x:v>data/raw/filings/PNC_0000713676-19-000015_pnc201810k.htm</x:v>
      </x:c>
      <x:c r="P3463" s="2" t="str"/>
      <x:c r="Q3463" s="2" t="str"/>
      <x:c r="R3463" s="2" t="str">
        <x:v>Latest eligible comparative presentation at the information cutoff.</x:v>
      </x:c>
      <x:c r="T3463" s="12"/>
      <x:c r="U3463" s="12"/>
    </x:row>
    <x:row r="3464" ht="24" customHeight="1">
      <x:c r="C3464" s="2" t="str">
        <x:v>PNC</x:v>
      </x:c>
      <x:c r="D3464" s="2" t="str">
        <x:v>FY2016</x:v>
      </x:c>
      <x:c r="E3464" s="2" t="str">
        <x:v>loans_net</x:v>
      </x:c>
      <x:c r="F3464" s="11" t="n">
        <x:v>208244</x:v>
      </x:c>
      <x:c r="G3464" s="2" t="str">
        <x:v>USD</x:v>
      </x:c>
      <x:c r="H3464" s="2" t="str">
        <x:v>2016-01-01</x:v>
      </x:c>
      <x:c r="I3464" s="2" t="str">
        <x:v>2016-12-31</x:v>
      </x:c>
      <x:c r="J3464" s="2" t="str">
        <x:v>Loans and Leases Receivable, Net Amount</x:v>
      </x:c>
      <x:c r="K3464" s="2" t="str">
        <x:v>us-gaap:LoansAndLeasesReceivableNetReportedAmount</x:v>
      </x:c>
      <x:c r="L3464" s="2" t="str">
        <x:v>2018-02-28</x:v>
      </x:c>
      <x:c r="M3464" s="2" t="str">
        <x:v>0000713676-18-000032</x:v>
      </x:c>
      <x:c r="N3464" s="2" t="str">
        <x:v>https://www.sec.gov/Archives/edgar/data/713676/000071367618000032/pnc-12312017x10k.htm</x:v>
      </x:c>
      <x:c r="O3464" s="2" t="str">
        <x:v>data/raw/filings/PNC_0000713676-18-000032_pnc-12312017x10k.htm</x:v>
      </x:c>
      <x:c r="P3464" s="2" t="str"/>
      <x:c r="Q3464" s="2" t="str"/>
      <x:c r="R3464" s="2" t="str">
        <x:v>Latest eligible comparative presentation at the information cutoff.</x:v>
      </x:c>
      <x:c r="T3464" s="12"/>
      <x:c r="U3464" s="12"/>
    </x:row>
    <x:row r="3465" ht="24" customHeight="1">
      <x:c r="C3465" s="2" t="str">
        <x:v>PNC</x:v>
      </x:c>
      <x:c r="D3465" s="2" t="str">
        <x:v>FY2016</x:v>
      </x:c>
      <x:c r="E3465" s="2" t="str">
        <x:v>allowance</x:v>
      </x:c>
      <x:c r="F3465" s="11" t="str">
        <x:v>n.a.</x:v>
      </x:c>
      <x:c r="G3465" s="2" t="str">
        <x:v>USDm</x:v>
      </x:c>
      <x:c r="H3465" s="2" t="str">
        <x:v>2016-01-01</x:v>
      </x:c>
      <x:c r="I3465" s="2" t="str">
        <x:v>2016-12-31</x:v>
      </x:c>
      <x:c r="J3465" s="2" t="str">
        <x:v>Loan allowance for credit losses</x:v>
      </x:c>
      <x:c r="K3465" s="2" t="str"/>
      <x:c r="L3465" s="2" t="str"/>
      <x:c r="M3465" s="2" t="str"/>
      <x:c r="N3465" s="2" t="str"/>
      <x:c r="O3465" s="2" t="str"/>
      <x:c r="P3465" s="2" t="str"/>
      <x:c r="Q3465" s="2" t="str"/>
      <x:c r="R3465" s="2" t="str">
        <x:v>Not reported / unavailable</x:v>
      </x:c>
      <x:c r="T3465" s="12"/>
      <x:c r="U3465" s="12"/>
    </x:row>
    <x:row r="3466" ht="24" customHeight="1">
      <x:c r="C3466" s="2" t="str">
        <x:v>PNC</x:v>
      </x:c>
      <x:c r="D3466" s="2" t="str">
        <x:v>FY2016</x:v>
      </x:c>
      <x:c r="E3466" s="2" t="str">
        <x:v>nonaccrual</x:v>
      </x:c>
      <x:c r="F3466" s="11" t="str">
        <x:v>n.a.</x:v>
      </x:c>
      <x:c r="G3466" s="2" t="str">
        <x:v>USDm</x:v>
      </x:c>
      <x:c r="H3466" s="2" t="str">
        <x:v>2016-01-01</x:v>
      </x:c>
      <x:c r="I3466" s="2" t="str">
        <x:v>2016-12-31</x:v>
      </x:c>
      <x:c r="J3466" s="2" t="str">
        <x:v>Nonaccrual</x:v>
      </x:c>
      <x:c r="K3466" s="2" t="str"/>
      <x:c r="L3466" s="2" t="str"/>
      <x:c r="M3466" s="2" t="str"/>
      <x:c r="N3466" s="2" t="str"/>
      <x:c r="O3466" s="2" t="str"/>
      <x:c r="P3466" s="2" t="str"/>
      <x:c r="Q3466" s="2" t="str"/>
      <x:c r="R3466" s="2" t="str">
        <x:v>Not reported / unavailable</x:v>
      </x:c>
      <x:c r="T3466" s="12"/>
      <x:c r="U3466" s="12"/>
    </x:row>
    <x:row r="3467" ht="24" customHeight="1">
      <x:c r="C3467" s="2" t="str">
        <x:v>PNC</x:v>
      </x:c>
      <x:c r="D3467" s="2" t="str">
        <x:v>FY2016</x:v>
      </x:c>
      <x:c r="E3467" s="2" t="str">
        <x:v>cash</x:v>
      </x:c>
      <x:c r="F3467" s="11" t="str">
        <x:v>n.a.</x:v>
      </x:c>
      <x:c r="G3467" s="2" t="str">
        <x:v>USDm</x:v>
      </x:c>
      <x:c r="H3467" s="2" t="str">
        <x:v>2016-01-01</x:v>
      </x:c>
      <x:c r="I3467" s="2" t="str">
        <x:v>2016-12-31</x:v>
      </x:c>
      <x:c r="J3467" s="2" t="str">
        <x:v>Cash</x:v>
      </x:c>
      <x:c r="K3467" s="2" t="str"/>
      <x:c r="L3467" s="2" t="str"/>
      <x:c r="M3467" s="2" t="str"/>
      <x:c r="N3467" s="2" t="str"/>
      <x:c r="O3467" s="2" t="str"/>
      <x:c r="P3467" s="2" t="str"/>
      <x:c r="Q3467" s="2" t="str"/>
      <x:c r="R3467" s="2" t="str">
        <x:v>Not reported / unavailable</x:v>
      </x:c>
      <x:c r="T3467" s="12"/>
      <x:c r="U3467" s="12"/>
    </x:row>
    <x:row r="3468" ht="24" customHeight="1">
      <x:c r="C3468" s="2" t="str">
        <x:v>PNC</x:v>
      </x:c>
      <x:c r="D3468" s="2" t="str">
        <x:v>FY2016</x:v>
      </x:c>
      <x:c r="E3468" s="2" t="str">
        <x:v>aoci</x:v>
      </x:c>
      <x:c r="F3468" s="11" t="n">
        <x:v>-265</x:v>
      </x:c>
      <x:c r="G3468" s="2" t="str">
        <x:v>USD</x:v>
      </x:c>
      <x:c r="H3468" s="2" t="str">
        <x:v>2016-01-01</x:v>
      </x:c>
      <x:c r="I3468" s="2" t="str">
        <x:v>2016-12-31</x:v>
      </x:c>
      <x:c r="J3468" s="2" t="str">
        <x:v>Accumulated Other Comprehensive Income (Loss), Net of Tax</x:v>
      </x:c>
      <x:c r="K3468" s="2" t="str">
        <x:v>us-gaap:AccumulatedOtherComprehensiveIncomeLossNetOfTax</x:v>
      </x:c>
      <x:c r="L3468" s="2" t="str">
        <x:v>2019-03-01</x:v>
      </x:c>
      <x:c r="M3468" s="2" t="str">
        <x:v>0000713676-19-000015</x:v>
      </x:c>
      <x:c r="N3468" s="2" t="str">
        <x:v>https://www.sec.gov/Archives/edgar/data/713676/000071367619000015/pnc201810k.htm</x:v>
      </x:c>
      <x:c r="O3468" s="2" t="str">
        <x:v>data/raw/filings/PNC_0000713676-19-000015_pnc201810k.htm</x:v>
      </x:c>
      <x:c r="P3468" s="2" t="str"/>
      <x:c r="Q3468" s="2" t="str"/>
      <x:c r="R3468" s="2" t="str">
        <x:v>Latest eligible comparative presentation at the information cutoff.</x:v>
      </x:c>
      <x:c r="T3468" s="12"/>
      <x:c r="U3468" s="12"/>
    </x:row>
    <x:row r="3469" ht="24" customHeight="1">
      <x:c r="C3469" s="2" t="str">
        <x:v>PNC</x:v>
      </x:c>
      <x:c r="D3469" s="2" t="str">
        <x:v>FY2016</x:v>
      </x:c>
      <x:c r="E3469" s="2" t="str">
        <x:v>nii</x:v>
      </x:c>
      <x:c r="F3469" s="11" t="n">
        <x:v>8391</x:v>
      </x:c>
      <x:c r="G3469" s="2" t="str">
        <x:v>USD</x:v>
      </x:c>
      <x:c r="H3469" s="2" t="str">
        <x:v>2016-01-01</x:v>
      </x:c>
      <x:c r="I3469" s="2" t="str">
        <x:v>2016-12-31</x:v>
      </x:c>
      <x:c r="J3469" s="2" t="str">
        <x:v>Interest Income (Expense), Net</x:v>
      </x:c>
      <x:c r="K3469" s="2" t="str">
        <x:v>us-gaap:InterestIncomeExpenseNet</x:v>
      </x:c>
      <x:c r="L3469" s="2" t="str">
        <x:v>2019-03-01</x:v>
      </x:c>
      <x:c r="M3469" s="2" t="str">
        <x:v>0000713676-19-000015</x:v>
      </x:c>
      <x:c r="N3469" s="2" t="str">
        <x:v>https://www.sec.gov/Archives/edgar/data/713676/000071367619000015/pnc201810k.htm</x:v>
      </x:c>
      <x:c r="O3469" s="2" t="str">
        <x:v>data/raw/filings/PNC_0000713676-19-000015_pnc201810k.htm</x:v>
      </x:c>
      <x:c r="P3469" s="2" t="str"/>
      <x:c r="Q3469" s="2" t="str"/>
      <x:c r="R3469" s="2" t="str">
        <x:v>Latest eligible comparative presentation at the information cutoff.</x:v>
      </x:c>
      <x:c r="T3469" s="12"/>
      <x:c r="U3469" s="12"/>
    </x:row>
    <x:row r="3470" ht="24" customHeight="1">
      <x:c r="C3470" s="2" t="str">
        <x:v>PNC</x:v>
      </x:c>
      <x:c r="D3470" s="2" t="str">
        <x:v>FY2016</x:v>
      </x:c>
      <x:c r="E3470" s="2" t="str">
        <x:v>noninterest_income</x:v>
      </x:c>
      <x:c r="F3470" s="11" t="n">
        <x:v>6771</x:v>
      </x:c>
      <x:c r="G3470" s="2" t="str">
        <x:v>USD</x:v>
      </x:c>
      <x:c r="H3470" s="2" t="str">
        <x:v>2016-01-01</x:v>
      </x:c>
      <x:c r="I3470" s="2" t="str">
        <x:v>2016-12-31</x:v>
      </x:c>
      <x:c r="J3470" s="2" t="str">
        <x:v>Noninterest Income</x:v>
      </x:c>
      <x:c r="K3470" s="2" t="str">
        <x:v>us-gaap:NoninterestIncome</x:v>
      </x:c>
      <x:c r="L3470" s="2" t="str">
        <x:v>2019-03-01</x:v>
      </x:c>
      <x:c r="M3470" s="2" t="str">
        <x:v>0000713676-19-000015</x:v>
      </x:c>
      <x:c r="N3470" s="2" t="str">
        <x:v>https://www.sec.gov/Archives/edgar/data/713676/000071367619000015/pnc201810k.htm</x:v>
      </x:c>
      <x:c r="O3470" s="2" t="str">
        <x:v>data/raw/filings/PNC_0000713676-19-000015_pnc201810k.htm</x:v>
      </x:c>
      <x:c r="P3470" s="2" t="str"/>
      <x:c r="Q3470" s="2" t="str"/>
      <x:c r="R3470" s="2" t="str">
        <x:v>Latest eligible comparative presentation at the information cutoff.</x:v>
      </x:c>
      <x:c r="T3470" s="12"/>
      <x:c r="U3470" s="12"/>
    </x:row>
    <x:row r="3471" ht="24" customHeight="1">
      <x:c r="C3471" s="2" t="str">
        <x:v>PNC</x:v>
      </x:c>
      <x:c r="D3471" s="2" t="str">
        <x:v>FY2016</x:v>
      </x:c>
      <x:c r="E3471" s="2" t="str">
        <x:v>revenue_reported</x:v>
      </x:c>
      <x:c r="F3471" s="11" t="n">
        <x:v>15162</x:v>
      </x:c>
      <x:c r="G3471" s="2" t="str">
        <x:v>USD</x:v>
      </x:c>
      <x:c r="H3471" s="2" t="str">
        <x:v>2016-01-01</x:v>
      </x:c>
      <x:c r="I3471" s="2" t="str">
        <x:v>2016-12-31</x:v>
      </x:c>
      <x:c r="J3471" s="2" t="str">
        <x:v>Revenues</x:v>
      </x:c>
      <x:c r="K3471" s="2" t="str">
        <x:v>us-gaap:Revenues</x:v>
      </x:c>
      <x:c r="L3471" s="2" t="str">
        <x:v>2019-03-01</x:v>
      </x:c>
      <x:c r="M3471" s="2" t="str">
        <x:v>0000713676-19-000015</x:v>
      </x:c>
      <x:c r="N3471" s="2" t="str">
        <x:v>https://www.sec.gov/Archives/edgar/data/713676/000071367619000015/pnc201810k.htm</x:v>
      </x:c>
      <x:c r="O3471" s="2" t="str">
        <x:v>data/raw/filings/PNC_0000713676-19-000015_pnc201810k.htm</x:v>
      </x:c>
      <x:c r="P3471" s="2" t="str"/>
      <x:c r="Q3471" s="2" t="str"/>
      <x:c r="R3471" s="2" t="str">
        <x:v>Latest eligible comparative presentation at the information cutoff.</x:v>
      </x:c>
      <x:c r="T3471" s="12"/>
      <x:c r="U3471" s="12"/>
    </x:row>
    <x:row r="3472" ht="24" customHeight="1">
      <x:c r="C3472" s="2" t="str">
        <x:v>PNC</x:v>
      </x:c>
      <x:c r="D3472" s="2" t="str">
        <x:v>FY2016</x:v>
      </x:c>
      <x:c r="E3472" s="2" t="str">
        <x:v>opex</x:v>
      </x:c>
      <x:c r="F3472" s="11" t="n">
        <x:v>9476</x:v>
      </x:c>
      <x:c r="G3472" s="2" t="str">
        <x:v>USD</x:v>
      </x:c>
      <x:c r="H3472" s="2" t="str">
        <x:v>2016-01-01</x:v>
      </x:c>
      <x:c r="I3472" s="2" t="str">
        <x:v>2016-12-31</x:v>
      </x:c>
      <x:c r="J3472" s="2" t="str">
        <x:v>Noninterest Expense</x:v>
      </x:c>
      <x:c r="K3472" s="2" t="str">
        <x:v>us-gaap:NoninterestExpense</x:v>
      </x:c>
      <x:c r="L3472" s="2" t="str">
        <x:v>2019-03-01</x:v>
      </x:c>
      <x:c r="M3472" s="2" t="str">
        <x:v>0000713676-19-000015</x:v>
      </x:c>
      <x:c r="N3472" s="2" t="str">
        <x:v>https://www.sec.gov/Archives/edgar/data/713676/000071367619000015/pnc201810k.htm</x:v>
      </x:c>
      <x:c r="O3472" s="2" t="str">
        <x:v>data/raw/filings/PNC_0000713676-19-000015_pnc201810k.htm</x:v>
      </x:c>
      <x:c r="P3472" s="2" t="str"/>
      <x:c r="Q3472" s="2" t="str"/>
      <x:c r="R3472" s="2" t="str">
        <x:v>Latest eligible comparative presentation at the information cutoff.</x:v>
      </x:c>
      <x:c r="T3472" s="12"/>
      <x:c r="U3472" s="12"/>
    </x:row>
    <x:row r="3473" ht="24" customHeight="1">
      <x:c r="C3473" s="2" t="str">
        <x:v>PNC</x:v>
      </x:c>
      <x:c r="D3473" s="2" t="str">
        <x:v>FY2016</x:v>
      </x:c>
      <x:c r="E3473" s="2" t="str">
        <x:v>provision</x:v>
      </x:c>
      <x:c r="F3473" s="11" t="n">
        <x:v>433</x:v>
      </x:c>
      <x:c r="G3473" s="2" t="str">
        <x:v>USD</x:v>
      </x:c>
      <x:c r="H3473" s="2" t="str">
        <x:v>2016-01-01</x:v>
      </x:c>
      <x:c r="I3473" s="2" t="str">
        <x:v>2016-12-31</x:v>
      </x:c>
      <x:c r="J3473" s="2" t="str">
        <x:v>Provision for Loan, Lease, and Other Losses</x:v>
      </x:c>
      <x:c r="K3473" s="2" t="str">
        <x:v>us-gaap:ProvisionForLoanLeaseAndOtherLosses</x:v>
      </x:c>
      <x:c r="L3473" s="2" t="str">
        <x:v>2019-03-01</x:v>
      </x:c>
      <x:c r="M3473" s="2" t="str">
        <x:v>0000713676-19-000015</x:v>
      </x:c>
      <x:c r="N3473" s="2" t="str">
        <x:v>https://www.sec.gov/Archives/edgar/data/713676/000071367619000015/pnc201810k.htm</x:v>
      </x:c>
      <x:c r="O3473" s="2" t="str">
        <x:v>data/raw/filings/PNC_0000713676-19-000015_pnc201810k.htm</x:v>
      </x:c>
      <x:c r="P3473" s="2" t="str"/>
      <x:c r="Q3473" s="2" t="str"/>
      <x:c r="R3473" s="2" t="str">
        <x:v>Latest eligible comparative presentation at the information cutoff.</x:v>
      </x:c>
      <x:c r="T3473" s="12"/>
      <x:c r="U3473" s="12"/>
    </x:row>
    <x:row r="3474" ht="24" customHeight="1">
      <x:c r="C3474" s="2" t="str">
        <x:v>PNC</x:v>
      </x:c>
      <x:c r="D3474" s="2" t="str">
        <x:v>FY2016</x:v>
      </x:c>
      <x:c r="E3474" s="2" t="str">
        <x:v>pretax</x:v>
      </x:c>
      <x:c r="F3474" s="11" t="n">
        <x:v>5253</x:v>
      </x:c>
      <x:c r="G3474" s="2" t="str">
        <x:v>USD</x:v>
      </x:c>
      <x:c r="H3474" s="2" t="str">
        <x:v>2016-01-01</x:v>
      </x:c>
      <x:c r="I3474" s="2" t="str">
        <x:v>2016-12-31</x:v>
      </x:c>
      <x:c r="J3474" s="2" t="str">
        <x:v>Income (Loss) from Continuing Operations before Income Taxes, Noncontrolling Interest</x:v>
      </x:c>
      <x:c r="K3474" s="2" t="str">
        <x:v>us-gaap:IncomeLossFromContinuingOperationsBeforeIncomeTaxesExtraordinaryItemsNoncontrollingInterest</x:v>
      </x:c>
      <x:c r="L3474" s="2" t="str">
        <x:v>2019-03-01</x:v>
      </x:c>
      <x:c r="M3474" s="2" t="str">
        <x:v>0000713676-19-000015</x:v>
      </x:c>
      <x:c r="N3474" s="2" t="str">
        <x:v>https://www.sec.gov/Archives/edgar/data/713676/000071367619000015/pnc201810k.htm</x:v>
      </x:c>
      <x:c r="O3474" s="2" t="str">
        <x:v>data/raw/filings/PNC_0000713676-19-000015_pnc201810k.htm</x:v>
      </x:c>
      <x:c r="P3474" s="2" t="str"/>
      <x:c r="Q3474" s="2" t="str"/>
      <x:c r="R3474" s="2" t="str">
        <x:v>Latest eligible comparative presentation at the information cutoff.</x:v>
      </x:c>
      <x:c r="T3474" s="12"/>
      <x:c r="U3474" s="12"/>
    </x:row>
    <x:row r="3475" ht="24" customHeight="1">
      <x:c r="C3475" s="2" t="str">
        <x:v>PNC</x:v>
      </x:c>
      <x:c r="D3475" s="2" t="str">
        <x:v>FY2016</x:v>
      </x:c>
      <x:c r="E3475" s="2" t="str">
        <x:v>tax</x:v>
      </x:c>
      <x:c r="F3475" s="11" t="n">
        <x:v>1268</x:v>
      </x:c>
      <x:c r="G3475" s="2" t="str">
        <x:v>USD</x:v>
      </x:c>
      <x:c r="H3475" s="2" t="str">
        <x:v>2016-01-01</x:v>
      </x:c>
      <x:c r="I3475" s="2" t="str">
        <x:v>2016-12-31</x:v>
      </x:c>
      <x:c r="J3475" s="2" t="str">
        <x:v>Income Tax Expense (Benefit)</x:v>
      </x:c>
      <x:c r="K3475" s="2" t="str">
        <x:v>us-gaap:IncomeTaxExpenseBenefit</x:v>
      </x:c>
      <x:c r="L3475" s="2" t="str">
        <x:v>2019-03-01</x:v>
      </x:c>
      <x:c r="M3475" s="2" t="str">
        <x:v>0000713676-19-000015</x:v>
      </x:c>
      <x:c r="N3475" s="2" t="str">
        <x:v>https://www.sec.gov/Archives/edgar/data/713676/000071367619000015/pnc201810k.htm</x:v>
      </x:c>
      <x:c r="O3475" s="2" t="str">
        <x:v>data/raw/filings/PNC_0000713676-19-000015_pnc201810k.htm</x:v>
      </x:c>
      <x:c r="P3475" s="2" t="str"/>
      <x:c r="Q3475" s="2" t="str"/>
      <x:c r="R3475" s="2" t="str">
        <x:v>Latest eligible comparative presentation at the information cutoff.</x:v>
      </x:c>
      <x:c r="T3475" s="12"/>
      <x:c r="U3475" s="12"/>
    </x:row>
    <x:row r="3476" ht="24" customHeight="1">
      <x:c r="C3476" s="2" t="str">
        <x:v>PNC</x:v>
      </x:c>
      <x:c r="D3476" s="2" t="str">
        <x:v>FY2016</x:v>
      </x:c>
      <x:c r="E3476" s="2" t="str">
        <x:v>net_income</x:v>
      </x:c>
      <x:c r="F3476" s="11" t="str">
        <x:v>n.a.</x:v>
      </x:c>
      <x:c r="G3476" s="2" t="str">
        <x:v>USDm</x:v>
      </x:c>
      <x:c r="H3476" s="2" t="str">
        <x:v>2016-01-01</x:v>
      </x:c>
      <x:c r="I3476" s="2" t="str">
        <x:v>2016-12-31</x:v>
      </x:c>
      <x:c r="J3476" s="2" t="str">
        <x:v>Net income attributable to parent</x:v>
      </x:c>
      <x:c r="K3476" s="2" t="str"/>
      <x:c r="L3476" s="2" t="str"/>
      <x:c r="M3476" s="2" t="str"/>
      <x:c r="N3476" s="2" t="str"/>
      <x:c r="O3476" s="2" t="str"/>
      <x:c r="P3476" s="2" t="str"/>
      <x:c r="Q3476" s="2" t="str"/>
      <x:c r="R3476" s="2" t="str">
        <x:v>Not reported / unavailable</x:v>
      </x:c>
      <x:c r="T3476" s="12"/>
      <x:c r="U3476" s="12"/>
    </x:row>
    <x:row r="3477" ht="24" customHeight="1">
      <x:c r="C3477" s="2" t="str">
        <x:v>PNC</x:v>
      </x:c>
      <x:c r="D3477" s="2" t="str">
        <x:v>FY2016</x:v>
      </x:c>
      <x:c r="E3477" s="2" t="str">
        <x:v>common_income</x:v>
      </x:c>
      <x:c r="F3477" s="11" t="n">
        <x:v>3662</x:v>
      </x:c>
      <x:c r="G3477" s="2" t="str">
        <x:v>USD</x:v>
      </x:c>
      <x:c r="H3477" s="2" t="str">
        <x:v>2016-01-01</x:v>
      </x:c>
      <x:c r="I3477" s="2" t="str">
        <x:v>2016-12-31</x:v>
      </x:c>
      <x:c r="J3477" s="2" t="str">
        <x:v>Net Income (Loss) Available to Common Stockholders, Basic</x:v>
      </x:c>
      <x:c r="K3477" s="2" t="str">
        <x:v>us-gaap:NetIncomeLossAvailableToCommonStockholdersBasic</x:v>
      </x:c>
      <x:c r="L3477" s="2" t="str">
        <x:v>2019-03-01</x:v>
      </x:c>
      <x:c r="M3477" s="2" t="str">
        <x:v>0000713676-19-000015</x:v>
      </x:c>
      <x:c r="N3477" s="2" t="str">
        <x:v>https://www.sec.gov/Archives/edgar/data/713676/000071367619000015/pnc201810k.htm</x:v>
      </x:c>
      <x:c r="O3477" s="2" t="str">
        <x:v>data/raw/filings/PNC_0000713676-19-000015_pnc201810k.htm</x:v>
      </x:c>
      <x:c r="P3477" s="2" t="str"/>
      <x:c r="Q3477" s="2" t="str"/>
      <x:c r="R3477" s="2" t="str">
        <x:v>Latest eligible comparative presentation at the information cutoff.</x:v>
      </x:c>
      <x:c r="T3477" s="12"/>
      <x:c r="U3477" s="12"/>
    </x:row>
    <x:row r="3478" ht="24" customHeight="1">
      <x:c r="C3478" s="2" t="str">
        <x:v>PNC</x:v>
      </x:c>
      <x:c r="D3478" s="2" t="str">
        <x:v>FY2016</x:v>
      </x:c>
      <x:c r="E3478" s="2" t="str">
        <x:v>preferred_div</x:v>
      </x:c>
      <x:c r="F3478" s="11" t="n">
        <x:v>6</x:v>
      </x:c>
      <x:c r="G3478" s="2" t="str">
        <x:v>USD</x:v>
      </x:c>
      <x:c r="H3478" s="2" t="str">
        <x:v>2016-01-01</x:v>
      </x:c>
      <x:c r="I3478" s="2" t="str">
        <x:v>2016-12-31</x:v>
      </x:c>
      <x:c r="J3478" s="2" t="str">
        <x:v>Preferred Stock Dividends and Other Adjustments</x:v>
      </x:c>
      <x:c r="K3478" s="2" t="str">
        <x:v>us-gaap:PreferredStockDividendsAndOtherAdjustments</x:v>
      </x:c>
      <x:c r="L3478" s="2" t="str">
        <x:v>2019-03-01</x:v>
      </x:c>
      <x:c r="M3478" s="2" t="str">
        <x:v>0000713676-19-000015</x:v>
      </x:c>
      <x:c r="N3478" s="2" t="str">
        <x:v>https://www.sec.gov/Archives/edgar/data/713676/000071367619000015/pnc201810k.htm</x:v>
      </x:c>
      <x:c r="O3478" s="2" t="str">
        <x:v>data/raw/filings/PNC_0000713676-19-000015_pnc201810k.htm</x:v>
      </x:c>
      <x:c r="P3478" s="2" t="str"/>
      <x:c r="Q3478" s="2" t="str"/>
      <x:c r="R3478" s="2" t="str">
        <x:v>Latest eligible comparative presentation at the information cutoff.</x:v>
      </x:c>
      <x:c r="T3478" s="12"/>
      <x:c r="U3478" s="12"/>
    </x:row>
    <x:row r="3479" ht="24" customHeight="1">
      <x:c r="C3479" s="2" t="str">
        <x:v>PNC</x:v>
      </x:c>
      <x:c r="D3479" s="2" t="str">
        <x:v>FY2016</x:v>
      </x:c>
      <x:c r="E3479" s="2" t="str">
        <x:v>eps</x:v>
      </x:c>
      <x:c r="F3479" s="11" t="n">
        <x:v>7.3</x:v>
      </x:c>
      <x:c r="G3479" s="2" t="str">
        <x:v>USD/shares</x:v>
      </x:c>
      <x:c r="H3479" s="2" t="str">
        <x:v>2016-01-01</x:v>
      </x:c>
      <x:c r="I3479" s="2" t="str">
        <x:v>2016-12-31</x:v>
      </x:c>
      <x:c r="J3479" s="2" t="str">
        <x:v>Earnings Per Share, Diluted</x:v>
      </x:c>
      <x:c r="K3479" s="2" t="str">
        <x:v>us-gaap:EarningsPerShareDiluted</x:v>
      </x:c>
      <x:c r="L3479" s="2" t="str">
        <x:v>2019-03-01</x:v>
      </x:c>
      <x:c r="M3479" s="2" t="str">
        <x:v>0000713676-19-000015</x:v>
      </x:c>
      <x:c r="N3479" s="2" t="str">
        <x:v>https://www.sec.gov/Archives/edgar/data/713676/000071367619000015/pnc201810k.htm</x:v>
      </x:c>
      <x:c r="O3479" s="2" t="str">
        <x:v>data/raw/filings/PNC_0000713676-19-000015_pnc201810k.htm</x:v>
      </x:c>
      <x:c r="P3479" s="2" t="str"/>
      <x:c r="Q3479" s="2" t="str"/>
      <x:c r="R3479" s="2" t="str">
        <x:v>Latest eligible comparative presentation at the information cutoff.</x:v>
      </x:c>
      <x:c r="T3479" s="12"/>
      <x:c r="U3479" s="12"/>
    </x:row>
    <x:row r="3480" ht="24" customHeight="1">
      <x:c r="C3480" s="2" t="str">
        <x:v>PNC</x:v>
      </x:c>
      <x:c r="D3480" s="2" t="str">
        <x:v>FY2016</x:v>
      </x:c>
      <x:c r="E3480" s="2" t="str">
        <x:v>shares_diluted</x:v>
      </x:c>
      <x:c r="F3480" s="11" t="n">
        <x:v>500</x:v>
      </x:c>
      <x:c r="G3480" s="2" t="str">
        <x:v>shares</x:v>
      </x:c>
      <x:c r="H3480" s="2" t="str">
        <x:v>2016-01-01</x:v>
      </x:c>
      <x:c r="I3480" s="2" t="str">
        <x:v>2016-12-31</x:v>
      </x:c>
      <x:c r="J3480" s="2" t="str">
        <x:v>Weighted Average Number of Shares Outstanding, Diluted</x:v>
      </x:c>
      <x:c r="K3480" s="2" t="str">
        <x:v>us-gaap:WeightedAverageNumberOfDilutedSharesOutstanding</x:v>
      </x:c>
      <x:c r="L3480" s="2" t="str">
        <x:v>2019-03-01</x:v>
      </x:c>
      <x:c r="M3480" s="2" t="str">
        <x:v>0000713676-19-000015</x:v>
      </x:c>
      <x:c r="N3480" s="2" t="str">
        <x:v>https://www.sec.gov/Archives/edgar/data/713676/000071367619000015/pnc201810k.htm</x:v>
      </x:c>
      <x:c r="O3480" s="2" t="str">
        <x:v>data/raw/filings/PNC_0000713676-19-000015_pnc201810k.htm</x:v>
      </x:c>
      <x:c r="P3480" s="2" t="str"/>
      <x:c r="Q3480" s="2" t="str"/>
      <x:c r="R3480" s="2" t="str">
        <x:v>Latest eligible comparative presentation at the information cutoff.</x:v>
      </x:c>
      <x:c r="T3480" s="12"/>
      <x:c r="U3480" s="12"/>
    </x:row>
    <x:row r="3481" ht="24" customHeight="1">
      <x:c r="C3481" s="2" t="str">
        <x:v>PNC</x:v>
      </x:c>
      <x:c r="D3481" s="2" t="str">
        <x:v>FY2016</x:v>
      </x:c>
      <x:c r="E3481" s="2" t="str">
        <x:v>dps</x:v>
      </x:c>
      <x:c r="F3481" s="11" t="n">
        <x:v>2.12</x:v>
      </x:c>
      <x:c r="G3481" s="2" t="str">
        <x:v>USD/shares</x:v>
      </x:c>
      <x:c r="H3481" s="2" t="str">
        <x:v>2016-01-01</x:v>
      </x:c>
      <x:c r="I3481" s="2" t="str">
        <x:v>2016-12-31</x:v>
      </x:c>
      <x:c r="J3481" s="2" t="str">
        <x:v>Common Stock, Dividends, Per Share, Declared</x:v>
      </x:c>
      <x:c r="K3481" s="2" t="str">
        <x:v>us-gaap:CommonStockDividendsPerShareDeclared</x:v>
      </x:c>
      <x:c r="L3481" s="2" t="str">
        <x:v>2018-02-28</x:v>
      </x:c>
      <x:c r="M3481" s="2" t="str">
        <x:v>0000713676-18-000032</x:v>
      </x:c>
      <x:c r="N3481" s="2" t="str">
        <x:v>https://www.sec.gov/Archives/edgar/data/713676/000071367618000032/pnc-12312017x10k.htm</x:v>
      </x:c>
      <x:c r="O3481" s="2" t="str">
        <x:v>data/raw/filings/PNC_0000713676-18-000032_pnc-12312017x10k.htm</x:v>
      </x:c>
      <x:c r="P3481" s="2" t="str"/>
      <x:c r="Q3481" s="2" t="str"/>
      <x:c r="R3481" s="2" t="str">
        <x:v>Latest eligible comparative presentation at the information cutoff.</x:v>
      </x:c>
      <x:c r="T3481" s="12"/>
      <x:c r="U3481" s="12"/>
    </x:row>
    <x:row r="3482" ht="24" customHeight="1">
      <x:c r="C3482" s="2" t="str">
        <x:v>PNC</x:v>
      </x:c>
      <x:c r="D3482" s="2" t="str">
        <x:v>FY2016</x:v>
      </x:c>
      <x:c r="E3482" s="2" t="str">
        <x:v>dividends</x:v>
      </x:c>
      <x:c r="F3482" s="11" t="n">
        <x:v>1061</x:v>
      </x:c>
      <x:c r="G3482" s="2" t="str">
        <x:v>USD</x:v>
      </x:c>
      <x:c r="H3482" s="2" t="str">
        <x:v>2016-01-01</x:v>
      </x:c>
      <x:c r="I3482" s="2" t="str">
        <x:v>2016-12-31</x:v>
      </x:c>
      <x:c r="J3482" s="2" t="str">
        <x:v>Payments of Ordinary Dividends, Common Stock</x:v>
      </x:c>
      <x:c r="K3482" s="2" t="str">
        <x:v>us-gaap:PaymentsOfDividendsCommonStock</x:v>
      </x:c>
      <x:c r="L3482" s="2" t="str">
        <x:v>2019-03-01</x:v>
      </x:c>
      <x:c r="M3482" s="2" t="str">
        <x:v>0000713676-19-000015</x:v>
      </x:c>
      <x:c r="N3482" s="2" t="str">
        <x:v>https://www.sec.gov/Archives/edgar/data/713676/000071367619000015/pnc201810k.htm</x:v>
      </x:c>
      <x:c r="O3482" s="2" t="str">
        <x:v>data/raw/filings/PNC_0000713676-19-000015_pnc201810k.htm</x:v>
      </x:c>
      <x:c r="P3482" s="2" t="str"/>
      <x:c r="Q3482" s="2" t="str"/>
      <x:c r="R3482" s="2" t="str">
        <x:v>Latest eligible comparative presentation at the information cutoff.</x:v>
      </x:c>
      <x:c r="T3482" s="12"/>
      <x:c r="U3482" s="12"/>
    </x:row>
    <x:row r="3483" ht="24" customHeight="1">
      <x:c r="C3483" s="2" t="str">
        <x:v>PNC</x:v>
      </x:c>
      <x:c r="D3483" s="2" t="str">
        <x:v>FY2016</x:v>
      </x:c>
      <x:c r="E3483" s="2" t="str">
        <x:v>buybacks</x:v>
      </x:c>
      <x:c r="F3483" s="11" t="n">
        <x:v>2062</x:v>
      </x:c>
      <x:c r="G3483" s="2" t="str">
        <x:v>USD</x:v>
      </x:c>
      <x:c r="H3483" s="2" t="str">
        <x:v>2016-01-01</x:v>
      </x:c>
      <x:c r="I3483" s="2" t="str">
        <x:v>2016-12-31</x:v>
      </x:c>
      <x:c r="J3483" s="2" t="str">
        <x:v>Payments for Repurchase of Common Stock</x:v>
      </x:c>
      <x:c r="K3483" s="2" t="str">
        <x:v>us-gaap:PaymentsForRepurchaseOfCommonStock</x:v>
      </x:c>
      <x:c r="L3483" s="2" t="str">
        <x:v>2019-03-01</x:v>
      </x:c>
      <x:c r="M3483" s="2" t="str">
        <x:v>0000713676-19-000015</x:v>
      </x:c>
      <x:c r="N3483" s="2" t="str">
        <x:v>https://www.sec.gov/Archives/edgar/data/713676/000071367619000015/pnc201810k.htm</x:v>
      </x:c>
      <x:c r="O3483" s="2" t="str">
        <x:v>data/raw/filings/PNC_0000713676-19-000015_pnc201810k.htm</x:v>
      </x:c>
      <x:c r="P3483" s="2" t="str"/>
      <x:c r="Q3483" s="2" t="str"/>
      <x:c r="R3483" s="2" t="str">
        <x:v>Latest eligible comparative presentation at the information cutoff.</x:v>
      </x:c>
      <x:c r="T3483" s="12"/>
      <x:c r="U3483" s="12"/>
    </x:row>
    <x:row r="3484" ht="24" customHeight="1">
      <x:c r="C3484" s="2" t="str">
        <x:v>PNC</x:v>
      </x:c>
      <x:c r="D3484" s="2" t="str">
        <x:v>FY2016</x:v>
      </x:c>
      <x:c r="E3484" s="2" t="str">
        <x:v>chargeoffs</x:v>
      </x:c>
      <x:c r="F3484" s="11" t="str">
        <x:v>n.a.</x:v>
      </x:c>
      <x:c r="G3484" s="2" t="str">
        <x:v>USDm</x:v>
      </x:c>
      <x:c r="H3484" s="2" t="str">
        <x:v>2016-01-01</x:v>
      </x:c>
      <x:c r="I3484" s="2" t="str">
        <x:v>2016-12-31</x:v>
      </x:c>
      <x:c r="J3484" s="2" t="str">
        <x:v>Gross loan charge-offs</x:v>
      </x:c>
      <x:c r="K3484" s="2" t="str"/>
      <x:c r="L3484" s="2" t="str"/>
      <x:c r="M3484" s="2" t="str"/>
      <x:c r="N3484" s="2" t="str"/>
      <x:c r="O3484" s="2" t="str"/>
      <x:c r="P3484" s="2" t="str"/>
      <x:c r="Q3484" s="2" t="str"/>
      <x:c r="R3484" s="2" t="str">
        <x:v>Not reported / unavailable</x:v>
      </x:c>
      <x:c r="T3484" s="12"/>
      <x:c r="U3484" s="12"/>
    </x:row>
    <x:row r="3485" ht="24" customHeight="1">
      <x:c r="C3485" s="2" t="str">
        <x:v>PNC</x:v>
      </x:c>
      <x:c r="D3485" s="2" t="str">
        <x:v>FY2016</x:v>
      </x:c>
      <x:c r="E3485" s="2" t="str">
        <x:v>recoveries</x:v>
      </x:c>
      <x:c r="F3485" s="11" t="str">
        <x:v>n.a.</x:v>
      </x:c>
      <x:c r="G3485" s="2" t="str">
        <x:v>USDm</x:v>
      </x:c>
      <x:c r="H3485" s="2" t="str">
        <x:v>2016-01-01</x:v>
      </x:c>
      <x:c r="I3485" s="2" t="str">
        <x:v>2016-12-31</x:v>
      </x:c>
      <x:c r="J3485" s="2" t="str">
        <x:v>Loan recoveries</x:v>
      </x:c>
      <x:c r="K3485" s="2" t="str"/>
      <x:c r="L3485" s="2" t="str"/>
      <x:c r="M3485" s="2" t="str"/>
      <x:c r="N3485" s="2" t="str"/>
      <x:c r="O3485" s="2" t="str"/>
      <x:c r="P3485" s="2" t="str"/>
      <x:c r="Q3485" s="2" t="str"/>
      <x:c r="R3485" s="2" t="str">
        <x:v>Not reported / unavailable</x:v>
      </x:c>
      <x:c r="T3485" s="12"/>
      <x:c r="U3485" s="12"/>
    </x:row>
    <x:row r="3486" ht="24" customHeight="1">
      <x:c r="C3486" s="2" t="str">
        <x:v>PNC</x:v>
      </x:c>
      <x:c r="D3486" s="2" t="str">
        <x:v>FY2016</x:v>
      </x:c>
      <x:c r="E3486" s="2" t="str">
        <x:v>rwa</x:v>
      </x:c>
      <x:c r="F3486" s="11" t="str">
        <x:v>n.a.</x:v>
      </x:c>
      <x:c r="G3486" s="2" t="str">
        <x:v>USDm</x:v>
      </x:c>
      <x:c r="H3486" s="2" t="str">
        <x:v>2016-01-01</x:v>
      </x:c>
      <x:c r="I3486" s="2" t="str">
        <x:v>2016-12-31</x:v>
      </x:c>
      <x:c r="J3486" s="2" t="str">
        <x:v>Risk-weighted assets</x:v>
      </x:c>
      <x:c r="K3486" s="2" t="str"/>
      <x:c r="L3486" s="2" t="str"/>
      <x:c r="M3486" s="2" t="str"/>
      <x:c r="N3486" s="2" t="str"/>
      <x:c r="O3486" s="2" t="str"/>
      <x:c r="P3486" s="2" t="str"/>
      <x:c r="Q3486" s="2" t="str"/>
      <x:c r="R3486" s="2" t="str">
        <x:v>Not reported / unavailable</x:v>
      </x:c>
      <x:c r="T3486" s="12"/>
      <x:c r="U3486" s="12"/>
    </x:row>
    <x:row r="3487" ht="24" customHeight="1">
      <x:c r="C3487" s="2" t="str">
        <x:v>PNC</x:v>
      </x:c>
      <x:c r="D3487" s="2" t="str">
        <x:v>FY2016</x:v>
      </x:c>
      <x:c r="E3487" s="2" t="str">
        <x:v>cet1_reported</x:v>
      </x:c>
      <x:c r="F3487" s="11" t="str">
        <x:v>n.a.</x:v>
      </x:c>
      <x:c r="G3487" s="2" t="str">
        <x:v>%</x:v>
      </x:c>
      <x:c r="H3487" s="2" t="str">
        <x:v>2016-01-01</x:v>
      </x:c>
      <x:c r="I3487" s="2" t="str">
        <x:v>2016-12-31</x:v>
      </x:c>
      <x:c r="J3487" s="2" t="str">
        <x:v>Actual standardized CET1 ratio</x:v>
      </x:c>
      <x:c r="K3487" s="2" t="str"/>
      <x:c r="L3487" s="2" t="str"/>
      <x:c r="M3487" s="2" t="str"/>
      <x:c r="N3487" s="2" t="str"/>
      <x:c r="O3487" s="2" t="str"/>
      <x:c r="P3487" s="2" t="str"/>
      <x:c r="Q3487" s="2" t="str"/>
      <x:c r="R3487" s="2" t="str">
        <x:v>Not reported / unavailable</x:v>
      </x:c>
      <x:c r="T3487" s="12"/>
      <x:c r="U3487" s="12"/>
    </x:row>
    <x:row r="3488" ht="24" customHeight="1">
      <x:c r="C3488" s="2" t="str">
        <x:v>PNC</x:v>
      </x:c>
      <x:c r="D3488" s="2" t="str">
        <x:v>FY2016</x:v>
      </x:c>
      <x:c r="E3488" s="2" t="str">
        <x:v>nim_reported</x:v>
      </x:c>
      <x:c r="F3488" s="11" t="str">
        <x:v>n.a.</x:v>
      </x:c>
      <x:c r="G3488" s="2" t="str">
        <x:v>%</x:v>
      </x:c>
      <x:c r="H3488" s="2" t="str">
        <x:v>2016-01-01</x:v>
      </x:c>
      <x:c r="I3488" s="2" t="str">
        <x:v>2016-12-31</x:v>
      </x:c>
      <x:c r="J3488" s="2" t="str">
        <x:v>Issuer reported net interest margin</x:v>
      </x:c>
      <x:c r="K3488" s="2" t="str"/>
      <x:c r="L3488" s="2" t="str"/>
      <x:c r="M3488" s="2" t="str"/>
      <x:c r="N3488" s="2" t="str"/>
      <x:c r="O3488" s="2" t="str"/>
      <x:c r="P3488" s="2" t="str"/>
      <x:c r="Q3488" s="2" t="str"/>
      <x:c r="R3488" s="2" t="str">
        <x:v>Not reported / unavailable</x:v>
      </x:c>
      <x:c r="T3488" s="12"/>
      <x:c r="U3488" s="12"/>
    </x:row>
    <x:row r="3489" ht="24" customHeight="1">
      <x:c r="C3489" s="2" t="str">
        <x:v>PNC</x:v>
      </x:c>
      <x:c r="D3489" s="2" t="str">
        <x:v>FY2016</x:v>
      </x:c>
      <x:c r="E3489" s="2" t="str">
        <x:v>bvps_reported</x:v>
      </x:c>
      <x:c r="F3489" s="11" t="n">
        <x:v>85.94</x:v>
      </x:c>
      <x:c r="G3489" s="2" t="str">
        <x:v>USD/shares</x:v>
      </x:c>
      <x:c r="H3489" s="2" t="str">
        <x:v>2016-01-01</x:v>
      </x:c>
      <x:c r="I3489" s="2" t="str">
        <x:v>2016-12-31</x:v>
      </x:c>
      <x:c r="J3489" s="2" t="str">
        <x:v>Reported common book value per share</x:v>
      </x:c>
      <x:c r="K3489" s="2" t="str">
        <x:v>Manual verified issuer table row</x:v>
      </x:c>
      <x:c r="L3489" s="2" t="str">
        <x:v>2017-02-28</x:v>
      </x:c>
      <x:c r="M3489" s="2" t="str">
        <x:v>0001193125-17-062524</x:v>
      </x:c>
      <x:c r="N3489" s="2" t="str">
        <x:v>https://www.sec.gov/Archives/edgar/data/713676/000119312517062524/d300732d10k.htm</x:v>
      </x:c>
      <x:c r="O3489" s="2" t="str">
        <x:v>data/raw/filings/PNC_0001193125-17-062524_d300732d10k.htm</x:v>
      </x:c>
      <x:c r="P3489" s="2" t="str"/>
      <x:c r="Q3489" s="2" t="str"/>
      <x:c r="R3489" s="2" t="str">
        <x:v>Verified original issuer table row; same-date end balance, excluding average and regulatory minimum tables.</x:v>
      </x:c>
      <x:c r="T3489" s="12"/>
      <x:c r="U3489" s="12"/>
    </x:row>
    <x:row r="3490" ht="24" customHeight="1">
      <x:c r="C3490" s="2" t="str">
        <x:v>PNC</x:v>
      </x:c>
      <x:c r="D3490" s="2" t="str">
        <x:v>FY2016</x:v>
      </x:c>
      <x:c r="E3490" s="2" t="str">
        <x:v>tbvps_reported</x:v>
      </x:c>
      <x:c r="F3490" s="11" t="n">
        <x:v>67.26</x:v>
      </x:c>
      <x:c r="G3490" s="2" t="str">
        <x:v>USD/shares</x:v>
      </x:c>
      <x:c r="H3490" s="2" t="str">
        <x:v>2016-01-01</x:v>
      </x:c>
      <x:c r="I3490" s="2" t="str">
        <x:v>2016-12-31</x:v>
      </x:c>
      <x:c r="J3490" s="2" t="str">
        <x:v>Reported tangible book value per share</x:v>
      </x:c>
      <x:c r="K3490" s="2" t="str">
        <x:v>Manual verified issuer table row</x:v>
      </x:c>
      <x:c r="L3490" s="2" t="str">
        <x:v>2017-02-28</x:v>
      </x:c>
      <x:c r="M3490" s="2" t="str">
        <x:v>0001193125-17-062524</x:v>
      </x:c>
      <x:c r="N3490" s="2" t="str">
        <x:v>https://www.sec.gov/Archives/edgar/data/713676/000119312517062524/d300732d10k.htm</x:v>
      </x:c>
      <x:c r="O3490" s="2" t="str">
        <x:v>data/raw/filings/PNC_0001193125-17-062524_d300732d10k.htm</x:v>
      </x:c>
      <x:c r="P3490" s="2" t="str"/>
      <x:c r="Q3490" s="2" t="str"/>
      <x:c r="R3490" s="2" t="str">
        <x:v>Verified original issuer table row; same-date end balance, excluding average and regulatory minimum tables.</x:v>
      </x:c>
      <x:c r="T3490" s="12"/>
      <x:c r="U3490" s="12"/>
    </x:row>
    <x:row r="3491" ht="24" customHeight="1">
      <x:c r="C3491" s="2" t="str">
        <x:v>PNC</x:v>
      </x:c>
      <x:c r="D3491" s="2" t="str">
        <x:v>FY2016</x:v>
      </x:c>
      <x:c r="E3491" s="2" t="str">
        <x:v>tce_reported</x:v>
      </x:c>
      <x:c r="F3491" s="11" t="str">
        <x:v>n.a.</x:v>
      </x:c>
      <x:c r="G3491" s="2" t="str">
        <x:v>USDm</x:v>
      </x:c>
      <x:c r="H3491" s="2" t="str">
        <x:v>2016-01-01</x:v>
      </x:c>
      <x:c r="I3491" s="2" t="str">
        <x:v>2016-12-31</x:v>
      </x:c>
      <x:c r="J3491" s="2" t="str">
        <x:v>Reported tangible common equity</x:v>
      </x:c>
      <x:c r="K3491" s="2" t="str"/>
      <x:c r="L3491" s="2" t="str"/>
      <x:c r="M3491" s="2" t="str"/>
      <x:c r="N3491" s="2" t="str"/>
      <x:c r="O3491" s="2" t="str"/>
      <x:c r="P3491" s="2" t="str"/>
      <x:c r="Q3491" s="2" t="str"/>
      <x:c r="R3491" s="2" t="str">
        <x:v>Not reported / unavailable</x:v>
      </x:c>
      <x:c r="T3491" s="12"/>
      <x:c r="U3491" s="12"/>
    </x:row>
    <x:row r="3492" ht="24" customHeight="1">
      <x:c r="C3492" s="2" t="str">
        <x:v>PNC</x:v>
      </x:c>
      <x:c r="D3492" s="2" t="str">
        <x:v>FY2017</x:v>
      </x:c>
      <x:c r="E3492" s="2" t="str">
        <x:v>assets</x:v>
      </x:c>
      <x:c r="F3492" s="11" t="n">
        <x:v>380768</x:v>
      </x:c>
      <x:c r="G3492" s="2" t="str">
        <x:v>USD</x:v>
      </x:c>
      <x:c r="H3492" s="2" t="str">
        <x:v>2017-01-01</x:v>
      </x:c>
      <x:c r="I3492" s="2" t="str">
        <x:v>2017-12-31</x:v>
      </x:c>
      <x:c r="J3492" s="2" t="str">
        <x:v>Assets</x:v>
      </x:c>
      <x:c r="K3492" s="2" t="str">
        <x:v>us-gaap:Assets</x:v>
      </x:c>
      <x:c r="L3492" s="2" t="str">
        <x:v>2019-03-01</x:v>
      </x:c>
      <x:c r="M3492" s="2" t="str">
        <x:v>0000713676-19-000015</x:v>
      </x:c>
      <x:c r="N3492" s="2" t="str">
        <x:v>https://www.sec.gov/Archives/edgar/data/713676/000071367619000015/pnc201810k.htm</x:v>
      </x:c>
      <x:c r="O3492" s="2" t="str">
        <x:v>data/raw/filings/PNC_0000713676-19-000015_pnc201810k.htm</x:v>
      </x:c>
      <x:c r="P3492" s="2" t="str"/>
      <x:c r="Q3492" s="2" t="str"/>
      <x:c r="R3492" s="2" t="str">
        <x:v>Latest eligible comparative presentation at the information cutoff.</x:v>
      </x:c>
      <x:c r="T3492" s="12"/>
      <x:c r="U3492" s="12"/>
    </x:row>
    <x:row r="3493" ht="24" customHeight="1">
      <x:c r="C3493" s="2" t="str">
        <x:v>PNC</x:v>
      </x:c>
      <x:c r="D3493" s="2" t="str">
        <x:v>FY2017</x:v>
      </x:c>
      <x:c r="E3493" s="2" t="str">
        <x:v>liabilities</x:v>
      </x:c>
      <x:c r="F3493" s="11" t="n">
        <x:v>333183</x:v>
      </x:c>
      <x:c r="G3493" s="2" t="str">
        <x:v>USD</x:v>
      </x:c>
      <x:c r="H3493" s="2" t="str">
        <x:v>2017-01-01</x:v>
      </x:c>
      <x:c r="I3493" s="2" t="str">
        <x:v>2017-12-31</x:v>
      </x:c>
      <x:c r="J3493" s="2" t="str">
        <x:v>Liabilities</x:v>
      </x:c>
      <x:c r="K3493" s="2" t="str">
        <x:v>us-gaap:Liabilities</x:v>
      </x:c>
      <x:c r="L3493" s="2" t="str">
        <x:v>2019-03-01</x:v>
      </x:c>
      <x:c r="M3493" s="2" t="str">
        <x:v>0000713676-19-000015</x:v>
      </x:c>
      <x:c r="N3493" s="2" t="str">
        <x:v>https://www.sec.gov/Archives/edgar/data/713676/000071367619000015/pnc201810k.htm</x:v>
      </x:c>
      <x:c r="O3493" s="2" t="str">
        <x:v>data/raw/filings/PNC_0000713676-19-000015_pnc201810k.htm</x:v>
      </x:c>
      <x:c r="P3493" s="2" t="str"/>
      <x:c r="Q3493" s="2" t="str"/>
      <x:c r="R3493" s="2" t="str">
        <x:v>Latest eligible comparative presentation at the information cutoff.</x:v>
      </x:c>
      <x:c r="T3493" s="12"/>
      <x:c r="U3493" s="12"/>
    </x:row>
    <x:row r="3494" ht="24" customHeight="1">
      <x:c r="C3494" s="2" t="str">
        <x:v>PNC</x:v>
      </x:c>
      <x:c r="D3494" s="2" t="str">
        <x:v>FY2017</x:v>
      </x:c>
      <x:c r="E3494" s="2" t="str">
        <x:v>equity</x:v>
      </x:c>
      <x:c r="F3494" s="11" t="n">
        <x:v>47513</x:v>
      </x:c>
      <x:c r="G3494" s="2" t="str">
        <x:v>USD</x:v>
      </x:c>
      <x:c r="H3494" s="2" t="str">
        <x:v>2017-01-01</x:v>
      </x:c>
      <x:c r="I3494" s="2" t="str">
        <x:v>2017-12-31</x:v>
      </x:c>
      <x:c r="J3494" s="2" t="str">
        <x:v>Stockholders' Equity Attributable to Parent</x:v>
      </x:c>
      <x:c r="K3494" s="2" t="str">
        <x:v>us-gaap:StockholdersEquity</x:v>
      </x:c>
      <x:c r="L3494" s="2" t="str">
        <x:v>2019-03-01</x:v>
      </x:c>
      <x:c r="M3494" s="2" t="str">
        <x:v>0000713676-19-000015</x:v>
      </x:c>
      <x:c r="N3494" s="2" t="str">
        <x:v>https://www.sec.gov/Archives/edgar/data/713676/000071367619000015/pnc201810k.htm</x:v>
      </x:c>
      <x:c r="O3494" s="2" t="str">
        <x:v>data/raw/filings/PNC_0000713676-19-000015_pnc201810k.htm</x:v>
      </x:c>
      <x:c r="P3494" s="2" t="str"/>
      <x:c r="Q3494" s="2" t="str"/>
      <x:c r="R3494" s="2" t="str">
        <x:v>Latest eligible comparative presentation at the information cutoff.</x:v>
      </x:c>
      <x:c r="T3494" s="12"/>
      <x:c r="U3494" s="12"/>
    </x:row>
    <x:row r="3495" ht="24" customHeight="1">
      <x:c r="C3495" s="2" t="str">
        <x:v>PNC</x:v>
      </x:c>
      <x:c r="D3495" s="2" t="str">
        <x:v>FY2017</x:v>
      </x:c>
      <x:c r="E3495" s="2" t="str">
        <x:v>preferred</x:v>
      </x:c>
      <x:c r="F3495" s="11" t="n">
        <x:v>0.5</x:v>
      </x:c>
      <x:c r="G3495" s="2" t="str">
        <x:v>USD</x:v>
      </x:c>
      <x:c r="H3495" s="2" t="str">
        <x:v>2017-01-01</x:v>
      </x:c>
      <x:c r="I3495" s="2" t="str">
        <x:v>2017-12-31</x:v>
      </x:c>
      <x:c r="J3495" s="2" t="str">
        <x:v>Preferred Stock, Value, Issued</x:v>
      </x:c>
      <x:c r="K3495" s="2" t="str">
        <x:v>us-gaap:PreferredStockValue</x:v>
      </x:c>
      <x:c r="L3495" s="2" t="str">
        <x:v>2019-05-03</x:v>
      </x:c>
      <x:c r="M3495" s="2" t="str">
        <x:v>0000713676-19-000035</x:v>
      </x:c>
      <x:c r="N3495" s="2" t="str">
        <x:v>https://data.sec.gov/api/xbrl/companyfacts/CIK0000713676.json</x:v>
      </x:c>
      <x:c r="O3495" s="2" t="str">
        <x:v>data/raw/sec/PNC_companyfacts.json</x:v>
      </x:c>
      <x:c r="P3495" s="2" t="str"/>
      <x:c r="Q3495" s="2" t="str"/>
      <x:c r="R3495" s="2" t="str">
        <x:v>Latest eligible comparative presentation at the information cutoff.</x:v>
      </x:c>
      <x:c r="T3495" s="12"/>
      <x:c r="U3495" s="12"/>
    </x:row>
    <x:row r="3496" ht="24" customHeight="1">
      <x:c r="C3496" s="2" t="str">
        <x:v>PNC</x:v>
      </x:c>
      <x:c r="D3496" s="2" t="str">
        <x:v>FY2017</x:v>
      </x:c>
      <x:c r="E3496" s="2" t="str">
        <x:v>common_equity_reported</x:v>
      </x:c>
      <x:c r="F3496" s="11" t="str">
        <x:v>n.a.</x:v>
      </x:c>
      <x:c r="G3496" s="2" t="str">
        <x:v>USDm</x:v>
      </x:c>
      <x:c r="H3496" s="2" t="str">
        <x:v>2017-01-01</x:v>
      </x:c>
      <x:c r="I3496" s="2" t="str">
        <x:v>2017-12-31</x:v>
      </x:c>
      <x:c r="J3496" s="2" t="str">
        <x:v>Reported common shareholders equity</x:v>
      </x:c>
      <x:c r="K3496" s="2" t="str"/>
      <x:c r="L3496" s="2" t="str"/>
      <x:c r="M3496" s="2" t="str"/>
      <x:c r="N3496" s="2" t="str"/>
      <x:c r="O3496" s="2" t="str"/>
      <x:c r="P3496" s="2" t="str"/>
      <x:c r="Q3496" s="2" t="str"/>
      <x:c r="R3496" s="2" t="str">
        <x:v>Not reported / unavailable</x:v>
      </x:c>
      <x:c r="T3496" s="12"/>
      <x:c r="U3496" s="12"/>
    </x:row>
    <x:row r="3497" ht="24" customHeight="1">
      <x:c r="C3497" s="2" t="str">
        <x:v>PNC</x:v>
      </x:c>
      <x:c r="D3497" s="2" t="str">
        <x:v>FY2017</x:v>
      </x:c>
      <x:c r="E3497" s="2" t="str">
        <x:v>goodwill</x:v>
      </x:c>
      <x:c r="F3497" s="11" t="n">
        <x:v>9173</x:v>
      </x:c>
      <x:c r="G3497" s="2" t="str">
        <x:v>USD</x:v>
      </x:c>
      <x:c r="H3497" s="2" t="str">
        <x:v>2017-01-01</x:v>
      </x:c>
      <x:c r="I3497" s="2" t="str">
        <x:v>2017-12-31</x:v>
      </x:c>
      <x:c r="J3497" s="2" t="str">
        <x:v>Goodwill</x:v>
      </x:c>
      <x:c r="K3497" s="2" t="str">
        <x:v>us-gaap:Goodwill</x:v>
      </x:c>
      <x:c r="L3497" s="2" t="str">
        <x:v>2020-08-04</x:v>
      </x:c>
      <x:c r="M3497" s="2" t="str">
        <x:v>0000713676-20-000117</x:v>
      </x:c>
      <x:c r="N3497" s="2" t="str">
        <x:v>https://data.sec.gov/api/xbrl/companyfacts/CIK0000713676.json</x:v>
      </x:c>
      <x:c r="O3497" s="2" t="str">
        <x:v>data/raw/sec/PNC_companyfacts.json</x:v>
      </x:c>
      <x:c r="P3497" s="2" t="str"/>
      <x:c r="Q3497" s="2" t="str"/>
      <x:c r="R3497" s="2" t="str">
        <x:v>Latest eligible comparative presentation at the information cutoff.</x:v>
      </x:c>
      <x:c r="T3497" s="12"/>
      <x:c r="U3497" s="12"/>
    </x:row>
    <x:row r="3498" ht="24" customHeight="1">
      <x:c r="C3498" s="2" t="str">
        <x:v>PNC</x:v>
      </x:c>
      <x:c r="D3498" s="2" t="str">
        <x:v>FY2017</x:v>
      </x:c>
      <x:c r="E3498" s="2" t="str">
        <x:v>intangibles</x:v>
      </x:c>
      <x:c r="F3498" s="11" t="str">
        <x:v>n.a.</x:v>
      </x:c>
      <x:c r="G3498" s="2" t="str">
        <x:v>USDm</x:v>
      </x:c>
      <x:c r="H3498" s="2" t="str">
        <x:v>2017-01-01</x:v>
      </x:c>
      <x:c r="I3498" s="2" t="str">
        <x:v>2017-12-31</x:v>
      </x:c>
      <x:c r="J3498" s="2" t="str">
        <x:v>Other intangible assets excluding goodwill</x:v>
      </x:c>
      <x:c r="K3498" s="2" t="str"/>
      <x:c r="L3498" s="2" t="str"/>
      <x:c r="M3498" s="2" t="str"/>
      <x:c r="N3498" s="2" t="str"/>
      <x:c r="O3498" s="2" t="str"/>
      <x:c r="P3498" s="2" t="str"/>
      <x:c r="Q3498" s="2" t="str"/>
      <x:c r="R3498" s="2" t="str">
        <x:v>Not reported / unavailable</x:v>
      </x:c>
      <x:c r="T3498" s="12"/>
      <x:c r="U3498" s="12"/>
    </x:row>
    <x:row r="3499" ht="24" customHeight="1">
      <x:c r="C3499" s="2" t="str">
        <x:v>PNC</x:v>
      </x:c>
      <x:c r="D3499" s="2" t="str">
        <x:v>FY2017</x:v>
      </x:c>
      <x:c r="E3499" s="2" t="str">
        <x:v>intangibles_total</x:v>
      </x:c>
      <x:c r="F3499" s="11" t="str">
        <x:v>n.a.</x:v>
      </x:c>
      <x:c r="G3499" s="2" t="str">
        <x:v>USDm</x:v>
      </x:c>
      <x:c r="H3499" s="2" t="str">
        <x:v>2017-01-01</x:v>
      </x:c>
      <x:c r="I3499" s="2" t="str">
        <x:v>2017-12-31</x:v>
      </x:c>
      <x:c r="J3499" s="2" t="str">
        <x:v>Reported goodwill and intangible assets combined</x:v>
      </x:c>
      <x:c r="K3499" s="2" t="str"/>
      <x:c r="L3499" s="2" t="str"/>
      <x:c r="M3499" s="2" t="str"/>
      <x:c r="N3499" s="2" t="str"/>
      <x:c r="O3499" s="2" t="str"/>
      <x:c r="P3499" s="2" t="str"/>
      <x:c r="Q3499" s="2" t="str"/>
      <x:c r="R3499" s="2" t="str">
        <x:v>Not reported / unavailable</x:v>
      </x:c>
      <x:c r="T3499" s="12"/>
      <x:c r="U3499" s="12"/>
    </x:row>
    <x:row r="3500" ht="24" customHeight="1">
      <x:c r="C3500" s="2" t="str">
        <x:v>PNC</x:v>
      </x:c>
      <x:c r="D3500" s="2" t="str">
        <x:v>FY2017</x:v>
      </x:c>
      <x:c r="E3500" s="2" t="str">
        <x:v>shares_end</x:v>
      </x:c>
      <x:c r="F3500" s="11" t="str">
        <x:v>n.a.</x:v>
      </x:c>
      <x:c r="G3500" s="2" t="str">
        <x:v>million</x:v>
      </x:c>
      <x:c r="H3500" s="2" t="str">
        <x:v>2017-01-01</x:v>
      </x:c>
      <x:c r="I3500" s="2" t="str">
        <x:v>2017-12-31</x:v>
      </x:c>
      <x:c r="J3500" s="2" t="str">
        <x:v>Period-end common shares outstanding</x:v>
      </x:c>
      <x:c r="K3500" s="2" t="str"/>
      <x:c r="L3500" s="2" t="str"/>
      <x:c r="M3500" s="2" t="str"/>
      <x:c r="N3500" s="2" t="str"/>
      <x:c r="O3500" s="2" t="str"/>
      <x:c r="P3500" s="2" t="str"/>
      <x:c r="Q3500" s="2" t="str"/>
      <x:c r="R3500" s="2" t="str">
        <x:v>Not reported / unavailable</x:v>
      </x:c>
      <x:c r="T3500" s="12"/>
      <x:c r="U3500" s="12"/>
    </x:row>
    <x:row r="3501" ht="24" customHeight="1">
      <x:c r="C3501" s="2" t="str">
        <x:v>PNC</x:v>
      </x:c>
      <x:c r="D3501" s="2" t="str">
        <x:v>FY2017</x:v>
      </x:c>
      <x:c r="E3501" s="2" t="str">
        <x:v>shares_issued</x:v>
      </x:c>
      <x:c r="F3501" s="11" t="n">
        <x:v>542</x:v>
      </x:c>
      <x:c r="G3501" s="2" t="str">
        <x:v>shares</x:v>
      </x:c>
      <x:c r="H3501" s="2" t="str">
        <x:v>2017-01-01</x:v>
      </x:c>
      <x:c r="I3501" s="2" t="str">
        <x:v>2017-12-31</x:v>
      </x:c>
      <x:c r="J3501" s="2" t="str">
        <x:v>Common Stock, Shares, Issued</x:v>
      </x:c>
      <x:c r="K3501" s="2" t="str">
        <x:v>us-gaap:CommonStockSharesIssued</x:v>
      </x:c>
      <x:c r="L3501" s="2" t="str">
        <x:v>2019-03-01</x:v>
      </x:c>
      <x:c r="M3501" s="2" t="str">
        <x:v>0000713676-19-000015</x:v>
      </x:c>
      <x:c r="N3501" s="2" t="str">
        <x:v>https://www.sec.gov/Archives/edgar/data/713676/000071367619000015/pnc201810k.htm</x:v>
      </x:c>
      <x:c r="O3501" s="2" t="str">
        <x:v>data/raw/filings/PNC_0000713676-19-000015_pnc201810k.htm</x:v>
      </x:c>
      <x:c r="P3501" s="2" t="str"/>
      <x:c r="Q3501" s="2" t="str"/>
      <x:c r="R3501" s="2" t="str">
        <x:v>Latest eligible comparative presentation at the information cutoff.</x:v>
      </x:c>
      <x:c r="T3501" s="12"/>
      <x:c r="U3501" s="12"/>
    </x:row>
    <x:row r="3502" ht="24" customHeight="1">
      <x:c r="C3502" s="2" t="str">
        <x:v>PNC</x:v>
      </x:c>
      <x:c r="D3502" s="2" t="str">
        <x:v>FY2017</x:v>
      </x:c>
      <x:c r="E3502" s="2" t="str">
        <x:v>shares_treasury</x:v>
      </x:c>
      <x:c r="F3502" s="11" t="n">
        <x:v>69</x:v>
      </x:c>
      <x:c r="G3502" s="2" t="str">
        <x:v>shares</x:v>
      </x:c>
      <x:c r="H3502" s="2" t="str">
        <x:v>2017-01-01</x:v>
      </x:c>
      <x:c r="I3502" s="2" t="str">
        <x:v>2017-12-31</x:v>
      </x:c>
      <x:c r="J3502" s="2" t="str">
        <x:v>Treasury Stock, Shares</x:v>
      </x:c>
      <x:c r="K3502" s="2" t="str">
        <x:v>us-gaap:TreasuryStockShares</x:v>
      </x:c>
      <x:c r="L3502" s="2" t="str">
        <x:v>2019-03-01</x:v>
      </x:c>
      <x:c r="M3502" s="2" t="str">
        <x:v>0000713676-19-000015</x:v>
      </x:c>
      <x:c r="N3502" s="2" t="str">
        <x:v>https://www.sec.gov/Archives/edgar/data/713676/000071367619000015/pnc201810k.htm</x:v>
      </x:c>
      <x:c r="O3502" s="2" t="str">
        <x:v>data/raw/filings/PNC_0000713676-19-000015_pnc201810k.htm</x:v>
      </x:c>
      <x:c r="P3502" s="2" t="str"/>
      <x:c r="Q3502" s="2" t="str"/>
      <x:c r="R3502" s="2" t="str">
        <x:v>Latest eligible comparative presentation at the information cutoff.</x:v>
      </x:c>
      <x:c r="T3502" s="12"/>
      <x:c r="U3502" s="12"/>
    </x:row>
    <x:row r="3503" ht="24" customHeight="1">
      <x:c r="C3503" s="2" t="str">
        <x:v>PNC</x:v>
      </x:c>
      <x:c r="D3503" s="2" t="str">
        <x:v>FY2017</x:v>
      </x:c>
      <x:c r="E3503" s="2" t="str">
        <x:v>deposits</x:v>
      </x:c>
      <x:c r="F3503" s="11" t="n">
        <x:v>265053</x:v>
      </x:c>
      <x:c r="G3503" s="2" t="str">
        <x:v>USD</x:v>
      </x:c>
      <x:c r="H3503" s="2" t="str">
        <x:v>2017-01-01</x:v>
      </x:c>
      <x:c r="I3503" s="2" t="str">
        <x:v>2017-12-31</x:v>
      </x:c>
      <x:c r="J3503" s="2" t="str">
        <x:v>Deposits</x:v>
      </x:c>
      <x:c r="K3503" s="2" t="str">
        <x:v>us-gaap:Deposits</x:v>
      </x:c>
      <x:c r="L3503" s="2" t="str">
        <x:v>2019-03-01</x:v>
      </x:c>
      <x:c r="M3503" s="2" t="str">
        <x:v>0000713676-19-000015</x:v>
      </x:c>
      <x:c r="N3503" s="2" t="str">
        <x:v>https://www.sec.gov/Archives/edgar/data/713676/000071367619000015/pnc201810k.htm</x:v>
      </x:c>
      <x:c r="O3503" s="2" t="str">
        <x:v>data/raw/filings/PNC_0000713676-19-000015_pnc201810k.htm</x:v>
      </x:c>
      <x:c r="P3503" s="2" t="str"/>
      <x:c r="Q3503" s="2" t="str"/>
      <x:c r="R3503" s="2" t="str">
        <x:v>Latest eligible comparative presentation at the information cutoff.</x:v>
      </x:c>
      <x:c r="T3503" s="12"/>
      <x:c r="U3503" s="12"/>
    </x:row>
    <x:row r="3504" ht="24" customHeight="1">
      <x:c r="C3504" s="2" t="str">
        <x:v>PNC</x:v>
      </x:c>
      <x:c r="D3504" s="2" t="str">
        <x:v>FY2017</x:v>
      </x:c>
      <x:c r="E3504" s="2" t="str">
        <x:v>loans_gross</x:v>
      </x:c>
      <x:c r="F3504" s="11" t="n">
        <x:v>220458</x:v>
      </x:c>
      <x:c r="G3504" s="2" t="str">
        <x:v>USD</x:v>
      </x:c>
      <x:c r="H3504" s="2" t="str">
        <x:v>2017-01-01</x:v>
      </x:c>
      <x:c r="I3504" s="2" t="str">
        <x:v>2017-12-31</x:v>
      </x:c>
      <x:c r="J3504" s="2" t="str">
        <x:v>Loans and Leases Receivable, Net of Deferred Income</x:v>
      </x:c>
      <x:c r="K3504" s="2" t="str">
        <x:v>us-gaap:LoansAndLeasesReceivableNetOfDeferredIncome</x:v>
      </x:c>
      <x:c r="L3504" s="2" t="str">
        <x:v>2020-08-04</x:v>
      </x:c>
      <x:c r="M3504" s="2" t="str">
        <x:v>0000713676-20-000117</x:v>
      </x:c>
      <x:c r="N3504" s="2" t="str">
        <x:v>https://data.sec.gov/api/xbrl/companyfacts/CIK0000713676.json</x:v>
      </x:c>
      <x:c r="O3504" s="2" t="str">
        <x:v>data/raw/sec/PNC_companyfacts.json</x:v>
      </x:c>
      <x:c r="P3504" s="2" t="str"/>
      <x:c r="Q3504" s="2" t="str"/>
      <x:c r="R3504" s="2" t="str">
        <x:v>Latest eligible comparative presentation at the information cutoff.</x:v>
      </x:c>
      <x:c r="T3504" s="12"/>
      <x:c r="U3504" s="12"/>
    </x:row>
    <x:row r="3505" ht="24" customHeight="1">
      <x:c r="C3505" s="2" t="str">
        <x:v>PNC</x:v>
      </x:c>
      <x:c r="D3505" s="2" t="str">
        <x:v>FY2017</x:v>
      </x:c>
      <x:c r="E3505" s="2" t="str">
        <x:v>loans_net</x:v>
      </x:c>
      <x:c r="F3505" s="11" t="n">
        <x:v>217847</x:v>
      </x:c>
      <x:c r="G3505" s="2" t="str">
        <x:v>USD</x:v>
      </x:c>
      <x:c r="H3505" s="2" t="str">
        <x:v>2017-01-01</x:v>
      </x:c>
      <x:c r="I3505" s="2" t="str">
        <x:v>2017-12-31</x:v>
      </x:c>
      <x:c r="J3505" s="2" t="str">
        <x:v>Loans and Leases Receivable, Net Amount</x:v>
      </x:c>
      <x:c r="K3505" s="2" t="str">
        <x:v>us-gaap:LoansAndLeasesReceivableNetReportedAmount</x:v>
      </x:c>
      <x:c r="L3505" s="2" t="str">
        <x:v>2019-03-01</x:v>
      </x:c>
      <x:c r="M3505" s="2" t="str">
        <x:v>0000713676-19-000015</x:v>
      </x:c>
      <x:c r="N3505" s="2" t="str">
        <x:v>https://www.sec.gov/Archives/edgar/data/713676/000071367619000015/pnc201810k.htm</x:v>
      </x:c>
      <x:c r="O3505" s="2" t="str">
        <x:v>data/raw/filings/PNC_0000713676-19-000015_pnc201810k.htm</x:v>
      </x:c>
      <x:c r="P3505" s="2" t="str"/>
      <x:c r="Q3505" s="2" t="str"/>
      <x:c r="R3505" s="2" t="str">
        <x:v>Latest eligible comparative presentation at the information cutoff.</x:v>
      </x:c>
      <x:c r="T3505" s="12"/>
      <x:c r="U3505" s="12"/>
    </x:row>
    <x:row r="3506" ht="24" customHeight="1">
      <x:c r="C3506" s="2" t="str">
        <x:v>PNC</x:v>
      </x:c>
      <x:c r="D3506" s="2" t="str">
        <x:v>FY2017</x:v>
      </x:c>
      <x:c r="E3506" s="2" t="str">
        <x:v>allowance</x:v>
      </x:c>
      <x:c r="F3506" s="11" t="n">
        <x:v>2611</x:v>
      </x:c>
      <x:c r="G3506" s="2" t="str">
        <x:v>USD</x:v>
      </x:c>
      <x:c r="H3506" s="2" t="str">
        <x:v>2017-01-01</x:v>
      </x:c>
      <x:c r="I3506" s="2" t="str">
        <x:v>2017-12-31</x:v>
      </x:c>
      <x:c r="J3506" s="2" t="str">
        <x:v>Financing Receivable, Allowance for Credit Loss</x:v>
      </x:c>
      <x:c r="K3506" s="2" t="str">
        <x:v>us-gaap:FinancingReceivableAllowanceForCreditLosses</x:v>
      </x:c>
      <x:c r="L3506" s="2" t="str">
        <x:v>2021-02-26</x:v>
      </x:c>
      <x:c r="M3506" s="2" t="str">
        <x:v>0000713676-21-000025</x:v>
      </x:c>
      <x:c r="N3506" s="2" t="str">
        <x:v>https://www.sec.gov/Archives/edgar/data/713676/000071367621000025/pnc-20201231.htm</x:v>
      </x:c>
      <x:c r="O3506" s="2" t="str">
        <x:v>data/raw/filings/PNC_0000713676-21-000025_pnc-20201231.htm</x:v>
      </x:c>
      <x:c r="P3506" s="2" t="str">
        <x:v>id3VybDovL2RvY3MudjEvZG9jOjZhZDQyZjZkZDQ2ZDRiNTNhYTcwMGQ0MDdmMzJhN2U0L3NlYzo2YWQ0MmY2ZGQ0NmQ0YjUzYWE3MDBkNDA3ZjMyYTdlNF81NjM5L2ZyYWc6M2NkYjkyYjdjNmJiNDY4OWI1MzE3YjM4MWYzODdmNGQvdGFibGU6ZmUzZTk5YTg1MzEwNDU4YzlmMjMxNGYyMWFhZWQ2MjMvdGFibGVyYW5nZTpmZTNlOTlhODUzMTA0NThjOWYyMzE0ZjIxYWFlZDYyM18zLTctMS0xLTI4ODA5_f579df40-44a3-430f-aa5e-547bf5bc79d5</x:v>
      </x:c>
      <x:c r="Q3506" s="2" t="str"/>
      <x:c r="R3506" s="2" t="str">
        <x:v>Latest eligible comparative presentation at the information cutoff.</x:v>
      </x:c>
      <x:c r="T3506" s="12"/>
      <x:c r="U3506" s="12"/>
    </x:row>
    <x:row r="3507" ht="24" customHeight="1">
      <x:c r="C3507" s="2" t="str">
        <x:v>PNC</x:v>
      </x:c>
      <x:c r="D3507" s="2" t="str">
        <x:v>FY2017</x:v>
      </x:c>
      <x:c r="E3507" s="2" t="str">
        <x:v>nonaccrual</x:v>
      </x:c>
      <x:c r="F3507" s="11" t="str">
        <x:v>n.a.</x:v>
      </x:c>
      <x:c r="G3507" s="2" t="str">
        <x:v>USDm</x:v>
      </x:c>
      <x:c r="H3507" s="2" t="str">
        <x:v>2017-01-01</x:v>
      </x:c>
      <x:c r="I3507" s="2" t="str">
        <x:v>2017-12-31</x:v>
      </x:c>
      <x:c r="J3507" s="2" t="str">
        <x:v>Nonaccrual</x:v>
      </x:c>
      <x:c r="K3507" s="2" t="str"/>
      <x:c r="L3507" s="2" t="str"/>
      <x:c r="M3507" s="2" t="str"/>
      <x:c r="N3507" s="2" t="str"/>
      <x:c r="O3507" s="2" t="str"/>
      <x:c r="P3507" s="2" t="str"/>
      <x:c r="Q3507" s="2" t="str"/>
      <x:c r="R3507" s="2" t="str">
        <x:v>Not reported / unavailable</x:v>
      </x:c>
      <x:c r="T3507" s="12"/>
      <x:c r="U3507" s="12"/>
    </x:row>
    <x:row r="3508" ht="24" customHeight="1">
      <x:c r="C3508" s="2" t="str">
        <x:v>PNC</x:v>
      </x:c>
      <x:c r="D3508" s="2" t="str">
        <x:v>FY2017</x:v>
      </x:c>
      <x:c r="E3508" s="2" t="str">
        <x:v>cash</x:v>
      </x:c>
      <x:c r="F3508" s="11" t="str">
        <x:v>n.a.</x:v>
      </x:c>
      <x:c r="G3508" s="2" t="str">
        <x:v>USDm</x:v>
      </x:c>
      <x:c r="H3508" s="2" t="str">
        <x:v>2017-01-01</x:v>
      </x:c>
      <x:c r="I3508" s="2" t="str">
        <x:v>2017-12-31</x:v>
      </x:c>
      <x:c r="J3508" s="2" t="str">
        <x:v>Cash</x:v>
      </x:c>
      <x:c r="K3508" s="2" t="str"/>
      <x:c r="L3508" s="2" t="str"/>
      <x:c r="M3508" s="2" t="str"/>
      <x:c r="N3508" s="2" t="str"/>
      <x:c r="O3508" s="2" t="str"/>
      <x:c r="P3508" s="2" t="str"/>
      <x:c r="Q3508" s="2" t="str"/>
      <x:c r="R3508" s="2" t="str">
        <x:v>Not reported / unavailable</x:v>
      </x:c>
      <x:c r="T3508" s="12"/>
      <x:c r="U3508" s="12"/>
    </x:row>
    <x:row r="3509" ht="24" customHeight="1">
      <x:c r="C3509" s="2" t="str">
        <x:v>PNC</x:v>
      </x:c>
      <x:c r="D3509" s="2" t="str">
        <x:v>FY2017</x:v>
      </x:c>
      <x:c r="E3509" s="2" t="str">
        <x:v>aoci</x:v>
      </x:c>
      <x:c r="F3509" s="11" t="n">
        <x:v>-148</x:v>
      </x:c>
      <x:c r="G3509" s="2" t="str">
        <x:v>USD</x:v>
      </x:c>
      <x:c r="H3509" s="2" t="str">
        <x:v>2017-01-01</x:v>
      </x:c>
      <x:c r="I3509" s="2" t="str">
        <x:v>2017-12-31</x:v>
      </x:c>
      <x:c r="J3509" s="2" t="str">
        <x:v>Accumulated Other Comprehensive Income (Loss), Net of Tax</x:v>
      </x:c>
      <x:c r="K3509" s="2" t="str">
        <x:v>us-gaap:AccumulatedOtherComprehensiveIncomeLossNetOfTax</x:v>
      </x:c>
      <x:c r="L3509" s="2" t="str">
        <x:v>2019-08-01</x:v>
      </x:c>
      <x:c r="M3509" s="2" t="str">
        <x:v>0000713676-19-000055</x:v>
      </x:c>
      <x:c r="N3509" s="2" t="str">
        <x:v>https://data.sec.gov/api/xbrl/companyfacts/CIK0000713676.json</x:v>
      </x:c>
      <x:c r="O3509" s="2" t="str">
        <x:v>data/raw/sec/PNC_companyfacts.json</x:v>
      </x:c>
      <x:c r="P3509" s="2" t="str"/>
      <x:c r="Q3509" s="2" t="str"/>
      <x:c r="R3509" s="2" t="str">
        <x:v>Latest eligible comparative presentation at the information cutoff.</x:v>
      </x:c>
      <x:c r="T3509" s="12"/>
      <x:c r="U3509" s="12"/>
    </x:row>
    <x:row r="3510" ht="24" customHeight="1">
      <x:c r="C3510" s="2" t="str">
        <x:v>PNC</x:v>
      </x:c>
      <x:c r="D3510" s="2" t="str">
        <x:v>FY2017</x:v>
      </x:c>
      <x:c r="E3510" s="2" t="str">
        <x:v>nii</x:v>
      </x:c>
      <x:c r="F3510" s="11" t="n">
        <x:v>9108</x:v>
      </x:c>
      <x:c r="G3510" s="2" t="str">
        <x:v>USD</x:v>
      </x:c>
      <x:c r="H3510" s="2" t="str">
        <x:v>2017-01-01</x:v>
      </x:c>
      <x:c r="I3510" s="2" t="str">
        <x:v>2017-12-31</x:v>
      </x:c>
      <x:c r="J3510" s="2" t="str">
        <x:v>Interest Income (Expense), Net</x:v>
      </x:c>
      <x:c r="K3510" s="2" t="str">
        <x:v>us-gaap:InterestIncomeExpenseNet</x:v>
      </x:c>
      <x:c r="L3510" s="2" t="str">
        <x:v>2020-08-04</x:v>
      </x:c>
      <x:c r="M3510" s="2" t="str">
        <x:v>0000713676-20-000117</x:v>
      </x:c>
      <x:c r="N3510" s="2" t="str">
        <x:v>https://data.sec.gov/api/xbrl/companyfacts/CIK0000713676.json</x:v>
      </x:c>
      <x:c r="O3510" s="2" t="str">
        <x:v>data/raw/sec/PNC_companyfacts.json</x:v>
      </x:c>
      <x:c r="P3510" s="2" t="str"/>
      <x:c r="Q3510" s="2" t="str"/>
      <x:c r="R3510" s="2" t="str">
        <x:v>Latest eligible comparative presentation at the information cutoff.</x:v>
      </x:c>
      <x:c r="T3510" s="12"/>
      <x:c r="U3510" s="12"/>
    </x:row>
    <x:row r="3511" ht="24" customHeight="1">
      <x:c r="C3511" s="2" t="str">
        <x:v>PNC</x:v>
      </x:c>
      <x:c r="D3511" s="2" t="str">
        <x:v>FY2017</x:v>
      </x:c>
      <x:c r="E3511" s="2" t="str">
        <x:v>noninterest_income</x:v>
      </x:c>
      <x:c r="F3511" s="11" t="n">
        <x:v>6144</x:v>
      </x:c>
      <x:c r="G3511" s="2" t="str">
        <x:v>USD</x:v>
      </x:c>
      <x:c r="H3511" s="2" t="str">
        <x:v>2017-01-01</x:v>
      </x:c>
      <x:c r="I3511" s="2" t="str">
        <x:v>2017-12-31</x:v>
      </x:c>
      <x:c r="J3511" s="2" t="str">
        <x:v>Noninterest Income</x:v>
      </x:c>
      <x:c r="K3511" s="2" t="str">
        <x:v>us-gaap:NoninterestIncome</x:v>
      </x:c>
      <x:c r="L3511" s="2" t="str">
        <x:v>2020-08-04</x:v>
      </x:c>
      <x:c r="M3511" s="2" t="str">
        <x:v>0000713676-20-000117</x:v>
      </x:c>
      <x:c r="N3511" s="2" t="str">
        <x:v>https://data.sec.gov/api/xbrl/companyfacts/CIK0000713676.json</x:v>
      </x:c>
      <x:c r="O3511" s="2" t="str">
        <x:v>data/raw/sec/PNC_companyfacts.json</x:v>
      </x:c>
      <x:c r="P3511" s="2" t="str"/>
      <x:c r="Q3511" s="2" t="str"/>
      <x:c r="R3511" s="2" t="str">
        <x:v>Latest eligible comparative presentation at the information cutoff.</x:v>
      </x:c>
      <x:c r="T3511" s="12"/>
      <x:c r="U3511" s="12"/>
    </x:row>
    <x:row r="3512" ht="24" customHeight="1">
      <x:c r="C3512" s="2" t="str">
        <x:v>PNC</x:v>
      </x:c>
      <x:c r="D3512" s="2" t="str">
        <x:v>FY2017</x:v>
      </x:c>
      <x:c r="E3512" s="2" t="str">
        <x:v>revenue_reported</x:v>
      </x:c>
      <x:c r="F3512" s="11" t="n">
        <x:v>16329</x:v>
      </x:c>
      <x:c r="G3512" s="2" t="str">
        <x:v>USD</x:v>
      </x:c>
      <x:c r="H3512" s="2" t="str">
        <x:v>2017-01-01</x:v>
      </x:c>
      <x:c r="I3512" s="2" t="str">
        <x:v>2017-12-31</x:v>
      </x:c>
      <x:c r="J3512" s="2" t="str">
        <x:v>Reported total net revenue</x:v>
      </x:c>
      <x:c r="K3512" s="2" t="str">
        <x:v>us-gaap:RevenueFromContractWithCustomerExcludingAssessedTax</x:v>
      </x:c>
      <x:c r="L3512" s="2" t="str">
        <x:v>2020-03-02</x:v>
      </x:c>
      <x:c r="M3512" s="2" t="str">
        <x:v>0000713676-20-000042</x:v>
      </x:c>
      <x:c r="N3512" s="2" t="str">
        <x:v>https://www.sec.gov/Archives/edgar/data/713676/000071367620000042/pnc201910-k.htm</x:v>
      </x:c>
      <x:c r="O3512" s="2" t="str">
        <x:v>data/raw/filings/PNC_0000713676-20-000042_pnc201910-k.htm</x:v>
      </x:c>
      <x:c r="P3512" s="2" t="str">
        <x:v>d4519529e5507-wk-Fact-A7EA256B5ABAEBFCBA2BEC4F52AE7676</x:v>
      </x:c>
      <x:c r="Q3512" s="2" t="str"/>
      <x:c r="R3512" s="2" t="str">
        <x:v>Exact consolidated inline XBRL context and period.</x:v>
      </x:c>
      <x:c r="T3512" s="12"/>
      <x:c r="U3512" s="12"/>
    </x:row>
    <x:row r="3513" ht="24" customHeight="1">
      <x:c r="C3513" s="2" t="str">
        <x:v>PNC</x:v>
      </x:c>
      <x:c r="D3513" s="2" t="str">
        <x:v>FY2017</x:v>
      </x:c>
      <x:c r="E3513" s="2" t="str">
        <x:v>opex</x:v>
      </x:c>
      <x:c r="F3513" s="11" t="n">
        <x:v>10398</x:v>
      </x:c>
      <x:c r="G3513" s="2" t="str">
        <x:v>USD</x:v>
      </x:c>
      <x:c r="H3513" s="2" t="str">
        <x:v>2017-01-01</x:v>
      </x:c>
      <x:c r="I3513" s="2" t="str">
        <x:v>2017-12-31</x:v>
      </x:c>
      <x:c r="J3513" s="2" t="str">
        <x:v>Noninterest Expense</x:v>
      </x:c>
      <x:c r="K3513" s="2" t="str">
        <x:v>us-gaap:NoninterestExpense</x:v>
      </x:c>
      <x:c r="L3513" s="2" t="str">
        <x:v>2020-08-04</x:v>
      </x:c>
      <x:c r="M3513" s="2" t="str">
        <x:v>0000713676-20-000117</x:v>
      </x:c>
      <x:c r="N3513" s="2" t="str">
        <x:v>https://data.sec.gov/api/xbrl/companyfacts/CIK0000713676.json</x:v>
      </x:c>
      <x:c r="O3513" s="2" t="str">
        <x:v>data/raw/sec/PNC_companyfacts.json</x:v>
      </x:c>
      <x:c r="P3513" s="2" t="str"/>
      <x:c r="Q3513" s="2" t="str"/>
      <x:c r="R3513" s="2" t="str">
        <x:v>Latest eligible comparative presentation at the information cutoff.</x:v>
      </x:c>
      <x:c r="T3513" s="12"/>
      <x:c r="U3513" s="12"/>
    </x:row>
    <x:row r="3514" ht="24" customHeight="1">
      <x:c r="C3514" s="2" t="str">
        <x:v>PNC</x:v>
      </x:c>
      <x:c r="D3514" s="2" t="str">
        <x:v>FY2017</x:v>
      </x:c>
      <x:c r="E3514" s="2" t="str">
        <x:v>provision</x:v>
      </x:c>
      <x:c r="F3514" s="11" t="n">
        <x:v>441</x:v>
      </x:c>
      <x:c r="G3514" s="2" t="str">
        <x:v>USD</x:v>
      </x:c>
      <x:c r="H3514" s="2" t="str">
        <x:v>2017-01-01</x:v>
      </x:c>
      <x:c r="I3514" s="2" t="str">
        <x:v>2017-12-31</x:v>
      </x:c>
      <x:c r="J3514" s="2" t="str">
        <x:v>Provision for Loan, Lease, and Other Losses</x:v>
      </x:c>
      <x:c r="K3514" s="2" t="str">
        <x:v>us-gaap:ProvisionForLoanLeaseAndOtherLosses</x:v>
      </x:c>
      <x:c r="L3514" s="2" t="str">
        <x:v>2020-08-04</x:v>
      </x:c>
      <x:c r="M3514" s="2" t="str">
        <x:v>0000713676-20-000117</x:v>
      </x:c>
      <x:c r="N3514" s="2" t="str">
        <x:v>https://data.sec.gov/api/xbrl/companyfacts/CIK0000713676.json</x:v>
      </x:c>
      <x:c r="O3514" s="2" t="str">
        <x:v>data/raw/sec/PNC_companyfacts.json</x:v>
      </x:c>
      <x:c r="P3514" s="2" t="str"/>
      <x:c r="Q3514" s="2" t="str"/>
      <x:c r="R3514" s="2" t="str">
        <x:v>Latest eligible comparative presentation at the information cutoff.</x:v>
      </x:c>
      <x:c r="T3514" s="12"/>
      <x:c r="U3514" s="12"/>
    </x:row>
    <x:row r="3515" ht="24" customHeight="1">
      <x:c r="C3515" s="2" t="str">
        <x:v>PNC</x:v>
      </x:c>
      <x:c r="D3515" s="2" t="str">
        <x:v>FY2017</x:v>
      </x:c>
      <x:c r="E3515" s="2" t="str">
        <x:v>pretax</x:v>
      </x:c>
      <x:c r="F3515" s="11" t="n">
        <x:v>4413</x:v>
      </x:c>
      <x:c r="G3515" s="2" t="str">
        <x:v>USD</x:v>
      </x:c>
      <x:c r="H3515" s="2" t="str">
        <x:v>2017-01-01</x:v>
      </x:c>
      <x:c r="I3515" s="2" t="str">
        <x:v>2017-12-31</x:v>
      </x:c>
      <x:c r="J3515" s="2" t="str">
        <x:v>Income (Loss) from Continuing Operations before Income Taxes, Noncontrolling Interest</x:v>
      </x:c>
      <x:c r="K3515" s="2" t="str">
        <x:v>us-gaap:IncomeLossFromContinuingOperationsBeforeIncomeTaxesExtraordinaryItemsNoncontrollingInterest</x:v>
      </x:c>
      <x:c r="L3515" s="2" t="str">
        <x:v>2020-08-04</x:v>
      </x:c>
      <x:c r="M3515" s="2" t="str">
        <x:v>0000713676-20-000117</x:v>
      </x:c>
      <x:c r="N3515" s="2" t="str">
        <x:v>https://data.sec.gov/api/xbrl/companyfacts/CIK0000713676.json</x:v>
      </x:c>
      <x:c r="O3515" s="2" t="str">
        <x:v>data/raw/sec/PNC_companyfacts.json</x:v>
      </x:c>
      <x:c r="P3515" s="2" t="str"/>
      <x:c r="Q3515" s="2" t="str"/>
      <x:c r="R3515" s="2" t="str">
        <x:v>Latest eligible comparative presentation at the information cutoff.</x:v>
      </x:c>
      <x:c r="T3515" s="12"/>
      <x:c r="U3515" s="12"/>
    </x:row>
    <x:row r="3516" ht="24" customHeight="1">
      <x:c r="C3516" s="2" t="str">
        <x:v>PNC</x:v>
      </x:c>
      <x:c r="D3516" s="2" t="str">
        <x:v>FY2017</x:v>
      </x:c>
      <x:c r="E3516" s="2" t="str">
        <x:v>tax</x:v>
      </x:c>
      <x:c r="F3516" s="11" t="n">
        <x:v>-185</x:v>
      </x:c>
      <x:c r="G3516" s="2" t="str">
        <x:v>USD</x:v>
      </x:c>
      <x:c r="H3516" s="2" t="str">
        <x:v>2017-01-01</x:v>
      </x:c>
      <x:c r="I3516" s="2" t="str">
        <x:v>2017-12-31</x:v>
      </x:c>
      <x:c r="J3516" s="2" t="str">
        <x:v>Income Tax Expense (Benefit)</x:v>
      </x:c>
      <x:c r="K3516" s="2" t="str">
        <x:v>us-gaap:IncomeTaxExpenseBenefit</x:v>
      </x:c>
      <x:c r="L3516" s="2" t="str">
        <x:v>2020-08-04</x:v>
      </x:c>
      <x:c r="M3516" s="2" t="str">
        <x:v>0000713676-20-000117</x:v>
      </x:c>
      <x:c r="N3516" s="2" t="str">
        <x:v>https://data.sec.gov/api/xbrl/companyfacts/CIK0000713676.json</x:v>
      </x:c>
      <x:c r="O3516" s="2" t="str">
        <x:v>data/raw/sec/PNC_companyfacts.json</x:v>
      </x:c>
      <x:c r="P3516" s="2" t="str"/>
      <x:c r="Q3516" s="2" t="str"/>
      <x:c r="R3516" s="2" t="str">
        <x:v>Latest eligible comparative presentation at the information cutoff.</x:v>
      </x:c>
      <x:c r="T3516" s="12"/>
      <x:c r="U3516" s="12"/>
    </x:row>
    <x:row r="3517" ht="24" customHeight="1">
      <x:c r="C3517" s="2" t="str">
        <x:v>PNC</x:v>
      </x:c>
      <x:c r="D3517" s="2" t="str">
        <x:v>FY2017</x:v>
      </x:c>
      <x:c r="E3517" s="2" t="str">
        <x:v>net_income</x:v>
      </x:c>
      <x:c r="F3517" s="11" t="str">
        <x:v>n.a.</x:v>
      </x:c>
      <x:c r="G3517" s="2" t="str">
        <x:v>USDm</x:v>
      </x:c>
      <x:c r="H3517" s="2" t="str">
        <x:v>2017-01-01</x:v>
      </x:c>
      <x:c r="I3517" s="2" t="str">
        <x:v>2017-12-31</x:v>
      </x:c>
      <x:c r="J3517" s="2" t="str">
        <x:v>Net income attributable to parent</x:v>
      </x:c>
      <x:c r="K3517" s="2" t="str"/>
      <x:c r="L3517" s="2" t="str"/>
      <x:c r="M3517" s="2" t="str"/>
      <x:c r="N3517" s="2" t="str"/>
      <x:c r="O3517" s="2" t="str"/>
      <x:c r="P3517" s="2" t="str"/>
      <x:c r="Q3517" s="2" t="str"/>
      <x:c r="R3517" s="2" t="str">
        <x:v>Not reported / unavailable</x:v>
      </x:c>
      <x:c r="T3517" s="12"/>
      <x:c r="U3517" s="12"/>
    </x:row>
    <x:row r="3518" ht="24" customHeight="1">
      <x:c r="C3518" s="2" t="str">
        <x:v>PNC</x:v>
      </x:c>
      <x:c r="D3518" s="2" t="str">
        <x:v>FY2017</x:v>
      </x:c>
      <x:c r="E3518" s="2" t="str">
        <x:v>common_income</x:v>
      </x:c>
      <x:c r="F3518" s="11" t="n">
        <x:v>4271</x:v>
      </x:c>
      <x:c r="G3518" s="2" t="str">
        <x:v>USD</x:v>
      </x:c>
      <x:c r="H3518" s="2" t="str">
        <x:v>2017-01-01</x:v>
      </x:c>
      <x:c r="I3518" s="2" t="str">
        <x:v>2017-12-31</x:v>
      </x:c>
      <x:c r="J3518" s="2" t="str">
        <x:v>Net Income (Loss) Available to Common Stockholders, Basic</x:v>
      </x:c>
      <x:c r="K3518" s="2" t="str">
        <x:v>us-gaap:NetIncomeLossAvailableToCommonStockholdersBasic</x:v>
      </x:c>
      <x:c r="L3518" s="2" t="str">
        <x:v>2020-08-04</x:v>
      </x:c>
      <x:c r="M3518" s="2" t="str">
        <x:v>0000713676-20-000117</x:v>
      </x:c>
      <x:c r="N3518" s="2" t="str">
        <x:v>https://data.sec.gov/api/xbrl/companyfacts/CIK0000713676.json</x:v>
      </x:c>
      <x:c r="O3518" s="2" t="str">
        <x:v>data/raw/sec/PNC_companyfacts.json</x:v>
      </x:c>
      <x:c r="P3518" s="2" t="str"/>
      <x:c r="Q3518" s="2" t="str"/>
      <x:c r="R3518" s="2" t="str">
        <x:v>Latest eligible comparative presentation at the information cutoff.</x:v>
      </x:c>
      <x:c r="T3518" s="12"/>
      <x:c r="U3518" s="12"/>
    </x:row>
    <x:row r="3519" ht="24" customHeight="1">
      <x:c r="C3519" s="2" t="str">
        <x:v>PNC</x:v>
      </x:c>
      <x:c r="D3519" s="2" t="str">
        <x:v>FY2017</x:v>
      </x:c>
      <x:c r="E3519" s="2" t="str">
        <x:v>preferred_div</x:v>
      </x:c>
      <x:c r="F3519" s="11" t="n">
        <x:v>26</x:v>
      </x:c>
      <x:c r="G3519" s="2" t="str">
        <x:v>USD</x:v>
      </x:c>
      <x:c r="H3519" s="2" t="str">
        <x:v>2017-01-01</x:v>
      </x:c>
      <x:c r="I3519" s="2" t="str">
        <x:v>2017-12-31</x:v>
      </x:c>
      <x:c r="J3519" s="2" t="str">
        <x:v>Preferred Stock Dividends and Other Adjustments</x:v>
      </x:c>
      <x:c r="K3519" s="2" t="str">
        <x:v>us-gaap:PreferredStockDividendsAndOtherAdjustments</x:v>
      </x:c>
      <x:c r="L3519" s="2" t="str">
        <x:v>2020-08-04</x:v>
      </x:c>
      <x:c r="M3519" s="2" t="str">
        <x:v>0000713676-20-000117</x:v>
      </x:c>
      <x:c r="N3519" s="2" t="str">
        <x:v>https://data.sec.gov/api/xbrl/companyfacts/CIK0000713676.json</x:v>
      </x:c>
      <x:c r="O3519" s="2" t="str">
        <x:v>data/raw/sec/PNC_companyfacts.json</x:v>
      </x:c>
      <x:c r="P3519" s="2" t="str"/>
      <x:c r="Q3519" s="2" t="str"/>
      <x:c r="R3519" s="2" t="str">
        <x:v>Latest eligible comparative presentation at the information cutoff.</x:v>
      </x:c>
      <x:c r="T3519" s="12"/>
      <x:c r="U3519" s="12"/>
    </x:row>
    <x:row r="3520" ht="24" customHeight="1">
      <x:c r="C3520" s="2" t="str">
        <x:v>PNC</x:v>
      </x:c>
      <x:c r="D3520" s="2" t="str">
        <x:v>FY2017</x:v>
      </x:c>
      <x:c r="E3520" s="2" t="str">
        <x:v>eps</x:v>
      </x:c>
      <x:c r="F3520" s="11" t="n">
        <x:v>10.36</x:v>
      </x:c>
      <x:c r="G3520" s="2" t="str">
        <x:v>USD/shares</x:v>
      </x:c>
      <x:c r="H3520" s="2" t="str">
        <x:v>2017-01-01</x:v>
      </x:c>
      <x:c r="I3520" s="2" t="str">
        <x:v>2017-12-31</x:v>
      </x:c>
      <x:c r="J3520" s="2" t="str">
        <x:v>Earnings Per Share, Diluted</x:v>
      </x:c>
      <x:c r="K3520" s="2" t="str">
        <x:v>us-gaap:EarningsPerShareDiluted</x:v>
      </x:c>
      <x:c r="L3520" s="2" t="str">
        <x:v>2020-08-04</x:v>
      </x:c>
      <x:c r="M3520" s="2" t="str">
        <x:v>0000713676-20-000117</x:v>
      </x:c>
      <x:c r="N3520" s="2" t="str">
        <x:v>https://data.sec.gov/api/xbrl/companyfacts/CIK0000713676.json</x:v>
      </x:c>
      <x:c r="O3520" s="2" t="str">
        <x:v>data/raw/sec/PNC_companyfacts.json</x:v>
      </x:c>
      <x:c r="P3520" s="2" t="str"/>
      <x:c r="Q3520" s="2" t="str"/>
      <x:c r="R3520" s="2" t="str">
        <x:v>Latest eligible comparative presentation at the information cutoff.</x:v>
      </x:c>
      <x:c r="T3520" s="12"/>
      <x:c r="U3520" s="12"/>
    </x:row>
    <x:row r="3521" ht="24" customHeight="1">
      <x:c r="C3521" s="2" t="str">
        <x:v>PNC</x:v>
      </x:c>
      <x:c r="D3521" s="2" t="str">
        <x:v>FY2017</x:v>
      </x:c>
      <x:c r="E3521" s="2" t="str">
        <x:v>shares_diluted</x:v>
      </x:c>
      <x:c r="F3521" s="11" t="n">
        <x:v>486</x:v>
      </x:c>
      <x:c r="G3521" s="2" t="str">
        <x:v>shares</x:v>
      </x:c>
      <x:c r="H3521" s="2" t="str">
        <x:v>2017-01-01</x:v>
      </x:c>
      <x:c r="I3521" s="2" t="str">
        <x:v>2017-12-31</x:v>
      </x:c>
      <x:c r="J3521" s="2" t="str">
        <x:v>Weighted Average Number of Shares Outstanding, Diluted</x:v>
      </x:c>
      <x:c r="K3521" s="2" t="str">
        <x:v>us-gaap:WeightedAverageNumberOfDilutedSharesOutstanding</x:v>
      </x:c>
      <x:c r="L3521" s="2" t="str">
        <x:v>2020-08-04</x:v>
      </x:c>
      <x:c r="M3521" s="2" t="str">
        <x:v>0000713676-20-000117</x:v>
      </x:c>
      <x:c r="N3521" s="2" t="str">
        <x:v>https://data.sec.gov/api/xbrl/companyfacts/CIK0000713676.json</x:v>
      </x:c>
      <x:c r="O3521" s="2" t="str">
        <x:v>data/raw/sec/PNC_companyfacts.json</x:v>
      </x:c>
      <x:c r="P3521" s="2" t="str"/>
      <x:c r="Q3521" s="2" t="str"/>
      <x:c r="R3521" s="2" t="str">
        <x:v>Latest eligible comparative presentation at the information cutoff.</x:v>
      </x:c>
      <x:c r="T3521" s="12"/>
      <x:c r="U3521" s="12"/>
    </x:row>
    <x:row r="3522" ht="24" customHeight="1">
      <x:c r="C3522" s="2" t="str">
        <x:v>PNC</x:v>
      </x:c>
      <x:c r="D3522" s="2" t="str">
        <x:v>FY2017</x:v>
      </x:c>
      <x:c r="E3522" s="2" t="str">
        <x:v>dps</x:v>
      </x:c>
      <x:c r="F3522" s="11" t="n">
        <x:v>2.6</x:v>
      </x:c>
      <x:c r="G3522" s="2" t="str">
        <x:v>USD/shares</x:v>
      </x:c>
      <x:c r="H3522" s="2" t="str">
        <x:v>2017-01-01</x:v>
      </x:c>
      <x:c r="I3522" s="2" t="str">
        <x:v>2017-12-31</x:v>
      </x:c>
      <x:c r="J3522" s="2" t="str">
        <x:v>Common Stock, Dividends, Per Share, Declared</x:v>
      </x:c>
      <x:c r="K3522" s="2" t="str">
        <x:v>us-gaap:CommonStockDividendsPerShareDeclared</x:v>
      </x:c>
      <x:c r="L3522" s="2" t="str">
        <x:v>2018-02-28</x:v>
      </x:c>
      <x:c r="M3522" s="2" t="str">
        <x:v>0000713676-18-000032</x:v>
      </x:c>
      <x:c r="N3522" s="2" t="str">
        <x:v>https://www.sec.gov/Archives/edgar/data/713676/000071367618000032/pnc-12312017x10k.htm</x:v>
      </x:c>
      <x:c r="O3522" s="2" t="str">
        <x:v>data/raw/filings/PNC_0000713676-18-000032_pnc-12312017x10k.htm</x:v>
      </x:c>
      <x:c r="P3522" s="2" t="str"/>
      <x:c r="Q3522" s="2" t="str"/>
      <x:c r="R3522" s="2" t="str">
        <x:v>Latest eligible comparative presentation at the information cutoff.</x:v>
      </x:c>
      <x:c r="T3522" s="12"/>
      <x:c r="U3522" s="12"/>
    </x:row>
    <x:row r="3523" ht="24" customHeight="1">
      <x:c r="C3523" s="2" t="str">
        <x:v>PNC</x:v>
      </x:c>
      <x:c r="D3523" s="2" t="str">
        <x:v>FY2017</x:v>
      </x:c>
      <x:c r="E3523" s="2" t="str">
        <x:v>dividends</x:v>
      </x:c>
      <x:c r="F3523" s="11" t="n">
        <x:v>1266</x:v>
      </x:c>
      <x:c r="G3523" s="2" t="str">
        <x:v>USD</x:v>
      </x:c>
      <x:c r="H3523" s="2" t="str">
        <x:v>2017-01-01</x:v>
      </x:c>
      <x:c r="I3523" s="2" t="str">
        <x:v>2017-12-31</x:v>
      </x:c>
      <x:c r="J3523" s="2" t="str">
        <x:v>Payments of Ordinary Dividends, Common Stock</x:v>
      </x:c>
      <x:c r="K3523" s="2" t="str">
        <x:v>us-gaap:PaymentsOfDividendsCommonStock</x:v>
      </x:c>
      <x:c r="L3523" s="2" t="str">
        <x:v>2020-08-04</x:v>
      </x:c>
      <x:c r="M3523" s="2" t="str">
        <x:v>0000713676-20-000117</x:v>
      </x:c>
      <x:c r="N3523" s="2" t="str">
        <x:v>https://data.sec.gov/api/xbrl/companyfacts/CIK0000713676.json</x:v>
      </x:c>
      <x:c r="O3523" s="2" t="str">
        <x:v>data/raw/sec/PNC_companyfacts.json</x:v>
      </x:c>
      <x:c r="P3523" s="2" t="str"/>
      <x:c r="Q3523" s="2" t="str"/>
      <x:c r="R3523" s="2" t="str">
        <x:v>Latest eligible comparative presentation at the information cutoff.</x:v>
      </x:c>
      <x:c r="T3523" s="12"/>
      <x:c r="U3523" s="12"/>
    </x:row>
    <x:row r="3524" ht="24" customHeight="1">
      <x:c r="C3524" s="2" t="str">
        <x:v>PNC</x:v>
      </x:c>
      <x:c r="D3524" s="2" t="str">
        <x:v>FY2017</x:v>
      </x:c>
      <x:c r="E3524" s="2" t="str">
        <x:v>buybacks</x:v>
      </x:c>
      <x:c r="F3524" s="11" t="n">
        <x:v>2447</x:v>
      </x:c>
      <x:c r="G3524" s="2" t="str">
        <x:v>USD</x:v>
      </x:c>
      <x:c r="H3524" s="2" t="str">
        <x:v>2017-01-01</x:v>
      </x:c>
      <x:c r="I3524" s="2" t="str">
        <x:v>2017-12-31</x:v>
      </x:c>
      <x:c r="J3524" s="2" t="str">
        <x:v>Payments for Repurchase of Common Stock</x:v>
      </x:c>
      <x:c r="K3524" s="2" t="str">
        <x:v>us-gaap:PaymentsForRepurchaseOfCommonStock</x:v>
      </x:c>
      <x:c r="L3524" s="2" t="str">
        <x:v>2020-08-04</x:v>
      </x:c>
      <x:c r="M3524" s="2" t="str">
        <x:v>0000713676-20-000117</x:v>
      </x:c>
      <x:c r="N3524" s="2" t="str">
        <x:v>https://data.sec.gov/api/xbrl/companyfacts/CIK0000713676.json</x:v>
      </x:c>
      <x:c r="O3524" s="2" t="str">
        <x:v>data/raw/sec/PNC_companyfacts.json</x:v>
      </x:c>
      <x:c r="P3524" s="2" t="str"/>
      <x:c r="Q3524" s="2" t="str"/>
      <x:c r="R3524" s="2" t="str">
        <x:v>Latest eligible comparative presentation at the information cutoff.</x:v>
      </x:c>
      <x:c r="T3524" s="12"/>
      <x:c r="U3524" s="12"/>
    </x:row>
    <x:row r="3525" ht="24" customHeight="1">
      <x:c r="C3525" s="2" t="str">
        <x:v>PNC</x:v>
      </x:c>
      <x:c r="D3525" s="2" t="str">
        <x:v>FY2017</x:v>
      </x:c>
      <x:c r="E3525" s="2" t="str">
        <x:v>chargeoffs</x:v>
      </x:c>
      <x:c r="F3525" s="11" t="str">
        <x:v>n.a.</x:v>
      </x:c>
      <x:c r="G3525" s="2" t="str">
        <x:v>USDm</x:v>
      </x:c>
      <x:c r="H3525" s="2" t="str">
        <x:v>2017-01-01</x:v>
      </x:c>
      <x:c r="I3525" s="2" t="str">
        <x:v>2017-12-31</x:v>
      </x:c>
      <x:c r="J3525" s="2" t="str">
        <x:v>Gross loan charge-offs</x:v>
      </x:c>
      <x:c r="K3525" s="2" t="str"/>
      <x:c r="L3525" s="2" t="str"/>
      <x:c r="M3525" s="2" t="str"/>
      <x:c r="N3525" s="2" t="str"/>
      <x:c r="O3525" s="2" t="str"/>
      <x:c r="P3525" s="2" t="str"/>
      <x:c r="Q3525" s="2" t="str"/>
      <x:c r="R3525" s="2" t="str">
        <x:v>Not reported / unavailable</x:v>
      </x:c>
      <x:c r="T3525" s="12"/>
      <x:c r="U3525" s="12"/>
    </x:row>
    <x:row r="3526" ht="24" customHeight="1">
      <x:c r="C3526" s="2" t="str">
        <x:v>PNC</x:v>
      </x:c>
      <x:c r="D3526" s="2" t="str">
        <x:v>FY2017</x:v>
      </x:c>
      <x:c r="E3526" s="2" t="str">
        <x:v>recoveries</x:v>
      </x:c>
      <x:c r="F3526" s="11" t="str">
        <x:v>n.a.</x:v>
      </x:c>
      <x:c r="G3526" s="2" t="str">
        <x:v>USDm</x:v>
      </x:c>
      <x:c r="H3526" s="2" t="str">
        <x:v>2017-01-01</x:v>
      </x:c>
      <x:c r="I3526" s="2" t="str">
        <x:v>2017-12-31</x:v>
      </x:c>
      <x:c r="J3526" s="2" t="str">
        <x:v>Loan recoveries</x:v>
      </x:c>
      <x:c r="K3526" s="2" t="str"/>
      <x:c r="L3526" s="2" t="str"/>
      <x:c r="M3526" s="2" t="str"/>
      <x:c r="N3526" s="2" t="str"/>
      <x:c r="O3526" s="2" t="str"/>
      <x:c r="P3526" s="2" t="str"/>
      <x:c r="Q3526" s="2" t="str"/>
      <x:c r="R3526" s="2" t="str">
        <x:v>Not reported / unavailable</x:v>
      </x:c>
      <x:c r="T3526" s="12"/>
      <x:c r="U3526" s="12"/>
    </x:row>
    <x:row r="3527" ht="24" customHeight="1">
      <x:c r="C3527" s="2" t="str">
        <x:v>PNC</x:v>
      </x:c>
      <x:c r="D3527" s="2" t="str">
        <x:v>FY2017</x:v>
      </x:c>
      <x:c r="E3527" s="2" t="str">
        <x:v>rwa</x:v>
      </x:c>
      <x:c r="F3527" s="11" t="str">
        <x:v>n.a.</x:v>
      </x:c>
      <x:c r="G3527" s="2" t="str">
        <x:v>USDm</x:v>
      </x:c>
      <x:c r="H3527" s="2" t="str">
        <x:v>2017-01-01</x:v>
      </x:c>
      <x:c r="I3527" s="2" t="str">
        <x:v>2017-12-31</x:v>
      </x:c>
      <x:c r="J3527" s="2" t="str">
        <x:v>Risk-weighted assets</x:v>
      </x:c>
      <x:c r="K3527" s="2" t="str"/>
      <x:c r="L3527" s="2" t="str"/>
      <x:c r="M3527" s="2" t="str"/>
      <x:c r="N3527" s="2" t="str"/>
      <x:c r="O3527" s="2" t="str"/>
      <x:c r="P3527" s="2" t="str"/>
      <x:c r="Q3527" s="2" t="str"/>
      <x:c r="R3527" s="2" t="str">
        <x:v>Not reported / unavailable</x:v>
      </x:c>
      <x:c r="T3527" s="12"/>
      <x:c r="U3527" s="12"/>
    </x:row>
    <x:row r="3528" ht="24" customHeight="1">
      <x:c r="C3528" s="2" t="str">
        <x:v>PNC</x:v>
      </x:c>
      <x:c r="D3528" s="2" t="str">
        <x:v>FY2017</x:v>
      </x:c>
      <x:c r="E3528" s="2" t="str">
        <x:v>cet1_reported</x:v>
      </x:c>
      <x:c r="F3528" s="11" t="str">
        <x:v>n.a.</x:v>
      </x:c>
      <x:c r="G3528" s="2" t="str">
        <x:v>%</x:v>
      </x:c>
      <x:c r="H3528" s="2" t="str">
        <x:v>2017-01-01</x:v>
      </x:c>
      <x:c r="I3528" s="2" t="str">
        <x:v>2017-12-31</x:v>
      </x:c>
      <x:c r="J3528" s="2" t="str">
        <x:v>Actual standardized CET1 ratio</x:v>
      </x:c>
      <x:c r="K3528" s="2" t="str"/>
      <x:c r="L3528" s="2" t="str"/>
      <x:c r="M3528" s="2" t="str"/>
      <x:c r="N3528" s="2" t="str"/>
      <x:c r="O3528" s="2" t="str"/>
      <x:c r="P3528" s="2" t="str"/>
      <x:c r="Q3528" s="2" t="str"/>
      <x:c r="R3528" s="2" t="str">
        <x:v>Not reported / unavailable</x:v>
      </x:c>
      <x:c r="T3528" s="12"/>
      <x:c r="U3528" s="12"/>
    </x:row>
    <x:row r="3529" ht="24" customHeight="1">
      <x:c r="C3529" s="2" t="str">
        <x:v>PNC</x:v>
      </x:c>
      <x:c r="D3529" s="2" t="str">
        <x:v>FY2017</x:v>
      </x:c>
      <x:c r="E3529" s="2" t="str">
        <x:v>nim_reported</x:v>
      </x:c>
      <x:c r="F3529" s="11" t="str">
        <x:v>n.a.</x:v>
      </x:c>
      <x:c r="G3529" s="2" t="str">
        <x:v>%</x:v>
      </x:c>
      <x:c r="H3529" s="2" t="str">
        <x:v>2017-01-01</x:v>
      </x:c>
      <x:c r="I3529" s="2" t="str">
        <x:v>2017-12-31</x:v>
      </x:c>
      <x:c r="J3529" s="2" t="str">
        <x:v>Issuer reported net interest margin</x:v>
      </x:c>
      <x:c r="K3529" s="2" t="str"/>
      <x:c r="L3529" s="2" t="str"/>
      <x:c r="M3529" s="2" t="str"/>
      <x:c r="N3529" s="2" t="str"/>
      <x:c r="O3529" s="2" t="str"/>
      <x:c r="P3529" s="2" t="str"/>
      <x:c r="Q3529" s="2" t="str"/>
      <x:c r="R3529" s="2" t="str">
        <x:v>Not reported / unavailable</x:v>
      </x:c>
      <x:c r="T3529" s="12"/>
      <x:c r="U3529" s="12"/>
    </x:row>
    <x:row r="3530" ht="24" customHeight="1">
      <x:c r="C3530" s="2" t="str">
        <x:v>PNC</x:v>
      </x:c>
      <x:c r="D3530" s="2" t="str">
        <x:v>FY2017</x:v>
      </x:c>
      <x:c r="E3530" s="2" t="str">
        <x:v>bvps_reported</x:v>
      </x:c>
      <x:c r="F3530" s="11" t="n">
        <x:v>91.94</x:v>
      </x:c>
      <x:c r="G3530" s="2" t="str">
        <x:v>USD/shares</x:v>
      </x:c>
      <x:c r="H3530" s="2" t="str">
        <x:v>2017-01-01</x:v>
      </x:c>
      <x:c r="I3530" s="2" t="str">
        <x:v>2017-12-31</x:v>
      </x:c>
      <x:c r="J3530" s="2" t="str">
        <x:v>Reported common book value per share</x:v>
      </x:c>
      <x:c r="K3530" s="2" t="str">
        <x:v>Manual verified issuer table row</x:v>
      </x:c>
      <x:c r="L3530" s="2" t="str">
        <x:v>2018-02-28</x:v>
      </x:c>
      <x:c r="M3530" s="2" t="str">
        <x:v>0000713676-18-000032</x:v>
      </x:c>
      <x:c r="N3530" s="2" t="str">
        <x:v>https://www.sec.gov/Archives/edgar/data/713676/000071367618000032/pnc-12312017x10k.htm</x:v>
      </x:c>
      <x:c r="O3530" s="2" t="str">
        <x:v>data/raw/filings/PNC_0000713676-18-000032_pnc-12312017x10k.htm</x:v>
      </x:c>
      <x:c r="P3530" s="2" t="str"/>
      <x:c r="Q3530" s="2" t="str"/>
      <x:c r="R3530" s="2" t="str">
        <x:v>Verified original issuer table row; same-date end balance, excluding average and regulatory minimum tables.</x:v>
      </x:c>
      <x:c r="T3530" s="12"/>
      <x:c r="U3530" s="12"/>
    </x:row>
    <x:row r="3531" ht="24" customHeight="1">
      <x:c r="C3531" s="2" t="str">
        <x:v>PNC</x:v>
      </x:c>
      <x:c r="D3531" s="2" t="str">
        <x:v>FY2017</x:v>
      </x:c>
      <x:c r="E3531" s="2" t="str">
        <x:v>tbvps_reported</x:v>
      </x:c>
      <x:c r="F3531" s="11" t="n">
        <x:v>72.28</x:v>
      </x:c>
      <x:c r="G3531" s="2" t="str">
        <x:v>USD/shares</x:v>
      </x:c>
      <x:c r="H3531" s="2" t="str">
        <x:v>2017-01-01</x:v>
      </x:c>
      <x:c r="I3531" s="2" t="str">
        <x:v>2017-12-31</x:v>
      </x:c>
      <x:c r="J3531" s="2" t="str">
        <x:v>Reported tangible book value per share</x:v>
      </x:c>
      <x:c r="K3531" s="2" t="str">
        <x:v>Manual verified issuer table row</x:v>
      </x:c>
      <x:c r="L3531" s="2" t="str">
        <x:v>2018-02-28</x:v>
      </x:c>
      <x:c r="M3531" s="2" t="str">
        <x:v>0000713676-18-000032</x:v>
      </x:c>
      <x:c r="N3531" s="2" t="str">
        <x:v>https://www.sec.gov/Archives/edgar/data/713676/000071367618000032/pnc-12312017x10k.htm</x:v>
      </x:c>
      <x:c r="O3531" s="2" t="str">
        <x:v>data/raw/filings/PNC_0000713676-18-000032_pnc-12312017x10k.htm</x:v>
      </x:c>
      <x:c r="P3531" s="2" t="str"/>
      <x:c r="Q3531" s="2" t="str"/>
      <x:c r="R3531" s="2" t="str">
        <x:v>Verified original issuer table row; same-date end balance, excluding average and regulatory minimum tables.</x:v>
      </x:c>
      <x:c r="T3531" s="12"/>
      <x:c r="U3531" s="12"/>
    </x:row>
    <x:row r="3532" ht="24" customHeight="1">
      <x:c r="C3532" s="2" t="str">
        <x:v>PNC</x:v>
      </x:c>
      <x:c r="D3532" s="2" t="str">
        <x:v>FY2017</x:v>
      </x:c>
      <x:c r="E3532" s="2" t="str">
        <x:v>tce_reported</x:v>
      </x:c>
      <x:c r="F3532" s="11" t="str">
        <x:v>n.a.</x:v>
      </x:c>
      <x:c r="G3532" s="2" t="str">
        <x:v>USDm</x:v>
      </x:c>
      <x:c r="H3532" s="2" t="str">
        <x:v>2017-01-01</x:v>
      </x:c>
      <x:c r="I3532" s="2" t="str">
        <x:v>2017-12-31</x:v>
      </x:c>
      <x:c r="J3532" s="2" t="str">
        <x:v>Reported tangible common equity</x:v>
      </x:c>
      <x:c r="K3532" s="2" t="str"/>
      <x:c r="L3532" s="2" t="str"/>
      <x:c r="M3532" s="2" t="str"/>
      <x:c r="N3532" s="2" t="str"/>
      <x:c r="O3532" s="2" t="str"/>
      <x:c r="P3532" s="2" t="str"/>
      <x:c r="Q3532" s="2" t="str"/>
      <x:c r="R3532" s="2" t="str">
        <x:v>Not reported / unavailable</x:v>
      </x:c>
      <x:c r="T3532" s="12"/>
      <x:c r="U3532" s="12"/>
    </x:row>
    <x:row r="3533" ht="24" customHeight="1">
      <x:c r="C3533" s="2" t="str">
        <x:v>PNC</x:v>
      </x:c>
      <x:c r="D3533" s="2" t="str">
        <x:v>FY2018</x:v>
      </x:c>
      <x:c r="E3533" s="2" t="str">
        <x:v>assets</x:v>
      </x:c>
      <x:c r="F3533" s="11" t="n">
        <x:v>382315</x:v>
      </x:c>
      <x:c r="G3533" s="2" t="str">
        <x:v>USD</x:v>
      </x:c>
      <x:c r="H3533" s="2" t="str">
        <x:v>2018-01-01</x:v>
      </x:c>
      <x:c r="I3533" s="2" t="str">
        <x:v>2018-12-31</x:v>
      </x:c>
      <x:c r="J3533" s="2" t="str">
        <x:v>Assets</x:v>
      </x:c>
      <x:c r="K3533" s="2" t="str">
        <x:v>us-gaap:Assets</x:v>
      </x:c>
      <x:c r="L3533" s="2" t="str">
        <x:v>2020-08-04</x:v>
      </x:c>
      <x:c r="M3533" s="2" t="str">
        <x:v>0000713676-20-000117</x:v>
      </x:c>
      <x:c r="N3533" s="2" t="str">
        <x:v>https://data.sec.gov/api/xbrl/companyfacts/CIK0000713676.json</x:v>
      </x:c>
      <x:c r="O3533" s="2" t="str">
        <x:v>data/raw/sec/PNC_companyfacts.json</x:v>
      </x:c>
      <x:c r="P3533" s="2" t="str"/>
      <x:c r="Q3533" s="2" t="str"/>
      <x:c r="R3533" s="2" t="str">
        <x:v>Latest eligible comparative presentation at the information cutoff.</x:v>
      </x:c>
      <x:c r="T3533" s="12"/>
      <x:c r="U3533" s="12"/>
    </x:row>
    <x:row r="3534" ht="24" customHeight="1">
      <x:c r="C3534" s="2" t="str">
        <x:v>PNC</x:v>
      </x:c>
      <x:c r="D3534" s="2" t="str">
        <x:v>FY2018</x:v>
      </x:c>
      <x:c r="E3534" s="2" t="str">
        <x:v>liabilities</x:v>
      </x:c>
      <x:c r="F3534" s="11" t="n">
        <x:v>334545</x:v>
      </x:c>
      <x:c r="G3534" s="2" t="str">
        <x:v>USD</x:v>
      </x:c>
      <x:c r="H3534" s="2" t="str">
        <x:v>2018-01-01</x:v>
      </x:c>
      <x:c r="I3534" s="2" t="str">
        <x:v>2018-12-31</x:v>
      </x:c>
      <x:c r="J3534" s="2" t="str">
        <x:v>Liabilities</x:v>
      </x:c>
      <x:c r="K3534" s="2" t="str">
        <x:v>us-gaap:Liabilities</x:v>
      </x:c>
      <x:c r="L3534" s="2" t="str">
        <x:v>2020-08-04</x:v>
      </x:c>
      <x:c r="M3534" s="2" t="str">
        <x:v>0000713676-20-000117</x:v>
      </x:c>
      <x:c r="N3534" s="2" t="str">
        <x:v>https://data.sec.gov/api/xbrl/companyfacts/CIK0000713676.json</x:v>
      </x:c>
      <x:c r="O3534" s="2" t="str">
        <x:v>data/raw/sec/PNC_companyfacts.json</x:v>
      </x:c>
      <x:c r="P3534" s="2" t="str"/>
      <x:c r="Q3534" s="2" t="str"/>
      <x:c r="R3534" s="2" t="str">
        <x:v>Latest eligible comparative presentation at the information cutoff.</x:v>
      </x:c>
      <x:c r="T3534" s="12"/>
      <x:c r="U3534" s="12"/>
    </x:row>
    <x:row r="3535" ht="24" customHeight="1">
      <x:c r="C3535" s="2" t="str">
        <x:v>PNC</x:v>
      </x:c>
      <x:c r="D3535" s="2" t="str">
        <x:v>FY2018</x:v>
      </x:c>
      <x:c r="E3535" s="2" t="str">
        <x:v>equity</x:v>
      </x:c>
      <x:c r="F3535" s="11" t="n">
        <x:v>47728</x:v>
      </x:c>
      <x:c r="G3535" s="2" t="str">
        <x:v>USD</x:v>
      </x:c>
      <x:c r="H3535" s="2" t="str">
        <x:v>2018-01-01</x:v>
      </x:c>
      <x:c r="I3535" s="2" t="str">
        <x:v>2018-12-31</x:v>
      </x:c>
      <x:c r="J3535" s="2" t="str">
        <x:v>Stockholders' Equity Attributable to Parent</x:v>
      </x:c>
      <x:c r="K3535" s="2" t="str">
        <x:v>us-gaap:StockholdersEquity</x:v>
      </x:c>
      <x:c r="L3535" s="2" t="str">
        <x:v>2020-08-04</x:v>
      </x:c>
      <x:c r="M3535" s="2" t="str">
        <x:v>0000713676-20-000117</x:v>
      </x:c>
      <x:c r="N3535" s="2" t="str">
        <x:v>https://data.sec.gov/api/xbrl/companyfacts/CIK0000713676.json</x:v>
      </x:c>
      <x:c r="O3535" s="2" t="str">
        <x:v>data/raw/sec/PNC_companyfacts.json</x:v>
      </x:c>
      <x:c r="P3535" s="2" t="str"/>
      <x:c r="Q3535" s="2" t="str"/>
      <x:c r="R3535" s="2" t="str">
        <x:v>Latest eligible comparative presentation at the information cutoff.</x:v>
      </x:c>
      <x:c r="T3535" s="12"/>
      <x:c r="U3535" s="12"/>
    </x:row>
    <x:row r="3536" ht="24" customHeight="1">
      <x:c r="C3536" s="2" t="str">
        <x:v>PNC</x:v>
      </x:c>
      <x:c r="D3536" s="2" t="str">
        <x:v>FY2018</x:v>
      </x:c>
      <x:c r="E3536" s="2" t="str">
        <x:v>preferred</x:v>
      </x:c>
      <x:c r="F3536" s="11" t="n">
        <x:v>0.5</x:v>
      </x:c>
      <x:c r="G3536" s="2" t="str">
        <x:v>USD</x:v>
      </x:c>
      <x:c r="H3536" s="2" t="str">
        <x:v>2018-01-01</x:v>
      </x:c>
      <x:c r="I3536" s="2" t="str">
        <x:v>2018-12-31</x:v>
      </x:c>
      <x:c r="J3536" s="2" t="str">
        <x:v>Preferred Stock, Value, Issued</x:v>
      </x:c>
      <x:c r="K3536" s="2" t="str">
        <x:v>us-gaap:PreferredStockValue</x:v>
      </x:c>
      <x:c r="L3536" s="2" t="str">
        <x:v>2019-11-04</x:v>
      </x:c>
      <x:c r="M3536" s="2" t="str">
        <x:v>0000713676-19-000073</x:v>
      </x:c>
      <x:c r="N3536" s="2" t="str">
        <x:v>https://data.sec.gov/api/xbrl/companyfacts/CIK0000713676.json</x:v>
      </x:c>
      <x:c r="O3536" s="2" t="str">
        <x:v>data/raw/sec/PNC_companyfacts.json</x:v>
      </x:c>
      <x:c r="P3536" s="2" t="str"/>
      <x:c r="Q3536" s="2" t="str"/>
      <x:c r="R3536" s="2" t="str">
        <x:v>Latest eligible comparative presentation at the information cutoff.</x:v>
      </x:c>
      <x:c r="T3536" s="12"/>
      <x:c r="U3536" s="12"/>
    </x:row>
    <x:row r="3537" ht="24" customHeight="1">
      <x:c r="C3537" s="2" t="str">
        <x:v>PNC</x:v>
      </x:c>
      <x:c r="D3537" s="2" t="str">
        <x:v>FY2018</x:v>
      </x:c>
      <x:c r="E3537" s="2" t="str">
        <x:v>common_equity_reported</x:v>
      </x:c>
      <x:c r="F3537" s="11" t="str">
        <x:v>n.a.</x:v>
      </x:c>
      <x:c r="G3537" s="2" t="str">
        <x:v>USDm</x:v>
      </x:c>
      <x:c r="H3537" s="2" t="str">
        <x:v>2018-01-01</x:v>
      </x:c>
      <x:c r="I3537" s="2" t="str">
        <x:v>2018-12-31</x:v>
      </x:c>
      <x:c r="J3537" s="2" t="str">
        <x:v>Reported common shareholders equity</x:v>
      </x:c>
      <x:c r="K3537" s="2" t="str"/>
      <x:c r="L3537" s="2" t="str"/>
      <x:c r="M3537" s="2" t="str"/>
      <x:c r="N3537" s="2" t="str"/>
      <x:c r="O3537" s="2" t="str"/>
      <x:c r="P3537" s="2" t="str"/>
      <x:c r="Q3537" s="2" t="str"/>
      <x:c r="R3537" s="2" t="str">
        <x:v>Not reported / unavailable</x:v>
      </x:c>
      <x:c r="T3537" s="12"/>
      <x:c r="U3537" s="12"/>
    </x:row>
    <x:row r="3538" ht="24" customHeight="1">
      <x:c r="C3538" s="2" t="str">
        <x:v>PNC</x:v>
      </x:c>
      <x:c r="D3538" s="2" t="str">
        <x:v>FY2018</x:v>
      </x:c>
      <x:c r="E3538" s="2" t="str">
        <x:v>goodwill</x:v>
      </x:c>
      <x:c r="F3538" s="11" t="n">
        <x:v>9218</x:v>
      </x:c>
      <x:c r="G3538" s="2" t="str">
        <x:v>USD</x:v>
      </x:c>
      <x:c r="H3538" s="2" t="str">
        <x:v>2018-01-01</x:v>
      </x:c>
      <x:c r="I3538" s="2" t="str">
        <x:v>2018-12-31</x:v>
      </x:c>
      <x:c r="J3538" s="2" t="str">
        <x:v>Goodwill</x:v>
      </x:c>
      <x:c r="K3538" s="2" t="str">
        <x:v>us-gaap:Goodwill</x:v>
      </x:c>
      <x:c r="L3538" s="2" t="str">
        <x:v>2021-02-26</x:v>
      </x:c>
      <x:c r="M3538" s="2" t="str">
        <x:v>0000713676-21-000025</x:v>
      </x:c>
      <x:c r="N3538" s="2" t="str">
        <x:v>https://www.sec.gov/Archives/edgar/data/713676/000071367621000025/pnc-20201231.htm</x:v>
      </x:c>
      <x:c r="O3538" s="2" t="str">
        <x:v>data/raw/filings/PNC_0000713676-21-000025_pnc-20201231.htm</x:v>
      </x:c>
      <x:c r="P3538" s="2" t="str">
        <x:v>id3VybDovL2RvY3MudjEvZG9jOjZhZDQyZjZkZDQ2ZDRiNTNhYTcwMGQ0MDdmMzJhN2U0L3NlYzo2YWQ0MmY2ZGQ0NmQ0YjUzYWE3MDBkNDA3ZjMyYTdlNF8zNDAvZnJhZzo1NWE2YmUwMzBmNmE0MmZhYWVlNjdmODA4ZGI4MmQ0MC90YWJsZTpmNmJjMDRjOGUwYTE0NDFlOTAyZjJjNjY4NDk5ZTk2Yi90YWJsZXJhbmdlOmY2YmMwNGM4ZTBhMTQ0MWU5MDJmMmM2Njg0OTllOTZiXzMtNC0xLTEtMA_3285aede-d34d-46f0-9c10-ad50f71800c5</x:v>
      </x:c>
      <x:c r="Q3538" s="2" t="str"/>
      <x:c r="R3538" s="2" t="str">
        <x:v>Latest eligible comparative presentation at the information cutoff.</x:v>
      </x:c>
      <x:c r="T3538" s="12"/>
      <x:c r="U3538" s="12"/>
    </x:row>
    <x:row r="3539" ht="24" customHeight="1">
      <x:c r="C3539" s="2" t="str">
        <x:v>PNC</x:v>
      </x:c>
      <x:c r="D3539" s="2" t="str">
        <x:v>FY2018</x:v>
      </x:c>
      <x:c r="E3539" s="2" t="str">
        <x:v>intangibles</x:v>
      </x:c>
      <x:c r="F3539" s="11" t="str">
        <x:v>n.a.</x:v>
      </x:c>
      <x:c r="G3539" s="2" t="str">
        <x:v>USDm</x:v>
      </x:c>
      <x:c r="H3539" s="2" t="str">
        <x:v>2018-01-01</x:v>
      </x:c>
      <x:c r="I3539" s="2" t="str">
        <x:v>2018-12-31</x:v>
      </x:c>
      <x:c r="J3539" s="2" t="str">
        <x:v>Other intangible assets excluding goodwill</x:v>
      </x:c>
      <x:c r="K3539" s="2" t="str"/>
      <x:c r="L3539" s="2" t="str"/>
      <x:c r="M3539" s="2" t="str"/>
      <x:c r="N3539" s="2" t="str"/>
      <x:c r="O3539" s="2" t="str"/>
      <x:c r="P3539" s="2" t="str"/>
      <x:c r="Q3539" s="2" t="str"/>
      <x:c r="R3539" s="2" t="str">
        <x:v>Not reported / unavailable</x:v>
      </x:c>
      <x:c r="T3539" s="12"/>
      <x:c r="U3539" s="12"/>
    </x:row>
    <x:row r="3540" ht="24" customHeight="1">
      <x:c r="C3540" s="2" t="str">
        <x:v>PNC</x:v>
      </x:c>
      <x:c r="D3540" s="2" t="str">
        <x:v>FY2018</x:v>
      </x:c>
      <x:c r="E3540" s="2" t="str">
        <x:v>intangibles_total</x:v>
      </x:c>
      <x:c r="F3540" s="11" t="str">
        <x:v>n.a.</x:v>
      </x:c>
      <x:c r="G3540" s="2" t="str">
        <x:v>USDm</x:v>
      </x:c>
      <x:c r="H3540" s="2" t="str">
        <x:v>2018-01-01</x:v>
      </x:c>
      <x:c r="I3540" s="2" t="str">
        <x:v>2018-12-31</x:v>
      </x:c>
      <x:c r="J3540" s="2" t="str">
        <x:v>Reported goodwill and intangible assets combined</x:v>
      </x:c>
      <x:c r="K3540" s="2" t="str"/>
      <x:c r="L3540" s="2" t="str"/>
      <x:c r="M3540" s="2" t="str"/>
      <x:c r="N3540" s="2" t="str"/>
      <x:c r="O3540" s="2" t="str"/>
      <x:c r="P3540" s="2" t="str"/>
      <x:c r="Q3540" s="2" t="str"/>
      <x:c r="R3540" s="2" t="str">
        <x:v>Not reported / unavailable</x:v>
      </x:c>
      <x:c r="T3540" s="12"/>
      <x:c r="U3540" s="12"/>
    </x:row>
    <x:row r="3541" ht="24" customHeight="1">
      <x:c r="C3541" s="2" t="str">
        <x:v>PNC</x:v>
      </x:c>
      <x:c r="D3541" s="2" t="str">
        <x:v>FY2018</x:v>
      </x:c>
      <x:c r="E3541" s="2" t="str">
        <x:v>shares_end</x:v>
      </x:c>
      <x:c r="F3541" s="11" t="str">
        <x:v>n.a.</x:v>
      </x:c>
      <x:c r="G3541" s="2" t="str">
        <x:v>million</x:v>
      </x:c>
      <x:c r="H3541" s="2" t="str">
        <x:v>2018-01-01</x:v>
      </x:c>
      <x:c r="I3541" s="2" t="str">
        <x:v>2018-12-31</x:v>
      </x:c>
      <x:c r="J3541" s="2" t="str">
        <x:v>Period-end common shares outstanding</x:v>
      </x:c>
      <x:c r="K3541" s="2" t="str"/>
      <x:c r="L3541" s="2" t="str"/>
      <x:c r="M3541" s="2" t="str"/>
      <x:c r="N3541" s="2" t="str"/>
      <x:c r="O3541" s="2" t="str"/>
      <x:c r="P3541" s="2" t="str"/>
      <x:c r="Q3541" s="2" t="str"/>
      <x:c r="R3541" s="2" t="str">
        <x:v>Not reported / unavailable</x:v>
      </x:c>
      <x:c r="T3541" s="12"/>
      <x:c r="U3541" s="12"/>
    </x:row>
    <x:row r="3542" ht="24" customHeight="1">
      <x:c r="C3542" s="2" t="str">
        <x:v>PNC</x:v>
      </x:c>
      <x:c r="D3542" s="2" t="str">
        <x:v>FY2018</x:v>
      </x:c>
      <x:c r="E3542" s="2" t="str">
        <x:v>shares_issued</x:v>
      </x:c>
      <x:c r="F3542" s="11" t="n">
        <x:v>542</x:v>
      </x:c>
      <x:c r="G3542" s="2" t="str">
        <x:v>shares</x:v>
      </x:c>
      <x:c r="H3542" s="2" t="str">
        <x:v>2018-01-01</x:v>
      </x:c>
      <x:c r="I3542" s="2" t="str">
        <x:v>2018-12-31</x:v>
      </x:c>
      <x:c r="J3542" s="2" t="str">
        <x:v>Common Stock, Shares, Issued</x:v>
      </x:c>
      <x:c r="K3542" s="2" t="str">
        <x:v>us-gaap:CommonStockSharesIssued</x:v>
      </x:c>
      <x:c r="L3542" s="2" t="str">
        <x:v>2020-08-04</x:v>
      </x:c>
      <x:c r="M3542" s="2" t="str">
        <x:v>0000713676-20-000117</x:v>
      </x:c>
      <x:c r="N3542" s="2" t="str">
        <x:v>https://data.sec.gov/api/xbrl/companyfacts/CIK0000713676.json</x:v>
      </x:c>
      <x:c r="O3542" s="2" t="str">
        <x:v>data/raw/sec/PNC_companyfacts.json</x:v>
      </x:c>
      <x:c r="P3542" s="2" t="str"/>
      <x:c r="Q3542" s="2" t="str"/>
      <x:c r="R3542" s="2" t="str">
        <x:v>Latest eligible comparative presentation at the information cutoff.</x:v>
      </x:c>
      <x:c r="T3542" s="12"/>
      <x:c r="U3542" s="12"/>
    </x:row>
    <x:row r="3543" ht="24" customHeight="1">
      <x:c r="C3543" s="2" t="str">
        <x:v>PNC</x:v>
      </x:c>
      <x:c r="D3543" s="2" t="str">
        <x:v>FY2018</x:v>
      </x:c>
      <x:c r="E3543" s="2" t="str">
        <x:v>shares_treasury</x:v>
      </x:c>
      <x:c r="F3543" s="11" t="n">
        <x:v>85</x:v>
      </x:c>
      <x:c r="G3543" s="2" t="str">
        <x:v>shares</x:v>
      </x:c>
      <x:c r="H3543" s="2" t="str">
        <x:v>2018-01-01</x:v>
      </x:c>
      <x:c r="I3543" s="2" t="str">
        <x:v>2018-12-31</x:v>
      </x:c>
      <x:c r="J3543" s="2" t="str">
        <x:v>Treasury Stock, Shares</x:v>
      </x:c>
      <x:c r="K3543" s="2" t="str">
        <x:v>us-gaap:TreasuryStockShares</x:v>
      </x:c>
      <x:c r="L3543" s="2" t="str">
        <x:v>2020-08-04</x:v>
      </x:c>
      <x:c r="M3543" s="2" t="str">
        <x:v>0000713676-20-000117</x:v>
      </x:c>
      <x:c r="N3543" s="2" t="str">
        <x:v>https://data.sec.gov/api/xbrl/companyfacts/CIK0000713676.json</x:v>
      </x:c>
      <x:c r="O3543" s="2" t="str">
        <x:v>data/raw/sec/PNC_companyfacts.json</x:v>
      </x:c>
      <x:c r="P3543" s="2" t="str"/>
      <x:c r="Q3543" s="2" t="str"/>
      <x:c r="R3543" s="2" t="str">
        <x:v>Latest eligible comparative presentation at the information cutoff.</x:v>
      </x:c>
      <x:c r="T3543" s="12"/>
      <x:c r="U3543" s="12"/>
    </x:row>
    <x:row r="3544" ht="24" customHeight="1">
      <x:c r="C3544" s="2" t="str">
        <x:v>PNC</x:v>
      </x:c>
      <x:c r="D3544" s="2" t="str">
        <x:v>FY2018</x:v>
      </x:c>
      <x:c r="E3544" s="2" t="str">
        <x:v>deposits</x:v>
      </x:c>
      <x:c r="F3544" s="11" t="n">
        <x:v>267839</x:v>
      </x:c>
      <x:c r="G3544" s="2" t="str">
        <x:v>USD</x:v>
      </x:c>
      <x:c r="H3544" s="2" t="str">
        <x:v>2018-01-01</x:v>
      </x:c>
      <x:c r="I3544" s="2" t="str">
        <x:v>2018-12-31</x:v>
      </x:c>
      <x:c r="J3544" s="2" t="str">
        <x:v>Deposits</x:v>
      </x:c>
      <x:c r="K3544" s="2" t="str">
        <x:v>us-gaap:Deposits</x:v>
      </x:c>
      <x:c r="L3544" s="2" t="str">
        <x:v>2020-08-04</x:v>
      </x:c>
      <x:c r="M3544" s="2" t="str">
        <x:v>0000713676-20-000117</x:v>
      </x:c>
      <x:c r="N3544" s="2" t="str">
        <x:v>https://data.sec.gov/api/xbrl/companyfacts/CIK0000713676.json</x:v>
      </x:c>
      <x:c r="O3544" s="2" t="str">
        <x:v>data/raw/sec/PNC_companyfacts.json</x:v>
      </x:c>
      <x:c r="P3544" s="2" t="str"/>
      <x:c r="Q3544" s="2" t="str"/>
      <x:c r="R3544" s="2" t="str">
        <x:v>Latest eligible comparative presentation at the information cutoff.</x:v>
      </x:c>
      <x:c r="T3544" s="12"/>
      <x:c r="U3544" s="12"/>
    </x:row>
    <x:row r="3545" ht="24" customHeight="1">
      <x:c r="C3545" s="2" t="str">
        <x:v>PNC</x:v>
      </x:c>
      <x:c r="D3545" s="2" t="str">
        <x:v>FY2018</x:v>
      </x:c>
      <x:c r="E3545" s="2" t="str">
        <x:v>loans_gross</x:v>
      </x:c>
      <x:c r="F3545" s="11" t="n">
        <x:v>226245</x:v>
      </x:c>
      <x:c r="G3545" s="2" t="str">
        <x:v>USD</x:v>
      </x:c>
      <x:c r="H3545" s="2" t="str">
        <x:v>2018-01-01</x:v>
      </x:c>
      <x:c r="I3545" s="2" t="str">
        <x:v>2018-12-31</x:v>
      </x:c>
      <x:c r="J3545" s="2" t="str">
        <x:v>Loans and Leases Receivable, Net of Deferred Income</x:v>
      </x:c>
      <x:c r="K3545" s="2" t="str">
        <x:v>us-gaap:LoansAndLeasesReceivableNetOfDeferredIncome</x:v>
      </x:c>
      <x:c r="L3545" s="2" t="str">
        <x:v>2020-08-04</x:v>
      </x:c>
      <x:c r="M3545" s="2" t="str">
        <x:v>0000713676-20-000117</x:v>
      </x:c>
      <x:c r="N3545" s="2" t="str">
        <x:v>https://data.sec.gov/api/xbrl/companyfacts/CIK0000713676.json</x:v>
      </x:c>
      <x:c r="O3545" s="2" t="str">
        <x:v>data/raw/sec/PNC_companyfacts.json</x:v>
      </x:c>
      <x:c r="P3545" s="2" t="str"/>
      <x:c r="Q3545" s="2" t="str"/>
      <x:c r="R3545" s="2" t="str">
        <x:v>Latest eligible comparative presentation at the information cutoff.</x:v>
      </x:c>
      <x:c r="T3545" s="12"/>
      <x:c r="U3545" s="12"/>
    </x:row>
    <x:row r="3546" ht="24" customHeight="1">
      <x:c r="C3546" s="2" t="str">
        <x:v>PNC</x:v>
      </x:c>
      <x:c r="D3546" s="2" t="str">
        <x:v>FY2018</x:v>
      </x:c>
      <x:c r="E3546" s="2" t="str">
        <x:v>loans_net</x:v>
      </x:c>
      <x:c r="F3546" s="11" t="n">
        <x:v>223616</x:v>
      </x:c>
      <x:c r="G3546" s="2" t="str">
        <x:v>USD</x:v>
      </x:c>
      <x:c r="H3546" s="2" t="str">
        <x:v>2018-01-01</x:v>
      </x:c>
      <x:c r="I3546" s="2" t="str">
        <x:v>2018-12-31</x:v>
      </x:c>
      <x:c r="J3546" s="2" t="str">
        <x:v>Loans and Leases Receivable, Net Amount</x:v>
      </x:c>
      <x:c r="K3546" s="2" t="str">
        <x:v>us-gaap:LoansAndLeasesReceivableNetReportedAmount</x:v>
      </x:c>
      <x:c r="L3546" s="2" t="str">
        <x:v>2020-08-04</x:v>
      </x:c>
      <x:c r="M3546" s="2" t="str">
        <x:v>0000713676-20-000117</x:v>
      </x:c>
      <x:c r="N3546" s="2" t="str">
        <x:v>https://data.sec.gov/api/xbrl/companyfacts/CIK0000713676.json</x:v>
      </x:c>
      <x:c r="O3546" s="2" t="str">
        <x:v>data/raw/sec/PNC_companyfacts.json</x:v>
      </x:c>
      <x:c r="P3546" s="2" t="str"/>
      <x:c r="Q3546" s="2" t="str"/>
      <x:c r="R3546" s="2" t="str">
        <x:v>Latest eligible comparative presentation at the information cutoff.</x:v>
      </x:c>
      <x:c r="T3546" s="12"/>
      <x:c r="U3546" s="12"/>
    </x:row>
    <x:row r="3547" ht="24" customHeight="1">
      <x:c r="C3547" s="2" t="str">
        <x:v>PNC</x:v>
      </x:c>
      <x:c r="D3547" s="2" t="str">
        <x:v>FY2018</x:v>
      </x:c>
      <x:c r="E3547" s="2" t="str">
        <x:v>allowance</x:v>
      </x:c>
      <x:c r="F3547" s="11" t="n">
        <x:v>2629</x:v>
      </x:c>
      <x:c r="G3547" s="2" t="str">
        <x:v>USD</x:v>
      </x:c>
      <x:c r="H3547" s="2" t="str">
        <x:v>2018-01-01</x:v>
      </x:c>
      <x:c r="I3547" s="2" t="str">
        <x:v>2018-12-31</x:v>
      </x:c>
      <x:c r="J3547" s="2" t="str">
        <x:v>Financing Receivable, Allowance for Credit Loss</x:v>
      </x:c>
      <x:c r="K3547" s="2" t="str">
        <x:v>us-gaap:FinancingReceivableAllowanceForCreditLosses</x:v>
      </x:c>
      <x:c r="L3547" s="2" t="str">
        <x:v>2022-02-25</x:v>
      </x:c>
      <x:c r="M3547" s="2" t="str">
        <x:v>0000713676-22-000019</x:v>
      </x:c>
      <x:c r="N3547" s="2" t="str">
        <x:v>https://www.sec.gov/Archives/edgar/data/713676/000071367622000019/pnc-20211231.htm</x:v>
      </x:c>
      <x:c r="O3547" s="2" t="str">
        <x:v>data/raw/filings/PNC_0000713676-22-000019_pnc-20211231.htm</x:v>
      </x:c>
      <x:c r="P3547" s="2" t="str">
        <x:v>id3VybDovL2RvY3MudjEvZG9jOmFhNmQ3YWEyZjg3MDQ1NGRhOWNlNjljMzdlZjVkYWQwL3NlYzphYTZkN2FhMmY4NzA0NTRkYTljZTY5YzM3ZWY1ZGFkMF8yOTUvZnJhZzowZGQxODQxMzljMWI0M2MyYWMzMDIxZDE2ODE0NGQ1Yy90YWJsZTpjNTcwZWFmZGE4ODg0MjdjYjdhYWFmYjYwNDY3YWIxMy90YWJsZXJhbmdlOmM1NzBlYWZkYTg4ODQyN2NiN2FhYWZiNjA0NjdhYjEzXzMtMy0xLTEtODU3OTE_3e62e360-f192-4901-aaf2-01e34c123e02</x:v>
      </x:c>
      <x:c r="Q3547" s="2" t="str"/>
      <x:c r="R3547" s="2" t="str">
        <x:v>Latest eligible comparative presentation at the information cutoff.</x:v>
      </x:c>
      <x:c r="T3547" s="12"/>
      <x:c r="U3547" s="12"/>
    </x:row>
    <x:row r="3548" ht="24" customHeight="1">
      <x:c r="C3548" s="2" t="str">
        <x:v>PNC</x:v>
      </x:c>
      <x:c r="D3548" s="2" t="str">
        <x:v>FY2018</x:v>
      </x:c>
      <x:c r="E3548" s="2" t="str">
        <x:v>nonaccrual</x:v>
      </x:c>
      <x:c r="F3548" s="11" t="str">
        <x:v>n.a.</x:v>
      </x:c>
      <x:c r="G3548" s="2" t="str">
        <x:v>USDm</x:v>
      </x:c>
      <x:c r="H3548" s="2" t="str">
        <x:v>2018-01-01</x:v>
      </x:c>
      <x:c r="I3548" s="2" t="str">
        <x:v>2018-12-31</x:v>
      </x:c>
      <x:c r="J3548" s="2" t="str">
        <x:v>Nonaccrual</x:v>
      </x:c>
      <x:c r="K3548" s="2" t="str"/>
      <x:c r="L3548" s="2" t="str"/>
      <x:c r="M3548" s="2" t="str"/>
      <x:c r="N3548" s="2" t="str"/>
      <x:c r="O3548" s="2" t="str"/>
      <x:c r="P3548" s="2" t="str"/>
      <x:c r="Q3548" s="2" t="str"/>
      <x:c r="R3548" s="2" t="str">
        <x:v>Not reported / unavailable</x:v>
      </x:c>
      <x:c r="T3548" s="12"/>
      <x:c r="U3548" s="12"/>
    </x:row>
    <x:row r="3549" ht="24" customHeight="1">
      <x:c r="C3549" s="2" t="str">
        <x:v>PNC</x:v>
      </x:c>
      <x:c r="D3549" s="2" t="str">
        <x:v>FY2018</x:v>
      </x:c>
      <x:c r="E3549" s="2" t="str">
        <x:v>cash</x:v>
      </x:c>
      <x:c r="F3549" s="11" t="str">
        <x:v>n.a.</x:v>
      </x:c>
      <x:c r="G3549" s="2" t="str">
        <x:v>USDm</x:v>
      </x:c>
      <x:c r="H3549" s="2" t="str">
        <x:v>2018-01-01</x:v>
      </x:c>
      <x:c r="I3549" s="2" t="str">
        <x:v>2018-12-31</x:v>
      </x:c>
      <x:c r="J3549" s="2" t="str">
        <x:v>Cash</x:v>
      </x:c>
      <x:c r="K3549" s="2" t="str"/>
      <x:c r="L3549" s="2" t="str"/>
      <x:c r="M3549" s="2" t="str"/>
      <x:c r="N3549" s="2" t="str"/>
      <x:c r="O3549" s="2" t="str"/>
      <x:c r="P3549" s="2" t="str"/>
      <x:c r="Q3549" s="2" t="str"/>
      <x:c r="R3549" s="2" t="str">
        <x:v>Not reported / unavailable</x:v>
      </x:c>
      <x:c r="T3549" s="12"/>
      <x:c r="U3549" s="12"/>
    </x:row>
    <x:row r="3550" ht="24" customHeight="1">
      <x:c r="C3550" s="2" t="str">
        <x:v>PNC</x:v>
      </x:c>
      <x:c r="D3550" s="2" t="str">
        <x:v>FY2018</x:v>
      </x:c>
      <x:c r="E3550" s="2" t="str">
        <x:v>aoci</x:v>
      </x:c>
      <x:c r="F3550" s="11" t="n">
        <x:v>-725</x:v>
      </x:c>
      <x:c r="G3550" s="2" t="str">
        <x:v>USD</x:v>
      </x:c>
      <x:c r="H3550" s="2" t="str">
        <x:v>2018-01-01</x:v>
      </x:c>
      <x:c r="I3550" s="2" t="str">
        <x:v>2018-12-31</x:v>
      </x:c>
      <x:c r="J3550" s="2" t="str">
        <x:v>Accumulated Other Comprehensive Income (Loss), Net of Tax</x:v>
      </x:c>
      <x:c r="K3550" s="2" t="str">
        <x:v>us-gaap:AccumulatedOtherComprehensiveIncomeLossNetOfTax</x:v>
      </x:c>
      <x:c r="L3550" s="2" t="str">
        <x:v>2020-08-04</x:v>
      </x:c>
      <x:c r="M3550" s="2" t="str">
        <x:v>0000713676-20-000117</x:v>
      </x:c>
      <x:c r="N3550" s="2" t="str">
        <x:v>https://data.sec.gov/api/xbrl/companyfacts/CIK0000713676.json</x:v>
      </x:c>
      <x:c r="O3550" s="2" t="str">
        <x:v>data/raw/sec/PNC_companyfacts.json</x:v>
      </x:c>
      <x:c r="P3550" s="2" t="str"/>
      <x:c r="Q3550" s="2" t="str"/>
      <x:c r="R3550" s="2" t="str">
        <x:v>Latest eligible comparative presentation at the information cutoff.</x:v>
      </x:c>
      <x:c r="T3550" s="12"/>
      <x:c r="U3550" s="12"/>
    </x:row>
    <x:row r="3551" ht="24" customHeight="1">
      <x:c r="C3551" s="2" t="str">
        <x:v>PNC</x:v>
      </x:c>
      <x:c r="D3551" s="2" t="str">
        <x:v>FY2018</x:v>
      </x:c>
      <x:c r="E3551" s="2" t="str">
        <x:v>nii</x:v>
      </x:c>
      <x:c r="F3551" s="11" t="n">
        <x:v>9721</x:v>
      </x:c>
      <x:c r="G3551" s="2" t="str">
        <x:v>USD</x:v>
      </x:c>
      <x:c r="H3551" s="2" t="str">
        <x:v>2018-01-01</x:v>
      </x:c>
      <x:c r="I3551" s="2" t="str">
        <x:v>2018-12-31</x:v>
      </x:c>
      <x:c r="J3551" s="2" t="str">
        <x:v>Interest Income (Expense), Net</x:v>
      </x:c>
      <x:c r="K3551" s="2" t="str">
        <x:v>us-gaap:InterestIncomeExpenseNet</x:v>
      </x:c>
      <x:c r="L3551" s="2" t="str">
        <x:v>2021-02-26</x:v>
      </x:c>
      <x:c r="M3551" s="2" t="str">
        <x:v>0000713676-21-000025</x:v>
      </x:c>
      <x:c r="N3551" s="2" t="str">
        <x:v>https://www.sec.gov/Archives/edgar/data/713676/000071367621000025/pnc-20201231.htm</x:v>
      </x:c>
      <x:c r="O3551" s="2" t="str">
        <x:v>data/raw/filings/PNC_0000713676-21-000025_pnc-20201231.htm</x:v>
      </x:c>
      <x:c r="P3551" s="2" t="str">
        <x:v>id3VybDovL2RvY3MudjEvZG9jOjZhZDQyZjZkZDQ2ZDRiNTNhYTcwMGQ0MDdmMzJhN2U0L3NlYzo2YWQ0MmY2ZGQ0NmQ0YjUzYWE3MDBkNDA3ZjMyYTdlNF81NDcvZnJhZzpiOTc4NzU3M2U4ODg0NGI0YjNjMTgxMWI1NDBmMWIxZC90YWJsZToxNTIyMjc1OTU1YTE0NjBiODcwMGUwZmRlMTdlMzJjNy90YWJsZXJhbmdlOjE1MjIyNzU5NTVhMTQ2MGI4NzAwZTBmZGUxN2UzMmM3XzI3LTEyLTEtMS0w_25c75d98-01fe-43a0-a285-4c541aada35b</x:v>
      </x:c>
      <x:c r="Q3551" s="2" t="str"/>
      <x:c r="R3551" s="2" t="str">
        <x:v>Latest eligible comparative presentation at the information cutoff.</x:v>
      </x:c>
      <x:c r="T3551" s="12"/>
      <x:c r="U3551" s="12"/>
    </x:row>
    <x:row r="3552" ht="24" customHeight="1">
      <x:c r="C3552" s="2" t="str">
        <x:v>PNC</x:v>
      </x:c>
      <x:c r="D3552" s="2" t="str">
        <x:v>FY2018</x:v>
      </x:c>
      <x:c r="E3552" s="2" t="str">
        <x:v>noninterest_income</x:v>
      </x:c>
      <x:c r="F3552" s="11" t="n">
        <x:v>6469</x:v>
      </x:c>
      <x:c r="G3552" s="2" t="str">
        <x:v>USD</x:v>
      </x:c>
      <x:c r="H3552" s="2" t="str">
        <x:v>2018-01-01</x:v>
      </x:c>
      <x:c r="I3552" s="2" t="str">
        <x:v>2018-12-31</x:v>
      </x:c>
      <x:c r="J3552" s="2" t="str">
        <x:v>Noninterest Income</x:v>
      </x:c>
      <x:c r="K3552" s="2" t="str">
        <x:v>us-gaap:NoninterestIncome</x:v>
      </x:c>
      <x:c r="L3552" s="2" t="str">
        <x:v>2021-02-26</x:v>
      </x:c>
      <x:c r="M3552" s="2" t="str">
        <x:v>0000713676-21-000025</x:v>
      </x:c>
      <x:c r="N3552" s="2" t="str">
        <x:v>https://www.sec.gov/Archives/edgar/data/713676/000071367621000025/pnc-20201231.htm</x:v>
      </x:c>
      <x:c r="O3552" s="2" t="str">
        <x:v>data/raw/filings/PNC_0000713676-21-000025_pnc-20201231.htm</x:v>
      </x:c>
      <x:c r="P3552" s="2" t="str">
        <x:v>id3VybDovL2RvY3MudjEvZG9jOjZhZDQyZjZkZDQ2ZDRiNTNhYTcwMGQ0MDdmMzJhN2U0L3NlYzo2YWQ0MmY2ZGQ0NmQ0YjUzYWE3MDBkNDA3ZjMyYTdlNF81NDcvZnJhZzpiOTc4NzU3M2U4ODg0NGI0YjNjMTgxMWI1NDBmMWIxZC90YWJsZToxNTIyMjc1OTU1YTE0NjBiODcwMGUwZmRlMTdlMzJjNy90YWJsZXJhbmdlOjE1MjIyNzU5NTVhMTQ2MGI4NzAwZTBmZGUxN2UzMmM3XzI4LTEyLTEtMS0w_dea42ae6-618d-41d3-a4bb-c7c42b491ab0</x:v>
      </x:c>
      <x:c r="Q3552" s="2" t="str"/>
      <x:c r="R3552" s="2" t="str">
        <x:v>Latest eligible comparative presentation at the information cutoff.</x:v>
      </x:c>
      <x:c r="T3552" s="12"/>
      <x:c r="U3552" s="12"/>
    </x:row>
    <x:row r="3553" ht="24" customHeight="1">
      <x:c r="C3553" s="2" t="str">
        <x:v>PNC</x:v>
      </x:c>
      <x:c r="D3553" s="2" t="str">
        <x:v>FY2018</x:v>
      </x:c>
      <x:c r="E3553" s="2" t="str">
        <x:v>revenue_reported</x:v>
      </x:c>
      <x:c r="F3553" s="11" t="n">
        <x:v>16190</x:v>
      </x:c>
      <x:c r="G3553" s="2" t="str">
        <x:v>USD</x:v>
      </x:c>
      <x:c r="H3553" s="2" t="str">
        <x:v>2018-01-01</x:v>
      </x:c>
      <x:c r="I3553" s="2" t="str">
        <x:v>2018-12-31</x:v>
      </x:c>
      <x:c r="J3553" s="2" t="str">
        <x:v>Revenues</x:v>
      </x:c>
      <x:c r="K3553" s="2" t="str">
        <x:v>us-gaap:Revenues</x:v>
      </x:c>
      <x:c r="L3553" s="2" t="str">
        <x:v>2021-02-26</x:v>
      </x:c>
      <x:c r="M3553" s="2" t="str">
        <x:v>0000713676-21-000025</x:v>
      </x:c>
      <x:c r="N3553" s="2" t="str">
        <x:v>https://www.sec.gov/Archives/edgar/data/713676/000071367621000025/pnc-20201231.htm</x:v>
      </x:c>
      <x:c r="O3553" s="2" t="str">
        <x:v>data/raw/filings/PNC_0000713676-21-000025_pnc-20201231.htm</x:v>
      </x:c>
      <x:c r="P3553" s="2" t="str">
        <x:v>id3VybDovL2RvY3MudjEvZG9jOjZhZDQyZjZkZDQ2ZDRiNTNhYTcwMGQ0MDdmMzJhN2U0L3NlYzo2YWQ0MmY2ZGQ0NmQ0YjUzYWE3MDBkNDA3ZjMyYTdlNF8yMDIvZnJhZzphZTMxNmMyODIxNGI0ZDI5OGQyZjQxODZmOTUwMzU4Zi90YWJsZTo1ODhjMzc3Yjg1MjE0ODgzODI5YmExYmMwOGZlZWQ3My90YWJsZXJhbmdlOjU4OGMzNzdiODUyMTQ4ODM4MjliYTFiYzA4ZmVlZDczXzIwLTUtMS0xLTA_688f12fd-3bec-4d4d-a0c2-3db85d60064e</x:v>
      </x:c>
      <x:c r="Q3553" s="2" t="str"/>
      <x:c r="R3553" s="2" t="str">
        <x:v>Latest eligible comparative presentation at the information cutoff.</x:v>
      </x:c>
      <x:c r="T3553" s="12"/>
      <x:c r="U3553" s="12"/>
    </x:row>
    <x:row r="3554" ht="24" customHeight="1">
      <x:c r="C3554" s="2" t="str">
        <x:v>PNC</x:v>
      </x:c>
      <x:c r="D3554" s="2" t="str">
        <x:v>FY2018</x:v>
      </x:c>
      <x:c r="E3554" s="2" t="str">
        <x:v>opex</x:v>
      </x:c>
      <x:c r="F3554" s="11" t="n">
        <x:v>10296</x:v>
      </x:c>
      <x:c r="G3554" s="2" t="str">
        <x:v>USD</x:v>
      </x:c>
      <x:c r="H3554" s="2" t="str">
        <x:v>2018-01-01</x:v>
      </x:c>
      <x:c r="I3554" s="2" t="str">
        <x:v>2018-12-31</x:v>
      </x:c>
      <x:c r="J3554" s="2" t="str">
        <x:v>Noninterest Expense</x:v>
      </x:c>
      <x:c r="K3554" s="2" t="str">
        <x:v>us-gaap:NoninterestExpense</x:v>
      </x:c>
      <x:c r="L3554" s="2" t="str">
        <x:v>2021-02-26</x:v>
      </x:c>
      <x:c r="M3554" s="2" t="str">
        <x:v>0000713676-21-000025</x:v>
      </x:c>
      <x:c r="N3554" s="2" t="str">
        <x:v>https://www.sec.gov/Archives/edgar/data/713676/000071367621000025/pnc-20201231.htm</x:v>
      </x:c>
      <x:c r="O3554" s="2" t="str">
        <x:v>data/raw/filings/PNC_0000713676-21-000025_pnc-20201231.htm</x:v>
      </x:c>
      <x:c r="P3554" s="2" t="str">
        <x:v>id3VybDovL2RvY3MudjEvZG9jOjZhZDQyZjZkZDQ2ZDRiNTNhYTcwMGQ0MDdmMzJhN2U0L3NlYzo2YWQ0MmY2ZGQ0NmQ0YjUzYWE3MDBkNDA3ZjMyYTdlNF8yMDIvZnJhZzphZTMxNmMyODIxNGI0ZDI5OGQyZjQxODZmOTUwMzU4Zi90YWJsZTo1ODhjMzc3Yjg1MjE0ODgzODI5YmExYmMwOGZlZWQ3My90YWJsZXJhbmdlOjU4OGMzNzdiODUyMTQ4ODM4MjliYTFiYzA4ZmVlZDczXzI4LTUtMS0xLTA_b28d71a1-92c2-49c7-9b84-d5c28b795e78</x:v>
      </x:c>
      <x:c r="Q3554" s="2" t="str"/>
      <x:c r="R3554" s="2" t="str">
        <x:v>Latest eligible comparative presentation at the information cutoff.</x:v>
      </x:c>
      <x:c r="T3554" s="12"/>
      <x:c r="U3554" s="12"/>
    </x:row>
    <x:row r="3555" ht="24" customHeight="1">
      <x:c r="C3555" s="2" t="str">
        <x:v>PNC</x:v>
      </x:c>
      <x:c r="D3555" s="2" t="str">
        <x:v>FY2018</x:v>
      </x:c>
      <x:c r="E3555" s="2" t="str">
        <x:v>provision</x:v>
      </x:c>
      <x:c r="F3555" s="11" t="n">
        <x:v>408</x:v>
      </x:c>
      <x:c r="G3555" s="2" t="str">
        <x:v>USD</x:v>
      </x:c>
      <x:c r="H3555" s="2" t="str">
        <x:v>2018-01-01</x:v>
      </x:c>
      <x:c r="I3555" s="2" t="str">
        <x:v>2018-12-31</x:v>
      </x:c>
      <x:c r="J3555" s="2" t="str">
        <x:v>Provision for Loan, Lease, and Other Losses</x:v>
      </x:c>
      <x:c r="K3555" s="2" t="str">
        <x:v>us-gaap:ProvisionForLoanLeaseAndOtherLosses</x:v>
      </x:c>
      <x:c r="L3555" s="2" t="str">
        <x:v>2020-08-04</x:v>
      </x:c>
      <x:c r="M3555" s="2" t="str">
        <x:v>0000713676-20-000117</x:v>
      </x:c>
      <x:c r="N3555" s="2" t="str">
        <x:v>https://data.sec.gov/api/xbrl/companyfacts/CIK0000713676.json</x:v>
      </x:c>
      <x:c r="O3555" s="2" t="str">
        <x:v>data/raw/sec/PNC_companyfacts.json</x:v>
      </x:c>
      <x:c r="P3555" s="2" t="str"/>
      <x:c r="Q3555" s="2" t="str"/>
      <x:c r="R3555" s="2" t="str">
        <x:v>Latest eligible comparative presentation at the information cutoff.</x:v>
      </x:c>
      <x:c r="T3555" s="12"/>
      <x:c r="U3555" s="12"/>
    </x:row>
    <x:row r="3556" ht="24" customHeight="1">
      <x:c r="C3556" s="2" t="str">
        <x:v>PNC</x:v>
      </x:c>
      <x:c r="D3556" s="2" t="str">
        <x:v>FY2018</x:v>
      </x:c>
      <x:c r="E3556" s="2" t="str">
        <x:v>pretax</x:v>
      </x:c>
      <x:c r="F3556" s="11" t="n">
        <x:v>5486</x:v>
      </x:c>
      <x:c r="G3556" s="2" t="str">
        <x:v>USD</x:v>
      </x:c>
      <x:c r="H3556" s="2" t="str">
        <x:v>2018-01-01</x:v>
      </x:c>
      <x:c r="I3556" s="2" t="str">
        <x:v>2018-12-31</x:v>
      </x:c>
      <x:c r="J3556" s="2" t="str">
        <x:v>Income (Loss) from Continuing Operations before Income Taxes, Noncontrolling Interest</x:v>
      </x:c>
      <x:c r="K3556" s="2" t="str">
        <x:v>us-gaap:IncomeLossFromContinuingOperationsBeforeIncomeTaxesExtraordinaryItemsNoncontrollingInterest</x:v>
      </x:c>
      <x:c r="L3556" s="2" t="str">
        <x:v>2021-02-26</x:v>
      </x:c>
      <x:c r="M3556" s="2" t="str">
        <x:v>0000713676-21-000025</x:v>
      </x:c>
      <x:c r="N3556" s="2" t="str">
        <x:v>https://www.sec.gov/Archives/edgar/data/713676/000071367621000025/pnc-20201231.htm</x:v>
      </x:c>
      <x:c r="O3556" s="2" t="str">
        <x:v>data/raw/filings/PNC_0000713676-21-000025_pnc-20201231.htm</x:v>
      </x:c>
      <x:c r="P3556" s="2" t="str">
        <x:v>id3VybDovL2RvY3MudjEvZG9jOjZhZDQyZjZkZDQ2ZDRiNTNhYTcwMGQ0MDdmMzJhN2U0L3NlYzo2YWQ0MmY2ZGQ0NmQ0YjUzYWE3MDBkNDA3ZjMyYTdlNF81NDcvZnJhZzpiOTc4NzU3M2U4ODg0NGI0YjNjMTgxMWI1NDBmMWIxZC90YWJsZToxNTIyMjc1OTU1YTE0NjBiODcwMGUwZmRlMTdlMzJjNy90YWJsZXJhbmdlOjE1MjIyNzU5NTVhMTQ2MGI4NzAwZTBmZGUxN2UzMmM3XzMzLTEyLTEtMS0w_0080c32b-0dff-404c-9563-40d0b105013d</x:v>
      </x:c>
      <x:c r="Q3556" s="2" t="str"/>
      <x:c r="R3556" s="2" t="str">
        <x:v>Latest eligible comparative presentation at the information cutoff.</x:v>
      </x:c>
      <x:c r="T3556" s="12"/>
      <x:c r="U3556" s="12"/>
    </x:row>
    <x:row r="3557" ht="24" customHeight="1">
      <x:c r="C3557" s="2" t="str">
        <x:v>PNC</x:v>
      </x:c>
      <x:c r="D3557" s="2" t="str">
        <x:v>FY2018</x:v>
      </x:c>
      <x:c r="E3557" s="2" t="str">
        <x:v>tax</x:v>
      </x:c>
      <x:c r="F3557" s="11" t="n">
        <x:v>928</x:v>
      </x:c>
      <x:c r="G3557" s="2" t="str">
        <x:v>USD</x:v>
      </x:c>
      <x:c r="H3557" s="2" t="str">
        <x:v>2018-01-01</x:v>
      </x:c>
      <x:c r="I3557" s="2" t="str">
        <x:v>2018-12-31</x:v>
      </x:c>
      <x:c r="J3557" s="2" t="str">
        <x:v>Income Tax Expense (Benefit)</x:v>
      </x:c>
      <x:c r="K3557" s="2" t="str">
        <x:v>us-gaap:IncomeTaxExpenseBenefit</x:v>
      </x:c>
      <x:c r="L3557" s="2" t="str">
        <x:v>2021-02-26</x:v>
      </x:c>
      <x:c r="M3557" s="2" t="str">
        <x:v>0000713676-21-000025</x:v>
      </x:c>
      <x:c r="N3557" s="2" t="str">
        <x:v>https://www.sec.gov/Archives/edgar/data/713676/000071367621000025/pnc-20201231.htm</x:v>
      </x:c>
      <x:c r="O3557" s="2" t="str">
        <x:v>data/raw/filings/PNC_0000713676-21-000025_pnc-20201231.htm</x:v>
      </x:c>
      <x:c r="P3557" s="2" t="str">
        <x:v>id3VybDovL2RvY3MudjEvZG9jOjZhZDQyZjZkZDQ2ZDRiNTNhYTcwMGQ0MDdmMzJhN2U0L3NlYzo2YWQ0MmY2ZGQ0NmQ0YjUzYWE3MDBkNDA3ZjMyYTdlNF81NDcvZnJhZzpiOTc4NzU3M2U4ODg0NGI0YjNjMTgxMWI1NDBmMWIxZC90YWJsZToxNTIyMjc1OTU1YTE0NjBiODcwMGUwZmRlMTdlMzJjNy90YWJsZXJhbmdlOjE1MjIyNzU5NTVhMTQ2MGI4NzAwZTBmZGUxN2UzMmM3XzM0LTEyLTEtMS0w_16b0a1ad-630b-4a7d-a67b-9468b0667ec8</x:v>
      </x:c>
      <x:c r="Q3557" s="2" t="str"/>
      <x:c r="R3557" s="2" t="str">
        <x:v>Latest eligible comparative presentation at the information cutoff.</x:v>
      </x:c>
      <x:c r="T3557" s="12"/>
      <x:c r="U3557" s="12"/>
    </x:row>
    <x:row r="3558" ht="24" customHeight="1">
      <x:c r="C3558" s="2" t="str">
        <x:v>PNC</x:v>
      </x:c>
      <x:c r="D3558" s="2" t="str">
        <x:v>FY2018</x:v>
      </x:c>
      <x:c r="E3558" s="2" t="str">
        <x:v>net_income</x:v>
      </x:c>
      <x:c r="F3558" s="11" t="str">
        <x:v>n.a.</x:v>
      </x:c>
      <x:c r="G3558" s="2" t="str">
        <x:v>USDm</x:v>
      </x:c>
      <x:c r="H3558" s="2" t="str">
        <x:v>2018-01-01</x:v>
      </x:c>
      <x:c r="I3558" s="2" t="str">
        <x:v>2018-12-31</x:v>
      </x:c>
      <x:c r="J3558" s="2" t="str">
        <x:v>Net income attributable to parent</x:v>
      </x:c>
      <x:c r="K3558" s="2" t="str"/>
      <x:c r="L3558" s="2" t="str"/>
      <x:c r="M3558" s="2" t="str"/>
      <x:c r="N3558" s="2" t="str"/>
      <x:c r="O3558" s="2" t="str"/>
      <x:c r="P3558" s="2" t="str"/>
      <x:c r="Q3558" s="2" t="str"/>
      <x:c r="R3558" s="2" t="str">
        <x:v>Not reported / unavailable</x:v>
      </x:c>
      <x:c r="T3558" s="12"/>
      <x:c r="U3558" s="12"/>
    </x:row>
    <x:row r="3559" ht="24" customHeight="1">
      <x:c r="C3559" s="2" t="str">
        <x:v>PNC</x:v>
      </x:c>
      <x:c r="D3559" s="2" t="str">
        <x:v>FY2018</x:v>
      </x:c>
      <x:c r="E3559" s="2" t="str">
        <x:v>common_income</x:v>
      </x:c>
      <x:c r="F3559" s="11" t="n">
        <x:v>4255</x:v>
      </x:c>
      <x:c r="G3559" s="2" t="str">
        <x:v>USD</x:v>
      </x:c>
      <x:c r="H3559" s="2" t="str">
        <x:v>2018-01-01</x:v>
      </x:c>
      <x:c r="I3559" s="2" t="str">
        <x:v>2018-12-31</x:v>
      </x:c>
      <x:c r="J3559" s="2" t="str">
        <x:v>Net Income (Loss) Available to Common Stockholders, Basic</x:v>
      </x:c>
      <x:c r="K3559" s="2" t="str">
        <x:v>us-gaap:NetIncomeLossAvailableToCommonStockholdersBasic</x:v>
      </x:c>
      <x:c r="L3559" s="2" t="str">
        <x:v>2021-02-26</x:v>
      </x:c>
      <x:c r="M3559" s="2" t="str">
        <x:v>0000713676-21-000025</x:v>
      </x:c>
      <x:c r="N3559" s="2" t="str">
        <x:v>https://www.sec.gov/Archives/edgar/data/713676/000071367621000025/pnc-20201231.htm</x:v>
      </x:c>
      <x:c r="O3559" s="2" t="str">
        <x:v>data/raw/filings/PNC_0000713676-21-000025_pnc-20201231.htm</x:v>
      </x:c>
      <x:c r="P3559" s="2" t="str">
        <x:v>id3VybDovL2RvY3MudjEvZG9jOjZhZDQyZjZkZDQ2ZDRiNTNhYTcwMGQ0MDdmMzJhN2U0L3NlYzo2YWQ0MmY2ZGQ0NmQ0YjUzYWE3MDBkNDA3ZjMyYTdlNF80NTcvZnJhZzpjODRlMjdlYTkwMzM0YjJmYTAwZTlmYzZhNjdhMWViNi90YWJsZTo5MzYyY2ZjN2M0Mzc0NjEyYmE1NzA5NDU1OTQzM2RkYS90YWJsZXJhbmdlOjkzNjJjZmM3YzQzNzQ2MTJiYTU3MDk0NTU5NDMzZGRhXzktNi0xLTEtMA_288e3a8d-e3a6-4f7d-bad3-8456b713a877</x:v>
      </x:c>
      <x:c r="Q3559" s="2" t="str"/>
      <x:c r="R3559" s="2" t="str">
        <x:v>Latest eligible comparative presentation at the information cutoff.</x:v>
      </x:c>
      <x:c r="T3559" s="12"/>
      <x:c r="U3559" s="12"/>
    </x:row>
    <x:row r="3560" ht="24" customHeight="1">
      <x:c r="C3560" s="2" t="str">
        <x:v>PNC</x:v>
      </x:c>
      <x:c r="D3560" s="2" t="str">
        <x:v>FY2018</x:v>
      </x:c>
      <x:c r="E3560" s="2" t="str">
        <x:v>preferred_div</x:v>
      </x:c>
      <x:c r="F3560" s="11" t="n">
        <x:v>4</x:v>
      </x:c>
      <x:c r="G3560" s="2" t="str">
        <x:v>USD</x:v>
      </x:c>
      <x:c r="H3560" s="2" t="str">
        <x:v>2018-01-01</x:v>
      </x:c>
      <x:c r="I3560" s="2" t="str">
        <x:v>2018-12-31</x:v>
      </x:c>
      <x:c r="J3560" s="2" t="str">
        <x:v>Preferred Stock Dividends and Other Adjustments</x:v>
      </x:c>
      <x:c r="K3560" s="2" t="str">
        <x:v>us-gaap:PreferredStockDividendsAndOtherAdjustments</x:v>
      </x:c>
      <x:c r="L3560" s="2" t="str">
        <x:v>2021-02-26</x:v>
      </x:c>
      <x:c r="M3560" s="2" t="str">
        <x:v>0000713676-21-000025</x:v>
      </x:c>
      <x:c r="N3560" s="2" t="str">
        <x:v>https://www.sec.gov/Archives/edgar/data/713676/000071367621000025/pnc-20201231.htm</x:v>
      </x:c>
      <x:c r="O3560" s="2" t="str">
        <x:v>data/raw/filings/PNC_0000713676-21-000025_pnc-20201231.htm</x:v>
      </x:c>
      <x:c r="P3560" s="2" t="str">
        <x:v>id3VybDovL2RvY3MudjEvZG9jOjZhZDQyZjZkZDQ2ZDRiNTNhYTcwMGQ0MDdmMzJhN2U0L3NlYzo2YWQ0MmY2ZGQ0NmQ0YjUzYWE3MDBkNDA3ZjMyYTdlNF80NTcvZnJhZzpjODRlMjdlYTkwMzM0YjJmYTAwZTlmYzZhNjdhMWViNi90YWJsZTo5MzYyY2ZjN2M0Mzc0NjEyYmE1NzA5NDU1OTQzM2RkYS90YWJsZXJhbmdlOjkzNjJjZmM3YzQzNzQ2MTJiYTU3MDk0NTU5NDMzZGRhXzYtNi0xLTEtMA_c41ca049-6037-40d7-a4b7-f5109869479a</x:v>
      </x:c>
      <x:c r="Q3560" s="2" t="str"/>
      <x:c r="R3560" s="2" t="str">
        <x:v>Latest eligible comparative presentation at the information cutoff.</x:v>
      </x:c>
      <x:c r="T3560" s="12"/>
      <x:c r="U3560" s="12"/>
    </x:row>
    <x:row r="3561" ht="24" customHeight="1">
      <x:c r="C3561" s="2" t="str">
        <x:v>PNC</x:v>
      </x:c>
      <x:c r="D3561" s="2" t="str">
        <x:v>FY2018</x:v>
      </x:c>
      <x:c r="E3561" s="2" t="str">
        <x:v>eps</x:v>
      </x:c>
      <x:c r="F3561" s="11" t="n">
        <x:v>10.71</x:v>
      </x:c>
      <x:c r="G3561" s="2" t="str">
        <x:v>USD/shares</x:v>
      </x:c>
      <x:c r="H3561" s="2" t="str">
        <x:v>2018-01-01</x:v>
      </x:c>
      <x:c r="I3561" s="2" t="str">
        <x:v>2018-12-31</x:v>
      </x:c>
      <x:c r="J3561" s="2" t="str">
        <x:v>Earnings Per Share, Diluted</x:v>
      </x:c>
      <x:c r="K3561" s="2" t="str">
        <x:v>us-gaap:EarningsPerShareDiluted</x:v>
      </x:c>
      <x:c r="L3561" s="2" t="str">
        <x:v>2021-02-26</x:v>
      </x:c>
      <x:c r="M3561" s="2" t="str">
        <x:v>0000713676-21-000025</x:v>
      </x:c>
      <x:c r="N3561" s="2" t="str">
        <x:v>https://www.sec.gov/Archives/edgar/data/713676/000071367621000025/pnc-20201231.htm</x:v>
      </x:c>
      <x:c r="O3561" s="2" t="str">
        <x:v>data/raw/filings/PNC_0000713676-21-000025_pnc-20201231.htm</x:v>
      </x:c>
      <x:c r="P3561" s="2" t="str">
        <x:v>id3VybDovL2RvY3MudjEvZG9jOjZhZDQyZjZkZDQ2ZDRiNTNhYTcwMGQ0MDdmMzJhN2U0L3NlYzo2YWQ0MmY2ZGQ0NmQ0YjUzYWE3MDBkNDA3ZjMyYTdlNF80NTcvZnJhZzpjODRlMjdlYTkwMzM0YjJmYTAwZTlmYzZhNjdhMWViNi90YWJsZTo5MzYyY2ZjN2M0Mzc0NjEyYmE1NzA5NDU1OTQzM2RkYS90YWJsZXJhbmdlOjkzNjJjZmM3YzQzNzQ2MTJiYTU3MDk0NTU5NDMzZGRhXzI3LTYtMS0xLTM4MjQ_a6b15800-d92c-4da3-86ad-0914838e9430</x:v>
      </x:c>
      <x:c r="Q3561" s="2" t="str"/>
      <x:c r="R3561" s="2" t="str">
        <x:v>Latest eligible comparative presentation at the information cutoff.</x:v>
      </x:c>
      <x:c r="T3561" s="12"/>
      <x:c r="U3561" s="12"/>
    </x:row>
    <x:row r="3562" ht="24" customHeight="1">
      <x:c r="C3562" s="2" t="str">
        <x:v>PNC</x:v>
      </x:c>
      <x:c r="D3562" s="2" t="str">
        <x:v>FY2018</x:v>
      </x:c>
      <x:c r="E3562" s="2" t="str">
        <x:v>shares_diluted</x:v>
      </x:c>
      <x:c r="F3562" s="11" t="n">
        <x:v>470</x:v>
      </x:c>
      <x:c r="G3562" s="2" t="str">
        <x:v>shares</x:v>
      </x:c>
      <x:c r="H3562" s="2" t="str">
        <x:v>2018-01-01</x:v>
      </x:c>
      <x:c r="I3562" s="2" t="str">
        <x:v>2018-12-31</x:v>
      </x:c>
      <x:c r="J3562" s="2" t="str">
        <x:v>Weighted Average Number of Shares Outstanding, Diluted</x:v>
      </x:c>
      <x:c r="K3562" s="2" t="str">
        <x:v>us-gaap:WeightedAverageNumberOfDilutedSharesOutstanding</x:v>
      </x:c>
      <x:c r="L3562" s="2" t="str">
        <x:v>2021-02-26</x:v>
      </x:c>
      <x:c r="M3562" s="2" t="str">
        <x:v>0000713676-21-000025</x:v>
      </x:c>
      <x:c r="N3562" s="2" t="str">
        <x:v>https://www.sec.gov/Archives/edgar/data/713676/000071367621000025/pnc-20201231.htm</x:v>
      </x:c>
      <x:c r="O3562" s="2" t="str">
        <x:v>data/raw/filings/PNC_0000713676-21-000025_pnc-20201231.htm</x:v>
      </x:c>
      <x:c r="P3562" s="2" t="str">
        <x:v>id3VybDovL2RvY3MudjEvZG9jOjZhZDQyZjZkZDQ2ZDRiNTNhYTcwMGQ0MDdmMzJhN2U0L3NlYzo2YWQ0MmY2ZGQ0NmQ0YjUzYWE3MDBkNDA3ZjMyYTdlNF80NTcvZnJhZzpjODRlMjdlYTkwMzM0YjJmYTAwZTlmYzZhNjdhMWViNi90YWJsZTo5MzYyY2ZjN2M0Mzc0NjEyYmE1NzA5NDU1OTQzM2RkYS90YWJsZXJhbmdlOjkzNjJjZmM3YzQzNzQ2MTJiYTU3MDk0NTU5NDMzZGRhXzI0LTYtMS0xLTM4MjQ_270e262d-5c97-4205-bcf1-a1b2bdf44e9c</x:v>
      </x:c>
      <x:c r="Q3562" s="2" t="str"/>
      <x:c r="R3562" s="2" t="str">
        <x:v>Latest eligible comparative presentation at the information cutoff.</x:v>
      </x:c>
      <x:c r="T3562" s="12"/>
      <x:c r="U3562" s="12"/>
    </x:row>
    <x:row r="3563" ht="24" customHeight="1">
      <x:c r="C3563" s="2" t="str">
        <x:v>PNC</x:v>
      </x:c>
      <x:c r="D3563" s="2" t="str">
        <x:v>FY2018</x:v>
      </x:c>
      <x:c r="E3563" s="2" t="str">
        <x:v>dps</x:v>
      </x:c>
      <x:c r="F3563" s="11" t="str">
        <x:v>n.a.</x:v>
      </x:c>
      <x:c r="G3563" s="2" t="str">
        <x:v>USD/share</x:v>
      </x:c>
      <x:c r="H3563" s="2" t="str">
        <x:v>2018-01-01</x:v>
      </x:c>
      <x:c r="I3563" s="2" t="str">
        <x:v>2018-12-31</x:v>
      </x:c>
      <x:c r="J3563" s="2" t="str">
        <x:v>Dividends per common share</x:v>
      </x:c>
      <x:c r="K3563" s="2" t="str"/>
      <x:c r="L3563" s="2" t="str"/>
      <x:c r="M3563" s="2" t="str"/>
      <x:c r="N3563" s="2" t="str"/>
      <x:c r="O3563" s="2" t="str"/>
      <x:c r="P3563" s="2" t="str"/>
      <x:c r="Q3563" s="2" t="str"/>
      <x:c r="R3563" s="2" t="str">
        <x:v>Not reported / unavailable</x:v>
      </x:c>
      <x:c r="T3563" s="12"/>
      <x:c r="U3563" s="12"/>
    </x:row>
    <x:row r="3564" ht="24" customHeight="1">
      <x:c r="C3564" s="2" t="str">
        <x:v>PNC</x:v>
      </x:c>
      <x:c r="D3564" s="2" t="str">
        <x:v>FY2018</x:v>
      </x:c>
      <x:c r="E3564" s="2" t="str">
        <x:v>dividends</x:v>
      </x:c>
      <x:c r="F3564" s="11" t="n">
        <x:v>1601</x:v>
      </x:c>
      <x:c r="G3564" s="2" t="str">
        <x:v>USD</x:v>
      </x:c>
      <x:c r="H3564" s="2" t="str">
        <x:v>2018-01-01</x:v>
      </x:c>
      <x:c r="I3564" s="2" t="str">
        <x:v>2018-12-31</x:v>
      </x:c>
      <x:c r="J3564" s="2" t="str">
        <x:v>Payments of Ordinary Dividends, Common Stock</x:v>
      </x:c>
      <x:c r="K3564" s="2" t="str">
        <x:v>us-gaap:PaymentsOfDividendsCommonStock</x:v>
      </x:c>
      <x:c r="L3564" s="2" t="str">
        <x:v>2021-02-26</x:v>
      </x:c>
      <x:c r="M3564" s="2" t="str">
        <x:v>0000713676-21-000025</x:v>
      </x:c>
      <x:c r="N3564" s="2" t="str">
        <x:v>https://www.sec.gov/Archives/edgar/data/713676/000071367621000025/pnc-20201231.htm</x:v>
      </x:c>
      <x:c r="O3564" s="2" t="str">
        <x:v>data/raw/filings/PNC_0000713676-21-000025_pnc-20201231.htm</x:v>
      </x:c>
      <x:c r="P3564" s="2" t="str">
        <x:v>id3VybDovL2RvY3MudjEvZG9jOjZhZDQyZjZkZDQ2ZDRiNTNhYTcwMGQ0MDdmMzJhN2U0L3NlYzo2YWQ0MmY2ZGQ0NmQ0YjUzYWE3MDBkNDA3ZjMyYTdlNF8yMTcvZnJhZzo4ZGQ1NDUwMjYxZTE0ZmQ1YjQ2OWU3NzFlYmRkOGNjOS90YWJsZTozYmQyYTQ4MDkzNDE0ODI4YmQxMzgwMzk3YWY3ZDg3ZS90YWJsZXJhbmdlOjNiZDJhNDgwOTM0MTQ4MjhiZDEzODAzOTdhZjdkODdlXzI1LTYtMS0xLTA_8deb2bf0-c6c2-49a7-87a9-fd41820166fc</x:v>
      </x:c>
      <x:c r="Q3564" s="2" t="str"/>
      <x:c r="R3564" s="2" t="str">
        <x:v>Latest eligible comparative presentation at the information cutoff.</x:v>
      </x:c>
      <x:c r="T3564" s="12"/>
      <x:c r="U3564" s="12"/>
    </x:row>
    <x:row r="3565" ht="24" customHeight="1">
      <x:c r="C3565" s="2" t="str">
        <x:v>PNC</x:v>
      </x:c>
      <x:c r="D3565" s="2" t="str">
        <x:v>FY2018</x:v>
      </x:c>
      <x:c r="E3565" s="2" t="str">
        <x:v>buybacks</x:v>
      </x:c>
      <x:c r="F3565" s="11" t="n">
        <x:v>2877</x:v>
      </x:c>
      <x:c r="G3565" s="2" t="str">
        <x:v>USD</x:v>
      </x:c>
      <x:c r="H3565" s="2" t="str">
        <x:v>2018-01-01</x:v>
      </x:c>
      <x:c r="I3565" s="2" t="str">
        <x:v>2018-12-31</x:v>
      </x:c>
      <x:c r="J3565" s="2" t="str">
        <x:v>Payments for Repurchase of Common Stock</x:v>
      </x:c>
      <x:c r="K3565" s="2" t="str">
        <x:v>us-gaap:PaymentsForRepurchaseOfCommonStock</x:v>
      </x:c>
      <x:c r="L3565" s="2" t="str">
        <x:v>2021-02-26</x:v>
      </x:c>
      <x:c r="M3565" s="2" t="str">
        <x:v>0000713676-21-000025</x:v>
      </x:c>
      <x:c r="N3565" s="2" t="str">
        <x:v>https://www.sec.gov/Archives/edgar/data/713676/000071367621000025/pnc-20201231.htm</x:v>
      </x:c>
      <x:c r="O3565" s="2" t="str">
        <x:v>data/raw/filings/PNC_0000713676-21-000025_pnc-20201231.htm</x:v>
      </x:c>
      <x:c r="P3565" s="2" t="str">
        <x:v>id3VybDovL2RvY3MudjEvZG9jOjZhZDQyZjZkZDQ2ZDRiNTNhYTcwMGQ0MDdmMzJhN2U0L3NlYzo2YWQ0MmY2ZGQ0NmQ0YjUzYWE3MDBkNDA3ZjMyYTdlNF8yMTcvZnJhZzo4ZGQ1NDUwMjYxZTE0ZmQ1YjQ2OWU3NzFlYmRkOGNjOS90YWJsZTozYmQyYTQ4MDkzNDE0ODI4YmQxMzgwMzk3YWY3ZDg3ZS90YWJsZXJhbmdlOjNiZDJhNDgwOTM0MTQ4MjhiZDEzODAzOTdhZjdkODdlXzIzLTYtMS0xLTA_c15f09f3-7173-4780-a6be-13a42b7f70bb</x:v>
      </x:c>
      <x:c r="Q3565" s="2" t="str"/>
      <x:c r="R3565" s="2" t="str">
        <x:v>Latest eligible comparative presentation at the information cutoff.</x:v>
      </x:c>
      <x:c r="T3565" s="12"/>
      <x:c r="U3565" s="12"/>
    </x:row>
    <x:row r="3566" ht="24" customHeight="1">
      <x:c r="C3566" s="2" t="str">
        <x:v>PNC</x:v>
      </x:c>
      <x:c r="D3566" s="2" t="str">
        <x:v>FY2018</x:v>
      </x:c>
      <x:c r="E3566" s="2" t="str">
        <x:v>chargeoffs</x:v>
      </x:c>
      <x:c r="F3566" s="11" t="str">
        <x:v>n.a.</x:v>
      </x:c>
      <x:c r="G3566" s="2" t="str">
        <x:v>USDm</x:v>
      </x:c>
      <x:c r="H3566" s="2" t="str">
        <x:v>2018-01-01</x:v>
      </x:c>
      <x:c r="I3566" s="2" t="str">
        <x:v>2018-12-31</x:v>
      </x:c>
      <x:c r="J3566" s="2" t="str">
        <x:v>Gross loan charge-offs</x:v>
      </x:c>
      <x:c r="K3566" s="2" t="str"/>
      <x:c r="L3566" s="2" t="str"/>
      <x:c r="M3566" s="2" t="str"/>
      <x:c r="N3566" s="2" t="str"/>
      <x:c r="O3566" s="2" t="str"/>
      <x:c r="P3566" s="2" t="str"/>
      <x:c r="Q3566" s="2" t="str"/>
      <x:c r="R3566" s="2" t="str">
        <x:v>Not reported / unavailable</x:v>
      </x:c>
      <x:c r="T3566" s="12"/>
      <x:c r="U3566" s="12"/>
    </x:row>
    <x:row r="3567" ht="24" customHeight="1">
      <x:c r="C3567" s="2" t="str">
        <x:v>PNC</x:v>
      </x:c>
      <x:c r="D3567" s="2" t="str">
        <x:v>FY2018</x:v>
      </x:c>
      <x:c r="E3567" s="2" t="str">
        <x:v>recoveries</x:v>
      </x:c>
      <x:c r="F3567" s="11" t="str">
        <x:v>n.a.</x:v>
      </x:c>
      <x:c r="G3567" s="2" t="str">
        <x:v>USDm</x:v>
      </x:c>
      <x:c r="H3567" s="2" t="str">
        <x:v>2018-01-01</x:v>
      </x:c>
      <x:c r="I3567" s="2" t="str">
        <x:v>2018-12-31</x:v>
      </x:c>
      <x:c r="J3567" s="2" t="str">
        <x:v>Loan recoveries</x:v>
      </x:c>
      <x:c r="K3567" s="2" t="str"/>
      <x:c r="L3567" s="2" t="str"/>
      <x:c r="M3567" s="2" t="str"/>
      <x:c r="N3567" s="2" t="str"/>
      <x:c r="O3567" s="2" t="str"/>
      <x:c r="P3567" s="2" t="str"/>
      <x:c r="Q3567" s="2" t="str"/>
      <x:c r="R3567" s="2" t="str">
        <x:v>Not reported / unavailable</x:v>
      </x:c>
      <x:c r="T3567" s="12"/>
      <x:c r="U3567" s="12"/>
    </x:row>
    <x:row r="3568" ht="24" customHeight="1">
      <x:c r="C3568" s="2" t="str">
        <x:v>PNC</x:v>
      </x:c>
      <x:c r="D3568" s="2" t="str">
        <x:v>FY2018</x:v>
      </x:c>
      <x:c r="E3568" s="2" t="str">
        <x:v>rwa</x:v>
      </x:c>
      <x:c r="F3568" s="11" t="str">
        <x:v>n.a.</x:v>
      </x:c>
      <x:c r="G3568" s="2" t="str">
        <x:v>USDm</x:v>
      </x:c>
      <x:c r="H3568" s="2" t="str">
        <x:v>2018-01-01</x:v>
      </x:c>
      <x:c r="I3568" s="2" t="str">
        <x:v>2018-12-31</x:v>
      </x:c>
      <x:c r="J3568" s="2" t="str">
        <x:v>Risk-weighted assets</x:v>
      </x:c>
      <x:c r="K3568" s="2" t="str"/>
      <x:c r="L3568" s="2" t="str"/>
      <x:c r="M3568" s="2" t="str"/>
      <x:c r="N3568" s="2" t="str"/>
      <x:c r="O3568" s="2" t="str"/>
      <x:c r="P3568" s="2" t="str"/>
      <x:c r="Q3568" s="2" t="str"/>
      <x:c r="R3568" s="2" t="str">
        <x:v>Not reported / unavailable</x:v>
      </x:c>
      <x:c r="T3568" s="12"/>
      <x:c r="U3568" s="12"/>
    </x:row>
    <x:row r="3569" ht="24" customHeight="1">
      <x:c r="C3569" s="2" t="str">
        <x:v>PNC</x:v>
      </x:c>
      <x:c r="D3569" s="2" t="str">
        <x:v>FY2018</x:v>
      </x:c>
      <x:c r="E3569" s="2" t="str">
        <x:v>cet1_reported</x:v>
      </x:c>
      <x:c r="F3569" s="11" t="str">
        <x:v>n.a.</x:v>
      </x:c>
      <x:c r="G3569" s="2" t="str">
        <x:v>%</x:v>
      </x:c>
      <x:c r="H3569" s="2" t="str">
        <x:v>2018-01-01</x:v>
      </x:c>
      <x:c r="I3569" s="2" t="str">
        <x:v>2018-12-31</x:v>
      </x:c>
      <x:c r="J3569" s="2" t="str">
        <x:v>Actual standardized CET1 ratio</x:v>
      </x:c>
      <x:c r="K3569" s="2" t="str"/>
      <x:c r="L3569" s="2" t="str"/>
      <x:c r="M3569" s="2" t="str"/>
      <x:c r="N3569" s="2" t="str"/>
      <x:c r="O3569" s="2" t="str"/>
      <x:c r="P3569" s="2" t="str"/>
      <x:c r="Q3569" s="2" t="str"/>
      <x:c r="R3569" s="2" t="str">
        <x:v>Not reported / unavailable</x:v>
      </x:c>
      <x:c r="T3569" s="12"/>
      <x:c r="U3569" s="12"/>
    </x:row>
    <x:row r="3570" ht="24" customHeight="1">
      <x:c r="C3570" s="2" t="str">
        <x:v>PNC</x:v>
      </x:c>
      <x:c r="D3570" s="2" t="str">
        <x:v>FY2018</x:v>
      </x:c>
      <x:c r="E3570" s="2" t="str">
        <x:v>nim_reported</x:v>
      </x:c>
      <x:c r="F3570" s="11" t="str">
        <x:v>n.a.</x:v>
      </x:c>
      <x:c r="G3570" s="2" t="str">
        <x:v>%</x:v>
      </x:c>
      <x:c r="H3570" s="2" t="str">
        <x:v>2018-01-01</x:v>
      </x:c>
      <x:c r="I3570" s="2" t="str">
        <x:v>2018-12-31</x:v>
      </x:c>
      <x:c r="J3570" s="2" t="str">
        <x:v>Issuer reported net interest margin</x:v>
      </x:c>
      <x:c r="K3570" s="2" t="str"/>
      <x:c r="L3570" s="2" t="str"/>
      <x:c r="M3570" s="2" t="str"/>
      <x:c r="N3570" s="2" t="str"/>
      <x:c r="O3570" s="2" t="str"/>
      <x:c r="P3570" s="2" t="str"/>
      <x:c r="Q3570" s="2" t="str"/>
      <x:c r="R3570" s="2" t="str">
        <x:v>Not reported / unavailable</x:v>
      </x:c>
      <x:c r="T3570" s="12"/>
      <x:c r="U3570" s="12"/>
    </x:row>
    <x:row r="3571" ht="24" customHeight="1">
      <x:c r="C3571" s="2" t="str">
        <x:v>PNC</x:v>
      </x:c>
      <x:c r="D3571" s="2" t="str">
        <x:v>FY2018</x:v>
      </x:c>
      <x:c r="E3571" s="2" t="str">
        <x:v>bvps_reported</x:v>
      </x:c>
      <x:c r="F3571" s="11" t="n">
        <x:v>95.72</x:v>
      </x:c>
      <x:c r="G3571" s="2" t="str">
        <x:v>USD/shares</x:v>
      </x:c>
      <x:c r="H3571" s="2" t="str">
        <x:v>2018-01-01</x:v>
      </x:c>
      <x:c r="I3571" s="2" t="str">
        <x:v>2018-12-31</x:v>
      </x:c>
      <x:c r="J3571" s="2" t="str">
        <x:v>Reported common book value per share</x:v>
      </x:c>
      <x:c r="K3571" s="2" t="str">
        <x:v>Manual verified issuer table row</x:v>
      </x:c>
      <x:c r="L3571" s="2" t="str">
        <x:v>2019-03-01</x:v>
      </x:c>
      <x:c r="M3571" s="2" t="str">
        <x:v>0000713676-19-000015</x:v>
      </x:c>
      <x:c r="N3571" s="2" t="str">
        <x:v>https://www.sec.gov/Archives/edgar/data/713676/000071367619000015/pnc201810k.htm</x:v>
      </x:c>
      <x:c r="O3571" s="2" t="str">
        <x:v>data/raw/filings/PNC_0000713676-19-000015_pnc201810k.htm</x:v>
      </x:c>
      <x:c r="P3571" s="2" t="str"/>
      <x:c r="Q3571" s="2" t="str"/>
      <x:c r="R3571" s="2" t="str">
        <x:v>Verified original issuer table row; same-date end balance, excluding average and regulatory minimum tables.</x:v>
      </x:c>
      <x:c r="T3571" s="12"/>
      <x:c r="U3571" s="12"/>
    </x:row>
    <x:row r="3572" ht="24" customHeight="1">
      <x:c r="C3572" s="2" t="str">
        <x:v>PNC</x:v>
      </x:c>
      <x:c r="D3572" s="2" t="str">
        <x:v>FY2018</x:v>
      </x:c>
      <x:c r="E3572" s="2" t="str">
        <x:v>tbvps_reported</x:v>
      </x:c>
      <x:c r="F3572" s="11" t="n">
        <x:v>75.42</x:v>
      </x:c>
      <x:c r="G3572" s="2" t="str">
        <x:v>USD/shares</x:v>
      </x:c>
      <x:c r="H3572" s="2" t="str">
        <x:v>2018-01-01</x:v>
      </x:c>
      <x:c r="I3572" s="2" t="str">
        <x:v>2018-12-31</x:v>
      </x:c>
      <x:c r="J3572" s="2" t="str">
        <x:v>Reported tangible book value per share</x:v>
      </x:c>
      <x:c r="K3572" s="2" t="str">
        <x:v>Manual verified issuer table row</x:v>
      </x:c>
      <x:c r="L3572" s="2" t="str">
        <x:v>2019-03-01</x:v>
      </x:c>
      <x:c r="M3572" s="2" t="str">
        <x:v>0000713676-19-000015</x:v>
      </x:c>
      <x:c r="N3572" s="2" t="str">
        <x:v>https://www.sec.gov/Archives/edgar/data/713676/000071367619000015/pnc201810k.htm</x:v>
      </x:c>
      <x:c r="O3572" s="2" t="str">
        <x:v>data/raw/filings/PNC_0000713676-19-000015_pnc201810k.htm</x:v>
      </x:c>
      <x:c r="P3572" s="2" t="str"/>
      <x:c r="Q3572" s="2" t="str"/>
      <x:c r="R3572" s="2" t="str">
        <x:v>Verified original issuer table row; same-date end balance, excluding average and regulatory minimum tables.</x:v>
      </x:c>
      <x:c r="T3572" s="12"/>
      <x:c r="U3572" s="12"/>
    </x:row>
    <x:row r="3573" ht="24" customHeight="1">
      <x:c r="C3573" s="2" t="str">
        <x:v>PNC</x:v>
      </x:c>
      <x:c r="D3573" s="2" t="str">
        <x:v>FY2018</x:v>
      </x:c>
      <x:c r="E3573" s="2" t="str">
        <x:v>tce_reported</x:v>
      </x:c>
      <x:c r="F3573" s="11" t="str">
        <x:v>n.a.</x:v>
      </x:c>
      <x:c r="G3573" s="2" t="str">
        <x:v>USDm</x:v>
      </x:c>
      <x:c r="H3573" s="2" t="str">
        <x:v>2018-01-01</x:v>
      </x:c>
      <x:c r="I3573" s="2" t="str">
        <x:v>2018-12-31</x:v>
      </x:c>
      <x:c r="J3573" s="2" t="str">
        <x:v>Reported tangible common equity</x:v>
      </x:c>
      <x:c r="K3573" s="2" t="str"/>
      <x:c r="L3573" s="2" t="str"/>
      <x:c r="M3573" s="2" t="str"/>
      <x:c r="N3573" s="2" t="str"/>
      <x:c r="O3573" s="2" t="str"/>
      <x:c r="P3573" s="2" t="str"/>
      <x:c r="Q3573" s="2" t="str"/>
      <x:c r="R3573" s="2" t="str">
        <x:v>Not reported / unavailable</x:v>
      </x:c>
      <x:c r="T3573" s="12"/>
      <x:c r="U3573" s="12"/>
    </x:row>
    <x:row r="3574" ht="24" customHeight="1">
      <x:c r="C3574" s="2" t="str">
        <x:v>PNC</x:v>
      </x:c>
      <x:c r="D3574" s="2" t="str">
        <x:v>FY2019</x:v>
      </x:c>
      <x:c r="E3574" s="2" t="str">
        <x:v>assets</x:v>
      </x:c>
      <x:c r="F3574" s="11" t="n">
        <x:v>410295</x:v>
      </x:c>
      <x:c r="G3574" s="2" t="str">
        <x:v>USD</x:v>
      </x:c>
      <x:c r="H3574" s="2" t="str">
        <x:v>2019-01-01</x:v>
      </x:c>
      <x:c r="I3574" s="2" t="str">
        <x:v>2019-12-31</x:v>
      </x:c>
      <x:c r="J3574" s="2" t="str">
        <x:v>Assets</x:v>
      </x:c>
      <x:c r="K3574" s="2" t="str">
        <x:v>us-gaap:Assets</x:v>
      </x:c>
      <x:c r="L3574" s="2" t="str">
        <x:v>2021-02-26</x:v>
      </x:c>
      <x:c r="M3574" s="2" t="str">
        <x:v>0000713676-21-000025</x:v>
      </x:c>
      <x:c r="N3574" s="2" t="str">
        <x:v>https://www.sec.gov/Archives/edgar/data/713676/000071367621000025/pnc-20201231.htm</x:v>
      </x:c>
      <x:c r="O3574" s="2" t="str">
        <x:v>data/raw/filings/PNC_0000713676-21-000025_pnc-20201231.htm</x:v>
      </x:c>
      <x:c r="P3574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E1LTMtMS0xLTA_ca15d837-3046-4cf7-87f6-bc6e0c1e3f4e</x:v>
      </x:c>
      <x:c r="Q3574" s="2" t="str"/>
      <x:c r="R3574" s="2" t="str">
        <x:v>Latest eligible comparative presentation at the information cutoff.</x:v>
      </x:c>
      <x:c r="T3574" s="12"/>
      <x:c r="U3574" s="12"/>
    </x:row>
    <x:row r="3575" ht="24" customHeight="1">
      <x:c r="C3575" s="2" t="str">
        <x:v>PNC</x:v>
      </x:c>
      <x:c r="D3575" s="2" t="str">
        <x:v>FY2019</x:v>
      </x:c>
      <x:c r="E3575" s="2" t="str">
        <x:v>liabilities</x:v>
      </x:c>
      <x:c r="F3575" s="11" t="n">
        <x:v>360952</x:v>
      </x:c>
      <x:c r="G3575" s="2" t="str">
        <x:v>USD</x:v>
      </x:c>
      <x:c r="H3575" s="2" t="str">
        <x:v>2019-01-01</x:v>
      </x:c>
      <x:c r="I3575" s="2" t="str">
        <x:v>2019-12-31</x:v>
      </x:c>
      <x:c r="J3575" s="2" t="str">
        <x:v>Liabilities</x:v>
      </x:c>
      <x:c r="K3575" s="2" t="str">
        <x:v>us-gaap:Liabilities</x:v>
      </x:c>
      <x:c r="L3575" s="2" t="str">
        <x:v>2021-02-26</x:v>
      </x:c>
      <x:c r="M3575" s="2" t="str">
        <x:v>0000713676-21-000025</x:v>
      </x:c>
      <x:c r="N3575" s="2" t="str">
        <x:v>https://www.sec.gov/Archives/edgar/data/713676/000071367621000025/pnc-20201231.htm</x:v>
      </x:c>
      <x:c r="O3575" s="2" t="str">
        <x:v>data/raw/filings/PNC_0000713676-21-000025_pnc-20201231.htm</x:v>
      </x:c>
      <x:c r="P3575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I5LTMtMS0xLTA_befbbdc4-d063-449b-bf29-b3396ac27f03</x:v>
      </x:c>
      <x:c r="Q3575" s="2" t="str"/>
      <x:c r="R3575" s="2" t="str">
        <x:v>Latest eligible comparative presentation at the information cutoff.</x:v>
      </x:c>
      <x:c r="T3575" s="12"/>
      <x:c r="U3575" s="12"/>
    </x:row>
    <x:row r="3576" ht="24" customHeight="1">
      <x:c r="C3576" s="2" t="str">
        <x:v>PNC</x:v>
      </x:c>
      <x:c r="D3576" s="2" t="str">
        <x:v>FY2019</x:v>
      </x:c>
      <x:c r="E3576" s="2" t="str">
        <x:v>equity</x:v>
      </x:c>
      <x:c r="F3576" s="11" t="n">
        <x:v>49314</x:v>
      </x:c>
      <x:c r="G3576" s="2" t="str">
        <x:v>USD</x:v>
      </x:c>
      <x:c r="H3576" s="2" t="str">
        <x:v>2019-01-01</x:v>
      </x:c>
      <x:c r="I3576" s="2" t="str">
        <x:v>2019-12-31</x:v>
      </x:c>
      <x:c r="J3576" s="2" t="str">
        <x:v>Stockholders' Equity Attributable to Parent</x:v>
      </x:c>
      <x:c r="K3576" s="2" t="str">
        <x:v>us-gaap:StockholdersEquity</x:v>
      </x:c>
      <x:c r="L3576" s="2" t="str">
        <x:v>2021-02-26</x:v>
      </x:c>
      <x:c r="M3576" s="2" t="str">
        <x:v>0000713676-21-000025</x:v>
      </x:c>
      <x:c r="N3576" s="2" t="str">
        <x:v>https://www.sec.gov/Archives/edgar/data/713676/000071367621000025/pnc-20201231.htm</x:v>
      </x:c>
      <x:c r="O3576" s="2" t="str">
        <x:v>data/raw/filings/PNC_0000713676-21-000025_pnc-20201231.htm</x:v>
      </x:c>
      <x:c r="P3576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M3LTMtMS0xLTA_54b0e586-57ec-474c-8d04-86f60990e0b5</x:v>
      </x:c>
      <x:c r="Q3576" s="2" t="str"/>
      <x:c r="R3576" s="2" t="str">
        <x:v>Latest eligible comparative presentation at the information cutoff.</x:v>
      </x:c>
      <x:c r="T3576" s="12"/>
      <x:c r="U3576" s="12"/>
    </x:row>
    <x:row r="3577" ht="24" customHeight="1">
      <x:c r="C3577" s="2" t="str">
        <x:v>PNC</x:v>
      </x:c>
      <x:c r="D3577" s="2" t="str">
        <x:v>FY2019</x:v>
      </x:c>
      <x:c r="E3577" s="2" t="str">
        <x:v>preferred</x:v>
      </x:c>
      <x:c r="F3577" s="11" t="n">
        <x:v>0.5</x:v>
      </x:c>
      <x:c r="G3577" s="2" t="str">
        <x:v>USD</x:v>
      </x:c>
      <x:c r="H3577" s="2" t="str">
        <x:v>2019-01-01</x:v>
      </x:c>
      <x:c r="I3577" s="2" t="str">
        <x:v>2019-12-31</x:v>
      </x:c>
      <x:c r="J3577" s="2" t="str">
        <x:v>Preferred Stock, Value, Issued</x:v>
      </x:c>
      <x:c r="K3577" s="2" t="str">
        <x:v>us-gaap:PreferredStockValue</x:v>
      </x:c>
      <x:c r="L3577" s="2" t="str">
        <x:v>2020-05-05</x:v>
      </x:c>
      <x:c r="M3577" s="2" t="str">
        <x:v>0000713676-20-000078</x:v>
      </x:c>
      <x:c r="N3577" s="2" t="str">
        <x:v>https://data.sec.gov/api/xbrl/companyfacts/CIK0000713676.json</x:v>
      </x:c>
      <x:c r="O3577" s="2" t="str">
        <x:v>data/raw/sec/PNC_companyfacts.json</x:v>
      </x:c>
      <x:c r="P3577" s="2" t="str"/>
      <x:c r="Q3577" s="2" t="str"/>
      <x:c r="R3577" s="2" t="str">
        <x:v>Latest eligible comparative presentation at the information cutoff.</x:v>
      </x:c>
      <x:c r="T3577" s="12"/>
      <x:c r="U3577" s="12"/>
    </x:row>
    <x:row r="3578" ht="24" customHeight="1">
      <x:c r="C3578" s="2" t="str">
        <x:v>PNC</x:v>
      </x:c>
      <x:c r="D3578" s="2" t="str">
        <x:v>FY2019</x:v>
      </x:c>
      <x:c r="E3578" s="2" t="str">
        <x:v>common_equity_reported</x:v>
      </x:c>
      <x:c r="F3578" s="11" t="str">
        <x:v>n.a.</x:v>
      </x:c>
      <x:c r="G3578" s="2" t="str">
        <x:v>USDm</x:v>
      </x:c>
      <x:c r="H3578" s="2" t="str">
        <x:v>2019-01-01</x:v>
      </x:c>
      <x:c r="I3578" s="2" t="str">
        <x:v>2019-12-31</x:v>
      </x:c>
      <x:c r="J3578" s="2" t="str">
        <x:v>Reported common shareholders equity</x:v>
      </x:c>
      <x:c r="K3578" s="2" t="str"/>
      <x:c r="L3578" s="2" t="str"/>
      <x:c r="M3578" s="2" t="str"/>
      <x:c r="N3578" s="2" t="str"/>
      <x:c r="O3578" s="2" t="str"/>
      <x:c r="P3578" s="2" t="str"/>
      <x:c r="Q3578" s="2" t="str"/>
      <x:c r="R3578" s="2" t="str">
        <x:v>Not reported / unavailable</x:v>
      </x:c>
      <x:c r="T3578" s="12"/>
      <x:c r="U3578" s="12"/>
    </x:row>
    <x:row r="3579" ht="24" customHeight="1">
      <x:c r="C3579" s="2" t="str">
        <x:v>PNC</x:v>
      </x:c>
      <x:c r="D3579" s="2" t="str">
        <x:v>FY2019</x:v>
      </x:c>
      <x:c r="E3579" s="2" t="str">
        <x:v>goodwill</x:v>
      </x:c>
      <x:c r="F3579" s="11" t="n">
        <x:v>9233</x:v>
      </x:c>
      <x:c r="G3579" s="2" t="str">
        <x:v>USD</x:v>
      </x:c>
      <x:c r="H3579" s="2" t="str">
        <x:v>2019-01-01</x:v>
      </x:c>
      <x:c r="I3579" s="2" t="str">
        <x:v>2019-12-31</x:v>
      </x:c>
      <x:c r="J3579" s="2" t="str">
        <x:v>Goodwill</x:v>
      </x:c>
      <x:c r="K3579" s="2" t="str">
        <x:v>us-gaap:Goodwill</x:v>
      </x:c>
      <x:c r="L3579" s="2" t="str">
        <x:v>2022-02-25</x:v>
      </x:c>
      <x:c r="M3579" s="2" t="str">
        <x:v>0000713676-22-000019</x:v>
      </x:c>
      <x:c r="N3579" s="2" t="str">
        <x:v>https://www.sec.gov/Archives/edgar/data/713676/000071367622000019/pnc-20211231.htm</x:v>
      </x:c>
      <x:c r="O3579" s="2" t="str">
        <x:v>data/raw/filings/PNC_0000713676-22-000019_pnc-20211231.htm</x:v>
      </x:c>
      <x:c r="P3579" s="2" t="str">
        <x:v>id3VybDovL2RvY3MudjEvZG9jOmFhNmQ3YWEyZjg3MDQ1NGRhOWNlNjljMzdlZjVkYWQwL3NlYzphYTZkN2FhMmY4NzA0NTRkYTljZTY5YzM3ZWY1ZGFkMF8zMTMvZnJhZzoxNjk4YTg2N2M4NWU0MTQ3OWIxZDVmN2RiZTY2Yjg5Yi90YWJsZToyN2I1ZjAxZWNjYjA0NjAzOGViY2M0N2Y4NjU0ZjJmNy90YWJsZXJhbmdlOjI3YjVmMDFlY2NiMDQ2MDM4ZWJjYzQ3Zjg2NTRmMmY3XzMtNC0xLTEtODU3OTE_7380ed59-bf86-4433-b1c4-291c2e3dfea1</x:v>
      </x:c>
      <x:c r="Q3579" s="2" t="str"/>
      <x:c r="R3579" s="2" t="str">
        <x:v>Latest eligible comparative presentation at the information cutoff.</x:v>
      </x:c>
      <x:c r="T3579" s="12"/>
      <x:c r="U3579" s="12"/>
    </x:row>
    <x:row r="3580" ht="24" customHeight="1">
      <x:c r="C3580" s="2" t="str">
        <x:v>PNC</x:v>
      </x:c>
      <x:c r="D3580" s="2" t="str">
        <x:v>FY2019</x:v>
      </x:c>
      <x:c r="E3580" s="2" t="str">
        <x:v>intangibles</x:v>
      </x:c>
      <x:c r="F3580" s="11" t="str">
        <x:v>n.a.</x:v>
      </x:c>
      <x:c r="G3580" s="2" t="str">
        <x:v>USDm</x:v>
      </x:c>
      <x:c r="H3580" s="2" t="str">
        <x:v>2019-01-01</x:v>
      </x:c>
      <x:c r="I3580" s="2" t="str">
        <x:v>2019-12-31</x:v>
      </x:c>
      <x:c r="J3580" s="2" t="str">
        <x:v>Other intangible assets excluding goodwill</x:v>
      </x:c>
      <x:c r="K3580" s="2" t="str"/>
      <x:c r="L3580" s="2" t="str"/>
      <x:c r="M3580" s="2" t="str"/>
      <x:c r="N3580" s="2" t="str"/>
      <x:c r="O3580" s="2" t="str"/>
      <x:c r="P3580" s="2" t="str"/>
      <x:c r="Q3580" s="2" t="str"/>
      <x:c r="R3580" s="2" t="str">
        <x:v>Not reported / unavailable</x:v>
      </x:c>
      <x:c r="T3580" s="12"/>
      <x:c r="U3580" s="12"/>
    </x:row>
    <x:row r="3581" ht="24" customHeight="1">
      <x:c r="C3581" s="2" t="str">
        <x:v>PNC</x:v>
      </x:c>
      <x:c r="D3581" s="2" t="str">
        <x:v>FY2019</x:v>
      </x:c>
      <x:c r="E3581" s="2" t="str">
        <x:v>intangibles_total</x:v>
      </x:c>
      <x:c r="F3581" s="11" t="str">
        <x:v>n.a.</x:v>
      </x:c>
      <x:c r="G3581" s="2" t="str">
        <x:v>USDm</x:v>
      </x:c>
      <x:c r="H3581" s="2" t="str">
        <x:v>2019-01-01</x:v>
      </x:c>
      <x:c r="I3581" s="2" t="str">
        <x:v>2019-12-31</x:v>
      </x:c>
      <x:c r="J3581" s="2" t="str">
        <x:v>Reported goodwill and intangible assets combined</x:v>
      </x:c>
      <x:c r="K3581" s="2" t="str"/>
      <x:c r="L3581" s="2" t="str"/>
      <x:c r="M3581" s="2" t="str"/>
      <x:c r="N3581" s="2" t="str"/>
      <x:c r="O3581" s="2" t="str"/>
      <x:c r="P3581" s="2" t="str"/>
      <x:c r="Q3581" s="2" t="str"/>
      <x:c r="R3581" s="2" t="str">
        <x:v>Not reported / unavailable</x:v>
      </x:c>
      <x:c r="T3581" s="12"/>
      <x:c r="U3581" s="12"/>
    </x:row>
    <x:row r="3582" ht="24" customHeight="1">
      <x:c r="C3582" s="2" t="str">
        <x:v>PNC</x:v>
      </x:c>
      <x:c r="D3582" s="2" t="str">
        <x:v>FY2019</x:v>
      </x:c>
      <x:c r="E3582" s="2" t="str">
        <x:v>shares_end</x:v>
      </x:c>
      <x:c r="F3582" s="11" t="str">
        <x:v>n.a.</x:v>
      </x:c>
      <x:c r="G3582" s="2" t="str">
        <x:v>million</x:v>
      </x:c>
      <x:c r="H3582" s="2" t="str">
        <x:v>2019-01-01</x:v>
      </x:c>
      <x:c r="I3582" s="2" t="str">
        <x:v>2019-12-31</x:v>
      </x:c>
      <x:c r="J3582" s="2" t="str">
        <x:v>Period-end common shares outstanding</x:v>
      </x:c>
      <x:c r="K3582" s="2" t="str"/>
      <x:c r="L3582" s="2" t="str"/>
      <x:c r="M3582" s="2" t="str"/>
      <x:c r="N3582" s="2" t="str"/>
      <x:c r="O3582" s="2" t="str"/>
      <x:c r="P3582" s="2" t="str"/>
      <x:c r="Q3582" s="2" t="str"/>
      <x:c r="R3582" s="2" t="str">
        <x:v>Not reported / unavailable</x:v>
      </x:c>
      <x:c r="T3582" s="12"/>
      <x:c r="U3582" s="12"/>
    </x:row>
    <x:row r="3583" ht="24" customHeight="1">
      <x:c r="C3583" s="2" t="str">
        <x:v>PNC</x:v>
      </x:c>
      <x:c r="D3583" s="2" t="str">
        <x:v>FY2019</x:v>
      </x:c>
      <x:c r="E3583" s="2" t="str">
        <x:v>shares_issued</x:v>
      </x:c>
      <x:c r="F3583" s="11" t="n">
        <x:v>543</x:v>
      </x:c>
      <x:c r="G3583" s="2" t="str">
        <x:v>shares</x:v>
      </x:c>
      <x:c r="H3583" s="2" t="str">
        <x:v>2019-01-01</x:v>
      </x:c>
      <x:c r="I3583" s="2" t="str">
        <x:v>2019-12-31</x:v>
      </x:c>
      <x:c r="J3583" s="2" t="str">
        <x:v>Common Stock, Shares, Issued</x:v>
      </x:c>
      <x:c r="K3583" s="2" t="str">
        <x:v>us-gaap:CommonStockSharesIssued</x:v>
      </x:c>
      <x:c r="L3583" s="2" t="str">
        <x:v>2021-02-26</x:v>
      </x:c>
      <x:c r="M3583" s="2" t="str">
        <x:v>0000713676-21-000025</x:v>
      </x:c>
      <x:c r="N3583" s="2" t="str">
        <x:v>https://www.sec.gov/Archives/edgar/data/713676/000071367621000025/pnc-20201231.htm</x:v>
      </x:c>
      <x:c r="O3583" s="2" t="str">
        <x:v>data/raw/filings/PNC_0000713676-21-000025_pnc-20201231.htm</x:v>
      </x:c>
      <x:c r="P3583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MyLTAtMS0xLTAvdGV4dHJlZ2lvbjo0ZTQwMjg2OTdlYWU0MzQxYjJiNmMxYWJjMTE3MGMwNV80OTQ3ODAyMzI1MDgw_8abcbc9f-1a2f-4680-b220-0a0e2d38ecd4</x:v>
      </x:c>
      <x:c r="Q3583" s="2" t="str"/>
      <x:c r="R3583" s="2" t="str">
        <x:v>Latest eligible comparative presentation at the information cutoff.</x:v>
      </x:c>
      <x:c r="T3583" s="12"/>
      <x:c r="U3583" s="12"/>
    </x:row>
    <x:row r="3584" ht="24" customHeight="1">
      <x:c r="C3584" s="2" t="str">
        <x:v>PNC</x:v>
      </x:c>
      <x:c r="D3584" s="2" t="str">
        <x:v>FY2019</x:v>
      </x:c>
      <x:c r="E3584" s="2" t="str">
        <x:v>shares_treasury</x:v>
      </x:c>
      <x:c r="F3584" s="11" t="n">
        <x:v>109</x:v>
      </x:c>
      <x:c r="G3584" s="2" t="str">
        <x:v>shares</x:v>
      </x:c>
      <x:c r="H3584" s="2" t="str">
        <x:v>2019-01-01</x:v>
      </x:c>
      <x:c r="I3584" s="2" t="str">
        <x:v>2019-12-31</x:v>
      </x:c>
      <x:c r="J3584" s="2" t="str">
        <x:v>Treasury Stock, Shares</x:v>
      </x:c>
      <x:c r="K3584" s="2" t="str">
        <x:v>us-gaap:TreasuryStockShares</x:v>
      </x:c>
      <x:c r="L3584" s="2" t="str">
        <x:v>2021-02-26</x:v>
      </x:c>
      <x:c r="M3584" s="2" t="str">
        <x:v>0000713676-21-000025</x:v>
      </x:c>
      <x:c r="N3584" s="2" t="str">
        <x:v>https://www.sec.gov/Archives/edgar/data/713676/000071367621000025/pnc-20201231.htm</x:v>
      </x:c>
      <x:c r="O3584" s="2" t="str">
        <x:v>data/raw/filings/PNC_0000713676-21-000025_pnc-20201231.htm</x:v>
      </x:c>
      <x:c r="P3584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M2LTAtMS0xLTAvdGV4dHJlZ2lvbjo2YjM4MGQ3NmJjNDY0ODliYTFiYjg5ZDlmYzU3ZmYzMF80OTQ3ODAyMzI1MDcx_0444c051-ffcf-4e56-bd88-fba4c5f49755</x:v>
      </x:c>
      <x:c r="Q3584" s="2" t="str"/>
      <x:c r="R3584" s="2" t="str">
        <x:v>Latest eligible comparative presentation at the information cutoff.</x:v>
      </x:c>
      <x:c r="T3584" s="12"/>
      <x:c r="U3584" s="12"/>
    </x:row>
    <x:row r="3585" ht="24" customHeight="1">
      <x:c r="C3585" s="2" t="str">
        <x:v>PNC</x:v>
      </x:c>
      <x:c r="D3585" s="2" t="str">
        <x:v>FY2019</x:v>
      </x:c>
      <x:c r="E3585" s="2" t="str">
        <x:v>deposits</x:v>
      </x:c>
      <x:c r="F3585" s="11" t="n">
        <x:v>288540</x:v>
      </x:c>
      <x:c r="G3585" s="2" t="str">
        <x:v>USD</x:v>
      </x:c>
      <x:c r="H3585" s="2" t="str">
        <x:v>2019-01-01</x:v>
      </x:c>
      <x:c r="I3585" s="2" t="str">
        <x:v>2019-12-31</x:v>
      </x:c>
      <x:c r="J3585" s="2" t="str">
        <x:v>Deposits</x:v>
      </x:c>
      <x:c r="K3585" s="2" t="str">
        <x:v>us-gaap:Deposits</x:v>
      </x:c>
      <x:c r="L3585" s="2" t="str">
        <x:v>2021-02-26</x:v>
      </x:c>
      <x:c r="M3585" s="2" t="str">
        <x:v>0000713676-21-000025</x:v>
      </x:c>
      <x:c r="N3585" s="2" t="str">
        <x:v>https://www.sec.gov/Archives/edgar/data/713676/000071367621000025/pnc-20201231.htm</x:v>
      </x:c>
      <x:c r="O3585" s="2" t="str">
        <x:v>data/raw/filings/PNC_0000713676-21-000025_pnc-20201231.htm</x:v>
      </x:c>
      <x:c r="P3585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IwLTMtMS0xLTA_7ac9e670-0d71-4976-a47f-1fbe898a7b2a</x:v>
      </x:c>
      <x:c r="Q3585" s="2" t="str"/>
      <x:c r="R3585" s="2" t="str">
        <x:v>Latest eligible comparative presentation at the information cutoff.</x:v>
      </x:c>
      <x:c r="T3585" s="12"/>
      <x:c r="U3585" s="12"/>
    </x:row>
    <x:row r="3586" ht="24" customHeight="1">
      <x:c r="C3586" s="2" t="str">
        <x:v>PNC</x:v>
      </x:c>
      <x:c r="D3586" s="2" t="str">
        <x:v>FY2019</x:v>
      </x:c>
      <x:c r="E3586" s="2" t="str">
        <x:v>loans_gross</x:v>
      </x:c>
      <x:c r="F3586" s="11" t="n">
        <x:v>239843</x:v>
      </x:c>
      <x:c r="G3586" s="2" t="str">
        <x:v>USD</x:v>
      </x:c>
      <x:c r="H3586" s="2" t="str">
        <x:v>2019-01-01</x:v>
      </x:c>
      <x:c r="I3586" s="2" t="str">
        <x:v>2019-12-31</x:v>
      </x:c>
      <x:c r="J3586" s="2" t="str">
        <x:v>Gross loans and leases selected definition</x:v>
      </x:c>
      <x:c r="K3586" s="2" t="str">
        <x:v>us-gaap:FinancingReceivableExcludingAccruedInterestBeforeAllowanceForCreditLoss</x:v>
      </x:c>
      <x:c r="L3586" s="2" t="str">
        <x:v>2022-02-25</x:v>
      </x:c>
      <x:c r="M3586" s="2" t="str">
        <x:v>0000713676-22-000019</x:v>
      </x:c>
      <x:c r="N3586" s="2" t="str">
        <x:v>https://www.sec.gov/Archives/edgar/data/713676/000071367622000019/pnc-20211231.htm</x:v>
      </x:c>
      <x:c r="O3586" s="2" t="str">
        <x:v>data/raw/filings/PNC_0000713676-22-000019_pnc-20211231.htm</x:v>
      </x:c>
      <x:c r="P3586" s="2" t="str">
        <x:v>id3VybDovL2RvY3MudjEvZG9jOmFhNmQ3YWEyZjg3MDQ1NGRhOWNlNjljMzdlZjVkYWQwL3NlYzphYTZkN2FhMmY4NzA0NTRkYTljZTY5YzM3ZWY1ZGFkMF8yOTUvZnJhZzowZGQxODQxMzljMWI0M2MyYWMzMDIxZDE2ODE0NGQ1Yy90YWJsZTpjNTcwZWFmZGE4ODg0MjdjYjdhYWFmYjYwNDY3YWIxMy90YWJsZXJhbmdlOmM1NzBlYWZkYTg4ODQyN2NiN2FhYWZiNjA0NjdhYjEzXzIyLTMtMS0xLTg1Nzkx_a40083ea-bc20-40b0-970b-dcae0a429070</x:v>
      </x:c>
      <x:c r="Q3586" s="2" t="str"/>
      <x:c r="R3586" s="2" t="str">
        <x:v>Latest eligible comparative presentation at the information cutoff.</x:v>
      </x:c>
      <x:c r="T3586" s="12"/>
      <x:c r="U3586" s="12"/>
    </x:row>
    <x:row r="3587" ht="24" customHeight="1">
      <x:c r="C3587" s="2" t="str">
        <x:v>PNC</x:v>
      </x:c>
      <x:c r="D3587" s="2" t="str">
        <x:v>FY2019</x:v>
      </x:c>
      <x:c r="E3587" s="2" t="str">
        <x:v>loans_net</x:v>
      </x:c>
      <x:c r="F3587" s="11" t="n">
        <x:v>237101</x:v>
      </x:c>
      <x:c r="G3587" s="2" t="str">
        <x:v>USD</x:v>
      </x:c>
      <x:c r="H3587" s="2" t="str">
        <x:v>2019-01-01</x:v>
      </x:c>
      <x:c r="I3587" s="2" t="str">
        <x:v>2019-12-31</x:v>
      </x:c>
      <x:c r="J3587" s="2" t="str">
        <x:v>Loans and Leases Receivable, Net Amount</x:v>
      </x:c>
      <x:c r="K3587" s="2" t="str">
        <x:v>us-gaap:LoansAndLeasesReceivableNetReportedAmount</x:v>
      </x:c>
      <x:c r="L3587" s="2" t="str">
        <x:v>2020-08-04</x:v>
      </x:c>
      <x:c r="M3587" s="2" t="str">
        <x:v>0000713676-20-000117</x:v>
      </x:c>
      <x:c r="N3587" s="2" t="str">
        <x:v>https://data.sec.gov/api/xbrl/companyfacts/CIK0000713676.json</x:v>
      </x:c>
      <x:c r="O3587" s="2" t="str">
        <x:v>data/raw/sec/PNC_companyfacts.json</x:v>
      </x:c>
      <x:c r="P3587" s="2" t="str"/>
      <x:c r="Q3587" s="2" t="str"/>
      <x:c r="R3587" s="2" t="str">
        <x:v>Latest eligible comparative presentation at the information cutoff.</x:v>
      </x:c>
      <x:c r="T3587" s="12"/>
      <x:c r="U3587" s="12"/>
    </x:row>
    <x:row r="3588" ht="24" customHeight="1">
      <x:c r="C3588" s="2" t="str">
        <x:v>PNC</x:v>
      </x:c>
      <x:c r="D3588" s="2" t="str">
        <x:v>FY2019</x:v>
      </x:c>
      <x:c r="E3588" s="2" t="str">
        <x:v>allowance</x:v>
      </x:c>
      <x:c r="F3588" s="11" t="n">
        <x:v>2742</x:v>
      </x:c>
      <x:c r="G3588" s="2" t="str">
        <x:v>USD</x:v>
      </x:c>
      <x:c r="H3588" s="2" t="str">
        <x:v>2019-01-01</x:v>
      </x:c>
      <x:c r="I3588" s="2" t="str">
        <x:v>2019-12-31</x:v>
      </x:c>
      <x:c r="J3588" s="2" t="str">
        <x:v>Loan allowance for credit losses</x:v>
      </x:c>
      <x:c r="K3588" s="2" t="str">
        <x:v>us-gaap:FinancingReceivableAllowanceForCreditLossExcludingAccruedInterest</x:v>
      </x:c>
      <x:c r="L3588" s="2" t="str">
        <x:v>2023-02-22</x:v>
      </x:c>
      <x:c r="M3588" s="2" t="str">
        <x:v>0000713676-23-000020</x:v>
      </x:c>
      <x:c r="N3588" s="2" t="str">
        <x:v>https://www.sec.gov/Archives/edgar/data/713676/000071367623000020/pnc-20221231.htm</x:v>
      </x:c>
      <x:c r="O3588" s="2" t="str">
        <x:v>data/raw/filings/PNC_0000713676-23-000020_pnc-20221231.htm</x:v>
      </x:c>
      <x:c r="P3588" s="2" t="str">
        <x:v>id3VybDovL2RvY3MudjEvZG9jOmI0YmRjMDExNjZhZjQ5NGI4MWM0ODMzNDY5YjRmZTM2L3NlYzpiNGJkYzAxMTY2YWY0OTRiODFjNDgzMzQ2OWI0ZmUzNl8yOTgvZnJhZzphMjQ2ZWJjMjc2ZTQ0ZTIwODM5ZDIxMGYwYmQ2NjkzZi90YWJsZTo2NmY4ZjkxZDRjNTM0OTYxYWVmNTg1Y2YwYjk1ZGIwZi90YWJsZXJhbmdlOjY2ZjhmOTFkNGM1MzQ5NjFhZWY1ODVjZjBiOTVkYjBmXzMtMTItMS0xLTQ5MTY4NA_35ea6ec4-409d-416b-8a74-25d86dc0cd71</x:v>
      </x:c>
      <x:c r="Q3588" s="2" t="str"/>
      <x:c r="R3588" s="2" t="str">
        <x:v>Latest eligible comparative presentation at the information cutoff.</x:v>
      </x:c>
      <x:c r="T3588" s="12"/>
      <x:c r="U3588" s="12"/>
    </x:row>
    <x:row r="3589" ht="24" customHeight="1">
      <x:c r="C3589" s="2" t="str">
        <x:v>PNC</x:v>
      </x:c>
      <x:c r="D3589" s="2" t="str">
        <x:v>FY2019</x:v>
      </x:c>
      <x:c r="E3589" s="2" t="str">
        <x:v>nonaccrual</x:v>
      </x:c>
      <x:c r="F3589" s="11" t="str">
        <x:v>n.a.</x:v>
      </x:c>
      <x:c r="G3589" s="2" t="str">
        <x:v>USDm</x:v>
      </x:c>
      <x:c r="H3589" s="2" t="str">
        <x:v>2019-01-01</x:v>
      </x:c>
      <x:c r="I3589" s="2" t="str">
        <x:v>2019-12-31</x:v>
      </x:c>
      <x:c r="J3589" s="2" t="str">
        <x:v>Nonaccrual</x:v>
      </x:c>
      <x:c r="K3589" s="2" t="str"/>
      <x:c r="L3589" s="2" t="str"/>
      <x:c r="M3589" s="2" t="str"/>
      <x:c r="N3589" s="2" t="str"/>
      <x:c r="O3589" s="2" t="str"/>
      <x:c r="P3589" s="2" t="str"/>
      <x:c r="Q3589" s="2" t="str"/>
      <x:c r="R3589" s="2" t="str">
        <x:v>Not reported / unavailable</x:v>
      </x:c>
      <x:c r="T3589" s="12"/>
      <x:c r="U3589" s="12"/>
    </x:row>
    <x:row r="3590" ht="24" customHeight="1">
      <x:c r="C3590" s="2" t="str">
        <x:v>PNC</x:v>
      </x:c>
      <x:c r="D3590" s="2" t="str">
        <x:v>FY2019</x:v>
      </x:c>
      <x:c r="E3590" s="2" t="str">
        <x:v>cash</x:v>
      </x:c>
      <x:c r="F3590" s="11" t="str">
        <x:v>n.a.</x:v>
      </x:c>
      <x:c r="G3590" s="2" t="str">
        <x:v>USDm</x:v>
      </x:c>
      <x:c r="H3590" s="2" t="str">
        <x:v>2019-01-01</x:v>
      </x:c>
      <x:c r="I3590" s="2" t="str">
        <x:v>2019-12-31</x:v>
      </x:c>
      <x:c r="J3590" s="2" t="str">
        <x:v>Cash</x:v>
      </x:c>
      <x:c r="K3590" s="2" t="str"/>
      <x:c r="L3590" s="2" t="str"/>
      <x:c r="M3590" s="2" t="str"/>
      <x:c r="N3590" s="2" t="str"/>
      <x:c r="O3590" s="2" t="str"/>
      <x:c r="P3590" s="2" t="str"/>
      <x:c r="Q3590" s="2" t="str"/>
      <x:c r="R3590" s="2" t="str">
        <x:v>Not reported / unavailable</x:v>
      </x:c>
      <x:c r="T3590" s="12"/>
      <x:c r="U3590" s="12"/>
    </x:row>
    <x:row r="3591" ht="24" customHeight="1">
      <x:c r="C3591" s="2" t="str">
        <x:v>PNC</x:v>
      </x:c>
      <x:c r="D3591" s="2" t="str">
        <x:v>FY2019</x:v>
      </x:c>
      <x:c r="E3591" s="2" t="str">
        <x:v>aoci</x:v>
      </x:c>
      <x:c r="F3591" s="11" t="n">
        <x:v>799</x:v>
      </x:c>
      <x:c r="G3591" s="2" t="str">
        <x:v>USD</x:v>
      </x:c>
      <x:c r="H3591" s="2" t="str">
        <x:v>2019-01-01</x:v>
      </x:c>
      <x:c r="I3591" s="2" t="str">
        <x:v>2019-12-31</x:v>
      </x:c>
      <x:c r="J3591" s="2" t="str">
        <x:v>Accumulated Other Comprehensive Income (Loss), Net of Tax</x:v>
      </x:c>
      <x:c r="K3591" s="2" t="str">
        <x:v>us-gaap:AccumulatedOtherComprehensiveIncomeLossNetOfTax</x:v>
      </x:c>
      <x:c r="L3591" s="2" t="str">
        <x:v>2021-02-26</x:v>
      </x:c>
      <x:c r="M3591" s="2" t="str">
        <x:v>0000713676-21-000025</x:v>
      </x:c>
      <x:c r="N3591" s="2" t="str">
        <x:v>https://www.sec.gov/Archives/edgar/data/713676/000071367621000025/pnc-20201231.htm</x:v>
      </x:c>
      <x:c r="O3591" s="2" t="str">
        <x:v>data/raw/filings/PNC_0000713676-21-000025_pnc-20201231.htm</x:v>
      </x:c>
      <x:c r="P3591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M1LTMtMS0xLTA_c475bf38-18d6-4a95-9a0e-204ba12fd524</x:v>
      </x:c>
      <x:c r="Q3591" s="2" t="str"/>
      <x:c r="R3591" s="2" t="str">
        <x:v>Latest eligible comparative presentation at the information cutoff.</x:v>
      </x:c>
      <x:c r="T3591" s="12"/>
      <x:c r="U3591" s="12"/>
    </x:row>
    <x:row r="3592" ht="24" customHeight="1">
      <x:c r="C3592" s="2" t="str">
        <x:v>PNC</x:v>
      </x:c>
      <x:c r="D3592" s="2" t="str">
        <x:v>FY2019</x:v>
      </x:c>
      <x:c r="E3592" s="2" t="str">
        <x:v>nii</x:v>
      </x:c>
      <x:c r="F3592" s="11" t="n">
        <x:v>9965</x:v>
      </x:c>
      <x:c r="G3592" s="2" t="str">
        <x:v>USD</x:v>
      </x:c>
      <x:c r="H3592" s="2" t="str">
        <x:v>2019-01-01</x:v>
      </x:c>
      <x:c r="I3592" s="2" t="str">
        <x:v>2019-12-31</x:v>
      </x:c>
      <x:c r="J3592" s="2" t="str">
        <x:v>Interest Income (Expense), Net</x:v>
      </x:c>
      <x:c r="K3592" s="2" t="str">
        <x:v>us-gaap:InterestIncomeExpenseNet</x:v>
      </x:c>
      <x:c r="L3592" s="2" t="str">
        <x:v>2022-02-25</x:v>
      </x:c>
      <x:c r="M3592" s="2" t="str">
        <x:v>0000713676-22-000019</x:v>
      </x:c>
      <x:c r="N3592" s="2" t="str">
        <x:v>https://www.sec.gov/Archives/edgar/data/713676/000071367622000019/pnc-20211231.htm</x:v>
      </x:c>
      <x:c r="O3592" s="2" t="str">
        <x:v>data/raw/filings/PNC_0000713676-22-000019_pnc-20211231.htm</x:v>
      </x:c>
      <x:c r="P3592" s="2" t="str">
        <x:v>id3VybDovL2RvY3MudjEvZG9jOmFhNmQ3YWEyZjg3MDQ1NGRhOWNlNjljMzdlZjVkYWQwL3NlYzphYTZkN2FhMmY4NzA0NTRkYTljZTY5YzM3ZWY1ZGFkMF81NDQvZnJhZzplYWE0Mzg0Zjg2MWU0NTc4ODk3OGM3MThkZDY2NzhjOS90YWJsZTplMmYwNzBlOGU1ODU0NDVkYTljZTg5YTA0OWM0NjE1ZS90YWJsZXJhbmdlOmUyZjA3MGU4ZTU4NTQ0NWRhOWNlODlhMDQ5YzQ2MTVlXzMxLTEwLTEtMS04NTc5MQ_c978ef76-b0c7-4f40-879a-7a6517d44a38</x:v>
      </x:c>
      <x:c r="Q3592" s="2" t="str"/>
      <x:c r="R3592" s="2" t="str">
        <x:v>Latest eligible comparative presentation at the information cutoff.</x:v>
      </x:c>
      <x:c r="T3592" s="12"/>
      <x:c r="U3592" s="12"/>
    </x:row>
    <x:row r="3593" ht="24" customHeight="1">
      <x:c r="C3593" s="2" t="str">
        <x:v>PNC</x:v>
      </x:c>
      <x:c r="D3593" s="2" t="str">
        <x:v>FY2019</x:v>
      </x:c>
      <x:c r="E3593" s="2" t="str">
        <x:v>noninterest_income</x:v>
      </x:c>
      <x:c r="F3593" s="11" t="n">
        <x:v>6874</x:v>
      </x:c>
      <x:c r="G3593" s="2" t="str">
        <x:v>USD</x:v>
      </x:c>
      <x:c r="H3593" s="2" t="str">
        <x:v>2019-01-01</x:v>
      </x:c>
      <x:c r="I3593" s="2" t="str">
        <x:v>2019-12-31</x:v>
      </x:c>
      <x:c r="J3593" s="2" t="str">
        <x:v>Noninterest Income</x:v>
      </x:c>
      <x:c r="K3593" s="2" t="str">
        <x:v>us-gaap:NoninterestIncome</x:v>
      </x:c>
      <x:c r="L3593" s="2" t="str">
        <x:v>2022-02-25</x:v>
      </x:c>
      <x:c r="M3593" s="2" t="str">
        <x:v>0000713676-22-000019</x:v>
      </x:c>
      <x:c r="N3593" s="2" t="str">
        <x:v>https://www.sec.gov/Archives/edgar/data/713676/000071367622000019/pnc-20211231.htm</x:v>
      </x:c>
      <x:c r="O3593" s="2" t="str">
        <x:v>data/raw/filings/PNC_0000713676-22-000019_pnc-20211231.htm</x:v>
      </x:c>
      <x:c r="P3593" s="2" t="str">
        <x:v>id3VybDovL2RvY3MudjEvZG9jOmFhNmQ3YWEyZjg3MDQ1NGRhOWNlNjljMzdlZjVkYWQwL3NlYzphYTZkN2FhMmY4NzA0NTRkYTljZTY5YzM3ZWY1ZGFkMF81NDQvZnJhZzplYWE0Mzg0Zjg2MWU0NTc4ODk3OGM3MThkZDY2NzhjOS90YWJsZTplMmYwNzBlOGU1ODU0NDVkYTljZTg5YTA0OWM0NjE1ZS90YWJsZXJhbmdlOmUyZjA3MGU4ZTU4NTQ0NWRhOWNlODlhMDQ5YzQ2MTVlXzMyLTEwLTEtMS04NTc5MQ_e34536c6-5aaf-4979-b8d8-3be230b8b418</x:v>
      </x:c>
      <x:c r="Q3593" s="2" t="str"/>
      <x:c r="R3593" s="2" t="str">
        <x:v>Latest eligible comparative presentation at the information cutoff.</x:v>
      </x:c>
      <x:c r="T3593" s="12"/>
      <x:c r="U3593" s="12"/>
    </x:row>
    <x:row r="3594" ht="24" customHeight="1">
      <x:c r="C3594" s="2" t="str">
        <x:v>PNC</x:v>
      </x:c>
      <x:c r="D3594" s="2" t="str">
        <x:v>FY2019</x:v>
      </x:c>
      <x:c r="E3594" s="2" t="str">
        <x:v>revenue_reported</x:v>
      </x:c>
      <x:c r="F3594" s="11" t="n">
        <x:v>16839</x:v>
      </x:c>
      <x:c r="G3594" s="2" t="str">
        <x:v>USD</x:v>
      </x:c>
      <x:c r="H3594" s="2" t="str">
        <x:v>2019-01-01</x:v>
      </x:c>
      <x:c r="I3594" s="2" t="str">
        <x:v>2019-12-31</x:v>
      </x:c>
      <x:c r="J3594" s="2" t="str">
        <x:v>Revenues</x:v>
      </x:c>
      <x:c r="K3594" s="2" t="str">
        <x:v>us-gaap:Revenues</x:v>
      </x:c>
      <x:c r="L3594" s="2" t="str">
        <x:v>2022-02-25</x:v>
      </x:c>
      <x:c r="M3594" s="2" t="str">
        <x:v>0000713676-22-000019</x:v>
      </x:c>
      <x:c r="N3594" s="2" t="str">
        <x:v>https://www.sec.gov/Archives/edgar/data/713676/000071367622000019/pnc-20211231.htm</x:v>
      </x:c>
      <x:c r="O3594" s="2" t="str">
        <x:v>data/raw/filings/PNC_0000713676-22-000019_pnc-20211231.htm</x:v>
      </x:c>
      <x:c r="P3594" s="2" t="str">
        <x:v>id3VybDovL2RvY3MudjEvZG9jOmFhNmQ3YWEyZjg3MDQ1NGRhOWNlNjljMzdlZjVkYWQwL3NlYzphYTZkN2FhMmY4NzA0NTRkYTljZTY5YzM3ZWY1ZGFkMF8yMDgvZnJhZzpiZmJjMmZmNjg0ZTY0YmQ4YTM5MDkwMGE1MDM2NWEzYi90YWJsZTpmNjdhOWU2Y2RhYTA0ZTY4ODQzMzNkNDRkOGZiOWEwNy90YWJsZXJhbmdlOmY2N2E5ZTZjZGFhMDRlNjg4NDMzM2Q0NGQ4ZmI5YTA3XzIwLTUtMS0xLTg1Nzkx_2869dd97-e4d1-4228-87a6-244332dcd562</x:v>
      </x:c>
      <x:c r="Q3594" s="2" t="str"/>
      <x:c r="R3594" s="2" t="str">
        <x:v>Latest eligible comparative presentation at the information cutoff.</x:v>
      </x:c>
      <x:c r="T3594" s="12"/>
      <x:c r="U3594" s="12"/>
    </x:row>
    <x:row r="3595" ht="24" customHeight="1">
      <x:c r="C3595" s="2" t="str">
        <x:v>PNC</x:v>
      </x:c>
      <x:c r="D3595" s="2" t="str">
        <x:v>FY2019</x:v>
      </x:c>
      <x:c r="E3595" s="2" t="str">
        <x:v>opex</x:v>
      </x:c>
      <x:c r="F3595" s="11" t="n">
        <x:v>10574</x:v>
      </x:c>
      <x:c r="G3595" s="2" t="str">
        <x:v>USD</x:v>
      </x:c>
      <x:c r="H3595" s="2" t="str">
        <x:v>2019-01-01</x:v>
      </x:c>
      <x:c r="I3595" s="2" t="str">
        <x:v>2019-12-31</x:v>
      </x:c>
      <x:c r="J3595" s="2" t="str">
        <x:v>Noninterest Expense</x:v>
      </x:c>
      <x:c r="K3595" s="2" t="str">
        <x:v>us-gaap:NoninterestExpense</x:v>
      </x:c>
      <x:c r="L3595" s="2" t="str">
        <x:v>2022-02-25</x:v>
      </x:c>
      <x:c r="M3595" s="2" t="str">
        <x:v>0000713676-22-000019</x:v>
      </x:c>
      <x:c r="N3595" s="2" t="str">
        <x:v>https://www.sec.gov/Archives/edgar/data/713676/000071367622000019/pnc-20211231.htm</x:v>
      </x:c>
      <x:c r="O3595" s="2" t="str">
        <x:v>data/raw/filings/PNC_0000713676-22-000019_pnc-20211231.htm</x:v>
      </x:c>
      <x:c r="P3595" s="2" t="str">
        <x:v>id3VybDovL2RvY3MudjEvZG9jOmFhNmQ3YWEyZjg3MDQ1NGRhOWNlNjljMzdlZjVkYWQwL3NlYzphYTZkN2FhMmY4NzA0NTRkYTljZTY5YzM3ZWY1ZGFkMF8yMDgvZnJhZzpiZmJjMmZmNjg0ZTY0YmQ4YTM5MDkwMGE1MDM2NWEzYi90YWJsZTpmNjdhOWU2Y2RhYTA0ZTY4ODQzMzNkNDRkOGZiOWEwNy90YWJsZXJhbmdlOmY2N2E5ZTZjZGFhMDRlNjg4NDMzM2Q0NGQ4ZmI5YTA3XzI4LTUtMS0xLTg1Nzkx_04e2c21a-1933-4940-b019-3d58fcde2584</x:v>
      </x:c>
      <x:c r="Q3595" s="2" t="str"/>
      <x:c r="R3595" s="2" t="str">
        <x:v>Latest eligible comparative presentation at the information cutoff.</x:v>
      </x:c>
      <x:c r="T3595" s="12"/>
      <x:c r="U3595" s="12"/>
    </x:row>
    <x:row r="3596" ht="24" customHeight="1">
      <x:c r="C3596" s="2" t="str">
        <x:v>PNC</x:v>
      </x:c>
      <x:c r="D3596" s="2" t="str">
        <x:v>FY2019</x:v>
      </x:c>
      <x:c r="E3596" s="2" t="str">
        <x:v>provision</x:v>
      </x:c>
      <x:c r="F3596" s="11" t="n">
        <x:v>773</x:v>
      </x:c>
      <x:c r="G3596" s="2" t="str">
        <x:v>USD</x:v>
      </x:c>
      <x:c r="H3596" s="2" t="str">
        <x:v>2019-01-01</x:v>
      </x:c>
      <x:c r="I3596" s="2" t="str">
        <x:v>2019-12-31</x:v>
      </x:c>
      <x:c r="J3596" s="2" t="str">
        <x:v>Provision for Loan, Lease, and Other Losses</x:v>
      </x:c>
      <x:c r="K3596" s="2" t="str">
        <x:v>us-gaap:ProvisionForLoanLeaseAndOtherLosses</x:v>
      </x:c>
      <x:c r="L3596" s="2" t="str">
        <x:v>2020-08-04</x:v>
      </x:c>
      <x:c r="M3596" s="2" t="str">
        <x:v>0000713676-20-000117</x:v>
      </x:c>
      <x:c r="N3596" s="2" t="str">
        <x:v>https://data.sec.gov/api/xbrl/companyfacts/CIK0000713676.json</x:v>
      </x:c>
      <x:c r="O3596" s="2" t="str">
        <x:v>data/raw/sec/PNC_companyfacts.json</x:v>
      </x:c>
      <x:c r="P3596" s="2" t="str"/>
      <x:c r="Q3596" s="2" t="str"/>
      <x:c r="R3596" s="2" t="str">
        <x:v>Latest eligible comparative presentation at the information cutoff.</x:v>
      </x:c>
      <x:c r="T3596" s="12"/>
      <x:c r="U3596" s="12"/>
    </x:row>
    <x:row r="3597" ht="24" customHeight="1">
      <x:c r="C3597" s="2" t="str">
        <x:v>PNC</x:v>
      </x:c>
      <x:c r="D3597" s="2" t="str">
        <x:v>FY2019</x:v>
      </x:c>
      <x:c r="E3597" s="2" t="str">
        <x:v>pretax</x:v>
      </x:c>
      <x:c r="F3597" s="11" t="n">
        <x:v>5492</x:v>
      </x:c>
      <x:c r="G3597" s="2" t="str">
        <x:v>USD</x:v>
      </x:c>
      <x:c r="H3597" s="2" t="str">
        <x:v>2019-01-01</x:v>
      </x:c>
      <x:c r="I3597" s="2" t="str">
        <x:v>2019-12-31</x:v>
      </x:c>
      <x:c r="J3597" s="2" t="str">
        <x:v>Income (Loss) from Continuing Operations before Income Taxes, Noncontrolling Interest</x:v>
      </x:c>
      <x:c r="K3597" s="2" t="str">
        <x:v>us-gaap:IncomeLossFromContinuingOperationsBeforeIncomeTaxesExtraordinaryItemsNoncontrollingInterest</x:v>
      </x:c>
      <x:c r="L3597" s="2" t="str">
        <x:v>2022-02-25</x:v>
      </x:c>
      <x:c r="M3597" s="2" t="str">
        <x:v>0000713676-22-000019</x:v>
      </x:c>
      <x:c r="N3597" s="2" t="str">
        <x:v>https://www.sec.gov/Archives/edgar/data/713676/000071367622000019/pnc-20211231.htm</x:v>
      </x:c>
      <x:c r="O3597" s="2" t="str">
        <x:v>data/raw/filings/PNC_0000713676-22-000019_pnc-20211231.htm</x:v>
      </x:c>
      <x:c r="P3597" s="2" t="str">
        <x:v>id3VybDovL2RvY3MudjEvZG9jOmFhNmQ3YWEyZjg3MDQ1NGRhOWNlNjljMzdlZjVkYWQwL3NlYzphYTZkN2FhMmY4NzA0NTRkYTljZTY5YzM3ZWY1ZGFkMF81NDQvZnJhZzplYWE0Mzg0Zjg2MWU0NTc4ODk3OGM3MThkZDY2NzhjOS90YWJsZTplMmYwNzBlOGU1ODU0NDVkYTljZTg5YTA0OWM0NjE1ZS90YWJsZXJhbmdlOmUyZjA3MGU4ZTU4NTQ0NWRhOWNlODlhMDQ5YzQ2MTVlXzM3LTEwLTEtMS04NTc5MQ_f8e3e019-91ec-45c2-b6c1-e7dafac85408</x:v>
      </x:c>
      <x:c r="Q3597" s="2" t="str"/>
      <x:c r="R3597" s="2" t="str">
        <x:v>Latest eligible comparative presentation at the information cutoff.</x:v>
      </x:c>
      <x:c r="T3597" s="12"/>
      <x:c r="U3597" s="12"/>
    </x:row>
    <x:row r="3598" ht="24" customHeight="1">
      <x:c r="C3598" s="2" t="str">
        <x:v>PNC</x:v>
      </x:c>
      <x:c r="D3598" s="2" t="str">
        <x:v>FY2019</x:v>
      </x:c>
      <x:c r="E3598" s="2" t="str">
        <x:v>tax</x:v>
      </x:c>
      <x:c r="F3598" s="11" t="n">
        <x:v>901</x:v>
      </x:c>
      <x:c r="G3598" s="2" t="str">
        <x:v>USD</x:v>
      </x:c>
      <x:c r="H3598" s="2" t="str">
        <x:v>2019-01-01</x:v>
      </x:c>
      <x:c r="I3598" s="2" t="str">
        <x:v>2019-12-31</x:v>
      </x:c>
      <x:c r="J3598" s="2" t="str">
        <x:v>Income Tax Expense (Benefit)</x:v>
      </x:c>
      <x:c r="K3598" s="2" t="str">
        <x:v>us-gaap:IncomeTaxExpenseBenefit</x:v>
      </x:c>
      <x:c r="L3598" s="2" t="str">
        <x:v>2022-02-25</x:v>
      </x:c>
      <x:c r="M3598" s="2" t="str">
        <x:v>0000713676-22-000019</x:v>
      </x:c>
      <x:c r="N3598" s="2" t="str">
        <x:v>https://www.sec.gov/Archives/edgar/data/713676/000071367622000019/pnc-20211231.htm</x:v>
      </x:c>
      <x:c r="O3598" s="2" t="str">
        <x:v>data/raw/filings/PNC_0000713676-22-000019_pnc-20211231.htm</x:v>
      </x:c>
      <x:c r="P3598" s="2" t="str">
        <x:v>id3VybDovL2RvY3MudjEvZG9jOmFhNmQ3YWEyZjg3MDQ1NGRhOWNlNjljMzdlZjVkYWQwL3NlYzphYTZkN2FhMmY4NzA0NTRkYTljZTY5YzM3ZWY1ZGFkMF81NDQvZnJhZzplYWE0Mzg0Zjg2MWU0NTc4ODk3OGM3MThkZDY2NzhjOS90YWJsZTplMmYwNzBlOGU1ODU0NDVkYTljZTg5YTA0OWM0NjE1ZS90YWJsZXJhbmdlOmUyZjA3MGU4ZTU4NTQ0NWRhOWNlODlhMDQ5YzQ2MTVlXzM4LTEwLTEtMS04NTc5MQ_a7d2a771-be6f-4bea-987c-2bfedf36902e</x:v>
      </x:c>
      <x:c r="Q3598" s="2" t="str"/>
      <x:c r="R3598" s="2" t="str">
        <x:v>Latest eligible comparative presentation at the information cutoff.</x:v>
      </x:c>
      <x:c r="T3598" s="12"/>
      <x:c r="U3598" s="12"/>
    </x:row>
    <x:row r="3599" ht="24" customHeight="1">
      <x:c r="C3599" s="2" t="str">
        <x:v>PNC</x:v>
      </x:c>
      <x:c r="D3599" s="2" t="str">
        <x:v>FY2019</x:v>
      </x:c>
      <x:c r="E3599" s="2" t="str">
        <x:v>net_income</x:v>
      </x:c>
      <x:c r="F3599" s="11" t="str">
        <x:v>n.a.</x:v>
      </x:c>
      <x:c r="G3599" s="2" t="str">
        <x:v>USDm</x:v>
      </x:c>
      <x:c r="H3599" s="2" t="str">
        <x:v>2019-01-01</x:v>
      </x:c>
      <x:c r="I3599" s="2" t="str">
        <x:v>2019-12-31</x:v>
      </x:c>
      <x:c r="J3599" s="2" t="str">
        <x:v>Net income attributable to parent</x:v>
      </x:c>
      <x:c r="K3599" s="2" t="str"/>
      <x:c r="L3599" s="2" t="str"/>
      <x:c r="M3599" s="2" t="str"/>
      <x:c r="N3599" s="2" t="str"/>
      <x:c r="O3599" s="2" t="str"/>
      <x:c r="P3599" s="2" t="str"/>
      <x:c r="Q3599" s="2" t="str"/>
      <x:c r="R3599" s="2" t="str">
        <x:v>Not reported / unavailable</x:v>
      </x:c>
      <x:c r="T3599" s="12"/>
      <x:c r="U3599" s="12"/>
    </x:row>
    <x:row r="3600" ht="24" customHeight="1">
      <x:c r="C3600" s="2" t="str">
        <x:v>PNC</x:v>
      </x:c>
      <x:c r="D3600" s="2" t="str">
        <x:v>FY2019</x:v>
      </x:c>
      <x:c r="E3600" s="2" t="str">
        <x:v>common_income</x:v>
      </x:c>
      <x:c r="F3600" s="11" t="n">
        <x:v>4284</x:v>
      </x:c>
      <x:c r="G3600" s="2" t="str">
        <x:v>USD</x:v>
      </x:c>
      <x:c r="H3600" s="2" t="str">
        <x:v>2019-01-01</x:v>
      </x:c>
      <x:c r="I3600" s="2" t="str">
        <x:v>2019-12-31</x:v>
      </x:c>
      <x:c r="J3600" s="2" t="str">
        <x:v>Net Income (Loss) Available to Common Stockholders, Basic</x:v>
      </x:c>
      <x:c r="K3600" s="2" t="str">
        <x:v>us-gaap:NetIncomeLossAvailableToCommonStockholdersBasic</x:v>
      </x:c>
      <x:c r="L3600" s="2" t="str">
        <x:v>2022-02-25</x:v>
      </x:c>
      <x:c r="M3600" s="2" t="str">
        <x:v>0000713676-22-000019</x:v>
      </x:c>
      <x:c r="N3600" s="2" t="str">
        <x:v>https://www.sec.gov/Archives/edgar/data/713676/000071367622000019/pnc-20211231.htm</x:v>
      </x:c>
      <x:c r="O3600" s="2" t="str">
        <x:v>data/raw/filings/PNC_0000713676-22-000019_pnc-20211231.htm</x:v>
      </x:c>
      <x:c r="P3600" s="2" t="str">
        <x:v>id3VybDovL2RvY3MudjEvZG9jOmFhNmQ3YWEyZjg3MDQ1NGRhOWNlNjljMzdlZjVkYWQwL3NlYzphYTZkN2FhMmY4NzA0NTRkYTljZTY5YzM3ZWY1ZGFkMF80MTIvZnJhZzoyYTA1NWFjMzUxMWI0Y2E1YWU4MTRjNDk4NzU4YTU1NC90YWJsZTpmZGE0ZmI4NGMzOWE0M2FlYWEyNGM5NGQwNmUxNDlhOC90YWJsZXJhbmdlOmZkYTRmYjg0YzM5YTQzYWVhYTI0Yzk0ZDA2ZTE0OWE4XzktNi0xLTEtODU3OTE_8f20d0bc-b1b5-424c-9ac6-259c86277987</x:v>
      </x:c>
      <x:c r="Q3600" s="2" t="str"/>
      <x:c r="R3600" s="2" t="str">
        <x:v>Latest eligible comparative presentation at the information cutoff.</x:v>
      </x:c>
      <x:c r="T3600" s="12"/>
      <x:c r="U3600" s="12"/>
    </x:row>
    <x:row r="3601" ht="24" customHeight="1">
      <x:c r="C3601" s="2" t="str">
        <x:v>PNC</x:v>
      </x:c>
      <x:c r="D3601" s="2" t="str">
        <x:v>FY2019</x:v>
      </x:c>
      <x:c r="E3601" s="2" t="str">
        <x:v>preferred_div</x:v>
      </x:c>
      <x:c r="F3601" s="11" t="n">
        <x:v>4</x:v>
      </x:c>
      <x:c r="G3601" s="2" t="str">
        <x:v>USD</x:v>
      </x:c>
      <x:c r="H3601" s="2" t="str">
        <x:v>2019-01-01</x:v>
      </x:c>
      <x:c r="I3601" s="2" t="str">
        <x:v>2019-12-31</x:v>
      </x:c>
      <x:c r="J3601" s="2" t="str">
        <x:v>Preferred Stock Dividends and Other Adjustments</x:v>
      </x:c>
      <x:c r="K3601" s="2" t="str">
        <x:v>us-gaap:PreferredStockDividendsAndOtherAdjustments</x:v>
      </x:c>
      <x:c r="L3601" s="2" t="str">
        <x:v>2022-02-25</x:v>
      </x:c>
      <x:c r="M3601" s="2" t="str">
        <x:v>0000713676-22-000019</x:v>
      </x:c>
      <x:c r="N3601" s="2" t="str">
        <x:v>https://www.sec.gov/Archives/edgar/data/713676/000071367622000019/pnc-20211231.htm</x:v>
      </x:c>
      <x:c r="O3601" s="2" t="str">
        <x:v>data/raw/filings/PNC_0000713676-22-000019_pnc-20211231.htm</x:v>
      </x:c>
      <x:c r="P3601" s="2" t="str">
        <x:v>id3VybDovL2RvY3MudjEvZG9jOmFhNmQ3YWEyZjg3MDQ1NGRhOWNlNjljMzdlZjVkYWQwL3NlYzphYTZkN2FhMmY4NzA0NTRkYTljZTY5YzM3ZWY1ZGFkMF80MTIvZnJhZzoyYTA1NWFjMzUxMWI0Y2E1YWU4MTRjNDk4NzU4YTU1NC90YWJsZTpmZGE0ZmI4NGMzOWE0M2FlYWEyNGM5NGQwNmUxNDlhOC90YWJsZXJhbmdlOmZkYTRmYjg0YzM5YTQzYWVhYTI0Yzk0ZDA2ZTE0OWE4XzYtNi0xLTEtODU3OTE_d8244eb4-f603-4abc-8ca0-2b4ab91d8dcc</x:v>
      </x:c>
      <x:c r="Q3601" s="2" t="str"/>
      <x:c r="R3601" s="2" t="str">
        <x:v>Latest eligible comparative presentation at the information cutoff.</x:v>
      </x:c>
      <x:c r="T3601" s="12"/>
      <x:c r="U3601" s="12"/>
    </x:row>
    <x:row r="3602" ht="24" customHeight="1">
      <x:c r="C3602" s="2" t="str">
        <x:v>PNC</x:v>
      </x:c>
      <x:c r="D3602" s="2" t="str">
        <x:v>FY2019</x:v>
      </x:c>
      <x:c r="E3602" s="2" t="str">
        <x:v>eps</x:v>
      </x:c>
      <x:c r="F3602" s="11" t="n">
        <x:v>11.39</x:v>
      </x:c>
      <x:c r="G3602" s="2" t="str">
        <x:v>USD/shares</x:v>
      </x:c>
      <x:c r="H3602" s="2" t="str">
        <x:v>2019-01-01</x:v>
      </x:c>
      <x:c r="I3602" s="2" t="str">
        <x:v>2019-12-31</x:v>
      </x:c>
      <x:c r="J3602" s="2" t="str">
        <x:v>Earnings Per Share, Diluted</x:v>
      </x:c>
      <x:c r="K3602" s="2" t="str">
        <x:v>us-gaap:EarningsPerShareDiluted</x:v>
      </x:c>
      <x:c r="L3602" s="2" t="str">
        <x:v>2022-02-25</x:v>
      </x:c>
      <x:c r="M3602" s="2" t="str">
        <x:v>0000713676-22-000019</x:v>
      </x:c>
      <x:c r="N3602" s="2" t="str">
        <x:v>https://www.sec.gov/Archives/edgar/data/713676/000071367622000019/pnc-20211231.htm</x:v>
      </x:c>
      <x:c r="O3602" s="2" t="str">
        <x:v>data/raw/filings/PNC_0000713676-22-000019_pnc-20211231.htm</x:v>
      </x:c>
      <x:c r="P3602" s="2" t="str">
        <x:v>id3VybDovL2RvY3MudjEvZG9jOmFhNmQ3YWEyZjg3MDQ1NGRhOWNlNjljMzdlZjVkYWQwL3NlYzphYTZkN2FhMmY4NzA0NTRkYTljZTY5YzM3ZWY1ZGFkMF80MTIvZnJhZzoyYTA1NWFjMzUxMWI0Y2E1YWU4MTRjNDk4NzU4YTU1NC90YWJsZTpmZGE0ZmI4NGMzOWE0M2FlYWEyNGM5NGQwNmUxNDlhOC90YWJsZXJhbmdlOmZkYTRmYjg0YzM5YTQzYWVhYTI0Yzk0ZDA2ZTE0OWE4XzI3LTYtMS0xLTg1Nzkx_94cf4713-b4cd-43a4-bb17-a96fc6f38447</x:v>
      </x:c>
      <x:c r="Q3602" s="2" t="str"/>
      <x:c r="R3602" s="2" t="str">
        <x:v>Latest eligible comparative presentation at the information cutoff.</x:v>
      </x:c>
      <x:c r="T3602" s="12"/>
      <x:c r="U3602" s="12"/>
    </x:row>
    <x:row r="3603" ht="24" customHeight="1">
      <x:c r="C3603" s="2" t="str">
        <x:v>PNC</x:v>
      </x:c>
      <x:c r="D3603" s="2" t="str">
        <x:v>FY2019</x:v>
      </x:c>
      <x:c r="E3603" s="2" t="str">
        <x:v>shares_diluted</x:v>
      </x:c>
      <x:c r="F3603" s="11" t="n">
        <x:v>448</x:v>
      </x:c>
      <x:c r="G3603" s="2" t="str">
        <x:v>shares</x:v>
      </x:c>
      <x:c r="H3603" s="2" t="str">
        <x:v>2019-01-01</x:v>
      </x:c>
      <x:c r="I3603" s="2" t="str">
        <x:v>2019-12-31</x:v>
      </x:c>
      <x:c r="J3603" s="2" t="str">
        <x:v>Weighted Average Number of Shares Outstanding, Diluted</x:v>
      </x:c>
      <x:c r="K3603" s="2" t="str">
        <x:v>us-gaap:WeightedAverageNumberOfDilutedSharesOutstanding</x:v>
      </x:c>
      <x:c r="L3603" s="2" t="str">
        <x:v>2022-02-25</x:v>
      </x:c>
      <x:c r="M3603" s="2" t="str">
        <x:v>0000713676-22-000019</x:v>
      </x:c>
      <x:c r="N3603" s="2" t="str">
        <x:v>https://www.sec.gov/Archives/edgar/data/713676/000071367622000019/pnc-20211231.htm</x:v>
      </x:c>
      <x:c r="O3603" s="2" t="str">
        <x:v>data/raw/filings/PNC_0000713676-22-000019_pnc-20211231.htm</x:v>
      </x:c>
      <x:c r="P3603" s="2" t="str">
        <x:v>id3VybDovL2RvY3MudjEvZG9jOmFhNmQ3YWEyZjg3MDQ1NGRhOWNlNjljMzdlZjVkYWQwL3NlYzphYTZkN2FhMmY4NzA0NTRkYTljZTY5YzM3ZWY1ZGFkMF80MTIvZnJhZzoyYTA1NWFjMzUxMWI0Y2E1YWU4MTRjNDk4NzU4YTU1NC90YWJsZTpmZGE0ZmI4NGMzOWE0M2FlYWEyNGM5NGQwNmUxNDlhOC90YWJsZXJhbmdlOmZkYTRmYjg0YzM5YTQzYWVhYTI0Yzk0ZDA2ZTE0OWE4XzI0LTYtMS0xLTg1Nzkx_07b3d9de-3864-4463-88d4-73839093212a</x:v>
      </x:c>
      <x:c r="Q3603" s="2" t="str"/>
      <x:c r="R3603" s="2" t="str">
        <x:v>Latest eligible comparative presentation at the information cutoff.</x:v>
      </x:c>
      <x:c r="T3603" s="12"/>
      <x:c r="U3603" s="12"/>
    </x:row>
    <x:row r="3604" ht="24" customHeight="1">
      <x:c r="C3604" s="2" t="str">
        <x:v>PNC</x:v>
      </x:c>
      <x:c r="D3604" s="2" t="str">
        <x:v>FY2019</x:v>
      </x:c>
      <x:c r="E3604" s="2" t="str">
        <x:v>dps</x:v>
      </x:c>
      <x:c r="F3604" s="11" t="str">
        <x:v>n.a.</x:v>
      </x:c>
      <x:c r="G3604" s="2" t="str">
        <x:v>USD/share</x:v>
      </x:c>
      <x:c r="H3604" s="2" t="str">
        <x:v>2019-01-01</x:v>
      </x:c>
      <x:c r="I3604" s="2" t="str">
        <x:v>2019-12-31</x:v>
      </x:c>
      <x:c r="J3604" s="2" t="str">
        <x:v>Dividends per common share</x:v>
      </x:c>
      <x:c r="K3604" s="2" t="str"/>
      <x:c r="L3604" s="2" t="str"/>
      <x:c r="M3604" s="2" t="str"/>
      <x:c r="N3604" s="2" t="str"/>
      <x:c r="O3604" s="2" t="str"/>
      <x:c r="P3604" s="2" t="str"/>
      <x:c r="Q3604" s="2" t="str"/>
      <x:c r="R3604" s="2" t="str">
        <x:v>Not reported / unavailable</x:v>
      </x:c>
      <x:c r="T3604" s="12"/>
      <x:c r="U3604" s="12"/>
    </x:row>
    <x:row r="3605" ht="24" customHeight="1">
      <x:c r="C3605" s="2" t="str">
        <x:v>PNC</x:v>
      </x:c>
      <x:c r="D3605" s="2" t="str">
        <x:v>FY2019</x:v>
      </x:c>
      <x:c r="E3605" s="2" t="str">
        <x:v>dividends</x:v>
      </x:c>
      <x:c r="F3605" s="11" t="n">
        <x:v>1895</x:v>
      </x:c>
      <x:c r="G3605" s="2" t="str">
        <x:v>USD</x:v>
      </x:c>
      <x:c r="H3605" s="2" t="str">
        <x:v>2019-01-01</x:v>
      </x:c>
      <x:c r="I3605" s="2" t="str">
        <x:v>2019-12-31</x:v>
      </x:c>
      <x:c r="J3605" s="2" t="str">
        <x:v>Payments of Ordinary Dividends, Common Stock</x:v>
      </x:c>
      <x:c r="K3605" s="2" t="str">
        <x:v>us-gaap:PaymentsOfDividendsCommonStock</x:v>
      </x:c>
      <x:c r="L3605" s="2" t="str">
        <x:v>2022-02-25</x:v>
      </x:c>
      <x:c r="M3605" s="2" t="str">
        <x:v>0000713676-22-000019</x:v>
      </x:c>
      <x:c r="N3605" s="2" t="str">
        <x:v>https://www.sec.gov/Archives/edgar/data/713676/000071367622000019/pnc-20211231.htm</x:v>
      </x:c>
      <x:c r="O3605" s="2" t="str">
        <x:v>data/raw/filings/PNC_0000713676-22-000019_pnc-20211231.htm</x:v>
      </x:c>
      <x:c r="P3605" s="2" t="str">
        <x:v>id3VybDovL2RvY3MudjEvZG9jOmFhNmQ3YWEyZjg3MDQ1NGRhOWNlNjljMzdlZjVkYWQwL3NlYzphYTZkN2FhMmY4NzA0NTRkYTljZTY5YzM3ZWY1ZGFkMF8yMjAvZnJhZzo2YjEwZmVhYmZjMzY0YWQ3YjNlNDRkM2EyNTgxNzQzZC90YWJsZTo0Zjc3NWMzNjNiNTc0NjM2OWJkNDNhYjllNTc5MTYwNy90YWJsZXJhbmdlOjRmNzc1YzM2M2I1NzQ2MzY5YmQ0M2FiOWU1NzkxNjA3XzI1LTYtMS0xLTg1Nzkx_60fe5b1f-a4d7-4197-9972-bb7058170489</x:v>
      </x:c>
      <x:c r="Q3605" s="2" t="str"/>
      <x:c r="R3605" s="2" t="str">
        <x:v>Latest eligible comparative presentation at the information cutoff.</x:v>
      </x:c>
      <x:c r="T3605" s="12"/>
      <x:c r="U3605" s="12"/>
    </x:row>
    <x:row r="3606" ht="24" customHeight="1">
      <x:c r="C3606" s="2" t="str">
        <x:v>PNC</x:v>
      </x:c>
      <x:c r="D3606" s="2" t="str">
        <x:v>FY2019</x:v>
      </x:c>
      <x:c r="E3606" s="2" t="str">
        <x:v>buybacks</x:v>
      </x:c>
      <x:c r="F3606" s="11" t="n">
        <x:v>3578</x:v>
      </x:c>
      <x:c r="G3606" s="2" t="str">
        <x:v>USD</x:v>
      </x:c>
      <x:c r="H3606" s="2" t="str">
        <x:v>2019-01-01</x:v>
      </x:c>
      <x:c r="I3606" s="2" t="str">
        <x:v>2019-12-31</x:v>
      </x:c>
      <x:c r="J3606" s="2" t="str">
        <x:v>Payments for Repurchase of Common Stock</x:v>
      </x:c>
      <x:c r="K3606" s="2" t="str">
        <x:v>us-gaap:PaymentsForRepurchaseOfCommonStock</x:v>
      </x:c>
      <x:c r="L3606" s="2" t="str">
        <x:v>2022-02-25</x:v>
      </x:c>
      <x:c r="M3606" s="2" t="str">
        <x:v>0000713676-22-000019</x:v>
      </x:c>
      <x:c r="N3606" s="2" t="str">
        <x:v>https://www.sec.gov/Archives/edgar/data/713676/000071367622000019/pnc-20211231.htm</x:v>
      </x:c>
      <x:c r="O3606" s="2" t="str">
        <x:v>data/raw/filings/PNC_0000713676-22-000019_pnc-20211231.htm</x:v>
      </x:c>
      <x:c r="P3606" s="2" t="str">
        <x:v>id3VybDovL2RvY3MudjEvZG9jOmFhNmQ3YWEyZjg3MDQ1NGRhOWNlNjljMzdlZjVkYWQwL3NlYzphYTZkN2FhMmY4NzA0NTRkYTljZTY5YzM3ZWY1ZGFkMF8yMjAvZnJhZzo2YjEwZmVhYmZjMzY0YWQ3YjNlNDRkM2EyNTgxNzQzZC90YWJsZTo0Zjc3NWMzNjNiNTc0NjM2OWJkNDNhYjllNTc5MTYwNy90YWJsZXJhbmdlOjRmNzc1YzM2M2I1NzQ2MzY5YmQ0M2FiOWU1NzkxNjA3XzIzLTYtMS0xLTg1Nzkx_2712f994-5d29-491d-8c49-fad201fc9ff4</x:v>
      </x:c>
      <x:c r="Q3606" s="2" t="str"/>
      <x:c r="R3606" s="2" t="str">
        <x:v>Latest eligible comparative presentation at the information cutoff.</x:v>
      </x:c>
      <x:c r="T3606" s="12"/>
      <x:c r="U3606" s="12"/>
    </x:row>
    <x:row r="3607" ht="24" customHeight="1">
      <x:c r="C3607" s="2" t="str">
        <x:v>PNC</x:v>
      </x:c>
      <x:c r="D3607" s="2" t="str">
        <x:v>FY2019</x:v>
      </x:c>
      <x:c r="E3607" s="2" t="str">
        <x:v>chargeoffs</x:v>
      </x:c>
      <x:c r="F3607" s="11" t="str">
        <x:v>n.a.</x:v>
      </x:c>
      <x:c r="G3607" s="2" t="str">
        <x:v>USDm</x:v>
      </x:c>
      <x:c r="H3607" s="2" t="str">
        <x:v>2019-01-01</x:v>
      </x:c>
      <x:c r="I3607" s="2" t="str">
        <x:v>2019-12-31</x:v>
      </x:c>
      <x:c r="J3607" s="2" t="str">
        <x:v>Gross loan charge-offs</x:v>
      </x:c>
      <x:c r="K3607" s="2" t="str"/>
      <x:c r="L3607" s="2" t="str"/>
      <x:c r="M3607" s="2" t="str"/>
      <x:c r="N3607" s="2" t="str"/>
      <x:c r="O3607" s="2" t="str"/>
      <x:c r="P3607" s="2" t="str"/>
      <x:c r="Q3607" s="2" t="str"/>
      <x:c r="R3607" s="2" t="str">
        <x:v>Not reported / unavailable</x:v>
      </x:c>
      <x:c r="T3607" s="12"/>
      <x:c r="U3607" s="12"/>
    </x:row>
    <x:row r="3608" ht="24" customHeight="1">
      <x:c r="C3608" s="2" t="str">
        <x:v>PNC</x:v>
      </x:c>
      <x:c r="D3608" s="2" t="str">
        <x:v>FY2019</x:v>
      </x:c>
      <x:c r="E3608" s="2" t="str">
        <x:v>recoveries</x:v>
      </x:c>
      <x:c r="F3608" s="11" t="str">
        <x:v>n.a.</x:v>
      </x:c>
      <x:c r="G3608" s="2" t="str">
        <x:v>USDm</x:v>
      </x:c>
      <x:c r="H3608" s="2" t="str">
        <x:v>2019-01-01</x:v>
      </x:c>
      <x:c r="I3608" s="2" t="str">
        <x:v>2019-12-31</x:v>
      </x:c>
      <x:c r="J3608" s="2" t="str">
        <x:v>Loan recoveries</x:v>
      </x:c>
      <x:c r="K3608" s="2" t="str"/>
      <x:c r="L3608" s="2" t="str"/>
      <x:c r="M3608" s="2" t="str"/>
      <x:c r="N3608" s="2" t="str"/>
      <x:c r="O3608" s="2" t="str"/>
      <x:c r="P3608" s="2" t="str"/>
      <x:c r="Q3608" s="2" t="str"/>
      <x:c r="R3608" s="2" t="str">
        <x:v>Not reported / unavailable</x:v>
      </x:c>
      <x:c r="T3608" s="12"/>
      <x:c r="U3608" s="12"/>
    </x:row>
    <x:row r="3609" ht="24" customHeight="1">
      <x:c r="C3609" s="2" t="str">
        <x:v>PNC</x:v>
      </x:c>
      <x:c r="D3609" s="2" t="str">
        <x:v>FY2019</x:v>
      </x:c>
      <x:c r="E3609" s="2" t="str">
        <x:v>rwa</x:v>
      </x:c>
      <x:c r="F3609" s="11" t="str">
        <x:v>n.a.</x:v>
      </x:c>
      <x:c r="G3609" s="2" t="str">
        <x:v>USDm</x:v>
      </x:c>
      <x:c r="H3609" s="2" t="str">
        <x:v>2019-01-01</x:v>
      </x:c>
      <x:c r="I3609" s="2" t="str">
        <x:v>2019-12-31</x:v>
      </x:c>
      <x:c r="J3609" s="2" t="str">
        <x:v>Risk-weighted assets</x:v>
      </x:c>
      <x:c r="K3609" s="2" t="str"/>
      <x:c r="L3609" s="2" t="str"/>
      <x:c r="M3609" s="2" t="str"/>
      <x:c r="N3609" s="2" t="str"/>
      <x:c r="O3609" s="2" t="str"/>
      <x:c r="P3609" s="2" t="str"/>
      <x:c r="Q3609" s="2" t="str"/>
      <x:c r="R3609" s="2" t="str">
        <x:v>Not reported / unavailable</x:v>
      </x:c>
      <x:c r="T3609" s="12"/>
      <x:c r="U3609" s="12"/>
    </x:row>
    <x:row r="3610" ht="24" customHeight="1">
      <x:c r="C3610" s="2" t="str">
        <x:v>PNC</x:v>
      </x:c>
      <x:c r="D3610" s="2" t="str">
        <x:v>FY2019</x:v>
      </x:c>
      <x:c r="E3610" s="2" t="str">
        <x:v>cet1_reported</x:v>
      </x:c>
      <x:c r="F3610" s="11" t="str">
        <x:v>n.a.</x:v>
      </x:c>
      <x:c r="G3610" s="2" t="str">
        <x:v>%</x:v>
      </x:c>
      <x:c r="H3610" s="2" t="str">
        <x:v>2019-01-01</x:v>
      </x:c>
      <x:c r="I3610" s="2" t="str">
        <x:v>2019-12-31</x:v>
      </x:c>
      <x:c r="J3610" s="2" t="str">
        <x:v>Actual standardized CET1 ratio</x:v>
      </x:c>
      <x:c r="K3610" s="2" t="str"/>
      <x:c r="L3610" s="2" t="str"/>
      <x:c r="M3610" s="2" t="str"/>
      <x:c r="N3610" s="2" t="str"/>
      <x:c r="O3610" s="2" t="str"/>
      <x:c r="P3610" s="2" t="str"/>
      <x:c r="Q3610" s="2" t="str"/>
      <x:c r="R3610" s="2" t="str">
        <x:v>Not reported / unavailable</x:v>
      </x:c>
      <x:c r="T3610" s="12"/>
      <x:c r="U3610" s="12"/>
    </x:row>
    <x:row r="3611" ht="24" customHeight="1">
      <x:c r="C3611" s="2" t="str">
        <x:v>PNC</x:v>
      </x:c>
      <x:c r="D3611" s="2" t="str">
        <x:v>FY2019</x:v>
      </x:c>
      <x:c r="E3611" s="2" t="str">
        <x:v>nim_reported</x:v>
      </x:c>
      <x:c r="F3611" s="11" t="str">
        <x:v>n.a.</x:v>
      </x:c>
      <x:c r="G3611" s="2" t="str">
        <x:v>%</x:v>
      </x:c>
      <x:c r="H3611" s="2" t="str">
        <x:v>2019-01-01</x:v>
      </x:c>
      <x:c r="I3611" s="2" t="str">
        <x:v>2019-12-31</x:v>
      </x:c>
      <x:c r="J3611" s="2" t="str">
        <x:v>Issuer reported net interest margin</x:v>
      </x:c>
      <x:c r="K3611" s="2" t="str"/>
      <x:c r="L3611" s="2" t="str"/>
      <x:c r="M3611" s="2" t="str"/>
      <x:c r="N3611" s="2" t="str"/>
      <x:c r="O3611" s="2" t="str"/>
      <x:c r="P3611" s="2" t="str"/>
      <x:c r="Q3611" s="2" t="str"/>
      <x:c r="R3611" s="2" t="str">
        <x:v>Not reported / unavailable</x:v>
      </x:c>
      <x:c r="T3611" s="12"/>
      <x:c r="U3611" s="12"/>
    </x:row>
    <x:row r="3612" ht="24" customHeight="1">
      <x:c r="C3612" s="2" t="str">
        <x:v>PNC</x:v>
      </x:c>
      <x:c r="D3612" s="2" t="str">
        <x:v>FY2019</x:v>
      </x:c>
      <x:c r="E3612" s="2" t="str">
        <x:v>bvps_reported</x:v>
      </x:c>
      <x:c r="F3612" s="11" t="n">
        <x:v>104.59</x:v>
      </x:c>
      <x:c r="G3612" s="2" t="str">
        <x:v>USD/shares</x:v>
      </x:c>
      <x:c r="H3612" s="2" t="str">
        <x:v>2019-01-01</x:v>
      </x:c>
      <x:c r="I3612" s="2" t="str">
        <x:v>2019-12-31</x:v>
      </x:c>
      <x:c r="J3612" s="2" t="str">
        <x:v>Reported common book value per share</x:v>
      </x:c>
      <x:c r="K3612" s="2" t="str">
        <x:v>Manual verified issuer table row</x:v>
      </x:c>
      <x:c r="L3612" s="2" t="str">
        <x:v>2020-03-02</x:v>
      </x:c>
      <x:c r="M3612" s="2" t="str">
        <x:v>0000713676-20-000042</x:v>
      </x:c>
      <x:c r="N3612" s="2" t="str">
        <x:v>https://www.sec.gov/Archives/edgar/data/713676/000071367620000042/pnc201910-k.htm</x:v>
      </x:c>
      <x:c r="O3612" s="2" t="str">
        <x:v>data/raw/filings/PNC_0000713676-20-000042_pnc201910-k.htm</x:v>
      </x:c>
      <x:c r="P3612" s="2" t="str"/>
      <x:c r="Q3612" s="2" t="str"/>
      <x:c r="R3612" s="2" t="str">
        <x:v>Verified original issuer table row; same-date end balance, excluding average and regulatory minimum tables.</x:v>
      </x:c>
      <x:c r="T3612" s="12"/>
      <x:c r="U3612" s="12"/>
    </x:row>
    <x:row r="3613" ht="24" customHeight="1">
      <x:c r="C3613" s="2" t="str">
        <x:v>PNC</x:v>
      </x:c>
      <x:c r="D3613" s="2" t="str">
        <x:v>FY2019</x:v>
      </x:c>
      <x:c r="E3613" s="2" t="str">
        <x:v>tbvps_reported</x:v>
      </x:c>
      <x:c r="F3613" s="11" t="n">
        <x:v>83.3</x:v>
      </x:c>
      <x:c r="G3613" s="2" t="str">
        <x:v>USD/shares</x:v>
      </x:c>
      <x:c r="H3613" s="2" t="str">
        <x:v>2019-01-01</x:v>
      </x:c>
      <x:c r="I3613" s="2" t="str">
        <x:v>2019-12-31</x:v>
      </x:c>
      <x:c r="J3613" s="2" t="str">
        <x:v>Reported tangible book value per share</x:v>
      </x:c>
      <x:c r="K3613" s="2" t="str">
        <x:v>Manual verified issuer table row</x:v>
      </x:c>
      <x:c r="L3613" s="2" t="str">
        <x:v>2020-03-02</x:v>
      </x:c>
      <x:c r="M3613" s="2" t="str">
        <x:v>0000713676-20-000042</x:v>
      </x:c>
      <x:c r="N3613" s="2" t="str">
        <x:v>https://www.sec.gov/Archives/edgar/data/713676/000071367620000042/pnc201910-k.htm</x:v>
      </x:c>
      <x:c r="O3613" s="2" t="str">
        <x:v>data/raw/filings/PNC_0000713676-20-000042_pnc201910-k.htm</x:v>
      </x:c>
      <x:c r="P3613" s="2" t="str"/>
      <x:c r="Q3613" s="2" t="str"/>
      <x:c r="R3613" s="2" t="str">
        <x:v>Verified original issuer table row; same-date end balance, excluding average and regulatory minimum tables.</x:v>
      </x:c>
      <x:c r="T3613" s="12"/>
      <x:c r="U3613" s="12"/>
    </x:row>
    <x:row r="3614" ht="24" customHeight="1">
      <x:c r="C3614" s="2" t="str">
        <x:v>PNC</x:v>
      </x:c>
      <x:c r="D3614" s="2" t="str">
        <x:v>FY2019</x:v>
      </x:c>
      <x:c r="E3614" s="2" t="str">
        <x:v>tce_reported</x:v>
      </x:c>
      <x:c r="F3614" s="11" t="str">
        <x:v>n.a.</x:v>
      </x:c>
      <x:c r="G3614" s="2" t="str">
        <x:v>USDm</x:v>
      </x:c>
      <x:c r="H3614" s="2" t="str">
        <x:v>2019-01-01</x:v>
      </x:c>
      <x:c r="I3614" s="2" t="str">
        <x:v>2019-12-31</x:v>
      </x:c>
      <x:c r="J3614" s="2" t="str">
        <x:v>Reported tangible common equity</x:v>
      </x:c>
      <x:c r="K3614" s="2" t="str"/>
      <x:c r="L3614" s="2" t="str"/>
      <x:c r="M3614" s="2" t="str"/>
      <x:c r="N3614" s="2" t="str"/>
      <x:c r="O3614" s="2" t="str"/>
      <x:c r="P3614" s="2" t="str"/>
      <x:c r="Q3614" s="2" t="str"/>
      <x:c r="R3614" s="2" t="str">
        <x:v>Not reported / unavailable</x:v>
      </x:c>
      <x:c r="T3614" s="12"/>
      <x:c r="U3614" s="12"/>
    </x:row>
    <x:row r="3615" ht="24" customHeight="1">
      <x:c r="C3615" s="2" t="str">
        <x:v>PNC</x:v>
      </x:c>
      <x:c r="D3615" s="2" t="str">
        <x:v>FY2020</x:v>
      </x:c>
      <x:c r="E3615" s="2" t="str">
        <x:v>assets</x:v>
      </x:c>
      <x:c r="F3615" s="11" t="n">
        <x:v>466679</x:v>
      </x:c>
      <x:c r="G3615" s="2" t="str">
        <x:v>USD</x:v>
      </x:c>
      <x:c r="H3615" s="2" t="str">
        <x:v>2020-01-01</x:v>
      </x:c>
      <x:c r="I3615" s="2" t="str">
        <x:v>2020-12-31</x:v>
      </x:c>
      <x:c r="J3615" s="2" t="str">
        <x:v>Assets</x:v>
      </x:c>
      <x:c r="K3615" s="2" t="str">
        <x:v>us-gaap:Assets</x:v>
      </x:c>
      <x:c r="L3615" s="2" t="str">
        <x:v>2022-02-25</x:v>
      </x:c>
      <x:c r="M3615" s="2" t="str">
        <x:v>0000713676-22-000019</x:v>
      </x:c>
      <x:c r="N3615" s="2" t="str">
        <x:v>https://www.sec.gov/Archives/edgar/data/713676/000071367622000019/pnc-20211231.htm</x:v>
      </x:c>
      <x:c r="O3615" s="2" t="str">
        <x:v>data/raw/filings/PNC_0000713676-22-000019_pnc-20211231.htm</x:v>
      </x:c>
      <x:c r="P3615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E2LTMtMS0xLTg1Nzkx_4f92b957-d9dd-43c6-85e9-21f19c2d8b6e</x:v>
      </x:c>
      <x:c r="Q3615" s="2" t="str"/>
      <x:c r="R3615" s="2" t="str">
        <x:v>Latest eligible comparative presentation at the information cutoff.</x:v>
      </x:c>
      <x:c r="T3615" s="12"/>
      <x:c r="U3615" s="12"/>
    </x:row>
    <x:row r="3616" ht="24" customHeight="1">
      <x:c r="C3616" s="2" t="str">
        <x:v>PNC</x:v>
      </x:c>
      <x:c r="D3616" s="2" t="str">
        <x:v>FY2020</x:v>
      </x:c>
      <x:c r="E3616" s="2" t="str">
        <x:v>liabilities</x:v>
      </x:c>
      <x:c r="F3616" s="11" t="n">
        <x:v>412638</x:v>
      </x:c>
      <x:c r="G3616" s="2" t="str">
        <x:v>USD</x:v>
      </x:c>
      <x:c r="H3616" s="2" t="str">
        <x:v>2020-01-01</x:v>
      </x:c>
      <x:c r="I3616" s="2" t="str">
        <x:v>2020-12-31</x:v>
      </x:c>
      <x:c r="J3616" s="2" t="str">
        <x:v>Liabilities</x:v>
      </x:c>
      <x:c r="K3616" s="2" t="str">
        <x:v>us-gaap:Liabilities</x:v>
      </x:c>
      <x:c r="L3616" s="2" t="str">
        <x:v>2022-02-25</x:v>
      </x:c>
      <x:c r="M3616" s="2" t="str">
        <x:v>0000713676-22-000019</x:v>
      </x:c>
      <x:c r="N3616" s="2" t="str">
        <x:v>https://www.sec.gov/Archives/edgar/data/713676/000071367622000019/pnc-20211231.htm</x:v>
      </x:c>
      <x:c r="O3616" s="2" t="str">
        <x:v>data/raw/filings/PNC_0000713676-22-000019_pnc-20211231.htm</x:v>
      </x:c>
      <x:c r="P3616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MwLTMtMS0xLTg1Nzkx_faf2f77a-607c-4d73-bcea-122dd1cf04cc</x:v>
      </x:c>
      <x:c r="Q3616" s="2" t="str"/>
      <x:c r="R3616" s="2" t="str">
        <x:v>Latest eligible comparative presentation at the information cutoff.</x:v>
      </x:c>
      <x:c r="T3616" s="12"/>
      <x:c r="U3616" s="12"/>
    </x:row>
    <x:row r="3617" ht="24" customHeight="1">
      <x:c r="C3617" s="2" t="str">
        <x:v>PNC</x:v>
      </x:c>
      <x:c r="D3617" s="2" t="str">
        <x:v>FY2020</x:v>
      </x:c>
      <x:c r="E3617" s="2" t="str">
        <x:v>equity</x:v>
      </x:c>
      <x:c r="F3617" s="11" t="n">
        <x:v>54010</x:v>
      </x:c>
      <x:c r="G3617" s="2" t="str">
        <x:v>USD</x:v>
      </x:c>
      <x:c r="H3617" s="2" t="str">
        <x:v>2020-01-01</x:v>
      </x:c>
      <x:c r="I3617" s="2" t="str">
        <x:v>2020-12-31</x:v>
      </x:c>
      <x:c r="J3617" s="2" t="str">
        <x:v>Stockholders' Equity Attributable to Parent</x:v>
      </x:c>
      <x:c r="K3617" s="2" t="str">
        <x:v>us-gaap:StockholdersEquity</x:v>
      </x:c>
      <x:c r="L3617" s="2" t="str">
        <x:v>2022-02-25</x:v>
      </x:c>
      <x:c r="M3617" s="2" t="str">
        <x:v>0000713676-22-000019</x:v>
      </x:c>
      <x:c r="N3617" s="2" t="str">
        <x:v>https://www.sec.gov/Archives/edgar/data/713676/000071367622000019/pnc-20211231.htm</x:v>
      </x:c>
      <x:c r="O3617" s="2" t="str">
        <x:v>data/raw/filings/PNC_0000713676-22-000019_pnc-20211231.htm</x:v>
      </x:c>
      <x:c r="P3617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M4LTMtMS0xLTg1Nzkx_885ec827-43da-44cc-9f01-4b04cb84a2ed</x:v>
      </x:c>
      <x:c r="Q3617" s="2" t="str"/>
      <x:c r="R3617" s="2" t="str">
        <x:v>Latest eligible comparative presentation at the information cutoff.</x:v>
      </x:c>
      <x:c r="T3617" s="12"/>
      <x:c r="U3617" s="12"/>
    </x:row>
    <x:row r="3618" ht="24" customHeight="1">
      <x:c r="C3618" s="2" t="str">
        <x:v>PNC</x:v>
      </x:c>
      <x:c r="D3618" s="2" t="str">
        <x:v>FY2020</x:v>
      </x:c>
      <x:c r="E3618" s="2" t="str">
        <x:v>preferred</x:v>
      </x:c>
      <x:c r="F3618" s="11" t="str">
        <x:v>n.a.</x:v>
      </x:c>
      <x:c r="G3618" s="2" t="str">
        <x:v>USDm</x:v>
      </x:c>
      <x:c r="H3618" s="2" t="str">
        <x:v>2020-01-01</x:v>
      </x:c>
      <x:c r="I3618" s="2" t="str">
        <x:v>2020-12-31</x:v>
      </x:c>
      <x:c r="J3618" s="2" t="str">
        <x:v>Preferred equity carrying amount</x:v>
      </x:c>
      <x:c r="K3618" s="2" t="str"/>
      <x:c r="L3618" s="2" t="str"/>
      <x:c r="M3618" s="2" t="str"/>
      <x:c r="N3618" s="2" t="str"/>
      <x:c r="O3618" s="2" t="str"/>
      <x:c r="P3618" s="2" t="str"/>
      <x:c r="Q3618" s="2" t="str"/>
      <x:c r="R3618" s="2" t="str">
        <x:v>Not reported / unavailable</x:v>
      </x:c>
      <x:c r="T3618" s="12"/>
      <x:c r="U3618" s="12"/>
    </x:row>
    <x:row r="3619" ht="24" customHeight="1">
      <x:c r="C3619" s="2" t="str">
        <x:v>PNC</x:v>
      </x:c>
      <x:c r="D3619" s="2" t="str">
        <x:v>FY2020</x:v>
      </x:c>
      <x:c r="E3619" s="2" t="str">
        <x:v>common_equity_reported</x:v>
      </x:c>
      <x:c r="F3619" s="11" t="str">
        <x:v>n.a.</x:v>
      </x:c>
      <x:c r="G3619" s="2" t="str">
        <x:v>USDm</x:v>
      </x:c>
      <x:c r="H3619" s="2" t="str">
        <x:v>2020-01-01</x:v>
      </x:c>
      <x:c r="I3619" s="2" t="str">
        <x:v>2020-12-31</x:v>
      </x:c>
      <x:c r="J3619" s="2" t="str">
        <x:v>Reported common shareholders equity</x:v>
      </x:c>
      <x:c r="K3619" s="2" t="str"/>
      <x:c r="L3619" s="2" t="str"/>
      <x:c r="M3619" s="2" t="str"/>
      <x:c r="N3619" s="2" t="str"/>
      <x:c r="O3619" s="2" t="str"/>
      <x:c r="P3619" s="2" t="str"/>
      <x:c r="Q3619" s="2" t="str"/>
      <x:c r="R3619" s="2" t="str">
        <x:v>Not reported / unavailable</x:v>
      </x:c>
      <x:c r="T3619" s="12"/>
      <x:c r="U3619" s="12"/>
    </x:row>
    <x:row r="3620" ht="24" customHeight="1">
      <x:c r="C3620" s="2" t="str">
        <x:v>PNC</x:v>
      </x:c>
      <x:c r="D3620" s="2" t="str">
        <x:v>FY2020</x:v>
      </x:c>
      <x:c r="E3620" s="2" t="str">
        <x:v>goodwill</x:v>
      </x:c>
      <x:c r="F3620" s="11" t="n">
        <x:v>9233</x:v>
      </x:c>
      <x:c r="G3620" s="2" t="str">
        <x:v>USD</x:v>
      </x:c>
      <x:c r="H3620" s="2" t="str">
        <x:v>2020-01-01</x:v>
      </x:c>
      <x:c r="I3620" s="2" t="str">
        <x:v>2020-12-31</x:v>
      </x:c>
      <x:c r="J3620" s="2" t="str">
        <x:v>Goodwill</x:v>
      </x:c>
      <x:c r="K3620" s="2" t="str">
        <x:v>us-gaap:Goodwill</x:v>
      </x:c>
      <x:c r="L3620" s="2" t="str">
        <x:v>2023-02-22</x:v>
      </x:c>
      <x:c r="M3620" s="2" t="str">
        <x:v>0000713676-23-000020</x:v>
      </x:c>
      <x:c r="N3620" s="2" t="str">
        <x:v>https://www.sec.gov/Archives/edgar/data/713676/000071367623000020/pnc-20221231.htm</x:v>
      </x:c>
      <x:c r="O3620" s="2" t="str">
        <x:v>data/raw/filings/PNC_0000713676-23-000020_pnc-20221231.htm</x:v>
      </x:c>
      <x:c r="P3620" s="2" t="str">
        <x:v>id3VybDovL2RvY3MudjEvZG9jOmI0YmRjMDExNjZhZjQ5NGI4MWM0ODMzNDY5YjRmZTM2L3NlYzpiNGJkYzAxMTY2YWY0OTRiODFjNDgzMzQ2OWI0ZmUzNl8zMTkvZnJhZzplNTg0ZTdkNTk5NzM0N2EyOTczOTBkZjJhNDYxYjE4My90YWJsZToxYTU2NTZmZTA2Mjg0MDliYWY0ZmY2YTQwMzM4M2NkOS90YWJsZXJhbmdlOjFhNTY1NmZlMDYyODQwOWJhZjRmZjZhNDAzMzgzY2Q5XzUtNC0xLTEtNDIxOTA1_f358d18c-2efe-4e8c-aab8-7f6e944cb2ae</x:v>
      </x:c>
      <x:c r="Q3620" s="2" t="str"/>
      <x:c r="R3620" s="2" t="str">
        <x:v>Latest eligible comparative presentation at the information cutoff.</x:v>
      </x:c>
      <x:c r="T3620" s="12"/>
      <x:c r="U3620" s="12"/>
    </x:row>
    <x:row r="3621" ht="24" customHeight="1">
      <x:c r="C3621" s="2" t="str">
        <x:v>PNC</x:v>
      </x:c>
      <x:c r="D3621" s="2" t="str">
        <x:v>FY2020</x:v>
      </x:c>
      <x:c r="E3621" s="2" t="str">
        <x:v>intangibles</x:v>
      </x:c>
      <x:c r="F3621" s="11" t="str">
        <x:v>n.a.</x:v>
      </x:c>
      <x:c r="G3621" s="2" t="str">
        <x:v>USDm</x:v>
      </x:c>
      <x:c r="H3621" s="2" t="str">
        <x:v>2020-01-01</x:v>
      </x:c>
      <x:c r="I3621" s="2" t="str">
        <x:v>2020-12-31</x:v>
      </x:c>
      <x:c r="J3621" s="2" t="str">
        <x:v>Other intangible assets excluding goodwill</x:v>
      </x:c>
      <x:c r="K3621" s="2" t="str"/>
      <x:c r="L3621" s="2" t="str"/>
      <x:c r="M3621" s="2" t="str"/>
      <x:c r="N3621" s="2" t="str"/>
      <x:c r="O3621" s="2" t="str"/>
      <x:c r="P3621" s="2" t="str"/>
      <x:c r="Q3621" s="2" t="str"/>
      <x:c r="R3621" s="2" t="str">
        <x:v>Not reported / unavailable</x:v>
      </x:c>
      <x:c r="T3621" s="12"/>
      <x:c r="U3621" s="12"/>
    </x:row>
    <x:row r="3622" ht="24" customHeight="1">
      <x:c r="C3622" s="2" t="str">
        <x:v>PNC</x:v>
      </x:c>
      <x:c r="D3622" s="2" t="str">
        <x:v>FY2020</x:v>
      </x:c>
      <x:c r="E3622" s="2" t="str">
        <x:v>intangibles_total</x:v>
      </x:c>
      <x:c r="F3622" s="11" t="str">
        <x:v>n.a.</x:v>
      </x:c>
      <x:c r="G3622" s="2" t="str">
        <x:v>USDm</x:v>
      </x:c>
      <x:c r="H3622" s="2" t="str">
        <x:v>2020-01-01</x:v>
      </x:c>
      <x:c r="I3622" s="2" t="str">
        <x:v>2020-12-31</x:v>
      </x:c>
      <x:c r="J3622" s="2" t="str">
        <x:v>Reported goodwill and intangible assets combined</x:v>
      </x:c>
      <x:c r="K3622" s="2" t="str"/>
      <x:c r="L3622" s="2" t="str"/>
      <x:c r="M3622" s="2" t="str"/>
      <x:c r="N3622" s="2" t="str"/>
      <x:c r="O3622" s="2" t="str"/>
      <x:c r="P3622" s="2" t="str"/>
      <x:c r="Q3622" s="2" t="str"/>
      <x:c r="R3622" s="2" t="str">
        <x:v>Not reported / unavailable</x:v>
      </x:c>
      <x:c r="T3622" s="12"/>
      <x:c r="U3622" s="12"/>
    </x:row>
    <x:row r="3623" ht="24" customHeight="1">
      <x:c r="C3623" s="2" t="str">
        <x:v>PNC</x:v>
      </x:c>
      <x:c r="D3623" s="2" t="str">
        <x:v>FY2020</x:v>
      </x:c>
      <x:c r="E3623" s="2" t="str">
        <x:v>shares_end</x:v>
      </x:c>
      <x:c r="F3623" s="11" t="str">
        <x:v>n.a.</x:v>
      </x:c>
      <x:c r="G3623" s="2" t="str">
        <x:v>million</x:v>
      </x:c>
      <x:c r="H3623" s="2" t="str">
        <x:v>2020-01-01</x:v>
      </x:c>
      <x:c r="I3623" s="2" t="str">
        <x:v>2020-12-31</x:v>
      </x:c>
      <x:c r="J3623" s="2" t="str">
        <x:v>Period-end common shares outstanding</x:v>
      </x:c>
      <x:c r="K3623" s="2" t="str"/>
      <x:c r="L3623" s="2" t="str"/>
      <x:c r="M3623" s="2" t="str"/>
      <x:c r="N3623" s="2" t="str"/>
      <x:c r="O3623" s="2" t="str"/>
      <x:c r="P3623" s="2" t="str"/>
      <x:c r="Q3623" s="2" t="str"/>
      <x:c r="R3623" s="2" t="str">
        <x:v>Not reported / unavailable</x:v>
      </x:c>
      <x:c r="T3623" s="12"/>
      <x:c r="U3623" s="12"/>
    </x:row>
    <x:row r="3624" ht="24" customHeight="1">
      <x:c r="C3624" s="2" t="str">
        <x:v>PNC</x:v>
      </x:c>
      <x:c r="D3624" s="2" t="str">
        <x:v>FY2020</x:v>
      </x:c>
      <x:c r="E3624" s="2" t="str">
        <x:v>shares_issued</x:v>
      </x:c>
      <x:c r="F3624" s="11" t="n">
        <x:v>543</x:v>
      </x:c>
      <x:c r="G3624" s="2" t="str">
        <x:v>shares</x:v>
      </x:c>
      <x:c r="H3624" s="2" t="str">
        <x:v>2020-01-01</x:v>
      </x:c>
      <x:c r="I3624" s="2" t="str">
        <x:v>2020-12-31</x:v>
      </x:c>
      <x:c r="J3624" s="2" t="str">
        <x:v>Common Stock, Shares, Issued</x:v>
      </x:c>
      <x:c r="K3624" s="2" t="str">
        <x:v>us-gaap:CommonStockSharesIssued</x:v>
      </x:c>
      <x:c r="L3624" s="2" t="str">
        <x:v>2022-02-25</x:v>
      </x:c>
      <x:c r="M3624" s="2" t="str">
        <x:v>0000713676-22-000019</x:v>
      </x:c>
      <x:c r="N3624" s="2" t="str">
        <x:v>https://www.sec.gov/Archives/edgar/data/713676/000071367622000019/pnc-20211231.htm</x:v>
      </x:c>
      <x:c r="O3624" s="2" t="str">
        <x:v>data/raw/filings/PNC_0000713676-22-000019_pnc-20211231.htm</x:v>
      </x:c>
      <x:c r="P3624" s="2" t="str"/>
      <x:c r="Q3624" s="2" t="str"/>
      <x:c r="R3624" s="2" t="str">
        <x:v>Latest eligible comparative presentation at the information cutoff.</x:v>
      </x:c>
      <x:c r="T3624" s="12"/>
      <x:c r="U3624" s="12"/>
    </x:row>
    <x:row r="3625" ht="24" customHeight="1">
      <x:c r="C3625" s="2" t="str">
        <x:v>PNC</x:v>
      </x:c>
      <x:c r="D3625" s="2" t="str">
        <x:v>FY2020</x:v>
      </x:c>
      <x:c r="E3625" s="2" t="str">
        <x:v>shares_treasury</x:v>
      </x:c>
      <x:c r="F3625" s="11" t="n">
        <x:v>119</x:v>
      </x:c>
      <x:c r="G3625" s="2" t="str">
        <x:v>shares</x:v>
      </x:c>
      <x:c r="H3625" s="2" t="str">
        <x:v>2020-01-01</x:v>
      </x:c>
      <x:c r="I3625" s="2" t="str">
        <x:v>2020-12-31</x:v>
      </x:c>
      <x:c r="J3625" s="2" t="str">
        <x:v>Treasury Stock, Shares</x:v>
      </x:c>
      <x:c r="K3625" s="2" t="str">
        <x:v>us-gaap:TreasuryStockShares</x:v>
      </x:c>
      <x:c r="L3625" s="2" t="str">
        <x:v>2022-02-25</x:v>
      </x:c>
      <x:c r="M3625" s="2" t="str">
        <x:v>0000713676-22-000019</x:v>
      </x:c>
      <x:c r="N3625" s="2" t="str">
        <x:v>https://www.sec.gov/Archives/edgar/data/713676/000071367622000019/pnc-20211231.htm</x:v>
      </x:c>
      <x:c r="O3625" s="2" t="str">
        <x:v>data/raw/filings/PNC_0000713676-22-000019_pnc-20211231.htm</x:v>
      </x:c>
      <x:c r="P3625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M3LTAtMS0xLTg1NzkxL3RleHRyZWdpb246N2Q2ZmI3ZTk2YzM3NGMzYzk1Njg2NmQ0MWU2ZTE0MTFfNTA_feeb9788-4071-4f59-a00b-59e5aeba8482</x:v>
      </x:c>
      <x:c r="Q3625" s="2" t="str"/>
      <x:c r="R3625" s="2" t="str">
        <x:v>Latest eligible comparative presentation at the information cutoff.</x:v>
      </x:c>
      <x:c r="T3625" s="12"/>
      <x:c r="U3625" s="12"/>
    </x:row>
    <x:row r="3626" ht="24" customHeight="1">
      <x:c r="C3626" s="2" t="str">
        <x:v>PNC</x:v>
      </x:c>
      <x:c r="D3626" s="2" t="str">
        <x:v>FY2020</x:v>
      </x:c>
      <x:c r="E3626" s="2" t="str">
        <x:v>deposits</x:v>
      </x:c>
      <x:c r="F3626" s="11" t="n">
        <x:v>365345</x:v>
      </x:c>
      <x:c r="G3626" s="2" t="str">
        <x:v>USD</x:v>
      </x:c>
      <x:c r="H3626" s="2" t="str">
        <x:v>2020-01-01</x:v>
      </x:c>
      <x:c r="I3626" s="2" t="str">
        <x:v>2020-12-31</x:v>
      </x:c>
      <x:c r="J3626" s="2" t="str">
        <x:v>Deposits</x:v>
      </x:c>
      <x:c r="K3626" s="2" t="str">
        <x:v>us-gaap:Deposits</x:v>
      </x:c>
      <x:c r="L3626" s="2" t="str">
        <x:v>2022-02-25</x:v>
      </x:c>
      <x:c r="M3626" s="2" t="str">
        <x:v>0000713676-22-000019</x:v>
      </x:c>
      <x:c r="N3626" s="2" t="str">
        <x:v>https://www.sec.gov/Archives/edgar/data/713676/000071367622000019/pnc-20211231.htm</x:v>
      </x:c>
      <x:c r="O3626" s="2" t="str">
        <x:v>data/raw/filings/PNC_0000713676-22-000019_pnc-20211231.htm</x:v>
      </x:c>
      <x:c r="P3626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IxLTMtMS0xLTg1Nzkx_bb985201-51b5-48ac-a727-40c6bae0a0d5</x:v>
      </x:c>
      <x:c r="Q3626" s="2" t="str"/>
      <x:c r="R3626" s="2" t="str">
        <x:v>Latest eligible comparative presentation at the information cutoff.</x:v>
      </x:c>
      <x:c r="T3626" s="12"/>
      <x:c r="U3626" s="12"/>
    </x:row>
    <x:row r="3627" ht="24" customHeight="1">
      <x:c r="C3627" s="2" t="str">
        <x:v>PNC</x:v>
      </x:c>
      <x:c r="D3627" s="2" t="str">
        <x:v>FY2020</x:v>
      </x:c>
      <x:c r="E3627" s="2" t="str">
        <x:v>loans_gross</x:v>
      </x:c>
      <x:c r="F3627" s="11" t="n">
        <x:v>241928</x:v>
      </x:c>
      <x:c r="G3627" s="2" t="str">
        <x:v>USD</x:v>
      </x:c>
      <x:c r="H3627" s="2" t="str">
        <x:v>2020-01-01</x:v>
      </x:c>
      <x:c r="I3627" s="2" t="str">
        <x:v>2020-12-31</x:v>
      </x:c>
      <x:c r="J3627" s="2" t="str">
        <x:v>Gross loans and leases selected definition</x:v>
      </x:c>
      <x:c r="K3627" s="2" t="str">
        <x:v>us-gaap:FinancingReceivableExcludingAccruedInterestBeforeAllowanceForCreditLoss</x:v>
      </x:c>
      <x:c r="L3627" s="2" t="str">
        <x:v>2022-02-25</x:v>
      </x:c>
      <x:c r="M3627" s="2" t="str">
        <x:v>0000713676-22-000019</x:v>
      </x:c>
      <x:c r="N3627" s="2" t="str">
        <x:v>https://www.sec.gov/Archives/edgar/data/713676/000071367622000019/pnc-20211231.htm</x:v>
      </x:c>
      <x:c r="O3627" s="2" t="str">
        <x:v>data/raw/filings/PNC_0000713676-22-000019_pnc-20211231.htm</x:v>
      </x:c>
      <x:c r="P3627" s="2" t="str">
        <x:v>id3VybDovL2RvY3MudjEvZG9jOmFhNmQ3YWEyZjg3MDQ1NGRhOWNlNjljMzdlZjVkYWQwL3NlYzphYTZkN2FhMmY4NzA0NTRkYTljZTY5YzM3ZWY1ZGFkMF8yNjgvZnJhZzozYjg2M2U3MGVhN2U0ZTYxYmNiYjk3NDIyNDA4OTViMC90YWJsZTo3ODYyOWIyMjkyMWY0NDcxYTU4NDBlYjVmYzk5OGU3NS90YWJsZXJhbmdlOjc4NjI5YjIyOTIxZjQ0NzFhNTg0MGViNWZjOTk4ZTc1XzMyLTEwLTEtMS0xNTU2NjY_26c960d2-78a6-485e-b750-bcd6867d89af</x:v>
      </x:c>
      <x:c r="Q3627" s="2" t="str"/>
      <x:c r="R3627" s="2" t="str">
        <x:v>Latest eligible comparative presentation at the information cutoff.</x:v>
      </x:c>
      <x:c r="T3627" s="12"/>
      <x:c r="U3627" s="12"/>
    </x:row>
    <x:row r="3628" ht="24" customHeight="1">
      <x:c r="C3628" s="2" t="str">
        <x:v>PNC</x:v>
      </x:c>
      <x:c r="D3628" s="2" t="str">
        <x:v>FY2020</x:v>
      </x:c>
      <x:c r="E3628" s="2" t="str">
        <x:v>loans_net</x:v>
      </x:c>
      <x:c r="F3628" s="11" t="n">
        <x:v>236567</x:v>
      </x:c>
      <x:c r="G3628" s="2" t="str">
        <x:v>USD</x:v>
      </x:c>
      <x:c r="H3628" s="2" t="str">
        <x:v>2020-01-01</x:v>
      </x:c>
      <x:c r="I3628" s="2" t="str">
        <x:v>2020-12-31</x:v>
      </x:c>
      <x:c r="J3628" s="2" t="str">
        <x:v>Net loans after allowance selected definition</x:v>
      </x:c>
      <x:c r="K3628" s="2" t="str">
        <x:v>us-gaap:FinancingReceivableExcludingAccruedInterestAfterAllowanceForCreditLoss</x:v>
      </x:c>
      <x:c r="L3628" s="2" t="str">
        <x:v>2022-02-25</x:v>
      </x:c>
      <x:c r="M3628" s="2" t="str">
        <x:v>0000713676-22-000019</x:v>
      </x:c>
      <x:c r="N3628" s="2" t="str">
        <x:v>https://www.sec.gov/Archives/edgar/data/713676/000071367622000019/pnc-20211231.htm</x:v>
      </x:c>
      <x:c r="O3628" s="2" t="str">
        <x:v>data/raw/filings/PNC_0000713676-22-000019_pnc-20211231.htm</x:v>
      </x:c>
      <x:c r="P3628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ExLTMtMS0xLTg1Nzkx_0dfcc7da-a8f4-4e4d-9e5b-d162381f4571</x:v>
      </x:c>
      <x:c r="Q3628" s="2" t="str"/>
      <x:c r="R3628" s="2" t="str">
        <x:v>Latest eligible comparative presentation at the information cutoff.</x:v>
      </x:c>
      <x:c r="T3628" s="12"/>
      <x:c r="U3628" s="12"/>
    </x:row>
    <x:row r="3629" ht="24" customHeight="1">
      <x:c r="C3629" s="2" t="str">
        <x:v>PNC</x:v>
      </x:c>
      <x:c r="D3629" s="2" t="str">
        <x:v>FY2020</x:v>
      </x:c>
      <x:c r="E3629" s="2" t="str">
        <x:v>allowance</x:v>
      </x:c>
      <x:c r="F3629" s="11" t="n">
        <x:v>5361</x:v>
      </x:c>
      <x:c r="G3629" s="2" t="str">
        <x:v>USD</x:v>
      </x:c>
      <x:c r="H3629" s="2" t="str">
        <x:v>2020-01-01</x:v>
      </x:c>
      <x:c r="I3629" s="2" t="str">
        <x:v>2020-12-31</x:v>
      </x:c>
      <x:c r="J3629" s="2" t="str">
        <x:v>Loan allowance for credit losses</x:v>
      </x:c>
      <x:c r="K3629" s="2" t="str">
        <x:v>us-gaap:FinancingReceivableAllowanceForCreditLossExcludingAccruedInterest</x:v>
      </x:c>
      <x:c r="L3629" s="2" t="str">
        <x:v>2024-02-21</x:v>
      </x:c>
      <x:c r="M3629" s="2" t="str">
        <x:v>0000713676-24-000028</x:v>
      </x:c>
      <x:c r="N3629" s="2" t="str">
        <x:v>https://www.sec.gov/Archives/edgar/data/713676/000071367624000028/pnc-20231231.htm</x:v>
      </x:c>
      <x:c r="O3629" s="2" t="str">
        <x:v>data/raw/filings/PNC_0000713676-24-000028_pnc-20231231.htm</x:v>
      </x:c>
      <x:c r="P3629" s="2" t="str">
        <x:v>f-2402</x:v>
      </x:c>
      <x:c r="Q3629" s="2" t="str"/>
      <x:c r="R3629" s="2" t="str">
        <x:v>Latest eligible comparative presentation at the information cutoff.</x:v>
      </x:c>
      <x:c r="T3629" s="12"/>
      <x:c r="U3629" s="12"/>
    </x:row>
    <x:row r="3630" ht="24" customHeight="1">
      <x:c r="C3630" s="2" t="str">
        <x:v>PNC</x:v>
      </x:c>
      <x:c r="D3630" s="2" t="str">
        <x:v>FY2020</x:v>
      </x:c>
      <x:c r="E3630" s="2" t="str">
        <x:v>nonaccrual</x:v>
      </x:c>
      <x:c r="F3630" s="11" t="str">
        <x:v>n.a.</x:v>
      </x:c>
      <x:c r="G3630" s="2" t="str">
        <x:v>USDm</x:v>
      </x:c>
      <x:c r="H3630" s="2" t="str">
        <x:v>2020-01-01</x:v>
      </x:c>
      <x:c r="I3630" s="2" t="str">
        <x:v>2020-12-31</x:v>
      </x:c>
      <x:c r="J3630" s="2" t="str">
        <x:v>Nonaccrual</x:v>
      </x:c>
      <x:c r="K3630" s="2" t="str"/>
      <x:c r="L3630" s="2" t="str"/>
      <x:c r="M3630" s="2" t="str"/>
      <x:c r="N3630" s="2" t="str"/>
      <x:c r="O3630" s="2" t="str"/>
      <x:c r="P3630" s="2" t="str"/>
      <x:c r="Q3630" s="2" t="str"/>
      <x:c r="R3630" s="2" t="str">
        <x:v>Not reported / unavailable</x:v>
      </x:c>
      <x:c r="T3630" s="12"/>
      <x:c r="U3630" s="12"/>
    </x:row>
    <x:row r="3631" ht="24" customHeight="1">
      <x:c r="C3631" s="2" t="str">
        <x:v>PNC</x:v>
      </x:c>
      <x:c r="D3631" s="2" t="str">
        <x:v>FY2020</x:v>
      </x:c>
      <x:c r="E3631" s="2" t="str">
        <x:v>cash</x:v>
      </x:c>
      <x:c r="F3631" s="11" t="str">
        <x:v>n.a.</x:v>
      </x:c>
      <x:c r="G3631" s="2" t="str">
        <x:v>USDm</x:v>
      </x:c>
      <x:c r="H3631" s="2" t="str">
        <x:v>2020-01-01</x:v>
      </x:c>
      <x:c r="I3631" s="2" t="str">
        <x:v>2020-12-31</x:v>
      </x:c>
      <x:c r="J3631" s="2" t="str">
        <x:v>Cash</x:v>
      </x:c>
      <x:c r="K3631" s="2" t="str"/>
      <x:c r="L3631" s="2" t="str"/>
      <x:c r="M3631" s="2" t="str"/>
      <x:c r="N3631" s="2" t="str"/>
      <x:c r="O3631" s="2" t="str"/>
      <x:c r="P3631" s="2" t="str"/>
      <x:c r="Q3631" s="2" t="str"/>
      <x:c r="R3631" s="2" t="str">
        <x:v>Not reported / unavailable</x:v>
      </x:c>
      <x:c r="T3631" s="12"/>
      <x:c r="U3631" s="12"/>
    </x:row>
    <x:row r="3632" ht="24" customHeight="1">
      <x:c r="C3632" s="2" t="str">
        <x:v>PNC</x:v>
      </x:c>
      <x:c r="D3632" s="2" t="str">
        <x:v>FY2020</x:v>
      </x:c>
      <x:c r="E3632" s="2" t="str">
        <x:v>aoci</x:v>
      </x:c>
      <x:c r="F3632" s="11" t="n">
        <x:v>2770</x:v>
      </x:c>
      <x:c r="G3632" s="2" t="str">
        <x:v>USD</x:v>
      </x:c>
      <x:c r="H3632" s="2" t="str">
        <x:v>2020-01-01</x:v>
      </x:c>
      <x:c r="I3632" s="2" t="str">
        <x:v>2020-12-31</x:v>
      </x:c>
      <x:c r="J3632" s="2" t="str">
        <x:v>Accumulated Other Comprehensive Income (Loss), Net of Tax</x:v>
      </x:c>
      <x:c r="K3632" s="2" t="str">
        <x:v>us-gaap:AccumulatedOtherComprehensiveIncomeLossNetOfTax</x:v>
      </x:c>
      <x:c r="L3632" s="2" t="str">
        <x:v>2022-02-25</x:v>
      </x:c>
      <x:c r="M3632" s="2" t="str">
        <x:v>0000713676-22-000019</x:v>
      </x:c>
      <x:c r="N3632" s="2" t="str">
        <x:v>https://www.sec.gov/Archives/edgar/data/713676/000071367622000019/pnc-20211231.htm</x:v>
      </x:c>
      <x:c r="O3632" s="2" t="str">
        <x:v>data/raw/filings/PNC_0000713676-22-000019_pnc-20211231.htm</x:v>
      </x:c>
      <x:c r="P3632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M2LTMtMS0xLTg1Nzkx_6fe70564-d7b6-483d-93f9-7e7ff4e363db</x:v>
      </x:c>
      <x:c r="Q3632" s="2" t="str"/>
      <x:c r="R3632" s="2" t="str">
        <x:v>Latest eligible comparative presentation at the information cutoff.</x:v>
      </x:c>
      <x:c r="T3632" s="12"/>
      <x:c r="U3632" s="12"/>
    </x:row>
    <x:row r="3633" ht="24" customHeight="1">
      <x:c r="C3633" s="2" t="str">
        <x:v>PNC</x:v>
      </x:c>
      <x:c r="D3633" s="2" t="str">
        <x:v>FY2020</x:v>
      </x:c>
      <x:c r="E3633" s="2" t="str">
        <x:v>nii</x:v>
      </x:c>
      <x:c r="F3633" s="11" t="n">
        <x:v>9946</x:v>
      </x:c>
      <x:c r="G3633" s="2" t="str">
        <x:v>USD</x:v>
      </x:c>
      <x:c r="H3633" s="2" t="str">
        <x:v>2020-01-01</x:v>
      </x:c>
      <x:c r="I3633" s="2" t="str">
        <x:v>2020-12-31</x:v>
      </x:c>
      <x:c r="J3633" s="2" t="str">
        <x:v>Interest Income (Expense), Net</x:v>
      </x:c>
      <x:c r="K3633" s="2" t="str">
        <x:v>us-gaap:InterestIncomeExpenseNet</x:v>
      </x:c>
      <x:c r="L3633" s="2" t="str">
        <x:v>2023-02-22</x:v>
      </x:c>
      <x:c r="M3633" s="2" t="str">
        <x:v>0000713676-23-000020</x:v>
      </x:c>
      <x:c r="N3633" s="2" t="str">
        <x:v>https://www.sec.gov/Archives/edgar/data/713676/000071367623000020/pnc-20221231.htm</x:v>
      </x:c>
      <x:c r="O3633" s="2" t="str">
        <x:v>data/raw/filings/PNC_0000713676-23-000020_pnc-20221231.htm</x:v>
      </x:c>
      <x:c r="P3633" s="2" t="str">
        <x:v>id3VybDovL2RvY3MudjEvZG9jOmI0YmRjMDExNjZhZjQ5NGI4MWM0ODMzNDY5YjRmZTM2L3NlYzpiNGJkYzAxMTY2YWY0OTRiODFjNDgzMzQ2OWI0ZmUzNl81NTMvZnJhZzo3MTIyOGQ4Mzg1Zjc0NTAzYTNhNzI2NGNjM2Q2M2ZiNy90YWJsZTpjMzNlN2ViZGU4NjY0ODBlYTY3MGJjYTc3OTYwN2Q4My90YWJsZXJhbmdlOmMzM2U3ZWJkZTg2NjQ4MGVhNjcwYmNhNzc5NjA3ZDgzXzMxLTEwLTEtMS00NDg2MTM_a73bd7ed-7ac2-4b08-921a-4cc3b46dee7f</x:v>
      </x:c>
      <x:c r="Q3633" s="2" t="str"/>
      <x:c r="R3633" s="2" t="str">
        <x:v>Latest eligible comparative presentation at the information cutoff.</x:v>
      </x:c>
      <x:c r="T3633" s="12"/>
      <x:c r="U3633" s="12"/>
    </x:row>
    <x:row r="3634" ht="24" customHeight="1">
      <x:c r="C3634" s="2" t="str">
        <x:v>PNC</x:v>
      </x:c>
      <x:c r="D3634" s="2" t="str">
        <x:v>FY2020</x:v>
      </x:c>
      <x:c r="E3634" s="2" t="str">
        <x:v>noninterest_income</x:v>
      </x:c>
      <x:c r="F3634" s="11" t="n">
        <x:v>6955</x:v>
      </x:c>
      <x:c r="G3634" s="2" t="str">
        <x:v>USD</x:v>
      </x:c>
      <x:c r="H3634" s="2" t="str">
        <x:v>2020-01-01</x:v>
      </x:c>
      <x:c r="I3634" s="2" t="str">
        <x:v>2020-12-31</x:v>
      </x:c>
      <x:c r="J3634" s="2" t="str">
        <x:v>Noninterest Income</x:v>
      </x:c>
      <x:c r="K3634" s="2" t="str">
        <x:v>us-gaap:NoninterestIncome</x:v>
      </x:c>
      <x:c r="L3634" s="2" t="str">
        <x:v>2023-02-22</x:v>
      </x:c>
      <x:c r="M3634" s="2" t="str">
        <x:v>0000713676-23-000020</x:v>
      </x:c>
      <x:c r="N3634" s="2" t="str">
        <x:v>https://www.sec.gov/Archives/edgar/data/713676/000071367623000020/pnc-20221231.htm</x:v>
      </x:c>
      <x:c r="O3634" s="2" t="str">
        <x:v>data/raw/filings/PNC_0000713676-23-000020_pnc-20221231.htm</x:v>
      </x:c>
      <x:c r="P3634" s="2" t="str">
        <x:v>id3VybDovL2RvY3MudjEvZG9jOmI0YmRjMDExNjZhZjQ5NGI4MWM0ODMzNDY5YjRmZTM2L3NlYzpiNGJkYzAxMTY2YWY0OTRiODFjNDgzMzQ2OWI0ZmUzNl81NTkvZnJhZzpkNGJlY2Q5MDNlODM0Y2M0OTJlMTQzOTU5MGE1NTFiYi90YWJsZToxYjRhMGY1MGFmODU0YjVjYTQ3OWVhOTRjZjYyZDE2NS90YWJsZXJhbmdlOjFiNGEwZjUwYWY4NTRiNWNhNDc5ZWE5NGNmNjJkMTY1Xzg3LTYtMS0xLTQ1NzE0Mw_1905c983-daed-4a27-b226-a0c49eb52649</x:v>
      </x:c>
      <x:c r="Q3634" s="2" t="str"/>
      <x:c r="R3634" s="2" t="str">
        <x:v>Latest eligible comparative presentation at the information cutoff.</x:v>
      </x:c>
      <x:c r="T3634" s="12"/>
      <x:c r="U3634" s="12"/>
    </x:row>
    <x:row r="3635" ht="24" customHeight="1">
      <x:c r="C3635" s="2" t="str">
        <x:v>PNC</x:v>
      </x:c>
      <x:c r="D3635" s="2" t="str">
        <x:v>FY2020</x:v>
      </x:c>
      <x:c r="E3635" s="2" t="str">
        <x:v>revenue_reported</x:v>
      </x:c>
      <x:c r="F3635" s="11" t="n">
        <x:v>16901</x:v>
      </x:c>
      <x:c r="G3635" s="2" t="str">
        <x:v>USD</x:v>
      </x:c>
      <x:c r="H3635" s="2" t="str">
        <x:v>2020-01-01</x:v>
      </x:c>
      <x:c r="I3635" s="2" t="str">
        <x:v>2020-12-31</x:v>
      </x:c>
      <x:c r="J3635" s="2" t="str">
        <x:v>Revenues</x:v>
      </x:c>
      <x:c r="K3635" s="2" t="str">
        <x:v>us-gaap:Revenues</x:v>
      </x:c>
      <x:c r="L3635" s="2" t="str">
        <x:v>2023-02-22</x:v>
      </x:c>
      <x:c r="M3635" s="2" t="str">
        <x:v>0000713676-23-000020</x:v>
      </x:c>
      <x:c r="N3635" s="2" t="str">
        <x:v>https://www.sec.gov/Archives/edgar/data/713676/000071367623000020/pnc-20221231.htm</x:v>
      </x:c>
      <x:c r="O3635" s="2" t="str">
        <x:v>data/raw/filings/PNC_0000713676-23-000020_pnc-20221231.htm</x:v>
      </x:c>
      <x:c r="P3635" s="2" t="str">
        <x:v>id3VybDovL2RvY3MudjEvZG9jOmI0YmRjMDExNjZhZjQ5NGI4MWM0ODMzNDY5YjRmZTM2L3NlYzpiNGJkYzAxMTY2YWY0OTRiODFjNDgzMzQ2OWI0ZmUzNl81NTMvZnJhZzo3MTIyOGQ4Mzg1Zjc0NTAzYTNhNzI2NGNjM2Q2M2ZiNy90YWJsZTpjMzNlN2ViZGU4NjY0ODBlYTY3MGJjYTc3OTYwN2Q4My90YWJsZXJhbmdlOmMzM2U3ZWJkZTg2NjQ4MGVhNjcwYmNhNzc5NjA3ZDgzXzMzLTEwLTEtMS00MjE5MDU_0c3cd7af-df6d-4db2-9976-3871121c5b90</x:v>
      </x:c>
      <x:c r="Q3635" s="2" t="str"/>
      <x:c r="R3635" s="2" t="str">
        <x:v>Latest eligible comparative presentation at the information cutoff.</x:v>
      </x:c>
      <x:c r="T3635" s="12"/>
      <x:c r="U3635" s="12"/>
    </x:row>
    <x:row r="3636" ht="24" customHeight="1">
      <x:c r="C3636" s="2" t="str">
        <x:v>PNC</x:v>
      </x:c>
      <x:c r="D3636" s="2" t="str">
        <x:v>FY2020</x:v>
      </x:c>
      <x:c r="E3636" s="2" t="str">
        <x:v>opex</x:v>
      </x:c>
      <x:c r="F3636" s="11" t="n">
        <x:v>10297</x:v>
      </x:c>
      <x:c r="G3636" s="2" t="str">
        <x:v>USD</x:v>
      </x:c>
      <x:c r="H3636" s="2" t="str">
        <x:v>2020-01-01</x:v>
      </x:c>
      <x:c r="I3636" s="2" t="str">
        <x:v>2020-12-31</x:v>
      </x:c>
      <x:c r="J3636" s="2" t="str">
        <x:v>Noninterest Expense</x:v>
      </x:c>
      <x:c r="K3636" s="2" t="str">
        <x:v>us-gaap:NoninterestExpense</x:v>
      </x:c>
      <x:c r="L3636" s="2" t="str">
        <x:v>2023-02-22</x:v>
      </x:c>
      <x:c r="M3636" s="2" t="str">
        <x:v>0000713676-23-000020</x:v>
      </x:c>
      <x:c r="N3636" s="2" t="str">
        <x:v>https://www.sec.gov/Archives/edgar/data/713676/000071367623000020/pnc-20221231.htm</x:v>
      </x:c>
      <x:c r="O3636" s="2" t="str">
        <x:v>data/raw/filings/PNC_0000713676-23-000020_pnc-20221231.htm</x:v>
      </x:c>
      <x:c r="P3636" s="2" t="str">
        <x:v>id3VybDovL2RvY3MudjEvZG9jOmI0YmRjMDExNjZhZjQ5NGI4MWM0ODMzNDY5YjRmZTM2L3NlYzpiNGJkYzAxMTY2YWY0OTRiODFjNDgzMzQ2OWI0ZmUzNl8yMDUvZnJhZzoyZDQ1ZjgyMmM3ZDI0Yzk0ODIxYzlkODhlNWRjZGIwZi90YWJsZTo3ZGQzYjM0ZGEyZTM0YzYwYmMxMjcxNGNjYWYyYzNlYi90YWJsZXJhbmdlOjdkZDNiMzRkYTJlMzRjNjBiYzEyNzE0Y2NhZjJjM2ViXzI4LTUtMS0xLTQyMTkwNQ_daadf5e0-15d7-45a5-9913-b4d894352654</x:v>
      </x:c>
      <x:c r="Q3636" s="2" t="str"/>
      <x:c r="R3636" s="2" t="str">
        <x:v>Latest eligible comparative presentation at the information cutoff.</x:v>
      </x:c>
      <x:c r="T3636" s="12"/>
      <x:c r="U3636" s="12"/>
    </x:row>
    <x:row r="3637" ht="24" customHeight="1">
      <x:c r="C3637" s="2" t="str">
        <x:v>PNC</x:v>
      </x:c>
      <x:c r="D3637" s="2" t="str">
        <x:v>FY2020</x:v>
      </x:c>
      <x:c r="E3637" s="2" t="str">
        <x:v>provision</x:v>
      </x:c>
      <x:c r="F3637" s="11" t="str">
        <x:v>n.a.</x:v>
      </x:c>
      <x:c r="G3637" s="2" t="str">
        <x:v>USDm</x:v>
      </x:c>
      <x:c r="H3637" s="2" t="str">
        <x:v>2020-01-01</x:v>
      </x:c>
      <x:c r="I3637" s="2" t="str">
        <x:v>2020-12-31</x:v>
      </x:c>
      <x:c r="J3637" s="2" t="str">
        <x:v>Provision for credit losses</x:v>
      </x:c>
      <x:c r="K3637" s="2" t="str"/>
      <x:c r="L3637" s="2" t="str"/>
      <x:c r="M3637" s="2" t="str"/>
      <x:c r="N3637" s="2" t="str"/>
      <x:c r="O3637" s="2" t="str"/>
      <x:c r="P3637" s="2" t="str"/>
      <x:c r="Q3637" s="2" t="str"/>
      <x:c r="R3637" s="2" t="str">
        <x:v>Not reported / unavailable</x:v>
      </x:c>
      <x:c r="T3637" s="12"/>
      <x:c r="U3637" s="12"/>
    </x:row>
    <x:row r="3638" ht="24" customHeight="1">
      <x:c r="C3638" s="2" t="str">
        <x:v>PNC</x:v>
      </x:c>
      <x:c r="D3638" s="2" t="str">
        <x:v>FY2020</x:v>
      </x:c>
      <x:c r="E3638" s="2" t="str">
        <x:v>pretax</x:v>
      </x:c>
      <x:c r="F3638" s="11" t="n">
        <x:v>3429</x:v>
      </x:c>
      <x:c r="G3638" s="2" t="str">
        <x:v>USD</x:v>
      </x:c>
      <x:c r="H3638" s="2" t="str">
        <x:v>2020-01-01</x:v>
      </x:c>
      <x:c r="I3638" s="2" t="str">
        <x:v>2020-12-31</x:v>
      </x:c>
      <x:c r="J3638" s="2" t="str">
        <x:v>Income (Loss) from Continuing Operations before Income Taxes, Noncontrolling Interest</x:v>
      </x:c>
      <x:c r="K3638" s="2" t="str">
        <x:v>us-gaap:IncomeLossFromContinuingOperationsBeforeIncomeTaxesExtraordinaryItemsNoncontrollingInterest</x:v>
      </x:c>
      <x:c r="L3638" s="2" t="str">
        <x:v>2023-02-22</x:v>
      </x:c>
      <x:c r="M3638" s="2" t="str">
        <x:v>0000713676-23-000020</x:v>
      </x:c>
      <x:c r="N3638" s="2" t="str">
        <x:v>https://www.sec.gov/Archives/edgar/data/713676/000071367623000020/pnc-20221231.htm</x:v>
      </x:c>
      <x:c r="O3638" s="2" t="str">
        <x:v>data/raw/filings/PNC_0000713676-23-000020_pnc-20221231.htm</x:v>
      </x:c>
      <x:c r="P3638" s="2" t="str">
        <x:v>id3VybDovL2RvY3MudjEvZG9jOmI0YmRjMDExNjZhZjQ5NGI4MWM0ODMzNDY5YjRmZTM2L3NlYzpiNGJkYzAxMTY2YWY0OTRiODFjNDgzMzQ2OWI0ZmUzNl81NTMvZnJhZzo3MTIyOGQ4Mzg1Zjc0NTAzYTNhNzI2NGNjM2Q2M2ZiNy90YWJsZTpjMzNlN2ViZGU4NjY0ODBlYTY3MGJjYTc3OTYwN2Q4My90YWJsZXJhbmdlOmMzM2U3ZWJkZTg2NjQ4MGVhNjcwYmNhNzc5NjA3ZDgzXzM3LTEwLTEtMS00MjE5MDU_b2cea1b8-164e-4c11-b49d-d5eebd32c635</x:v>
      </x:c>
      <x:c r="Q3638" s="2" t="str"/>
      <x:c r="R3638" s="2" t="str">
        <x:v>Latest eligible comparative presentation at the information cutoff.</x:v>
      </x:c>
      <x:c r="T3638" s="12"/>
      <x:c r="U3638" s="12"/>
    </x:row>
    <x:row r="3639" ht="24" customHeight="1">
      <x:c r="C3639" s="2" t="str">
        <x:v>PNC</x:v>
      </x:c>
      <x:c r="D3639" s="2" t="str">
        <x:v>FY2020</x:v>
      </x:c>
      <x:c r="E3639" s="2" t="str">
        <x:v>tax</x:v>
      </x:c>
      <x:c r="F3639" s="11" t="n">
        <x:v>426</x:v>
      </x:c>
      <x:c r="G3639" s="2" t="str">
        <x:v>USD</x:v>
      </x:c>
      <x:c r="H3639" s="2" t="str">
        <x:v>2020-01-01</x:v>
      </x:c>
      <x:c r="I3639" s="2" t="str">
        <x:v>2020-12-31</x:v>
      </x:c>
      <x:c r="J3639" s="2" t="str">
        <x:v>Income Tax Expense (Benefit)</x:v>
      </x:c>
      <x:c r="K3639" s="2" t="str">
        <x:v>us-gaap:IncomeTaxExpenseBenefit</x:v>
      </x:c>
      <x:c r="L3639" s="2" t="str">
        <x:v>2023-02-22</x:v>
      </x:c>
      <x:c r="M3639" s="2" t="str">
        <x:v>0000713676-23-000020</x:v>
      </x:c>
      <x:c r="N3639" s="2" t="str">
        <x:v>https://www.sec.gov/Archives/edgar/data/713676/000071367623000020/pnc-20221231.htm</x:v>
      </x:c>
      <x:c r="O3639" s="2" t="str">
        <x:v>data/raw/filings/PNC_0000713676-23-000020_pnc-20221231.htm</x:v>
      </x:c>
      <x:c r="P3639" s="2" t="str">
        <x:v>id3VybDovL2RvY3MudjEvZG9jOmI0YmRjMDExNjZhZjQ5NGI4MWM0ODMzNDY5YjRmZTM2L3NlYzpiNGJkYzAxMTY2YWY0OTRiODFjNDgzMzQ2OWI0ZmUzNl81NTMvZnJhZzo3MTIyOGQ4Mzg1Zjc0NTAzYTNhNzI2NGNjM2Q2M2ZiNy90YWJsZTpjMzNlN2ViZGU4NjY0ODBlYTY3MGJjYTc3OTYwN2Q4My90YWJsZXJhbmdlOmMzM2U3ZWJkZTg2NjQ4MGVhNjcwYmNhNzc5NjA3ZDgzXzM4LTEwLTEtMS00NDg2MTM_3383b0ff-0527-49b1-a6e0-7972249ed006</x:v>
      </x:c>
      <x:c r="Q3639" s="2" t="str"/>
      <x:c r="R3639" s="2" t="str">
        <x:v>Latest eligible comparative presentation at the information cutoff.</x:v>
      </x:c>
      <x:c r="T3639" s="12"/>
      <x:c r="U3639" s="12"/>
    </x:row>
    <x:row r="3640" ht="24" customHeight="1">
      <x:c r="C3640" s="2" t="str">
        <x:v>PNC</x:v>
      </x:c>
      <x:c r="D3640" s="2" t="str">
        <x:v>FY2020</x:v>
      </x:c>
      <x:c r="E3640" s="2" t="str">
        <x:v>net_income</x:v>
      </x:c>
      <x:c r="F3640" s="11" t="str">
        <x:v>n.a.</x:v>
      </x:c>
      <x:c r="G3640" s="2" t="str">
        <x:v>USDm</x:v>
      </x:c>
      <x:c r="H3640" s="2" t="str">
        <x:v>2020-01-01</x:v>
      </x:c>
      <x:c r="I3640" s="2" t="str">
        <x:v>2020-12-31</x:v>
      </x:c>
      <x:c r="J3640" s="2" t="str">
        <x:v>Net income attributable to parent</x:v>
      </x:c>
      <x:c r="K3640" s="2" t="str"/>
      <x:c r="L3640" s="2" t="str"/>
      <x:c r="M3640" s="2" t="str"/>
      <x:c r="N3640" s="2" t="str"/>
      <x:c r="O3640" s="2" t="str"/>
      <x:c r="P3640" s="2" t="str"/>
      <x:c r="Q3640" s="2" t="str"/>
      <x:c r="R3640" s="2" t="str">
        <x:v>Not reported / unavailable</x:v>
      </x:c>
      <x:c r="T3640" s="12"/>
      <x:c r="U3640" s="12"/>
    </x:row>
    <x:row r="3641" ht="24" customHeight="1">
      <x:c r="C3641" s="2" t="str">
        <x:v>PNC</x:v>
      </x:c>
      <x:c r="D3641" s="2" t="str">
        <x:v>FY2020</x:v>
      </x:c>
      <x:c r="E3641" s="2" t="str">
        <x:v>common_income</x:v>
      </x:c>
      <x:c r="F3641" s="11" t="n">
        <x:v>2716</x:v>
      </x:c>
      <x:c r="G3641" s="2" t="str">
        <x:v>USD</x:v>
      </x:c>
      <x:c r="H3641" s="2" t="str">
        <x:v>2020-01-01</x:v>
      </x:c>
      <x:c r="I3641" s="2" t="str">
        <x:v>2020-12-31</x:v>
      </x:c>
      <x:c r="J3641" s="2" t="str">
        <x:v>Net Income (Loss) Available to Common Stockholders, Basic</x:v>
      </x:c>
      <x:c r="K3641" s="2" t="str">
        <x:v>us-gaap:NetIncomeLossAvailableToCommonStockholdersBasic</x:v>
      </x:c>
      <x:c r="L3641" s="2" t="str">
        <x:v>2023-02-22</x:v>
      </x:c>
      <x:c r="M3641" s="2" t="str">
        <x:v>0000713676-23-000020</x:v>
      </x:c>
      <x:c r="N3641" s="2" t="str">
        <x:v>https://www.sec.gov/Archives/edgar/data/713676/000071367623000020/pnc-20221231.htm</x:v>
      </x:c>
      <x:c r="O3641" s="2" t="str">
        <x:v>data/raw/filings/PNC_0000713676-23-000020_pnc-20221231.htm</x:v>
      </x:c>
      <x:c r="P3641" s="2" t="str">
        <x:v>id3VybDovL2RvY3MudjEvZG9jOmI0YmRjMDExNjZhZjQ5NGI4MWM0ODMzNDY5YjRmZTM2L3NlYzpiNGJkYzAxMTY2YWY0OTRiODFjNDgzMzQ2OWI0ZmUzNl80MTUvZnJhZzo1YjAxZDcwZTRiOGE0NjBjYjE5MzY2NzI4NTU1ODZlMS90YWJsZTphZTk5YzRmNWQwZmM0N2U0ODBlMjU1MzAxNTgxYzRkNC90YWJsZXJhbmdlOmFlOTljNGY1ZDBmYzQ3ZTQ4MGUyNTUzMDE1ODFjNGQ0XzktNi0xLTEtNDIxOTA1_b7f62e1d-ef6b-48ee-8396-6cc5bdc748c3</x:v>
      </x:c>
      <x:c r="Q3641" s="2" t="str"/>
      <x:c r="R3641" s="2" t="str">
        <x:v>Latest eligible comparative presentation at the information cutoff.</x:v>
      </x:c>
      <x:c r="T3641" s="12"/>
      <x:c r="U3641" s="12"/>
    </x:row>
    <x:row r="3642" ht="24" customHeight="1">
      <x:c r="C3642" s="2" t="str">
        <x:v>PNC</x:v>
      </x:c>
      <x:c r="D3642" s="2" t="str">
        <x:v>FY2020</x:v>
      </x:c>
      <x:c r="E3642" s="2" t="str">
        <x:v>preferred_div</x:v>
      </x:c>
      <x:c r="F3642" s="11" t="n">
        <x:v>4</x:v>
      </x:c>
      <x:c r="G3642" s="2" t="str">
        <x:v>USD</x:v>
      </x:c>
      <x:c r="H3642" s="2" t="str">
        <x:v>2020-01-01</x:v>
      </x:c>
      <x:c r="I3642" s="2" t="str">
        <x:v>2020-12-31</x:v>
      </x:c>
      <x:c r="J3642" s="2" t="str">
        <x:v>Preferred Stock Dividends and Other Adjustments</x:v>
      </x:c>
      <x:c r="K3642" s="2" t="str">
        <x:v>us-gaap:PreferredStockDividendsAndOtherAdjustments</x:v>
      </x:c>
      <x:c r="L3642" s="2" t="str">
        <x:v>2023-02-22</x:v>
      </x:c>
      <x:c r="M3642" s="2" t="str">
        <x:v>0000713676-23-000020</x:v>
      </x:c>
      <x:c r="N3642" s="2" t="str">
        <x:v>https://www.sec.gov/Archives/edgar/data/713676/000071367623000020/pnc-20221231.htm</x:v>
      </x:c>
      <x:c r="O3642" s="2" t="str">
        <x:v>data/raw/filings/PNC_0000713676-23-000020_pnc-20221231.htm</x:v>
      </x:c>
      <x:c r="P3642" s="2" t="str">
        <x:v>id3VybDovL2RvY3MudjEvZG9jOmI0YmRjMDExNjZhZjQ5NGI4MWM0ODMzNDY5YjRmZTM2L3NlYzpiNGJkYzAxMTY2YWY0OTRiODFjNDgzMzQ2OWI0ZmUzNl80MTUvZnJhZzo1YjAxZDcwZTRiOGE0NjBjYjE5MzY2NzI4NTU1ODZlMS90YWJsZTphZTk5YzRmNWQwZmM0N2U0ODBlMjU1MzAxNTgxYzRkNC90YWJsZXJhbmdlOmFlOTljNGY1ZDBmYzQ3ZTQ4MGUyNTUzMDE1ODFjNGQ0XzYtNi0xLTEtNDIxOTA1_7c685167-0c70-43ff-a744-b9855b247a3f</x:v>
      </x:c>
      <x:c r="Q3642" s="2" t="str"/>
      <x:c r="R3642" s="2" t="str">
        <x:v>Latest eligible comparative presentation at the information cutoff.</x:v>
      </x:c>
      <x:c r="T3642" s="12"/>
      <x:c r="U3642" s="12"/>
    </x:row>
    <x:row r="3643" ht="24" customHeight="1">
      <x:c r="C3643" s="2" t="str">
        <x:v>PNC</x:v>
      </x:c>
      <x:c r="D3643" s="2" t="str">
        <x:v>FY2020</x:v>
      </x:c>
      <x:c r="E3643" s="2" t="str">
        <x:v>eps</x:v>
      </x:c>
      <x:c r="F3643" s="11" t="n">
        <x:v>16.96</x:v>
      </x:c>
      <x:c r="G3643" s="2" t="str">
        <x:v>USD/shares</x:v>
      </x:c>
      <x:c r="H3643" s="2" t="str">
        <x:v>2020-01-01</x:v>
      </x:c>
      <x:c r="I3643" s="2" t="str">
        <x:v>2020-12-31</x:v>
      </x:c>
      <x:c r="J3643" s="2" t="str">
        <x:v>Earnings Per Share, Diluted</x:v>
      </x:c>
      <x:c r="K3643" s="2" t="str">
        <x:v>us-gaap:EarningsPerShareDiluted</x:v>
      </x:c>
      <x:c r="L3643" s="2" t="str">
        <x:v>2023-02-22</x:v>
      </x:c>
      <x:c r="M3643" s="2" t="str">
        <x:v>0000713676-23-000020</x:v>
      </x:c>
      <x:c r="N3643" s="2" t="str">
        <x:v>https://www.sec.gov/Archives/edgar/data/713676/000071367623000020/pnc-20221231.htm</x:v>
      </x:c>
      <x:c r="O3643" s="2" t="str">
        <x:v>data/raw/filings/PNC_0000713676-23-000020_pnc-20221231.htm</x:v>
      </x:c>
      <x:c r="P3643" s="2" t="str">
        <x:v>id3VybDovL2RvY3MudjEvZG9jOmI0YmRjMDExNjZhZjQ5NGI4MWM0ODMzNDY5YjRmZTM2L3NlYzpiNGJkYzAxMTY2YWY0OTRiODFjNDgzMzQ2OWI0ZmUzNl80MTUvZnJhZzo1YjAxZDcwZTRiOGE0NjBjYjE5MzY2NzI4NTU1ODZlMS90YWJsZTphZTk5YzRmNWQwZmM0N2U0ODBlMjU1MzAxNTgxYzRkNC90YWJsZXJhbmdlOmFlOTljNGY1ZDBmYzQ3ZTQ4MGUyNTUzMDE1ODFjNGQ0XzI3LTYtMS0xLTQyMTkwNQ_2df9efbf-3953-4e7d-8fe3-c1f5cd4021b9</x:v>
      </x:c>
      <x:c r="Q3643" s="2" t="str"/>
      <x:c r="R3643" s="2" t="str">
        <x:v>Latest eligible comparative presentation at the information cutoff.</x:v>
      </x:c>
      <x:c r="T3643" s="12"/>
      <x:c r="U3643" s="12"/>
    </x:row>
    <x:row r="3644" ht="24" customHeight="1">
      <x:c r="C3644" s="2" t="str">
        <x:v>PNC</x:v>
      </x:c>
      <x:c r="D3644" s="2" t="str">
        <x:v>FY2020</x:v>
      </x:c>
      <x:c r="E3644" s="2" t="str">
        <x:v>shares_diluted</x:v>
      </x:c>
      <x:c r="F3644" s="11" t="n">
        <x:v>427</x:v>
      </x:c>
      <x:c r="G3644" s="2" t="str">
        <x:v>shares</x:v>
      </x:c>
      <x:c r="H3644" s="2" t="str">
        <x:v>2020-01-01</x:v>
      </x:c>
      <x:c r="I3644" s="2" t="str">
        <x:v>2020-12-31</x:v>
      </x:c>
      <x:c r="J3644" s="2" t="str">
        <x:v>Weighted Average Number of Shares Outstanding, Diluted</x:v>
      </x:c>
      <x:c r="K3644" s="2" t="str">
        <x:v>us-gaap:WeightedAverageNumberOfDilutedSharesOutstanding</x:v>
      </x:c>
      <x:c r="L3644" s="2" t="str">
        <x:v>2023-02-22</x:v>
      </x:c>
      <x:c r="M3644" s="2" t="str">
        <x:v>0000713676-23-000020</x:v>
      </x:c>
      <x:c r="N3644" s="2" t="str">
        <x:v>https://www.sec.gov/Archives/edgar/data/713676/000071367623000020/pnc-20221231.htm</x:v>
      </x:c>
      <x:c r="O3644" s="2" t="str">
        <x:v>data/raw/filings/PNC_0000713676-23-000020_pnc-20221231.htm</x:v>
      </x:c>
      <x:c r="P3644" s="2" t="str">
        <x:v>id3VybDovL2RvY3MudjEvZG9jOmI0YmRjMDExNjZhZjQ5NGI4MWM0ODMzNDY5YjRmZTM2L3NlYzpiNGJkYzAxMTY2YWY0OTRiODFjNDgzMzQ2OWI0ZmUzNl80MTUvZnJhZzo1YjAxZDcwZTRiOGE0NjBjYjE5MzY2NzI4NTU1ODZlMS90YWJsZTphZTk5YzRmNWQwZmM0N2U0ODBlMjU1MzAxNTgxYzRkNC90YWJsZXJhbmdlOmFlOTljNGY1ZDBmYzQ3ZTQ4MGUyNTUzMDE1ODFjNGQ0XzI0LTYtMS0xLTQyMTkwNQ_a5cb505e-9a79-4f71-bca9-7fccf8af5e3f</x:v>
      </x:c>
      <x:c r="Q3644" s="2" t="str"/>
      <x:c r="R3644" s="2" t="str">
        <x:v>Latest eligible comparative presentation at the information cutoff.</x:v>
      </x:c>
      <x:c r="T3644" s="12"/>
      <x:c r="U3644" s="12"/>
    </x:row>
    <x:row r="3645" ht="24" customHeight="1">
      <x:c r="C3645" s="2" t="str">
        <x:v>PNC</x:v>
      </x:c>
      <x:c r="D3645" s="2" t="str">
        <x:v>FY2020</x:v>
      </x:c>
      <x:c r="E3645" s="2" t="str">
        <x:v>dps</x:v>
      </x:c>
      <x:c r="F3645" s="11" t="str">
        <x:v>n.a.</x:v>
      </x:c>
      <x:c r="G3645" s="2" t="str">
        <x:v>USD/share</x:v>
      </x:c>
      <x:c r="H3645" s="2" t="str">
        <x:v>2020-01-01</x:v>
      </x:c>
      <x:c r="I3645" s="2" t="str">
        <x:v>2020-12-31</x:v>
      </x:c>
      <x:c r="J3645" s="2" t="str">
        <x:v>Dividends per common share</x:v>
      </x:c>
      <x:c r="K3645" s="2" t="str"/>
      <x:c r="L3645" s="2" t="str"/>
      <x:c r="M3645" s="2" t="str"/>
      <x:c r="N3645" s="2" t="str"/>
      <x:c r="O3645" s="2" t="str"/>
      <x:c r="P3645" s="2" t="str"/>
      <x:c r="Q3645" s="2" t="str"/>
      <x:c r="R3645" s="2" t="str">
        <x:v>Not reported / unavailable</x:v>
      </x:c>
      <x:c r="T3645" s="12"/>
      <x:c r="U3645" s="12"/>
    </x:row>
    <x:row r="3646" ht="24" customHeight="1">
      <x:c r="C3646" s="2" t="str">
        <x:v>PNC</x:v>
      </x:c>
      <x:c r="D3646" s="2" t="str">
        <x:v>FY2020</x:v>
      </x:c>
      <x:c r="E3646" s="2" t="str">
        <x:v>dividends</x:v>
      </x:c>
      <x:c r="F3646" s="11" t="n">
        <x:v>1980</x:v>
      </x:c>
      <x:c r="G3646" s="2" t="str">
        <x:v>USD</x:v>
      </x:c>
      <x:c r="H3646" s="2" t="str">
        <x:v>2020-01-01</x:v>
      </x:c>
      <x:c r="I3646" s="2" t="str">
        <x:v>2020-12-31</x:v>
      </x:c>
      <x:c r="J3646" s="2" t="str">
        <x:v>Payments of Ordinary Dividends, Common Stock</x:v>
      </x:c>
      <x:c r="K3646" s="2" t="str">
        <x:v>us-gaap:PaymentsOfDividendsCommonStock</x:v>
      </x:c>
      <x:c r="L3646" s="2" t="str">
        <x:v>2023-02-22</x:v>
      </x:c>
      <x:c r="M3646" s="2" t="str">
        <x:v>0000713676-23-000020</x:v>
      </x:c>
      <x:c r="N3646" s="2" t="str">
        <x:v>https://www.sec.gov/Archives/edgar/data/713676/000071367623000020/pnc-20221231.htm</x:v>
      </x:c>
      <x:c r="O3646" s="2" t="str">
        <x:v>data/raw/filings/PNC_0000713676-23-000020_pnc-20221231.htm</x:v>
      </x:c>
      <x:c r="P3646" s="2" t="str">
        <x:v>id3VybDovL2RvY3MudjEvZG9jOmI0YmRjMDExNjZhZjQ5NGI4MWM0ODMzNDY5YjRmZTM2L3NlYzpiNGJkYzAxMTY2YWY0OTRiODFjNDgzMzQ2OWI0ZmUzNl8yMjAvZnJhZzo1MGViM2I0NTZmMzQ0NmMwYWVlNmQ4ZGQzYjIwMjFjZC90YWJsZTo5ZjMxYTcxZjhjZTE0ZWU3OGM1NGI2NmUzYmE1OTVhMC90YWJsZXJhbmdlOjlmMzFhNzFmOGNlMTRlZTc4YzU0YjY2ZTNiYTU5NWEwXzI1LTYtMS0xLTQyMTkwNQ_195af415-9040-447e-9c62-a0255387a5ed</x:v>
      </x:c>
      <x:c r="Q3646" s="2" t="str"/>
      <x:c r="R3646" s="2" t="str">
        <x:v>Latest eligible comparative presentation at the information cutoff.</x:v>
      </x:c>
      <x:c r="T3646" s="12"/>
      <x:c r="U3646" s="12"/>
    </x:row>
    <x:row r="3647" ht="24" customHeight="1">
      <x:c r="C3647" s="2" t="str">
        <x:v>PNC</x:v>
      </x:c>
      <x:c r="D3647" s="2" t="str">
        <x:v>FY2020</x:v>
      </x:c>
      <x:c r="E3647" s="2" t="str">
        <x:v>buybacks</x:v>
      </x:c>
      <x:c r="F3647" s="11" t="n">
        <x:v>1624</x:v>
      </x:c>
      <x:c r="G3647" s="2" t="str">
        <x:v>USD</x:v>
      </x:c>
      <x:c r="H3647" s="2" t="str">
        <x:v>2020-01-01</x:v>
      </x:c>
      <x:c r="I3647" s="2" t="str">
        <x:v>2020-12-31</x:v>
      </x:c>
      <x:c r="J3647" s="2" t="str">
        <x:v>Payments for Repurchase of Common Stock</x:v>
      </x:c>
      <x:c r="K3647" s="2" t="str">
        <x:v>us-gaap:PaymentsForRepurchaseOfCommonStock</x:v>
      </x:c>
      <x:c r="L3647" s="2" t="str">
        <x:v>2023-02-22</x:v>
      </x:c>
      <x:c r="M3647" s="2" t="str">
        <x:v>0000713676-23-000020</x:v>
      </x:c>
      <x:c r="N3647" s="2" t="str">
        <x:v>https://www.sec.gov/Archives/edgar/data/713676/000071367623000020/pnc-20221231.htm</x:v>
      </x:c>
      <x:c r="O3647" s="2" t="str">
        <x:v>data/raw/filings/PNC_0000713676-23-000020_pnc-20221231.htm</x:v>
      </x:c>
      <x:c r="P3647" s="2" t="str">
        <x:v>id3VybDovL2RvY3MudjEvZG9jOmI0YmRjMDExNjZhZjQ5NGI4MWM0ODMzNDY5YjRmZTM2L3NlYzpiNGJkYzAxMTY2YWY0OTRiODFjNDgzMzQ2OWI0ZmUzNl8yMjAvZnJhZzo1MGViM2I0NTZmMzQ0NmMwYWVlNmQ4ZGQzYjIwMjFjZC90YWJsZTo5ZjMxYTcxZjhjZTE0ZWU3OGM1NGI2NmUzYmE1OTVhMC90YWJsZXJhbmdlOjlmMzFhNzFmOGNlMTRlZTc4YzU0YjY2ZTNiYTU5NWEwXzIzLTYtMS0xLTQyMTkwNQ_6011e516-a38e-4fc6-9ce6-a5ca9b728e5c</x:v>
      </x:c>
      <x:c r="Q3647" s="2" t="str"/>
      <x:c r="R3647" s="2" t="str">
        <x:v>Latest eligible comparative presentation at the information cutoff.</x:v>
      </x:c>
      <x:c r="T3647" s="12"/>
      <x:c r="U3647" s="12"/>
    </x:row>
    <x:row r="3648" ht="24" customHeight="1">
      <x:c r="C3648" s="2" t="str">
        <x:v>PNC</x:v>
      </x:c>
      <x:c r="D3648" s="2" t="str">
        <x:v>FY2020</x:v>
      </x:c>
      <x:c r="E3648" s="2" t="str">
        <x:v>chargeoffs</x:v>
      </x:c>
      <x:c r="F3648" s="11" t="str">
        <x:v>n.a.</x:v>
      </x:c>
      <x:c r="G3648" s="2" t="str">
        <x:v>USDm</x:v>
      </x:c>
      <x:c r="H3648" s="2" t="str">
        <x:v>2020-01-01</x:v>
      </x:c>
      <x:c r="I3648" s="2" t="str">
        <x:v>2020-12-31</x:v>
      </x:c>
      <x:c r="J3648" s="2" t="str">
        <x:v>Gross loan charge-offs</x:v>
      </x:c>
      <x:c r="K3648" s="2" t="str"/>
      <x:c r="L3648" s="2" t="str"/>
      <x:c r="M3648" s="2" t="str"/>
      <x:c r="N3648" s="2" t="str"/>
      <x:c r="O3648" s="2" t="str"/>
      <x:c r="P3648" s="2" t="str"/>
      <x:c r="Q3648" s="2" t="str"/>
      <x:c r="R3648" s="2" t="str">
        <x:v>Not reported / unavailable</x:v>
      </x:c>
      <x:c r="T3648" s="12"/>
      <x:c r="U3648" s="12"/>
    </x:row>
    <x:row r="3649" ht="24" customHeight="1">
      <x:c r="C3649" s="2" t="str">
        <x:v>PNC</x:v>
      </x:c>
      <x:c r="D3649" s="2" t="str">
        <x:v>FY2020</x:v>
      </x:c>
      <x:c r="E3649" s="2" t="str">
        <x:v>recoveries</x:v>
      </x:c>
      <x:c r="F3649" s="11" t="str">
        <x:v>n.a.</x:v>
      </x:c>
      <x:c r="G3649" s="2" t="str">
        <x:v>USDm</x:v>
      </x:c>
      <x:c r="H3649" s="2" t="str">
        <x:v>2020-01-01</x:v>
      </x:c>
      <x:c r="I3649" s="2" t="str">
        <x:v>2020-12-31</x:v>
      </x:c>
      <x:c r="J3649" s="2" t="str">
        <x:v>Loan recoveries</x:v>
      </x:c>
      <x:c r="K3649" s="2" t="str"/>
      <x:c r="L3649" s="2" t="str"/>
      <x:c r="M3649" s="2" t="str"/>
      <x:c r="N3649" s="2" t="str"/>
      <x:c r="O3649" s="2" t="str"/>
      <x:c r="P3649" s="2" t="str"/>
      <x:c r="Q3649" s="2" t="str"/>
      <x:c r="R3649" s="2" t="str">
        <x:v>Not reported / unavailable</x:v>
      </x:c>
      <x:c r="T3649" s="12"/>
      <x:c r="U3649" s="12"/>
    </x:row>
    <x:row r="3650" ht="24" customHeight="1">
      <x:c r="C3650" s="2" t="str">
        <x:v>PNC</x:v>
      </x:c>
      <x:c r="D3650" s="2" t="str">
        <x:v>FY2020</x:v>
      </x:c>
      <x:c r="E3650" s="2" t="str">
        <x:v>rwa</x:v>
      </x:c>
      <x:c r="F3650" s="11" t="str">
        <x:v>n.a.</x:v>
      </x:c>
      <x:c r="G3650" s="2" t="str">
        <x:v>USDm</x:v>
      </x:c>
      <x:c r="H3650" s="2" t="str">
        <x:v>2020-01-01</x:v>
      </x:c>
      <x:c r="I3650" s="2" t="str">
        <x:v>2020-12-31</x:v>
      </x:c>
      <x:c r="J3650" s="2" t="str">
        <x:v>Risk-weighted assets</x:v>
      </x:c>
      <x:c r="K3650" s="2" t="str"/>
      <x:c r="L3650" s="2" t="str"/>
      <x:c r="M3650" s="2" t="str"/>
      <x:c r="N3650" s="2" t="str"/>
      <x:c r="O3650" s="2" t="str"/>
      <x:c r="P3650" s="2" t="str"/>
      <x:c r="Q3650" s="2" t="str"/>
      <x:c r="R3650" s="2" t="str">
        <x:v>Not reported / unavailable</x:v>
      </x:c>
      <x:c r="T3650" s="12"/>
      <x:c r="U3650" s="12"/>
    </x:row>
    <x:row r="3651" ht="24" customHeight="1">
      <x:c r="C3651" s="2" t="str">
        <x:v>PNC</x:v>
      </x:c>
      <x:c r="D3651" s="2" t="str">
        <x:v>FY2020</x:v>
      </x:c>
      <x:c r="E3651" s="2" t="str">
        <x:v>cet1_reported</x:v>
      </x:c>
      <x:c r="F3651" s="11" t="str">
        <x:v>n.a.</x:v>
      </x:c>
      <x:c r="G3651" s="2" t="str">
        <x:v>%</x:v>
      </x:c>
      <x:c r="H3651" s="2" t="str">
        <x:v>2020-01-01</x:v>
      </x:c>
      <x:c r="I3651" s="2" t="str">
        <x:v>2020-12-31</x:v>
      </x:c>
      <x:c r="J3651" s="2" t="str">
        <x:v>Actual standardized CET1 ratio</x:v>
      </x:c>
      <x:c r="K3651" s="2" t="str"/>
      <x:c r="L3651" s="2" t="str"/>
      <x:c r="M3651" s="2" t="str"/>
      <x:c r="N3651" s="2" t="str"/>
      <x:c r="O3651" s="2" t="str"/>
      <x:c r="P3651" s="2" t="str"/>
      <x:c r="Q3651" s="2" t="str"/>
      <x:c r="R3651" s="2" t="str">
        <x:v>Not reported / unavailable</x:v>
      </x:c>
      <x:c r="T3651" s="12"/>
      <x:c r="U3651" s="12"/>
    </x:row>
    <x:row r="3652" ht="24" customHeight="1">
      <x:c r="C3652" s="2" t="str">
        <x:v>PNC</x:v>
      </x:c>
      <x:c r="D3652" s="2" t="str">
        <x:v>FY2020</x:v>
      </x:c>
      <x:c r="E3652" s="2" t="str">
        <x:v>nim_reported</x:v>
      </x:c>
      <x:c r="F3652" s="11" t="str">
        <x:v>n.a.</x:v>
      </x:c>
      <x:c r="G3652" s="2" t="str">
        <x:v>%</x:v>
      </x:c>
      <x:c r="H3652" s="2" t="str">
        <x:v>2020-01-01</x:v>
      </x:c>
      <x:c r="I3652" s="2" t="str">
        <x:v>2020-12-31</x:v>
      </x:c>
      <x:c r="J3652" s="2" t="str">
        <x:v>Issuer reported net interest margin</x:v>
      </x:c>
      <x:c r="K3652" s="2" t="str"/>
      <x:c r="L3652" s="2" t="str"/>
      <x:c r="M3652" s="2" t="str"/>
      <x:c r="N3652" s="2" t="str"/>
      <x:c r="O3652" s="2" t="str"/>
      <x:c r="P3652" s="2" t="str"/>
      <x:c r="Q3652" s="2" t="str"/>
      <x:c r="R3652" s="2" t="str">
        <x:v>Not reported / unavailable</x:v>
      </x:c>
      <x:c r="T3652" s="12"/>
      <x:c r="U3652" s="12"/>
    </x:row>
    <x:row r="3653" ht="24" customHeight="1">
      <x:c r="C3653" s="2" t="str">
        <x:v>PNC</x:v>
      </x:c>
      <x:c r="D3653" s="2" t="str">
        <x:v>FY2020</x:v>
      </x:c>
      <x:c r="E3653" s="2" t="str">
        <x:v>bvps_reported</x:v>
      </x:c>
      <x:c r="F3653" s="11" t="n">
        <x:v>119.11</x:v>
      </x:c>
      <x:c r="G3653" s="2" t="str">
        <x:v>USD/shares</x:v>
      </x:c>
      <x:c r="H3653" s="2" t="str">
        <x:v>2020-01-01</x:v>
      </x:c>
      <x:c r="I3653" s="2" t="str">
        <x:v>2020-12-31</x:v>
      </x:c>
      <x:c r="J3653" s="2" t="str">
        <x:v>Reported common book value per share</x:v>
      </x:c>
      <x:c r="K3653" s="2" t="str">
        <x:v>Manual verified issuer table row</x:v>
      </x:c>
      <x:c r="L3653" s="2" t="str">
        <x:v>2021-02-26</x:v>
      </x:c>
      <x:c r="M3653" s="2" t="str">
        <x:v>0000713676-21-000025</x:v>
      </x:c>
      <x:c r="N3653" s="2" t="str">
        <x:v>https://www.sec.gov/Archives/edgar/data/713676/000071367621000025/pnc-20201231.htm</x:v>
      </x:c>
      <x:c r="O3653" s="2" t="str">
        <x:v>data/raw/filings/PNC_0000713676-21-000025_pnc-20201231.htm</x:v>
      </x:c>
      <x:c r="P3653" s="2" t="str"/>
      <x:c r="Q3653" s="2" t="str"/>
      <x:c r="R3653" s="2" t="str">
        <x:v>Verified original issuer table row; same-date end balance, excluding average and regulatory minimum tables.</x:v>
      </x:c>
      <x:c r="T3653" s="12"/>
      <x:c r="U3653" s="12"/>
    </x:row>
    <x:row r="3654" ht="24" customHeight="1">
      <x:c r="C3654" s="2" t="str">
        <x:v>PNC</x:v>
      </x:c>
      <x:c r="D3654" s="2" t="str">
        <x:v>FY2020</x:v>
      </x:c>
      <x:c r="E3654" s="2" t="str">
        <x:v>tbvps_reported</x:v>
      </x:c>
      <x:c r="F3654" s="11" t="n">
        <x:v>97.43</x:v>
      </x:c>
      <x:c r="G3654" s="2" t="str">
        <x:v>USD/shares</x:v>
      </x:c>
      <x:c r="H3654" s="2" t="str">
        <x:v>2020-01-01</x:v>
      </x:c>
      <x:c r="I3654" s="2" t="str">
        <x:v>2020-12-31</x:v>
      </x:c>
      <x:c r="J3654" s="2" t="str">
        <x:v>Reported tangible book value per share</x:v>
      </x:c>
      <x:c r="K3654" s="2" t="str">
        <x:v>Manual verified issuer table row</x:v>
      </x:c>
      <x:c r="L3654" s="2" t="str">
        <x:v>2021-02-26</x:v>
      </x:c>
      <x:c r="M3654" s="2" t="str">
        <x:v>0000713676-21-000025</x:v>
      </x:c>
      <x:c r="N3654" s="2" t="str">
        <x:v>https://www.sec.gov/Archives/edgar/data/713676/000071367621000025/pnc-20201231.htm</x:v>
      </x:c>
      <x:c r="O3654" s="2" t="str">
        <x:v>data/raw/filings/PNC_0000713676-21-000025_pnc-20201231.htm</x:v>
      </x:c>
      <x:c r="P3654" s="2" t="str"/>
      <x:c r="Q3654" s="2" t="str"/>
      <x:c r="R3654" s="2" t="str">
        <x:v>Verified original issuer table row; same-date end balance, excluding average and regulatory minimum tables.</x:v>
      </x:c>
      <x:c r="T3654" s="12"/>
      <x:c r="U3654" s="12"/>
    </x:row>
    <x:row r="3655" ht="24" customHeight="1">
      <x:c r="C3655" s="2" t="str">
        <x:v>PNC</x:v>
      </x:c>
      <x:c r="D3655" s="2" t="str">
        <x:v>FY2020</x:v>
      </x:c>
      <x:c r="E3655" s="2" t="str">
        <x:v>tce_reported</x:v>
      </x:c>
      <x:c r="F3655" s="11" t="str">
        <x:v>n.a.</x:v>
      </x:c>
      <x:c r="G3655" s="2" t="str">
        <x:v>USDm</x:v>
      </x:c>
      <x:c r="H3655" s="2" t="str">
        <x:v>2020-01-01</x:v>
      </x:c>
      <x:c r="I3655" s="2" t="str">
        <x:v>2020-12-31</x:v>
      </x:c>
      <x:c r="J3655" s="2" t="str">
        <x:v>Reported tangible common equity</x:v>
      </x:c>
      <x:c r="K3655" s="2" t="str"/>
      <x:c r="L3655" s="2" t="str"/>
      <x:c r="M3655" s="2" t="str"/>
      <x:c r="N3655" s="2" t="str"/>
      <x:c r="O3655" s="2" t="str"/>
      <x:c r="P3655" s="2" t="str"/>
      <x:c r="Q3655" s="2" t="str"/>
      <x:c r="R3655" s="2" t="str">
        <x:v>Not reported / unavailable</x:v>
      </x:c>
      <x:c r="T3655" s="12"/>
      <x:c r="U3655" s="12"/>
    </x:row>
    <x:row r="3656" ht="24" customHeight="1">
      <x:c r="C3656" s="2" t="str">
        <x:v>PNC</x:v>
      </x:c>
      <x:c r="D3656" s="2" t="str">
        <x:v>FY2021</x:v>
      </x:c>
      <x:c r="E3656" s="2" t="str">
        <x:v>assets</x:v>
      </x:c>
      <x:c r="F3656" s="11" t="n">
        <x:v>557191</x:v>
      </x:c>
      <x:c r="G3656" s="2" t="str">
        <x:v>USD</x:v>
      </x:c>
      <x:c r="H3656" s="2" t="str">
        <x:v>2021-01-01</x:v>
      </x:c>
      <x:c r="I3656" s="2" t="str">
        <x:v>2021-12-31</x:v>
      </x:c>
      <x:c r="J3656" s="2" t="str">
        <x:v>Assets</x:v>
      </x:c>
      <x:c r="K3656" s="2" t="str">
        <x:v>us-gaap:Assets</x:v>
      </x:c>
      <x:c r="L3656" s="2" t="str">
        <x:v>2023-02-22</x:v>
      </x:c>
      <x:c r="M3656" s="2" t="str">
        <x:v>0000713676-23-000020</x:v>
      </x:c>
      <x:c r="N3656" s="2" t="str">
        <x:v>https://www.sec.gov/Archives/edgar/data/713676/000071367623000020/pnc-20221231.htm</x:v>
      </x:c>
      <x:c r="O3656" s="2" t="str">
        <x:v>data/raw/filings/PNC_0000713676-23-000020_pnc-20221231.htm</x:v>
      </x:c>
      <x:c r="P3656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E1LTMtMS0xLTQyMTkwNQ_1021bfc3-5f07-42d6-851f-2679bd4a4b65</x:v>
      </x:c>
      <x:c r="Q3656" s="2" t="str"/>
      <x:c r="R3656" s="2" t="str">
        <x:v>Latest eligible comparative presentation at the information cutoff.</x:v>
      </x:c>
      <x:c r="T3656" s="12"/>
      <x:c r="U3656" s="12"/>
    </x:row>
    <x:row r="3657" ht="24" customHeight="1">
      <x:c r="C3657" s="2" t="str">
        <x:v>PNC</x:v>
      </x:c>
      <x:c r="D3657" s="2" t="str">
        <x:v>FY2021</x:v>
      </x:c>
      <x:c r="E3657" s="2" t="str">
        <x:v>liabilities</x:v>
      </x:c>
      <x:c r="F3657" s="11" t="n">
        <x:v>501465</x:v>
      </x:c>
      <x:c r="G3657" s="2" t="str">
        <x:v>USD</x:v>
      </x:c>
      <x:c r="H3657" s="2" t="str">
        <x:v>2021-01-01</x:v>
      </x:c>
      <x:c r="I3657" s="2" t="str">
        <x:v>2021-12-31</x:v>
      </x:c>
      <x:c r="J3657" s="2" t="str">
        <x:v>Liabilities</x:v>
      </x:c>
      <x:c r="K3657" s="2" t="str">
        <x:v>us-gaap:Liabilities</x:v>
      </x:c>
      <x:c r="L3657" s="2" t="str">
        <x:v>2023-02-22</x:v>
      </x:c>
      <x:c r="M3657" s="2" t="str">
        <x:v>0000713676-23-000020</x:v>
      </x:c>
      <x:c r="N3657" s="2" t="str">
        <x:v>https://www.sec.gov/Archives/edgar/data/713676/000071367623000020/pnc-20221231.htm</x:v>
      </x:c>
      <x:c r="O3657" s="2" t="str">
        <x:v>data/raw/filings/PNC_0000713676-23-000020_pnc-20221231.htm</x:v>
      </x:c>
      <x:c r="P3657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I5LTMtMS0xLTQyMTkwNQ_3e48c3a3-98e6-400f-bedc-321a094ef634</x:v>
      </x:c>
      <x:c r="Q3657" s="2" t="str"/>
      <x:c r="R3657" s="2" t="str">
        <x:v>Latest eligible comparative presentation at the information cutoff.</x:v>
      </x:c>
      <x:c r="T3657" s="12"/>
      <x:c r="U3657" s="12"/>
    </x:row>
    <x:row r="3658" ht="24" customHeight="1">
      <x:c r="C3658" s="2" t="str">
        <x:v>PNC</x:v>
      </x:c>
      <x:c r="D3658" s="2" t="str">
        <x:v>FY2021</x:v>
      </x:c>
      <x:c r="E3658" s="2" t="str">
        <x:v>equity</x:v>
      </x:c>
      <x:c r="F3658" s="11" t="n">
        <x:v>55695</x:v>
      </x:c>
      <x:c r="G3658" s="2" t="str">
        <x:v>USD</x:v>
      </x:c>
      <x:c r="H3658" s="2" t="str">
        <x:v>2021-01-01</x:v>
      </x:c>
      <x:c r="I3658" s="2" t="str">
        <x:v>2021-12-31</x:v>
      </x:c>
      <x:c r="J3658" s="2" t="str">
        <x:v>Stockholders' Equity Attributable to Parent</x:v>
      </x:c>
      <x:c r="K3658" s="2" t="str">
        <x:v>us-gaap:StockholdersEquity</x:v>
      </x:c>
      <x:c r="L3658" s="2" t="str">
        <x:v>2023-02-22</x:v>
      </x:c>
      <x:c r="M3658" s="2" t="str">
        <x:v>0000713676-23-000020</x:v>
      </x:c>
      <x:c r="N3658" s="2" t="str">
        <x:v>https://www.sec.gov/Archives/edgar/data/713676/000071367623000020/pnc-20221231.htm</x:v>
      </x:c>
      <x:c r="O3658" s="2" t="str">
        <x:v>data/raw/filings/PNC_0000713676-23-000020_pnc-20221231.htm</x:v>
      </x:c>
      <x:c r="P3658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M3LTMtMS0xLTQyMTkwNQ_99396a38-02ad-4328-a6a3-556326091b70</x:v>
      </x:c>
      <x:c r="Q3658" s="2" t="str"/>
      <x:c r="R3658" s="2" t="str">
        <x:v>Latest eligible comparative presentation at the information cutoff.</x:v>
      </x:c>
      <x:c r="T3658" s="12"/>
      <x:c r="U3658" s="12"/>
    </x:row>
    <x:row r="3659" ht="24" customHeight="1">
      <x:c r="C3659" s="2" t="str">
        <x:v>PNC</x:v>
      </x:c>
      <x:c r="D3659" s="2" t="str">
        <x:v>FY2021</x:v>
      </x:c>
      <x:c r="E3659" s="2" t="str">
        <x:v>preferred</x:v>
      </x:c>
      <x:c r="F3659" s="11" t="str">
        <x:v>n.a.</x:v>
      </x:c>
      <x:c r="G3659" s="2" t="str">
        <x:v>USDm</x:v>
      </x:c>
      <x:c r="H3659" s="2" t="str">
        <x:v>2021-01-01</x:v>
      </x:c>
      <x:c r="I3659" s="2" t="str">
        <x:v>2021-12-31</x:v>
      </x:c>
      <x:c r="J3659" s="2" t="str">
        <x:v>Preferred equity carrying amount</x:v>
      </x:c>
      <x:c r="K3659" s="2" t="str"/>
      <x:c r="L3659" s="2" t="str"/>
      <x:c r="M3659" s="2" t="str"/>
      <x:c r="N3659" s="2" t="str"/>
      <x:c r="O3659" s="2" t="str"/>
      <x:c r="P3659" s="2" t="str"/>
      <x:c r="Q3659" s="2" t="str"/>
      <x:c r="R3659" s="2" t="str">
        <x:v>Not reported / unavailable</x:v>
      </x:c>
      <x:c r="T3659" s="12"/>
      <x:c r="U3659" s="12"/>
    </x:row>
    <x:row r="3660" ht="24" customHeight="1">
      <x:c r="C3660" s="2" t="str">
        <x:v>PNC</x:v>
      </x:c>
      <x:c r="D3660" s="2" t="str">
        <x:v>FY2021</x:v>
      </x:c>
      <x:c r="E3660" s="2" t="str">
        <x:v>common_equity_reported</x:v>
      </x:c>
      <x:c r="F3660" s="11" t="str">
        <x:v>n.a.</x:v>
      </x:c>
      <x:c r="G3660" s="2" t="str">
        <x:v>USDm</x:v>
      </x:c>
      <x:c r="H3660" s="2" t="str">
        <x:v>2021-01-01</x:v>
      </x:c>
      <x:c r="I3660" s="2" t="str">
        <x:v>2021-12-31</x:v>
      </x:c>
      <x:c r="J3660" s="2" t="str">
        <x:v>Reported common shareholders equity</x:v>
      </x:c>
      <x:c r="K3660" s="2" t="str"/>
      <x:c r="L3660" s="2" t="str"/>
      <x:c r="M3660" s="2" t="str"/>
      <x:c r="N3660" s="2" t="str"/>
      <x:c r="O3660" s="2" t="str"/>
      <x:c r="P3660" s="2" t="str"/>
      <x:c r="Q3660" s="2" t="str"/>
      <x:c r="R3660" s="2" t="str">
        <x:v>Not reported / unavailable</x:v>
      </x:c>
      <x:c r="T3660" s="12"/>
      <x:c r="U3660" s="12"/>
    </x:row>
    <x:row r="3661" ht="24" customHeight="1">
      <x:c r="C3661" s="2" t="str">
        <x:v>PNC</x:v>
      </x:c>
      <x:c r="D3661" s="2" t="str">
        <x:v>FY2021</x:v>
      </x:c>
      <x:c r="E3661" s="2" t="str">
        <x:v>goodwill</x:v>
      </x:c>
      <x:c r="F3661" s="11" t="n">
        <x:v>10916</x:v>
      </x:c>
      <x:c r="G3661" s="2" t="str">
        <x:v>USD</x:v>
      </x:c>
      <x:c r="H3661" s="2" t="str">
        <x:v>2021-01-01</x:v>
      </x:c>
      <x:c r="I3661" s="2" t="str">
        <x:v>2021-12-31</x:v>
      </x:c>
      <x:c r="J3661" s="2" t="str">
        <x:v>Goodwill</x:v>
      </x:c>
      <x:c r="K3661" s="2" t="str">
        <x:v>us-gaap:Goodwill</x:v>
      </x:c>
      <x:c r="L3661" s="2" t="str">
        <x:v>2024-02-21</x:v>
      </x:c>
      <x:c r="M3661" s="2" t="str">
        <x:v>0000713676-24-000028</x:v>
      </x:c>
      <x:c r="N3661" s="2" t="str">
        <x:v>https://www.sec.gov/Archives/edgar/data/713676/000071367624000028/pnc-20231231.htm</x:v>
      </x:c>
      <x:c r="O3661" s="2" t="str">
        <x:v>data/raw/filings/PNC_0000713676-24-000028_pnc-20231231.htm</x:v>
      </x:c>
      <x:c r="P3661" s="2" t="str">
        <x:v>f-2623</x:v>
      </x:c>
      <x:c r="Q3661" s="2" t="str"/>
      <x:c r="R3661" s="2" t="str">
        <x:v>Latest eligible comparative presentation at the information cutoff.</x:v>
      </x:c>
      <x:c r="T3661" s="12"/>
      <x:c r="U3661" s="12"/>
    </x:row>
    <x:row r="3662" ht="24" customHeight="1">
      <x:c r="C3662" s="2" t="str">
        <x:v>PNC</x:v>
      </x:c>
      <x:c r="D3662" s="2" t="str">
        <x:v>FY2021</x:v>
      </x:c>
      <x:c r="E3662" s="2" t="str">
        <x:v>intangibles</x:v>
      </x:c>
      <x:c r="F3662" s="11" t="str">
        <x:v>n.a.</x:v>
      </x:c>
      <x:c r="G3662" s="2" t="str">
        <x:v>USDm</x:v>
      </x:c>
      <x:c r="H3662" s="2" t="str">
        <x:v>2021-01-01</x:v>
      </x:c>
      <x:c r="I3662" s="2" t="str">
        <x:v>2021-12-31</x:v>
      </x:c>
      <x:c r="J3662" s="2" t="str">
        <x:v>Other intangible assets excluding goodwill</x:v>
      </x:c>
      <x:c r="K3662" s="2" t="str"/>
      <x:c r="L3662" s="2" t="str"/>
      <x:c r="M3662" s="2" t="str"/>
      <x:c r="N3662" s="2" t="str"/>
      <x:c r="O3662" s="2" t="str"/>
      <x:c r="P3662" s="2" t="str"/>
      <x:c r="Q3662" s="2" t="str"/>
      <x:c r="R3662" s="2" t="str">
        <x:v>Not reported / unavailable</x:v>
      </x:c>
      <x:c r="T3662" s="12"/>
      <x:c r="U3662" s="12"/>
    </x:row>
    <x:row r="3663" ht="24" customHeight="1">
      <x:c r="C3663" s="2" t="str">
        <x:v>PNC</x:v>
      </x:c>
      <x:c r="D3663" s="2" t="str">
        <x:v>FY2021</x:v>
      </x:c>
      <x:c r="E3663" s="2" t="str">
        <x:v>intangibles_total</x:v>
      </x:c>
      <x:c r="F3663" s="11" t="str">
        <x:v>n.a.</x:v>
      </x:c>
      <x:c r="G3663" s="2" t="str">
        <x:v>USDm</x:v>
      </x:c>
      <x:c r="H3663" s="2" t="str">
        <x:v>2021-01-01</x:v>
      </x:c>
      <x:c r="I3663" s="2" t="str">
        <x:v>2021-12-31</x:v>
      </x:c>
      <x:c r="J3663" s="2" t="str">
        <x:v>Reported goodwill and intangible assets combined</x:v>
      </x:c>
      <x:c r="K3663" s="2" t="str"/>
      <x:c r="L3663" s="2" t="str"/>
      <x:c r="M3663" s="2" t="str"/>
      <x:c r="N3663" s="2" t="str"/>
      <x:c r="O3663" s="2" t="str"/>
      <x:c r="P3663" s="2" t="str"/>
      <x:c r="Q3663" s="2" t="str"/>
      <x:c r="R3663" s="2" t="str">
        <x:v>Not reported / unavailable</x:v>
      </x:c>
      <x:c r="T3663" s="12"/>
      <x:c r="U3663" s="12"/>
    </x:row>
    <x:row r="3664" ht="24" customHeight="1">
      <x:c r="C3664" s="2" t="str">
        <x:v>PNC</x:v>
      </x:c>
      <x:c r="D3664" s="2" t="str">
        <x:v>FY2021</x:v>
      </x:c>
      <x:c r="E3664" s="2" t="str">
        <x:v>shares_end</x:v>
      </x:c>
      <x:c r="F3664" s="11" t="str">
        <x:v>n.a.</x:v>
      </x:c>
      <x:c r="G3664" s="2" t="str">
        <x:v>million</x:v>
      </x:c>
      <x:c r="H3664" s="2" t="str">
        <x:v>2021-01-01</x:v>
      </x:c>
      <x:c r="I3664" s="2" t="str">
        <x:v>2021-12-31</x:v>
      </x:c>
      <x:c r="J3664" s="2" t="str">
        <x:v>Period-end common shares outstanding</x:v>
      </x:c>
      <x:c r="K3664" s="2" t="str"/>
      <x:c r="L3664" s="2" t="str"/>
      <x:c r="M3664" s="2" t="str"/>
      <x:c r="N3664" s="2" t="str"/>
      <x:c r="O3664" s="2" t="str"/>
      <x:c r="P3664" s="2" t="str"/>
      <x:c r="Q3664" s="2" t="str"/>
      <x:c r="R3664" s="2" t="str">
        <x:v>Not reported / unavailable</x:v>
      </x:c>
      <x:c r="T3664" s="12"/>
      <x:c r="U3664" s="12"/>
    </x:row>
    <x:row r="3665" ht="24" customHeight="1">
      <x:c r="C3665" s="2" t="str">
        <x:v>PNC</x:v>
      </x:c>
      <x:c r="D3665" s="2" t="str">
        <x:v>FY2021</x:v>
      </x:c>
      <x:c r="E3665" s="2" t="str">
        <x:v>shares_issued</x:v>
      </x:c>
      <x:c r="F3665" s="11" t="n">
        <x:v>543</x:v>
      </x:c>
      <x:c r="G3665" s="2" t="str">
        <x:v>shares</x:v>
      </x:c>
      <x:c r="H3665" s="2" t="str">
        <x:v>2021-01-01</x:v>
      </x:c>
      <x:c r="I3665" s="2" t="str">
        <x:v>2021-12-31</x:v>
      </x:c>
      <x:c r="J3665" s="2" t="str">
        <x:v>Common Stock, Shares, Issued</x:v>
      </x:c>
      <x:c r="K3665" s="2" t="str">
        <x:v>us-gaap:CommonStockSharesIssued</x:v>
      </x:c>
      <x:c r="L3665" s="2" t="str">
        <x:v>2023-02-22</x:v>
      </x:c>
      <x:c r="M3665" s="2" t="str">
        <x:v>0000713676-23-000020</x:v>
      </x:c>
      <x:c r="N3665" s="2" t="str">
        <x:v>https://www.sec.gov/Archives/edgar/data/713676/000071367623000020/pnc-20221231.htm</x:v>
      </x:c>
      <x:c r="O3665" s="2" t="str">
        <x:v>data/raw/filings/PNC_0000713676-23-000020_pnc-20221231.htm</x:v>
      </x:c>
      <x:c r="P3665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MyLTAtMS0xLTQyMTkwNS90ZXh0cmVnaW9uOjRiMDQxYmE4YTQzMDRkNTQ5YmZkM2E5YzlkZDI1YzQzXzYx_017e8341-890c-4ab5-8f3d-b7d3ed313163</x:v>
      </x:c>
      <x:c r="Q3665" s="2" t="str"/>
      <x:c r="R3665" s="2" t="str">
        <x:v>Latest eligible comparative presentation at the information cutoff.</x:v>
      </x:c>
      <x:c r="T3665" s="12"/>
      <x:c r="U3665" s="12"/>
    </x:row>
    <x:row r="3666" ht="24" customHeight="1">
      <x:c r="C3666" s="2" t="str">
        <x:v>PNC</x:v>
      </x:c>
      <x:c r="D3666" s="2" t="str">
        <x:v>FY2021</x:v>
      </x:c>
      <x:c r="E3666" s="2" t="str">
        <x:v>shares_treasury</x:v>
      </x:c>
      <x:c r="F3666" s="11" t="n">
        <x:v>123</x:v>
      </x:c>
      <x:c r="G3666" s="2" t="str">
        <x:v>shares</x:v>
      </x:c>
      <x:c r="H3666" s="2" t="str">
        <x:v>2021-01-01</x:v>
      </x:c>
      <x:c r="I3666" s="2" t="str">
        <x:v>2021-12-31</x:v>
      </x:c>
      <x:c r="J3666" s="2" t="str">
        <x:v>Treasury Stock, Shares</x:v>
      </x:c>
      <x:c r="K3666" s="2" t="str">
        <x:v>us-gaap:TreasuryStockShares</x:v>
      </x:c>
      <x:c r="L3666" s="2" t="str">
        <x:v>2023-02-22</x:v>
      </x:c>
      <x:c r="M3666" s="2" t="str">
        <x:v>0000713676-23-000020</x:v>
      </x:c>
      <x:c r="N3666" s="2" t="str">
        <x:v>https://www.sec.gov/Archives/edgar/data/713676/000071367623000020/pnc-20221231.htm</x:v>
      </x:c>
      <x:c r="O3666" s="2" t="str">
        <x:v>data/raw/filings/PNC_0000713676-23-000020_pnc-20221231.htm</x:v>
      </x:c>
      <x:c r="P3666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M2LTAtMS0xLTQyMTkwNS90ZXh0cmVnaW9uOjNlODE3NjBjY2U1ODQzNTFiNGM2MzZmYTBiMmUxN2Y5XzUw_ea62edc1-7311-4e97-b33f-e3b2297b4a99</x:v>
      </x:c>
      <x:c r="Q3666" s="2" t="str"/>
      <x:c r="R3666" s="2" t="str">
        <x:v>Latest eligible comparative presentation at the information cutoff.</x:v>
      </x:c>
      <x:c r="T3666" s="12"/>
      <x:c r="U3666" s="12"/>
    </x:row>
    <x:row r="3667" ht="24" customHeight="1">
      <x:c r="C3667" s="2" t="str">
        <x:v>PNC</x:v>
      </x:c>
      <x:c r="D3667" s="2" t="str">
        <x:v>FY2021</x:v>
      </x:c>
      <x:c r="E3667" s="2" t="str">
        <x:v>deposits</x:v>
      </x:c>
      <x:c r="F3667" s="11" t="n">
        <x:v>457278</x:v>
      </x:c>
      <x:c r="G3667" s="2" t="str">
        <x:v>USD</x:v>
      </x:c>
      <x:c r="H3667" s="2" t="str">
        <x:v>2021-01-01</x:v>
      </x:c>
      <x:c r="I3667" s="2" t="str">
        <x:v>2021-12-31</x:v>
      </x:c>
      <x:c r="J3667" s="2" t="str">
        <x:v>Deposits</x:v>
      </x:c>
      <x:c r="K3667" s="2" t="str">
        <x:v>us-gaap:Deposits</x:v>
      </x:c>
      <x:c r="L3667" s="2" t="str">
        <x:v>2023-02-22</x:v>
      </x:c>
      <x:c r="M3667" s="2" t="str">
        <x:v>0000713676-23-000020</x:v>
      </x:c>
      <x:c r="N3667" s="2" t="str">
        <x:v>https://www.sec.gov/Archives/edgar/data/713676/000071367623000020/pnc-20221231.htm</x:v>
      </x:c>
      <x:c r="O3667" s="2" t="str">
        <x:v>data/raw/filings/PNC_0000713676-23-000020_pnc-20221231.htm</x:v>
      </x:c>
      <x:c r="P3667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IwLTMtMS0xLTQyMTkwNQ_f256570f-b79c-4f2c-a7dd-8657ac9c0035</x:v>
      </x:c>
      <x:c r="Q3667" s="2" t="str"/>
      <x:c r="R3667" s="2" t="str">
        <x:v>Latest eligible comparative presentation at the information cutoff.</x:v>
      </x:c>
      <x:c r="T3667" s="12"/>
      <x:c r="U3667" s="12"/>
    </x:row>
    <x:row r="3668" ht="24" customHeight="1">
      <x:c r="C3668" s="2" t="str">
        <x:v>PNC</x:v>
      </x:c>
      <x:c r="D3668" s="2" t="str">
        <x:v>FY2021</x:v>
      </x:c>
      <x:c r="E3668" s="2" t="str">
        <x:v>loans_gross</x:v>
      </x:c>
      <x:c r="F3668" s="11" t="n">
        <x:v>288372</x:v>
      </x:c>
      <x:c r="G3668" s="2" t="str">
        <x:v>USD</x:v>
      </x:c>
      <x:c r="H3668" s="2" t="str">
        <x:v>2021-01-01</x:v>
      </x:c>
      <x:c r="I3668" s="2" t="str">
        <x:v>2021-12-31</x:v>
      </x:c>
      <x:c r="J3668" s="2" t="str">
        <x:v>Gross loans and leases selected definition</x:v>
      </x:c>
      <x:c r="K3668" s="2" t="str">
        <x:v>us-gaap:FinancingReceivableExcludingAccruedInterestBeforeAllowanceForCreditLoss</x:v>
      </x:c>
      <x:c r="L3668" s="2" t="str">
        <x:v>2023-02-22</x:v>
      </x:c>
      <x:c r="M3668" s="2" t="str">
        <x:v>0000713676-23-000020</x:v>
      </x:c>
      <x:c r="N3668" s="2" t="str">
        <x:v>https://www.sec.gov/Archives/edgar/data/713676/000071367623000020/pnc-20221231.htm</x:v>
      </x:c>
      <x:c r="O3668" s="2" t="str">
        <x:v>data/raw/filings/PNC_0000713676-23-000020_pnc-20221231.htm</x:v>
      </x:c>
      <x:c r="P3668" s="2" t="str">
        <x:v>id3VybDovL2RvY3MudjEvZG9jOmI0YmRjMDExNjZhZjQ5NGI4MWM0ODMzNDY5YjRmZTM2L3NlYzpiNGJkYzAxMTY2YWY0OTRiODFjNDgzMzQ2OWI0ZmUzNl8yODAvZnJhZzpkNmU1OGJkOGQzYmE0NjA5OTc5MzAxZDNiMWVlZDkzMC90YWJsZTo5NDYyMzYwY2UyODY0ZDVjODQ4NzVmYjJiYWY2ZGJhOS90YWJsZXJhbmdlOjk0NjIzNjBjZTI4NjRkNWM4NDg3NWZiMmJhZjZkYmE5XzMyLTEwLTEtMS00MjE5MDU_4ad758c8-62c5-47c3-ba81-544b02fea37d</x:v>
      </x:c>
      <x:c r="Q3668" s="2" t="str"/>
      <x:c r="R3668" s="2" t="str">
        <x:v>Latest eligible comparative presentation at the information cutoff.</x:v>
      </x:c>
      <x:c r="T3668" s="12"/>
      <x:c r="U3668" s="12"/>
    </x:row>
    <x:row r="3669" ht="24" customHeight="1">
      <x:c r="C3669" s="2" t="str">
        <x:v>PNC</x:v>
      </x:c>
      <x:c r="D3669" s="2" t="str">
        <x:v>FY2021</x:v>
      </x:c>
      <x:c r="E3669" s="2" t="str">
        <x:v>loans_net</x:v>
      </x:c>
      <x:c r="F3669" s="11" t="n">
        <x:v>283504</x:v>
      </x:c>
      <x:c r="G3669" s="2" t="str">
        <x:v>USD</x:v>
      </x:c>
      <x:c r="H3669" s="2" t="str">
        <x:v>2021-01-01</x:v>
      </x:c>
      <x:c r="I3669" s="2" t="str">
        <x:v>2021-12-31</x:v>
      </x:c>
      <x:c r="J3669" s="2" t="str">
        <x:v>Net loans after allowance selected definition</x:v>
      </x:c>
      <x:c r="K3669" s="2" t="str">
        <x:v>us-gaap:FinancingReceivableExcludingAccruedInterestAfterAllowanceForCreditLoss</x:v>
      </x:c>
      <x:c r="L3669" s="2" t="str">
        <x:v>2023-02-22</x:v>
      </x:c>
      <x:c r="M3669" s="2" t="str">
        <x:v>0000713676-23-000020</x:v>
      </x:c>
      <x:c r="N3669" s="2" t="str">
        <x:v>https://www.sec.gov/Archives/edgar/data/713676/000071367623000020/pnc-20221231.htm</x:v>
      </x:c>
      <x:c r="O3669" s="2" t="str">
        <x:v>data/raw/filings/PNC_0000713676-23-000020_pnc-20221231.htm</x:v>
      </x:c>
      <x:c r="P3669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EwLTMtMS0xLTQyMTkwNQ_2468c3da-5d20-4550-8d1f-8cdde18ccff6</x:v>
      </x:c>
      <x:c r="Q3669" s="2" t="str"/>
      <x:c r="R3669" s="2" t="str">
        <x:v>Latest eligible comparative presentation at the information cutoff.</x:v>
      </x:c>
      <x:c r="T3669" s="12"/>
      <x:c r="U3669" s="12"/>
    </x:row>
    <x:row r="3670" ht="24" customHeight="1">
      <x:c r="C3670" s="2" t="str">
        <x:v>PNC</x:v>
      </x:c>
      <x:c r="D3670" s="2" t="str">
        <x:v>FY2021</x:v>
      </x:c>
      <x:c r="E3670" s="2" t="str">
        <x:v>allowance</x:v>
      </x:c>
      <x:c r="F3670" s="11" t="n">
        <x:v>4868</x:v>
      </x:c>
      <x:c r="G3670" s="2" t="str">
        <x:v>USD</x:v>
      </x:c>
      <x:c r="H3670" s="2" t="str">
        <x:v>2021-01-01</x:v>
      </x:c>
      <x:c r="I3670" s="2" t="str">
        <x:v>2021-12-31</x:v>
      </x:c>
      <x:c r="J3670" s="2" t="str">
        <x:v>Loan allowance for credit losses</x:v>
      </x:c>
      <x:c r="K3670" s="2" t="str">
        <x:v>us-gaap:FinancingReceivableAllowanceForCreditLossExcludingAccruedInterest</x:v>
      </x:c>
      <x:c r="L3670" s="2" t="str">
        <x:v>2025-02-21</x:v>
      </x:c>
      <x:c r="M3670" s="2" t="str">
        <x:v>0000713676-25-000027</x:v>
      </x:c>
      <x:c r="N3670" s="2" t="str">
        <x:v>https://www.sec.gov/Archives/edgar/data/713676/000071367625000027/pnc-20241231.htm</x:v>
      </x:c>
      <x:c r="O3670" s="2" t="str">
        <x:v>data/raw/filings/PNC_0000713676-25-000027_pnc-20241231.htm</x:v>
      </x:c>
      <x:c r="P3670" s="2" t="str">
        <x:v>f-2634</x:v>
      </x:c>
      <x:c r="Q3670" s="2" t="str"/>
      <x:c r="R3670" s="2" t="str">
        <x:v>Latest eligible comparative presentation at the information cutoff.</x:v>
      </x:c>
      <x:c r="T3670" s="12"/>
      <x:c r="U3670" s="12"/>
    </x:row>
    <x:row r="3671" ht="24" customHeight="1">
      <x:c r="C3671" s="2" t="str">
        <x:v>PNC</x:v>
      </x:c>
      <x:c r="D3671" s="2" t="str">
        <x:v>FY2021</x:v>
      </x:c>
      <x:c r="E3671" s="2" t="str">
        <x:v>nonaccrual</x:v>
      </x:c>
      <x:c r="F3671" s="11" t="str">
        <x:v>n.a.</x:v>
      </x:c>
      <x:c r="G3671" s="2" t="str">
        <x:v>USDm</x:v>
      </x:c>
      <x:c r="H3671" s="2" t="str">
        <x:v>2021-01-01</x:v>
      </x:c>
      <x:c r="I3671" s="2" t="str">
        <x:v>2021-12-31</x:v>
      </x:c>
      <x:c r="J3671" s="2" t="str">
        <x:v>Nonaccrual</x:v>
      </x:c>
      <x:c r="K3671" s="2" t="str"/>
      <x:c r="L3671" s="2" t="str"/>
      <x:c r="M3671" s="2" t="str"/>
      <x:c r="N3671" s="2" t="str"/>
      <x:c r="O3671" s="2" t="str"/>
      <x:c r="P3671" s="2" t="str"/>
      <x:c r="Q3671" s="2" t="str"/>
      <x:c r="R3671" s="2" t="str">
        <x:v>Not reported / unavailable</x:v>
      </x:c>
      <x:c r="T3671" s="12"/>
      <x:c r="U3671" s="12"/>
    </x:row>
    <x:row r="3672" ht="24" customHeight="1">
      <x:c r="C3672" s="2" t="str">
        <x:v>PNC</x:v>
      </x:c>
      <x:c r="D3672" s="2" t="str">
        <x:v>FY2021</x:v>
      </x:c>
      <x:c r="E3672" s="2" t="str">
        <x:v>cash</x:v>
      </x:c>
      <x:c r="F3672" s="11" t="str">
        <x:v>n.a.</x:v>
      </x:c>
      <x:c r="G3672" s="2" t="str">
        <x:v>USDm</x:v>
      </x:c>
      <x:c r="H3672" s="2" t="str">
        <x:v>2021-01-01</x:v>
      </x:c>
      <x:c r="I3672" s="2" t="str">
        <x:v>2021-12-31</x:v>
      </x:c>
      <x:c r="J3672" s="2" t="str">
        <x:v>Cash</x:v>
      </x:c>
      <x:c r="K3672" s="2" t="str"/>
      <x:c r="L3672" s="2" t="str"/>
      <x:c r="M3672" s="2" t="str"/>
      <x:c r="N3672" s="2" t="str"/>
      <x:c r="O3672" s="2" t="str"/>
      <x:c r="P3672" s="2" t="str"/>
      <x:c r="Q3672" s="2" t="str"/>
      <x:c r="R3672" s="2" t="str">
        <x:v>Not reported / unavailable</x:v>
      </x:c>
      <x:c r="T3672" s="12"/>
      <x:c r="U3672" s="12"/>
    </x:row>
    <x:row r="3673" ht="24" customHeight="1">
      <x:c r="C3673" s="2" t="str">
        <x:v>PNC</x:v>
      </x:c>
      <x:c r="D3673" s="2" t="str">
        <x:v>FY2021</x:v>
      </x:c>
      <x:c r="E3673" s="2" t="str">
        <x:v>aoci</x:v>
      </x:c>
      <x:c r="F3673" s="11" t="n">
        <x:v>409</x:v>
      </x:c>
      <x:c r="G3673" s="2" t="str">
        <x:v>USD</x:v>
      </x:c>
      <x:c r="H3673" s="2" t="str">
        <x:v>2021-01-01</x:v>
      </x:c>
      <x:c r="I3673" s="2" t="str">
        <x:v>2021-12-31</x:v>
      </x:c>
      <x:c r="J3673" s="2" t="str">
        <x:v>Accumulated Other Comprehensive Income (Loss), Net of Tax</x:v>
      </x:c>
      <x:c r="K3673" s="2" t="str">
        <x:v>us-gaap:AccumulatedOtherComprehensiveIncomeLossNetOfTax</x:v>
      </x:c>
      <x:c r="L3673" s="2" t="str">
        <x:v>2023-02-22</x:v>
      </x:c>
      <x:c r="M3673" s="2" t="str">
        <x:v>0000713676-23-000020</x:v>
      </x:c>
      <x:c r="N3673" s="2" t="str">
        <x:v>https://www.sec.gov/Archives/edgar/data/713676/000071367623000020/pnc-20221231.htm</x:v>
      </x:c>
      <x:c r="O3673" s="2" t="str">
        <x:v>data/raw/filings/PNC_0000713676-23-000020_pnc-20221231.htm</x:v>
      </x:c>
      <x:c r="P3673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M1LTMtMS0xLTQyMTkwNQ_f4fe7b57-cb86-4805-b977-c38447594b36</x:v>
      </x:c>
      <x:c r="Q3673" s="2" t="str"/>
      <x:c r="R3673" s="2" t="str">
        <x:v>Latest eligible comparative presentation at the information cutoff.</x:v>
      </x:c>
      <x:c r="T3673" s="12"/>
      <x:c r="U3673" s="12"/>
    </x:row>
    <x:row r="3674" ht="24" customHeight="1">
      <x:c r="C3674" s="2" t="str">
        <x:v>PNC</x:v>
      </x:c>
      <x:c r="D3674" s="2" t="str">
        <x:v>FY2021</x:v>
      </x:c>
      <x:c r="E3674" s="2" t="str">
        <x:v>nii</x:v>
      </x:c>
      <x:c r="F3674" s="11" t="n">
        <x:v>10647</x:v>
      </x:c>
      <x:c r="G3674" s="2" t="str">
        <x:v>USD</x:v>
      </x:c>
      <x:c r="H3674" s="2" t="str">
        <x:v>2021-01-01</x:v>
      </x:c>
      <x:c r="I3674" s="2" t="str">
        <x:v>2021-12-31</x:v>
      </x:c>
      <x:c r="J3674" s="2" t="str">
        <x:v>Interest Income (Expense), Net</x:v>
      </x:c>
      <x:c r="K3674" s="2" t="str">
        <x:v>us-gaap:InterestIncomeExpenseNet</x:v>
      </x:c>
      <x:c r="L3674" s="2" t="str">
        <x:v>2024-02-21</x:v>
      </x:c>
      <x:c r="M3674" s="2" t="str">
        <x:v>0000713676-24-000028</x:v>
      </x:c>
      <x:c r="N3674" s="2" t="str">
        <x:v>https://www.sec.gov/Archives/edgar/data/713676/000071367624000028/pnc-20231231.htm</x:v>
      </x:c>
      <x:c r="O3674" s="2" t="str">
        <x:v>data/raw/filings/PNC_0000713676-24-000028_pnc-20231231.htm</x:v>
      </x:c>
      <x:c r="P3674" s="2" t="str">
        <x:v>f-5134</x:v>
      </x:c>
      <x:c r="Q3674" s="2" t="str"/>
      <x:c r="R3674" s="2" t="str">
        <x:v>Latest eligible comparative presentation at the information cutoff.</x:v>
      </x:c>
      <x:c r="T3674" s="12"/>
      <x:c r="U3674" s="12"/>
    </x:row>
    <x:row r="3675" ht="24" customHeight="1">
      <x:c r="C3675" s="2" t="str">
        <x:v>PNC</x:v>
      </x:c>
      <x:c r="D3675" s="2" t="str">
        <x:v>FY2021</x:v>
      </x:c>
      <x:c r="E3675" s="2" t="str">
        <x:v>noninterest_income</x:v>
      </x:c>
      <x:c r="F3675" s="11" t="n">
        <x:v>8564</x:v>
      </x:c>
      <x:c r="G3675" s="2" t="str">
        <x:v>USD</x:v>
      </x:c>
      <x:c r="H3675" s="2" t="str">
        <x:v>2021-01-01</x:v>
      </x:c>
      <x:c r="I3675" s="2" t="str">
        <x:v>2021-12-31</x:v>
      </x:c>
      <x:c r="J3675" s="2" t="str">
        <x:v>Noninterest Income</x:v>
      </x:c>
      <x:c r="K3675" s="2" t="str">
        <x:v>us-gaap:NoninterestIncome</x:v>
      </x:c>
      <x:c r="L3675" s="2" t="str">
        <x:v>2024-02-21</x:v>
      </x:c>
      <x:c r="M3675" s="2" t="str">
        <x:v>0000713676-24-000028</x:v>
      </x:c>
      <x:c r="N3675" s="2" t="str">
        <x:v>https://www.sec.gov/Archives/edgar/data/713676/000071367624000028/pnc-20231231.htm</x:v>
      </x:c>
      <x:c r="O3675" s="2" t="str">
        <x:v>data/raw/filings/PNC_0000713676-24-000028_pnc-20231231.htm</x:v>
      </x:c>
      <x:c r="P3675" s="2" t="str">
        <x:v>f-5349</x:v>
      </x:c>
      <x:c r="Q3675" s="2" t="str"/>
      <x:c r="R3675" s="2" t="str">
        <x:v>Latest eligible comparative presentation at the information cutoff.</x:v>
      </x:c>
      <x:c r="T3675" s="12"/>
      <x:c r="U3675" s="12"/>
    </x:row>
    <x:row r="3676" ht="24" customHeight="1">
      <x:c r="C3676" s="2" t="str">
        <x:v>PNC</x:v>
      </x:c>
      <x:c r="D3676" s="2" t="str">
        <x:v>FY2021</x:v>
      </x:c>
      <x:c r="E3676" s="2" t="str">
        <x:v>revenue_reported</x:v>
      </x:c>
      <x:c r="F3676" s="11" t="n">
        <x:v>19211</x:v>
      </x:c>
      <x:c r="G3676" s="2" t="str">
        <x:v>USD</x:v>
      </x:c>
      <x:c r="H3676" s="2" t="str">
        <x:v>2021-01-01</x:v>
      </x:c>
      <x:c r="I3676" s="2" t="str">
        <x:v>2021-12-31</x:v>
      </x:c>
      <x:c r="J3676" s="2" t="str">
        <x:v>Revenues</x:v>
      </x:c>
      <x:c r="K3676" s="2" t="str">
        <x:v>us-gaap:Revenues</x:v>
      </x:c>
      <x:c r="L3676" s="2" t="str">
        <x:v>2024-02-21</x:v>
      </x:c>
      <x:c r="M3676" s="2" t="str">
        <x:v>0000713676-24-000028</x:v>
      </x:c>
      <x:c r="N3676" s="2" t="str">
        <x:v>https://www.sec.gov/Archives/edgar/data/713676/000071367624000028/pnc-20231231.htm</x:v>
      </x:c>
      <x:c r="O3676" s="2" t="str">
        <x:v>data/raw/filings/PNC_0000713676-24-000028_pnc-20231231.htm</x:v>
      </x:c>
      <x:c r="P3676" s="2" t="str">
        <x:v>f-5144</x:v>
      </x:c>
      <x:c r="Q3676" s="2" t="str"/>
      <x:c r="R3676" s="2" t="str">
        <x:v>Latest eligible comparative presentation at the information cutoff.</x:v>
      </x:c>
      <x:c r="T3676" s="12"/>
      <x:c r="U3676" s="12"/>
    </x:row>
    <x:row r="3677" ht="24" customHeight="1">
      <x:c r="C3677" s="2" t="str">
        <x:v>PNC</x:v>
      </x:c>
      <x:c r="D3677" s="2" t="str">
        <x:v>FY2021</x:v>
      </x:c>
      <x:c r="E3677" s="2" t="str">
        <x:v>opex</x:v>
      </x:c>
      <x:c r="F3677" s="11" t="n">
        <x:v>13002</x:v>
      </x:c>
      <x:c r="G3677" s="2" t="str">
        <x:v>USD</x:v>
      </x:c>
      <x:c r="H3677" s="2" t="str">
        <x:v>2021-01-01</x:v>
      </x:c>
      <x:c r="I3677" s="2" t="str">
        <x:v>2021-12-31</x:v>
      </x:c>
      <x:c r="J3677" s="2" t="str">
        <x:v>Noninterest Expense</x:v>
      </x:c>
      <x:c r="K3677" s="2" t="str">
        <x:v>us-gaap:NoninterestExpense</x:v>
      </x:c>
      <x:c r="L3677" s="2" t="str">
        <x:v>2024-02-21</x:v>
      </x:c>
      <x:c r="M3677" s="2" t="str">
        <x:v>0000713676-24-000028</x:v>
      </x:c>
      <x:c r="N3677" s="2" t="str">
        <x:v>https://www.sec.gov/Archives/edgar/data/713676/000071367624000028/pnc-20231231.htm</x:v>
      </x:c>
      <x:c r="O3677" s="2" t="str">
        <x:v>data/raw/filings/PNC_0000713676-24-000028_pnc-20231231.htm</x:v>
      </x:c>
      <x:c r="P3677" s="2" t="str">
        <x:v>f-108</x:v>
      </x:c>
      <x:c r="Q3677" s="2" t="str"/>
      <x:c r="R3677" s="2" t="str">
        <x:v>Latest eligible comparative presentation at the information cutoff.</x:v>
      </x:c>
      <x:c r="T3677" s="12"/>
      <x:c r="U3677" s="12"/>
    </x:row>
    <x:row r="3678" ht="24" customHeight="1">
      <x:c r="C3678" s="2" t="str">
        <x:v>PNC</x:v>
      </x:c>
      <x:c r="D3678" s="2" t="str">
        <x:v>FY2021</x:v>
      </x:c>
      <x:c r="E3678" s="2" t="str">
        <x:v>provision</x:v>
      </x:c>
      <x:c r="F3678" s="11" t="str">
        <x:v>n.a.</x:v>
      </x:c>
      <x:c r="G3678" s="2" t="str">
        <x:v>USDm</x:v>
      </x:c>
      <x:c r="H3678" s="2" t="str">
        <x:v>2021-01-01</x:v>
      </x:c>
      <x:c r="I3678" s="2" t="str">
        <x:v>2021-12-31</x:v>
      </x:c>
      <x:c r="J3678" s="2" t="str">
        <x:v>Provision for credit losses</x:v>
      </x:c>
      <x:c r="K3678" s="2" t="str"/>
      <x:c r="L3678" s="2" t="str"/>
      <x:c r="M3678" s="2" t="str"/>
      <x:c r="N3678" s="2" t="str"/>
      <x:c r="O3678" s="2" t="str"/>
      <x:c r="P3678" s="2" t="str"/>
      <x:c r="Q3678" s="2" t="str"/>
      <x:c r="R3678" s="2" t="str">
        <x:v>Not reported / unavailable</x:v>
      </x:c>
      <x:c r="T3678" s="12"/>
      <x:c r="U3678" s="12"/>
    </x:row>
    <x:row r="3679" ht="24" customHeight="1">
      <x:c r="C3679" s="2" t="str">
        <x:v>PNC</x:v>
      </x:c>
      <x:c r="D3679" s="2" t="str">
        <x:v>FY2021</x:v>
      </x:c>
      <x:c r="E3679" s="2" t="str">
        <x:v>pretax</x:v>
      </x:c>
      <x:c r="F3679" s="11" t="n">
        <x:v>6988</x:v>
      </x:c>
      <x:c r="G3679" s="2" t="str">
        <x:v>USD</x:v>
      </x:c>
      <x:c r="H3679" s="2" t="str">
        <x:v>2021-01-01</x:v>
      </x:c>
      <x:c r="I3679" s="2" t="str">
        <x:v>2021-12-31</x:v>
      </x:c>
      <x:c r="J3679" s="2" t="str">
        <x:v>Income (Loss) from Continuing Operations before Income Taxes, Noncontrolling Interest</x:v>
      </x:c>
      <x:c r="K3679" s="2" t="str">
        <x:v>us-gaap:IncomeLossFromContinuingOperationsBeforeIncomeTaxesExtraordinaryItemsNoncontrollingInterest</x:v>
      </x:c>
      <x:c r="L3679" s="2" t="str">
        <x:v>2024-02-21</x:v>
      </x:c>
      <x:c r="M3679" s="2" t="str">
        <x:v>0000713676-24-000028</x:v>
      </x:c>
      <x:c r="N3679" s="2" t="str">
        <x:v>https://www.sec.gov/Archives/edgar/data/713676/000071367624000028/pnc-20231231.htm</x:v>
      </x:c>
      <x:c r="O3679" s="2" t="str">
        <x:v>data/raw/filings/PNC_0000713676-24-000028_pnc-20231231.htm</x:v>
      </x:c>
      <x:c r="P3679" s="2" t="str">
        <x:v>f-5164</x:v>
      </x:c>
      <x:c r="Q3679" s="2" t="str"/>
      <x:c r="R3679" s="2" t="str">
        <x:v>Latest eligible comparative presentation at the information cutoff.</x:v>
      </x:c>
      <x:c r="T3679" s="12"/>
      <x:c r="U3679" s="12"/>
    </x:row>
    <x:row r="3680" ht="24" customHeight="1">
      <x:c r="C3680" s="2" t="str">
        <x:v>PNC</x:v>
      </x:c>
      <x:c r="D3680" s="2" t="str">
        <x:v>FY2021</x:v>
      </x:c>
      <x:c r="E3680" s="2" t="str">
        <x:v>tax</x:v>
      </x:c>
      <x:c r="F3680" s="11" t="n">
        <x:v>1263</x:v>
      </x:c>
      <x:c r="G3680" s="2" t="str">
        <x:v>USD</x:v>
      </x:c>
      <x:c r="H3680" s="2" t="str">
        <x:v>2021-01-01</x:v>
      </x:c>
      <x:c r="I3680" s="2" t="str">
        <x:v>2021-12-31</x:v>
      </x:c>
      <x:c r="J3680" s="2" t="str">
        <x:v>Income Tax Expense (Benefit)</x:v>
      </x:c>
      <x:c r="K3680" s="2" t="str">
        <x:v>us-gaap:IncomeTaxExpenseBenefit</x:v>
      </x:c>
      <x:c r="L3680" s="2" t="str">
        <x:v>2024-02-21</x:v>
      </x:c>
      <x:c r="M3680" s="2" t="str">
        <x:v>0000713676-24-000028</x:v>
      </x:c>
      <x:c r="N3680" s="2" t="str">
        <x:v>https://www.sec.gov/Archives/edgar/data/713676/000071367624000028/pnc-20231231.htm</x:v>
      </x:c>
      <x:c r="O3680" s="2" t="str">
        <x:v>data/raw/filings/PNC_0000713676-24-000028_pnc-20231231.htm</x:v>
      </x:c>
      <x:c r="P3680" s="2" t="str">
        <x:v>f-5169</x:v>
      </x:c>
      <x:c r="Q3680" s="2" t="str"/>
      <x:c r="R3680" s="2" t="str">
        <x:v>Latest eligible comparative presentation at the information cutoff.</x:v>
      </x:c>
      <x:c r="T3680" s="12"/>
      <x:c r="U3680" s="12"/>
    </x:row>
    <x:row r="3681" ht="24" customHeight="1">
      <x:c r="C3681" s="2" t="str">
        <x:v>PNC</x:v>
      </x:c>
      <x:c r="D3681" s="2" t="str">
        <x:v>FY2021</x:v>
      </x:c>
      <x:c r="E3681" s="2" t="str">
        <x:v>net_income</x:v>
      </x:c>
      <x:c r="F3681" s="11" t="str">
        <x:v>n.a.</x:v>
      </x:c>
      <x:c r="G3681" s="2" t="str">
        <x:v>USDm</x:v>
      </x:c>
      <x:c r="H3681" s="2" t="str">
        <x:v>2021-01-01</x:v>
      </x:c>
      <x:c r="I3681" s="2" t="str">
        <x:v>2021-12-31</x:v>
      </x:c>
      <x:c r="J3681" s="2" t="str">
        <x:v>Net income attributable to parent</x:v>
      </x:c>
      <x:c r="K3681" s="2" t="str"/>
      <x:c r="L3681" s="2" t="str"/>
      <x:c r="M3681" s="2" t="str"/>
      <x:c r="N3681" s="2" t="str"/>
      <x:c r="O3681" s="2" t="str"/>
      <x:c r="P3681" s="2" t="str"/>
      <x:c r="Q3681" s="2" t="str"/>
      <x:c r="R3681" s="2" t="str">
        <x:v>Not reported / unavailable</x:v>
      </x:c>
      <x:c r="T3681" s="12"/>
      <x:c r="U3681" s="12"/>
    </x:row>
    <x:row r="3682" ht="24" customHeight="1">
      <x:c r="C3682" s="2" t="str">
        <x:v>PNC</x:v>
      </x:c>
      <x:c r="D3682" s="2" t="str">
        <x:v>FY2021</x:v>
      </x:c>
      <x:c r="E3682" s="2" t="str">
        <x:v>common_income</x:v>
      </x:c>
      <x:c r="F3682" s="11" t="n">
        <x:v>5409</x:v>
      </x:c>
      <x:c r="G3682" s="2" t="str">
        <x:v>USD</x:v>
      </x:c>
      <x:c r="H3682" s="2" t="str">
        <x:v>2021-01-01</x:v>
      </x:c>
      <x:c r="I3682" s="2" t="str">
        <x:v>2021-12-31</x:v>
      </x:c>
      <x:c r="J3682" s="2" t="str">
        <x:v>Net Income (Loss) Available to Common Stockholders, Basic</x:v>
      </x:c>
      <x:c r="K3682" s="2" t="str">
        <x:v>us-gaap:NetIncomeLossAvailableToCommonStockholdersBasic</x:v>
      </x:c>
      <x:c r="L3682" s="2" t="str">
        <x:v>2024-02-21</x:v>
      </x:c>
      <x:c r="M3682" s="2" t="str">
        <x:v>0000713676-24-000028</x:v>
      </x:c>
      <x:c r="N3682" s="2" t="str">
        <x:v>https://www.sec.gov/Archives/edgar/data/713676/000071367624000028/pnc-20231231.htm</x:v>
      </x:c>
      <x:c r="O3682" s="2" t="str">
        <x:v>data/raw/filings/PNC_0000713676-24-000028_pnc-20231231.htm</x:v>
      </x:c>
      <x:c r="P3682" s="2" t="str">
        <x:v>f-3157</x:v>
      </x:c>
      <x:c r="Q3682" s="2" t="str"/>
      <x:c r="R3682" s="2" t="str">
        <x:v>Latest eligible comparative presentation at the information cutoff.</x:v>
      </x:c>
      <x:c r="T3682" s="12"/>
      <x:c r="U3682" s="12"/>
    </x:row>
    <x:row r="3683" ht="24" customHeight="1">
      <x:c r="C3683" s="2" t="str">
        <x:v>PNC</x:v>
      </x:c>
      <x:c r="D3683" s="2" t="str">
        <x:v>FY2021</x:v>
      </x:c>
      <x:c r="E3683" s="2" t="str">
        <x:v>preferred_div</x:v>
      </x:c>
      <x:c r="F3683" s="11" t="n">
        <x:v>5</x:v>
      </x:c>
      <x:c r="G3683" s="2" t="str">
        <x:v>USD</x:v>
      </x:c>
      <x:c r="H3683" s="2" t="str">
        <x:v>2021-01-01</x:v>
      </x:c>
      <x:c r="I3683" s="2" t="str">
        <x:v>2021-12-31</x:v>
      </x:c>
      <x:c r="J3683" s="2" t="str">
        <x:v>Preferred Stock Dividends and Other Adjustments</x:v>
      </x:c>
      <x:c r="K3683" s="2" t="str">
        <x:v>us-gaap:PreferredStockDividendsAndOtherAdjustments</x:v>
      </x:c>
      <x:c r="L3683" s="2" t="str">
        <x:v>2024-02-21</x:v>
      </x:c>
      <x:c r="M3683" s="2" t="str">
        <x:v>0000713676-24-000028</x:v>
      </x:c>
      <x:c r="N3683" s="2" t="str">
        <x:v>https://www.sec.gov/Archives/edgar/data/713676/000071367624000028/pnc-20231231.htm</x:v>
      </x:c>
      <x:c r="O3683" s="2" t="str">
        <x:v>data/raw/filings/PNC_0000713676-24-000028_pnc-20231231.htm</x:v>
      </x:c>
      <x:c r="P3683" s="2" t="str">
        <x:v>f-3148</x:v>
      </x:c>
      <x:c r="Q3683" s="2" t="str"/>
      <x:c r="R3683" s="2" t="str">
        <x:v>Latest eligible comparative presentation at the information cutoff.</x:v>
      </x:c>
      <x:c r="T3683" s="12"/>
      <x:c r="U3683" s="12"/>
    </x:row>
    <x:row r="3684" ht="24" customHeight="1">
      <x:c r="C3684" s="2" t="str">
        <x:v>PNC</x:v>
      </x:c>
      <x:c r="D3684" s="2" t="str">
        <x:v>FY2021</x:v>
      </x:c>
      <x:c r="E3684" s="2" t="str">
        <x:v>eps</x:v>
      </x:c>
      <x:c r="F3684" s="11" t="n">
        <x:v>12.7</x:v>
      </x:c>
      <x:c r="G3684" s="2" t="str">
        <x:v>USD/shares</x:v>
      </x:c>
      <x:c r="H3684" s="2" t="str">
        <x:v>2021-01-01</x:v>
      </x:c>
      <x:c r="I3684" s="2" t="str">
        <x:v>2021-12-31</x:v>
      </x:c>
      <x:c r="J3684" s="2" t="str">
        <x:v>Earnings Per Share, Diluted</x:v>
      </x:c>
      <x:c r="K3684" s="2" t="str">
        <x:v>us-gaap:EarningsPerShareDiluted</x:v>
      </x:c>
      <x:c r="L3684" s="2" t="str">
        <x:v>2024-02-21</x:v>
      </x:c>
      <x:c r="M3684" s="2" t="str">
        <x:v>0000713676-24-000028</x:v>
      </x:c>
      <x:c r="N3684" s="2" t="str">
        <x:v>https://www.sec.gov/Archives/edgar/data/713676/000071367624000028/pnc-20231231.htm</x:v>
      </x:c>
      <x:c r="O3684" s="2" t="str">
        <x:v>data/raw/filings/PNC_0000713676-24-000028_pnc-20231231.htm</x:v>
      </x:c>
      <x:c r="P3684" s="2" t="str">
        <x:v>f-3175</x:v>
      </x:c>
      <x:c r="Q3684" s="2" t="str"/>
      <x:c r="R3684" s="2" t="str">
        <x:v>Latest eligible comparative presentation at the information cutoff.</x:v>
      </x:c>
      <x:c r="T3684" s="12"/>
      <x:c r="U3684" s="12"/>
    </x:row>
    <x:row r="3685" ht="24" customHeight="1">
      <x:c r="C3685" s="2" t="str">
        <x:v>PNC</x:v>
      </x:c>
      <x:c r="D3685" s="2" t="str">
        <x:v>FY2021</x:v>
      </x:c>
      <x:c r="E3685" s="2" t="str">
        <x:v>shares_diluted</x:v>
      </x:c>
      <x:c r="F3685" s="11" t="n">
        <x:v>426</x:v>
      </x:c>
      <x:c r="G3685" s="2" t="str">
        <x:v>shares</x:v>
      </x:c>
      <x:c r="H3685" s="2" t="str">
        <x:v>2021-01-01</x:v>
      </x:c>
      <x:c r="I3685" s="2" t="str">
        <x:v>2021-12-31</x:v>
      </x:c>
      <x:c r="J3685" s="2" t="str">
        <x:v>Weighted Average Number of Shares Outstanding, Diluted</x:v>
      </x:c>
      <x:c r="K3685" s="2" t="str">
        <x:v>us-gaap:WeightedAverageNumberOfDilutedSharesOutstanding</x:v>
      </x:c>
      <x:c r="L3685" s="2" t="str">
        <x:v>2024-02-21</x:v>
      </x:c>
      <x:c r="M3685" s="2" t="str">
        <x:v>0000713676-24-000028</x:v>
      </x:c>
      <x:c r="N3685" s="2" t="str">
        <x:v>https://www.sec.gov/Archives/edgar/data/713676/000071367624000028/pnc-20231231.htm</x:v>
      </x:c>
      <x:c r="O3685" s="2" t="str">
        <x:v>data/raw/filings/PNC_0000713676-24-000028_pnc-20231231.htm</x:v>
      </x:c>
      <x:c r="P3685" s="2" t="str">
        <x:v>f-3172</x:v>
      </x:c>
      <x:c r="Q3685" s="2" t="str"/>
      <x:c r="R3685" s="2" t="str">
        <x:v>Latest eligible comparative presentation at the information cutoff.</x:v>
      </x:c>
      <x:c r="T3685" s="12"/>
      <x:c r="U3685" s="12"/>
    </x:row>
    <x:row r="3686" ht="24" customHeight="1">
      <x:c r="C3686" s="2" t="str">
        <x:v>PNC</x:v>
      </x:c>
      <x:c r="D3686" s="2" t="str">
        <x:v>FY2021</x:v>
      </x:c>
      <x:c r="E3686" s="2" t="str">
        <x:v>dps</x:v>
      </x:c>
      <x:c r="F3686" s="11" t="n">
        <x:v>4.8</x:v>
      </x:c>
      <x:c r="G3686" s="2" t="str">
        <x:v>USD/shares</x:v>
      </x:c>
      <x:c r="H3686" s="2" t="str">
        <x:v>2021-01-01</x:v>
      </x:c>
      <x:c r="I3686" s="2" t="str">
        <x:v>2021-12-31</x:v>
      </x:c>
      <x:c r="J3686" s="2" t="str">
        <x:v>Common Stock, Dividends, Per Share, Declared</x:v>
      </x:c>
      <x:c r="K3686" s="2" t="str">
        <x:v>us-gaap:CommonStockDividendsPerShareDeclared</x:v>
      </x:c>
      <x:c r="L3686" s="2" t="str">
        <x:v>2024-02-21</x:v>
      </x:c>
      <x:c r="M3686" s="2" t="str">
        <x:v>0000713676-24-000028</x:v>
      </x:c>
      <x:c r="N3686" s="2" t="str">
        <x:v>https://www.sec.gov/Archives/edgar/data/713676/000071367624000028/pnc-20231231.htm</x:v>
      </x:c>
      <x:c r="O3686" s="2" t="str">
        <x:v>data/raw/filings/PNC_0000713676-24-000028_pnc-20231231.htm</x:v>
      </x:c>
      <x:c r="P3686" s="2" t="str">
        <x:v>f-2965</x:v>
      </x:c>
      <x:c r="Q3686" s="2" t="str"/>
      <x:c r="R3686" s="2" t="str">
        <x:v>Latest eligible comparative presentation at the information cutoff.</x:v>
      </x:c>
      <x:c r="T3686" s="12"/>
      <x:c r="U3686" s="12"/>
    </x:row>
    <x:row r="3687" ht="24" customHeight="1">
      <x:c r="C3687" s="2" t="str">
        <x:v>PNC</x:v>
      </x:c>
      <x:c r="D3687" s="2" t="str">
        <x:v>FY2021</x:v>
      </x:c>
      <x:c r="E3687" s="2" t="str">
        <x:v>dividends</x:v>
      </x:c>
      <x:c r="F3687" s="11" t="n">
        <x:v>2056</x:v>
      </x:c>
      <x:c r="G3687" s="2" t="str">
        <x:v>USD</x:v>
      </x:c>
      <x:c r="H3687" s="2" t="str">
        <x:v>2021-01-01</x:v>
      </x:c>
      <x:c r="I3687" s="2" t="str">
        <x:v>2021-12-31</x:v>
      </x:c>
      <x:c r="J3687" s="2" t="str">
        <x:v>Payments of Ordinary Dividends, Common Stock</x:v>
      </x:c>
      <x:c r="K3687" s="2" t="str">
        <x:v>us-gaap:PaymentsOfDividendsCommonStock</x:v>
      </x:c>
      <x:c r="L3687" s="2" t="str">
        <x:v>2024-02-21</x:v>
      </x:c>
      <x:c r="M3687" s="2" t="str">
        <x:v>0000713676-24-000028</x:v>
      </x:c>
      <x:c r="N3687" s="2" t="str">
        <x:v>https://www.sec.gov/Archives/edgar/data/713676/000071367624000028/pnc-20231231.htm</x:v>
      </x:c>
      <x:c r="O3687" s="2" t="str">
        <x:v>data/raw/filings/PNC_0000713676-24-000028_pnc-20231231.htm</x:v>
      </x:c>
      <x:c r="P3687" s="2" t="str">
        <x:v>f-548</x:v>
      </x:c>
      <x:c r="Q3687" s="2" t="str"/>
      <x:c r="R3687" s="2" t="str">
        <x:v>Latest eligible comparative presentation at the information cutoff.</x:v>
      </x:c>
      <x:c r="T3687" s="12"/>
      <x:c r="U3687" s="12"/>
    </x:row>
    <x:row r="3688" ht="24" customHeight="1">
      <x:c r="C3688" s="2" t="str">
        <x:v>PNC</x:v>
      </x:c>
      <x:c r="D3688" s="2" t="str">
        <x:v>FY2021</x:v>
      </x:c>
      <x:c r="E3688" s="2" t="str">
        <x:v>buybacks</x:v>
      </x:c>
      <x:c r="F3688" s="11" t="n">
        <x:v>1079</x:v>
      </x:c>
      <x:c r="G3688" s="2" t="str">
        <x:v>USD</x:v>
      </x:c>
      <x:c r="H3688" s="2" t="str">
        <x:v>2021-01-01</x:v>
      </x:c>
      <x:c r="I3688" s="2" t="str">
        <x:v>2021-12-31</x:v>
      </x:c>
      <x:c r="J3688" s="2" t="str">
        <x:v>Payments for Repurchase of Common Stock</x:v>
      </x:c>
      <x:c r="K3688" s="2" t="str">
        <x:v>us-gaap:PaymentsForRepurchaseOfCommonStock</x:v>
      </x:c>
      <x:c r="L3688" s="2" t="str">
        <x:v>2024-02-21</x:v>
      </x:c>
      <x:c r="M3688" s="2" t="str">
        <x:v>0000713676-24-000028</x:v>
      </x:c>
      <x:c r="N3688" s="2" t="str">
        <x:v>https://www.sec.gov/Archives/edgar/data/713676/000071367624000028/pnc-20231231.htm</x:v>
      </x:c>
      <x:c r="O3688" s="2" t="str">
        <x:v>data/raw/filings/PNC_0000713676-24-000028_pnc-20231231.htm</x:v>
      </x:c>
      <x:c r="P3688" s="2" t="str">
        <x:v>f-542</x:v>
      </x:c>
      <x:c r="Q3688" s="2" t="str"/>
      <x:c r="R3688" s="2" t="str">
        <x:v>Latest eligible comparative presentation at the information cutoff.</x:v>
      </x:c>
      <x:c r="T3688" s="12"/>
      <x:c r="U3688" s="12"/>
    </x:row>
    <x:row r="3689" ht="24" customHeight="1">
      <x:c r="C3689" s="2" t="str">
        <x:v>PNC</x:v>
      </x:c>
      <x:c r="D3689" s="2" t="str">
        <x:v>FY2021</x:v>
      </x:c>
      <x:c r="E3689" s="2" t="str">
        <x:v>chargeoffs</x:v>
      </x:c>
      <x:c r="F3689" s="11" t="str">
        <x:v>n.a.</x:v>
      </x:c>
      <x:c r="G3689" s="2" t="str">
        <x:v>USDm</x:v>
      </x:c>
      <x:c r="H3689" s="2" t="str">
        <x:v>2021-01-01</x:v>
      </x:c>
      <x:c r="I3689" s="2" t="str">
        <x:v>2021-12-31</x:v>
      </x:c>
      <x:c r="J3689" s="2" t="str">
        <x:v>Gross loan charge-offs</x:v>
      </x:c>
      <x:c r="K3689" s="2" t="str"/>
      <x:c r="L3689" s="2" t="str"/>
      <x:c r="M3689" s="2" t="str"/>
      <x:c r="N3689" s="2" t="str"/>
      <x:c r="O3689" s="2" t="str"/>
      <x:c r="P3689" s="2" t="str"/>
      <x:c r="Q3689" s="2" t="str"/>
      <x:c r="R3689" s="2" t="str">
        <x:v>Not reported / unavailable</x:v>
      </x:c>
      <x:c r="T3689" s="12"/>
      <x:c r="U3689" s="12"/>
    </x:row>
    <x:row r="3690" ht="24" customHeight="1">
      <x:c r="C3690" s="2" t="str">
        <x:v>PNC</x:v>
      </x:c>
      <x:c r="D3690" s="2" t="str">
        <x:v>FY2021</x:v>
      </x:c>
      <x:c r="E3690" s="2" t="str">
        <x:v>recoveries</x:v>
      </x:c>
      <x:c r="F3690" s="11" t="str">
        <x:v>n.a.</x:v>
      </x:c>
      <x:c r="G3690" s="2" t="str">
        <x:v>USDm</x:v>
      </x:c>
      <x:c r="H3690" s="2" t="str">
        <x:v>2021-01-01</x:v>
      </x:c>
      <x:c r="I3690" s="2" t="str">
        <x:v>2021-12-31</x:v>
      </x:c>
      <x:c r="J3690" s="2" t="str">
        <x:v>Loan recoveries</x:v>
      </x:c>
      <x:c r="K3690" s="2" t="str"/>
      <x:c r="L3690" s="2" t="str"/>
      <x:c r="M3690" s="2" t="str"/>
      <x:c r="N3690" s="2" t="str"/>
      <x:c r="O3690" s="2" t="str"/>
      <x:c r="P3690" s="2" t="str"/>
      <x:c r="Q3690" s="2" t="str"/>
      <x:c r="R3690" s="2" t="str">
        <x:v>Not reported / unavailable</x:v>
      </x:c>
      <x:c r="T3690" s="12"/>
      <x:c r="U3690" s="12"/>
    </x:row>
    <x:row r="3691" ht="24" customHeight="1">
      <x:c r="C3691" s="2" t="str">
        <x:v>PNC</x:v>
      </x:c>
      <x:c r="D3691" s="2" t="str">
        <x:v>FY2021</x:v>
      </x:c>
      <x:c r="E3691" s="2" t="str">
        <x:v>rwa</x:v>
      </x:c>
      <x:c r="F3691" s="11" t="str">
        <x:v>n.a.</x:v>
      </x:c>
      <x:c r="G3691" s="2" t="str">
        <x:v>USDm</x:v>
      </x:c>
      <x:c r="H3691" s="2" t="str">
        <x:v>2021-01-01</x:v>
      </x:c>
      <x:c r="I3691" s="2" t="str">
        <x:v>2021-12-31</x:v>
      </x:c>
      <x:c r="J3691" s="2" t="str">
        <x:v>Risk-weighted assets</x:v>
      </x:c>
      <x:c r="K3691" s="2" t="str"/>
      <x:c r="L3691" s="2" t="str"/>
      <x:c r="M3691" s="2" t="str"/>
      <x:c r="N3691" s="2" t="str"/>
      <x:c r="O3691" s="2" t="str"/>
      <x:c r="P3691" s="2" t="str"/>
      <x:c r="Q3691" s="2" t="str"/>
      <x:c r="R3691" s="2" t="str">
        <x:v>Not reported / unavailable</x:v>
      </x:c>
      <x:c r="T3691" s="12"/>
      <x:c r="U3691" s="12"/>
    </x:row>
    <x:row r="3692" ht="24" customHeight="1">
      <x:c r="C3692" s="2" t="str">
        <x:v>PNC</x:v>
      </x:c>
      <x:c r="D3692" s="2" t="str">
        <x:v>FY2021</x:v>
      </x:c>
      <x:c r="E3692" s="2" t="str">
        <x:v>cet1_reported</x:v>
      </x:c>
      <x:c r="F3692" s="11" t="str">
        <x:v>n.a.</x:v>
      </x:c>
      <x:c r="G3692" s="2" t="str">
        <x:v>%</x:v>
      </x:c>
      <x:c r="H3692" s="2" t="str">
        <x:v>2021-01-01</x:v>
      </x:c>
      <x:c r="I3692" s="2" t="str">
        <x:v>2021-12-31</x:v>
      </x:c>
      <x:c r="J3692" s="2" t="str">
        <x:v>Actual standardized CET1 ratio</x:v>
      </x:c>
      <x:c r="K3692" s="2" t="str"/>
      <x:c r="L3692" s="2" t="str"/>
      <x:c r="M3692" s="2" t="str"/>
      <x:c r="N3692" s="2" t="str"/>
      <x:c r="O3692" s="2" t="str"/>
      <x:c r="P3692" s="2" t="str"/>
      <x:c r="Q3692" s="2" t="str"/>
      <x:c r="R3692" s="2" t="str">
        <x:v>Not reported / unavailable</x:v>
      </x:c>
      <x:c r="T3692" s="12"/>
      <x:c r="U3692" s="12"/>
    </x:row>
    <x:row r="3693" ht="24" customHeight="1">
      <x:c r="C3693" s="2" t="str">
        <x:v>PNC</x:v>
      </x:c>
      <x:c r="D3693" s="2" t="str">
        <x:v>FY2021</x:v>
      </x:c>
      <x:c r="E3693" s="2" t="str">
        <x:v>nim_reported</x:v>
      </x:c>
      <x:c r="F3693" s="11" t="str">
        <x:v>n.a.</x:v>
      </x:c>
      <x:c r="G3693" s="2" t="str">
        <x:v>%</x:v>
      </x:c>
      <x:c r="H3693" s="2" t="str">
        <x:v>2021-01-01</x:v>
      </x:c>
      <x:c r="I3693" s="2" t="str">
        <x:v>2021-12-31</x:v>
      </x:c>
      <x:c r="J3693" s="2" t="str">
        <x:v>Issuer reported net interest margin</x:v>
      </x:c>
      <x:c r="K3693" s="2" t="str"/>
      <x:c r="L3693" s="2" t="str"/>
      <x:c r="M3693" s="2" t="str"/>
      <x:c r="N3693" s="2" t="str"/>
      <x:c r="O3693" s="2" t="str"/>
      <x:c r="P3693" s="2" t="str"/>
      <x:c r="Q3693" s="2" t="str"/>
      <x:c r="R3693" s="2" t="str">
        <x:v>Not reported / unavailable</x:v>
      </x:c>
      <x:c r="T3693" s="12"/>
      <x:c r="U3693" s="12"/>
    </x:row>
    <x:row r="3694" ht="24" customHeight="1">
      <x:c r="C3694" s="2" t="str">
        <x:v>PNC</x:v>
      </x:c>
      <x:c r="D3694" s="2" t="str">
        <x:v>FY2021</x:v>
      </x:c>
      <x:c r="E3694" s="2" t="str">
        <x:v>bvps_reported</x:v>
      </x:c>
      <x:c r="F3694" s="11" t="n">
        <x:v>120.61</x:v>
      </x:c>
      <x:c r="G3694" s="2" t="str">
        <x:v>USD/shares</x:v>
      </x:c>
      <x:c r="H3694" s="2" t="str">
        <x:v>2021-01-01</x:v>
      </x:c>
      <x:c r="I3694" s="2" t="str">
        <x:v>2021-12-31</x:v>
      </x:c>
      <x:c r="J3694" s="2" t="str">
        <x:v>Reported common book value per share</x:v>
      </x:c>
      <x:c r="K3694" s="2" t="str">
        <x:v>Manual verified issuer table row</x:v>
      </x:c>
      <x:c r="L3694" s="2" t="str">
        <x:v>2022-02-25</x:v>
      </x:c>
      <x:c r="M3694" s="2" t="str">
        <x:v>0000713676-22-000019</x:v>
      </x:c>
      <x:c r="N3694" s="2" t="str">
        <x:v>https://www.sec.gov/Archives/edgar/data/713676/000071367622000019/pnc-20211231.htm</x:v>
      </x:c>
      <x:c r="O3694" s="2" t="str">
        <x:v>data/raw/filings/PNC_0000713676-22-000019_pnc-20211231.htm</x:v>
      </x:c>
      <x:c r="P3694" s="2" t="str"/>
      <x:c r="Q3694" s="2" t="str"/>
      <x:c r="R3694" s="2" t="str">
        <x:v>Verified original issuer table row; same-date end balance, excluding average and regulatory minimum tables.</x:v>
      </x:c>
      <x:c r="T3694" s="12"/>
      <x:c r="U3694" s="12"/>
    </x:row>
    <x:row r="3695" ht="24" customHeight="1">
      <x:c r="C3695" s="2" t="str">
        <x:v>PNC</x:v>
      </x:c>
      <x:c r="D3695" s="2" t="str">
        <x:v>FY2021</x:v>
      </x:c>
      <x:c r="E3695" s="2" t="str">
        <x:v>tbvps_reported</x:v>
      </x:c>
      <x:c r="F3695" s="11" t="n">
        <x:v>94.11</x:v>
      </x:c>
      <x:c r="G3695" s="2" t="str">
        <x:v>USD/shares</x:v>
      </x:c>
      <x:c r="H3695" s="2" t="str">
        <x:v>2021-01-01</x:v>
      </x:c>
      <x:c r="I3695" s="2" t="str">
        <x:v>2021-12-31</x:v>
      </x:c>
      <x:c r="J3695" s="2" t="str">
        <x:v>Reported tangible book value per share</x:v>
      </x:c>
      <x:c r="K3695" s="2" t="str">
        <x:v>Manual verified issuer table row</x:v>
      </x:c>
      <x:c r="L3695" s="2" t="str">
        <x:v>2022-02-25</x:v>
      </x:c>
      <x:c r="M3695" s="2" t="str">
        <x:v>0000713676-22-000019</x:v>
      </x:c>
      <x:c r="N3695" s="2" t="str">
        <x:v>https://www.sec.gov/Archives/edgar/data/713676/000071367622000019/pnc-20211231.htm</x:v>
      </x:c>
      <x:c r="O3695" s="2" t="str">
        <x:v>data/raw/filings/PNC_0000713676-22-000019_pnc-20211231.htm</x:v>
      </x:c>
      <x:c r="P3695" s="2" t="str"/>
      <x:c r="Q3695" s="2" t="str"/>
      <x:c r="R3695" s="2" t="str">
        <x:v>Verified original issuer table row; same-date end balance, excluding average and regulatory minimum tables.</x:v>
      </x:c>
      <x:c r="T3695" s="12"/>
      <x:c r="U3695" s="12"/>
    </x:row>
    <x:row r="3696" ht="24" customHeight="1">
      <x:c r="C3696" s="2" t="str">
        <x:v>PNC</x:v>
      </x:c>
      <x:c r="D3696" s="2" t="str">
        <x:v>FY2021</x:v>
      </x:c>
      <x:c r="E3696" s="2" t="str">
        <x:v>tce_reported</x:v>
      </x:c>
      <x:c r="F3696" s="11" t="str">
        <x:v>n.a.</x:v>
      </x:c>
      <x:c r="G3696" s="2" t="str">
        <x:v>USDm</x:v>
      </x:c>
      <x:c r="H3696" s="2" t="str">
        <x:v>2021-01-01</x:v>
      </x:c>
      <x:c r="I3696" s="2" t="str">
        <x:v>2021-12-31</x:v>
      </x:c>
      <x:c r="J3696" s="2" t="str">
        <x:v>Reported tangible common equity</x:v>
      </x:c>
      <x:c r="K3696" s="2" t="str"/>
      <x:c r="L3696" s="2" t="str"/>
      <x:c r="M3696" s="2" t="str"/>
      <x:c r="N3696" s="2" t="str"/>
      <x:c r="O3696" s="2" t="str"/>
      <x:c r="P3696" s="2" t="str"/>
      <x:c r="Q3696" s="2" t="str"/>
      <x:c r="R3696" s="2" t="str">
        <x:v>Not reported / unavailable</x:v>
      </x:c>
      <x:c r="T3696" s="12"/>
      <x:c r="U3696" s="12"/>
    </x:row>
    <x:row r="3697" ht="24" customHeight="1">
      <x:c r="C3697" s="2" t="str">
        <x:v>PNC</x:v>
      </x:c>
      <x:c r="D3697" s="2" t="str">
        <x:v>FY2022</x:v>
      </x:c>
      <x:c r="E3697" s="2" t="str">
        <x:v>assets</x:v>
      </x:c>
      <x:c r="F3697" s="11" t="n">
        <x:v>557263</x:v>
      </x:c>
      <x:c r="G3697" s="2" t="str">
        <x:v>USD</x:v>
      </x:c>
      <x:c r="H3697" s="2" t="str">
        <x:v>2022-01-01</x:v>
      </x:c>
      <x:c r="I3697" s="2" t="str">
        <x:v>2022-12-31</x:v>
      </x:c>
      <x:c r="J3697" s="2" t="str">
        <x:v>Assets</x:v>
      </x:c>
      <x:c r="K3697" s="2" t="str">
        <x:v>us-gaap:Assets</x:v>
      </x:c>
      <x:c r="L3697" s="2" t="str">
        <x:v>2024-02-21</x:v>
      </x:c>
      <x:c r="M3697" s="2" t="str">
        <x:v>0000713676-24-000028</x:v>
      </x:c>
      <x:c r="N3697" s="2" t="str">
        <x:v>https://www.sec.gov/Archives/edgar/data/713676/000071367624000028/pnc-20231231.htm</x:v>
      </x:c>
      <x:c r="O3697" s="2" t="str">
        <x:v>data/raw/filings/PNC_0000713676-24-000028_pnc-20231231.htm</x:v>
      </x:c>
      <x:c r="P3697" s="2" t="str">
        <x:v>f-205</x:v>
      </x:c>
      <x:c r="Q3697" s="2" t="str"/>
      <x:c r="R3697" s="2" t="str">
        <x:v>Latest eligible comparative presentation at the information cutoff.</x:v>
      </x:c>
      <x:c r="T3697" s="12"/>
      <x:c r="U3697" s="12"/>
    </x:row>
    <x:row r="3698" ht="24" customHeight="1">
      <x:c r="C3698" s="2" t="str">
        <x:v>PNC</x:v>
      </x:c>
      <x:c r="D3698" s="2" t="str">
        <x:v>FY2022</x:v>
      </x:c>
      <x:c r="E3698" s="2" t="str">
        <x:v>liabilities</x:v>
      </x:c>
      <x:c r="F3698" s="11" t="n">
        <x:v>511451</x:v>
      </x:c>
      <x:c r="G3698" s="2" t="str">
        <x:v>USD</x:v>
      </x:c>
      <x:c r="H3698" s="2" t="str">
        <x:v>2022-01-01</x:v>
      </x:c>
      <x:c r="I3698" s="2" t="str">
        <x:v>2022-12-31</x:v>
      </x:c>
      <x:c r="J3698" s="2" t="str">
        <x:v>Liabilities</x:v>
      </x:c>
      <x:c r="K3698" s="2" t="str">
        <x:v>us-gaap:Liabilities</x:v>
      </x:c>
      <x:c r="L3698" s="2" t="str">
        <x:v>2024-02-21</x:v>
      </x:c>
      <x:c r="M3698" s="2" t="str">
        <x:v>0000713676-24-000028</x:v>
      </x:c>
      <x:c r="N3698" s="2" t="str">
        <x:v>https://www.sec.gov/Archives/edgar/data/713676/000071367624000028/pnc-20231231.htm</x:v>
      </x:c>
      <x:c r="O3698" s="2" t="str">
        <x:v>data/raw/filings/PNC_0000713676-24-000028_pnc-20231231.htm</x:v>
      </x:c>
      <x:c r="P3698" s="2" t="str">
        <x:v>f-227</x:v>
      </x:c>
      <x:c r="Q3698" s="2" t="str"/>
      <x:c r="R3698" s="2" t="str">
        <x:v>Latest eligible comparative presentation at the information cutoff.</x:v>
      </x:c>
      <x:c r="T3698" s="12"/>
      <x:c r="U3698" s="12"/>
    </x:row>
    <x:row r="3699" ht="24" customHeight="1">
      <x:c r="C3699" s="2" t="str">
        <x:v>PNC</x:v>
      </x:c>
      <x:c r="D3699" s="2" t="str">
        <x:v>FY2022</x:v>
      </x:c>
      <x:c r="E3699" s="2" t="str">
        <x:v>equity</x:v>
      </x:c>
      <x:c r="F3699" s="11" t="n">
        <x:v>45774</x:v>
      </x:c>
      <x:c r="G3699" s="2" t="str">
        <x:v>USD</x:v>
      </x:c>
      <x:c r="H3699" s="2" t="str">
        <x:v>2022-01-01</x:v>
      </x:c>
      <x:c r="I3699" s="2" t="str">
        <x:v>2022-12-31</x:v>
      </x:c>
      <x:c r="J3699" s="2" t="str">
        <x:v>Stockholders' Equity Attributable to Parent</x:v>
      </x:c>
      <x:c r="K3699" s="2" t="str">
        <x:v>us-gaap:StockholdersEquity</x:v>
      </x:c>
      <x:c r="L3699" s="2" t="str">
        <x:v>2024-02-21</x:v>
      </x:c>
      <x:c r="M3699" s="2" t="str">
        <x:v>0000713676-24-000028</x:v>
      </x:c>
      <x:c r="N3699" s="2" t="str">
        <x:v>https://www.sec.gov/Archives/edgar/data/713676/000071367624000028/pnc-20231231.htm</x:v>
      </x:c>
      <x:c r="O3699" s="2" t="str">
        <x:v>data/raw/filings/PNC_0000713676-24-000028_pnc-20231231.htm</x:v>
      </x:c>
      <x:c r="P3699" s="2" t="str">
        <x:v>f-249</x:v>
      </x:c>
      <x:c r="Q3699" s="2" t="str"/>
      <x:c r="R3699" s="2" t="str">
        <x:v>Latest eligible comparative presentation at the information cutoff.</x:v>
      </x:c>
      <x:c r="T3699" s="12"/>
      <x:c r="U3699" s="12"/>
    </x:row>
    <x:row r="3700" ht="24" customHeight="1">
      <x:c r="C3700" s="2" t="str">
        <x:v>PNC</x:v>
      </x:c>
      <x:c r="D3700" s="2" t="str">
        <x:v>FY2022</x:v>
      </x:c>
      <x:c r="E3700" s="2" t="str">
        <x:v>preferred</x:v>
      </x:c>
      <x:c r="F3700" s="11" t="str">
        <x:v>n.a.</x:v>
      </x:c>
      <x:c r="G3700" s="2" t="str">
        <x:v>USDm</x:v>
      </x:c>
      <x:c r="H3700" s="2" t="str">
        <x:v>2022-01-01</x:v>
      </x:c>
      <x:c r="I3700" s="2" t="str">
        <x:v>2022-12-31</x:v>
      </x:c>
      <x:c r="J3700" s="2" t="str">
        <x:v>Preferred equity carrying amount</x:v>
      </x:c>
      <x:c r="K3700" s="2" t="str"/>
      <x:c r="L3700" s="2" t="str"/>
      <x:c r="M3700" s="2" t="str"/>
      <x:c r="N3700" s="2" t="str"/>
      <x:c r="O3700" s="2" t="str"/>
      <x:c r="P3700" s="2" t="str"/>
      <x:c r="Q3700" s="2" t="str"/>
      <x:c r="R3700" s="2" t="str">
        <x:v>Not reported / unavailable</x:v>
      </x:c>
      <x:c r="T3700" s="12"/>
      <x:c r="U3700" s="12"/>
    </x:row>
    <x:row r="3701" ht="24" customHeight="1">
      <x:c r="C3701" s="2" t="str">
        <x:v>PNC</x:v>
      </x:c>
      <x:c r="D3701" s="2" t="str">
        <x:v>FY2022</x:v>
      </x:c>
      <x:c r="E3701" s="2" t="str">
        <x:v>common_equity_reported</x:v>
      </x:c>
      <x:c r="F3701" s="11" t="str">
        <x:v>n.a.</x:v>
      </x:c>
      <x:c r="G3701" s="2" t="str">
        <x:v>USDm</x:v>
      </x:c>
      <x:c r="H3701" s="2" t="str">
        <x:v>2022-01-01</x:v>
      </x:c>
      <x:c r="I3701" s="2" t="str">
        <x:v>2022-12-31</x:v>
      </x:c>
      <x:c r="J3701" s="2" t="str">
        <x:v>Reported common shareholders equity</x:v>
      </x:c>
      <x:c r="K3701" s="2" t="str"/>
      <x:c r="L3701" s="2" t="str"/>
      <x:c r="M3701" s="2" t="str"/>
      <x:c r="N3701" s="2" t="str"/>
      <x:c r="O3701" s="2" t="str"/>
      <x:c r="P3701" s="2" t="str"/>
      <x:c r="Q3701" s="2" t="str"/>
      <x:c r="R3701" s="2" t="str">
        <x:v>Not reported / unavailable</x:v>
      </x:c>
      <x:c r="T3701" s="12"/>
      <x:c r="U3701" s="12"/>
    </x:row>
    <x:row r="3702" ht="24" customHeight="1">
      <x:c r="C3702" s="2" t="str">
        <x:v>PNC</x:v>
      </x:c>
      <x:c r="D3702" s="2" t="str">
        <x:v>FY2022</x:v>
      </x:c>
      <x:c r="E3702" s="2" t="str">
        <x:v>goodwill</x:v>
      </x:c>
      <x:c r="F3702" s="11" t="n">
        <x:v>10987</x:v>
      </x:c>
      <x:c r="G3702" s="2" t="str">
        <x:v>USD</x:v>
      </x:c>
      <x:c r="H3702" s="2" t="str">
        <x:v>2022-01-01</x:v>
      </x:c>
      <x:c r="I3702" s="2" t="str">
        <x:v>2022-12-31</x:v>
      </x:c>
      <x:c r="J3702" s="2" t="str">
        <x:v>Goodwill</x:v>
      </x:c>
      <x:c r="K3702" s="2" t="str">
        <x:v>us-gaap:Goodwill</x:v>
      </x:c>
      <x:c r="L3702" s="2" t="str">
        <x:v>2025-02-21</x:v>
      </x:c>
      <x:c r="M3702" s="2" t="str">
        <x:v>0000713676-25-000027</x:v>
      </x:c>
      <x:c r="N3702" s="2" t="str">
        <x:v>https://www.sec.gov/Archives/edgar/data/713676/000071367625000027/pnc-20241231.htm</x:v>
      </x:c>
      <x:c r="O3702" s="2" t="str">
        <x:v>data/raw/filings/PNC_0000713676-25-000027_pnc-20241231.htm</x:v>
      </x:c>
      <x:c r="P3702" s="2" t="str">
        <x:v>f-2846</x:v>
      </x:c>
      <x:c r="Q3702" s="2" t="str"/>
      <x:c r="R3702" s="2" t="str">
        <x:v>Latest eligible comparative presentation at the information cutoff.</x:v>
      </x:c>
      <x:c r="T3702" s="12"/>
      <x:c r="U3702" s="12"/>
    </x:row>
    <x:row r="3703" ht="24" customHeight="1">
      <x:c r="C3703" s="2" t="str">
        <x:v>PNC</x:v>
      </x:c>
      <x:c r="D3703" s="2" t="str">
        <x:v>FY2022</x:v>
      </x:c>
      <x:c r="E3703" s="2" t="str">
        <x:v>intangibles</x:v>
      </x:c>
      <x:c r="F3703" s="11" t="str">
        <x:v>n.a.</x:v>
      </x:c>
      <x:c r="G3703" s="2" t="str">
        <x:v>USDm</x:v>
      </x:c>
      <x:c r="H3703" s="2" t="str">
        <x:v>2022-01-01</x:v>
      </x:c>
      <x:c r="I3703" s="2" t="str">
        <x:v>2022-12-31</x:v>
      </x:c>
      <x:c r="J3703" s="2" t="str">
        <x:v>Other intangible assets excluding goodwill</x:v>
      </x:c>
      <x:c r="K3703" s="2" t="str"/>
      <x:c r="L3703" s="2" t="str"/>
      <x:c r="M3703" s="2" t="str"/>
      <x:c r="N3703" s="2" t="str"/>
      <x:c r="O3703" s="2" t="str"/>
      <x:c r="P3703" s="2" t="str"/>
      <x:c r="Q3703" s="2" t="str"/>
      <x:c r="R3703" s="2" t="str">
        <x:v>Not reported / unavailable</x:v>
      </x:c>
      <x:c r="T3703" s="12"/>
      <x:c r="U3703" s="12"/>
    </x:row>
    <x:row r="3704" ht="24" customHeight="1">
      <x:c r="C3704" s="2" t="str">
        <x:v>PNC</x:v>
      </x:c>
      <x:c r="D3704" s="2" t="str">
        <x:v>FY2022</x:v>
      </x:c>
      <x:c r="E3704" s="2" t="str">
        <x:v>intangibles_total</x:v>
      </x:c>
      <x:c r="F3704" s="11" t="str">
        <x:v>n.a.</x:v>
      </x:c>
      <x:c r="G3704" s="2" t="str">
        <x:v>USDm</x:v>
      </x:c>
      <x:c r="H3704" s="2" t="str">
        <x:v>2022-01-01</x:v>
      </x:c>
      <x:c r="I3704" s="2" t="str">
        <x:v>2022-12-31</x:v>
      </x:c>
      <x:c r="J3704" s="2" t="str">
        <x:v>Reported goodwill and intangible assets combined</x:v>
      </x:c>
      <x:c r="K3704" s="2" t="str"/>
      <x:c r="L3704" s="2" t="str"/>
      <x:c r="M3704" s="2" t="str"/>
      <x:c r="N3704" s="2" t="str"/>
      <x:c r="O3704" s="2" t="str"/>
      <x:c r="P3704" s="2" t="str"/>
      <x:c r="Q3704" s="2" t="str"/>
      <x:c r="R3704" s="2" t="str">
        <x:v>Not reported / unavailable</x:v>
      </x:c>
      <x:c r="T3704" s="12"/>
      <x:c r="U3704" s="12"/>
    </x:row>
    <x:row r="3705" ht="24" customHeight="1">
      <x:c r="C3705" s="2" t="str">
        <x:v>PNC</x:v>
      </x:c>
      <x:c r="D3705" s="2" t="str">
        <x:v>FY2022</x:v>
      </x:c>
      <x:c r="E3705" s="2" t="str">
        <x:v>shares_end</x:v>
      </x:c>
      <x:c r="F3705" s="11" t="str">
        <x:v>n.a.</x:v>
      </x:c>
      <x:c r="G3705" s="2" t="str">
        <x:v>million</x:v>
      </x:c>
      <x:c r="H3705" s="2" t="str">
        <x:v>2022-01-01</x:v>
      </x:c>
      <x:c r="I3705" s="2" t="str">
        <x:v>2022-12-31</x:v>
      </x:c>
      <x:c r="J3705" s="2" t="str">
        <x:v>Period-end common shares outstanding</x:v>
      </x:c>
      <x:c r="K3705" s="2" t="str"/>
      <x:c r="L3705" s="2" t="str"/>
      <x:c r="M3705" s="2" t="str"/>
      <x:c r="N3705" s="2" t="str"/>
      <x:c r="O3705" s="2" t="str"/>
      <x:c r="P3705" s="2" t="str"/>
      <x:c r="Q3705" s="2" t="str"/>
      <x:c r="R3705" s="2" t="str">
        <x:v>Not reported / unavailable</x:v>
      </x:c>
      <x:c r="T3705" s="12"/>
      <x:c r="U3705" s="12"/>
    </x:row>
    <x:row r="3706" ht="24" customHeight="1">
      <x:c r="C3706" s="2" t="str">
        <x:v>PNC</x:v>
      </x:c>
      <x:c r="D3706" s="2" t="str">
        <x:v>FY2022</x:v>
      </x:c>
      <x:c r="E3706" s="2" t="str">
        <x:v>shares_issued</x:v>
      </x:c>
      <x:c r="F3706" s="11" t="n">
        <x:v>542.874829</x:v>
      </x:c>
      <x:c r="G3706" s="2" t="str">
        <x:v>shares</x:v>
      </x:c>
      <x:c r="H3706" s="2" t="str">
        <x:v>2022-01-01</x:v>
      </x:c>
      <x:c r="I3706" s="2" t="str">
        <x:v>2022-12-31</x:v>
      </x:c>
      <x:c r="J3706" s="2" t="str">
        <x:v>Common Stock, Shares, Issued</x:v>
      </x:c>
      <x:c r="K3706" s="2" t="str">
        <x:v>us-gaap:CommonStockSharesIssued</x:v>
      </x:c>
      <x:c r="L3706" s="2" t="str">
        <x:v>2024-02-21</x:v>
      </x:c>
      <x:c r="M3706" s="2" t="str">
        <x:v>0000713676-24-000028</x:v>
      </x:c>
      <x:c r="N3706" s="2" t="str">
        <x:v>https://www.sec.gov/Archives/edgar/data/713676/000071367624000028/pnc-20231231.htm</x:v>
      </x:c>
      <x:c r="O3706" s="2" t="str">
        <x:v>data/raw/filings/PNC_0000713676-24-000028_pnc-20231231.htm</x:v>
      </x:c>
      <x:c r="P3706" s="2" t="str">
        <x:v>f-235</x:v>
      </x:c>
      <x:c r="Q3706" s="2" t="str"/>
      <x:c r="R3706" s="2" t="str">
        <x:v>Latest eligible comparative presentation at the information cutoff.</x:v>
      </x:c>
      <x:c r="T3706" s="12"/>
      <x:c r="U3706" s="12"/>
    </x:row>
    <x:row r="3707" ht="24" customHeight="1">
      <x:c r="C3707" s="2" t="str">
        <x:v>PNC</x:v>
      </x:c>
      <x:c r="D3707" s="2" t="str">
        <x:v>FY2022</x:v>
      </x:c>
      <x:c r="E3707" s="2" t="str">
        <x:v>shares_treasury</x:v>
      </x:c>
      <x:c r="F3707" s="11" t="n">
        <x:v>142</x:v>
      </x:c>
      <x:c r="G3707" s="2" t="str">
        <x:v>shares</x:v>
      </x:c>
      <x:c r="H3707" s="2" t="str">
        <x:v>2022-01-01</x:v>
      </x:c>
      <x:c r="I3707" s="2" t="str">
        <x:v>2022-12-31</x:v>
      </x:c>
      <x:c r="J3707" s="2" t="str">
        <x:v>Treasury Stock, Shares</x:v>
      </x:c>
      <x:c r="K3707" s="2" t="str">
        <x:v>us-gaap:TreasuryStockShares</x:v>
      </x:c>
      <x:c r="L3707" s="2" t="str">
        <x:v>2023-05-02</x:v>
      </x:c>
      <x:c r="M3707" s="2" t="str">
        <x:v>0000713676-23-000037</x:v>
      </x:c>
      <x:c r="N3707" s="2" t="str">
        <x:v>https://data.sec.gov/api/xbrl/companyfacts/CIK0000713676.json</x:v>
      </x:c>
      <x:c r="O3707" s="2" t="str">
        <x:v>data/raw/sec/PNC_companyfacts.json</x:v>
      </x:c>
      <x:c r="P3707" s="2" t="str"/>
      <x:c r="Q3707" s="2" t="str"/>
      <x:c r="R3707" s="2" t="str">
        <x:v>Latest eligible comparative presentation at the information cutoff.</x:v>
      </x:c>
      <x:c r="T3707" s="12"/>
      <x:c r="U3707" s="12"/>
    </x:row>
    <x:row r="3708" ht="24" customHeight="1">
      <x:c r="C3708" s="2" t="str">
        <x:v>PNC</x:v>
      </x:c>
      <x:c r="D3708" s="2" t="str">
        <x:v>FY2022</x:v>
      </x:c>
      <x:c r="E3708" s="2" t="str">
        <x:v>deposits</x:v>
      </x:c>
      <x:c r="F3708" s="11" t="n">
        <x:v>436282</x:v>
      </x:c>
      <x:c r="G3708" s="2" t="str">
        <x:v>USD</x:v>
      </x:c>
      <x:c r="H3708" s="2" t="str">
        <x:v>2022-01-01</x:v>
      </x:c>
      <x:c r="I3708" s="2" t="str">
        <x:v>2022-12-31</x:v>
      </x:c>
      <x:c r="J3708" s="2" t="str">
        <x:v>Deposits</x:v>
      </x:c>
      <x:c r="K3708" s="2" t="str">
        <x:v>us-gaap:Deposits</x:v>
      </x:c>
      <x:c r="L3708" s="2" t="str">
        <x:v>2024-02-21</x:v>
      </x:c>
      <x:c r="M3708" s="2" t="str">
        <x:v>0000713676-24-000028</x:v>
      </x:c>
      <x:c r="N3708" s="2" t="str">
        <x:v>https://www.sec.gov/Archives/edgar/data/713676/000071367624000028/pnc-20231231.htm</x:v>
      </x:c>
      <x:c r="O3708" s="2" t="str">
        <x:v>data/raw/filings/PNC_0000713676-24-000028_pnc-20231231.htm</x:v>
      </x:c>
      <x:c r="P3708" s="2" t="str">
        <x:v>f-211</x:v>
      </x:c>
      <x:c r="Q3708" s="2" t="str"/>
      <x:c r="R3708" s="2" t="str">
        <x:v>Latest eligible comparative presentation at the information cutoff.</x:v>
      </x:c>
      <x:c r="T3708" s="12"/>
      <x:c r="U3708" s="12"/>
    </x:row>
    <x:row r="3709" ht="24" customHeight="1">
      <x:c r="C3709" s="2" t="str">
        <x:v>PNC</x:v>
      </x:c>
      <x:c r="D3709" s="2" t="str">
        <x:v>FY2022</x:v>
      </x:c>
      <x:c r="E3709" s="2" t="str">
        <x:v>loans_gross</x:v>
      </x:c>
      <x:c r="F3709" s="11" t="n">
        <x:v>326025</x:v>
      </x:c>
      <x:c r="G3709" s="2" t="str">
        <x:v>USD</x:v>
      </x:c>
      <x:c r="H3709" s="2" t="str">
        <x:v>2022-01-01</x:v>
      </x:c>
      <x:c r="I3709" s="2" t="str">
        <x:v>2022-12-31</x:v>
      </x:c>
      <x:c r="J3709" s="2" t="str">
        <x:v>Gross loans and leases selected definition</x:v>
      </x:c>
      <x:c r="K3709" s="2" t="str">
        <x:v>us-gaap:FinancingReceivableExcludingAccruedInterestBeforeAllowanceForCreditLoss</x:v>
      </x:c>
      <x:c r="L3709" s="2" t="str">
        <x:v>2024-02-21</x:v>
      </x:c>
      <x:c r="M3709" s="2" t="str">
        <x:v>0000713676-24-000028</x:v>
      </x:c>
      <x:c r="N3709" s="2" t="str">
        <x:v>https://www.sec.gov/Archives/edgar/data/713676/000071367624000028/pnc-20231231.htm</x:v>
      </x:c>
      <x:c r="O3709" s="2" t="str">
        <x:v>data/raw/filings/PNC_0000713676-24-000028_pnc-20231231.htm</x:v>
      </x:c>
      <x:c r="P3709" s="2" t="str">
        <x:v>f-1202</x:v>
      </x:c>
      <x:c r="Q3709" s="2" t="str"/>
      <x:c r="R3709" s="2" t="str">
        <x:v>Latest eligible comparative presentation at the information cutoff.</x:v>
      </x:c>
      <x:c r="T3709" s="12"/>
      <x:c r="U3709" s="12"/>
    </x:row>
    <x:row r="3710" ht="24" customHeight="1">
      <x:c r="C3710" s="2" t="str">
        <x:v>PNC</x:v>
      </x:c>
      <x:c r="D3710" s="2" t="str">
        <x:v>FY2022</x:v>
      </x:c>
      <x:c r="E3710" s="2" t="str">
        <x:v>loans_net</x:v>
      </x:c>
      <x:c r="F3710" s="11" t="n">
        <x:v>321284</x:v>
      </x:c>
      <x:c r="G3710" s="2" t="str">
        <x:v>USD</x:v>
      </x:c>
      <x:c r="H3710" s="2" t="str">
        <x:v>2022-01-01</x:v>
      </x:c>
      <x:c r="I3710" s="2" t="str">
        <x:v>2022-12-31</x:v>
      </x:c>
      <x:c r="J3710" s="2" t="str">
        <x:v>Net loans after allowance selected definition</x:v>
      </x:c>
      <x:c r="K3710" s="2" t="str">
        <x:v>us-gaap:FinancingReceivableExcludingAccruedInterestAfterAllowanceForCreditLoss</x:v>
      </x:c>
      <x:c r="L3710" s="2" t="str">
        <x:v>2024-02-21</x:v>
      </x:c>
      <x:c r="M3710" s="2" t="str">
        <x:v>0000713676-24-000028</x:v>
      </x:c>
      <x:c r="N3710" s="2" t="str">
        <x:v>https://www.sec.gov/Archives/edgar/data/713676/000071367624000028/pnc-20231231.htm</x:v>
      </x:c>
      <x:c r="O3710" s="2" t="str">
        <x:v>data/raw/filings/PNC_0000713676-24-000028_pnc-20231231.htm</x:v>
      </x:c>
      <x:c r="P3710" s="2" t="str">
        <x:v>f-195</x:v>
      </x:c>
      <x:c r="Q3710" s="2" t="str"/>
      <x:c r="R3710" s="2" t="str">
        <x:v>Latest eligible comparative presentation at the information cutoff.</x:v>
      </x:c>
      <x:c r="T3710" s="12"/>
      <x:c r="U3710" s="12"/>
    </x:row>
    <x:row r="3711" ht="24" customHeight="1">
      <x:c r="C3711" s="2" t="str">
        <x:v>PNC</x:v>
      </x:c>
      <x:c r="D3711" s="2" t="str">
        <x:v>FY2022</x:v>
      </x:c>
      <x:c r="E3711" s="2" t="str">
        <x:v>allowance</x:v>
      </x:c>
      <x:c r="F3711" s="11" t="n">
        <x:v>4741</x:v>
      </x:c>
      <x:c r="G3711" s="2" t="str">
        <x:v>USD</x:v>
      </x:c>
      <x:c r="H3711" s="2" t="str">
        <x:v>2022-01-01</x:v>
      </x:c>
      <x:c r="I3711" s="2" t="str">
        <x:v>2022-12-31</x:v>
      </x:c>
      <x:c r="J3711" s="2" t="str">
        <x:v>Loan allowance for credit losses</x:v>
      </x:c>
      <x:c r="K3711" s="2" t="str">
        <x:v>us-gaap:FinancingReceivableAllowanceForCreditLossExcludingAccruedInterest</x:v>
      </x:c>
      <x:c r="L3711" s="2" t="str">
        <x:v>2026-02-20</x:v>
      </x:c>
      <x:c r="M3711" s="2" t="str">
        <x:v>0000713676-26-000020</x:v>
      </x:c>
      <x:c r="N3711" s="2" t="str">
        <x:v>https://www.sec.gov/Archives/edgar/data/713676/000071367626000020/pnc-20251231.htm</x:v>
      </x:c>
      <x:c r="O3711" s="2" t="str">
        <x:v>data/raw/filings/PNC_0000713676-26-000020_pnc-20251231.htm</x:v>
      </x:c>
      <x:c r="P3711" s="2" t="str">
        <x:v>f-2722</x:v>
      </x:c>
      <x:c r="Q3711" s="2" t="str"/>
      <x:c r="R3711" s="2" t="str">
        <x:v>Latest eligible comparative presentation at the information cutoff.</x:v>
      </x:c>
      <x:c r="T3711" s="12"/>
      <x:c r="U3711" s="12"/>
    </x:row>
    <x:row r="3712" ht="24" customHeight="1">
      <x:c r="C3712" s="2" t="str">
        <x:v>PNC</x:v>
      </x:c>
      <x:c r="D3712" s="2" t="str">
        <x:v>FY2022</x:v>
      </x:c>
      <x:c r="E3712" s="2" t="str">
        <x:v>nonaccrual</x:v>
      </x:c>
      <x:c r="F3712" s="11" t="str">
        <x:v>n.a.</x:v>
      </x:c>
      <x:c r="G3712" s="2" t="str">
        <x:v>USDm</x:v>
      </x:c>
      <x:c r="H3712" s="2" t="str">
        <x:v>2022-01-01</x:v>
      </x:c>
      <x:c r="I3712" s="2" t="str">
        <x:v>2022-12-31</x:v>
      </x:c>
      <x:c r="J3712" s="2" t="str">
        <x:v>Nonaccrual</x:v>
      </x:c>
      <x:c r="K3712" s="2" t="str"/>
      <x:c r="L3712" s="2" t="str"/>
      <x:c r="M3712" s="2" t="str"/>
      <x:c r="N3712" s="2" t="str"/>
      <x:c r="O3712" s="2" t="str"/>
      <x:c r="P3712" s="2" t="str"/>
      <x:c r="Q3712" s="2" t="str"/>
      <x:c r="R3712" s="2" t="str">
        <x:v>Not reported / unavailable</x:v>
      </x:c>
      <x:c r="T3712" s="12"/>
      <x:c r="U3712" s="12"/>
    </x:row>
    <x:row r="3713" ht="24" customHeight="1">
      <x:c r="C3713" s="2" t="str">
        <x:v>PNC</x:v>
      </x:c>
      <x:c r="D3713" s="2" t="str">
        <x:v>FY2022</x:v>
      </x:c>
      <x:c r="E3713" s="2" t="str">
        <x:v>cash</x:v>
      </x:c>
      <x:c r="F3713" s="11" t="str">
        <x:v>n.a.</x:v>
      </x:c>
      <x:c r="G3713" s="2" t="str">
        <x:v>USDm</x:v>
      </x:c>
      <x:c r="H3713" s="2" t="str">
        <x:v>2022-01-01</x:v>
      </x:c>
      <x:c r="I3713" s="2" t="str">
        <x:v>2022-12-31</x:v>
      </x:c>
      <x:c r="J3713" s="2" t="str">
        <x:v>Cash</x:v>
      </x:c>
      <x:c r="K3713" s="2" t="str"/>
      <x:c r="L3713" s="2" t="str"/>
      <x:c r="M3713" s="2" t="str"/>
      <x:c r="N3713" s="2" t="str"/>
      <x:c r="O3713" s="2" t="str"/>
      <x:c r="P3713" s="2" t="str"/>
      <x:c r="Q3713" s="2" t="str"/>
      <x:c r="R3713" s="2" t="str">
        <x:v>Not reported / unavailable</x:v>
      </x:c>
      <x:c r="T3713" s="12"/>
      <x:c r="U3713" s="12"/>
    </x:row>
    <x:row r="3714" ht="24" customHeight="1">
      <x:c r="C3714" s="2" t="str">
        <x:v>PNC</x:v>
      </x:c>
      <x:c r="D3714" s="2" t="str">
        <x:v>FY2022</x:v>
      </x:c>
      <x:c r="E3714" s="2" t="str">
        <x:v>aoci</x:v>
      </x:c>
      <x:c r="F3714" s="11" t="n">
        <x:v>-10172</x:v>
      </x:c>
      <x:c r="G3714" s="2" t="str">
        <x:v>USD</x:v>
      </x:c>
      <x:c r="H3714" s="2" t="str">
        <x:v>2022-01-01</x:v>
      </x:c>
      <x:c r="I3714" s="2" t="str">
        <x:v>2022-12-31</x:v>
      </x:c>
      <x:c r="J3714" s="2" t="str">
        <x:v>Accumulated Other Comprehensive Income (Loss), Net of Tax</x:v>
      </x:c>
      <x:c r="K3714" s="2" t="str">
        <x:v>us-gaap:AccumulatedOtherComprehensiveIncomeLossNetOfTax</x:v>
      </x:c>
      <x:c r="L3714" s="2" t="str">
        <x:v>2024-02-21</x:v>
      </x:c>
      <x:c r="M3714" s="2" t="str">
        <x:v>0000713676-24-000028</x:v>
      </x:c>
      <x:c r="N3714" s="2" t="str">
        <x:v>https://www.sec.gov/Archives/edgar/data/713676/000071367624000028/pnc-20231231.htm</x:v>
      </x:c>
      <x:c r="O3714" s="2" t="str">
        <x:v>data/raw/filings/PNC_0000713676-24-000028_pnc-20231231.htm</x:v>
      </x:c>
      <x:c r="P3714" s="2" t="str">
        <x:v>f-243</x:v>
      </x:c>
      <x:c r="Q3714" s="2" t="str"/>
      <x:c r="R3714" s="2" t="str">
        <x:v>Latest eligible comparative presentation at the information cutoff.</x:v>
      </x:c>
      <x:c r="T3714" s="12"/>
      <x:c r="U3714" s="12"/>
    </x:row>
    <x:row r="3715" ht="24" customHeight="1">
      <x:c r="C3715" s="2" t="str">
        <x:v>PNC</x:v>
      </x:c>
      <x:c r="D3715" s="2" t="str">
        <x:v>FY2022</x:v>
      </x:c>
      <x:c r="E3715" s="2" t="str">
        <x:v>nii</x:v>
      </x:c>
      <x:c r="F3715" s="11" t="n">
        <x:v>13014</x:v>
      </x:c>
      <x:c r="G3715" s="2" t="str">
        <x:v>USD</x:v>
      </x:c>
      <x:c r="H3715" s="2" t="str">
        <x:v>2022-01-01</x:v>
      </x:c>
      <x:c r="I3715" s="2" t="str">
        <x:v>2022-12-31</x:v>
      </x:c>
      <x:c r="J3715" s="2" t="str">
        <x:v>Interest Income (Expense), Net</x:v>
      </x:c>
      <x:c r="K3715" s="2" t="str">
        <x:v>us-gaap:InterestIncomeExpenseNet</x:v>
      </x:c>
      <x:c r="L3715" s="2" t="str">
        <x:v>2025-02-21</x:v>
      </x:c>
      <x:c r="M3715" s="2" t="str">
        <x:v>0000713676-25-000027</x:v>
      </x:c>
      <x:c r="N3715" s="2" t="str">
        <x:v>https://www.sec.gov/Archives/edgar/data/713676/000071367625000027/pnc-20241231.htm</x:v>
      </x:c>
      <x:c r="O3715" s="2" t="str">
        <x:v>data/raw/filings/PNC_0000713676-25-000027_pnc-20241231.htm</x:v>
      </x:c>
      <x:c r="P3715" s="2" t="str">
        <x:v>f-78</x:v>
      </x:c>
      <x:c r="Q3715" s="2" t="str"/>
      <x:c r="R3715" s="2" t="str">
        <x:v>Latest eligible comparative presentation at the information cutoff.</x:v>
      </x:c>
      <x:c r="T3715" s="12"/>
      <x:c r="U3715" s="12"/>
    </x:row>
    <x:row r="3716" ht="24" customHeight="1">
      <x:c r="C3716" s="2" t="str">
        <x:v>PNC</x:v>
      </x:c>
      <x:c r="D3716" s="2" t="str">
        <x:v>FY2022</x:v>
      </x:c>
      <x:c r="E3716" s="2" t="str">
        <x:v>noninterest_income</x:v>
      </x:c>
      <x:c r="F3716" s="11" t="n">
        <x:v>8106</x:v>
      </x:c>
      <x:c r="G3716" s="2" t="str">
        <x:v>USD</x:v>
      </x:c>
      <x:c r="H3716" s="2" t="str">
        <x:v>2022-01-01</x:v>
      </x:c>
      <x:c r="I3716" s="2" t="str">
        <x:v>2022-12-31</x:v>
      </x:c>
      <x:c r="J3716" s="2" t="str">
        <x:v>Noninterest Income</x:v>
      </x:c>
      <x:c r="K3716" s="2" t="str">
        <x:v>us-gaap:NoninterestIncome</x:v>
      </x:c>
      <x:c r="L3716" s="2" t="str">
        <x:v>2025-02-21</x:v>
      </x:c>
      <x:c r="M3716" s="2" t="str">
        <x:v>0000713676-25-000027</x:v>
      </x:c>
      <x:c r="N3716" s="2" t="str">
        <x:v>https://www.sec.gov/Archives/edgar/data/713676/000071367625000027/pnc-20241231.htm</x:v>
      </x:c>
      <x:c r="O3716" s="2" t="str">
        <x:v>data/raw/filings/PNC_0000713676-25-000027_pnc-20241231.htm</x:v>
      </x:c>
      <x:c r="P3716" s="2" t="str">
        <x:v>f-5525</x:v>
      </x:c>
      <x:c r="Q3716" s="2" t="str"/>
      <x:c r="R3716" s="2" t="str">
        <x:v>Latest eligible comparative presentation at the information cutoff.</x:v>
      </x:c>
      <x:c r="T3716" s="12"/>
      <x:c r="U3716" s="12"/>
    </x:row>
    <x:row r="3717" ht="24" customHeight="1">
      <x:c r="C3717" s="2" t="str">
        <x:v>PNC</x:v>
      </x:c>
      <x:c r="D3717" s="2" t="str">
        <x:v>FY2022</x:v>
      </x:c>
      <x:c r="E3717" s="2" t="str">
        <x:v>revenue_reported</x:v>
      </x:c>
      <x:c r="F3717" s="11" t="n">
        <x:v>21120</x:v>
      </x:c>
      <x:c r="G3717" s="2" t="str">
        <x:v>USD</x:v>
      </x:c>
      <x:c r="H3717" s="2" t="str">
        <x:v>2022-01-01</x:v>
      </x:c>
      <x:c r="I3717" s="2" t="str">
        <x:v>2022-12-31</x:v>
      </x:c>
      <x:c r="J3717" s="2" t="str">
        <x:v>Revenues</x:v>
      </x:c>
      <x:c r="K3717" s="2" t="str">
        <x:v>us-gaap:Revenues</x:v>
      </x:c>
      <x:c r="L3717" s="2" t="str">
        <x:v>2025-02-21</x:v>
      </x:c>
      <x:c r="M3717" s="2" t="str">
        <x:v>0000713676-25-000027</x:v>
      </x:c>
      <x:c r="N3717" s="2" t="str">
        <x:v>https://www.sec.gov/Archives/edgar/data/713676/000071367625000027/pnc-20241231.htm</x:v>
      </x:c>
      <x:c r="O3717" s="2" t="str">
        <x:v>data/raw/filings/PNC_0000713676-25-000027_pnc-20241231.htm</x:v>
      </x:c>
      <x:c r="P3717" s="2" t="str">
        <x:v>f-5370</x:v>
      </x:c>
      <x:c r="Q3717" s="2" t="str"/>
      <x:c r="R3717" s="2" t="str">
        <x:v>Latest eligible comparative presentation at the information cutoff.</x:v>
      </x:c>
      <x:c r="T3717" s="12"/>
      <x:c r="U3717" s="12"/>
    </x:row>
    <x:row r="3718" ht="24" customHeight="1">
      <x:c r="C3718" s="2" t="str">
        <x:v>PNC</x:v>
      </x:c>
      <x:c r="D3718" s="2" t="str">
        <x:v>FY2022</x:v>
      </x:c>
      <x:c r="E3718" s="2" t="str">
        <x:v>opex</x:v>
      </x:c>
      <x:c r="F3718" s="11" t="n">
        <x:v>13170</x:v>
      </x:c>
      <x:c r="G3718" s="2" t="str">
        <x:v>USD</x:v>
      </x:c>
      <x:c r="H3718" s="2" t="str">
        <x:v>2022-01-01</x:v>
      </x:c>
      <x:c r="I3718" s="2" t="str">
        <x:v>2022-12-31</x:v>
      </x:c>
      <x:c r="J3718" s="2" t="str">
        <x:v>Noninterest Expense</x:v>
      </x:c>
      <x:c r="K3718" s="2" t="str">
        <x:v>us-gaap:NoninterestExpense</x:v>
      </x:c>
      <x:c r="L3718" s="2" t="str">
        <x:v>2025-02-21</x:v>
      </x:c>
      <x:c r="M3718" s="2" t="str">
        <x:v>0000713676-25-000027</x:v>
      </x:c>
      <x:c r="N3718" s="2" t="str">
        <x:v>https://www.sec.gov/Archives/edgar/data/713676/000071367625000027/pnc-20241231.htm</x:v>
      </x:c>
      <x:c r="O3718" s="2" t="str">
        <x:v>data/raw/filings/PNC_0000713676-25-000027_pnc-20241231.htm</x:v>
      </x:c>
      <x:c r="P3718" s="2" t="str">
        <x:v>f-5389</x:v>
      </x:c>
      <x:c r="Q3718" s="2" t="str"/>
      <x:c r="R3718" s="2" t="str">
        <x:v>Latest eligible comparative presentation at the information cutoff.</x:v>
      </x:c>
      <x:c r="T3718" s="12"/>
      <x:c r="U3718" s="12"/>
    </x:row>
    <x:row r="3719" ht="24" customHeight="1">
      <x:c r="C3719" s="2" t="str">
        <x:v>PNC</x:v>
      </x:c>
      <x:c r="D3719" s="2" t="str">
        <x:v>FY2022</x:v>
      </x:c>
      <x:c r="E3719" s="2" t="str">
        <x:v>provision</x:v>
      </x:c>
      <x:c r="F3719" s="11" t="str">
        <x:v>n.a.</x:v>
      </x:c>
      <x:c r="G3719" s="2" t="str">
        <x:v>USDm</x:v>
      </x:c>
      <x:c r="H3719" s="2" t="str">
        <x:v>2022-01-01</x:v>
      </x:c>
      <x:c r="I3719" s="2" t="str">
        <x:v>2022-12-31</x:v>
      </x:c>
      <x:c r="J3719" s="2" t="str">
        <x:v>Provision for credit losses</x:v>
      </x:c>
      <x:c r="K3719" s="2" t="str"/>
      <x:c r="L3719" s="2" t="str"/>
      <x:c r="M3719" s="2" t="str"/>
      <x:c r="N3719" s="2" t="str"/>
      <x:c r="O3719" s="2" t="str"/>
      <x:c r="P3719" s="2" t="str"/>
      <x:c r="Q3719" s="2" t="str"/>
      <x:c r="R3719" s="2" t="str">
        <x:v>Not reported / unavailable</x:v>
      </x:c>
      <x:c r="T3719" s="12"/>
      <x:c r="U3719" s="12"/>
    </x:row>
    <x:row r="3720" ht="24" customHeight="1">
      <x:c r="C3720" s="2" t="str">
        <x:v>PNC</x:v>
      </x:c>
      <x:c r="D3720" s="2" t="str">
        <x:v>FY2022</x:v>
      </x:c>
      <x:c r="E3720" s="2" t="str">
        <x:v>pretax</x:v>
      </x:c>
      <x:c r="F3720" s="11" t="n">
        <x:v>7473</x:v>
      </x:c>
      <x:c r="G3720" s="2" t="str">
        <x:v>USD</x:v>
      </x:c>
      <x:c r="H3720" s="2" t="str">
        <x:v>2022-01-01</x:v>
      </x:c>
      <x:c r="I3720" s="2" t="str">
        <x:v>2022-12-31</x:v>
      </x:c>
      <x:c r="J3720" s="2" t="str">
        <x:v>Income (Loss) from Continuing Operations before Income Taxes, Noncontrolling Interest</x:v>
      </x:c>
      <x:c r="K3720" s="2" t="str">
        <x:v>us-gaap:IncomeLossFromContinuingOperationsBeforeIncomeTaxesExtraordinaryItemsNoncontrollingInterest</x:v>
      </x:c>
      <x:c r="L3720" s="2" t="str">
        <x:v>2025-02-21</x:v>
      </x:c>
      <x:c r="M3720" s="2" t="str">
        <x:v>0000713676-25-000027</x:v>
      </x:c>
      <x:c r="N3720" s="2" t="str">
        <x:v>https://www.sec.gov/Archives/edgar/data/713676/000071367625000027/pnc-20241231.htm</x:v>
      </x:c>
      <x:c r="O3720" s="2" t="str">
        <x:v>data/raw/filings/PNC_0000713676-25-000027_pnc-20241231.htm</x:v>
      </x:c>
      <x:c r="P3720" s="2" t="str">
        <x:v>f-135</x:v>
      </x:c>
      <x:c r="Q3720" s="2" t="str"/>
      <x:c r="R3720" s="2" t="str">
        <x:v>Latest eligible comparative presentation at the information cutoff.</x:v>
      </x:c>
      <x:c r="T3720" s="12"/>
      <x:c r="U3720" s="12"/>
    </x:row>
    <x:row r="3721" ht="24" customHeight="1">
      <x:c r="C3721" s="2" t="str">
        <x:v>PNC</x:v>
      </x:c>
      <x:c r="D3721" s="2" t="str">
        <x:v>FY2022</x:v>
      </x:c>
      <x:c r="E3721" s="2" t="str">
        <x:v>tax</x:v>
      </x:c>
      <x:c r="F3721" s="11" t="n">
        <x:v>1360</x:v>
      </x:c>
      <x:c r="G3721" s="2" t="str">
        <x:v>USD</x:v>
      </x:c>
      <x:c r="H3721" s="2" t="str">
        <x:v>2022-01-01</x:v>
      </x:c>
      <x:c r="I3721" s="2" t="str">
        <x:v>2022-12-31</x:v>
      </x:c>
      <x:c r="J3721" s="2" t="str">
        <x:v>Income Tax Expense (Benefit)</x:v>
      </x:c>
      <x:c r="K3721" s="2" t="str">
        <x:v>us-gaap:IncomeTaxExpenseBenefit</x:v>
      </x:c>
      <x:c r="L3721" s="2" t="str">
        <x:v>2025-02-21</x:v>
      </x:c>
      <x:c r="M3721" s="2" t="str">
        <x:v>0000713676-25-000027</x:v>
      </x:c>
      <x:c r="N3721" s="2" t="str">
        <x:v>https://www.sec.gov/Archives/edgar/data/713676/000071367625000027/pnc-20241231.htm</x:v>
      </x:c>
      <x:c r="O3721" s="2" t="str">
        <x:v>data/raw/filings/PNC_0000713676-25-000027_pnc-20241231.htm</x:v>
      </x:c>
      <x:c r="P3721" s="2" t="str">
        <x:v>f-4918</x:v>
      </x:c>
      <x:c r="Q3721" s="2" t="str"/>
      <x:c r="R3721" s="2" t="str">
        <x:v>Latest eligible comparative presentation at the information cutoff.</x:v>
      </x:c>
      <x:c r="T3721" s="12"/>
      <x:c r="U3721" s="12"/>
    </x:row>
    <x:row r="3722" ht="24" customHeight="1">
      <x:c r="C3722" s="2" t="str">
        <x:v>PNC</x:v>
      </x:c>
      <x:c r="D3722" s="2" t="str">
        <x:v>FY2022</x:v>
      </x:c>
      <x:c r="E3722" s="2" t="str">
        <x:v>net_income</x:v>
      </x:c>
      <x:c r="F3722" s="11" t="str">
        <x:v>n.a.</x:v>
      </x:c>
      <x:c r="G3722" s="2" t="str">
        <x:v>USDm</x:v>
      </x:c>
      <x:c r="H3722" s="2" t="str">
        <x:v>2022-01-01</x:v>
      </x:c>
      <x:c r="I3722" s="2" t="str">
        <x:v>2022-12-31</x:v>
      </x:c>
      <x:c r="J3722" s="2" t="str">
        <x:v>Net income attributable to parent</x:v>
      </x:c>
      <x:c r="K3722" s="2" t="str"/>
      <x:c r="L3722" s="2" t="str"/>
      <x:c r="M3722" s="2" t="str"/>
      <x:c r="N3722" s="2" t="str"/>
      <x:c r="O3722" s="2" t="str"/>
      <x:c r="P3722" s="2" t="str"/>
      <x:c r="Q3722" s="2" t="str"/>
      <x:c r="R3722" s="2" t="str">
        <x:v>Not reported / unavailable</x:v>
      </x:c>
      <x:c r="T3722" s="12"/>
      <x:c r="U3722" s="12"/>
    </x:row>
    <x:row r="3723" ht="24" customHeight="1">
      <x:c r="C3723" s="2" t="str">
        <x:v>PNC</x:v>
      </x:c>
      <x:c r="D3723" s="2" t="str">
        <x:v>FY2022</x:v>
      </x:c>
      <x:c r="E3723" s="2" t="str">
        <x:v>common_income</x:v>
      </x:c>
      <x:c r="F3723" s="11" t="n">
        <x:v>5708</x:v>
      </x:c>
      <x:c r="G3723" s="2" t="str">
        <x:v>USD</x:v>
      </x:c>
      <x:c r="H3723" s="2" t="str">
        <x:v>2022-01-01</x:v>
      </x:c>
      <x:c r="I3723" s="2" t="str">
        <x:v>2022-12-31</x:v>
      </x:c>
      <x:c r="J3723" s="2" t="str">
        <x:v>Net Income (Loss) Available to Common Stockholders, Basic</x:v>
      </x:c>
      <x:c r="K3723" s="2" t="str">
        <x:v>us-gaap:NetIncomeLossAvailableToCommonStockholdersBasic</x:v>
      </x:c>
      <x:c r="L3723" s="2" t="str">
        <x:v>2025-02-21</x:v>
      </x:c>
      <x:c r="M3723" s="2" t="str">
        <x:v>0000713676-25-000027</x:v>
      </x:c>
      <x:c r="N3723" s="2" t="str">
        <x:v>https://www.sec.gov/Archives/edgar/data/713676/000071367625000027/pnc-20241231.htm</x:v>
      </x:c>
      <x:c r="O3723" s="2" t="str">
        <x:v>data/raw/filings/PNC_0000713676-25-000027_pnc-20241231.htm</x:v>
      </x:c>
      <x:c r="P3723" s="2" t="str">
        <x:v>f-3386</x:v>
      </x:c>
      <x:c r="Q3723" s="2" t="str"/>
      <x:c r="R3723" s="2" t="str">
        <x:v>Latest eligible comparative presentation at the information cutoff.</x:v>
      </x:c>
      <x:c r="T3723" s="12"/>
      <x:c r="U3723" s="12"/>
    </x:row>
    <x:row r="3724" ht="24" customHeight="1">
      <x:c r="C3724" s="2" t="str">
        <x:v>PNC</x:v>
      </x:c>
      <x:c r="D3724" s="2" t="str">
        <x:v>FY2022</x:v>
      </x:c>
      <x:c r="E3724" s="2" t="str">
        <x:v>preferred_div</x:v>
      </x:c>
      <x:c r="F3724" s="11" t="n">
        <x:v>5</x:v>
      </x:c>
      <x:c r="G3724" s="2" t="str">
        <x:v>USD</x:v>
      </x:c>
      <x:c r="H3724" s="2" t="str">
        <x:v>2022-01-01</x:v>
      </x:c>
      <x:c r="I3724" s="2" t="str">
        <x:v>2022-12-31</x:v>
      </x:c>
      <x:c r="J3724" s="2" t="str">
        <x:v>Preferred Stock Dividends and Other Adjustments</x:v>
      </x:c>
      <x:c r="K3724" s="2" t="str">
        <x:v>us-gaap:PreferredStockDividendsAndOtherAdjustments</x:v>
      </x:c>
      <x:c r="L3724" s="2" t="str">
        <x:v>2024-02-21</x:v>
      </x:c>
      <x:c r="M3724" s="2" t="str">
        <x:v>0000713676-24-000028</x:v>
      </x:c>
      <x:c r="N3724" s="2" t="str">
        <x:v>https://www.sec.gov/Archives/edgar/data/713676/000071367624000028/pnc-20231231.htm</x:v>
      </x:c>
      <x:c r="O3724" s="2" t="str">
        <x:v>data/raw/filings/PNC_0000713676-24-000028_pnc-20231231.htm</x:v>
      </x:c>
      <x:c r="P3724" s="2" t="str">
        <x:v>f-3147</x:v>
      </x:c>
      <x:c r="Q3724" s="2" t="str"/>
      <x:c r="R3724" s="2" t="str">
        <x:v>Latest eligible comparative presentation at the information cutoff.</x:v>
      </x:c>
      <x:c r="T3724" s="12"/>
      <x:c r="U3724" s="12"/>
    </x:row>
    <x:row r="3725" ht="24" customHeight="1">
      <x:c r="C3725" s="2" t="str">
        <x:v>PNC</x:v>
      </x:c>
      <x:c r="D3725" s="2" t="str">
        <x:v>FY2022</x:v>
      </x:c>
      <x:c r="E3725" s="2" t="str">
        <x:v>eps</x:v>
      </x:c>
      <x:c r="F3725" s="11" t="n">
        <x:v>13.85</x:v>
      </x:c>
      <x:c r="G3725" s="2" t="str">
        <x:v>USD/shares</x:v>
      </x:c>
      <x:c r="H3725" s="2" t="str">
        <x:v>2022-01-01</x:v>
      </x:c>
      <x:c r="I3725" s="2" t="str">
        <x:v>2022-12-31</x:v>
      </x:c>
      <x:c r="J3725" s="2" t="str">
        <x:v>Earnings Per Share, Diluted</x:v>
      </x:c>
      <x:c r="K3725" s="2" t="str">
        <x:v>us-gaap:EarningsPerShareDiluted</x:v>
      </x:c>
      <x:c r="L3725" s="2" t="str">
        <x:v>2025-02-21</x:v>
      </x:c>
      <x:c r="M3725" s="2" t="str">
        <x:v>0000713676-25-000027</x:v>
      </x:c>
      <x:c r="N3725" s="2" t="str">
        <x:v>https://www.sec.gov/Archives/edgar/data/713676/000071367625000027/pnc-20241231.htm</x:v>
      </x:c>
      <x:c r="O3725" s="2" t="str">
        <x:v>data/raw/filings/PNC_0000713676-25-000027_pnc-20241231.htm</x:v>
      </x:c>
      <x:c r="P3725" s="2" t="str">
        <x:v>f-3407</x:v>
      </x:c>
      <x:c r="Q3725" s="2" t="str"/>
      <x:c r="R3725" s="2" t="str">
        <x:v>Latest eligible comparative presentation at the information cutoff.</x:v>
      </x:c>
      <x:c r="T3725" s="12"/>
      <x:c r="U3725" s="12"/>
    </x:row>
    <x:row r="3726" ht="24" customHeight="1">
      <x:c r="C3726" s="2" t="str">
        <x:v>PNC</x:v>
      </x:c>
      <x:c r="D3726" s="2" t="str">
        <x:v>FY2022</x:v>
      </x:c>
      <x:c r="E3726" s="2" t="str">
        <x:v>shares_diluted</x:v>
      </x:c>
      <x:c r="F3726" s="11" t="n">
        <x:v>412</x:v>
      </x:c>
      <x:c r="G3726" s="2" t="str">
        <x:v>shares</x:v>
      </x:c>
      <x:c r="H3726" s="2" t="str">
        <x:v>2022-01-01</x:v>
      </x:c>
      <x:c r="I3726" s="2" t="str">
        <x:v>2022-12-31</x:v>
      </x:c>
      <x:c r="J3726" s="2" t="str">
        <x:v>Weighted Average Number of Shares Outstanding, Diluted</x:v>
      </x:c>
      <x:c r="K3726" s="2" t="str">
        <x:v>us-gaap:WeightedAverageNumberOfDilutedSharesOutstanding</x:v>
      </x:c>
      <x:c r="L3726" s="2" t="str">
        <x:v>2025-02-21</x:v>
      </x:c>
      <x:c r="M3726" s="2" t="str">
        <x:v>0000713676-25-000027</x:v>
      </x:c>
      <x:c r="N3726" s="2" t="str">
        <x:v>https://www.sec.gov/Archives/edgar/data/713676/000071367625000027/pnc-20241231.htm</x:v>
      </x:c>
      <x:c r="O3726" s="2" t="str">
        <x:v>data/raw/filings/PNC_0000713676-25-000027_pnc-20241231.htm</x:v>
      </x:c>
      <x:c r="P3726" s="2" t="str">
        <x:v>f-3404</x:v>
      </x:c>
      <x:c r="Q3726" s="2" t="str"/>
      <x:c r="R3726" s="2" t="str">
        <x:v>Latest eligible comparative presentation at the information cutoff.</x:v>
      </x:c>
      <x:c r="T3726" s="12"/>
      <x:c r="U3726" s="12"/>
    </x:row>
    <x:row r="3727" ht="24" customHeight="1">
      <x:c r="C3727" s="2" t="str">
        <x:v>PNC</x:v>
      </x:c>
      <x:c r="D3727" s="2" t="str">
        <x:v>FY2022</x:v>
      </x:c>
      <x:c r="E3727" s="2" t="str">
        <x:v>dps</x:v>
      </x:c>
      <x:c r="F3727" s="11" t="n">
        <x:v>5.75</x:v>
      </x:c>
      <x:c r="G3727" s="2" t="str">
        <x:v>USD/shares</x:v>
      </x:c>
      <x:c r="H3727" s="2" t="str">
        <x:v>2022-01-01</x:v>
      </x:c>
      <x:c r="I3727" s="2" t="str">
        <x:v>2022-12-31</x:v>
      </x:c>
      <x:c r="J3727" s="2" t="str">
        <x:v>Common Stock, Dividends, Per Share, Declared</x:v>
      </x:c>
      <x:c r="K3727" s="2" t="str">
        <x:v>us-gaap:CommonStockDividendsPerShareDeclared</x:v>
      </x:c>
      <x:c r="L3727" s="2" t="str">
        <x:v>2025-02-21</x:v>
      </x:c>
      <x:c r="M3727" s="2" t="str">
        <x:v>0000713676-25-000027</x:v>
      </x:c>
      <x:c r="N3727" s="2" t="str">
        <x:v>https://www.sec.gov/Archives/edgar/data/713676/000071367625000027/pnc-20241231.htm</x:v>
      </x:c>
      <x:c r="O3727" s="2" t="str">
        <x:v>data/raw/filings/PNC_0000713676-25-000027_pnc-20241231.htm</x:v>
      </x:c>
      <x:c r="P3727" s="2" t="str">
        <x:v>f-3195</x:v>
      </x:c>
      <x:c r="Q3727" s="2" t="str"/>
      <x:c r="R3727" s="2" t="str">
        <x:v>Latest eligible comparative presentation at the information cutoff.</x:v>
      </x:c>
      <x:c r="T3727" s="12"/>
      <x:c r="U3727" s="12"/>
    </x:row>
    <x:row r="3728" ht="24" customHeight="1">
      <x:c r="C3728" s="2" t="str">
        <x:v>PNC</x:v>
      </x:c>
      <x:c r="D3728" s="2" t="str">
        <x:v>FY2022</x:v>
      </x:c>
      <x:c r="E3728" s="2" t="str">
        <x:v>dividends</x:v>
      </x:c>
      <x:c r="F3728" s="11" t="n">
        <x:v>2391</x:v>
      </x:c>
      <x:c r="G3728" s="2" t="str">
        <x:v>USD</x:v>
      </x:c>
      <x:c r="H3728" s="2" t="str">
        <x:v>2022-01-01</x:v>
      </x:c>
      <x:c r="I3728" s="2" t="str">
        <x:v>2022-12-31</x:v>
      </x:c>
      <x:c r="J3728" s="2" t="str">
        <x:v>Payments of Ordinary Dividends, Common Stock</x:v>
      </x:c>
      <x:c r="K3728" s="2" t="str">
        <x:v>us-gaap:PaymentsOfDividendsCommonStock</x:v>
      </x:c>
      <x:c r="L3728" s="2" t="str">
        <x:v>2025-02-21</x:v>
      </x:c>
      <x:c r="M3728" s="2" t="str">
        <x:v>0000713676-25-000027</x:v>
      </x:c>
      <x:c r="N3728" s="2" t="str">
        <x:v>https://www.sec.gov/Archives/edgar/data/713676/000071367625000027/pnc-20241231.htm</x:v>
      </x:c>
      <x:c r="O3728" s="2" t="str">
        <x:v>data/raw/filings/PNC_0000713676-25-000027_pnc-20241231.htm</x:v>
      </x:c>
      <x:c r="P3728" s="2" t="str">
        <x:v>f-562</x:v>
      </x:c>
      <x:c r="Q3728" s="2" t="str"/>
      <x:c r="R3728" s="2" t="str">
        <x:v>Latest eligible comparative presentation at the information cutoff.</x:v>
      </x:c>
      <x:c r="T3728" s="12"/>
      <x:c r="U3728" s="12"/>
    </x:row>
    <x:row r="3729" ht="24" customHeight="1">
      <x:c r="C3729" s="2" t="str">
        <x:v>PNC</x:v>
      </x:c>
      <x:c r="D3729" s="2" t="str">
        <x:v>FY2022</x:v>
      </x:c>
      <x:c r="E3729" s="2" t="str">
        <x:v>buybacks</x:v>
      </x:c>
      <x:c r="F3729" s="11" t="n">
        <x:v>3731</x:v>
      </x:c>
      <x:c r="G3729" s="2" t="str">
        <x:v>USD</x:v>
      </x:c>
      <x:c r="H3729" s="2" t="str">
        <x:v>2022-01-01</x:v>
      </x:c>
      <x:c r="I3729" s="2" t="str">
        <x:v>2022-12-31</x:v>
      </x:c>
      <x:c r="J3729" s="2" t="str">
        <x:v>Payments for Repurchase of Common Stock</x:v>
      </x:c>
      <x:c r="K3729" s="2" t="str">
        <x:v>us-gaap:PaymentsForRepurchaseOfCommonStock</x:v>
      </x:c>
      <x:c r="L3729" s="2" t="str">
        <x:v>2025-02-21</x:v>
      </x:c>
      <x:c r="M3729" s="2" t="str">
        <x:v>0000713676-25-000027</x:v>
      </x:c>
      <x:c r="N3729" s="2" t="str">
        <x:v>https://www.sec.gov/Archives/edgar/data/713676/000071367625000027/pnc-20241231.htm</x:v>
      </x:c>
      <x:c r="O3729" s="2" t="str">
        <x:v>data/raw/filings/PNC_0000713676-25-000027_pnc-20241231.htm</x:v>
      </x:c>
      <x:c r="P3729" s="2" t="str">
        <x:v>f-556</x:v>
      </x:c>
      <x:c r="Q3729" s="2" t="str"/>
      <x:c r="R3729" s="2" t="str">
        <x:v>Latest eligible comparative presentation at the information cutoff.</x:v>
      </x:c>
      <x:c r="T3729" s="12"/>
      <x:c r="U3729" s="12"/>
    </x:row>
    <x:row r="3730" ht="24" customHeight="1">
      <x:c r="C3730" s="2" t="str">
        <x:v>PNC</x:v>
      </x:c>
      <x:c r="D3730" s="2" t="str">
        <x:v>FY2022</x:v>
      </x:c>
      <x:c r="E3730" s="2" t="str">
        <x:v>chargeoffs</x:v>
      </x:c>
      <x:c r="F3730" s="11" t="str">
        <x:v>n.a.</x:v>
      </x:c>
      <x:c r="G3730" s="2" t="str">
        <x:v>USDm</x:v>
      </x:c>
      <x:c r="H3730" s="2" t="str">
        <x:v>2022-01-01</x:v>
      </x:c>
      <x:c r="I3730" s="2" t="str">
        <x:v>2022-12-31</x:v>
      </x:c>
      <x:c r="J3730" s="2" t="str">
        <x:v>Gross loan charge-offs</x:v>
      </x:c>
      <x:c r="K3730" s="2" t="str"/>
      <x:c r="L3730" s="2" t="str"/>
      <x:c r="M3730" s="2" t="str"/>
      <x:c r="N3730" s="2" t="str"/>
      <x:c r="O3730" s="2" t="str"/>
      <x:c r="P3730" s="2" t="str"/>
      <x:c r="Q3730" s="2" t="str"/>
      <x:c r="R3730" s="2" t="str">
        <x:v>Not reported / unavailable</x:v>
      </x:c>
      <x:c r="T3730" s="12"/>
      <x:c r="U3730" s="12"/>
    </x:row>
    <x:row r="3731" ht="24" customHeight="1">
      <x:c r="C3731" s="2" t="str">
        <x:v>PNC</x:v>
      </x:c>
      <x:c r="D3731" s="2" t="str">
        <x:v>FY2022</x:v>
      </x:c>
      <x:c r="E3731" s="2" t="str">
        <x:v>recoveries</x:v>
      </x:c>
      <x:c r="F3731" s="11" t="str">
        <x:v>n.a.</x:v>
      </x:c>
      <x:c r="G3731" s="2" t="str">
        <x:v>USDm</x:v>
      </x:c>
      <x:c r="H3731" s="2" t="str">
        <x:v>2022-01-01</x:v>
      </x:c>
      <x:c r="I3731" s="2" t="str">
        <x:v>2022-12-31</x:v>
      </x:c>
      <x:c r="J3731" s="2" t="str">
        <x:v>Loan recoveries</x:v>
      </x:c>
      <x:c r="K3731" s="2" t="str"/>
      <x:c r="L3731" s="2" t="str"/>
      <x:c r="M3731" s="2" t="str"/>
      <x:c r="N3731" s="2" t="str"/>
      <x:c r="O3731" s="2" t="str"/>
      <x:c r="P3731" s="2" t="str"/>
      <x:c r="Q3731" s="2" t="str"/>
      <x:c r="R3731" s="2" t="str">
        <x:v>Not reported / unavailable</x:v>
      </x:c>
      <x:c r="T3731" s="12"/>
      <x:c r="U3731" s="12"/>
    </x:row>
    <x:row r="3732" ht="24" customHeight="1">
      <x:c r="C3732" s="2" t="str">
        <x:v>PNC</x:v>
      </x:c>
      <x:c r="D3732" s="2" t="str">
        <x:v>FY2022</x:v>
      </x:c>
      <x:c r="E3732" s="2" t="str">
        <x:v>rwa</x:v>
      </x:c>
      <x:c r="F3732" s="11" t="str">
        <x:v>n.a.</x:v>
      </x:c>
      <x:c r="G3732" s="2" t="str">
        <x:v>USDm</x:v>
      </x:c>
      <x:c r="H3732" s="2" t="str">
        <x:v>2022-01-01</x:v>
      </x:c>
      <x:c r="I3732" s="2" t="str">
        <x:v>2022-12-31</x:v>
      </x:c>
      <x:c r="J3732" s="2" t="str">
        <x:v>Risk-weighted assets</x:v>
      </x:c>
      <x:c r="K3732" s="2" t="str"/>
      <x:c r="L3732" s="2" t="str"/>
      <x:c r="M3732" s="2" t="str"/>
      <x:c r="N3732" s="2" t="str"/>
      <x:c r="O3732" s="2" t="str"/>
      <x:c r="P3732" s="2" t="str"/>
      <x:c r="Q3732" s="2" t="str"/>
      <x:c r="R3732" s="2" t="str">
        <x:v>Not reported / unavailable</x:v>
      </x:c>
      <x:c r="T3732" s="12"/>
      <x:c r="U3732" s="12"/>
    </x:row>
    <x:row r="3733" ht="24" customHeight="1">
      <x:c r="C3733" s="2" t="str">
        <x:v>PNC</x:v>
      </x:c>
      <x:c r="D3733" s="2" t="str">
        <x:v>FY2022</x:v>
      </x:c>
      <x:c r="E3733" s="2" t="str">
        <x:v>cet1_reported</x:v>
      </x:c>
      <x:c r="F3733" s="11" t="str">
        <x:v>n.a.</x:v>
      </x:c>
      <x:c r="G3733" s="2" t="str">
        <x:v>%</x:v>
      </x:c>
      <x:c r="H3733" s="2" t="str">
        <x:v>2022-01-01</x:v>
      </x:c>
      <x:c r="I3733" s="2" t="str">
        <x:v>2022-12-31</x:v>
      </x:c>
      <x:c r="J3733" s="2" t="str">
        <x:v>Actual standardized CET1 ratio</x:v>
      </x:c>
      <x:c r="K3733" s="2" t="str"/>
      <x:c r="L3733" s="2" t="str"/>
      <x:c r="M3733" s="2" t="str"/>
      <x:c r="N3733" s="2" t="str"/>
      <x:c r="O3733" s="2" t="str"/>
      <x:c r="P3733" s="2" t="str"/>
      <x:c r="Q3733" s="2" t="str"/>
      <x:c r="R3733" s="2" t="str">
        <x:v>Not reported / unavailable</x:v>
      </x:c>
      <x:c r="T3733" s="12"/>
      <x:c r="U3733" s="12"/>
    </x:row>
    <x:row r="3734" ht="24" customHeight="1">
      <x:c r="C3734" s="2" t="str">
        <x:v>PNC</x:v>
      </x:c>
      <x:c r="D3734" s="2" t="str">
        <x:v>FY2022</x:v>
      </x:c>
      <x:c r="E3734" s="2" t="str">
        <x:v>nim_reported</x:v>
      </x:c>
      <x:c r="F3734" s="11" t="str">
        <x:v>n.a.</x:v>
      </x:c>
      <x:c r="G3734" s="2" t="str">
        <x:v>%</x:v>
      </x:c>
      <x:c r="H3734" s="2" t="str">
        <x:v>2022-01-01</x:v>
      </x:c>
      <x:c r="I3734" s="2" t="str">
        <x:v>2022-12-31</x:v>
      </x:c>
      <x:c r="J3734" s="2" t="str">
        <x:v>Issuer reported net interest margin</x:v>
      </x:c>
      <x:c r="K3734" s="2" t="str"/>
      <x:c r="L3734" s="2" t="str"/>
      <x:c r="M3734" s="2" t="str"/>
      <x:c r="N3734" s="2" t="str"/>
      <x:c r="O3734" s="2" t="str"/>
      <x:c r="P3734" s="2" t="str"/>
      <x:c r="Q3734" s="2" t="str"/>
      <x:c r="R3734" s="2" t="str">
        <x:v>Not reported / unavailable</x:v>
      </x:c>
      <x:c r="T3734" s="12"/>
      <x:c r="U3734" s="12"/>
    </x:row>
    <x:row r="3735" ht="24" customHeight="1">
      <x:c r="C3735" s="2" t="str">
        <x:v>PNC</x:v>
      </x:c>
      <x:c r="D3735" s="2" t="str">
        <x:v>FY2022</x:v>
      </x:c>
      <x:c r="E3735" s="2" t="str">
        <x:v>bvps_reported</x:v>
      </x:c>
      <x:c r="F3735" s="11" t="n">
        <x:v>99.93</x:v>
      </x:c>
      <x:c r="G3735" s="2" t="str">
        <x:v>USD/shares</x:v>
      </x:c>
      <x:c r="H3735" s="2" t="str">
        <x:v>2022-01-01</x:v>
      </x:c>
      <x:c r="I3735" s="2" t="str">
        <x:v>2022-12-31</x:v>
      </x:c>
      <x:c r="J3735" s="2" t="str">
        <x:v>Reported common book value per share</x:v>
      </x:c>
      <x:c r="K3735" s="2" t="str">
        <x:v>Manual verified issuer table row</x:v>
      </x:c>
      <x:c r="L3735" s="2" t="str">
        <x:v>2023-02-22</x:v>
      </x:c>
      <x:c r="M3735" s="2" t="str">
        <x:v>0000713676-23-000020</x:v>
      </x:c>
      <x:c r="N3735" s="2" t="str">
        <x:v>https://www.sec.gov/Archives/edgar/data/713676/000071367623000020/pnc-20221231.htm</x:v>
      </x:c>
      <x:c r="O3735" s="2" t="str">
        <x:v>data/raw/filings/PNC_0000713676-23-000020_pnc-20221231.htm</x:v>
      </x:c>
      <x:c r="P3735" s="2" t="str"/>
      <x:c r="Q3735" s="2" t="str"/>
      <x:c r="R3735" s="2" t="str">
        <x:v>Verified original issuer table row; same-date end balance, excluding average and regulatory minimum tables.</x:v>
      </x:c>
      <x:c r="T3735" s="12"/>
      <x:c r="U3735" s="12"/>
    </x:row>
    <x:row r="3736" ht="24" customHeight="1">
      <x:c r="C3736" s="2" t="str">
        <x:v>PNC</x:v>
      </x:c>
      <x:c r="D3736" s="2" t="str">
        <x:v>FY2022</x:v>
      </x:c>
      <x:c r="E3736" s="2" t="str">
        <x:v>tbvps_reported</x:v>
      </x:c>
      <x:c r="F3736" s="11" t="n">
        <x:v>72.12</x:v>
      </x:c>
      <x:c r="G3736" s="2" t="str">
        <x:v>USD/shares</x:v>
      </x:c>
      <x:c r="H3736" s="2" t="str">
        <x:v>2022-01-01</x:v>
      </x:c>
      <x:c r="I3736" s="2" t="str">
        <x:v>2022-12-31</x:v>
      </x:c>
      <x:c r="J3736" s="2" t="str">
        <x:v>Reported tangible book value per share</x:v>
      </x:c>
      <x:c r="K3736" s="2" t="str">
        <x:v>Manual verified issuer table row</x:v>
      </x:c>
      <x:c r="L3736" s="2" t="str">
        <x:v>2023-02-22</x:v>
      </x:c>
      <x:c r="M3736" s="2" t="str">
        <x:v>0000713676-23-000020</x:v>
      </x:c>
      <x:c r="N3736" s="2" t="str">
        <x:v>https://www.sec.gov/Archives/edgar/data/713676/000071367623000020/pnc-20221231.htm</x:v>
      </x:c>
      <x:c r="O3736" s="2" t="str">
        <x:v>data/raw/filings/PNC_0000713676-23-000020_pnc-20221231.htm</x:v>
      </x:c>
      <x:c r="P3736" s="2" t="str"/>
      <x:c r="Q3736" s="2" t="str"/>
      <x:c r="R3736" s="2" t="str">
        <x:v>Verified original issuer table row; same-date end balance, excluding average and regulatory minimum tables.</x:v>
      </x:c>
      <x:c r="T3736" s="12"/>
      <x:c r="U3736" s="12"/>
    </x:row>
    <x:row r="3737" ht="24" customHeight="1">
      <x:c r="C3737" s="2" t="str">
        <x:v>PNC</x:v>
      </x:c>
      <x:c r="D3737" s="2" t="str">
        <x:v>FY2022</x:v>
      </x:c>
      <x:c r="E3737" s="2" t="str">
        <x:v>tce_reported</x:v>
      </x:c>
      <x:c r="F3737" s="11" t="str">
        <x:v>n.a.</x:v>
      </x:c>
      <x:c r="G3737" s="2" t="str">
        <x:v>USDm</x:v>
      </x:c>
      <x:c r="H3737" s="2" t="str">
        <x:v>2022-01-01</x:v>
      </x:c>
      <x:c r="I3737" s="2" t="str">
        <x:v>2022-12-31</x:v>
      </x:c>
      <x:c r="J3737" s="2" t="str">
        <x:v>Reported tangible common equity</x:v>
      </x:c>
      <x:c r="K3737" s="2" t="str"/>
      <x:c r="L3737" s="2" t="str"/>
      <x:c r="M3737" s="2" t="str"/>
      <x:c r="N3737" s="2" t="str"/>
      <x:c r="O3737" s="2" t="str"/>
      <x:c r="P3737" s="2" t="str"/>
      <x:c r="Q3737" s="2" t="str"/>
      <x:c r="R3737" s="2" t="str">
        <x:v>Not reported / unavailable</x:v>
      </x:c>
      <x:c r="T3737" s="12"/>
      <x:c r="U3737" s="12"/>
    </x:row>
    <x:row r="3738" ht="24" customHeight="1">
      <x:c r="C3738" s="2" t="str">
        <x:v>PNC</x:v>
      </x:c>
      <x:c r="D3738" s="2" t="str">
        <x:v>FY2023</x:v>
      </x:c>
      <x:c r="E3738" s="2" t="str">
        <x:v>assets</x:v>
      </x:c>
      <x:c r="F3738" s="11" t="n">
        <x:v>561580</x:v>
      </x:c>
      <x:c r="G3738" s="2" t="str">
        <x:v>USD</x:v>
      </x:c>
      <x:c r="H3738" s="2" t="str">
        <x:v>2023-01-01</x:v>
      </x:c>
      <x:c r="I3738" s="2" t="str">
        <x:v>2023-12-31</x:v>
      </x:c>
      <x:c r="J3738" s="2" t="str">
        <x:v>Assets</x:v>
      </x:c>
      <x:c r="K3738" s="2" t="str">
        <x:v>us-gaap:Assets</x:v>
      </x:c>
      <x:c r="L3738" s="2" t="str">
        <x:v>2025-02-21</x:v>
      </x:c>
      <x:c r="M3738" s="2" t="str">
        <x:v>0000713676-25-000027</x:v>
      </x:c>
      <x:c r="N3738" s="2" t="str">
        <x:v>https://www.sec.gov/Archives/edgar/data/713676/000071367625000027/pnc-20241231.htm</x:v>
      </x:c>
      <x:c r="O3738" s="2" t="str">
        <x:v>data/raw/filings/PNC_0000713676-25-000027_pnc-20241231.htm</x:v>
      </x:c>
      <x:c r="P3738" s="2" t="str">
        <x:v>f-225</x:v>
      </x:c>
      <x:c r="Q3738" s="2" t="str"/>
      <x:c r="R3738" s="2" t="str">
        <x:v>Latest eligible comparative presentation at the information cutoff.</x:v>
      </x:c>
      <x:c r="T3738" s="12"/>
      <x:c r="U3738" s="12"/>
    </x:row>
    <x:row r="3739" ht="24" customHeight="1">
      <x:c r="C3739" s="2" t="str">
        <x:v>PNC</x:v>
      </x:c>
      <x:c r="D3739" s="2" t="str">
        <x:v>FY2023</x:v>
      </x:c>
      <x:c r="E3739" s="2" t="str">
        <x:v>liabilities</x:v>
      </x:c>
      <x:c r="F3739" s="11" t="n">
        <x:v>510439</x:v>
      </x:c>
      <x:c r="G3739" s="2" t="str">
        <x:v>USD</x:v>
      </x:c>
      <x:c r="H3739" s="2" t="str">
        <x:v>2023-01-01</x:v>
      </x:c>
      <x:c r="I3739" s="2" t="str">
        <x:v>2023-12-31</x:v>
      </x:c>
      <x:c r="J3739" s="2" t="str">
        <x:v>Liabilities</x:v>
      </x:c>
      <x:c r="K3739" s="2" t="str">
        <x:v>us-gaap:Liabilities</x:v>
      </x:c>
      <x:c r="L3739" s="2" t="str">
        <x:v>2025-02-21</x:v>
      </x:c>
      <x:c r="M3739" s="2" t="str">
        <x:v>0000713676-25-000027</x:v>
      </x:c>
      <x:c r="N3739" s="2" t="str">
        <x:v>https://www.sec.gov/Archives/edgar/data/713676/000071367625000027/pnc-20241231.htm</x:v>
      </x:c>
      <x:c r="O3739" s="2" t="str">
        <x:v>data/raw/filings/PNC_0000713676-25-000027_pnc-20241231.htm</x:v>
      </x:c>
      <x:c r="P3739" s="2" t="str">
        <x:v>f-247</x:v>
      </x:c>
      <x:c r="Q3739" s="2" t="str"/>
      <x:c r="R3739" s="2" t="str">
        <x:v>Latest eligible comparative presentation at the information cutoff.</x:v>
      </x:c>
      <x:c r="T3739" s="12"/>
      <x:c r="U3739" s="12"/>
    </x:row>
    <x:row r="3740" ht="24" customHeight="1">
      <x:c r="C3740" s="2" t="str">
        <x:v>PNC</x:v>
      </x:c>
      <x:c r="D3740" s="2" t="str">
        <x:v>FY2023</x:v>
      </x:c>
      <x:c r="E3740" s="2" t="str">
        <x:v>equity</x:v>
      </x:c>
      <x:c r="F3740" s="11" t="n">
        <x:v>51105</x:v>
      </x:c>
      <x:c r="G3740" s="2" t="str">
        <x:v>USD</x:v>
      </x:c>
      <x:c r="H3740" s="2" t="str">
        <x:v>2023-01-01</x:v>
      </x:c>
      <x:c r="I3740" s="2" t="str">
        <x:v>2023-12-31</x:v>
      </x:c>
      <x:c r="J3740" s="2" t="str">
        <x:v>Stockholders' Equity Attributable to Parent</x:v>
      </x:c>
      <x:c r="K3740" s="2" t="str">
        <x:v>us-gaap:StockholdersEquity</x:v>
      </x:c>
      <x:c r="L3740" s="2" t="str">
        <x:v>2025-02-21</x:v>
      </x:c>
      <x:c r="M3740" s="2" t="str">
        <x:v>0000713676-25-000027</x:v>
      </x:c>
      <x:c r="N3740" s="2" t="str">
        <x:v>https://www.sec.gov/Archives/edgar/data/713676/000071367625000027/pnc-20241231.htm</x:v>
      </x:c>
      <x:c r="O3740" s="2" t="str">
        <x:v>data/raw/filings/PNC_0000713676-25-000027_pnc-20241231.htm</x:v>
      </x:c>
      <x:c r="P3740" s="2" t="str">
        <x:v>f-269</x:v>
      </x:c>
      <x:c r="Q3740" s="2" t="str"/>
      <x:c r="R3740" s="2" t="str">
        <x:v>Latest eligible comparative presentation at the information cutoff.</x:v>
      </x:c>
      <x:c r="T3740" s="12"/>
      <x:c r="U3740" s="12"/>
    </x:row>
    <x:row r="3741" ht="24" customHeight="1">
      <x:c r="C3741" s="2" t="str">
        <x:v>PNC</x:v>
      </x:c>
      <x:c r="D3741" s="2" t="str">
        <x:v>FY2023</x:v>
      </x:c>
      <x:c r="E3741" s="2" t="str">
        <x:v>preferred</x:v>
      </x:c>
      <x:c r="F3741" s="11" t="str">
        <x:v>n.a.</x:v>
      </x:c>
      <x:c r="G3741" s="2" t="str">
        <x:v>USDm</x:v>
      </x:c>
      <x:c r="H3741" s="2" t="str">
        <x:v>2023-01-01</x:v>
      </x:c>
      <x:c r="I3741" s="2" t="str">
        <x:v>2023-12-31</x:v>
      </x:c>
      <x:c r="J3741" s="2" t="str">
        <x:v>Preferred equity carrying amount</x:v>
      </x:c>
      <x:c r="K3741" s="2" t="str"/>
      <x:c r="L3741" s="2" t="str"/>
      <x:c r="M3741" s="2" t="str"/>
      <x:c r="N3741" s="2" t="str"/>
      <x:c r="O3741" s="2" t="str"/>
      <x:c r="P3741" s="2" t="str"/>
      <x:c r="Q3741" s="2" t="str"/>
      <x:c r="R3741" s="2" t="str">
        <x:v>Not reported / unavailable</x:v>
      </x:c>
      <x:c r="T3741" s="12"/>
      <x:c r="U3741" s="12"/>
    </x:row>
    <x:row r="3742" ht="24" customHeight="1">
      <x:c r="C3742" s="2" t="str">
        <x:v>PNC</x:v>
      </x:c>
      <x:c r="D3742" s="2" t="str">
        <x:v>FY2023</x:v>
      </x:c>
      <x:c r="E3742" s="2" t="str">
        <x:v>common_equity_reported</x:v>
      </x:c>
      <x:c r="F3742" s="11" t="str">
        <x:v>n.a.</x:v>
      </x:c>
      <x:c r="G3742" s="2" t="str">
        <x:v>USDm</x:v>
      </x:c>
      <x:c r="H3742" s="2" t="str">
        <x:v>2023-01-01</x:v>
      </x:c>
      <x:c r="I3742" s="2" t="str">
        <x:v>2023-12-31</x:v>
      </x:c>
      <x:c r="J3742" s="2" t="str">
        <x:v>Reported common shareholders equity</x:v>
      </x:c>
      <x:c r="K3742" s="2" t="str"/>
      <x:c r="L3742" s="2" t="str"/>
      <x:c r="M3742" s="2" t="str"/>
      <x:c r="N3742" s="2" t="str"/>
      <x:c r="O3742" s="2" t="str"/>
      <x:c r="P3742" s="2" t="str"/>
      <x:c r="Q3742" s="2" t="str"/>
      <x:c r="R3742" s="2" t="str">
        <x:v>Not reported / unavailable</x:v>
      </x:c>
      <x:c r="T3742" s="12"/>
      <x:c r="U3742" s="12"/>
    </x:row>
    <x:row r="3743" ht="24" customHeight="1">
      <x:c r="C3743" s="2" t="str">
        <x:v>PNC</x:v>
      </x:c>
      <x:c r="D3743" s="2" t="str">
        <x:v>FY2023</x:v>
      </x:c>
      <x:c r="E3743" s="2" t="str">
        <x:v>goodwill</x:v>
      </x:c>
      <x:c r="F3743" s="11" t="n">
        <x:v>10932</x:v>
      </x:c>
      <x:c r="G3743" s="2" t="str">
        <x:v>USD</x:v>
      </x:c>
      <x:c r="H3743" s="2" t="str">
        <x:v>2023-01-01</x:v>
      </x:c>
      <x:c r="I3743" s="2" t="str">
        <x:v>2023-12-31</x:v>
      </x:c>
      <x:c r="J3743" s="2" t="str">
        <x:v>Goodwill</x:v>
      </x:c>
      <x:c r="K3743" s="2" t="str">
        <x:v>us-gaap:Goodwill</x:v>
      </x:c>
      <x:c r="L3743" s="2" t="str">
        <x:v>2026-02-20</x:v>
      </x:c>
      <x:c r="M3743" s="2" t="str">
        <x:v>0000713676-26-000020</x:v>
      </x:c>
      <x:c r="N3743" s="2" t="str">
        <x:v>https://www.sec.gov/Archives/edgar/data/713676/000071367626000020/pnc-20251231.htm</x:v>
      </x:c>
      <x:c r="O3743" s="2" t="str">
        <x:v>data/raw/filings/PNC_0000713676-26-000020_pnc-20251231.htm</x:v>
      </x:c>
      <x:c r="P3743" s="2" t="str">
        <x:v>f-2939</x:v>
      </x:c>
      <x:c r="Q3743" s="2" t="str"/>
      <x:c r="R3743" s="2" t="str">
        <x:v>Latest eligible comparative presentation at the information cutoff.</x:v>
      </x:c>
      <x:c r="T3743" s="12"/>
      <x:c r="U3743" s="12"/>
    </x:row>
    <x:row r="3744" ht="24" customHeight="1">
      <x:c r="C3744" s="2" t="str">
        <x:v>PNC</x:v>
      </x:c>
      <x:c r="D3744" s="2" t="str">
        <x:v>FY2023</x:v>
      </x:c>
      <x:c r="E3744" s="2" t="str">
        <x:v>intangibles</x:v>
      </x:c>
      <x:c r="F3744" s="11" t="str">
        <x:v>n.a.</x:v>
      </x:c>
      <x:c r="G3744" s="2" t="str">
        <x:v>USDm</x:v>
      </x:c>
      <x:c r="H3744" s="2" t="str">
        <x:v>2023-01-01</x:v>
      </x:c>
      <x:c r="I3744" s="2" t="str">
        <x:v>2023-12-31</x:v>
      </x:c>
      <x:c r="J3744" s="2" t="str">
        <x:v>Other intangible assets excluding goodwill</x:v>
      </x:c>
      <x:c r="K3744" s="2" t="str"/>
      <x:c r="L3744" s="2" t="str"/>
      <x:c r="M3744" s="2" t="str"/>
      <x:c r="N3744" s="2" t="str"/>
      <x:c r="O3744" s="2" t="str"/>
      <x:c r="P3744" s="2" t="str"/>
      <x:c r="Q3744" s="2" t="str"/>
      <x:c r="R3744" s="2" t="str">
        <x:v>Not reported / unavailable</x:v>
      </x:c>
      <x:c r="T3744" s="12"/>
      <x:c r="U3744" s="12"/>
    </x:row>
    <x:row r="3745" ht="24" customHeight="1">
      <x:c r="C3745" s="2" t="str">
        <x:v>PNC</x:v>
      </x:c>
      <x:c r="D3745" s="2" t="str">
        <x:v>FY2023</x:v>
      </x:c>
      <x:c r="E3745" s="2" t="str">
        <x:v>intangibles_total</x:v>
      </x:c>
      <x:c r="F3745" s="11" t="str">
        <x:v>n.a.</x:v>
      </x:c>
      <x:c r="G3745" s="2" t="str">
        <x:v>USDm</x:v>
      </x:c>
      <x:c r="H3745" s="2" t="str">
        <x:v>2023-01-01</x:v>
      </x:c>
      <x:c r="I3745" s="2" t="str">
        <x:v>2023-12-31</x:v>
      </x:c>
      <x:c r="J3745" s="2" t="str">
        <x:v>Reported goodwill and intangible assets combined</x:v>
      </x:c>
      <x:c r="K3745" s="2" t="str"/>
      <x:c r="L3745" s="2" t="str"/>
      <x:c r="M3745" s="2" t="str"/>
      <x:c r="N3745" s="2" t="str"/>
      <x:c r="O3745" s="2" t="str"/>
      <x:c r="P3745" s="2" t="str"/>
      <x:c r="Q3745" s="2" t="str"/>
      <x:c r="R3745" s="2" t="str">
        <x:v>Not reported / unavailable</x:v>
      </x:c>
      <x:c r="T3745" s="12"/>
      <x:c r="U3745" s="12"/>
    </x:row>
    <x:row r="3746" ht="24" customHeight="1">
      <x:c r="C3746" s="2" t="str">
        <x:v>PNC</x:v>
      </x:c>
      <x:c r="D3746" s="2" t="str">
        <x:v>FY2023</x:v>
      </x:c>
      <x:c r="E3746" s="2" t="str">
        <x:v>shares_end</x:v>
      </x:c>
      <x:c r="F3746" s="11" t="str">
        <x:v>n.a.</x:v>
      </x:c>
      <x:c r="G3746" s="2" t="str">
        <x:v>million</x:v>
      </x:c>
      <x:c r="H3746" s="2" t="str">
        <x:v>2023-01-01</x:v>
      </x:c>
      <x:c r="I3746" s="2" t="str">
        <x:v>2023-12-31</x:v>
      </x:c>
      <x:c r="J3746" s="2" t="str">
        <x:v>Period-end common shares outstanding</x:v>
      </x:c>
      <x:c r="K3746" s="2" t="str"/>
      <x:c r="L3746" s="2" t="str"/>
      <x:c r="M3746" s="2" t="str"/>
      <x:c r="N3746" s="2" t="str"/>
      <x:c r="O3746" s="2" t="str"/>
      <x:c r="P3746" s="2" t="str"/>
      <x:c r="Q3746" s="2" t="str"/>
      <x:c r="R3746" s="2" t="str">
        <x:v>Not reported / unavailable</x:v>
      </x:c>
      <x:c r="T3746" s="12"/>
      <x:c r="U3746" s="12"/>
    </x:row>
    <x:row r="3747" ht="24" customHeight="1">
      <x:c r="C3747" s="2" t="str">
        <x:v>PNC</x:v>
      </x:c>
      <x:c r="D3747" s="2" t="str">
        <x:v>FY2023</x:v>
      </x:c>
      <x:c r="E3747" s="2" t="str">
        <x:v>shares_issued</x:v>
      </x:c>
      <x:c r="F3747" s="11" t="n">
        <x:v>543.116271</x:v>
      </x:c>
      <x:c r="G3747" s="2" t="str">
        <x:v>shares</x:v>
      </x:c>
      <x:c r="H3747" s="2" t="str">
        <x:v>2023-01-01</x:v>
      </x:c>
      <x:c r="I3747" s="2" t="str">
        <x:v>2023-12-31</x:v>
      </x:c>
      <x:c r="J3747" s="2" t="str">
        <x:v>Common Stock, Shares, Issued</x:v>
      </x:c>
      <x:c r="K3747" s="2" t="str">
        <x:v>us-gaap:CommonStockSharesIssued</x:v>
      </x:c>
      <x:c r="L3747" s="2" t="str">
        <x:v>2025-02-21</x:v>
      </x:c>
      <x:c r="M3747" s="2" t="str">
        <x:v>0000713676-25-000027</x:v>
      </x:c>
      <x:c r="N3747" s="2" t="str">
        <x:v>https://www.sec.gov/Archives/edgar/data/713676/000071367625000027/pnc-20241231.htm</x:v>
      </x:c>
      <x:c r="O3747" s="2" t="str">
        <x:v>data/raw/filings/PNC_0000713676-25-000027_pnc-20241231.htm</x:v>
      </x:c>
      <x:c r="P3747" s="2" t="str">
        <x:v>f-255</x:v>
      </x:c>
      <x:c r="Q3747" s="2" t="str"/>
      <x:c r="R3747" s="2" t="str">
        <x:v>Latest eligible comparative presentation at the information cutoff.</x:v>
      </x:c>
      <x:c r="T3747" s="12"/>
      <x:c r="U3747" s="12"/>
    </x:row>
    <x:row r="3748" ht="24" customHeight="1">
      <x:c r="C3748" s="2" t="str">
        <x:v>PNC</x:v>
      </x:c>
      <x:c r="D3748" s="2" t="str">
        <x:v>FY2023</x:v>
      </x:c>
      <x:c r="E3748" s="2" t="str">
        <x:v>shares_treasury</x:v>
      </x:c>
      <x:c r="F3748" s="11" t="n">
        <x:v>145.087054</x:v>
      </x:c>
      <x:c r="G3748" s="2" t="str">
        <x:v>shares</x:v>
      </x:c>
      <x:c r="H3748" s="2" t="str">
        <x:v>2023-01-01</x:v>
      </x:c>
      <x:c r="I3748" s="2" t="str">
        <x:v>2023-12-31</x:v>
      </x:c>
      <x:c r="J3748" s="2" t="str">
        <x:v>Treasury Stock, Common, Shares</x:v>
      </x:c>
      <x:c r="K3748" s="2" t="str">
        <x:v>us-gaap:TreasuryStockCommonShares</x:v>
      </x:c>
      <x:c r="L3748" s="2" t="str">
        <x:v>2025-02-21</x:v>
      </x:c>
      <x:c r="M3748" s="2" t="str">
        <x:v>0000713676-25-000027</x:v>
      </x:c>
      <x:c r="N3748" s="2" t="str">
        <x:v>https://www.sec.gov/Archives/edgar/data/713676/000071367625000027/pnc-20241231.htm</x:v>
      </x:c>
      <x:c r="O3748" s="2" t="str">
        <x:v>data/raw/filings/PNC_0000713676-25-000027_pnc-20241231.htm</x:v>
      </x:c>
      <x:c r="P3748" s="2" t="str"/>
      <x:c r="Q3748" s="2" t="str"/>
      <x:c r="R3748" s="2" t="str">
        <x:v>Latest eligible comparative presentation at the information cutoff.</x:v>
      </x:c>
      <x:c r="T3748" s="12"/>
      <x:c r="U3748" s="12"/>
    </x:row>
    <x:row r="3749" ht="24" customHeight="1">
      <x:c r="C3749" s="2" t="str">
        <x:v>PNC</x:v>
      </x:c>
      <x:c r="D3749" s="2" t="str">
        <x:v>FY2023</x:v>
      </x:c>
      <x:c r="E3749" s="2" t="str">
        <x:v>deposits</x:v>
      </x:c>
      <x:c r="F3749" s="11" t="n">
        <x:v>421418</x:v>
      </x:c>
      <x:c r="G3749" s="2" t="str">
        <x:v>USD</x:v>
      </x:c>
      <x:c r="H3749" s="2" t="str">
        <x:v>2023-01-01</x:v>
      </x:c>
      <x:c r="I3749" s="2" t="str">
        <x:v>2023-12-31</x:v>
      </x:c>
      <x:c r="J3749" s="2" t="str">
        <x:v>Deposits</x:v>
      </x:c>
      <x:c r="K3749" s="2" t="str">
        <x:v>us-gaap:Deposits</x:v>
      </x:c>
      <x:c r="L3749" s="2" t="str">
        <x:v>2025-02-21</x:v>
      </x:c>
      <x:c r="M3749" s="2" t="str">
        <x:v>0000713676-25-000027</x:v>
      </x:c>
      <x:c r="N3749" s="2" t="str">
        <x:v>https://www.sec.gov/Archives/edgar/data/713676/000071367625000027/pnc-20241231.htm</x:v>
      </x:c>
      <x:c r="O3749" s="2" t="str">
        <x:v>data/raw/filings/PNC_0000713676-25-000027_pnc-20241231.htm</x:v>
      </x:c>
      <x:c r="P3749" s="2" t="str">
        <x:v>f-231</x:v>
      </x:c>
      <x:c r="Q3749" s="2" t="str"/>
      <x:c r="R3749" s="2" t="str">
        <x:v>Latest eligible comparative presentation at the information cutoff.</x:v>
      </x:c>
      <x:c r="T3749" s="12"/>
      <x:c r="U3749" s="12"/>
    </x:row>
    <x:row r="3750" ht="24" customHeight="1">
      <x:c r="C3750" s="2" t="str">
        <x:v>PNC</x:v>
      </x:c>
      <x:c r="D3750" s="2" t="str">
        <x:v>FY2023</x:v>
      </x:c>
      <x:c r="E3750" s="2" t="str">
        <x:v>loans_gross</x:v>
      </x:c>
      <x:c r="F3750" s="11" t="n">
        <x:v>321508</x:v>
      </x:c>
      <x:c r="G3750" s="2" t="str">
        <x:v>USD</x:v>
      </x:c>
      <x:c r="H3750" s="2" t="str">
        <x:v>2023-01-01</x:v>
      </x:c>
      <x:c r="I3750" s="2" t="str">
        <x:v>2023-12-31</x:v>
      </x:c>
      <x:c r="J3750" s="2" t="str">
        <x:v>Gross loans and leases selected definition</x:v>
      </x:c>
      <x:c r="K3750" s="2" t="str">
        <x:v>us-gaap:FinancingReceivableExcludingAccruedInterestBeforeAllowanceForCreditLoss</x:v>
      </x:c>
      <x:c r="L3750" s="2" t="str">
        <x:v>2025-02-21</x:v>
      </x:c>
      <x:c r="M3750" s="2" t="str">
        <x:v>0000713676-25-000027</x:v>
      </x:c>
      <x:c r="N3750" s="2" t="str">
        <x:v>https://www.sec.gov/Archives/edgar/data/713676/000071367625000027/pnc-20241231.htm</x:v>
      </x:c>
      <x:c r="O3750" s="2" t="str">
        <x:v>data/raw/filings/PNC_0000713676-25-000027_pnc-20241231.htm</x:v>
      </x:c>
      <x:c r="P3750" s="2" t="str">
        <x:v>f-1210</x:v>
      </x:c>
      <x:c r="Q3750" s="2" t="str"/>
      <x:c r="R3750" s="2" t="str">
        <x:v>Latest eligible comparative presentation at the information cutoff.</x:v>
      </x:c>
      <x:c r="T3750" s="12"/>
      <x:c r="U3750" s="12"/>
    </x:row>
    <x:row r="3751" ht="24" customHeight="1">
      <x:c r="C3751" s="2" t="str">
        <x:v>PNC</x:v>
      </x:c>
      <x:c r="D3751" s="2" t="str">
        <x:v>FY2023</x:v>
      </x:c>
      <x:c r="E3751" s="2" t="str">
        <x:v>loans_net</x:v>
      </x:c>
      <x:c r="F3751" s="11" t="n">
        <x:v>316717</x:v>
      </x:c>
      <x:c r="G3751" s="2" t="str">
        <x:v>USD</x:v>
      </x:c>
      <x:c r="H3751" s="2" t="str">
        <x:v>2023-01-01</x:v>
      </x:c>
      <x:c r="I3751" s="2" t="str">
        <x:v>2023-12-31</x:v>
      </x:c>
      <x:c r="J3751" s="2" t="str">
        <x:v>Net loans after allowance selected definition</x:v>
      </x:c>
      <x:c r="K3751" s="2" t="str">
        <x:v>us-gaap:FinancingReceivableExcludingAccruedInterestAfterAllowanceForCreditLoss</x:v>
      </x:c>
      <x:c r="L3751" s="2" t="str">
        <x:v>2025-02-21</x:v>
      </x:c>
      <x:c r="M3751" s="2" t="str">
        <x:v>0000713676-25-000027</x:v>
      </x:c>
      <x:c r="N3751" s="2" t="str">
        <x:v>https://www.sec.gov/Archives/edgar/data/713676/000071367625000027/pnc-20241231.htm</x:v>
      </x:c>
      <x:c r="O3751" s="2" t="str">
        <x:v>data/raw/filings/PNC_0000713676-25-000027_pnc-20241231.htm</x:v>
      </x:c>
      <x:c r="P3751" s="2" t="str">
        <x:v>f-215</x:v>
      </x:c>
      <x:c r="Q3751" s="2" t="str"/>
      <x:c r="R3751" s="2" t="str">
        <x:v>Latest eligible comparative presentation at the information cutoff.</x:v>
      </x:c>
      <x:c r="T3751" s="12"/>
      <x:c r="U3751" s="12"/>
    </x:row>
    <x:row r="3752" ht="24" customHeight="1">
      <x:c r="C3752" s="2" t="str">
        <x:v>PNC</x:v>
      </x:c>
      <x:c r="D3752" s="2" t="str">
        <x:v>FY2023</x:v>
      </x:c>
      <x:c r="E3752" s="2" t="str">
        <x:v>allowance</x:v>
      </x:c>
      <x:c r="F3752" s="11" t="n">
        <x:v>4791</x:v>
      </x:c>
      <x:c r="G3752" s="2" t="str">
        <x:v>USD</x:v>
      </x:c>
      <x:c r="H3752" s="2" t="str">
        <x:v>2023-01-01</x:v>
      </x:c>
      <x:c r="I3752" s="2" t="str">
        <x:v>2023-12-31</x:v>
      </x:c>
      <x:c r="J3752" s="2" t="str">
        <x:v>Loan allowance for credit losses</x:v>
      </x:c>
      <x:c r="K3752" s="2" t="str">
        <x:v>us-gaap:FinancingReceivableAllowanceForCreditLossExcludingAccruedInterest</x:v>
      </x:c>
      <x:c r="L3752" s="2" t="str">
        <x:v>2026-02-20</x:v>
      </x:c>
      <x:c r="M3752" s="2" t="str">
        <x:v>0000713676-26-000020</x:v>
      </x:c>
      <x:c r="N3752" s="2" t="str">
        <x:v>https://www.sec.gov/Archives/edgar/data/713676/000071367626000020/pnc-20251231.htm</x:v>
      </x:c>
      <x:c r="O3752" s="2" t="str">
        <x:v>data/raw/filings/PNC_0000713676-26-000020_pnc-20251231.htm</x:v>
      </x:c>
      <x:c r="P3752" s="2" t="str">
        <x:v>f-2794</x:v>
      </x:c>
      <x:c r="Q3752" s="2" t="str"/>
      <x:c r="R3752" s="2" t="str">
        <x:v>Latest eligible comparative presentation at the information cutoff.</x:v>
      </x:c>
      <x:c r="T3752" s="12"/>
      <x:c r="U3752" s="12"/>
    </x:row>
    <x:row r="3753" ht="24" customHeight="1">
      <x:c r="C3753" s="2" t="str">
        <x:v>PNC</x:v>
      </x:c>
      <x:c r="D3753" s="2" t="str">
        <x:v>FY2023</x:v>
      </x:c>
      <x:c r="E3753" s="2" t="str">
        <x:v>nonaccrual</x:v>
      </x:c>
      <x:c r="F3753" s="11" t="str">
        <x:v>n.a.</x:v>
      </x:c>
      <x:c r="G3753" s="2" t="str">
        <x:v>USDm</x:v>
      </x:c>
      <x:c r="H3753" s="2" t="str">
        <x:v>2023-01-01</x:v>
      </x:c>
      <x:c r="I3753" s="2" t="str">
        <x:v>2023-12-31</x:v>
      </x:c>
      <x:c r="J3753" s="2" t="str">
        <x:v>Nonaccrual</x:v>
      </x:c>
      <x:c r="K3753" s="2" t="str"/>
      <x:c r="L3753" s="2" t="str"/>
      <x:c r="M3753" s="2" t="str"/>
      <x:c r="N3753" s="2" t="str"/>
      <x:c r="O3753" s="2" t="str"/>
      <x:c r="P3753" s="2" t="str"/>
      <x:c r="Q3753" s="2" t="str"/>
      <x:c r="R3753" s="2" t="str">
        <x:v>Not reported / unavailable</x:v>
      </x:c>
      <x:c r="T3753" s="12"/>
      <x:c r="U3753" s="12"/>
    </x:row>
    <x:row r="3754" ht="24" customHeight="1">
      <x:c r="C3754" s="2" t="str">
        <x:v>PNC</x:v>
      </x:c>
      <x:c r="D3754" s="2" t="str">
        <x:v>FY2023</x:v>
      </x:c>
      <x:c r="E3754" s="2" t="str">
        <x:v>cash</x:v>
      </x:c>
      <x:c r="F3754" s="11" t="str">
        <x:v>n.a.</x:v>
      </x:c>
      <x:c r="G3754" s="2" t="str">
        <x:v>USDm</x:v>
      </x:c>
      <x:c r="H3754" s="2" t="str">
        <x:v>2023-01-01</x:v>
      </x:c>
      <x:c r="I3754" s="2" t="str">
        <x:v>2023-12-31</x:v>
      </x:c>
      <x:c r="J3754" s="2" t="str">
        <x:v>Cash</x:v>
      </x:c>
      <x:c r="K3754" s="2" t="str"/>
      <x:c r="L3754" s="2" t="str"/>
      <x:c r="M3754" s="2" t="str"/>
      <x:c r="N3754" s="2" t="str"/>
      <x:c r="O3754" s="2" t="str"/>
      <x:c r="P3754" s="2" t="str"/>
      <x:c r="Q3754" s="2" t="str"/>
      <x:c r="R3754" s="2" t="str">
        <x:v>Not reported / unavailable</x:v>
      </x:c>
      <x:c r="T3754" s="12"/>
      <x:c r="U3754" s="12"/>
    </x:row>
    <x:row r="3755" ht="24" customHeight="1">
      <x:c r="C3755" s="2" t="str">
        <x:v>PNC</x:v>
      </x:c>
      <x:c r="D3755" s="2" t="str">
        <x:v>FY2023</x:v>
      </x:c>
      <x:c r="E3755" s="2" t="str">
        <x:v>aoci</x:v>
      </x:c>
      <x:c r="F3755" s="11" t="n">
        <x:v>-7712</x:v>
      </x:c>
      <x:c r="G3755" s="2" t="str">
        <x:v>USD</x:v>
      </x:c>
      <x:c r="H3755" s="2" t="str">
        <x:v>2023-01-01</x:v>
      </x:c>
      <x:c r="I3755" s="2" t="str">
        <x:v>2023-12-31</x:v>
      </x:c>
      <x:c r="J3755" s="2" t="str">
        <x:v>Accumulated Other Comprehensive Income (Loss), Net of Tax</x:v>
      </x:c>
      <x:c r="K3755" s="2" t="str">
        <x:v>us-gaap:AccumulatedOtherComprehensiveIncomeLossNetOfTax</x:v>
      </x:c>
      <x:c r="L3755" s="2" t="str">
        <x:v>2025-02-21</x:v>
      </x:c>
      <x:c r="M3755" s="2" t="str">
        <x:v>0000713676-25-000027</x:v>
      </x:c>
      <x:c r="N3755" s="2" t="str">
        <x:v>https://www.sec.gov/Archives/edgar/data/713676/000071367625000027/pnc-20241231.htm</x:v>
      </x:c>
      <x:c r="O3755" s="2" t="str">
        <x:v>data/raw/filings/PNC_0000713676-25-000027_pnc-20241231.htm</x:v>
      </x:c>
      <x:c r="P3755" s="2" t="str">
        <x:v>f-263</x:v>
      </x:c>
      <x:c r="Q3755" s="2" t="str"/>
      <x:c r="R3755" s="2" t="str">
        <x:v>Latest eligible comparative presentation at the information cutoff.</x:v>
      </x:c>
      <x:c r="T3755" s="12"/>
      <x:c r="U3755" s="12"/>
    </x:row>
    <x:row r="3756" ht="24" customHeight="1">
      <x:c r="C3756" s="2" t="str">
        <x:v>PNC</x:v>
      </x:c>
      <x:c r="D3756" s="2" t="str">
        <x:v>FY2023</x:v>
      </x:c>
      <x:c r="E3756" s="2" t="str">
        <x:v>nii</x:v>
      </x:c>
      <x:c r="F3756" s="11" t="n">
        <x:v>13916</x:v>
      </x:c>
      <x:c r="G3756" s="2" t="str">
        <x:v>USD</x:v>
      </x:c>
      <x:c r="H3756" s="2" t="str">
        <x:v>2023-01-01</x:v>
      </x:c>
      <x:c r="I3756" s="2" t="str">
        <x:v>2023-12-31</x:v>
      </x:c>
      <x:c r="J3756" s="2" t="str">
        <x:v>Interest Income (Expense), Net</x:v>
      </x:c>
      <x:c r="K3756" s="2" t="str">
        <x:v>us-gaap:InterestIncomeExpenseNet</x:v>
      </x:c>
      <x:c r="L3756" s="2" t="str">
        <x:v>2026-02-20</x:v>
      </x:c>
      <x:c r="M3756" s="2" t="str">
        <x:v>0000713676-26-000020</x:v>
      </x:c>
      <x:c r="N3756" s="2" t="str">
        <x:v>https://www.sec.gov/Archives/edgar/data/713676/000071367626000020/pnc-20251231.htm</x:v>
      </x:c>
      <x:c r="O3756" s="2" t="str">
        <x:v>data/raw/filings/PNC_0000713676-26-000020_pnc-20251231.htm</x:v>
      </x:c>
      <x:c r="P3756" s="2" t="str">
        <x:v>f-78</x:v>
      </x:c>
      <x:c r="Q3756" s="2" t="str"/>
      <x:c r="R3756" s="2" t="str">
        <x:v>Latest eligible comparative presentation at the information cutoff.</x:v>
      </x:c>
      <x:c r="T3756" s="12"/>
      <x:c r="U3756" s="12"/>
    </x:row>
    <x:row r="3757" ht="24" customHeight="1">
      <x:c r="C3757" s="2" t="str">
        <x:v>PNC</x:v>
      </x:c>
      <x:c r="D3757" s="2" t="str">
        <x:v>FY2023</x:v>
      </x:c>
      <x:c r="E3757" s="2" t="str">
        <x:v>noninterest_income</x:v>
      </x:c>
      <x:c r="F3757" s="11" t="n">
        <x:v>7574</x:v>
      </x:c>
      <x:c r="G3757" s="2" t="str">
        <x:v>USD</x:v>
      </x:c>
      <x:c r="H3757" s="2" t="str">
        <x:v>2023-01-01</x:v>
      </x:c>
      <x:c r="I3757" s="2" t="str">
        <x:v>2023-12-31</x:v>
      </x:c>
      <x:c r="J3757" s="2" t="str">
        <x:v>Noninterest Income</x:v>
      </x:c>
      <x:c r="K3757" s="2" t="str">
        <x:v>us-gaap:NoninterestIncome</x:v>
      </x:c>
      <x:c r="L3757" s="2" t="str">
        <x:v>2026-02-20</x:v>
      </x:c>
      <x:c r="M3757" s="2" t="str">
        <x:v>0000713676-26-000020</x:v>
      </x:c>
      <x:c r="N3757" s="2" t="str">
        <x:v>https://www.sec.gov/Archives/edgar/data/713676/000071367626000020/pnc-20251231.htm</x:v>
      </x:c>
      <x:c r="O3757" s="2" t="str">
        <x:v>data/raw/filings/PNC_0000713676-26-000020_pnc-20251231.htm</x:v>
      </x:c>
      <x:c r="P3757" s="2" t="str">
        <x:v>f-5979</x:v>
      </x:c>
      <x:c r="Q3757" s="2" t="str"/>
      <x:c r="R3757" s="2" t="str">
        <x:v>Latest eligible comparative presentation at the information cutoff.</x:v>
      </x:c>
      <x:c r="T3757" s="12"/>
      <x:c r="U3757" s="12"/>
    </x:row>
    <x:row r="3758" ht="24" customHeight="1">
      <x:c r="C3758" s="2" t="str">
        <x:v>PNC</x:v>
      </x:c>
      <x:c r="D3758" s="2" t="str">
        <x:v>FY2023</x:v>
      </x:c>
      <x:c r="E3758" s="2" t="str">
        <x:v>revenue_reported</x:v>
      </x:c>
      <x:c r="F3758" s="11" t="n">
        <x:v>21490</x:v>
      </x:c>
      <x:c r="G3758" s="2" t="str">
        <x:v>USD</x:v>
      </x:c>
      <x:c r="H3758" s="2" t="str">
        <x:v>2023-01-01</x:v>
      </x:c>
      <x:c r="I3758" s="2" t="str">
        <x:v>2023-12-31</x:v>
      </x:c>
      <x:c r="J3758" s="2" t="str">
        <x:v>Revenues</x:v>
      </x:c>
      <x:c r="K3758" s="2" t="str">
        <x:v>us-gaap:Revenues</x:v>
      </x:c>
      <x:c r="L3758" s="2" t="str">
        <x:v>2026-02-20</x:v>
      </x:c>
      <x:c r="M3758" s="2" t="str">
        <x:v>0000713676-26-000020</x:v>
      </x:c>
      <x:c r="N3758" s="2" t="str">
        <x:v>https://www.sec.gov/Archives/edgar/data/713676/000071367626000020/pnc-20251231.htm</x:v>
      </x:c>
      <x:c r="O3758" s="2" t="str">
        <x:v>data/raw/filings/PNC_0000713676-26-000020_pnc-20251231.htm</x:v>
      </x:c>
      <x:c r="P3758" s="2" t="str">
        <x:v>f-5816</x:v>
      </x:c>
      <x:c r="Q3758" s="2" t="str"/>
      <x:c r="R3758" s="2" t="str">
        <x:v>Latest eligible comparative presentation at the information cutoff.</x:v>
      </x:c>
      <x:c r="T3758" s="12"/>
      <x:c r="U3758" s="12"/>
    </x:row>
    <x:row r="3759" ht="24" customHeight="1">
      <x:c r="C3759" s="2" t="str">
        <x:v>PNC</x:v>
      </x:c>
      <x:c r="D3759" s="2" t="str">
        <x:v>FY2023</x:v>
      </x:c>
      <x:c r="E3759" s="2" t="str">
        <x:v>opex</x:v>
      </x:c>
      <x:c r="F3759" s="11" t="n">
        <x:v>14012</x:v>
      </x:c>
      <x:c r="G3759" s="2" t="str">
        <x:v>USD</x:v>
      </x:c>
      <x:c r="H3759" s="2" t="str">
        <x:v>2023-01-01</x:v>
      </x:c>
      <x:c r="I3759" s="2" t="str">
        <x:v>2023-12-31</x:v>
      </x:c>
      <x:c r="J3759" s="2" t="str">
        <x:v>Noninterest Expense</x:v>
      </x:c>
      <x:c r="K3759" s="2" t="str">
        <x:v>us-gaap:NoninterestExpense</x:v>
      </x:c>
      <x:c r="L3759" s="2" t="str">
        <x:v>2026-02-20</x:v>
      </x:c>
      <x:c r="M3759" s="2" t="str">
        <x:v>0000713676-26-000020</x:v>
      </x:c>
      <x:c r="N3759" s="2" t="str">
        <x:v>https://www.sec.gov/Archives/edgar/data/713676/000071367626000020/pnc-20251231.htm</x:v>
      </x:c>
      <x:c r="O3759" s="2" t="str">
        <x:v>data/raw/filings/PNC_0000713676-26-000020_pnc-20251231.htm</x:v>
      </x:c>
      <x:c r="P3759" s="2" t="str">
        <x:v>f-5834</x:v>
      </x:c>
      <x:c r="Q3759" s="2" t="str"/>
      <x:c r="R3759" s="2" t="str">
        <x:v>Latest eligible comparative presentation at the information cutoff.</x:v>
      </x:c>
      <x:c r="T3759" s="12"/>
      <x:c r="U3759" s="12"/>
    </x:row>
    <x:row r="3760" ht="24" customHeight="1">
      <x:c r="C3760" s="2" t="str">
        <x:v>PNC</x:v>
      </x:c>
      <x:c r="D3760" s="2" t="str">
        <x:v>FY2023</x:v>
      </x:c>
      <x:c r="E3760" s="2" t="str">
        <x:v>provision</x:v>
      </x:c>
      <x:c r="F3760" s="11" t="str">
        <x:v>n.a.</x:v>
      </x:c>
      <x:c r="G3760" s="2" t="str">
        <x:v>USDm</x:v>
      </x:c>
      <x:c r="H3760" s="2" t="str">
        <x:v>2023-01-01</x:v>
      </x:c>
      <x:c r="I3760" s="2" t="str">
        <x:v>2023-12-31</x:v>
      </x:c>
      <x:c r="J3760" s="2" t="str">
        <x:v>Provision for credit losses</x:v>
      </x:c>
      <x:c r="K3760" s="2" t="str"/>
      <x:c r="L3760" s="2" t="str"/>
      <x:c r="M3760" s="2" t="str"/>
      <x:c r="N3760" s="2" t="str"/>
      <x:c r="O3760" s="2" t="str"/>
      <x:c r="P3760" s="2" t="str"/>
      <x:c r="Q3760" s="2" t="str"/>
      <x:c r="R3760" s="2" t="str">
        <x:v>Not reported / unavailable</x:v>
      </x:c>
      <x:c r="T3760" s="12"/>
      <x:c r="U3760" s="12"/>
    </x:row>
    <x:row r="3761" ht="24" customHeight="1">
      <x:c r="C3761" s="2" t="str">
        <x:v>PNC</x:v>
      </x:c>
      <x:c r="D3761" s="2" t="str">
        <x:v>FY2023</x:v>
      </x:c>
      <x:c r="E3761" s="2" t="str">
        <x:v>pretax</x:v>
      </x:c>
      <x:c r="F3761" s="11" t="n">
        <x:v>6736</x:v>
      </x:c>
      <x:c r="G3761" s="2" t="str">
        <x:v>USD</x:v>
      </x:c>
      <x:c r="H3761" s="2" t="str">
        <x:v>2023-01-01</x:v>
      </x:c>
      <x:c r="I3761" s="2" t="str">
        <x:v>2023-12-31</x:v>
      </x:c>
      <x:c r="J3761" s="2" t="str">
        <x:v>Income (Loss) from Continuing Operations before Income Taxes, Noncontrolling Interest</x:v>
      </x:c>
      <x:c r="K3761" s="2" t="str">
        <x:v>us-gaap:IncomeLossFromContinuingOperationsBeforeIncomeTaxesExtraordinaryItemsNoncontrollingInterest</x:v>
      </x:c>
      <x:c r="L3761" s="2" t="str">
        <x:v>2026-02-20</x:v>
      </x:c>
      <x:c r="M3761" s="2" t="str">
        <x:v>0000713676-26-000020</x:v>
      </x:c>
      <x:c r="N3761" s="2" t="str">
        <x:v>https://www.sec.gov/Archives/edgar/data/713676/000071367626000020/pnc-20251231.htm</x:v>
      </x:c>
      <x:c r="O3761" s="2" t="str">
        <x:v>data/raw/filings/PNC_0000713676-26-000020_pnc-20251231.htm</x:v>
      </x:c>
      <x:c r="P3761" s="2" t="str">
        <x:v>f-5252</x:v>
      </x:c>
      <x:c r="Q3761" s="2" t="str"/>
      <x:c r="R3761" s="2" t="str">
        <x:v>Latest eligible comparative presentation at the information cutoff.</x:v>
      </x:c>
      <x:c r="T3761" s="12"/>
      <x:c r="U3761" s="12"/>
    </x:row>
    <x:row r="3762" ht="24" customHeight="1">
      <x:c r="C3762" s="2" t="str">
        <x:v>PNC</x:v>
      </x:c>
      <x:c r="D3762" s="2" t="str">
        <x:v>FY2023</x:v>
      </x:c>
      <x:c r="E3762" s="2" t="str">
        <x:v>tax</x:v>
      </x:c>
      <x:c r="F3762" s="11" t="n">
        <x:v>1089</x:v>
      </x:c>
      <x:c r="G3762" s="2" t="str">
        <x:v>USD</x:v>
      </x:c>
      <x:c r="H3762" s="2" t="str">
        <x:v>2023-01-01</x:v>
      </x:c>
      <x:c r="I3762" s="2" t="str">
        <x:v>2023-12-31</x:v>
      </x:c>
      <x:c r="J3762" s="2" t="str">
        <x:v>Income Tax Expense (Benefit)</x:v>
      </x:c>
      <x:c r="K3762" s="2" t="str">
        <x:v>us-gaap:IncomeTaxExpenseBenefit</x:v>
      </x:c>
      <x:c r="L3762" s="2" t="str">
        <x:v>2026-02-20</x:v>
      </x:c>
      <x:c r="M3762" s="2" t="str">
        <x:v>0000713676-26-000020</x:v>
      </x:c>
      <x:c r="N3762" s="2" t="str">
        <x:v>https://www.sec.gov/Archives/edgar/data/713676/000071367626000020/pnc-20251231.htm</x:v>
      </x:c>
      <x:c r="O3762" s="2" t="str">
        <x:v>data/raw/filings/PNC_0000713676-26-000020_pnc-20251231.htm</x:v>
      </x:c>
      <x:c r="P3762" s="2" t="str">
        <x:v>f-5387</x:v>
      </x:c>
      <x:c r="Q3762" s="2" t="str"/>
      <x:c r="R3762" s="2" t="str">
        <x:v>Latest eligible comparative presentation at the information cutoff.</x:v>
      </x:c>
      <x:c r="T3762" s="12"/>
      <x:c r="U3762" s="12"/>
    </x:row>
    <x:row r="3763" ht="24" customHeight="1">
      <x:c r="C3763" s="2" t="str">
        <x:v>PNC</x:v>
      </x:c>
      <x:c r="D3763" s="2" t="str">
        <x:v>FY2023</x:v>
      </x:c>
      <x:c r="E3763" s="2" t="str">
        <x:v>net_income</x:v>
      </x:c>
      <x:c r="F3763" s="11" t="str">
        <x:v>n.a.</x:v>
      </x:c>
      <x:c r="G3763" s="2" t="str">
        <x:v>USDm</x:v>
      </x:c>
      <x:c r="H3763" s="2" t="str">
        <x:v>2023-01-01</x:v>
      </x:c>
      <x:c r="I3763" s="2" t="str">
        <x:v>2023-12-31</x:v>
      </x:c>
      <x:c r="J3763" s="2" t="str">
        <x:v>Net income attributable to parent</x:v>
      </x:c>
      <x:c r="K3763" s="2" t="str"/>
      <x:c r="L3763" s="2" t="str"/>
      <x:c r="M3763" s="2" t="str"/>
      <x:c r="N3763" s="2" t="str"/>
      <x:c r="O3763" s="2" t="str"/>
      <x:c r="P3763" s="2" t="str"/>
      <x:c r="Q3763" s="2" t="str"/>
      <x:c r="R3763" s="2" t="str">
        <x:v>Not reported / unavailable</x:v>
      </x:c>
      <x:c r="T3763" s="12"/>
      <x:c r="U3763" s="12"/>
    </x:row>
    <x:row r="3764" ht="24" customHeight="1">
      <x:c r="C3764" s="2" t="str">
        <x:v>PNC</x:v>
      </x:c>
      <x:c r="D3764" s="2" t="str">
        <x:v>FY2023</x:v>
      </x:c>
      <x:c r="E3764" s="2" t="str">
        <x:v>common_income</x:v>
      </x:c>
      <x:c r="F3764" s="11" t="n">
        <x:v>5126</x:v>
      </x:c>
      <x:c r="G3764" s="2" t="str">
        <x:v>USD</x:v>
      </x:c>
      <x:c r="H3764" s="2" t="str">
        <x:v>2023-01-01</x:v>
      </x:c>
      <x:c r="I3764" s="2" t="str">
        <x:v>2023-12-31</x:v>
      </x:c>
      <x:c r="J3764" s="2" t="str">
        <x:v>Net Income (Loss) Available to Common Stockholders, Basic</x:v>
      </x:c>
      <x:c r="K3764" s="2" t="str">
        <x:v>us-gaap:NetIncomeLossAvailableToCommonStockholdersBasic</x:v>
      </x:c>
      <x:c r="L3764" s="2" t="str">
        <x:v>2026-02-20</x:v>
      </x:c>
      <x:c r="M3764" s="2" t="str">
        <x:v>0000713676-26-000020</x:v>
      </x:c>
      <x:c r="N3764" s="2" t="str">
        <x:v>https://www.sec.gov/Archives/edgar/data/713676/000071367626000020/pnc-20251231.htm</x:v>
      </x:c>
      <x:c r="O3764" s="2" t="str">
        <x:v>data/raw/filings/PNC_0000713676-26-000020_pnc-20251231.htm</x:v>
      </x:c>
      <x:c r="P3764" s="2" t="str">
        <x:v>f-3472</x:v>
      </x:c>
      <x:c r="Q3764" s="2" t="str"/>
      <x:c r="R3764" s="2" t="str">
        <x:v>Latest eligible comparative presentation at the information cutoff.</x:v>
      </x:c>
      <x:c r="T3764" s="12"/>
      <x:c r="U3764" s="12"/>
    </x:row>
    <x:row r="3765" ht="24" customHeight="1">
      <x:c r="C3765" s="2" t="str">
        <x:v>PNC</x:v>
      </x:c>
      <x:c r="D3765" s="2" t="str">
        <x:v>FY2023</x:v>
      </x:c>
      <x:c r="E3765" s="2" t="str">
        <x:v>preferred_div</x:v>
      </x:c>
      <x:c r="F3765" s="11" t="n">
        <x:v>8</x:v>
      </x:c>
      <x:c r="G3765" s="2" t="str">
        <x:v>USD</x:v>
      </x:c>
      <x:c r="H3765" s="2" t="str">
        <x:v>2023-01-01</x:v>
      </x:c>
      <x:c r="I3765" s="2" t="str">
        <x:v>2023-12-31</x:v>
      </x:c>
      <x:c r="J3765" s="2" t="str">
        <x:v>Preferred Stock Dividends and Other Adjustments</x:v>
      </x:c>
      <x:c r="K3765" s="2" t="str">
        <x:v>us-gaap:PreferredStockDividendsAndOtherAdjustments</x:v>
      </x:c>
      <x:c r="L3765" s="2" t="str">
        <x:v>2024-02-21</x:v>
      </x:c>
      <x:c r="M3765" s="2" t="str">
        <x:v>0000713676-24-000028</x:v>
      </x:c>
      <x:c r="N3765" s="2" t="str">
        <x:v>https://www.sec.gov/Archives/edgar/data/713676/000071367624000028/pnc-20231231.htm</x:v>
      </x:c>
      <x:c r="O3765" s="2" t="str">
        <x:v>data/raw/filings/PNC_0000713676-24-000028_pnc-20231231.htm</x:v>
      </x:c>
      <x:c r="P3765" s="2" t="str">
        <x:v>f-3146</x:v>
      </x:c>
      <x:c r="Q3765" s="2" t="str"/>
      <x:c r="R3765" s="2" t="str">
        <x:v>Latest eligible comparative presentation at the information cutoff.</x:v>
      </x:c>
      <x:c r="T3765" s="12"/>
      <x:c r="U3765" s="12"/>
    </x:row>
    <x:row r="3766" ht="24" customHeight="1">
      <x:c r="C3766" s="2" t="str">
        <x:v>PNC</x:v>
      </x:c>
      <x:c r="D3766" s="2" t="str">
        <x:v>FY2023</x:v>
      </x:c>
      <x:c r="E3766" s="2" t="str">
        <x:v>eps</x:v>
      </x:c>
      <x:c r="F3766" s="11" t="n">
        <x:v>12.79</x:v>
      </x:c>
      <x:c r="G3766" s="2" t="str">
        <x:v>USD/shares</x:v>
      </x:c>
      <x:c r="H3766" s="2" t="str">
        <x:v>2023-01-01</x:v>
      </x:c>
      <x:c r="I3766" s="2" t="str">
        <x:v>2023-12-31</x:v>
      </x:c>
      <x:c r="J3766" s="2" t="str">
        <x:v>Earnings Per Share, Diluted</x:v>
      </x:c>
      <x:c r="K3766" s="2" t="str">
        <x:v>us-gaap:EarningsPerShareDiluted</x:v>
      </x:c>
      <x:c r="L3766" s="2" t="str">
        <x:v>2026-02-20</x:v>
      </x:c>
      <x:c r="M3766" s="2" t="str">
        <x:v>0000713676-26-000020</x:v>
      </x:c>
      <x:c r="N3766" s="2" t="str">
        <x:v>https://www.sec.gov/Archives/edgar/data/713676/000071367626000020/pnc-20251231.htm</x:v>
      </x:c>
      <x:c r="O3766" s="2" t="str">
        <x:v>data/raw/filings/PNC_0000713676-26-000020_pnc-20251231.htm</x:v>
      </x:c>
      <x:c r="P3766" s="2" t="str">
        <x:v>f-3493</x:v>
      </x:c>
      <x:c r="Q3766" s="2" t="str"/>
      <x:c r="R3766" s="2" t="str">
        <x:v>Latest eligible comparative presentation at the information cutoff.</x:v>
      </x:c>
      <x:c r="T3766" s="12"/>
      <x:c r="U3766" s="12"/>
    </x:row>
    <x:row r="3767" ht="24" customHeight="1">
      <x:c r="C3767" s="2" t="str">
        <x:v>PNC</x:v>
      </x:c>
      <x:c r="D3767" s="2" t="str">
        <x:v>FY2023</x:v>
      </x:c>
      <x:c r="E3767" s="2" t="str">
        <x:v>shares_diluted</x:v>
      </x:c>
      <x:c r="F3767" s="11" t="n">
        <x:v>401</x:v>
      </x:c>
      <x:c r="G3767" s="2" t="str">
        <x:v>shares</x:v>
      </x:c>
      <x:c r="H3767" s="2" t="str">
        <x:v>2023-01-01</x:v>
      </x:c>
      <x:c r="I3767" s="2" t="str">
        <x:v>2023-12-31</x:v>
      </x:c>
      <x:c r="J3767" s="2" t="str">
        <x:v>Weighted Average Number of Shares Outstanding, Diluted</x:v>
      </x:c>
      <x:c r="K3767" s="2" t="str">
        <x:v>us-gaap:WeightedAverageNumberOfDilutedSharesOutstanding</x:v>
      </x:c>
      <x:c r="L3767" s="2" t="str">
        <x:v>2026-02-20</x:v>
      </x:c>
      <x:c r="M3767" s="2" t="str">
        <x:v>0000713676-26-000020</x:v>
      </x:c>
      <x:c r="N3767" s="2" t="str">
        <x:v>https://www.sec.gov/Archives/edgar/data/713676/000071367626000020/pnc-20251231.htm</x:v>
      </x:c>
      <x:c r="O3767" s="2" t="str">
        <x:v>data/raw/filings/PNC_0000713676-26-000020_pnc-20251231.htm</x:v>
      </x:c>
      <x:c r="P3767" s="2" t="str">
        <x:v>f-3490</x:v>
      </x:c>
      <x:c r="Q3767" s="2" t="str"/>
      <x:c r="R3767" s="2" t="str">
        <x:v>Latest eligible comparative presentation at the information cutoff.</x:v>
      </x:c>
      <x:c r="T3767" s="12"/>
      <x:c r="U3767" s="12"/>
    </x:row>
    <x:row r="3768" ht="24" customHeight="1">
      <x:c r="C3768" s="2" t="str">
        <x:v>PNC</x:v>
      </x:c>
      <x:c r="D3768" s="2" t="str">
        <x:v>FY2023</x:v>
      </x:c>
      <x:c r="E3768" s="2" t="str">
        <x:v>dps</x:v>
      </x:c>
      <x:c r="F3768" s="11" t="n">
        <x:v>6.1</x:v>
      </x:c>
      <x:c r="G3768" s="2" t="str">
        <x:v>USD/shares</x:v>
      </x:c>
      <x:c r="H3768" s="2" t="str">
        <x:v>2023-01-01</x:v>
      </x:c>
      <x:c r="I3768" s="2" t="str">
        <x:v>2023-12-31</x:v>
      </x:c>
      <x:c r="J3768" s="2" t="str">
        <x:v>Common Stock, Dividends, Per Share, Declared</x:v>
      </x:c>
      <x:c r="K3768" s="2" t="str">
        <x:v>us-gaap:CommonStockDividendsPerShareDeclared</x:v>
      </x:c>
      <x:c r="L3768" s="2" t="str">
        <x:v>2026-02-20</x:v>
      </x:c>
      <x:c r="M3768" s="2" t="str">
        <x:v>0000713676-26-000020</x:v>
      </x:c>
      <x:c r="N3768" s="2" t="str">
        <x:v>https://www.sec.gov/Archives/edgar/data/713676/000071367626000020/pnc-20251231.htm</x:v>
      </x:c>
      <x:c r="O3768" s="2" t="str">
        <x:v>data/raw/filings/PNC_0000713676-26-000020_pnc-20251231.htm</x:v>
      </x:c>
      <x:c r="P3768" s="2" t="str">
        <x:v>f-3284</x:v>
      </x:c>
      <x:c r="Q3768" s="2" t="str"/>
      <x:c r="R3768" s="2" t="str">
        <x:v>Latest eligible comparative presentation at the information cutoff.</x:v>
      </x:c>
      <x:c r="T3768" s="12"/>
      <x:c r="U3768" s="12"/>
    </x:row>
    <x:row r="3769" ht="24" customHeight="1">
      <x:c r="C3769" s="2" t="str">
        <x:v>PNC</x:v>
      </x:c>
      <x:c r="D3769" s="2" t="str">
        <x:v>FY2023</x:v>
      </x:c>
      <x:c r="E3769" s="2" t="str">
        <x:v>dividends</x:v>
      </x:c>
      <x:c r="F3769" s="11" t="n">
        <x:v>2461</x:v>
      </x:c>
      <x:c r="G3769" s="2" t="str">
        <x:v>USD</x:v>
      </x:c>
      <x:c r="H3769" s="2" t="str">
        <x:v>2023-01-01</x:v>
      </x:c>
      <x:c r="I3769" s="2" t="str">
        <x:v>2023-12-31</x:v>
      </x:c>
      <x:c r="J3769" s="2" t="str">
        <x:v>Payments of Ordinary Dividends, Common Stock</x:v>
      </x:c>
      <x:c r="K3769" s="2" t="str">
        <x:v>us-gaap:PaymentsOfDividendsCommonStock</x:v>
      </x:c>
      <x:c r="L3769" s="2" t="str">
        <x:v>2026-02-20</x:v>
      </x:c>
      <x:c r="M3769" s="2" t="str">
        <x:v>0000713676-26-000020</x:v>
      </x:c>
      <x:c r="N3769" s="2" t="str">
        <x:v>https://www.sec.gov/Archives/edgar/data/713676/000071367626000020/pnc-20251231.htm</x:v>
      </x:c>
      <x:c r="O3769" s="2" t="str">
        <x:v>data/raw/filings/PNC_0000713676-26-000020_pnc-20251231.htm</x:v>
      </x:c>
      <x:c r="P3769" s="2" t="str">
        <x:v>f-543</x:v>
      </x:c>
      <x:c r="Q3769" s="2" t="str"/>
      <x:c r="R3769" s="2" t="str">
        <x:v>Latest eligible comparative presentation at the information cutoff.</x:v>
      </x:c>
      <x:c r="T3769" s="12"/>
      <x:c r="U3769" s="12"/>
    </x:row>
    <x:row r="3770" ht="24" customHeight="1">
      <x:c r="C3770" s="2" t="str">
        <x:v>PNC</x:v>
      </x:c>
      <x:c r="D3770" s="2" t="str">
        <x:v>FY2023</x:v>
      </x:c>
      <x:c r="E3770" s="2" t="str">
        <x:v>buybacks</x:v>
      </x:c>
      <x:c r="F3770" s="11" t="n">
        <x:v>651</x:v>
      </x:c>
      <x:c r="G3770" s="2" t="str">
        <x:v>USD</x:v>
      </x:c>
      <x:c r="H3770" s="2" t="str">
        <x:v>2023-01-01</x:v>
      </x:c>
      <x:c r="I3770" s="2" t="str">
        <x:v>2023-12-31</x:v>
      </x:c>
      <x:c r="J3770" s="2" t="str">
        <x:v>Payments for Repurchase of Common Stock</x:v>
      </x:c>
      <x:c r="K3770" s="2" t="str">
        <x:v>us-gaap:PaymentsForRepurchaseOfCommonStock</x:v>
      </x:c>
      <x:c r="L3770" s="2" t="str">
        <x:v>2026-02-20</x:v>
      </x:c>
      <x:c r="M3770" s="2" t="str">
        <x:v>0000713676-26-000020</x:v>
      </x:c>
      <x:c r="N3770" s="2" t="str">
        <x:v>https://www.sec.gov/Archives/edgar/data/713676/000071367626000020/pnc-20251231.htm</x:v>
      </x:c>
      <x:c r="O3770" s="2" t="str">
        <x:v>data/raw/filings/PNC_0000713676-26-000020_pnc-20251231.htm</x:v>
      </x:c>
      <x:c r="P3770" s="2" t="str">
        <x:v>f-537</x:v>
      </x:c>
      <x:c r="Q3770" s="2" t="str"/>
      <x:c r="R3770" s="2" t="str">
        <x:v>Latest eligible comparative presentation at the information cutoff.</x:v>
      </x:c>
      <x:c r="T3770" s="12"/>
      <x:c r="U3770" s="12"/>
    </x:row>
    <x:row r="3771" ht="24" customHeight="1">
      <x:c r="C3771" s="2" t="str">
        <x:v>PNC</x:v>
      </x:c>
      <x:c r="D3771" s="2" t="str">
        <x:v>FY2023</x:v>
      </x:c>
      <x:c r="E3771" s="2" t="str">
        <x:v>chargeoffs</x:v>
      </x:c>
      <x:c r="F3771" s="11" t="str">
        <x:v>n.a.</x:v>
      </x:c>
      <x:c r="G3771" s="2" t="str">
        <x:v>USDm</x:v>
      </x:c>
      <x:c r="H3771" s="2" t="str">
        <x:v>2023-01-01</x:v>
      </x:c>
      <x:c r="I3771" s="2" t="str">
        <x:v>2023-12-31</x:v>
      </x:c>
      <x:c r="J3771" s="2" t="str">
        <x:v>Gross loan charge-offs</x:v>
      </x:c>
      <x:c r="K3771" s="2" t="str"/>
      <x:c r="L3771" s="2" t="str"/>
      <x:c r="M3771" s="2" t="str"/>
      <x:c r="N3771" s="2" t="str"/>
      <x:c r="O3771" s="2" t="str"/>
      <x:c r="P3771" s="2" t="str"/>
      <x:c r="Q3771" s="2" t="str"/>
      <x:c r="R3771" s="2" t="str">
        <x:v>Not reported / unavailable</x:v>
      </x:c>
      <x:c r="T3771" s="12"/>
      <x:c r="U3771" s="12"/>
    </x:row>
    <x:row r="3772" ht="24" customHeight="1">
      <x:c r="C3772" s="2" t="str">
        <x:v>PNC</x:v>
      </x:c>
      <x:c r="D3772" s="2" t="str">
        <x:v>FY2023</x:v>
      </x:c>
      <x:c r="E3772" s="2" t="str">
        <x:v>recoveries</x:v>
      </x:c>
      <x:c r="F3772" s="11" t="str">
        <x:v>n.a.</x:v>
      </x:c>
      <x:c r="G3772" s="2" t="str">
        <x:v>USDm</x:v>
      </x:c>
      <x:c r="H3772" s="2" t="str">
        <x:v>2023-01-01</x:v>
      </x:c>
      <x:c r="I3772" s="2" t="str">
        <x:v>2023-12-31</x:v>
      </x:c>
      <x:c r="J3772" s="2" t="str">
        <x:v>Loan recoveries</x:v>
      </x:c>
      <x:c r="K3772" s="2" t="str"/>
      <x:c r="L3772" s="2" t="str"/>
      <x:c r="M3772" s="2" t="str"/>
      <x:c r="N3772" s="2" t="str"/>
      <x:c r="O3772" s="2" t="str"/>
      <x:c r="P3772" s="2" t="str"/>
      <x:c r="Q3772" s="2" t="str"/>
      <x:c r="R3772" s="2" t="str">
        <x:v>Not reported / unavailable</x:v>
      </x:c>
      <x:c r="T3772" s="12"/>
      <x:c r="U3772" s="12"/>
    </x:row>
    <x:row r="3773" ht="24" customHeight="1">
      <x:c r="C3773" s="2" t="str">
        <x:v>PNC</x:v>
      </x:c>
      <x:c r="D3773" s="2" t="str">
        <x:v>FY2023</x:v>
      </x:c>
      <x:c r="E3773" s="2" t="str">
        <x:v>rwa</x:v>
      </x:c>
      <x:c r="F3773" s="11" t="str">
        <x:v>n.a.</x:v>
      </x:c>
      <x:c r="G3773" s="2" t="str">
        <x:v>USDm</x:v>
      </x:c>
      <x:c r="H3773" s="2" t="str">
        <x:v>2023-01-01</x:v>
      </x:c>
      <x:c r="I3773" s="2" t="str">
        <x:v>2023-12-31</x:v>
      </x:c>
      <x:c r="J3773" s="2" t="str">
        <x:v>Risk-weighted assets</x:v>
      </x:c>
      <x:c r="K3773" s="2" t="str"/>
      <x:c r="L3773" s="2" t="str"/>
      <x:c r="M3773" s="2" t="str"/>
      <x:c r="N3773" s="2" t="str"/>
      <x:c r="O3773" s="2" t="str"/>
      <x:c r="P3773" s="2" t="str"/>
      <x:c r="Q3773" s="2" t="str"/>
      <x:c r="R3773" s="2" t="str">
        <x:v>Not reported / unavailable</x:v>
      </x:c>
      <x:c r="T3773" s="12"/>
      <x:c r="U3773" s="12"/>
    </x:row>
    <x:row r="3774" ht="24" customHeight="1">
      <x:c r="C3774" s="2" t="str">
        <x:v>PNC</x:v>
      </x:c>
      <x:c r="D3774" s="2" t="str">
        <x:v>FY2023</x:v>
      </x:c>
      <x:c r="E3774" s="2" t="str">
        <x:v>cet1_reported</x:v>
      </x:c>
      <x:c r="F3774" s="11" t="str">
        <x:v>n.a.</x:v>
      </x:c>
      <x:c r="G3774" s="2" t="str">
        <x:v>%</x:v>
      </x:c>
      <x:c r="H3774" s="2" t="str">
        <x:v>2023-01-01</x:v>
      </x:c>
      <x:c r="I3774" s="2" t="str">
        <x:v>2023-12-31</x:v>
      </x:c>
      <x:c r="J3774" s="2" t="str">
        <x:v>Actual standardized CET1 ratio</x:v>
      </x:c>
      <x:c r="K3774" s="2" t="str"/>
      <x:c r="L3774" s="2" t="str"/>
      <x:c r="M3774" s="2" t="str"/>
      <x:c r="N3774" s="2" t="str"/>
      <x:c r="O3774" s="2" t="str"/>
      <x:c r="P3774" s="2" t="str"/>
      <x:c r="Q3774" s="2" t="str"/>
      <x:c r="R3774" s="2" t="str">
        <x:v>Not reported / unavailable</x:v>
      </x:c>
      <x:c r="T3774" s="12"/>
      <x:c r="U3774" s="12"/>
    </x:row>
    <x:row r="3775" ht="24" customHeight="1">
      <x:c r="C3775" s="2" t="str">
        <x:v>PNC</x:v>
      </x:c>
      <x:c r="D3775" s="2" t="str">
        <x:v>FY2023</x:v>
      </x:c>
      <x:c r="E3775" s="2" t="str">
        <x:v>nim_reported</x:v>
      </x:c>
      <x:c r="F3775" s="11" t="str">
        <x:v>n.a.</x:v>
      </x:c>
      <x:c r="G3775" s="2" t="str">
        <x:v>%</x:v>
      </x:c>
      <x:c r="H3775" s="2" t="str">
        <x:v>2023-01-01</x:v>
      </x:c>
      <x:c r="I3775" s="2" t="str">
        <x:v>2023-12-31</x:v>
      </x:c>
      <x:c r="J3775" s="2" t="str">
        <x:v>Issuer reported net interest margin</x:v>
      </x:c>
      <x:c r="K3775" s="2" t="str"/>
      <x:c r="L3775" s="2" t="str"/>
      <x:c r="M3775" s="2" t="str"/>
      <x:c r="N3775" s="2" t="str"/>
      <x:c r="O3775" s="2" t="str"/>
      <x:c r="P3775" s="2" t="str"/>
      <x:c r="Q3775" s="2" t="str"/>
      <x:c r="R3775" s="2" t="str">
        <x:v>Not reported / unavailable</x:v>
      </x:c>
      <x:c r="T3775" s="12"/>
      <x:c r="U3775" s="12"/>
    </x:row>
    <x:row r="3776" ht="24" customHeight="1">
      <x:c r="C3776" s="2" t="str">
        <x:v>PNC</x:v>
      </x:c>
      <x:c r="D3776" s="2" t="str">
        <x:v>FY2023</x:v>
      </x:c>
      <x:c r="E3776" s="2" t="str">
        <x:v>bvps_reported</x:v>
      </x:c>
      <x:c r="F3776" s="11" t="n">
        <x:v>112.72</x:v>
      </x:c>
      <x:c r="G3776" s="2" t="str">
        <x:v>USD/shares</x:v>
      </x:c>
      <x:c r="H3776" s="2" t="str">
        <x:v>2023-01-01</x:v>
      </x:c>
      <x:c r="I3776" s="2" t="str">
        <x:v>2023-12-31</x:v>
      </x:c>
      <x:c r="J3776" s="2" t="str">
        <x:v>Reported common book value per share</x:v>
      </x:c>
      <x:c r="K3776" s="2" t="str">
        <x:v>Manual verified issuer table row</x:v>
      </x:c>
      <x:c r="L3776" s="2" t="str">
        <x:v>2024-02-21</x:v>
      </x:c>
      <x:c r="M3776" s="2" t="str">
        <x:v>0000713676-24-000028</x:v>
      </x:c>
      <x:c r="N3776" s="2" t="str">
        <x:v>https://www.sec.gov/Archives/edgar/data/713676/000071367624000028/pnc-20231231.htm</x:v>
      </x:c>
      <x:c r="O3776" s="2" t="str">
        <x:v>data/raw/filings/PNC_0000713676-24-000028_pnc-20231231.htm</x:v>
      </x:c>
      <x:c r="P3776" s="2" t="str"/>
      <x:c r="Q3776" s="2" t="str"/>
      <x:c r="R3776" s="2" t="str">
        <x:v>Verified original issuer table row; same-date end balance, excluding average and regulatory minimum tables.</x:v>
      </x:c>
      <x:c r="T3776" s="12"/>
      <x:c r="U3776" s="12"/>
    </x:row>
    <x:row r="3777" ht="24" customHeight="1">
      <x:c r="C3777" s="2" t="str">
        <x:v>PNC</x:v>
      </x:c>
      <x:c r="D3777" s="2" t="str">
        <x:v>FY2023</x:v>
      </x:c>
      <x:c r="E3777" s="2" t="str">
        <x:v>tbvps_reported</x:v>
      </x:c>
      <x:c r="F3777" s="11" t="n">
        <x:v>85.08</x:v>
      </x:c>
      <x:c r="G3777" s="2" t="str">
        <x:v>USD/shares</x:v>
      </x:c>
      <x:c r="H3777" s="2" t="str">
        <x:v>2023-01-01</x:v>
      </x:c>
      <x:c r="I3777" s="2" t="str">
        <x:v>2023-12-31</x:v>
      </x:c>
      <x:c r="J3777" s="2" t="str">
        <x:v>Reported tangible book value per share</x:v>
      </x:c>
      <x:c r="K3777" s="2" t="str">
        <x:v>Manual verified issuer table row</x:v>
      </x:c>
      <x:c r="L3777" s="2" t="str">
        <x:v>2024-02-21</x:v>
      </x:c>
      <x:c r="M3777" s="2" t="str">
        <x:v>0000713676-24-000028</x:v>
      </x:c>
      <x:c r="N3777" s="2" t="str">
        <x:v>https://www.sec.gov/Archives/edgar/data/713676/000071367624000028/pnc-20231231.htm</x:v>
      </x:c>
      <x:c r="O3777" s="2" t="str">
        <x:v>data/raw/filings/PNC_0000713676-24-000028_pnc-20231231.htm</x:v>
      </x:c>
      <x:c r="P3777" s="2" t="str"/>
      <x:c r="Q3777" s="2" t="str"/>
      <x:c r="R3777" s="2" t="str">
        <x:v>Verified original issuer table row; same-date end balance, excluding average and regulatory minimum tables.</x:v>
      </x:c>
      <x:c r="T3777" s="12"/>
      <x:c r="U3777" s="12"/>
    </x:row>
    <x:row r="3778" ht="24" customHeight="1">
      <x:c r="C3778" s="2" t="str">
        <x:v>PNC</x:v>
      </x:c>
      <x:c r="D3778" s="2" t="str">
        <x:v>FY2023</x:v>
      </x:c>
      <x:c r="E3778" s="2" t="str">
        <x:v>tce_reported</x:v>
      </x:c>
      <x:c r="F3778" s="11" t="str">
        <x:v>n.a.</x:v>
      </x:c>
      <x:c r="G3778" s="2" t="str">
        <x:v>USDm</x:v>
      </x:c>
      <x:c r="H3778" s="2" t="str">
        <x:v>2023-01-01</x:v>
      </x:c>
      <x:c r="I3778" s="2" t="str">
        <x:v>2023-12-31</x:v>
      </x:c>
      <x:c r="J3778" s="2" t="str">
        <x:v>Reported tangible common equity</x:v>
      </x:c>
      <x:c r="K3778" s="2" t="str"/>
      <x:c r="L3778" s="2" t="str"/>
      <x:c r="M3778" s="2" t="str"/>
      <x:c r="N3778" s="2" t="str"/>
      <x:c r="O3778" s="2" t="str"/>
      <x:c r="P3778" s="2" t="str"/>
      <x:c r="Q3778" s="2" t="str"/>
      <x:c r="R3778" s="2" t="str">
        <x:v>Not reported / unavailable</x:v>
      </x:c>
      <x:c r="T3778" s="12"/>
      <x:c r="U3778" s="12"/>
    </x:row>
    <x:row r="3779" ht="24" customHeight="1">
      <x:c r="C3779" s="2" t="str">
        <x:v>PNC</x:v>
      </x:c>
      <x:c r="D3779" s="2" t="str">
        <x:v>FY2024</x:v>
      </x:c>
      <x:c r="E3779" s="2" t="str">
        <x:v>assets</x:v>
      </x:c>
      <x:c r="F3779" s="11" t="n">
        <x:v>560038</x:v>
      </x:c>
      <x:c r="G3779" s="2" t="str">
        <x:v>USD</x:v>
      </x:c>
      <x:c r="H3779" s="2" t="str">
        <x:v>2024-01-01</x:v>
      </x:c>
      <x:c r="I3779" s="2" t="str">
        <x:v>2024-12-31</x:v>
      </x:c>
      <x:c r="J3779" s="2" t="str">
        <x:v>Assets</x:v>
      </x:c>
      <x:c r="K3779" s="2" t="str">
        <x:v>us-gaap:Assets</x:v>
      </x:c>
      <x:c r="L3779" s="2" t="str">
        <x:v>2026-02-20</x:v>
      </x:c>
      <x:c r="M3779" s="2" t="str">
        <x:v>0000713676-26-000020</x:v>
      </x:c>
      <x:c r="N3779" s="2" t="str">
        <x:v>https://www.sec.gov/Archives/edgar/data/713676/000071367626000020/pnc-20251231.htm</x:v>
      </x:c>
      <x:c r="O3779" s="2" t="str">
        <x:v>data/raw/filings/PNC_0000713676-26-000020_pnc-20251231.htm</x:v>
      </x:c>
      <x:c r="P3779" s="2" t="str">
        <x:v>f-225</x:v>
      </x:c>
      <x:c r="Q3779" s="2" t="str"/>
      <x:c r="R3779" s="2" t="str">
        <x:v>Latest eligible comparative presentation at the information cutoff.</x:v>
      </x:c>
      <x:c r="T3779" s="12"/>
      <x:c r="U3779" s="12"/>
    </x:row>
    <x:row r="3780" ht="24" customHeight="1">
      <x:c r="C3780" s="2" t="str">
        <x:v>PNC</x:v>
      </x:c>
      <x:c r="D3780" s="2" t="str">
        <x:v>FY2024</x:v>
      </x:c>
      <x:c r="E3780" s="2" t="str">
        <x:v>liabilities</x:v>
      </x:c>
      <x:c r="F3780" s="11" t="n">
        <x:v>505569</x:v>
      </x:c>
      <x:c r="G3780" s="2" t="str">
        <x:v>USD</x:v>
      </x:c>
      <x:c r="H3780" s="2" t="str">
        <x:v>2024-01-01</x:v>
      </x:c>
      <x:c r="I3780" s="2" t="str">
        <x:v>2024-12-31</x:v>
      </x:c>
      <x:c r="J3780" s="2" t="str">
        <x:v>Liabilities</x:v>
      </x:c>
      <x:c r="K3780" s="2" t="str">
        <x:v>us-gaap:Liabilities</x:v>
      </x:c>
      <x:c r="L3780" s="2" t="str">
        <x:v>2026-02-20</x:v>
      </x:c>
      <x:c r="M3780" s="2" t="str">
        <x:v>0000713676-26-000020</x:v>
      </x:c>
      <x:c r="N3780" s="2" t="str">
        <x:v>https://www.sec.gov/Archives/edgar/data/713676/000071367626000020/pnc-20251231.htm</x:v>
      </x:c>
      <x:c r="O3780" s="2" t="str">
        <x:v>data/raw/filings/PNC_0000713676-26-000020_pnc-20251231.htm</x:v>
      </x:c>
      <x:c r="P3780" s="2" t="str">
        <x:v>f-247</x:v>
      </x:c>
      <x:c r="Q3780" s="2" t="str"/>
      <x:c r="R3780" s="2" t="str">
        <x:v>Latest eligible comparative presentation at the information cutoff.</x:v>
      </x:c>
      <x:c r="T3780" s="12"/>
      <x:c r="U3780" s="12"/>
    </x:row>
    <x:row r="3781" ht="24" customHeight="1">
      <x:c r="C3781" s="2" t="str">
        <x:v>PNC</x:v>
      </x:c>
      <x:c r="D3781" s="2" t="str">
        <x:v>FY2024</x:v>
      </x:c>
      <x:c r="E3781" s="2" t="str">
        <x:v>equity</x:v>
      </x:c>
      <x:c r="F3781" s="11" t="n">
        <x:v>54425</x:v>
      </x:c>
      <x:c r="G3781" s="2" t="str">
        <x:v>USD</x:v>
      </x:c>
      <x:c r="H3781" s="2" t="str">
        <x:v>2024-01-01</x:v>
      </x:c>
      <x:c r="I3781" s="2" t="str">
        <x:v>2024-12-31</x:v>
      </x:c>
      <x:c r="J3781" s="2" t="str">
        <x:v>Stockholders' Equity Attributable to Parent</x:v>
      </x:c>
      <x:c r="K3781" s="2" t="str">
        <x:v>us-gaap:StockholdersEquity</x:v>
      </x:c>
      <x:c r="L3781" s="2" t="str">
        <x:v>2026-02-20</x:v>
      </x:c>
      <x:c r="M3781" s="2" t="str">
        <x:v>0000713676-26-000020</x:v>
      </x:c>
      <x:c r="N3781" s="2" t="str">
        <x:v>https://www.sec.gov/Archives/edgar/data/713676/000071367626000020/pnc-20251231.htm</x:v>
      </x:c>
      <x:c r="O3781" s="2" t="str">
        <x:v>data/raw/filings/PNC_0000713676-26-000020_pnc-20251231.htm</x:v>
      </x:c>
      <x:c r="P3781" s="2" t="str">
        <x:v>f-269</x:v>
      </x:c>
      <x:c r="Q3781" s="2" t="str"/>
      <x:c r="R3781" s="2" t="str">
        <x:v>Latest eligible comparative presentation at the information cutoff.</x:v>
      </x:c>
      <x:c r="T3781" s="12"/>
      <x:c r="U3781" s="12"/>
    </x:row>
    <x:row r="3782" ht="24" customHeight="1">
      <x:c r="C3782" s="2" t="str">
        <x:v>PNC</x:v>
      </x:c>
      <x:c r="D3782" s="2" t="str">
        <x:v>FY2024</x:v>
      </x:c>
      <x:c r="E3782" s="2" t="str">
        <x:v>preferred</x:v>
      </x:c>
      <x:c r="F3782" s="11" t="n">
        <x:v>0</x:v>
      </x:c>
      <x:c r="G3782" s="2" t="str">
        <x:v>USD</x:v>
      </x:c>
      <x:c r="H3782" s="2" t="str">
        <x:v>2024-01-01</x:v>
      </x:c>
      <x:c r="I3782" s="2" t="str">
        <x:v>2024-12-31</x:v>
      </x:c>
      <x:c r="J3782" s="2" t="str">
        <x:v>Preferred Stock, Value, Issued</x:v>
      </x:c>
      <x:c r="K3782" s="2" t="str">
        <x:v>us-gaap:PreferredStockValue</x:v>
      </x:c>
      <x:c r="L3782" s="2" t="str">
        <x:v>2026-02-20</x:v>
      </x:c>
      <x:c r="M3782" s="2" t="str">
        <x:v>0000713676-26-000020</x:v>
      </x:c>
      <x:c r="N3782" s="2" t="str">
        <x:v>https://www.sec.gov/Archives/edgar/data/713676/000071367626000020/pnc-20251231.htm</x:v>
      </x:c>
      <x:c r="O3782" s="2" t="str">
        <x:v>data/raw/filings/PNC_0000713676-26-000020_pnc-20251231.htm</x:v>
      </x:c>
      <x:c r="P3782" s="2" t="str">
        <x:v>f-249</x:v>
      </x:c>
      <x:c r="Q3782" s="2" t="str"/>
      <x:c r="R3782" s="2" t="str">
        <x:v>Latest eligible comparative presentation at the information cutoff.</x:v>
      </x:c>
      <x:c r="T3782" s="12"/>
      <x:c r="U3782" s="12"/>
    </x:row>
    <x:row r="3783" ht="24" customHeight="1">
      <x:c r="C3783" s="2" t="str">
        <x:v>PNC</x:v>
      </x:c>
      <x:c r="D3783" s="2" t="str">
        <x:v>FY2024</x:v>
      </x:c>
      <x:c r="E3783" s="2" t="str">
        <x:v>common_equity_reported</x:v>
      </x:c>
      <x:c r="F3783" s="11" t="str">
        <x:v>n.a.</x:v>
      </x:c>
      <x:c r="G3783" s="2" t="str">
        <x:v>USDm</x:v>
      </x:c>
      <x:c r="H3783" s="2" t="str">
        <x:v>2024-01-01</x:v>
      </x:c>
      <x:c r="I3783" s="2" t="str">
        <x:v>2024-12-31</x:v>
      </x:c>
      <x:c r="J3783" s="2" t="str">
        <x:v>Reported common shareholders equity</x:v>
      </x:c>
      <x:c r="K3783" s="2" t="str"/>
      <x:c r="L3783" s="2" t="str"/>
      <x:c r="M3783" s="2" t="str"/>
      <x:c r="N3783" s="2" t="str"/>
      <x:c r="O3783" s="2" t="str"/>
      <x:c r="P3783" s="2" t="str"/>
      <x:c r="Q3783" s="2" t="str"/>
      <x:c r="R3783" s="2" t="str">
        <x:v>Not reported / unavailable</x:v>
      </x:c>
      <x:c r="T3783" s="12"/>
      <x:c r="U3783" s="12"/>
    </x:row>
    <x:row r="3784" ht="24" customHeight="1">
      <x:c r="C3784" s="2" t="str">
        <x:v>PNC</x:v>
      </x:c>
      <x:c r="D3784" s="2" t="str">
        <x:v>FY2024</x:v>
      </x:c>
      <x:c r="E3784" s="2" t="str">
        <x:v>goodwill</x:v>
      </x:c>
      <x:c r="F3784" s="11" t="n">
        <x:v>10932</x:v>
      </x:c>
      <x:c r="G3784" s="2" t="str">
        <x:v>USD</x:v>
      </x:c>
      <x:c r="H3784" s="2" t="str">
        <x:v>2024-01-01</x:v>
      </x:c>
      <x:c r="I3784" s="2" t="str">
        <x:v>2024-12-31</x:v>
      </x:c>
      <x:c r="J3784" s="2" t="str">
        <x:v>Goodwill</x:v>
      </x:c>
      <x:c r="K3784" s="2" t="str">
        <x:v>us-gaap:Goodwill</x:v>
      </x:c>
      <x:c r="L3784" s="2" t="str">
        <x:v>2026-02-20</x:v>
      </x:c>
      <x:c r="M3784" s="2" t="str">
        <x:v>0000713676-26-000020</x:v>
      </x:c>
      <x:c r="N3784" s="2" t="str">
        <x:v>https://www.sec.gov/Archives/edgar/data/713676/000071367626000020/pnc-20251231.htm</x:v>
      </x:c>
      <x:c r="O3784" s="2" t="str">
        <x:v>data/raw/filings/PNC_0000713676-26-000020_pnc-20251231.htm</x:v>
      </x:c>
      <x:c r="P3784" s="2" t="str">
        <x:v>f-2935</x:v>
      </x:c>
      <x:c r="Q3784" s="2" t="str"/>
      <x:c r="R3784" s="2" t="str">
        <x:v>Latest eligible comparative presentation at the information cutoff.</x:v>
      </x:c>
      <x:c r="T3784" s="12"/>
      <x:c r="U3784" s="12"/>
    </x:row>
    <x:row r="3785" ht="24" customHeight="1">
      <x:c r="C3785" s="2" t="str">
        <x:v>PNC</x:v>
      </x:c>
      <x:c r="D3785" s="2" t="str">
        <x:v>FY2024</x:v>
      </x:c>
      <x:c r="E3785" s="2" t="str">
        <x:v>intangibles</x:v>
      </x:c>
      <x:c r="F3785" s="11" t="str">
        <x:v>n.a.</x:v>
      </x:c>
      <x:c r="G3785" s="2" t="str">
        <x:v>USDm</x:v>
      </x:c>
      <x:c r="H3785" s="2" t="str">
        <x:v>2024-01-01</x:v>
      </x:c>
      <x:c r="I3785" s="2" t="str">
        <x:v>2024-12-31</x:v>
      </x:c>
      <x:c r="J3785" s="2" t="str">
        <x:v>Other intangible assets excluding goodwill</x:v>
      </x:c>
      <x:c r="K3785" s="2" t="str"/>
      <x:c r="L3785" s="2" t="str"/>
      <x:c r="M3785" s="2" t="str"/>
      <x:c r="N3785" s="2" t="str"/>
      <x:c r="O3785" s="2" t="str"/>
      <x:c r="P3785" s="2" t="str"/>
      <x:c r="Q3785" s="2" t="str"/>
      <x:c r="R3785" s="2" t="str">
        <x:v>Not reported / unavailable</x:v>
      </x:c>
      <x:c r="T3785" s="12"/>
      <x:c r="U3785" s="12"/>
    </x:row>
    <x:row r="3786" ht="24" customHeight="1">
      <x:c r="C3786" s="2" t="str">
        <x:v>PNC</x:v>
      </x:c>
      <x:c r="D3786" s="2" t="str">
        <x:v>FY2024</x:v>
      </x:c>
      <x:c r="E3786" s="2" t="str">
        <x:v>intangibles_total</x:v>
      </x:c>
      <x:c r="F3786" s="11" t="str">
        <x:v>n.a.</x:v>
      </x:c>
      <x:c r="G3786" s="2" t="str">
        <x:v>USDm</x:v>
      </x:c>
      <x:c r="H3786" s="2" t="str">
        <x:v>2024-01-01</x:v>
      </x:c>
      <x:c r="I3786" s="2" t="str">
        <x:v>2024-12-31</x:v>
      </x:c>
      <x:c r="J3786" s="2" t="str">
        <x:v>Reported goodwill and intangible assets combined</x:v>
      </x:c>
      <x:c r="K3786" s="2" t="str"/>
      <x:c r="L3786" s="2" t="str"/>
      <x:c r="M3786" s="2" t="str"/>
      <x:c r="N3786" s="2" t="str"/>
      <x:c r="O3786" s="2" t="str"/>
      <x:c r="P3786" s="2" t="str"/>
      <x:c r="Q3786" s="2" t="str"/>
      <x:c r="R3786" s="2" t="str">
        <x:v>Not reported / unavailable</x:v>
      </x:c>
      <x:c r="T3786" s="12"/>
      <x:c r="U3786" s="12"/>
    </x:row>
    <x:row r="3787" ht="24" customHeight="1">
      <x:c r="C3787" s="2" t="str">
        <x:v>PNC</x:v>
      </x:c>
      <x:c r="D3787" s="2" t="str">
        <x:v>FY2024</x:v>
      </x:c>
      <x:c r="E3787" s="2" t="str">
        <x:v>shares_end</x:v>
      </x:c>
      <x:c r="F3787" s="11" t="str">
        <x:v>n.a.</x:v>
      </x:c>
      <x:c r="G3787" s="2" t="str">
        <x:v>million</x:v>
      </x:c>
      <x:c r="H3787" s="2" t="str">
        <x:v>2024-01-01</x:v>
      </x:c>
      <x:c r="I3787" s="2" t="str">
        <x:v>2024-12-31</x:v>
      </x:c>
      <x:c r="J3787" s="2" t="str">
        <x:v>Period-end common shares outstanding</x:v>
      </x:c>
      <x:c r="K3787" s="2" t="str"/>
      <x:c r="L3787" s="2" t="str"/>
      <x:c r="M3787" s="2" t="str"/>
      <x:c r="N3787" s="2" t="str"/>
      <x:c r="O3787" s="2" t="str"/>
      <x:c r="P3787" s="2" t="str"/>
      <x:c r="Q3787" s="2" t="str"/>
      <x:c r="R3787" s="2" t="str">
        <x:v>Not reported / unavailable</x:v>
      </x:c>
      <x:c r="T3787" s="12"/>
      <x:c r="U3787" s="12"/>
    </x:row>
    <x:row r="3788" ht="24" customHeight="1">
      <x:c r="C3788" s="2" t="str">
        <x:v>PNC</x:v>
      </x:c>
      <x:c r="D3788" s="2" t="str">
        <x:v>FY2024</x:v>
      </x:c>
      <x:c r="E3788" s="2" t="str">
        <x:v>shares_issued</x:v>
      </x:c>
      <x:c r="F3788" s="11" t="n">
        <x:v>543.310646</x:v>
      </x:c>
      <x:c r="G3788" s="2" t="str">
        <x:v>shares</x:v>
      </x:c>
      <x:c r="H3788" s="2" t="str">
        <x:v>2024-01-01</x:v>
      </x:c>
      <x:c r="I3788" s="2" t="str">
        <x:v>2024-12-31</x:v>
      </x:c>
      <x:c r="J3788" s="2" t="str">
        <x:v>Common Stock, Shares, Issued</x:v>
      </x:c>
      <x:c r="K3788" s="2" t="str">
        <x:v>us-gaap:CommonStockSharesIssued</x:v>
      </x:c>
      <x:c r="L3788" s="2" t="str">
        <x:v>2026-02-20</x:v>
      </x:c>
      <x:c r="M3788" s="2" t="str">
        <x:v>0000713676-26-000020</x:v>
      </x:c>
      <x:c r="N3788" s="2" t="str">
        <x:v>https://www.sec.gov/Archives/edgar/data/713676/000071367626000020/pnc-20251231.htm</x:v>
      </x:c>
      <x:c r="O3788" s="2" t="str">
        <x:v>data/raw/filings/PNC_0000713676-26-000020_pnc-20251231.htm</x:v>
      </x:c>
      <x:c r="P3788" s="2" t="str">
        <x:v>f-255</x:v>
      </x:c>
      <x:c r="Q3788" s="2" t="str"/>
      <x:c r="R3788" s="2" t="str">
        <x:v>Latest eligible comparative presentation at the information cutoff.</x:v>
      </x:c>
      <x:c r="T3788" s="12"/>
      <x:c r="U3788" s="12"/>
    </x:row>
    <x:row r="3789" ht="24" customHeight="1">
      <x:c r="C3789" s="2" t="str">
        <x:v>PNC</x:v>
      </x:c>
      <x:c r="D3789" s="2" t="str">
        <x:v>FY2024</x:v>
      </x:c>
      <x:c r="E3789" s="2" t="str">
        <x:v>shares_treasury</x:v>
      </x:c>
      <x:c r="F3789" s="11" t="n">
        <x:v>147.373633</x:v>
      </x:c>
      <x:c r="G3789" s="2" t="str">
        <x:v>shares</x:v>
      </x:c>
      <x:c r="H3789" s="2" t="str">
        <x:v>2024-01-01</x:v>
      </x:c>
      <x:c r="I3789" s="2" t="str">
        <x:v>2024-12-31</x:v>
      </x:c>
      <x:c r="J3789" s="2" t="str">
        <x:v>Treasury Stock, Common, Shares</x:v>
      </x:c>
      <x:c r="K3789" s="2" t="str">
        <x:v>us-gaap:TreasuryStockCommonShares</x:v>
      </x:c>
      <x:c r="L3789" s="2" t="str">
        <x:v>2026-02-20</x:v>
      </x:c>
      <x:c r="M3789" s="2" t="str">
        <x:v>0000713676-26-000020</x:v>
      </x:c>
      <x:c r="N3789" s="2" t="str">
        <x:v>https://www.sec.gov/Archives/edgar/data/713676/000071367626000020/pnc-20251231.htm</x:v>
      </x:c>
      <x:c r="O3789" s="2" t="str">
        <x:v>data/raw/filings/PNC_0000713676-26-000020_pnc-20251231.htm</x:v>
      </x:c>
      <x:c r="P3789" s="2" t="str"/>
      <x:c r="Q3789" s="2" t="str"/>
      <x:c r="R3789" s="2" t="str">
        <x:v>Latest eligible comparative presentation at the information cutoff.</x:v>
      </x:c>
      <x:c r="T3789" s="12"/>
      <x:c r="U3789" s="12"/>
    </x:row>
    <x:row r="3790" ht="24" customHeight="1">
      <x:c r="C3790" s="2" t="str">
        <x:v>PNC</x:v>
      </x:c>
      <x:c r="D3790" s="2" t="str">
        <x:v>FY2024</x:v>
      </x:c>
      <x:c r="E3790" s="2" t="str">
        <x:v>deposits</x:v>
      </x:c>
      <x:c r="F3790" s="11" t="n">
        <x:v>426738</x:v>
      </x:c>
      <x:c r="G3790" s="2" t="str">
        <x:v>USD</x:v>
      </x:c>
      <x:c r="H3790" s="2" t="str">
        <x:v>2024-01-01</x:v>
      </x:c>
      <x:c r="I3790" s="2" t="str">
        <x:v>2024-12-31</x:v>
      </x:c>
      <x:c r="J3790" s="2" t="str">
        <x:v>Deposits</x:v>
      </x:c>
      <x:c r="K3790" s="2" t="str">
        <x:v>us-gaap:Deposits</x:v>
      </x:c>
      <x:c r="L3790" s="2" t="str">
        <x:v>2026-02-20</x:v>
      </x:c>
      <x:c r="M3790" s="2" t="str">
        <x:v>0000713676-26-000020</x:v>
      </x:c>
      <x:c r="N3790" s="2" t="str">
        <x:v>https://www.sec.gov/Archives/edgar/data/713676/000071367626000020/pnc-20251231.htm</x:v>
      </x:c>
      <x:c r="O3790" s="2" t="str">
        <x:v>data/raw/filings/PNC_0000713676-26-000020_pnc-20251231.htm</x:v>
      </x:c>
      <x:c r="P3790" s="2" t="str">
        <x:v>f-231</x:v>
      </x:c>
      <x:c r="Q3790" s="2" t="str"/>
      <x:c r="R3790" s="2" t="str">
        <x:v>Latest eligible comparative presentation at the information cutoff.</x:v>
      </x:c>
      <x:c r="T3790" s="12"/>
      <x:c r="U3790" s="12"/>
    </x:row>
    <x:row r="3791" ht="24" customHeight="1">
      <x:c r="C3791" s="2" t="str">
        <x:v>PNC</x:v>
      </x:c>
      <x:c r="D3791" s="2" t="str">
        <x:v>FY2024</x:v>
      </x:c>
      <x:c r="E3791" s="2" t="str">
        <x:v>loans_gross</x:v>
      </x:c>
      <x:c r="F3791" s="11" t="n">
        <x:v>316467</x:v>
      </x:c>
      <x:c r="G3791" s="2" t="str">
        <x:v>USD</x:v>
      </x:c>
      <x:c r="H3791" s="2" t="str">
        <x:v>2024-01-01</x:v>
      </x:c>
      <x:c r="I3791" s="2" t="str">
        <x:v>2024-12-31</x:v>
      </x:c>
      <x:c r="J3791" s="2" t="str">
        <x:v>Gross loans and leases selected definition</x:v>
      </x:c>
      <x:c r="K3791" s="2" t="str">
        <x:v>us-gaap:FinancingReceivableExcludingAccruedInterestBeforeAllowanceForCreditLoss</x:v>
      </x:c>
      <x:c r="L3791" s="2" t="str">
        <x:v>2026-02-20</x:v>
      </x:c>
      <x:c r="M3791" s="2" t="str">
        <x:v>0000713676-26-000020</x:v>
      </x:c>
      <x:c r="N3791" s="2" t="str">
        <x:v>https://www.sec.gov/Archives/edgar/data/713676/000071367626000020/pnc-20251231.htm</x:v>
      </x:c>
      <x:c r="O3791" s="2" t="str">
        <x:v>data/raw/filings/PNC_0000713676-26-000020_pnc-20251231.htm</x:v>
      </x:c>
      <x:c r="P3791" s="2" t="str">
        <x:v>f-1180</x:v>
      </x:c>
      <x:c r="Q3791" s="2" t="str"/>
      <x:c r="R3791" s="2" t="str">
        <x:v>Latest eligible comparative presentation at the information cutoff.</x:v>
      </x:c>
      <x:c r="T3791" s="12"/>
      <x:c r="U3791" s="12"/>
    </x:row>
    <x:row r="3792" ht="24" customHeight="1">
      <x:c r="C3792" s="2" t="str">
        <x:v>PNC</x:v>
      </x:c>
      <x:c r="D3792" s="2" t="str">
        <x:v>FY2024</x:v>
      </x:c>
      <x:c r="E3792" s="2" t="str">
        <x:v>loans_net</x:v>
      </x:c>
      <x:c r="F3792" s="11" t="n">
        <x:v>311981</x:v>
      </x:c>
      <x:c r="G3792" s="2" t="str">
        <x:v>USD</x:v>
      </x:c>
      <x:c r="H3792" s="2" t="str">
        <x:v>2024-01-01</x:v>
      </x:c>
      <x:c r="I3792" s="2" t="str">
        <x:v>2024-12-31</x:v>
      </x:c>
      <x:c r="J3792" s="2" t="str">
        <x:v>Net loans after allowance selected definition</x:v>
      </x:c>
      <x:c r="K3792" s="2" t="str">
        <x:v>us-gaap:FinancingReceivableExcludingAccruedInterestAfterAllowanceForCreditLoss</x:v>
      </x:c>
      <x:c r="L3792" s="2" t="str">
        <x:v>2026-02-20</x:v>
      </x:c>
      <x:c r="M3792" s="2" t="str">
        <x:v>0000713676-26-000020</x:v>
      </x:c>
      <x:c r="N3792" s="2" t="str">
        <x:v>https://www.sec.gov/Archives/edgar/data/713676/000071367626000020/pnc-20251231.htm</x:v>
      </x:c>
      <x:c r="O3792" s="2" t="str">
        <x:v>data/raw/filings/PNC_0000713676-26-000020_pnc-20251231.htm</x:v>
      </x:c>
      <x:c r="P3792" s="2" t="str">
        <x:v>f-215</x:v>
      </x:c>
      <x:c r="Q3792" s="2" t="str"/>
      <x:c r="R3792" s="2" t="str">
        <x:v>Latest eligible comparative presentation at the information cutoff.</x:v>
      </x:c>
      <x:c r="T3792" s="12"/>
      <x:c r="U3792" s="12"/>
    </x:row>
    <x:row r="3793" ht="24" customHeight="1">
      <x:c r="C3793" s="2" t="str">
        <x:v>PNC</x:v>
      </x:c>
      <x:c r="D3793" s="2" t="str">
        <x:v>FY2024</x:v>
      </x:c>
      <x:c r="E3793" s="2" t="str">
        <x:v>allowance</x:v>
      </x:c>
      <x:c r="F3793" s="11" t="n">
        <x:v>4486</x:v>
      </x:c>
      <x:c r="G3793" s="2" t="str">
        <x:v>USD</x:v>
      </x:c>
      <x:c r="H3793" s="2" t="str">
        <x:v>2024-01-01</x:v>
      </x:c>
      <x:c r="I3793" s="2" t="str">
        <x:v>2024-12-31</x:v>
      </x:c>
      <x:c r="J3793" s="2" t="str">
        <x:v>Loan allowance for credit losses</x:v>
      </x:c>
      <x:c r="K3793" s="2" t="str">
        <x:v>us-gaap:FinancingReceivableAllowanceForCreditLossExcludingAccruedInterest</x:v>
      </x:c>
      <x:c r="L3793" s="2" t="str">
        <x:v>2026-08-05</x:v>
      </x:c>
      <x:c r="M3793" s="2" t="str">
        <x:v>0001628280-26-053170</x:v>
      </x:c>
      <x:c r="N3793" s="2" t="str">
        <x:v>https://www.sec.gov/Archives/edgar/data/713676/000162828026053170/pnc-20260630.htm</x:v>
      </x:c>
      <x:c r="O3793" s="2" t="str">
        <x:v>data/raw/filings/PNC_0001628280-26-053170_pnc-20260630.htm</x:v>
      </x:c>
      <x:c r="P3793" s="2" t="str">
        <x:v>f-2339</x:v>
      </x:c>
      <x:c r="Q3793" s="2" t="str"/>
      <x:c r="R3793" s="2" t="str">
        <x:v>Latest eligible comparative presentation at the information cutoff.</x:v>
      </x:c>
      <x:c r="T3793" s="12"/>
      <x:c r="U3793" s="12"/>
    </x:row>
    <x:row r="3794" ht="24" customHeight="1">
      <x:c r="C3794" s="2" t="str">
        <x:v>PNC</x:v>
      </x:c>
      <x:c r="D3794" s="2" t="str">
        <x:v>FY2024</x:v>
      </x:c>
      <x:c r="E3794" s="2" t="str">
        <x:v>nonaccrual</x:v>
      </x:c>
      <x:c r="F3794" s="11" t="str">
        <x:v>n.a.</x:v>
      </x:c>
      <x:c r="G3794" s="2" t="str">
        <x:v>USDm</x:v>
      </x:c>
      <x:c r="H3794" s="2" t="str">
        <x:v>2024-01-01</x:v>
      </x:c>
      <x:c r="I3794" s="2" t="str">
        <x:v>2024-12-31</x:v>
      </x:c>
      <x:c r="J3794" s="2" t="str">
        <x:v>Nonaccrual</x:v>
      </x:c>
      <x:c r="K3794" s="2" t="str"/>
      <x:c r="L3794" s="2" t="str"/>
      <x:c r="M3794" s="2" t="str"/>
      <x:c r="N3794" s="2" t="str"/>
      <x:c r="O3794" s="2" t="str"/>
      <x:c r="P3794" s="2" t="str"/>
      <x:c r="Q3794" s="2" t="str"/>
      <x:c r="R3794" s="2" t="str">
        <x:v>Not reported / unavailable</x:v>
      </x:c>
      <x:c r="T3794" s="12"/>
      <x:c r="U3794" s="12"/>
    </x:row>
    <x:row r="3795" ht="24" customHeight="1">
      <x:c r="C3795" s="2" t="str">
        <x:v>PNC</x:v>
      </x:c>
      <x:c r="D3795" s="2" t="str">
        <x:v>FY2024</x:v>
      </x:c>
      <x:c r="E3795" s="2" t="str">
        <x:v>cash</x:v>
      </x:c>
      <x:c r="F3795" s="11" t="str">
        <x:v>n.a.</x:v>
      </x:c>
      <x:c r="G3795" s="2" t="str">
        <x:v>USDm</x:v>
      </x:c>
      <x:c r="H3795" s="2" t="str">
        <x:v>2024-01-01</x:v>
      </x:c>
      <x:c r="I3795" s="2" t="str">
        <x:v>2024-12-31</x:v>
      </x:c>
      <x:c r="J3795" s="2" t="str">
        <x:v>Cash</x:v>
      </x:c>
      <x:c r="K3795" s="2" t="str"/>
      <x:c r="L3795" s="2" t="str"/>
      <x:c r="M3795" s="2" t="str"/>
      <x:c r="N3795" s="2" t="str"/>
      <x:c r="O3795" s="2" t="str"/>
      <x:c r="P3795" s="2" t="str"/>
      <x:c r="Q3795" s="2" t="str"/>
      <x:c r="R3795" s="2" t="str">
        <x:v>Not reported / unavailable</x:v>
      </x:c>
      <x:c r="T3795" s="12"/>
      <x:c r="U3795" s="12"/>
    </x:row>
    <x:row r="3796" ht="24" customHeight="1">
      <x:c r="C3796" s="2" t="str">
        <x:v>PNC</x:v>
      </x:c>
      <x:c r="D3796" s="2" t="str">
        <x:v>FY2024</x:v>
      </x:c>
      <x:c r="E3796" s="2" t="str">
        <x:v>aoci</x:v>
      </x:c>
      <x:c r="F3796" s="11" t="n">
        <x:v>-6565</x:v>
      </x:c>
      <x:c r="G3796" s="2" t="str">
        <x:v>USD</x:v>
      </x:c>
      <x:c r="H3796" s="2" t="str">
        <x:v>2024-01-01</x:v>
      </x:c>
      <x:c r="I3796" s="2" t="str">
        <x:v>2024-12-31</x:v>
      </x:c>
      <x:c r="J3796" s="2" t="str">
        <x:v>Accumulated Other Comprehensive Income (Loss), Net of Tax</x:v>
      </x:c>
      <x:c r="K3796" s="2" t="str">
        <x:v>us-gaap:AccumulatedOtherComprehensiveIncomeLossNetOfTax</x:v>
      </x:c>
      <x:c r="L3796" s="2" t="str">
        <x:v>2026-02-20</x:v>
      </x:c>
      <x:c r="M3796" s="2" t="str">
        <x:v>0000713676-26-000020</x:v>
      </x:c>
      <x:c r="N3796" s="2" t="str">
        <x:v>https://www.sec.gov/Archives/edgar/data/713676/000071367626000020/pnc-20251231.htm</x:v>
      </x:c>
      <x:c r="O3796" s="2" t="str">
        <x:v>data/raw/filings/PNC_0000713676-26-000020_pnc-20251231.htm</x:v>
      </x:c>
      <x:c r="P3796" s="2" t="str">
        <x:v>f-263</x:v>
      </x:c>
      <x:c r="Q3796" s="2" t="str"/>
      <x:c r="R3796" s="2" t="str">
        <x:v>Latest eligible comparative presentation at the information cutoff.</x:v>
      </x:c>
      <x:c r="T3796" s="12"/>
      <x:c r="U3796" s="12"/>
    </x:row>
    <x:row r="3797" ht="24" customHeight="1">
      <x:c r="C3797" s="2" t="str">
        <x:v>PNC</x:v>
      </x:c>
      <x:c r="D3797" s="2" t="str">
        <x:v>FY2024</x:v>
      </x:c>
      <x:c r="E3797" s="2" t="str">
        <x:v>nii</x:v>
      </x:c>
      <x:c r="F3797" s="11" t="n">
        <x:v>13499</x:v>
      </x:c>
      <x:c r="G3797" s="2" t="str">
        <x:v>USD</x:v>
      </x:c>
      <x:c r="H3797" s="2" t="str">
        <x:v>2024-01-01</x:v>
      </x:c>
      <x:c r="I3797" s="2" t="str">
        <x:v>2024-12-31</x:v>
      </x:c>
      <x:c r="J3797" s="2" t="str">
        <x:v>Interest Income (Expense), Net</x:v>
      </x:c>
      <x:c r="K3797" s="2" t="str">
        <x:v>us-gaap:InterestIncomeExpenseNet</x:v>
      </x:c>
      <x:c r="L3797" s="2" t="str">
        <x:v>2026-02-20</x:v>
      </x:c>
      <x:c r="M3797" s="2" t="str">
        <x:v>0000713676-26-000020</x:v>
      </x:c>
      <x:c r="N3797" s="2" t="str">
        <x:v>https://www.sec.gov/Archives/edgar/data/713676/000071367626000020/pnc-20251231.htm</x:v>
      </x:c>
      <x:c r="O3797" s="2" t="str">
        <x:v>data/raw/filings/PNC_0000713676-26-000020_pnc-20251231.htm</x:v>
      </x:c>
      <x:c r="P3797" s="2" t="str">
        <x:v>f-77</x:v>
      </x:c>
      <x:c r="Q3797" s="2" t="str"/>
      <x:c r="R3797" s="2" t="str">
        <x:v>Latest eligible comparative presentation at the information cutoff.</x:v>
      </x:c>
      <x:c r="T3797" s="12"/>
      <x:c r="U3797" s="12"/>
    </x:row>
    <x:row r="3798" ht="24" customHeight="1">
      <x:c r="C3798" s="2" t="str">
        <x:v>PNC</x:v>
      </x:c>
      <x:c r="D3798" s="2" t="str">
        <x:v>FY2024</x:v>
      </x:c>
      <x:c r="E3798" s="2" t="str">
        <x:v>noninterest_income</x:v>
      </x:c>
      <x:c r="F3798" s="11" t="n">
        <x:v>8056</x:v>
      </x:c>
      <x:c r="G3798" s="2" t="str">
        <x:v>USD</x:v>
      </x:c>
      <x:c r="H3798" s="2" t="str">
        <x:v>2024-01-01</x:v>
      </x:c>
      <x:c r="I3798" s="2" t="str">
        <x:v>2024-12-31</x:v>
      </x:c>
      <x:c r="J3798" s="2" t="str">
        <x:v>Noninterest Income</x:v>
      </x:c>
      <x:c r="K3798" s="2" t="str">
        <x:v>us-gaap:NoninterestIncome</x:v>
      </x:c>
      <x:c r="L3798" s="2" t="str">
        <x:v>2026-02-20</x:v>
      </x:c>
      <x:c r="M3798" s="2" t="str">
        <x:v>0000713676-26-000020</x:v>
      </x:c>
      <x:c r="N3798" s="2" t="str">
        <x:v>https://www.sec.gov/Archives/edgar/data/713676/000071367626000020/pnc-20251231.htm</x:v>
      </x:c>
      <x:c r="O3798" s="2" t="str">
        <x:v>data/raw/filings/PNC_0000713676-26-000020_pnc-20251231.htm</x:v>
      </x:c>
      <x:c r="P3798" s="2" t="str">
        <x:v>f-5944</x:v>
      </x:c>
      <x:c r="Q3798" s="2" t="str"/>
      <x:c r="R3798" s="2" t="str">
        <x:v>Latest eligible comparative presentation at the information cutoff.</x:v>
      </x:c>
      <x:c r="T3798" s="12"/>
      <x:c r="U3798" s="12"/>
    </x:row>
    <x:row r="3799" ht="24" customHeight="1">
      <x:c r="C3799" s="2" t="str">
        <x:v>PNC</x:v>
      </x:c>
      <x:c r="D3799" s="2" t="str">
        <x:v>FY2024</x:v>
      </x:c>
      <x:c r="E3799" s="2" t="str">
        <x:v>revenue_reported</x:v>
      </x:c>
      <x:c r="F3799" s="11" t="n">
        <x:v>21555</x:v>
      </x:c>
      <x:c r="G3799" s="2" t="str">
        <x:v>USD</x:v>
      </x:c>
      <x:c r="H3799" s="2" t="str">
        <x:v>2024-01-01</x:v>
      </x:c>
      <x:c r="I3799" s="2" t="str">
        <x:v>2024-12-31</x:v>
      </x:c>
      <x:c r="J3799" s="2" t="str">
        <x:v>Revenues</x:v>
      </x:c>
      <x:c r="K3799" s="2" t="str">
        <x:v>us-gaap:Revenues</x:v>
      </x:c>
      <x:c r="L3799" s="2" t="str">
        <x:v>2026-02-20</x:v>
      </x:c>
      <x:c r="M3799" s="2" t="str">
        <x:v>0000713676-26-000020</x:v>
      </x:c>
      <x:c r="N3799" s="2" t="str">
        <x:v>https://www.sec.gov/Archives/edgar/data/713676/000071367626000020/pnc-20251231.htm</x:v>
      </x:c>
      <x:c r="O3799" s="2" t="str">
        <x:v>data/raw/filings/PNC_0000713676-26-000020_pnc-20251231.htm</x:v>
      </x:c>
      <x:c r="P3799" s="2" t="str">
        <x:v>f-5815</x:v>
      </x:c>
      <x:c r="Q3799" s="2" t="str"/>
      <x:c r="R3799" s="2" t="str">
        <x:v>Latest eligible comparative presentation at the information cutoff.</x:v>
      </x:c>
      <x:c r="T3799" s="12"/>
      <x:c r="U3799" s="12"/>
    </x:row>
    <x:row r="3800" ht="24" customHeight="1">
      <x:c r="C3800" s="2" t="str">
        <x:v>PNC</x:v>
      </x:c>
      <x:c r="D3800" s="2" t="str">
        <x:v>FY2024</x:v>
      </x:c>
      <x:c r="E3800" s="2" t="str">
        <x:v>opex</x:v>
      </x:c>
      <x:c r="F3800" s="11" t="n">
        <x:v>13524</x:v>
      </x:c>
      <x:c r="G3800" s="2" t="str">
        <x:v>USD</x:v>
      </x:c>
      <x:c r="H3800" s="2" t="str">
        <x:v>2024-01-01</x:v>
      </x:c>
      <x:c r="I3800" s="2" t="str">
        <x:v>2024-12-31</x:v>
      </x:c>
      <x:c r="J3800" s="2" t="str">
        <x:v>Noninterest Expense</x:v>
      </x:c>
      <x:c r="K3800" s="2" t="str">
        <x:v>us-gaap:NoninterestExpense</x:v>
      </x:c>
      <x:c r="L3800" s="2" t="str">
        <x:v>2026-02-20</x:v>
      </x:c>
      <x:c r="M3800" s="2" t="str">
        <x:v>0000713676-26-000020</x:v>
      </x:c>
      <x:c r="N3800" s="2" t="str">
        <x:v>https://www.sec.gov/Archives/edgar/data/713676/000071367626000020/pnc-20251231.htm</x:v>
      </x:c>
      <x:c r="O3800" s="2" t="str">
        <x:v>data/raw/filings/PNC_0000713676-26-000020_pnc-20251231.htm</x:v>
      </x:c>
      <x:c r="P3800" s="2" t="str">
        <x:v>f-5833</x:v>
      </x:c>
      <x:c r="Q3800" s="2" t="str"/>
      <x:c r="R3800" s="2" t="str">
        <x:v>Latest eligible comparative presentation at the information cutoff.</x:v>
      </x:c>
      <x:c r="T3800" s="12"/>
      <x:c r="U3800" s="12"/>
    </x:row>
    <x:row r="3801" ht="24" customHeight="1">
      <x:c r="C3801" s="2" t="str">
        <x:v>PNC</x:v>
      </x:c>
      <x:c r="D3801" s="2" t="str">
        <x:v>FY2024</x:v>
      </x:c>
      <x:c r="E3801" s="2" t="str">
        <x:v>provision</x:v>
      </x:c>
      <x:c r="F3801" s="11" t="str">
        <x:v>n.a.</x:v>
      </x:c>
      <x:c r="G3801" s="2" t="str">
        <x:v>USDm</x:v>
      </x:c>
      <x:c r="H3801" s="2" t="str">
        <x:v>2024-01-01</x:v>
      </x:c>
      <x:c r="I3801" s="2" t="str">
        <x:v>2024-12-31</x:v>
      </x:c>
      <x:c r="J3801" s="2" t="str">
        <x:v>Provision for credit losses</x:v>
      </x:c>
      <x:c r="K3801" s="2" t="str"/>
      <x:c r="L3801" s="2" t="str"/>
      <x:c r="M3801" s="2" t="str"/>
      <x:c r="N3801" s="2" t="str"/>
      <x:c r="O3801" s="2" t="str"/>
      <x:c r="P3801" s="2" t="str"/>
      <x:c r="Q3801" s="2" t="str"/>
      <x:c r="R3801" s="2" t="str">
        <x:v>Not reported / unavailable</x:v>
      </x:c>
      <x:c r="T3801" s="12"/>
      <x:c r="U3801" s="12"/>
    </x:row>
    <x:row r="3802" ht="24" customHeight="1">
      <x:c r="C3802" s="2" t="str">
        <x:v>PNC</x:v>
      </x:c>
      <x:c r="D3802" s="2" t="str">
        <x:v>FY2024</x:v>
      </x:c>
      <x:c r="E3802" s="2" t="str">
        <x:v>pretax</x:v>
      </x:c>
      <x:c r="F3802" s="11" t="n">
        <x:v>7242</x:v>
      </x:c>
      <x:c r="G3802" s="2" t="str">
        <x:v>USD</x:v>
      </x:c>
      <x:c r="H3802" s="2" t="str">
        <x:v>2024-01-01</x:v>
      </x:c>
      <x:c r="I3802" s="2" t="str">
        <x:v>2024-12-31</x:v>
      </x:c>
      <x:c r="J3802" s="2" t="str">
        <x:v>Income (Loss) from Continuing Operations before Income Taxes, Noncontrolling Interest</x:v>
      </x:c>
      <x:c r="K3802" s="2" t="str">
        <x:v>us-gaap:IncomeLossFromContinuingOperationsBeforeIncomeTaxesExtraordinaryItemsNoncontrollingInterest</x:v>
      </x:c>
      <x:c r="L3802" s="2" t="str">
        <x:v>2026-02-20</x:v>
      </x:c>
      <x:c r="M3802" s="2" t="str">
        <x:v>0000713676-26-000020</x:v>
      </x:c>
      <x:c r="N3802" s="2" t="str">
        <x:v>https://www.sec.gov/Archives/edgar/data/713676/000071367626000020/pnc-20251231.htm</x:v>
      </x:c>
      <x:c r="O3802" s="2" t="str">
        <x:v>data/raw/filings/PNC_0000713676-26-000020_pnc-20251231.htm</x:v>
      </x:c>
      <x:c r="P3802" s="2" t="str">
        <x:v>f-5251</x:v>
      </x:c>
      <x:c r="Q3802" s="2" t="str"/>
      <x:c r="R3802" s="2" t="str">
        <x:v>Latest eligible comparative presentation at the information cutoff.</x:v>
      </x:c>
      <x:c r="T3802" s="12"/>
      <x:c r="U3802" s="12"/>
    </x:row>
    <x:row r="3803" ht="24" customHeight="1">
      <x:c r="C3803" s="2" t="str">
        <x:v>PNC</x:v>
      </x:c>
      <x:c r="D3803" s="2" t="str">
        <x:v>FY2024</x:v>
      </x:c>
      <x:c r="E3803" s="2" t="str">
        <x:v>tax</x:v>
      </x:c>
      <x:c r="F3803" s="11" t="n">
        <x:v>1289</x:v>
      </x:c>
      <x:c r="G3803" s="2" t="str">
        <x:v>USD</x:v>
      </x:c>
      <x:c r="H3803" s="2" t="str">
        <x:v>2024-01-01</x:v>
      </x:c>
      <x:c r="I3803" s="2" t="str">
        <x:v>2024-12-31</x:v>
      </x:c>
      <x:c r="J3803" s="2" t="str">
        <x:v>Income Tax Expense (Benefit)</x:v>
      </x:c>
      <x:c r="K3803" s="2" t="str">
        <x:v>us-gaap:IncomeTaxExpenseBenefit</x:v>
      </x:c>
      <x:c r="L3803" s="2" t="str">
        <x:v>2026-02-20</x:v>
      </x:c>
      <x:c r="M3803" s="2" t="str">
        <x:v>0000713676-26-000020</x:v>
      </x:c>
      <x:c r="N3803" s="2" t="str">
        <x:v>https://www.sec.gov/Archives/edgar/data/713676/000071367626000020/pnc-20251231.htm</x:v>
      </x:c>
      <x:c r="O3803" s="2" t="str">
        <x:v>data/raw/filings/PNC_0000713676-26-000020_pnc-20251231.htm</x:v>
      </x:c>
      <x:c r="P3803" s="2" t="str">
        <x:v>f-5385</x:v>
      </x:c>
      <x:c r="Q3803" s="2" t="str"/>
      <x:c r="R3803" s="2" t="str">
        <x:v>Latest eligible comparative presentation at the information cutoff.</x:v>
      </x:c>
      <x:c r="T3803" s="12"/>
      <x:c r="U3803" s="12"/>
    </x:row>
    <x:row r="3804" ht="24" customHeight="1">
      <x:c r="C3804" s="2" t="str">
        <x:v>PNC</x:v>
      </x:c>
      <x:c r="D3804" s="2" t="str">
        <x:v>FY2024</x:v>
      </x:c>
      <x:c r="E3804" s="2" t="str">
        <x:v>net_income</x:v>
      </x:c>
      <x:c r="F3804" s="11" t="str">
        <x:v>n.a.</x:v>
      </x:c>
      <x:c r="G3804" s="2" t="str">
        <x:v>USDm</x:v>
      </x:c>
      <x:c r="H3804" s="2" t="str">
        <x:v>2024-01-01</x:v>
      </x:c>
      <x:c r="I3804" s="2" t="str">
        <x:v>2024-12-31</x:v>
      </x:c>
      <x:c r="J3804" s="2" t="str">
        <x:v>Net income attributable to parent</x:v>
      </x:c>
      <x:c r="K3804" s="2" t="str"/>
      <x:c r="L3804" s="2" t="str"/>
      <x:c r="M3804" s="2" t="str"/>
      <x:c r="N3804" s="2" t="str"/>
      <x:c r="O3804" s="2" t="str"/>
      <x:c r="P3804" s="2" t="str"/>
      <x:c r="Q3804" s="2" t="str"/>
      <x:c r="R3804" s="2" t="str">
        <x:v>Not reported / unavailable</x:v>
      </x:c>
      <x:c r="T3804" s="12"/>
      <x:c r="U3804" s="12"/>
    </x:row>
    <x:row r="3805" ht="24" customHeight="1">
      <x:c r="C3805" s="2" t="str">
        <x:v>PNC</x:v>
      </x:c>
      <x:c r="D3805" s="2" t="str">
        <x:v>FY2024</x:v>
      </x:c>
      <x:c r="E3805" s="2" t="str">
        <x:v>common_income</x:v>
      </x:c>
      <x:c r="F3805" s="11" t="n">
        <x:v>5496</x:v>
      </x:c>
      <x:c r="G3805" s="2" t="str">
        <x:v>USD</x:v>
      </x:c>
      <x:c r="H3805" s="2" t="str">
        <x:v>2024-01-01</x:v>
      </x:c>
      <x:c r="I3805" s="2" t="str">
        <x:v>2024-12-31</x:v>
      </x:c>
      <x:c r="J3805" s="2" t="str">
        <x:v>Net Income (Loss) Available to Common Stockholders, Basic</x:v>
      </x:c>
      <x:c r="K3805" s="2" t="str">
        <x:v>us-gaap:NetIncomeLossAvailableToCommonStockholdersBasic</x:v>
      </x:c>
      <x:c r="L3805" s="2" t="str">
        <x:v>2026-02-20</x:v>
      </x:c>
      <x:c r="M3805" s="2" t="str">
        <x:v>0000713676-26-000020</x:v>
      </x:c>
      <x:c r="N3805" s="2" t="str">
        <x:v>https://www.sec.gov/Archives/edgar/data/713676/000071367626000020/pnc-20251231.htm</x:v>
      </x:c>
      <x:c r="O3805" s="2" t="str">
        <x:v>data/raw/filings/PNC_0000713676-26-000020_pnc-20251231.htm</x:v>
      </x:c>
      <x:c r="P3805" s="2" t="str">
        <x:v>f-3471</x:v>
      </x:c>
      <x:c r="Q3805" s="2" t="str"/>
      <x:c r="R3805" s="2" t="str">
        <x:v>Latest eligible comparative presentation at the information cutoff.</x:v>
      </x:c>
      <x:c r="T3805" s="12"/>
      <x:c r="U3805" s="12"/>
    </x:row>
    <x:row r="3806" ht="24" customHeight="1">
      <x:c r="C3806" s="2" t="str">
        <x:v>PNC</x:v>
      </x:c>
      <x:c r="D3806" s="2" t="str">
        <x:v>FY2024</x:v>
      </x:c>
      <x:c r="E3806" s="2" t="str">
        <x:v>preferred_div</x:v>
      </x:c>
      <x:c r="F3806" s="11" t="str">
        <x:v>n.a.</x:v>
      </x:c>
      <x:c r="G3806" s="2" t="str">
        <x:v>USDm</x:v>
      </x:c>
      <x:c r="H3806" s="2" t="str">
        <x:v>2024-01-01</x:v>
      </x:c>
      <x:c r="I3806" s="2" t="str">
        <x:v>2024-12-31</x:v>
      </x:c>
      <x:c r="J3806" s="2" t="str">
        <x:v>Preferred dividends and other common-income adjustments</x:v>
      </x:c>
      <x:c r="K3806" s="2" t="str"/>
      <x:c r="L3806" s="2" t="str"/>
      <x:c r="M3806" s="2" t="str"/>
      <x:c r="N3806" s="2" t="str"/>
      <x:c r="O3806" s="2" t="str"/>
      <x:c r="P3806" s="2" t="str"/>
      <x:c r="Q3806" s="2" t="str"/>
      <x:c r="R3806" s="2" t="str">
        <x:v>Not reported / unavailable</x:v>
      </x:c>
      <x:c r="T3806" s="12"/>
      <x:c r="U3806" s="12"/>
    </x:row>
    <x:row r="3807" ht="24" customHeight="1">
      <x:c r="C3807" s="2" t="str">
        <x:v>PNC</x:v>
      </x:c>
      <x:c r="D3807" s="2" t="str">
        <x:v>FY2024</x:v>
      </x:c>
      <x:c r="E3807" s="2" t="str">
        <x:v>eps</x:v>
      </x:c>
      <x:c r="F3807" s="11" t="n">
        <x:v>13.74</x:v>
      </x:c>
      <x:c r="G3807" s="2" t="str">
        <x:v>USD/shares</x:v>
      </x:c>
      <x:c r="H3807" s="2" t="str">
        <x:v>2024-01-01</x:v>
      </x:c>
      <x:c r="I3807" s="2" t="str">
        <x:v>2024-12-31</x:v>
      </x:c>
      <x:c r="J3807" s="2" t="str">
        <x:v>Earnings Per Share, Diluted</x:v>
      </x:c>
      <x:c r="K3807" s="2" t="str">
        <x:v>us-gaap:EarningsPerShareDiluted</x:v>
      </x:c>
      <x:c r="L3807" s="2" t="str">
        <x:v>2026-02-20</x:v>
      </x:c>
      <x:c r="M3807" s="2" t="str">
        <x:v>0000713676-26-000020</x:v>
      </x:c>
      <x:c r="N3807" s="2" t="str">
        <x:v>https://www.sec.gov/Archives/edgar/data/713676/000071367626000020/pnc-20251231.htm</x:v>
      </x:c>
      <x:c r="O3807" s="2" t="str">
        <x:v>data/raw/filings/PNC_0000713676-26-000020_pnc-20251231.htm</x:v>
      </x:c>
      <x:c r="P3807" s="2" t="str">
        <x:v>f-3492</x:v>
      </x:c>
      <x:c r="Q3807" s="2" t="str"/>
      <x:c r="R3807" s="2" t="str">
        <x:v>Latest eligible comparative presentation at the information cutoff.</x:v>
      </x:c>
      <x:c r="T3807" s="12"/>
      <x:c r="U3807" s="12"/>
    </x:row>
    <x:row r="3808" ht="24" customHeight="1">
      <x:c r="C3808" s="2" t="str">
        <x:v>PNC</x:v>
      </x:c>
      <x:c r="D3808" s="2" t="str">
        <x:v>FY2024</x:v>
      </x:c>
      <x:c r="E3808" s="2" t="str">
        <x:v>shares_diluted</x:v>
      </x:c>
      <x:c r="F3808" s="11" t="n">
        <x:v>400</x:v>
      </x:c>
      <x:c r="G3808" s="2" t="str">
        <x:v>shares</x:v>
      </x:c>
      <x:c r="H3808" s="2" t="str">
        <x:v>2024-01-01</x:v>
      </x:c>
      <x:c r="I3808" s="2" t="str">
        <x:v>2024-12-31</x:v>
      </x:c>
      <x:c r="J3808" s="2" t="str">
        <x:v>Weighted Average Number of Shares Outstanding, Diluted</x:v>
      </x:c>
      <x:c r="K3808" s="2" t="str">
        <x:v>us-gaap:WeightedAverageNumberOfDilutedSharesOutstanding</x:v>
      </x:c>
      <x:c r="L3808" s="2" t="str">
        <x:v>2026-02-20</x:v>
      </x:c>
      <x:c r="M3808" s="2" t="str">
        <x:v>0000713676-26-000020</x:v>
      </x:c>
      <x:c r="N3808" s="2" t="str">
        <x:v>https://www.sec.gov/Archives/edgar/data/713676/000071367626000020/pnc-20251231.htm</x:v>
      </x:c>
      <x:c r="O3808" s="2" t="str">
        <x:v>data/raw/filings/PNC_0000713676-26-000020_pnc-20251231.htm</x:v>
      </x:c>
      <x:c r="P3808" s="2" t="str">
        <x:v>f-3489</x:v>
      </x:c>
      <x:c r="Q3808" s="2" t="str"/>
      <x:c r="R3808" s="2" t="str">
        <x:v>Latest eligible comparative presentation at the information cutoff.</x:v>
      </x:c>
      <x:c r="T3808" s="12"/>
      <x:c r="U3808" s="12"/>
    </x:row>
    <x:row r="3809" ht="24" customHeight="1">
      <x:c r="C3809" s="2" t="str">
        <x:v>PNC</x:v>
      </x:c>
      <x:c r="D3809" s="2" t="str">
        <x:v>FY2024</x:v>
      </x:c>
      <x:c r="E3809" s="2" t="str">
        <x:v>dps</x:v>
      </x:c>
      <x:c r="F3809" s="11" t="n">
        <x:v>6.3</x:v>
      </x:c>
      <x:c r="G3809" s="2" t="str">
        <x:v>USD/shares</x:v>
      </x:c>
      <x:c r="H3809" s="2" t="str">
        <x:v>2024-01-01</x:v>
      </x:c>
      <x:c r="I3809" s="2" t="str">
        <x:v>2024-12-31</x:v>
      </x:c>
      <x:c r="J3809" s="2" t="str">
        <x:v>Common Stock, Dividends, Per Share, Declared</x:v>
      </x:c>
      <x:c r="K3809" s="2" t="str">
        <x:v>us-gaap:CommonStockDividendsPerShareDeclared</x:v>
      </x:c>
      <x:c r="L3809" s="2" t="str">
        <x:v>2026-02-20</x:v>
      </x:c>
      <x:c r="M3809" s="2" t="str">
        <x:v>0000713676-26-000020</x:v>
      </x:c>
      <x:c r="N3809" s="2" t="str">
        <x:v>https://www.sec.gov/Archives/edgar/data/713676/000071367626000020/pnc-20251231.htm</x:v>
      </x:c>
      <x:c r="O3809" s="2" t="str">
        <x:v>data/raw/filings/PNC_0000713676-26-000020_pnc-20251231.htm</x:v>
      </x:c>
      <x:c r="P3809" s="2" t="str">
        <x:v>f-3283</x:v>
      </x:c>
      <x:c r="Q3809" s="2" t="str"/>
      <x:c r="R3809" s="2" t="str">
        <x:v>Latest eligible comparative presentation at the information cutoff.</x:v>
      </x:c>
      <x:c r="T3809" s="12"/>
      <x:c r="U3809" s="12"/>
    </x:row>
    <x:row r="3810" ht="24" customHeight="1">
      <x:c r="C3810" s="2" t="str">
        <x:v>PNC</x:v>
      </x:c>
      <x:c r="D3810" s="2" t="str">
        <x:v>FY2024</x:v>
      </x:c>
      <x:c r="E3810" s="2" t="str">
        <x:v>dividends</x:v>
      </x:c>
      <x:c r="F3810" s="11" t="n">
        <x:v>2537</x:v>
      </x:c>
      <x:c r="G3810" s="2" t="str">
        <x:v>USD</x:v>
      </x:c>
      <x:c r="H3810" s="2" t="str">
        <x:v>2024-01-01</x:v>
      </x:c>
      <x:c r="I3810" s="2" t="str">
        <x:v>2024-12-31</x:v>
      </x:c>
      <x:c r="J3810" s="2" t="str">
        <x:v>Payments of Ordinary Dividends, Common Stock</x:v>
      </x:c>
      <x:c r="K3810" s="2" t="str">
        <x:v>us-gaap:PaymentsOfDividendsCommonStock</x:v>
      </x:c>
      <x:c r="L3810" s="2" t="str">
        <x:v>2026-02-20</x:v>
      </x:c>
      <x:c r="M3810" s="2" t="str">
        <x:v>0000713676-26-000020</x:v>
      </x:c>
      <x:c r="N3810" s="2" t="str">
        <x:v>https://www.sec.gov/Archives/edgar/data/713676/000071367626000020/pnc-20251231.htm</x:v>
      </x:c>
      <x:c r="O3810" s="2" t="str">
        <x:v>data/raw/filings/PNC_0000713676-26-000020_pnc-20251231.htm</x:v>
      </x:c>
      <x:c r="P3810" s="2" t="str">
        <x:v>f-542</x:v>
      </x:c>
      <x:c r="Q3810" s="2" t="str"/>
      <x:c r="R3810" s="2" t="str">
        <x:v>Latest eligible comparative presentation at the information cutoff.</x:v>
      </x:c>
      <x:c r="T3810" s="12"/>
      <x:c r="U3810" s="12"/>
    </x:row>
    <x:row r="3811" ht="24" customHeight="1">
      <x:c r="C3811" s="2" t="str">
        <x:v>PNC</x:v>
      </x:c>
      <x:c r="D3811" s="2" t="str">
        <x:v>FY2024</x:v>
      </x:c>
      <x:c r="E3811" s="2" t="str">
        <x:v>buybacks</x:v>
      </x:c>
      <x:c r="F3811" s="11" t="n">
        <x:v>687</x:v>
      </x:c>
      <x:c r="G3811" s="2" t="str">
        <x:v>USD</x:v>
      </x:c>
      <x:c r="H3811" s="2" t="str">
        <x:v>2024-01-01</x:v>
      </x:c>
      <x:c r="I3811" s="2" t="str">
        <x:v>2024-12-31</x:v>
      </x:c>
      <x:c r="J3811" s="2" t="str">
        <x:v>Payments for Repurchase of Common Stock</x:v>
      </x:c>
      <x:c r="K3811" s="2" t="str">
        <x:v>us-gaap:PaymentsForRepurchaseOfCommonStock</x:v>
      </x:c>
      <x:c r="L3811" s="2" t="str">
        <x:v>2026-02-20</x:v>
      </x:c>
      <x:c r="M3811" s="2" t="str">
        <x:v>0000713676-26-000020</x:v>
      </x:c>
      <x:c r="N3811" s="2" t="str">
        <x:v>https://www.sec.gov/Archives/edgar/data/713676/000071367626000020/pnc-20251231.htm</x:v>
      </x:c>
      <x:c r="O3811" s="2" t="str">
        <x:v>data/raw/filings/PNC_0000713676-26-000020_pnc-20251231.htm</x:v>
      </x:c>
      <x:c r="P3811" s="2" t="str">
        <x:v>f-536</x:v>
      </x:c>
      <x:c r="Q3811" s="2" t="str"/>
      <x:c r="R3811" s="2" t="str">
        <x:v>Latest eligible comparative presentation at the information cutoff.</x:v>
      </x:c>
      <x:c r="T3811" s="12"/>
      <x:c r="U3811" s="12"/>
    </x:row>
    <x:row r="3812" ht="24" customHeight="1">
      <x:c r="C3812" s="2" t="str">
        <x:v>PNC</x:v>
      </x:c>
      <x:c r="D3812" s="2" t="str">
        <x:v>FY2024</x:v>
      </x:c>
      <x:c r="E3812" s="2" t="str">
        <x:v>chargeoffs</x:v>
      </x:c>
      <x:c r="F3812" s="11" t="str">
        <x:v>n.a.</x:v>
      </x:c>
      <x:c r="G3812" s="2" t="str">
        <x:v>USDm</x:v>
      </x:c>
      <x:c r="H3812" s="2" t="str">
        <x:v>2024-01-01</x:v>
      </x:c>
      <x:c r="I3812" s="2" t="str">
        <x:v>2024-12-31</x:v>
      </x:c>
      <x:c r="J3812" s="2" t="str">
        <x:v>Gross loan charge-offs</x:v>
      </x:c>
      <x:c r="K3812" s="2" t="str"/>
      <x:c r="L3812" s="2" t="str"/>
      <x:c r="M3812" s="2" t="str"/>
      <x:c r="N3812" s="2" t="str"/>
      <x:c r="O3812" s="2" t="str"/>
      <x:c r="P3812" s="2" t="str"/>
      <x:c r="Q3812" s="2" t="str"/>
      <x:c r="R3812" s="2" t="str">
        <x:v>Not reported / unavailable</x:v>
      </x:c>
      <x:c r="T3812" s="12"/>
      <x:c r="U3812" s="12"/>
    </x:row>
    <x:row r="3813" ht="24" customHeight="1">
      <x:c r="C3813" s="2" t="str">
        <x:v>PNC</x:v>
      </x:c>
      <x:c r="D3813" s="2" t="str">
        <x:v>FY2024</x:v>
      </x:c>
      <x:c r="E3813" s="2" t="str">
        <x:v>recoveries</x:v>
      </x:c>
      <x:c r="F3813" s="11" t="str">
        <x:v>n.a.</x:v>
      </x:c>
      <x:c r="G3813" s="2" t="str">
        <x:v>USDm</x:v>
      </x:c>
      <x:c r="H3813" s="2" t="str">
        <x:v>2024-01-01</x:v>
      </x:c>
      <x:c r="I3813" s="2" t="str">
        <x:v>2024-12-31</x:v>
      </x:c>
      <x:c r="J3813" s="2" t="str">
        <x:v>Loan recoveries</x:v>
      </x:c>
      <x:c r="K3813" s="2" t="str"/>
      <x:c r="L3813" s="2" t="str"/>
      <x:c r="M3813" s="2" t="str"/>
      <x:c r="N3813" s="2" t="str"/>
      <x:c r="O3813" s="2" t="str"/>
      <x:c r="P3813" s="2" t="str"/>
      <x:c r="Q3813" s="2" t="str"/>
      <x:c r="R3813" s="2" t="str">
        <x:v>Not reported / unavailable</x:v>
      </x:c>
      <x:c r="T3813" s="12"/>
      <x:c r="U3813" s="12"/>
    </x:row>
    <x:row r="3814" ht="24" customHeight="1">
      <x:c r="C3814" s="2" t="str">
        <x:v>PNC</x:v>
      </x:c>
      <x:c r="D3814" s="2" t="str">
        <x:v>FY2024</x:v>
      </x:c>
      <x:c r="E3814" s="2" t="str">
        <x:v>rwa</x:v>
      </x:c>
      <x:c r="F3814" s="11" t="str">
        <x:v>n.a.</x:v>
      </x:c>
      <x:c r="G3814" s="2" t="str">
        <x:v>USDm</x:v>
      </x:c>
      <x:c r="H3814" s="2" t="str">
        <x:v>2024-01-01</x:v>
      </x:c>
      <x:c r="I3814" s="2" t="str">
        <x:v>2024-12-31</x:v>
      </x:c>
      <x:c r="J3814" s="2" t="str">
        <x:v>Risk-weighted assets</x:v>
      </x:c>
      <x:c r="K3814" s="2" t="str"/>
      <x:c r="L3814" s="2" t="str"/>
      <x:c r="M3814" s="2" t="str"/>
      <x:c r="N3814" s="2" t="str"/>
      <x:c r="O3814" s="2" t="str"/>
      <x:c r="P3814" s="2" t="str"/>
      <x:c r="Q3814" s="2" t="str"/>
      <x:c r="R3814" s="2" t="str">
        <x:v>Not reported / unavailable</x:v>
      </x:c>
      <x:c r="T3814" s="12"/>
      <x:c r="U3814" s="12"/>
    </x:row>
    <x:row r="3815" ht="24" customHeight="1">
      <x:c r="C3815" s="2" t="str">
        <x:v>PNC</x:v>
      </x:c>
      <x:c r="D3815" s="2" t="str">
        <x:v>FY2024</x:v>
      </x:c>
      <x:c r="E3815" s="2" t="str">
        <x:v>cet1_reported</x:v>
      </x:c>
      <x:c r="F3815" s="11" t="str">
        <x:v>n.a.</x:v>
      </x:c>
      <x:c r="G3815" s="2" t="str">
        <x:v>%</x:v>
      </x:c>
      <x:c r="H3815" s="2" t="str">
        <x:v>2024-01-01</x:v>
      </x:c>
      <x:c r="I3815" s="2" t="str">
        <x:v>2024-12-31</x:v>
      </x:c>
      <x:c r="J3815" s="2" t="str">
        <x:v>Actual standardized CET1 ratio</x:v>
      </x:c>
      <x:c r="K3815" s="2" t="str"/>
      <x:c r="L3815" s="2" t="str"/>
      <x:c r="M3815" s="2" t="str"/>
      <x:c r="N3815" s="2" t="str"/>
      <x:c r="O3815" s="2" t="str"/>
      <x:c r="P3815" s="2" t="str"/>
      <x:c r="Q3815" s="2" t="str"/>
      <x:c r="R3815" s="2" t="str">
        <x:v>Not reported / unavailable</x:v>
      </x:c>
      <x:c r="T3815" s="12"/>
      <x:c r="U3815" s="12"/>
    </x:row>
    <x:row r="3816" ht="24" customHeight="1">
      <x:c r="C3816" s="2" t="str">
        <x:v>PNC</x:v>
      </x:c>
      <x:c r="D3816" s="2" t="str">
        <x:v>FY2024</x:v>
      </x:c>
      <x:c r="E3816" s="2" t="str">
        <x:v>nim_reported</x:v>
      </x:c>
      <x:c r="F3816" s="11" t="str">
        <x:v>n.a.</x:v>
      </x:c>
      <x:c r="G3816" s="2" t="str">
        <x:v>%</x:v>
      </x:c>
      <x:c r="H3816" s="2" t="str">
        <x:v>2024-01-01</x:v>
      </x:c>
      <x:c r="I3816" s="2" t="str">
        <x:v>2024-12-31</x:v>
      </x:c>
      <x:c r="J3816" s="2" t="str">
        <x:v>Issuer reported net interest margin</x:v>
      </x:c>
      <x:c r="K3816" s="2" t="str"/>
      <x:c r="L3816" s="2" t="str"/>
      <x:c r="M3816" s="2" t="str"/>
      <x:c r="N3816" s="2" t="str"/>
      <x:c r="O3816" s="2" t="str"/>
      <x:c r="P3816" s="2" t="str"/>
      <x:c r="Q3816" s="2" t="str"/>
      <x:c r="R3816" s="2" t="str">
        <x:v>Not reported / unavailable</x:v>
      </x:c>
      <x:c r="T3816" s="12"/>
      <x:c r="U3816" s="12"/>
    </x:row>
    <x:row r="3817" ht="24" customHeight="1">
      <x:c r="C3817" s="2" t="str">
        <x:v>PNC</x:v>
      </x:c>
      <x:c r="D3817" s="2" t="str">
        <x:v>FY2024</x:v>
      </x:c>
      <x:c r="E3817" s="2" t="str">
        <x:v>bvps_reported</x:v>
      </x:c>
      <x:c r="F3817" s="11" t="n">
        <x:v>122.94</x:v>
      </x:c>
      <x:c r="G3817" s="2" t="str">
        <x:v>USD/shares</x:v>
      </x:c>
      <x:c r="H3817" s="2" t="str">
        <x:v>2024-01-01</x:v>
      </x:c>
      <x:c r="I3817" s="2" t="str">
        <x:v>2024-12-31</x:v>
      </x:c>
      <x:c r="J3817" s="2" t="str">
        <x:v>Reported common book value per share</x:v>
      </x:c>
      <x:c r="K3817" s="2" t="str">
        <x:v>Manual verified issuer table row</x:v>
      </x:c>
      <x:c r="L3817" s="2" t="str">
        <x:v>2025-02-21</x:v>
      </x:c>
      <x:c r="M3817" s="2" t="str">
        <x:v>0000713676-25-000027</x:v>
      </x:c>
      <x:c r="N3817" s="2" t="str">
        <x:v>https://www.sec.gov/Archives/edgar/data/713676/000071367625000027/pnc-20241231.htm</x:v>
      </x:c>
      <x:c r="O3817" s="2" t="str">
        <x:v>data/raw/filings/PNC_0000713676-25-000027_pnc-20241231.htm</x:v>
      </x:c>
      <x:c r="P3817" s="2" t="str"/>
      <x:c r="Q3817" s="2" t="str"/>
      <x:c r="R3817" s="2" t="str">
        <x:v>Verified original issuer table row; same-date end balance, excluding average and regulatory minimum tables.</x:v>
      </x:c>
      <x:c r="T3817" s="12"/>
      <x:c r="U3817" s="12"/>
    </x:row>
    <x:row r="3818" ht="24" customHeight="1">
      <x:c r="C3818" s="2" t="str">
        <x:v>PNC</x:v>
      </x:c>
      <x:c r="D3818" s="2" t="str">
        <x:v>FY2024</x:v>
      </x:c>
      <x:c r="E3818" s="2" t="str">
        <x:v>tbvps_reported</x:v>
      </x:c>
      <x:c r="F3818" s="11" t="n">
        <x:v>95.33</x:v>
      </x:c>
      <x:c r="G3818" s="2" t="str">
        <x:v>USD/shares</x:v>
      </x:c>
      <x:c r="H3818" s="2" t="str">
        <x:v>2024-01-01</x:v>
      </x:c>
      <x:c r="I3818" s="2" t="str">
        <x:v>2024-12-31</x:v>
      </x:c>
      <x:c r="J3818" s="2" t="str">
        <x:v>Reported tangible book value per share</x:v>
      </x:c>
      <x:c r="K3818" s="2" t="str">
        <x:v>Manual verified issuer table row</x:v>
      </x:c>
      <x:c r="L3818" s="2" t="str">
        <x:v>2025-02-21</x:v>
      </x:c>
      <x:c r="M3818" s="2" t="str">
        <x:v>0000713676-25-000027</x:v>
      </x:c>
      <x:c r="N3818" s="2" t="str">
        <x:v>https://www.sec.gov/Archives/edgar/data/713676/000071367625000027/pnc-20241231.htm</x:v>
      </x:c>
      <x:c r="O3818" s="2" t="str">
        <x:v>data/raw/filings/PNC_0000713676-25-000027_pnc-20241231.htm</x:v>
      </x:c>
      <x:c r="P3818" s="2" t="str"/>
      <x:c r="Q3818" s="2" t="str"/>
      <x:c r="R3818" s="2" t="str">
        <x:v>Verified original issuer table row; same-date end balance, excluding average and regulatory minimum tables.</x:v>
      </x:c>
      <x:c r="T3818" s="12"/>
      <x:c r="U3818" s="12"/>
    </x:row>
    <x:row r="3819" ht="24" customHeight="1">
      <x:c r="C3819" s="2" t="str">
        <x:v>PNC</x:v>
      </x:c>
      <x:c r="D3819" s="2" t="str">
        <x:v>FY2024</x:v>
      </x:c>
      <x:c r="E3819" s="2" t="str">
        <x:v>tce_reported</x:v>
      </x:c>
      <x:c r="F3819" s="11" t="str">
        <x:v>n.a.</x:v>
      </x:c>
      <x:c r="G3819" s="2" t="str">
        <x:v>USDm</x:v>
      </x:c>
      <x:c r="H3819" s="2" t="str">
        <x:v>2024-01-01</x:v>
      </x:c>
      <x:c r="I3819" s="2" t="str">
        <x:v>2024-12-31</x:v>
      </x:c>
      <x:c r="J3819" s="2" t="str">
        <x:v>Reported tangible common equity</x:v>
      </x:c>
      <x:c r="K3819" s="2" t="str"/>
      <x:c r="L3819" s="2" t="str"/>
      <x:c r="M3819" s="2" t="str"/>
      <x:c r="N3819" s="2" t="str"/>
      <x:c r="O3819" s="2" t="str"/>
      <x:c r="P3819" s="2" t="str"/>
      <x:c r="Q3819" s="2" t="str"/>
      <x:c r="R3819" s="2" t="str">
        <x:v>Not reported / unavailable</x:v>
      </x:c>
      <x:c r="T3819" s="12"/>
      <x:c r="U3819" s="12"/>
    </x:row>
    <x:row r="3820" ht="24" customHeight="1">
      <x:c r="C3820" s="2" t="str">
        <x:v>PNC</x:v>
      </x:c>
      <x:c r="D3820" s="2" t="str">
        <x:v>FY2025</x:v>
      </x:c>
      <x:c r="E3820" s="2" t="str">
        <x:v>assets</x:v>
      </x:c>
      <x:c r="F3820" s="11" t="n">
        <x:v>573572</x:v>
      </x:c>
      <x:c r="G3820" s="2" t="str">
        <x:v>USD</x:v>
      </x:c>
      <x:c r="H3820" s="2" t="str">
        <x:v>2025-01-01</x:v>
      </x:c>
      <x:c r="I3820" s="2" t="str">
        <x:v>2025-12-31</x:v>
      </x:c>
      <x:c r="J3820" s="2" t="str">
        <x:v>Assets</x:v>
      </x:c>
      <x:c r="K3820" s="2" t="str">
        <x:v>us-gaap:Assets</x:v>
      </x:c>
      <x:c r="L3820" s="2" t="str">
        <x:v>2026-08-05</x:v>
      </x:c>
      <x:c r="M3820" s="2" t="str">
        <x:v>0001628280-26-053170</x:v>
      </x:c>
      <x:c r="N3820" s="2" t="str">
        <x:v>https://www.sec.gov/Archives/edgar/data/713676/000162828026053170/pnc-20260630.htm</x:v>
      </x:c>
      <x:c r="O3820" s="2" t="str">
        <x:v>data/raw/filings/PNC_0001628280-26-053170_pnc-20260630.htm</x:v>
      </x:c>
      <x:c r="P3820" s="2" t="str">
        <x:v>f-252</x:v>
      </x:c>
      <x:c r="Q3820" s="2" t="str"/>
      <x:c r="R3820" s="2" t="str">
        <x:v>Latest eligible comparative presentation at the information cutoff.</x:v>
      </x:c>
      <x:c r="T3820" s="12"/>
      <x:c r="U3820" s="12"/>
    </x:row>
    <x:row r="3821" ht="24" customHeight="1">
      <x:c r="C3821" s="2" t="str">
        <x:v>PNC</x:v>
      </x:c>
      <x:c r="D3821" s="2" t="str">
        <x:v>FY2025</x:v>
      </x:c>
      <x:c r="E3821" s="2" t="str">
        <x:v>liabilities</x:v>
      </x:c>
      <x:c r="F3821" s="11" t="n">
        <x:v>512936</x:v>
      </x:c>
      <x:c r="G3821" s="2" t="str">
        <x:v>USD</x:v>
      </x:c>
      <x:c r="H3821" s="2" t="str">
        <x:v>2025-01-01</x:v>
      </x:c>
      <x:c r="I3821" s="2" t="str">
        <x:v>2025-12-31</x:v>
      </x:c>
      <x:c r="J3821" s="2" t="str">
        <x:v>Liabilities</x:v>
      </x:c>
      <x:c r="K3821" s="2" t="str">
        <x:v>us-gaap:Liabilities</x:v>
      </x:c>
      <x:c r="L3821" s="2" t="str">
        <x:v>2026-08-05</x:v>
      </x:c>
      <x:c r="M3821" s="2" t="str">
        <x:v>0001628280-26-053170</x:v>
      </x:c>
      <x:c r="N3821" s="2" t="str">
        <x:v>https://www.sec.gov/Archives/edgar/data/713676/000162828026053170/pnc-20260630.htm</x:v>
      </x:c>
      <x:c r="O3821" s="2" t="str">
        <x:v>data/raw/filings/PNC_0001628280-26-053170_pnc-20260630.htm</x:v>
      </x:c>
      <x:c r="P3821" s="2" t="str">
        <x:v>f-274</x:v>
      </x:c>
      <x:c r="Q3821" s="2" t="str"/>
      <x:c r="R3821" s="2" t="str">
        <x:v>Latest eligible comparative presentation at the information cutoff.</x:v>
      </x:c>
      <x:c r="T3821" s="12"/>
      <x:c r="U3821" s="12"/>
    </x:row>
    <x:row r="3822" ht="24" customHeight="1">
      <x:c r="C3822" s="2" t="str">
        <x:v>PNC</x:v>
      </x:c>
      <x:c r="D3822" s="2" t="str">
        <x:v>FY2025</x:v>
      </x:c>
      <x:c r="E3822" s="2" t="str">
        <x:v>equity</x:v>
      </x:c>
      <x:c r="F3822" s="11" t="n">
        <x:v>60585</x:v>
      </x:c>
      <x:c r="G3822" s="2" t="str">
        <x:v>USD</x:v>
      </x:c>
      <x:c r="H3822" s="2" t="str">
        <x:v>2025-01-01</x:v>
      </x:c>
      <x:c r="I3822" s="2" t="str">
        <x:v>2025-12-31</x:v>
      </x:c>
      <x:c r="J3822" s="2" t="str">
        <x:v>Stockholders' Equity Attributable to Parent</x:v>
      </x:c>
      <x:c r="K3822" s="2" t="str">
        <x:v>us-gaap:StockholdersEquity</x:v>
      </x:c>
      <x:c r="L3822" s="2" t="str">
        <x:v>2026-08-05</x:v>
      </x:c>
      <x:c r="M3822" s="2" t="str">
        <x:v>0001628280-26-053170</x:v>
      </x:c>
      <x:c r="N3822" s="2" t="str">
        <x:v>https://www.sec.gov/Archives/edgar/data/713676/000162828026053170/pnc-20260630.htm</x:v>
      </x:c>
      <x:c r="O3822" s="2" t="str">
        <x:v>data/raw/filings/PNC_0001628280-26-053170_pnc-20260630.htm</x:v>
      </x:c>
      <x:c r="P3822" s="2" t="str">
        <x:v>f-296</x:v>
      </x:c>
      <x:c r="Q3822" s="2" t="str"/>
      <x:c r="R3822" s="2" t="str">
        <x:v>Latest eligible comparative presentation at the information cutoff.</x:v>
      </x:c>
      <x:c r="T3822" s="12"/>
      <x:c r="U3822" s="12"/>
    </x:row>
    <x:row r="3823" ht="24" customHeight="1">
      <x:c r="C3823" s="2" t="str">
        <x:v>PNC</x:v>
      </x:c>
      <x:c r="D3823" s="2" t="str">
        <x:v>FY2025</x:v>
      </x:c>
      <x:c r="E3823" s="2" t="str">
        <x:v>preferred</x:v>
      </x:c>
      <x:c r="F3823" s="11" t="n">
        <x:v>0</x:v>
      </x:c>
      <x:c r="G3823" s="2" t="str">
        <x:v>USD</x:v>
      </x:c>
      <x:c r="H3823" s="2" t="str">
        <x:v>2025-01-01</x:v>
      </x:c>
      <x:c r="I3823" s="2" t="str">
        <x:v>2025-12-31</x:v>
      </x:c>
      <x:c r="J3823" s="2" t="str">
        <x:v>Preferred Stock, Value, Issued</x:v>
      </x:c>
      <x:c r="K3823" s="2" t="str">
        <x:v>us-gaap:PreferredStockValue</x:v>
      </x:c>
      <x:c r="L3823" s="2" t="str">
        <x:v>2026-08-05</x:v>
      </x:c>
      <x:c r="M3823" s="2" t="str">
        <x:v>0001628280-26-053170</x:v>
      </x:c>
      <x:c r="N3823" s="2" t="str">
        <x:v>https://www.sec.gov/Archives/edgar/data/713676/000162828026053170/pnc-20260630.htm</x:v>
      </x:c>
      <x:c r="O3823" s="2" t="str">
        <x:v>data/raw/filings/PNC_0001628280-26-053170_pnc-20260630.htm</x:v>
      </x:c>
      <x:c r="P3823" s="2" t="str">
        <x:v>f-276</x:v>
      </x:c>
      <x:c r="Q3823" s="2" t="str"/>
      <x:c r="R3823" s="2" t="str">
        <x:v>Latest eligible comparative presentation at the information cutoff.</x:v>
      </x:c>
      <x:c r="T3823" s="12"/>
      <x:c r="U3823" s="12"/>
    </x:row>
    <x:row r="3824" ht="24" customHeight="1">
      <x:c r="C3824" s="2" t="str">
        <x:v>PNC</x:v>
      </x:c>
      <x:c r="D3824" s="2" t="str">
        <x:v>FY2025</x:v>
      </x:c>
      <x:c r="E3824" s="2" t="str">
        <x:v>common_equity_reported</x:v>
      </x:c>
      <x:c r="F3824" s="11" t="str">
        <x:v>n.a.</x:v>
      </x:c>
      <x:c r="G3824" s="2" t="str">
        <x:v>USDm</x:v>
      </x:c>
      <x:c r="H3824" s="2" t="str">
        <x:v>2025-01-01</x:v>
      </x:c>
      <x:c r="I3824" s="2" t="str">
        <x:v>2025-12-31</x:v>
      </x:c>
      <x:c r="J3824" s="2" t="str">
        <x:v>Reported common shareholders equity</x:v>
      </x:c>
      <x:c r="K3824" s="2" t="str"/>
      <x:c r="L3824" s="2" t="str"/>
      <x:c r="M3824" s="2" t="str"/>
      <x:c r="N3824" s="2" t="str"/>
      <x:c r="O3824" s="2" t="str"/>
      <x:c r="P3824" s="2" t="str"/>
      <x:c r="Q3824" s="2" t="str"/>
      <x:c r="R3824" s="2" t="str">
        <x:v>Not reported / unavailable</x:v>
      </x:c>
      <x:c r="T3824" s="12"/>
      <x:c r="U3824" s="12"/>
    </x:row>
    <x:row r="3825" ht="24" customHeight="1">
      <x:c r="C3825" s="2" t="str">
        <x:v>PNC</x:v>
      </x:c>
      <x:c r="D3825" s="2" t="str">
        <x:v>FY2025</x:v>
      </x:c>
      <x:c r="E3825" s="2" t="str">
        <x:v>goodwill</x:v>
      </x:c>
      <x:c r="F3825" s="11" t="n">
        <x:v>10959</x:v>
      </x:c>
      <x:c r="G3825" s="2" t="str">
        <x:v>USD</x:v>
      </x:c>
      <x:c r="H3825" s="2" t="str">
        <x:v>2025-01-01</x:v>
      </x:c>
      <x:c r="I3825" s="2" t="str">
        <x:v>2025-12-31</x:v>
      </x:c>
      <x:c r="J3825" s="2" t="str">
        <x:v>Goodwill</x:v>
      </x:c>
      <x:c r="K3825" s="2" t="str">
        <x:v>us-gaap:Goodwill</x:v>
      </x:c>
      <x:c r="L3825" s="2" t="str">
        <x:v>2026-08-05</x:v>
      </x:c>
      <x:c r="M3825" s="2" t="str">
        <x:v>0001628280-26-053170</x:v>
      </x:c>
      <x:c r="N3825" s="2" t="str">
        <x:v>https://www.sec.gov/Archives/edgar/data/713676/000162828026053170/pnc-20260630.htm</x:v>
      </x:c>
      <x:c r="O3825" s="2" t="str">
        <x:v>data/raw/filings/PNC_0001628280-26-053170_pnc-20260630.htm</x:v>
      </x:c>
      <x:c r="P3825" s="2" t="str">
        <x:v>f-248</x:v>
      </x:c>
      <x:c r="Q3825" s="2" t="str"/>
      <x:c r="R3825" s="2" t="str">
        <x:v>Latest eligible comparative presentation at the information cutoff.</x:v>
      </x:c>
      <x:c r="T3825" s="12"/>
      <x:c r="U3825" s="12"/>
    </x:row>
    <x:row r="3826" ht="24" customHeight="1">
      <x:c r="C3826" s="2" t="str">
        <x:v>PNC</x:v>
      </x:c>
      <x:c r="D3826" s="2" t="str">
        <x:v>FY2025</x:v>
      </x:c>
      <x:c r="E3826" s="2" t="str">
        <x:v>intangibles</x:v>
      </x:c>
      <x:c r="F3826" s="11" t="str">
        <x:v>n.a.</x:v>
      </x:c>
      <x:c r="G3826" s="2" t="str">
        <x:v>USDm</x:v>
      </x:c>
      <x:c r="H3826" s="2" t="str">
        <x:v>2025-01-01</x:v>
      </x:c>
      <x:c r="I3826" s="2" t="str">
        <x:v>2025-12-31</x:v>
      </x:c>
      <x:c r="J3826" s="2" t="str">
        <x:v>Other intangible assets excluding goodwill</x:v>
      </x:c>
      <x:c r="K3826" s="2" t="str"/>
      <x:c r="L3826" s="2" t="str"/>
      <x:c r="M3826" s="2" t="str"/>
      <x:c r="N3826" s="2" t="str"/>
      <x:c r="O3826" s="2" t="str"/>
      <x:c r="P3826" s="2" t="str"/>
      <x:c r="Q3826" s="2" t="str"/>
      <x:c r="R3826" s="2" t="str">
        <x:v>Not reported / unavailable</x:v>
      </x:c>
      <x:c r="T3826" s="12"/>
      <x:c r="U3826" s="12"/>
    </x:row>
    <x:row r="3827" ht="24" customHeight="1">
      <x:c r="C3827" s="2" t="str">
        <x:v>PNC</x:v>
      </x:c>
      <x:c r="D3827" s="2" t="str">
        <x:v>FY2025</x:v>
      </x:c>
      <x:c r="E3827" s="2" t="str">
        <x:v>intangibles_total</x:v>
      </x:c>
      <x:c r="F3827" s="11" t="str">
        <x:v>n.a.</x:v>
      </x:c>
      <x:c r="G3827" s="2" t="str">
        <x:v>USDm</x:v>
      </x:c>
      <x:c r="H3827" s="2" t="str">
        <x:v>2025-01-01</x:v>
      </x:c>
      <x:c r="I3827" s="2" t="str">
        <x:v>2025-12-31</x:v>
      </x:c>
      <x:c r="J3827" s="2" t="str">
        <x:v>Reported goodwill and intangible assets combined</x:v>
      </x:c>
      <x:c r="K3827" s="2" t="str"/>
      <x:c r="L3827" s="2" t="str"/>
      <x:c r="M3827" s="2" t="str"/>
      <x:c r="N3827" s="2" t="str"/>
      <x:c r="O3827" s="2" t="str"/>
      <x:c r="P3827" s="2" t="str"/>
      <x:c r="Q3827" s="2" t="str"/>
      <x:c r="R3827" s="2" t="str">
        <x:v>Not reported / unavailable</x:v>
      </x:c>
      <x:c r="T3827" s="12"/>
      <x:c r="U3827" s="12"/>
    </x:row>
    <x:row r="3828" ht="24" customHeight="1">
      <x:c r="C3828" s="2" t="str">
        <x:v>PNC</x:v>
      </x:c>
      <x:c r="D3828" s="2" t="str">
        <x:v>FY2025</x:v>
      </x:c>
      <x:c r="E3828" s="2" t="str">
        <x:v>shares_end</x:v>
      </x:c>
      <x:c r="F3828" s="11" t="str">
        <x:v>n.a.</x:v>
      </x:c>
      <x:c r="G3828" s="2" t="str">
        <x:v>million</x:v>
      </x:c>
      <x:c r="H3828" s="2" t="str">
        <x:v>2025-01-01</x:v>
      </x:c>
      <x:c r="I3828" s="2" t="str">
        <x:v>2025-12-31</x:v>
      </x:c>
      <x:c r="J3828" s="2" t="str">
        <x:v>Period-end common shares outstanding</x:v>
      </x:c>
      <x:c r="K3828" s="2" t="str"/>
      <x:c r="L3828" s="2" t="str"/>
      <x:c r="M3828" s="2" t="str"/>
      <x:c r="N3828" s="2" t="str"/>
      <x:c r="O3828" s="2" t="str"/>
      <x:c r="P3828" s="2" t="str"/>
      <x:c r="Q3828" s="2" t="str"/>
      <x:c r="R3828" s="2" t="str">
        <x:v>Not reported / unavailable</x:v>
      </x:c>
      <x:c r="T3828" s="12"/>
      <x:c r="U3828" s="12"/>
    </x:row>
    <x:row r="3829" ht="24" customHeight="1">
      <x:c r="C3829" s="2" t="str">
        <x:v>PNC</x:v>
      </x:c>
      <x:c r="D3829" s="2" t="str">
        <x:v>FY2025</x:v>
      </x:c>
      <x:c r="E3829" s="2" t="str">
        <x:v>shares_issued</x:v>
      </x:c>
      <x:c r="F3829" s="11" t="n">
        <x:v>543.497966</x:v>
      </x:c>
      <x:c r="G3829" s="2" t="str">
        <x:v>shares</x:v>
      </x:c>
      <x:c r="H3829" s="2" t="str">
        <x:v>2025-01-01</x:v>
      </x:c>
      <x:c r="I3829" s="2" t="str">
        <x:v>2025-12-31</x:v>
      </x:c>
      <x:c r="J3829" s="2" t="str">
        <x:v>Common Stock, Shares, Issued</x:v>
      </x:c>
      <x:c r="K3829" s="2" t="str">
        <x:v>us-gaap:CommonStockSharesIssued</x:v>
      </x:c>
      <x:c r="L3829" s="2" t="str">
        <x:v>2026-08-05</x:v>
      </x:c>
      <x:c r="M3829" s="2" t="str">
        <x:v>0001628280-26-053170</x:v>
      </x:c>
      <x:c r="N3829" s="2" t="str">
        <x:v>https://www.sec.gov/Archives/edgar/data/713676/000162828026053170/pnc-20260630.htm</x:v>
      </x:c>
      <x:c r="O3829" s="2" t="str">
        <x:v>data/raw/filings/PNC_0001628280-26-053170_pnc-20260630.htm</x:v>
      </x:c>
      <x:c r="P3829" s="2" t="str">
        <x:v>f-282</x:v>
      </x:c>
      <x:c r="Q3829" s="2" t="str"/>
      <x:c r="R3829" s="2" t="str">
        <x:v>Latest eligible comparative presentation at the information cutoff.</x:v>
      </x:c>
      <x:c r="T3829" s="12"/>
      <x:c r="U3829" s="12"/>
    </x:row>
    <x:row r="3830" ht="24" customHeight="1">
      <x:c r="C3830" s="2" t="str">
        <x:v>PNC</x:v>
      </x:c>
      <x:c r="D3830" s="2" t="str">
        <x:v>FY2025</x:v>
      </x:c>
      <x:c r="E3830" s="2" t="str">
        <x:v>shares_treasury</x:v>
      </x:c>
      <x:c r="F3830" s="11" t="n">
        <x:v>153.084091</x:v>
      </x:c>
      <x:c r="G3830" s="2" t="str">
        <x:v>shares</x:v>
      </x:c>
      <x:c r="H3830" s="2" t="str">
        <x:v>2025-01-01</x:v>
      </x:c>
      <x:c r="I3830" s="2" t="str">
        <x:v>2025-12-31</x:v>
      </x:c>
      <x:c r="J3830" s="2" t="str">
        <x:v>Treasury Stock, Common, Shares</x:v>
      </x:c>
      <x:c r="K3830" s="2" t="str">
        <x:v>us-gaap:TreasuryStockCommonShares</x:v>
      </x:c>
      <x:c r="L3830" s="2" t="str">
        <x:v>2026-08-05</x:v>
      </x:c>
      <x:c r="M3830" s="2" t="str">
        <x:v>0001628280-26-053170</x:v>
      </x:c>
      <x:c r="N3830" s="2" t="str">
        <x:v>https://www.sec.gov/Archives/edgar/data/713676/000162828026053170/pnc-20260630.htm</x:v>
      </x:c>
      <x:c r="O3830" s="2" t="str">
        <x:v>data/raw/filings/PNC_0001628280-26-053170_pnc-20260630.htm</x:v>
      </x:c>
      <x:c r="P3830" s="2" t="str"/>
      <x:c r="Q3830" s="2" t="str"/>
      <x:c r="R3830" s="2" t="str">
        <x:v>Latest eligible comparative presentation at the information cutoff.</x:v>
      </x:c>
      <x:c r="T3830" s="12"/>
      <x:c r="U3830" s="12"/>
    </x:row>
    <x:row r="3831" ht="24" customHeight="1">
      <x:c r="C3831" s="2" t="str">
        <x:v>PNC</x:v>
      </x:c>
      <x:c r="D3831" s="2" t="str">
        <x:v>FY2025</x:v>
      </x:c>
      <x:c r="E3831" s="2" t="str">
        <x:v>deposits</x:v>
      </x:c>
      <x:c r="F3831" s="11" t="n">
        <x:v>440866</x:v>
      </x:c>
      <x:c r="G3831" s="2" t="str">
        <x:v>USD</x:v>
      </x:c>
      <x:c r="H3831" s="2" t="str">
        <x:v>2025-01-01</x:v>
      </x:c>
      <x:c r="I3831" s="2" t="str">
        <x:v>2025-12-31</x:v>
      </x:c>
      <x:c r="J3831" s="2" t="str">
        <x:v>Deposits</x:v>
      </x:c>
      <x:c r="K3831" s="2" t="str">
        <x:v>us-gaap:Deposits</x:v>
      </x:c>
      <x:c r="L3831" s="2" t="str">
        <x:v>2026-08-05</x:v>
      </x:c>
      <x:c r="M3831" s="2" t="str">
        <x:v>0001628280-26-053170</x:v>
      </x:c>
      <x:c r="N3831" s="2" t="str">
        <x:v>https://www.sec.gov/Archives/edgar/data/713676/000162828026053170/pnc-20260630.htm</x:v>
      </x:c>
      <x:c r="O3831" s="2" t="str">
        <x:v>data/raw/filings/PNC_0001628280-26-053170_pnc-20260630.htm</x:v>
      </x:c>
      <x:c r="P3831" s="2" t="str">
        <x:v>f-258</x:v>
      </x:c>
      <x:c r="Q3831" s="2" t="str"/>
      <x:c r="R3831" s="2" t="str">
        <x:v>Latest eligible comparative presentation at the information cutoff.</x:v>
      </x:c>
      <x:c r="T3831" s="12"/>
      <x:c r="U3831" s="12"/>
    </x:row>
    <x:row r="3832" ht="24" customHeight="1">
      <x:c r="C3832" s="2" t="str">
        <x:v>PNC</x:v>
      </x:c>
      <x:c r="D3832" s="2" t="str">
        <x:v>FY2025</x:v>
      </x:c>
      <x:c r="E3832" s="2" t="str">
        <x:v>loans_gross</x:v>
      </x:c>
      <x:c r="F3832" s="11" t="n">
        <x:v>331481</x:v>
      </x:c>
      <x:c r="G3832" s="2" t="str">
        <x:v>USD</x:v>
      </x:c>
      <x:c r="H3832" s="2" t="str">
        <x:v>2025-01-01</x:v>
      </x:c>
      <x:c r="I3832" s="2" t="str">
        <x:v>2025-12-31</x:v>
      </x:c>
      <x:c r="J3832" s="2" t="str">
        <x:v>Gross loans and leases selected definition</x:v>
      </x:c>
      <x:c r="K3832" s="2" t="str">
        <x:v>us-gaap:FinancingReceivableExcludingAccruedInterestBeforeAllowanceForCreditLoss</x:v>
      </x:c>
      <x:c r="L3832" s="2" t="str">
        <x:v>2026-08-05</x:v>
      </x:c>
      <x:c r="M3832" s="2" t="str">
        <x:v>0001628280-26-053170</x:v>
      </x:c>
      <x:c r="N3832" s="2" t="str">
        <x:v>https://www.sec.gov/Archives/edgar/data/713676/000162828026053170/pnc-20260630.htm</x:v>
      </x:c>
      <x:c r="O3832" s="2" t="str">
        <x:v>data/raw/filings/PNC_0001628280-26-053170_pnc-20260630.htm</x:v>
      </x:c>
      <x:c r="P3832" s="2" t="str">
        <x:v>f-1030</x:v>
      </x:c>
      <x:c r="Q3832" s="2" t="str"/>
      <x:c r="R3832" s="2" t="str">
        <x:v>Latest eligible comparative presentation at the information cutoff.</x:v>
      </x:c>
      <x:c r="T3832" s="12"/>
      <x:c r="U3832" s="12"/>
    </x:row>
    <x:row r="3833" ht="24" customHeight="1">
      <x:c r="C3833" s="2" t="str">
        <x:v>PNC</x:v>
      </x:c>
      <x:c r="D3833" s="2" t="str">
        <x:v>FY2025</x:v>
      </x:c>
      <x:c r="E3833" s="2" t="str">
        <x:v>loans_net</x:v>
      </x:c>
      <x:c r="F3833" s="11" t="n">
        <x:v>327071</x:v>
      </x:c>
      <x:c r="G3833" s="2" t="str">
        <x:v>USD</x:v>
      </x:c>
      <x:c r="H3833" s="2" t="str">
        <x:v>2025-01-01</x:v>
      </x:c>
      <x:c r="I3833" s="2" t="str">
        <x:v>2025-12-31</x:v>
      </x:c>
      <x:c r="J3833" s="2" t="str">
        <x:v>Net loans after allowance selected definition</x:v>
      </x:c>
      <x:c r="K3833" s="2" t="str">
        <x:v>us-gaap:FinancingReceivableExcludingAccruedInterestAfterAllowanceForCreditLoss</x:v>
      </x:c>
      <x:c r="L3833" s="2" t="str">
        <x:v>2026-08-05</x:v>
      </x:c>
      <x:c r="M3833" s="2" t="str">
        <x:v>0001628280-26-053170</x:v>
      </x:c>
      <x:c r="N3833" s="2" t="str">
        <x:v>https://www.sec.gov/Archives/edgar/data/713676/000162828026053170/pnc-20260630.htm</x:v>
      </x:c>
      <x:c r="O3833" s="2" t="str">
        <x:v>data/raw/filings/PNC_0001628280-26-053170_pnc-20260630.htm</x:v>
      </x:c>
      <x:c r="P3833" s="2" t="str">
        <x:v>f-242</x:v>
      </x:c>
      <x:c r="Q3833" s="2" t="str"/>
      <x:c r="R3833" s="2" t="str">
        <x:v>Latest eligible comparative presentation at the information cutoff.</x:v>
      </x:c>
      <x:c r="T3833" s="12"/>
      <x:c r="U3833" s="12"/>
    </x:row>
    <x:row r="3834" ht="24" customHeight="1">
      <x:c r="C3834" s="2" t="str">
        <x:v>PNC</x:v>
      </x:c>
      <x:c r="D3834" s="2" t="str">
        <x:v>FY2025</x:v>
      </x:c>
      <x:c r="E3834" s="2" t="str">
        <x:v>allowance</x:v>
      </x:c>
      <x:c r="F3834" s="11" t="n">
        <x:v>4410</x:v>
      </x:c>
      <x:c r="G3834" s="2" t="str">
        <x:v>USD</x:v>
      </x:c>
      <x:c r="H3834" s="2" t="str">
        <x:v>2025-01-01</x:v>
      </x:c>
      <x:c r="I3834" s="2" t="str">
        <x:v>2025-12-31</x:v>
      </x:c>
      <x:c r="J3834" s="2" t="str">
        <x:v>Loan allowance for credit losses</x:v>
      </x:c>
      <x:c r="K3834" s="2" t="str">
        <x:v>us-gaap:FinancingReceivableAllowanceForCreditLossExcludingAccruedInterest</x:v>
      </x:c>
      <x:c r="L3834" s="2" t="str">
        <x:v>2026-08-05</x:v>
      </x:c>
      <x:c r="M3834" s="2" t="str">
        <x:v>0001628280-26-053170</x:v>
      </x:c>
      <x:c r="N3834" s="2" t="str">
        <x:v>https://www.sec.gov/Archives/edgar/data/713676/000162828026053170/pnc-20260630.htm</x:v>
      </x:c>
      <x:c r="O3834" s="2" t="str">
        <x:v>data/raw/filings/PNC_0001628280-26-053170_pnc-20260630.htm</x:v>
      </x:c>
      <x:c r="P3834" s="2" t="str">
        <x:v>f-2336</x:v>
      </x:c>
      <x:c r="Q3834" s="2" t="str"/>
      <x:c r="R3834" s="2" t="str">
        <x:v>Latest eligible comparative presentation at the information cutoff.</x:v>
      </x:c>
      <x:c r="T3834" s="12"/>
      <x:c r="U3834" s="12"/>
    </x:row>
    <x:row r="3835" ht="24" customHeight="1">
      <x:c r="C3835" s="2" t="str">
        <x:v>PNC</x:v>
      </x:c>
      <x:c r="D3835" s="2" t="str">
        <x:v>FY2025</x:v>
      </x:c>
      <x:c r="E3835" s="2" t="str">
        <x:v>nonaccrual</x:v>
      </x:c>
      <x:c r="F3835" s="11" t="str">
        <x:v>n.a.</x:v>
      </x:c>
      <x:c r="G3835" s="2" t="str">
        <x:v>USDm</x:v>
      </x:c>
      <x:c r="H3835" s="2" t="str">
        <x:v>2025-01-01</x:v>
      </x:c>
      <x:c r="I3835" s="2" t="str">
        <x:v>2025-12-31</x:v>
      </x:c>
      <x:c r="J3835" s="2" t="str">
        <x:v>Nonaccrual</x:v>
      </x:c>
      <x:c r="K3835" s="2" t="str"/>
      <x:c r="L3835" s="2" t="str"/>
      <x:c r="M3835" s="2" t="str"/>
      <x:c r="N3835" s="2" t="str"/>
      <x:c r="O3835" s="2" t="str"/>
      <x:c r="P3835" s="2" t="str"/>
      <x:c r="Q3835" s="2" t="str"/>
      <x:c r="R3835" s="2" t="str">
        <x:v>Not reported / unavailable</x:v>
      </x:c>
      <x:c r="T3835" s="12"/>
      <x:c r="U3835" s="12"/>
    </x:row>
    <x:row r="3836" ht="24" customHeight="1">
      <x:c r="C3836" s="2" t="str">
        <x:v>PNC</x:v>
      </x:c>
      <x:c r="D3836" s="2" t="str">
        <x:v>FY2025</x:v>
      </x:c>
      <x:c r="E3836" s="2" t="str">
        <x:v>cash</x:v>
      </x:c>
      <x:c r="F3836" s="11" t="str">
        <x:v>n.a.</x:v>
      </x:c>
      <x:c r="G3836" s="2" t="str">
        <x:v>USDm</x:v>
      </x:c>
      <x:c r="H3836" s="2" t="str">
        <x:v>2025-01-01</x:v>
      </x:c>
      <x:c r="I3836" s="2" t="str">
        <x:v>2025-12-31</x:v>
      </x:c>
      <x:c r="J3836" s="2" t="str">
        <x:v>Cash</x:v>
      </x:c>
      <x:c r="K3836" s="2" t="str"/>
      <x:c r="L3836" s="2" t="str"/>
      <x:c r="M3836" s="2" t="str"/>
      <x:c r="N3836" s="2" t="str"/>
      <x:c r="O3836" s="2" t="str"/>
      <x:c r="P3836" s="2" t="str"/>
      <x:c r="Q3836" s="2" t="str"/>
      <x:c r="R3836" s="2" t="str">
        <x:v>Not reported / unavailable</x:v>
      </x:c>
      <x:c r="T3836" s="12"/>
      <x:c r="U3836" s="12"/>
    </x:row>
    <x:row r="3837" ht="24" customHeight="1">
      <x:c r="C3837" s="2" t="str">
        <x:v>PNC</x:v>
      </x:c>
      <x:c r="D3837" s="2" t="str">
        <x:v>FY2025</x:v>
      </x:c>
      <x:c r="E3837" s="2" t="str">
        <x:v>aoci</x:v>
      </x:c>
      <x:c r="F3837" s="11" t="n">
        <x:v>-3408</x:v>
      </x:c>
      <x:c r="G3837" s="2" t="str">
        <x:v>USD</x:v>
      </x:c>
      <x:c r="H3837" s="2" t="str">
        <x:v>2025-01-01</x:v>
      </x:c>
      <x:c r="I3837" s="2" t="str">
        <x:v>2025-12-31</x:v>
      </x:c>
      <x:c r="J3837" s="2" t="str">
        <x:v>Accumulated Other Comprehensive Income (Loss), Net of Tax</x:v>
      </x:c>
      <x:c r="K3837" s="2" t="str">
        <x:v>us-gaap:AccumulatedOtherComprehensiveIncomeLossNetOfTax</x:v>
      </x:c>
      <x:c r="L3837" s="2" t="str">
        <x:v>2026-08-05</x:v>
      </x:c>
      <x:c r="M3837" s="2" t="str">
        <x:v>0001628280-26-053170</x:v>
      </x:c>
      <x:c r="N3837" s="2" t="str">
        <x:v>https://www.sec.gov/Archives/edgar/data/713676/000162828026053170/pnc-20260630.htm</x:v>
      </x:c>
      <x:c r="O3837" s="2" t="str">
        <x:v>data/raw/filings/PNC_0001628280-26-053170_pnc-20260630.htm</x:v>
      </x:c>
      <x:c r="P3837" s="2" t="str">
        <x:v>f-290</x:v>
      </x:c>
      <x:c r="Q3837" s="2" t="str"/>
      <x:c r="R3837" s="2" t="str">
        <x:v>Latest eligible comparative presentation at the information cutoff.</x:v>
      </x:c>
      <x:c r="T3837" s="12"/>
      <x:c r="U3837" s="12"/>
    </x:row>
    <x:row r="3838" ht="24" customHeight="1">
      <x:c r="C3838" s="2" t="str">
        <x:v>PNC</x:v>
      </x:c>
      <x:c r="D3838" s="2" t="str">
        <x:v>FY2025</x:v>
      </x:c>
      <x:c r="E3838" s="2" t="str">
        <x:v>nii</x:v>
      </x:c>
      <x:c r="F3838" s="11" t="n">
        <x:v>14410</x:v>
      </x:c>
      <x:c r="G3838" s="2" t="str">
        <x:v>USD</x:v>
      </x:c>
      <x:c r="H3838" s="2" t="str">
        <x:v>2025-01-01</x:v>
      </x:c>
      <x:c r="I3838" s="2" t="str">
        <x:v>2025-12-31</x:v>
      </x:c>
      <x:c r="J3838" s="2" t="str">
        <x:v>Interest Income (Expense), Net</x:v>
      </x:c>
      <x:c r="K3838" s="2" t="str">
        <x:v>us-gaap:InterestIncomeExpenseNet</x:v>
      </x:c>
      <x:c r="L3838" s="2" t="str">
        <x:v>2026-02-20</x:v>
      </x:c>
      <x:c r="M3838" s="2" t="str">
        <x:v>0000713676-26-000020</x:v>
      </x:c>
      <x:c r="N3838" s="2" t="str">
        <x:v>https://www.sec.gov/Archives/edgar/data/713676/000071367626000020/pnc-20251231.htm</x:v>
      </x:c>
      <x:c r="O3838" s="2" t="str">
        <x:v>data/raw/filings/PNC_0000713676-26-000020_pnc-20251231.htm</x:v>
      </x:c>
      <x:c r="P3838" s="2" t="str">
        <x:v>f-76</x:v>
      </x:c>
      <x:c r="Q3838" s="2" t="str"/>
      <x:c r="R3838" s="2" t="str">
        <x:v>Latest eligible comparative presentation at the information cutoff.</x:v>
      </x:c>
      <x:c r="T3838" s="12"/>
      <x:c r="U3838" s="12"/>
    </x:row>
    <x:row r="3839" ht="24" customHeight="1">
      <x:c r="C3839" s="2" t="str">
        <x:v>PNC</x:v>
      </x:c>
      <x:c r="D3839" s="2" t="str">
        <x:v>FY2025</x:v>
      </x:c>
      <x:c r="E3839" s="2" t="str">
        <x:v>noninterest_income</x:v>
      </x:c>
      <x:c r="F3839" s="11" t="n">
        <x:v>8689</x:v>
      </x:c>
      <x:c r="G3839" s="2" t="str">
        <x:v>USD</x:v>
      </x:c>
      <x:c r="H3839" s="2" t="str">
        <x:v>2025-01-01</x:v>
      </x:c>
      <x:c r="I3839" s="2" t="str">
        <x:v>2025-12-31</x:v>
      </x:c>
      <x:c r="J3839" s="2" t="str">
        <x:v>Noninterest Income</x:v>
      </x:c>
      <x:c r="K3839" s="2" t="str">
        <x:v>us-gaap:NoninterestIncome</x:v>
      </x:c>
      <x:c r="L3839" s="2" t="str">
        <x:v>2026-02-20</x:v>
      </x:c>
      <x:c r="M3839" s="2" t="str">
        <x:v>0000713676-26-000020</x:v>
      </x:c>
      <x:c r="N3839" s="2" t="str">
        <x:v>https://www.sec.gov/Archives/edgar/data/713676/000071367626000020/pnc-20251231.htm</x:v>
      </x:c>
      <x:c r="O3839" s="2" t="str">
        <x:v>data/raw/filings/PNC_0000713676-26-000020_pnc-20251231.htm</x:v>
      </x:c>
      <x:c r="P3839" s="2" t="str">
        <x:v>f-5909</x:v>
      </x:c>
      <x:c r="Q3839" s="2" t="str"/>
      <x:c r="R3839" s="2" t="str">
        <x:v>Latest eligible comparative presentation at the information cutoff.</x:v>
      </x:c>
      <x:c r="T3839" s="12"/>
      <x:c r="U3839" s="12"/>
    </x:row>
    <x:row r="3840" ht="24" customHeight="1">
      <x:c r="C3840" s="2" t="str">
        <x:v>PNC</x:v>
      </x:c>
      <x:c r="D3840" s="2" t="str">
        <x:v>FY2025</x:v>
      </x:c>
      <x:c r="E3840" s="2" t="str">
        <x:v>revenue_reported</x:v>
      </x:c>
      <x:c r="F3840" s="11" t="n">
        <x:v>23099</x:v>
      </x:c>
      <x:c r="G3840" s="2" t="str">
        <x:v>USD</x:v>
      </x:c>
      <x:c r="H3840" s="2" t="str">
        <x:v>2025-01-01</x:v>
      </x:c>
      <x:c r="I3840" s="2" t="str">
        <x:v>2025-12-31</x:v>
      </x:c>
      <x:c r="J3840" s="2" t="str">
        <x:v>Revenues</x:v>
      </x:c>
      <x:c r="K3840" s="2" t="str">
        <x:v>us-gaap:Revenues</x:v>
      </x:c>
      <x:c r="L3840" s="2" t="str">
        <x:v>2026-02-20</x:v>
      </x:c>
      <x:c r="M3840" s="2" t="str">
        <x:v>0000713676-26-000020</x:v>
      </x:c>
      <x:c r="N3840" s="2" t="str">
        <x:v>https://www.sec.gov/Archives/edgar/data/713676/000071367626000020/pnc-20251231.htm</x:v>
      </x:c>
      <x:c r="O3840" s="2" t="str">
        <x:v>data/raw/filings/PNC_0000713676-26-000020_pnc-20251231.htm</x:v>
      </x:c>
      <x:c r="P3840" s="2" t="str">
        <x:v>f-5814</x:v>
      </x:c>
      <x:c r="Q3840" s="2" t="str"/>
      <x:c r="R3840" s="2" t="str">
        <x:v>Latest eligible comparative presentation at the information cutoff.</x:v>
      </x:c>
      <x:c r="T3840" s="12"/>
      <x:c r="U3840" s="12"/>
    </x:row>
    <x:row r="3841" ht="24" customHeight="1">
      <x:c r="C3841" s="2" t="str">
        <x:v>PNC</x:v>
      </x:c>
      <x:c r="D3841" s="2" t="str">
        <x:v>FY2025</x:v>
      </x:c>
      <x:c r="E3841" s="2" t="str">
        <x:v>opex</x:v>
      </x:c>
      <x:c r="F3841" s="11" t="n">
        <x:v>13834</x:v>
      </x:c>
      <x:c r="G3841" s="2" t="str">
        <x:v>USD</x:v>
      </x:c>
      <x:c r="H3841" s="2" t="str">
        <x:v>2025-01-01</x:v>
      </x:c>
      <x:c r="I3841" s="2" t="str">
        <x:v>2025-12-31</x:v>
      </x:c>
      <x:c r="J3841" s="2" t="str">
        <x:v>Noninterest Expense</x:v>
      </x:c>
      <x:c r="K3841" s="2" t="str">
        <x:v>us-gaap:NoninterestExpense</x:v>
      </x:c>
      <x:c r="L3841" s="2" t="str">
        <x:v>2026-02-20</x:v>
      </x:c>
      <x:c r="M3841" s="2" t="str">
        <x:v>0000713676-26-000020</x:v>
      </x:c>
      <x:c r="N3841" s="2" t="str">
        <x:v>https://www.sec.gov/Archives/edgar/data/713676/000071367626000020/pnc-20251231.htm</x:v>
      </x:c>
      <x:c r="O3841" s="2" t="str">
        <x:v>data/raw/filings/PNC_0000713676-26-000020_pnc-20251231.htm</x:v>
      </x:c>
      <x:c r="P3841" s="2" t="str">
        <x:v>f-5832</x:v>
      </x:c>
      <x:c r="Q3841" s="2" t="str"/>
      <x:c r="R3841" s="2" t="str">
        <x:v>Latest eligible comparative presentation at the information cutoff.</x:v>
      </x:c>
      <x:c r="T3841" s="12"/>
      <x:c r="U3841" s="12"/>
    </x:row>
    <x:row r="3842" ht="24" customHeight="1">
      <x:c r="C3842" s="2" t="str">
        <x:v>PNC</x:v>
      </x:c>
      <x:c r="D3842" s="2" t="str">
        <x:v>FY2025</x:v>
      </x:c>
      <x:c r="E3842" s="2" t="str">
        <x:v>provision</x:v>
      </x:c>
      <x:c r="F3842" s="11" t="str">
        <x:v>n.a.</x:v>
      </x:c>
      <x:c r="G3842" s="2" t="str">
        <x:v>USDm</x:v>
      </x:c>
      <x:c r="H3842" s="2" t="str">
        <x:v>2025-01-01</x:v>
      </x:c>
      <x:c r="I3842" s="2" t="str">
        <x:v>2025-12-31</x:v>
      </x:c>
      <x:c r="J3842" s="2" t="str">
        <x:v>Provision for credit losses</x:v>
      </x:c>
      <x:c r="K3842" s="2" t="str"/>
      <x:c r="L3842" s="2" t="str"/>
      <x:c r="M3842" s="2" t="str"/>
      <x:c r="N3842" s="2" t="str"/>
      <x:c r="O3842" s="2" t="str"/>
      <x:c r="P3842" s="2" t="str"/>
      <x:c r="Q3842" s="2" t="str"/>
      <x:c r="R3842" s="2" t="str">
        <x:v>Not reported / unavailable</x:v>
      </x:c>
      <x:c r="T3842" s="12"/>
      <x:c r="U3842" s="12"/>
    </x:row>
    <x:row r="3843" ht="24" customHeight="1">
      <x:c r="C3843" s="2" t="str">
        <x:v>PNC</x:v>
      </x:c>
      <x:c r="D3843" s="2" t="str">
        <x:v>FY2025</x:v>
      </x:c>
      <x:c r="E3843" s="2" t="str">
        <x:v>pretax</x:v>
      </x:c>
      <x:c r="F3843" s="11" t="n">
        <x:v>8486</x:v>
      </x:c>
      <x:c r="G3843" s="2" t="str">
        <x:v>USD</x:v>
      </x:c>
      <x:c r="H3843" s="2" t="str">
        <x:v>2025-01-01</x:v>
      </x:c>
      <x:c r="I3843" s="2" t="str">
        <x:v>2025-12-31</x:v>
      </x:c>
      <x:c r="J3843" s="2" t="str">
        <x:v>Income (Loss) from Continuing Operations before Income Taxes, Noncontrolling Interest</x:v>
      </x:c>
      <x:c r="K3843" s="2" t="str">
        <x:v>us-gaap:IncomeLossFromContinuingOperationsBeforeIncomeTaxesExtraordinaryItemsNoncontrollingInterest</x:v>
      </x:c>
      <x:c r="L3843" s="2" t="str">
        <x:v>2026-02-20</x:v>
      </x:c>
      <x:c r="M3843" s="2" t="str">
        <x:v>0000713676-26-000020</x:v>
      </x:c>
      <x:c r="N3843" s="2" t="str">
        <x:v>https://www.sec.gov/Archives/edgar/data/713676/000071367626000020/pnc-20251231.htm</x:v>
      </x:c>
      <x:c r="O3843" s="2" t="str">
        <x:v>data/raw/filings/PNC_0000713676-26-000020_pnc-20251231.htm</x:v>
      </x:c>
      <x:c r="P3843" s="2" t="str">
        <x:v>f-5250</x:v>
      </x:c>
      <x:c r="Q3843" s="2" t="str"/>
      <x:c r="R3843" s="2" t="str">
        <x:v>Latest eligible comparative presentation at the information cutoff.</x:v>
      </x:c>
      <x:c r="T3843" s="12"/>
      <x:c r="U3843" s="12"/>
    </x:row>
    <x:row r="3844" ht="24" customHeight="1">
      <x:c r="C3844" s="2" t="str">
        <x:v>PNC</x:v>
      </x:c>
      <x:c r="D3844" s="2" t="str">
        <x:v>FY2025</x:v>
      </x:c>
      <x:c r="E3844" s="2" t="str">
        <x:v>tax</x:v>
      </x:c>
      <x:c r="F3844" s="11" t="n">
        <x:v>1489</x:v>
      </x:c>
      <x:c r="G3844" s="2" t="str">
        <x:v>USD</x:v>
      </x:c>
      <x:c r="H3844" s="2" t="str">
        <x:v>2025-01-01</x:v>
      </x:c>
      <x:c r="I3844" s="2" t="str">
        <x:v>2025-12-31</x:v>
      </x:c>
      <x:c r="J3844" s="2" t="str">
        <x:v>Income Tax Expense (Benefit)</x:v>
      </x:c>
      <x:c r="K3844" s="2" t="str">
        <x:v>us-gaap:IncomeTaxExpenseBenefit</x:v>
      </x:c>
      <x:c r="L3844" s="2" t="str">
        <x:v>2026-02-20</x:v>
      </x:c>
      <x:c r="M3844" s="2" t="str">
        <x:v>0000713676-26-000020</x:v>
      </x:c>
      <x:c r="N3844" s="2" t="str">
        <x:v>https://www.sec.gov/Archives/edgar/data/713676/000071367626000020/pnc-20251231.htm</x:v>
      </x:c>
      <x:c r="O3844" s="2" t="str">
        <x:v>data/raw/filings/PNC_0000713676-26-000020_pnc-20251231.htm</x:v>
      </x:c>
      <x:c r="P3844" s="2" t="str">
        <x:v>f-5383</x:v>
      </x:c>
      <x:c r="Q3844" s="2" t="str"/>
      <x:c r="R3844" s="2" t="str">
        <x:v>Latest eligible comparative presentation at the information cutoff.</x:v>
      </x:c>
      <x:c r="T3844" s="12"/>
      <x:c r="U3844" s="12"/>
    </x:row>
    <x:row r="3845" ht="24" customHeight="1">
      <x:c r="C3845" s="2" t="str">
        <x:v>PNC</x:v>
      </x:c>
      <x:c r="D3845" s="2" t="str">
        <x:v>FY2025</x:v>
      </x:c>
      <x:c r="E3845" s="2" t="str">
        <x:v>net_income</x:v>
      </x:c>
      <x:c r="F3845" s="11" t="str">
        <x:v>n.a.</x:v>
      </x:c>
      <x:c r="G3845" s="2" t="str">
        <x:v>USDm</x:v>
      </x:c>
      <x:c r="H3845" s="2" t="str">
        <x:v>2025-01-01</x:v>
      </x:c>
      <x:c r="I3845" s="2" t="str">
        <x:v>2025-12-31</x:v>
      </x:c>
      <x:c r="J3845" s="2" t="str">
        <x:v>Net income attributable to parent</x:v>
      </x:c>
      <x:c r="K3845" s="2" t="str"/>
      <x:c r="L3845" s="2" t="str"/>
      <x:c r="M3845" s="2" t="str"/>
      <x:c r="N3845" s="2" t="str"/>
      <x:c r="O3845" s="2" t="str"/>
      <x:c r="P3845" s="2" t="str"/>
      <x:c r="Q3845" s="2" t="str"/>
      <x:c r="R3845" s="2" t="str">
        <x:v>Not reported / unavailable</x:v>
      </x:c>
      <x:c r="T3845" s="12"/>
      <x:c r="U3845" s="12"/>
    </x:row>
    <x:row r="3846" ht="24" customHeight="1">
      <x:c r="C3846" s="2" t="str">
        <x:v>PNC</x:v>
      </x:c>
      <x:c r="D3846" s="2" t="str">
        <x:v>FY2025</x:v>
      </x:c>
      <x:c r="E3846" s="2" t="str">
        <x:v>common_income</x:v>
      </x:c>
      <x:c r="F3846" s="11" t="n">
        <x:v>6576</x:v>
      </x:c>
      <x:c r="G3846" s="2" t="str">
        <x:v>USD</x:v>
      </x:c>
      <x:c r="H3846" s="2" t="str">
        <x:v>2025-01-01</x:v>
      </x:c>
      <x:c r="I3846" s="2" t="str">
        <x:v>2025-12-31</x:v>
      </x:c>
      <x:c r="J3846" s="2" t="str">
        <x:v>Net Income (Loss) Available to Common Stockholders, Basic</x:v>
      </x:c>
      <x:c r="K3846" s="2" t="str">
        <x:v>us-gaap:NetIncomeLossAvailableToCommonStockholdersBasic</x:v>
      </x:c>
      <x:c r="L3846" s="2" t="str">
        <x:v>2026-02-20</x:v>
      </x:c>
      <x:c r="M3846" s="2" t="str">
        <x:v>0000713676-26-000020</x:v>
      </x:c>
      <x:c r="N3846" s="2" t="str">
        <x:v>https://www.sec.gov/Archives/edgar/data/713676/000071367626000020/pnc-20251231.htm</x:v>
      </x:c>
      <x:c r="O3846" s="2" t="str">
        <x:v>data/raw/filings/PNC_0000713676-26-000020_pnc-20251231.htm</x:v>
      </x:c>
      <x:c r="P3846" s="2" t="str">
        <x:v>f-3470</x:v>
      </x:c>
      <x:c r="Q3846" s="2" t="str"/>
      <x:c r="R3846" s="2" t="str">
        <x:v>Latest eligible comparative presentation at the information cutoff.</x:v>
      </x:c>
      <x:c r="T3846" s="12"/>
      <x:c r="U3846" s="12"/>
    </x:row>
    <x:row r="3847" ht="24" customHeight="1">
      <x:c r="C3847" s="2" t="str">
        <x:v>PNC</x:v>
      </x:c>
      <x:c r="D3847" s="2" t="str">
        <x:v>FY2025</x:v>
      </x:c>
      <x:c r="E3847" s="2" t="str">
        <x:v>preferred_div</x:v>
      </x:c>
      <x:c r="F3847" s="11" t="str">
        <x:v>n.a.</x:v>
      </x:c>
      <x:c r="G3847" s="2" t="str">
        <x:v>USDm</x:v>
      </x:c>
      <x:c r="H3847" s="2" t="str">
        <x:v>2025-01-01</x:v>
      </x:c>
      <x:c r="I3847" s="2" t="str">
        <x:v>2025-12-31</x:v>
      </x:c>
      <x:c r="J3847" s="2" t="str">
        <x:v>Preferred dividends and other common-income adjustments</x:v>
      </x:c>
      <x:c r="K3847" s="2" t="str"/>
      <x:c r="L3847" s="2" t="str"/>
      <x:c r="M3847" s="2" t="str"/>
      <x:c r="N3847" s="2" t="str"/>
      <x:c r="O3847" s="2" t="str"/>
      <x:c r="P3847" s="2" t="str"/>
      <x:c r="Q3847" s="2" t="str"/>
      <x:c r="R3847" s="2" t="str">
        <x:v>Not reported / unavailable</x:v>
      </x:c>
      <x:c r="T3847" s="12"/>
      <x:c r="U3847" s="12"/>
    </x:row>
    <x:row r="3848" ht="24" customHeight="1">
      <x:c r="C3848" s="2" t="str">
        <x:v>PNC</x:v>
      </x:c>
      <x:c r="D3848" s="2" t="str">
        <x:v>FY2025</x:v>
      </x:c>
      <x:c r="E3848" s="2" t="str">
        <x:v>eps</x:v>
      </x:c>
      <x:c r="F3848" s="11" t="n">
        <x:v>16.59</x:v>
      </x:c>
      <x:c r="G3848" s="2" t="str">
        <x:v>USD/shares</x:v>
      </x:c>
      <x:c r="H3848" s="2" t="str">
        <x:v>2025-01-01</x:v>
      </x:c>
      <x:c r="I3848" s="2" t="str">
        <x:v>2025-12-31</x:v>
      </x:c>
      <x:c r="J3848" s="2" t="str">
        <x:v>Earnings Per Share, Diluted</x:v>
      </x:c>
      <x:c r="K3848" s="2" t="str">
        <x:v>us-gaap:EarningsPerShareDiluted</x:v>
      </x:c>
      <x:c r="L3848" s="2" t="str">
        <x:v>2026-02-20</x:v>
      </x:c>
      <x:c r="M3848" s="2" t="str">
        <x:v>0000713676-26-000020</x:v>
      </x:c>
      <x:c r="N3848" s="2" t="str">
        <x:v>https://www.sec.gov/Archives/edgar/data/713676/000071367626000020/pnc-20251231.htm</x:v>
      </x:c>
      <x:c r="O3848" s="2" t="str">
        <x:v>data/raw/filings/PNC_0000713676-26-000020_pnc-20251231.htm</x:v>
      </x:c>
      <x:c r="P3848" s="2" t="str">
        <x:v>f-3491</x:v>
      </x:c>
      <x:c r="Q3848" s="2" t="str"/>
      <x:c r="R3848" s="2" t="str">
        <x:v>Latest eligible comparative presentation at the information cutoff.</x:v>
      </x:c>
      <x:c r="T3848" s="12"/>
      <x:c r="U3848" s="12"/>
    </x:row>
    <x:row r="3849" ht="24" customHeight="1">
      <x:c r="C3849" s="2" t="str">
        <x:v>PNC</x:v>
      </x:c>
      <x:c r="D3849" s="2" t="str">
        <x:v>FY2025</x:v>
      </x:c>
      <x:c r="E3849" s="2" t="str">
        <x:v>shares_diluted</x:v>
      </x:c>
      <x:c r="F3849" s="11" t="n">
        <x:v>396</x:v>
      </x:c>
      <x:c r="G3849" s="2" t="str">
        <x:v>shares</x:v>
      </x:c>
      <x:c r="H3849" s="2" t="str">
        <x:v>2025-01-01</x:v>
      </x:c>
      <x:c r="I3849" s="2" t="str">
        <x:v>2025-12-31</x:v>
      </x:c>
      <x:c r="J3849" s="2" t="str">
        <x:v>Weighted Average Number of Shares Outstanding, Diluted</x:v>
      </x:c>
      <x:c r="K3849" s="2" t="str">
        <x:v>us-gaap:WeightedAverageNumberOfDilutedSharesOutstanding</x:v>
      </x:c>
      <x:c r="L3849" s="2" t="str">
        <x:v>2026-02-20</x:v>
      </x:c>
      <x:c r="M3849" s="2" t="str">
        <x:v>0000713676-26-000020</x:v>
      </x:c>
      <x:c r="N3849" s="2" t="str">
        <x:v>https://www.sec.gov/Archives/edgar/data/713676/000071367626000020/pnc-20251231.htm</x:v>
      </x:c>
      <x:c r="O3849" s="2" t="str">
        <x:v>data/raw/filings/PNC_0000713676-26-000020_pnc-20251231.htm</x:v>
      </x:c>
      <x:c r="P3849" s="2" t="str">
        <x:v>f-3488</x:v>
      </x:c>
      <x:c r="Q3849" s="2" t="str"/>
      <x:c r="R3849" s="2" t="str">
        <x:v>Latest eligible comparative presentation at the information cutoff.</x:v>
      </x:c>
      <x:c r="T3849" s="12"/>
      <x:c r="U3849" s="12"/>
    </x:row>
    <x:row r="3850" ht="24" customHeight="1">
      <x:c r="C3850" s="2" t="str">
        <x:v>PNC</x:v>
      </x:c>
      <x:c r="D3850" s="2" t="str">
        <x:v>FY2025</x:v>
      </x:c>
      <x:c r="E3850" s="2" t="str">
        <x:v>dps</x:v>
      </x:c>
      <x:c r="F3850" s="11" t="n">
        <x:v>6.6</x:v>
      </x:c>
      <x:c r="G3850" s="2" t="str">
        <x:v>USD/shares</x:v>
      </x:c>
      <x:c r="H3850" s="2" t="str">
        <x:v>2025-01-01</x:v>
      </x:c>
      <x:c r="I3850" s="2" t="str">
        <x:v>2025-12-31</x:v>
      </x:c>
      <x:c r="J3850" s="2" t="str">
        <x:v>Common Stock, Dividends, Per Share, Declared</x:v>
      </x:c>
      <x:c r="K3850" s="2" t="str">
        <x:v>us-gaap:CommonStockDividendsPerShareDeclared</x:v>
      </x:c>
      <x:c r="L3850" s="2" t="str">
        <x:v>2026-02-20</x:v>
      </x:c>
      <x:c r="M3850" s="2" t="str">
        <x:v>0000713676-26-000020</x:v>
      </x:c>
      <x:c r="N3850" s="2" t="str">
        <x:v>https://www.sec.gov/Archives/edgar/data/713676/000071367626000020/pnc-20251231.htm</x:v>
      </x:c>
      <x:c r="O3850" s="2" t="str">
        <x:v>data/raw/filings/PNC_0000713676-26-000020_pnc-20251231.htm</x:v>
      </x:c>
      <x:c r="P3850" s="2" t="str">
        <x:v>f-3282</x:v>
      </x:c>
      <x:c r="Q3850" s="2" t="str"/>
      <x:c r="R3850" s="2" t="str">
        <x:v>Latest eligible comparative presentation at the information cutoff.</x:v>
      </x:c>
      <x:c r="T3850" s="12"/>
      <x:c r="U3850" s="12"/>
    </x:row>
    <x:row r="3851" ht="24" customHeight="1">
      <x:c r="C3851" s="2" t="str">
        <x:v>PNC</x:v>
      </x:c>
      <x:c r="D3851" s="2" t="str">
        <x:v>FY2025</x:v>
      </x:c>
      <x:c r="E3851" s="2" t="str">
        <x:v>dividends</x:v>
      </x:c>
      <x:c r="F3851" s="11" t="n">
        <x:v>2635</x:v>
      </x:c>
      <x:c r="G3851" s="2" t="str">
        <x:v>USD</x:v>
      </x:c>
      <x:c r="H3851" s="2" t="str">
        <x:v>2025-01-01</x:v>
      </x:c>
      <x:c r="I3851" s="2" t="str">
        <x:v>2025-12-31</x:v>
      </x:c>
      <x:c r="J3851" s="2" t="str">
        <x:v>Payments of Ordinary Dividends, Common Stock</x:v>
      </x:c>
      <x:c r="K3851" s="2" t="str">
        <x:v>us-gaap:PaymentsOfDividendsCommonStock</x:v>
      </x:c>
      <x:c r="L3851" s="2" t="str">
        <x:v>2026-02-20</x:v>
      </x:c>
      <x:c r="M3851" s="2" t="str">
        <x:v>0000713676-26-000020</x:v>
      </x:c>
      <x:c r="N3851" s="2" t="str">
        <x:v>https://www.sec.gov/Archives/edgar/data/713676/000071367626000020/pnc-20251231.htm</x:v>
      </x:c>
      <x:c r="O3851" s="2" t="str">
        <x:v>data/raw/filings/PNC_0000713676-26-000020_pnc-20251231.htm</x:v>
      </x:c>
      <x:c r="P3851" s="2" t="str">
        <x:v>f-541</x:v>
      </x:c>
      <x:c r="Q3851" s="2" t="str"/>
      <x:c r="R3851" s="2" t="str">
        <x:v>Latest eligible comparative presentation at the information cutoff.</x:v>
      </x:c>
      <x:c r="T3851" s="12"/>
      <x:c r="U3851" s="12"/>
    </x:row>
    <x:row r="3852" ht="24" customHeight="1">
      <x:c r="C3852" s="2" t="str">
        <x:v>PNC</x:v>
      </x:c>
      <x:c r="D3852" s="2" t="str">
        <x:v>FY2025</x:v>
      </x:c>
      <x:c r="E3852" s="2" t="str">
        <x:v>buybacks</x:v>
      </x:c>
      <x:c r="F3852" s="11" t="n">
        <x:v>1338</x:v>
      </x:c>
      <x:c r="G3852" s="2" t="str">
        <x:v>USD</x:v>
      </x:c>
      <x:c r="H3852" s="2" t="str">
        <x:v>2025-01-01</x:v>
      </x:c>
      <x:c r="I3852" s="2" t="str">
        <x:v>2025-12-31</x:v>
      </x:c>
      <x:c r="J3852" s="2" t="str">
        <x:v>Payments for Repurchase of Common Stock</x:v>
      </x:c>
      <x:c r="K3852" s="2" t="str">
        <x:v>us-gaap:PaymentsForRepurchaseOfCommonStock</x:v>
      </x:c>
      <x:c r="L3852" s="2" t="str">
        <x:v>2026-02-20</x:v>
      </x:c>
      <x:c r="M3852" s="2" t="str">
        <x:v>0000713676-26-000020</x:v>
      </x:c>
      <x:c r="N3852" s="2" t="str">
        <x:v>https://www.sec.gov/Archives/edgar/data/713676/000071367626000020/pnc-20251231.htm</x:v>
      </x:c>
      <x:c r="O3852" s="2" t="str">
        <x:v>data/raw/filings/PNC_0000713676-26-000020_pnc-20251231.htm</x:v>
      </x:c>
      <x:c r="P3852" s="2" t="str">
        <x:v>f-535</x:v>
      </x:c>
      <x:c r="Q3852" s="2" t="str"/>
      <x:c r="R3852" s="2" t="str">
        <x:v>Latest eligible comparative presentation at the information cutoff.</x:v>
      </x:c>
      <x:c r="T3852" s="12"/>
      <x:c r="U3852" s="12"/>
    </x:row>
    <x:row r="3853" ht="24" customHeight="1">
      <x:c r="C3853" s="2" t="str">
        <x:v>PNC</x:v>
      </x:c>
      <x:c r="D3853" s="2" t="str">
        <x:v>FY2025</x:v>
      </x:c>
      <x:c r="E3853" s="2" t="str">
        <x:v>chargeoffs</x:v>
      </x:c>
      <x:c r="F3853" s="11" t="str">
        <x:v>n.a.</x:v>
      </x:c>
      <x:c r="G3853" s="2" t="str">
        <x:v>USDm</x:v>
      </x:c>
      <x:c r="H3853" s="2" t="str">
        <x:v>2025-01-01</x:v>
      </x:c>
      <x:c r="I3853" s="2" t="str">
        <x:v>2025-12-31</x:v>
      </x:c>
      <x:c r="J3853" s="2" t="str">
        <x:v>Gross loan charge-offs</x:v>
      </x:c>
      <x:c r="K3853" s="2" t="str"/>
      <x:c r="L3853" s="2" t="str"/>
      <x:c r="M3853" s="2" t="str"/>
      <x:c r="N3853" s="2" t="str"/>
      <x:c r="O3853" s="2" t="str"/>
      <x:c r="P3853" s="2" t="str"/>
      <x:c r="Q3853" s="2" t="str"/>
      <x:c r="R3853" s="2" t="str">
        <x:v>Not reported / unavailable</x:v>
      </x:c>
      <x:c r="T3853" s="12"/>
      <x:c r="U3853" s="12"/>
    </x:row>
    <x:row r="3854" ht="24" customHeight="1">
      <x:c r="C3854" s="2" t="str">
        <x:v>PNC</x:v>
      </x:c>
      <x:c r="D3854" s="2" t="str">
        <x:v>FY2025</x:v>
      </x:c>
      <x:c r="E3854" s="2" t="str">
        <x:v>recoveries</x:v>
      </x:c>
      <x:c r="F3854" s="11" t="str">
        <x:v>n.a.</x:v>
      </x:c>
      <x:c r="G3854" s="2" t="str">
        <x:v>USDm</x:v>
      </x:c>
      <x:c r="H3854" s="2" t="str">
        <x:v>2025-01-01</x:v>
      </x:c>
      <x:c r="I3854" s="2" t="str">
        <x:v>2025-12-31</x:v>
      </x:c>
      <x:c r="J3854" s="2" t="str">
        <x:v>Loan recoveries</x:v>
      </x:c>
      <x:c r="K3854" s="2" t="str"/>
      <x:c r="L3854" s="2" t="str"/>
      <x:c r="M3854" s="2" t="str"/>
      <x:c r="N3854" s="2" t="str"/>
      <x:c r="O3854" s="2" t="str"/>
      <x:c r="P3854" s="2" t="str"/>
      <x:c r="Q3854" s="2" t="str"/>
      <x:c r="R3854" s="2" t="str">
        <x:v>Not reported / unavailable</x:v>
      </x:c>
      <x:c r="T3854" s="12"/>
      <x:c r="U3854" s="12"/>
    </x:row>
    <x:row r="3855" ht="24" customHeight="1">
      <x:c r="C3855" s="2" t="str">
        <x:v>PNC</x:v>
      </x:c>
      <x:c r="D3855" s="2" t="str">
        <x:v>FY2025</x:v>
      </x:c>
      <x:c r="E3855" s="2" t="str">
        <x:v>rwa</x:v>
      </x:c>
      <x:c r="F3855" s="11" t="str">
        <x:v>n.a.</x:v>
      </x:c>
      <x:c r="G3855" s="2" t="str">
        <x:v>USDm</x:v>
      </x:c>
      <x:c r="H3855" s="2" t="str">
        <x:v>2025-01-01</x:v>
      </x:c>
      <x:c r="I3855" s="2" t="str">
        <x:v>2025-12-31</x:v>
      </x:c>
      <x:c r="J3855" s="2" t="str">
        <x:v>Risk-weighted assets</x:v>
      </x:c>
      <x:c r="K3855" s="2" t="str"/>
      <x:c r="L3855" s="2" t="str"/>
      <x:c r="M3855" s="2" t="str"/>
      <x:c r="N3855" s="2" t="str"/>
      <x:c r="O3855" s="2" t="str"/>
      <x:c r="P3855" s="2" t="str"/>
      <x:c r="Q3855" s="2" t="str"/>
      <x:c r="R3855" s="2" t="str">
        <x:v>Not reported / unavailable</x:v>
      </x:c>
      <x:c r="T3855" s="12"/>
      <x:c r="U3855" s="12"/>
    </x:row>
    <x:row r="3856" ht="24" customHeight="1">
      <x:c r="C3856" s="2" t="str">
        <x:v>PNC</x:v>
      </x:c>
      <x:c r="D3856" s="2" t="str">
        <x:v>FY2025</x:v>
      </x:c>
      <x:c r="E3856" s="2" t="str">
        <x:v>cet1_reported</x:v>
      </x:c>
      <x:c r="F3856" s="11" t="str">
        <x:v>n.a.</x:v>
      </x:c>
      <x:c r="G3856" s="2" t="str">
        <x:v>%</x:v>
      </x:c>
      <x:c r="H3856" s="2" t="str">
        <x:v>2025-01-01</x:v>
      </x:c>
      <x:c r="I3856" s="2" t="str">
        <x:v>2025-12-31</x:v>
      </x:c>
      <x:c r="J3856" s="2" t="str">
        <x:v>Actual standardized CET1 ratio</x:v>
      </x:c>
      <x:c r="K3856" s="2" t="str"/>
      <x:c r="L3856" s="2" t="str"/>
      <x:c r="M3856" s="2" t="str"/>
      <x:c r="N3856" s="2" t="str"/>
      <x:c r="O3856" s="2" t="str"/>
      <x:c r="P3856" s="2" t="str"/>
      <x:c r="Q3856" s="2" t="str"/>
      <x:c r="R3856" s="2" t="str">
        <x:v>Not reported / unavailable</x:v>
      </x:c>
      <x:c r="T3856" s="12"/>
      <x:c r="U3856" s="12"/>
    </x:row>
    <x:row r="3857" ht="24" customHeight="1">
      <x:c r="C3857" s="2" t="str">
        <x:v>PNC</x:v>
      </x:c>
      <x:c r="D3857" s="2" t="str">
        <x:v>FY2025</x:v>
      </x:c>
      <x:c r="E3857" s="2" t="str">
        <x:v>nim_reported</x:v>
      </x:c>
      <x:c r="F3857" s="11" t="str">
        <x:v>n.a.</x:v>
      </x:c>
      <x:c r="G3857" s="2" t="str">
        <x:v>%</x:v>
      </x:c>
      <x:c r="H3857" s="2" t="str">
        <x:v>2025-01-01</x:v>
      </x:c>
      <x:c r="I3857" s="2" t="str">
        <x:v>2025-12-31</x:v>
      </x:c>
      <x:c r="J3857" s="2" t="str">
        <x:v>Issuer reported net interest margin</x:v>
      </x:c>
      <x:c r="K3857" s="2" t="str"/>
      <x:c r="L3857" s="2" t="str"/>
      <x:c r="M3857" s="2" t="str"/>
      <x:c r="N3857" s="2" t="str"/>
      <x:c r="O3857" s="2" t="str"/>
      <x:c r="P3857" s="2" t="str"/>
      <x:c r="Q3857" s="2" t="str"/>
      <x:c r="R3857" s="2" t="str">
        <x:v>Not reported / unavailable</x:v>
      </x:c>
      <x:c r="T3857" s="12"/>
      <x:c r="U3857" s="12"/>
    </x:row>
    <x:row r="3858" ht="24" customHeight="1">
      <x:c r="C3858" s="2" t="str">
        <x:v>PNC</x:v>
      </x:c>
      <x:c r="D3858" s="2" t="str">
        <x:v>FY2025</x:v>
      </x:c>
      <x:c r="E3858" s="2" t="str">
        <x:v>bvps_reported</x:v>
      </x:c>
      <x:c r="F3858" s="11" t="n">
        <x:v>140.44</x:v>
      </x:c>
      <x:c r="G3858" s="2" t="str">
        <x:v>USD/shares</x:v>
      </x:c>
      <x:c r="H3858" s="2" t="str">
        <x:v>2025-01-01</x:v>
      </x:c>
      <x:c r="I3858" s="2" t="str">
        <x:v>2025-12-31</x:v>
      </x:c>
      <x:c r="J3858" s="2" t="str">
        <x:v>Reported common book value per share</x:v>
      </x:c>
      <x:c r="K3858" s="2" t="str">
        <x:v>Manual verified issuer table row</x:v>
      </x:c>
      <x:c r="L3858" s="2" t="str">
        <x:v>2026-02-20</x:v>
      </x:c>
      <x:c r="M3858" s="2" t="str">
        <x:v>0000713676-26-000020</x:v>
      </x:c>
      <x:c r="N3858" s="2" t="str">
        <x:v>https://www.sec.gov/Archives/edgar/data/713676/000071367626000020/pnc-20251231.htm</x:v>
      </x:c>
      <x:c r="O3858" s="2" t="str">
        <x:v>data/raw/filings/PNC_0000713676-26-000020_pnc-20251231.htm</x:v>
      </x:c>
      <x:c r="P3858" s="2" t="str"/>
      <x:c r="Q3858" s="2" t="str"/>
      <x:c r="R3858" s="2" t="str">
        <x:v>Verified original issuer table row; same-date end balance, excluding average and regulatory minimum tables.</x:v>
      </x:c>
      <x:c r="T3858" s="12"/>
      <x:c r="U3858" s="12"/>
    </x:row>
    <x:row r="3859" ht="24" customHeight="1">
      <x:c r="C3859" s="2" t="str">
        <x:v>PNC</x:v>
      </x:c>
      <x:c r="D3859" s="2" t="str">
        <x:v>FY2025</x:v>
      </x:c>
      <x:c r="E3859" s="2" t="str">
        <x:v>tbvps_reported</x:v>
      </x:c>
      <x:c r="F3859" s="11" t="n">
        <x:v>112.51</x:v>
      </x:c>
      <x:c r="G3859" s="2" t="str">
        <x:v>USD/shares</x:v>
      </x:c>
      <x:c r="H3859" s="2" t="str">
        <x:v>2025-01-01</x:v>
      </x:c>
      <x:c r="I3859" s="2" t="str">
        <x:v>2025-12-31</x:v>
      </x:c>
      <x:c r="J3859" s="2" t="str">
        <x:v>Reported tangible book value per share</x:v>
      </x:c>
      <x:c r="K3859" s="2" t="str">
        <x:v>Manual verified issuer table row</x:v>
      </x:c>
      <x:c r="L3859" s="2" t="str">
        <x:v>2026-02-20</x:v>
      </x:c>
      <x:c r="M3859" s="2" t="str">
        <x:v>0000713676-26-000020</x:v>
      </x:c>
      <x:c r="N3859" s="2" t="str">
        <x:v>https://www.sec.gov/Archives/edgar/data/713676/000071367626000020/pnc-20251231.htm</x:v>
      </x:c>
      <x:c r="O3859" s="2" t="str">
        <x:v>data/raw/filings/PNC_0000713676-26-000020_pnc-20251231.htm</x:v>
      </x:c>
      <x:c r="P3859" s="2" t="str"/>
      <x:c r="Q3859" s="2" t="str"/>
      <x:c r="R3859" s="2" t="str">
        <x:v>Verified original issuer table row; same-date end balance, excluding average and regulatory minimum tables.</x:v>
      </x:c>
      <x:c r="T3859" s="12"/>
      <x:c r="U3859" s="12"/>
    </x:row>
    <x:row r="3860" ht="24" customHeight="1">
      <x:c r="C3860" s="2" t="str">
        <x:v>PNC</x:v>
      </x:c>
      <x:c r="D3860" s="2" t="str">
        <x:v>FY2025</x:v>
      </x:c>
      <x:c r="E3860" s="2" t="str">
        <x:v>tce_reported</x:v>
      </x:c>
      <x:c r="F3860" s="11" t="str">
        <x:v>n.a.</x:v>
      </x:c>
      <x:c r="G3860" s="2" t="str">
        <x:v>USDm</x:v>
      </x:c>
      <x:c r="H3860" s="2" t="str">
        <x:v>2025-01-01</x:v>
      </x:c>
      <x:c r="I3860" s="2" t="str">
        <x:v>2025-12-31</x:v>
      </x:c>
      <x:c r="J3860" s="2" t="str">
        <x:v>Reported tangible common equity</x:v>
      </x:c>
      <x:c r="K3860" s="2" t="str"/>
      <x:c r="L3860" s="2" t="str"/>
      <x:c r="M3860" s="2" t="str"/>
      <x:c r="N3860" s="2" t="str"/>
      <x:c r="O3860" s="2" t="str"/>
      <x:c r="P3860" s="2" t="str"/>
      <x:c r="Q3860" s="2" t="str"/>
      <x:c r="R3860" s="2" t="str">
        <x:v>Not reported / unavailable</x:v>
      </x:c>
      <x:c r="T3860" s="12"/>
      <x:c r="U3860" s="12"/>
    </x:row>
    <x:row r="3861" ht="24" customHeight="1">
      <x:c r="C3861" s="2" t="str">
        <x:v>PNC</x:v>
      </x:c>
      <x:c r="D3861" s="2" t="str">
        <x:v>H1 2025</x:v>
      </x:c>
      <x:c r="E3861" s="2" t="str">
        <x:v>assets</x:v>
      </x:c>
      <x:c r="F3861" s="11" t="n">
        <x:v>559107</x:v>
      </x:c>
      <x:c r="G3861" s="2" t="str">
        <x:v>USD</x:v>
      </x:c>
      <x:c r="H3861" s="2" t="str">
        <x:v>2025-01-01</x:v>
      </x:c>
      <x:c r="I3861" s="2" t="str">
        <x:v>2025-06-30</x:v>
      </x:c>
      <x:c r="J3861" s="2" t="str">
        <x:v>Assets</x:v>
      </x:c>
      <x:c r="K3861" s="2" t="str">
        <x:v>us-gaap:Assets</x:v>
      </x:c>
      <x:c r="L3861" s="2" t="str">
        <x:v>2025-08-01</x:v>
      </x:c>
      <x:c r="M3861" s="2" t="str">
        <x:v>0000713676-25-000060</x:v>
      </x:c>
      <x:c r="N3861" s="2" t="str">
        <x:v>https://www.sec.gov/Archives/edgar/data/713676/000071367625000060/pnc-20250630.htm</x:v>
      </x:c>
      <x:c r="O3861" s="2" t="str">
        <x:v>data/raw/filings/PNC_0000713676-25-000060_pnc-20250630.htm</x:v>
      </x:c>
      <x:c r="P3861" s="2" t="str">
        <x:v>f-248</x:v>
      </x:c>
      <x:c r="Q3861" s="2" t="str"/>
      <x:c r="R3861" s="2" t="str">
        <x:v>Latest eligible comparative presentation at the information cutoff.</x:v>
      </x:c>
      <x:c r="T3861" s="12"/>
      <x:c r="U3861" s="12"/>
    </x:row>
    <x:row r="3862" ht="24" customHeight="1">
      <x:c r="C3862" s="2" t="str">
        <x:v>PNC</x:v>
      </x:c>
      <x:c r="D3862" s="2" t="str">
        <x:v>H1 2025</x:v>
      </x:c>
      <x:c r="E3862" s="2" t="str">
        <x:v>liabilities</x:v>
      </x:c>
      <x:c r="F3862" s="11" t="n">
        <x:v>501452</x:v>
      </x:c>
      <x:c r="G3862" s="2" t="str">
        <x:v>USD</x:v>
      </x:c>
      <x:c r="H3862" s="2" t="str">
        <x:v>2025-01-01</x:v>
      </x:c>
      <x:c r="I3862" s="2" t="str">
        <x:v>2025-06-30</x:v>
      </x:c>
      <x:c r="J3862" s="2" t="str">
        <x:v>Liabilities</x:v>
      </x:c>
      <x:c r="K3862" s="2" t="str">
        <x:v>us-gaap:Liabilities</x:v>
      </x:c>
      <x:c r="L3862" s="2" t="str">
        <x:v>2025-08-01</x:v>
      </x:c>
      <x:c r="M3862" s="2" t="str">
        <x:v>0000713676-25-000060</x:v>
      </x:c>
      <x:c r="N3862" s="2" t="str">
        <x:v>https://www.sec.gov/Archives/edgar/data/713676/000071367625000060/pnc-20250630.htm</x:v>
      </x:c>
      <x:c r="O3862" s="2" t="str">
        <x:v>data/raw/filings/PNC_0000713676-25-000060_pnc-20250630.htm</x:v>
      </x:c>
      <x:c r="P3862" s="2" t="str">
        <x:v>f-270</x:v>
      </x:c>
      <x:c r="Q3862" s="2" t="str"/>
      <x:c r="R3862" s="2" t="str">
        <x:v>Latest eligible comparative presentation at the information cutoff.</x:v>
      </x:c>
      <x:c r="T3862" s="12"/>
      <x:c r="U3862" s="12"/>
    </x:row>
    <x:row r="3863" ht="24" customHeight="1">
      <x:c r="C3863" s="2" t="str">
        <x:v>PNC</x:v>
      </x:c>
      <x:c r="D3863" s="2" t="str">
        <x:v>H1 2025</x:v>
      </x:c>
      <x:c r="E3863" s="2" t="str">
        <x:v>equity</x:v>
      </x:c>
      <x:c r="F3863" s="11" t="n">
        <x:v>57607</x:v>
      </x:c>
      <x:c r="G3863" s="2" t="str">
        <x:v>USD</x:v>
      </x:c>
      <x:c r="H3863" s="2" t="str">
        <x:v>2025-01-01</x:v>
      </x:c>
      <x:c r="I3863" s="2" t="str">
        <x:v>2025-06-30</x:v>
      </x:c>
      <x:c r="J3863" s="2" t="str">
        <x:v>Stockholders' Equity Attributable to Parent</x:v>
      </x:c>
      <x:c r="K3863" s="2" t="str">
        <x:v>us-gaap:StockholdersEquity</x:v>
      </x:c>
      <x:c r="L3863" s="2" t="str">
        <x:v>2025-08-01</x:v>
      </x:c>
      <x:c r="M3863" s="2" t="str">
        <x:v>0000713676-25-000060</x:v>
      </x:c>
      <x:c r="N3863" s="2" t="str">
        <x:v>https://www.sec.gov/Archives/edgar/data/713676/000071367625000060/pnc-20250630.htm</x:v>
      </x:c>
      <x:c r="O3863" s="2" t="str">
        <x:v>data/raw/filings/PNC_0000713676-25-000060_pnc-20250630.htm</x:v>
      </x:c>
      <x:c r="P3863" s="2" t="str">
        <x:v>f-292</x:v>
      </x:c>
      <x:c r="Q3863" s="2" t="str"/>
      <x:c r="R3863" s="2" t="str">
        <x:v>Latest eligible comparative presentation at the information cutoff.</x:v>
      </x:c>
      <x:c r="T3863" s="12"/>
      <x:c r="U3863" s="12"/>
    </x:row>
    <x:row r="3864" ht="24" customHeight="1">
      <x:c r="C3864" s="2" t="str">
        <x:v>PNC</x:v>
      </x:c>
      <x:c r="D3864" s="2" t="str">
        <x:v>H1 2025</x:v>
      </x:c>
      <x:c r="E3864" s="2" t="str">
        <x:v>preferred</x:v>
      </x:c>
      <x:c r="F3864" s="11" t="n">
        <x:v>0</x:v>
      </x:c>
      <x:c r="G3864" s="2" t="str">
        <x:v>USD</x:v>
      </x:c>
      <x:c r="H3864" s="2" t="str">
        <x:v>2025-01-01</x:v>
      </x:c>
      <x:c r="I3864" s="2" t="str">
        <x:v>2025-06-30</x:v>
      </x:c>
      <x:c r="J3864" s="2" t="str">
        <x:v>Preferred Stock, Value, Issued</x:v>
      </x:c>
      <x:c r="K3864" s="2" t="str">
        <x:v>us-gaap:PreferredStockValue</x:v>
      </x:c>
      <x:c r="L3864" s="2" t="str">
        <x:v>2025-08-01</x:v>
      </x:c>
      <x:c r="M3864" s="2" t="str">
        <x:v>0000713676-25-000060</x:v>
      </x:c>
      <x:c r="N3864" s="2" t="str">
        <x:v>https://www.sec.gov/Archives/edgar/data/713676/000071367625000060/pnc-20250630.htm</x:v>
      </x:c>
      <x:c r="O3864" s="2" t="str">
        <x:v>data/raw/filings/PNC_0000713676-25-000060_pnc-20250630.htm</x:v>
      </x:c>
      <x:c r="P3864" s="2" t="str">
        <x:v>f-272</x:v>
      </x:c>
      <x:c r="Q3864" s="2" t="str"/>
      <x:c r="R3864" s="2" t="str">
        <x:v>Latest eligible comparative presentation at the information cutoff.</x:v>
      </x:c>
      <x:c r="T3864" s="12"/>
      <x:c r="U3864" s="12"/>
    </x:row>
    <x:row r="3865" ht="24" customHeight="1">
      <x:c r="C3865" s="2" t="str">
        <x:v>PNC</x:v>
      </x:c>
      <x:c r="D3865" s="2" t="str">
        <x:v>H1 2025</x:v>
      </x:c>
      <x:c r="E3865" s="2" t="str">
        <x:v>common_equity_reported</x:v>
      </x:c>
      <x:c r="F3865" s="11" t="str">
        <x:v>n.a.</x:v>
      </x:c>
      <x:c r="G3865" s="2" t="str">
        <x:v>USDm</x:v>
      </x:c>
      <x:c r="H3865" s="2" t="str">
        <x:v>2025-01-01</x:v>
      </x:c>
      <x:c r="I3865" s="2" t="str">
        <x:v>2025-06-30</x:v>
      </x:c>
      <x:c r="J3865" s="2" t="str">
        <x:v>Reported common shareholders equity</x:v>
      </x:c>
      <x:c r="K3865" s="2" t="str"/>
      <x:c r="L3865" s="2" t="str"/>
      <x:c r="M3865" s="2" t="str"/>
      <x:c r="N3865" s="2" t="str"/>
      <x:c r="O3865" s="2" t="str"/>
      <x:c r="P3865" s="2" t="str"/>
      <x:c r="Q3865" s="2" t="str"/>
      <x:c r="R3865" s="2" t="str">
        <x:v>Not reported / unavailable</x:v>
      </x:c>
      <x:c r="T3865" s="12"/>
      <x:c r="U3865" s="12"/>
    </x:row>
    <x:row r="3866" ht="24" customHeight="1">
      <x:c r="C3866" s="2" t="str">
        <x:v>PNC</x:v>
      </x:c>
      <x:c r="D3866" s="2" t="str">
        <x:v>H1 2025</x:v>
      </x:c>
      <x:c r="E3866" s="2" t="str">
        <x:v>goodwill</x:v>
      </x:c>
      <x:c r="F3866" s="11" t="n">
        <x:v>10932</x:v>
      </x:c>
      <x:c r="G3866" s="2" t="str">
        <x:v>USD</x:v>
      </x:c>
      <x:c r="H3866" s="2" t="str">
        <x:v>2025-01-01</x:v>
      </x:c>
      <x:c r="I3866" s="2" t="str">
        <x:v>2025-06-30</x:v>
      </x:c>
      <x:c r="J3866" s="2" t="str">
        <x:v>Goodwill</x:v>
      </x:c>
      <x:c r="K3866" s="2" t="str">
        <x:v>us-gaap:Goodwill</x:v>
      </x:c>
      <x:c r="L3866" s="2" t="str">
        <x:v>2025-08-01</x:v>
      </x:c>
      <x:c r="M3866" s="2" t="str">
        <x:v>0000713676-25-000060</x:v>
      </x:c>
      <x:c r="N3866" s="2" t="str">
        <x:v>https://www.sec.gov/Archives/edgar/data/713676/000071367625000060/pnc-20250630.htm</x:v>
      </x:c>
      <x:c r="O3866" s="2" t="str">
        <x:v>data/raw/filings/PNC_0000713676-25-000060_pnc-20250630.htm</x:v>
      </x:c>
      <x:c r="P3866" s="2" t="str">
        <x:v>f-244</x:v>
      </x:c>
      <x:c r="Q3866" s="2" t="str"/>
      <x:c r="R3866" s="2" t="str">
        <x:v>Latest eligible comparative presentation at the information cutoff.</x:v>
      </x:c>
      <x:c r="T3866" s="12"/>
      <x:c r="U3866" s="12"/>
    </x:row>
    <x:row r="3867" ht="24" customHeight="1">
      <x:c r="C3867" s="2" t="str">
        <x:v>PNC</x:v>
      </x:c>
      <x:c r="D3867" s="2" t="str">
        <x:v>H1 2025</x:v>
      </x:c>
      <x:c r="E3867" s="2" t="str">
        <x:v>intangibles</x:v>
      </x:c>
      <x:c r="F3867" s="11" t="str">
        <x:v>n.a.</x:v>
      </x:c>
      <x:c r="G3867" s="2" t="str">
        <x:v>USDm</x:v>
      </x:c>
      <x:c r="H3867" s="2" t="str">
        <x:v>2025-01-01</x:v>
      </x:c>
      <x:c r="I3867" s="2" t="str">
        <x:v>2025-06-30</x:v>
      </x:c>
      <x:c r="J3867" s="2" t="str">
        <x:v>Other intangible assets excluding goodwill</x:v>
      </x:c>
      <x:c r="K3867" s="2" t="str"/>
      <x:c r="L3867" s="2" t="str"/>
      <x:c r="M3867" s="2" t="str"/>
      <x:c r="N3867" s="2" t="str"/>
      <x:c r="O3867" s="2" t="str"/>
      <x:c r="P3867" s="2" t="str"/>
      <x:c r="Q3867" s="2" t="str"/>
      <x:c r="R3867" s="2" t="str">
        <x:v>Not reported / unavailable</x:v>
      </x:c>
      <x:c r="T3867" s="12"/>
      <x:c r="U3867" s="12"/>
    </x:row>
    <x:row r="3868" ht="24" customHeight="1">
      <x:c r="C3868" s="2" t="str">
        <x:v>PNC</x:v>
      </x:c>
      <x:c r="D3868" s="2" t="str">
        <x:v>H1 2025</x:v>
      </x:c>
      <x:c r="E3868" s="2" t="str">
        <x:v>intangibles_total</x:v>
      </x:c>
      <x:c r="F3868" s="11" t="str">
        <x:v>n.a.</x:v>
      </x:c>
      <x:c r="G3868" s="2" t="str">
        <x:v>USDm</x:v>
      </x:c>
      <x:c r="H3868" s="2" t="str">
        <x:v>2025-01-01</x:v>
      </x:c>
      <x:c r="I3868" s="2" t="str">
        <x:v>2025-06-30</x:v>
      </x:c>
      <x:c r="J3868" s="2" t="str">
        <x:v>Reported goodwill and intangible assets combined</x:v>
      </x:c>
      <x:c r="K3868" s="2" t="str"/>
      <x:c r="L3868" s="2" t="str"/>
      <x:c r="M3868" s="2" t="str"/>
      <x:c r="N3868" s="2" t="str"/>
      <x:c r="O3868" s="2" t="str"/>
      <x:c r="P3868" s="2" t="str"/>
      <x:c r="Q3868" s="2" t="str"/>
      <x:c r="R3868" s="2" t="str">
        <x:v>Not reported / unavailable</x:v>
      </x:c>
      <x:c r="T3868" s="12"/>
      <x:c r="U3868" s="12"/>
    </x:row>
    <x:row r="3869" ht="24" customHeight="1">
      <x:c r="C3869" s="2" t="str">
        <x:v>PNC</x:v>
      </x:c>
      <x:c r="D3869" s="2" t="str">
        <x:v>H1 2025</x:v>
      </x:c>
      <x:c r="E3869" s="2" t="str">
        <x:v>shares_end</x:v>
      </x:c>
      <x:c r="F3869" s="11" t="str">
        <x:v>n.a.</x:v>
      </x:c>
      <x:c r="G3869" s="2" t="str">
        <x:v>million</x:v>
      </x:c>
      <x:c r="H3869" s="2" t="str">
        <x:v>2025-01-01</x:v>
      </x:c>
      <x:c r="I3869" s="2" t="str">
        <x:v>2025-06-30</x:v>
      </x:c>
      <x:c r="J3869" s="2" t="str">
        <x:v>Period-end common shares outstanding</x:v>
      </x:c>
      <x:c r="K3869" s="2" t="str"/>
      <x:c r="L3869" s="2" t="str"/>
      <x:c r="M3869" s="2" t="str"/>
      <x:c r="N3869" s="2" t="str"/>
      <x:c r="O3869" s="2" t="str"/>
      <x:c r="P3869" s="2" t="str"/>
      <x:c r="Q3869" s="2" t="str"/>
      <x:c r="R3869" s="2" t="str">
        <x:v>Not reported / unavailable</x:v>
      </x:c>
      <x:c r="T3869" s="12"/>
      <x:c r="U3869" s="12"/>
    </x:row>
    <x:row r="3870" ht="24" customHeight="1">
      <x:c r="C3870" s="2" t="str">
        <x:v>PNC</x:v>
      </x:c>
      <x:c r="D3870" s="2" t="str">
        <x:v>H1 2025</x:v>
      </x:c>
      <x:c r="E3870" s="2" t="str">
        <x:v>shares_issued</x:v>
      </x:c>
      <x:c r="F3870" s="11" t="n">
        <x:v>543.412101</x:v>
      </x:c>
      <x:c r="G3870" s="2" t="str">
        <x:v>shares</x:v>
      </x:c>
      <x:c r="H3870" s="2" t="str">
        <x:v>2025-01-01</x:v>
      </x:c>
      <x:c r="I3870" s="2" t="str">
        <x:v>2025-06-30</x:v>
      </x:c>
      <x:c r="J3870" s="2" t="str">
        <x:v>Common Stock, Shares, Issued</x:v>
      </x:c>
      <x:c r="K3870" s="2" t="str">
        <x:v>us-gaap:CommonStockSharesIssued</x:v>
      </x:c>
      <x:c r="L3870" s="2" t="str">
        <x:v>2025-08-01</x:v>
      </x:c>
      <x:c r="M3870" s="2" t="str">
        <x:v>0000713676-25-000060</x:v>
      </x:c>
      <x:c r="N3870" s="2" t="str">
        <x:v>https://www.sec.gov/Archives/edgar/data/713676/000071367625000060/pnc-20250630.htm</x:v>
      </x:c>
      <x:c r="O3870" s="2" t="str">
        <x:v>data/raw/filings/PNC_0000713676-25-000060_pnc-20250630.htm</x:v>
      </x:c>
      <x:c r="P3870" s="2" t="str">
        <x:v>f-278</x:v>
      </x:c>
      <x:c r="Q3870" s="2" t="str"/>
      <x:c r="R3870" s="2" t="str">
        <x:v>Latest eligible comparative presentation at the information cutoff.</x:v>
      </x:c>
      <x:c r="T3870" s="12"/>
      <x:c r="U3870" s="12"/>
    </x:row>
    <x:row r="3871" ht="24" customHeight="1">
      <x:c r="C3871" s="2" t="str">
        <x:v>PNC</x:v>
      </x:c>
      <x:c r="D3871" s="2" t="str">
        <x:v>H1 2025</x:v>
      </x:c>
      <x:c r="E3871" s="2" t="str">
        <x:v>shares_treasury</x:v>
      </x:c>
      <x:c r="F3871" s="11" t="n">
        <x:v>149.426326</x:v>
      </x:c>
      <x:c r="G3871" s="2" t="str">
        <x:v>shares</x:v>
      </x:c>
      <x:c r="H3871" s="2" t="str">
        <x:v>2025-01-01</x:v>
      </x:c>
      <x:c r="I3871" s="2" t="str">
        <x:v>2025-06-30</x:v>
      </x:c>
      <x:c r="J3871" s="2" t="str">
        <x:v>Treasury Stock, Common, Shares</x:v>
      </x:c>
      <x:c r="K3871" s="2" t="str">
        <x:v>us-gaap:TreasuryStockCommonShares</x:v>
      </x:c>
      <x:c r="L3871" s="2" t="str">
        <x:v>2025-08-01</x:v>
      </x:c>
      <x:c r="M3871" s="2" t="str">
        <x:v>0000713676-25-000060</x:v>
      </x:c>
      <x:c r="N3871" s="2" t="str">
        <x:v>https://www.sec.gov/Archives/edgar/data/713676/000071367625000060/pnc-20250630.htm</x:v>
      </x:c>
      <x:c r="O3871" s="2" t="str">
        <x:v>data/raw/filings/PNC_0000713676-25-000060_pnc-20250630.htm</x:v>
      </x:c>
      <x:c r="P3871" s="2" t="str"/>
      <x:c r="Q3871" s="2" t="str"/>
      <x:c r="R3871" s="2" t="str">
        <x:v>Latest eligible comparative presentation at the information cutoff.</x:v>
      </x:c>
      <x:c r="T3871" s="12"/>
      <x:c r="U3871" s="12"/>
    </x:row>
    <x:row r="3872" ht="24" customHeight="1">
      <x:c r="C3872" s="2" t="str">
        <x:v>PNC</x:v>
      </x:c>
      <x:c r="D3872" s="2" t="str">
        <x:v>H1 2025</x:v>
      </x:c>
      <x:c r="E3872" s="2" t="str">
        <x:v>deposits</x:v>
      </x:c>
      <x:c r="F3872" s="11" t="n">
        <x:v>426696</x:v>
      </x:c>
      <x:c r="G3872" s="2" t="str">
        <x:v>USD</x:v>
      </x:c>
      <x:c r="H3872" s="2" t="str">
        <x:v>2025-01-01</x:v>
      </x:c>
      <x:c r="I3872" s="2" t="str">
        <x:v>2025-06-30</x:v>
      </x:c>
      <x:c r="J3872" s="2" t="str">
        <x:v>Deposits</x:v>
      </x:c>
      <x:c r="K3872" s="2" t="str">
        <x:v>us-gaap:Deposits</x:v>
      </x:c>
      <x:c r="L3872" s="2" t="str">
        <x:v>2025-08-01</x:v>
      </x:c>
      <x:c r="M3872" s="2" t="str">
        <x:v>0000713676-25-000060</x:v>
      </x:c>
      <x:c r="N3872" s="2" t="str">
        <x:v>https://www.sec.gov/Archives/edgar/data/713676/000071367625000060/pnc-20250630.htm</x:v>
      </x:c>
      <x:c r="O3872" s="2" t="str">
        <x:v>data/raw/filings/PNC_0000713676-25-000060_pnc-20250630.htm</x:v>
      </x:c>
      <x:c r="P3872" s="2" t="str">
        <x:v>f-254</x:v>
      </x:c>
      <x:c r="Q3872" s="2" t="str"/>
      <x:c r="R3872" s="2" t="str">
        <x:v>Latest eligible comparative presentation at the information cutoff.</x:v>
      </x:c>
      <x:c r="T3872" s="12"/>
      <x:c r="U3872" s="12"/>
    </x:row>
    <x:row r="3873" ht="24" customHeight="1">
      <x:c r="C3873" s="2" t="str">
        <x:v>PNC</x:v>
      </x:c>
      <x:c r="D3873" s="2" t="str">
        <x:v>H1 2025</x:v>
      </x:c>
      <x:c r="E3873" s="2" t="str">
        <x:v>loans_gross</x:v>
      </x:c>
      <x:c r="F3873" s="11" t="n">
        <x:v>326340</x:v>
      </x:c>
      <x:c r="G3873" s="2" t="str">
        <x:v>USD</x:v>
      </x:c>
      <x:c r="H3873" s="2" t="str">
        <x:v>2025-01-01</x:v>
      </x:c>
      <x:c r="I3873" s="2" t="str">
        <x:v>2025-06-30</x:v>
      </x:c>
      <x:c r="J3873" s="2" t="str">
        <x:v>Gross loans and leases selected definition</x:v>
      </x:c>
      <x:c r="K3873" s="2" t="str">
        <x:v>us-gaap:FinancingReceivableExcludingAccruedInterestBeforeAllowanceForCreditLoss</x:v>
      </x:c>
      <x:c r="L3873" s="2" t="str">
        <x:v>2025-08-01</x:v>
      </x:c>
      <x:c r="M3873" s="2" t="str">
        <x:v>0000713676-25-000060</x:v>
      </x:c>
      <x:c r="N3873" s="2" t="str">
        <x:v>https://www.sec.gov/Archives/edgar/data/713676/000071367625000060/pnc-20250630.htm</x:v>
      </x:c>
      <x:c r="O3873" s="2" t="str">
        <x:v>data/raw/filings/PNC_0000713676-25-000060_pnc-20250630.htm</x:v>
      </x:c>
      <x:c r="P3873" s="2" t="str">
        <x:v>f-883</x:v>
      </x:c>
      <x:c r="Q3873" s="2" t="str"/>
      <x:c r="R3873" s="2" t="str">
        <x:v>Latest eligible comparative presentation at the information cutoff.</x:v>
      </x:c>
      <x:c r="T3873" s="12"/>
      <x:c r="U3873" s="12"/>
    </x:row>
    <x:row r="3874" ht="24" customHeight="1">
      <x:c r="C3874" s="2" t="str">
        <x:v>PNC</x:v>
      </x:c>
      <x:c r="D3874" s="2" t="str">
        <x:v>H1 2025</x:v>
      </x:c>
      <x:c r="E3874" s="2" t="str">
        <x:v>loans_net</x:v>
      </x:c>
      <x:c r="F3874" s="11" t="n">
        <x:v>321817</x:v>
      </x:c>
      <x:c r="G3874" s="2" t="str">
        <x:v>USD</x:v>
      </x:c>
      <x:c r="H3874" s="2" t="str">
        <x:v>2025-01-01</x:v>
      </x:c>
      <x:c r="I3874" s="2" t="str">
        <x:v>2025-06-30</x:v>
      </x:c>
      <x:c r="J3874" s="2" t="str">
        <x:v>Net loans after allowance selected definition</x:v>
      </x:c>
      <x:c r="K3874" s="2" t="str">
        <x:v>us-gaap:FinancingReceivableExcludingAccruedInterestAfterAllowanceForCreditLoss</x:v>
      </x:c>
      <x:c r="L3874" s="2" t="str">
        <x:v>2025-08-01</x:v>
      </x:c>
      <x:c r="M3874" s="2" t="str">
        <x:v>0000713676-25-000060</x:v>
      </x:c>
      <x:c r="N3874" s="2" t="str">
        <x:v>https://www.sec.gov/Archives/edgar/data/713676/000071367625000060/pnc-20250630.htm</x:v>
      </x:c>
      <x:c r="O3874" s="2" t="str">
        <x:v>data/raw/filings/PNC_0000713676-25-000060_pnc-20250630.htm</x:v>
      </x:c>
      <x:c r="P3874" s="2" t="str">
        <x:v>f-238</x:v>
      </x:c>
      <x:c r="Q3874" s="2" t="str"/>
      <x:c r="R3874" s="2" t="str">
        <x:v>Latest eligible comparative presentation at the information cutoff.</x:v>
      </x:c>
      <x:c r="T3874" s="12"/>
      <x:c r="U3874" s="12"/>
    </x:row>
    <x:row r="3875" ht="24" customHeight="1">
      <x:c r="C3875" s="2" t="str">
        <x:v>PNC</x:v>
      </x:c>
      <x:c r="D3875" s="2" t="str">
        <x:v>H1 2025</x:v>
      </x:c>
      <x:c r="E3875" s="2" t="str">
        <x:v>allowance</x:v>
      </x:c>
      <x:c r="F3875" s="11" t="n">
        <x:v>4523</x:v>
      </x:c>
      <x:c r="G3875" s="2" t="str">
        <x:v>USD</x:v>
      </x:c>
      <x:c r="H3875" s="2" t="str">
        <x:v>2025-01-01</x:v>
      </x:c>
      <x:c r="I3875" s="2" t="str">
        <x:v>2025-06-30</x:v>
      </x:c>
      <x:c r="J3875" s="2" t="str">
        <x:v>Loan allowance for credit losses</x:v>
      </x:c>
      <x:c r="K3875" s="2" t="str">
        <x:v>us-gaap:FinancingReceivableAllowanceForCreditLossExcludingAccruedInterest</x:v>
      </x:c>
      <x:c r="L3875" s="2" t="str">
        <x:v>2026-08-05</x:v>
      </x:c>
      <x:c r="M3875" s="2" t="str">
        <x:v>0001628280-26-053170</x:v>
      </x:c>
      <x:c r="N3875" s="2" t="str">
        <x:v>https://www.sec.gov/Archives/edgar/data/713676/000162828026053170/pnc-20260630.htm</x:v>
      </x:c>
      <x:c r="O3875" s="2" t="str">
        <x:v>data/raw/filings/PNC_0001628280-26-053170_pnc-20260630.htm</x:v>
      </x:c>
      <x:c r="P3875" s="2" t="str">
        <x:v>f-2459</x:v>
      </x:c>
      <x:c r="Q3875" s="2" t="str"/>
      <x:c r="R3875" s="2" t="str">
        <x:v>Latest eligible comparative presentation at the information cutoff.</x:v>
      </x:c>
      <x:c r="T3875" s="12"/>
      <x:c r="U3875" s="12"/>
    </x:row>
    <x:row r="3876" ht="24" customHeight="1">
      <x:c r="C3876" s="2" t="str">
        <x:v>PNC</x:v>
      </x:c>
      <x:c r="D3876" s="2" t="str">
        <x:v>H1 2025</x:v>
      </x:c>
      <x:c r="E3876" s="2" t="str">
        <x:v>nonaccrual</x:v>
      </x:c>
      <x:c r="F3876" s="11" t="str">
        <x:v>n.a.</x:v>
      </x:c>
      <x:c r="G3876" s="2" t="str">
        <x:v>USDm</x:v>
      </x:c>
      <x:c r="H3876" s="2" t="str">
        <x:v>2025-01-01</x:v>
      </x:c>
      <x:c r="I3876" s="2" t="str">
        <x:v>2025-06-30</x:v>
      </x:c>
      <x:c r="J3876" s="2" t="str">
        <x:v>Nonaccrual</x:v>
      </x:c>
      <x:c r="K3876" s="2" t="str"/>
      <x:c r="L3876" s="2" t="str"/>
      <x:c r="M3876" s="2" t="str"/>
      <x:c r="N3876" s="2" t="str"/>
      <x:c r="O3876" s="2" t="str"/>
      <x:c r="P3876" s="2" t="str"/>
      <x:c r="Q3876" s="2" t="str"/>
      <x:c r="R3876" s="2" t="str">
        <x:v>Not reported / unavailable</x:v>
      </x:c>
      <x:c r="T3876" s="12"/>
      <x:c r="U3876" s="12"/>
    </x:row>
    <x:row r="3877" ht="24" customHeight="1">
      <x:c r="C3877" s="2" t="str">
        <x:v>PNC</x:v>
      </x:c>
      <x:c r="D3877" s="2" t="str">
        <x:v>H1 2025</x:v>
      </x:c>
      <x:c r="E3877" s="2" t="str">
        <x:v>cash</x:v>
      </x:c>
      <x:c r="F3877" s="11" t="str">
        <x:v>n.a.</x:v>
      </x:c>
      <x:c r="G3877" s="2" t="str">
        <x:v>USDm</x:v>
      </x:c>
      <x:c r="H3877" s="2" t="str">
        <x:v>2025-01-01</x:v>
      </x:c>
      <x:c r="I3877" s="2" t="str">
        <x:v>2025-06-30</x:v>
      </x:c>
      <x:c r="J3877" s="2" t="str">
        <x:v>Cash</x:v>
      </x:c>
      <x:c r="K3877" s="2" t="str"/>
      <x:c r="L3877" s="2" t="str"/>
      <x:c r="M3877" s="2" t="str"/>
      <x:c r="N3877" s="2" t="str"/>
      <x:c r="O3877" s="2" t="str"/>
      <x:c r="P3877" s="2" t="str"/>
      <x:c r="Q3877" s="2" t="str"/>
      <x:c r="R3877" s="2" t="str">
        <x:v>Not reported / unavailable</x:v>
      </x:c>
      <x:c r="T3877" s="12"/>
      <x:c r="U3877" s="12"/>
    </x:row>
    <x:row r="3878" ht="24" customHeight="1">
      <x:c r="C3878" s="2" t="str">
        <x:v>PNC</x:v>
      </x:c>
      <x:c r="D3878" s="2" t="str">
        <x:v>H1 2025</x:v>
      </x:c>
      <x:c r="E3878" s="2" t="str">
        <x:v>aoci</x:v>
      </x:c>
      <x:c r="F3878" s="11" t="n">
        <x:v>-4682</x:v>
      </x:c>
      <x:c r="G3878" s="2" t="str">
        <x:v>USD</x:v>
      </x:c>
      <x:c r="H3878" s="2" t="str">
        <x:v>2025-01-01</x:v>
      </x:c>
      <x:c r="I3878" s="2" t="str">
        <x:v>2025-06-30</x:v>
      </x:c>
      <x:c r="J3878" s="2" t="str">
        <x:v>Accumulated Other Comprehensive Income (Loss), Net of Tax</x:v>
      </x:c>
      <x:c r="K3878" s="2" t="str">
        <x:v>us-gaap:AccumulatedOtherComprehensiveIncomeLossNetOfTax</x:v>
      </x:c>
      <x:c r="L3878" s="2" t="str">
        <x:v>2025-08-01</x:v>
      </x:c>
      <x:c r="M3878" s="2" t="str">
        <x:v>0000713676-25-000060</x:v>
      </x:c>
      <x:c r="N3878" s="2" t="str">
        <x:v>https://www.sec.gov/Archives/edgar/data/713676/000071367625000060/pnc-20250630.htm</x:v>
      </x:c>
      <x:c r="O3878" s="2" t="str">
        <x:v>data/raw/filings/PNC_0000713676-25-000060_pnc-20250630.htm</x:v>
      </x:c>
      <x:c r="P3878" s="2" t="str">
        <x:v>f-286</x:v>
      </x:c>
      <x:c r="Q3878" s="2" t="str"/>
      <x:c r="R3878" s="2" t="str">
        <x:v>Latest eligible comparative presentation at the information cutoff.</x:v>
      </x:c>
      <x:c r="T3878" s="12"/>
      <x:c r="U3878" s="12"/>
    </x:row>
    <x:row r="3879" ht="24" customHeight="1">
      <x:c r="C3879" s="2" t="str">
        <x:v>PNC</x:v>
      </x:c>
      <x:c r="D3879" s="2" t="str">
        <x:v>H1 2025</x:v>
      </x:c>
      <x:c r="E3879" s="2" t="str">
        <x:v>nii</x:v>
      </x:c>
      <x:c r="F3879" s="11" t="n">
        <x:v>7031</x:v>
      </x:c>
      <x:c r="G3879" s="2" t="str">
        <x:v>USD</x:v>
      </x:c>
      <x:c r="H3879" s="2" t="str">
        <x:v>2025-01-01</x:v>
      </x:c>
      <x:c r="I3879" s="2" t="str">
        <x:v>2025-06-30</x:v>
      </x:c>
      <x:c r="J3879" s="2" t="str">
        <x:v>Interest Income (Expense), Net</x:v>
      </x:c>
      <x:c r="K3879" s="2" t="str">
        <x:v>us-gaap:InterestIncomeExpenseNet</x:v>
      </x:c>
      <x:c r="L3879" s="2" t="str">
        <x:v>2026-08-05</x:v>
      </x:c>
      <x:c r="M3879" s="2" t="str">
        <x:v>0001628280-26-053170</x:v>
      </x:c>
      <x:c r="N3879" s="2" t="str">
        <x:v>https://www.sec.gov/Archives/edgar/data/713676/000162828026053170/pnc-20260630.htm</x:v>
      </x:c>
      <x:c r="O3879" s="2" t="str">
        <x:v>data/raw/filings/PNC_0001628280-26-053170_pnc-20260630.htm</x:v>
      </x:c>
      <x:c r="P3879" s="2" t="str">
        <x:v>f-5199</x:v>
      </x:c>
      <x:c r="Q3879" s="2" t="str"/>
      <x:c r="R3879" s="2" t="str">
        <x:v>Latest eligible comparative presentation at the information cutoff.</x:v>
      </x:c>
      <x:c r="T3879" s="12"/>
      <x:c r="U3879" s="12"/>
    </x:row>
    <x:row r="3880" ht="24" customHeight="1">
      <x:c r="C3880" s="2" t="str">
        <x:v>PNC</x:v>
      </x:c>
      <x:c r="D3880" s="2" t="str">
        <x:v>H1 2025</x:v>
      </x:c>
      <x:c r="E3880" s="2" t="str">
        <x:v>noninterest_income</x:v>
      </x:c>
      <x:c r="F3880" s="11" t="n">
        <x:v>4082</x:v>
      </x:c>
      <x:c r="G3880" s="2" t="str">
        <x:v>USD</x:v>
      </x:c>
      <x:c r="H3880" s="2" t="str">
        <x:v>2025-01-01</x:v>
      </x:c>
      <x:c r="I3880" s="2" t="str">
        <x:v>2025-06-30</x:v>
      </x:c>
      <x:c r="J3880" s="2" t="str">
        <x:v>Noninterest Income</x:v>
      </x:c>
      <x:c r="K3880" s="2" t="str">
        <x:v>us-gaap:NoninterestIncome</x:v>
      </x:c>
      <x:c r="L3880" s="2" t="str">
        <x:v>2026-08-05</x:v>
      </x:c>
      <x:c r="M3880" s="2" t="str">
        <x:v>0001628280-26-053170</x:v>
      </x:c>
      <x:c r="N3880" s="2" t="str">
        <x:v>https://www.sec.gov/Archives/edgar/data/713676/000162828026053170/pnc-20260630.htm</x:v>
      </x:c>
      <x:c r="O3880" s="2" t="str">
        <x:v>data/raw/filings/PNC_0001628280-26-053170_pnc-20260630.htm</x:v>
      </x:c>
      <x:c r="P3880" s="2" t="str">
        <x:v>f-5384</x:v>
      </x:c>
      <x:c r="Q3880" s="2" t="str"/>
      <x:c r="R3880" s="2" t="str">
        <x:v>Latest eligible comparative presentation at the information cutoff.</x:v>
      </x:c>
      <x:c r="T3880" s="12"/>
      <x:c r="U3880" s="12"/>
    </x:row>
    <x:row r="3881" ht="24" customHeight="1">
      <x:c r="C3881" s="2" t="str">
        <x:v>PNC</x:v>
      </x:c>
      <x:c r="D3881" s="2" t="str">
        <x:v>H1 2025</x:v>
      </x:c>
      <x:c r="E3881" s="2" t="str">
        <x:v>revenue_reported</x:v>
      </x:c>
      <x:c r="F3881" s="11" t="n">
        <x:v>11113</x:v>
      </x:c>
      <x:c r="G3881" s="2" t="str">
        <x:v>USD</x:v>
      </x:c>
      <x:c r="H3881" s="2" t="str">
        <x:v>2025-01-01</x:v>
      </x:c>
      <x:c r="I3881" s="2" t="str">
        <x:v>2025-06-30</x:v>
      </x:c>
      <x:c r="J3881" s="2" t="str">
        <x:v>Revenues</x:v>
      </x:c>
      <x:c r="K3881" s="2" t="str">
        <x:v>us-gaap:Revenues</x:v>
      </x:c>
      <x:c r="L3881" s="2" t="str">
        <x:v>2026-08-05</x:v>
      </x:c>
      <x:c r="M3881" s="2" t="str">
        <x:v>0001628280-26-053170</x:v>
      </x:c>
      <x:c r="N3881" s="2" t="str">
        <x:v>https://www.sec.gov/Archives/edgar/data/713676/000162828026053170/pnc-20260630.htm</x:v>
      </x:c>
      <x:c r="O3881" s="2" t="str">
        <x:v>data/raw/filings/PNC_0001628280-26-053170_pnc-20260630.htm</x:v>
      </x:c>
      <x:c r="P3881" s="2" t="str">
        <x:v>f-5207</x:v>
      </x:c>
      <x:c r="Q3881" s="2" t="str"/>
      <x:c r="R3881" s="2" t="str">
        <x:v>Latest eligible comparative presentation at the information cutoff.</x:v>
      </x:c>
      <x:c r="T3881" s="12"/>
      <x:c r="U3881" s="12"/>
    </x:row>
    <x:row r="3882" ht="24" customHeight="1">
      <x:c r="C3882" s="2" t="str">
        <x:v>PNC</x:v>
      </x:c>
      <x:c r="D3882" s="2" t="str">
        <x:v>H1 2025</x:v>
      </x:c>
      <x:c r="E3882" s="2" t="str">
        <x:v>opex</x:v>
      </x:c>
      <x:c r="F3882" s="11" t="n">
        <x:v>6770</x:v>
      </x:c>
      <x:c r="G3882" s="2" t="str">
        <x:v>USD</x:v>
      </x:c>
      <x:c r="H3882" s="2" t="str">
        <x:v>2025-01-01</x:v>
      </x:c>
      <x:c r="I3882" s="2" t="str">
        <x:v>2025-06-30</x:v>
      </x:c>
      <x:c r="J3882" s="2" t="str">
        <x:v>Noninterest Expense</x:v>
      </x:c>
      <x:c r="K3882" s="2" t="str">
        <x:v>us-gaap:NoninterestExpense</x:v>
      </x:c>
      <x:c r="L3882" s="2" t="str">
        <x:v>2026-08-05</x:v>
      </x:c>
      <x:c r="M3882" s="2" t="str">
        <x:v>0001628280-26-053170</x:v>
      </x:c>
      <x:c r="N3882" s="2" t="str">
        <x:v>https://www.sec.gov/Archives/edgar/data/713676/000162828026053170/pnc-20260630.htm</x:v>
      </x:c>
      <x:c r="O3882" s="2" t="str">
        <x:v>data/raw/filings/PNC_0001628280-26-053170_pnc-20260630.htm</x:v>
      </x:c>
      <x:c r="P3882" s="2" t="str">
        <x:v>f-5215</x:v>
      </x:c>
      <x:c r="Q3882" s="2" t="str"/>
      <x:c r="R3882" s="2" t="str">
        <x:v>Latest eligible comparative presentation at the information cutoff.</x:v>
      </x:c>
      <x:c r="T3882" s="12"/>
      <x:c r="U3882" s="12"/>
    </x:row>
    <x:row r="3883" ht="24" customHeight="1">
      <x:c r="C3883" s="2" t="str">
        <x:v>PNC</x:v>
      </x:c>
      <x:c r="D3883" s="2" t="str">
        <x:v>H1 2025</x:v>
      </x:c>
      <x:c r="E3883" s="2" t="str">
        <x:v>provision</x:v>
      </x:c>
      <x:c r="F3883" s="11" t="str">
        <x:v>n.a.</x:v>
      </x:c>
      <x:c r="G3883" s="2" t="str">
        <x:v>USDm</x:v>
      </x:c>
      <x:c r="H3883" s="2" t="str">
        <x:v>2025-01-01</x:v>
      </x:c>
      <x:c r="I3883" s="2" t="str">
        <x:v>2025-06-30</x:v>
      </x:c>
      <x:c r="J3883" s="2" t="str">
        <x:v>Provision for credit losses</x:v>
      </x:c>
      <x:c r="K3883" s="2" t="str"/>
      <x:c r="L3883" s="2" t="str"/>
      <x:c r="M3883" s="2" t="str"/>
      <x:c r="N3883" s="2" t="str"/>
      <x:c r="O3883" s="2" t="str"/>
      <x:c r="P3883" s="2" t="str"/>
      <x:c r="Q3883" s="2" t="str"/>
      <x:c r="R3883" s="2" t="str">
        <x:v>Not reported / unavailable</x:v>
      </x:c>
      <x:c r="T3883" s="12"/>
      <x:c r="U3883" s="12"/>
    </x:row>
    <x:row r="3884" ht="24" customHeight="1">
      <x:c r="C3884" s="2" t="str">
        <x:v>PNC</x:v>
      </x:c>
      <x:c r="D3884" s="2" t="str">
        <x:v>H1 2025</x:v>
      </x:c>
      <x:c r="E3884" s="2" t="str">
        <x:v>pretax</x:v>
      </x:c>
      <x:c r="F3884" s="11" t="n">
        <x:v>3870</x:v>
      </x:c>
      <x:c r="G3884" s="2" t="str">
        <x:v>USD</x:v>
      </x:c>
      <x:c r="H3884" s="2" t="str">
        <x:v>2025-01-01</x:v>
      </x:c>
      <x:c r="I3884" s="2" t="str">
        <x:v>2025-06-30</x:v>
      </x:c>
      <x:c r="J3884" s="2" t="str">
        <x:v>Income (Loss) from Continuing Operations before Income Taxes, Noncontrolling Interest</x:v>
      </x:c>
      <x:c r="K3884" s="2" t="str">
        <x:v>us-gaap:IncomeLossFromContinuingOperationsBeforeIncomeTaxesExtraordinaryItemsNoncontrollingInterest</x:v>
      </x:c>
      <x:c r="L3884" s="2" t="str">
        <x:v>2026-08-05</x:v>
      </x:c>
      <x:c r="M3884" s="2" t="str">
        <x:v>0001628280-26-053170</x:v>
      </x:c>
      <x:c r="N3884" s="2" t="str">
        <x:v>https://www.sec.gov/Archives/edgar/data/713676/000162828026053170/pnc-20260630.htm</x:v>
      </x:c>
      <x:c r="O3884" s="2" t="str">
        <x:v>data/raw/filings/PNC_0001628280-26-053170_pnc-20260630.htm</x:v>
      </x:c>
      <x:c r="P3884" s="2" t="str">
        <x:v>f-5219</x:v>
      </x:c>
      <x:c r="Q3884" s="2" t="str"/>
      <x:c r="R3884" s="2" t="str">
        <x:v>Latest eligible comparative presentation at the information cutoff.</x:v>
      </x:c>
      <x:c r="T3884" s="12"/>
      <x:c r="U3884" s="12"/>
    </x:row>
    <x:row r="3885" ht="24" customHeight="1">
      <x:c r="C3885" s="2" t="str">
        <x:v>PNC</x:v>
      </x:c>
      <x:c r="D3885" s="2" t="str">
        <x:v>H1 2025</x:v>
      </x:c>
      <x:c r="E3885" s="2" t="str">
        <x:v>tax</x:v>
      </x:c>
      <x:c r="F3885" s="11" t="n">
        <x:v>728</x:v>
      </x:c>
      <x:c r="G3885" s="2" t="str">
        <x:v>USD</x:v>
      </x:c>
      <x:c r="H3885" s="2" t="str">
        <x:v>2025-01-01</x:v>
      </x:c>
      <x:c r="I3885" s="2" t="str">
        <x:v>2025-06-30</x:v>
      </x:c>
      <x:c r="J3885" s="2" t="str">
        <x:v>Income Tax Expense (Benefit)</x:v>
      </x:c>
      <x:c r="K3885" s="2" t="str">
        <x:v>us-gaap:IncomeTaxExpenseBenefit</x:v>
      </x:c>
      <x:c r="L3885" s="2" t="str">
        <x:v>2026-08-05</x:v>
      </x:c>
      <x:c r="M3885" s="2" t="str">
        <x:v>0001628280-26-053170</x:v>
      </x:c>
      <x:c r="N3885" s="2" t="str">
        <x:v>https://www.sec.gov/Archives/edgar/data/713676/000162828026053170/pnc-20260630.htm</x:v>
      </x:c>
      <x:c r="O3885" s="2" t="str">
        <x:v>data/raw/filings/PNC_0001628280-26-053170_pnc-20260630.htm</x:v>
      </x:c>
      <x:c r="P3885" s="2" t="str">
        <x:v>f-5223</x:v>
      </x:c>
      <x:c r="Q3885" s="2" t="str"/>
      <x:c r="R3885" s="2" t="str">
        <x:v>Latest eligible comparative presentation at the information cutoff.</x:v>
      </x:c>
      <x:c r="T3885" s="12"/>
      <x:c r="U3885" s="12"/>
    </x:row>
    <x:row r="3886" ht="24" customHeight="1">
      <x:c r="C3886" s="2" t="str">
        <x:v>PNC</x:v>
      </x:c>
      <x:c r="D3886" s="2" t="str">
        <x:v>H1 2025</x:v>
      </x:c>
      <x:c r="E3886" s="2" t="str">
        <x:v>net_income</x:v>
      </x:c>
      <x:c r="F3886" s="11" t="n">
        <x:v>3108</x:v>
      </x:c>
      <x:c r="G3886" s="2" t="str">
        <x:v>USD</x:v>
      </x:c>
      <x:c r="H3886" s="2" t="str">
        <x:v>2025-01-01</x:v>
      </x:c>
      <x:c r="I3886" s="2" t="str">
        <x:v>2025-06-30</x:v>
      </x:c>
      <x:c r="J3886" s="2" t="str">
        <x:v>Net Income (Loss) Attributable to Parent</x:v>
      </x:c>
      <x:c r="K3886" s="2" t="str">
        <x:v>us-gaap:NetIncomeLoss</x:v>
      </x:c>
      <x:c r="L3886" s="2" t="str">
        <x:v>2026-08-05</x:v>
      </x:c>
      <x:c r="M3886" s="2" t="str">
        <x:v>0001628280-26-053170</x:v>
      </x:c>
      <x:c r="N3886" s="2" t="str">
        <x:v>https://www.sec.gov/Archives/edgar/data/713676/000162828026053170/pnc-20260630.htm</x:v>
      </x:c>
      <x:c r="O3886" s="2" t="str">
        <x:v>data/raw/filings/PNC_0001628280-26-053170_pnc-20260630.htm</x:v>
      </x:c>
      <x:c r="P3886" s="2" t="str">
        <x:v>f-5235</x:v>
      </x:c>
      <x:c r="Q3886" s="2" t="str"/>
      <x:c r="R3886" s="2" t="str">
        <x:v>Latest eligible comparative presentation at the information cutoff.</x:v>
      </x:c>
      <x:c r="T3886" s="12"/>
      <x:c r="U3886" s="12"/>
    </x:row>
    <x:row r="3887" ht="24" customHeight="1">
      <x:c r="C3887" s="2" t="str">
        <x:v>PNC</x:v>
      </x:c>
      <x:c r="D3887" s="2" t="str">
        <x:v>H1 2025</x:v>
      </x:c>
      <x:c r="E3887" s="2" t="str">
        <x:v>common_income</x:v>
      </x:c>
      <x:c r="F3887" s="11" t="n">
        <x:v>2931</x:v>
      </x:c>
      <x:c r="G3887" s="2" t="str">
        <x:v>USD</x:v>
      </x:c>
      <x:c r="H3887" s="2" t="str">
        <x:v>2025-01-01</x:v>
      </x:c>
      <x:c r="I3887" s="2" t="str">
        <x:v>2025-06-30</x:v>
      </x:c>
      <x:c r="J3887" s="2" t="str">
        <x:v>Net Income (Loss) Available to Common Stockholders, Basic</x:v>
      </x:c>
      <x:c r="K3887" s="2" t="str">
        <x:v>us-gaap:NetIncomeLossAvailableToCommonStockholdersBasic</x:v>
      </x:c>
      <x:c r="L3887" s="2" t="str">
        <x:v>2026-08-05</x:v>
      </x:c>
      <x:c r="M3887" s="2" t="str">
        <x:v>0001628280-26-053170</x:v>
      </x:c>
      <x:c r="N3887" s="2" t="str">
        <x:v>https://www.sec.gov/Archives/edgar/data/713676/000162828026053170/pnc-20260630.htm</x:v>
      </x:c>
      <x:c r="O3887" s="2" t="str">
        <x:v>data/raw/filings/PNC_0001628280-26-053170_pnc-20260630.htm</x:v>
      </x:c>
      <x:c r="P3887" s="2" t="str">
        <x:v>f-3230</x:v>
      </x:c>
      <x:c r="Q3887" s="2" t="str"/>
      <x:c r="R3887" s="2" t="str">
        <x:v>Latest eligible comparative presentation at the information cutoff.</x:v>
      </x:c>
      <x:c r="T3887" s="12"/>
      <x:c r="U3887" s="12"/>
    </x:row>
    <x:row r="3888" ht="24" customHeight="1">
      <x:c r="C3888" s="2" t="str">
        <x:v>PNC</x:v>
      </x:c>
      <x:c r="D3888" s="2" t="str">
        <x:v>H1 2025</x:v>
      </x:c>
      <x:c r="E3888" s="2" t="str">
        <x:v>preferred_div</x:v>
      </x:c>
      <x:c r="F3888" s="11" t="str">
        <x:v>n.a.</x:v>
      </x:c>
      <x:c r="G3888" s="2" t="str">
        <x:v>USDm</x:v>
      </x:c>
      <x:c r="H3888" s="2" t="str">
        <x:v>2025-01-01</x:v>
      </x:c>
      <x:c r="I3888" s="2" t="str">
        <x:v>2025-06-30</x:v>
      </x:c>
      <x:c r="J3888" s="2" t="str">
        <x:v>Preferred dividends and other common-income adjustments</x:v>
      </x:c>
      <x:c r="K3888" s="2" t="str"/>
      <x:c r="L3888" s="2" t="str"/>
      <x:c r="M3888" s="2" t="str"/>
      <x:c r="N3888" s="2" t="str"/>
      <x:c r="O3888" s="2" t="str"/>
      <x:c r="P3888" s="2" t="str"/>
      <x:c r="Q3888" s="2" t="str"/>
      <x:c r="R3888" s="2" t="str">
        <x:v>Not reported / unavailable</x:v>
      </x:c>
      <x:c r="T3888" s="12"/>
      <x:c r="U3888" s="12"/>
    </x:row>
    <x:row r="3889" ht="24" customHeight="1">
      <x:c r="C3889" s="2" t="str">
        <x:v>PNC</x:v>
      </x:c>
      <x:c r="D3889" s="2" t="str">
        <x:v>H1 2025</x:v>
      </x:c>
      <x:c r="E3889" s="2" t="str">
        <x:v>eps</x:v>
      </x:c>
      <x:c r="F3889" s="11" t="n">
        <x:v>7.37</x:v>
      </x:c>
      <x:c r="G3889" s="2" t="str">
        <x:v>USD/shares</x:v>
      </x:c>
      <x:c r="H3889" s="2" t="str">
        <x:v>2025-01-01</x:v>
      </x:c>
      <x:c r="I3889" s="2" t="str">
        <x:v>2025-06-30</x:v>
      </x:c>
      <x:c r="J3889" s="2" t="str">
        <x:v>Earnings Per Share, Diluted</x:v>
      </x:c>
      <x:c r="K3889" s="2" t="str">
        <x:v>us-gaap:EarningsPerShareDiluted</x:v>
      </x:c>
      <x:c r="L3889" s="2" t="str">
        <x:v>2026-08-05</x:v>
      </x:c>
      <x:c r="M3889" s="2" t="str">
        <x:v>0001628280-26-053170</x:v>
      </x:c>
      <x:c r="N3889" s="2" t="str">
        <x:v>https://www.sec.gov/Archives/edgar/data/713676/000162828026053170/pnc-20260630.htm</x:v>
      </x:c>
      <x:c r="O3889" s="2" t="str">
        <x:v>data/raw/filings/PNC_0001628280-26-053170_pnc-20260630.htm</x:v>
      </x:c>
      <x:c r="P3889" s="2" t="str">
        <x:v>f-3252</x:v>
      </x:c>
      <x:c r="Q3889" s="2" t="str"/>
      <x:c r="R3889" s="2" t="str">
        <x:v>Latest eligible comparative presentation at the information cutoff.</x:v>
      </x:c>
      <x:c r="T3889" s="12"/>
      <x:c r="U3889" s="12"/>
    </x:row>
    <x:row r="3890" ht="24" customHeight="1">
      <x:c r="C3890" s="2" t="str">
        <x:v>PNC</x:v>
      </x:c>
      <x:c r="D3890" s="2" t="str">
        <x:v>H1 2025</x:v>
      </x:c>
      <x:c r="E3890" s="2" t="str">
        <x:v>shares_diluted</x:v>
      </x:c>
      <x:c r="F3890" s="11" t="n">
        <x:v>398</x:v>
      </x:c>
      <x:c r="G3890" s="2" t="str">
        <x:v>shares</x:v>
      </x:c>
      <x:c r="H3890" s="2" t="str">
        <x:v>2025-01-01</x:v>
      </x:c>
      <x:c r="I3890" s="2" t="str">
        <x:v>2025-06-30</x:v>
      </x:c>
      <x:c r="J3890" s="2" t="str">
        <x:v>Weighted Average Number of Shares Outstanding, Diluted</x:v>
      </x:c>
      <x:c r="K3890" s="2" t="str">
        <x:v>us-gaap:WeightedAverageNumberOfDilutedSharesOutstanding</x:v>
      </x:c>
      <x:c r="L3890" s="2" t="str">
        <x:v>2026-08-05</x:v>
      </x:c>
      <x:c r="M3890" s="2" t="str">
        <x:v>0001628280-26-053170</x:v>
      </x:c>
      <x:c r="N3890" s="2" t="str">
        <x:v>https://www.sec.gov/Archives/edgar/data/713676/000162828026053170/pnc-20260630.htm</x:v>
      </x:c>
      <x:c r="O3890" s="2" t="str">
        <x:v>data/raw/filings/PNC_0001628280-26-053170_pnc-20260630.htm</x:v>
      </x:c>
      <x:c r="P3890" s="2" t="str">
        <x:v>f-3247</x:v>
      </x:c>
      <x:c r="Q3890" s="2" t="str"/>
      <x:c r="R3890" s="2" t="str">
        <x:v>Latest eligible comparative presentation at the information cutoff.</x:v>
      </x:c>
      <x:c r="T3890" s="12"/>
      <x:c r="U3890" s="12"/>
    </x:row>
    <x:row r="3891" ht="24" customHeight="1">
      <x:c r="C3891" s="2" t="str">
        <x:v>PNC</x:v>
      </x:c>
      <x:c r="D3891" s="2" t="str">
        <x:v>H1 2025</x:v>
      </x:c>
      <x:c r="E3891" s="2" t="str">
        <x:v>dps</x:v>
      </x:c>
      <x:c r="F3891" s="11" t="n">
        <x:v>3.2</x:v>
      </x:c>
      <x:c r="G3891" s="2" t="str">
        <x:v>USD/shares</x:v>
      </x:c>
      <x:c r="H3891" s="2" t="str">
        <x:v>2025-01-01</x:v>
      </x:c>
      <x:c r="I3891" s="2" t="str">
        <x:v>2025-06-30</x:v>
      </x:c>
      <x:c r="J3891" s="2" t="str">
        <x:v>Common Stock, Dividends, Per Share, Declared</x:v>
      </x:c>
      <x:c r="K3891" s="2" t="str">
        <x:v>us-gaap:CommonStockDividendsPerShareDeclared</x:v>
      </x:c>
      <x:c r="L3891" s="2" t="str">
        <x:v>2026-08-05</x:v>
      </x:c>
      <x:c r="M3891" s="2" t="str">
        <x:v>0001628280-26-053170</x:v>
      </x:c>
      <x:c r="N3891" s="2" t="str">
        <x:v>https://www.sec.gov/Archives/edgar/data/713676/000162828026053170/pnc-20260630.htm</x:v>
      </x:c>
      <x:c r="O3891" s="2" t="str">
        <x:v>data/raw/filings/PNC_0001628280-26-053170_pnc-20260630.htm</x:v>
      </x:c>
      <x:c r="P3891" s="2" t="str">
        <x:v>f-3169</x:v>
      </x:c>
      <x:c r="Q3891" s="2" t="str"/>
      <x:c r="R3891" s="2" t="str">
        <x:v>Latest eligible comparative presentation at the information cutoff.</x:v>
      </x:c>
      <x:c r="T3891" s="12"/>
      <x:c r="U3891" s="12"/>
    </x:row>
    <x:row r="3892" ht="24" customHeight="1">
      <x:c r="C3892" s="2" t="str">
        <x:v>PNC</x:v>
      </x:c>
      <x:c r="D3892" s="2" t="str">
        <x:v>H1 2025</x:v>
      </x:c>
      <x:c r="E3892" s="2" t="str">
        <x:v>dividends</x:v>
      </x:c>
      <x:c r="F3892" s="11" t="n">
        <x:v>1281</x:v>
      </x:c>
      <x:c r="G3892" s="2" t="str">
        <x:v>USD</x:v>
      </x:c>
      <x:c r="H3892" s="2" t="str">
        <x:v>2025-01-01</x:v>
      </x:c>
      <x:c r="I3892" s="2" t="str">
        <x:v>2025-06-30</x:v>
      </x:c>
      <x:c r="J3892" s="2" t="str">
        <x:v>Payments of Ordinary Dividends, Common Stock</x:v>
      </x:c>
      <x:c r="K3892" s="2" t="str">
        <x:v>us-gaap:PaymentsOfDividendsCommonStock</x:v>
      </x:c>
      <x:c r="L3892" s="2" t="str">
        <x:v>2026-08-05</x:v>
      </x:c>
      <x:c r="M3892" s="2" t="str">
        <x:v>0001628280-26-053170</x:v>
      </x:c>
      <x:c r="N3892" s="2" t="str">
        <x:v>https://www.sec.gov/Archives/edgar/data/713676/000162828026053170/pnc-20260630.htm</x:v>
      </x:c>
      <x:c r="O3892" s="2" t="str">
        <x:v>data/raw/filings/PNC_0001628280-26-053170_pnc-20260630.htm</x:v>
      </x:c>
      <x:c r="P3892" s="2" t="str">
        <x:v>f-396</x:v>
      </x:c>
      <x:c r="Q3892" s="2" t="str"/>
      <x:c r="R3892" s="2" t="str">
        <x:v>Latest eligible comparative presentation at the information cutoff.</x:v>
      </x:c>
      <x:c r="T3892" s="12"/>
      <x:c r="U3892" s="12"/>
    </x:row>
    <x:row r="3893" ht="24" customHeight="1">
      <x:c r="C3893" s="2" t="str">
        <x:v>PNC</x:v>
      </x:c>
      <x:c r="D3893" s="2" t="str">
        <x:v>H1 2025</x:v>
      </x:c>
      <x:c r="E3893" s="2" t="str">
        <x:v>buybacks</x:v>
      </x:c>
      <x:c r="F3893" s="11" t="n">
        <x:v>598</x:v>
      </x:c>
      <x:c r="G3893" s="2" t="str">
        <x:v>USD</x:v>
      </x:c>
      <x:c r="H3893" s="2" t="str">
        <x:v>2025-01-01</x:v>
      </x:c>
      <x:c r="I3893" s="2" t="str">
        <x:v>2025-06-30</x:v>
      </x:c>
      <x:c r="J3893" s="2" t="str">
        <x:v>Payments for Repurchase of Common Stock</x:v>
      </x:c>
      <x:c r="K3893" s="2" t="str">
        <x:v>us-gaap:PaymentsForRepurchaseOfCommonStock</x:v>
      </x:c>
      <x:c r="L3893" s="2" t="str">
        <x:v>2026-08-05</x:v>
      </x:c>
      <x:c r="M3893" s="2" t="str">
        <x:v>0001628280-26-053170</x:v>
      </x:c>
      <x:c r="N3893" s="2" t="str">
        <x:v>https://www.sec.gov/Archives/edgar/data/713676/000162828026053170/pnc-20260630.htm</x:v>
      </x:c>
      <x:c r="O3893" s="2" t="str">
        <x:v>data/raw/filings/PNC_0001628280-26-053170_pnc-20260630.htm</x:v>
      </x:c>
      <x:c r="P3893" s="2" t="str">
        <x:v>f-392</x:v>
      </x:c>
      <x:c r="Q3893" s="2" t="str"/>
      <x:c r="R3893" s="2" t="str">
        <x:v>Latest eligible comparative presentation at the information cutoff.</x:v>
      </x:c>
      <x:c r="T3893" s="12"/>
      <x:c r="U3893" s="12"/>
    </x:row>
    <x:row r="3894" ht="24" customHeight="1">
      <x:c r="C3894" s="2" t="str">
        <x:v>PNC</x:v>
      </x:c>
      <x:c r="D3894" s="2" t="str">
        <x:v>H1 2025</x:v>
      </x:c>
      <x:c r="E3894" s="2" t="str">
        <x:v>chargeoffs</x:v>
      </x:c>
      <x:c r="F3894" s="11" t="str">
        <x:v>n.a.</x:v>
      </x:c>
      <x:c r="G3894" s="2" t="str">
        <x:v>USDm</x:v>
      </x:c>
      <x:c r="H3894" s="2" t="str">
        <x:v>2025-01-01</x:v>
      </x:c>
      <x:c r="I3894" s="2" t="str">
        <x:v>2025-06-30</x:v>
      </x:c>
      <x:c r="J3894" s="2" t="str">
        <x:v>Gross loan charge-offs</x:v>
      </x:c>
      <x:c r="K3894" s="2" t="str"/>
      <x:c r="L3894" s="2" t="str"/>
      <x:c r="M3894" s="2" t="str"/>
      <x:c r="N3894" s="2" t="str"/>
      <x:c r="O3894" s="2" t="str"/>
      <x:c r="P3894" s="2" t="str"/>
      <x:c r="Q3894" s="2" t="str"/>
      <x:c r="R3894" s="2" t="str">
        <x:v>Not reported / unavailable</x:v>
      </x:c>
      <x:c r="T3894" s="12"/>
      <x:c r="U3894" s="12"/>
    </x:row>
    <x:row r="3895" ht="24" customHeight="1">
      <x:c r="C3895" s="2" t="str">
        <x:v>PNC</x:v>
      </x:c>
      <x:c r="D3895" s="2" t="str">
        <x:v>H1 2025</x:v>
      </x:c>
      <x:c r="E3895" s="2" t="str">
        <x:v>recoveries</x:v>
      </x:c>
      <x:c r="F3895" s="11" t="str">
        <x:v>n.a.</x:v>
      </x:c>
      <x:c r="G3895" s="2" t="str">
        <x:v>USDm</x:v>
      </x:c>
      <x:c r="H3895" s="2" t="str">
        <x:v>2025-01-01</x:v>
      </x:c>
      <x:c r="I3895" s="2" t="str">
        <x:v>2025-06-30</x:v>
      </x:c>
      <x:c r="J3895" s="2" t="str">
        <x:v>Loan recoveries</x:v>
      </x:c>
      <x:c r="K3895" s="2" t="str"/>
      <x:c r="L3895" s="2" t="str"/>
      <x:c r="M3895" s="2" t="str"/>
      <x:c r="N3895" s="2" t="str"/>
      <x:c r="O3895" s="2" t="str"/>
      <x:c r="P3895" s="2" t="str"/>
      <x:c r="Q3895" s="2" t="str"/>
      <x:c r="R3895" s="2" t="str">
        <x:v>Not reported / unavailable</x:v>
      </x:c>
      <x:c r="T3895" s="12"/>
      <x:c r="U3895" s="12"/>
    </x:row>
    <x:row r="3896" ht="24" customHeight="1">
      <x:c r="C3896" s="2" t="str">
        <x:v>PNC</x:v>
      </x:c>
      <x:c r="D3896" s="2" t="str">
        <x:v>H1 2025</x:v>
      </x:c>
      <x:c r="E3896" s="2" t="str">
        <x:v>rwa</x:v>
      </x:c>
      <x:c r="F3896" s="11" t="str">
        <x:v>n.a.</x:v>
      </x:c>
      <x:c r="G3896" s="2" t="str">
        <x:v>USDm</x:v>
      </x:c>
      <x:c r="H3896" s="2" t="str">
        <x:v>2025-01-01</x:v>
      </x:c>
      <x:c r="I3896" s="2" t="str">
        <x:v>2025-06-30</x:v>
      </x:c>
      <x:c r="J3896" s="2" t="str">
        <x:v>Risk-weighted assets</x:v>
      </x:c>
      <x:c r="K3896" s="2" t="str"/>
      <x:c r="L3896" s="2" t="str"/>
      <x:c r="M3896" s="2" t="str"/>
      <x:c r="N3896" s="2" t="str"/>
      <x:c r="O3896" s="2" t="str"/>
      <x:c r="P3896" s="2" t="str"/>
      <x:c r="Q3896" s="2" t="str"/>
      <x:c r="R3896" s="2" t="str">
        <x:v>Not reported / unavailable</x:v>
      </x:c>
      <x:c r="T3896" s="12"/>
      <x:c r="U3896" s="12"/>
    </x:row>
    <x:row r="3897" ht="24" customHeight="1">
      <x:c r="C3897" s="2" t="str">
        <x:v>PNC</x:v>
      </x:c>
      <x:c r="D3897" s="2" t="str">
        <x:v>H1 2025</x:v>
      </x:c>
      <x:c r="E3897" s="2" t="str">
        <x:v>cet1_reported</x:v>
      </x:c>
      <x:c r="F3897" s="11" t="str">
        <x:v>n.a.</x:v>
      </x:c>
      <x:c r="G3897" s="2" t="str">
        <x:v>%</x:v>
      </x:c>
      <x:c r="H3897" s="2" t="str">
        <x:v>2025-01-01</x:v>
      </x:c>
      <x:c r="I3897" s="2" t="str">
        <x:v>2025-06-30</x:v>
      </x:c>
      <x:c r="J3897" s="2" t="str">
        <x:v>Actual standardized CET1 ratio</x:v>
      </x:c>
      <x:c r="K3897" s="2" t="str"/>
      <x:c r="L3897" s="2" t="str"/>
      <x:c r="M3897" s="2" t="str"/>
      <x:c r="N3897" s="2" t="str"/>
      <x:c r="O3897" s="2" t="str"/>
      <x:c r="P3897" s="2" t="str"/>
      <x:c r="Q3897" s="2" t="str"/>
      <x:c r="R3897" s="2" t="str">
        <x:v>Not reported / unavailable</x:v>
      </x:c>
      <x:c r="T3897" s="12"/>
      <x:c r="U3897" s="12"/>
    </x:row>
    <x:row r="3898" ht="24" customHeight="1">
      <x:c r="C3898" s="2" t="str">
        <x:v>PNC</x:v>
      </x:c>
      <x:c r="D3898" s="2" t="str">
        <x:v>H1 2025</x:v>
      </x:c>
      <x:c r="E3898" s="2" t="str">
        <x:v>nim_reported</x:v>
      </x:c>
      <x:c r="F3898" s="11" t="str">
        <x:v>n.a.</x:v>
      </x:c>
      <x:c r="G3898" s="2" t="str">
        <x:v>%</x:v>
      </x:c>
      <x:c r="H3898" s="2" t="str">
        <x:v>2025-01-01</x:v>
      </x:c>
      <x:c r="I3898" s="2" t="str">
        <x:v>2025-06-30</x:v>
      </x:c>
      <x:c r="J3898" s="2" t="str">
        <x:v>Issuer reported net interest margin</x:v>
      </x:c>
      <x:c r="K3898" s="2" t="str"/>
      <x:c r="L3898" s="2" t="str"/>
      <x:c r="M3898" s="2" t="str"/>
      <x:c r="N3898" s="2" t="str"/>
      <x:c r="O3898" s="2" t="str"/>
      <x:c r="P3898" s="2" t="str"/>
      <x:c r="Q3898" s="2" t="str"/>
      <x:c r="R3898" s="2" t="str">
        <x:v>Not reported / unavailable</x:v>
      </x:c>
      <x:c r="T3898" s="12"/>
      <x:c r="U3898" s="12"/>
    </x:row>
    <x:row r="3899" ht="24" customHeight="1">
      <x:c r="C3899" s="2" t="str">
        <x:v>PNC</x:v>
      </x:c>
      <x:c r="D3899" s="2" t="str">
        <x:v>H1 2025</x:v>
      </x:c>
      <x:c r="E3899" s="2" t="str">
        <x:v>bvps_reported</x:v>
      </x:c>
      <x:c r="F3899" s="11" t="n">
        <x:v>131.61</x:v>
      </x:c>
      <x:c r="G3899" s="2" t="str">
        <x:v>USD/shares</x:v>
      </x:c>
      <x:c r="H3899" s="2" t="str">
        <x:v>2025-01-01</x:v>
      </x:c>
      <x:c r="I3899" s="2" t="str">
        <x:v>2025-06-30</x:v>
      </x:c>
      <x:c r="J3899" s="2" t="str">
        <x:v>Reported common book value per share</x:v>
      </x:c>
      <x:c r="K3899" s="2" t="str">
        <x:v>Manual verified issuer table row</x:v>
      </x:c>
      <x:c r="L3899" s="2" t="str">
        <x:v>2025-08-01</x:v>
      </x:c>
      <x:c r="M3899" s="2" t="str">
        <x:v>0000713676-25-000060</x:v>
      </x:c>
      <x:c r="N3899" s="2" t="str">
        <x:v>https://www.sec.gov/Archives/edgar/data/713676/000071367625000060/pnc-20250630.htm</x:v>
      </x:c>
      <x:c r="O3899" s="2" t="str">
        <x:v>data/raw/filings/PNC_0000713676-25-000060_pnc-20250630.htm</x:v>
      </x:c>
      <x:c r="P3899" s="2" t="str"/>
      <x:c r="Q3899" s="2" t="str"/>
      <x:c r="R3899" s="2" t="str">
        <x:v>Verified original issuer table row; same-date end balance, excluding average and regulatory minimum tables.</x:v>
      </x:c>
      <x:c r="T3899" s="12"/>
      <x:c r="U3899" s="12"/>
    </x:row>
    <x:row r="3900" ht="24" customHeight="1">
      <x:c r="C3900" s="2" t="str">
        <x:v>PNC</x:v>
      </x:c>
      <x:c r="D3900" s="2" t="str">
        <x:v>H1 2025</x:v>
      </x:c>
      <x:c r="E3900" s="2" t="str">
        <x:v>tbvps_reported</x:v>
      </x:c>
      <x:c r="F3900" s="11" t="n">
        <x:v>103.96</x:v>
      </x:c>
      <x:c r="G3900" s="2" t="str">
        <x:v>USD/shares</x:v>
      </x:c>
      <x:c r="H3900" s="2" t="str">
        <x:v>2025-01-01</x:v>
      </x:c>
      <x:c r="I3900" s="2" t="str">
        <x:v>2025-06-30</x:v>
      </x:c>
      <x:c r="J3900" s="2" t="str">
        <x:v>Reported tangible book value per share</x:v>
      </x:c>
      <x:c r="K3900" s="2" t="str">
        <x:v>Manual verified issuer table row</x:v>
      </x:c>
      <x:c r="L3900" s="2" t="str">
        <x:v>2026-07-15</x:v>
      </x:c>
      <x:c r="M3900" s="2" t="str">
        <x:v>0001628280-26-048244</x:v>
      </x:c>
      <x:c r="N3900" s="2" t="str">
        <x:v>https://investor.pnc.com/sec-filings/all-sec-filings/content/0001628280-26-048244/q22026financialhighlightsa.htm</x:v>
      </x:c>
      <x:c r="O3900" s="2" t="str">
        <x:v>data/raw/filings/PNC_2026Q2_financial_highlights.htm</x:v>
      </x:c>
      <x:c r="P3900" s="2" t="str"/>
      <x:c r="Q3900" s="2" t="str"/>
      <x:c r="R3900" s="2" t="str">
        <x:v>Verified original issuer table row; same-date end balance, excluding average and regulatory minimum tables.</x:v>
      </x:c>
      <x:c r="T3900" s="12"/>
      <x:c r="U3900" s="12"/>
    </x:row>
    <x:row r="3901" ht="24" customHeight="1">
      <x:c r="C3901" s="2" t="str">
        <x:v>PNC</x:v>
      </x:c>
      <x:c r="D3901" s="2" t="str">
        <x:v>H1 2025</x:v>
      </x:c>
      <x:c r="E3901" s="2" t="str">
        <x:v>tce_reported</x:v>
      </x:c>
      <x:c r="F3901" s="11" t="n">
        <x:v>40959</x:v>
      </x:c>
      <x:c r="G3901" s="2" t="str">
        <x:v>USD</x:v>
      </x:c>
      <x:c r="H3901" s="2" t="str">
        <x:v>2025-01-01</x:v>
      </x:c>
      <x:c r="I3901" s="2" t="str">
        <x:v>2025-06-30</x:v>
      </x:c>
      <x:c r="J3901" s="2" t="str">
        <x:v>Reported tangible common equity</x:v>
      </x:c>
      <x:c r="K3901" s="2" t="str">
        <x:v>Manual verified issuer table row</x:v>
      </x:c>
      <x:c r="L3901" s="2" t="str">
        <x:v>2026-07-15</x:v>
      </x:c>
      <x:c r="M3901" s="2" t="str">
        <x:v>0001628280-26-048244</x:v>
      </x:c>
      <x:c r="N3901" s="2" t="str">
        <x:v>https://investor.pnc.com/sec-filings/all-sec-filings/content/0001628280-26-048244/q22026financialhighlightsa.htm</x:v>
      </x:c>
      <x:c r="O3901" s="2" t="str">
        <x:v>data/raw/filings/PNC_2026Q2_financial_highlights.htm</x:v>
      </x:c>
      <x:c r="P3901" s="2" t="str"/>
      <x:c r="Q3901" s="2" t="str"/>
      <x:c r="R3901" s="2" t="str">
        <x:v>Verified original issuer table row; same-date end balance, excluding average and regulatory minimum tables.</x:v>
      </x:c>
      <x:c r="T3901" s="12"/>
      <x:c r="U3901" s="12"/>
    </x:row>
    <x:row r="3902" ht="24" customHeight="1">
      <x:c r="C3902" s="2" t="str">
        <x:v>PNC</x:v>
      </x:c>
      <x:c r="D3902" s="2" t="str">
        <x:v>H1 2026</x:v>
      </x:c>
      <x:c r="E3902" s="2" t="str">
        <x:v>assets</x:v>
      </x:c>
      <x:c r="F3902" s="11" t="n">
        <x:v>616034</x:v>
      </x:c>
      <x:c r="G3902" s="2" t="str">
        <x:v>USD</x:v>
      </x:c>
      <x:c r="H3902" s="2" t="str">
        <x:v>2026-01-01</x:v>
      </x:c>
      <x:c r="I3902" s="2" t="str">
        <x:v>2026-06-30</x:v>
      </x:c>
      <x:c r="J3902" s="2" t="str">
        <x:v>Assets</x:v>
      </x:c>
      <x:c r="K3902" s="2" t="str">
        <x:v>us-gaap:Assets</x:v>
      </x:c>
      <x:c r="L3902" s="2" t="str">
        <x:v>2026-08-05</x:v>
      </x:c>
      <x:c r="M3902" s="2" t="str">
        <x:v>0001628280-26-053170</x:v>
      </x:c>
      <x:c r="N3902" s="2" t="str">
        <x:v>https://www.sec.gov/Archives/edgar/data/713676/000162828026053170/pnc-20260630.htm</x:v>
      </x:c>
      <x:c r="O3902" s="2" t="str">
        <x:v>data/raw/filings/PNC_0001628280-26-053170_pnc-20260630.htm</x:v>
      </x:c>
      <x:c r="P3902" s="2" t="str">
        <x:v>f-251</x:v>
      </x:c>
      <x:c r="Q3902" s="2" t="str"/>
      <x:c r="R3902" s="2" t="str">
        <x:v>Latest eligible comparative presentation at the information cutoff.</x:v>
      </x:c>
      <x:c r="T3902" s="12"/>
      <x:c r="U3902" s="12"/>
    </x:row>
    <x:row r="3903" ht="24" customHeight="1">
      <x:c r="C3903" s="2" t="str">
        <x:v>PNC</x:v>
      </x:c>
      <x:c r="D3903" s="2" t="str">
        <x:v>H1 2026</x:v>
      </x:c>
      <x:c r="E3903" s="2" t="str">
        <x:v>liabilities</x:v>
      </x:c>
      <x:c r="F3903" s="11" t="n">
        <x:v>551973</x:v>
      </x:c>
      <x:c r="G3903" s="2" t="str">
        <x:v>USD</x:v>
      </x:c>
      <x:c r="H3903" s="2" t="str">
        <x:v>2026-01-01</x:v>
      </x:c>
      <x:c r="I3903" s="2" t="str">
        <x:v>2026-06-30</x:v>
      </x:c>
      <x:c r="J3903" s="2" t="str">
        <x:v>Liabilities</x:v>
      </x:c>
      <x:c r="K3903" s="2" t="str">
        <x:v>us-gaap:Liabilities</x:v>
      </x:c>
      <x:c r="L3903" s="2" t="str">
        <x:v>2026-08-05</x:v>
      </x:c>
      <x:c r="M3903" s="2" t="str">
        <x:v>0001628280-26-053170</x:v>
      </x:c>
      <x:c r="N3903" s="2" t="str">
        <x:v>https://www.sec.gov/Archives/edgar/data/713676/000162828026053170/pnc-20260630.htm</x:v>
      </x:c>
      <x:c r="O3903" s="2" t="str">
        <x:v>data/raw/filings/PNC_0001628280-26-053170_pnc-20260630.htm</x:v>
      </x:c>
      <x:c r="P3903" s="2" t="str">
        <x:v>f-273</x:v>
      </x:c>
      <x:c r="Q3903" s="2" t="str"/>
      <x:c r="R3903" s="2" t="str">
        <x:v>Latest eligible comparative presentation at the information cutoff.</x:v>
      </x:c>
      <x:c r="T3903" s="12"/>
      <x:c r="U3903" s="12"/>
    </x:row>
    <x:row r="3904" ht="24" customHeight="1">
      <x:c r="C3904" s="2" t="str">
        <x:v>PNC</x:v>
      </x:c>
      <x:c r="D3904" s="2" t="str">
        <x:v>H1 2026</x:v>
      </x:c>
      <x:c r="E3904" s="2" t="str">
        <x:v>equity</x:v>
      </x:c>
      <x:c r="F3904" s="11" t="n">
        <x:v>64008</x:v>
      </x:c>
      <x:c r="G3904" s="2" t="str">
        <x:v>USD</x:v>
      </x:c>
      <x:c r="H3904" s="2" t="str">
        <x:v>2026-01-01</x:v>
      </x:c>
      <x:c r="I3904" s="2" t="str">
        <x:v>2026-06-30</x:v>
      </x:c>
      <x:c r="J3904" s="2" t="str">
        <x:v>Stockholders' Equity Attributable to Parent</x:v>
      </x:c>
      <x:c r="K3904" s="2" t="str">
        <x:v>us-gaap:StockholdersEquity</x:v>
      </x:c>
      <x:c r="L3904" s="2" t="str">
        <x:v>2026-08-05</x:v>
      </x:c>
      <x:c r="M3904" s="2" t="str">
        <x:v>0001628280-26-053170</x:v>
      </x:c>
      <x:c r="N3904" s="2" t="str">
        <x:v>https://www.sec.gov/Archives/edgar/data/713676/000162828026053170/pnc-20260630.htm</x:v>
      </x:c>
      <x:c r="O3904" s="2" t="str">
        <x:v>data/raw/filings/PNC_0001628280-26-053170_pnc-20260630.htm</x:v>
      </x:c>
      <x:c r="P3904" s="2" t="str">
        <x:v>f-295</x:v>
      </x:c>
      <x:c r="Q3904" s="2" t="str"/>
      <x:c r="R3904" s="2" t="str">
        <x:v>Latest eligible comparative presentation at the information cutoff.</x:v>
      </x:c>
      <x:c r="T3904" s="12"/>
      <x:c r="U3904" s="12"/>
    </x:row>
    <x:row r="3905" ht="24" customHeight="1">
      <x:c r="C3905" s="2" t="str">
        <x:v>PNC</x:v>
      </x:c>
      <x:c r="D3905" s="2" t="str">
        <x:v>H1 2026</x:v>
      </x:c>
      <x:c r="E3905" s="2" t="str">
        <x:v>preferred</x:v>
      </x:c>
      <x:c r="F3905" s="11" t="n">
        <x:v>0</x:v>
      </x:c>
      <x:c r="G3905" s="2" t="str">
        <x:v>USD</x:v>
      </x:c>
      <x:c r="H3905" s="2" t="str">
        <x:v>2026-01-01</x:v>
      </x:c>
      <x:c r="I3905" s="2" t="str">
        <x:v>2026-06-30</x:v>
      </x:c>
      <x:c r="J3905" s="2" t="str">
        <x:v>Preferred Stock, Value, Issued</x:v>
      </x:c>
      <x:c r="K3905" s="2" t="str">
        <x:v>us-gaap:PreferredStockValue</x:v>
      </x:c>
      <x:c r="L3905" s="2" t="str">
        <x:v>2026-08-05</x:v>
      </x:c>
      <x:c r="M3905" s="2" t="str">
        <x:v>0001628280-26-053170</x:v>
      </x:c>
      <x:c r="N3905" s="2" t="str">
        <x:v>https://www.sec.gov/Archives/edgar/data/713676/000162828026053170/pnc-20260630.htm</x:v>
      </x:c>
      <x:c r="O3905" s="2" t="str">
        <x:v>data/raw/filings/PNC_0001628280-26-053170_pnc-20260630.htm</x:v>
      </x:c>
      <x:c r="P3905" s="2" t="str">
        <x:v>f-275</x:v>
      </x:c>
      <x:c r="Q3905" s="2" t="str"/>
      <x:c r="R3905" s="2" t="str">
        <x:v>Latest eligible comparative presentation at the information cutoff.</x:v>
      </x:c>
      <x:c r="T3905" s="12"/>
      <x:c r="U3905" s="12"/>
    </x:row>
    <x:row r="3906" ht="24" customHeight="1">
      <x:c r="C3906" s="2" t="str">
        <x:v>PNC</x:v>
      </x:c>
      <x:c r="D3906" s="2" t="str">
        <x:v>H1 2026</x:v>
      </x:c>
      <x:c r="E3906" s="2" t="str">
        <x:v>common_equity_reported</x:v>
      </x:c>
      <x:c r="F3906" s="11" t="n">
        <x:v>58131</x:v>
      </x:c>
      <x:c r="G3906" s="2" t="str">
        <x:v>USD</x:v>
      </x:c>
      <x:c r="H3906" s="2" t="str">
        <x:v>2026-01-01</x:v>
      </x:c>
      <x:c r="I3906" s="2" t="str">
        <x:v>2026-06-30</x:v>
      </x:c>
      <x:c r="J3906" s="2" t="str">
        <x:v>Reported common shareholders equity</x:v>
      </x:c>
      <x:c r="K3906" s="2" t="str">
        <x:v>Manual verified issuer table row</x:v>
      </x:c>
      <x:c r="L3906" s="2" t="str">
        <x:v>2026-08-05</x:v>
      </x:c>
      <x:c r="M3906" s="2" t="str">
        <x:v>0001628280-26-053170</x:v>
      </x:c>
      <x:c r="N3906" s="2" t="str">
        <x:v>https://www.sec.gov/Archives/edgar/data/713676/000162828026053170/pnc-20260630.htm</x:v>
      </x:c>
      <x:c r="O3906" s="2" t="str">
        <x:v>data/raw/filings/PNC_0001628280-26-053170_pnc-20260630.htm</x:v>
      </x:c>
      <x:c r="P3906" s="2" t="str"/>
      <x:c r="Q3906" s="2" t="str"/>
      <x:c r="R3906" s="2" t="str">
        <x:v>Verified original issuer table row; same-date end balance, excluding average and regulatory minimum tables.</x:v>
      </x:c>
      <x:c r="T3906" s="12"/>
      <x:c r="U3906" s="12"/>
    </x:row>
    <x:row r="3907" ht="24" customHeight="1">
      <x:c r="C3907" s="2" t="str">
        <x:v>PNC</x:v>
      </x:c>
      <x:c r="D3907" s="2" t="str">
        <x:v>H1 2026</x:v>
      </x:c>
      <x:c r="E3907" s="2" t="str">
        <x:v>goodwill</x:v>
      </x:c>
      <x:c r="F3907" s="11" t="n">
        <x:v>13317</x:v>
      </x:c>
      <x:c r="G3907" s="2" t="str">
        <x:v>USD</x:v>
      </x:c>
      <x:c r="H3907" s="2" t="str">
        <x:v>2026-01-01</x:v>
      </x:c>
      <x:c r="I3907" s="2" t="str">
        <x:v>2026-06-30</x:v>
      </x:c>
      <x:c r="J3907" s="2" t="str">
        <x:v>Goodwill</x:v>
      </x:c>
      <x:c r="K3907" s="2" t="str">
        <x:v>us-gaap:Goodwill</x:v>
      </x:c>
      <x:c r="L3907" s="2" t="str">
        <x:v>2026-08-05</x:v>
      </x:c>
      <x:c r="M3907" s="2" t="str">
        <x:v>0001628280-26-053170</x:v>
      </x:c>
      <x:c r="N3907" s="2" t="str">
        <x:v>https://www.sec.gov/Archives/edgar/data/713676/000162828026053170/pnc-20260630.htm</x:v>
      </x:c>
      <x:c r="O3907" s="2" t="str">
        <x:v>data/raw/filings/PNC_0001628280-26-053170_pnc-20260630.htm</x:v>
      </x:c>
      <x:c r="P3907" s="2" t="str">
        <x:v>f-247</x:v>
      </x:c>
      <x:c r="Q3907" s="2" t="str"/>
      <x:c r="R3907" s="2" t="str">
        <x:v>Latest eligible comparative presentation at the information cutoff.</x:v>
      </x:c>
      <x:c r="T3907" s="12"/>
      <x:c r="U3907" s="12"/>
    </x:row>
    <x:row r="3908" ht="24" customHeight="1">
      <x:c r="C3908" s="2" t="str">
        <x:v>PNC</x:v>
      </x:c>
      <x:c r="D3908" s="2" t="str">
        <x:v>H1 2026</x:v>
      </x:c>
      <x:c r="E3908" s="2" t="str">
        <x:v>intangibles</x:v>
      </x:c>
      <x:c r="F3908" s="11" t="str">
        <x:v>n.a.</x:v>
      </x:c>
      <x:c r="G3908" s="2" t="str">
        <x:v>USDm</x:v>
      </x:c>
      <x:c r="H3908" s="2" t="str">
        <x:v>2026-01-01</x:v>
      </x:c>
      <x:c r="I3908" s="2" t="str">
        <x:v>2026-06-30</x:v>
      </x:c>
      <x:c r="J3908" s="2" t="str">
        <x:v>Other intangible assets excluding goodwill</x:v>
      </x:c>
      <x:c r="K3908" s="2" t="str"/>
      <x:c r="L3908" s="2" t="str"/>
      <x:c r="M3908" s="2" t="str"/>
      <x:c r="N3908" s="2" t="str"/>
      <x:c r="O3908" s="2" t="str"/>
      <x:c r="P3908" s="2" t="str"/>
      <x:c r="Q3908" s="2" t="str"/>
      <x:c r="R3908" s="2" t="str">
        <x:v>Not reported / unavailable</x:v>
      </x:c>
      <x:c r="T3908" s="12"/>
      <x:c r="U3908" s="12"/>
    </x:row>
    <x:row r="3909" ht="24" customHeight="1">
      <x:c r="C3909" s="2" t="str">
        <x:v>PNC</x:v>
      </x:c>
      <x:c r="D3909" s="2" t="str">
        <x:v>H1 2026</x:v>
      </x:c>
      <x:c r="E3909" s="2" t="str">
        <x:v>intangibles_total</x:v>
      </x:c>
      <x:c r="F3909" s="11" t="n">
        <x:v>14161</x:v>
      </x:c>
      <x:c r="G3909" s="2" t="str">
        <x:v>USD</x:v>
      </x:c>
      <x:c r="H3909" s="2" t="str">
        <x:v>2026-01-01</x:v>
      </x:c>
      <x:c r="I3909" s="2" t="str">
        <x:v>2026-06-30</x:v>
      </x:c>
      <x:c r="J3909" s="2" t="str">
        <x:v>Reported goodwill and intangible assets combined</x:v>
      </x:c>
      <x:c r="K3909" s="2" t="str">
        <x:v>Manual verified issuer table row</x:v>
      </x:c>
      <x:c r="L3909" s="2" t="str">
        <x:v>2026-07-15</x:v>
      </x:c>
      <x:c r="M3909" s="2" t="str">
        <x:v>0001628280-26-048244</x:v>
      </x:c>
      <x:c r="N3909" s="2" t="str">
        <x:v>https://investor.pnc.com/sec-filings/all-sec-filings/content/0001628280-26-048244/q22026financialhighlightsa.htm</x:v>
      </x:c>
      <x:c r="O3909" s="2" t="str">
        <x:v>data/raw/filings/PNC_2026Q2_financial_highlights.htm</x:v>
      </x:c>
      <x:c r="P3909" s="2" t="str"/>
      <x:c r="Q3909" s="2" t="str"/>
      <x:c r="R3909" s="2" t="str">
        <x:v>Original reconciliation deduction is -14,161 USD millions. The mapped input is the positive reported intangible-asset magnitude; the bank build subtracts goodwill once.</x:v>
      </x:c>
      <x:c r="T3909" s="12"/>
      <x:c r="U3909" s="12"/>
    </x:row>
    <x:row r="3910" ht="24" customHeight="1">
      <x:c r="C3910" s="2" t="str">
        <x:v>PNC</x:v>
      </x:c>
      <x:c r="D3910" s="2" t="str">
        <x:v>H1 2026</x:v>
      </x:c>
      <x:c r="E3910" s="2" t="str">
        <x:v>shares_end</x:v>
      </x:c>
      <x:c r="F3910" s="11" t="str">
        <x:v>n.a.</x:v>
      </x:c>
      <x:c r="G3910" s="2" t="str">
        <x:v>million</x:v>
      </x:c>
      <x:c r="H3910" s="2" t="str">
        <x:v>2026-01-01</x:v>
      </x:c>
      <x:c r="I3910" s="2" t="str">
        <x:v>2026-06-30</x:v>
      </x:c>
      <x:c r="J3910" s="2" t="str">
        <x:v>Period-end common shares outstanding</x:v>
      </x:c>
      <x:c r="K3910" s="2" t="str"/>
      <x:c r="L3910" s="2" t="str"/>
      <x:c r="M3910" s="2" t="str"/>
      <x:c r="N3910" s="2" t="str"/>
      <x:c r="O3910" s="2" t="str"/>
      <x:c r="P3910" s="2" t="str"/>
      <x:c r="Q3910" s="2" t="str"/>
      <x:c r="R3910" s="2" t="str">
        <x:v>Not reported / unavailable</x:v>
      </x:c>
      <x:c r="T3910" s="12"/>
      <x:c r="U3910" s="12"/>
    </x:row>
    <x:row r="3911" ht="24" customHeight="1">
      <x:c r="C3911" s="2" t="str">
        <x:v>PNC</x:v>
      </x:c>
      <x:c r="D3911" s="2" t="str">
        <x:v>H1 2026</x:v>
      </x:c>
      <x:c r="E3911" s="2" t="str">
        <x:v>shares_issued</x:v>
      </x:c>
      <x:c r="F3911" s="11" t="n">
        <x:v>557.291838</x:v>
      </x:c>
      <x:c r="G3911" s="2" t="str">
        <x:v>shares</x:v>
      </x:c>
      <x:c r="H3911" s="2" t="str">
        <x:v>2026-01-01</x:v>
      </x:c>
      <x:c r="I3911" s="2" t="str">
        <x:v>2026-06-30</x:v>
      </x:c>
      <x:c r="J3911" s="2" t="str">
        <x:v>Common Stock, Shares, Issued</x:v>
      </x:c>
      <x:c r="K3911" s="2" t="str">
        <x:v>us-gaap:CommonStockSharesIssued</x:v>
      </x:c>
      <x:c r="L3911" s="2" t="str">
        <x:v>2026-08-05</x:v>
      </x:c>
      <x:c r="M3911" s="2" t="str">
        <x:v>0001628280-26-053170</x:v>
      </x:c>
      <x:c r="N3911" s="2" t="str">
        <x:v>https://www.sec.gov/Archives/edgar/data/713676/000162828026053170/pnc-20260630.htm</x:v>
      </x:c>
      <x:c r="O3911" s="2" t="str">
        <x:v>data/raw/filings/PNC_0001628280-26-053170_pnc-20260630.htm</x:v>
      </x:c>
      <x:c r="P3911" s="2" t="str">
        <x:v>f-281</x:v>
      </x:c>
      <x:c r="Q3911" s="2" t="str"/>
      <x:c r="R3911" s="2" t="str">
        <x:v>Latest eligible comparative presentation at the information cutoff.</x:v>
      </x:c>
      <x:c r="T3911" s="12"/>
      <x:c r="U3911" s="12"/>
    </x:row>
    <x:row r="3912" ht="24" customHeight="1">
      <x:c r="C3912" s="2" t="str">
        <x:v>PNC</x:v>
      </x:c>
      <x:c r="D3912" s="2" t="str">
        <x:v>H1 2026</x:v>
      </x:c>
      <x:c r="E3912" s="2" t="str">
        <x:v>shares_treasury</x:v>
      </x:c>
      <x:c r="F3912" s="11" t="n">
        <x:v>157.826113</x:v>
      </x:c>
      <x:c r="G3912" s="2" t="str">
        <x:v>shares</x:v>
      </x:c>
      <x:c r="H3912" s="2" t="str">
        <x:v>2026-01-01</x:v>
      </x:c>
      <x:c r="I3912" s="2" t="str">
        <x:v>2026-06-30</x:v>
      </x:c>
      <x:c r="J3912" s="2" t="str">
        <x:v>Treasury Stock, Common, Shares</x:v>
      </x:c>
      <x:c r="K3912" s="2" t="str">
        <x:v>us-gaap:TreasuryStockCommonShares</x:v>
      </x:c>
      <x:c r="L3912" s="2" t="str">
        <x:v>2026-08-05</x:v>
      </x:c>
      <x:c r="M3912" s="2" t="str">
        <x:v>0001628280-26-053170</x:v>
      </x:c>
      <x:c r="N3912" s="2" t="str">
        <x:v>https://www.sec.gov/Archives/edgar/data/713676/000162828026053170/pnc-20260630.htm</x:v>
      </x:c>
      <x:c r="O3912" s="2" t="str">
        <x:v>data/raw/filings/PNC_0001628280-26-053170_pnc-20260630.htm</x:v>
      </x:c>
      <x:c r="P3912" s="2" t="str"/>
      <x:c r="Q3912" s="2" t="str"/>
      <x:c r="R3912" s="2" t="str">
        <x:v>Latest eligible comparative presentation at the information cutoff.</x:v>
      </x:c>
      <x:c r="T3912" s="12"/>
      <x:c r="U3912" s="12"/>
    </x:row>
    <x:row r="3913" ht="24" customHeight="1">
      <x:c r="C3913" s="2" t="str">
        <x:v>PNC</x:v>
      </x:c>
      <x:c r="D3913" s="2" t="str">
        <x:v>H1 2026</x:v>
      </x:c>
      <x:c r="E3913" s="2" t="str">
        <x:v>deposits</x:v>
      </x:c>
      <x:c r="F3913" s="11" t="n">
        <x:v>449792</x:v>
      </x:c>
      <x:c r="G3913" s="2" t="str">
        <x:v>USD</x:v>
      </x:c>
      <x:c r="H3913" s="2" t="str">
        <x:v>2026-01-01</x:v>
      </x:c>
      <x:c r="I3913" s="2" t="str">
        <x:v>2026-06-30</x:v>
      </x:c>
      <x:c r="J3913" s="2" t="str">
        <x:v>Deposits</x:v>
      </x:c>
      <x:c r="K3913" s="2" t="str">
        <x:v>us-gaap:Deposits</x:v>
      </x:c>
      <x:c r="L3913" s="2" t="str">
        <x:v>2026-08-05</x:v>
      </x:c>
      <x:c r="M3913" s="2" t="str">
        <x:v>0001628280-26-053170</x:v>
      </x:c>
      <x:c r="N3913" s="2" t="str">
        <x:v>https://www.sec.gov/Archives/edgar/data/713676/000162828026053170/pnc-20260630.htm</x:v>
      </x:c>
      <x:c r="O3913" s="2" t="str">
        <x:v>data/raw/filings/PNC_0001628280-26-053170_pnc-20260630.htm</x:v>
      </x:c>
      <x:c r="P3913" s="2" t="str">
        <x:v>f-257</x:v>
      </x:c>
      <x:c r="Q3913" s="2" t="str"/>
      <x:c r="R3913" s="2" t="str">
        <x:v>Latest eligible comparative presentation at the information cutoff.</x:v>
      </x:c>
      <x:c r="T3913" s="12"/>
      <x:c r="U3913" s="12"/>
    </x:row>
    <x:row r="3914" ht="24" customHeight="1">
      <x:c r="C3914" s="2" t="str">
        <x:v>PNC</x:v>
      </x:c>
      <x:c r="D3914" s="2" t="str">
        <x:v>H1 2026</x:v>
      </x:c>
      <x:c r="E3914" s="2" t="str">
        <x:v>loans_gross</x:v>
      </x:c>
      <x:c r="F3914" s="11" t="n">
        <x:v>367953</x:v>
      </x:c>
      <x:c r="G3914" s="2" t="str">
        <x:v>USD</x:v>
      </x:c>
      <x:c r="H3914" s="2" t="str">
        <x:v>2026-01-01</x:v>
      </x:c>
      <x:c r="I3914" s="2" t="str">
        <x:v>2026-06-30</x:v>
      </x:c>
      <x:c r="J3914" s="2" t="str">
        <x:v>Gross loans and leases selected definition</x:v>
      </x:c>
      <x:c r="K3914" s="2" t="str">
        <x:v>us-gaap:FinancingReceivableExcludingAccruedInterestBeforeAllowanceForCreditLoss</x:v>
      </x:c>
      <x:c r="L3914" s="2" t="str">
        <x:v>2026-08-05</x:v>
      </x:c>
      <x:c r="M3914" s="2" t="str">
        <x:v>0001628280-26-053170</x:v>
      </x:c>
      <x:c r="N3914" s="2" t="str">
        <x:v>https://www.sec.gov/Archives/edgar/data/713676/000162828026053170/pnc-20260630.htm</x:v>
      </x:c>
      <x:c r="O3914" s="2" t="str">
        <x:v>data/raw/filings/PNC_0001628280-26-053170_pnc-20260630.htm</x:v>
      </x:c>
      <x:c r="P3914" s="2" t="str">
        <x:v>f-942</x:v>
      </x:c>
      <x:c r="Q3914" s="2" t="str"/>
      <x:c r="R3914" s="2" t="str">
        <x:v>Latest eligible comparative presentation at the information cutoff.</x:v>
      </x:c>
      <x:c r="T3914" s="12"/>
      <x:c r="U3914" s="12"/>
    </x:row>
    <x:row r="3915" ht="24" customHeight="1">
      <x:c r="C3915" s="2" t="str">
        <x:v>PNC</x:v>
      </x:c>
      <x:c r="D3915" s="2" t="str">
        <x:v>H1 2026</x:v>
      </x:c>
      <x:c r="E3915" s="2" t="str">
        <x:v>loans_net</x:v>
      </x:c>
      <x:c r="F3915" s="11" t="n">
        <x:v>363301</x:v>
      </x:c>
      <x:c r="G3915" s="2" t="str">
        <x:v>USD</x:v>
      </x:c>
      <x:c r="H3915" s="2" t="str">
        <x:v>2026-01-01</x:v>
      </x:c>
      <x:c r="I3915" s="2" t="str">
        <x:v>2026-06-30</x:v>
      </x:c>
      <x:c r="J3915" s="2" t="str">
        <x:v>Net loans after allowance selected definition</x:v>
      </x:c>
      <x:c r="K3915" s="2" t="str">
        <x:v>us-gaap:FinancingReceivableExcludingAccruedInterestAfterAllowanceForCreditLoss</x:v>
      </x:c>
      <x:c r="L3915" s="2" t="str">
        <x:v>2026-08-05</x:v>
      </x:c>
      <x:c r="M3915" s="2" t="str">
        <x:v>0001628280-26-053170</x:v>
      </x:c>
      <x:c r="N3915" s="2" t="str">
        <x:v>https://www.sec.gov/Archives/edgar/data/713676/000162828026053170/pnc-20260630.htm</x:v>
      </x:c>
      <x:c r="O3915" s="2" t="str">
        <x:v>data/raw/filings/PNC_0001628280-26-053170_pnc-20260630.htm</x:v>
      </x:c>
      <x:c r="P3915" s="2" t="str">
        <x:v>f-241</x:v>
      </x:c>
      <x:c r="Q3915" s="2" t="str"/>
      <x:c r="R3915" s="2" t="str">
        <x:v>Latest eligible comparative presentation at the information cutoff.</x:v>
      </x:c>
      <x:c r="T3915" s="12"/>
      <x:c r="U3915" s="12"/>
    </x:row>
    <x:row r="3916" ht="24" customHeight="1">
      <x:c r="C3916" s="2" t="str">
        <x:v>PNC</x:v>
      </x:c>
      <x:c r="D3916" s="2" t="str">
        <x:v>H1 2026</x:v>
      </x:c>
      <x:c r="E3916" s="2" t="str">
        <x:v>allowance</x:v>
      </x:c>
      <x:c r="F3916" s="11" t="n">
        <x:v>4652</x:v>
      </x:c>
      <x:c r="G3916" s="2" t="str">
        <x:v>USD</x:v>
      </x:c>
      <x:c r="H3916" s="2" t="str">
        <x:v>2026-01-01</x:v>
      </x:c>
      <x:c r="I3916" s="2" t="str">
        <x:v>2026-06-30</x:v>
      </x:c>
      <x:c r="J3916" s="2" t="str">
        <x:v>Loan allowance for credit losses</x:v>
      </x:c>
      <x:c r="K3916" s="2" t="str">
        <x:v>us-gaap:FinancingReceivableAllowanceForCreditLossExcludingAccruedInterest</x:v>
      </x:c>
      <x:c r="L3916" s="2" t="str">
        <x:v>2026-08-05</x:v>
      </x:c>
      <x:c r="M3916" s="2" t="str">
        <x:v>0001628280-26-053170</x:v>
      </x:c>
      <x:c r="N3916" s="2" t="str">
        <x:v>https://www.sec.gov/Archives/edgar/data/713676/000162828026053170/pnc-20260630.htm</x:v>
      </x:c>
      <x:c r="O3916" s="2" t="str">
        <x:v>data/raw/filings/PNC_0001628280-26-053170_pnc-20260630.htm</x:v>
      </x:c>
      <x:c r="P3916" s="2" t="str">
        <x:v>f-2456</x:v>
      </x:c>
      <x:c r="Q3916" s="2" t="str"/>
      <x:c r="R3916" s="2" t="str">
        <x:v>Latest eligible comparative presentation at the information cutoff.</x:v>
      </x:c>
      <x:c r="T3916" s="12"/>
      <x:c r="U3916" s="12"/>
    </x:row>
    <x:row r="3917" ht="24" customHeight="1">
      <x:c r="C3917" s="2" t="str">
        <x:v>PNC</x:v>
      </x:c>
      <x:c r="D3917" s="2" t="str">
        <x:v>H1 2026</x:v>
      </x:c>
      <x:c r="E3917" s="2" t="str">
        <x:v>nonaccrual</x:v>
      </x:c>
      <x:c r="F3917" s="11" t="str">
        <x:v>n.a.</x:v>
      </x:c>
      <x:c r="G3917" s="2" t="str">
        <x:v>USDm</x:v>
      </x:c>
      <x:c r="H3917" s="2" t="str">
        <x:v>2026-01-01</x:v>
      </x:c>
      <x:c r="I3917" s="2" t="str">
        <x:v>2026-06-30</x:v>
      </x:c>
      <x:c r="J3917" s="2" t="str">
        <x:v>Nonaccrual</x:v>
      </x:c>
      <x:c r="K3917" s="2" t="str"/>
      <x:c r="L3917" s="2" t="str"/>
      <x:c r="M3917" s="2" t="str"/>
      <x:c r="N3917" s="2" t="str"/>
      <x:c r="O3917" s="2" t="str"/>
      <x:c r="P3917" s="2" t="str"/>
      <x:c r="Q3917" s="2" t="str"/>
      <x:c r="R3917" s="2" t="str">
        <x:v>Not reported / unavailable</x:v>
      </x:c>
      <x:c r="T3917" s="12"/>
      <x:c r="U3917" s="12"/>
    </x:row>
    <x:row r="3918" ht="24" customHeight="1">
      <x:c r="C3918" s="2" t="str">
        <x:v>PNC</x:v>
      </x:c>
      <x:c r="D3918" s="2" t="str">
        <x:v>H1 2026</x:v>
      </x:c>
      <x:c r="E3918" s="2" t="str">
        <x:v>cash</x:v>
      </x:c>
      <x:c r="F3918" s="11" t="str">
        <x:v>n.a.</x:v>
      </x:c>
      <x:c r="G3918" s="2" t="str">
        <x:v>USDm</x:v>
      </x:c>
      <x:c r="H3918" s="2" t="str">
        <x:v>2026-01-01</x:v>
      </x:c>
      <x:c r="I3918" s="2" t="str">
        <x:v>2026-06-30</x:v>
      </x:c>
      <x:c r="J3918" s="2" t="str">
        <x:v>Cash</x:v>
      </x:c>
      <x:c r="K3918" s="2" t="str"/>
      <x:c r="L3918" s="2" t="str"/>
      <x:c r="M3918" s="2" t="str"/>
      <x:c r="N3918" s="2" t="str"/>
      <x:c r="O3918" s="2" t="str"/>
      <x:c r="P3918" s="2" t="str"/>
      <x:c r="Q3918" s="2" t="str"/>
      <x:c r="R3918" s="2" t="str">
        <x:v>Not reported / unavailable</x:v>
      </x:c>
      <x:c r="T3918" s="12"/>
      <x:c r="U3918" s="12"/>
    </x:row>
    <x:row r="3919" ht="24" customHeight="1">
      <x:c r="C3919" s="2" t="str">
        <x:v>PNC</x:v>
      </x:c>
      <x:c r="D3919" s="2" t="str">
        <x:v>H1 2026</x:v>
      </x:c>
      <x:c r="E3919" s="2" t="str">
        <x:v>aoci</x:v>
      </x:c>
      <x:c r="F3919" s="11" t="n">
        <x:v>-4120</x:v>
      </x:c>
      <x:c r="G3919" s="2" t="str">
        <x:v>USD</x:v>
      </x:c>
      <x:c r="H3919" s="2" t="str">
        <x:v>2026-01-01</x:v>
      </x:c>
      <x:c r="I3919" s="2" t="str">
        <x:v>2026-06-30</x:v>
      </x:c>
      <x:c r="J3919" s="2" t="str">
        <x:v>Accumulated Other Comprehensive Income (Loss), Net of Tax</x:v>
      </x:c>
      <x:c r="K3919" s="2" t="str">
        <x:v>us-gaap:AccumulatedOtherComprehensiveIncomeLossNetOfTax</x:v>
      </x:c>
      <x:c r="L3919" s="2" t="str">
        <x:v>2026-08-05</x:v>
      </x:c>
      <x:c r="M3919" s="2" t="str">
        <x:v>0001628280-26-053170</x:v>
      </x:c>
      <x:c r="N3919" s="2" t="str">
        <x:v>https://www.sec.gov/Archives/edgar/data/713676/000162828026053170/pnc-20260630.htm</x:v>
      </x:c>
      <x:c r="O3919" s="2" t="str">
        <x:v>data/raw/filings/PNC_0001628280-26-053170_pnc-20260630.htm</x:v>
      </x:c>
      <x:c r="P3919" s="2" t="str">
        <x:v>f-289</x:v>
      </x:c>
      <x:c r="Q3919" s="2" t="str"/>
      <x:c r="R3919" s="2" t="str">
        <x:v>Latest eligible comparative presentation at the information cutoff.</x:v>
      </x:c>
      <x:c r="T3919" s="12"/>
      <x:c r="U3919" s="12"/>
    </x:row>
    <x:row r="3920" ht="24" customHeight="1">
      <x:c r="C3920" s="2" t="str">
        <x:v>PNC</x:v>
      </x:c>
      <x:c r="D3920" s="2" t="str">
        <x:v>H1 2026</x:v>
      </x:c>
      <x:c r="E3920" s="2" t="str">
        <x:v>nii</x:v>
      </x:c>
      <x:c r="F3920" s="11" t="n">
        <x:v>8068</x:v>
      </x:c>
      <x:c r="G3920" s="2" t="str">
        <x:v>USD</x:v>
      </x:c>
      <x:c r="H3920" s="2" t="str">
        <x:v>2026-01-01</x:v>
      </x:c>
      <x:c r="I3920" s="2" t="str">
        <x:v>2026-06-30</x:v>
      </x:c>
      <x:c r="J3920" s="2" t="str">
        <x:v>Interest Income (Expense), Net</x:v>
      </x:c>
      <x:c r="K3920" s="2" t="str">
        <x:v>us-gaap:InterestIncomeExpenseNet</x:v>
      </x:c>
      <x:c r="L3920" s="2" t="str">
        <x:v>2026-08-05</x:v>
      </x:c>
      <x:c r="M3920" s="2" t="str">
        <x:v>0001628280-26-053170</x:v>
      </x:c>
      <x:c r="N3920" s="2" t="str">
        <x:v>https://www.sec.gov/Archives/edgar/data/713676/000162828026053170/pnc-20260630.htm</x:v>
      </x:c>
      <x:c r="O3920" s="2" t="str">
        <x:v>data/raw/filings/PNC_0001628280-26-053170_pnc-20260630.htm</x:v>
      </x:c>
      <x:c r="P3920" s="2" t="str">
        <x:v>f-5198</x:v>
      </x:c>
      <x:c r="Q3920" s="2" t="str"/>
      <x:c r="R3920" s="2" t="str">
        <x:v>Latest eligible comparative presentation at the information cutoff.</x:v>
      </x:c>
      <x:c r="T3920" s="12"/>
      <x:c r="U3920" s="12"/>
    </x:row>
    <x:row r="3921" ht="24" customHeight="1">
      <x:c r="C3921" s="2" t="str">
        <x:v>PNC</x:v>
      </x:c>
      <x:c r="D3921" s="2" t="str">
        <x:v>H1 2026</x:v>
      </x:c>
      <x:c r="E3921" s="2" t="str">
        <x:v>noninterest_income</x:v>
      </x:c>
      <x:c r="F3921" s="11" t="n">
        <x:v>4972</x:v>
      </x:c>
      <x:c r="G3921" s="2" t="str">
        <x:v>USD</x:v>
      </x:c>
      <x:c r="H3921" s="2" t="str">
        <x:v>2026-01-01</x:v>
      </x:c>
      <x:c r="I3921" s="2" t="str">
        <x:v>2026-06-30</x:v>
      </x:c>
      <x:c r="J3921" s="2" t="str">
        <x:v>Noninterest Income</x:v>
      </x:c>
      <x:c r="K3921" s="2" t="str">
        <x:v>us-gaap:NoninterestIncome</x:v>
      </x:c>
      <x:c r="L3921" s="2" t="str">
        <x:v>2026-08-05</x:v>
      </x:c>
      <x:c r="M3921" s="2" t="str">
        <x:v>0001628280-26-053170</x:v>
      </x:c>
      <x:c r="N3921" s="2" t="str">
        <x:v>https://www.sec.gov/Archives/edgar/data/713676/000162828026053170/pnc-20260630.htm</x:v>
      </x:c>
      <x:c r="O3921" s="2" t="str">
        <x:v>data/raw/filings/PNC_0001628280-26-053170_pnc-20260630.htm</x:v>
      </x:c>
      <x:c r="P3921" s="2" t="str">
        <x:v>f-5382</x:v>
      </x:c>
      <x:c r="Q3921" s="2" t="str"/>
      <x:c r="R3921" s="2" t="str">
        <x:v>Latest eligible comparative presentation at the information cutoff.</x:v>
      </x:c>
      <x:c r="T3921" s="12"/>
      <x:c r="U3921" s="12"/>
    </x:row>
    <x:row r="3922" ht="24" customHeight="1">
      <x:c r="C3922" s="2" t="str">
        <x:v>PNC</x:v>
      </x:c>
      <x:c r="D3922" s="2" t="str">
        <x:v>H1 2026</x:v>
      </x:c>
      <x:c r="E3922" s="2" t="str">
        <x:v>revenue_reported</x:v>
      </x:c>
      <x:c r="F3922" s="11" t="n">
        <x:v>13040</x:v>
      </x:c>
      <x:c r="G3922" s="2" t="str">
        <x:v>USD</x:v>
      </x:c>
      <x:c r="H3922" s="2" t="str">
        <x:v>2026-01-01</x:v>
      </x:c>
      <x:c r="I3922" s="2" t="str">
        <x:v>2026-06-30</x:v>
      </x:c>
      <x:c r="J3922" s="2" t="str">
        <x:v>Revenues</x:v>
      </x:c>
      <x:c r="K3922" s="2" t="str">
        <x:v>us-gaap:Revenues</x:v>
      </x:c>
      <x:c r="L3922" s="2" t="str">
        <x:v>2026-08-05</x:v>
      </x:c>
      <x:c r="M3922" s="2" t="str">
        <x:v>0001628280-26-053170</x:v>
      </x:c>
      <x:c r="N3922" s="2" t="str">
        <x:v>https://www.sec.gov/Archives/edgar/data/713676/000162828026053170/pnc-20260630.htm</x:v>
      </x:c>
      <x:c r="O3922" s="2" t="str">
        <x:v>data/raw/filings/PNC_0001628280-26-053170_pnc-20260630.htm</x:v>
      </x:c>
      <x:c r="P3922" s="2" t="str">
        <x:v>f-5206</x:v>
      </x:c>
      <x:c r="Q3922" s="2" t="str"/>
      <x:c r="R3922" s="2" t="str">
        <x:v>Latest eligible comparative presentation at the information cutoff.</x:v>
      </x:c>
      <x:c r="T3922" s="12"/>
      <x:c r="U3922" s="12"/>
    </x:row>
    <x:row r="3923" ht="24" customHeight="1">
      <x:c r="C3923" s="2" t="str">
        <x:v>PNC</x:v>
      </x:c>
      <x:c r="D3923" s="2" t="str">
        <x:v>H1 2026</x:v>
      </x:c>
      <x:c r="E3923" s="2" t="str">
        <x:v>opex</x:v>
      </x:c>
      <x:c r="F3923" s="11" t="n">
        <x:v>7866</x:v>
      </x:c>
      <x:c r="G3923" s="2" t="str">
        <x:v>USD</x:v>
      </x:c>
      <x:c r="H3923" s="2" t="str">
        <x:v>2026-01-01</x:v>
      </x:c>
      <x:c r="I3923" s="2" t="str">
        <x:v>2026-06-30</x:v>
      </x:c>
      <x:c r="J3923" s="2" t="str">
        <x:v>Noninterest Expense</x:v>
      </x:c>
      <x:c r="K3923" s="2" t="str">
        <x:v>us-gaap:NoninterestExpense</x:v>
      </x:c>
      <x:c r="L3923" s="2" t="str">
        <x:v>2026-08-05</x:v>
      </x:c>
      <x:c r="M3923" s="2" t="str">
        <x:v>0001628280-26-053170</x:v>
      </x:c>
      <x:c r="N3923" s="2" t="str">
        <x:v>https://www.sec.gov/Archives/edgar/data/713676/000162828026053170/pnc-20260630.htm</x:v>
      </x:c>
      <x:c r="O3923" s="2" t="str">
        <x:v>data/raw/filings/PNC_0001628280-26-053170_pnc-20260630.htm</x:v>
      </x:c>
      <x:c r="P3923" s="2" t="str">
        <x:v>f-5214</x:v>
      </x:c>
      <x:c r="Q3923" s="2" t="str"/>
      <x:c r="R3923" s="2" t="str">
        <x:v>Latest eligible comparative presentation at the information cutoff.</x:v>
      </x:c>
      <x:c r="T3923" s="12"/>
      <x:c r="U3923" s="12"/>
    </x:row>
    <x:row r="3924" ht="24" customHeight="1">
      <x:c r="C3924" s="2" t="str">
        <x:v>PNC</x:v>
      </x:c>
      <x:c r="D3924" s="2" t="str">
        <x:v>H1 2026</x:v>
      </x:c>
      <x:c r="E3924" s="2" t="str">
        <x:v>provision</x:v>
      </x:c>
      <x:c r="F3924" s="11" t="str">
        <x:v>n.a.</x:v>
      </x:c>
      <x:c r="G3924" s="2" t="str">
        <x:v>USDm</x:v>
      </x:c>
      <x:c r="H3924" s="2" t="str">
        <x:v>2026-01-01</x:v>
      </x:c>
      <x:c r="I3924" s="2" t="str">
        <x:v>2026-06-30</x:v>
      </x:c>
      <x:c r="J3924" s="2" t="str">
        <x:v>Provision for credit losses</x:v>
      </x:c>
      <x:c r="K3924" s="2" t="str"/>
      <x:c r="L3924" s="2" t="str"/>
      <x:c r="M3924" s="2" t="str"/>
      <x:c r="N3924" s="2" t="str"/>
      <x:c r="O3924" s="2" t="str"/>
      <x:c r="P3924" s="2" t="str"/>
      <x:c r="Q3924" s="2" t="str"/>
      <x:c r="R3924" s="2" t="str">
        <x:v>Not reported / unavailable</x:v>
      </x:c>
      <x:c r="T3924" s="12"/>
      <x:c r="U3924" s="12"/>
    </x:row>
    <x:row r="3925" ht="24" customHeight="1">
      <x:c r="C3925" s="2" t="str">
        <x:v>PNC</x:v>
      </x:c>
      <x:c r="D3925" s="2" t="str">
        <x:v>H1 2026</x:v>
      </x:c>
      <x:c r="E3925" s="2" t="str">
        <x:v>pretax</x:v>
      </x:c>
      <x:c r="F3925" s="11" t="n">
        <x:v>4773</x:v>
      </x:c>
      <x:c r="G3925" s="2" t="str">
        <x:v>USD</x:v>
      </x:c>
      <x:c r="H3925" s="2" t="str">
        <x:v>2026-01-01</x:v>
      </x:c>
      <x:c r="I3925" s="2" t="str">
        <x:v>2026-06-30</x:v>
      </x:c>
      <x:c r="J3925" s="2" t="str">
        <x:v>Income (Loss) from Continuing Operations before Income Taxes, Noncontrolling Interest</x:v>
      </x:c>
      <x:c r="K3925" s="2" t="str">
        <x:v>us-gaap:IncomeLossFromContinuingOperationsBeforeIncomeTaxesExtraordinaryItemsNoncontrollingInterest</x:v>
      </x:c>
      <x:c r="L3925" s="2" t="str">
        <x:v>2026-08-05</x:v>
      </x:c>
      <x:c r="M3925" s="2" t="str">
        <x:v>0001628280-26-053170</x:v>
      </x:c>
      <x:c r="N3925" s="2" t="str">
        <x:v>https://www.sec.gov/Archives/edgar/data/713676/000162828026053170/pnc-20260630.htm</x:v>
      </x:c>
      <x:c r="O3925" s="2" t="str">
        <x:v>data/raw/filings/PNC_0001628280-26-053170_pnc-20260630.htm</x:v>
      </x:c>
      <x:c r="P3925" s="2" t="str">
        <x:v>f-5218</x:v>
      </x:c>
      <x:c r="Q3925" s="2" t="str"/>
      <x:c r="R3925" s="2" t="str">
        <x:v>Latest eligible comparative presentation at the information cutoff.</x:v>
      </x:c>
      <x:c r="T3925" s="12"/>
      <x:c r="U3925" s="12"/>
    </x:row>
    <x:row r="3926" ht="24" customHeight="1">
      <x:c r="C3926" s="2" t="str">
        <x:v>PNC</x:v>
      </x:c>
      <x:c r="D3926" s="2" t="str">
        <x:v>H1 2026</x:v>
      </x:c>
      <x:c r="E3926" s="2" t="str">
        <x:v>tax</x:v>
      </x:c>
      <x:c r="F3926" s="11" t="n">
        <x:v>946</x:v>
      </x:c>
      <x:c r="G3926" s="2" t="str">
        <x:v>USD</x:v>
      </x:c>
      <x:c r="H3926" s="2" t="str">
        <x:v>2026-01-01</x:v>
      </x:c>
      <x:c r="I3926" s="2" t="str">
        <x:v>2026-06-30</x:v>
      </x:c>
      <x:c r="J3926" s="2" t="str">
        <x:v>Income Tax Expense (Benefit)</x:v>
      </x:c>
      <x:c r="K3926" s="2" t="str">
        <x:v>us-gaap:IncomeTaxExpenseBenefit</x:v>
      </x:c>
      <x:c r="L3926" s="2" t="str">
        <x:v>2026-08-05</x:v>
      </x:c>
      <x:c r="M3926" s="2" t="str">
        <x:v>0001628280-26-053170</x:v>
      </x:c>
      <x:c r="N3926" s="2" t="str">
        <x:v>https://www.sec.gov/Archives/edgar/data/713676/000162828026053170/pnc-20260630.htm</x:v>
      </x:c>
      <x:c r="O3926" s="2" t="str">
        <x:v>data/raw/filings/PNC_0001628280-26-053170_pnc-20260630.htm</x:v>
      </x:c>
      <x:c r="P3926" s="2" t="str">
        <x:v>f-5222</x:v>
      </x:c>
      <x:c r="Q3926" s="2" t="str"/>
      <x:c r="R3926" s="2" t="str">
        <x:v>Latest eligible comparative presentation at the information cutoff.</x:v>
      </x:c>
      <x:c r="T3926" s="12"/>
      <x:c r="U3926" s="12"/>
    </x:row>
    <x:row r="3927" ht="24" customHeight="1">
      <x:c r="C3927" s="2" t="str">
        <x:v>PNC</x:v>
      </x:c>
      <x:c r="D3927" s="2" t="str">
        <x:v>H1 2026</x:v>
      </x:c>
      <x:c r="E3927" s="2" t="str">
        <x:v>net_income</x:v>
      </x:c>
      <x:c r="F3927" s="11" t="n">
        <x:v>3800</x:v>
      </x:c>
      <x:c r="G3927" s="2" t="str">
        <x:v>USD</x:v>
      </x:c>
      <x:c r="H3927" s="2" t="str">
        <x:v>2026-01-01</x:v>
      </x:c>
      <x:c r="I3927" s="2" t="str">
        <x:v>2026-06-30</x:v>
      </x:c>
      <x:c r="J3927" s="2" t="str">
        <x:v>Net Income (Loss) Attributable to Parent</x:v>
      </x:c>
      <x:c r="K3927" s="2" t="str">
        <x:v>us-gaap:NetIncomeLoss</x:v>
      </x:c>
      <x:c r="L3927" s="2" t="str">
        <x:v>2026-08-05</x:v>
      </x:c>
      <x:c r="M3927" s="2" t="str">
        <x:v>0001628280-26-053170</x:v>
      </x:c>
      <x:c r="N3927" s="2" t="str">
        <x:v>https://www.sec.gov/Archives/edgar/data/713676/000162828026053170/pnc-20260630.htm</x:v>
      </x:c>
      <x:c r="O3927" s="2" t="str">
        <x:v>data/raw/filings/PNC_0001628280-26-053170_pnc-20260630.htm</x:v>
      </x:c>
      <x:c r="P3927" s="2" t="str">
        <x:v>f-5234</x:v>
      </x:c>
      <x:c r="Q3927" s="2" t="str"/>
      <x:c r="R3927" s="2" t="str">
        <x:v>Latest eligible comparative presentation at the information cutoff.</x:v>
      </x:c>
      <x:c r="T3927" s="12"/>
      <x:c r="U3927" s="12"/>
    </x:row>
    <x:row r="3928" ht="24" customHeight="1">
      <x:c r="C3928" s="2" t="str">
        <x:v>PNC</x:v>
      </x:c>
      <x:c r="D3928" s="2" t="str">
        <x:v>H1 2026</x:v>
      </x:c>
      <x:c r="E3928" s="2" t="str">
        <x:v>common_income</x:v>
      </x:c>
      <x:c r="F3928" s="11" t="n">
        <x:v>3616</x:v>
      </x:c>
      <x:c r="G3928" s="2" t="str">
        <x:v>USD</x:v>
      </x:c>
      <x:c r="H3928" s="2" t="str">
        <x:v>2026-01-01</x:v>
      </x:c>
      <x:c r="I3928" s="2" t="str">
        <x:v>2026-06-30</x:v>
      </x:c>
      <x:c r="J3928" s="2" t="str">
        <x:v>Net Income (Loss) Available to Common Stockholders, Basic</x:v>
      </x:c>
      <x:c r="K3928" s="2" t="str">
        <x:v>us-gaap:NetIncomeLossAvailableToCommonStockholdersBasic</x:v>
      </x:c>
      <x:c r="L3928" s="2" t="str">
        <x:v>2026-08-05</x:v>
      </x:c>
      <x:c r="M3928" s="2" t="str">
        <x:v>0001628280-26-053170</x:v>
      </x:c>
      <x:c r="N3928" s="2" t="str">
        <x:v>https://www.sec.gov/Archives/edgar/data/713676/000162828026053170/pnc-20260630.htm</x:v>
      </x:c>
      <x:c r="O3928" s="2" t="str">
        <x:v>data/raw/filings/PNC_0001628280-26-053170_pnc-20260630.htm</x:v>
      </x:c>
      <x:c r="P3928" s="2" t="str">
        <x:v>f-3229</x:v>
      </x:c>
      <x:c r="Q3928" s="2" t="str"/>
      <x:c r="R3928" s="2" t="str">
        <x:v>Latest eligible comparative presentation at the information cutoff.</x:v>
      </x:c>
      <x:c r="T3928" s="12"/>
      <x:c r="U3928" s="12"/>
    </x:row>
    <x:row r="3929" ht="24" customHeight="1">
      <x:c r="C3929" s="2" t="str">
        <x:v>PNC</x:v>
      </x:c>
      <x:c r="D3929" s="2" t="str">
        <x:v>H1 2026</x:v>
      </x:c>
      <x:c r="E3929" s="2" t="str">
        <x:v>preferred_div</x:v>
      </x:c>
      <x:c r="F3929" s="11" t="str">
        <x:v>n.a.</x:v>
      </x:c>
      <x:c r="G3929" s="2" t="str">
        <x:v>USDm</x:v>
      </x:c>
      <x:c r="H3929" s="2" t="str">
        <x:v>2026-01-01</x:v>
      </x:c>
      <x:c r="I3929" s="2" t="str">
        <x:v>2026-06-30</x:v>
      </x:c>
      <x:c r="J3929" s="2" t="str">
        <x:v>Preferred dividends and other common-income adjustments</x:v>
      </x:c>
      <x:c r="K3929" s="2" t="str"/>
      <x:c r="L3929" s="2" t="str"/>
      <x:c r="M3929" s="2" t="str"/>
      <x:c r="N3929" s="2" t="str"/>
      <x:c r="O3929" s="2" t="str"/>
      <x:c r="P3929" s="2" t="str"/>
      <x:c r="Q3929" s="2" t="str"/>
      <x:c r="R3929" s="2" t="str">
        <x:v>Not reported / unavailable</x:v>
      </x:c>
      <x:c r="T3929" s="12"/>
      <x:c r="U3929" s="12"/>
    </x:row>
    <x:row r="3930" ht="24" customHeight="1">
      <x:c r="C3930" s="2" t="str">
        <x:v>PNC</x:v>
      </x:c>
      <x:c r="D3930" s="2" t="str">
        <x:v>H1 2026</x:v>
      </x:c>
      <x:c r="E3930" s="2" t="str">
        <x:v>eps</x:v>
      </x:c>
      <x:c r="F3930" s="11" t="n">
        <x:v>8.94</x:v>
      </x:c>
      <x:c r="G3930" s="2" t="str">
        <x:v>USD/shares</x:v>
      </x:c>
      <x:c r="H3930" s="2" t="str">
        <x:v>2026-01-01</x:v>
      </x:c>
      <x:c r="I3930" s="2" t="str">
        <x:v>2026-06-30</x:v>
      </x:c>
      <x:c r="J3930" s="2" t="str">
        <x:v>Earnings Per Share, Diluted</x:v>
      </x:c>
      <x:c r="K3930" s="2" t="str">
        <x:v>us-gaap:EarningsPerShareDiluted</x:v>
      </x:c>
      <x:c r="L3930" s="2" t="str">
        <x:v>2026-08-05</x:v>
      </x:c>
      <x:c r="M3930" s="2" t="str">
        <x:v>0001628280-26-053170</x:v>
      </x:c>
      <x:c r="N3930" s="2" t="str">
        <x:v>https://www.sec.gov/Archives/edgar/data/713676/000162828026053170/pnc-20260630.htm</x:v>
      </x:c>
      <x:c r="O3930" s="2" t="str">
        <x:v>data/raw/filings/PNC_0001628280-26-053170_pnc-20260630.htm</x:v>
      </x:c>
      <x:c r="P3930" s="2" t="str">
        <x:v>f-3251</x:v>
      </x:c>
      <x:c r="Q3930" s="2" t="str"/>
      <x:c r="R3930" s="2" t="str">
        <x:v>Latest eligible comparative presentation at the information cutoff.</x:v>
      </x:c>
      <x:c r="T3930" s="12"/>
      <x:c r="U3930" s="12"/>
    </x:row>
    <x:row r="3931" ht="24" customHeight="1">
      <x:c r="C3931" s="2" t="str">
        <x:v>PNC</x:v>
      </x:c>
      <x:c r="D3931" s="2" t="str">
        <x:v>H1 2026</x:v>
      </x:c>
      <x:c r="E3931" s="2" t="str">
        <x:v>shares_diluted</x:v>
      </x:c>
      <x:c r="F3931" s="11" t="n">
        <x:v>404</x:v>
      </x:c>
      <x:c r="G3931" s="2" t="str">
        <x:v>shares</x:v>
      </x:c>
      <x:c r="H3931" s="2" t="str">
        <x:v>2026-01-01</x:v>
      </x:c>
      <x:c r="I3931" s="2" t="str">
        <x:v>2026-06-30</x:v>
      </x:c>
      <x:c r="J3931" s="2" t="str">
        <x:v>Weighted Average Number of Shares Outstanding, Diluted</x:v>
      </x:c>
      <x:c r="K3931" s="2" t="str">
        <x:v>us-gaap:WeightedAverageNumberOfDilutedSharesOutstanding</x:v>
      </x:c>
      <x:c r="L3931" s="2" t="str">
        <x:v>2026-08-05</x:v>
      </x:c>
      <x:c r="M3931" s="2" t="str">
        <x:v>0001628280-26-053170</x:v>
      </x:c>
      <x:c r="N3931" s="2" t="str">
        <x:v>https://www.sec.gov/Archives/edgar/data/713676/000162828026053170/pnc-20260630.htm</x:v>
      </x:c>
      <x:c r="O3931" s="2" t="str">
        <x:v>data/raw/filings/PNC_0001628280-26-053170_pnc-20260630.htm</x:v>
      </x:c>
      <x:c r="P3931" s="2" t="str">
        <x:v>f-3246</x:v>
      </x:c>
      <x:c r="Q3931" s="2" t="str"/>
      <x:c r="R3931" s="2" t="str">
        <x:v>Latest eligible comparative presentation at the information cutoff.</x:v>
      </x:c>
      <x:c r="T3931" s="12"/>
      <x:c r="U3931" s="12"/>
    </x:row>
    <x:row r="3932" ht="24" customHeight="1">
      <x:c r="C3932" s="2" t="str">
        <x:v>PNC</x:v>
      </x:c>
      <x:c r="D3932" s="2" t="str">
        <x:v>H1 2026</x:v>
      </x:c>
      <x:c r="E3932" s="2" t="str">
        <x:v>dps</x:v>
      </x:c>
      <x:c r="F3932" s="11" t="n">
        <x:v>3.4</x:v>
      </x:c>
      <x:c r="G3932" s="2" t="str">
        <x:v>USD/shares</x:v>
      </x:c>
      <x:c r="H3932" s="2" t="str">
        <x:v>2026-01-01</x:v>
      </x:c>
      <x:c r="I3932" s="2" t="str">
        <x:v>2026-06-30</x:v>
      </x:c>
      <x:c r="J3932" s="2" t="str">
        <x:v>Common Stock, Dividends, Per Share, Declared</x:v>
      </x:c>
      <x:c r="K3932" s="2" t="str">
        <x:v>us-gaap:CommonStockDividendsPerShareDeclared</x:v>
      </x:c>
      <x:c r="L3932" s="2" t="str">
        <x:v>2026-08-05</x:v>
      </x:c>
      <x:c r="M3932" s="2" t="str">
        <x:v>0001628280-26-053170</x:v>
      </x:c>
      <x:c r="N3932" s="2" t="str">
        <x:v>https://www.sec.gov/Archives/edgar/data/713676/000162828026053170/pnc-20260630.htm</x:v>
      </x:c>
      <x:c r="O3932" s="2" t="str">
        <x:v>data/raw/filings/PNC_0001628280-26-053170_pnc-20260630.htm</x:v>
      </x:c>
      <x:c r="P3932" s="2" t="str">
        <x:v>f-3168</x:v>
      </x:c>
      <x:c r="Q3932" s="2" t="str"/>
      <x:c r="R3932" s="2" t="str">
        <x:v>Latest eligible comparative presentation at the information cutoff.</x:v>
      </x:c>
      <x:c r="T3932" s="12"/>
      <x:c r="U3932" s="12"/>
    </x:row>
    <x:row r="3933" ht="24" customHeight="1">
      <x:c r="C3933" s="2" t="str">
        <x:v>PNC</x:v>
      </x:c>
      <x:c r="D3933" s="2" t="str">
        <x:v>H1 2026</x:v>
      </x:c>
      <x:c r="E3933" s="2" t="str">
        <x:v>dividends</x:v>
      </x:c>
      <x:c r="F3933" s="11" t="n">
        <x:v>1387</x:v>
      </x:c>
      <x:c r="G3933" s="2" t="str">
        <x:v>USD</x:v>
      </x:c>
      <x:c r="H3933" s="2" t="str">
        <x:v>2026-01-01</x:v>
      </x:c>
      <x:c r="I3933" s="2" t="str">
        <x:v>2026-06-30</x:v>
      </x:c>
      <x:c r="J3933" s="2" t="str">
        <x:v>Payments of Ordinary Dividends, Common Stock</x:v>
      </x:c>
      <x:c r="K3933" s="2" t="str">
        <x:v>us-gaap:PaymentsOfDividendsCommonStock</x:v>
      </x:c>
      <x:c r="L3933" s="2" t="str">
        <x:v>2026-08-05</x:v>
      </x:c>
      <x:c r="M3933" s="2" t="str">
        <x:v>0001628280-26-053170</x:v>
      </x:c>
      <x:c r="N3933" s="2" t="str">
        <x:v>https://www.sec.gov/Archives/edgar/data/713676/000162828026053170/pnc-20260630.htm</x:v>
      </x:c>
      <x:c r="O3933" s="2" t="str">
        <x:v>data/raw/filings/PNC_0001628280-26-053170_pnc-20260630.htm</x:v>
      </x:c>
      <x:c r="P3933" s="2" t="str">
        <x:v>f-395</x:v>
      </x:c>
      <x:c r="Q3933" s="2" t="str"/>
      <x:c r="R3933" s="2" t="str">
        <x:v>Latest eligible comparative presentation at the information cutoff.</x:v>
      </x:c>
      <x:c r="T3933" s="12"/>
      <x:c r="U3933" s="12"/>
    </x:row>
    <x:row r="3934" ht="24" customHeight="1">
      <x:c r="C3934" s="2" t="str">
        <x:v>PNC</x:v>
      </x:c>
      <x:c r="D3934" s="2" t="str">
        <x:v>H1 2026</x:v>
      </x:c>
      <x:c r="E3934" s="2" t="str">
        <x:v>buybacks</x:v>
      </x:c>
      <x:c r="F3934" s="11" t="n">
        <x:v>1418</x:v>
      </x:c>
      <x:c r="G3934" s="2" t="str">
        <x:v>USD</x:v>
      </x:c>
      <x:c r="H3934" s="2" t="str">
        <x:v>2026-01-01</x:v>
      </x:c>
      <x:c r="I3934" s="2" t="str">
        <x:v>2026-06-30</x:v>
      </x:c>
      <x:c r="J3934" s="2" t="str">
        <x:v>Payments for Repurchase of Common Stock</x:v>
      </x:c>
      <x:c r="K3934" s="2" t="str">
        <x:v>us-gaap:PaymentsForRepurchaseOfCommonStock</x:v>
      </x:c>
      <x:c r="L3934" s="2" t="str">
        <x:v>2026-08-05</x:v>
      </x:c>
      <x:c r="M3934" s="2" t="str">
        <x:v>0001628280-26-053170</x:v>
      </x:c>
      <x:c r="N3934" s="2" t="str">
        <x:v>https://www.sec.gov/Archives/edgar/data/713676/000162828026053170/pnc-20260630.htm</x:v>
      </x:c>
      <x:c r="O3934" s="2" t="str">
        <x:v>data/raw/filings/PNC_0001628280-26-053170_pnc-20260630.htm</x:v>
      </x:c>
      <x:c r="P3934" s="2" t="str">
        <x:v>f-391</x:v>
      </x:c>
      <x:c r="Q3934" s="2" t="str"/>
      <x:c r="R3934" s="2" t="str">
        <x:v>Latest eligible comparative presentation at the information cutoff.</x:v>
      </x:c>
      <x:c r="T3934" s="12"/>
      <x:c r="U3934" s="12"/>
    </x:row>
    <x:row r="3935" ht="24" customHeight="1">
      <x:c r="C3935" s="2" t="str">
        <x:v>PNC</x:v>
      </x:c>
      <x:c r="D3935" s="2" t="str">
        <x:v>H1 2026</x:v>
      </x:c>
      <x:c r="E3935" s="2" t="str">
        <x:v>chargeoffs</x:v>
      </x:c>
      <x:c r="F3935" s="11" t="str">
        <x:v>n.a.</x:v>
      </x:c>
      <x:c r="G3935" s="2" t="str">
        <x:v>USDm</x:v>
      </x:c>
      <x:c r="H3935" s="2" t="str">
        <x:v>2026-01-01</x:v>
      </x:c>
      <x:c r="I3935" s="2" t="str">
        <x:v>2026-06-30</x:v>
      </x:c>
      <x:c r="J3935" s="2" t="str">
        <x:v>Gross loan charge-offs</x:v>
      </x:c>
      <x:c r="K3935" s="2" t="str"/>
      <x:c r="L3935" s="2" t="str"/>
      <x:c r="M3935" s="2" t="str"/>
      <x:c r="N3935" s="2" t="str"/>
      <x:c r="O3935" s="2" t="str"/>
      <x:c r="P3935" s="2" t="str"/>
      <x:c r="Q3935" s="2" t="str"/>
      <x:c r="R3935" s="2" t="str">
        <x:v>Not reported / unavailable</x:v>
      </x:c>
      <x:c r="T3935" s="12"/>
      <x:c r="U3935" s="12"/>
    </x:row>
    <x:row r="3936" ht="24" customHeight="1">
      <x:c r="C3936" s="2" t="str">
        <x:v>PNC</x:v>
      </x:c>
      <x:c r="D3936" s="2" t="str">
        <x:v>H1 2026</x:v>
      </x:c>
      <x:c r="E3936" s="2" t="str">
        <x:v>recoveries</x:v>
      </x:c>
      <x:c r="F3936" s="11" t="str">
        <x:v>n.a.</x:v>
      </x:c>
      <x:c r="G3936" s="2" t="str">
        <x:v>USDm</x:v>
      </x:c>
      <x:c r="H3936" s="2" t="str">
        <x:v>2026-01-01</x:v>
      </x:c>
      <x:c r="I3936" s="2" t="str">
        <x:v>2026-06-30</x:v>
      </x:c>
      <x:c r="J3936" s="2" t="str">
        <x:v>Loan recoveries</x:v>
      </x:c>
      <x:c r="K3936" s="2" t="str"/>
      <x:c r="L3936" s="2" t="str"/>
      <x:c r="M3936" s="2" t="str"/>
      <x:c r="N3936" s="2" t="str"/>
      <x:c r="O3936" s="2" t="str"/>
      <x:c r="P3936" s="2" t="str"/>
      <x:c r="Q3936" s="2" t="str"/>
      <x:c r="R3936" s="2" t="str">
        <x:v>Not reported / unavailable</x:v>
      </x:c>
      <x:c r="T3936" s="12"/>
      <x:c r="U3936" s="12"/>
    </x:row>
    <x:row r="3937" ht="24" customHeight="1">
      <x:c r="C3937" s="2" t="str">
        <x:v>PNC</x:v>
      </x:c>
      <x:c r="D3937" s="2" t="str">
        <x:v>H1 2026</x:v>
      </x:c>
      <x:c r="E3937" s="2" t="str">
        <x:v>rwa</x:v>
      </x:c>
      <x:c r="F3937" s="11" t="str">
        <x:v>n.a.</x:v>
      </x:c>
      <x:c r="G3937" s="2" t="str">
        <x:v>USDm</x:v>
      </x:c>
      <x:c r="H3937" s="2" t="str">
        <x:v>2026-01-01</x:v>
      </x:c>
      <x:c r="I3937" s="2" t="str">
        <x:v>2026-06-30</x:v>
      </x:c>
      <x:c r="J3937" s="2" t="str">
        <x:v>Risk-weighted assets</x:v>
      </x:c>
      <x:c r="K3937" s="2" t="str"/>
      <x:c r="L3937" s="2" t="str"/>
      <x:c r="M3937" s="2" t="str"/>
      <x:c r="N3937" s="2" t="str"/>
      <x:c r="O3937" s="2" t="str"/>
      <x:c r="P3937" s="2" t="str"/>
      <x:c r="Q3937" s="2" t="str"/>
      <x:c r="R3937" s="2" t="str">
        <x:v>Not reported / unavailable</x:v>
      </x:c>
      <x:c r="T3937" s="12"/>
      <x:c r="U3937" s="12"/>
    </x:row>
    <x:row r="3938" ht="24" customHeight="1">
      <x:c r="C3938" s="2" t="str">
        <x:v>PNC</x:v>
      </x:c>
      <x:c r="D3938" s="2" t="str">
        <x:v>H1 2026</x:v>
      </x:c>
      <x:c r="E3938" s="2" t="str">
        <x:v>cet1_reported</x:v>
      </x:c>
      <x:c r="F3938" s="11" t="n">
        <x:v>0.099</x:v>
      </x:c>
      <x:c r="G3938" s="2" t="str">
        <x:v>pure</x:v>
      </x:c>
      <x:c r="H3938" s="2" t="str">
        <x:v>2026-01-01</x:v>
      </x:c>
      <x:c r="I3938" s="2" t="str">
        <x:v>2026-06-30</x:v>
      </x:c>
      <x:c r="J3938" s="2" t="str">
        <x:v>Actual standardized CET1 ratio</x:v>
      </x:c>
      <x:c r="K3938" s="2" t="str">
        <x:v>Manual verified issuer table row</x:v>
      </x:c>
      <x:c r="L3938" s="2" t="str">
        <x:v>2026-08-05</x:v>
      </x:c>
      <x:c r="M3938" s="2" t="str">
        <x:v>0001628280-26-053170</x:v>
      </x:c>
      <x:c r="N3938" s="2" t="str">
        <x:v>https://www.sec.gov/Archives/edgar/data/713676/000162828026053170/pnc-20260630.htm</x:v>
      </x:c>
      <x:c r="O3938" s="2" t="str">
        <x:v>data/raw/filings/PNC_0001628280-26-053170_pnc-20260630.htm</x:v>
      </x:c>
      <x:c r="P3938" s="2" t="str"/>
      <x:c r="Q3938" s="2" t="str"/>
      <x:c r="R3938" s="2" t="str">
        <x:v>Verified original issuer table row; same-date end balance, excluding average and regulatory minimum tables.</x:v>
      </x:c>
      <x:c r="T3938" s="12"/>
      <x:c r="U3938" s="12"/>
    </x:row>
    <x:row r="3939" ht="24" customHeight="1">
      <x:c r="C3939" s="2" t="str">
        <x:v>PNC</x:v>
      </x:c>
      <x:c r="D3939" s="2" t="str">
        <x:v>H1 2026</x:v>
      </x:c>
      <x:c r="E3939" s="2" t="str">
        <x:v>nim_reported</x:v>
      </x:c>
      <x:c r="F3939" s="11" t="str">
        <x:v>n.a.</x:v>
      </x:c>
      <x:c r="G3939" s="2" t="str">
        <x:v>%</x:v>
      </x:c>
      <x:c r="H3939" s="2" t="str">
        <x:v>2026-01-01</x:v>
      </x:c>
      <x:c r="I3939" s="2" t="str">
        <x:v>2026-06-30</x:v>
      </x:c>
      <x:c r="J3939" s="2" t="str">
        <x:v>Issuer reported net interest margin</x:v>
      </x:c>
      <x:c r="K3939" s="2" t="str"/>
      <x:c r="L3939" s="2" t="str"/>
      <x:c r="M3939" s="2" t="str"/>
      <x:c r="N3939" s="2" t="str"/>
      <x:c r="O3939" s="2" t="str"/>
      <x:c r="P3939" s="2" t="str"/>
      <x:c r="Q3939" s="2" t="str"/>
      <x:c r="R3939" s="2" t="str">
        <x:v>Not reported / unavailable</x:v>
      </x:c>
      <x:c r="T3939" s="12"/>
      <x:c r="U3939" s="12"/>
    </x:row>
    <x:row r="3940" ht="24" customHeight="1">
      <x:c r="C3940" s="2" t="str">
        <x:v>PNC</x:v>
      </x:c>
      <x:c r="D3940" s="2" t="str">
        <x:v>H1 2026</x:v>
      </x:c>
      <x:c r="E3940" s="2" t="str">
        <x:v>bvps_reported</x:v>
      </x:c>
      <x:c r="F3940" s="11" t="n">
        <x:v>145.52</x:v>
      </x:c>
      <x:c r="G3940" s="2" t="str">
        <x:v>USD/shares</x:v>
      </x:c>
      <x:c r="H3940" s="2" t="str">
        <x:v>2026-01-01</x:v>
      </x:c>
      <x:c r="I3940" s="2" t="str">
        <x:v>2026-06-30</x:v>
      </x:c>
      <x:c r="J3940" s="2" t="str">
        <x:v>Reported common book value per share</x:v>
      </x:c>
      <x:c r="K3940" s="2" t="str">
        <x:v>Manual verified issuer table row</x:v>
      </x:c>
      <x:c r="L3940" s="2" t="str">
        <x:v>2026-08-05</x:v>
      </x:c>
      <x:c r="M3940" s="2" t="str">
        <x:v>0001628280-26-053170</x:v>
      </x:c>
      <x:c r="N3940" s="2" t="str">
        <x:v>https://www.sec.gov/Archives/edgar/data/713676/000162828026053170/pnc-20260630.htm</x:v>
      </x:c>
      <x:c r="O3940" s="2" t="str">
        <x:v>data/raw/filings/PNC_0001628280-26-053170_pnc-20260630.htm</x:v>
      </x:c>
      <x:c r="P3940" s="2" t="str"/>
      <x:c r="Q3940" s="2" t="str"/>
      <x:c r="R3940" s="2" t="str">
        <x:v>Verified original issuer table row; same-date end balance, excluding average and regulatory minimum tables.</x:v>
      </x:c>
      <x:c r="T3940" s="12"/>
      <x:c r="U3940" s="12"/>
    </x:row>
    <x:row r="3941" ht="24" customHeight="1">
      <x:c r="C3941" s="2" t="str">
        <x:v>PNC</x:v>
      </x:c>
      <x:c r="D3941" s="2" t="str">
        <x:v>H1 2026</x:v>
      </x:c>
      <x:c r="E3941" s="2" t="str">
        <x:v>tbvps_reported</x:v>
      </x:c>
      <x:c r="F3941" s="11" t="n">
        <x:v>111.09</x:v>
      </x:c>
      <x:c r="G3941" s="2" t="str">
        <x:v>USD/shares</x:v>
      </x:c>
      <x:c r="H3941" s="2" t="str">
        <x:v>2026-01-01</x:v>
      </x:c>
      <x:c r="I3941" s="2" t="str">
        <x:v>2026-06-30</x:v>
      </x:c>
      <x:c r="J3941" s="2" t="str">
        <x:v>Reported tangible book value per share</x:v>
      </x:c>
      <x:c r="K3941" s="2" t="str">
        <x:v>Manual verified issuer table row</x:v>
      </x:c>
      <x:c r="L3941" s="2" t="str">
        <x:v>2026-07-15</x:v>
      </x:c>
      <x:c r="M3941" s="2" t="str">
        <x:v>0001628280-26-048244</x:v>
      </x:c>
      <x:c r="N3941" s="2" t="str">
        <x:v>https://investor.pnc.com/sec-filings/all-sec-filings/content/0001628280-26-048244/q22026financialhighlightsa.htm</x:v>
      </x:c>
      <x:c r="O3941" s="2" t="str">
        <x:v>data/raw/filings/PNC_2026Q2_financial_highlights.htm</x:v>
      </x:c>
      <x:c r="P3941" s="2" t="str"/>
      <x:c r="Q3941" s="2" t="str"/>
      <x:c r="R3941" s="2" t="str">
        <x:v>Verified original issuer table row; same-date end balance, excluding average and regulatory minimum tables.</x:v>
      </x:c>
      <x:c r="T3941" s="12"/>
      <x:c r="U3941" s="12"/>
    </x:row>
    <x:row r="3942" ht="24" customHeight="1">
      <x:c r="C3942" s="2" t="str">
        <x:v>PNC</x:v>
      </x:c>
      <x:c r="D3942" s="2" t="str">
        <x:v>H1 2026</x:v>
      </x:c>
      <x:c r="E3942" s="2" t="str">
        <x:v>tce_reported</x:v>
      </x:c>
      <x:c r="F3942" s="11" t="n">
        <x:v>44378</x:v>
      </x:c>
      <x:c r="G3942" s="2" t="str">
        <x:v>USD</x:v>
      </x:c>
      <x:c r="H3942" s="2" t="str">
        <x:v>2026-01-01</x:v>
      </x:c>
      <x:c r="I3942" s="2" t="str">
        <x:v>2026-06-30</x:v>
      </x:c>
      <x:c r="J3942" s="2" t="str">
        <x:v>Reported tangible common equity</x:v>
      </x:c>
      <x:c r="K3942" s="2" t="str">
        <x:v>Manual verified issuer table row</x:v>
      </x:c>
      <x:c r="L3942" s="2" t="str">
        <x:v>2026-07-15</x:v>
      </x:c>
      <x:c r="M3942" s="2" t="str">
        <x:v>0001628280-26-048244</x:v>
      </x:c>
      <x:c r="N3942" s="2" t="str">
        <x:v>https://investor.pnc.com/sec-filings/all-sec-filings/content/0001628280-26-048244/q22026financialhighlightsa.htm</x:v>
      </x:c>
      <x:c r="O3942" s="2" t="str">
        <x:v>data/raw/filings/PNC_2026Q2_financial_highlights.htm</x:v>
      </x:c>
      <x:c r="P3942" s="2" t="str"/>
      <x:c r="Q3942" s="2" t="str"/>
      <x:c r="R3942" s="2" t="str">
        <x:v>Verified original issuer table row; same-date end balance, excluding average and regulatory minimum tables.</x:v>
      </x:c>
      <x:c r="T3942" s="12"/>
      <x:c r="U3942" s="12"/>
    </x:row>
    <x:row r="3943" ht="24" customHeight="1">
      <x:c r="C3943" s="2" t="str">
        <x:v>TFC</x:v>
      </x:c>
      <x:c r="D3943" s="2" t="str">
        <x:v>FY2016</x:v>
      </x:c>
      <x:c r="E3943" s="2" t="str">
        <x:v>assets</x:v>
      </x:c>
      <x:c r="F3943" s="11" t="n">
        <x:v>219276</x:v>
      </x:c>
      <x:c r="G3943" s="2" t="str">
        <x:v>USD</x:v>
      </x:c>
      <x:c r="H3943" s="2" t="str">
        <x:v>2016-01-01</x:v>
      </x:c>
      <x:c r="I3943" s="2" t="str">
        <x:v>2016-12-31</x:v>
      </x:c>
      <x:c r="J3943" s="2" t="str">
        <x:v>Assets</x:v>
      </x:c>
      <x:c r="K3943" s="2" t="str">
        <x:v>us-gaap:Assets</x:v>
      </x:c>
      <x:c r="L3943" s="2" t="str">
        <x:v>2018-02-21</x:v>
      </x:c>
      <x:c r="M3943" s="2" t="str">
        <x:v>0000092230-18-000021</x:v>
      </x:c>
      <x:c r="N3943" s="2" t="str">
        <x:v>https://www.sec.gov/Archives/edgar/data/92230/000009223018000021/form10-k_4q17.htm</x:v>
      </x:c>
      <x:c r="O3943" s="2" t="str">
        <x:v>data/raw/filings/TFC_0000092230-18-000021_form10-k_4q17.htm</x:v>
      </x:c>
      <x:c r="P3943" s="2" t="str"/>
      <x:c r="Q3943" s="2" t="str"/>
      <x:c r="R3943" s="2" t="str">
        <x:v>Latest eligible comparative presentation at the information cutoff.</x:v>
      </x:c>
      <x:c r="T3943" s="12"/>
      <x:c r="U3943" s="12"/>
    </x:row>
    <x:row r="3944" ht="24" customHeight="1">
      <x:c r="C3944" s="2" t="str">
        <x:v>TFC</x:v>
      </x:c>
      <x:c r="D3944" s="2" t="str">
        <x:v>FY2016</x:v>
      </x:c>
      <x:c r="E3944" s="2" t="str">
        <x:v>liabilities</x:v>
      </x:c>
      <x:c r="F3944" s="11" t="n">
        <x:v>189350</x:v>
      </x:c>
      <x:c r="G3944" s="2" t="str">
        <x:v>USD</x:v>
      </x:c>
      <x:c r="H3944" s="2" t="str">
        <x:v>2016-01-01</x:v>
      </x:c>
      <x:c r="I3944" s="2" t="str">
        <x:v>2016-12-31</x:v>
      </x:c>
      <x:c r="J3944" s="2" t="str">
        <x:v>Liabilities</x:v>
      </x:c>
      <x:c r="K3944" s="2" t="str">
        <x:v>us-gaap:Liabilities</x:v>
      </x:c>
      <x:c r="L3944" s="2" t="str">
        <x:v>2018-02-21</x:v>
      </x:c>
      <x:c r="M3944" s="2" t="str">
        <x:v>0000092230-18-000021</x:v>
      </x:c>
      <x:c r="N3944" s="2" t="str">
        <x:v>https://www.sec.gov/Archives/edgar/data/92230/000009223018000021/form10-k_4q17.htm</x:v>
      </x:c>
      <x:c r="O3944" s="2" t="str">
        <x:v>data/raw/filings/TFC_0000092230-18-000021_form10-k_4q17.htm</x:v>
      </x:c>
      <x:c r="P3944" s="2" t="str"/>
      <x:c r="Q3944" s="2" t="str"/>
      <x:c r="R3944" s="2" t="str">
        <x:v>Latest eligible comparative presentation at the information cutoff.</x:v>
      </x:c>
      <x:c r="T3944" s="12"/>
      <x:c r="U3944" s="12"/>
    </x:row>
    <x:row r="3945" ht="24" customHeight="1">
      <x:c r="C3945" s="2" t="str">
        <x:v>TFC</x:v>
      </x:c>
      <x:c r="D3945" s="2" t="str">
        <x:v>FY2016</x:v>
      </x:c>
      <x:c r="E3945" s="2" t="str">
        <x:v>equity</x:v>
      </x:c>
      <x:c r="F3945" s="11" t="str">
        <x:v>n.a.</x:v>
      </x:c>
      <x:c r="G3945" s="2" t="str">
        <x:v>USDm</x:v>
      </x:c>
      <x:c r="H3945" s="2" t="str">
        <x:v>2016-01-01</x:v>
      </x:c>
      <x:c r="I3945" s="2" t="str">
        <x:v>2016-12-31</x:v>
      </x:c>
      <x:c r="J3945" s="2" t="str">
        <x:v>Shareholders equity attributable to parent</x:v>
      </x:c>
      <x:c r="K3945" s="2" t="str"/>
      <x:c r="L3945" s="2" t="str"/>
      <x:c r="M3945" s="2" t="str"/>
      <x:c r="N3945" s="2" t="str"/>
      <x:c r="O3945" s="2" t="str"/>
      <x:c r="P3945" s="2" t="str"/>
      <x:c r="Q3945" s="2" t="str"/>
      <x:c r="R3945" s="2" t="str">
        <x:v>Not reported / unavailable</x:v>
      </x:c>
      <x:c r="T3945" s="12"/>
      <x:c r="U3945" s="12"/>
    </x:row>
    <x:row r="3946" ht="24" customHeight="1">
      <x:c r="C3946" s="2" t="str">
        <x:v>TFC</x:v>
      </x:c>
      <x:c r="D3946" s="2" t="str">
        <x:v>FY2016</x:v>
      </x:c>
      <x:c r="E3946" s="2" t="str">
        <x:v>preferred</x:v>
      </x:c>
      <x:c r="F3946" s="11" t="n">
        <x:v>3053</x:v>
      </x:c>
      <x:c r="G3946" s="2" t="str">
        <x:v>USD</x:v>
      </x:c>
      <x:c r="H3946" s="2" t="str">
        <x:v>2016-01-01</x:v>
      </x:c>
      <x:c r="I3946" s="2" t="str">
        <x:v>2016-12-31</x:v>
      </x:c>
      <x:c r="J3946" s="2" t="str">
        <x:v>Preferred Stock, Including Additional Paid in Capital, Net of Discount</x:v>
      </x:c>
      <x:c r="K3946" s="2" t="str">
        <x:v>us-gaap:PreferredStockIncludingAdditionalPaidInCapitalNetOfDiscount</x:v>
      </x:c>
      <x:c r="L3946" s="2" t="str">
        <x:v>2018-02-21</x:v>
      </x:c>
      <x:c r="M3946" s="2" t="str">
        <x:v>0000092230-18-000021</x:v>
      </x:c>
      <x:c r="N3946" s="2" t="str">
        <x:v>https://www.sec.gov/Archives/edgar/data/92230/000009223018000021/form10-k_4q17.htm</x:v>
      </x:c>
      <x:c r="O3946" s="2" t="str">
        <x:v>data/raw/filings/TFC_0000092230-18-000021_form10-k_4q17.htm</x:v>
      </x:c>
      <x:c r="P3946" s="2" t="str"/>
      <x:c r="Q3946" s="2" t="str"/>
      <x:c r="R3946" s="2" t="str">
        <x:v>Latest eligible comparative presentation at the information cutoff.</x:v>
      </x:c>
      <x:c r="T3946" s="12"/>
      <x:c r="U3946" s="12"/>
    </x:row>
    <x:row r="3947" ht="24" customHeight="1">
      <x:c r="C3947" s="2" t="str">
        <x:v>TFC</x:v>
      </x:c>
      <x:c r="D3947" s="2" t="str">
        <x:v>FY2016</x:v>
      </x:c>
      <x:c r="E3947" s="2" t="str">
        <x:v>common_equity_reported</x:v>
      </x:c>
      <x:c r="F3947" s="11" t="str">
        <x:v>n.a.</x:v>
      </x:c>
      <x:c r="G3947" s="2" t="str">
        <x:v>USDm</x:v>
      </x:c>
      <x:c r="H3947" s="2" t="str">
        <x:v>2016-01-01</x:v>
      </x:c>
      <x:c r="I3947" s="2" t="str">
        <x:v>2016-12-31</x:v>
      </x:c>
      <x:c r="J3947" s="2" t="str">
        <x:v>Reported common shareholders equity</x:v>
      </x:c>
      <x:c r="K3947" s="2" t="str"/>
      <x:c r="L3947" s="2" t="str"/>
      <x:c r="M3947" s="2" t="str"/>
      <x:c r="N3947" s="2" t="str"/>
      <x:c r="O3947" s="2" t="str"/>
      <x:c r="P3947" s="2" t="str"/>
      <x:c r="Q3947" s="2" t="str"/>
      <x:c r="R3947" s="2" t="str">
        <x:v>Not reported / unavailable</x:v>
      </x:c>
      <x:c r="T3947" s="12"/>
      <x:c r="U3947" s="12"/>
    </x:row>
    <x:row r="3948" ht="24" customHeight="1">
      <x:c r="C3948" s="2" t="str">
        <x:v>TFC</x:v>
      </x:c>
      <x:c r="D3948" s="2" t="str">
        <x:v>FY2016</x:v>
      </x:c>
      <x:c r="E3948" s="2" t="str">
        <x:v>goodwill</x:v>
      </x:c>
      <x:c r="F3948" s="11" t="n">
        <x:v>9638</x:v>
      </x:c>
      <x:c r="G3948" s="2" t="str">
        <x:v>USD</x:v>
      </x:c>
      <x:c r="H3948" s="2" t="str">
        <x:v>2016-01-01</x:v>
      </x:c>
      <x:c r="I3948" s="2" t="str">
        <x:v>2016-12-31</x:v>
      </x:c>
      <x:c r="J3948" s="2" t="str">
        <x:v>Goodwill</x:v>
      </x:c>
      <x:c r="K3948" s="2" t="str">
        <x:v>us-gaap:Goodwill</x:v>
      </x:c>
      <x:c r="L3948" s="2" t="str">
        <x:v>2019-02-26</x:v>
      </x:c>
      <x:c r="M3948" s="2" t="str">
        <x:v>0000092230-19-000017</x:v>
      </x:c>
      <x:c r="N3948" s="2" t="str">
        <x:v>https://www.sec.gov/Archives/edgar/data/92230/000009223019000017/form10-k_4q18.htm</x:v>
      </x:c>
      <x:c r="O3948" s="2" t="str">
        <x:v>data/raw/filings/TFC_0000092230-19-000017_form10-k_4q18.htm</x:v>
      </x:c>
      <x:c r="P3948" s="2" t="str"/>
      <x:c r="Q3948" s="2" t="str"/>
      <x:c r="R3948" s="2" t="str">
        <x:v>Latest eligible comparative presentation at the information cutoff.</x:v>
      </x:c>
      <x:c r="T3948" s="12"/>
      <x:c r="U3948" s="12"/>
    </x:row>
    <x:row r="3949" ht="24" customHeight="1">
      <x:c r="C3949" s="2" t="str">
        <x:v>TFC</x:v>
      </x:c>
      <x:c r="D3949" s="2" t="str">
        <x:v>FY2016</x:v>
      </x:c>
      <x:c r="E3949" s="2" t="str">
        <x:v>intangibles</x:v>
      </x:c>
      <x:c r="F3949" s="11" t="n">
        <x:v>854</x:v>
      </x:c>
      <x:c r="G3949" s="2" t="str">
        <x:v>USD</x:v>
      </x:c>
      <x:c r="H3949" s="2" t="str">
        <x:v>2016-01-01</x:v>
      </x:c>
      <x:c r="I3949" s="2" t="str">
        <x:v>2016-12-31</x:v>
      </x:c>
      <x:c r="J3949" s="2" t="str">
        <x:v>Finite-Lived Intangible Assets, Net</x:v>
      </x:c>
      <x:c r="K3949" s="2" t="str">
        <x:v>us-gaap:FiniteLivedIntangibleAssetsNet</x:v>
      </x:c>
      <x:c r="L3949" s="2" t="str">
        <x:v>2018-02-21</x:v>
      </x:c>
      <x:c r="M3949" s="2" t="str">
        <x:v>0000092230-18-000021</x:v>
      </x:c>
      <x:c r="N3949" s="2" t="str">
        <x:v>https://www.sec.gov/Archives/edgar/data/92230/000009223018000021/form10-k_4q17.htm</x:v>
      </x:c>
      <x:c r="O3949" s="2" t="str">
        <x:v>data/raw/filings/TFC_0000092230-18-000021_form10-k_4q17.htm</x:v>
      </x:c>
      <x:c r="P3949" s="2" t="str"/>
      <x:c r="Q3949" s="2" t="str"/>
      <x:c r="R3949" s="2" t="str">
        <x:v>Latest eligible comparative presentation at the information cutoff.</x:v>
      </x:c>
      <x:c r="T3949" s="12"/>
      <x:c r="U3949" s="12"/>
    </x:row>
    <x:row r="3950" ht="24" customHeight="1">
      <x:c r="C3950" s="2" t="str">
        <x:v>TFC</x:v>
      </x:c>
      <x:c r="D3950" s="2" t="str">
        <x:v>FY2016</x:v>
      </x:c>
      <x:c r="E3950" s="2" t="str">
        <x:v>intangibles_total</x:v>
      </x:c>
      <x:c r="F3950" s="11" t="str">
        <x:v>n.a.</x:v>
      </x:c>
      <x:c r="G3950" s="2" t="str">
        <x:v>USDm</x:v>
      </x:c>
      <x:c r="H3950" s="2" t="str">
        <x:v>2016-01-01</x:v>
      </x:c>
      <x:c r="I3950" s="2" t="str">
        <x:v>2016-12-31</x:v>
      </x:c>
      <x:c r="J3950" s="2" t="str">
        <x:v>Reported goodwill and intangible assets combined</x:v>
      </x:c>
      <x:c r="K3950" s="2" t="str"/>
      <x:c r="L3950" s="2" t="str"/>
      <x:c r="M3950" s="2" t="str"/>
      <x:c r="N3950" s="2" t="str"/>
      <x:c r="O3950" s="2" t="str"/>
      <x:c r="P3950" s="2" t="str"/>
      <x:c r="Q3950" s="2" t="str"/>
      <x:c r="R3950" s="2" t="str">
        <x:v>Not reported / unavailable</x:v>
      </x:c>
      <x:c r="T3950" s="12"/>
      <x:c r="U3950" s="12"/>
    </x:row>
    <x:row r="3951" ht="24" customHeight="1">
      <x:c r="C3951" s="2" t="str">
        <x:v>TFC</x:v>
      </x:c>
      <x:c r="D3951" s="2" t="str">
        <x:v>FY2016</x:v>
      </x:c>
      <x:c r="E3951" s="2" t="str">
        <x:v>shares_end</x:v>
      </x:c>
      <x:c r="F3951" s="11" t="n">
        <x:v>809.475</x:v>
      </x:c>
      <x:c r="G3951" s="2" t="str">
        <x:v>shares</x:v>
      </x:c>
      <x:c r="H3951" s="2" t="str">
        <x:v>2016-01-01</x:v>
      </x:c>
      <x:c r="I3951" s="2" t="str">
        <x:v>2016-12-31</x:v>
      </x:c>
      <x:c r="J3951" s="2" t="str">
        <x:v>Common Stock, Shares, Outstanding</x:v>
      </x:c>
      <x:c r="K3951" s="2" t="str">
        <x:v>us-gaap:CommonStockSharesOutstanding</x:v>
      </x:c>
      <x:c r="L3951" s="2" t="str">
        <x:v>2018-02-21</x:v>
      </x:c>
      <x:c r="M3951" s="2" t="str">
        <x:v>0000092230-18-000021</x:v>
      </x:c>
      <x:c r="N3951" s="2" t="str">
        <x:v>https://www.sec.gov/Archives/edgar/data/92230/000009223018000021/form10-k_4q17.htm</x:v>
      </x:c>
      <x:c r="O3951" s="2" t="str">
        <x:v>data/raw/filings/TFC_0000092230-18-000021_form10-k_4q17.htm</x:v>
      </x:c>
      <x:c r="P3951" s="2" t="str"/>
      <x:c r="Q3951" s="2" t="str"/>
      <x:c r="R3951" s="2" t="str">
        <x:v>Latest eligible comparative presentation at the information cutoff.</x:v>
      </x:c>
      <x:c r="T3951" s="12"/>
      <x:c r="U3951" s="12"/>
    </x:row>
    <x:row r="3952" ht="24" customHeight="1">
      <x:c r="C3952" s="2" t="str">
        <x:v>TFC</x:v>
      </x:c>
      <x:c r="D3952" s="2" t="str">
        <x:v>FY2016</x:v>
      </x:c>
      <x:c r="E3952" s="2" t="str">
        <x:v>shares_issued</x:v>
      </x:c>
      <x:c r="F3952" s="11" t="str">
        <x:v>n.a.</x:v>
      </x:c>
      <x:c r="G3952" s="2" t="str">
        <x:v>million</x:v>
      </x:c>
      <x:c r="H3952" s="2" t="str">
        <x:v>2016-01-01</x:v>
      </x:c>
      <x:c r="I3952" s="2" t="str">
        <x:v>2016-12-31</x:v>
      </x:c>
      <x:c r="J3952" s="2" t="str">
        <x:v>Shares Issued</x:v>
      </x:c>
      <x:c r="K3952" s="2" t="str"/>
      <x:c r="L3952" s="2" t="str"/>
      <x:c r="M3952" s="2" t="str"/>
      <x:c r="N3952" s="2" t="str"/>
      <x:c r="O3952" s="2" t="str"/>
      <x:c r="P3952" s="2" t="str"/>
      <x:c r="Q3952" s="2" t="str"/>
      <x:c r="R3952" s="2" t="str">
        <x:v>Not reported / unavailable</x:v>
      </x:c>
      <x:c r="T3952" s="12"/>
      <x:c r="U3952" s="12"/>
    </x:row>
    <x:row r="3953" ht="24" customHeight="1">
      <x:c r="C3953" s="2" t="str">
        <x:v>TFC</x:v>
      </x:c>
      <x:c r="D3953" s="2" t="str">
        <x:v>FY2016</x:v>
      </x:c>
      <x:c r="E3953" s="2" t="str">
        <x:v>shares_treasury</x:v>
      </x:c>
      <x:c r="F3953" s="11" t="str">
        <x:v>n.a.</x:v>
      </x:c>
      <x:c r="G3953" s="2" t="str">
        <x:v>million</x:v>
      </x:c>
      <x:c r="H3953" s="2" t="str">
        <x:v>2016-01-01</x:v>
      </x:c>
      <x:c r="I3953" s="2" t="str">
        <x:v>2016-12-31</x:v>
      </x:c>
      <x:c r="J3953" s="2" t="str">
        <x:v>Shares Treasury</x:v>
      </x:c>
      <x:c r="K3953" s="2" t="str"/>
      <x:c r="L3953" s="2" t="str"/>
      <x:c r="M3953" s="2" t="str"/>
      <x:c r="N3953" s="2" t="str"/>
      <x:c r="O3953" s="2" t="str"/>
      <x:c r="P3953" s="2" t="str"/>
      <x:c r="Q3953" s="2" t="str"/>
      <x:c r="R3953" s="2" t="str">
        <x:v>Not reported / unavailable</x:v>
      </x:c>
      <x:c r="T3953" s="12"/>
      <x:c r="U3953" s="12"/>
    </x:row>
    <x:row r="3954" ht="24" customHeight="1">
      <x:c r="C3954" s="2" t="str">
        <x:v>TFC</x:v>
      </x:c>
      <x:c r="D3954" s="2" t="str">
        <x:v>FY2016</x:v>
      </x:c>
      <x:c r="E3954" s="2" t="str">
        <x:v>deposits</x:v>
      </x:c>
      <x:c r="F3954" s="11" t="n">
        <x:v>160234</x:v>
      </x:c>
      <x:c r="G3954" s="2" t="str">
        <x:v>USD</x:v>
      </x:c>
      <x:c r="H3954" s="2" t="str">
        <x:v>2016-01-01</x:v>
      </x:c>
      <x:c r="I3954" s="2" t="str">
        <x:v>2016-12-31</x:v>
      </x:c>
      <x:c r="J3954" s="2" t="str">
        <x:v>Deposits</x:v>
      </x:c>
      <x:c r="K3954" s="2" t="str">
        <x:v>us-gaap:Deposits</x:v>
      </x:c>
      <x:c r="L3954" s="2" t="str">
        <x:v>2018-02-21</x:v>
      </x:c>
      <x:c r="M3954" s="2" t="str">
        <x:v>0000092230-18-000021</x:v>
      </x:c>
      <x:c r="N3954" s="2" t="str">
        <x:v>https://www.sec.gov/Archives/edgar/data/92230/000009223018000021/form10-k_4q17.htm</x:v>
      </x:c>
      <x:c r="O3954" s="2" t="str">
        <x:v>data/raw/filings/TFC_0000092230-18-000021_form10-k_4q17.htm</x:v>
      </x:c>
      <x:c r="P3954" s="2" t="str"/>
      <x:c r="Q3954" s="2" t="str"/>
      <x:c r="R3954" s="2" t="str">
        <x:v>Latest eligible comparative presentation at the information cutoff.</x:v>
      </x:c>
      <x:c r="T3954" s="17" t="n">
        <x:v>50697</x:v>
      </x:c>
      <x:c r="U3954" s="17" t="n">
        <x:v>109537</x:v>
      </x:c>
    </x:row>
    <x:row r="3955" ht="24" customHeight="1">
      <x:c r="C3955" s="2" t="str">
        <x:v>TFC</x:v>
      </x:c>
      <x:c r="D3955" s="2" t="str">
        <x:v>FY2016</x:v>
      </x:c>
      <x:c r="E3955" s="2" t="str">
        <x:v>loans_gross</x:v>
      </x:c>
      <x:c r="F3955" s="11" t="n">
        <x:v>143322</x:v>
      </x:c>
      <x:c r="G3955" s="2" t="str">
        <x:v>USD</x:v>
      </x:c>
      <x:c r="H3955" s="2" t="str">
        <x:v>2016-01-01</x:v>
      </x:c>
      <x:c r="I3955" s="2" t="str">
        <x:v>2016-12-31</x:v>
      </x:c>
      <x:c r="J3955" s="2" t="str">
        <x:v>Loans and Leases Receivable, Net of Deferred Income</x:v>
      </x:c>
      <x:c r="K3955" s="2" t="str">
        <x:v>us-gaap:LoansAndLeasesReceivableNetOfDeferredIncome</x:v>
      </x:c>
      <x:c r="L3955" s="2" t="str">
        <x:v>2018-02-21</x:v>
      </x:c>
      <x:c r="M3955" s="2" t="str">
        <x:v>0000092230-18-000021</x:v>
      </x:c>
      <x:c r="N3955" s="2" t="str">
        <x:v>https://www.sec.gov/Archives/edgar/data/92230/000009223018000021/form10-k_4q17.htm</x:v>
      </x:c>
      <x:c r="O3955" s="2" t="str">
        <x:v>data/raw/filings/TFC_0000092230-18-000021_form10-k_4q17.htm</x:v>
      </x:c>
      <x:c r="P3955" s="2" t="str"/>
      <x:c r="Q3955" s="2" t="str"/>
      <x:c r="R3955" s="2" t="str">
        <x:v>Latest eligible comparative presentation at the information cutoff.</x:v>
      </x:c>
      <x:c r="T3955" s="12"/>
      <x:c r="U3955" s="12"/>
    </x:row>
    <x:row r="3956" ht="24" customHeight="1">
      <x:c r="C3956" s="2" t="str">
        <x:v>TFC</x:v>
      </x:c>
      <x:c r="D3956" s="2" t="str">
        <x:v>FY2016</x:v>
      </x:c>
      <x:c r="E3956" s="2" t="str">
        <x:v>loans_net</x:v>
      </x:c>
      <x:c r="F3956" s="11" t="n">
        <x:v>141833</x:v>
      </x:c>
      <x:c r="G3956" s="2" t="str">
        <x:v>USD</x:v>
      </x:c>
      <x:c r="H3956" s="2" t="str">
        <x:v>2016-01-01</x:v>
      </x:c>
      <x:c r="I3956" s="2" t="str">
        <x:v>2016-12-31</x:v>
      </x:c>
      <x:c r="J3956" s="2" t="str">
        <x:v>Loans and Leases Receivable, Net Amount</x:v>
      </x:c>
      <x:c r="K3956" s="2" t="str">
        <x:v>us-gaap:LoansAndLeasesReceivableNetReportedAmount</x:v>
      </x:c>
      <x:c r="L3956" s="2" t="str">
        <x:v>2018-02-21</x:v>
      </x:c>
      <x:c r="M3956" s="2" t="str">
        <x:v>0000092230-18-000021</x:v>
      </x:c>
      <x:c r="N3956" s="2" t="str">
        <x:v>https://www.sec.gov/Archives/edgar/data/92230/000009223018000021/form10-k_4q17.htm</x:v>
      </x:c>
      <x:c r="O3956" s="2" t="str">
        <x:v>data/raw/filings/TFC_0000092230-18-000021_form10-k_4q17.htm</x:v>
      </x:c>
      <x:c r="P3956" s="2" t="str"/>
      <x:c r="Q3956" s="2" t="str"/>
      <x:c r="R3956" s="2" t="str">
        <x:v>Latest eligible comparative presentation at the information cutoff.</x:v>
      </x:c>
      <x:c r="T3956" s="12"/>
      <x:c r="U3956" s="12"/>
    </x:row>
    <x:row r="3957" ht="24" customHeight="1">
      <x:c r="C3957" s="2" t="str">
        <x:v>TFC</x:v>
      </x:c>
      <x:c r="D3957" s="2" t="str">
        <x:v>FY2016</x:v>
      </x:c>
      <x:c r="E3957" s="2" t="str">
        <x:v>allowance</x:v>
      </x:c>
      <x:c r="F3957" s="11" t="str">
        <x:v>n.a.</x:v>
      </x:c>
      <x:c r="G3957" s="2" t="str">
        <x:v>USDm</x:v>
      </x:c>
      <x:c r="H3957" s="2" t="str">
        <x:v>2016-01-01</x:v>
      </x:c>
      <x:c r="I3957" s="2" t="str">
        <x:v>2016-12-31</x:v>
      </x:c>
      <x:c r="J3957" s="2" t="str">
        <x:v>Loan allowance for credit losses</x:v>
      </x:c>
      <x:c r="K3957" s="2" t="str"/>
      <x:c r="L3957" s="2" t="str"/>
      <x:c r="M3957" s="2" t="str"/>
      <x:c r="N3957" s="2" t="str"/>
      <x:c r="O3957" s="2" t="str"/>
      <x:c r="P3957" s="2" t="str"/>
      <x:c r="Q3957" s="2" t="str"/>
      <x:c r="R3957" s="2" t="str">
        <x:v>Not reported / unavailable</x:v>
      </x:c>
      <x:c r="T3957" s="12"/>
      <x:c r="U3957" s="12"/>
    </x:row>
    <x:row r="3958" ht="24" customHeight="1">
      <x:c r="C3958" s="2" t="str">
        <x:v>TFC</x:v>
      </x:c>
      <x:c r="D3958" s="2" t="str">
        <x:v>FY2016</x:v>
      </x:c>
      <x:c r="E3958" s="2" t="str">
        <x:v>nonaccrual</x:v>
      </x:c>
      <x:c r="F3958" s="11" t="str">
        <x:v>n.a.</x:v>
      </x:c>
      <x:c r="G3958" s="2" t="str">
        <x:v>USDm</x:v>
      </x:c>
      <x:c r="H3958" s="2" t="str">
        <x:v>2016-01-01</x:v>
      </x:c>
      <x:c r="I3958" s="2" t="str">
        <x:v>2016-12-31</x:v>
      </x:c>
      <x:c r="J3958" s="2" t="str">
        <x:v>Nonaccrual</x:v>
      </x:c>
      <x:c r="K3958" s="2" t="str"/>
      <x:c r="L3958" s="2" t="str"/>
      <x:c r="M3958" s="2" t="str"/>
      <x:c r="N3958" s="2" t="str"/>
      <x:c r="O3958" s="2" t="str"/>
      <x:c r="P3958" s="2" t="str"/>
      <x:c r="Q3958" s="2" t="str"/>
      <x:c r="R3958" s="2" t="str">
        <x:v>Not reported / unavailable</x:v>
      </x:c>
      <x:c r="T3958" s="12"/>
      <x:c r="U3958" s="12"/>
    </x:row>
    <x:row r="3959" ht="24" customHeight="1">
      <x:c r="C3959" s="2" t="str">
        <x:v>TFC</x:v>
      </x:c>
      <x:c r="D3959" s="2" t="str">
        <x:v>FY2016</x:v>
      </x:c>
      <x:c r="E3959" s="2" t="str">
        <x:v>cash</x:v>
      </x:c>
      <x:c r="F3959" s="11" t="n">
        <x:v>4280</x:v>
      </x:c>
      <x:c r="G3959" s="2" t="str">
        <x:v>USD</x:v>
      </x:c>
      <x:c r="H3959" s="2" t="str">
        <x:v>2016-01-01</x:v>
      </x:c>
      <x:c r="I3959" s="2" t="str">
        <x:v>2016-12-31</x:v>
      </x:c>
      <x:c r="J3959" s="2" t="str">
        <x:v>Cash and Cash Equivalents, at Carrying Value</x:v>
      </x:c>
      <x:c r="K3959" s="2" t="str">
        <x:v>us-gaap:CashAndCashEquivalentsAtCarryingValue</x:v>
      </x:c>
      <x:c r="L3959" s="2" t="str">
        <x:v>2020-03-03</x:v>
      </x:c>
      <x:c r="M3959" s="2" t="str">
        <x:v>0000092230-20-000045</x:v>
      </x:c>
      <x:c r="N3959" s="2" t="str">
        <x:v>https://www.sec.gov/Archives/edgar/data/92230/000009223020000045/tfc-20191231.htm</x:v>
      </x:c>
      <x:c r="O3959" s="2" t="str">
        <x:v>data/raw/filings/TFC_0000092230-20-000045_tfc-20191231.htm</x:v>
      </x:c>
      <x:c r="P3959" s="2" t="str">
        <x:v>id3VybDovL2RvY3MudjEvZG9jOjJhYzRjYzYyYzI3ZDQ0ODRiZjYzOWNjZTk3YzdmNWZmL3NlYzoyYWM0Y2M2MmMyN2Q0NDg0YmY2MzljY2U5N2M3ZjVmZl83Ni9mcmFnOmJlMmQ1YWUxOThlYjRiMTRiZDE5N2E2ZDRiNGVkODUzL3RhYmxlOmVmZDA3MzNkY2E2MjQ2NGRiYjhlYjA3NTUxNmIzYWY1L3RhYmxlcmFuZ2U6ZWZkMDczM2RjYTYyNDY0ZGJiOGViMDc1NTE2YjNhZjVfNDctNi0xLTEtMTM3Nzc_c263c2a8-4f49-48da-980a-24f5fc156fe6</x:v>
      </x:c>
      <x:c r="Q3959" s="2" t="str"/>
      <x:c r="R3959" s="2" t="str">
        <x:v>Latest eligible comparative presentation at the information cutoff.</x:v>
      </x:c>
      <x:c r="T3959" s="12"/>
      <x:c r="U3959" s="12"/>
    </x:row>
    <x:row r="3960" ht="24" customHeight="1">
      <x:c r="C3960" s="2" t="str">
        <x:v>TFC</x:v>
      </x:c>
      <x:c r="D3960" s="2" t="str">
        <x:v>FY2016</x:v>
      </x:c>
      <x:c r="E3960" s="2" t="str">
        <x:v>aoci</x:v>
      </x:c>
      <x:c r="F3960" s="11" t="n">
        <x:v>-1132</x:v>
      </x:c>
      <x:c r="G3960" s="2" t="str">
        <x:v>USD</x:v>
      </x:c>
      <x:c r="H3960" s="2" t="str">
        <x:v>2016-01-01</x:v>
      </x:c>
      <x:c r="I3960" s="2" t="str">
        <x:v>2016-12-31</x:v>
      </x:c>
      <x:c r="J3960" s="2" t="str">
        <x:v>Accumulated Other Comprehensive Income (Loss), Net of Tax</x:v>
      </x:c>
      <x:c r="K3960" s="2" t="str">
        <x:v>us-gaap:AccumulatedOtherComprehensiveIncomeLossNetOfTax</x:v>
      </x:c>
      <x:c r="L3960" s="2" t="str">
        <x:v>2018-02-21</x:v>
      </x:c>
      <x:c r="M3960" s="2" t="str">
        <x:v>0000092230-18-000021</x:v>
      </x:c>
      <x:c r="N3960" s="2" t="str">
        <x:v>https://www.sec.gov/Archives/edgar/data/92230/000009223018000021/form10-k_4q17.htm</x:v>
      </x:c>
      <x:c r="O3960" s="2" t="str">
        <x:v>data/raw/filings/TFC_0000092230-18-000021_form10-k_4q17.htm</x:v>
      </x:c>
      <x:c r="P3960" s="2" t="str"/>
      <x:c r="Q3960" s="2" t="str"/>
      <x:c r="R3960" s="2" t="str">
        <x:v>Latest eligible comparative presentation at the information cutoff.</x:v>
      </x:c>
      <x:c r="T3960" s="12"/>
      <x:c r="U3960" s="12"/>
    </x:row>
    <x:row r="3961" ht="24" customHeight="1">
      <x:c r="C3961" s="2" t="str">
        <x:v>TFC</x:v>
      </x:c>
      <x:c r="D3961" s="2" t="str">
        <x:v>FY2016</x:v>
      </x:c>
      <x:c r="E3961" s="2" t="str">
        <x:v>nii</x:v>
      </x:c>
      <x:c r="F3961" s="11" t="n">
        <x:v>6321</x:v>
      </x:c>
      <x:c r="G3961" s="2" t="str">
        <x:v>USD</x:v>
      </x:c>
      <x:c r="H3961" s="2" t="str">
        <x:v>2016-01-01</x:v>
      </x:c>
      <x:c r="I3961" s="2" t="str">
        <x:v>2016-12-31</x:v>
      </x:c>
      <x:c r="J3961" s="2" t="str">
        <x:v>Interest Income (Expense), Net</x:v>
      </x:c>
      <x:c r="K3961" s="2" t="str">
        <x:v>us-gaap:InterestIncomeExpenseNet</x:v>
      </x:c>
      <x:c r="L3961" s="2" t="str">
        <x:v>2019-02-26</x:v>
      </x:c>
      <x:c r="M3961" s="2" t="str">
        <x:v>0000092230-19-000017</x:v>
      </x:c>
      <x:c r="N3961" s="2" t="str">
        <x:v>https://www.sec.gov/Archives/edgar/data/92230/000009223019000017/form10-k_4q18.htm</x:v>
      </x:c>
      <x:c r="O3961" s="2" t="str">
        <x:v>data/raw/filings/TFC_0000092230-19-000017_form10-k_4q18.htm</x:v>
      </x:c>
      <x:c r="P3961" s="2" t="str"/>
      <x:c r="Q3961" s="2" t="str"/>
      <x:c r="R3961" s="2" t="str">
        <x:v>Latest eligible comparative presentation at the information cutoff.</x:v>
      </x:c>
      <x:c r="T3961" s="12"/>
      <x:c r="U3961" s="12"/>
    </x:row>
    <x:row r="3962" ht="24" customHeight="1">
      <x:c r="C3962" s="2" t="str">
        <x:v>TFC</x:v>
      </x:c>
      <x:c r="D3962" s="2" t="str">
        <x:v>FY2016</x:v>
      </x:c>
      <x:c r="E3962" s="2" t="str">
        <x:v>noninterest_income</x:v>
      </x:c>
      <x:c r="F3962" s="11" t="n">
        <x:v>4472</x:v>
      </x:c>
      <x:c r="G3962" s="2" t="str">
        <x:v>USD</x:v>
      </x:c>
      <x:c r="H3962" s="2" t="str">
        <x:v>2016-01-01</x:v>
      </x:c>
      <x:c r="I3962" s="2" t="str">
        <x:v>2016-12-31</x:v>
      </x:c>
      <x:c r="J3962" s="2" t="str">
        <x:v>Noninterest Income</x:v>
      </x:c>
      <x:c r="K3962" s="2" t="str">
        <x:v>us-gaap:NoninterestIncome</x:v>
      </x:c>
      <x:c r="L3962" s="2" t="str">
        <x:v>2019-02-26</x:v>
      </x:c>
      <x:c r="M3962" s="2" t="str">
        <x:v>0000092230-19-000017</x:v>
      </x:c>
      <x:c r="N3962" s="2" t="str">
        <x:v>https://www.sec.gov/Archives/edgar/data/92230/000009223019000017/form10-k_4q18.htm</x:v>
      </x:c>
      <x:c r="O3962" s="2" t="str">
        <x:v>data/raw/filings/TFC_0000092230-19-000017_form10-k_4q18.htm</x:v>
      </x:c>
      <x:c r="P3962" s="2" t="str"/>
      <x:c r="Q3962" s="2" t="str"/>
      <x:c r="R3962" s="2" t="str">
        <x:v>Latest eligible comparative presentation at the information cutoff.</x:v>
      </x:c>
      <x:c r="T3962" s="12"/>
      <x:c r="U3962" s="12"/>
    </x:row>
    <x:row r="3963" ht="24" customHeight="1">
      <x:c r="C3963" s="2" t="str">
        <x:v>TFC</x:v>
      </x:c>
      <x:c r="D3963" s="2" t="str">
        <x:v>FY2016</x:v>
      </x:c>
      <x:c r="E3963" s="2" t="str">
        <x:v>revenue_reported</x:v>
      </x:c>
      <x:c r="F3963" s="11" t="str">
        <x:v>n.a.</x:v>
      </x:c>
      <x:c r="G3963" s="2" t="str">
        <x:v>USDm</x:v>
      </x:c>
      <x:c r="H3963" s="2" t="str">
        <x:v>2016-01-01</x:v>
      </x:c>
      <x:c r="I3963" s="2" t="str">
        <x:v>2016-12-31</x:v>
      </x:c>
      <x:c r="J3963" s="2" t="str">
        <x:v>Reported total net revenue</x:v>
      </x:c>
      <x:c r="K3963" s="2" t="str"/>
      <x:c r="L3963" s="2" t="str"/>
      <x:c r="M3963" s="2" t="str"/>
      <x:c r="N3963" s="2" t="str"/>
      <x:c r="O3963" s="2" t="str"/>
      <x:c r="P3963" s="2" t="str"/>
      <x:c r="Q3963" s="2" t="str"/>
      <x:c r="R3963" s="2" t="str">
        <x:v>Not reported / unavailable</x:v>
      </x:c>
      <x:c r="T3963" s="12"/>
      <x:c r="U3963" s="12"/>
    </x:row>
    <x:row r="3964" ht="24" customHeight="1">
      <x:c r="C3964" s="2" t="str">
        <x:v>TFC</x:v>
      </x:c>
      <x:c r="D3964" s="2" t="str">
        <x:v>FY2016</x:v>
      </x:c>
      <x:c r="E3964" s="2" t="str">
        <x:v>opex</x:v>
      </x:c>
      <x:c r="F3964" s="11" t="n">
        <x:v>6721</x:v>
      </x:c>
      <x:c r="G3964" s="2" t="str">
        <x:v>USD</x:v>
      </x:c>
      <x:c r="H3964" s="2" t="str">
        <x:v>2016-01-01</x:v>
      </x:c>
      <x:c r="I3964" s="2" t="str">
        <x:v>2016-12-31</x:v>
      </x:c>
      <x:c r="J3964" s="2" t="str">
        <x:v>Noninterest Expense</x:v>
      </x:c>
      <x:c r="K3964" s="2" t="str">
        <x:v>us-gaap:NoninterestExpense</x:v>
      </x:c>
      <x:c r="L3964" s="2" t="str">
        <x:v>2019-02-26</x:v>
      </x:c>
      <x:c r="M3964" s="2" t="str">
        <x:v>0000092230-19-000017</x:v>
      </x:c>
      <x:c r="N3964" s="2" t="str">
        <x:v>https://www.sec.gov/Archives/edgar/data/92230/000009223019000017/form10-k_4q18.htm</x:v>
      </x:c>
      <x:c r="O3964" s="2" t="str">
        <x:v>data/raw/filings/TFC_0000092230-19-000017_form10-k_4q18.htm</x:v>
      </x:c>
      <x:c r="P3964" s="2" t="str"/>
      <x:c r="Q3964" s="2" t="str"/>
      <x:c r="R3964" s="2" t="str">
        <x:v>Latest eligible comparative presentation at the information cutoff.</x:v>
      </x:c>
      <x:c r="T3964" s="12"/>
      <x:c r="U3964" s="12"/>
    </x:row>
    <x:row r="3965" ht="24" customHeight="1">
      <x:c r="C3965" s="2" t="str">
        <x:v>TFC</x:v>
      </x:c>
      <x:c r="D3965" s="2" t="str">
        <x:v>FY2016</x:v>
      </x:c>
      <x:c r="E3965" s="2" t="str">
        <x:v>provision</x:v>
      </x:c>
      <x:c r="F3965" s="11" t="n">
        <x:v>572</x:v>
      </x:c>
      <x:c r="G3965" s="2" t="str">
        <x:v>USD</x:v>
      </x:c>
      <x:c r="H3965" s="2" t="str">
        <x:v>2016-01-01</x:v>
      </x:c>
      <x:c r="I3965" s="2" t="str">
        <x:v>2016-12-31</x:v>
      </x:c>
      <x:c r="J3965" s="2" t="str">
        <x:v>Provision for Loan, Lease, and Other Losses</x:v>
      </x:c>
      <x:c r="K3965" s="2" t="str">
        <x:v>us-gaap:ProvisionForLoanLeaseAndOtherLosses</x:v>
      </x:c>
      <x:c r="L3965" s="2" t="str">
        <x:v>2019-02-26</x:v>
      </x:c>
      <x:c r="M3965" s="2" t="str">
        <x:v>0000092230-19-000017</x:v>
      </x:c>
      <x:c r="N3965" s="2" t="str">
        <x:v>https://www.sec.gov/Archives/edgar/data/92230/000009223019000017/form10-k_4q18.htm</x:v>
      </x:c>
      <x:c r="O3965" s="2" t="str">
        <x:v>data/raw/filings/TFC_0000092230-19-000017_form10-k_4q18.htm</x:v>
      </x:c>
      <x:c r="P3965" s="2" t="str"/>
      <x:c r="Q3965" s="2" t="str"/>
      <x:c r="R3965" s="2" t="str">
        <x:v>Latest eligible comparative presentation at the information cutoff.</x:v>
      </x:c>
      <x:c r="T3965" s="12"/>
      <x:c r="U3965" s="12"/>
    </x:row>
    <x:row r="3966" ht="24" customHeight="1">
      <x:c r="C3966" s="2" t="str">
        <x:v>TFC</x:v>
      </x:c>
      <x:c r="D3966" s="2" t="str">
        <x:v>FY2016</x:v>
      </x:c>
      <x:c r="E3966" s="2" t="str">
        <x:v>pretax</x:v>
      </x:c>
      <x:c r="F3966" s="11" t="n">
        <x:v>3500</x:v>
      </x:c>
      <x:c r="G3966" s="2" t="str">
        <x:v>USD</x:v>
      </x:c>
      <x:c r="H3966" s="2" t="str">
        <x:v>2016-01-01</x:v>
      </x:c>
      <x:c r="I3966" s="2" t="str">
        <x:v>2016-12-31</x:v>
      </x:c>
      <x:c r="J3966" s="2" t="str">
        <x:v>Income (Loss) from Continuing Operations before Income Taxes, Noncontrolling Interest</x:v>
      </x:c>
      <x:c r="K3966" s="2" t="str">
        <x:v>us-gaap:IncomeLossFromContinuingOperationsBeforeIncomeTaxesExtraordinaryItemsNoncontrollingInterest</x:v>
      </x:c>
      <x:c r="L3966" s="2" t="str">
        <x:v>2019-02-26</x:v>
      </x:c>
      <x:c r="M3966" s="2" t="str">
        <x:v>0000092230-19-000017</x:v>
      </x:c>
      <x:c r="N3966" s="2" t="str">
        <x:v>https://www.sec.gov/Archives/edgar/data/92230/000009223019000017/form10-k_4q18.htm</x:v>
      </x:c>
      <x:c r="O3966" s="2" t="str">
        <x:v>data/raw/filings/TFC_0000092230-19-000017_form10-k_4q18.htm</x:v>
      </x:c>
      <x:c r="P3966" s="2" t="str"/>
      <x:c r="Q3966" s="2" t="str"/>
      <x:c r="R3966" s="2" t="str">
        <x:v>Latest eligible comparative presentation at the information cutoff.</x:v>
      </x:c>
      <x:c r="T3966" s="12"/>
      <x:c r="U3966" s="12"/>
    </x:row>
    <x:row r="3967" ht="24" customHeight="1">
      <x:c r="C3967" s="2" t="str">
        <x:v>TFC</x:v>
      </x:c>
      <x:c r="D3967" s="2" t="str">
        <x:v>FY2016</x:v>
      </x:c>
      <x:c r="E3967" s="2" t="str">
        <x:v>tax</x:v>
      </x:c>
      <x:c r="F3967" s="11" t="n">
        <x:v>1058</x:v>
      </x:c>
      <x:c r="G3967" s="2" t="str">
        <x:v>USD</x:v>
      </x:c>
      <x:c r="H3967" s="2" t="str">
        <x:v>2016-01-01</x:v>
      </x:c>
      <x:c r="I3967" s="2" t="str">
        <x:v>2016-12-31</x:v>
      </x:c>
      <x:c r="J3967" s="2" t="str">
        <x:v>Income Tax Expense (Benefit)</x:v>
      </x:c>
      <x:c r="K3967" s="2" t="str">
        <x:v>us-gaap:IncomeTaxExpenseBenefit</x:v>
      </x:c>
      <x:c r="L3967" s="2" t="str">
        <x:v>2019-02-26</x:v>
      </x:c>
      <x:c r="M3967" s="2" t="str">
        <x:v>0000092230-19-000017</x:v>
      </x:c>
      <x:c r="N3967" s="2" t="str">
        <x:v>https://www.sec.gov/Archives/edgar/data/92230/000009223019000017/form10-k_4q18.htm</x:v>
      </x:c>
      <x:c r="O3967" s="2" t="str">
        <x:v>data/raw/filings/TFC_0000092230-19-000017_form10-k_4q18.htm</x:v>
      </x:c>
      <x:c r="P3967" s="2" t="str"/>
      <x:c r="Q3967" s="2" t="str"/>
      <x:c r="R3967" s="2" t="str">
        <x:v>Latest eligible comparative presentation at the information cutoff.</x:v>
      </x:c>
      <x:c r="T3967" s="12"/>
      <x:c r="U3967" s="12"/>
    </x:row>
    <x:row r="3968" ht="24" customHeight="1">
      <x:c r="C3968" s="2" t="str">
        <x:v>TFC</x:v>
      </x:c>
      <x:c r="D3968" s="2" t="str">
        <x:v>FY2016</x:v>
      </x:c>
      <x:c r="E3968" s="2" t="str">
        <x:v>net_income</x:v>
      </x:c>
      <x:c r="F3968" s="11" t="str">
        <x:v>n.a.</x:v>
      </x:c>
      <x:c r="G3968" s="2" t="str">
        <x:v>USDm</x:v>
      </x:c>
      <x:c r="H3968" s="2" t="str">
        <x:v>2016-01-01</x:v>
      </x:c>
      <x:c r="I3968" s="2" t="str">
        <x:v>2016-12-31</x:v>
      </x:c>
      <x:c r="J3968" s="2" t="str">
        <x:v>Net income attributable to parent</x:v>
      </x:c>
      <x:c r="K3968" s="2" t="str"/>
      <x:c r="L3968" s="2" t="str"/>
      <x:c r="M3968" s="2" t="str"/>
      <x:c r="N3968" s="2" t="str"/>
      <x:c r="O3968" s="2" t="str"/>
      <x:c r="P3968" s="2" t="str"/>
      <x:c r="Q3968" s="2" t="str"/>
      <x:c r="R3968" s="2" t="str">
        <x:v>Not reported / unavailable</x:v>
      </x:c>
      <x:c r="T3968" s="12"/>
      <x:c r="U3968" s="12"/>
    </x:row>
    <x:row r="3969" ht="24" customHeight="1">
      <x:c r="C3969" s="2" t="str">
        <x:v>TFC</x:v>
      </x:c>
      <x:c r="D3969" s="2" t="str">
        <x:v>FY2016</x:v>
      </x:c>
      <x:c r="E3969" s="2" t="str">
        <x:v>common_income</x:v>
      </x:c>
      <x:c r="F3969" s="11" t="n">
        <x:v>2259</x:v>
      </x:c>
      <x:c r="G3969" s="2" t="str">
        <x:v>USD</x:v>
      </x:c>
      <x:c r="H3969" s="2" t="str">
        <x:v>2016-01-01</x:v>
      </x:c>
      <x:c r="I3969" s="2" t="str">
        <x:v>2016-12-31</x:v>
      </x:c>
      <x:c r="J3969" s="2" t="str">
        <x:v>Net Income (Loss) Available to Common Stockholders, Basic</x:v>
      </x:c>
      <x:c r="K3969" s="2" t="str">
        <x:v>us-gaap:NetIncomeLossAvailableToCommonStockholdersBasic</x:v>
      </x:c>
      <x:c r="L3969" s="2" t="str">
        <x:v>2019-02-26</x:v>
      </x:c>
      <x:c r="M3969" s="2" t="str">
        <x:v>0000092230-19-000017</x:v>
      </x:c>
      <x:c r="N3969" s="2" t="str">
        <x:v>https://www.sec.gov/Archives/edgar/data/92230/000009223019000017/form10-k_4q18.htm</x:v>
      </x:c>
      <x:c r="O3969" s="2" t="str">
        <x:v>data/raw/filings/TFC_0000092230-19-000017_form10-k_4q18.htm</x:v>
      </x:c>
      <x:c r="P3969" s="2" t="str"/>
      <x:c r="Q3969" s="2" t="str"/>
      <x:c r="R3969" s="2" t="str">
        <x:v>Latest eligible comparative presentation at the information cutoff.</x:v>
      </x:c>
      <x:c r="T3969" s="12"/>
      <x:c r="U3969" s="12"/>
    </x:row>
    <x:row r="3970" ht="24" customHeight="1">
      <x:c r="C3970" s="2" t="str">
        <x:v>TFC</x:v>
      </x:c>
      <x:c r="D3970" s="2" t="str">
        <x:v>FY2016</x:v>
      </x:c>
      <x:c r="E3970" s="2" t="str">
        <x:v>preferred_div</x:v>
      </x:c>
      <x:c r="F3970" s="11" t="n">
        <x:v>167</x:v>
      </x:c>
      <x:c r="G3970" s="2" t="str">
        <x:v>USD</x:v>
      </x:c>
      <x:c r="H3970" s="2" t="str">
        <x:v>2016-01-01</x:v>
      </x:c>
      <x:c r="I3970" s="2" t="str">
        <x:v>2016-12-31</x:v>
      </x:c>
      <x:c r="J3970" s="2" t="str">
        <x:v>Preferred Stock Dividends and Other Adjustments</x:v>
      </x:c>
      <x:c r="K3970" s="2" t="str">
        <x:v>us-gaap:PreferredStockDividendsAndOtherAdjustments</x:v>
      </x:c>
      <x:c r="L3970" s="2" t="str">
        <x:v>2019-02-26</x:v>
      </x:c>
      <x:c r="M3970" s="2" t="str">
        <x:v>0000092230-19-000017</x:v>
      </x:c>
      <x:c r="N3970" s="2" t="str">
        <x:v>https://www.sec.gov/Archives/edgar/data/92230/000009223019000017/form10-k_4q18.htm</x:v>
      </x:c>
      <x:c r="O3970" s="2" t="str">
        <x:v>data/raw/filings/TFC_0000092230-19-000017_form10-k_4q18.htm</x:v>
      </x:c>
      <x:c r="P3970" s="2" t="str"/>
      <x:c r="Q3970" s="2" t="str"/>
      <x:c r="R3970" s="2" t="str">
        <x:v>Latest eligible comparative presentation at the information cutoff.</x:v>
      </x:c>
      <x:c r="T3970" s="12"/>
      <x:c r="U3970" s="12"/>
    </x:row>
    <x:row r="3971" ht="24" customHeight="1">
      <x:c r="C3971" s="2" t="str">
        <x:v>TFC</x:v>
      </x:c>
      <x:c r="D3971" s="2" t="str">
        <x:v>FY2016</x:v>
      </x:c>
      <x:c r="E3971" s="2" t="str">
        <x:v>eps</x:v>
      </x:c>
      <x:c r="F3971" s="11" t="n">
        <x:v>2.77</x:v>
      </x:c>
      <x:c r="G3971" s="2" t="str">
        <x:v>USD/shares</x:v>
      </x:c>
      <x:c r="H3971" s="2" t="str">
        <x:v>2016-01-01</x:v>
      </x:c>
      <x:c r="I3971" s="2" t="str">
        <x:v>2016-12-31</x:v>
      </x:c>
      <x:c r="J3971" s="2" t="str">
        <x:v>Earnings Per Share, Diluted</x:v>
      </x:c>
      <x:c r="K3971" s="2" t="str">
        <x:v>us-gaap:EarningsPerShareDiluted</x:v>
      </x:c>
      <x:c r="L3971" s="2" t="str">
        <x:v>2019-02-26</x:v>
      </x:c>
      <x:c r="M3971" s="2" t="str">
        <x:v>0000092230-19-000017</x:v>
      </x:c>
      <x:c r="N3971" s="2" t="str">
        <x:v>https://www.sec.gov/Archives/edgar/data/92230/000009223019000017/form10-k_4q18.htm</x:v>
      </x:c>
      <x:c r="O3971" s="2" t="str">
        <x:v>data/raw/filings/TFC_0000092230-19-000017_form10-k_4q18.htm</x:v>
      </x:c>
      <x:c r="P3971" s="2" t="str"/>
      <x:c r="Q3971" s="2" t="str"/>
      <x:c r="R3971" s="2" t="str">
        <x:v>Latest eligible comparative presentation at the information cutoff.</x:v>
      </x:c>
      <x:c r="T3971" s="12"/>
      <x:c r="U3971" s="12"/>
    </x:row>
    <x:row r="3972" ht="24" customHeight="1">
      <x:c r="C3972" s="2" t="str">
        <x:v>TFC</x:v>
      </x:c>
      <x:c r="D3972" s="2" t="str">
        <x:v>FY2016</x:v>
      </x:c>
      <x:c r="E3972" s="2" t="str">
        <x:v>shares_diluted</x:v>
      </x:c>
      <x:c r="F3972" s="11" t="n">
        <x:v>814.916</x:v>
      </x:c>
      <x:c r="G3972" s="2" t="str">
        <x:v>shares</x:v>
      </x:c>
      <x:c r="H3972" s="2" t="str">
        <x:v>2016-01-01</x:v>
      </x:c>
      <x:c r="I3972" s="2" t="str">
        <x:v>2016-12-31</x:v>
      </x:c>
      <x:c r="J3972" s="2" t="str">
        <x:v>Weighted Average Number of Shares Outstanding, Diluted</x:v>
      </x:c>
      <x:c r="K3972" s="2" t="str">
        <x:v>us-gaap:WeightedAverageNumberOfDilutedSharesOutstanding</x:v>
      </x:c>
      <x:c r="L3972" s="2" t="str">
        <x:v>2019-02-26</x:v>
      </x:c>
      <x:c r="M3972" s="2" t="str">
        <x:v>0000092230-19-000017</x:v>
      </x:c>
      <x:c r="N3972" s="2" t="str">
        <x:v>https://www.sec.gov/Archives/edgar/data/92230/000009223019000017/form10-k_4q18.htm</x:v>
      </x:c>
      <x:c r="O3972" s="2" t="str">
        <x:v>data/raw/filings/TFC_0000092230-19-000017_form10-k_4q18.htm</x:v>
      </x:c>
      <x:c r="P3972" s="2" t="str"/>
      <x:c r="Q3972" s="2" t="str"/>
      <x:c r="R3972" s="2" t="str">
        <x:v>Latest eligible comparative presentation at the information cutoff.</x:v>
      </x:c>
      <x:c r="T3972" s="12"/>
      <x:c r="U3972" s="12"/>
    </x:row>
    <x:row r="3973" ht="24" customHeight="1">
      <x:c r="C3973" s="2" t="str">
        <x:v>TFC</x:v>
      </x:c>
      <x:c r="D3973" s="2" t="str">
        <x:v>FY2016</x:v>
      </x:c>
      <x:c r="E3973" s="2" t="str">
        <x:v>dps</x:v>
      </x:c>
      <x:c r="F3973" s="11" t="n">
        <x:v>1.15</x:v>
      </x:c>
      <x:c r="G3973" s="2" t="str">
        <x:v>USD/shares</x:v>
      </x:c>
      <x:c r="H3973" s="2" t="str">
        <x:v>2016-01-01</x:v>
      </x:c>
      <x:c r="I3973" s="2" t="str">
        <x:v>2016-12-31</x:v>
      </x:c>
      <x:c r="J3973" s="2" t="str">
        <x:v>Common Stock, Dividends, Per Share, Declared</x:v>
      </x:c>
      <x:c r="K3973" s="2" t="str">
        <x:v>us-gaap:CommonStockDividendsPerShareDeclared</x:v>
      </x:c>
      <x:c r="L3973" s="2" t="str">
        <x:v>2019-02-26</x:v>
      </x:c>
      <x:c r="M3973" s="2" t="str">
        <x:v>0000092230-19-000017</x:v>
      </x:c>
      <x:c r="N3973" s="2" t="str">
        <x:v>https://www.sec.gov/Archives/edgar/data/92230/000009223019000017/form10-k_4q18.htm</x:v>
      </x:c>
      <x:c r="O3973" s="2" t="str">
        <x:v>data/raw/filings/TFC_0000092230-19-000017_form10-k_4q18.htm</x:v>
      </x:c>
      <x:c r="P3973" s="2" t="str"/>
      <x:c r="Q3973" s="2" t="str"/>
      <x:c r="R3973" s="2" t="str">
        <x:v>Latest eligible comparative presentation at the information cutoff.</x:v>
      </x:c>
      <x:c r="T3973" s="12"/>
      <x:c r="U3973" s="12"/>
    </x:row>
    <x:row r="3974" ht="24" customHeight="1">
      <x:c r="C3974" s="2" t="str">
        <x:v>TFC</x:v>
      </x:c>
      <x:c r="D3974" s="2" t="str">
        <x:v>FY2016</x:v>
      </x:c>
      <x:c r="E3974" s="2" t="str">
        <x:v>dividends</x:v>
      </x:c>
      <x:c r="F3974" s="11" t="n">
        <x:v>925</x:v>
      </x:c>
      <x:c r="G3974" s="2" t="str">
        <x:v>USD</x:v>
      </x:c>
      <x:c r="H3974" s="2" t="str">
        <x:v>2016-01-01</x:v>
      </x:c>
      <x:c r="I3974" s="2" t="str">
        <x:v>2016-12-31</x:v>
      </x:c>
      <x:c r="J3974" s="2" t="str">
        <x:v>Payments of Ordinary Dividends, Common Stock</x:v>
      </x:c>
      <x:c r="K3974" s="2" t="str">
        <x:v>us-gaap:PaymentsOfDividendsCommonStock</x:v>
      </x:c>
      <x:c r="L3974" s="2" t="str">
        <x:v>2019-02-26</x:v>
      </x:c>
      <x:c r="M3974" s="2" t="str">
        <x:v>0000092230-19-000017</x:v>
      </x:c>
      <x:c r="N3974" s="2" t="str">
        <x:v>https://www.sec.gov/Archives/edgar/data/92230/000009223019000017/form10-k_4q18.htm</x:v>
      </x:c>
      <x:c r="O3974" s="2" t="str">
        <x:v>data/raw/filings/TFC_0000092230-19-000017_form10-k_4q18.htm</x:v>
      </x:c>
      <x:c r="P3974" s="2" t="str"/>
      <x:c r="Q3974" s="2" t="str"/>
      <x:c r="R3974" s="2" t="str">
        <x:v>Latest eligible comparative presentation at the information cutoff.</x:v>
      </x:c>
      <x:c r="T3974" s="12"/>
      <x:c r="U3974" s="12"/>
    </x:row>
    <x:row r="3975" ht="24" customHeight="1">
      <x:c r="C3975" s="2" t="str">
        <x:v>TFC</x:v>
      </x:c>
      <x:c r="D3975" s="2" t="str">
        <x:v>FY2016</x:v>
      </x:c>
      <x:c r="E3975" s="2" t="str">
        <x:v>buybacks</x:v>
      </x:c>
      <x:c r="F3975" s="11" t="n">
        <x:v>520</x:v>
      </x:c>
      <x:c r="G3975" s="2" t="str">
        <x:v>USD</x:v>
      </x:c>
      <x:c r="H3975" s="2" t="str">
        <x:v>2016-01-01</x:v>
      </x:c>
      <x:c r="I3975" s="2" t="str">
        <x:v>2016-12-31</x:v>
      </x:c>
      <x:c r="J3975" s="2" t="str">
        <x:v>Payments for Repurchase of Common Stock</x:v>
      </x:c>
      <x:c r="K3975" s="2" t="str">
        <x:v>us-gaap:PaymentsForRepurchaseOfCommonStock</x:v>
      </x:c>
      <x:c r="L3975" s="2" t="str">
        <x:v>2019-02-26</x:v>
      </x:c>
      <x:c r="M3975" s="2" t="str">
        <x:v>0000092230-19-000017</x:v>
      </x:c>
      <x:c r="N3975" s="2" t="str">
        <x:v>https://www.sec.gov/Archives/edgar/data/92230/000009223019000017/form10-k_4q18.htm</x:v>
      </x:c>
      <x:c r="O3975" s="2" t="str">
        <x:v>data/raw/filings/TFC_0000092230-19-000017_form10-k_4q18.htm</x:v>
      </x:c>
      <x:c r="P3975" s="2" t="str"/>
      <x:c r="Q3975" s="2" t="str"/>
      <x:c r="R3975" s="2" t="str">
        <x:v>Latest eligible comparative presentation at the information cutoff.</x:v>
      </x:c>
      <x:c r="T3975" s="12"/>
      <x:c r="U3975" s="12"/>
    </x:row>
    <x:row r="3976" ht="24" customHeight="1">
      <x:c r="C3976" s="2" t="str">
        <x:v>TFC</x:v>
      </x:c>
      <x:c r="D3976" s="2" t="str">
        <x:v>FY2016</x:v>
      </x:c>
      <x:c r="E3976" s="2" t="str">
        <x:v>chargeoffs</x:v>
      </x:c>
      <x:c r="F3976" s="11" t="str">
        <x:v>n.a.</x:v>
      </x:c>
      <x:c r="G3976" s="2" t="str">
        <x:v>USDm</x:v>
      </x:c>
      <x:c r="H3976" s="2" t="str">
        <x:v>2016-01-01</x:v>
      </x:c>
      <x:c r="I3976" s="2" t="str">
        <x:v>2016-12-31</x:v>
      </x:c>
      <x:c r="J3976" s="2" t="str">
        <x:v>Gross loan charge-offs</x:v>
      </x:c>
      <x:c r="K3976" s="2" t="str"/>
      <x:c r="L3976" s="2" t="str"/>
      <x:c r="M3976" s="2" t="str"/>
      <x:c r="N3976" s="2" t="str"/>
      <x:c r="O3976" s="2" t="str"/>
      <x:c r="P3976" s="2" t="str"/>
      <x:c r="Q3976" s="2" t="str"/>
      <x:c r="R3976" s="2" t="str">
        <x:v>Not reported / unavailable</x:v>
      </x:c>
      <x:c r="T3976" s="12"/>
      <x:c r="U3976" s="12"/>
    </x:row>
    <x:row r="3977" ht="24" customHeight="1">
      <x:c r="C3977" s="2" t="str">
        <x:v>TFC</x:v>
      </x:c>
      <x:c r="D3977" s="2" t="str">
        <x:v>FY2016</x:v>
      </x:c>
      <x:c r="E3977" s="2" t="str">
        <x:v>recoveries</x:v>
      </x:c>
      <x:c r="F3977" s="11" t="str">
        <x:v>n.a.</x:v>
      </x:c>
      <x:c r="G3977" s="2" t="str">
        <x:v>USDm</x:v>
      </x:c>
      <x:c r="H3977" s="2" t="str">
        <x:v>2016-01-01</x:v>
      </x:c>
      <x:c r="I3977" s="2" t="str">
        <x:v>2016-12-31</x:v>
      </x:c>
      <x:c r="J3977" s="2" t="str">
        <x:v>Loan recoveries</x:v>
      </x:c>
      <x:c r="K3977" s="2" t="str"/>
      <x:c r="L3977" s="2" t="str"/>
      <x:c r="M3977" s="2" t="str"/>
      <x:c r="N3977" s="2" t="str"/>
      <x:c r="O3977" s="2" t="str"/>
      <x:c r="P3977" s="2" t="str"/>
      <x:c r="Q3977" s="2" t="str"/>
      <x:c r="R3977" s="2" t="str">
        <x:v>Not reported / unavailable</x:v>
      </x:c>
      <x:c r="T3977" s="12"/>
      <x:c r="U3977" s="12"/>
    </x:row>
    <x:row r="3978" ht="24" customHeight="1">
      <x:c r="C3978" s="2" t="str">
        <x:v>TFC</x:v>
      </x:c>
      <x:c r="D3978" s="2" t="str">
        <x:v>FY2016</x:v>
      </x:c>
      <x:c r="E3978" s="2" t="str">
        <x:v>rwa</x:v>
      </x:c>
      <x:c r="F3978" s="11" t="str">
        <x:v>n.a.</x:v>
      </x:c>
      <x:c r="G3978" s="2" t="str">
        <x:v>USDm</x:v>
      </x:c>
      <x:c r="H3978" s="2" t="str">
        <x:v>2016-01-01</x:v>
      </x:c>
      <x:c r="I3978" s="2" t="str">
        <x:v>2016-12-31</x:v>
      </x:c>
      <x:c r="J3978" s="2" t="str">
        <x:v>Risk-weighted assets</x:v>
      </x:c>
      <x:c r="K3978" s="2" t="str"/>
      <x:c r="L3978" s="2" t="str"/>
      <x:c r="M3978" s="2" t="str"/>
      <x:c r="N3978" s="2" t="str"/>
      <x:c r="O3978" s="2" t="str"/>
      <x:c r="P3978" s="2" t="str"/>
      <x:c r="Q3978" s="2" t="str"/>
      <x:c r="R3978" s="2" t="str">
        <x:v>Not reported / unavailable</x:v>
      </x:c>
      <x:c r="T3978" s="12"/>
      <x:c r="U3978" s="12"/>
    </x:row>
    <x:row r="3979" ht="24" customHeight="1">
      <x:c r="C3979" s="2" t="str">
        <x:v>TFC</x:v>
      </x:c>
      <x:c r="D3979" s="2" t="str">
        <x:v>FY2016</x:v>
      </x:c>
      <x:c r="E3979" s="2" t="str">
        <x:v>cet1_reported</x:v>
      </x:c>
      <x:c r="F3979" s="11" t="str">
        <x:v>n.a.</x:v>
      </x:c>
      <x:c r="G3979" s="2" t="str">
        <x:v>%</x:v>
      </x:c>
      <x:c r="H3979" s="2" t="str">
        <x:v>2016-01-01</x:v>
      </x:c>
      <x:c r="I3979" s="2" t="str">
        <x:v>2016-12-31</x:v>
      </x:c>
      <x:c r="J3979" s="2" t="str">
        <x:v>Actual standardized CET1 ratio</x:v>
      </x:c>
      <x:c r="K3979" s="2" t="str"/>
      <x:c r="L3979" s="2" t="str"/>
      <x:c r="M3979" s="2" t="str"/>
      <x:c r="N3979" s="2" t="str"/>
      <x:c r="O3979" s="2" t="str"/>
      <x:c r="P3979" s="2" t="str"/>
      <x:c r="Q3979" s="2" t="str"/>
      <x:c r="R3979" s="2" t="str">
        <x:v>Not reported / unavailable</x:v>
      </x:c>
      <x:c r="T3979" s="12"/>
      <x:c r="U3979" s="12"/>
    </x:row>
    <x:row r="3980" ht="24" customHeight="1">
      <x:c r="C3980" s="2" t="str">
        <x:v>TFC</x:v>
      </x:c>
      <x:c r="D3980" s="2" t="str">
        <x:v>FY2016</x:v>
      </x:c>
      <x:c r="E3980" s="2" t="str">
        <x:v>nim_reported</x:v>
      </x:c>
      <x:c r="F3980" s="11" t="str">
        <x:v>n.a.</x:v>
      </x:c>
      <x:c r="G3980" s="2" t="str">
        <x:v>%</x:v>
      </x:c>
      <x:c r="H3980" s="2" t="str">
        <x:v>2016-01-01</x:v>
      </x:c>
      <x:c r="I3980" s="2" t="str">
        <x:v>2016-12-31</x:v>
      </x:c>
      <x:c r="J3980" s="2" t="str">
        <x:v>Issuer reported net interest margin</x:v>
      </x:c>
      <x:c r="K3980" s="2" t="str"/>
      <x:c r="L3980" s="2" t="str"/>
      <x:c r="M3980" s="2" t="str"/>
      <x:c r="N3980" s="2" t="str"/>
      <x:c r="O3980" s="2" t="str"/>
      <x:c r="P3980" s="2" t="str"/>
      <x:c r="Q3980" s="2" t="str"/>
      <x:c r="R3980" s="2" t="str">
        <x:v>Not reported / unavailable</x:v>
      </x:c>
      <x:c r="T3980" s="12"/>
      <x:c r="U3980" s="12"/>
    </x:row>
    <x:row r="3981" ht="24" customHeight="1">
      <x:c r="C3981" s="2" t="str">
        <x:v>TFC</x:v>
      </x:c>
      <x:c r="D3981" s="2" t="str">
        <x:v>FY2016</x:v>
      </x:c>
      <x:c r="E3981" s="2" t="str">
        <x:v>bvps_reported</x:v>
      </x:c>
      <x:c r="F3981" s="11" t="str">
        <x:v>n.a.</x:v>
      </x:c>
      <x:c r="G3981" s="2" t="str">
        <x:v>USD/share</x:v>
      </x:c>
      <x:c r="H3981" s="2" t="str">
        <x:v>2016-01-01</x:v>
      </x:c>
      <x:c r="I3981" s="2" t="str">
        <x:v>2016-12-31</x:v>
      </x:c>
      <x:c r="J3981" s="2" t="str">
        <x:v>Reported common book value per share</x:v>
      </x:c>
      <x:c r="K3981" s="2" t="str"/>
      <x:c r="L3981" s="2" t="str"/>
      <x:c r="M3981" s="2" t="str"/>
      <x:c r="N3981" s="2" t="str"/>
      <x:c r="O3981" s="2" t="str"/>
      <x:c r="P3981" s="2" t="str"/>
      <x:c r="Q3981" s="2" t="str"/>
      <x:c r="R3981" s="2" t="str">
        <x:v>Not reported / unavailable</x:v>
      </x:c>
      <x:c r="T3981" s="12"/>
      <x:c r="U3981" s="12"/>
    </x:row>
    <x:row r="3982" ht="24" customHeight="1">
      <x:c r="C3982" s="2" t="str">
        <x:v>TFC</x:v>
      </x:c>
      <x:c r="D3982" s="2" t="str">
        <x:v>FY2016</x:v>
      </x:c>
      <x:c r="E3982" s="2" t="str">
        <x:v>tbvps_reported</x:v>
      </x:c>
      <x:c r="F3982" s="11" t="str">
        <x:v>n.a.</x:v>
      </x:c>
      <x:c r="G3982" s="2" t="str">
        <x:v>USD/share</x:v>
      </x:c>
      <x:c r="H3982" s="2" t="str">
        <x:v>2016-01-01</x:v>
      </x:c>
      <x:c r="I3982" s="2" t="str">
        <x:v>2016-12-31</x:v>
      </x:c>
      <x:c r="J3982" s="2" t="str">
        <x:v>Reported tangible book value per share</x:v>
      </x:c>
      <x:c r="K3982" s="2" t="str"/>
      <x:c r="L3982" s="2" t="str"/>
      <x:c r="M3982" s="2" t="str"/>
      <x:c r="N3982" s="2" t="str"/>
      <x:c r="O3982" s="2" t="str"/>
      <x:c r="P3982" s="2" t="str"/>
      <x:c r="Q3982" s="2" t="str"/>
      <x:c r="R3982" s="2" t="str">
        <x:v>Not reported / unavailable</x:v>
      </x:c>
      <x:c r="T3982" s="12"/>
      <x:c r="U3982" s="12"/>
    </x:row>
    <x:row r="3983" ht="24" customHeight="1">
      <x:c r="C3983" s="2" t="str">
        <x:v>TFC</x:v>
      </x:c>
      <x:c r="D3983" s="2" t="str">
        <x:v>FY2016</x:v>
      </x:c>
      <x:c r="E3983" s="2" t="str">
        <x:v>tce_reported</x:v>
      </x:c>
      <x:c r="F3983" s="11" t="str">
        <x:v>n.a.</x:v>
      </x:c>
      <x:c r="G3983" s="2" t="str">
        <x:v>USDm</x:v>
      </x:c>
      <x:c r="H3983" s="2" t="str">
        <x:v>2016-01-01</x:v>
      </x:c>
      <x:c r="I3983" s="2" t="str">
        <x:v>2016-12-31</x:v>
      </x:c>
      <x:c r="J3983" s="2" t="str">
        <x:v>Reported tangible common equity</x:v>
      </x:c>
      <x:c r="K3983" s="2" t="str"/>
      <x:c r="L3983" s="2" t="str"/>
      <x:c r="M3983" s="2" t="str"/>
      <x:c r="N3983" s="2" t="str"/>
      <x:c r="O3983" s="2" t="str"/>
      <x:c r="P3983" s="2" t="str"/>
      <x:c r="Q3983" s="2" t="str"/>
      <x:c r="R3983" s="2" t="str">
        <x:v>Not reported / unavailable</x:v>
      </x:c>
      <x:c r="T3983" s="12"/>
      <x:c r="U3983" s="12"/>
    </x:row>
    <x:row r="3984" ht="24" customHeight="1">
      <x:c r="C3984" s="2" t="str">
        <x:v>TFC</x:v>
      </x:c>
      <x:c r="D3984" s="2" t="str">
        <x:v>FY2017</x:v>
      </x:c>
      <x:c r="E3984" s="2" t="str">
        <x:v>assets</x:v>
      </x:c>
      <x:c r="F3984" s="11" t="n">
        <x:v>221642</x:v>
      </x:c>
      <x:c r="G3984" s="2" t="str">
        <x:v>USD</x:v>
      </x:c>
      <x:c r="H3984" s="2" t="str">
        <x:v>2017-01-01</x:v>
      </x:c>
      <x:c r="I3984" s="2" t="str">
        <x:v>2017-12-31</x:v>
      </x:c>
      <x:c r="J3984" s="2" t="str">
        <x:v>Assets</x:v>
      </x:c>
      <x:c r="K3984" s="2" t="str">
        <x:v>us-gaap:Assets</x:v>
      </x:c>
      <x:c r="L3984" s="2" t="str">
        <x:v>2019-02-26</x:v>
      </x:c>
      <x:c r="M3984" s="2" t="str">
        <x:v>0000092230-19-000017</x:v>
      </x:c>
      <x:c r="N3984" s="2" t="str">
        <x:v>https://www.sec.gov/Archives/edgar/data/92230/000009223019000017/form10-k_4q18.htm</x:v>
      </x:c>
      <x:c r="O3984" s="2" t="str">
        <x:v>data/raw/filings/TFC_0000092230-19-000017_form10-k_4q18.htm</x:v>
      </x:c>
      <x:c r="P3984" s="2" t="str"/>
      <x:c r="Q3984" s="2" t="str"/>
      <x:c r="R3984" s="2" t="str">
        <x:v>Latest eligible comparative presentation at the information cutoff.</x:v>
      </x:c>
      <x:c r="T3984" s="12"/>
      <x:c r="U3984" s="12"/>
    </x:row>
    <x:row r="3985" ht="24" customHeight="1">
      <x:c r="C3985" s="2" t="str">
        <x:v>TFC</x:v>
      </x:c>
      <x:c r="D3985" s="2" t="str">
        <x:v>FY2017</x:v>
      </x:c>
      <x:c r="E3985" s="2" t="str">
        <x:v>liabilities</x:v>
      </x:c>
      <x:c r="F3985" s="11" t="n">
        <x:v>191947</x:v>
      </x:c>
      <x:c r="G3985" s="2" t="str">
        <x:v>USD</x:v>
      </x:c>
      <x:c r="H3985" s="2" t="str">
        <x:v>2017-01-01</x:v>
      </x:c>
      <x:c r="I3985" s="2" t="str">
        <x:v>2017-12-31</x:v>
      </x:c>
      <x:c r="J3985" s="2" t="str">
        <x:v>Liabilities</x:v>
      </x:c>
      <x:c r="K3985" s="2" t="str">
        <x:v>us-gaap:Liabilities</x:v>
      </x:c>
      <x:c r="L3985" s="2" t="str">
        <x:v>2019-02-26</x:v>
      </x:c>
      <x:c r="M3985" s="2" t="str">
        <x:v>0000092230-19-000017</x:v>
      </x:c>
      <x:c r="N3985" s="2" t="str">
        <x:v>https://www.sec.gov/Archives/edgar/data/92230/000009223019000017/form10-k_4q18.htm</x:v>
      </x:c>
      <x:c r="O3985" s="2" t="str">
        <x:v>data/raw/filings/TFC_0000092230-19-000017_form10-k_4q18.htm</x:v>
      </x:c>
      <x:c r="P3985" s="2" t="str"/>
      <x:c r="Q3985" s="2" t="str"/>
      <x:c r="R3985" s="2" t="str">
        <x:v>Latest eligible comparative presentation at the information cutoff.</x:v>
      </x:c>
      <x:c r="T3985" s="12"/>
      <x:c r="U3985" s="12"/>
    </x:row>
    <x:row r="3986" ht="24" customHeight="1">
      <x:c r="C3986" s="2" t="str">
        <x:v>TFC</x:v>
      </x:c>
      <x:c r="D3986" s="2" t="str">
        <x:v>FY2017</x:v>
      </x:c>
      <x:c r="E3986" s="2" t="str">
        <x:v>equity</x:v>
      </x:c>
      <x:c r="F3986" s="11" t="str">
        <x:v>n.a.</x:v>
      </x:c>
      <x:c r="G3986" s="2" t="str">
        <x:v>USDm</x:v>
      </x:c>
      <x:c r="H3986" s="2" t="str">
        <x:v>2017-01-01</x:v>
      </x:c>
      <x:c r="I3986" s="2" t="str">
        <x:v>2017-12-31</x:v>
      </x:c>
      <x:c r="J3986" s="2" t="str">
        <x:v>Shareholders equity attributable to parent</x:v>
      </x:c>
      <x:c r="K3986" s="2" t="str"/>
      <x:c r="L3986" s="2" t="str"/>
      <x:c r="M3986" s="2" t="str"/>
      <x:c r="N3986" s="2" t="str"/>
      <x:c r="O3986" s="2" t="str"/>
      <x:c r="P3986" s="2" t="str"/>
      <x:c r="Q3986" s="2" t="str"/>
      <x:c r="R3986" s="2" t="str">
        <x:v>Not reported / unavailable</x:v>
      </x:c>
      <x:c r="T3986" s="12"/>
      <x:c r="U3986" s="12"/>
    </x:row>
    <x:row r="3987" ht="24" customHeight="1">
      <x:c r="C3987" s="2" t="str">
        <x:v>TFC</x:v>
      </x:c>
      <x:c r="D3987" s="2" t="str">
        <x:v>FY2017</x:v>
      </x:c>
      <x:c r="E3987" s="2" t="str">
        <x:v>preferred</x:v>
      </x:c>
      <x:c r="F3987" s="11" t="n">
        <x:v>3053</x:v>
      </x:c>
      <x:c r="G3987" s="2" t="str">
        <x:v>USD</x:v>
      </x:c>
      <x:c r="H3987" s="2" t="str">
        <x:v>2017-01-01</x:v>
      </x:c>
      <x:c r="I3987" s="2" t="str">
        <x:v>2017-12-31</x:v>
      </x:c>
      <x:c r="J3987" s="2" t="str">
        <x:v>Preferred Stock, Including Additional Paid in Capital, Net of Discount</x:v>
      </x:c>
      <x:c r="K3987" s="2" t="str">
        <x:v>us-gaap:PreferredStockIncludingAdditionalPaidInCapitalNetOfDiscount</x:v>
      </x:c>
      <x:c r="L3987" s="2" t="str">
        <x:v>2019-02-26</x:v>
      </x:c>
      <x:c r="M3987" s="2" t="str">
        <x:v>0000092230-19-000017</x:v>
      </x:c>
      <x:c r="N3987" s="2" t="str">
        <x:v>https://www.sec.gov/Archives/edgar/data/92230/000009223019000017/form10-k_4q18.htm</x:v>
      </x:c>
      <x:c r="O3987" s="2" t="str">
        <x:v>data/raw/filings/TFC_0000092230-19-000017_form10-k_4q18.htm</x:v>
      </x:c>
      <x:c r="P3987" s="2" t="str"/>
      <x:c r="Q3987" s="2" t="str"/>
      <x:c r="R3987" s="2" t="str">
        <x:v>Latest eligible comparative presentation at the information cutoff.</x:v>
      </x:c>
      <x:c r="T3987" s="12"/>
      <x:c r="U3987" s="12"/>
    </x:row>
    <x:row r="3988" ht="24" customHeight="1">
      <x:c r="C3988" s="2" t="str">
        <x:v>TFC</x:v>
      </x:c>
      <x:c r="D3988" s="2" t="str">
        <x:v>FY2017</x:v>
      </x:c>
      <x:c r="E3988" s="2" t="str">
        <x:v>common_equity_reported</x:v>
      </x:c>
      <x:c r="F3988" s="11" t="str">
        <x:v>n.a.</x:v>
      </x:c>
      <x:c r="G3988" s="2" t="str">
        <x:v>USDm</x:v>
      </x:c>
      <x:c r="H3988" s="2" t="str">
        <x:v>2017-01-01</x:v>
      </x:c>
      <x:c r="I3988" s="2" t="str">
        <x:v>2017-12-31</x:v>
      </x:c>
      <x:c r="J3988" s="2" t="str">
        <x:v>Reported common shareholders equity</x:v>
      </x:c>
      <x:c r="K3988" s="2" t="str"/>
      <x:c r="L3988" s="2" t="str"/>
      <x:c r="M3988" s="2" t="str"/>
      <x:c r="N3988" s="2" t="str"/>
      <x:c r="O3988" s="2" t="str"/>
      <x:c r="P3988" s="2" t="str"/>
      <x:c r="Q3988" s="2" t="str"/>
      <x:c r="R3988" s="2" t="str">
        <x:v>Not reported / unavailable</x:v>
      </x:c>
      <x:c r="T3988" s="12"/>
      <x:c r="U3988" s="12"/>
    </x:row>
    <x:row r="3989" ht="24" customHeight="1">
      <x:c r="C3989" s="2" t="str">
        <x:v>TFC</x:v>
      </x:c>
      <x:c r="D3989" s="2" t="str">
        <x:v>FY2017</x:v>
      </x:c>
      <x:c r="E3989" s="2" t="str">
        <x:v>goodwill</x:v>
      </x:c>
      <x:c r="F3989" s="11" t="n">
        <x:v>9618</x:v>
      </x:c>
      <x:c r="G3989" s="2" t="str">
        <x:v>USD</x:v>
      </x:c>
      <x:c r="H3989" s="2" t="str">
        <x:v>2017-01-01</x:v>
      </x:c>
      <x:c r="I3989" s="2" t="str">
        <x:v>2017-12-31</x:v>
      </x:c>
      <x:c r="J3989" s="2" t="str">
        <x:v>Goodwill</x:v>
      </x:c>
      <x:c r="K3989" s="2" t="str">
        <x:v>us-gaap:Goodwill</x:v>
      </x:c>
      <x:c r="L3989" s="2" t="str">
        <x:v>2021-02-24</x:v>
      </x:c>
      <x:c r="M3989" s="2" t="str">
        <x:v>0000092230-21-000032</x:v>
      </x:c>
      <x:c r="N3989" s="2" t="str">
        <x:v>https://www.sec.gov/Archives/edgar/data/92230/000009223021000032/tfc-20201231.htm</x:v>
      </x:c>
      <x:c r="O3989" s="2" t="str">
        <x:v>data/raw/filings/TFC_0000092230-21-000032_tfc-20201231.htm</x:v>
      </x:c>
      <x:c r="P3989" s="2" t="str">
        <x:v>id3VybDovL2RvY3MudjEvZG9jOmIyMzE5NDk3Y2QyZjQxYTk5YzEwY2FlZGJmMjQ5YmIxL3NlYzpiMjMxOTQ5N2NkMmY0MWE5OWMxMGNhZWRiZjI0OWJiMV85Ny9mcmFnOjdkNDYxZWRiOGZjNjQwYTE4YTJjYzdmOTY0MDIzMDJkL3RhYmxlOjc0NTk1Y2VhOTJkNDQ3MDc4YWZlNjIwODk4NTc2MTQwL3RhYmxlcmFuZ2U6NzQ1OTVjZWE5MmQ0NDcwNzhhZmU2MjA4OTg1NzYxNDBfMi03LTEtMS0xMDI1MQ_d9e97514-294c-4b3e-80b3-17293e1705d8</x:v>
      </x:c>
      <x:c r="Q3989" s="2" t="str"/>
      <x:c r="R3989" s="2" t="str">
        <x:v>Latest eligible comparative presentation at the information cutoff.</x:v>
      </x:c>
      <x:c r="T3989" s="12"/>
      <x:c r="U3989" s="12"/>
    </x:row>
    <x:row r="3990" ht="24" customHeight="1">
      <x:c r="C3990" s="2" t="str">
        <x:v>TFC</x:v>
      </x:c>
      <x:c r="D3990" s="2" t="str">
        <x:v>FY2017</x:v>
      </x:c>
      <x:c r="E3990" s="2" t="str">
        <x:v>intangibles</x:v>
      </x:c>
      <x:c r="F3990" s="11" t="n">
        <x:v>711</x:v>
      </x:c>
      <x:c r="G3990" s="2" t="str">
        <x:v>USD</x:v>
      </x:c>
      <x:c r="H3990" s="2" t="str">
        <x:v>2017-01-01</x:v>
      </x:c>
      <x:c r="I3990" s="2" t="str">
        <x:v>2017-12-31</x:v>
      </x:c>
      <x:c r="J3990" s="2" t="str">
        <x:v>Finite-Lived Intangible Assets, Net</x:v>
      </x:c>
      <x:c r="K3990" s="2" t="str">
        <x:v>us-gaap:FiniteLivedIntangibleAssetsNet</x:v>
      </x:c>
      <x:c r="L3990" s="2" t="str">
        <x:v>2019-02-26</x:v>
      </x:c>
      <x:c r="M3990" s="2" t="str">
        <x:v>0000092230-19-000017</x:v>
      </x:c>
      <x:c r="N3990" s="2" t="str">
        <x:v>https://www.sec.gov/Archives/edgar/data/92230/000009223019000017/form10-k_4q18.htm</x:v>
      </x:c>
      <x:c r="O3990" s="2" t="str">
        <x:v>data/raw/filings/TFC_0000092230-19-000017_form10-k_4q18.htm</x:v>
      </x:c>
      <x:c r="P3990" s="2" t="str"/>
      <x:c r="Q3990" s="2" t="str"/>
      <x:c r="R3990" s="2" t="str">
        <x:v>Latest eligible comparative presentation at the information cutoff.</x:v>
      </x:c>
      <x:c r="T3990" s="12"/>
      <x:c r="U3990" s="12"/>
    </x:row>
    <x:row r="3991" ht="24" customHeight="1">
      <x:c r="C3991" s="2" t="str">
        <x:v>TFC</x:v>
      </x:c>
      <x:c r="D3991" s="2" t="str">
        <x:v>FY2017</x:v>
      </x:c>
      <x:c r="E3991" s="2" t="str">
        <x:v>intangibles_total</x:v>
      </x:c>
      <x:c r="F3991" s="11" t="str">
        <x:v>n.a.</x:v>
      </x:c>
      <x:c r="G3991" s="2" t="str">
        <x:v>USDm</x:v>
      </x:c>
      <x:c r="H3991" s="2" t="str">
        <x:v>2017-01-01</x:v>
      </x:c>
      <x:c r="I3991" s="2" t="str">
        <x:v>2017-12-31</x:v>
      </x:c>
      <x:c r="J3991" s="2" t="str">
        <x:v>Reported goodwill and intangible assets combined</x:v>
      </x:c>
      <x:c r="K3991" s="2" t="str"/>
      <x:c r="L3991" s="2" t="str"/>
      <x:c r="M3991" s="2" t="str"/>
      <x:c r="N3991" s="2" t="str"/>
      <x:c r="O3991" s="2" t="str"/>
      <x:c r="P3991" s="2" t="str"/>
      <x:c r="Q3991" s="2" t="str"/>
      <x:c r="R3991" s="2" t="str">
        <x:v>Not reported / unavailable</x:v>
      </x:c>
      <x:c r="T3991" s="12"/>
      <x:c r="U3991" s="12"/>
    </x:row>
    <x:row r="3992" ht="24" customHeight="1">
      <x:c r="C3992" s="2" t="str">
        <x:v>TFC</x:v>
      </x:c>
      <x:c r="D3992" s="2" t="str">
        <x:v>FY2017</x:v>
      </x:c>
      <x:c r="E3992" s="2" t="str">
        <x:v>shares_end</x:v>
      </x:c>
      <x:c r="F3992" s="11" t="n">
        <x:v>782.006</x:v>
      </x:c>
      <x:c r="G3992" s="2" t="str">
        <x:v>shares</x:v>
      </x:c>
      <x:c r="H3992" s="2" t="str">
        <x:v>2017-01-01</x:v>
      </x:c>
      <x:c r="I3992" s="2" t="str">
        <x:v>2017-12-31</x:v>
      </x:c>
      <x:c r="J3992" s="2" t="str">
        <x:v>Common Stock, Shares, Outstanding</x:v>
      </x:c>
      <x:c r="K3992" s="2" t="str">
        <x:v>us-gaap:CommonStockSharesOutstanding</x:v>
      </x:c>
      <x:c r="L3992" s="2" t="str">
        <x:v>2019-02-26</x:v>
      </x:c>
      <x:c r="M3992" s="2" t="str">
        <x:v>0000092230-19-000017</x:v>
      </x:c>
      <x:c r="N3992" s="2" t="str">
        <x:v>https://www.sec.gov/Archives/edgar/data/92230/000009223019000017/form10-k_4q18.htm</x:v>
      </x:c>
      <x:c r="O3992" s="2" t="str">
        <x:v>data/raw/filings/TFC_0000092230-19-000017_form10-k_4q18.htm</x:v>
      </x:c>
      <x:c r="P3992" s="2" t="str"/>
      <x:c r="Q3992" s="2" t="str"/>
      <x:c r="R3992" s="2" t="str">
        <x:v>Latest eligible comparative presentation at the information cutoff.</x:v>
      </x:c>
      <x:c r="T3992" s="12"/>
      <x:c r="U3992" s="12"/>
    </x:row>
    <x:row r="3993" ht="24" customHeight="1">
      <x:c r="C3993" s="2" t="str">
        <x:v>TFC</x:v>
      </x:c>
      <x:c r="D3993" s="2" t="str">
        <x:v>FY2017</x:v>
      </x:c>
      <x:c r="E3993" s="2" t="str">
        <x:v>shares_issued</x:v>
      </x:c>
      <x:c r="F3993" s="11" t="str">
        <x:v>n.a.</x:v>
      </x:c>
      <x:c r="G3993" s="2" t="str">
        <x:v>million</x:v>
      </x:c>
      <x:c r="H3993" s="2" t="str">
        <x:v>2017-01-01</x:v>
      </x:c>
      <x:c r="I3993" s="2" t="str">
        <x:v>2017-12-31</x:v>
      </x:c>
      <x:c r="J3993" s="2" t="str">
        <x:v>Shares Issued</x:v>
      </x:c>
      <x:c r="K3993" s="2" t="str"/>
      <x:c r="L3993" s="2" t="str"/>
      <x:c r="M3993" s="2" t="str"/>
      <x:c r="N3993" s="2" t="str"/>
      <x:c r="O3993" s="2" t="str"/>
      <x:c r="P3993" s="2" t="str"/>
      <x:c r="Q3993" s="2" t="str"/>
      <x:c r="R3993" s="2" t="str">
        <x:v>Not reported / unavailable</x:v>
      </x:c>
      <x:c r="T3993" s="12"/>
      <x:c r="U3993" s="12"/>
    </x:row>
    <x:row r="3994" ht="24" customHeight="1">
      <x:c r="C3994" s="2" t="str">
        <x:v>TFC</x:v>
      </x:c>
      <x:c r="D3994" s="2" t="str">
        <x:v>FY2017</x:v>
      </x:c>
      <x:c r="E3994" s="2" t="str">
        <x:v>shares_treasury</x:v>
      </x:c>
      <x:c r="F3994" s="11" t="str">
        <x:v>n.a.</x:v>
      </x:c>
      <x:c r="G3994" s="2" t="str">
        <x:v>million</x:v>
      </x:c>
      <x:c r="H3994" s="2" t="str">
        <x:v>2017-01-01</x:v>
      </x:c>
      <x:c r="I3994" s="2" t="str">
        <x:v>2017-12-31</x:v>
      </x:c>
      <x:c r="J3994" s="2" t="str">
        <x:v>Shares Treasury</x:v>
      </x:c>
      <x:c r="K3994" s="2" t="str"/>
      <x:c r="L3994" s="2" t="str"/>
      <x:c r="M3994" s="2" t="str"/>
      <x:c r="N3994" s="2" t="str"/>
      <x:c r="O3994" s="2" t="str"/>
      <x:c r="P3994" s="2" t="str"/>
      <x:c r="Q3994" s="2" t="str"/>
      <x:c r="R3994" s="2" t="str">
        <x:v>Not reported / unavailable</x:v>
      </x:c>
      <x:c r="T3994" s="12"/>
      <x:c r="U3994" s="12"/>
    </x:row>
    <x:row r="3995" ht="24" customHeight="1">
      <x:c r="C3995" s="2" t="str">
        <x:v>TFC</x:v>
      </x:c>
      <x:c r="D3995" s="2" t="str">
        <x:v>FY2017</x:v>
      </x:c>
      <x:c r="E3995" s="2" t="str">
        <x:v>deposits</x:v>
      </x:c>
      <x:c r="F3995" s="11" t="n">
        <x:v>157371</x:v>
      </x:c>
      <x:c r="G3995" s="2" t="str">
        <x:v>USD</x:v>
      </x:c>
      <x:c r="H3995" s="2" t="str">
        <x:v>2017-01-01</x:v>
      </x:c>
      <x:c r="I3995" s="2" t="str">
        <x:v>2017-12-31</x:v>
      </x:c>
      <x:c r="J3995" s="2" t="str">
        <x:v>Deposits</x:v>
      </x:c>
      <x:c r="K3995" s="2" t="str">
        <x:v>us-gaap:Deposits</x:v>
      </x:c>
      <x:c r="L3995" s="2" t="str">
        <x:v>2019-02-26</x:v>
      </x:c>
      <x:c r="M3995" s="2" t="str">
        <x:v>0000092230-19-000017</x:v>
      </x:c>
      <x:c r="N3995" s="2" t="str">
        <x:v>https://www.sec.gov/Archives/edgar/data/92230/000009223019000017/form10-k_4q18.htm</x:v>
      </x:c>
      <x:c r="O3995" s="2" t="str">
        <x:v>data/raw/filings/TFC_0000092230-19-000017_form10-k_4q18.htm</x:v>
      </x:c>
      <x:c r="P3995" s="2" t="str"/>
      <x:c r="Q3995" s="2" t="str"/>
      <x:c r="R3995" s="2" t="str">
        <x:v>Latest eligible comparative presentation at the information cutoff.</x:v>
      </x:c>
      <x:c r="T3995" s="17" t="n">
        <x:v>53767</x:v>
      </x:c>
      <x:c r="U3995" s="17" t="n">
        <x:v>103604</x:v>
      </x:c>
    </x:row>
    <x:row r="3996" ht="24" customHeight="1">
      <x:c r="C3996" s="2" t="str">
        <x:v>TFC</x:v>
      </x:c>
      <x:c r="D3996" s="2" t="str">
        <x:v>FY2017</x:v>
      </x:c>
      <x:c r="E3996" s="2" t="str">
        <x:v>loans_gross</x:v>
      </x:c>
      <x:c r="F3996" s="11" t="n">
        <x:v>143701</x:v>
      </x:c>
      <x:c r="G3996" s="2" t="str">
        <x:v>USD</x:v>
      </x:c>
      <x:c r="H3996" s="2" t="str">
        <x:v>2017-01-01</x:v>
      </x:c>
      <x:c r="I3996" s="2" t="str">
        <x:v>2017-12-31</x:v>
      </x:c>
      <x:c r="J3996" s="2" t="str">
        <x:v>Loans and Leases Receivable, Net of Deferred Income</x:v>
      </x:c>
      <x:c r="K3996" s="2" t="str">
        <x:v>us-gaap:LoansAndLeasesReceivableNetOfDeferredIncome</x:v>
      </x:c>
      <x:c r="L3996" s="2" t="str">
        <x:v>2019-02-26</x:v>
      </x:c>
      <x:c r="M3996" s="2" t="str">
        <x:v>0000092230-19-000017</x:v>
      </x:c>
      <x:c r="N3996" s="2" t="str">
        <x:v>https://www.sec.gov/Archives/edgar/data/92230/000009223019000017/form10-k_4q18.htm</x:v>
      </x:c>
      <x:c r="O3996" s="2" t="str">
        <x:v>data/raw/filings/TFC_0000092230-19-000017_form10-k_4q18.htm</x:v>
      </x:c>
      <x:c r="P3996" s="2" t="str"/>
      <x:c r="Q3996" s="2" t="str"/>
      <x:c r="R3996" s="2" t="str">
        <x:v>Latest eligible comparative presentation at the information cutoff.</x:v>
      </x:c>
      <x:c r="T3996" s="12"/>
      <x:c r="U3996" s="12"/>
    </x:row>
    <x:row r="3997" ht="24" customHeight="1">
      <x:c r="C3997" s="2" t="str">
        <x:v>TFC</x:v>
      </x:c>
      <x:c r="D3997" s="2" t="str">
        <x:v>FY2017</x:v>
      </x:c>
      <x:c r="E3997" s="2" t="str">
        <x:v>loans_net</x:v>
      </x:c>
      <x:c r="F3997" s="11" t="n">
        <x:v>142211</x:v>
      </x:c>
      <x:c r="G3997" s="2" t="str">
        <x:v>USD</x:v>
      </x:c>
      <x:c r="H3997" s="2" t="str">
        <x:v>2017-01-01</x:v>
      </x:c>
      <x:c r="I3997" s="2" t="str">
        <x:v>2017-12-31</x:v>
      </x:c>
      <x:c r="J3997" s="2" t="str">
        <x:v>Loans and Leases Receivable, Net Amount</x:v>
      </x:c>
      <x:c r="K3997" s="2" t="str">
        <x:v>us-gaap:LoansAndLeasesReceivableNetReportedAmount</x:v>
      </x:c>
      <x:c r="L3997" s="2" t="str">
        <x:v>2019-02-26</x:v>
      </x:c>
      <x:c r="M3997" s="2" t="str">
        <x:v>0000092230-19-000017</x:v>
      </x:c>
      <x:c r="N3997" s="2" t="str">
        <x:v>https://www.sec.gov/Archives/edgar/data/92230/000009223019000017/form10-k_4q18.htm</x:v>
      </x:c>
      <x:c r="O3997" s="2" t="str">
        <x:v>data/raw/filings/TFC_0000092230-19-000017_form10-k_4q18.htm</x:v>
      </x:c>
      <x:c r="P3997" s="2" t="str"/>
      <x:c r="Q3997" s="2" t="str"/>
      <x:c r="R3997" s="2" t="str">
        <x:v>Latest eligible comparative presentation at the information cutoff.</x:v>
      </x:c>
      <x:c r="T3997" s="12"/>
      <x:c r="U3997" s="12"/>
    </x:row>
    <x:row r="3998" ht="24" customHeight="1">
      <x:c r="C3998" s="2" t="str">
        <x:v>TFC</x:v>
      </x:c>
      <x:c r="D3998" s="2" t="str">
        <x:v>FY2017</x:v>
      </x:c>
      <x:c r="E3998" s="2" t="str">
        <x:v>allowance</x:v>
      </x:c>
      <x:c r="F3998" s="11" t="str">
        <x:v>n.a.</x:v>
      </x:c>
      <x:c r="G3998" s="2" t="str">
        <x:v>USDm</x:v>
      </x:c>
      <x:c r="H3998" s="2" t="str">
        <x:v>2017-01-01</x:v>
      </x:c>
      <x:c r="I3998" s="2" t="str">
        <x:v>2017-12-31</x:v>
      </x:c>
      <x:c r="J3998" s="2" t="str">
        <x:v>Loan allowance for credit losses</x:v>
      </x:c>
      <x:c r="K3998" s="2" t="str"/>
      <x:c r="L3998" s="2" t="str"/>
      <x:c r="M3998" s="2" t="str"/>
      <x:c r="N3998" s="2" t="str"/>
      <x:c r="O3998" s="2" t="str"/>
      <x:c r="P3998" s="2" t="str"/>
      <x:c r="Q3998" s="2" t="str"/>
      <x:c r="R3998" s="2" t="str">
        <x:v>Not reported / unavailable</x:v>
      </x:c>
      <x:c r="T3998" s="12"/>
      <x:c r="U3998" s="12"/>
    </x:row>
    <x:row r="3999" ht="24" customHeight="1">
      <x:c r="C3999" s="2" t="str">
        <x:v>TFC</x:v>
      </x:c>
      <x:c r="D3999" s="2" t="str">
        <x:v>FY2017</x:v>
      </x:c>
      <x:c r="E3999" s="2" t="str">
        <x:v>nonaccrual</x:v>
      </x:c>
      <x:c r="F3999" s="11" t="str">
        <x:v>n.a.</x:v>
      </x:c>
      <x:c r="G3999" s="2" t="str">
        <x:v>USDm</x:v>
      </x:c>
      <x:c r="H3999" s="2" t="str">
        <x:v>2017-01-01</x:v>
      </x:c>
      <x:c r="I3999" s="2" t="str">
        <x:v>2017-12-31</x:v>
      </x:c>
      <x:c r="J3999" s="2" t="str">
        <x:v>Nonaccrual</x:v>
      </x:c>
      <x:c r="K3999" s="2" t="str"/>
      <x:c r="L3999" s="2" t="str"/>
      <x:c r="M3999" s="2" t="str"/>
      <x:c r="N3999" s="2" t="str"/>
      <x:c r="O3999" s="2" t="str"/>
      <x:c r="P3999" s="2" t="str"/>
      <x:c r="Q3999" s="2" t="str"/>
      <x:c r="R3999" s="2" t="str">
        <x:v>Not reported / unavailable</x:v>
      </x:c>
      <x:c r="T3999" s="12"/>
      <x:c r="U3999" s="12"/>
    </x:row>
    <x:row r="4000" ht="24" customHeight="1">
      <x:c r="C4000" s="2" t="str">
        <x:v>TFC</x:v>
      </x:c>
      <x:c r="D4000" s="2" t="str">
        <x:v>FY2017</x:v>
      </x:c>
      <x:c r="E4000" s="2" t="str">
        <x:v>cash</x:v>
      </x:c>
      <x:c r="F4000" s="11" t="n">
        <x:v>2956</x:v>
      </x:c>
      <x:c r="G4000" s="2" t="str">
        <x:v>USD</x:v>
      </x:c>
      <x:c r="H4000" s="2" t="str">
        <x:v>2017-01-01</x:v>
      </x:c>
      <x:c r="I4000" s="2" t="str">
        <x:v>2017-12-31</x:v>
      </x:c>
      <x:c r="J4000" s="2" t="str">
        <x:v>Cash and Cash Equivalents, at Carrying Value</x:v>
      </x:c>
      <x:c r="K4000" s="2" t="str">
        <x:v>us-gaap:CashAndCashEquivalentsAtCarryingValue</x:v>
      </x:c>
      <x:c r="L4000" s="2" t="str">
        <x:v>2021-02-24</x:v>
      </x:c>
      <x:c r="M4000" s="2" t="str">
        <x:v>0000092230-21-000032</x:v>
      </x:c>
      <x:c r="N4000" s="2" t="str">
        <x:v>https://www.sec.gov/Archives/edgar/data/92230/000009223021000032/tfc-20201231.htm</x:v>
      </x:c>
      <x:c r="O4000" s="2" t="str">
        <x:v>data/raw/filings/TFC_0000092230-21-000032_tfc-20201231.htm</x:v>
      </x:c>
      <x:c r="P4000" s="2" t="str">
        <x:v>id3VybDovL2RvY3MudjEvZG9jOmIyMzE5NDk3Y2QyZjQxYTk5YzEwY2FlZGJmMjQ5YmIxL3NlYzpiMjMxOTQ5N2NkMmY0MWE5OWMxMGNhZWRiZjI0OWJiMV80OS9mcmFnOmZjMjZhNDUzZjMxYzQ0ZGFhNGFhMTlkMDNiNWNjZTYyL3RhYmxlOmIxNGI1MTVkMWNiNzQzN2FiYjllZGJjNjM5MDMxMDc2L3RhYmxlcmFuZ2U6YjE0YjUxNWQxY2I3NDM3YWJiOWVkYmM2MzkwMzEwNzZfNTMtNi0xLTEtMA_d3d5d4fc-3f40-46b7-b095-99e6d3ec39de</x:v>
      </x:c>
      <x:c r="Q4000" s="2" t="str"/>
      <x:c r="R4000" s="2" t="str">
        <x:v>Latest eligible comparative presentation at the information cutoff.</x:v>
      </x:c>
      <x:c r="T4000" s="12"/>
      <x:c r="U4000" s="12"/>
    </x:row>
    <x:row r="4001" ht="24" customHeight="1">
      <x:c r="C4001" s="2" t="str">
        <x:v>TFC</x:v>
      </x:c>
      <x:c r="D4001" s="2" t="str">
        <x:v>FY2017</x:v>
      </x:c>
      <x:c r="E4001" s="2" t="str">
        <x:v>aoci</x:v>
      </x:c>
      <x:c r="F4001" s="11" t="n">
        <x:v>-1467</x:v>
      </x:c>
      <x:c r="G4001" s="2" t="str">
        <x:v>USD</x:v>
      </x:c>
      <x:c r="H4001" s="2" t="str">
        <x:v>2017-01-01</x:v>
      </x:c>
      <x:c r="I4001" s="2" t="str">
        <x:v>2017-12-31</x:v>
      </x:c>
      <x:c r="J4001" s="2" t="str">
        <x:v>Accumulated Other Comprehensive Income (Loss), Net of Tax</x:v>
      </x:c>
      <x:c r="K4001" s="2" t="str">
        <x:v>us-gaap:AccumulatedOtherComprehensiveIncomeLossNetOfTax</x:v>
      </x:c>
      <x:c r="L4001" s="2" t="str">
        <x:v>2019-02-26</x:v>
      </x:c>
      <x:c r="M4001" s="2" t="str">
        <x:v>0000092230-19-000017</x:v>
      </x:c>
      <x:c r="N4001" s="2" t="str">
        <x:v>https://www.sec.gov/Archives/edgar/data/92230/000009223019000017/form10-k_4q18.htm</x:v>
      </x:c>
      <x:c r="O4001" s="2" t="str">
        <x:v>data/raw/filings/TFC_0000092230-19-000017_form10-k_4q18.htm</x:v>
      </x:c>
      <x:c r="P4001" s="2" t="str"/>
      <x:c r="Q4001" s="2" t="str"/>
      <x:c r="R4001" s="2" t="str">
        <x:v>Latest eligible comparative presentation at the information cutoff.</x:v>
      </x:c>
      <x:c r="T4001" s="12"/>
      <x:c r="U4001" s="12"/>
    </x:row>
    <x:row r="4002" ht="24" customHeight="1">
      <x:c r="C4002" s="2" t="str">
        <x:v>TFC</x:v>
      </x:c>
      <x:c r="D4002" s="2" t="str">
        <x:v>FY2017</x:v>
      </x:c>
      <x:c r="E4002" s="2" t="str">
        <x:v>nii</x:v>
      </x:c>
      <x:c r="F4002" s="11" t="n">
        <x:v>6535</x:v>
      </x:c>
      <x:c r="G4002" s="2" t="str">
        <x:v>USD</x:v>
      </x:c>
      <x:c r="H4002" s="2" t="str">
        <x:v>2017-01-01</x:v>
      </x:c>
      <x:c r="I4002" s="2" t="str">
        <x:v>2017-12-31</x:v>
      </x:c>
      <x:c r="J4002" s="2" t="str">
        <x:v>Interest Income (Expense), Net</x:v>
      </x:c>
      <x:c r="K4002" s="2" t="str">
        <x:v>us-gaap:InterestIncomeExpenseNet</x:v>
      </x:c>
      <x:c r="L4002" s="2" t="str">
        <x:v>2020-03-03</x:v>
      </x:c>
      <x:c r="M4002" s="2" t="str">
        <x:v>0000092230-20-000045</x:v>
      </x:c>
      <x:c r="N4002" s="2" t="str">
        <x:v>https://www.sec.gov/Archives/edgar/data/92230/000009223020000045/tfc-20191231.htm</x:v>
      </x:c>
      <x:c r="O4002" s="2" t="str">
        <x:v>data/raw/filings/TFC_0000092230-20-000045_tfc-20191231.htm</x:v>
      </x:c>
      <x:c r="P4002" s="2" t="str">
        <x:v>id3VybDovL2RvY3MudjEvZG9jOjJhYzRjYzYyYzI3ZDQ0ODRiZjYzOWNjZTk3YzdmNWZmL3NlYzoyYWM0Y2M2MmMyN2Q0NDg0YmY2MzljY2U5N2M3ZjVmZl8yNDQvZnJhZzpmZmI5NjFjY2RlODY0YmIxYTU4YTFmZGZlZjI0NjcxZC90YWJsZTpmYzI0MGQ2YzA4YjI0MWU2YTU0ZDU3Yzk1MmYyNTU0Zi90YWJsZXJhbmdlOmZjMjQwZDZjMDhiMjQxZTZhNTRkNTdjOTUyZjI1NTRmXzQzLTI5LTEtMS0w_0d14a3ef-6055-46ec-a379-844497e67574</x:v>
      </x:c>
      <x:c r="Q4002" s="2" t="str"/>
      <x:c r="R4002" s="2" t="str">
        <x:v>Latest eligible comparative presentation at the information cutoff.</x:v>
      </x:c>
      <x:c r="T4002" s="12"/>
      <x:c r="U4002" s="12"/>
    </x:row>
    <x:row r="4003" ht="24" customHeight="1">
      <x:c r="C4003" s="2" t="str">
        <x:v>TFC</x:v>
      </x:c>
      <x:c r="D4003" s="2" t="str">
        <x:v>FY2017</x:v>
      </x:c>
      <x:c r="E4003" s="2" t="str">
        <x:v>noninterest_income</x:v>
      </x:c>
      <x:c r="F4003" s="11" t="n">
        <x:v>4782</x:v>
      </x:c>
      <x:c r="G4003" s="2" t="str">
        <x:v>USD</x:v>
      </x:c>
      <x:c r="H4003" s="2" t="str">
        <x:v>2017-01-01</x:v>
      </x:c>
      <x:c r="I4003" s="2" t="str">
        <x:v>2017-12-31</x:v>
      </x:c>
      <x:c r="J4003" s="2" t="str">
        <x:v>Noninterest Income</x:v>
      </x:c>
      <x:c r="K4003" s="2" t="str">
        <x:v>us-gaap:NoninterestIncome</x:v>
      </x:c>
      <x:c r="L4003" s="2" t="str">
        <x:v>2020-03-03</x:v>
      </x:c>
      <x:c r="M4003" s="2" t="str">
        <x:v>0000092230-20-000045</x:v>
      </x:c>
      <x:c r="N4003" s="2" t="str">
        <x:v>https://www.sec.gov/Archives/edgar/data/92230/000009223020000045/tfc-20191231.htm</x:v>
      </x:c>
      <x:c r="O4003" s="2" t="str">
        <x:v>data/raw/filings/TFC_0000092230-20-000045_tfc-20191231.htm</x:v>
      </x:c>
      <x:c r="P4003" s="2" t="str">
        <x:v>id3VybDovL2RvY3MudjEvZG9jOjJhYzRjYzYyYzI3ZDQ0ODRiZjYzOWNjZTk3YzdmNWZmL3NlYzoyYWM0Y2M2MmMyN2Q0NDg0YmY2MzljY2U5N2M3ZjVmZl82NC9mcmFnOjUwZjY5Yzk4NDhiMTQyMWU4MTU0YjI2MGUwMmUzNWRjL3RhYmxlOjhhYTA4YWQwODg4MzQxMmZiMThjZmVhMTY1YjNiN2ZlL3RhYmxlcmFuZ2U6OGFhMDhhZDA4ODgzNDEyZmIxOGNmZWExNjViM2I3ZmVfMzUtMTAtMS0xLTE5NTYw_6a48ee4d-0e28-49bd-9e75-23d4dca0e8bb</x:v>
      </x:c>
      <x:c r="Q4003" s="2" t="str"/>
      <x:c r="R4003" s="2" t="str">
        <x:v>Latest eligible comparative presentation at the information cutoff.</x:v>
      </x:c>
      <x:c r="T4003" s="12"/>
      <x:c r="U4003" s="12"/>
    </x:row>
    <x:row r="4004" ht="24" customHeight="1">
      <x:c r="C4004" s="2" t="str">
        <x:v>TFC</x:v>
      </x:c>
      <x:c r="D4004" s="2" t="str">
        <x:v>FY2017</x:v>
      </x:c>
      <x:c r="E4004" s="2" t="str">
        <x:v>revenue_reported</x:v>
      </x:c>
      <x:c r="F4004" s="11" t="str">
        <x:v>n.a.</x:v>
      </x:c>
      <x:c r="G4004" s="2" t="str">
        <x:v>USDm</x:v>
      </x:c>
      <x:c r="H4004" s="2" t="str">
        <x:v>2017-01-01</x:v>
      </x:c>
      <x:c r="I4004" s="2" t="str">
        <x:v>2017-12-31</x:v>
      </x:c>
      <x:c r="J4004" s="2" t="str">
        <x:v>Reported total net revenue</x:v>
      </x:c>
      <x:c r="K4004" s="2" t="str"/>
      <x:c r="L4004" s="2" t="str"/>
      <x:c r="M4004" s="2" t="str"/>
      <x:c r="N4004" s="2" t="str"/>
      <x:c r="O4004" s="2" t="str"/>
      <x:c r="P4004" s="2" t="str"/>
      <x:c r="Q4004" s="2" t="str"/>
      <x:c r="R4004" s="2" t="str">
        <x:v>Not reported / unavailable</x:v>
      </x:c>
      <x:c r="T4004" s="12"/>
      <x:c r="U4004" s="12"/>
    </x:row>
    <x:row r="4005" ht="24" customHeight="1">
      <x:c r="C4005" s="2" t="str">
        <x:v>TFC</x:v>
      </x:c>
      <x:c r="D4005" s="2" t="str">
        <x:v>FY2017</x:v>
      </x:c>
      <x:c r="E4005" s="2" t="str">
        <x:v>opex</x:v>
      </x:c>
      <x:c r="F4005" s="11" t="n">
        <x:v>7444</x:v>
      </x:c>
      <x:c r="G4005" s="2" t="str">
        <x:v>USD</x:v>
      </x:c>
      <x:c r="H4005" s="2" t="str">
        <x:v>2017-01-01</x:v>
      </x:c>
      <x:c r="I4005" s="2" t="str">
        <x:v>2017-12-31</x:v>
      </x:c>
      <x:c r="J4005" s="2" t="str">
        <x:v>Noninterest Expense</x:v>
      </x:c>
      <x:c r="K4005" s="2" t="str">
        <x:v>us-gaap:NoninterestExpense</x:v>
      </x:c>
      <x:c r="L4005" s="2" t="str">
        <x:v>2020-03-03</x:v>
      </x:c>
      <x:c r="M4005" s="2" t="str">
        <x:v>0000092230-20-000045</x:v>
      </x:c>
      <x:c r="N4005" s="2" t="str">
        <x:v>https://www.sec.gov/Archives/edgar/data/92230/000009223020000045/tfc-20191231.htm</x:v>
      </x:c>
      <x:c r="O4005" s="2" t="str">
        <x:v>data/raw/filings/TFC_0000092230-20-000045_tfc-20191231.htm</x:v>
      </x:c>
      <x:c r="P4005" s="2" t="str">
        <x:v>id3VybDovL2RvY3MudjEvZG9jOjJhYzRjYzYyYzI3ZDQ0ODRiZjYzOWNjZTk3YzdmNWZmL3NlYzoyYWM0Y2M2MmMyN2Q0NDg0YmY2MzljY2U5N2M3ZjVmZl82NC9mcmFnOjUwZjY5Yzk4NDhiMTQyMWU4MTU0YjI2MGUwMmUzNWRjL3RhYmxlOjhhYTA4YWQwODg4MzQxMmZiMThjZmVhMTY1YjNiN2ZlL3RhYmxlcmFuZ2U6OGFhMDhhZDA4ODgzNDEyZmIxOGNmZWExNjViM2I3ZmVfNTEtMTAtMS0xLTE5NTYw_76266dac-1eda-4d10-8fed-d4d5c52788b4</x:v>
      </x:c>
      <x:c r="Q4005" s="2" t="str"/>
      <x:c r="R4005" s="2" t="str">
        <x:v>Latest eligible comparative presentation at the information cutoff.</x:v>
      </x:c>
      <x:c r="T4005" s="12"/>
      <x:c r="U4005" s="12"/>
    </x:row>
    <x:row r="4006" ht="24" customHeight="1">
      <x:c r="C4006" s="2" t="str">
        <x:v>TFC</x:v>
      </x:c>
      <x:c r="D4006" s="2" t="str">
        <x:v>FY2017</x:v>
      </x:c>
      <x:c r="E4006" s="2" t="str">
        <x:v>provision</x:v>
      </x:c>
      <x:c r="F4006" s="11" t="n">
        <x:v>547</x:v>
      </x:c>
      <x:c r="G4006" s="2" t="str">
        <x:v>USD</x:v>
      </x:c>
      <x:c r="H4006" s="2" t="str">
        <x:v>2017-01-01</x:v>
      </x:c>
      <x:c r="I4006" s="2" t="str">
        <x:v>2017-12-31</x:v>
      </x:c>
      <x:c r="J4006" s="2" t="str">
        <x:v>Provision for Loan, Lease, and Other Losses</x:v>
      </x:c>
      <x:c r="K4006" s="2" t="str">
        <x:v>us-gaap:ProvisionForLoanLeaseAndOtherLosses</x:v>
      </x:c>
      <x:c r="L4006" s="2" t="str">
        <x:v>2020-03-03</x:v>
      </x:c>
      <x:c r="M4006" s="2" t="str">
        <x:v>0000092230-20-000045</x:v>
      </x:c>
      <x:c r="N4006" s="2" t="str">
        <x:v>https://www.sec.gov/Archives/edgar/data/92230/000009223020000045/tfc-20191231.htm</x:v>
      </x:c>
      <x:c r="O4006" s="2" t="str">
        <x:v>data/raw/filings/TFC_0000092230-20-000045_tfc-20191231.htm</x:v>
      </x:c>
      <x:c r="P4006" s="2" t="str">
        <x:v>id3VybDovL2RvY3MudjEvZG9jOjJhYzRjYzYyYzI3ZDQ0ODRiZjYzOWNjZTk3YzdmNWZmL3NlYzoyYWM0Y2M2MmMyN2Q0NDg0YmY2MzljY2U5N2M3ZjVmZl83Ni9mcmFnOmJlMmQ1YWUxOThlYjRiMTRiZDE5N2E2ZDRiNGVkODUzL3RhYmxlOmVmZDA3MzNkY2E2MjQ2NGRiYjhlYjA3NTUxNmIzYWY1L3RhYmxlcmFuZ2U6ZWZkMDczM2RjYTYyNDY0ZGJiOGViMDc1NTE2YjNhZjVfOS02LTEtMS0w_14e36579-5578-4168-a1bd-0c80d32f64f0</x:v>
      </x:c>
      <x:c r="Q4006" s="2" t="str"/>
      <x:c r="R4006" s="2" t="str">
        <x:v>Latest eligible comparative presentation at the information cutoff.</x:v>
      </x:c>
      <x:c r="T4006" s="12"/>
      <x:c r="U4006" s="12"/>
    </x:row>
    <x:row r="4007" ht="24" customHeight="1">
      <x:c r="C4007" s="2" t="str">
        <x:v>TFC</x:v>
      </x:c>
      <x:c r="D4007" s="2" t="str">
        <x:v>FY2017</x:v>
      </x:c>
      <x:c r="E4007" s="2" t="str">
        <x:v>pretax</x:v>
      </x:c>
      <x:c r="F4007" s="11" t="n">
        <x:v>3326</x:v>
      </x:c>
      <x:c r="G4007" s="2" t="str">
        <x:v>USD</x:v>
      </x:c>
      <x:c r="H4007" s="2" t="str">
        <x:v>2017-01-01</x:v>
      </x:c>
      <x:c r="I4007" s="2" t="str">
        <x:v>2017-12-31</x:v>
      </x:c>
      <x:c r="J4007" s="2" t="str">
        <x:v>Income (Loss) from Continuing Operations before Income Taxes, Noncontrolling Interest</x:v>
      </x:c>
      <x:c r="K4007" s="2" t="str">
        <x:v>us-gaap:IncomeLossFromContinuingOperationsBeforeIncomeTaxesExtraordinaryItemsNoncontrollingInterest</x:v>
      </x:c>
      <x:c r="L4007" s="2" t="str">
        <x:v>2020-03-03</x:v>
      </x:c>
      <x:c r="M4007" s="2" t="str">
        <x:v>0000092230-20-000045</x:v>
      </x:c>
      <x:c r="N4007" s="2" t="str">
        <x:v>https://www.sec.gov/Archives/edgar/data/92230/000009223020000045/tfc-20191231.htm</x:v>
      </x:c>
      <x:c r="O4007" s="2" t="str">
        <x:v>data/raw/filings/TFC_0000092230-20-000045_tfc-20191231.htm</x:v>
      </x:c>
      <x:c r="P4007" s="2" t="str">
        <x:v>id3VybDovL2RvY3MudjEvZG9jOjJhYzRjYzYyYzI3ZDQ0ODRiZjYzOWNjZTk3YzdmNWZmL3NlYzoyYWM0Y2M2MmMyN2Q0NDg0YmY2MzljY2U5N2M3ZjVmZl82NC9mcmFnOjUwZjY5Yzk4NDhiMTQyMWU4MTU0YjI2MGUwMmUzNWRjL3RhYmxlOjhhYTA4YWQwODg4MzQxMmZiMThjZmVhMTY1YjNiN2ZlL3RhYmxlcmFuZ2U6OGFhMDhhZDA4ODgzNDEyZmIxOGNmZWExNjViM2I3ZmVfNTMtMTAtMS0xLTE5NTYw_5b223e44-f94c-4a3e-87bb-9238182522c2</x:v>
      </x:c>
      <x:c r="Q4007" s="2" t="str"/>
      <x:c r="R4007" s="2" t="str">
        <x:v>Latest eligible comparative presentation at the information cutoff.</x:v>
      </x:c>
      <x:c r="T4007" s="12"/>
      <x:c r="U4007" s="12"/>
    </x:row>
    <x:row r="4008" ht="24" customHeight="1">
      <x:c r="C4008" s="2" t="str">
        <x:v>TFC</x:v>
      </x:c>
      <x:c r="D4008" s="2" t="str">
        <x:v>FY2017</x:v>
      </x:c>
      <x:c r="E4008" s="2" t="str">
        <x:v>tax</x:v>
      </x:c>
      <x:c r="F4008" s="11" t="n">
        <x:v>911</x:v>
      </x:c>
      <x:c r="G4008" s="2" t="str">
        <x:v>USD</x:v>
      </x:c>
      <x:c r="H4008" s="2" t="str">
        <x:v>2017-01-01</x:v>
      </x:c>
      <x:c r="I4008" s="2" t="str">
        <x:v>2017-12-31</x:v>
      </x:c>
      <x:c r="J4008" s="2" t="str">
        <x:v>Income Tax Expense (Benefit)</x:v>
      </x:c>
      <x:c r="K4008" s="2" t="str">
        <x:v>us-gaap:IncomeTaxExpenseBenefit</x:v>
      </x:c>
      <x:c r="L4008" s="2" t="str">
        <x:v>2020-03-03</x:v>
      </x:c>
      <x:c r="M4008" s="2" t="str">
        <x:v>0000092230-20-000045</x:v>
      </x:c>
      <x:c r="N4008" s="2" t="str">
        <x:v>https://www.sec.gov/Archives/edgar/data/92230/000009223020000045/tfc-20191231.htm</x:v>
      </x:c>
      <x:c r="O4008" s="2" t="str">
        <x:v>data/raw/filings/TFC_0000092230-20-000045_tfc-20191231.htm</x:v>
      </x:c>
      <x:c r="P4008" s="2" t="str">
        <x:v>id3VybDovL2RvY3MudjEvZG9jOjJhYzRjYzYyYzI3ZDQ0ODRiZjYzOWNjZTk3YzdmNWZmL3NlYzoyYWM0Y2M2MmMyN2Q0NDg0YmY2MzljY2U5N2M3ZjVmZl8xODcvZnJhZzo5YThlZmFhN2YxMTk0ZTVmODAzYjE3OTg2NzFlNjY3YS90YWJsZTplZmY1YmRkOTczYTg0MmJiYmY3M2QzMmFjNDJlOGUyZi90YWJsZXJhbmdlOmVmZjViZGQ5NzNhODQyYmJiZjczZDMyYWM0MmU4ZTJmXzExLTYtMS0xLTA_127b1245-7e67-48d0-ab46-5a76b151eff3</x:v>
      </x:c>
      <x:c r="Q4008" s="2" t="str"/>
      <x:c r="R4008" s="2" t="str">
        <x:v>Latest eligible comparative presentation at the information cutoff.</x:v>
      </x:c>
      <x:c r="T4008" s="12"/>
      <x:c r="U4008" s="12"/>
    </x:row>
    <x:row r="4009" ht="24" customHeight="1">
      <x:c r="C4009" s="2" t="str">
        <x:v>TFC</x:v>
      </x:c>
      <x:c r="D4009" s="2" t="str">
        <x:v>FY2017</x:v>
      </x:c>
      <x:c r="E4009" s="2" t="str">
        <x:v>net_income</x:v>
      </x:c>
      <x:c r="F4009" s="11" t="str">
        <x:v>n.a.</x:v>
      </x:c>
      <x:c r="G4009" s="2" t="str">
        <x:v>USDm</x:v>
      </x:c>
      <x:c r="H4009" s="2" t="str">
        <x:v>2017-01-01</x:v>
      </x:c>
      <x:c r="I4009" s="2" t="str">
        <x:v>2017-12-31</x:v>
      </x:c>
      <x:c r="J4009" s="2" t="str">
        <x:v>Net income attributable to parent</x:v>
      </x:c>
      <x:c r="K4009" s="2" t="str"/>
      <x:c r="L4009" s="2" t="str"/>
      <x:c r="M4009" s="2" t="str"/>
      <x:c r="N4009" s="2" t="str"/>
      <x:c r="O4009" s="2" t="str"/>
      <x:c r="P4009" s="2" t="str"/>
      <x:c r="Q4009" s="2" t="str"/>
      <x:c r="R4009" s="2" t="str">
        <x:v>Not reported / unavailable</x:v>
      </x:c>
      <x:c r="T4009" s="12"/>
      <x:c r="U4009" s="12"/>
    </x:row>
    <x:row r="4010" ht="24" customHeight="1">
      <x:c r="C4010" s="2" t="str">
        <x:v>TFC</x:v>
      </x:c>
      <x:c r="D4010" s="2" t="str">
        <x:v>FY2017</x:v>
      </x:c>
      <x:c r="E4010" s="2" t="str">
        <x:v>common_income</x:v>
      </x:c>
      <x:c r="F4010" s="11" t="n">
        <x:v>2220</x:v>
      </x:c>
      <x:c r="G4010" s="2" t="str">
        <x:v>USD</x:v>
      </x:c>
      <x:c r="H4010" s="2" t="str">
        <x:v>2017-01-01</x:v>
      </x:c>
      <x:c r="I4010" s="2" t="str">
        <x:v>2017-12-31</x:v>
      </x:c>
      <x:c r="J4010" s="2" t="str">
        <x:v>Net Income (Loss) Available to Common Stockholders, Basic</x:v>
      </x:c>
      <x:c r="K4010" s="2" t="str">
        <x:v>us-gaap:NetIncomeLossAvailableToCommonStockholdersBasic</x:v>
      </x:c>
      <x:c r="L4010" s="2" t="str">
        <x:v>2020-03-03</x:v>
      </x:c>
      <x:c r="M4010" s="2" t="str">
        <x:v>0000092230-20-000045</x:v>
      </x:c>
      <x:c r="N4010" s="2" t="str">
        <x:v>https://www.sec.gov/Archives/edgar/data/92230/000009223020000045/tfc-20191231.htm</x:v>
      </x:c>
      <x:c r="O4010" s="2" t="str">
        <x:v>data/raw/filings/TFC_0000092230-20-000045_tfc-20191231.htm</x:v>
      </x:c>
      <x:c r="P4010" s="2" t="str">
        <x:v>id3VybDovL2RvY3MudjEvZG9jOjJhYzRjYzYyYzI3ZDQ0ODRiZjYzOWNjZTk3YzdmNWZmL3NlYzoyYWM0Y2M2MmMyN2Q0NDg0YmY2MzljY2U5N2M3ZjVmZl8yMzUvZnJhZzo4MzQ0MjJkZTM1ZWQ0MGFkYmRhMjNiNjBlYTg5MDRlOS90YWJsZToxZDQ4MTJiYzczMTU0YjQ4YjU2Y2M5MWVmZmQzNmIzZi90YWJsZXJhbmdlOjFkNDgxMmJjNzMxNTRiNDhiNTZjYzkxZWZmZDM2YjNmXzYtOS0xLTEtMA_60933432-73c8-4355-9bcc-2041927a741e</x:v>
      </x:c>
      <x:c r="Q4010" s="2" t="str"/>
      <x:c r="R4010" s="2" t="str">
        <x:v>Latest eligible comparative presentation at the information cutoff.</x:v>
      </x:c>
      <x:c r="T4010" s="12"/>
      <x:c r="U4010" s="12"/>
    </x:row>
    <x:row r="4011" ht="24" customHeight="1">
      <x:c r="C4011" s="2" t="str">
        <x:v>TFC</x:v>
      </x:c>
      <x:c r="D4011" s="2" t="str">
        <x:v>FY2017</x:v>
      </x:c>
      <x:c r="E4011" s="2" t="str">
        <x:v>preferred_div</x:v>
      </x:c>
      <x:c r="F4011" s="11" t="n">
        <x:v>174</x:v>
      </x:c>
      <x:c r="G4011" s="2" t="str">
        <x:v>USD</x:v>
      </x:c>
      <x:c r="H4011" s="2" t="str">
        <x:v>2017-01-01</x:v>
      </x:c>
      <x:c r="I4011" s="2" t="str">
        <x:v>2017-12-31</x:v>
      </x:c>
      <x:c r="J4011" s="2" t="str">
        <x:v>Preferred Stock Dividends and Other Adjustments</x:v>
      </x:c>
      <x:c r="K4011" s="2" t="str">
        <x:v>us-gaap:PreferredStockDividendsAndOtherAdjustments</x:v>
      </x:c>
      <x:c r="L4011" s="2" t="str">
        <x:v>2020-03-03</x:v>
      </x:c>
      <x:c r="M4011" s="2" t="str">
        <x:v>0000092230-20-000045</x:v>
      </x:c>
      <x:c r="N4011" s="2" t="str">
        <x:v>https://www.sec.gov/Archives/edgar/data/92230/000009223020000045/tfc-20191231.htm</x:v>
      </x:c>
      <x:c r="O4011" s="2" t="str">
        <x:v>data/raw/filings/TFC_0000092230-20-000045_tfc-20191231.htm</x:v>
      </x:c>
      <x:c r="P4011" s="2" t="str">
        <x:v>id3VybDovL2RvY3MudjEvZG9jOjJhYzRjYzYyYzI3ZDQ0ODRiZjYzOWNjZTk3YzdmNWZmL3NlYzoyYWM0Y2M2MmMyN2Q0NDg0YmY2MzljY2U5N2M3ZjVmZl82NC9mcmFnOjUwZjY5Yzk4NDhiMTQyMWU4MTU0YjI2MGUwMmUzNWRjL3RhYmxlOjhhYTA4YWQwODg4MzQxMmZiMThjZmVhMTY1YjNiN2ZlL3RhYmxlcmFuZ2U6OGFhMDhhZDA4ODgzNDEyZmIxOGNmZWExNjViM2I3ZmVfNTgtMTAtMS0xLTA_ad6f8631-8b4a-47a9-9976-2ab830385891</x:v>
      </x:c>
      <x:c r="Q4011" s="2" t="str"/>
      <x:c r="R4011" s="2" t="str">
        <x:v>Latest eligible comparative presentation at the information cutoff.</x:v>
      </x:c>
      <x:c r="T4011" s="12"/>
      <x:c r="U4011" s="12"/>
    </x:row>
    <x:row r="4012" ht="24" customHeight="1">
      <x:c r="C4012" s="2" t="str">
        <x:v>TFC</x:v>
      </x:c>
      <x:c r="D4012" s="2" t="str">
        <x:v>FY2017</x:v>
      </x:c>
      <x:c r="E4012" s="2" t="str">
        <x:v>eps</x:v>
      </x:c>
      <x:c r="F4012" s="11" t="n">
        <x:v>2.74</x:v>
      </x:c>
      <x:c r="G4012" s="2" t="str">
        <x:v>USD/shares</x:v>
      </x:c>
      <x:c r="H4012" s="2" t="str">
        <x:v>2017-01-01</x:v>
      </x:c>
      <x:c r="I4012" s="2" t="str">
        <x:v>2017-12-31</x:v>
      </x:c>
      <x:c r="J4012" s="2" t="str">
        <x:v>Earnings Per Share, Diluted</x:v>
      </x:c>
      <x:c r="K4012" s="2" t="str">
        <x:v>us-gaap:EarningsPerShareDiluted</x:v>
      </x:c>
      <x:c r="L4012" s="2" t="str">
        <x:v>2020-03-03</x:v>
      </x:c>
      <x:c r="M4012" s="2" t="str">
        <x:v>0000092230-20-000045</x:v>
      </x:c>
      <x:c r="N4012" s="2" t="str">
        <x:v>https://www.sec.gov/Archives/edgar/data/92230/000009223020000045/tfc-20191231.htm</x:v>
      </x:c>
      <x:c r="O4012" s="2" t="str">
        <x:v>data/raw/filings/TFC_0000092230-20-000045_tfc-20191231.htm</x:v>
      </x:c>
      <x:c r="P4012" s="2" t="str">
        <x:v>id3VybDovL2RvY3MudjEvZG9jOjJhYzRjYzYyYzI3ZDQ0ODRiZjYzOWNjZTk3YzdmNWZmL3NlYzoyYWM0Y2M2MmMyN2Q0NDg0YmY2MzljY2U5N2M3ZjVmZl8yMzUvZnJhZzo4MzQ0MjJkZTM1ZWQ0MGFkYmRhMjNiNjBlYTg5MDRlOS90YWJsZToxZDQ4MTJiYzczMTU0YjQ4YjU2Y2M5MWVmZmQzNmIzZi90YWJsZXJhbmdlOjFkNDgxMmJjNzMxNTRiNDhiNTZjYzkxZWZmZDM2YjNmXzExLTktMS0xLTA_8608c4c2-545e-4375-a02b-b4f681742781</x:v>
      </x:c>
      <x:c r="Q4012" s="2" t="str"/>
      <x:c r="R4012" s="2" t="str">
        <x:v>Latest eligible comparative presentation at the information cutoff.</x:v>
      </x:c>
      <x:c r="T4012" s="12"/>
      <x:c r="U4012" s="12"/>
    </x:row>
    <x:row r="4013" ht="24" customHeight="1">
      <x:c r="C4013" s="2" t="str">
        <x:v>TFC</x:v>
      </x:c>
      <x:c r="D4013" s="2" t="str">
        <x:v>FY2017</x:v>
      </x:c>
      <x:c r="E4013" s="2" t="str">
        <x:v>shares_diluted</x:v>
      </x:c>
      <x:c r="F4013" s="11" t="n">
        <x:v>810.977</x:v>
      </x:c>
      <x:c r="G4013" s="2" t="str">
        <x:v>shares</x:v>
      </x:c>
      <x:c r="H4013" s="2" t="str">
        <x:v>2017-01-01</x:v>
      </x:c>
      <x:c r="I4013" s="2" t="str">
        <x:v>2017-12-31</x:v>
      </x:c>
      <x:c r="J4013" s="2" t="str">
        <x:v>Weighted Average Number of Shares Outstanding, Diluted</x:v>
      </x:c>
      <x:c r="K4013" s="2" t="str">
        <x:v>us-gaap:WeightedAverageNumberOfDilutedSharesOutstanding</x:v>
      </x:c>
      <x:c r="L4013" s="2" t="str">
        <x:v>2020-03-03</x:v>
      </x:c>
      <x:c r="M4013" s="2" t="str">
        <x:v>0000092230-20-000045</x:v>
      </x:c>
      <x:c r="N4013" s="2" t="str">
        <x:v>https://www.sec.gov/Archives/edgar/data/92230/000009223020000045/tfc-20191231.htm</x:v>
      </x:c>
      <x:c r="O4013" s="2" t="str">
        <x:v>data/raw/filings/TFC_0000092230-20-000045_tfc-20191231.htm</x:v>
      </x:c>
      <x:c r="P4013" s="2" t="str">
        <x:v>id3VybDovL2RvY3MudjEvZG9jOjJhYzRjYzYyYzI3ZDQ0ODRiZjYzOWNjZTk3YzdmNWZmL3NlYzoyYWM0Y2M2MmMyN2Q0NDg0YmY2MzljY2U5N2M3ZjVmZl8yMzUvZnJhZzo4MzQ0MjJkZTM1ZWQ0MGFkYmRhMjNiNjBlYTg5MDRlOS90YWJsZToxZDQ4MTJiYzczMTU0YjQ4YjU2Y2M5MWVmZmQzNmIzZi90YWJsZXJhbmdlOjFkNDgxMmJjNzMxNTRiNDhiNTZjYzkxZWZmZDM2YjNmXzktOS0xLTEtMA_62116ddc-cd3d-43db-9c39-492fe53722cd</x:v>
      </x:c>
      <x:c r="Q4013" s="2" t="str"/>
      <x:c r="R4013" s="2" t="str">
        <x:v>Latest eligible comparative presentation at the information cutoff.</x:v>
      </x:c>
      <x:c r="T4013" s="12"/>
      <x:c r="U4013" s="12"/>
    </x:row>
    <x:row r="4014" ht="24" customHeight="1">
      <x:c r="C4014" s="2" t="str">
        <x:v>TFC</x:v>
      </x:c>
      <x:c r="D4014" s="2" t="str">
        <x:v>FY2017</x:v>
      </x:c>
      <x:c r="E4014" s="2" t="str">
        <x:v>dps</x:v>
      </x:c>
      <x:c r="F4014" s="11" t="n">
        <x:v>1.26</x:v>
      </x:c>
      <x:c r="G4014" s="2" t="str">
        <x:v>USD/shares</x:v>
      </x:c>
      <x:c r="H4014" s="2" t="str">
        <x:v>2017-01-01</x:v>
      </x:c>
      <x:c r="I4014" s="2" t="str">
        <x:v>2017-12-31</x:v>
      </x:c>
      <x:c r="J4014" s="2" t="str">
        <x:v>Common Stock, Dividends, Per Share, Declared</x:v>
      </x:c>
      <x:c r="K4014" s="2" t="str">
        <x:v>us-gaap:CommonStockDividendsPerShareDeclared</x:v>
      </x:c>
      <x:c r="L4014" s="2" t="str">
        <x:v>2020-03-03</x:v>
      </x:c>
      <x:c r="M4014" s="2" t="str">
        <x:v>0000092230-20-000045</x:v>
      </x:c>
      <x:c r="N4014" s="2" t="str">
        <x:v>https://www.sec.gov/Archives/edgar/data/92230/000009223020000045/tfc-20191231.htm</x:v>
      </x:c>
      <x:c r="O4014" s="2" t="str">
        <x:v>data/raw/filings/TFC_0000092230-20-000045_tfc-20191231.htm</x:v>
      </x:c>
      <x:c r="P4014" s="2" t="str">
        <x:v>id3VybDovL2RvY3MudjEvZG9jOjJhYzRjYzYyYzI3ZDQ0ODRiZjYzOWNjZTk3YzdmNWZmL3NlYzoyYWM0Y2M2MmMyN2Q0NDg0YmY2MzljY2U5N2M3ZjVmZl8xNjAvZnJhZzpiYTVkOTRkZWI2ZjU0YjhjYjQxN2FkZTEwNzI1NmVjZS90YWJsZTpjODVhMDMyYmZkNjI0ZGE3YTZjZWQ1MTlhMTA2NzNmYy90YWJsZXJhbmdlOmM4NWEwMzJiZmQ2MjRkYTdhNmNlZDUxOWExMDY3M2ZjXzctMTAtMS0xLTIwNjM3_8aa51a32-d8a4-4288-9cad-f0d315cb8c40</x:v>
      </x:c>
      <x:c r="Q4014" s="2" t="str"/>
      <x:c r="R4014" s="2" t="str">
        <x:v>Latest eligible comparative presentation at the information cutoff.</x:v>
      </x:c>
      <x:c r="T4014" s="12"/>
      <x:c r="U4014" s="12"/>
    </x:row>
    <x:row r="4015" ht="24" customHeight="1">
      <x:c r="C4015" s="2" t="str">
        <x:v>TFC</x:v>
      </x:c>
      <x:c r="D4015" s="2" t="str">
        <x:v>FY2017</x:v>
      </x:c>
      <x:c r="E4015" s="2" t="str">
        <x:v>dividends</x:v>
      </x:c>
      <x:c r="F4015" s="11" t="n">
        <x:v>1005</x:v>
      </x:c>
      <x:c r="G4015" s="2" t="str">
        <x:v>USD</x:v>
      </x:c>
      <x:c r="H4015" s="2" t="str">
        <x:v>2017-01-01</x:v>
      </x:c>
      <x:c r="I4015" s="2" t="str">
        <x:v>2017-12-31</x:v>
      </x:c>
      <x:c r="J4015" s="2" t="str">
        <x:v>Payments of Ordinary Dividends, Common Stock</x:v>
      </x:c>
      <x:c r="K4015" s="2" t="str">
        <x:v>us-gaap:PaymentsOfDividendsCommonStock</x:v>
      </x:c>
      <x:c r="L4015" s="2" t="str">
        <x:v>2020-03-03</x:v>
      </x:c>
      <x:c r="M4015" s="2" t="str">
        <x:v>0000092230-20-000045</x:v>
      </x:c>
      <x:c r="N4015" s="2" t="str">
        <x:v>https://www.sec.gov/Archives/edgar/data/92230/000009223020000045/tfc-20191231.htm</x:v>
      </x:c>
      <x:c r="O4015" s="2" t="str">
        <x:v>data/raw/filings/TFC_0000092230-20-000045_tfc-20191231.htm</x:v>
      </x:c>
      <x:c r="P4015" s="2" t="str">
        <x:v>id3VybDovL2RvY3MudjEvZG9jOjJhYzRjYzYyYzI3ZDQ0ODRiZjYzOWNjZTk3YzdmNWZmL3NlYzoyYWM0Y2M2MmMyN2Q0NDg0YmY2MzljY2U5N2M3ZjVmZl83Ni9mcmFnOmJlMmQ1YWUxOThlYjRiMTRiZDE5N2E2ZDRiNGVkODUzL3RhYmxlOmVmZDA3MzNkY2E2MjQ2NGRiYjhlYjA3NTUxNmIzYWY1L3RhYmxlcmFuZ2U6ZWZkMDczM2RjYTYyNDY0ZGJiOGViMDc1NTE2YjNhZjVfNDItNi0xLTEtMA_9dc413f3-d7a7-4e2b-bce8-91d3184463b5</x:v>
      </x:c>
      <x:c r="Q4015" s="2" t="str"/>
      <x:c r="R4015" s="2" t="str">
        <x:v>Latest eligible comparative presentation at the information cutoff.</x:v>
      </x:c>
      <x:c r="T4015" s="12"/>
      <x:c r="U4015" s="12"/>
    </x:row>
    <x:row r="4016" ht="24" customHeight="1">
      <x:c r="C4016" s="2" t="str">
        <x:v>TFC</x:v>
      </x:c>
      <x:c r="D4016" s="2" t="str">
        <x:v>FY2017</x:v>
      </x:c>
      <x:c r="E4016" s="2" t="str">
        <x:v>buybacks</x:v>
      </x:c>
      <x:c r="F4016" s="11" t="n">
        <x:v>1613</x:v>
      </x:c>
      <x:c r="G4016" s="2" t="str">
        <x:v>USD</x:v>
      </x:c>
      <x:c r="H4016" s="2" t="str">
        <x:v>2017-01-01</x:v>
      </x:c>
      <x:c r="I4016" s="2" t="str">
        <x:v>2017-12-31</x:v>
      </x:c>
      <x:c r="J4016" s="2" t="str">
        <x:v>Payments for Repurchase of Common Stock</x:v>
      </x:c>
      <x:c r="K4016" s="2" t="str">
        <x:v>us-gaap:PaymentsForRepurchaseOfCommonStock</x:v>
      </x:c>
      <x:c r="L4016" s="2" t="str">
        <x:v>2020-03-03</x:v>
      </x:c>
      <x:c r="M4016" s="2" t="str">
        <x:v>0000092230-20-000045</x:v>
      </x:c>
      <x:c r="N4016" s="2" t="str">
        <x:v>https://www.sec.gov/Archives/edgar/data/92230/000009223020000045/tfc-20191231.htm</x:v>
      </x:c>
      <x:c r="O4016" s="2" t="str">
        <x:v>data/raw/filings/TFC_0000092230-20-000045_tfc-20191231.htm</x:v>
      </x:c>
      <x:c r="P4016" s="2" t="str">
        <x:v>id3VybDovL2RvY3MudjEvZG9jOjJhYzRjYzYyYzI3ZDQ0ODRiZjYzOWNjZTk3YzdmNWZmL3NlYzoyYWM0Y2M2MmMyN2Q0NDg0YmY2MzljY2U5N2M3ZjVmZl83Ni9mcmFnOmJlMmQ1YWUxOThlYjRiMTRiZDE5N2E2ZDRiNGVkODUzL3RhYmxlOmVmZDA3MzNkY2E2MjQ2NGRiYjhlYjA3NTUxNmIzYWY1L3RhYmxlcmFuZ2U6ZWZkMDczM2RjYTYyNDY0ZGJiOGViMDc1NTE2YjNhZjVfMzktNi0xLTEtMA_3f0c634b-e1d1-48d9-9ee6-45966d575fbe</x:v>
      </x:c>
      <x:c r="Q4016" s="2" t="str"/>
      <x:c r="R4016" s="2" t="str">
        <x:v>Latest eligible comparative presentation at the information cutoff.</x:v>
      </x:c>
      <x:c r="T4016" s="12"/>
      <x:c r="U4016" s="12"/>
    </x:row>
    <x:row r="4017" ht="24" customHeight="1">
      <x:c r="C4017" s="2" t="str">
        <x:v>TFC</x:v>
      </x:c>
      <x:c r="D4017" s="2" t="str">
        <x:v>FY2017</x:v>
      </x:c>
      <x:c r="E4017" s="2" t="str">
        <x:v>chargeoffs</x:v>
      </x:c>
      <x:c r="F4017" s="11" t="str">
        <x:v>n.a.</x:v>
      </x:c>
      <x:c r="G4017" s="2" t="str">
        <x:v>USDm</x:v>
      </x:c>
      <x:c r="H4017" s="2" t="str">
        <x:v>2017-01-01</x:v>
      </x:c>
      <x:c r="I4017" s="2" t="str">
        <x:v>2017-12-31</x:v>
      </x:c>
      <x:c r="J4017" s="2" t="str">
        <x:v>Gross loan charge-offs</x:v>
      </x:c>
      <x:c r="K4017" s="2" t="str"/>
      <x:c r="L4017" s="2" t="str"/>
      <x:c r="M4017" s="2" t="str"/>
      <x:c r="N4017" s="2" t="str"/>
      <x:c r="O4017" s="2" t="str"/>
      <x:c r="P4017" s="2" t="str"/>
      <x:c r="Q4017" s="2" t="str"/>
      <x:c r="R4017" s="2" t="str">
        <x:v>Not reported / unavailable</x:v>
      </x:c>
      <x:c r="T4017" s="12"/>
      <x:c r="U4017" s="12"/>
    </x:row>
    <x:row r="4018" ht="24" customHeight="1">
      <x:c r="C4018" s="2" t="str">
        <x:v>TFC</x:v>
      </x:c>
      <x:c r="D4018" s="2" t="str">
        <x:v>FY2017</x:v>
      </x:c>
      <x:c r="E4018" s="2" t="str">
        <x:v>recoveries</x:v>
      </x:c>
      <x:c r="F4018" s="11" t="str">
        <x:v>n.a.</x:v>
      </x:c>
      <x:c r="G4018" s="2" t="str">
        <x:v>USDm</x:v>
      </x:c>
      <x:c r="H4018" s="2" t="str">
        <x:v>2017-01-01</x:v>
      </x:c>
      <x:c r="I4018" s="2" t="str">
        <x:v>2017-12-31</x:v>
      </x:c>
      <x:c r="J4018" s="2" t="str">
        <x:v>Loan recoveries</x:v>
      </x:c>
      <x:c r="K4018" s="2" t="str"/>
      <x:c r="L4018" s="2" t="str"/>
      <x:c r="M4018" s="2" t="str"/>
      <x:c r="N4018" s="2" t="str"/>
      <x:c r="O4018" s="2" t="str"/>
      <x:c r="P4018" s="2" t="str"/>
      <x:c r="Q4018" s="2" t="str"/>
      <x:c r="R4018" s="2" t="str">
        <x:v>Not reported / unavailable</x:v>
      </x:c>
      <x:c r="T4018" s="12"/>
      <x:c r="U4018" s="12"/>
    </x:row>
    <x:row r="4019" ht="24" customHeight="1">
      <x:c r="C4019" s="2" t="str">
        <x:v>TFC</x:v>
      </x:c>
      <x:c r="D4019" s="2" t="str">
        <x:v>FY2017</x:v>
      </x:c>
      <x:c r="E4019" s="2" t="str">
        <x:v>rwa</x:v>
      </x:c>
      <x:c r="F4019" s="11" t="str">
        <x:v>n.a.</x:v>
      </x:c>
      <x:c r="G4019" s="2" t="str">
        <x:v>USDm</x:v>
      </x:c>
      <x:c r="H4019" s="2" t="str">
        <x:v>2017-01-01</x:v>
      </x:c>
      <x:c r="I4019" s="2" t="str">
        <x:v>2017-12-31</x:v>
      </x:c>
      <x:c r="J4019" s="2" t="str">
        <x:v>Risk-weighted assets</x:v>
      </x:c>
      <x:c r="K4019" s="2" t="str"/>
      <x:c r="L4019" s="2" t="str"/>
      <x:c r="M4019" s="2" t="str"/>
      <x:c r="N4019" s="2" t="str"/>
      <x:c r="O4019" s="2" t="str"/>
      <x:c r="P4019" s="2" t="str"/>
      <x:c r="Q4019" s="2" t="str"/>
      <x:c r="R4019" s="2" t="str">
        <x:v>Not reported / unavailable</x:v>
      </x:c>
      <x:c r="T4019" s="12"/>
      <x:c r="U4019" s="12"/>
    </x:row>
    <x:row r="4020" ht="24" customHeight="1">
      <x:c r="C4020" s="2" t="str">
        <x:v>TFC</x:v>
      </x:c>
      <x:c r="D4020" s="2" t="str">
        <x:v>FY2017</x:v>
      </x:c>
      <x:c r="E4020" s="2" t="str">
        <x:v>cet1_reported</x:v>
      </x:c>
      <x:c r="F4020" s="11" t="str">
        <x:v>n.a.</x:v>
      </x:c>
      <x:c r="G4020" s="2" t="str">
        <x:v>%</x:v>
      </x:c>
      <x:c r="H4020" s="2" t="str">
        <x:v>2017-01-01</x:v>
      </x:c>
      <x:c r="I4020" s="2" t="str">
        <x:v>2017-12-31</x:v>
      </x:c>
      <x:c r="J4020" s="2" t="str">
        <x:v>Actual standardized CET1 ratio</x:v>
      </x:c>
      <x:c r="K4020" s="2" t="str"/>
      <x:c r="L4020" s="2" t="str"/>
      <x:c r="M4020" s="2" t="str"/>
      <x:c r="N4020" s="2" t="str"/>
      <x:c r="O4020" s="2" t="str"/>
      <x:c r="P4020" s="2" t="str"/>
      <x:c r="Q4020" s="2" t="str"/>
      <x:c r="R4020" s="2" t="str">
        <x:v>Not reported / unavailable</x:v>
      </x:c>
      <x:c r="T4020" s="12"/>
      <x:c r="U4020" s="12"/>
    </x:row>
    <x:row r="4021" ht="24" customHeight="1">
      <x:c r="C4021" s="2" t="str">
        <x:v>TFC</x:v>
      </x:c>
      <x:c r="D4021" s="2" t="str">
        <x:v>FY2017</x:v>
      </x:c>
      <x:c r="E4021" s="2" t="str">
        <x:v>nim_reported</x:v>
      </x:c>
      <x:c r="F4021" s="11" t="str">
        <x:v>n.a.</x:v>
      </x:c>
      <x:c r="G4021" s="2" t="str">
        <x:v>%</x:v>
      </x:c>
      <x:c r="H4021" s="2" t="str">
        <x:v>2017-01-01</x:v>
      </x:c>
      <x:c r="I4021" s="2" t="str">
        <x:v>2017-12-31</x:v>
      </x:c>
      <x:c r="J4021" s="2" t="str">
        <x:v>Issuer reported net interest margin</x:v>
      </x:c>
      <x:c r="K4021" s="2" t="str"/>
      <x:c r="L4021" s="2" t="str"/>
      <x:c r="M4021" s="2" t="str"/>
      <x:c r="N4021" s="2" t="str"/>
      <x:c r="O4021" s="2" t="str"/>
      <x:c r="P4021" s="2" t="str"/>
      <x:c r="Q4021" s="2" t="str"/>
      <x:c r="R4021" s="2" t="str">
        <x:v>Not reported / unavailable</x:v>
      </x:c>
      <x:c r="T4021" s="12"/>
      <x:c r="U4021" s="12"/>
    </x:row>
    <x:row r="4022" ht="24" customHeight="1">
      <x:c r="C4022" s="2" t="str">
        <x:v>TFC</x:v>
      </x:c>
      <x:c r="D4022" s="2" t="str">
        <x:v>FY2017</x:v>
      </x:c>
      <x:c r="E4022" s="2" t="str">
        <x:v>bvps_reported</x:v>
      </x:c>
      <x:c r="F4022" s="11" t="str">
        <x:v>n.a.</x:v>
      </x:c>
      <x:c r="G4022" s="2" t="str">
        <x:v>USD/share</x:v>
      </x:c>
      <x:c r="H4022" s="2" t="str">
        <x:v>2017-01-01</x:v>
      </x:c>
      <x:c r="I4022" s="2" t="str">
        <x:v>2017-12-31</x:v>
      </x:c>
      <x:c r="J4022" s="2" t="str">
        <x:v>Reported common book value per share</x:v>
      </x:c>
      <x:c r="K4022" s="2" t="str"/>
      <x:c r="L4022" s="2" t="str"/>
      <x:c r="M4022" s="2" t="str"/>
      <x:c r="N4022" s="2" t="str"/>
      <x:c r="O4022" s="2" t="str"/>
      <x:c r="P4022" s="2" t="str"/>
      <x:c r="Q4022" s="2" t="str"/>
      <x:c r="R4022" s="2" t="str">
        <x:v>Not reported / unavailable</x:v>
      </x:c>
      <x:c r="T4022" s="12"/>
      <x:c r="U4022" s="12"/>
    </x:row>
    <x:row r="4023" ht="24" customHeight="1">
      <x:c r="C4023" s="2" t="str">
        <x:v>TFC</x:v>
      </x:c>
      <x:c r="D4023" s="2" t="str">
        <x:v>FY2017</x:v>
      </x:c>
      <x:c r="E4023" s="2" t="str">
        <x:v>tbvps_reported</x:v>
      </x:c>
      <x:c r="F4023" s="11" t="str">
        <x:v>n.a.</x:v>
      </x:c>
      <x:c r="G4023" s="2" t="str">
        <x:v>USD/share</x:v>
      </x:c>
      <x:c r="H4023" s="2" t="str">
        <x:v>2017-01-01</x:v>
      </x:c>
      <x:c r="I4023" s="2" t="str">
        <x:v>2017-12-31</x:v>
      </x:c>
      <x:c r="J4023" s="2" t="str">
        <x:v>Reported tangible book value per share</x:v>
      </x:c>
      <x:c r="K4023" s="2" t="str"/>
      <x:c r="L4023" s="2" t="str"/>
      <x:c r="M4023" s="2" t="str"/>
      <x:c r="N4023" s="2" t="str"/>
      <x:c r="O4023" s="2" t="str"/>
      <x:c r="P4023" s="2" t="str"/>
      <x:c r="Q4023" s="2" t="str"/>
      <x:c r="R4023" s="2" t="str">
        <x:v>Not reported / unavailable</x:v>
      </x:c>
      <x:c r="T4023" s="12"/>
      <x:c r="U4023" s="12"/>
    </x:row>
    <x:row r="4024" ht="24" customHeight="1">
      <x:c r="C4024" s="2" t="str">
        <x:v>TFC</x:v>
      </x:c>
      <x:c r="D4024" s="2" t="str">
        <x:v>FY2017</x:v>
      </x:c>
      <x:c r="E4024" s="2" t="str">
        <x:v>tce_reported</x:v>
      </x:c>
      <x:c r="F4024" s="11" t="str">
        <x:v>n.a.</x:v>
      </x:c>
      <x:c r="G4024" s="2" t="str">
        <x:v>USDm</x:v>
      </x:c>
      <x:c r="H4024" s="2" t="str">
        <x:v>2017-01-01</x:v>
      </x:c>
      <x:c r="I4024" s="2" t="str">
        <x:v>2017-12-31</x:v>
      </x:c>
      <x:c r="J4024" s="2" t="str">
        <x:v>Reported tangible common equity</x:v>
      </x:c>
      <x:c r="K4024" s="2" t="str"/>
      <x:c r="L4024" s="2" t="str"/>
      <x:c r="M4024" s="2" t="str"/>
      <x:c r="N4024" s="2" t="str"/>
      <x:c r="O4024" s="2" t="str"/>
      <x:c r="P4024" s="2" t="str"/>
      <x:c r="Q4024" s="2" t="str"/>
      <x:c r="R4024" s="2" t="str">
        <x:v>Not reported / unavailable</x:v>
      </x:c>
      <x:c r="T4024" s="12"/>
      <x:c r="U4024" s="12"/>
    </x:row>
    <x:row r="4025" ht="24" customHeight="1">
      <x:c r="C4025" s="2" t="str">
        <x:v>TFC</x:v>
      </x:c>
      <x:c r="D4025" s="2" t="str">
        <x:v>FY2018</x:v>
      </x:c>
      <x:c r="E4025" s="2" t="str">
        <x:v>assets</x:v>
      </x:c>
      <x:c r="F4025" s="11" t="n">
        <x:v>225697</x:v>
      </x:c>
      <x:c r="G4025" s="2" t="str">
        <x:v>USD</x:v>
      </x:c>
      <x:c r="H4025" s="2" t="str">
        <x:v>2018-01-01</x:v>
      </x:c>
      <x:c r="I4025" s="2" t="str">
        <x:v>2018-12-31</x:v>
      </x:c>
      <x:c r="J4025" s="2" t="str">
        <x:v>Assets</x:v>
      </x:c>
      <x:c r="K4025" s="2" t="str">
        <x:v>us-gaap:Assets</x:v>
      </x:c>
      <x:c r="L4025" s="2" t="str">
        <x:v>2020-03-03</x:v>
      </x:c>
      <x:c r="M4025" s="2" t="str">
        <x:v>0000092230-20-000045</x:v>
      </x:c>
      <x:c r="N4025" s="2" t="str">
        <x:v>https://www.sec.gov/Archives/edgar/data/92230/000009223020000045/tfc-20191231.htm</x:v>
      </x:c>
      <x:c r="O4025" s="2" t="str">
        <x:v>data/raw/filings/TFC_0000092230-20-000045_tfc-20191231.htm</x:v>
      </x:c>
      <x:c r="P4025" s="2" t="str">
        <x:v>id3VybDovL2RvY3MudjEvZG9jOjJhYzRjYzYyYzI3ZDQ0ODRiZjYzOWNjZTk3YzdmNWZmL3NlYzoyYWM0Y2M2MmMyN2Q0NDg0YmY2MzljY2U5N2M3ZjVmZl81OC9mcmFnOmU3OWM1N2M3MTMzYTQzYjNiNjQxZjM2NDlhY2E4MTAyL3RhYmxlOjVkNTYxYzM5MjY2NDRjODhhOTQ5ODlmZTJkMTNjYzZmL3RhYmxlcmFuZ2U6NWQ1NjFjMzkyNjY0NGM4OGE5NDk4OWZlMmQxM2NjNmZfMjEtMy0xLTEtMA_f8766407-1aa2-4c32-b46a-e8dddd9b6625</x:v>
      </x:c>
      <x:c r="Q4025" s="2" t="str"/>
      <x:c r="R4025" s="2" t="str">
        <x:v>Latest eligible comparative presentation at the information cutoff.</x:v>
      </x:c>
      <x:c r="T4025" s="12"/>
      <x:c r="U4025" s="12"/>
    </x:row>
    <x:row r="4026" ht="24" customHeight="1">
      <x:c r="C4026" s="2" t="str">
        <x:v>TFC</x:v>
      </x:c>
      <x:c r="D4026" s="2" t="str">
        <x:v>FY2018</x:v>
      </x:c>
      <x:c r="E4026" s="2" t="str">
        <x:v>liabilities</x:v>
      </x:c>
      <x:c r="F4026" s="11" t="n">
        <x:v>195519</x:v>
      </x:c>
      <x:c r="G4026" s="2" t="str">
        <x:v>USD</x:v>
      </x:c>
      <x:c r="H4026" s="2" t="str">
        <x:v>2018-01-01</x:v>
      </x:c>
      <x:c r="I4026" s="2" t="str">
        <x:v>2018-12-31</x:v>
      </x:c>
      <x:c r="J4026" s="2" t="str">
        <x:v>Liabilities</x:v>
      </x:c>
      <x:c r="K4026" s="2" t="str">
        <x:v>us-gaap:Liabilities</x:v>
      </x:c>
      <x:c r="L4026" s="2" t="str">
        <x:v>2020-03-03</x:v>
      </x:c>
      <x:c r="M4026" s="2" t="str">
        <x:v>0000092230-20-000045</x:v>
      </x:c>
      <x:c r="N4026" s="2" t="str">
        <x:v>https://www.sec.gov/Archives/edgar/data/92230/000009223020000045/tfc-20191231.htm</x:v>
      </x:c>
      <x:c r="O4026" s="2" t="str">
        <x:v>data/raw/filings/TFC_0000092230-20-000045_tfc-20191231.htm</x:v>
      </x:c>
      <x:c r="P4026" s="2" t="str">
        <x:v>id3VybDovL2RvY3MudjEvZG9jOjJhYzRjYzYyYzI3ZDQ0ODRiZjYzOWNjZTk3YzdmNWZmL3NlYzoyYWM0Y2M2MmMyN2Q0NDg0YmY2MzljY2U5N2M3ZjVmZl81OC9mcmFnOmU3OWM1N2M3MTMzYTQzYjNiNjQxZjM2NDlhY2E4MTAyL3RhYmxlOjVkNTYxYzM5MjY2NDRjODhhOTQ5ODlmZTJkMTNjYzZmL3RhYmxlcmFuZ2U6NWQ1NjFjMzkyNjY0NGM4OGE5NDk4OWZlMmQxM2NjNmZfMjctMy0xLTEtMA_bf4d302d-3e56-49e0-8cd7-4d5b1725a18b</x:v>
      </x:c>
      <x:c r="Q4026" s="2" t="str"/>
      <x:c r="R4026" s="2" t="str">
        <x:v>Latest eligible comparative presentation at the information cutoff.</x:v>
      </x:c>
      <x:c r="T4026" s="12"/>
      <x:c r="U4026" s="12"/>
    </x:row>
    <x:row r="4027" ht="24" customHeight="1">
      <x:c r="C4027" s="2" t="str">
        <x:v>TFC</x:v>
      </x:c>
      <x:c r="D4027" s="2" t="str">
        <x:v>FY2018</x:v>
      </x:c>
      <x:c r="E4027" s="2" t="str">
        <x:v>equity</x:v>
      </x:c>
      <x:c r="F4027" s="11" t="str">
        <x:v>n.a.</x:v>
      </x:c>
      <x:c r="G4027" s="2" t="str">
        <x:v>USDm</x:v>
      </x:c>
      <x:c r="H4027" s="2" t="str">
        <x:v>2018-01-01</x:v>
      </x:c>
      <x:c r="I4027" s="2" t="str">
        <x:v>2018-12-31</x:v>
      </x:c>
      <x:c r="J4027" s="2" t="str">
        <x:v>Shareholders equity attributable to parent</x:v>
      </x:c>
      <x:c r="K4027" s="2" t="str"/>
      <x:c r="L4027" s="2" t="str"/>
      <x:c r="M4027" s="2" t="str"/>
      <x:c r="N4027" s="2" t="str"/>
      <x:c r="O4027" s="2" t="str"/>
      <x:c r="P4027" s="2" t="str"/>
      <x:c r="Q4027" s="2" t="str"/>
      <x:c r="R4027" s="2" t="str">
        <x:v>Not reported / unavailable</x:v>
      </x:c>
      <x:c r="T4027" s="12"/>
      <x:c r="U4027" s="12"/>
    </x:row>
    <x:row r="4028" ht="24" customHeight="1">
      <x:c r="C4028" s="2" t="str">
        <x:v>TFC</x:v>
      </x:c>
      <x:c r="D4028" s="2" t="str">
        <x:v>FY2018</x:v>
      </x:c>
      <x:c r="E4028" s="2" t="str">
        <x:v>preferred</x:v>
      </x:c>
      <x:c r="F4028" s="11" t="n">
        <x:v>3053</x:v>
      </x:c>
      <x:c r="G4028" s="2" t="str">
        <x:v>USD</x:v>
      </x:c>
      <x:c r="H4028" s="2" t="str">
        <x:v>2018-01-01</x:v>
      </x:c>
      <x:c r="I4028" s="2" t="str">
        <x:v>2018-12-31</x:v>
      </x:c>
      <x:c r="J4028" s="2" t="str">
        <x:v>Preferred Stock, Including Additional Paid in Capital, Net of Discount</x:v>
      </x:c>
      <x:c r="K4028" s="2" t="str">
        <x:v>us-gaap:PreferredStockIncludingAdditionalPaidInCapitalNetOfDiscount</x:v>
      </x:c>
      <x:c r="L4028" s="2" t="str">
        <x:v>2020-03-03</x:v>
      </x:c>
      <x:c r="M4028" s="2" t="str">
        <x:v>0000092230-20-000045</x:v>
      </x:c>
      <x:c r="N4028" s="2" t="str">
        <x:v>https://www.sec.gov/Archives/edgar/data/92230/000009223020000045/tfc-20191231.htm</x:v>
      </x:c>
      <x:c r="O4028" s="2" t="str">
        <x:v>data/raw/filings/TFC_0000092230-20-000045_tfc-20191231.htm</x:v>
      </x:c>
      <x:c r="P4028" s="2" t="str">
        <x:v>id3VybDovL2RvY3MudjEvZG9jOjJhYzRjYzYyYzI3ZDQ0ODRiZjYzOWNjZTk3YzdmNWZmL3NlYzoyYWM0Y2M2MmMyN2Q0NDg0YmY2MzljY2U5N2M3ZjVmZl81OC9mcmFnOmU3OWM1N2M3MTMzYTQzYjNiNjQxZjM2NDlhY2E4MTAyL3RhYmxlOjVkNTYxYzM5MjY2NDRjODhhOTQ5ODlmZTJkMTNjYzZmL3RhYmxlcmFuZ2U6NWQ1NjFjMzkyNjY0NGM4OGE5NDk4OWZlMmQxM2NjNmZfMzAtMy0xLTEtMA_83fb15a8-4518-4d86-858c-ba81be9e9ff4</x:v>
      </x:c>
      <x:c r="Q4028" s="2" t="str"/>
      <x:c r="R4028" s="2" t="str">
        <x:v>Latest eligible comparative presentation at the information cutoff.</x:v>
      </x:c>
      <x:c r="T4028" s="12"/>
      <x:c r="U4028" s="12"/>
    </x:row>
    <x:row r="4029" ht="24" customHeight="1">
      <x:c r="C4029" s="2" t="str">
        <x:v>TFC</x:v>
      </x:c>
      <x:c r="D4029" s="2" t="str">
        <x:v>FY2018</x:v>
      </x:c>
      <x:c r="E4029" s="2" t="str">
        <x:v>common_equity_reported</x:v>
      </x:c>
      <x:c r="F4029" s="11" t="str">
        <x:v>n.a.</x:v>
      </x:c>
      <x:c r="G4029" s="2" t="str">
        <x:v>USDm</x:v>
      </x:c>
      <x:c r="H4029" s="2" t="str">
        <x:v>2018-01-01</x:v>
      </x:c>
      <x:c r="I4029" s="2" t="str">
        <x:v>2018-12-31</x:v>
      </x:c>
      <x:c r="J4029" s="2" t="str">
        <x:v>Reported common shareholders equity</x:v>
      </x:c>
      <x:c r="K4029" s="2" t="str"/>
      <x:c r="L4029" s="2" t="str"/>
      <x:c r="M4029" s="2" t="str"/>
      <x:c r="N4029" s="2" t="str"/>
      <x:c r="O4029" s="2" t="str"/>
      <x:c r="P4029" s="2" t="str"/>
      <x:c r="Q4029" s="2" t="str"/>
      <x:c r="R4029" s="2" t="str">
        <x:v>Not reported / unavailable</x:v>
      </x:c>
      <x:c r="T4029" s="12"/>
      <x:c r="U4029" s="12"/>
    </x:row>
    <x:row r="4030" ht="24" customHeight="1">
      <x:c r="C4030" s="2" t="str">
        <x:v>TFC</x:v>
      </x:c>
      <x:c r="D4030" s="2" t="str">
        <x:v>FY2018</x:v>
      </x:c>
      <x:c r="E4030" s="2" t="str">
        <x:v>goodwill</x:v>
      </x:c>
      <x:c r="F4030" s="11" t="n">
        <x:v>9818</x:v>
      </x:c>
      <x:c r="G4030" s="2" t="str">
        <x:v>USD</x:v>
      </x:c>
      <x:c r="H4030" s="2" t="str">
        <x:v>2018-01-01</x:v>
      </x:c>
      <x:c r="I4030" s="2" t="str">
        <x:v>2018-12-31</x:v>
      </x:c>
      <x:c r="J4030" s="2" t="str">
        <x:v>Goodwill</x:v>
      </x:c>
      <x:c r="K4030" s="2" t="str">
        <x:v>us-gaap:Goodwill</x:v>
      </x:c>
      <x:c r="L4030" s="2" t="str">
        <x:v>2021-02-24</x:v>
      </x:c>
      <x:c r="M4030" s="2" t="str">
        <x:v>0000092230-21-000032</x:v>
      </x:c>
      <x:c r="N4030" s="2" t="str">
        <x:v>https://www.sec.gov/Archives/edgar/data/92230/000009223021000032/tfc-20201231.htm</x:v>
      </x:c>
      <x:c r="O4030" s="2" t="str">
        <x:v>data/raw/filings/TFC_0000092230-21-000032_tfc-20201231.htm</x:v>
      </x:c>
      <x:c r="P4030" s="2" t="str">
        <x:v>id3VybDovL2RvY3MudjEvZG9jOmIyMzE5NDk3Y2QyZjQxYTk5YzEwY2FlZGJmMjQ5YmIxL3NlYzpiMjMxOTQ5N2NkMmY0MWE5OWMxMGNhZWRiZjI0OWJiMV85Ny9mcmFnOjdkNDYxZWRiOGZjNjQwYTE4YTJjYzdmOTY0MDIzMDJkL3RhYmxlOjc0NTk1Y2VhOTJkNDQ3MDc4YWZlNjIwODk4NTc2MTQwL3RhYmxlcmFuZ2U6NzQ1OTVjZWE5MmQ0NDcwNzhhZmU2MjA4OTg1NzYxNDBfNS03LTEtMS0xMDI1MQ_7f6654b0-2001-4296-a342-fabc5b82c221</x:v>
      </x:c>
      <x:c r="Q4030" s="2" t="str"/>
      <x:c r="R4030" s="2" t="str">
        <x:v>Latest eligible comparative presentation at the information cutoff.</x:v>
      </x:c>
      <x:c r="T4030" s="12"/>
      <x:c r="U4030" s="12"/>
    </x:row>
    <x:row r="4031" ht="24" customHeight="1">
      <x:c r="C4031" s="2" t="str">
        <x:v>TFC</x:v>
      </x:c>
      <x:c r="D4031" s="2" t="str">
        <x:v>FY2018</x:v>
      </x:c>
      <x:c r="E4031" s="2" t="str">
        <x:v>intangibles</x:v>
      </x:c>
      <x:c r="F4031" s="11" t="n">
        <x:v>758</x:v>
      </x:c>
      <x:c r="G4031" s="2" t="str">
        <x:v>USD</x:v>
      </x:c>
      <x:c r="H4031" s="2" t="str">
        <x:v>2018-01-01</x:v>
      </x:c>
      <x:c r="I4031" s="2" t="str">
        <x:v>2018-12-31</x:v>
      </x:c>
      <x:c r="J4031" s="2" t="str">
        <x:v>Finite-Lived Intangible Assets, Net</x:v>
      </x:c>
      <x:c r="K4031" s="2" t="str">
        <x:v>us-gaap:FiniteLivedIntangibleAssetsNet</x:v>
      </x:c>
      <x:c r="L4031" s="2" t="str">
        <x:v>2020-03-03</x:v>
      </x:c>
      <x:c r="M4031" s="2" t="str">
        <x:v>0000092230-20-000045</x:v>
      </x:c>
      <x:c r="N4031" s="2" t="str">
        <x:v>https://www.sec.gov/Archives/edgar/data/92230/000009223020000045/tfc-20191231.htm</x:v>
      </x:c>
      <x:c r="O4031" s="2" t="str">
        <x:v>data/raw/filings/TFC_0000092230-20-000045_tfc-20191231.htm</x:v>
      </x:c>
      <x:c r="P4031" s="2" t="str">
        <x:v>id3VybDovL2RvY3MudjEvZG9jOjJhYzRjYzYyYzI3ZDQ0ODRiZjYzOWNjZTk3YzdmNWZmL3NlYzoyYWM0Y2M2MmMyN2Q0NDg0YmY2MzljY2U5N2M3ZjVmZl8xMzYvZnJhZzplODNhNGU2NzU5OWE0N2VjOWI1MDJmM2QwMmExN2E0ZC90YWJsZTo0NWVjZTE2NTNlZTM0MmFhYjFhNDBkNmRmMTJkNTY4MC90YWJsZXJhbmdlOjQ1ZWNlMTY1M2VlMzQyYWFiMWE0MGQ2ZGYxMmQ1NjgwXzUtMTMtMS0xLTA_5e774868-a3fc-4609-a1c7-dcb831b31060</x:v>
      </x:c>
      <x:c r="Q4031" s="2" t="str"/>
      <x:c r="R4031" s="2" t="str">
        <x:v>Latest eligible comparative presentation at the information cutoff.</x:v>
      </x:c>
      <x:c r="T4031" s="12"/>
      <x:c r="U4031" s="12"/>
    </x:row>
    <x:row r="4032" ht="24" customHeight="1">
      <x:c r="C4032" s="2" t="str">
        <x:v>TFC</x:v>
      </x:c>
      <x:c r="D4032" s="2" t="str">
        <x:v>FY2018</x:v>
      </x:c>
      <x:c r="E4032" s="2" t="str">
        <x:v>intangibles_total</x:v>
      </x:c>
      <x:c r="F4032" s="11" t="str">
        <x:v>n.a.</x:v>
      </x:c>
      <x:c r="G4032" s="2" t="str">
        <x:v>USDm</x:v>
      </x:c>
      <x:c r="H4032" s="2" t="str">
        <x:v>2018-01-01</x:v>
      </x:c>
      <x:c r="I4032" s="2" t="str">
        <x:v>2018-12-31</x:v>
      </x:c>
      <x:c r="J4032" s="2" t="str">
        <x:v>Reported goodwill and intangible assets combined</x:v>
      </x:c>
      <x:c r="K4032" s="2" t="str"/>
      <x:c r="L4032" s="2" t="str"/>
      <x:c r="M4032" s="2" t="str"/>
      <x:c r="N4032" s="2" t="str"/>
      <x:c r="O4032" s="2" t="str"/>
      <x:c r="P4032" s="2" t="str"/>
      <x:c r="Q4032" s="2" t="str"/>
      <x:c r="R4032" s="2" t="str">
        <x:v>Not reported / unavailable</x:v>
      </x:c>
      <x:c r="T4032" s="12"/>
      <x:c r="U4032" s="12"/>
    </x:row>
    <x:row r="4033" ht="24" customHeight="1">
      <x:c r="C4033" s="2" t="str">
        <x:v>TFC</x:v>
      </x:c>
      <x:c r="D4033" s="2" t="str">
        <x:v>FY2018</x:v>
      </x:c>
      <x:c r="E4033" s="2" t="str">
        <x:v>shares_end</x:v>
      </x:c>
      <x:c r="F4033" s="11" t="n">
        <x:v>763.326</x:v>
      </x:c>
      <x:c r="G4033" s="2" t="str">
        <x:v>shares</x:v>
      </x:c>
      <x:c r="H4033" s="2" t="str">
        <x:v>2018-01-01</x:v>
      </x:c>
      <x:c r="I4033" s="2" t="str">
        <x:v>2018-12-31</x:v>
      </x:c>
      <x:c r="J4033" s="2" t="str">
        <x:v>Common Stock, Shares, Outstanding</x:v>
      </x:c>
      <x:c r="K4033" s="2" t="str">
        <x:v>us-gaap:CommonStockSharesOutstanding</x:v>
      </x:c>
      <x:c r="L4033" s="2" t="str">
        <x:v>2020-03-03</x:v>
      </x:c>
      <x:c r="M4033" s="2" t="str">
        <x:v>0000092230-20-000045</x:v>
      </x:c>
      <x:c r="N4033" s="2" t="str">
        <x:v>https://www.sec.gov/Archives/edgar/data/92230/000009223020000045/tfc-20191231.htm</x:v>
      </x:c>
      <x:c r="O4033" s="2" t="str">
        <x:v>data/raw/filings/TFC_0000092230-20-000045_tfc-20191231.htm</x:v>
      </x:c>
      <x:c r="P4033" s="2" t="str">
        <x:v>id3VybDovL2RvY3MudjEvZG9jOjJhYzRjYzYyYzI3ZDQ0ODRiZjYzOWNjZTk3YzdmNWZmL3NlYzoyYWM0Y2M2MmMyN2Q0NDg0YmY2MzljY2U5N2M3ZjVmZl81OC9mcmFnOmU3OWM1N2M3MTMzYTQzYjNiNjQxZjM2NDlhY2E4MTAyL3RhYmxlOjVkNTYxYzM5MjY2NDRjODhhOTQ5ODlmZTJkMTNjYzZmL3RhYmxlcmFuZ2U6NWQ1NjFjMzkyNjY0NGM4OGE5NDk4OWZlMmQxM2NjNmZfMzgtMy0xLTEtMA_d15c3f77-d294-48a9-ac95-a24ccf42fc1a</x:v>
      </x:c>
      <x:c r="Q4033" s="2" t="str"/>
      <x:c r="R4033" s="2" t="str">
        <x:v>Latest eligible comparative presentation at the information cutoff.</x:v>
      </x:c>
      <x:c r="T4033" s="12"/>
      <x:c r="U4033" s="12"/>
    </x:row>
    <x:row r="4034" ht="24" customHeight="1">
      <x:c r="C4034" s="2" t="str">
        <x:v>TFC</x:v>
      </x:c>
      <x:c r="D4034" s="2" t="str">
        <x:v>FY2018</x:v>
      </x:c>
      <x:c r="E4034" s="2" t="str">
        <x:v>shares_issued</x:v>
      </x:c>
      <x:c r="F4034" s="11" t="str">
        <x:v>n.a.</x:v>
      </x:c>
      <x:c r="G4034" s="2" t="str">
        <x:v>million</x:v>
      </x:c>
      <x:c r="H4034" s="2" t="str">
        <x:v>2018-01-01</x:v>
      </x:c>
      <x:c r="I4034" s="2" t="str">
        <x:v>2018-12-31</x:v>
      </x:c>
      <x:c r="J4034" s="2" t="str">
        <x:v>Shares Issued</x:v>
      </x:c>
      <x:c r="K4034" s="2" t="str"/>
      <x:c r="L4034" s="2" t="str"/>
      <x:c r="M4034" s="2" t="str"/>
      <x:c r="N4034" s="2" t="str"/>
      <x:c r="O4034" s="2" t="str"/>
      <x:c r="P4034" s="2" t="str"/>
      <x:c r="Q4034" s="2" t="str"/>
      <x:c r="R4034" s="2" t="str">
        <x:v>Not reported / unavailable</x:v>
      </x:c>
      <x:c r="T4034" s="12"/>
      <x:c r="U4034" s="12"/>
    </x:row>
    <x:row r="4035" ht="24" customHeight="1">
      <x:c r="C4035" s="2" t="str">
        <x:v>TFC</x:v>
      </x:c>
      <x:c r="D4035" s="2" t="str">
        <x:v>FY2018</x:v>
      </x:c>
      <x:c r="E4035" s="2" t="str">
        <x:v>shares_treasury</x:v>
      </x:c>
      <x:c r="F4035" s="11" t="str">
        <x:v>n.a.</x:v>
      </x:c>
      <x:c r="G4035" s="2" t="str">
        <x:v>million</x:v>
      </x:c>
      <x:c r="H4035" s="2" t="str">
        <x:v>2018-01-01</x:v>
      </x:c>
      <x:c r="I4035" s="2" t="str">
        <x:v>2018-12-31</x:v>
      </x:c>
      <x:c r="J4035" s="2" t="str">
        <x:v>Shares Treasury</x:v>
      </x:c>
      <x:c r="K4035" s="2" t="str"/>
      <x:c r="L4035" s="2" t="str"/>
      <x:c r="M4035" s="2" t="str"/>
      <x:c r="N4035" s="2" t="str"/>
      <x:c r="O4035" s="2" t="str"/>
      <x:c r="P4035" s="2" t="str"/>
      <x:c r="Q4035" s="2" t="str"/>
      <x:c r="R4035" s="2" t="str">
        <x:v>Not reported / unavailable</x:v>
      </x:c>
      <x:c r="T4035" s="12"/>
      <x:c r="U4035" s="12"/>
    </x:row>
    <x:row r="4036" ht="24" customHeight="1">
      <x:c r="C4036" s="2" t="str">
        <x:v>TFC</x:v>
      </x:c>
      <x:c r="D4036" s="2" t="str">
        <x:v>FY2018</x:v>
      </x:c>
      <x:c r="E4036" s="2" t="str">
        <x:v>deposits</x:v>
      </x:c>
      <x:c r="F4036" s="11" t="n">
        <x:v>161199</x:v>
      </x:c>
      <x:c r="G4036" s="2" t="str">
        <x:v>USD</x:v>
      </x:c>
      <x:c r="H4036" s="2" t="str">
        <x:v>2018-01-01</x:v>
      </x:c>
      <x:c r="I4036" s="2" t="str">
        <x:v>2018-12-31</x:v>
      </x:c>
      <x:c r="J4036" s="2" t="str">
        <x:v>Deposits</x:v>
      </x:c>
      <x:c r="K4036" s="2" t="str">
        <x:v>us-gaap:Deposits</x:v>
      </x:c>
      <x:c r="L4036" s="2" t="str">
        <x:v>2020-03-03</x:v>
      </x:c>
      <x:c r="M4036" s="2" t="str">
        <x:v>0000092230-20-000045</x:v>
      </x:c>
      <x:c r="N4036" s="2" t="str">
        <x:v>https://www.sec.gov/Archives/edgar/data/92230/000009223020000045/tfc-20191231.htm</x:v>
      </x:c>
      <x:c r="O4036" s="2" t="str">
        <x:v>data/raw/filings/TFC_0000092230-20-000045_tfc-20191231.htm</x:v>
      </x:c>
      <x:c r="P4036" s="2" t="str">
        <x:v>id3VybDovL2RvY3MudjEvZG9jOjJhYzRjYzYyYzI3ZDQ0ODRiZjYzOWNjZTk3YzdmNWZmL3NlYzoyYWM0Y2M2MmMyN2Q0NDg0YmY2MzljY2U5N2M3ZjVmZl8xNDUvZnJhZzo4ZDI5YTg1MjVmODI0ZTQyOWMyYTAxNjkxYzE2YWIwMS90YWJsZToyNjM1M2RlNzRjMjM0NWY3OGUyYjg3NjcwNDYyYjA5ZS90YWJsZXJhbmdlOjI2MzUzZGU3NGMyMzQ1Zjc4ZTJiODc2NzA0NjJiMDllXzctNC0xLTEtMA_70b904ff-66a5-473e-8188-6125a3566018</x:v>
      </x:c>
      <x:c r="Q4036" s="2" t="str"/>
      <x:c r="R4036" s="2" t="str">
        <x:v>Latest eligible comparative presentation at the information cutoff.</x:v>
      </x:c>
      <x:c r="T4036" s="17" t="n">
        <x:v>53025</x:v>
      </x:c>
      <x:c r="U4036" s="17" t="n">
        <x:v>108174</x:v>
      </x:c>
    </x:row>
    <x:row r="4037" ht="24" customHeight="1">
      <x:c r="C4037" s="2" t="str">
        <x:v>TFC</x:v>
      </x:c>
      <x:c r="D4037" s="2" t="str">
        <x:v>FY2018</x:v>
      </x:c>
      <x:c r="E4037" s="2" t="str">
        <x:v>loans_gross</x:v>
      </x:c>
      <x:c r="F4037" s="11" t="n">
        <x:v>149013</x:v>
      </x:c>
      <x:c r="G4037" s="2" t="str">
        <x:v>USD</x:v>
      </x:c>
      <x:c r="H4037" s="2" t="str">
        <x:v>2018-01-01</x:v>
      </x:c>
      <x:c r="I4037" s="2" t="str">
        <x:v>2018-12-31</x:v>
      </x:c>
      <x:c r="J4037" s="2" t="str">
        <x:v>Loans and Leases Receivable, Net of Deferred Income</x:v>
      </x:c>
      <x:c r="K4037" s="2" t="str">
        <x:v>us-gaap:LoansAndLeasesReceivableNetOfDeferredIncome</x:v>
      </x:c>
      <x:c r="L4037" s="2" t="str">
        <x:v>2020-03-03</x:v>
      </x:c>
      <x:c r="M4037" s="2" t="str">
        <x:v>0000092230-20-000045</x:v>
      </x:c>
      <x:c r="N4037" s="2" t="str">
        <x:v>https://www.sec.gov/Archives/edgar/data/92230/000009223020000045/tfc-20191231.htm</x:v>
      </x:c>
      <x:c r="O4037" s="2" t="str">
        <x:v>data/raw/filings/TFC_0000092230-20-000045_tfc-20191231.htm</x:v>
      </x:c>
      <x:c r="P4037" s="2" t="str"/>
      <x:c r="Q4037" s="2" t="str"/>
      <x:c r="R4037" s="2" t="str">
        <x:v>Latest eligible comparative presentation at the information cutoff.</x:v>
      </x:c>
      <x:c r="T4037" s="12"/>
      <x:c r="U4037" s="12"/>
    </x:row>
    <x:row r="4038" ht="24" customHeight="1">
      <x:c r="C4038" s="2" t="str">
        <x:v>TFC</x:v>
      </x:c>
      <x:c r="D4038" s="2" t="str">
        <x:v>FY2018</x:v>
      </x:c>
      <x:c r="E4038" s="2" t="str">
        <x:v>loans_net</x:v>
      </x:c>
      <x:c r="F4038" s="11" t="n">
        <x:v>147455</x:v>
      </x:c>
      <x:c r="G4038" s="2" t="str">
        <x:v>USD</x:v>
      </x:c>
      <x:c r="H4038" s="2" t="str">
        <x:v>2018-01-01</x:v>
      </x:c>
      <x:c r="I4038" s="2" t="str">
        <x:v>2018-12-31</x:v>
      </x:c>
      <x:c r="J4038" s="2" t="str">
        <x:v>Loans and Leases Receivable, Net Amount</x:v>
      </x:c>
      <x:c r="K4038" s="2" t="str">
        <x:v>us-gaap:LoansAndLeasesReceivableNetReportedAmount</x:v>
      </x:c>
      <x:c r="L4038" s="2" t="str">
        <x:v>2020-03-03</x:v>
      </x:c>
      <x:c r="M4038" s="2" t="str">
        <x:v>0000092230-20-000045</x:v>
      </x:c>
      <x:c r="N4038" s="2" t="str">
        <x:v>https://www.sec.gov/Archives/edgar/data/92230/000009223020000045/tfc-20191231.htm</x:v>
      </x:c>
      <x:c r="O4038" s="2" t="str">
        <x:v>data/raw/filings/TFC_0000092230-20-000045_tfc-20191231.htm</x:v>
      </x:c>
      <x:c r="P4038" s="2" t="str"/>
      <x:c r="Q4038" s="2" t="str"/>
      <x:c r="R4038" s="2" t="str">
        <x:v>Latest eligible comparative presentation at the information cutoff.</x:v>
      </x:c>
      <x:c r="T4038" s="12"/>
      <x:c r="U4038" s="12"/>
    </x:row>
    <x:row r="4039" ht="24" customHeight="1">
      <x:c r="C4039" s="2" t="str">
        <x:v>TFC</x:v>
      </x:c>
      <x:c r="D4039" s="2" t="str">
        <x:v>FY2018</x:v>
      </x:c>
      <x:c r="E4039" s="2" t="str">
        <x:v>allowance</x:v>
      </x:c>
      <x:c r="F4039" s="11" t="str">
        <x:v>n.a.</x:v>
      </x:c>
      <x:c r="G4039" s="2" t="str">
        <x:v>USDm</x:v>
      </x:c>
      <x:c r="H4039" s="2" t="str">
        <x:v>2018-01-01</x:v>
      </x:c>
      <x:c r="I4039" s="2" t="str">
        <x:v>2018-12-31</x:v>
      </x:c>
      <x:c r="J4039" s="2" t="str">
        <x:v>Loan allowance for credit losses</x:v>
      </x:c>
      <x:c r="K4039" s="2" t="str"/>
      <x:c r="L4039" s="2" t="str"/>
      <x:c r="M4039" s="2" t="str"/>
      <x:c r="N4039" s="2" t="str"/>
      <x:c r="O4039" s="2" t="str"/>
      <x:c r="P4039" s="2" t="str"/>
      <x:c r="Q4039" s="2" t="str"/>
      <x:c r="R4039" s="2" t="str">
        <x:v>Not reported / unavailable</x:v>
      </x:c>
      <x:c r="T4039" s="12"/>
      <x:c r="U4039" s="12"/>
    </x:row>
    <x:row r="4040" ht="24" customHeight="1">
      <x:c r="C4040" s="2" t="str">
        <x:v>TFC</x:v>
      </x:c>
      <x:c r="D4040" s="2" t="str">
        <x:v>FY2018</x:v>
      </x:c>
      <x:c r="E4040" s="2" t="str">
        <x:v>nonaccrual</x:v>
      </x:c>
      <x:c r="F4040" s="11" t="str">
        <x:v>n.a.</x:v>
      </x:c>
      <x:c r="G4040" s="2" t="str">
        <x:v>USDm</x:v>
      </x:c>
      <x:c r="H4040" s="2" t="str">
        <x:v>2018-01-01</x:v>
      </x:c>
      <x:c r="I4040" s="2" t="str">
        <x:v>2018-12-31</x:v>
      </x:c>
      <x:c r="J4040" s="2" t="str">
        <x:v>Nonaccrual</x:v>
      </x:c>
      <x:c r="K4040" s="2" t="str"/>
      <x:c r="L4040" s="2" t="str"/>
      <x:c r="M4040" s="2" t="str"/>
      <x:c r="N4040" s="2" t="str"/>
      <x:c r="O4040" s="2" t="str"/>
      <x:c r="P4040" s="2" t="str"/>
      <x:c r="Q4040" s="2" t="str"/>
      <x:c r="R4040" s="2" t="str">
        <x:v>Not reported / unavailable</x:v>
      </x:c>
      <x:c r="T4040" s="12"/>
      <x:c r="U4040" s="12"/>
    </x:row>
    <x:row r="4041" ht="24" customHeight="1">
      <x:c r="C4041" s="2" t="str">
        <x:v>TFC</x:v>
      </x:c>
      <x:c r="D4041" s="2" t="str">
        <x:v>FY2018</x:v>
      </x:c>
      <x:c r="E4041" s="2" t="str">
        <x:v>cash</x:v>
      </x:c>
      <x:c r="F4041" s="11" t="n">
        <x:v>3844</x:v>
      </x:c>
      <x:c r="G4041" s="2" t="str">
        <x:v>USD</x:v>
      </x:c>
      <x:c r="H4041" s="2" t="str">
        <x:v>2018-01-01</x:v>
      </x:c>
      <x:c r="I4041" s="2" t="str">
        <x:v>2018-12-31</x:v>
      </x:c>
      <x:c r="J4041" s="2" t="str">
        <x:v>Cash and Cash Equivalents, at Carrying Value</x:v>
      </x:c>
      <x:c r="K4041" s="2" t="str">
        <x:v>us-gaap:CashAndCashEquivalentsAtCarryingValue</x:v>
      </x:c>
      <x:c r="L4041" s="2" t="str">
        <x:v>2022-02-23</x:v>
      </x:c>
      <x:c r="M4041" s="2" t="str">
        <x:v>0000092230-22-000008</x:v>
      </x:c>
      <x:c r="N4041" s="2" t="str">
        <x:v>https://www.sec.gov/Archives/edgar/data/92230/000009223022000008/tfc-20211231.htm</x:v>
      </x:c>
      <x:c r="O4041" s="2" t="str">
        <x:v>data/raw/filings/TFC_0000092230-22-000008_tfc-20211231.htm</x:v>
      </x:c>
      <x:c r="P4041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NTMtNi0xLTEtNjcwNDI_a4591fc0-fe5c-4178-8e39-82da18eddc86</x:v>
      </x:c>
      <x:c r="Q4041" s="2" t="str"/>
      <x:c r="R4041" s="2" t="str">
        <x:v>Latest eligible comparative presentation at the information cutoff.</x:v>
      </x:c>
      <x:c r="T4041" s="12"/>
      <x:c r="U4041" s="12"/>
    </x:row>
    <x:row r="4042" ht="24" customHeight="1">
      <x:c r="C4042" s="2" t="str">
        <x:v>TFC</x:v>
      </x:c>
      <x:c r="D4042" s="2" t="str">
        <x:v>FY2018</x:v>
      </x:c>
      <x:c r="E4042" s="2" t="str">
        <x:v>aoci</x:v>
      </x:c>
      <x:c r="F4042" s="11" t="n">
        <x:v>-1715</x:v>
      </x:c>
      <x:c r="G4042" s="2" t="str">
        <x:v>USD</x:v>
      </x:c>
      <x:c r="H4042" s="2" t="str">
        <x:v>2018-01-01</x:v>
      </x:c>
      <x:c r="I4042" s="2" t="str">
        <x:v>2018-12-31</x:v>
      </x:c>
      <x:c r="J4042" s="2" t="str">
        <x:v>Accumulated Other Comprehensive Income (Loss), Net of Tax</x:v>
      </x:c>
      <x:c r="K4042" s="2" t="str">
        <x:v>us-gaap:AccumulatedOtherComprehensiveIncomeLossNetOfTax</x:v>
      </x:c>
      <x:c r="L4042" s="2" t="str">
        <x:v>2020-03-03</x:v>
      </x:c>
      <x:c r="M4042" s="2" t="str">
        <x:v>0000092230-20-000045</x:v>
      </x:c>
      <x:c r="N4042" s="2" t="str">
        <x:v>https://www.sec.gov/Archives/edgar/data/92230/000009223020000045/tfc-20191231.htm</x:v>
      </x:c>
      <x:c r="O4042" s="2" t="str">
        <x:v>data/raw/filings/TFC_0000092230-20-000045_tfc-20191231.htm</x:v>
      </x:c>
      <x:c r="P4042" s="2" t="str">
        <x:v>id3VybDovL2RvY3MudjEvZG9jOjJhYzRjYzYyYzI3ZDQ0ODRiZjYzOWNjZTk3YzdmNWZmL3NlYzoyYWM0Y2M2MmMyN2Q0NDg0YmY2MzljY2U5N2M3ZjVmZl81OC9mcmFnOmU3OWM1N2M3MTMzYTQzYjNiNjQxZjM2NDlhY2E4MTAyL3RhYmxlOjVkNTYxYzM5MjY2NDRjODhhOTQ5ODlmZTJkMTNjYzZmL3RhYmxlcmFuZ2U6NWQ1NjFjMzkyNjY0NGM4OGE5NDk4OWZlMmQxM2NjNmZfMzQtMy0xLTEtMA_8ee2e07b-ce5d-45b1-8b05-ec787fbacb03</x:v>
      </x:c>
      <x:c r="Q4042" s="2" t="str"/>
      <x:c r="R4042" s="2" t="str">
        <x:v>Latest eligible comparative presentation at the information cutoff.</x:v>
      </x:c>
      <x:c r="T4042" s="12"/>
      <x:c r="U4042" s="12"/>
    </x:row>
    <x:row r="4043" ht="24" customHeight="1">
      <x:c r="C4043" s="2" t="str">
        <x:v>TFC</x:v>
      </x:c>
      <x:c r="D4043" s="2" t="str">
        <x:v>FY2018</x:v>
      </x:c>
      <x:c r="E4043" s="2" t="str">
        <x:v>nii</x:v>
      </x:c>
      <x:c r="F4043" s="11" t="n">
        <x:v>6682</x:v>
      </x:c>
      <x:c r="G4043" s="2" t="str">
        <x:v>USD</x:v>
      </x:c>
      <x:c r="H4043" s="2" t="str">
        <x:v>2018-01-01</x:v>
      </x:c>
      <x:c r="I4043" s="2" t="str">
        <x:v>2018-12-31</x:v>
      </x:c>
      <x:c r="J4043" s="2" t="str">
        <x:v>Interest Income (Expense), Net</x:v>
      </x:c>
      <x:c r="K4043" s="2" t="str">
        <x:v>us-gaap:InterestIncomeExpenseNet</x:v>
      </x:c>
      <x:c r="L4043" s="2" t="str">
        <x:v>2021-02-24</x:v>
      </x:c>
      <x:c r="M4043" s="2" t="str">
        <x:v>0000092230-21-000032</x:v>
      </x:c>
      <x:c r="N4043" s="2" t="str">
        <x:v>https://www.sec.gov/Archives/edgar/data/92230/000009223021000032/tfc-20201231.htm</x:v>
      </x:c>
      <x:c r="O4043" s="2" t="str">
        <x:v>data/raw/filings/TFC_0000092230-21-000032_tfc-20201231.htm</x:v>
      </x:c>
      <x:c r="P4043" s="2" t="str">
        <x:v>id3VybDovL2RvY3MudjEvZG9jOmIyMzE5NDk3Y2QyZjQxYTk5YzEwY2FlZGJmMjQ5YmIxL3NlYzpiMjMxOTQ5N2NkMmY0MWE5OWMxMGNhZWRiZjI0OWJiMV8yMjAvZnJhZzpiNDJiNjU0NzA2N2E0MWYyOGQyOTJjNjU0Nzk0NmIyNC90YWJsZTo3ZDM1ODZkMjI1YTE0YjczOTg0MjE1OWI3YjZlN2E5MC90YWJsZXJhbmdlOjdkMzU4NmQyMjVhMTRiNzM5ODQyMTU5YjdiNmU3YTkwXzMyLTI5LTEtMS0w_846d7c01-416d-48da-9422-2331e1daebff</x:v>
      </x:c>
      <x:c r="Q4043" s="2" t="str"/>
      <x:c r="R4043" s="2" t="str">
        <x:v>Latest eligible comparative presentation at the information cutoff.</x:v>
      </x:c>
      <x:c r="T4043" s="12"/>
      <x:c r="U4043" s="12"/>
    </x:row>
    <x:row r="4044" ht="24" customHeight="1">
      <x:c r="C4044" s="2" t="str">
        <x:v>TFC</x:v>
      </x:c>
      <x:c r="D4044" s="2" t="str">
        <x:v>FY2018</x:v>
      </x:c>
      <x:c r="E4044" s="2" t="str">
        <x:v>noninterest_income</x:v>
      </x:c>
      <x:c r="F4044" s="11" t="n">
        <x:v>4876</x:v>
      </x:c>
      <x:c r="G4044" s="2" t="str">
        <x:v>USD</x:v>
      </x:c>
      <x:c r="H4044" s="2" t="str">
        <x:v>2018-01-01</x:v>
      </x:c>
      <x:c r="I4044" s="2" t="str">
        <x:v>2018-12-31</x:v>
      </x:c>
      <x:c r="J4044" s="2" t="str">
        <x:v>Noninterest Income</x:v>
      </x:c>
      <x:c r="K4044" s="2" t="str">
        <x:v>us-gaap:NoninterestIncome</x:v>
      </x:c>
      <x:c r="L4044" s="2" t="str">
        <x:v>2021-02-24</x:v>
      </x:c>
      <x:c r="M4044" s="2" t="str">
        <x:v>0000092230-21-000032</x:v>
      </x:c>
      <x:c r="N4044" s="2" t="str">
        <x:v>https://www.sec.gov/Archives/edgar/data/92230/000009223021000032/tfc-20201231.htm</x:v>
      </x:c>
      <x:c r="O4044" s="2" t="str">
        <x:v>data/raw/filings/TFC_0000092230-21-000032_tfc-20201231.htm</x:v>
      </x:c>
      <x:c r="P4044" s="2" t="str">
        <x:v>id3VybDovL2RvY3MudjEvZG9jOmIyMzE5NDk3Y2QyZjQxYTk5YzEwY2FlZGJmMjQ5YmIxL3NlYzpiMjMxOTQ5N2NkMmY0MWE5OWMxMGNhZWRiZjI0OWJiMV8zNy9mcmFnOjljMDA5ZmQyMzAyNDRkZGViYjQ2Y2Q5OTdjNDFlMTBlL3RhYmxlOjY5NzFhMGE1ZGNjYzQ2MmQ5ZTE4NzU1YzVkY2UwYmMzL3RhYmxlcmFuZ2U6Njk3MWEwYTVkY2NjNDYyZDllMTg3NTVjNWRjZTBiYzNfMzQtMTAtMS0xLTA_205adc8c-ffcf-4e96-b63a-01f9ff237100</x:v>
      </x:c>
      <x:c r="Q4044" s="2" t="str"/>
      <x:c r="R4044" s="2" t="str">
        <x:v>Latest eligible comparative presentation at the information cutoff.</x:v>
      </x:c>
      <x:c r="T4044" s="12"/>
      <x:c r="U4044" s="12"/>
    </x:row>
    <x:row r="4045" ht="24" customHeight="1">
      <x:c r="C4045" s="2" t="str">
        <x:v>TFC</x:v>
      </x:c>
      <x:c r="D4045" s="2" t="str">
        <x:v>FY2018</x:v>
      </x:c>
      <x:c r="E4045" s="2" t="str">
        <x:v>revenue_reported</x:v>
      </x:c>
      <x:c r="F4045" s="11" t="str">
        <x:v>n.a.</x:v>
      </x:c>
      <x:c r="G4045" s="2" t="str">
        <x:v>USDm</x:v>
      </x:c>
      <x:c r="H4045" s="2" t="str">
        <x:v>2018-01-01</x:v>
      </x:c>
      <x:c r="I4045" s="2" t="str">
        <x:v>2018-12-31</x:v>
      </x:c>
      <x:c r="J4045" s="2" t="str">
        <x:v>Reported total net revenue</x:v>
      </x:c>
      <x:c r="K4045" s="2" t="str"/>
      <x:c r="L4045" s="2" t="str"/>
      <x:c r="M4045" s="2" t="str"/>
      <x:c r="N4045" s="2" t="str"/>
      <x:c r="O4045" s="2" t="str"/>
      <x:c r="P4045" s="2" t="str"/>
      <x:c r="Q4045" s="2" t="str"/>
      <x:c r="R4045" s="2" t="str">
        <x:v>Not reported / unavailable</x:v>
      </x:c>
      <x:c r="T4045" s="12"/>
      <x:c r="U4045" s="12"/>
    </x:row>
    <x:row r="4046" ht="24" customHeight="1">
      <x:c r="C4046" s="2" t="str">
        <x:v>TFC</x:v>
      </x:c>
      <x:c r="D4046" s="2" t="str">
        <x:v>FY2018</x:v>
      </x:c>
      <x:c r="E4046" s="2" t="str">
        <x:v>opex</x:v>
      </x:c>
      <x:c r="F4046" s="11" t="n">
        <x:v>6932</x:v>
      </x:c>
      <x:c r="G4046" s="2" t="str">
        <x:v>USD</x:v>
      </x:c>
      <x:c r="H4046" s="2" t="str">
        <x:v>2018-01-01</x:v>
      </x:c>
      <x:c r="I4046" s="2" t="str">
        <x:v>2018-12-31</x:v>
      </x:c>
      <x:c r="J4046" s="2" t="str">
        <x:v>Noninterest Expense</x:v>
      </x:c>
      <x:c r="K4046" s="2" t="str">
        <x:v>us-gaap:NoninterestExpense</x:v>
      </x:c>
      <x:c r="L4046" s="2" t="str">
        <x:v>2021-02-24</x:v>
      </x:c>
      <x:c r="M4046" s="2" t="str">
        <x:v>0000092230-21-000032</x:v>
      </x:c>
      <x:c r="N4046" s="2" t="str">
        <x:v>https://www.sec.gov/Archives/edgar/data/92230/000009223021000032/tfc-20201231.htm</x:v>
      </x:c>
      <x:c r="O4046" s="2" t="str">
        <x:v>data/raw/filings/TFC_0000092230-21-000032_tfc-20201231.htm</x:v>
      </x:c>
      <x:c r="P4046" s="2" t="str">
        <x:v>id3VybDovL2RvY3MudjEvZG9jOmIyMzE5NDk3Y2QyZjQxYTk5YzEwY2FlZGJmMjQ5YmIxL3NlYzpiMjMxOTQ5N2NkMmY0MWE5OWMxMGNhZWRiZjI0OWJiMV8zNy9mcmFnOjljMDA5ZmQyMzAyNDRkZGViYjQ2Y2Q5OTdjNDFlMTBlL3RhYmxlOjY5NzFhMGE1ZGNjYzQ2MmQ5ZTE4NzU1YzVkY2UwYmMzL3RhYmxlcmFuZ2U6Njk3MWEwYTVkY2NjNDYyZDllMTg3NTVjNWRjZTBiYzNfNDktMTAtMS0xLTA_8b91145a-3870-431c-8434-2e02c32cc97c</x:v>
      </x:c>
      <x:c r="Q4046" s="2" t="str"/>
      <x:c r="R4046" s="2" t="str">
        <x:v>Latest eligible comparative presentation at the information cutoff.</x:v>
      </x:c>
      <x:c r="T4046" s="12"/>
      <x:c r="U4046" s="12"/>
    </x:row>
    <x:row r="4047" ht="24" customHeight="1">
      <x:c r="C4047" s="2" t="str">
        <x:v>TFC</x:v>
      </x:c>
      <x:c r="D4047" s="2" t="str">
        <x:v>FY2018</x:v>
      </x:c>
      <x:c r="E4047" s="2" t="str">
        <x:v>provision</x:v>
      </x:c>
      <x:c r="F4047" s="11" t="n">
        <x:v>566</x:v>
      </x:c>
      <x:c r="G4047" s="2" t="str">
        <x:v>USD</x:v>
      </x:c>
      <x:c r="H4047" s="2" t="str">
        <x:v>2018-01-01</x:v>
      </x:c>
      <x:c r="I4047" s="2" t="str">
        <x:v>2018-12-31</x:v>
      </x:c>
      <x:c r="J4047" s="2" t="str">
        <x:v>Provision for Loan, Lease, and Other Losses</x:v>
      </x:c>
      <x:c r="K4047" s="2" t="str">
        <x:v>us-gaap:ProvisionForLoanLeaseAndOtherLosses</x:v>
      </x:c>
      <x:c r="L4047" s="2" t="str">
        <x:v>2021-02-24</x:v>
      </x:c>
      <x:c r="M4047" s="2" t="str">
        <x:v>0000092230-21-000032</x:v>
      </x:c>
      <x:c r="N4047" s="2" t="str">
        <x:v>https://www.sec.gov/Archives/edgar/data/92230/000009223021000032/tfc-20201231.htm</x:v>
      </x:c>
      <x:c r="O4047" s="2" t="str">
        <x:v>data/raw/filings/TFC_0000092230-21-000032_tfc-20201231.htm</x:v>
      </x:c>
      <x:c r="P4047" s="2" t="str">
        <x:v>id3VybDovL2RvY3MudjEvZG9jOmIyMzE5NDk3Y2QyZjQxYTk5YzEwY2FlZGJmMjQ5YmIxL3NlYzpiMjMxOTQ5N2NkMmY0MWE5OWMxMGNhZWRiZjI0OWJiMV80OS9mcmFnOmZjMjZhNDUzZjMxYzQ0ZGFhNGFhMTlkMDNiNWNjZTYyL3RhYmxlOmIxNGI1MTVkMWNiNzQzN2FiYjllZGJjNjM5MDMxMDc2L3RhYmxlcmFuZ2U6YjE0YjUxNWQxY2I3NDM3YWJiOWVkYmM2MzkwMzEwNzZfOS02LTEtMS0w_c2984755-dd81-4b31-9769-f3436b2cc64e</x:v>
      </x:c>
      <x:c r="Q4047" s="2" t="str"/>
      <x:c r="R4047" s="2" t="str">
        <x:v>Latest eligible comparative presentation at the information cutoff.</x:v>
      </x:c>
      <x:c r="T4047" s="12"/>
      <x:c r="U4047" s="12"/>
    </x:row>
    <x:row r="4048" ht="24" customHeight="1">
      <x:c r="C4048" s="2" t="str">
        <x:v>TFC</x:v>
      </x:c>
      <x:c r="D4048" s="2" t="str">
        <x:v>FY2018</x:v>
      </x:c>
      <x:c r="E4048" s="2" t="str">
        <x:v>pretax</x:v>
      </x:c>
      <x:c r="F4048" s="11" t="n">
        <x:v>4060</x:v>
      </x:c>
      <x:c r="G4048" s="2" t="str">
        <x:v>USD</x:v>
      </x:c>
      <x:c r="H4048" s="2" t="str">
        <x:v>2018-01-01</x:v>
      </x:c>
      <x:c r="I4048" s="2" t="str">
        <x:v>2018-12-31</x:v>
      </x:c>
      <x:c r="J4048" s="2" t="str">
        <x:v>Income (Loss) from Continuing Operations before Income Taxes, Noncontrolling Interest</x:v>
      </x:c>
      <x:c r="K4048" s="2" t="str">
        <x:v>us-gaap:IncomeLossFromContinuingOperationsBeforeIncomeTaxesExtraordinaryItemsNoncontrollingInterest</x:v>
      </x:c>
      <x:c r="L4048" s="2" t="str">
        <x:v>2021-02-24</x:v>
      </x:c>
      <x:c r="M4048" s="2" t="str">
        <x:v>0000092230-21-000032</x:v>
      </x:c>
      <x:c r="N4048" s="2" t="str">
        <x:v>https://www.sec.gov/Archives/edgar/data/92230/000009223021000032/tfc-20201231.htm</x:v>
      </x:c>
      <x:c r="O4048" s="2" t="str">
        <x:v>data/raw/filings/TFC_0000092230-21-000032_tfc-20201231.htm</x:v>
      </x:c>
      <x:c r="P4048" s="2" t="str">
        <x:v>id3VybDovL2RvY3MudjEvZG9jOmIyMzE5NDk3Y2QyZjQxYTk5YzEwY2FlZGJmMjQ5YmIxL3NlYzpiMjMxOTQ5N2NkMmY0MWE5OWMxMGNhZWRiZjI0OWJiMV8zNy9mcmFnOjljMDA5ZmQyMzAyNDRkZGViYjQ2Y2Q5OTdjNDFlMTBlL3RhYmxlOjY5NzFhMGE1ZGNjYzQ2MmQ5ZTE4NzU1YzVkY2UwYmMzL3RhYmxlcmFuZ2U6Njk3MWEwYTVkY2NjNDYyZDllMTg3NTVjNWRjZTBiYzNfNTEtMTAtMS0xLTA_91e5734e-5dfd-44cc-be2c-9518a3eab23b</x:v>
      </x:c>
      <x:c r="Q4048" s="2" t="str"/>
      <x:c r="R4048" s="2" t="str">
        <x:v>Latest eligible comparative presentation at the information cutoff.</x:v>
      </x:c>
      <x:c r="T4048" s="12"/>
      <x:c r="U4048" s="12"/>
    </x:row>
    <x:row r="4049" ht="24" customHeight="1">
      <x:c r="C4049" s="2" t="str">
        <x:v>TFC</x:v>
      </x:c>
      <x:c r="D4049" s="2" t="str">
        <x:v>FY2018</x:v>
      </x:c>
      <x:c r="E4049" s="2" t="str">
        <x:v>tax</x:v>
      </x:c>
      <x:c r="F4049" s="11" t="n">
        <x:v>803</x:v>
      </x:c>
      <x:c r="G4049" s="2" t="str">
        <x:v>USD</x:v>
      </x:c>
      <x:c r="H4049" s="2" t="str">
        <x:v>2018-01-01</x:v>
      </x:c>
      <x:c r="I4049" s="2" t="str">
        <x:v>2018-12-31</x:v>
      </x:c>
      <x:c r="J4049" s="2" t="str">
        <x:v>Income Tax Expense (Benefit)</x:v>
      </x:c>
      <x:c r="K4049" s="2" t="str">
        <x:v>us-gaap:IncomeTaxExpenseBenefit</x:v>
      </x:c>
      <x:c r="L4049" s="2" t="str">
        <x:v>2021-02-24</x:v>
      </x:c>
      <x:c r="M4049" s="2" t="str">
        <x:v>0000092230-21-000032</x:v>
      </x:c>
      <x:c r="N4049" s="2" t="str">
        <x:v>https://www.sec.gov/Archives/edgar/data/92230/000009223021000032/tfc-20201231.htm</x:v>
      </x:c>
      <x:c r="O4049" s="2" t="str">
        <x:v>data/raw/filings/TFC_0000092230-21-000032_tfc-20201231.htm</x:v>
      </x:c>
      <x:c r="P4049" s="2" t="str">
        <x:v>id3VybDovL2RvY3MudjEvZG9jOmIyMzE5NDk3Y2QyZjQxYTk5YzEwY2FlZGJmMjQ5YmIxL3NlYzpiMjMxOTQ5N2NkMmY0MWE5OWMxMGNhZWRiZjI0OWJiMV8xNTEvZnJhZzoyYWFjMDBiZTM2NTc0YzE5OGU1MWFjOTBjMjA1YzU4OS90YWJsZTo0OTVhOTcxYmI2N2E0YmRmODNlYjI3ZDcyYTBlZTFiNi90YWJsZXJhbmdlOjQ5NWE5NzFiYjY3YTRiZGY4M2ViMjdkNzJhMGVlMWI2XzExLTktMS0xLTA_b00a31ea-8cd3-4f56-b36f-1198c5a3b0a1</x:v>
      </x:c>
      <x:c r="Q4049" s="2" t="str"/>
      <x:c r="R4049" s="2" t="str">
        <x:v>Latest eligible comparative presentation at the information cutoff.</x:v>
      </x:c>
      <x:c r="T4049" s="12"/>
      <x:c r="U4049" s="12"/>
    </x:row>
    <x:row r="4050" ht="24" customHeight="1">
      <x:c r="C4050" s="2" t="str">
        <x:v>TFC</x:v>
      </x:c>
      <x:c r="D4050" s="2" t="str">
        <x:v>FY2018</x:v>
      </x:c>
      <x:c r="E4050" s="2" t="str">
        <x:v>net_income</x:v>
      </x:c>
      <x:c r="F4050" s="11" t="str">
        <x:v>n.a.</x:v>
      </x:c>
      <x:c r="G4050" s="2" t="str">
        <x:v>USDm</x:v>
      </x:c>
      <x:c r="H4050" s="2" t="str">
        <x:v>2018-01-01</x:v>
      </x:c>
      <x:c r="I4050" s="2" t="str">
        <x:v>2018-12-31</x:v>
      </x:c>
      <x:c r="J4050" s="2" t="str">
        <x:v>Net income attributable to parent</x:v>
      </x:c>
      <x:c r="K4050" s="2" t="str"/>
      <x:c r="L4050" s="2" t="str"/>
      <x:c r="M4050" s="2" t="str"/>
      <x:c r="N4050" s="2" t="str"/>
      <x:c r="O4050" s="2" t="str"/>
      <x:c r="P4050" s="2" t="str"/>
      <x:c r="Q4050" s="2" t="str"/>
      <x:c r="R4050" s="2" t="str">
        <x:v>Not reported / unavailable</x:v>
      </x:c>
      <x:c r="T4050" s="12"/>
      <x:c r="U4050" s="12"/>
    </x:row>
    <x:row r="4051" ht="24" customHeight="1">
      <x:c r="C4051" s="2" t="str">
        <x:v>TFC</x:v>
      </x:c>
      <x:c r="D4051" s="2" t="str">
        <x:v>FY2018</x:v>
      </x:c>
      <x:c r="E4051" s="2" t="str">
        <x:v>common_income</x:v>
      </x:c>
      <x:c r="F4051" s="11" t="n">
        <x:v>3063</x:v>
      </x:c>
      <x:c r="G4051" s="2" t="str">
        <x:v>USD</x:v>
      </x:c>
      <x:c r="H4051" s="2" t="str">
        <x:v>2018-01-01</x:v>
      </x:c>
      <x:c r="I4051" s="2" t="str">
        <x:v>2018-12-31</x:v>
      </x:c>
      <x:c r="J4051" s="2" t="str">
        <x:v>Net Income (Loss) Available to Common Stockholders, Basic</x:v>
      </x:c>
      <x:c r="K4051" s="2" t="str">
        <x:v>us-gaap:NetIncomeLossAvailableToCommonStockholdersBasic</x:v>
      </x:c>
      <x:c r="L4051" s="2" t="str">
        <x:v>2021-02-24</x:v>
      </x:c>
      <x:c r="M4051" s="2" t="str">
        <x:v>0000092230-21-000032</x:v>
      </x:c>
      <x:c r="N4051" s="2" t="str">
        <x:v>https://www.sec.gov/Archives/edgar/data/92230/000009223021000032/tfc-20201231.htm</x:v>
      </x:c>
      <x:c r="O4051" s="2" t="str">
        <x:v>data/raw/filings/TFC_0000092230-21-000032_tfc-20201231.htm</x:v>
      </x:c>
      <x:c r="P4051" s="2" t="str">
        <x:v>id3VybDovL2RvY3MudjEvZG9jOmIyMzE5NDk3Y2QyZjQxYTk5YzEwY2FlZGJmMjQ5YmIxL3NlYzpiMjMxOTQ5N2NkMmY0MWE5OWMxMGNhZWRiZjI0OWJiMV8yMTEvZnJhZzo0YzNjZDA0Yzg4NTM0OWU2OGMwM2U2MGJlMjU5YjY2MC90YWJsZTo2ZTc4ODBjMGFhZjg0ZTE0YjIzZWZhZjk4OWQ4NWQ0Yy90YWJsZXJhbmdlOjZlNzg4MGMwYWFmODRlMTRiMjNlZmFmOTg5ZDg1ZDRjXzYtOS0xLTEtMA_61d0bcaf-fc50-45a4-b271-80c142435a01</x:v>
      </x:c>
      <x:c r="Q4051" s="2" t="str"/>
      <x:c r="R4051" s="2" t="str">
        <x:v>Latest eligible comparative presentation at the information cutoff.</x:v>
      </x:c>
      <x:c r="T4051" s="12"/>
      <x:c r="U4051" s="12"/>
    </x:row>
    <x:row r="4052" ht="24" customHeight="1">
      <x:c r="C4052" s="2" t="str">
        <x:v>TFC</x:v>
      </x:c>
      <x:c r="D4052" s="2" t="str">
        <x:v>FY2018</x:v>
      </x:c>
      <x:c r="E4052" s="2" t="str">
        <x:v>preferred_div</x:v>
      </x:c>
      <x:c r="F4052" s="11" t="n">
        <x:v>174</x:v>
      </x:c>
      <x:c r="G4052" s="2" t="str">
        <x:v>USD</x:v>
      </x:c>
      <x:c r="H4052" s="2" t="str">
        <x:v>2018-01-01</x:v>
      </x:c>
      <x:c r="I4052" s="2" t="str">
        <x:v>2018-12-31</x:v>
      </x:c>
      <x:c r="J4052" s="2" t="str">
        <x:v>Preferred Stock Dividends and Other Adjustments</x:v>
      </x:c>
      <x:c r="K4052" s="2" t="str">
        <x:v>us-gaap:PreferredStockDividendsAndOtherAdjustments</x:v>
      </x:c>
      <x:c r="L4052" s="2" t="str">
        <x:v>2021-02-24</x:v>
      </x:c>
      <x:c r="M4052" s="2" t="str">
        <x:v>0000092230-21-000032</x:v>
      </x:c>
      <x:c r="N4052" s="2" t="str">
        <x:v>https://www.sec.gov/Archives/edgar/data/92230/000009223021000032/tfc-20201231.htm</x:v>
      </x:c>
      <x:c r="O4052" s="2" t="str">
        <x:v>data/raw/filings/TFC_0000092230-21-000032_tfc-20201231.htm</x:v>
      </x:c>
      <x:c r="P4052" s="2" t="str">
        <x:v>id3VybDovL2RvY3MudjEvZG9jOmIyMzE5NDk3Y2QyZjQxYTk5YzEwY2FlZGJmMjQ5YmIxL3NlYzpiMjMxOTQ5N2NkMmY0MWE5OWMxMGNhZWRiZjI0OWJiMV8zNy9mcmFnOjljMDA5ZmQyMzAyNDRkZGViYjQ2Y2Q5OTdjNDFlMTBlL3RhYmxlOjY5NzFhMGE1ZGNjYzQ2MmQ5ZTE4NzU1YzVkY2UwYmMzL3RhYmxlcmFuZ2U6Njk3MWEwYTVkY2NjNDYyZDllMTg3NTVjNWRjZTBiYzNfNTYtMTAtMS0xLTA_88bb1406-c8a2-4d86-b159-e3426e481348</x:v>
      </x:c>
      <x:c r="Q4052" s="2" t="str"/>
      <x:c r="R4052" s="2" t="str">
        <x:v>Latest eligible comparative presentation at the information cutoff.</x:v>
      </x:c>
      <x:c r="T4052" s="12"/>
      <x:c r="U4052" s="12"/>
    </x:row>
    <x:row r="4053" ht="24" customHeight="1">
      <x:c r="C4053" s="2" t="str">
        <x:v>TFC</x:v>
      </x:c>
      <x:c r="D4053" s="2" t="str">
        <x:v>FY2018</x:v>
      </x:c>
      <x:c r="E4053" s="2" t="str">
        <x:v>eps</x:v>
      </x:c>
      <x:c r="F4053" s="11" t="n">
        <x:v>3.91</x:v>
      </x:c>
      <x:c r="G4053" s="2" t="str">
        <x:v>USD/shares</x:v>
      </x:c>
      <x:c r="H4053" s="2" t="str">
        <x:v>2018-01-01</x:v>
      </x:c>
      <x:c r="I4053" s="2" t="str">
        <x:v>2018-12-31</x:v>
      </x:c>
      <x:c r="J4053" s="2" t="str">
        <x:v>Earnings Per Share, Diluted</x:v>
      </x:c>
      <x:c r="K4053" s="2" t="str">
        <x:v>us-gaap:EarningsPerShareDiluted</x:v>
      </x:c>
      <x:c r="L4053" s="2" t="str">
        <x:v>2021-02-24</x:v>
      </x:c>
      <x:c r="M4053" s="2" t="str">
        <x:v>0000092230-21-000032</x:v>
      </x:c>
      <x:c r="N4053" s="2" t="str">
        <x:v>https://www.sec.gov/Archives/edgar/data/92230/000009223021000032/tfc-20201231.htm</x:v>
      </x:c>
      <x:c r="O4053" s="2" t="str">
        <x:v>data/raw/filings/TFC_0000092230-21-000032_tfc-20201231.htm</x:v>
      </x:c>
      <x:c r="P4053" s="2" t="str">
        <x:v>id3VybDovL2RvY3MudjEvZG9jOmIyMzE5NDk3Y2QyZjQxYTk5YzEwY2FlZGJmMjQ5YmIxL3NlYzpiMjMxOTQ5N2NkMmY0MWE5OWMxMGNhZWRiZjI0OWJiMV8yMTEvZnJhZzo0YzNjZDA0Yzg4NTM0OWU2OGMwM2U2MGJlMjU5YjY2MC90YWJsZTo2ZTc4ODBjMGFhZjg0ZTE0YjIzZWZhZjk4OWQ4NWQ0Yy90YWJsZXJhbmdlOjZlNzg4MGMwYWFmODRlMTRiMjNlZmFmOTg5ZDg1ZDRjXzExLTktMS0xLTA_e18fa5a3-363e-44b3-9e39-5dc41faddbdf</x:v>
      </x:c>
      <x:c r="Q4053" s="2" t="str"/>
      <x:c r="R4053" s="2" t="str">
        <x:v>Latest eligible comparative presentation at the information cutoff.</x:v>
      </x:c>
      <x:c r="T4053" s="12"/>
      <x:c r="U4053" s="12"/>
    </x:row>
    <x:row r="4054" ht="24" customHeight="1">
      <x:c r="C4054" s="2" t="str">
        <x:v>TFC</x:v>
      </x:c>
      <x:c r="D4054" s="2" t="str">
        <x:v>FY2018</x:v>
      </x:c>
      <x:c r="E4054" s="2" t="str">
        <x:v>shares_diluted</x:v>
      </x:c>
      <x:c r="F4054" s="11" t="n">
        <x:v>783.484</x:v>
      </x:c>
      <x:c r="G4054" s="2" t="str">
        <x:v>shares</x:v>
      </x:c>
      <x:c r="H4054" s="2" t="str">
        <x:v>2018-01-01</x:v>
      </x:c>
      <x:c r="I4054" s="2" t="str">
        <x:v>2018-12-31</x:v>
      </x:c>
      <x:c r="J4054" s="2" t="str">
        <x:v>Weighted Average Number of Shares Outstanding, Diluted</x:v>
      </x:c>
      <x:c r="K4054" s="2" t="str">
        <x:v>us-gaap:WeightedAverageNumberOfDilutedSharesOutstanding</x:v>
      </x:c>
      <x:c r="L4054" s="2" t="str">
        <x:v>2021-02-24</x:v>
      </x:c>
      <x:c r="M4054" s="2" t="str">
        <x:v>0000092230-21-000032</x:v>
      </x:c>
      <x:c r="N4054" s="2" t="str">
        <x:v>https://www.sec.gov/Archives/edgar/data/92230/000009223021000032/tfc-20201231.htm</x:v>
      </x:c>
      <x:c r="O4054" s="2" t="str">
        <x:v>data/raw/filings/TFC_0000092230-21-000032_tfc-20201231.htm</x:v>
      </x:c>
      <x:c r="P4054" s="2" t="str">
        <x:v>id3VybDovL2RvY3MudjEvZG9jOmIyMzE5NDk3Y2QyZjQxYTk5YzEwY2FlZGJmMjQ5YmIxL3NlYzpiMjMxOTQ5N2NkMmY0MWE5OWMxMGNhZWRiZjI0OWJiMV8yMTEvZnJhZzo0YzNjZDA0Yzg4NTM0OWU2OGMwM2U2MGJlMjU5YjY2MC90YWJsZTo2ZTc4ODBjMGFhZjg0ZTE0YjIzZWZhZjk4OWQ4NWQ0Yy90YWJsZXJhbmdlOjZlNzg4MGMwYWFmODRlMTRiMjNlZmFmOTg5ZDg1ZDRjXzktOS0xLTEtMA_60605d97-c661-456b-a76f-4b16c0a1aa54</x:v>
      </x:c>
      <x:c r="Q4054" s="2" t="str"/>
      <x:c r="R4054" s="2" t="str">
        <x:v>Latest eligible comparative presentation at the information cutoff.</x:v>
      </x:c>
      <x:c r="T4054" s="12"/>
      <x:c r="U4054" s="12"/>
    </x:row>
    <x:row r="4055" ht="24" customHeight="1">
      <x:c r="C4055" s="2" t="str">
        <x:v>TFC</x:v>
      </x:c>
      <x:c r="D4055" s="2" t="str">
        <x:v>FY2018</x:v>
      </x:c>
      <x:c r="E4055" s="2" t="str">
        <x:v>dps</x:v>
      </x:c>
      <x:c r="F4055" s="11" t="n">
        <x:v>1.56</x:v>
      </x:c>
      <x:c r="G4055" s="2" t="str">
        <x:v>USD/shares</x:v>
      </x:c>
      <x:c r="H4055" s="2" t="str">
        <x:v>2018-01-01</x:v>
      </x:c>
      <x:c r="I4055" s="2" t="str">
        <x:v>2018-12-31</x:v>
      </x:c>
      <x:c r="J4055" s="2" t="str">
        <x:v>Common Stock, Dividends, Per Share, Declared</x:v>
      </x:c>
      <x:c r="K4055" s="2" t="str">
        <x:v>us-gaap:CommonStockDividendsPerShareDeclared</x:v>
      </x:c>
      <x:c r="L4055" s="2" t="str">
        <x:v>2021-02-24</x:v>
      </x:c>
      <x:c r="M4055" s="2" t="str">
        <x:v>0000092230-21-000032</x:v>
      </x:c>
      <x:c r="N4055" s="2" t="str">
        <x:v>https://www.sec.gov/Archives/edgar/data/92230/000009223021000032/tfc-20201231.htm</x:v>
      </x:c>
      <x:c r="O4055" s="2" t="str">
        <x:v>data/raw/filings/TFC_0000092230-21-000032_tfc-20201231.htm</x:v>
      </x:c>
      <x:c r="P4055" s="2" t="str">
        <x:v>id3VybDovL2RvY3MudjEvZG9jOmIyMzE5NDk3Y2QyZjQxYTk5YzEwY2FlZGJmMjQ5YmIxL3NlYzpiMjMxOTQ5N2NkMmY0MWE5OWMxMGNhZWRiZjI0OWJiMV8xMjcvZnJhZzo5NTJhODE0OWJiZGQ0NzU1OTg1Njk0YjU5ODQxYzAzNy90YWJsZTozMThlNDkxNzE4ZWM0OWM0YmJkYjJiOTBhYzZiNGI0NC90YWJsZXJhbmdlOjMxOGU0OTE3MThlYzQ5YzRiYmRiMmI5MGFjNmI0YjQ0XzctMTAtMS0xLTA_163a48d4-6b4a-4a1a-9245-2513d6b5dbca</x:v>
      </x:c>
      <x:c r="Q4055" s="2" t="str"/>
      <x:c r="R4055" s="2" t="str">
        <x:v>Latest eligible comparative presentation at the information cutoff.</x:v>
      </x:c>
      <x:c r="T4055" s="12"/>
      <x:c r="U4055" s="12"/>
    </x:row>
    <x:row r="4056" ht="24" customHeight="1">
      <x:c r="C4056" s="2" t="str">
        <x:v>TFC</x:v>
      </x:c>
      <x:c r="D4056" s="2" t="str">
        <x:v>FY2018</x:v>
      </x:c>
      <x:c r="E4056" s="2" t="str">
        <x:v>dividends</x:v>
      </x:c>
      <x:c r="F4056" s="11" t="n">
        <x:v>1204</x:v>
      </x:c>
      <x:c r="G4056" s="2" t="str">
        <x:v>USD</x:v>
      </x:c>
      <x:c r="H4056" s="2" t="str">
        <x:v>2018-01-01</x:v>
      </x:c>
      <x:c r="I4056" s="2" t="str">
        <x:v>2018-12-31</x:v>
      </x:c>
      <x:c r="J4056" s="2" t="str">
        <x:v>Payments of Ordinary Dividends, Common Stock</x:v>
      </x:c>
      <x:c r="K4056" s="2" t="str">
        <x:v>us-gaap:PaymentsOfDividendsCommonStock</x:v>
      </x:c>
      <x:c r="L4056" s="2" t="str">
        <x:v>2021-02-24</x:v>
      </x:c>
      <x:c r="M4056" s="2" t="str">
        <x:v>0000092230-21-000032</x:v>
      </x:c>
      <x:c r="N4056" s="2" t="str">
        <x:v>https://www.sec.gov/Archives/edgar/data/92230/000009223021000032/tfc-20201231.htm</x:v>
      </x:c>
      <x:c r="O4056" s="2" t="str">
        <x:v>data/raw/filings/TFC_0000092230-21-000032_tfc-20201231.htm</x:v>
      </x:c>
      <x:c r="P4056" s="2" t="str">
        <x:v>id3VybDovL2RvY3MudjEvZG9jOmIyMzE5NDk3Y2QyZjQxYTk5YzEwY2FlZGJmMjQ5YmIxL3NlYzpiMjMxOTQ5N2NkMmY0MWE5OWMxMGNhZWRiZjI0OWJiMV80OS9mcmFnOmZjMjZhNDUzZjMxYzQ0ZGFhNGFhMTlkMDNiNWNjZTYyL3RhYmxlOmIxNGI1MTVkMWNiNzQzN2FiYjllZGJjNjM5MDMxMDc2L3RhYmxlcmFuZ2U6YjE0YjUxNWQxY2I3NDM3YWJiOWVkYmM2MzkwMzEwNzZfNDctNi0xLTEtMA_c58c38e7-c683-4472-9fe2-bb7016e79cf2</x:v>
      </x:c>
      <x:c r="Q4056" s="2" t="str"/>
      <x:c r="R4056" s="2" t="str">
        <x:v>Latest eligible comparative presentation at the information cutoff.</x:v>
      </x:c>
      <x:c r="T4056" s="12"/>
      <x:c r="U4056" s="12"/>
    </x:row>
    <x:row r="4057" ht="24" customHeight="1">
      <x:c r="C4057" s="2" t="str">
        <x:v>TFC</x:v>
      </x:c>
      <x:c r="D4057" s="2" t="str">
        <x:v>FY2018</x:v>
      </x:c>
      <x:c r="E4057" s="2" t="str">
        <x:v>buybacks</x:v>
      </x:c>
      <x:c r="F4057" s="11" t="n">
        <x:v>1205</x:v>
      </x:c>
      <x:c r="G4057" s="2" t="str">
        <x:v>USD</x:v>
      </x:c>
      <x:c r="H4057" s="2" t="str">
        <x:v>2018-01-01</x:v>
      </x:c>
      <x:c r="I4057" s="2" t="str">
        <x:v>2018-12-31</x:v>
      </x:c>
      <x:c r="J4057" s="2" t="str">
        <x:v>Payments for Repurchase of Common Stock</x:v>
      </x:c>
      <x:c r="K4057" s="2" t="str">
        <x:v>us-gaap:PaymentsForRepurchaseOfCommonStock</x:v>
      </x:c>
      <x:c r="L4057" s="2" t="str">
        <x:v>2021-02-24</x:v>
      </x:c>
      <x:c r="M4057" s="2" t="str">
        <x:v>0000092230-21-000032</x:v>
      </x:c>
      <x:c r="N4057" s="2" t="str">
        <x:v>https://www.sec.gov/Archives/edgar/data/92230/000009223021000032/tfc-20201231.htm</x:v>
      </x:c>
      <x:c r="O4057" s="2" t="str">
        <x:v>data/raw/filings/TFC_0000092230-21-000032_tfc-20201231.htm</x:v>
      </x:c>
      <x:c r="P4057" s="2" t="str">
        <x:v>id3VybDovL2RvY3MudjEvZG9jOmIyMzE5NDk3Y2QyZjQxYTk5YzEwY2FlZGJmMjQ5YmIxL3NlYzpiMjMxOTQ5N2NkMmY0MWE5OWMxMGNhZWRiZjI0OWJiMV80OS9mcmFnOmZjMjZhNDUzZjMxYzQ0ZGFhNGFhMTlkMDNiNWNjZTYyL3RhYmxlOmIxNGI1MTVkMWNiNzQzN2FiYjllZGJjNjM5MDMxMDc2L3RhYmxlcmFuZ2U6YjE0YjUxNWQxY2I3NDM3YWJiOWVkYmM2MzkwMzEwNzZfNDQtNi0xLTEtMA_1e3c5020-c339-41cf-9f0c-f2f4f4750a9d</x:v>
      </x:c>
      <x:c r="Q4057" s="2" t="str"/>
      <x:c r="R4057" s="2" t="str">
        <x:v>Latest eligible comparative presentation at the information cutoff.</x:v>
      </x:c>
      <x:c r="T4057" s="12"/>
      <x:c r="U4057" s="12"/>
    </x:row>
    <x:row r="4058" ht="24" customHeight="1">
      <x:c r="C4058" s="2" t="str">
        <x:v>TFC</x:v>
      </x:c>
      <x:c r="D4058" s="2" t="str">
        <x:v>FY2018</x:v>
      </x:c>
      <x:c r="E4058" s="2" t="str">
        <x:v>chargeoffs</x:v>
      </x:c>
      <x:c r="F4058" s="11" t="str">
        <x:v>n.a.</x:v>
      </x:c>
      <x:c r="G4058" s="2" t="str">
        <x:v>USDm</x:v>
      </x:c>
      <x:c r="H4058" s="2" t="str">
        <x:v>2018-01-01</x:v>
      </x:c>
      <x:c r="I4058" s="2" t="str">
        <x:v>2018-12-31</x:v>
      </x:c>
      <x:c r="J4058" s="2" t="str">
        <x:v>Gross loan charge-offs</x:v>
      </x:c>
      <x:c r="K4058" s="2" t="str"/>
      <x:c r="L4058" s="2" t="str"/>
      <x:c r="M4058" s="2" t="str"/>
      <x:c r="N4058" s="2" t="str"/>
      <x:c r="O4058" s="2" t="str"/>
      <x:c r="P4058" s="2" t="str"/>
      <x:c r="Q4058" s="2" t="str"/>
      <x:c r="R4058" s="2" t="str">
        <x:v>Not reported / unavailable</x:v>
      </x:c>
      <x:c r="T4058" s="12"/>
      <x:c r="U4058" s="12"/>
    </x:row>
    <x:row r="4059" ht="24" customHeight="1">
      <x:c r="C4059" s="2" t="str">
        <x:v>TFC</x:v>
      </x:c>
      <x:c r="D4059" s="2" t="str">
        <x:v>FY2018</x:v>
      </x:c>
      <x:c r="E4059" s="2" t="str">
        <x:v>recoveries</x:v>
      </x:c>
      <x:c r="F4059" s="11" t="str">
        <x:v>n.a.</x:v>
      </x:c>
      <x:c r="G4059" s="2" t="str">
        <x:v>USDm</x:v>
      </x:c>
      <x:c r="H4059" s="2" t="str">
        <x:v>2018-01-01</x:v>
      </x:c>
      <x:c r="I4059" s="2" t="str">
        <x:v>2018-12-31</x:v>
      </x:c>
      <x:c r="J4059" s="2" t="str">
        <x:v>Loan recoveries</x:v>
      </x:c>
      <x:c r="K4059" s="2" t="str"/>
      <x:c r="L4059" s="2" t="str"/>
      <x:c r="M4059" s="2" t="str"/>
      <x:c r="N4059" s="2" t="str"/>
      <x:c r="O4059" s="2" t="str"/>
      <x:c r="P4059" s="2" t="str"/>
      <x:c r="Q4059" s="2" t="str"/>
      <x:c r="R4059" s="2" t="str">
        <x:v>Not reported / unavailable</x:v>
      </x:c>
      <x:c r="T4059" s="12"/>
      <x:c r="U4059" s="12"/>
    </x:row>
    <x:row r="4060" ht="24" customHeight="1">
      <x:c r="C4060" s="2" t="str">
        <x:v>TFC</x:v>
      </x:c>
      <x:c r="D4060" s="2" t="str">
        <x:v>FY2018</x:v>
      </x:c>
      <x:c r="E4060" s="2" t="str">
        <x:v>rwa</x:v>
      </x:c>
      <x:c r="F4060" s="11" t="str">
        <x:v>n.a.</x:v>
      </x:c>
      <x:c r="G4060" s="2" t="str">
        <x:v>USDm</x:v>
      </x:c>
      <x:c r="H4060" s="2" t="str">
        <x:v>2018-01-01</x:v>
      </x:c>
      <x:c r="I4060" s="2" t="str">
        <x:v>2018-12-31</x:v>
      </x:c>
      <x:c r="J4060" s="2" t="str">
        <x:v>Risk-weighted assets</x:v>
      </x:c>
      <x:c r="K4060" s="2" t="str"/>
      <x:c r="L4060" s="2" t="str"/>
      <x:c r="M4060" s="2" t="str"/>
      <x:c r="N4060" s="2" t="str"/>
      <x:c r="O4060" s="2" t="str"/>
      <x:c r="P4060" s="2" t="str"/>
      <x:c r="Q4060" s="2" t="str"/>
      <x:c r="R4060" s="2" t="str">
        <x:v>Not reported / unavailable</x:v>
      </x:c>
      <x:c r="T4060" s="12"/>
      <x:c r="U4060" s="12"/>
    </x:row>
    <x:row r="4061" ht="24" customHeight="1">
      <x:c r="C4061" s="2" t="str">
        <x:v>TFC</x:v>
      </x:c>
      <x:c r="D4061" s="2" t="str">
        <x:v>FY2018</x:v>
      </x:c>
      <x:c r="E4061" s="2" t="str">
        <x:v>cet1_reported</x:v>
      </x:c>
      <x:c r="F4061" s="11" t="str">
        <x:v>n.a.</x:v>
      </x:c>
      <x:c r="G4061" s="2" t="str">
        <x:v>%</x:v>
      </x:c>
      <x:c r="H4061" s="2" t="str">
        <x:v>2018-01-01</x:v>
      </x:c>
      <x:c r="I4061" s="2" t="str">
        <x:v>2018-12-31</x:v>
      </x:c>
      <x:c r="J4061" s="2" t="str">
        <x:v>Actual standardized CET1 ratio</x:v>
      </x:c>
      <x:c r="K4061" s="2" t="str"/>
      <x:c r="L4061" s="2" t="str"/>
      <x:c r="M4061" s="2" t="str"/>
      <x:c r="N4061" s="2" t="str"/>
      <x:c r="O4061" s="2" t="str"/>
      <x:c r="P4061" s="2" t="str"/>
      <x:c r="Q4061" s="2" t="str"/>
      <x:c r="R4061" s="2" t="str">
        <x:v>Not reported / unavailable</x:v>
      </x:c>
      <x:c r="T4061" s="12"/>
      <x:c r="U4061" s="12"/>
    </x:row>
    <x:row r="4062" ht="24" customHeight="1">
      <x:c r="C4062" s="2" t="str">
        <x:v>TFC</x:v>
      </x:c>
      <x:c r="D4062" s="2" t="str">
        <x:v>FY2018</x:v>
      </x:c>
      <x:c r="E4062" s="2" t="str">
        <x:v>nim_reported</x:v>
      </x:c>
      <x:c r="F4062" s="11" t="str">
        <x:v>n.a.</x:v>
      </x:c>
      <x:c r="G4062" s="2" t="str">
        <x:v>%</x:v>
      </x:c>
      <x:c r="H4062" s="2" t="str">
        <x:v>2018-01-01</x:v>
      </x:c>
      <x:c r="I4062" s="2" t="str">
        <x:v>2018-12-31</x:v>
      </x:c>
      <x:c r="J4062" s="2" t="str">
        <x:v>Issuer reported net interest margin</x:v>
      </x:c>
      <x:c r="K4062" s="2" t="str"/>
      <x:c r="L4062" s="2" t="str"/>
      <x:c r="M4062" s="2" t="str"/>
      <x:c r="N4062" s="2" t="str"/>
      <x:c r="O4062" s="2" t="str"/>
      <x:c r="P4062" s="2" t="str"/>
      <x:c r="Q4062" s="2" t="str"/>
      <x:c r="R4062" s="2" t="str">
        <x:v>Not reported / unavailable</x:v>
      </x:c>
      <x:c r="T4062" s="12"/>
      <x:c r="U4062" s="12"/>
    </x:row>
    <x:row r="4063" ht="24" customHeight="1">
      <x:c r="C4063" s="2" t="str">
        <x:v>TFC</x:v>
      </x:c>
      <x:c r="D4063" s="2" t="str">
        <x:v>FY2018</x:v>
      </x:c>
      <x:c r="E4063" s="2" t="str">
        <x:v>bvps_reported</x:v>
      </x:c>
      <x:c r="F4063" s="11" t="str">
        <x:v>n.a.</x:v>
      </x:c>
      <x:c r="G4063" s="2" t="str">
        <x:v>USD/share</x:v>
      </x:c>
      <x:c r="H4063" s="2" t="str">
        <x:v>2018-01-01</x:v>
      </x:c>
      <x:c r="I4063" s="2" t="str">
        <x:v>2018-12-31</x:v>
      </x:c>
      <x:c r="J4063" s="2" t="str">
        <x:v>Reported common book value per share</x:v>
      </x:c>
      <x:c r="K4063" s="2" t="str"/>
      <x:c r="L4063" s="2" t="str"/>
      <x:c r="M4063" s="2" t="str"/>
      <x:c r="N4063" s="2" t="str"/>
      <x:c r="O4063" s="2" t="str"/>
      <x:c r="P4063" s="2" t="str"/>
      <x:c r="Q4063" s="2" t="str"/>
      <x:c r="R4063" s="2" t="str">
        <x:v>Not reported / unavailable</x:v>
      </x:c>
      <x:c r="T4063" s="12"/>
      <x:c r="U4063" s="12"/>
    </x:row>
    <x:row r="4064" ht="24" customHeight="1">
      <x:c r="C4064" s="2" t="str">
        <x:v>TFC</x:v>
      </x:c>
      <x:c r="D4064" s="2" t="str">
        <x:v>FY2018</x:v>
      </x:c>
      <x:c r="E4064" s="2" t="str">
        <x:v>tbvps_reported</x:v>
      </x:c>
      <x:c r="F4064" s="11" t="str">
        <x:v>n.a.</x:v>
      </x:c>
      <x:c r="G4064" s="2" t="str">
        <x:v>USD/share</x:v>
      </x:c>
      <x:c r="H4064" s="2" t="str">
        <x:v>2018-01-01</x:v>
      </x:c>
      <x:c r="I4064" s="2" t="str">
        <x:v>2018-12-31</x:v>
      </x:c>
      <x:c r="J4064" s="2" t="str">
        <x:v>Reported tangible book value per share</x:v>
      </x:c>
      <x:c r="K4064" s="2" t="str"/>
      <x:c r="L4064" s="2" t="str"/>
      <x:c r="M4064" s="2" t="str"/>
      <x:c r="N4064" s="2" t="str"/>
      <x:c r="O4064" s="2" t="str"/>
      <x:c r="P4064" s="2" t="str"/>
      <x:c r="Q4064" s="2" t="str"/>
      <x:c r="R4064" s="2" t="str">
        <x:v>Not reported / unavailable</x:v>
      </x:c>
      <x:c r="T4064" s="12"/>
      <x:c r="U4064" s="12"/>
    </x:row>
    <x:row r="4065" ht="24" customHeight="1">
      <x:c r="C4065" s="2" t="str">
        <x:v>TFC</x:v>
      </x:c>
      <x:c r="D4065" s="2" t="str">
        <x:v>FY2018</x:v>
      </x:c>
      <x:c r="E4065" s="2" t="str">
        <x:v>tce_reported</x:v>
      </x:c>
      <x:c r="F4065" s="11" t="str">
        <x:v>n.a.</x:v>
      </x:c>
      <x:c r="G4065" s="2" t="str">
        <x:v>USDm</x:v>
      </x:c>
      <x:c r="H4065" s="2" t="str">
        <x:v>2018-01-01</x:v>
      </x:c>
      <x:c r="I4065" s="2" t="str">
        <x:v>2018-12-31</x:v>
      </x:c>
      <x:c r="J4065" s="2" t="str">
        <x:v>Reported tangible common equity</x:v>
      </x:c>
      <x:c r="K4065" s="2" t="str"/>
      <x:c r="L4065" s="2" t="str"/>
      <x:c r="M4065" s="2" t="str"/>
      <x:c r="N4065" s="2" t="str"/>
      <x:c r="O4065" s="2" t="str"/>
      <x:c r="P4065" s="2" t="str"/>
      <x:c r="Q4065" s="2" t="str"/>
      <x:c r="R4065" s="2" t="str">
        <x:v>Not reported / unavailable</x:v>
      </x:c>
      <x:c r="T4065" s="12"/>
      <x:c r="U4065" s="12"/>
    </x:row>
    <x:row r="4066" ht="24" customHeight="1">
      <x:c r="C4066" s="2" t="str">
        <x:v>TFC</x:v>
      </x:c>
      <x:c r="D4066" s="2" t="str">
        <x:v>FY2019</x:v>
      </x:c>
      <x:c r="E4066" s="2" t="str">
        <x:v>assets</x:v>
      </x:c>
      <x:c r="F4066" s="11" t="n">
        <x:v>473078</x:v>
      </x:c>
      <x:c r="G4066" s="2" t="str">
        <x:v>USD</x:v>
      </x:c>
      <x:c r="H4066" s="2" t="str">
        <x:v>2019-01-01</x:v>
      </x:c>
      <x:c r="I4066" s="2" t="str">
        <x:v>2019-12-31</x:v>
      </x:c>
      <x:c r="J4066" s="2" t="str">
        <x:v>Assets</x:v>
      </x:c>
      <x:c r="K4066" s="2" t="str">
        <x:v>us-gaap:Assets</x:v>
      </x:c>
      <x:c r="L4066" s="2" t="str">
        <x:v>2021-02-24</x:v>
      </x:c>
      <x:c r="M4066" s="2" t="str">
        <x:v>0000092230-21-000032</x:v>
      </x:c>
      <x:c r="N4066" s="2" t="str">
        <x:v>https://www.sec.gov/Archives/edgar/data/92230/000009223021000032/tfc-20201231.htm</x:v>
      </x:c>
      <x:c r="O4066" s="2" t="str">
        <x:v>data/raw/filings/TFC_0000092230-21-000032_tfc-20201231.htm</x:v>
      </x:c>
      <x:c r="P4066" s="2" t="str">
        <x:v>id3VybDovL2RvY3MudjEvZG9jOmIyMzE5NDk3Y2QyZjQxYTk5YzEwY2FlZGJmMjQ5YmIxL3NlYzpiMjMxOTQ5N2NkMmY0MWE5OWMxMGNhZWRiZjI0OWJiMV8zMS9mcmFnOjVjZTFmNGMzNjNlNDQ5OTg5OWZkMGQyMzZlYTRhNTkwL3RhYmxlOjk5NTc0ZDVhZWU0MDRiZTZiN2Q3MmIzZDQxYTZlM2VkL3RhYmxlcmFuZ2U6OTk1NzRkNWFlZTQwNGJlNmI3ZDcyYjNkNDFhNmUzZWRfMjEtMy0xLTEtMA_fa5beebb-00ca-459e-b4cb-a2bdfcf5ed58</x:v>
      </x:c>
      <x:c r="Q4066" s="2" t="str"/>
      <x:c r="R4066" s="2" t="str">
        <x:v>Latest eligible comparative presentation at the information cutoff.</x:v>
      </x:c>
      <x:c r="T4066" s="12"/>
      <x:c r="U4066" s="12"/>
    </x:row>
    <x:row r="4067" ht="24" customHeight="1">
      <x:c r="C4067" s="2" t="str">
        <x:v>TFC</x:v>
      </x:c>
      <x:c r="D4067" s="2" t="str">
        <x:v>FY2019</x:v>
      </x:c>
      <x:c r="E4067" s="2" t="str">
        <x:v>liabilities</x:v>
      </x:c>
      <x:c r="F4067" s="11" t="n">
        <x:v>406520</x:v>
      </x:c>
      <x:c r="G4067" s="2" t="str">
        <x:v>USD</x:v>
      </x:c>
      <x:c r="H4067" s="2" t="str">
        <x:v>2019-01-01</x:v>
      </x:c>
      <x:c r="I4067" s="2" t="str">
        <x:v>2019-12-31</x:v>
      </x:c>
      <x:c r="J4067" s="2" t="str">
        <x:v>Liabilities</x:v>
      </x:c>
      <x:c r="K4067" s="2" t="str">
        <x:v>us-gaap:Liabilities</x:v>
      </x:c>
      <x:c r="L4067" s="2" t="str">
        <x:v>2021-02-24</x:v>
      </x:c>
      <x:c r="M4067" s="2" t="str">
        <x:v>0000092230-21-000032</x:v>
      </x:c>
      <x:c r="N4067" s="2" t="str">
        <x:v>https://www.sec.gov/Archives/edgar/data/92230/000009223021000032/tfc-20201231.htm</x:v>
      </x:c>
      <x:c r="O4067" s="2" t="str">
        <x:v>data/raw/filings/TFC_0000092230-21-000032_tfc-20201231.htm</x:v>
      </x:c>
      <x:c r="P4067" s="2" t="str">
        <x:v>id3VybDovL2RvY3MudjEvZG9jOmIyMzE5NDk3Y2QyZjQxYTk5YzEwY2FlZGJmMjQ5YmIxL3NlYzpiMjMxOTQ5N2NkMmY0MWE5OWMxMGNhZWRiZjI0OWJiMV8zMS9mcmFnOjVjZTFmNGMzNjNlNDQ5OTg5OWZkMGQyMzZlYTRhNTkwL3RhYmxlOjk5NTc0ZDVhZWU0MDRiZTZiN2Q3MmIzZDQxYTZlM2VkL3RhYmxlcmFuZ2U6OTk1NzRkNWFlZTQwNGJlNmI3ZDcyYjNkNDFhNmUzZWRfMjgtMy0xLTEtMA_4cc38c15-f5f5-4260-88f7-deaed455bf1f</x:v>
      </x:c>
      <x:c r="Q4067" s="2" t="str"/>
      <x:c r="R4067" s="2" t="str">
        <x:v>Latest eligible comparative presentation at the information cutoff.</x:v>
      </x:c>
      <x:c r="T4067" s="12"/>
      <x:c r="U4067" s="12"/>
    </x:row>
    <x:row r="4068" ht="24" customHeight="1">
      <x:c r="C4068" s="2" t="str">
        <x:v>TFC</x:v>
      </x:c>
      <x:c r="D4068" s="2" t="str">
        <x:v>FY2019</x:v>
      </x:c>
      <x:c r="E4068" s="2" t="str">
        <x:v>equity</x:v>
      </x:c>
      <x:c r="F4068" s="11" t="str">
        <x:v>n.a.</x:v>
      </x:c>
      <x:c r="G4068" s="2" t="str">
        <x:v>USDm</x:v>
      </x:c>
      <x:c r="H4068" s="2" t="str">
        <x:v>2019-01-01</x:v>
      </x:c>
      <x:c r="I4068" s="2" t="str">
        <x:v>2019-12-31</x:v>
      </x:c>
      <x:c r="J4068" s="2" t="str">
        <x:v>Shareholders equity attributable to parent</x:v>
      </x:c>
      <x:c r="K4068" s="2" t="str"/>
      <x:c r="L4068" s="2" t="str"/>
      <x:c r="M4068" s="2" t="str"/>
      <x:c r="N4068" s="2" t="str"/>
      <x:c r="O4068" s="2" t="str"/>
      <x:c r="P4068" s="2" t="str"/>
      <x:c r="Q4068" s="2" t="str"/>
      <x:c r="R4068" s="2" t="str">
        <x:v>Not reported / unavailable</x:v>
      </x:c>
      <x:c r="T4068" s="12"/>
      <x:c r="U4068" s="12"/>
    </x:row>
    <x:row r="4069" ht="24" customHeight="1">
      <x:c r="C4069" s="2" t="str">
        <x:v>TFC</x:v>
      </x:c>
      <x:c r="D4069" s="2" t="str">
        <x:v>FY2019</x:v>
      </x:c>
      <x:c r="E4069" s="2" t="str">
        <x:v>preferred</x:v>
      </x:c>
      <x:c r="F4069" s="11" t="n">
        <x:v>5102</x:v>
      </x:c>
      <x:c r="G4069" s="2" t="str">
        <x:v>USD</x:v>
      </x:c>
      <x:c r="H4069" s="2" t="str">
        <x:v>2019-01-01</x:v>
      </x:c>
      <x:c r="I4069" s="2" t="str">
        <x:v>2019-12-31</x:v>
      </x:c>
      <x:c r="J4069" s="2" t="str">
        <x:v>Preferred Stock, Including Additional Paid in Capital, Net of Discount</x:v>
      </x:c>
      <x:c r="K4069" s="2" t="str">
        <x:v>us-gaap:PreferredStockIncludingAdditionalPaidInCapitalNetOfDiscount</x:v>
      </x:c>
      <x:c r="L4069" s="2" t="str">
        <x:v>2021-02-24</x:v>
      </x:c>
      <x:c r="M4069" s="2" t="str">
        <x:v>0000092230-21-000032</x:v>
      </x:c>
      <x:c r="N4069" s="2" t="str">
        <x:v>https://www.sec.gov/Archives/edgar/data/92230/000009223021000032/tfc-20201231.htm</x:v>
      </x:c>
      <x:c r="O4069" s="2" t="str">
        <x:v>data/raw/filings/TFC_0000092230-21-000032_tfc-20201231.htm</x:v>
      </x:c>
      <x:c r="P4069" s="2" t="str">
        <x:v>id3VybDovL2RvY3MudjEvZG9jOmIyMzE5NDk3Y2QyZjQxYTk5YzEwY2FlZGJmMjQ5YmIxL3NlYzpiMjMxOTQ5N2NkMmY0MWE5OWMxMGNhZWRiZjI0OWJiMV8zMS9mcmFnOjVjZTFmNGMzNjNlNDQ5OTg5OWZkMGQyMzZlYTRhNTkwL3RhYmxlOjk5NTc0ZDVhZWU0MDRiZTZiN2Q3MmIzZDQxYTZlM2VkL3RhYmxlcmFuZ2U6OTk1NzRkNWFlZTQwNGJlNmI3ZDcyYjNkNDFhNmUzZWRfMzEtMy0xLTEtMA_0c74b977-3839-4505-93ab-9f3985f0b6cf</x:v>
      </x:c>
      <x:c r="Q4069" s="2" t="str"/>
      <x:c r="R4069" s="2" t="str">
        <x:v>Latest eligible comparative presentation at the information cutoff.</x:v>
      </x:c>
      <x:c r="T4069" s="12"/>
      <x:c r="U4069" s="12"/>
    </x:row>
    <x:row r="4070" ht="24" customHeight="1">
      <x:c r="C4070" s="2" t="str">
        <x:v>TFC</x:v>
      </x:c>
      <x:c r="D4070" s="2" t="str">
        <x:v>FY2019</x:v>
      </x:c>
      <x:c r="E4070" s="2" t="str">
        <x:v>common_equity_reported</x:v>
      </x:c>
      <x:c r="F4070" s="11" t="str">
        <x:v>n.a.</x:v>
      </x:c>
      <x:c r="G4070" s="2" t="str">
        <x:v>USDm</x:v>
      </x:c>
      <x:c r="H4070" s="2" t="str">
        <x:v>2019-01-01</x:v>
      </x:c>
      <x:c r="I4070" s="2" t="str">
        <x:v>2019-12-31</x:v>
      </x:c>
      <x:c r="J4070" s="2" t="str">
        <x:v>Reported common shareholders equity</x:v>
      </x:c>
      <x:c r="K4070" s="2" t="str"/>
      <x:c r="L4070" s="2" t="str"/>
      <x:c r="M4070" s="2" t="str"/>
      <x:c r="N4070" s="2" t="str"/>
      <x:c r="O4070" s="2" t="str"/>
      <x:c r="P4070" s="2" t="str"/>
      <x:c r="Q4070" s="2" t="str"/>
      <x:c r="R4070" s="2" t="str">
        <x:v>Not reported / unavailable</x:v>
      </x:c>
      <x:c r="T4070" s="12"/>
      <x:c r="U4070" s="12"/>
    </x:row>
    <x:row r="4071" ht="24" customHeight="1">
      <x:c r="C4071" s="2" t="str">
        <x:v>TFC</x:v>
      </x:c>
      <x:c r="D4071" s="2" t="str">
        <x:v>FY2019</x:v>
      </x:c>
      <x:c r="E4071" s="2" t="str">
        <x:v>goodwill</x:v>
      </x:c>
      <x:c r="F4071" s="11" t="n">
        <x:v>24154</x:v>
      </x:c>
      <x:c r="G4071" s="2" t="str">
        <x:v>USD</x:v>
      </x:c>
      <x:c r="H4071" s="2" t="str">
        <x:v>2019-01-01</x:v>
      </x:c>
      <x:c r="I4071" s="2" t="str">
        <x:v>2019-12-31</x:v>
      </x:c>
      <x:c r="J4071" s="2" t="str">
        <x:v>Goodwill</x:v>
      </x:c>
      <x:c r="K4071" s="2" t="str">
        <x:v>us-gaap:Goodwill</x:v>
      </x:c>
      <x:c r="L4071" s="2" t="str">
        <x:v>2022-02-23</x:v>
      </x:c>
      <x:c r="M4071" s="2" t="str">
        <x:v>0000092230-22-000008</x:v>
      </x:c>
      <x:c r="N4071" s="2" t="str">
        <x:v>https://www.sec.gov/Archives/edgar/data/92230/000009223022000008/tfc-20211231.htm</x:v>
      </x:c>
      <x:c r="O4071" s="2" t="str">
        <x:v>data/raw/filings/TFC_0000092230-22-000008_tfc-20211231.htm</x:v>
      </x:c>
      <x:c r="P4071" s="2" t="str">
        <x:v>id3VybDovL2RvY3MudjEvZG9jOjczZWFmNDRlNGQ4ZjQyM2E4MWYxOWQzNzk2ZjBmMmQwL3NlYzo3M2VhZjQ0ZTRkOGY0MjNhODFmMTlkMzc5NmYwZjJkMF8xMDAvZnJhZzplNjY4YWU0NDBlNjU0MTJlYTE0NTM2MDY4YzFhMTFlNC90YWJsZTo4MTBkYzZmMjRiMjM0NWQzYWQxYjIzMjViMWM2NzQ4ZC90YWJsZXJhbmdlOjgxMGRjNmYyNGIyMzQ1ZDNhZDFiMjMyNWIxYzY3NDhkXzUtNy0xLTEtNjcwNDI_e26321f0-1c26-4c84-8861-74b9bd9c0a54</x:v>
      </x:c>
      <x:c r="Q4071" s="2" t="str"/>
      <x:c r="R4071" s="2" t="str">
        <x:v>Latest eligible comparative presentation at the information cutoff.</x:v>
      </x:c>
      <x:c r="T4071" s="12"/>
      <x:c r="U4071" s="12"/>
    </x:row>
    <x:row r="4072" ht="24" customHeight="1">
      <x:c r="C4072" s="2" t="str">
        <x:v>TFC</x:v>
      </x:c>
      <x:c r="D4072" s="2" t="str">
        <x:v>FY2019</x:v>
      </x:c>
      <x:c r="E4072" s="2" t="str">
        <x:v>intangibles</x:v>
      </x:c>
      <x:c r="F4072" s="11" t="n">
        <x:v>3142</x:v>
      </x:c>
      <x:c r="G4072" s="2" t="str">
        <x:v>USD</x:v>
      </x:c>
      <x:c r="H4072" s="2" t="str">
        <x:v>2019-01-01</x:v>
      </x:c>
      <x:c r="I4072" s="2" t="str">
        <x:v>2019-12-31</x:v>
      </x:c>
      <x:c r="J4072" s="2" t="str">
        <x:v>Finite-Lived Intangible Assets, Net</x:v>
      </x:c>
      <x:c r="K4072" s="2" t="str">
        <x:v>us-gaap:FiniteLivedIntangibleAssetsNet</x:v>
      </x:c>
      <x:c r="L4072" s="2" t="str">
        <x:v>2021-02-24</x:v>
      </x:c>
      <x:c r="M4072" s="2" t="str">
        <x:v>0000092230-21-000032</x:v>
      </x:c>
      <x:c r="N4072" s="2" t="str">
        <x:v>https://www.sec.gov/Archives/edgar/data/92230/000009223021000032/tfc-20201231.htm</x:v>
      </x:c>
      <x:c r="O4072" s="2" t="str">
        <x:v>data/raw/filings/TFC_0000092230-21-000032_tfc-20201231.htm</x:v>
      </x:c>
      <x:c r="P4072" s="2" t="str">
        <x:v>id3VybDovL2RvY3MudjEvZG9jOmIyMzE5NDk3Y2QyZjQxYTk5YzEwY2FlZGJmMjQ5YmIxL3NlYzpiMjMxOTQ5N2NkMmY0MWE5OWMxMGNhZWRiZjI0OWJiMV8xMDAvZnJhZzo3YjM0NGU4NmU4NjY0YTBlOTFiNjZkMDhkNzU1YWU0MC90YWJsZTo1NWM3YzY3YzI0NGQ0MzJjYjc5OTQ2YWRiN2JiYTQxOC90YWJsZXJhbmdlOjU1YzdjNjdjMjQ0ZDQzMmNiNzk5NDZhZGI3YmJhNDE4XzUtMTItMS0xLTA_5357bfe6-2d82-4577-9c15-71c4af1513f7</x:v>
      </x:c>
      <x:c r="Q4072" s="2" t="str"/>
      <x:c r="R4072" s="2" t="str">
        <x:v>Latest eligible comparative presentation at the information cutoff.</x:v>
      </x:c>
      <x:c r="T4072" s="12"/>
      <x:c r="U4072" s="12"/>
    </x:row>
    <x:row r="4073" ht="24" customHeight="1">
      <x:c r="C4073" s="2" t="str">
        <x:v>TFC</x:v>
      </x:c>
      <x:c r="D4073" s="2" t="str">
        <x:v>FY2019</x:v>
      </x:c>
      <x:c r="E4073" s="2" t="str">
        <x:v>intangibles_total</x:v>
      </x:c>
      <x:c r="F4073" s="11" t="str">
        <x:v>n.a.</x:v>
      </x:c>
      <x:c r="G4073" s="2" t="str">
        <x:v>USDm</x:v>
      </x:c>
      <x:c r="H4073" s="2" t="str">
        <x:v>2019-01-01</x:v>
      </x:c>
      <x:c r="I4073" s="2" t="str">
        <x:v>2019-12-31</x:v>
      </x:c>
      <x:c r="J4073" s="2" t="str">
        <x:v>Reported goodwill and intangible assets combined</x:v>
      </x:c>
      <x:c r="K4073" s="2" t="str"/>
      <x:c r="L4073" s="2" t="str"/>
      <x:c r="M4073" s="2" t="str"/>
      <x:c r="N4073" s="2" t="str"/>
      <x:c r="O4073" s="2" t="str"/>
      <x:c r="P4073" s="2" t="str"/>
      <x:c r="Q4073" s="2" t="str"/>
      <x:c r="R4073" s="2" t="str">
        <x:v>Not reported / unavailable</x:v>
      </x:c>
      <x:c r="T4073" s="12"/>
      <x:c r="U4073" s="12"/>
    </x:row>
    <x:row r="4074" ht="24" customHeight="1">
      <x:c r="C4074" s="2" t="str">
        <x:v>TFC</x:v>
      </x:c>
      <x:c r="D4074" s="2" t="str">
        <x:v>FY2019</x:v>
      </x:c>
      <x:c r="E4074" s="2" t="str">
        <x:v>shares_end</x:v>
      </x:c>
      <x:c r="F4074" s="11" t="n">
        <x:v>1342.166</x:v>
      </x:c>
      <x:c r="G4074" s="2" t="str">
        <x:v>shares</x:v>
      </x:c>
      <x:c r="H4074" s="2" t="str">
        <x:v>2019-01-01</x:v>
      </x:c>
      <x:c r="I4074" s="2" t="str">
        <x:v>2019-12-31</x:v>
      </x:c>
      <x:c r="J4074" s="2" t="str">
        <x:v>Common Stock, Shares, Outstanding</x:v>
      </x:c>
      <x:c r="K4074" s="2" t="str">
        <x:v>us-gaap:CommonStockSharesOutstanding</x:v>
      </x:c>
      <x:c r="L4074" s="2" t="str">
        <x:v>2021-02-24</x:v>
      </x:c>
      <x:c r="M4074" s="2" t="str">
        <x:v>0000092230-21-000032</x:v>
      </x:c>
      <x:c r="N4074" s="2" t="str">
        <x:v>https://www.sec.gov/Archives/edgar/data/92230/000009223021000032/tfc-20201231.htm</x:v>
      </x:c>
      <x:c r="O4074" s="2" t="str">
        <x:v>data/raw/filings/TFC_0000092230-21-000032_tfc-20201231.htm</x:v>
      </x:c>
      <x:c r="P4074" s="2" t="str">
        <x:v>id3VybDovL2RvY3MudjEvZG9jOmIyMzE5NDk3Y2QyZjQxYTk5YzEwY2FlZGJmMjQ5YmIxL3NlYzpiMjMxOTQ5N2NkMmY0MWE5OWMxMGNhZWRiZjI0OWJiMV8zMS9mcmFnOjVjZTFmNGMzNjNlNDQ5OTg5OWZkMGQyMzZlYTRhNTkwL3RhYmxlOjk5NTc0ZDVhZWU0MDRiZTZiN2Q3MmIzZDQxYTZlM2VkL3RhYmxlcmFuZ2U6OTk1NzRkNWFlZTQwNGJlNmI3ZDcyYjNkNDFhNmUzZWRfMzktMy0xLTEtMA_c4734e23-6966-4f6b-8d56-3d46bf54b2a2</x:v>
      </x:c>
      <x:c r="Q4074" s="2" t="str"/>
      <x:c r="R4074" s="2" t="str">
        <x:v>Latest eligible comparative presentation at the information cutoff.</x:v>
      </x:c>
      <x:c r="T4074" s="12"/>
      <x:c r="U4074" s="12"/>
    </x:row>
    <x:row r="4075" ht="24" customHeight="1">
      <x:c r="C4075" s="2" t="str">
        <x:v>TFC</x:v>
      </x:c>
      <x:c r="D4075" s="2" t="str">
        <x:v>FY2019</x:v>
      </x:c>
      <x:c r="E4075" s="2" t="str">
        <x:v>shares_issued</x:v>
      </x:c>
      <x:c r="F4075" s="11" t="str">
        <x:v>n.a.</x:v>
      </x:c>
      <x:c r="G4075" s="2" t="str">
        <x:v>million</x:v>
      </x:c>
      <x:c r="H4075" s="2" t="str">
        <x:v>2019-01-01</x:v>
      </x:c>
      <x:c r="I4075" s="2" t="str">
        <x:v>2019-12-31</x:v>
      </x:c>
      <x:c r="J4075" s="2" t="str">
        <x:v>Shares Issued</x:v>
      </x:c>
      <x:c r="K4075" s="2" t="str"/>
      <x:c r="L4075" s="2" t="str"/>
      <x:c r="M4075" s="2" t="str"/>
      <x:c r="N4075" s="2" t="str"/>
      <x:c r="O4075" s="2" t="str"/>
      <x:c r="P4075" s="2" t="str"/>
      <x:c r="Q4075" s="2" t="str"/>
      <x:c r="R4075" s="2" t="str">
        <x:v>Not reported / unavailable</x:v>
      </x:c>
      <x:c r="T4075" s="12"/>
      <x:c r="U4075" s="12"/>
    </x:row>
    <x:row r="4076" ht="24" customHeight="1">
      <x:c r="C4076" s="2" t="str">
        <x:v>TFC</x:v>
      </x:c>
      <x:c r="D4076" s="2" t="str">
        <x:v>FY2019</x:v>
      </x:c>
      <x:c r="E4076" s="2" t="str">
        <x:v>shares_treasury</x:v>
      </x:c>
      <x:c r="F4076" s="11" t="str">
        <x:v>n.a.</x:v>
      </x:c>
      <x:c r="G4076" s="2" t="str">
        <x:v>million</x:v>
      </x:c>
      <x:c r="H4076" s="2" t="str">
        <x:v>2019-01-01</x:v>
      </x:c>
      <x:c r="I4076" s="2" t="str">
        <x:v>2019-12-31</x:v>
      </x:c>
      <x:c r="J4076" s="2" t="str">
        <x:v>Shares Treasury</x:v>
      </x:c>
      <x:c r="K4076" s="2" t="str"/>
      <x:c r="L4076" s="2" t="str"/>
      <x:c r="M4076" s="2" t="str"/>
      <x:c r="N4076" s="2" t="str"/>
      <x:c r="O4076" s="2" t="str"/>
      <x:c r="P4076" s="2" t="str"/>
      <x:c r="Q4076" s="2" t="str"/>
      <x:c r="R4076" s="2" t="str">
        <x:v>Not reported / unavailable</x:v>
      </x:c>
      <x:c r="T4076" s="12"/>
      <x:c r="U4076" s="12"/>
    </x:row>
    <x:row r="4077" ht="24" customHeight="1">
      <x:c r="C4077" s="2" t="str">
        <x:v>TFC</x:v>
      </x:c>
      <x:c r="D4077" s="2" t="str">
        <x:v>FY2019</x:v>
      </x:c>
      <x:c r="E4077" s="2" t="str">
        <x:v>deposits</x:v>
      </x:c>
      <x:c r="F4077" s="11" t="n">
        <x:v>334727</x:v>
      </x:c>
      <x:c r="G4077" s="2" t="str">
        <x:v>USD</x:v>
      </x:c>
      <x:c r="H4077" s="2" t="str">
        <x:v>2019-01-01</x:v>
      </x:c>
      <x:c r="I4077" s="2" t="str">
        <x:v>2019-12-31</x:v>
      </x:c>
      <x:c r="J4077" s="2" t="str">
        <x:v>Deposits</x:v>
      </x:c>
      <x:c r="K4077" s="2" t="str">
        <x:v>us-gaap:Deposits</x:v>
      </x:c>
      <x:c r="L4077" s="2" t="str">
        <x:v>2021-02-24</x:v>
      </x:c>
      <x:c r="M4077" s="2" t="str">
        <x:v>0000092230-21-000032</x:v>
      </x:c>
      <x:c r="N4077" s="2" t="str">
        <x:v>https://www.sec.gov/Archives/edgar/data/92230/000009223021000032/tfc-20201231.htm</x:v>
      </x:c>
      <x:c r="O4077" s="2" t="str">
        <x:v>data/raw/filings/TFC_0000092230-21-000032_tfc-20201231.htm</x:v>
      </x:c>
      <x:c r="P4077" s="2" t="str">
        <x:v>id3VybDovL2RvY3MudjEvZG9jOmIyMzE5NDk3Y2QyZjQxYTk5YzEwY2FlZGJmMjQ5YmIxL3NlYzpiMjMxOTQ5N2NkMmY0MWE5OWMxMGNhZWRiZjI0OWJiMV8xMTUvZnJhZzphMDk2MTFmY2EwOTQ0Y2MwODA0ODlkNzdlZTNhZDU1Ni90YWJsZTpmYmQwOTMzNTZhOWE0MmI3YTcyY2EyNDBmNmMxYjU1Ni90YWJsZXJhbmdlOmZiZDA5MzM1NmE5YTQyYjdhNzJjYTI0MGY2YzFiNTU2XzgtNC0xLTEtMA_f0dff3c2-1ec2-4aa3-b155-ca12f4923481</x:v>
      </x:c>
      <x:c r="Q4077" s="2" t="str"/>
      <x:c r="R4077" s="2" t="str">
        <x:v>Latest eligible comparative presentation at the information cutoff.</x:v>
      </x:c>
      <x:c r="T4077" s="17" t="n">
        <x:v>92405</x:v>
      </x:c>
      <x:c r="U4077" s="17" t="n">
        <x:v>242322</x:v>
      </x:c>
    </x:row>
    <x:row r="4078" ht="24" customHeight="1">
      <x:c r="C4078" s="2" t="str">
        <x:v>TFC</x:v>
      </x:c>
      <x:c r="D4078" s="2" t="str">
        <x:v>FY2019</x:v>
      </x:c>
      <x:c r="E4078" s="2" t="str">
        <x:v>loans_gross</x:v>
      </x:c>
      <x:c r="F4078" s="11" t="n">
        <x:v>299842</x:v>
      </x:c>
      <x:c r="G4078" s="2" t="str">
        <x:v>USD</x:v>
      </x:c>
      <x:c r="H4078" s="2" t="str">
        <x:v>2019-01-01</x:v>
      </x:c>
      <x:c r="I4078" s="2" t="str">
        <x:v>2019-12-31</x:v>
      </x:c>
      <x:c r="J4078" s="2" t="str">
        <x:v>Loans and Leases Receivable, Net of Deferred Income</x:v>
      </x:c>
      <x:c r="K4078" s="2" t="str">
        <x:v>us-gaap:LoansAndLeasesReceivableNetOfDeferredIncome</x:v>
      </x:c>
      <x:c r="L4078" s="2" t="str">
        <x:v>2021-02-24</x:v>
      </x:c>
      <x:c r="M4078" s="2" t="str">
        <x:v>0000092230-21-000032</x:v>
      </x:c>
      <x:c r="N4078" s="2" t="str">
        <x:v>https://www.sec.gov/Archives/edgar/data/92230/000009223021000032/tfc-20201231.htm</x:v>
      </x:c>
      <x:c r="O4078" s="2" t="str">
        <x:v>data/raw/filings/TFC_0000092230-21-000032_tfc-20201231.htm</x:v>
      </x:c>
      <x:c r="P4078" s="2" t="str"/>
      <x:c r="Q4078" s="2" t="str"/>
      <x:c r="R4078" s="2" t="str">
        <x:v>Latest eligible comparative presentation at the information cutoff.</x:v>
      </x:c>
      <x:c r="T4078" s="12"/>
      <x:c r="U4078" s="12"/>
    </x:row>
    <x:row r="4079" ht="24" customHeight="1">
      <x:c r="C4079" s="2" t="str">
        <x:v>TFC</x:v>
      </x:c>
      <x:c r="D4079" s="2" t="str">
        <x:v>FY2019</x:v>
      </x:c>
      <x:c r="E4079" s="2" t="str">
        <x:v>loans_net</x:v>
      </x:c>
      <x:c r="F4079" s="11" t="n">
        <x:v>298293</x:v>
      </x:c>
      <x:c r="G4079" s="2" t="str">
        <x:v>USD</x:v>
      </x:c>
      <x:c r="H4079" s="2" t="str">
        <x:v>2019-01-01</x:v>
      </x:c>
      <x:c r="I4079" s="2" t="str">
        <x:v>2019-12-31</x:v>
      </x:c>
      <x:c r="J4079" s="2" t="str">
        <x:v>Loans and Leases Receivable, Net Amount</x:v>
      </x:c>
      <x:c r="K4079" s="2" t="str">
        <x:v>us-gaap:LoansAndLeasesReceivableNetReportedAmount</x:v>
      </x:c>
      <x:c r="L4079" s="2" t="str">
        <x:v>2021-02-24</x:v>
      </x:c>
      <x:c r="M4079" s="2" t="str">
        <x:v>0000092230-21-000032</x:v>
      </x:c>
      <x:c r="N4079" s="2" t="str">
        <x:v>https://www.sec.gov/Archives/edgar/data/92230/000009223021000032/tfc-20201231.htm</x:v>
      </x:c>
      <x:c r="O4079" s="2" t="str">
        <x:v>data/raw/filings/TFC_0000092230-21-000032_tfc-20201231.htm</x:v>
      </x:c>
      <x:c r="P4079" s="2" t="str"/>
      <x:c r="Q4079" s="2" t="str"/>
      <x:c r="R4079" s="2" t="str">
        <x:v>Latest eligible comparative presentation at the information cutoff.</x:v>
      </x:c>
      <x:c r="T4079" s="12"/>
      <x:c r="U4079" s="12"/>
    </x:row>
    <x:row r="4080" ht="24" customHeight="1">
      <x:c r="C4080" s="2" t="str">
        <x:v>TFC</x:v>
      </x:c>
      <x:c r="D4080" s="2" t="str">
        <x:v>FY2019</x:v>
      </x:c>
      <x:c r="E4080" s="2" t="str">
        <x:v>allowance</x:v>
      </x:c>
      <x:c r="F4080" s="11" t="str">
        <x:v>n.a.</x:v>
      </x:c>
      <x:c r="G4080" s="2" t="str">
        <x:v>USDm</x:v>
      </x:c>
      <x:c r="H4080" s="2" t="str">
        <x:v>2019-01-01</x:v>
      </x:c>
      <x:c r="I4080" s="2" t="str">
        <x:v>2019-12-31</x:v>
      </x:c>
      <x:c r="J4080" s="2" t="str">
        <x:v>Loan allowance for credit losses</x:v>
      </x:c>
      <x:c r="K4080" s="2" t="str"/>
      <x:c r="L4080" s="2" t="str"/>
      <x:c r="M4080" s="2" t="str"/>
      <x:c r="N4080" s="2" t="str"/>
      <x:c r="O4080" s="2" t="str"/>
      <x:c r="P4080" s="2" t="str"/>
      <x:c r="Q4080" s="2" t="str"/>
      <x:c r="R4080" s="2" t="str">
        <x:v>Not reported / unavailable</x:v>
      </x:c>
      <x:c r="T4080" s="12"/>
      <x:c r="U4080" s="12"/>
    </x:row>
    <x:row r="4081" ht="24" customHeight="1">
      <x:c r="C4081" s="2" t="str">
        <x:v>TFC</x:v>
      </x:c>
      <x:c r="D4081" s="2" t="str">
        <x:v>FY2019</x:v>
      </x:c>
      <x:c r="E4081" s="2" t="str">
        <x:v>nonaccrual</x:v>
      </x:c>
      <x:c r="F4081" s="11" t="str">
        <x:v>n.a.</x:v>
      </x:c>
      <x:c r="G4081" s="2" t="str">
        <x:v>USDm</x:v>
      </x:c>
      <x:c r="H4081" s="2" t="str">
        <x:v>2019-01-01</x:v>
      </x:c>
      <x:c r="I4081" s="2" t="str">
        <x:v>2019-12-31</x:v>
      </x:c>
      <x:c r="J4081" s="2" t="str">
        <x:v>Nonaccrual</x:v>
      </x:c>
      <x:c r="K4081" s="2" t="str"/>
      <x:c r="L4081" s="2" t="str"/>
      <x:c r="M4081" s="2" t="str"/>
      <x:c r="N4081" s="2" t="str"/>
      <x:c r="O4081" s="2" t="str"/>
      <x:c r="P4081" s="2" t="str"/>
      <x:c r="Q4081" s="2" t="str"/>
      <x:c r="R4081" s="2" t="str">
        <x:v>Not reported / unavailable</x:v>
      </x:c>
      <x:c r="T4081" s="12"/>
      <x:c r="U4081" s="12"/>
    </x:row>
    <x:row r="4082" ht="24" customHeight="1">
      <x:c r="C4082" s="2" t="str">
        <x:v>TFC</x:v>
      </x:c>
      <x:c r="D4082" s="2" t="str">
        <x:v>FY2019</x:v>
      </x:c>
      <x:c r="E4082" s="2" t="str">
        <x:v>cash</x:v>
      </x:c>
      <x:c r="F4082" s="11" t="n">
        <x:v>19065</x:v>
      </x:c>
      <x:c r="G4082" s="2" t="str">
        <x:v>USD</x:v>
      </x:c>
      <x:c r="H4082" s="2" t="str">
        <x:v>2019-01-01</x:v>
      </x:c>
      <x:c r="I4082" s="2" t="str">
        <x:v>2019-12-31</x:v>
      </x:c>
      <x:c r="J4082" s="2" t="str">
        <x:v>Cash and Cash Equivalents, at Carrying Value</x:v>
      </x:c>
      <x:c r="K4082" s="2" t="str">
        <x:v>us-gaap:CashAndCashEquivalentsAtCarryingValue</x:v>
      </x:c>
      <x:c r="L4082" s="2" t="str">
        <x:v>2022-02-23</x:v>
      </x:c>
      <x:c r="M4082" s="2" t="str">
        <x:v>0000092230-22-000008</x:v>
      </x:c>
      <x:c r="N4082" s="2" t="str">
        <x:v>https://www.sec.gov/Archives/edgar/data/92230/000009223022000008/tfc-20211231.htm</x:v>
      </x:c>
      <x:c r="O4082" s="2" t="str">
        <x:v>data/raw/filings/TFC_0000092230-22-000008_tfc-20211231.htm</x:v>
      </x:c>
      <x:c r="P4082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NTQtNi0xLTEtNjcwNDI_8a13c13f-46df-451a-b86f-d41931ec2e93</x:v>
      </x:c>
      <x:c r="Q4082" s="2" t="str"/>
      <x:c r="R4082" s="2" t="str">
        <x:v>Latest eligible comparative presentation at the information cutoff.</x:v>
      </x:c>
      <x:c r="T4082" s="12"/>
      <x:c r="U4082" s="12"/>
    </x:row>
    <x:row r="4083" ht="24" customHeight="1">
      <x:c r="C4083" s="2" t="str">
        <x:v>TFC</x:v>
      </x:c>
      <x:c r="D4083" s="2" t="str">
        <x:v>FY2019</x:v>
      </x:c>
      <x:c r="E4083" s="2" t="str">
        <x:v>aoci</x:v>
      </x:c>
      <x:c r="F4083" s="11" t="n">
        <x:v>-844</x:v>
      </x:c>
      <x:c r="G4083" s="2" t="str">
        <x:v>USD</x:v>
      </x:c>
      <x:c r="H4083" s="2" t="str">
        <x:v>2019-01-01</x:v>
      </x:c>
      <x:c r="I4083" s="2" t="str">
        <x:v>2019-12-31</x:v>
      </x:c>
      <x:c r="J4083" s="2" t="str">
        <x:v>Accumulated Other Comprehensive Income (Loss), Net of Tax</x:v>
      </x:c>
      <x:c r="K4083" s="2" t="str">
        <x:v>us-gaap:AccumulatedOtherComprehensiveIncomeLossNetOfTax</x:v>
      </x:c>
      <x:c r="L4083" s="2" t="str">
        <x:v>2021-02-24</x:v>
      </x:c>
      <x:c r="M4083" s="2" t="str">
        <x:v>0000092230-21-000032</x:v>
      </x:c>
      <x:c r="N4083" s="2" t="str">
        <x:v>https://www.sec.gov/Archives/edgar/data/92230/000009223021000032/tfc-20201231.htm</x:v>
      </x:c>
      <x:c r="O4083" s="2" t="str">
        <x:v>data/raw/filings/TFC_0000092230-21-000032_tfc-20201231.htm</x:v>
      </x:c>
      <x:c r="P4083" s="2" t="str">
        <x:v>id3VybDovL2RvY3MudjEvZG9jOmIyMzE5NDk3Y2QyZjQxYTk5YzEwY2FlZGJmMjQ5YmIxL3NlYzpiMjMxOTQ5N2NkMmY0MWE5OWMxMGNhZWRiZjI0OWJiMV8zMS9mcmFnOjVjZTFmNGMzNjNlNDQ5OTg5OWZkMGQyMzZlYTRhNTkwL3RhYmxlOjk5NTc0ZDVhZWU0MDRiZTZiN2Q3MmIzZDQxYTZlM2VkL3RhYmxlcmFuZ2U6OTk1NzRkNWFlZTQwNGJlNmI3ZDcyYjNkNDFhNmUzZWRfMzUtMy0xLTEtMA_0f18d037-bbdf-4870-b9fc-849cdd017ae4</x:v>
      </x:c>
      <x:c r="Q4083" s="2" t="str"/>
      <x:c r="R4083" s="2" t="str">
        <x:v>Latest eligible comparative presentation at the information cutoff.</x:v>
      </x:c>
      <x:c r="T4083" s="12"/>
      <x:c r="U4083" s="12"/>
    </x:row>
    <x:row r="4084" ht="24" customHeight="1">
      <x:c r="C4084" s="2" t="str">
        <x:v>TFC</x:v>
      </x:c>
      <x:c r="D4084" s="2" t="str">
        <x:v>FY2019</x:v>
      </x:c>
      <x:c r="E4084" s="2" t="str">
        <x:v>nii</x:v>
      </x:c>
      <x:c r="F4084" s="11" t="n">
        <x:v>7313</x:v>
      </x:c>
      <x:c r="G4084" s="2" t="str">
        <x:v>USD</x:v>
      </x:c>
      <x:c r="H4084" s="2" t="str">
        <x:v>2019-01-01</x:v>
      </x:c>
      <x:c r="I4084" s="2" t="str">
        <x:v>2019-12-31</x:v>
      </x:c>
      <x:c r="J4084" s="2" t="str">
        <x:v>Interest Income (Expense), Net</x:v>
      </x:c>
      <x:c r="K4084" s="2" t="str">
        <x:v>us-gaap:InterestIncomeExpenseNet</x:v>
      </x:c>
      <x:c r="L4084" s="2" t="str">
        <x:v>2022-02-23</x:v>
      </x:c>
      <x:c r="M4084" s="2" t="str">
        <x:v>0000092230-22-000008</x:v>
      </x:c>
      <x:c r="N4084" s="2" t="str">
        <x:v>https://www.sec.gov/Archives/edgar/data/92230/000009223022000008/tfc-20211231.htm</x:v>
      </x:c>
      <x:c r="O4084" s="2" t="str">
        <x:v>data/raw/filings/TFC_0000092230-22-000008_tfc-20211231.htm</x:v>
      </x:c>
      <x:c r="P4084" s="2" t="str">
        <x:v>id3VybDovL2RvY3MudjEvZG9jOjczZWFmNDRlNGQ4ZjQyM2E4MWYxOWQzNzk2ZjBmMmQwL3NlYzo3M2VhZjQ0ZTRkOGY0MjNhODFmMTlkMzc5NmYwZjJkMF8yMjYvZnJhZzo5Y2FjOGQwMDA3MWQ0YTE0OTBjNWMzMzA5NTE4MTVmZC90YWJsZTplYTJkMDg0Mjg5Zjg0ZjJhOWExYjViNDJmODBmZTcxMy90YWJsZXJhbmdlOmVhMmQwODQyODlmODRmMmE5YTFiNWI0MmY4MGZlNzEzXzM0LTI5LTEtMS02NzA0Mg_441155ff-7141-4317-904c-b0fef574a7b0</x:v>
      </x:c>
      <x:c r="Q4084" s="2" t="str"/>
      <x:c r="R4084" s="2" t="str">
        <x:v>Latest eligible comparative presentation at the information cutoff.</x:v>
      </x:c>
      <x:c r="T4084" s="12"/>
      <x:c r="U4084" s="12"/>
    </x:row>
    <x:row r="4085" ht="24" customHeight="1">
      <x:c r="C4085" s="2" t="str">
        <x:v>TFC</x:v>
      </x:c>
      <x:c r="D4085" s="2" t="str">
        <x:v>FY2019</x:v>
      </x:c>
      <x:c r="E4085" s="2" t="str">
        <x:v>noninterest_income</x:v>
      </x:c>
      <x:c r="F4085" s="11" t="n">
        <x:v>5255</x:v>
      </x:c>
      <x:c r="G4085" s="2" t="str">
        <x:v>USD</x:v>
      </x:c>
      <x:c r="H4085" s="2" t="str">
        <x:v>2019-01-01</x:v>
      </x:c>
      <x:c r="I4085" s="2" t="str">
        <x:v>2019-12-31</x:v>
      </x:c>
      <x:c r="J4085" s="2" t="str">
        <x:v>Noninterest Income</x:v>
      </x:c>
      <x:c r="K4085" s="2" t="str">
        <x:v>us-gaap:NoninterestIncome</x:v>
      </x:c>
      <x:c r="L4085" s="2" t="str">
        <x:v>2022-02-23</x:v>
      </x:c>
      <x:c r="M4085" s="2" t="str">
        <x:v>0000092230-22-000008</x:v>
      </x:c>
      <x:c r="N4085" s="2" t="str">
        <x:v>https://www.sec.gov/Archives/edgar/data/92230/000009223022000008/tfc-20211231.htm</x:v>
      </x:c>
      <x:c r="O4085" s="2" t="str">
        <x:v>data/raw/filings/TFC_0000092230-22-000008_tfc-20211231.htm</x:v>
      </x:c>
      <x:c r="P4085" s="2" t="str">
        <x:v>id3VybDovL2RvY3MudjEvZG9jOjczZWFmNDRlNGQ4ZjQyM2E4MWYxOWQzNzk2ZjBmMmQwL3NlYzo3M2VhZjQ0ZTRkOGY0MjNhODFmMTlkMzc5NmYwZjJkMF8zNy9mcmFnOjc5NjQ4Y2Y5ZDJjYzQ2YmM4MjRlOTA0NzhkZmFlZjNiL3RhYmxlOmYxNmUxODBlMTBjODQ0ZmRhMzA5MWJhN2FjYWRiNWY1L3RhYmxlcmFuZ2U6ZjE2ZTE4MGUxMGM4NDRmZGEzMDkxYmE3YWNhZGI1ZjVfMzQtMTAtMS0xLTY3MDQy_46091fd6-dd95-4d9d-828c-32846f26696e</x:v>
      </x:c>
      <x:c r="Q4085" s="2" t="str"/>
      <x:c r="R4085" s="2" t="str">
        <x:v>Latest eligible comparative presentation at the information cutoff.</x:v>
      </x:c>
      <x:c r="T4085" s="12"/>
      <x:c r="U4085" s="12"/>
    </x:row>
    <x:row r="4086" ht="24" customHeight="1">
      <x:c r="C4086" s="2" t="str">
        <x:v>TFC</x:v>
      </x:c>
      <x:c r="D4086" s="2" t="str">
        <x:v>FY2019</x:v>
      </x:c>
      <x:c r="E4086" s="2" t="str">
        <x:v>revenue_reported</x:v>
      </x:c>
      <x:c r="F4086" s="11" t="str">
        <x:v>n.a.</x:v>
      </x:c>
      <x:c r="G4086" s="2" t="str">
        <x:v>USDm</x:v>
      </x:c>
      <x:c r="H4086" s="2" t="str">
        <x:v>2019-01-01</x:v>
      </x:c>
      <x:c r="I4086" s="2" t="str">
        <x:v>2019-12-31</x:v>
      </x:c>
      <x:c r="J4086" s="2" t="str">
        <x:v>Reported total net revenue</x:v>
      </x:c>
      <x:c r="K4086" s="2" t="str"/>
      <x:c r="L4086" s="2" t="str"/>
      <x:c r="M4086" s="2" t="str"/>
      <x:c r="N4086" s="2" t="str"/>
      <x:c r="O4086" s="2" t="str"/>
      <x:c r="P4086" s="2" t="str"/>
      <x:c r="Q4086" s="2" t="str"/>
      <x:c r="R4086" s="2" t="str">
        <x:v>Not reported / unavailable</x:v>
      </x:c>
      <x:c r="T4086" s="12"/>
      <x:c r="U4086" s="12"/>
    </x:row>
    <x:row r="4087" ht="24" customHeight="1">
      <x:c r="C4087" s="2" t="str">
        <x:v>TFC</x:v>
      </x:c>
      <x:c r="D4087" s="2" t="str">
        <x:v>FY2019</x:v>
      </x:c>
      <x:c r="E4087" s="2" t="str">
        <x:v>opex</x:v>
      </x:c>
      <x:c r="F4087" s="11" t="n">
        <x:v>7934</x:v>
      </x:c>
      <x:c r="G4087" s="2" t="str">
        <x:v>USD</x:v>
      </x:c>
      <x:c r="H4087" s="2" t="str">
        <x:v>2019-01-01</x:v>
      </x:c>
      <x:c r="I4087" s="2" t="str">
        <x:v>2019-12-31</x:v>
      </x:c>
      <x:c r="J4087" s="2" t="str">
        <x:v>Noninterest Expense</x:v>
      </x:c>
      <x:c r="K4087" s="2" t="str">
        <x:v>us-gaap:NoninterestExpense</x:v>
      </x:c>
      <x:c r="L4087" s="2" t="str">
        <x:v>2022-02-23</x:v>
      </x:c>
      <x:c r="M4087" s="2" t="str">
        <x:v>0000092230-22-000008</x:v>
      </x:c>
      <x:c r="N4087" s="2" t="str">
        <x:v>https://www.sec.gov/Archives/edgar/data/92230/000009223022000008/tfc-20211231.htm</x:v>
      </x:c>
      <x:c r="O4087" s="2" t="str">
        <x:v>data/raw/filings/TFC_0000092230-22-000008_tfc-20211231.htm</x:v>
      </x:c>
      <x:c r="P4087" s="2" t="str">
        <x:v>id3VybDovL2RvY3MudjEvZG9jOjczZWFmNDRlNGQ4ZjQyM2E4MWYxOWQzNzk2ZjBmMmQwL3NlYzo3M2VhZjQ0ZTRkOGY0MjNhODFmMTlkMzc5NmYwZjJkMF8zNy9mcmFnOjc5NjQ4Y2Y5ZDJjYzQ2YmM4MjRlOTA0NzhkZmFlZjNiL3RhYmxlOmYxNmUxODBlMTBjODQ0ZmRhMzA5MWJhN2FjYWRiNWY1L3RhYmxlcmFuZ2U6ZjE2ZTE4MGUxMGM4NDRmZGEzMDkxYmE3YWNhZGI1ZjVfNDktMTAtMS0xLTY3MDQy_a3c6b75e-f541-4b11-bfe3-f759cfd777b2</x:v>
      </x:c>
      <x:c r="Q4087" s="2" t="str"/>
      <x:c r="R4087" s="2" t="str">
        <x:v>Latest eligible comparative presentation at the information cutoff.</x:v>
      </x:c>
      <x:c r="T4087" s="12"/>
      <x:c r="U4087" s="12"/>
    </x:row>
    <x:row r="4088" ht="24" customHeight="1">
      <x:c r="C4088" s="2" t="str">
        <x:v>TFC</x:v>
      </x:c>
      <x:c r="D4088" s="2" t="str">
        <x:v>FY2019</x:v>
      </x:c>
      <x:c r="E4088" s="2" t="str">
        <x:v>provision</x:v>
      </x:c>
      <x:c r="F4088" s="11" t="n">
        <x:v>615</x:v>
      </x:c>
      <x:c r="G4088" s="2" t="str">
        <x:v>USD</x:v>
      </x:c>
      <x:c r="H4088" s="2" t="str">
        <x:v>2019-01-01</x:v>
      </x:c>
      <x:c r="I4088" s="2" t="str">
        <x:v>2019-12-31</x:v>
      </x:c>
      <x:c r="J4088" s="2" t="str">
        <x:v>Provision for Loan, Lease, and Other Losses</x:v>
      </x:c>
      <x:c r="K4088" s="2" t="str">
        <x:v>us-gaap:ProvisionForLoanLeaseAndOtherLosses</x:v>
      </x:c>
      <x:c r="L4088" s="2" t="str">
        <x:v>2022-02-23</x:v>
      </x:c>
      <x:c r="M4088" s="2" t="str">
        <x:v>0000092230-22-000008</x:v>
      </x:c>
      <x:c r="N4088" s="2" t="str">
        <x:v>https://www.sec.gov/Archives/edgar/data/92230/000009223022000008/tfc-20211231.htm</x:v>
      </x:c>
      <x:c r="O4088" s="2" t="str">
        <x:v>data/raw/filings/TFC_0000092230-22-000008_tfc-20211231.htm</x:v>
      </x:c>
      <x:c r="P4088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OS02LTEtMS02NzA0Mg_8b66909d-e049-49e7-8a11-581518c96650</x:v>
      </x:c>
      <x:c r="Q4088" s="2" t="str"/>
      <x:c r="R4088" s="2" t="str">
        <x:v>Latest eligible comparative presentation at the information cutoff.</x:v>
      </x:c>
      <x:c r="T4088" s="12"/>
      <x:c r="U4088" s="12"/>
    </x:row>
    <x:row r="4089" ht="24" customHeight="1">
      <x:c r="C4089" s="2" t="str">
        <x:v>TFC</x:v>
      </x:c>
      <x:c r="D4089" s="2" t="str">
        <x:v>FY2019</x:v>
      </x:c>
      <x:c r="E4089" s="2" t="str">
        <x:v>pretax</x:v>
      </x:c>
      <x:c r="F4089" s="11" t="n">
        <x:v>4019</x:v>
      </x:c>
      <x:c r="G4089" s="2" t="str">
        <x:v>USD</x:v>
      </x:c>
      <x:c r="H4089" s="2" t="str">
        <x:v>2019-01-01</x:v>
      </x:c>
      <x:c r="I4089" s="2" t="str">
        <x:v>2019-12-31</x:v>
      </x:c>
      <x:c r="J4089" s="2" t="str">
        <x:v>Income (Loss) from Continuing Operations before Income Taxes, Noncontrolling Interest</x:v>
      </x:c>
      <x:c r="K4089" s="2" t="str">
        <x:v>us-gaap:IncomeLossFromContinuingOperationsBeforeIncomeTaxesExtraordinaryItemsNoncontrollingInterest</x:v>
      </x:c>
      <x:c r="L4089" s="2" t="str">
        <x:v>2022-02-23</x:v>
      </x:c>
      <x:c r="M4089" s="2" t="str">
        <x:v>0000092230-22-000008</x:v>
      </x:c>
      <x:c r="N4089" s="2" t="str">
        <x:v>https://www.sec.gov/Archives/edgar/data/92230/000009223022000008/tfc-20211231.htm</x:v>
      </x:c>
      <x:c r="O4089" s="2" t="str">
        <x:v>data/raw/filings/TFC_0000092230-22-000008_tfc-20211231.htm</x:v>
      </x:c>
      <x:c r="P4089" s="2" t="str">
        <x:v>id3VybDovL2RvY3MudjEvZG9jOjczZWFmNDRlNGQ4ZjQyM2E4MWYxOWQzNzk2ZjBmMmQwL3NlYzo3M2VhZjQ0ZTRkOGY0MjNhODFmMTlkMzc5NmYwZjJkMF8zNy9mcmFnOjc5NjQ4Y2Y5ZDJjYzQ2YmM4MjRlOTA0NzhkZmFlZjNiL3RhYmxlOmYxNmUxODBlMTBjODQ0ZmRhMzA5MWJhN2FjYWRiNWY1L3RhYmxlcmFuZ2U6ZjE2ZTE4MGUxMGM4NDRmZGEzMDkxYmE3YWNhZGI1ZjVfNTEtMTAtMS0xLTY3MDQy_0256ff28-efb8-41f5-b3ec-968d1561ef45</x:v>
      </x:c>
      <x:c r="Q4089" s="2" t="str"/>
      <x:c r="R4089" s="2" t="str">
        <x:v>Latest eligible comparative presentation at the information cutoff.</x:v>
      </x:c>
      <x:c r="T4089" s="12"/>
      <x:c r="U4089" s="12"/>
    </x:row>
    <x:row r="4090" ht="24" customHeight="1">
      <x:c r="C4090" s="2" t="str">
        <x:v>TFC</x:v>
      </x:c>
      <x:c r="D4090" s="2" t="str">
        <x:v>FY2019</x:v>
      </x:c>
      <x:c r="E4090" s="2" t="str">
        <x:v>tax</x:v>
      </x:c>
      <x:c r="F4090" s="11" t="n">
        <x:v>782</x:v>
      </x:c>
      <x:c r="G4090" s="2" t="str">
        <x:v>USD</x:v>
      </x:c>
      <x:c r="H4090" s="2" t="str">
        <x:v>2019-01-01</x:v>
      </x:c>
      <x:c r="I4090" s="2" t="str">
        <x:v>2019-12-31</x:v>
      </x:c>
      <x:c r="J4090" s="2" t="str">
        <x:v>Income Tax Expense (Benefit)</x:v>
      </x:c>
      <x:c r="K4090" s="2" t="str">
        <x:v>us-gaap:IncomeTaxExpenseBenefit</x:v>
      </x:c>
      <x:c r="L4090" s="2" t="str">
        <x:v>2022-02-23</x:v>
      </x:c>
      <x:c r="M4090" s="2" t="str">
        <x:v>0000092230-22-000008</x:v>
      </x:c>
      <x:c r="N4090" s="2" t="str">
        <x:v>https://www.sec.gov/Archives/edgar/data/92230/000009223022000008/tfc-20211231.htm</x:v>
      </x:c>
      <x:c r="O4090" s="2" t="str">
        <x:v>data/raw/filings/TFC_0000092230-22-000008_tfc-20211231.htm</x:v>
      </x:c>
      <x:c r="P4090" s="2" t="str">
        <x:v>id3VybDovL2RvY3MudjEvZG9jOjczZWFmNDRlNGQ4ZjQyM2E4MWYxOWQzNzk2ZjBmMmQwL3NlYzo3M2VhZjQ0ZTRkOGY0MjNhODFmMTlkMzc5NmYwZjJkMF8xNTcvZnJhZzo2N2UwNTI4MDdlNDY0OWEzODNjYTQyNTAwNTI3ZDkyMi90YWJsZTplODBmNWMwOWM2ZDA0ZGZlYWE3Yjg3NDFlZmM1Yjc2Yy90YWJsZXJhbmdlOmU4MGY1YzA5YzZkMDRkZmVhYTdiODc0MWVmYzViNzZjXzExLTktMS0xLTY3MDQy_93e4afb4-451b-4a6e-9c41-da0422e8271b</x:v>
      </x:c>
      <x:c r="Q4090" s="2" t="str"/>
      <x:c r="R4090" s="2" t="str">
        <x:v>Latest eligible comparative presentation at the information cutoff.</x:v>
      </x:c>
      <x:c r="T4090" s="12"/>
      <x:c r="U4090" s="12"/>
    </x:row>
    <x:row r="4091" ht="24" customHeight="1">
      <x:c r="C4091" s="2" t="str">
        <x:v>TFC</x:v>
      </x:c>
      <x:c r="D4091" s="2" t="str">
        <x:v>FY2019</x:v>
      </x:c>
      <x:c r="E4091" s="2" t="str">
        <x:v>net_income</x:v>
      </x:c>
      <x:c r="F4091" s="11" t="str">
        <x:v>n.a.</x:v>
      </x:c>
      <x:c r="G4091" s="2" t="str">
        <x:v>USDm</x:v>
      </x:c>
      <x:c r="H4091" s="2" t="str">
        <x:v>2019-01-01</x:v>
      </x:c>
      <x:c r="I4091" s="2" t="str">
        <x:v>2019-12-31</x:v>
      </x:c>
      <x:c r="J4091" s="2" t="str">
        <x:v>Net income attributable to parent</x:v>
      </x:c>
      <x:c r="K4091" s="2" t="str"/>
      <x:c r="L4091" s="2" t="str"/>
      <x:c r="M4091" s="2" t="str"/>
      <x:c r="N4091" s="2" t="str"/>
      <x:c r="O4091" s="2" t="str"/>
      <x:c r="P4091" s="2" t="str"/>
      <x:c r="Q4091" s="2" t="str"/>
      <x:c r="R4091" s="2" t="str">
        <x:v>Not reported / unavailable</x:v>
      </x:c>
      <x:c r="T4091" s="12"/>
      <x:c r="U4091" s="12"/>
    </x:row>
    <x:row r="4092" ht="24" customHeight="1">
      <x:c r="C4092" s="2" t="str">
        <x:v>TFC</x:v>
      </x:c>
      <x:c r="D4092" s="2" t="str">
        <x:v>FY2019</x:v>
      </x:c>
      <x:c r="E4092" s="2" t="str">
        <x:v>common_income</x:v>
      </x:c>
      <x:c r="F4092" s="11" t="n">
        <x:v>3028</x:v>
      </x:c>
      <x:c r="G4092" s="2" t="str">
        <x:v>USD</x:v>
      </x:c>
      <x:c r="H4092" s="2" t="str">
        <x:v>2019-01-01</x:v>
      </x:c>
      <x:c r="I4092" s="2" t="str">
        <x:v>2019-12-31</x:v>
      </x:c>
      <x:c r="J4092" s="2" t="str">
        <x:v>Net Income (Loss) Available to Common Stockholders, Basic</x:v>
      </x:c>
      <x:c r="K4092" s="2" t="str">
        <x:v>us-gaap:NetIncomeLossAvailableToCommonStockholdersBasic</x:v>
      </x:c>
      <x:c r="L4092" s="2" t="str">
        <x:v>2022-02-23</x:v>
      </x:c>
      <x:c r="M4092" s="2" t="str">
        <x:v>0000092230-22-000008</x:v>
      </x:c>
      <x:c r="N4092" s="2" t="str">
        <x:v>https://www.sec.gov/Archives/edgar/data/92230/000009223022000008/tfc-20211231.htm</x:v>
      </x:c>
      <x:c r="O4092" s="2" t="str">
        <x:v>data/raw/filings/TFC_0000092230-22-000008_tfc-20211231.htm</x:v>
      </x:c>
      <x:c r="P4092" s="2" t="str">
        <x:v>id3VybDovL2RvY3MudjEvZG9jOjczZWFmNDRlNGQ4ZjQyM2E4MWYxOWQzNzk2ZjBmMmQwL3NlYzo3M2VhZjQ0ZTRkOGY0MjNhODFmMTlkMzc5NmYwZjJkMF8yMTcvZnJhZzphYzg4YTIzZjk4NzM0NzY5YmFlZTM4MDE4MThlODI3NC90YWJsZToxMzM5YjI4ZjI3MjY0NzAxYmUyODdmNzg5ODUwM2Q1YS90YWJsZXJhbmdlOjEzMzliMjhmMjcyNjQ3MDFiZTI4N2Y3ODk4NTAzZDVhXzYtOS0xLTEtNjcwNDI_9ee4fbbb-a08c-495d-905d-23307ed26717</x:v>
      </x:c>
      <x:c r="Q4092" s="2" t="str"/>
      <x:c r="R4092" s="2" t="str">
        <x:v>Latest eligible comparative presentation at the information cutoff.</x:v>
      </x:c>
      <x:c r="T4092" s="12"/>
      <x:c r="U4092" s="12"/>
    </x:row>
    <x:row r="4093" ht="24" customHeight="1">
      <x:c r="C4093" s="2" t="str">
        <x:v>TFC</x:v>
      </x:c>
      <x:c r="D4093" s="2" t="str">
        <x:v>FY2019</x:v>
      </x:c>
      <x:c r="E4093" s="2" t="str">
        <x:v>preferred_div</x:v>
      </x:c>
      <x:c r="F4093" s="11" t="n">
        <x:v>196</x:v>
      </x:c>
      <x:c r="G4093" s="2" t="str">
        <x:v>USD</x:v>
      </x:c>
      <x:c r="H4093" s="2" t="str">
        <x:v>2019-01-01</x:v>
      </x:c>
      <x:c r="I4093" s="2" t="str">
        <x:v>2019-12-31</x:v>
      </x:c>
      <x:c r="J4093" s="2" t="str">
        <x:v>Preferred Stock Dividends and Other Adjustments</x:v>
      </x:c>
      <x:c r="K4093" s="2" t="str">
        <x:v>us-gaap:PreferredStockDividendsAndOtherAdjustments</x:v>
      </x:c>
      <x:c r="L4093" s="2" t="str">
        <x:v>2022-02-23</x:v>
      </x:c>
      <x:c r="M4093" s="2" t="str">
        <x:v>0000092230-22-000008</x:v>
      </x:c>
      <x:c r="N4093" s="2" t="str">
        <x:v>https://www.sec.gov/Archives/edgar/data/92230/000009223022000008/tfc-20211231.htm</x:v>
      </x:c>
      <x:c r="O4093" s="2" t="str">
        <x:v>data/raw/filings/TFC_0000092230-22-000008_tfc-20211231.htm</x:v>
      </x:c>
      <x:c r="P4093" s="2" t="str">
        <x:v>id3VybDovL2RvY3MudjEvZG9jOjczZWFmNDRlNGQ4ZjQyM2E4MWYxOWQzNzk2ZjBmMmQwL3NlYzo3M2VhZjQ0ZTRkOGY0MjNhODFmMTlkMzc5NmYwZjJkMF8zNy9mcmFnOjc5NjQ4Y2Y5ZDJjYzQ2YmM4MjRlOTA0NzhkZmFlZjNiL3RhYmxlOmYxNmUxODBlMTBjODQ0ZmRhMzA5MWJhN2FjYWRiNWY1L3RhYmxlcmFuZ2U6ZjE2ZTE4MGUxMGM4NDRmZGEzMDkxYmE3YWNhZGI1ZjVfNTYtMTAtMS0xLTY3MDQy_82c87e64-dc02-42c0-ae37-b186a09e09a6</x:v>
      </x:c>
      <x:c r="Q4093" s="2" t="str"/>
      <x:c r="R4093" s="2" t="str">
        <x:v>Latest eligible comparative presentation at the information cutoff.</x:v>
      </x:c>
      <x:c r="T4093" s="12"/>
      <x:c r="U4093" s="12"/>
    </x:row>
    <x:row r="4094" ht="24" customHeight="1">
      <x:c r="C4094" s="2" t="str">
        <x:v>TFC</x:v>
      </x:c>
      <x:c r="D4094" s="2" t="str">
        <x:v>FY2019</x:v>
      </x:c>
      <x:c r="E4094" s="2" t="str">
        <x:v>eps</x:v>
      </x:c>
      <x:c r="F4094" s="11" t="n">
        <x:v>3.71</x:v>
      </x:c>
      <x:c r="G4094" s="2" t="str">
        <x:v>USD/shares</x:v>
      </x:c>
      <x:c r="H4094" s="2" t="str">
        <x:v>2019-01-01</x:v>
      </x:c>
      <x:c r="I4094" s="2" t="str">
        <x:v>2019-12-31</x:v>
      </x:c>
      <x:c r="J4094" s="2" t="str">
        <x:v>Earnings Per Share, Diluted</x:v>
      </x:c>
      <x:c r="K4094" s="2" t="str">
        <x:v>us-gaap:EarningsPerShareDiluted</x:v>
      </x:c>
      <x:c r="L4094" s="2" t="str">
        <x:v>2022-02-23</x:v>
      </x:c>
      <x:c r="M4094" s="2" t="str">
        <x:v>0000092230-22-000008</x:v>
      </x:c>
      <x:c r="N4094" s="2" t="str">
        <x:v>https://www.sec.gov/Archives/edgar/data/92230/000009223022000008/tfc-20211231.htm</x:v>
      </x:c>
      <x:c r="O4094" s="2" t="str">
        <x:v>data/raw/filings/TFC_0000092230-22-000008_tfc-20211231.htm</x:v>
      </x:c>
      <x:c r="P4094" s="2" t="str">
        <x:v>id3VybDovL2RvY3MudjEvZG9jOjczZWFmNDRlNGQ4ZjQyM2E4MWYxOWQzNzk2ZjBmMmQwL3NlYzo3M2VhZjQ0ZTRkOGY0MjNhODFmMTlkMzc5NmYwZjJkMF8yMTcvZnJhZzphYzg4YTIzZjk4NzM0NzY5YmFlZTM4MDE4MThlODI3NC90YWJsZToxMzM5YjI4ZjI3MjY0NzAxYmUyODdmNzg5ODUwM2Q1YS90YWJsZXJhbmdlOjEzMzliMjhmMjcyNjQ3MDFiZTI4N2Y3ODk4NTAzZDVhXzExLTktMS0xLTY3MDQy_a9e73577-25b7-43d2-aa1d-66708d8a02fb</x:v>
      </x:c>
      <x:c r="Q4094" s="2" t="str"/>
      <x:c r="R4094" s="2" t="str">
        <x:v>Latest eligible comparative presentation at the information cutoff.</x:v>
      </x:c>
      <x:c r="T4094" s="12"/>
      <x:c r="U4094" s="12"/>
    </x:row>
    <x:row r="4095" ht="24" customHeight="1">
      <x:c r="C4095" s="2" t="str">
        <x:v>TFC</x:v>
      </x:c>
      <x:c r="D4095" s="2" t="str">
        <x:v>FY2019</x:v>
      </x:c>
      <x:c r="E4095" s="2" t="str">
        <x:v>shares_diluted</x:v>
      </x:c>
      <x:c r="F4095" s="11" t="n">
        <x:v>815.204</x:v>
      </x:c>
      <x:c r="G4095" s="2" t="str">
        <x:v>shares</x:v>
      </x:c>
      <x:c r="H4095" s="2" t="str">
        <x:v>2019-01-01</x:v>
      </x:c>
      <x:c r="I4095" s="2" t="str">
        <x:v>2019-12-31</x:v>
      </x:c>
      <x:c r="J4095" s="2" t="str">
        <x:v>Weighted Average Number of Shares Outstanding, Diluted</x:v>
      </x:c>
      <x:c r="K4095" s="2" t="str">
        <x:v>us-gaap:WeightedAverageNumberOfDilutedSharesOutstanding</x:v>
      </x:c>
      <x:c r="L4095" s="2" t="str">
        <x:v>2022-02-23</x:v>
      </x:c>
      <x:c r="M4095" s="2" t="str">
        <x:v>0000092230-22-000008</x:v>
      </x:c>
      <x:c r="N4095" s="2" t="str">
        <x:v>https://www.sec.gov/Archives/edgar/data/92230/000009223022000008/tfc-20211231.htm</x:v>
      </x:c>
      <x:c r="O4095" s="2" t="str">
        <x:v>data/raw/filings/TFC_0000092230-22-000008_tfc-20211231.htm</x:v>
      </x:c>
      <x:c r="P4095" s="2" t="str">
        <x:v>id3VybDovL2RvY3MudjEvZG9jOjczZWFmNDRlNGQ4ZjQyM2E4MWYxOWQzNzk2ZjBmMmQwL3NlYzo3M2VhZjQ0ZTRkOGY0MjNhODFmMTlkMzc5NmYwZjJkMF8yMTcvZnJhZzphYzg4YTIzZjk4NzM0NzY5YmFlZTM4MDE4MThlODI3NC90YWJsZToxMzM5YjI4ZjI3MjY0NzAxYmUyODdmNzg5ODUwM2Q1YS90YWJsZXJhbmdlOjEzMzliMjhmMjcyNjQ3MDFiZTI4N2Y3ODk4NTAzZDVhXzktOS0xLTEtNjcwNDI_5868f197-ad14-4315-b957-ec940d87a139</x:v>
      </x:c>
      <x:c r="Q4095" s="2" t="str"/>
      <x:c r="R4095" s="2" t="str">
        <x:v>Latest eligible comparative presentation at the information cutoff.</x:v>
      </x:c>
      <x:c r="T4095" s="12"/>
      <x:c r="U4095" s="12"/>
    </x:row>
    <x:row r="4096" ht="24" customHeight="1">
      <x:c r="C4096" s="2" t="str">
        <x:v>TFC</x:v>
      </x:c>
      <x:c r="D4096" s="2" t="str">
        <x:v>FY2019</x:v>
      </x:c>
      <x:c r="E4096" s="2" t="str">
        <x:v>dps</x:v>
      </x:c>
      <x:c r="F4096" s="11" t="n">
        <x:v>1.71</x:v>
      </x:c>
      <x:c r="G4096" s="2" t="str">
        <x:v>USD/shares</x:v>
      </x:c>
      <x:c r="H4096" s="2" t="str">
        <x:v>2019-01-01</x:v>
      </x:c>
      <x:c r="I4096" s="2" t="str">
        <x:v>2019-12-31</x:v>
      </x:c>
      <x:c r="J4096" s="2" t="str">
        <x:v>Common Stock, Dividends, Per Share, Declared</x:v>
      </x:c>
      <x:c r="K4096" s="2" t="str">
        <x:v>us-gaap:CommonStockDividendsPerShareDeclared</x:v>
      </x:c>
      <x:c r="L4096" s="2" t="str">
        <x:v>2022-02-23</x:v>
      </x:c>
      <x:c r="M4096" s="2" t="str">
        <x:v>0000092230-22-000008</x:v>
      </x:c>
      <x:c r="N4096" s="2" t="str">
        <x:v>https://www.sec.gov/Archives/edgar/data/92230/000009223022000008/tfc-20211231.htm</x:v>
      </x:c>
      <x:c r="O4096" s="2" t="str">
        <x:v>data/raw/filings/TFC_0000092230-22-000008_tfc-20211231.htm</x:v>
      </x:c>
      <x:c r="P4096" s="2" t="str">
        <x:v>id3VybDovL2RvY3MudjEvZG9jOjczZWFmNDRlNGQ4ZjQyM2E4MWYxOWQzNzk2ZjBmMmQwL3NlYzo3M2VhZjQ0ZTRkOGY0MjNhODFmMTlkMzc5NmYwZjJkMF8xMzAvZnJhZzoyZTY4NGJmMjJmMGQ0YzE3OTE2MjY0NGIyODNlYTk4YS90YWJsZToxMjcyNmFkMWFiNjc0MTljYTY0OGU3MDVhMzc1OTA5Yy90YWJsZXJhbmdlOjEyNzI2YWQxYWI2NzQxOWNhNjQ4ZTcwNWEzNzU5MDljXzctMTAtMS0xLTY3MDQy_47fd034e-2bc7-488e-9bce-5c982edc894c</x:v>
      </x:c>
      <x:c r="Q4096" s="2" t="str"/>
      <x:c r="R4096" s="2" t="str">
        <x:v>Latest eligible comparative presentation at the information cutoff.</x:v>
      </x:c>
      <x:c r="T4096" s="12"/>
      <x:c r="U4096" s="12"/>
    </x:row>
    <x:row r="4097" ht="24" customHeight="1">
      <x:c r="C4097" s="2" t="str">
        <x:v>TFC</x:v>
      </x:c>
      <x:c r="D4097" s="2" t="str">
        <x:v>FY2019</x:v>
      </x:c>
      <x:c r="E4097" s="2" t="str">
        <x:v>dividends</x:v>
      </x:c>
      <x:c r="F4097" s="11" t="n">
        <x:v>1309</x:v>
      </x:c>
      <x:c r="G4097" s="2" t="str">
        <x:v>USD</x:v>
      </x:c>
      <x:c r="H4097" s="2" t="str">
        <x:v>2019-01-01</x:v>
      </x:c>
      <x:c r="I4097" s="2" t="str">
        <x:v>2019-12-31</x:v>
      </x:c>
      <x:c r="J4097" s="2" t="str">
        <x:v>Payments of Ordinary Dividends, Common Stock</x:v>
      </x:c>
      <x:c r="K4097" s="2" t="str">
        <x:v>us-gaap:PaymentsOfDividendsCommonStock</x:v>
      </x:c>
      <x:c r="L4097" s="2" t="str">
        <x:v>2022-02-23</x:v>
      </x:c>
      <x:c r="M4097" s="2" t="str">
        <x:v>0000092230-22-000008</x:v>
      </x:c>
      <x:c r="N4097" s="2" t="str">
        <x:v>https://www.sec.gov/Archives/edgar/data/92230/000009223022000008/tfc-20211231.htm</x:v>
      </x:c>
      <x:c r="O4097" s="2" t="str">
        <x:v>data/raw/filings/TFC_0000092230-22-000008_tfc-20211231.htm</x:v>
      </x:c>
      <x:c r="P4097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NDctNi0xLTEtNjcwNDI_931de31d-8364-4fbd-92ac-022945b982b1</x:v>
      </x:c>
      <x:c r="Q4097" s="2" t="str"/>
      <x:c r="R4097" s="2" t="str">
        <x:v>Latest eligible comparative presentation at the information cutoff.</x:v>
      </x:c>
      <x:c r="T4097" s="12"/>
      <x:c r="U4097" s="12"/>
    </x:row>
    <x:row r="4098" ht="24" customHeight="1">
      <x:c r="C4098" s="2" t="str">
        <x:v>TFC</x:v>
      </x:c>
      <x:c r="D4098" s="2" t="str">
        <x:v>FY2019</x:v>
      </x:c>
      <x:c r="E4098" s="2" t="str">
        <x:v>buybacks</x:v>
      </x:c>
      <x:c r="F4098" s="11" t="n">
        <x:v>0</x:v>
      </x:c>
      <x:c r="G4098" s="2" t="str">
        <x:v>USD</x:v>
      </x:c>
      <x:c r="H4098" s="2" t="str">
        <x:v>2019-01-01</x:v>
      </x:c>
      <x:c r="I4098" s="2" t="str">
        <x:v>2019-12-31</x:v>
      </x:c>
      <x:c r="J4098" s="2" t="str">
        <x:v>Payments for Repurchase of Common Stock</x:v>
      </x:c>
      <x:c r="K4098" s="2" t="str">
        <x:v>us-gaap:PaymentsForRepurchaseOfCommonStock</x:v>
      </x:c>
      <x:c r="L4098" s="2" t="str">
        <x:v>2022-02-23</x:v>
      </x:c>
      <x:c r="M4098" s="2" t="str">
        <x:v>0000092230-22-000008</x:v>
      </x:c>
      <x:c r="N4098" s="2" t="str">
        <x:v>https://www.sec.gov/Archives/edgar/data/92230/000009223022000008/tfc-20211231.htm</x:v>
      </x:c>
      <x:c r="O4098" s="2" t="str">
        <x:v>data/raw/filings/TFC_0000092230-22-000008_tfc-20211231.htm</x:v>
      </x:c>
      <x:c r="P4098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NDQtNi0xLTEtNjcwNDI_c595f696-984d-427a-b444-a71c79397da4</x:v>
      </x:c>
      <x:c r="Q4098" s="2" t="str"/>
      <x:c r="R4098" s="2" t="str">
        <x:v>Latest eligible comparative presentation at the information cutoff.</x:v>
      </x:c>
      <x:c r="T4098" s="12"/>
      <x:c r="U4098" s="12"/>
    </x:row>
    <x:row r="4099" ht="24" customHeight="1">
      <x:c r="C4099" s="2" t="str">
        <x:v>TFC</x:v>
      </x:c>
      <x:c r="D4099" s="2" t="str">
        <x:v>FY2019</x:v>
      </x:c>
      <x:c r="E4099" s="2" t="str">
        <x:v>chargeoffs</x:v>
      </x:c>
      <x:c r="F4099" s="11" t="str">
        <x:v>n.a.</x:v>
      </x:c>
      <x:c r="G4099" s="2" t="str">
        <x:v>USDm</x:v>
      </x:c>
      <x:c r="H4099" s="2" t="str">
        <x:v>2019-01-01</x:v>
      </x:c>
      <x:c r="I4099" s="2" t="str">
        <x:v>2019-12-31</x:v>
      </x:c>
      <x:c r="J4099" s="2" t="str">
        <x:v>Gross loan charge-offs</x:v>
      </x:c>
      <x:c r="K4099" s="2" t="str"/>
      <x:c r="L4099" s="2" t="str"/>
      <x:c r="M4099" s="2" t="str"/>
      <x:c r="N4099" s="2" t="str"/>
      <x:c r="O4099" s="2" t="str"/>
      <x:c r="P4099" s="2" t="str"/>
      <x:c r="Q4099" s="2" t="str"/>
      <x:c r="R4099" s="2" t="str">
        <x:v>Not reported / unavailable</x:v>
      </x:c>
      <x:c r="T4099" s="12"/>
      <x:c r="U4099" s="12"/>
    </x:row>
    <x:row r="4100" ht="24" customHeight="1">
      <x:c r="C4100" s="2" t="str">
        <x:v>TFC</x:v>
      </x:c>
      <x:c r="D4100" s="2" t="str">
        <x:v>FY2019</x:v>
      </x:c>
      <x:c r="E4100" s="2" t="str">
        <x:v>recoveries</x:v>
      </x:c>
      <x:c r="F4100" s="11" t="str">
        <x:v>n.a.</x:v>
      </x:c>
      <x:c r="G4100" s="2" t="str">
        <x:v>USDm</x:v>
      </x:c>
      <x:c r="H4100" s="2" t="str">
        <x:v>2019-01-01</x:v>
      </x:c>
      <x:c r="I4100" s="2" t="str">
        <x:v>2019-12-31</x:v>
      </x:c>
      <x:c r="J4100" s="2" t="str">
        <x:v>Loan recoveries</x:v>
      </x:c>
      <x:c r="K4100" s="2" t="str"/>
      <x:c r="L4100" s="2" t="str"/>
      <x:c r="M4100" s="2" t="str"/>
      <x:c r="N4100" s="2" t="str"/>
      <x:c r="O4100" s="2" t="str"/>
      <x:c r="P4100" s="2" t="str"/>
      <x:c r="Q4100" s="2" t="str"/>
      <x:c r="R4100" s="2" t="str">
        <x:v>Not reported / unavailable</x:v>
      </x:c>
      <x:c r="T4100" s="12"/>
      <x:c r="U4100" s="12"/>
    </x:row>
    <x:row r="4101" ht="24" customHeight="1">
      <x:c r="C4101" s="2" t="str">
        <x:v>TFC</x:v>
      </x:c>
      <x:c r="D4101" s="2" t="str">
        <x:v>FY2019</x:v>
      </x:c>
      <x:c r="E4101" s="2" t="str">
        <x:v>rwa</x:v>
      </x:c>
      <x:c r="F4101" s="11" t="str">
        <x:v>n.a.</x:v>
      </x:c>
      <x:c r="G4101" s="2" t="str">
        <x:v>USDm</x:v>
      </x:c>
      <x:c r="H4101" s="2" t="str">
        <x:v>2019-01-01</x:v>
      </x:c>
      <x:c r="I4101" s="2" t="str">
        <x:v>2019-12-31</x:v>
      </x:c>
      <x:c r="J4101" s="2" t="str">
        <x:v>Risk-weighted assets</x:v>
      </x:c>
      <x:c r="K4101" s="2" t="str"/>
      <x:c r="L4101" s="2" t="str"/>
      <x:c r="M4101" s="2" t="str"/>
      <x:c r="N4101" s="2" t="str"/>
      <x:c r="O4101" s="2" t="str"/>
      <x:c r="P4101" s="2" t="str"/>
      <x:c r="Q4101" s="2" t="str"/>
      <x:c r="R4101" s="2" t="str">
        <x:v>Not reported / unavailable</x:v>
      </x:c>
      <x:c r="T4101" s="12"/>
      <x:c r="U4101" s="12"/>
    </x:row>
    <x:row r="4102" ht="24" customHeight="1">
      <x:c r="C4102" s="2" t="str">
        <x:v>TFC</x:v>
      </x:c>
      <x:c r="D4102" s="2" t="str">
        <x:v>FY2019</x:v>
      </x:c>
      <x:c r="E4102" s="2" t="str">
        <x:v>cet1_reported</x:v>
      </x:c>
      <x:c r="F4102" s="11" t="str">
        <x:v>n.a.</x:v>
      </x:c>
      <x:c r="G4102" s="2" t="str">
        <x:v>%</x:v>
      </x:c>
      <x:c r="H4102" s="2" t="str">
        <x:v>2019-01-01</x:v>
      </x:c>
      <x:c r="I4102" s="2" t="str">
        <x:v>2019-12-31</x:v>
      </x:c>
      <x:c r="J4102" s="2" t="str">
        <x:v>Actual standardized CET1 ratio</x:v>
      </x:c>
      <x:c r="K4102" s="2" t="str"/>
      <x:c r="L4102" s="2" t="str"/>
      <x:c r="M4102" s="2" t="str"/>
      <x:c r="N4102" s="2" t="str"/>
      <x:c r="O4102" s="2" t="str"/>
      <x:c r="P4102" s="2" t="str"/>
      <x:c r="Q4102" s="2" t="str"/>
      <x:c r="R4102" s="2" t="str">
        <x:v>Not reported / unavailable</x:v>
      </x:c>
      <x:c r="T4102" s="12"/>
      <x:c r="U4102" s="12"/>
    </x:row>
    <x:row r="4103" ht="24" customHeight="1">
      <x:c r="C4103" s="2" t="str">
        <x:v>TFC</x:v>
      </x:c>
      <x:c r="D4103" s="2" t="str">
        <x:v>FY2019</x:v>
      </x:c>
      <x:c r="E4103" s="2" t="str">
        <x:v>nim_reported</x:v>
      </x:c>
      <x:c r="F4103" s="11" t="str">
        <x:v>n.a.</x:v>
      </x:c>
      <x:c r="G4103" s="2" t="str">
        <x:v>%</x:v>
      </x:c>
      <x:c r="H4103" s="2" t="str">
        <x:v>2019-01-01</x:v>
      </x:c>
      <x:c r="I4103" s="2" t="str">
        <x:v>2019-12-31</x:v>
      </x:c>
      <x:c r="J4103" s="2" t="str">
        <x:v>Issuer reported net interest margin</x:v>
      </x:c>
      <x:c r="K4103" s="2" t="str"/>
      <x:c r="L4103" s="2" t="str"/>
      <x:c r="M4103" s="2" t="str"/>
      <x:c r="N4103" s="2" t="str"/>
      <x:c r="O4103" s="2" t="str"/>
      <x:c r="P4103" s="2" t="str"/>
      <x:c r="Q4103" s="2" t="str"/>
      <x:c r="R4103" s="2" t="str">
        <x:v>Not reported / unavailable</x:v>
      </x:c>
      <x:c r="T4103" s="12"/>
      <x:c r="U4103" s="12"/>
    </x:row>
    <x:row r="4104" ht="24" customHeight="1">
      <x:c r="C4104" s="2" t="str">
        <x:v>TFC</x:v>
      </x:c>
      <x:c r="D4104" s="2" t="str">
        <x:v>FY2019</x:v>
      </x:c>
      <x:c r="E4104" s="2" t="str">
        <x:v>bvps_reported</x:v>
      </x:c>
      <x:c r="F4104" s="11" t="str">
        <x:v>n.a.</x:v>
      </x:c>
      <x:c r="G4104" s="2" t="str">
        <x:v>USD/share</x:v>
      </x:c>
      <x:c r="H4104" s="2" t="str">
        <x:v>2019-01-01</x:v>
      </x:c>
      <x:c r="I4104" s="2" t="str">
        <x:v>2019-12-31</x:v>
      </x:c>
      <x:c r="J4104" s="2" t="str">
        <x:v>Reported common book value per share</x:v>
      </x:c>
      <x:c r="K4104" s="2" t="str"/>
      <x:c r="L4104" s="2" t="str"/>
      <x:c r="M4104" s="2" t="str"/>
      <x:c r="N4104" s="2" t="str"/>
      <x:c r="O4104" s="2" t="str"/>
      <x:c r="P4104" s="2" t="str"/>
      <x:c r="Q4104" s="2" t="str"/>
      <x:c r="R4104" s="2" t="str">
        <x:v>Not reported / unavailable</x:v>
      </x:c>
      <x:c r="T4104" s="12"/>
      <x:c r="U4104" s="12"/>
    </x:row>
    <x:row r="4105" ht="24" customHeight="1">
      <x:c r="C4105" s="2" t="str">
        <x:v>TFC</x:v>
      </x:c>
      <x:c r="D4105" s="2" t="str">
        <x:v>FY2019</x:v>
      </x:c>
      <x:c r="E4105" s="2" t="str">
        <x:v>tbvps_reported</x:v>
      </x:c>
      <x:c r="F4105" s="11" t="str">
        <x:v>n.a.</x:v>
      </x:c>
      <x:c r="G4105" s="2" t="str">
        <x:v>USD/share</x:v>
      </x:c>
      <x:c r="H4105" s="2" t="str">
        <x:v>2019-01-01</x:v>
      </x:c>
      <x:c r="I4105" s="2" t="str">
        <x:v>2019-12-31</x:v>
      </x:c>
      <x:c r="J4105" s="2" t="str">
        <x:v>Reported tangible book value per share</x:v>
      </x:c>
      <x:c r="K4105" s="2" t="str"/>
      <x:c r="L4105" s="2" t="str"/>
      <x:c r="M4105" s="2" t="str"/>
      <x:c r="N4105" s="2" t="str"/>
      <x:c r="O4105" s="2" t="str"/>
      <x:c r="P4105" s="2" t="str"/>
      <x:c r="Q4105" s="2" t="str"/>
      <x:c r="R4105" s="2" t="str">
        <x:v>Not reported / unavailable</x:v>
      </x:c>
      <x:c r="T4105" s="12"/>
      <x:c r="U4105" s="12"/>
    </x:row>
    <x:row r="4106" ht="24" customHeight="1">
      <x:c r="C4106" s="2" t="str">
        <x:v>TFC</x:v>
      </x:c>
      <x:c r="D4106" s="2" t="str">
        <x:v>FY2019</x:v>
      </x:c>
      <x:c r="E4106" s="2" t="str">
        <x:v>tce_reported</x:v>
      </x:c>
      <x:c r="F4106" s="11" t="str">
        <x:v>n.a.</x:v>
      </x:c>
      <x:c r="G4106" s="2" t="str">
        <x:v>USDm</x:v>
      </x:c>
      <x:c r="H4106" s="2" t="str">
        <x:v>2019-01-01</x:v>
      </x:c>
      <x:c r="I4106" s="2" t="str">
        <x:v>2019-12-31</x:v>
      </x:c>
      <x:c r="J4106" s="2" t="str">
        <x:v>Reported tangible common equity</x:v>
      </x:c>
      <x:c r="K4106" s="2" t="str"/>
      <x:c r="L4106" s="2" t="str"/>
      <x:c r="M4106" s="2" t="str"/>
      <x:c r="N4106" s="2" t="str"/>
      <x:c r="O4106" s="2" t="str"/>
      <x:c r="P4106" s="2" t="str"/>
      <x:c r="Q4106" s="2" t="str"/>
      <x:c r="R4106" s="2" t="str">
        <x:v>Not reported / unavailable</x:v>
      </x:c>
      <x:c r="T4106" s="12"/>
      <x:c r="U4106" s="12"/>
    </x:row>
    <x:row r="4107" ht="24" customHeight="1">
      <x:c r="C4107" s="2" t="str">
        <x:v>TFC</x:v>
      </x:c>
      <x:c r="D4107" s="2" t="str">
        <x:v>FY2020</x:v>
      </x:c>
      <x:c r="E4107" s="2" t="str">
        <x:v>assets</x:v>
      </x:c>
      <x:c r="F4107" s="11" t="n">
        <x:v>509228</x:v>
      </x:c>
      <x:c r="G4107" s="2" t="str">
        <x:v>USD</x:v>
      </x:c>
      <x:c r="H4107" s="2" t="str">
        <x:v>2020-01-01</x:v>
      </x:c>
      <x:c r="I4107" s="2" t="str">
        <x:v>2020-12-31</x:v>
      </x:c>
      <x:c r="J4107" s="2" t="str">
        <x:v>Assets</x:v>
      </x:c>
      <x:c r="K4107" s="2" t="str">
        <x:v>us-gaap:Assets</x:v>
      </x:c>
      <x:c r="L4107" s="2" t="str">
        <x:v>2022-02-23</x:v>
      </x:c>
      <x:c r="M4107" s="2" t="str">
        <x:v>0000092230-22-000008</x:v>
      </x:c>
      <x:c r="N4107" s="2" t="str">
        <x:v>https://www.sec.gov/Archives/edgar/data/92230/000009223022000008/tfc-20211231.htm</x:v>
      </x:c>
      <x:c r="O4107" s="2" t="str">
        <x:v>data/raw/filings/TFC_0000092230-22-000008_tfc-20211231.htm</x:v>
      </x:c>
      <x:c r="P4107" s="2" t="str">
        <x:v>id3VybDovL2RvY3MudjEvZG9jOjczZWFmNDRlNGQ4ZjQyM2E4MWYxOWQzNzk2ZjBmMmQwL3NlYzo3M2VhZjQ0ZTRkOGY0MjNhODFmMTlkMzc5NmYwZjJkMF8zMS9mcmFnOmVjZmJhMDQyZjE2YTQ1NzI4MDk1Zjk0MTBkZWYxN2JiL3RhYmxlOjBlMTc2NmY0ZWI1NzQzMWFhMWU3NWZkYjY4OTBhOTE4L3RhYmxlcmFuZ2U6MGUxNzY2ZjRlYjU3NDMxYWExZTc1ZmRiNjg5MGE5MThfMjEtMy0xLTEtNjcwNDI_68d183fd-0564-4802-8c40-b3c25ce43504</x:v>
      </x:c>
      <x:c r="Q4107" s="2" t="str"/>
      <x:c r="R4107" s="2" t="str">
        <x:v>Latest eligible comparative presentation at the information cutoff.</x:v>
      </x:c>
      <x:c r="T4107" s="12"/>
      <x:c r="U4107" s="12"/>
    </x:row>
    <x:row r="4108" ht="24" customHeight="1">
      <x:c r="C4108" s="2" t="str">
        <x:v>TFC</x:v>
      </x:c>
      <x:c r="D4108" s="2" t="str">
        <x:v>FY2020</x:v>
      </x:c>
      <x:c r="E4108" s="2" t="str">
        <x:v>liabilities</x:v>
      </x:c>
      <x:c r="F4108" s="11" t="n">
        <x:v>438316</x:v>
      </x:c>
      <x:c r="G4108" s="2" t="str">
        <x:v>USD</x:v>
      </x:c>
      <x:c r="H4108" s="2" t="str">
        <x:v>2020-01-01</x:v>
      </x:c>
      <x:c r="I4108" s="2" t="str">
        <x:v>2020-12-31</x:v>
      </x:c>
      <x:c r="J4108" s="2" t="str">
        <x:v>Liabilities</x:v>
      </x:c>
      <x:c r="K4108" s="2" t="str">
        <x:v>us-gaap:Liabilities</x:v>
      </x:c>
      <x:c r="L4108" s="2" t="str">
        <x:v>2022-02-23</x:v>
      </x:c>
      <x:c r="M4108" s="2" t="str">
        <x:v>0000092230-22-000008</x:v>
      </x:c>
      <x:c r="N4108" s="2" t="str">
        <x:v>https://www.sec.gov/Archives/edgar/data/92230/000009223022000008/tfc-20211231.htm</x:v>
      </x:c>
      <x:c r="O4108" s="2" t="str">
        <x:v>data/raw/filings/TFC_0000092230-22-000008_tfc-20211231.htm</x:v>
      </x:c>
      <x:c r="P4108" s="2" t="str">
        <x:v>id3VybDovL2RvY3MudjEvZG9jOjczZWFmNDRlNGQ4ZjQyM2E4MWYxOWQzNzk2ZjBmMmQwL3NlYzo3M2VhZjQ0ZTRkOGY0MjNhODFmMTlkMzc5NmYwZjJkMF8zMS9mcmFnOmVjZmJhMDQyZjE2YTQ1NzI4MDk1Zjk0MTBkZWYxN2JiL3RhYmxlOjBlMTc2NmY0ZWI1NzQzMWFhMWU3NWZkYjY4OTBhOTE4L3RhYmxlcmFuZ2U6MGUxNzY2ZjRlYjU3NDMxYWExZTc1ZmRiNjg5MGE5MThfMjgtMy0xLTEtNjcwNDI_3bffb7de-baca-4025-98e5-fd0d9343376d</x:v>
      </x:c>
      <x:c r="Q4108" s="2" t="str"/>
      <x:c r="R4108" s="2" t="str">
        <x:v>Latest eligible comparative presentation at the information cutoff.</x:v>
      </x:c>
      <x:c r="T4108" s="12"/>
      <x:c r="U4108" s="12"/>
    </x:row>
    <x:row r="4109" ht="24" customHeight="1">
      <x:c r="C4109" s="2" t="str">
        <x:v>TFC</x:v>
      </x:c>
      <x:c r="D4109" s="2" t="str">
        <x:v>FY2020</x:v>
      </x:c>
      <x:c r="E4109" s="2" t="str">
        <x:v>equity</x:v>
      </x:c>
      <x:c r="F4109" s="11" t="str">
        <x:v>n.a.</x:v>
      </x:c>
      <x:c r="G4109" s="2" t="str">
        <x:v>USDm</x:v>
      </x:c>
      <x:c r="H4109" s="2" t="str">
        <x:v>2020-01-01</x:v>
      </x:c>
      <x:c r="I4109" s="2" t="str">
        <x:v>2020-12-31</x:v>
      </x:c>
      <x:c r="J4109" s="2" t="str">
        <x:v>Shareholders equity attributable to parent</x:v>
      </x:c>
      <x:c r="K4109" s="2" t="str"/>
      <x:c r="L4109" s="2" t="str"/>
      <x:c r="M4109" s="2" t="str"/>
      <x:c r="N4109" s="2" t="str"/>
      <x:c r="O4109" s="2" t="str"/>
      <x:c r="P4109" s="2" t="str"/>
      <x:c r="Q4109" s="2" t="str"/>
      <x:c r="R4109" s="2" t="str">
        <x:v>Not reported / unavailable</x:v>
      </x:c>
      <x:c r="T4109" s="12"/>
      <x:c r="U4109" s="12"/>
    </x:row>
    <x:row r="4110" ht="24" customHeight="1">
      <x:c r="C4110" s="2" t="str">
        <x:v>TFC</x:v>
      </x:c>
      <x:c r="D4110" s="2" t="str">
        <x:v>FY2020</x:v>
      </x:c>
      <x:c r="E4110" s="2" t="str">
        <x:v>preferred</x:v>
      </x:c>
      <x:c r="F4110" s="11" t="n">
        <x:v>8048</x:v>
      </x:c>
      <x:c r="G4110" s="2" t="str">
        <x:v>USD</x:v>
      </x:c>
      <x:c r="H4110" s="2" t="str">
        <x:v>2020-01-01</x:v>
      </x:c>
      <x:c r="I4110" s="2" t="str">
        <x:v>2020-12-31</x:v>
      </x:c>
      <x:c r="J4110" s="2" t="str">
        <x:v>Preferred Stock, Including Additional Paid in Capital, Net of Discount</x:v>
      </x:c>
      <x:c r="K4110" s="2" t="str">
        <x:v>us-gaap:PreferredStockIncludingAdditionalPaidInCapitalNetOfDiscount</x:v>
      </x:c>
      <x:c r="L4110" s="2" t="str">
        <x:v>2022-02-23</x:v>
      </x:c>
      <x:c r="M4110" s="2" t="str">
        <x:v>0000092230-22-000008</x:v>
      </x:c>
      <x:c r="N4110" s="2" t="str">
        <x:v>https://www.sec.gov/Archives/edgar/data/92230/000009223022000008/tfc-20211231.htm</x:v>
      </x:c>
      <x:c r="O4110" s="2" t="str">
        <x:v>data/raw/filings/TFC_0000092230-22-000008_tfc-20211231.htm</x:v>
      </x:c>
      <x:c r="P4110" s="2" t="str">
        <x:v>id3VybDovL2RvY3MudjEvZG9jOjczZWFmNDRlNGQ4ZjQyM2E4MWYxOWQzNzk2ZjBmMmQwL3NlYzo3M2VhZjQ0ZTRkOGY0MjNhODFmMTlkMzc5NmYwZjJkMF8zMS9mcmFnOmVjZmJhMDQyZjE2YTQ1NzI4MDk1Zjk0MTBkZWYxN2JiL3RhYmxlOjBlMTc2NmY0ZWI1NzQzMWFhMWU3NWZkYjY4OTBhOTE4L3RhYmxlcmFuZ2U6MGUxNzY2ZjRlYjU3NDMxYWExZTc1ZmRiNjg5MGE5MThfMzEtMy0xLTEtNjcwNDI_f614c9a7-2d5d-44c0-9c0c-24972651f6e6</x:v>
      </x:c>
      <x:c r="Q4110" s="2" t="str"/>
      <x:c r="R4110" s="2" t="str">
        <x:v>Latest eligible comparative presentation at the information cutoff.</x:v>
      </x:c>
      <x:c r="T4110" s="12"/>
      <x:c r="U4110" s="12"/>
    </x:row>
    <x:row r="4111" ht="24" customHeight="1">
      <x:c r="C4111" s="2" t="str">
        <x:v>TFC</x:v>
      </x:c>
      <x:c r="D4111" s="2" t="str">
        <x:v>FY2020</x:v>
      </x:c>
      <x:c r="E4111" s="2" t="str">
        <x:v>common_equity_reported</x:v>
      </x:c>
      <x:c r="F4111" s="11" t="str">
        <x:v>n.a.</x:v>
      </x:c>
      <x:c r="G4111" s="2" t="str">
        <x:v>USDm</x:v>
      </x:c>
      <x:c r="H4111" s="2" t="str">
        <x:v>2020-01-01</x:v>
      </x:c>
      <x:c r="I4111" s="2" t="str">
        <x:v>2020-12-31</x:v>
      </x:c>
      <x:c r="J4111" s="2" t="str">
        <x:v>Reported common shareholders equity</x:v>
      </x:c>
      <x:c r="K4111" s="2" t="str"/>
      <x:c r="L4111" s="2" t="str"/>
      <x:c r="M4111" s="2" t="str"/>
      <x:c r="N4111" s="2" t="str"/>
      <x:c r="O4111" s="2" t="str"/>
      <x:c r="P4111" s="2" t="str"/>
      <x:c r="Q4111" s="2" t="str"/>
      <x:c r="R4111" s="2" t="str">
        <x:v>Not reported / unavailable</x:v>
      </x:c>
      <x:c r="T4111" s="12"/>
      <x:c r="U4111" s="12"/>
    </x:row>
    <x:row r="4112" ht="24" customHeight="1">
      <x:c r="C4112" s="2" t="str">
        <x:v>TFC</x:v>
      </x:c>
      <x:c r="D4112" s="2" t="str">
        <x:v>FY2020</x:v>
      </x:c>
      <x:c r="E4112" s="2" t="str">
        <x:v>goodwill</x:v>
      </x:c>
      <x:c r="F4112" s="11" t="n">
        <x:v>24447</x:v>
      </x:c>
      <x:c r="G4112" s="2" t="str">
        <x:v>USD</x:v>
      </x:c>
      <x:c r="H4112" s="2" t="str">
        <x:v>2020-01-01</x:v>
      </x:c>
      <x:c r="I4112" s="2" t="str">
        <x:v>2020-12-31</x:v>
      </x:c>
      <x:c r="J4112" s="2" t="str">
        <x:v>Goodwill</x:v>
      </x:c>
      <x:c r="K4112" s="2" t="str">
        <x:v>us-gaap:Goodwill</x:v>
      </x:c>
      <x:c r="L4112" s="2" t="str">
        <x:v>2023-02-28</x:v>
      </x:c>
      <x:c r="M4112" s="2" t="str">
        <x:v>0000092230-23-000034</x:v>
      </x:c>
      <x:c r="N4112" s="2" t="str">
        <x:v>https://www.sec.gov/Archives/edgar/data/92230/000009223023000034/tfc-20221231.htm</x:v>
      </x:c>
      <x:c r="O4112" s="2" t="str">
        <x:v>data/raw/filings/TFC_0000092230-23-000034_tfc-20221231.htm</x:v>
      </x:c>
      <x:c r="P4112" s="2" t="str">
        <x:v>id3VybDovL2RvY3MudjEvZG9jOmQ0Y2Q4Yzg4YTIwNTQ5NmU4M2E4MTIxZmUwOGIxMDM2L3NlYzpkNGNkOGM4OGEyMDU0OTZlODNhODEyMWZlMDhiMTAzNl8xMTgvZnJhZzoyYzU3MDU0ZjJmOGY0MDE0YThiN2ZjOGVjYjUwOWVlZC90YWJsZTpkZTAwNDUwMTNmZDQ0NTlkYmEwNTNlZjM0ZGJhZGQ2Yy90YWJsZXJhbmdlOmRlMDA0NTAxM2ZkNDQ1OWRiYTA1M2VmMzRkYmFkZDZjXzUtNy0xLTEtMzAyNTMw_56b8c3b0-f295-48db-b0e4-79dc1f9451f6</x:v>
      </x:c>
      <x:c r="Q4112" s="2" t="str"/>
      <x:c r="R4112" s="2" t="str">
        <x:v>Latest eligible comparative presentation at the information cutoff.</x:v>
      </x:c>
      <x:c r="T4112" s="12"/>
      <x:c r="U4112" s="12"/>
    </x:row>
    <x:row r="4113" ht="24" customHeight="1">
      <x:c r="C4113" s="2" t="str">
        <x:v>TFC</x:v>
      </x:c>
      <x:c r="D4113" s="2" t="str">
        <x:v>FY2020</x:v>
      </x:c>
      <x:c r="E4113" s="2" t="str">
        <x:v>intangibles</x:v>
      </x:c>
      <x:c r="F4113" s="11" t="n">
        <x:v>2984</x:v>
      </x:c>
      <x:c r="G4113" s="2" t="str">
        <x:v>USD</x:v>
      </x:c>
      <x:c r="H4113" s="2" t="str">
        <x:v>2020-01-01</x:v>
      </x:c>
      <x:c r="I4113" s="2" t="str">
        <x:v>2020-12-31</x:v>
      </x:c>
      <x:c r="J4113" s="2" t="str">
        <x:v>Finite-Lived Intangible Assets, Net</x:v>
      </x:c>
      <x:c r="K4113" s="2" t="str">
        <x:v>us-gaap:FiniteLivedIntangibleAssetsNet</x:v>
      </x:c>
      <x:c r="L4113" s="2" t="str">
        <x:v>2022-02-23</x:v>
      </x:c>
      <x:c r="M4113" s="2" t="str">
        <x:v>0000092230-22-000008</x:v>
      </x:c>
      <x:c r="N4113" s="2" t="str">
        <x:v>https://www.sec.gov/Archives/edgar/data/92230/000009223022000008/tfc-20211231.htm</x:v>
      </x:c>
      <x:c r="O4113" s="2" t="str">
        <x:v>data/raw/filings/TFC_0000092230-22-000008_tfc-20211231.htm</x:v>
      </x:c>
      <x:c r="P4113" s="2" t="str">
        <x:v>id3VybDovL2RvY3MudjEvZG9jOjczZWFmNDRlNGQ4ZjQyM2E4MWYxOWQzNzk2ZjBmMmQwL3NlYzo3M2VhZjQ0ZTRkOGY0MjNhODFmMTlkMzc5NmYwZjJkMF8xMDMvZnJhZzo4OWQxODZkNDBhYjI0ZDU4YTc3ZDVkNzY4NjVkNWM2MC90YWJsZTplZGQwMGEyYzFiMWY0MTk5YmRhNWMxMDYwNmFiY2RkMC90YWJsZXJhbmdlOmVkZDAwYTJjMWIxZjQxOTliZGE1YzEwNjA2YWJjZGQwXzUtMTItMS0xLTY3MDQy_4bb97f45-6c2f-41e1-905a-b06ed6ae22cf</x:v>
      </x:c>
      <x:c r="Q4113" s="2" t="str"/>
      <x:c r="R4113" s="2" t="str">
        <x:v>Latest eligible comparative presentation at the information cutoff.</x:v>
      </x:c>
      <x:c r="T4113" s="12"/>
      <x:c r="U4113" s="12"/>
    </x:row>
    <x:row r="4114" ht="24" customHeight="1">
      <x:c r="C4114" s="2" t="str">
        <x:v>TFC</x:v>
      </x:c>
      <x:c r="D4114" s="2" t="str">
        <x:v>FY2020</x:v>
      </x:c>
      <x:c r="E4114" s="2" t="str">
        <x:v>intangibles_total</x:v>
      </x:c>
      <x:c r="F4114" s="11" t="str">
        <x:v>n.a.</x:v>
      </x:c>
      <x:c r="G4114" s="2" t="str">
        <x:v>USDm</x:v>
      </x:c>
      <x:c r="H4114" s="2" t="str">
        <x:v>2020-01-01</x:v>
      </x:c>
      <x:c r="I4114" s="2" t="str">
        <x:v>2020-12-31</x:v>
      </x:c>
      <x:c r="J4114" s="2" t="str">
        <x:v>Reported goodwill and intangible assets combined</x:v>
      </x:c>
      <x:c r="K4114" s="2" t="str"/>
      <x:c r="L4114" s="2" t="str"/>
      <x:c r="M4114" s="2" t="str"/>
      <x:c r="N4114" s="2" t="str"/>
      <x:c r="O4114" s="2" t="str"/>
      <x:c r="P4114" s="2" t="str"/>
      <x:c r="Q4114" s="2" t="str"/>
      <x:c r="R4114" s="2" t="str">
        <x:v>Not reported / unavailable</x:v>
      </x:c>
      <x:c r="T4114" s="12"/>
      <x:c r="U4114" s="12"/>
    </x:row>
    <x:row r="4115" ht="24" customHeight="1">
      <x:c r="C4115" s="2" t="str">
        <x:v>TFC</x:v>
      </x:c>
      <x:c r="D4115" s="2" t="str">
        <x:v>FY2020</x:v>
      </x:c>
      <x:c r="E4115" s="2" t="str">
        <x:v>shares_end</x:v>
      </x:c>
      <x:c r="F4115" s="11" t="n">
        <x:v>1348.961</x:v>
      </x:c>
      <x:c r="G4115" s="2" t="str">
        <x:v>shares</x:v>
      </x:c>
      <x:c r="H4115" s="2" t="str">
        <x:v>2020-01-01</x:v>
      </x:c>
      <x:c r="I4115" s="2" t="str">
        <x:v>2020-12-31</x:v>
      </x:c>
      <x:c r="J4115" s="2" t="str">
        <x:v>Common Stock, Shares, Outstanding</x:v>
      </x:c>
      <x:c r="K4115" s="2" t="str">
        <x:v>us-gaap:CommonStockSharesOutstanding</x:v>
      </x:c>
      <x:c r="L4115" s="2" t="str">
        <x:v>2022-02-23</x:v>
      </x:c>
      <x:c r="M4115" s="2" t="str">
        <x:v>0000092230-22-000008</x:v>
      </x:c>
      <x:c r="N4115" s="2" t="str">
        <x:v>https://www.sec.gov/Archives/edgar/data/92230/000009223022000008/tfc-20211231.htm</x:v>
      </x:c>
      <x:c r="O4115" s="2" t="str">
        <x:v>data/raw/filings/TFC_0000092230-22-000008_tfc-20211231.htm</x:v>
      </x:c>
      <x:c r="P4115" s="2" t="str">
        <x:v>id3VybDovL2RvY3MudjEvZG9jOjczZWFmNDRlNGQ4ZjQyM2E4MWYxOWQzNzk2ZjBmMmQwL3NlYzo3M2VhZjQ0ZTRkOGY0MjNhODFmMTlkMzc5NmYwZjJkMF8zMS9mcmFnOmVjZmJhMDQyZjE2YTQ1NzI4MDk1Zjk0MTBkZWYxN2JiL3RhYmxlOjBlMTc2NmY0ZWI1NzQzMWFhMWU3NWZkYjY4OTBhOTE4L3RhYmxlcmFuZ2U6MGUxNzY2ZjRlYjU3NDMxYWExZTc1ZmRiNjg5MGE5MThfMzktMy0xLTEtNjcwNDI_52d1a867-9301-4161-98d7-144d3065095d</x:v>
      </x:c>
      <x:c r="Q4115" s="2" t="str"/>
      <x:c r="R4115" s="2" t="str">
        <x:v>Latest eligible comparative presentation at the information cutoff.</x:v>
      </x:c>
      <x:c r="T4115" s="12"/>
      <x:c r="U4115" s="12"/>
    </x:row>
    <x:row r="4116" ht="24" customHeight="1">
      <x:c r="C4116" s="2" t="str">
        <x:v>TFC</x:v>
      </x:c>
      <x:c r="D4116" s="2" t="str">
        <x:v>FY2020</x:v>
      </x:c>
      <x:c r="E4116" s="2" t="str">
        <x:v>shares_issued</x:v>
      </x:c>
      <x:c r="F4116" s="11" t="str">
        <x:v>n.a.</x:v>
      </x:c>
      <x:c r="G4116" s="2" t="str">
        <x:v>million</x:v>
      </x:c>
      <x:c r="H4116" s="2" t="str">
        <x:v>2020-01-01</x:v>
      </x:c>
      <x:c r="I4116" s="2" t="str">
        <x:v>2020-12-31</x:v>
      </x:c>
      <x:c r="J4116" s="2" t="str">
        <x:v>Shares Issued</x:v>
      </x:c>
      <x:c r="K4116" s="2" t="str"/>
      <x:c r="L4116" s="2" t="str"/>
      <x:c r="M4116" s="2" t="str"/>
      <x:c r="N4116" s="2" t="str"/>
      <x:c r="O4116" s="2" t="str"/>
      <x:c r="P4116" s="2" t="str"/>
      <x:c r="Q4116" s="2" t="str"/>
      <x:c r="R4116" s="2" t="str">
        <x:v>Not reported / unavailable</x:v>
      </x:c>
      <x:c r="T4116" s="12"/>
      <x:c r="U4116" s="12"/>
    </x:row>
    <x:row r="4117" ht="24" customHeight="1">
      <x:c r="C4117" s="2" t="str">
        <x:v>TFC</x:v>
      </x:c>
      <x:c r="D4117" s="2" t="str">
        <x:v>FY2020</x:v>
      </x:c>
      <x:c r="E4117" s="2" t="str">
        <x:v>shares_treasury</x:v>
      </x:c>
      <x:c r="F4117" s="11" t="str">
        <x:v>n.a.</x:v>
      </x:c>
      <x:c r="G4117" s="2" t="str">
        <x:v>million</x:v>
      </x:c>
      <x:c r="H4117" s="2" t="str">
        <x:v>2020-01-01</x:v>
      </x:c>
      <x:c r="I4117" s="2" t="str">
        <x:v>2020-12-31</x:v>
      </x:c>
      <x:c r="J4117" s="2" t="str">
        <x:v>Shares Treasury</x:v>
      </x:c>
      <x:c r="K4117" s="2" t="str"/>
      <x:c r="L4117" s="2" t="str"/>
      <x:c r="M4117" s="2" t="str"/>
      <x:c r="N4117" s="2" t="str"/>
      <x:c r="O4117" s="2" t="str"/>
      <x:c r="P4117" s="2" t="str"/>
      <x:c r="Q4117" s="2" t="str"/>
      <x:c r="R4117" s="2" t="str">
        <x:v>Not reported / unavailable</x:v>
      </x:c>
      <x:c r="T4117" s="12"/>
      <x:c r="U4117" s="12"/>
    </x:row>
    <x:row r="4118" ht="24" customHeight="1">
      <x:c r="C4118" s="2" t="str">
        <x:v>TFC</x:v>
      </x:c>
      <x:c r="D4118" s="2" t="str">
        <x:v>FY2020</x:v>
      </x:c>
      <x:c r="E4118" s="2" t="str">
        <x:v>deposits</x:v>
      </x:c>
      <x:c r="F4118" s="11" t="n">
        <x:v>381077</x:v>
      </x:c>
      <x:c r="G4118" s="2" t="str">
        <x:v>USD</x:v>
      </x:c>
      <x:c r="H4118" s="2" t="str">
        <x:v>2020-01-01</x:v>
      </x:c>
      <x:c r="I4118" s="2" t="str">
        <x:v>2020-12-31</x:v>
      </x:c>
      <x:c r="J4118" s="2" t="str">
        <x:v>Deposits</x:v>
      </x:c>
      <x:c r="K4118" s="2" t="str">
        <x:v>us-gaap:Deposits</x:v>
      </x:c>
      <x:c r="L4118" s="2" t="str">
        <x:v>2022-02-23</x:v>
      </x:c>
      <x:c r="M4118" s="2" t="str">
        <x:v>0000092230-22-000008</x:v>
      </x:c>
      <x:c r="N4118" s="2" t="str">
        <x:v>https://www.sec.gov/Archives/edgar/data/92230/000009223022000008/tfc-20211231.htm</x:v>
      </x:c>
      <x:c r="O4118" s="2" t="str">
        <x:v>data/raw/filings/TFC_0000092230-22-000008_tfc-20211231.htm</x:v>
      </x:c>
      <x:c r="P4118" s="2" t="str">
        <x:v>id3VybDovL2RvY3MudjEvZG9jOjczZWFmNDRlNGQ4ZjQyM2E4MWYxOWQzNzk2ZjBmMmQwL3NlYzo3M2VhZjQ0ZTRkOGY0MjNhODFmMTlkMzc5NmYwZjJkMF8xMTgvZnJhZzpjYzA0YjY3ZmQ3YjE0ZWEwYTYwM2VkODc2MTM4MTAwNy90YWJsZTphNDU0NGQzZTkwZWE0MjlhOGI4ZjUyMTc5MmM3NmEzNC90YWJsZXJhbmdlOmE0NTQ0ZDNlOTBlYTQyOWE4YjhmNTIxNzkyYzc2YTM0XzgtNC0xLTEtNjcwNDI_16fc1019-5e38-4ea4-b7c5-4ffafbf601e6</x:v>
      </x:c>
      <x:c r="Q4118" s="2" t="str"/>
      <x:c r="R4118" s="2" t="str">
        <x:v>Latest eligible comparative presentation at the information cutoff.</x:v>
      </x:c>
      <x:c r="T4118" s="17" t="n">
        <x:v>127629</x:v>
      </x:c>
      <x:c r="U4118" s="17" t="n">
        <x:v>253448</x:v>
      </x:c>
    </x:row>
    <x:row r="4119" ht="24" customHeight="1">
      <x:c r="C4119" s="2" t="str">
        <x:v>TFC</x:v>
      </x:c>
      <x:c r="D4119" s="2" t="str">
        <x:v>FY2020</x:v>
      </x:c>
      <x:c r="E4119" s="2" t="str">
        <x:v>loans_gross</x:v>
      </x:c>
      <x:c r="F4119" s="11" t="n">
        <x:v>299734</x:v>
      </x:c>
      <x:c r="G4119" s="2" t="str">
        <x:v>USD</x:v>
      </x:c>
      <x:c r="H4119" s="2" t="str">
        <x:v>2020-01-01</x:v>
      </x:c>
      <x:c r="I4119" s="2" t="str">
        <x:v>2020-12-31</x:v>
      </x:c>
      <x:c r="J4119" s="2" t="str">
        <x:v>Loans and Leases Receivable, Net of Deferred Income</x:v>
      </x:c>
      <x:c r="K4119" s="2" t="str">
        <x:v>us-gaap:LoansAndLeasesReceivableNetOfDeferredIncome</x:v>
      </x:c>
      <x:c r="L4119" s="2" t="str">
        <x:v>2022-02-23</x:v>
      </x:c>
      <x:c r="M4119" s="2" t="str">
        <x:v>0000092230-22-000008</x:v>
      </x:c>
      <x:c r="N4119" s="2" t="str">
        <x:v>https://www.sec.gov/Archives/edgar/data/92230/000009223022000008/tfc-20211231.htm</x:v>
      </x:c>
      <x:c r="O4119" s="2" t="str">
        <x:v>data/raw/filings/TFC_0000092230-22-000008_tfc-20211231.htm</x:v>
      </x:c>
      <x:c r="P4119" s="2" t="str"/>
      <x:c r="Q4119" s="2" t="str"/>
      <x:c r="R4119" s="2" t="str">
        <x:v>Latest eligible comparative presentation at the information cutoff.</x:v>
      </x:c>
      <x:c r="T4119" s="12"/>
      <x:c r="U4119" s="12"/>
    </x:row>
    <x:row r="4120" ht="24" customHeight="1">
      <x:c r="C4120" s="2" t="str">
        <x:v>TFC</x:v>
      </x:c>
      <x:c r="D4120" s="2" t="str">
        <x:v>FY2020</x:v>
      </x:c>
      <x:c r="E4120" s="2" t="str">
        <x:v>loans_net</x:v>
      </x:c>
      <x:c r="F4120" s="11" t="n">
        <x:v>293899</x:v>
      </x:c>
      <x:c r="G4120" s="2" t="str">
        <x:v>USD</x:v>
      </x:c>
      <x:c r="H4120" s="2" t="str">
        <x:v>2020-01-01</x:v>
      </x:c>
      <x:c r="I4120" s="2" t="str">
        <x:v>2020-12-31</x:v>
      </x:c>
      <x:c r="J4120" s="2" t="str">
        <x:v>Loans and Leases Receivable, Net Amount</x:v>
      </x:c>
      <x:c r="K4120" s="2" t="str">
        <x:v>us-gaap:LoansAndLeasesReceivableNetReportedAmount</x:v>
      </x:c>
      <x:c r="L4120" s="2" t="str">
        <x:v>2022-02-23</x:v>
      </x:c>
      <x:c r="M4120" s="2" t="str">
        <x:v>0000092230-22-000008</x:v>
      </x:c>
      <x:c r="N4120" s="2" t="str">
        <x:v>https://www.sec.gov/Archives/edgar/data/92230/000009223022000008/tfc-20211231.htm</x:v>
      </x:c>
      <x:c r="O4120" s="2" t="str">
        <x:v>data/raw/filings/TFC_0000092230-22-000008_tfc-20211231.htm</x:v>
      </x:c>
      <x:c r="P4120" s="2" t="str"/>
      <x:c r="Q4120" s="2" t="str"/>
      <x:c r="R4120" s="2" t="str">
        <x:v>Latest eligible comparative presentation at the information cutoff.</x:v>
      </x:c>
      <x:c r="T4120" s="12"/>
      <x:c r="U4120" s="12"/>
    </x:row>
    <x:row r="4121" ht="24" customHeight="1">
      <x:c r="C4121" s="2" t="str">
        <x:v>TFC</x:v>
      </x:c>
      <x:c r="D4121" s="2" t="str">
        <x:v>FY2020</x:v>
      </x:c>
      <x:c r="E4121" s="2" t="str">
        <x:v>allowance</x:v>
      </x:c>
      <x:c r="F4121" s="11" t="str">
        <x:v>n.a.</x:v>
      </x:c>
      <x:c r="G4121" s="2" t="str">
        <x:v>USDm</x:v>
      </x:c>
      <x:c r="H4121" s="2" t="str">
        <x:v>2020-01-01</x:v>
      </x:c>
      <x:c r="I4121" s="2" t="str">
        <x:v>2020-12-31</x:v>
      </x:c>
      <x:c r="J4121" s="2" t="str">
        <x:v>Loan allowance for credit losses</x:v>
      </x:c>
      <x:c r="K4121" s="2" t="str"/>
      <x:c r="L4121" s="2" t="str"/>
      <x:c r="M4121" s="2" t="str"/>
      <x:c r="N4121" s="2" t="str"/>
      <x:c r="O4121" s="2" t="str"/>
      <x:c r="P4121" s="2" t="str"/>
      <x:c r="Q4121" s="2" t="str"/>
      <x:c r="R4121" s="2" t="str">
        <x:v>Not reported / unavailable</x:v>
      </x:c>
      <x:c r="T4121" s="12"/>
      <x:c r="U4121" s="12"/>
    </x:row>
    <x:row r="4122" ht="24" customHeight="1">
      <x:c r="C4122" s="2" t="str">
        <x:v>TFC</x:v>
      </x:c>
      <x:c r="D4122" s="2" t="str">
        <x:v>FY2020</x:v>
      </x:c>
      <x:c r="E4122" s="2" t="str">
        <x:v>nonaccrual</x:v>
      </x:c>
      <x:c r="F4122" s="11" t="str">
        <x:v>n.a.</x:v>
      </x:c>
      <x:c r="G4122" s="2" t="str">
        <x:v>USDm</x:v>
      </x:c>
      <x:c r="H4122" s="2" t="str">
        <x:v>2020-01-01</x:v>
      </x:c>
      <x:c r="I4122" s="2" t="str">
        <x:v>2020-12-31</x:v>
      </x:c>
      <x:c r="J4122" s="2" t="str">
        <x:v>Nonaccrual</x:v>
      </x:c>
      <x:c r="K4122" s="2" t="str"/>
      <x:c r="L4122" s="2" t="str"/>
      <x:c r="M4122" s="2" t="str"/>
      <x:c r="N4122" s="2" t="str"/>
      <x:c r="O4122" s="2" t="str"/>
      <x:c r="P4122" s="2" t="str"/>
      <x:c r="Q4122" s="2" t="str"/>
      <x:c r="R4122" s="2" t="str">
        <x:v>Not reported / unavailable</x:v>
      </x:c>
      <x:c r="T4122" s="12"/>
      <x:c r="U4122" s="12"/>
    </x:row>
    <x:row r="4123" ht="24" customHeight="1">
      <x:c r="C4123" s="2" t="str">
        <x:v>TFC</x:v>
      </x:c>
      <x:c r="D4123" s="2" t="str">
        <x:v>FY2020</x:v>
      </x:c>
      <x:c r="E4123" s="2" t="str">
        <x:v>cash</x:v>
      </x:c>
      <x:c r="F4123" s="11" t="n">
        <x:v>18868</x:v>
      </x:c>
      <x:c r="G4123" s="2" t="str">
        <x:v>USD</x:v>
      </x:c>
      <x:c r="H4123" s="2" t="str">
        <x:v>2020-01-01</x:v>
      </x:c>
      <x:c r="I4123" s="2" t="str">
        <x:v>2020-12-31</x:v>
      </x:c>
      <x:c r="J4123" s="2" t="str">
        <x:v>Cash and Cash Equivalents, at Carrying Value</x:v>
      </x:c>
      <x:c r="K4123" s="2" t="str">
        <x:v>us-gaap:CashAndCashEquivalentsAtCarryingValue</x:v>
      </x:c>
      <x:c r="L4123" s="2" t="str">
        <x:v>2022-02-23</x:v>
      </x:c>
      <x:c r="M4123" s="2" t="str">
        <x:v>0000092230-22-000008</x:v>
      </x:c>
      <x:c r="N4123" s="2" t="str">
        <x:v>https://www.sec.gov/Archives/edgar/data/92230/000009223022000008/tfc-20211231.htm</x:v>
      </x:c>
      <x:c r="O4123" s="2" t="str">
        <x:v>data/raw/filings/TFC_0000092230-22-000008_tfc-20211231.htm</x:v>
      </x:c>
      <x:c r="P4123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NTQtNC0xLTEtNjcwNDI_f89f4cd4-1116-497c-a3a0-9203294cdb74</x:v>
      </x:c>
      <x:c r="Q4123" s="2" t="str"/>
      <x:c r="R4123" s="2" t="str">
        <x:v>Latest eligible comparative presentation at the information cutoff.</x:v>
      </x:c>
      <x:c r="T4123" s="12"/>
      <x:c r="U4123" s="12"/>
    </x:row>
    <x:row r="4124" ht="24" customHeight="1">
      <x:c r="C4124" s="2" t="str">
        <x:v>TFC</x:v>
      </x:c>
      <x:c r="D4124" s="2" t="str">
        <x:v>FY2020</x:v>
      </x:c>
      <x:c r="E4124" s="2" t="str">
        <x:v>aoci</x:v>
      </x:c>
      <x:c r="F4124" s="11" t="n">
        <x:v>716</x:v>
      </x:c>
      <x:c r="G4124" s="2" t="str">
        <x:v>USD</x:v>
      </x:c>
      <x:c r="H4124" s="2" t="str">
        <x:v>2020-01-01</x:v>
      </x:c>
      <x:c r="I4124" s="2" t="str">
        <x:v>2020-12-31</x:v>
      </x:c>
      <x:c r="J4124" s="2" t="str">
        <x:v>Accumulated Other Comprehensive Income (Loss), Net of Tax</x:v>
      </x:c>
      <x:c r="K4124" s="2" t="str">
        <x:v>us-gaap:AccumulatedOtherComprehensiveIncomeLossNetOfTax</x:v>
      </x:c>
      <x:c r="L4124" s="2" t="str">
        <x:v>2022-02-23</x:v>
      </x:c>
      <x:c r="M4124" s="2" t="str">
        <x:v>0000092230-22-000008</x:v>
      </x:c>
      <x:c r="N4124" s="2" t="str">
        <x:v>https://www.sec.gov/Archives/edgar/data/92230/000009223022000008/tfc-20211231.htm</x:v>
      </x:c>
      <x:c r="O4124" s="2" t="str">
        <x:v>data/raw/filings/TFC_0000092230-22-000008_tfc-20211231.htm</x:v>
      </x:c>
      <x:c r="P4124" s="2" t="str">
        <x:v>id3VybDovL2RvY3MudjEvZG9jOjczZWFmNDRlNGQ4ZjQyM2E4MWYxOWQzNzk2ZjBmMmQwL3NlYzo3M2VhZjQ0ZTRkOGY0MjNhODFmMTlkMzc5NmYwZjJkMF8zMS9mcmFnOmVjZmJhMDQyZjE2YTQ1NzI4MDk1Zjk0MTBkZWYxN2JiL3RhYmxlOjBlMTc2NmY0ZWI1NzQzMWFhMWU3NWZkYjY4OTBhOTE4L3RhYmxlcmFuZ2U6MGUxNzY2ZjRlYjU3NDMxYWExZTc1ZmRiNjg5MGE5MThfMzUtMy0xLTEtNjcwNDI_cefe1c67-4090-48d0-acd7-6dfce265966f</x:v>
      </x:c>
      <x:c r="Q4124" s="2" t="str"/>
      <x:c r="R4124" s="2" t="str">
        <x:v>Latest eligible comparative presentation at the information cutoff.</x:v>
      </x:c>
      <x:c r="T4124" s="12"/>
      <x:c r="U4124" s="12"/>
    </x:row>
    <x:row r="4125" ht="24" customHeight="1">
      <x:c r="C4125" s="2" t="str">
        <x:v>TFC</x:v>
      </x:c>
      <x:c r="D4125" s="2" t="str">
        <x:v>FY2020</x:v>
      </x:c>
      <x:c r="E4125" s="2" t="str">
        <x:v>nii</x:v>
      </x:c>
      <x:c r="F4125" s="11" t="n">
        <x:v>13826</x:v>
      </x:c>
      <x:c r="G4125" s="2" t="str">
        <x:v>USD</x:v>
      </x:c>
      <x:c r="H4125" s="2" t="str">
        <x:v>2020-01-01</x:v>
      </x:c>
      <x:c r="I4125" s="2" t="str">
        <x:v>2020-12-31</x:v>
      </x:c>
      <x:c r="J4125" s="2" t="str">
        <x:v>Interest Income (Expense), Net</x:v>
      </x:c>
      <x:c r="K4125" s="2" t="str">
        <x:v>us-gaap:InterestIncomeExpenseNet</x:v>
      </x:c>
      <x:c r="L4125" s="2" t="str">
        <x:v>2023-02-28</x:v>
      </x:c>
      <x:c r="M4125" s="2" t="str">
        <x:v>0000092230-23-000034</x:v>
      </x:c>
      <x:c r="N4125" s="2" t="str">
        <x:v>https://www.sec.gov/Archives/edgar/data/92230/000009223023000034/tfc-20221231.htm</x:v>
      </x:c>
      <x:c r="O4125" s="2" t="str">
        <x:v>data/raw/filings/TFC_0000092230-23-000034_tfc-20221231.htm</x:v>
      </x:c>
      <x:c r="P4125" s="2" t="str">
        <x:v>id3VybDovL2RvY3MudjEvZG9jOmQ0Y2Q4Yzg4YTIwNTQ5NmU4M2E4MTIxZmUwOGIxMDM2L3NlYzpkNGNkOGM4OGEyMDU0OTZlODNhODEyMWZlMDhiMTAzNl8yNDQvZnJhZzo0OWU4MTY2NzVmNWU0ZGU0YmRjNGFiYjM3NTA1NTE0Ni90YWJsZToxY2Q5ZGM3ZDVlNTQ0M2JkYmVlMWRlMmVkZmFmYTk5Yy90YWJsZXJhbmdlOjFjZDlkYzdkNWU1NDQzYmRiZWUxZGUyZWRmYWZhOTljXzM0LTI5LTEtMS0zMDI1MzA_0aa93483-af43-4b28-8bd0-e804e023c216</x:v>
      </x:c>
      <x:c r="Q4125" s="2" t="str"/>
      <x:c r="R4125" s="2" t="str">
        <x:v>Latest eligible comparative presentation at the information cutoff.</x:v>
      </x:c>
      <x:c r="T4125" s="12"/>
      <x:c r="U4125" s="12"/>
    </x:row>
    <x:row r="4126" ht="24" customHeight="1">
      <x:c r="C4126" s="2" t="str">
        <x:v>TFC</x:v>
      </x:c>
      <x:c r="D4126" s="2" t="str">
        <x:v>FY2020</x:v>
      </x:c>
      <x:c r="E4126" s="2" t="str">
        <x:v>noninterest_income</x:v>
      </x:c>
      <x:c r="F4126" s="11" t="n">
        <x:v>8879</x:v>
      </x:c>
      <x:c r="G4126" s="2" t="str">
        <x:v>USD</x:v>
      </x:c>
      <x:c r="H4126" s="2" t="str">
        <x:v>2020-01-01</x:v>
      </x:c>
      <x:c r="I4126" s="2" t="str">
        <x:v>2020-12-31</x:v>
      </x:c>
      <x:c r="J4126" s="2" t="str">
        <x:v>Noninterest Income</x:v>
      </x:c>
      <x:c r="K4126" s="2" t="str">
        <x:v>us-gaap:NoninterestIncome</x:v>
      </x:c>
      <x:c r="L4126" s="2" t="str">
        <x:v>2023-02-28</x:v>
      </x:c>
      <x:c r="M4126" s="2" t="str">
        <x:v>0000092230-23-000034</x:v>
      </x:c>
      <x:c r="N4126" s="2" t="str">
        <x:v>https://www.sec.gov/Archives/edgar/data/92230/000009223023000034/tfc-20221231.htm</x:v>
      </x:c>
      <x:c r="O4126" s="2" t="str">
        <x:v>data/raw/filings/TFC_0000092230-23-000034_tfc-20221231.htm</x:v>
      </x:c>
      <x:c r="P4126" s="2" t="str">
        <x:v>id3VybDovL2RvY3MudjEvZG9jOmQ0Y2Q4Yzg4YTIwNTQ5NmU4M2E4MTIxZmUwOGIxMDM2L3NlYzpkNGNkOGM4OGEyMDU0OTZlODNhODEyMWZlMDhiMTAzNl81NS9mcmFnOmNkM2ViNmM1MDg3MDQ1YWFiMzhmNDdiZTIwNGQ4Yjc0L3RhYmxlOmU3MTAzM2VjNjQ5NTQxZWE5YjRmZDhmOTFlMjMxYWFjL3RhYmxlcmFuZ2U6ZTcxMDMzZWM2NDk1NDFlYTliNGZkOGY5MWUyMzFhYWNfMjktMTAtMS0xLTMwMjUzMA_6cca5792-2d2e-4bcc-9414-3d9ba71d4469</x:v>
      </x:c>
      <x:c r="Q4126" s="2" t="str"/>
      <x:c r="R4126" s="2" t="str">
        <x:v>Latest eligible comparative presentation at the information cutoff.</x:v>
      </x:c>
      <x:c r="T4126" s="12"/>
      <x:c r="U4126" s="12"/>
    </x:row>
    <x:row r="4127" ht="24" customHeight="1">
      <x:c r="C4127" s="2" t="str">
        <x:v>TFC</x:v>
      </x:c>
      <x:c r="D4127" s="2" t="str">
        <x:v>FY2020</x:v>
      </x:c>
      <x:c r="E4127" s="2" t="str">
        <x:v>revenue_reported</x:v>
      </x:c>
      <x:c r="F4127" s="11" t="str">
        <x:v>n.a.</x:v>
      </x:c>
      <x:c r="G4127" s="2" t="str">
        <x:v>USDm</x:v>
      </x:c>
      <x:c r="H4127" s="2" t="str">
        <x:v>2020-01-01</x:v>
      </x:c>
      <x:c r="I4127" s="2" t="str">
        <x:v>2020-12-31</x:v>
      </x:c>
      <x:c r="J4127" s="2" t="str">
        <x:v>Reported total net revenue</x:v>
      </x:c>
      <x:c r="K4127" s="2" t="str"/>
      <x:c r="L4127" s="2" t="str"/>
      <x:c r="M4127" s="2" t="str"/>
      <x:c r="N4127" s="2" t="str"/>
      <x:c r="O4127" s="2" t="str"/>
      <x:c r="P4127" s="2" t="str"/>
      <x:c r="Q4127" s="2" t="str"/>
      <x:c r="R4127" s="2" t="str">
        <x:v>Not reported / unavailable</x:v>
      </x:c>
      <x:c r="T4127" s="12"/>
      <x:c r="U4127" s="12"/>
    </x:row>
    <x:row r="4128" ht="24" customHeight="1">
      <x:c r="C4128" s="2" t="str">
        <x:v>TFC</x:v>
      </x:c>
      <x:c r="D4128" s="2" t="str">
        <x:v>FY2020</x:v>
      </x:c>
      <x:c r="E4128" s="2" t="str">
        <x:v>opex</x:v>
      </x:c>
      <x:c r="F4128" s="11" t="n">
        <x:v>14897</x:v>
      </x:c>
      <x:c r="G4128" s="2" t="str">
        <x:v>USD</x:v>
      </x:c>
      <x:c r="H4128" s="2" t="str">
        <x:v>2020-01-01</x:v>
      </x:c>
      <x:c r="I4128" s="2" t="str">
        <x:v>2020-12-31</x:v>
      </x:c>
      <x:c r="J4128" s="2" t="str">
        <x:v>Noninterest Expense</x:v>
      </x:c>
      <x:c r="K4128" s="2" t="str">
        <x:v>us-gaap:NoninterestExpense</x:v>
      </x:c>
      <x:c r="L4128" s="2" t="str">
        <x:v>2023-02-28</x:v>
      </x:c>
      <x:c r="M4128" s="2" t="str">
        <x:v>0000092230-23-000034</x:v>
      </x:c>
      <x:c r="N4128" s="2" t="str">
        <x:v>https://www.sec.gov/Archives/edgar/data/92230/000009223023000034/tfc-20221231.htm</x:v>
      </x:c>
      <x:c r="O4128" s="2" t="str">
        <x:v>data/raw/filings/TFC_0000092230-23-000034_tfc-20221231.htm</x:v>
      </x:c>
      <x:c r="P4128" s="2" t="str">
        <x:v>id3VybDovL2RvY3MudjEvZG9jOmQ0Y2Q4Yzg4YTIwNTQ5NmU4M2E4MTIxZmUwOGIxMDM2L3NlYzpkNGNkOGM4OGEyMDU0OTZlODNhODEyMWZlMDhiMTAzNl81NS9mcmFnOmNkM2ViNmM1MDg3MDQ1YWFiMzhmNDdiZTIwNGQ4Yjc0L3RhYmxlOmU3MTAzM2VjNjQ5NTQxZWE5YjRmZDhmOTFlMjMxYWFjL3RhYmxlcmFuZ2U6ZTcxMDMzZWM2NDk1NDFlYTliNGZkOGY5MWUyMzFhYWNfNDQtMTAtMS0xLTMwMjUzMA_53540100-a768-475c-a987-2cd5b2fb2609</x:v>
      </x:c>
      <x:c r="Q4128" s="2" t="str"/>
      <x:c r="R4128" s="2" t="str">
        <x:v>Latest eligible comparative presentation at the information cutoff.</x:v>
      </x:c>
      <x:c r="T4128" s="12"/>
      <x:c r="U4128" s="12"/>
    </x:row>
    <x:row r="4129" ht="24" customHeight="1">
      <x:c r="C4129" s="2" t="str">
        <x:v>TFC</x:v>
      </x:c>
      <x:c r="D4129" s="2" t="str">
        <x:v>FY2020</x:v>
      </x:c>
      <x:c r="E4129" s="2" t="str">
        <x:v>provision</x:v>
      </x:c>
      <x:c r="F4129" s="11" t="n">
        <x:v>2335</x:v>
      </x:c>
      <x:c r="G4129" s="2" t="str">
        <x:v>USD</x:v>
      </x:c>
      <x:c r="H4129" s="2" t="str">
        <x:v>2020-01-01</x:v>
      </x:c>
      <x:c r="I4129" s="2" t="str">
        <x:v>2020-12-31</x:v>
      </x:c>
      <x:c r="J4129" s="2" t="str">
        <x:v>Provision for Loan, Lease, and Other Losses</x:v>
      </x:c>
      <x:c r="K4129" s="2" t="str">
        <x:v>us-gaap:ProvisionForLoanLeaseAndOtherLosses</x:v>
      </x:c>
      <x:c r="L4129" s="2" t="str">
        <x:v>2023-02-28</x:v>
      </x:c>
      <x:c r="M4129" s="2" t="str">
        <x:v>0000092230-23-000034</x:v>
      </x:c>
      <x:c r="N4129" s="2" t="str">
        <x:v>https://www.sec.gov/Archives/edgar/data/92230/000009223023000034/tfc-20221231.htm</x:v>
      </x:c>
      <x:c r="O4129" s="2" t="str">
        <x:v>data/raw/filings/TFC_0000092230-23-000034_tfc-20221231.htm</x:v>
      </x:c>
      <x:c r="P4129" s="2" t="str">
        <x:v>id3VybDovL2RvY3MudjEvZG9jOmQ0Y2Q4Yzg4YTIwNTQ5NmU4M2E4MTIxZmUwOGIxMDM2L3NlYzpkNGNkOGM4OGEyMDU0OTZlODNhODEyMWZlMDhiMTAzNl82Ny9mcmFnOmZjM2E3NTE4YzFhNDQ1ZTlhNWNlNzhlMDRjNDNhMGUwL3RhYmxlOjNkNzUyYTdkODZlZTQ0N2E5NWE1MjZhYjY1MzJhMDI1L3RhYmxlcmFuZ2U6M2Q3NTJhN2Q4NmVlNDQ3YTk1YTUyNmFiNjUzMmEwMjVfNi02LTEtMS0zMDI1MzA_6dd6f6e5-5f9e-44c0-9d5a-0c47e44c5fc9</x:v>
      </x:c>
      <x:c r="Q4129" s="2" t="str"/>
      <x:c r="R4129" s="2" t="str">
        <x:v>Latest eligible comparative presentation at the information cutoff.</x:v>
      </x:c>
      <x:c r="T4129" s="12"/>
      <x:c r="U4129" s="12"/>
    </x:row>
    <x:row r="4130" ht="24" customHeight="1">
      <x:c r="C4130" s="2" t="str">
        <x:v>TFC</x:v>
      </x:c>
      <x:c r="D4130" s="2" t="str">
        <x:v>FY2020</x:v>
      </x:c>
      <x:c r="E4130" s="2" t="str">
        <x:v>pretax</x:v>
      </x:c>
      <x:c r="F4130" s="11" t="n">
        <x:v>5473</x:v>
      </x:c>
      <x:c r="G4130" s="2" t="str">
        <x:v>USD</x:v>
      </x:c>
      <x:c r="H4130" s="2" t="str">
        <x:v>2020-01-01</x:v>
      </x:c>
      <x:c r="I4130" s="2" t="str">
        <x:v>2020-12-31</x:v>
      </x:c>
      <x:c r="J4130" s="2" t="str">
        <x:v>Income (Loss) from Continuing Operations before Income Taxes, Noncontrolling Interest</x:v>
      </x:c>
      <x:c r="K4130" s="2" t="str">
        <x:v>us-gaap:IncomeLossFromContinuingOperationsBeforeIncomeTaxesExtraordinaryItemsNoncontrollingInterest</x:v>
      </x:c>
      <x:c r="L4130" s="2" t="str">
        <x:v>2023-02-28</x:v>
      </x:c>
      <x:c r="M4130" s="2" t="str">
        <x:v>0000092230-23-000034</x:v>
      </x:c>
      <x:c r="N4130" s="2" t="str">
        <x:v>https://www.sec.gov/Archives/edgar/data/92230/000009223023000034/tfc-20221231.htm</x:v>
      </x:c>
      <x:c r="O4130" s="2" t="str">
        <x:v>data/raw/filings/TFC_0000092230-23-000034_tfc-20221231.htm</x:v>
      </x:c>
      <x:c r="P4130" s="2" t="str">
        <x:v>id3VybDovL2RvY3MudjEvZG9jOmQ0Y2Q4Yzg4YTIwNTQ5NmU4M2E4MTIxZmUwOGIxMDM2L3NlYzpkNGNkOGM4OGEyMDU0OTZlODNhODEyMWZlMDhiMTAzNl81NS9mcmFnOmNkM2ViNmM1MDg3MDQ1YWFiMzhmNDdiZTIwNGQ4Yjc0L3RhYmxlOmU3MTAzM2VjNjQ5NTQxZWE5YjRmZDhmOTFlMjMxYWFjL3RhYmxlcmFuZ2U6ZTcxMDMzZWM2NDk1NDFlYTliNGZkOGY5MWUyMzFhYWNfNDYtMTAtMS0xLTMwMjUzMA_99dfe3b7-52fc-43b3-86e3-9ca86d8035ee</x:v>
      </x:c>
      <x:c r="Q4130" s="2" t="str"/>
      <x:c r="R4130" s="2" t="str">
        <x:v>Latest eligible comparative presentation at the information cutoff.</x:v>
      </x:c>
      <x:c r="T4130" s="12"/>
      <x:c r="U4130" s="12"/>
    </x:row>
    <x:row r="4131" ht="24" customHeight="1">
      <x:c r="C4131" s="2" t="str">
        <x:v>TFC</x:v>
      </x:c>
      <x:c r="D4131" s="2" t="str">
        <x:v>FY2020</x:v>
      </x:c>
      <x:c r="E4131" s="2" t="str">
        <x:v>tax</x:v>
      </x:c>
      <x:c r="F4131" s="11" t="n">
        <x:v>981</x:v>
      </x:c>
      <x:c r="G4131" s="2" t="str">
        <x:v>USD</x:v>
      </x:c>
      <x:c r="H4131" s="2" t="str">
        <x:v>2020-01-01</x:v>
      </x:c>
      <x:c r="I4131" s="2" t="str">
        <x:v>2020-12-31</x:v>
      </x:c>
      <x:c r="J4131" s="2" t="str">
        <x:v>Income Tax Expense (Benefit)</x:v>
      </x:c>
      <x:c r="K4131" s="2" t="str">
        <x:v>us-gaap:IncomeTaxExpenseBenefit</x:v>
      </x:c>
      <x:c r="L4131" s="2" t="str">
        <x:v>2023-02-28</x:v>
      </x:c>
      <x:c r="M4131" s="2" t="str">
        <x:v>0000092230-23-000034</x:v>
      </x:c>
      <x:c r="N4131" s="2" t="str">
        <x:v>https://www.sec.gov/Archives/edgar/data/92230/000009223023000034/tfc-20221231.htm</x:v>
      </x:c>
      <x:c r="O4131" s="2" t="str">
        <x:v>data/raw/filings/TFC_0000092230-23-000034_tfc-20221231.htm</x:v>
      </x:c>
      <x:c r="P4131" s="2" t="str">
        <x:v>id3VybDovL2RvY3MudjEvZG9jOmQ0Y2Q4Yzg4YTIwNTQ5NmU4M2E4MTIxZmUwOGIxMDM2L3NlYzpkNGNkOGM4OGEyMDU0OTZlODNhODEyMWZlMDhiMTAzNl8xNzUvZnJhZzphMWYzZWY3ZjRjYTA0YmI1OThkMGE0NjFlMDNhOTY3ZS90YWJsZTo4YmVmYWRmZmRhMGU0YzBhOWFhODExNGI0ZWEyYjcyOC90YWJsZXJhbmdlOjhiZWZhZGZmZGEwZTRjMGE5YWE4MTE0YjRlYTJiNzI4XzExLTktMS0xLTMwMjUzMA_dd006a33-cef6-4ae8-99ec-0904db6bcdbe</x:v>
      </x:c>
      <x:c r="Q4131" s="2" t="str"/>
      <x:c r="R4131" s="2" t="str">
        <x:v>Latest eligible comparative presentation at the information cutoff.</x:v>
      </x:c>
      <x:c r="T4131" s="12"/>
      <x:c r="U4131" s="12"/>
    </x:row>
    <x:row r="4132" ht="24" customHeight="1">
      <x:c r="C4132" s="2" t="str">
        <x:v>TFC</x:v>
      </x:c>
      <x:c r="D4132" s="2" t="str">
        <x:v>FY2020</x:v>
      </x:c>
      <x:c r="E4132" s="2" t="str">
        <x:v>net_income</x:v>
      </x:c>
      <x:c r="F4132" s="11" t="str">
        <x:v>n.a.</x:v>
      </x:c>
      <x:c r="G4132" s="2" t="str">
        <x:v>USDm</x:v>
      </x:c>
      <x:c r="H4132" s="2" t="str">
        <x:v>2020-01-01</x:v>
      </x:c>
      <x:c r="I4132" s="2" t="str">
        <x:v>2020-12-31</x:v>
      </x:c>
      <x:c r="J4132" s="2" t="str">
        <x:v>Net income attributable to parent</x:v>
      </x:c>
      <x:c r="K4132" s="2" t="str"/>
      <x:c r="L4132" s="2" t="str"/>
      <x:c r="M4132" s="2" t="str"/>
      <x:c r="N4132" s="2" t="str"/>
      <x:c r="O4132" s="2" t="str"/>
      <x:c r="P4132" s="2" t="str"/>
      <x:c r="Q4132" s="2" t="str"/>
      <x:c r="R4132" s="2" t="str">
        <x:v>Not reported / unavailable</x:v>
      </x:c>
      <x:c r="T4132" s="12"/>
      <x:c r="U4132" s="12"/>
    </x:row>
    <x:row r="4133" ht="24" customHeight="1">
      <x:c r="C4133" s="2" t="str">
        <x:v>TFC</x:v>
      </x:c>
      <x:c r="D4133" s="2" t="str">
        <x:v>FY2020</x:v>
      </x:c>
      <x:c r="E4133" s="2" t="str">
        <x:v>common_income</x:v>
      </x:c>
      <x:c r="F4133" s="11" t="n">
        <x:v>4184</x:v>
      </x:c>
      <x:c r="G4133" s="2" t="str">
        <x:v>USD</x:v>
      </x:c>
      <x:c r="H4133" s="2" t="str">
        <x:v>2020-01-01</x:v>
      </x:c>
      <x:c r="I4133" s="2" t="str">
        <x:v>2020-12-31</x:v>
      </x:c>
      <x:c r="J4133" s="2" t="str">
        <x:v>Net Income (Loss) Available to Common Stockholders, Basic</x:v>
      </x:c>
      <x:c r="K4133" s="2" t="str">
        <x:v>us-gaap:NetIncomeLossAvailableToCommonStockholdersBasic</x:v>
      </x:c>
      <x:c r="L4133" s="2" t="str">
        <x:v>2023-02-28</x:v>
      </x:c>
      <x:c r="M4133" s="2" t="str">
        <x:v>0000092230-23-000034</x:v>
      </x:c>
      <x:c r="N4133" s="2" t="str">
        <x:v>https://www.sec.gov/Archives/edgar/data/92230/000009223023000034/tfc-20221231.htm</x:v>
      </x:c>
      <x:c r="O4133" s="2" t="str">
        <x:v>data/raw/filings/TFC_0000092230-23-000034_tfc-20221231.htm</x:v>
      </x:c>
      <x:c r="P4133" s="2" t="str">
        <x:v>id3VybDovL2RvY3MudjEvZG9jOmQ0Y2Q4Yzg4YTIwNTQ5NmU4M2E4MTIxZmUwOGIxMDM2L3NlYzpkNGNkOGM4OGEyMDU0OTZlODNhODEyMWZlMDhiMTAzNl8yMzUvZnJhZzo1MDJjOWM5ZDdjODE0ZTVlYTUwN2NjYjYxMjg3OTZhZS90YWJsZTpiYzM1OTA1MWVjMTQ0Y2FkYjljYTFjNDA4ODFmYjYxMy90YWJsZXJhbmdlOmJjMzU5MDUxZWMxNDRjYWRiOWNhMWM0MDg4MWZiNjEzXzItOS0xLTEtMzAyNTMw_9063945d-6615-4cc6-a92d-35d420267e78</x:v>
      </x:c>
      <x:c r="Q4133" s="2" t="str"/>
      <x:c r="R4133" s="2" t="str">
        <x:v>Latest eligible comparative presentation at the information cutoff.</x:v>
      </x:c>
      <x:c r="T4133" s="12"/>
      <x:c r="U4133" s="12"/>
    </x:row>
    <x:row r="4134" ht="24" customHeight="1">
      <x:c r="C4134" s="2" t="str">
        <x:v>TFC</x:v>
      </x:c>
      <x:c r="D4134" s="2" t="str">
        <x:v>FY2020</x:v>
      </x:c>
      <x:c r="E4134" s="2" t="str">
        <x:v>preferred_div</x:v>
      </x:c>
      <x:c r="F4134" s="11" t="n">
        <x:v>298</x:v>
      </x:c>
      <x:c r="G4134" s="2" t="str">
        <x:v>USD</x:v>
      </x:c>
      <x:c r="H4134" s="2" t="str">
        <x:v>2020-01-01</x:v>
      </x:c>
      <x:c r="I4134" s="2" t="str">
        <x:v>2020-12-31</x:v>
      </x:c>
      <x:c r="J4134" s="2" t="str">
        <x:v>Preferred Stock Dividends and Other Adjustments</x:v>
      </x:c>
      <x:c r="K4134" s="2" t="str">
        <x:v>us-gaap:PreferredStockDividendsAndOtherAdjustments</x:v>
      </x:c>
      <x:c r="L4134" s="2" t="str">
        <x:v>2023-02-28</x:v>
      </x:c>
      <x:c r="M4134" s="2" t="str">
        <x:v>0000092230-23-000034</x:v>
      </x:c>
      <x:c r="N4134" s="2" t="str">
        <x:v>https://www.sec.gov/Archives/edgar/data/92230/000009223023000034/tfc-20221231.htm</x:v>
      </x:c>
      <x:c r="O4134" s="2" t="str">
        <x:v>data/raw/filings/TFC_0000092230-23-000034_tfc-20221231.htm</x:v>
      </x:c>
      <x:c r="P4134" s="2" t="str">
        <x:v>id3VybDovL2RvY3MudjEvZG9jOmQ0Y2Q4Yzg4YTIwNTQ5NmU4M2E4MTIxZmUwOGIxMDM2L3NlYzpkNGNkOGM4OGEyMDU0OTZlODNhODEyMWZlMDhiMTAzNl81NS9mcmFnOmNkM2ViNmM1MDg3MDQ1YWFiMzhmNDdiZTIwNGQ4Yjc0L3RhYmxlOmU3MTAzM2VjNjQ5NTQxZWE5YjRmZDhmOTFlMjMxYWFjL3RhYmxlcmFuZ2U6ZTcxMDMzZWM2NDk1NDFlYTliNGZkOGY5MWUyMzFhYWNfNTEtMTAtMS0xLTMwMjUzMA_28352f0f-ddfa-46e9-801b-df17884c1979</x:v>
      </x:c>
      <x:c r="Q4134" s="2" t="str"/>
      <x:c r="R4134" s="2" t="str">
        <x:v>Latest eligible comparative presentation at the information cutoff.</x:v>
      </x:c>
      <x:c r="T4134" s="12"/>
      <x:c r="U4134" s="12"/>
    </x:row>
    <x:row r="4135" ht="24" customHeight="1">
      <x:c r="C4135" s="2" t="str">
        <x:v>TFC</x:v>
      </x:c>
      <x:c r="D4135" s="2" t="str">
        <x:v>FY2020</x:v>
      </x:c>
      <x:c r="E4135" s="2" t="str">
        <x:v>eps</x:v>
      </x:c>
      <x:c r="F4135" s="11" t="n">
        <x:v>3.08</x:v>
      </x:c>
      <x:c r="G4135" s="2" t="str">
        <x:v>USD/shares</x:v>
      </x:c>
      <x:c r="H4135" s="2" t="str">
        <x:v>2020-01-01</x:v>
      </x:c>
      <x:c r="I4135" s="2" t="str">
        <x:v>2020-12-31</x:v>
      </x:c>
      <x:c r="J4135" s="2" t="str">
        <x:v>Earnings Per Share, Diluted</x:v>
      </x:c>
      <x:c r="K4135" s="2" t="str">
        <x:v>us-gaap:EarningsPerShareDiluted</x:v>
      </x:c>
      <x:c r="L4135" s="2" t="str">
        <x:v>2023-02-28</x:v>
      </x:c>
      <x:c r="M4135" s="2" t="str">
        <x:v>0000092230-23-000034</x:v>
      </x:c>
      <x:c r="N4135" s="2" t="str">
        <x:v>https://www.sec.gov/Archives/edgar/data/92230/000009223023000034/tfc-20221231.htm</x:v>
      </x:c>
      <x:c r="O4135" s="2" t="str">
        <x:v>data/raw/filings/TFC_0000092230-23-000034_tfc-20221231.htm</x:v>
      </x:c>
      <x:c r="P4135" s="2" t="str">
        <x:v>id3VybDovL2RvY3MudjEvZG9jOmQ0Y2Q4Yzg4YTIwNTQ5NmU4M2E4MTIxZmUwOGIxMDM2L3NlYzpkNGNkOGM4OGEyMDU0OTZlODNhODEyMWZlMDhiMTAzNl8yMzUvZnJhZzo1MDJjOWM5ZDdjODE0ZTVlYTUwN2NjYjYxMjg3OTZhZS90YWJsZTpiYzM1OTA1MWVjMTQ0Y2FkYjljYTFjNDA4ODFmYjYxMy90YWJsZXJhbmdlOmJjMzU5MDUxZWMxNDRjYWRiOWNhMWM0MDg4MWZiNjEzXzctOS0xLTEtMzAyNTMw_bc0b6670-5b24-44eb-ac7b-e189eec28900</x:v>
      </x:c>
      <x:c r="Q4135" s="2" t="str"/>
      <x:c r="R4135" s="2" t="str">
        <x:v>Latest eligible comparative presentation at the information cutoff.</x:v>
      </x:c>
      <x:c r="T4135" s="12"/>
      <x:c r="U4135" s="12"/>
    </x:row>
    <x:row r="4136" ht="24" customHeight="1">
      <x:c r="C4136" s="2" t="str">
        <x:v>TFC</x:v>
      </x:c>
      <x:c r="D4136" s="2" t="str">
        <x:v>FY2020</x:v>
      </x:c>
      <x:c r="E4136" s="2" t="str">
        <x:v>shares_diluted</x:v>
      </x:c>
      <x:c r="F4136" s="11" t="n">
        <x:v>1358.289</x:v>
      </x:c>
      <x:c r="G4136" s="2" t="str">
        <x:v>shares</x:v>
      </x:c>
      <x:c r="H4136" s="2" t="str">
        <x:v>2020-01-01</x:v>
      </x:c>
      <x:c r="I4136" s="2" t="str">
        <x:v>2020-12-31</x:v>
      </x:c>
      <x:c r="J4136" s="2" t="str">
        <x:v>Weighted Average Number of Shares Outstanding, Diluted</x:v>
      </x:c>
      <x:c r="K4136" s="2" t="str">
        <x:v>us-gaap:WeightedAverageNumberOfDilutedSharesOutstanding</x:v>
      </x:c>
      <x:c r="L4136" s="2" t="str">
        <x:v>2023-02-28</x:v>
      </x:c>
      <x:c r="M4136" s="2" t="str">
        <x:v>0000092230-23-000034</x:v>
      </x:c>
      <x:c r="N4136" s="2" t="str">
        <x:v>https://www.sec.gov/Archives/edgar/data/92230/000009223023000034/tfc-20221231.htm</x:v>
      </x:c>
      <x:c r="O4136" s="2" t="str">
        <x:v>data/raw/filings/TFC_0000092230-23-000034_tfc-20221231.htm</x:v>
      </x:c>
      <x:c r="P4136" s="2" t="str">
        <x:v>id3VybDovL2RvY3MudjEvZG9jOmQ0Y2Q4Yzg4YTIwNTQ5NmU4M2E4MTIxZmUwOGIxMDM2L3NlYzpkNGNkOGM4OGEyMDU0OTZlODNhODEyMWZlMDhiMTAzNl8yMzUvZnJhZzo1MDJjOWM5ZDdjODE0ZTVlYTUwN2NjYjYxMjg3OTZhZS90YWJsZTpiYzM1OTA1MWVjMTQ0Y2FkYjljYTFjNDA4ODFmYjYxMy90YWJsZXJhbmdlOmJjMzU5MDUxZWMxNDRjYWRiOWNhMWM0MDg4MWZiNjEzXzUtOS0xLTEtMzAyNTMw_bd8d62a1-9135-4972-9ba7-dfb100c74ba3</x:v>
      </x:c>
      <x:c r="Q4136" s="2" t="str"/>
      <x:c r="R4136" s="2" t="str">
        <x:v>Latest eligible comparative presentation at the information cutoff.</x:v>
      </x:c>
      <x:c r="T4136" s="12"/>
      <x:c r="U4136" s="12"/>
    </x:row>
    <x:row r="4137" ht="24" customHeight="1">
      <x:c r="C4137" s="2" t="str">
        <x:v>TFC</x:v>
      </x:c>
      <x:c r="D4137" s="2" t="str">
        <x:v>FY2020</x:v>
      </x:c>
      <x:c r="E4137" s="2" t="str">
        <x:v>dps</x:v>
      </x:c>
      <x:c r="F4137" s="11" t="n">
        <x:v>1.8</x:v>
      </x:c>
      <x:c r="G4137" s="2" t="str">
        <x:v>USD/shares</x:v>
      </x:c>
      <x:c r="H4137" s="2" t="str">
        <x:v>2020-01-01</x:v>
      </x:c>
      <x:c r="I4137" s="2" t="str">
        <x:v>2020-12-31</x:v>
      </x:c>
      <x:c r="J4137" s="2" t="str">
        <x:v>Common Stock, Dividends, Per Share, Declared</x:v>
      </x:c>
      <x:c r="K4137" s="2" t="str">
        <x:v>us-gaap:CommonStockDividendsPerShareDeclared</x:v>
      </x:c>
      <x:c r="L4137" s="2" t="str">
        <x:v>2023-02-28</x:v>
      </x:c>
      <x:c r="M4137" s="2" t="str">
        <x:v>0000092230-23-000034</x:v>
      </x:c>
      <x:c r="N4137" s="2" t="str">
        <x:v>https://www.sec.gov/Archives/edgar/data/92230/000009223023000034/tfc-20221231.htm</x:v>
      </x:c>
      <x:c r="O4137" s="2" t="str">
        <x:v>data/raw/filings/TFC_0000092230-23-000034_tfc-20221231.htm</x:v>
      </x:c>
      <x:c r="P4137" s="2" t="str">
        <x:v>id3VybDovL2RvY3MudjEvZG9jOmQ0Y2Q4Yzg4YTIwNTQ5NmU4M2E4MTIxZmUwOGIxMDM2L3NlYzpkNGNkOGM4OGEyMDU0OTZlODNhODEyMWZlMDhiMTAzNl8xNDgvZnJhZzo5Yjg0NjI0YTViOGM0Nzc2OTMzNmQ5YWU0ZGU3NzY4MC90YWJsZTo5MjczOTUzMTg2YjM0NmMxOWY3ZDViNzg5ZDJlNjFhMC90YWJsZXJhbmdlOjkyNzM5NTMxODZiMzQ2YzE5ZjdkNWI3ODlkMmU2MWEwXzItMTAtMS0xLTMwMjUzMA_88ca9ad3-0b0a-4ea2-bf2e-95fb7012ad7e</x:v>
      </x:c>
      <x:c r="Q4137" s="2" t="str"/>
      <x:c r="R4137" s="2" t="str">
        <x:v>Latest eligible comparative presentation at the information cutoff.</x:v>
      </x:c>
      <x:c r="T4137" s="12"/>
      <x:c r="U4137" s="12"/>
    </x:row>
    <x:row r="4138" ht="24" customHeight="1">
      <x:c r="C4138" s="2" t="str">
        <x:v>TFC</x:v>
      </x:c>
      <x:c r="D4138" s="2" t="str">
        <x:v>FY2020</x:v>
      </x:c>
      <x:c r="E4138" s="2" t="str">
        <x:v>dividends</x:v>
      </x:c>
      <x:c r="F4138" s="11" t="n">
        <x:v>2424</x:v>
      </x:c>
      <x:c r="G4138" s="2" t="str">
        <x:v>USD</x:v>
      </x:c>
      <x:c r="H4138" s="2" t="str">
        <x:v>2020-01-01</x:v>
      </x:c>
      <x:c r="I4138" s="2" t="str">
        <x:v>2020-12-31</x:v>
      </x:c>
      <x:c r="J4138" s="2" t="str">
        <x:v>Payments of Ordinary Dividends, Common Stock</x:v>
      </x:c>
      <x:c r="K4138" s="2" t="str">
        <x:v>us-gaap:PaymentsOfDividendsCommonStock</x:v>
      </x:c>
      <x:c r="L4138" s="2" t="str">
        <x:v>2023-02-28</x:v>
      </x:c>
      <x:c r="M4138" s="2" t="str">
        <x:v>0000092230-23-000034</x:v>
      </x:c>
      <x:c r="N4138" s="2" t="str">
        <x:v>https://www.sec.gov/Archives/edgar/data/92230/000009223023000034/tfc-20221231.htm</x:v>
      </x:c>
      <x:c r="O4138" s="2" t="str">
        <x:v>data/raw/filings/TFC_0000092230-23-000034_tfc-20221231.htm</x:v>
      </x:c>
      <x:c r="P4138" s="2" t="str">
        <x:v>id3VybDovL2RvY3MudjEvZG9jOmQ0Y2Q4Yzg4YTIwNTQ5NmU4M2E4MTIxZmUwOGIxMDM2L3NlYzpkNGNkOGM4OGEyMDU0OTZlODNhODEyMWZlMDhiMTAzNl82Ny9mcmFnOmZjM2E3NTE4YzFhNDQ1ZTlhNWNlNzhlMDRjNDNhMGUwL3RhYmxlOjNkNzUyYTdkODZlZTQ0N2E5NWE1MjZhYjY1MzJhMDI1L3RhYmxlcmFuZ2U6M2Q3NTJhN2Q4NmVlNDQ3YTk1YTUyNmFiNjUzMmEwMjVfNDUtNi0xLTEtMzAyNTMw_6db233ac-1103-4bbd-bb89-7b62a87c2289</x:v>
      </x:c>
      <x:c r="Q4138" s="2" t="str"/>
      <x:c r="R4138" s="2" t="str">
        <x:v>Latest eligible comparative presentation at the information cutoff.</x:v>
      </x:c>
      <x:c r="T4138" s="12"/>
      <x:c r="U4138" s="12"/>
    </x:row>
    <x:row r="4139" ht="24" customHeight="1">
      <x:c r="C4139" s="2" t="str">
        <x:v>TFC</x:v>
      </x:c>
      <x:c r="D4139" s="2" t="str">
        <x:v>FY2020</x:v>
      </x:c>
      <x:c r="E4139" s="2" t="str">
        <x:v>buybacks</x:v>
      </x:c>
      <x:c r="F4139" s="11" t="n">
        <x:v>0</x:v>
      </x:c>
      <x:c r="G4139" s="2" t="str">
        <x:v>USD</x:v>
      </x:c>
      <x:c r="H4139" s="2" t="str">
        <x:v>2020-01-01</x:v>
      </x:c>
      <x:c r="I4139" s="2" t="str">
        <x:v>2020-12-31</x:v>
      </x:c>
      <x:c r="J4139" s="2" t="str">
        <x:v>Payments for Repurchase of Common Stock</x:v>
      </x:c>
      <x:c r="K4139" s="2" t="str">
        <x:v>us-gaap:PaymentsForRepurchaseOfCommonStock</x:v>
      </x:c>
      <x:c r="L4139" s="2" t="str">
        <x:v>2023-02-28</x:v>
      </x:c>
      <x:c r="M4139" s="2" t="str">
        <x:v>0000092230-23-000034</x:v>
      </x:c>
      <x:c r="N4139" s="2" t="str">
        <x:v>https://www.sec.gov/Archives/edgar/data/92230/000009223023000034/tfc-20221231.htm</x:v>
      </x:c>
      <x:c r="O4139" s="2" t="str">
        <x:v>data/raw/filings/TFC_0000092230-23-000034_tfc-20221231.htm</x:v>
      </x:c>
      <x:c r="P4139" s="2" t="str">
        <x:v>id3VybDovL2RvY3MudjEvZG9jOmQ0Y2Q4Yzg4YTIwNTQ5NmU4M2E4MTIxZmUwOGIxMDM2L3NlYzpkNGNkOGM4OGEyMDU0OTZlODNhODEyMWZlMDhiMTAzNl82Ny9mcmFnOmZjM2E3NTE4YzFhNDQ1ZTlhNWNlNzhlMDRjNDNhMGUwL3RhYmxlOjNkNzUyYTdkODZlZTQ0N2E5NWE1MjZhYjY1MzJhMDI1L3RhYmxlcmFuZ2U6M2Q3NTJhN2Q4NmVlNDQ3YTk1YTUyNmFiNjUzMmEwMjVfNDItNi0xLTEtMzAyNTMw_d9b29272-1089-44d2-8e51-c27afe48c252</x:v>
      </x:c>
      <x:c r="Q4139" s="2" t="str"/>
      <x:c r="R4139" s="2" t="str">
        <x:v>Latest eligible comparative presentation at the information cutoff.</x:v>
      </x:c>
      <x:c r="T4139" s="12"/>
      <x:c r="U4139" s="12"/>
    </x:row>
    <x:row r="4140" ht="24" customHeight="1">
      <x:c r="C4140" s="2" t="str">
        <x:v>TFC</x:v>
      </x:c>
      <x:c r="D4140" s="2" t="str">
        <x:v>FY2020</x:v>
      </x:c>
      <x:c r="E4140" s="2" t="str">
        <x:v>chargeoffs</x:v>
      </x:c>
      <x:c r="F4140" s="11" t="str">
        <x:v>n.a.</x:v>
      </x:c>
      <x:c r="G4140" s="2" t="str">
        <x:v>USDm</x:v>
      </x:c>
      <x:c r="H4140" s="2" t="str">
        <x:v>2020-01-01</x:v>
      </x:c>
      <x:c r="I4140" s="2" t="str">
        <x:v>2020-12-31</x:v>
      </x:c>
      <x:c r="J4140" s="2" t="str">
        <x:v>Gross loan charge-offs</x:v>
      </x:c>
      <x:c r="K4140" s="2" t="str"/>
      <x:c r="L4140" s="2" t="str"/>
      <x:c r="M4140" s="2" t="str"/>
      <x:c r="N4140" s="2" t="str"/>
      <x:c r="O4140" s="2" t="str"/>
      <x:c r="P4140" s="2" t="str"/>
      <x:c r="Q4140" s="2" t="str"/>
      <x:c r="R4140" s="2" t="str">
        <x:v>Not reported / unavailable</x:v>
      </x:c>
      <x:c r="T4140" s="12"/>
      <x:c r="U4140" s="12"/>
    </x:row>
    <x:row r="4141" ht="24" customHeight="1">
      <x:c r="C4141" s="2" t="str">
        <x:v>TFC</x:v>
      </x:c>
      <x:c r="D4141" s="2" t="str">
        <x:v>FY2020</x:v>
      </x:c>
      <x:c r="E4141" s="2" t="str">
        <x:v>recoveries</x:v>
      </x:c>
      <x:c r="F4141" s="11" t="str">
        <x:v>n.a.</x:v>
      </x:c>
      <x:c r="G4141" s="2" t="str">
        <x:v>USDm</x:v>
      </x:c>
      <x:c r="H4141" s="2" t="str">
        <x:v>2020-01-01</x:v>
      </x:c>
      <x:c r="I4141" s="2" t="str">
        <x:v>2020-12-31</x:v>
      </x:c>
      <x:c r="J4141" s="2" t="str">
        <x:v>Loan recoveries</x:v>
      </x:c>
      <x:c r="K4141" s="2" t="str"/>
      <x:c r="L4141" s="2" t="str"/>
      <x:c r="M4141" s="2" t="str"/>
      <x:c r="N4141" s="2" t="str"/>
      <x:c r="O4141" s="2" t="str"/>
      <x:c r="P4141" s="2" t="str"/>
      <x:c r="Q4141" s="2" t="str"/>
      <x:c r="R4141" s="2" t="str">
        <x:v>Not reported / unavailable</x:v>
      </x:c>
      <x:c r="T4141" s="12"/>
      <x:c r="U4141" s="12"/>
    </x:row>
    <x:row r="4142" ht="24" customHeight="1">
      <x:c r="C4142" s="2" t="str">
        <x:v>TFC</x:v>
      </x:c>
      <x:c r="D4142" s="2" t="str">
        <x:v>FY2020</x:v>
      </x:c>
      <x:c r="E4142" s="2" t="str">
        <x:v>rwa</x:v>
      </x:c>
      <x:c r="F4142" s="11" t="str">
        <x:v>n.a.</x:v>
      </x:c>
      <x:c r="G4142" s="2" t="str">
        <x:v>USDm</x:v>
      </x:c>
      <x:c r="H4142" s="2" t="str">
        <x:v>2020-01-01</x:v>
      </x:c>
      <x:c r="I4142" s="2" t="str">
        <x:v>2020-12-31</x:v>
      </x:c>
      <x:c r="J4142" s="2" t="str">
        <x:v>Risk-weighted assets</x:v>
      </x:c>
      <x:c r="K4142" s="2" t="str"/>
      <x:c r="L4142" s="2" t="str"/>
      <x:c r="M4142" s="2" t="str"/>
      <x:c r="N4142" s="2" t="str"/>
      <x:c r="O4142" s="2" t="str"/>
      <x:c r="P4142" s="2" t="str"/>
      <x:c r="Q4142" s="2" t="str"/>
      <x:c r="R4142" s="2" t="str">
        <x:v>Not reported / unavailable</x:v>
      </x:c>
      <x:c r="T4142" s="12"/>
      <x:c r="U4142" s="12"/>
    </x:row>
    <x:row r="4143" ht="24" customHeight="1">
      <x:c r="C4143" s="2" t="str">
        <x:v>TFC</x:v>
      </x:c>
      <x:c r="D4143" s="2" t="str">
        <x:v>FY2020</x:v>
      </x:c>
      <x:c r="E4143" s="2" t="str">
        <x:v>cet1_reported</x:v>
      </x:c>
      <x:c r="F4143" s="11" t="str">
        <x:v>n.a.</x:v>
      </x:c>
      <x:c r="G4143" s="2" t="str">
        <x:v>%</x:v>
      </x:c>
      <x:c r="H4143" s="2" t="str">
        <x:v>2020-01-01</x:v>
      </x:c>
      <x:c r="I4143" s="2" t="str">
        <x:v>2020-12-31</x:v>
      </x:c>
      <x:c r="J4143" s="2" t="str">
        <x:v>Actual standardized CET1 ratio</x:v>
      </x:c>
      <x:c r="K4143" s="2" t="str"/>
      <x:c r="L4143" s="2" t="str"/>
      <x:c r="M4143" s="2" t="str"/>
      <x:c r="N4143" s="2" t="str"/>
      <x:c r="O4143" s="2" t="str"/>
      <x:c r="P4143" s="2" t="str"/>
      <x:c r="Q4143" s="2" t="str"/>
      <x:c r="R4143" s="2" t="str">
        <x:v>Not reported / unavailable</x:v>
      </x:c>
      <x:c r="T4143" s="12"/>
      <x:c r="U4143" s="12"/>
    </x:row>
    <x:row r="4144" ht="24" customHeight="1">
      <x:c r="C4144" s="2" t="str">
        <x:v>TFC</x:v>
      </x:c>
      <x:c r="D4144" s="2" t="str">
        <x:v>FY2020</x:v>
      </x:c>
      <x:c r="E4144" s="2" t="str">
        <x:v>nim_reported</x:v>
      </x:c>
      <x:c r="F4144" s="11" t="str">
        <x:v>n.a.</x:v>
      </x:c>
      <x:c r="G4144" s="2" t="str">
        <x:v>%</x:v>
      </x:c>
      <x:c r="H4144" s="2" t="str">
        <x:v>2020-01-01</x:v>
      </x:c>
      <x:c r="I4144" s="2" t="str">
        <x:v>2020-12-31</x:v>
      </x:c>
      <x:c r="J4144" s="2" t="str">
        <x:v>Issuer reported net interest margin</x:v>
      </x:c>
      <x:c r="K4144" s="2" t="str"/>
      <x:c r="L4144" s="2" t="str"/>
      <x:c r="M4144" s="2" t="str"/>
      <x:c r="N4144" s="2" t="str"/>
      <x:c r="O4144" s="2" t="str"/>
      <x:c r="P4144" s="2" t="str"/>
      <x:c r="Q4144" s="2" t="str"/>
      <x:c r="R4144" s="2" t="str">
        <x:v>Not reported / unavailable</x:v>
      </x:c>
      <x:c r="T4144" s="12"/>
      <x:c r="U4144" s="12"/>
    </x:row>
    <x:row r="4145" ht="24" customHeight="1">
      <x:c r="C4145" s="2" t="str">
        <x:v>TFC</x:v>
      </x:c>
      <x:c r="D4145" s="2" t="str">
        <x:v>FY2020</x:v>
      </x:c>
      <x:c r="E4145" s="2" t="str">
        <x:v>bvps_reported</x:v>
      </x:c>
      <x:c r="F4145" s="11" t="str">
        <x:v>n.a.</x:v>
      </x:c>
      <x:c r="G4145" s="2" t="str">
        <x:v>USD/share</x:v>
      </x:c>
      <x:c r="H4145" s="2" t="str">
        <x:v>2020-01-01</x:v>
      </x:c>
      <x:c r="I4145" s="2" t="str">
        <x:v>2020-12-31</x:v>
      </x:c>
      <x:c r="J4145" s="2" t="str">
        <x:v>Reported common book value per share</x:v>
      </x:c>
      <x:c r="K4145" s="2" t="str"/>
      <x:c r="L4145" s="2" t="str"/>
      <x:c r="M4145" s="2" t="str"/>
      <x:c r="N4145" s="2" t="str"/>
      <x:c r="O4145" s="2" t="str"/>
      <x:c r="P4145" s="2" t="str"/>
      <x:c r="Q4145" s="2" t="str"/>
      <x:c r="R4145" s="2" t="str">
        <x:v>Not reported / unavailable</x:v>
      </x:c>
      <x:c r="T4145" s="12"/>
      <x:c r="U4145" s="12"/>
    </x:row>
    <x:row r="4146" ht="24" customHeight="1">
      <x:c r="C4146" s="2" t="str">
        <x:v>TFC</x:v>
      </x:c>
      <x:c r="D4146" s="2" t="str">
        <x:v>FY2020</x:v>
      </x:c>
      <x:c r="E4146" s="2" t="str">
        <x:v>tbvps_reported</x:v>
      </x:c>
      <x:c r="F4146" s="11" t="str">
        <x:v>n.a.</x:v>
      </x:c>
      <x:c r="G4146" s="2" t="str">
        <x:v>USD/share</x:v>
      </x:c>
      <x:c r="H4146" s="2" t="str">
        <x:v>2020-01-01</x:v>
      </x:c>
      <x:c r="I4146" s="2" t="str">
        <x:v>2020-12-31</x:v>
      </x:c>
      <x:c r="J4146" s="2" t="str">
        <x:v>Reported tangible book value per share</x:v>
      </x:c>
      <x:c r="K4146" s="2" t="str"/>
      <x:c r="L4146" s="2" t="str"/>
      <x:c r="M4146" s="2" t="str"/>
      <x:c r="N4146" s="2" t="str"/>
      <x:c r="O4146" s="2" t="str"/>
      <x:c r="P4146" s="2" t="str"/>
      <x:c r="Q4146" s="2" t="str"/>
      <x:c r="R4146" s="2" t="str">
        <x:v>Not reported / unavailable</x:v>
      </x:c>
      <x:c r="T4146" s="12"/>
      <x:c r="U4146" s="12"/>
    </x:row>
    <x:row r="4147" ht="24" customHeight="1">
      <x:c r="C4147" s="2" t="str">
        <x:v>TFC</x:v>
      </x:c>
      <x:c r="D4147" s="2" t="str">
        <x:v>FY2020</x:v>
      </x:c>
      <x:c r="E4147" s="2" t="str">
        <x:v>tce_reported</x:v>
      </x:c>
      <x:c r="F4147" s="11" t="str">
        <x:v>n.a.</x:v>
      </x:c>
      <x:c r="G4147" s="2" t="str">
        <x:v>USDm</x:v>
      </x:c>
      <x:c r="H4147" s="2" t="str">
        <x:v>2020-01-01</x:v>
      </x:c>
      <x:c r="I4147" s="2" t="str">
        <x:v>2020-12-31</x:v>
      </x:c>
      <x:c r="J4147" s="2" t="str">
        <x:v>Reported tangible common equity</x:v>
      </x:c>
      <x:c r="K4147" s="2" t="str"/>
      <x:c r="L4147" s="2" t="str"/>
      <x:c r="M4147" s="2" t="str"/>
      <x:c r="N4147" s="2" t="str"/>
      <x:c r="O4147" s="2" t="str"/>
      <x:c r="P4147" s="2" t="str"/>
      <x:c r="Q4147" s="2" t="str"/>
      <x:c r="R4147" s="2" t="str">
        <x:v>Not reported / unavailable</x:v>
      </x:c>
      <x:c r="T4147" s="12"/>
      <x:c r="U4147" s="12"/>
    </x:row>
    <x:row r="4148" ht="24" customHeight="1">
      <x:c r="C4148" s="2" t="str">
        <x:v>TFC</x:v>
      </x:c>
      <x:c r="D4148" s="2" t="str">
        <x:v>FY2021</x:v>
      </x:c>
      <x:c r="E4148" s="2" t="str">
        <x:v>assets</x:v>
      </x:c>
      <x:c r="F4148" s="11" t="n">
        <x:v>541241</x:v>
      </x:c>
      <x:c r="G4148" s="2" t="str">
        <x:v>USD</x:v>
      </x:c>
      <x:c r="H4148" s="2" t="str">
        <x:v>2021-01-01</x:v>
      </x:c>
      <x:c r="I4148" s="2" t="str">
        <x:v>2021-12-31</x:v>
      </x:c>
      <x:c r="J4148" s="2" t="str">
        <x:v>Assets</x:v>
      </x:c>
      <x:c r="K4148" s="2" t="str">
        <x:v>us-gaap:Assets</x:v>
      </x:c>
      <x:c r="L4148" s="2" t="str">
        <x:v>2023-02-28</x:v>
      </x:c>
      <x:c r="M4148" s="2" t="str">
        <x:v>0000092230-23-000034</x:v>
      </x:c>
      <x:c r="N4148" s="2" t="str">
        <x:v>https://www.sec.gov/Archives/edgar/data/92230/000009223023000034/tfc-20221231.htm</x:v>
      </x:c>
      <x:c r="O4148" s="2" t="str">
        <x:v>data/raw/filings/TFC_0000092230-23-000034_tfc-20221231.htm</x:v>
      </x:c>
      <x:c r="P4148" s="2" t="str">
        <x:v>id3VybDovL2RvY3MudjEvZG9jOmQ0Y2Q4Yzg4YTIwNTQ5NmU4M2E4MTIxZmUwOGIxMDM2L3NlYzpkNGNkOGM4OGEyMDU0OTZlODNhODEyMWZlMDhiMTAzNl80OS9mcmFnOjA3ZDcxMTVhNDIwYzQxMmRiODcxODk1ZjY3ZGU1YzI1L3RhYmxlOmE5ODJkMjUwMDA4MDRmNjg5NTNkNTdhZTMxZmM2YzgzL3RhYmxlcmFuZ2U6YTk4MmQyNTAwMDgwNGY2ODk1M2Q1N2FlMzFmYzZjODNfMTgtMy0xLTEtMzAyNTMw_791f1bea-444b-46d7-942d-ec2495831438</x:v>
      </x:c>
      <x:c r="Q4148" s="2" t="str"/>
      <x:c r="R4148" s="2" t="str">
        <x:v>Latest eligible comparative presentation at the information cutoff.</x:v>
      </x:c>
      <x:c r="T4148" s="12"/>
      <x:c r="U4148" s="12"/>
    </x:row>
    <x:row r="4149" ht="24" customHeight="1">
      <x:c r="C4149" s="2" t="str">
        <x:v>TFC</x:v>
      </x:c>
      <x:c r="D4149" s="2" t="str">
        <x:v>FY2021</x:v>
      </x:c>
      <x:c r="E4149" s="2" t="str">
        <x:v>liabilities</x:v>
      </x:c>
      <x:c r="F4149" s="11" t="n">
        <x:v>471970</x:v>
      </x:c>
      <x:c r="G4149" s="2" t="str">
        <x:v>USD</x:v>
      </x:c>
      <x:c r="H4149" s="2" t="str">
        <x:v>2021-01-01</x:v>
      </x:c>
      <x:c r="I4149" s="2" t="str">
        <x:v>2021-12-31</x:v>
      </x:c>
      <x:c r="J4149" s="2" t="str">
        <x:v>Liabilities</x:v>
      </x:c>
      <x:c r="K4149" s="2" t="str">
        <x:v>us-gaap:Liabilities</x:v>
      </x:c>
      <x:c r="L4149" s="2" t="str">
        <x:v>2023-02-28</x:v>
      </x:c>
      <x:c r="M4149" s="2" t="str">
        <x:v>0000092230-23-000034</x:v>
      </x:c>
      <x:c r="N4149" s="2" t="str">
        <x:v>https://www.sec.gov/Archives/edgar/data/92230/000009223023000034/tfc-20221231.htm</x:v>
      </x:c>
      <x:c r="O4149" s="2" t="str">
        <x:v>data/raw/filings/TFC_0000092230-23-000034_tfc-20221231.htm</x:v>
      </x:c>
      <x:c r="P4149" s="2" t="str">
        <x:v>id3VybDovL2RvY3MudjEvZG9jOmQ0Y2Q4Yzg4YTIwNTQ5NmU4M2E4MTIxZmUwOGIxMDM2L3NlYzpkNGNkOGM4OGEyMDU0OTZlODNhODEyMWZlMDhiMTAzNl80OS9mcmFnOjA3ZDcxMTVhNDIwYzQxMmRiODcxODk1ZjY3ZGU1YzI1L3RhYmxlOmE5ODJkMjUwMDA4MDRmNjg5NTNkNTdhZTMxZmM2YzgzL3RhYmxlcmFuZ2U6YTk4MmQyNTAwMDgwNGY2ODk1M2Q1N2FlMzFmYzZjODNfMjUtMy0xLTEtMzAyNTMw_6da7fb0a-c9ba-4d90-ada8-273c31906acf</x:v>
      </x:c>
      <x:c r="Q4149" s="2" t="str"/>
      <x:c r="R4149" s="2" t="str">
        <x:v>Latest eligible comparative presentation at the information cutoff.</x:v>
      </x:c>
      <x:c r="T4149" s="12"/>
      <x:c r="U4149" s="12"/>
    </x:row>
    <x:row r="4150" ht="24" customHeight="1">
      <x:c r="C4150" s="2" t="str">
        <x:v>TFC</x:v>
      </x:c>
      <x:c r="D4150" s="2" t="str">
        <x:v>FY2021</x:v>
      </x:c>
      <x:c r="E4150" s="2" t="str">
        <x:v>equity</x:v>
      </x:c>
      <x:c r="F4150" s="11" t="str">
        <x:v>n.a.</x:v>
      </x:c>
      <x:c r="G4150" s="2" t="str">
        <x:v>USDm</x:v>
      </x:c>
      <x:c r="H4150" s="2" t="str">
        <x:v>2021-01-01</x:v>
      </x:c>
      <x:c r="I4150" s="2" t="str">
        <x:v>2021-12-31</x:v>
      </x:c>
      <x:c r="J4150" s="2" t="str">
        <x:v>Shareholders equity attributable to parent</x:v>
      </x:c>
      <x:c r="K4150" s="2" t="str"/>
      <x:c r="L4150" s="2" t="str"/>
      <x:c r="M4150" s="2" t="str"/>
      <x:c r="N4150" s="2" t="str"/>
      <x:c r="O4150" s="2" t="str"/>
      <x:c r="P4150" s="2" t="str"/>
      <x:c r="Q4150" s="2" t="str"/>
      <x:c r="R4150" s="2" t="str">
        <x:v>Not reported / unavailable</x:v>
      </x:c>
      <x:c r="T4150" s="12"/>
      <x:c r="U4150" s="12"/>
    </x:row>
    <x:row r="4151" ht="24" customHeight="1">
      <x:c r="C4151" s="2" t="str">
        <x:v>TFC</x:v>
      </x:c>
      <x:c r="D4151" s="2" t="str">
        <x:v>FY2021</x:v>
      </x:c>
      <x:c r="E4151" s="2" t="str">
        <x:v>preferred</x:v>
      </x:c>
      <x:c r="F4151" s="11" t="n">
        <x:v>6673</x:v>
      </x:c>
      <x:c r="G4151" s="2" t="str">
        <x:v>USD</x:v>
      </x:c>
      <x:c r="H4151" s="2" t="str">
        <x:v>2021-01-01</x:v>
      </x:c>
      <x:c r="I4151" s="2" t="str">
        <x:v>2021-12-31</x:v>
      </x:c>
      <x:c r="J4151" s="2" t="str">
        <x:v>Preferred Stock, Including Additional Paid in Capital, Net of Discount</x:v>
      </x:c>
      <x:c r="K4151" s="2" t="str">
        <x:v>us-gaap:PreferredStockIncludingAdditionalPaidInCapitalNetOfDiscount</x:v>
      </x:c>
      <x:c r="L4151" s="2" t="str">
        <x:v>2023-02-28</x:v>
      </x:c>
      <x:c r="M4151" s="2" t="str">
        <x:v>0000092230-23-000034</x:v>
      </x:c>
      <x:c r="N4151" s="2" t="str">
        <x:v>https://www.sec.gov/Archives/edgar/data/92230/000009223023000034/tfc-20221231.htm</x:v>
      </x:c>
      <x:c r="O4151" s="2" t="str">
        <x:v>data/raw/filings/TFC_0000092230-23-000034_tfc-20221231.htm</x:v>
      </x:c>
      <x:c r="P4151" s="2" t="str">
        <x:v>id3VybDovL2RvY3MudjEvZG9jOmQ0Y2Q4Yzg4YTIwNTQ5NmU4M2E4MTIxZmUwOGIxMDM2L3NlYzpkNGNkOGM4OGEyMDU0OTZlODNhODEyMWZlMDhiMTAzNl80OS9mcmFnOjA3ZDcxMTVhNDIwYzQxMmRiODcxODk1ZjY3ZGU1YzI1L3RhYmxlOmE5ODJkMjUwMDA4MDRmNjg5NTNkNTdhZTMxZmM2YzgzL3RhYmxlcmFuZ2U6YTk4MmQyNTAwMDgwNGY2ODk1M2Q1N2FlMzFmYzZjODNfMjctMy0xLTEtMzAyNTMw_11f63350-9e1a-4bda-ac8d-19d7d966b7d0</x:v>
      </x:c>
      <x:c r="Q4151" s="2" t="str"/>
      <x:c r="R4151" s="2" t="str">
        <x:v>Latest eligible comparative presentation at the information cutoff.</x:v>
      </x:c>
      <x:c r="T4151" s="12"/>
      <x:c r="U4151" s="12"/>
    </x:row>
    <x:row r="4152" ht="24" customHeight="1">
      <x:c r="C4152" s="2" t="str">
        <x:v>TFC</x:v>
      </x:c>
      <x:c r="D4152" s="2" t="str">
        <x:v>FY2021</x:v>
      </x:c>
      <x:c r="E4152" s="2" t="str">
        <x:v>common_equity_reported</x:v>
      </x:c>
      <x:c r="F4152" s="11" t="str">
        <x:v>n.a.</x:v>
      </x:c>
      <x:c r="G4152" s="2" t="str">
        <x:v>USDm</x:v>
      </x:c>
      <x:c r="H4152" s="2" t="str">
        <x:v>2021-01-01</x:v>
      </x:c>
      <x:c r="I4152" s="2" t="str">
        <x:v>2021-12-31</x:v>
      </x:c>
      <x:c r="J4152" s="2" t="str">
        <x:v>Reported common shareholders equity</x:v>
      </x:c>
      <x:c r="K4152" s="2" t="str"/>
      <x:c r="L4152" s="2" t="str"/>
      <x:c r="M4152" s="2" t="str"/>
      <x:c r="N4152" s="2" t="str"/>
      <x:c r="O4152" s="2" t="str"/>
      <x:c r="P4152" s="2" t="str"/>
      <x:c r="Q4152" s="2" t="str"/>
      <x:c r="R4152" s="2" t="str">
        <x:v>Not reported / unavailable</x:v>
      </x:c>
      <x:c r="T4152" s="12"/>
      <x:c r="U4152" s="12"/>
    </x:row>
    <x:row r="4153" ht="24" customHeight="1">
      <x:c r="C4153" s="2" t="str">
        <x:v>TFC</x:v>
      </x:c>
      <x:c r="D4153" s="2" t="str">
        <x:v>FY2021</x:v>
      </x:c>
      <x:c r="E4153" s="2" t="str">
        <x:v>goodwill</x:v>
      </x:c>
      <x:c r="F4153" s="11" t="n">
        <x:v>23045</x:v>
      </x:c>
      <x:c r="G4153" s="2" t="str">
        <x:v>USD</x:v>
      </x:c>
      <x:c r="H4153" s="2" t="str">
        <x:v>2021-01-01</x:v>
      </x:c>
      <x:c r="I4153" s="2" t="str">
        <x:v>2021-12-31</x:v>
      </x:c>
      <x:c r="J4153" s="2" t="str">
        <x:v>Goodwill</x:v>
      </x:c>
      <x:c r="K4153" s="2" t="str">
        <x:v>us-gaap:Goodwill</x:v>
      </x:c>
      <x:c r="L4153" s="2" t="str">
        <x:v>2024-05-10</x:v>
      </x:c>
      <x:c r="M4153" s="2" t="str">
        <x:v>0000092230-24-000029</x:v>
      </x:c>
      <x:c r="N4153" s="2" t="str">
        <x:v>https://data.sec.gov/api/xbrl/companyfacts/CIK0000092230.json</x:v>
      </x:c>
      <x:c r="O4153" s="2" t="str">
        <x:v>data/raw/sec/TFC_companyfacts.json</x:v>
      </x:c>
      <x:c r="P4153" s="2" t="str"/>
      <x:c r="Q4153" s="2" t="str"/>
      <x:c r="R4153" s="2" t="str">
        <x:v>Latest eligible comparative presentation at the information cutoff.</x:v>
      </x:c>
      <x:c r="T4153" s="12"/>
      <x:c r="U4153" s="12"/>
    </x:row>
    <x:row r="4154" ht="24" customHeight="1">
      <x:c r="C4154" s="2" t="str">
        <x:v>TFC</x:v>
      </x:c>
      <x:c r="D4154" s="2" t="str">
        <x:v>FY2021</x:v>
      </x:c>
      <x:c r="E4154" s="2" t="str">
        <x:v>intangibles</x:v>
      </x:c>
      <x:c r="F4154" s="11" t="n">
        <x:v>3408</x:v>
      </x:c>
      <x:c r="G4154" s="2" t="str">
        <x:v>USD</x:v>
      </x:c>
      <x:c r="H4154" s="2" t="str">
        <x:v>2021-01-01</x:v>
      </x:c>
      <x:c r="I4154" s="2" t="str">
        <x:v>2021-12-31</x:v>
      </x:c>
      <x:c r="J4154" s="2" t="str">
        <x:v>Finite-Lived Intangible Assets, Net</x:v>
      </x:c>
      <x:c r="K4154" s="2" t="str">
        <x:v>us-gaap:FiniteLivedIntangibleAssetsNet</x:v>
      </x:c>
      <x:c r="L4154" s="2" t="str">
        <x:v>2023-02-28</x:v>
      </x:c>
      <x:c r="M4154" s="2" t="str">
        <x:v>0000092230-23-000034</x:v>
      </x:c>
      <x:c r="N4154" s="2" t="str">
        <x:v>https://www.sec.gov/Archives/edgar/data/92230/000009223023000034/tfc-20221231.htm</x:v>
      </x:c>
      <x:c r="O4154" s="2" t="str">
        <x:v>data/raw/filings/TFC_0000092230-23-000034_tfc-20221231.htm</x:v>
      </x:c>
      <x:c r="P4154" s="2" t="str">
        <x:v>id3VybDovL2RvY3MudjEvZG9jOmQ0Y2Q4Yzg4YTIwNTQ5NmU4M2E4MTIxZmUwOGIxMDM2L3NlYzpkNGNkOGM4OGEyMDU0OTZlODNhODEyMWZlMDhiMTAzNl8xMjEvZnJhZzoyMjc4Mjc1YTE5NmY0MzIwYWJkMzdiZDQ3ZDVkZmUxMS90YWJsZTpkZmYyMTg2ZTEzODM0NmRjYWZhMzE1NjBjNzNmZDVlNi90YWJsZXJhbmdlOmRmZjIxODZlMTM4MzQ2ZGNhZmEzMTU2MGM3M2ZkNWU2XzQtMTItMS0xLTMwMjUzMA_e2240969-dc29-4986-a010-3f3503ae1f5c</x:v>
      </x:c>
      <x:c r="Q4154" s="2" t="str"/>
      <x:c r="R4154" s="2" t="str">
        <x:v>Latest eligible comparative presentation at the information cutoff.</x:v>
      </x:c>
      <x:c r="T4154" s="12"/>
      <x:c r="U4154" s="12"/>
    </x:row>
    <x:row r="4155" ht="24" customHeight="1">
      <x:c r="C4155" s="2" t="str">
        <x:v>TFC</x:v>
      </x:c>
      <x:c r="D4155" s="2" t="str">
        <x:v>FY2021</x:v>
      </x:c>
      <x:c r="E4155" s="2" t="str">
        <x:v>intangibles_total</x:v>
      </x:c>
      <x:c r="F4155" s="11" t="str">
        <x:v>n.a.</x:v>
      </x:c>
      <x:c r="G4155" s="2" t="str">
        <x:v>USDm</x:v>
      </x:c>
      <x:c r="H4155" s="2" t="str">
        <x:v>2021-01-01</x:v>
      </x:c>
      <x:c r="I4155" s="2" t="str">
        <x:v>2021-12-31</x:v>
      </x:c>
      <x:c r="J4155" s="2" t="str">
        <x:v>Reported goodwill and intangible assets combined</x:v>
      </x:c>
      <x:c r="K4155" s="2" t="str"/>
      <x:c r="L4155" s="2" t="str"/>
      <x:c r="M4155" s="2" t="str"/>
      <x:c r="N4155" s="2" t="str"/>
      <x:c r="O4155" s="2" t="str"/>
      <x:c r="P4155" s="2" t="str"/>
      <x:c r="Q4155" s="2" t="str"/>
      <x:c r="R4155" s="2" t="str">
        <x:v>Not reported / unavailable</x:v>
      </x:c>
      <x:c r="T4155" s="12"/>
      <x:c r="U4155" s="12"/>
    </x:row>
    <x:row r="4156" ht="24" customHeight="1">
      <x:c r="C4156" s="2" t="str">
        <x:v>TFC</x:v>
      </x:c>
      <x:c r="D4156" s="2" t="str">
        <x:v>FY2021</x:v>
      </x:c>
      <x:c r="E4156" s="2" t="str">
        <x:v>shares_end</x:v>
      </x:c>
      <x:c r="F4156" s="11" t="n">
        <x:v>1327.818</x:v>
      </x:c>
      <x:c r="G4156" s="2" t="str">
        <x:v>shares</x:v>
      </x:c>
      <x:c r="H4156" s="2" t="str">
        <x:v>2021-01-01</x:v>
      </x:c>
      <x:c r="I4156" s="2" t="str">
        <x:v>2021-12-31</x:v>
      </x:c>
      <x:c r="J4156" s="2" t="str">
        <x:v>Common Stock, Shares, Outstanding</x:v>
      </x:c>
      <x:c r="K4156" s="2" t="str">
        <x:v>us-gaap:CommonStockSharesOutstanding</x:v>
      </x:c>
      <x:c r="L4156" s="2" t="str">
        <x:v>2023-02-28</x:v>
      </x:c>
      <x:c r="M4156" s="2" t="str">
        <x:v>0000092230-23-000034</x:v>
      </x:c>
      <x:c r="N4156" s="2" t="str">
        <x:v>https://www.sec.gov/Archives/edgar/data/92230/000009223023000034/tfc-20221231.htm</x:v>
      </x:c>
      <x:c r="O4156" s="2" t="str">
        <x:v>data/raw/filings/TFC_0000092230-23-000034_tfc-20221231.htm</x:v>
      </x:c>
      <x:c r="P4156" s="2" t="str">
        <x:v>id3VybDovL2RvY3MudjEvZG9jOmQ0Y2Q4Yzg4YTIwNTQ5NmU4M2E4MTIxZmUwOGIxMDM2L3NlYzpkNGNkOGM4OGEyMDU0OTZlODNhODEyMWZlMDhiMTAzNl80OS9mcmFnOjA3ZDcxMTVhNDIwYzQxMmRiODcxODk1ZjY3ZGU1YzI1L3RhYmxlOmE5ODJkMjUwMDA4MDRmNjg5NTNkNTdhZTMxZmM2YzgzL3RhYmxlcmFuZ2U6YTk4MmQyNTAwMDgwNGY2ODk1M2Q1N2FlMzFmYzZjODNfMzUtMy0xLTEtMzAyNTMw_c17b04b0-72f9-42f0-82b5-fefc40b8e268</x:v>
      </x:c>
      <x:c r="Q4156" s="2" t="str"/>
      <x:c r="R4156" s="2" t="str">
        <x:v>Latest eligible comparative presentation at the information cutoff.</x:v>
      </x:c>
      <x:c r="T4156" s="12"/>
      <x:c r="U4156" s="12"/>
    </x:row>
    <x:row r="4157" ht="24" customHeight="1">
      <x:c r="C4157" s="2" t="str">
        <x:v>TFC</x:v>
      </x:c>
      <x:c r="D4157" s="2" t="str">
        <x:v>FY2021</x:v>
      </x:c>
      <x:c r="E4157" s="2" t="str">
        <x:v>shares_issued</x:v>
      </x:c>
      <x:c r="F4157" s="11" t="str">
        <x:v>n.a.</x:v>
      </x:c>
      <x:c r="G4157" s="2" t="str">
        <x:v>million</x:v>
      </x:c>
      <x:c r="H4157" s="2" t="str">
        <x:v>2021-01-01</x:v>
      </x:c>
      <x:c r="I4157" s="2" t="str">
        <x:v>2021-12-31</x:v>
      </x:c>
      <x:c r="J4157" s="2" t="str">
        <x:v>Shares Issued</x:v>
      </x:c>
      <x:c r="K4157" s="2" t="str"/>
      <x:c r="L4157" s="2" t="str"/>
      <x:c r="M4157" s="2" t="str"/>
      <x:c r="N4157" s="2" t="str"/>
      <x:c r="O4157" s="2" t="str"/>
      <x:c r="P4157" s="2" t="str"/>
      <x:c r="Q4157" s="2" t="str"/>
      <x:c r="R4157" s="2" t="str">
        <x:v>Not reported / unavailable</x:v>
      </x:c>
      <x:c r="T4157" s="12"/>
      <x:c r="U4157" s="12"/>
    </x:row>
    <x:row r="4158" ht="24" customHeight="1">
      <x:c r="C4158" s="2" t="str">
        <x:v>TFC</x:v>
      </x:c>
      <x:c r="D4158" s="2" t="str">
        <x:v>FY2021</x:v>
      </x:c>
      <x:c r="E4158" s="2" t="str">
        <x:v>shares_treasury</x:v>
      </x:c>
      <x:c r="F4158" s="11" t="str">
        <x:v>n.a.</x:v>
      </x:c>
      <x:c r="G4158" s="2" t="str">
        <x:v>million</x:v>
      </x:c>
      <x:c r="H4158" s="2" t="str">
        <x:v>2021-01-01</x:v>
      </x:c>
      <x:c r="I4158" s="2" t="str">
        <x:v>2021-12-31</x:v>
      </x:c>
      <x:c r="J4158" s="2" t="str">
        <x:v>Shares Treasury</x:v>
      </x:c>
      <x:c r="K4158" s="2" t="str"/>
      <x:c r="L4158" s="2" t="str"/>
      <x:c r="M4158" s="2" t="str"/>
      <x:c r="N4158" s="2" t="str"/>
      <x:c r="O4158" s="2" t="str"/>
      <x:c r="P4158" s="2" t="str"/>
      <x:c r="Q4158" s="2" t="str"/>
      <x:c r="R4158" s="2" t="str">
        <x:v>Not reported / unavailable</x:v>
      </x:c>
      <x:c r="T4158" s="12"/>
      <x:c r="U4158" s="12"/>
    </x:row>
    <x:row r="4159" ht="24" customHeight="1">
      <x:c r="C4159" s="2" t="str">
        <x:v>TFC</x:v>
      </x:c>
      <x:c r="D4159" s="2" t="str">
        <x:v>FY2021</x:v>
      </x:c>
      <x:c r="E4159" s="2" t="str">
        <x:v>deposits</x:v>
      </x:c>
      <x:c r="F4159" s="11" t="n">
        <x:v>416488</x:v>
      </x:c>
      <x:c r="G4159" s="2" t="str">
        <x:v>USD</x:v>
      </x:c>
      <x:c r="H4159" s="2" t="str">
        <x:v>2021-01-01</x:v>
      </x:c>
      <x:c r="I4159" s="2" t="str">
        <x:v>2021-12-31</x:v>
      </x:c>
      <x:c r="J4159" s="2" t="str">
        <x:v>Deposits</x:v>
      </x:c>
      <x:c r="K4159" s="2" t="str">
        <x:v>us-gaap:Deposits</x:v>
      </x:c>
      <x:c r="L4159" s="2" t="str">
        <x:v>2023-02-28</x:v>
      </x:c>
      <x:c r="M4159" s="2" t="str">
        <x:v>0000092230-23-000034</x:v>
      </x:c>
      <x:c r="N4159" s="2" t="str">
        <x:v>https://www.sec.gov/Archives/edgar/data/92230/000009223023000034/tfc-20221231.htm</x:v>
      </x:c>
      <x:c r="O4159" s="2" t="str">
        <x:v>data/raw/filings/TFC_0000092230-23-000034_tfc-20221231.htm</x:v>
      </x:c>
      <x:c r="P4159" s="2" t="str">
        <x:v>id3VybDovL2RvY3MudjEvZG9jOmQ0Y2Q4Yzg4YTIwNTQ5NmU4M2E4MTIxZmUwOGIxMDM2L3NlYzpkNGNkOGM4OGEyMDU0OTZlODNhODEyMWZlMDhiMTAzNl8xMzYvZnJhZzo3OTM2ZmUyMWNkOTM0MTAzOTFkNzZkM2E1ZTUxZTg5My90YWJsZTo2MjNmNmJmNjVjYmY0MzBlOGFmMTE0N2RjZDgzMGMzZS90YWJsZXJhbmdlOjYyM2Y2YmY2NWNiZjQzMGU4YWYxMTQ3ZGNkODMwYzNlXzgtNC0xLTEtMzAyNTMw_44964428-e450-4e6d-aa54-9a183ba4c695</x:v>
      </x:c>
      <x:c r="Q4159" s="2" t="str"/>
      <x:c r="R4159" s="2" t="str">
        <x:v>Latest eligible comparative presentation at the information cutoff.</x:v>
      </x:c>
      <x:c r="T4159" s="17" t="n">
        <x:v>145892</x:v>
      </x:c>
      <x:c r="U4159" s="17" t="n">
        <x:v>270596</x:v>
      </x:c>
    </x:row>
    <x:row r="4160" ht="24" customHeight="1">
      <x:c r="C4160" s="2" t="str">
        <x:v>TFC</x:v>
      </x:c>
      <x:c r="D4160" s="2" t="str">
        <x:v>FY2021</x:v>
      </x:c>
      <x:c r="E4160" s="2" t="str">
        <x:v>loans_gross</x:v>
      </x:c>
      <x:c r="F4160" s="11" t="n">
        <x:v>289513</x:v>
      </x:c>
      <x:c r="G4160" s="2" t="str">
        <x:v>USD</x:v>
      </x:c>
      <x:c r="H4160" s="2" t="str">
        <x:v>2021-01-01</x:v>
      </x:c>
      <x:c r="I4160" s="2" t="str">
        <x:v>2021-12-31</x:v>
      </x:c>
      <x:c r="J4160" s="2" t="str">
        <x:v>Loans and Leases Receivable, Net of Deferred Income</x:v>
      </x:c>
      <x:c r="K4160" s="2" t="str">
        <x:v>us-gaap:LoansAndLeasesReceivableNetOfDeferredIncome</x:v>
      </x:c>
      <x:c r="L4160" s="2" t="str">
        <x:v>2023-02-28</x:v>
      </x:c>
      <x:c r="M4160" s="2" t="str">
        <x:v>0000092230-23-000034</x:v>
      </x:c>
      <x:c r="N4160" s="2" t="str">
        <x:v>https://www.sec.gov/Archives/edgar/data/92230/000009223023000034/tfc-20221231.htm</x:v>
      </x:c>
      <x:c r="O4160" s="2" t="str">
        <x:v>data/raw/filings/TFC_0000092230-23-000034_tfc-20221231.htm</x:v>
      </x:c>
      <x:c r="P4160" s="2" t="str"/>
      <x:c r="Q4160" s="2" t="str"/>
      <x:c r="R4160" s="2" t="str">
        <x:v>Latest eligible comparative presentation at the information cutoff.</x:v>
      </x:c>
      <x:c r="T4160" s="12"/>
      <x:c r="U4160" s="12"/>
    </x:row>
    <x:row r="4161" ht="24" customHeight="1">
      <x:c r="C4161" s="2" t="str">
        <x:v>TFC</x:v>
      </x:c>
      <x:c r="D4161" s="2" t="str">
        <x:v>FY2021</x:v>
      </x:c>
      <x:c r="E4161" s="2" t="str">
        <x:v>loans_net</x:v>
      </x:c>
      <x:c r="F4161" s="11" t="n">
        <x:v>285078</x:v>
      </x:c>
      <x:c r="G4161" s="2" t="str">
        <x:v>USD</x:v>
      </x:c>
      <x:c r="H4161" s="2" t="str">
        <x:v>2021-01-01</x:v>
      </x:c>
      <x:c r="I4161" s="2" t="str">
        <x:v>2021-12-31</x:v>
      </x:c>
      <x:c r="J4161" s="2" t="str">
        <x:v>Loans and Leases Receivable, Net Amount</x:v>
      </x:c>
      <x:c r="K4161" s="2" t="str">
        <x:v>us-gaap:LoansAndLeasesReceivableNetReportedAmount</x:v>
      </x:c>
      <x:c r="L4161" s="2" t="str">
        <x:v>2023-02-28</x:v>
      </x:c>
      <x:c r="M4161" s="2" t="str">
        <x:v>0000092230-23-000034</x:v>
      </x:c>
      <x:c r="N4161" s="2" t="str">
        <x:v>https://www.sec.gov/Archives/edgar/data/92230/000009223023000034/tfc-20221231.htm</x:v>
      </x:c>
      <x:c r="O4161" s="2" t="str">
        <x:v>data/raw/filings/TFC_0000092230-23-000034_tfc-20221231.htm</x:v>
      </x:c>
      <x:c r="P4161" s="2" t="str"/>
      <x:c r="Q4161" s="2" t="str"/>
      <x:c r="R4161" s="2" t="str">
        <x:v>Latest eligible comparative presentation at the information cutoff.</x:v>
      </x:c>
      <x:c r="T4161" s="12"/>
      <x:c r="U4161" s="12"/>
    </x:row>
    <x:row r="4162" ht="24" customHeight="1">
      <x:c r="C4162" s="2" t="str">
        <x:v>TFC</x:v>
      </x:c>
      <x:c r="D4162" s="2" t="str">
        <x:v>FY2021</x:v>
      </x:c>
      <x:c r="E4162" s="2" t="str">
        <x:v>allowance</x:v>
      </x:c>
      <x:c r="F4162" s="11" t="str">
        <x:v>n.a.</x:v>
      </x:c>
      <x:c r="G4162" s="2" t="str">
        <x:v>USDm</x:v>
      </x:c>
      <x:c r="H4162" s="2" t="str">
        <x:v>2021-01-01</x:v>
      </x:c>
      <x:c r="I4162" s="2" t="str">
        <x:v>2021-12-31</x:v>
      </x:c>
      <x:c r="J4162" s="2" t="str">
        <x:v>Loan allowance for credit losses</x:v>
      </x:c>
      <x:c r="K4162" s="2" t="str"/>
      <x:c r="L4162" s="2" t="str"/>
      <x:c r="M4162" s="2" t="str"/>
      <x:c r="N4162" s="2" t="str"/>
      <x:c r="O4162" s="2" t="str"/>
      <x:c r="P4162" s="2" t="str"/>
      <x:c r="Q4162" s="2" t="str"/>
      <x:c r="R4162" s="2" t="str">
        <x:v>Not reported / unavailable</x:v>
      </x:c>
      <x:c r="T4162" s="12"/>
      <x:c r="U4162" s="12"/>
    </x:row>
    <x:row r="4163" ht="24" customHeight="1">
      <x:c r="C4163" s="2" t="str">
        <x:v>TFC</x:v>
      </x:c>
      <x:c r="D4163" s="2" t="str">
        <x:v>FY2021</x:v>
      </x:c>
      <x:c r="E4163" s="2" t="str">
        <x:v>nonaccrual</x:v>
      </x:c>
      <x:c r="F4163" s="11" t="str">
        <x:v>n.a.</x:v>
      </x:c>
      <x:c r="G4163" s="2" t="str">
        <x:v>USDm</x:v>
      </x:c>
      <x:c r="H4163" s="2" t="str">
        <x:v>2021-01-01</x:v>
      </x:c>
      <x:c r="I4163" s="2" t="str">
        <x:v>2021-12-31</x:v>
      </x:c>
      <x:c r="J4163" s="2" t="str">
        <x:v>Nonaccrual</x:v>
      </x:c>
      <x:c r="K4163" s="2" t="str"/>
      <x:c r="L4163" s="2" t="str"/>
      <x:c r="M4163" s="2" t="str"/>
      <x:c r="N4163" s="2" t="str"/>
      <x:c r="O4163" s="2" t="str"/>
      <x:c r="P4163" s="2" t="str"/>
      <x:c r="Q4163" s="2" t="str"/>
      <x:c r="R4163" s="2" t="str">
        <x:v>Not reported / unavailable</x:v>
      </x:c>
      <x:c r="T4163" s="12"/>
      <x:c r="U4163" s="12"/>
    </x:row>
    <x:row r="4164" ht="24" customHeight="1">
      <x:c r="C4164" s="2" t="str">
        <x:v>TFC</x:v>
      </x:c>
      <x:c r="D4164" s="2" t="str">
        <x:v>FY2021</x:v>
      </x:c>
      <x:c r="E4164" s="2" t="str">
        <x:v>cash</x:v>
      </x:c>
      <x:c r="F4164" s="11" t="n">
        <x:v>20295</x:v>
      </x:c>
      <x:c r="G4164" s="2" t="str">
        <x:v>USD</x:v>
      </x:c>
      <x:c r="H4164" s="2" t="str">
        <x:v>2021-01-01</x:v>
      </x:c>
      <x:c r="I4164" s="2" t="str">
        <x:v>2021-12-31</x:v>
      </x:c>
      <x:c r="J4164" s="2" t="str">
        <x:v>Cash and Cash Equivalents, at Carrying Value</x:v>
      </x:c>
      <x:c r="K4164" s="2" t="str">
        <x:v>us-gaap:CashAndCashEquivalentsAtCarryingValue</x:v>
      </x:c>
      <x:c r="L4164" s="2" t="str">
        <x:v>2022-02-23</x:v>
      </x:c>
      <x:c r="M4164" s="2" t="str">
        <x:v>0000092230-22-000008</x:v>
      </x:c>
      <x:c r="N4164" s="2" t="str">
        <x:v>https://www.sec.gov/Archives/edgar/data/92230/000009223022000008/tfc-20211231.htm</x:v>
      </x:c>
      <x:c r="O4164" s="2" t="str">
        <x:v>data/raw/filings/TFC_0000092230-22-000008_tfc-20211231.htm</x:v>
      </x:c>
      <x:c r="P4164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NTQtMi0xLTEtNjcwNDI_9d7c499a-0b0c-49b0-8248-b55da5590241</x:v>
      </x:c>
      <x:c r="Q4164" s="2" t="str"/>
      <x:c r="R4164" s="2" t="str">
        <x:v>Latest eligible comparative presentation at the information cutoff.</x:v>
      </x:c>
      <x:c r="T4164" s="12"/>
      <x:c r="U4164" s="12"/>
    </x:row>
    <x:row r="4165" ht="24" customHeight="1">
      <x:c r="C4165" s="2" t="str">
        <x:v>TFC</x:v>
      </x:c>
      <x:c r="D4165" s="2" t="str">
        <x:v>FY2021</x:v>
      </x:c>
      <x:c r="E4165" s="2" t="str">
        <x:v>aoci</x:v>
      </x:c>
      <x:c r="F4165" s="11" t="n">
        <x:v>-1604</x:v>
      </x:c>
      <x:c r="G4165" s="2" t="str">
        <x:v>USD</x:v>
      </x:c>
      <x:c r="H4165" s="2" t="str">
        <x:v>2021-01-01</x:v>
      </x:c>
      <x:c r="I4165" s="2" t="str">
        <x:v>2021-12-31</x:v>
      </x:c>
      <x:c r="J4165" s="2" t="str">
        <x:v>Accumulated Other Comprehensive Income (Loss), Net of Tax</x:v>
      </x:c>
      <x:c r="K4165" s="2" t="str">
        <x:v>us-gaap:AccumulatedOtherComprehensiveIncomeLossNetOfTax</x:v>
      </x:c>
      <x:c r="L4165" s="2" t="str">
        <x:v>2023-02-28</x:v>
      </x:c>
      <x:c r="M4165" s="2" t="str">
        <x:v>0000092230-23-000034</x:v>
      </x:c>
      <x:c r="N4165" s="2" t="str">
        <x:v>https://www.sec.gov/Archives/edgar/data/92230/000009223023000034/tfc-20221231.htm</x:v>
      </x:c>
      <x:c r="O4165" s="2" t="str">
        <x:v>data/raw/filings/TFC_0000092230-23-000034_tfc-20221231.htm</x:v>
      </x:c>
      <x:c r="P4165" s="2" t="str">
        <x:v>id3VybDovL2RvY3MudjEvZG9jOmQ0Y2Q4Yzg4YTIwNTQ5NmU4M2E4MTIxZmUwOGIxMDM2L3NlYzpkNGNkOGM4OGEyMDU0OTZlODNhODEyMWZlMDhiMTAzNl80OS9mcmFnOjA3ZDcxMTVhNDIwYzQxMmRiODcxODk1ZjY3ZGU1YzI1L3RhYmxlOmE5ODJkMjUwMDA4MDRmNjg5NTNkNTdhZTMxZmM2YzgzL3RhYmxlcmFuZ2U6YTk4MmQyNTAwMDgwNGY2ODk1M2Q1N2FlMzFmYzZjODNfMzEtMy0xLTEtMzAyNTMw_811ad715-199e-4436-8339-44c2cf7cc1d4</x:v>
      </x:c>
      <x:c r="Q4165" s="2" t="str"/>
      <x:c r="R4165" s="2" t="str">
        <x:v>Latest eligible comparative presentation at the information cutoff.</x:v>
      </x:c>
      <x:c r="T4165" s="12"/>
      <x:c r="U4165" s="12"/>
    </x:row>
    <x:row r="4166" ht="24" customHeight="1">
      <x:c r="C4166" s="2" t="str">
        <x:v>TFC</x:v>
      </x:c>
      <x:c r="D4166" s="2" t="str">
        <x:v>FY2021</x:v>
      </x:c>
      <x:c r="E4166" s="2" t="str">
        <x:v>nii</x:v>
      </x:c>
      <x:c r="F4166" s="11" t="n">
        <x:v>13002</x:v>
      </x:c>
      <x:c r="G4166" s="2" t="str">
        <x:v>USD</x:v>
      </x:c>
      <x:c r="H4166" s="2" t="str">
        <x:v>2021-01-01</x:v>
      </x:c>
      <x:c r="I4166" s="2" t="str">
        <x:v>2021-12-31</x:v>
      </x:c>
      <x:c r="J4166" s="2" t="str">
        <x:v>Interest Income (Expense), Net</x:v>
      </x:c>
      <x:c r="K4166" s="2" t="str">
        <x:v>us-gaap:InterestIncomeExpenseNet</x:v>
      </x:c>
      <x:c r="L4166" s="2" t="str">
        <x:v>2024-05-10</x:v>
      </x:c>
      <x:c r="M4166" s="2" t="str">
        <x:v>0000092230-24-000029</x:v>
      </x:c>
      <x:c r="N4166" s="2" t="str">
        <x:v>https://data.sec.gov/api/xbrl/companyfacts/CIK0000092230.json</x:v>
      </x:c>
      <x:c r="O4166" s="2" t="str">
        <x:v>data/raw/sec/TFC_companyfacts.json</x:v>
      </x:c>
      <x:c r="P4166" s="2" t="str"/>
      <x:c r="Q4166" s="2" t="str"/>
      <x:c r="R4166" s="2" t="str">
        <x:v>Latest eligible comparative presentation at the information cutoff.</x:v>
      </x:c>
      <x:c r="T4166" s="12"/>
      <x:c r="U4166" s="12"/>
    </x:row>
    <x:row r="4167" ht="24" customHeight="1">
      <x:c r="C4167" s="2" t="str">
        <x:v>TFC</x:v>
      </x:c>
      <x:c r="D4167" s="2" t="str">
        <x:v>FY2021</x:v>
      </x:c>
      <x:c r="E4167" s="2" t="str">
        <x:v>noninterest_income</x:v>
      </x:c>
      <x:c r="F4167" s="11" t="n">
        <x:v>6668</x:v>
      </x:c>
      <x:c r="G4167" s="2" t="str">
        <x:v>USD</x:v>
      </x:c>
      <x:c r="H4167" s="2" t="str">
        <x:v>2021-01-01</x:v>
      </x:c>
      <x:c r="I4167" s="2" t="str">
        <x:v>2021-12-31</x:v>
      </x:c>
      <x:c r="J4167" s="2" t="str">
        <x:v>Noninterest Income</x:v>
      </x:c>
      <x:c r="K4167" s="2" t="str">
        <x:v>us-gaap:NoninterestIncome</x:v>
      </x:c>
      <x:c r="L4167" s="2" t="str">
        <x:v>2024-05-10</x:v>
      </x:c>
      <x:c r="M4167" s="2" t="str">
        <x:v>0000092230-24-000029</x:v>
      </x:c>
      <x:c r="N4167" s="2" t="str">
        <x:v>https://data.sec.gov/api/xbrl/companyfacts/CIK0000092230.json</x:v>
      </x:c>
      <x:c r="O4167" s="2" t="str">
        <x:v>data/raw/sec/TFC_companyfacts.json</x:v>
      </x:c>
      <x:c r="P4167" s="2" t="str"/>
      <x:c r="Q4167" s="2" t="str"/>
      <x:c r="R4167" s="2" t="str">
        <x:v>Latest eligible comparative presentation at the information cutoff.</x:v>
      </x:c>
      <x:c r="T4167" s="12"/>
      <x:c r="U4167" s="12"/>
    </x:row>
    <x:row r="4168" ht="24" customHeight="1">
      <x:c r="C4168" s="2" t="str">
        <x:v>TFC</x:v>
      </x:c>
      <x:c r="D4168" s="2" t="str">
        <x:v>FY2021</x:v>
      </x:c>
      <x:c r="E4168" s="2" t="str">
        <x:v>revenue_reported</x:v>
      </x:c>
      <x:c r="F4168" s="11" t="str">
        <x:v>n.a.</x:v>
      </x:c>
      <x:c r="G4168" s="2" t="str">
        <x:v>USDm</x:v>
      </x:c>
      <x:c r="H4168" s="2" t="str">
        <x:v>2021-01-01</x:v>
      </x:c>
      <x:c r="I4168" s="2" t="str">
        <x:v>2021-12-31</x:v>
      </x:c>
      <x:c r="J4168" s="2" t="str">
        <x:v>Reported total net revenue</x:v>
      </x:c>
      <x:c r="K4168" s="2" t="str"/>
      <x:c r="L4168" s="2" t="str"/>
      <x:c r="M4168" s="2" t="str"/>
      <x:c r="N4168" s="2" t="str"/>
      <x:c r="O4168" s="2" t="str"/>
      <x:c r="P4168" s="2" t="str"/>
      <x:c r="Q4168" s="2" t="str"/>
      <x:c r="R4168" s="2" t="str">
        <x:v>Not reported / unavailable</x:v>
      </x:c>
      <x:c r="T4168" s="12"/>
      <x:c r="U4168" s="12"/>
    </x:row>
    <x:row r="4169" ht="24" customHeight="1">
      <x:c r="C4169" s="2" t="str">
        <x:v>TFC</x:v>
      </x:c>
      <x:c r="D4169" s="2" t="str">
        <x:v>FY2021</x:v>
      </x:c>
      <x:c r="E4169" s="2" t="str">
        <x:v>opex</x:v>
      </x:c>
      <x:c r="F4169" s="11" t="n">
        <x:v>13102</x:v>
      </x:c>
      <x:c r="G4169" s="2" t="str">
        <x:v>USD</x:v>
      </x:c>
      <x:c r="H4169" s="2" t="str">
        <x:v>2021-01-01</x:v>
      </x:c>
      <x:c r="I4169" s="2" t="str">
        <x:v>2021-12-31</x:v>
      </x:c>
      <x:c r="J4169" s="2" t="str">
        <x:v>Noninterest Expense</x:v>
      </x:c>
      <x:c r="K4169" s="2" t="str">
        <x:v>us-gaap:NoninterestExpense</x:v>
      </x:c>
      <x:c r="L4169" s="2" t="str">
        <x:v>2024-05-10</x:v>
      </x:c>
      <x:c r="M4169" s="2" t="str">
        <x:v>0000092230-24-000029</x:v>
      </x:c>
      <x:c r="N4169" s="2" t="str">
        <x:v>https://data.sec.gov/api/xbrl/companyfacts/CIK0000092230.json</x:v>
      </x:c>
      <x:c r="O4169" s="2" t="str">
        <x:v>data/raw/sec/TFC_companyfacts.json</x:v>
      </x:c>
      <x:c r="P4169" s="2" t="str"/>
      <x:c r="Q4169" s="2" t="str"/>
      <x:c r="R4169" s="2" t="str">
        <x:v>Latest eligible comparative presentation at the information cutoff.</x:v>
      </x:c>
      <x:c r="T4169" s="12"/>
      <x:c r="U4169" s="12"/>
    </x:row>
    <x:row r="4170" ht="24" customHeight="1">
      <x:c r="C4170" s="2" t="str">
        <x:v>TFC</x:v>
      </x:c>
      <x:c r="D4170" s="2" t="str">
        <x:v>FY2021</x:v>
      </x:c>
      <x:c r="E4170" s="2" t="str">
        <x:v>provision</x:v>
      </x:c>
      <x:c r="F4170" s="11" t="n">
        <x:v>-813</x:v>
      </x:c>
      <x:c r="G4170" s="2" t="str">
        <x:v>USD</x:v>
      </x:c>
      <x:c r="H4170" s="2" t="str">
        <x:v>2021-01-01</x:v>
      </x:c>
      <x:c r="I4170" s="2" t="str">
        <x:v>2021-12-31</x:v>
      </x:c>
      <x:c r="J4170" s="2" t="str">
        <x:v>Provision for Loan, Lease, and Other Losses</x:v>
      </x:c>
      <x:c r="K4170" s="2" t="str">
        <x:v>us-gaap:ProvisionForLoanLeaseAndOtherLosses</x:v>
      </x:c>
      <x:c r="L4170" s="2" t="str">
        <x:v>2024-05-10</x:v>
      </x:c>
      <x:c r="M4170" s="2" t="str">
        <x:v>0000092230-24-000029</x:v>
      </x:c>
      <x:c r="N4170" s="2" t="str">
        <x:v>https://data.sec.gov/api/xbrl/companyfacts/CIK0000092230.json</x:v>
      </x:c>
      <x:c r="O4170" s="2" t="str">
        <x:v>data/raw/sec/TFC_companyfacts.json</x:v>
      </x:c>
      <x:c r="P4170" s="2" t="str"/>
      <x:c r="Q4170" s="2" t="str"/>
      <x:c r="R4170" s="2" t="str">
        <x:v>Latest eligible comparative presentation at the information cutoff.</x:v>
      </x:c>
      <x:c r="T4170" s="12"/>
      <x:c r="U4170" s="12"/>
    </x:row>
    <x:row r="4171" ht="24" customHeight="1">
      <x:c r="C4171" s="2" t="str">
        <x:v>TFC</x:v>
      </x:c>
      <x:c r="D4171" s="2" t="str">
        <x:v>FY2021</x:v>
      </x:c>
      <x:c r="E4171" s="2" t="str">
        <x:v>pretax</x:v>
      </x:c>
      <x:c r="F4171" s="11" t="n">
        <x:v>7381</x:v>
      </x:c>
      <x:c r="G4171" s="2" t="str">
        <x:v>USD</x:v>
      </x:c>
      <x:c r="H4171" s="2" t="str">
        <x:v>2021-01-01</x:v>
      </x:c>
      <x:c r="I4171" s="2" t="str">
        <x:v>2021-12-31</x:v>
      </x:c>
      <x:c r="J4171" s="2" t="str">
        <x:v>Income (Loss) from Continuing Operations before Income Taxes, Noncontrolling Interest</x:v>
      </x:c>
      <x:c r="K4171" s="2" t="str">
        <x:v>us-gaap:IncomeLossFromContinuingOperationsBeforeIncomeTaxesExtraordinaryItemsNoncontrollingInterest</x:v>
      </x:c>
      <x:c r="L4171" s="2" t="str">
        <x:v>2024-05-10</x:v>
      </x:c>
      <x:c r="M4171" s="2" t="str">
        <x:v>0000092230-24-000029</x:v>
      </x:c>
      <x:c r="N4171" s="2" t="str">
        <x:v>https://data.sec.gov/api/xbrl/companyfacts/CIK0000092230.json</x:v>
      </x:c>
      <x:c r="O4171" s="2" t="str">
        <x:v>data/raw/sec/TFC_companyfacts.json</x:v>
      </x:c>
      <x:c r="P4171" s="2" t="str"/>
      <x:c r="Q4171" s="2" t="str"/>
      <x:c r="R4171" s="2" t="str">
        <x:v>Latest eligible comparative presentation at the information cutoff.</x:v>
      </x:c>
      <x:c r="T4171" s="12"/>
      <x:c r="U4171" s="12"/>
    </x:row>
    <x:row r="4172" ht="24" customHeight="1">
      <x:c r="C4172" s="2" t="str">
        <x:v>TFC</x:v>
      </x:c>
      <x:c r="D4172" s="2" t="str">
        <x:v>FY2021</x:v>
      </x:c>
      <x:c r="E4172" s="2" t="str">
        <x:v>tax</x:v>
      </x:c>
      <x:c r="F4172" s="11" t="n">
        <x:v>1408</x:v>
      </x:c>
      <x:c r="G4172" s="2" t="str">
        <x:v>USD</x:v>
      </x:c>
      <x:c r="H4172" s="2" t="str">
        <x:v>2021-01-01</x:v>
      </x:c>
      <x:c r="I4172" s="2" t="str">
        <x:v>2021-12-31</x:v>
      </x:c>
      <x:c r="J4172" s="2" t="str">
        <x:v>Income Tax Expense (Benefit)</x:v>
      </x:c>
      <x:c r="K4172" s="2" t="str">
        <x:v>us-gaap:IncomeTaxExpenseBenefit</x:v>
      </x:c>
      <x:c r="L4172" s="2" t="str">
        <x:v>2024-05-10</x:v>
      </x:c>
      <x:c r="M4172" s="2" t="str">
        <x:v>0000092230-24-000029</x:v>
      </x:c>
      <x:c r="N4172" s="2" t="str">
        <x:v>https://data.sec.gov/api/xbrl/companyfacts/CIK0000092230.json</x:v>
      </x:c>
      <x:c r="O4172" s="2" t="str">
        <x:v>data/raw/sec/TFC_companyfacts.json</x:v>
      </x:c>
      <x:c r="P4172" s="2" t="str"/>
      <x:c r="Q4172" s="2" t="str"/>
      <x:c r="R4172" s="2" t="str">
        <x:v>Latest eligible comparative presentation at the information cutoff.</x:v>
      </x:c>
      <x:c r="T4172" s="12"/>
      <x:c r="U4172" s="12"/>
    </x:row>
    <x:row r="4173" ht="24" customHeight="1">
      <x:c r="C4173" s="2" t="str">
        <x:v>TFC</x:v>
      </x:c>
      <x:c r="D4173" s="2" t="str">
        <x:v>FY2021</x:v>
      </x:c>
      <x:c r="E4173" s="2" t="str">
        <x:v>net_income</x:v>
      </x:c>
      <x:c r="F4173" s="11" t="str">
        <x:v>n.a.</x:v>
      </x:c>
      <x:c r="G4173" s="2" t="str">
        <x:v>USDm</x:v>
      </x:c>
      <x:c r="H4173" s="2" t="str">
        <x:v>2021-01-01</x:v>
      </x:c>
      <x:c r="I4173" s="2" t="str">
        <x:v>2021-12-31</x:v>
      </x:c>
      <x:c r="J4173" s="2" t="str">
        <x:v>Net income attributable to parent</x:v>
      </x:c>
      <x:c r="K4173" s="2" t="str"/>
      <x:c r="L4173" s="2" t="str"/>
      <x:c r="M4173" s="2" t="str"/>
      <x:c r="N4173" s="2" t="str"/>
      <x:c r="O4173" s="2" t="str"/>
      <x:c r="P4173" s="2" t="str"/>
      <x:c r="Q4173" s="2" t="str"/>
      <x:c r="R4173" s="2" t="str">
        <x:v>Not reported / unavailable</x:v>
      </x:c>
      <x:c r="T4173" s="12"/>
      <x:c r="U4173" s="12"/>
    </x:row>
    <x:row r="4174" ht="24" customHeight="1">
      <x:c r="C4174" s="2" t="str">
        <x:v>TFC</x:v>
      </x:c>
      <x:c r="D4174" s="2" t="str">
        <x:v>FY2021</x:v>
      </x:c>
      <x:c r="E4174" s="2" t="str">
        <x:v>common_income</x:v>
      </x:c>
      <x:c r="F4174" s="11" t="n">
        <x:v>6033</x:v>
      </x:c>
      <x:c r="G4174" s="2" t="str">
        <x:v>USD</x:v>
      </x:c>
      <x:c r="H4174" s="2" t="str">
        <x:v>2021-01-01</x:v>
      </x:c>
      <x:c r="I4174" s="2" t="str">
        <x:v>2021-12-31</x:v>
      </x:c>
      <x:c r="J4174" s="2" t="str">
        <x:v>Net Income (Loss) Available to Common Stockholders, Basic</x:v>
      </x:c>
      <x:c r="K4174" s="2" t="str">
        <x:v>us-gaap:NetIncomeLossAvailableToCommonStockholdersBasic</x:v>
      </x:c>
      <x:c r="L4174" s="2" t="str">
        <x:v>2024-05-10</x:v>
      </x:c>
      <x:c r="M4174" s="2" t="str">
        <x:v>0000092230-24-000029</x:v>
      </x:c>
      <x:c r="N4174" s="2" t="str">
        <x:v>https://data.sec.gov/api/xbrl/companyfacts/CIK0000092230.json</x:v>
      </x:c>
      <x:c r="O4174" s="2" t="str">
        <x:v>data/raw/sec/TFC_companyfacts.json</x:v>
      </x:c>
      <x:c r="P4174" s="2" t="str"/>
      <x:c r="Q4174" s="2" t="str"/>
      <x:c r="R4174" s="2" t="str">
        <x:v>Latest eligible comparative presentation at the information cutoff.</x:v>
      </x:c>
      <x:c r="T4174" s="12"/>
      <x:c r="U4174" s="12"/>
    </x:row>
    <x:row r="4175" ht="24" customHeight="1">
      <x:c r="C4175" s="2" t="str">
        <x:v>TFC</x:v>
      </x:c>
      <x:c r="D4175" s="2" t="str">
        <x:v>FY2021</x:v>
      </x:c>
      <x:c r="E4175" s="2" t="str">
        <x:v>preferred_div</x:v>
      </x:c>
      <x:c r="F4175" s="11" t="n">
        <x:v>407</x:v>
      </x:c>
      <x:c r="G4175" s="2" t="str">
        <x:v>USD</x:v>
      </x:c>
      <x:c r="H4175" s="2" t="str">
        <x:v>2021-01-01</x:v>
      </x:c>
      <x:c r="I4175" s="2" t="str">
        <x:v>2021-12-31</x:v>
      </x:c>
      <x:c r="J4175" s="2" t="str">
        <x:v>Preferred Stock Dividends and Other Adjustments</x:v>
      </x:c>
      <x:c r="K4175" s="2" t="str">
        <x:v>us-gaap:PreferredStockDividendsAndOtherAdjustments</x:v>
      </x:c>
      <x:c r="L4175" s="2" t="str">
        <x:v>2024-05-10</x:v>
      </x:c>
      <x:c r="M4175" s="2" t="str">
        <x:v>0000092230-24-000029</x:v>
      </x:c>
      <x:c r="N4175" s="2" t="str">
        <x:v>https://data.sec.gov/api/xbrl/companyfacts/CIK0000092230.json</x:v>
      </x:c>
      <x:c r="O4175" s="2" t="str">
        <x:v>data/raw/sec/TFC_companyfacts.json</x:v>
      </x:c>
      <x:c r="P4175" s="2" t="str"/>
      <x:c r="Q4175" s="2" t="str"/>
      <x:c r="R4175" s="2" t="str">
        <x:v>Latest eligible comparative presentation at the information cutoff.</x:v>
      </x:c>
      <x:c r="T4175" s="12"/>
      <x:c r="U4175" s="12"/>
    </x:row>
    <x:row r="4176" ht="24" customHeight="1">
      <x:c r="C4176" s="2" t="str">
        <x:v>TFC</x:v>
      </x:c>
      <x:c r="D4176" s="2" t="str">
        <x:v>FY2021</x:v>
      </x:c>
      <x:c r="E4176" s="2" t="str">
        <x:v>eps</x:v>
      </x:c>
      <x:c r="F4176" s="11" t="n">
        <x:v>4.47</x:v>
      </x:c>
      <x:c r="G4176" s="2" t="str">
        <x:v>USD/shares</x:v>
      </x:c>
      <x:c r="H4176" s="2" t="str">
        <x:v>2021-01-01</x:v>
      </x:c>
      <x:c r="I4176" s="2" t="str">
        <x:v>2021-12-31</x:v>
      </x:c>
      <x:c r="J4176" s="2" t="str">
        <x:v>Earnings Per Share, Diluted</x:v>
      </x:c>
      <x:c r="K4176" s="2" t="str">
        <x:v>us-gaap:EarningsPerShareDiluted</x:v>
      </x:c>
      <x:c r="L4176" s="2" t="str">
        <x:v>2024-05-10</x:v>
      </x:c>
      <x:c r="M4176" s="2" t="str">
        <x:v>0000092230-24-000029</x:v>
      </x:c>
      <x:c r="N4176" s="2" t="str">
        <x:v>https://data.sec.gov/api/xbrl/companyfacts/CIK0000092230.json</x:v>
      </x:c>
      <x:c r="O4176" s="2" t="str">
        <x:v>data/raw/sec/TFC_companyfacts.json</x:v>
      </x:c>
      <x:c r="P4176" s="2" t="str"/>
      <x:c r="Q4176" s="2" t="str"/>
      <x:c r="R4176" s="2" t="str">
        <x:v>Latest eligible comparative presentation at the information cutoff.</x:v>
      </x:c>
      <x:c r="T4176" s="12"/>
      <x:c r="U4176" s="12"/>
    </x:row>
    <x:row r="4177" ht="24" customHeight="1">
      <x:c r="C4177" s="2" t="str">
        <x:v>TFC</x:v>
      </x:c>
      <x:c r="D4177" s="2" t="str">
        <x:v>FY2021</x:v>
      </x:c>
      <x:c r="E4177" s="2" t="str">
        <x:v>shares_diluted</x:v>
      </x:c>
      <x:c r="F4177" s="11" t="n">
        <x:v>1349.378</x:v>
      </x:c>
      <x:c r="G4177" s="2" t="str">
        <x:v>shares</x:v>
      </x:c>
      <x:c r="H4177" s="2" t="str">
        <x:v>2021-01-01</x:v>
      </x:c>
      <x:c r="I4177" s="2" t="str">
        <x:v>2021-12-31</x:v>
      </x:c>
      <x:c r="J4177" s="2" t="str">
        <x:v>Weighted Average Number of Shares Outstanding, Diluted</x:v>
      </x:c>
      <x:c r="K4177" s="2" t="str">
        <x:v>us-gaap:WeightedAverageNumberOfDilutedSharesOutstanding</x:v>
      </x:c>
      <x:c r="L4177" s="2" t="str">
        <x:v>2024-05-10</x:v>
      </x:c>
      <x:c r="M4177" s="2" t="str">
        <x:v>0000092230-24-000029</x:v>
      </x:c>
      <x:c r="N4177" s="2" t="str">
        <x:v>https://data.sec.gov/api/xbrl/companyfacts/CIK0000092230.json</x:v>
      </x:c>
      <x:c r="O4177" s="2" t="str">
        <x:v>data/raw/sec/TFC_companyfacts.json</x:v>
      </x:c>
      <x:c r="P4177" s="2" t="str"/>
      <x:c r="Q4177" s="2" t="str"/>
      <x:c r="R4177" s="2" t="str">
        <x:v>Latest eligible comparative presentation at the information cutoff.</x:v>
      </x:c>
      <x:c r="T4177" s="12"/>
      <x:c r="U4177" s="12"/>
    </x:row>
    <x:row r="4178" ht="24" customHeight="1">
      <x:c r="C4178" s="2" t="str">
        <x:v>TFC</x:v>
      </x:c>
      <x:c r="D4178" s="2" t="str">
        <x:v>FY2021</x:v>
      </x:c>
      <x:c r="E4178" s="2" t="str">
        <x:v>dps</x:v>
      </x:c>
      <x:c r="F4178" s="11" t="n">
        <x:v>1.86</x:v>
      </x:c>
      <x:c r="G4178" s="2" t="str">
        <x:v>USD/shares</x:v>
      </x:c>
      <x:c r="H4178" s="2" t="str">
        <x:v>2021-01-01</x:v>
      </x:c>
      <x:c r="I4178" s="2" t="str">
        <x:v>2021-12-31</x:v>
      </x:c>
      <x:c r="J4178" s="2" t="str">
        <x:v>Common Stock, Dividends, Per Share, Declared</x:v>
      </x:c>
      <x:c r="K4178" s="2" t="str">
        <x:v>us-gaap:CommonStockDividendsPerShareDeclared</x:v>
      </x:c>
      <x:c r="L4178" s="2" t="str">
        <x:v>2024-05-10</x:v>
      </x:c>
      <x:c r="M4178" s="2" t="str">
        <x:v>0000092230-24-000029</x:v>
      </x:c>
      <x:c r="N4178" s="2" t="str">
        <x:v>https://data.sec.gov/api/xbrl/companyfacts/CIK0000092230.json</x:v>
      </x:c>
      <x:c r="O4178" s="2" t="str">
        <x:v>data/raw/sec/TFC_companyfacts.json</x:v>
      </x:c>
      <x:c r="P4178" s="2" t="str"/>
      <x:c r="Q4178" s="2" t="str"/>
      <x:c r="R4178" s="2" t="str">
        <x:v>Latest eligible comparative presentation at the information cutoff.</x:v>
      </x:c>
      <x:c r="T4178" s="12"/>
      <x:c r="U4178" s="12"/>
    </x:row>
    <x:row r="4179" ht="24" customHeight="1">
      <x:c r="C4179" s="2" t="str">
        <x:v>TFC</x:v>
      </x:c>
      <x:c r="D4179" s="2" t="str">
        <x:v>FY2021</x:v>
      </x:c>
      <x:c r="E4179" s="2" t="str">
        <x:v>dividends</x:v>
      </x:c>
      <x:c r="F4179" s="11" t="n">
        <x:v>2485</x:v>
      </x:c>
      <x:c r="G4179" s="2" t="str">
        <x:v>USD</x:v>
      </x:c>
      <x:c r="H4179" s="2" t="str">
        <x:v>2021-01-01</x:v>
      </x:c>
      <x:c r="I4179" s="2" t="str">
        <x:v>2021-12-31</x:v>
      </x:c>
      <x:c r="J4179" s="2" t="str">
        <x:v>Payments of Ordinary Dividends, Common Stock</x:v>
      </x:c>
      <x:c r="K4179" s="2" t="str">
        <x:v>us-gaap:PaymentsOfDividendsCommonStock</x:v>
      </x:c>
      <x:c r="L4179" s="2" t="str">
        <x:v>2024-05-10</x:v>
      </x:c>
      <x:c r="M4179" s="2" t="str">
        <x:v>0000092230-24-000029</x:v>
      </x:c>
      <x:c r="N4179" s="2" t="str">
        <x:v>https://data.sec.gov/api/xbrl/companyfacts/CIK0000092230.json</x:v>
      </x:c>
      <x:c r="O4179" s="2" t="str">
        <x:v>data/raw/sec/TFC_companyfacts.json</x:v>
      </x:c>
      <x:c r="P4179" s="2" t="str"/>
      <x:c r="Q4179" s="2" t="str"/>
      <x:c r="R4179" s="2" t="str">
        <x:v>Latest eligible comparative presentation at the information cutoff.</x:v>
      </x:c>
      <x:c r="T4179" s="12"/>
      <x:c r="U4179" s="12"/>
    </x:row>
    <x:row r="4180" ht="24" customHeight="1">
      <x:c r="C4180" s="2" t="str">
        <x:v>TFC</x:v>
      </x:c>
      <x:c r="D4180" s="2" t="str">
        <x:v>FY2021</x:v>
      </x:c>
      <x:c r="E4180" s="2" t="str">
        <x:v>buybacks</x:v>
      </x:c>
      <x:c r="F4180" s="11" t="n">
        <x:v>1616</x:v>
      </x:c>
      <x:c r="G4180" s="2" t="str">
        <x:v>USD</x:v>
      </x:c>
      <x:c r="H4180" s="2" t="str">
        <x:v>2021-01-01</x:v>
      </x:c>
      <x:c r="I4180" s="2" t="str">
        <x:v>2021-12-31</x:v>
      </x:c>
      <x:c r="J4180" s="2" t="str">
        <x:v>Payments for Repurchase of Common Stock</x:v>
      </x:c>
      <x:c r="K4180" s="2" t="str">
        <x:v>us-gaap:PaymentsForRepurchaseOfCommonStock</x:v>
      </x:c>
      <x:c r="L4180" s="2" t="str">
        <x:v>2024-05-10</x:v>
      </x:c>
      <x:c r="M4180" s="2" t="str">
        <x:v>0000092230-24-000029</x:v>
      </x:c>
      <x:c r="N4180" s="2" t="str">
        <x:v>https://data.sec.gov/api/xbrl/companyfacts/CIK0000092230.json</x:v>
      </x:c>
      <x:c r="O4180" s="2" t="str">
        <x:v>data/raw/sec/TFC_companyfacts.json</x:v>
      </x:c>
      <x:c r="P4180" s="2" t="str"/>
      <x:c r="Q4180" s="2" t="str"/>
      <x:c r="R4180" s="2" t="str">
        <x:v>Latest eligible comparative presentation at the information cutoff.</x:v>
      </x:c>
      <x:c r="T4180" s="12"/>
      <x:c r="U4180" s="12"/>
    </x:row>
    <x:row r="4181" ht="24" customHeight="1">
      <x:c r="C4181" s="2" t="str">
        <x:v>TFC</x:v>
      </x:c>
      <x:c r="D4181" s="2" t="str">
        <x:v>FY2021</x:v>
      </x:c>
      <x:c r="E4181" s="2" t="str">
        <x:v>chargeoffs</x:v>
      </x:c>
      <x:c r="F4181" s="11" t="str">
        <x:v>n.a.</x:v>
      </x:c>
      <x:c r="G4181" s="2" t="str">
        <x:v>USDm</x:v>
      </x:c>
      <x:c r="H4181" s="2" t="str">
        <x:v>2021-01-01</x:v>
      </x:c>
      <x:c r="I4181" s="2" t="str">
        <x:v>2021-12-31</x:v>
      </x:c>
      <x:c r="J4181" s="2" t="str">
        <x:v>Gross loan charge-offs</x:v>
      </x:c>
      <x:c r="K4181" s="2" t="str"/>
      <x:c r="L4181" s="2" t="str"/>
      <x:c r="M4181" s="2" t="str"/>
      <x:c r="N4181" s="2" t="str"/>
      <x:c r="O4181" s="2" t="str"/>
      <x:c r="P4181" s="2" t="str"/>
      <x:c r="Q4181" s="2" t="str"/>
      <x:c r="R4181" s="2" t="str">
        <x:v>Not reported / unavailable</x:v>
      </x:c>
      <x:c r="T4181" s="12"/>
      <x:c r="U4181" s="12"/>
    </x:row>
    <x:row r="4182" ht="24" customHeight="1">
      <x:c r="C4182" s="2" t="str">
        <x:v>TFC</x:v>
      </x:c>
      <x:c r="D4182" s="2" t="str">
        <x:v>FY2021</x:v>
      </x:c>
      <x:c r="E4182" s="2" t="str">
        <x:v>recoveries</x:v>
      </x:c>
      <x:c r="F4182" s="11" t="str">
        <x:v>n.a.</x:v>
      </x:c>
      <x:c r="G4182" s="2" t="str">
        <x:v>USDm</x:v>
      </x:c>
      <x:c r="H4182" s="2" t="str">
        <x:v>2021-01-01</x:v>
      </x:c>
      <x:c r="I4182" s="2" t="str">
        <x:v>2021-12-31</x:v>
      </x:c>
      <x:c r="J4182" s="2" t="str">
        <x:v>Loan recoveries</x:v>
      </x:c>
      <x:c r="K4182" s="2" t="str"/>
      <x:c r="L4182" s="2" t="str"/>
      <x:c r="M4182" s="2" t="str"/>
      <x:c r="N4182" s="2" t="str"/>
      <x:c r="O4182" s="2" t="str"/>
      <x:c r="P4182" s="2" t="str"/>
      <x:c r="Q4182" s="2" t="str"/>
      <x:c r="R4182" s="2" t="str">
        <x:v>Not reported / unavailable</x:v>
      </x:c>
      <x:c r="T4182" s="12"/>
      <x:c r="U4182" s="12"/>
    </x:row>
    <x:row r="4183" ht="24" customHeight="1">
      <x:c r="C4183" s="2" t="str">
        <x:v>TFC</x:v>
      </x:c>
      <x:c r="D4183" s="2" t="str">
        <x:v>FY2021</x:v>
      </x:c>
      <x:c r="E4183" s="2" t="str">
        <x:v>rwa</x:v>
      </x:c>
      <x:c r="F4183" s="11" t="str">
        <x:v>n.a.</x:v>
      </x:c>
      <x:c r="G4183" s="2" t="str">
        <x:v>USDm</x:v>
      </x:c>
      <x:c r="H4183" s="2" t="str">
        <x:v>2021-01-01</x:v>
      </x:c>
      <x:c r="I4183" s="2" t="str">
        <x:v>2021-12-31</x:v>
      </x:c>
      <x:c r="J4183" s="2" t="str">
        <x:v>Risk-weighted assets</x:v>
      </x:c>
      <x:c r="K4183" s="2" t="str"/>
      <x:c r="L4183" s="2" t="str"/>
      <x:c r="M4183" s="2" t="str"/>
      <x:c r="N4183" s="2" t="str"/>
      <x:c r="O4183" s="2" t="str"/>
      <x:c r="P4183" s="2" t="str"/>
      <x:c r="Q4183" s="2" t="str"/>
      <x:c r="R4183" s="2" t="str">
        <x:v>Not reported / unavailable</x:v>
      </x:c>
      <x:c r="T4183" s="12"/>
      <x:c r="U4183" s="12"/>
    </x:row>
    <x:row r="4184" ht="24" customHeight="1">
      <x:c r="C4184" s="2" t="str">
        <x:v>TFC</x:v>
      </x:c>
      <x:c r="D4184" s="2" t="str">
        <x:v>FY2021</x:v>
      </x:c>
      <x:c r="E4184" s="2" t="str">
        <x:v>cet1_reported</x:v>
      </x:c>
      <x:c r="F4184" s="11" t="str">
        <x:v>n.a.</x:v>
      </x:c>
      <x:c r="G4184" s="2" t="str">
        <x:v>%</x:v>
      </x:c>
      <x:c r="H4184" s="2" t="str">
        <x:v>2021-01-01</x:v>
      </x:c>
      <x:c r="I4184" s="2" t="str">
        <x:v>2021-12-31</x:v>
      </x:c>
      <x:c r="J4184" s="2" t="str">
        <x:v>Actual standardized CET1 ratio</x:v>
      </x:c>
      <x:c r="K4184" s="2" t="str"/>
      <x:c r="L4184" s="2" t="str"/>
      <x:c r="M4184" s="2" t="str"/>
      <x:c r="N4184" s="2" t="str"/>
      <x:c r="O4184" s="2" t="str"/>
      <x:c r="P4184" s="2" t="str"/>
      <x:c r="Q4184" s="2" t="str"/>
      <x:c r="R4184" s="2" t="str">
        <x:v>Not reported / unavailable</x:v>
      </x:c>
      <x:c r="T4184" s="12"/>
      <x:c r="U4184" s="12"/>
    </x:row>
    <x:row r="4185" ht="24" customHeight="1">
      <x:c r="C4185" s="2" t="str">
        <x:v>TFC</x:v>
      </x:c>
      <x:c r="D4185" s="2" t="str">
        <x:v>FY2021</x:v>
      </x:c>
      <x:c r="E4185" s="2" t="str">
        <x:v>nim_reported</x:v>
      </x:c>
      <x:c r="F4185" s="11" t="str">
        <x:v>n.a.</x:v>
      </x:c>
      <x:c r="G4185" s="2" t="str">
        <x:v>%</x:v>
      </x:c>
      <x:c r="H4185" s="2" t="str">
        <x:v>2021-01-01</x:v>
      </x:c>
      <x:c r="I4185" s="2" t="str">
        <x:v>2021-12-31</x:v>
      </x:c>
      <x:c r="J4185" s="2" t="str">
        <x:v>Issuer reported net interest margin</x:v>
      </x:c>
      <x:c r="K4185" s="2" t="str"/>
      <x:c r="L4185" s="2" t="str"/>
      <x:c r="M4185" s="2" t="str"/>
      <x:c r="N4185" s="2" t="str"/>
      <x:c r="O4185" s="2" t="str"/>
      <x:c r="P4185" s="2" t="str"/>
      <x:c r="Q4185" s="2" t="str"/>
      <x:c r="R4185" s="2" t="str">
        <x:v>Not reported / unavailable</x:v>
      </x:c>
      <x:c r="T4185" s="12"/>
      <x:c r="U4185" s="12"/>
    </x:row>
    <x:row r="4186" ht="24" customHeight="1">
      <x:c r="C4186" s="2" t="str">
        <x:v>TFC</x:v>
      </x:c>
      <x:c r="D4186" s="2" t="str">
        <x:v>FY2021</x:v>
      </x:c>
      <x:c r="E4186" s="2" t="str">
        <x:v>bvps_reported</x:v>
      </x:c>
      <x:c r="F4186" s="11" t="str">
        <x:v>n.a.</x:v>
      </x:c>
      <x:c r="G4186" s="2" t="str">
        <x:v>USD/share</x:v>
      </x:c>
      <x:c r="H4186" s="2" t="str">
        <x:v>2021-01-01</x:v>
      </x:c>
      <x:c r="I4186" s="2" t="str">
        <x:v>2021-12-31</x:v>
      </x:c>
      <x:c r="J4186" s="2" t="str">
        <x:v>Reported common book value per share</x:v>
      </x:c>
      <x:c r="K4186" s="2" t="str"/>
      <x:c r="L4186" s="2" t="str"/>
      <x:c r="M4186" s="2" t="str"/>
      <x:c r="N4186" s="2" t="str"/>
      <x:c r="O4186" s="2" t="str"/>
      <x:c r="P4186" s="2" t="str"/>
      <x:c r="Q4186" s="2" t="str"/>
      <x:c r="R4186" s="2" t="str">
        <x:v>Not reported / unavailable</x:v>
      </x:c>
      <x:c r="T4186" s="12"/>
      <x:c r="U4186" s="12"/>
    </x:row>
    <x:row r="4187" ht="24" customHeight="1">
      <x:c r="C4187" s="2" t="str">
        <x:v>TFC</x:v>
      </x:c>
      <x:c r="D4187" s="2" t="str">
        <x:v>FY2021</x:v>
      </x:c>
      <x:c r="E4187" s="2" t="str">
        <x:v>tbvps_reported</x:v>
      </x:c>
      <x:c r="F4187" s="11" t="str">
        <x:v>n.a.</x:v>
      </x:c>
      <x:c r="G4187" s="2" t="str">
        <x:v>USD/share</x:v>
      </x:c>
      <x:c r="H4187" s="2" t="str">
        <x:v>2021-01-01</x:v>
      </x:c>
      <x:c r="I4187" s="2" t="str">
        <x:v>2021-12-31</x:v>
      </x:c>
      <x:c r="J4187" s="2" t="str">
        <x:v>Reported tangible book value per share</x:v>
      </x:c>
      <x:c r="K4187" s="2" t="str"/>
      <x:c r="L4187" s="2" t="str"/>
      <x:c r="M4187" s="2" t="str"/>
      <x:c r="N4187" s="2" t="str"/>
      <x:c r="O4187" s="2" t="str"/>
      <x:c r="P4187" s="2" t="str"/>
      <x:c r="Q4187" s="2" t="str"/>
      <x:c r="R4187" s="2" t="str">
        <x:v>Not reported / unavailable</x:v>
      </x:c>
      <x:c r="T4187" s="12"/>
      <x:c r="U4187" s="12"/>
    </x:row>
    <x:row r="4188" ht="24" customHeight="1">
      <x:c r="C4188" s="2" t="str">
        <x:v>TFC</x:v>
      </x:c>
      <x:c r="D4188" s="2" t="str">
        <x:v>FY2021</x:v>
      </x:c>
      <x:c r="E4188" s="2" t="str">
        <x:v>tce_reported</x:v>
      </x:c>
      <x:c r="F4188" s="11" t="str">
        <x:v>n.a.</x:v>
      </x:c>
      <x:c r="G4188" s="2" t="str">
        <x:v>USDm</x:v>
      </x:c>
      <x:c r="H4188" s="2" t="str">
        <x:v>2021-01-01</x:v>
      </x:c>
      <x:c r="I4188" s="2" t="str">
        <x:v>2021-12-31</x:v>
      </x:c>
      <x:c r="J4188" s="2" t="str">
        <x:v>Reported tangible common equity</x:v>
      </x:c>
      <x:c r="K4188" s="2" t="str"/>
      <x:c r="L4188" s="2" t="str"/>
      <x:c r="M4188" s="2" t="str"/>
      <x:c r="N4188" s="2" t="str"/>
      <x:c r="O4188" s="2" t="str"/>
      <x:c r="P4188" s="2" t="str"/>
      <x:c r="Q4188" s="2" t="str"/>
      <x:c r="R4188" s="2" t="str">
        <x:v>Not reported / unavailable</x:v>
      </x:c>
      <x:c r="T4188" s="12"/>
      <x:c r="U4188" s="12"/>
    </x:row>
    <x:row r="4189" ht="24" customHeight="1">
      <x:c r="C4189" s="2" t="str">
        <x:v>TFC</x:v>
      </x:c>
      <x:c r="D4189" s="2" t="str">
        <x:v>FY2022</x:v>
      </x:c>
      <x:c r="E4189" s="2" t="str">
        <x:v>assets</x:v>
      </x:c>
      <x:c r="F4189" s="11" t="n">
        <x:v>555255</x:v>
      </x:c>
      <x:c r="G4189" s="2" t="str">
        <x:v>USD</x:v>
      </x:c>
      <x:c r="H4189" s="2" t="str">
        <x:v>2022-01-01</x:v>
      </x:c>
      <x:c r="I4189" s="2" t="str">
        <x:v>2022-12-31</x:v>
      </x:c>
      <x:c r="J4189" s="2" t="str">
        <x:v>Assets</x:v>
      </x:c>
      <x:c r="K4189" s="2" t="str">
        <x:v>us-gaap:Assets</x:v>
      </x:c>
      <x:c r="L4189" s="2" t="str">
        <x:v>2024-05-10</x:v>
      </x:c>
      <x:c r="M4189" s="2" t="str">
        <x:v>0000092230-24-000029</x:v>
      </x:c>
      <x:c r="N4189" s="2" t="str">
        <x:v>https://data.sec.gov/api/xbrl/companyfacts/CIK0000092230.json</x:v>
      </x:c>
      <x:c r="O4189" s="2" t="str">
        <x:v>data/raw/sec/TFC_companyfacts.json</x:v>
      </x:c>
      <x:c r="P4189" s="2" t="str"/>
      <x:c r="Q4189" s="2" t="str"/>
      <x:c r="R4189" s="2" t="str">
        <x:v>Latest eligible comparative presentation at the information cutoff.</x:v>
      </x:c>
      <x:c r="T4189" s="12"/>
      <x:c r="U4189" s="12"/>
    </x:row>
    <x:row r="4190" ht="24" customHeight="1">
      <x:c r="C4190" s="2" t="str">
        <x:v>TFC</x:v>
      </x:c>
      <x:c r="D4190" s="2" t="str">
        <x:v>FY2022</x:v>
      </x:c>
      <x:c r="E4190" s="2" t="str">
        <x:v>liabilities</x:v>
      </x:c>
      <x:c r="F4190" s="11" t="n">
        <x:v>494718</x:v>
      </x:c>
      <x:c r="G4190" s="2" t="str">
        <x:v>USD</x:v>
      </x:c>
      <x:c r="H4190" s="2" t="str">
        <x:v>2022-01-01</x:v>
      </x:c>
      <x:c r="I4190" s="2" t="str">
        <x:v>2022-12-31</x:v>
      </x:c>
      <x:c r="J4190" s="2" t="str">
        <x:v>Liabilities</x:v>
      </x:c>
      <x:c r="K4190" s="2" t="str">
        <x:v>us-gaap:Liabilities</x:v>
      </x:c>
      <x:c r="L4190" s="2" t="str">
        <x:v>2024-05-10</x:v>
      </x:c>
      <x:c r="M4190" s="2" t="str">
        <x:v>0000092230-24-000029</x:v>
      </x:c>
      <x:c r="N4190" s="2" t="str">
        <x:v>https://data.sec.gov/api/xbrl/companyfacts/CIK0000092230.json</x:v>
      </x:c>
      <x:c r="O4190" s="2" t="str">
        <x:v>data/raw/sec/TFC_companyfacts.json</x:v>
      </x:c>
      <x:c r="P4190" s="2" t="str"/>
      <x:c r="Q4190" s="2" t="str"/>
      <x:c r="R4190" s="2" t="str">
        <x:v>Latest eligible comparative presentation at the information cutoff.</x:v>
      </x:c>
      <x:c r="T4190" s="12"/>
      <x:c r="U4190" s="12"/>
    </x:row>
    <x:row r="4191" ht="24" customHeight="1">
      <x:c r="C4191" s="2" t="str">
        <x:v>TFC</x:v>
      </x:c>
      <x:c r="D4191" s="2" t="str">
        <x:v>FY2022</x:v>
      </x:c>
      <x:c r="E4191" s="2" t="str">
        <x:v>equity</x:v>
      </x:c>
      <x:c r="F4191" s="11" t="str">
        <x:v>n.a.</x:v>
      </x:c>
      <x:c r="G4191" s="2" t="str">
        <x:v>USDm</x:v>
      </x:c>
      <x:c r="H4191" s="2" t="str">
        <x:v>2022-01-01</x:v>
      </x:c>
      <x:c r="I4191" s="2" t="str">
        <x:v>2022-12-31</x:v>
      </x:c>
      <x:c r="J4191" s="2" t="str">
        <x:v>Shareholders equity attributable to parent</x:v>
      </x:c>
      <x:c r="K4191" s="2" t="str"/>
      <x:c r="L4191" s="2" t="str"/>
      <x:c r="M4191" s="2" t="str"/>
      <x:c r="N4191" s="2" t="str"/>
      <x:c r="O4191" s="2" t="str"/>
      <x:c r="P4191" s="2" t="str"/>
      <x:c r="Q4191" s="2" t="str"/>
      <x:c r="R4191" s="2" t="str">
        <x:v>Not reported / unavailable</x:v>
      </x:c>
      <x:c r="T4191" s="12"/>
      <x:c r="U4191" s="12"/>
    </x:row>
    <x:row r="4192" ht="24" customHeight="1">
      <x:c r="C4192" s="2" t="str">
        <x:v>TFC</x:v>
      </x:c>
      <x:c r="D4192" s="2" t="str">
        <x:v>FY2022</x:v>
      </x:c>
      <x:c r="E4192" s="2" t="str">
        <x:v>preferred</x:v>
      </x:c>
      <x:c r="F4192" s="11" t="n">
        <x:v>6673</x:v>
      </x:c>
      <x:c r="G4192" s="2" t="str">
        <x:v>USD</x:v>
      </x:c>
      <x:c r="H4192" s="2" t="str">
        <x:v>2022-01-01</x:v>
      </x:c>
      <x:c r="I4192" s="2" t="str">
        <x:v>2022-12-31</x:v>
      </x:c>
      <x:c r="J4192" s="2" t="str">
        <x:v>Preferred Stock, Including Additional Paid in Capital, Net of Discount</x:v>
      </x:c>
      <x:c r="K4192" s="2" t="str">
        <x:v>us-gaap:PreferredStockIncludingAdditionalPaidInCapitalNetOfDiscount</x:v>
      </x:c>
      <x:c r="L4192" s="2" t="str">
        <x:v>2024-05-10</x:v>
      </x:c>
      <x:c r="M4192" s="2" t="str">
        <x:v>0000092230-24-000029</x:v>
      </x:c>
      <x:c r="N4192" s="2" t="str">
        <x:v>https://data.sec.gov/api/xbrl/companyfacts/CIK0000092230.json</x:v>
      </x:c>
      <x:c r="O4192" s="2" t="str">
        <x:v>data/raw/sec/TFC_companyfacts.json</x:v>
      </x:c>
      <x:c r="P4192" s="2" t="str"/>
      <x:c r="Q4192" s="2" t="str"/>
      <x:c r="R4192" s="2" t="str">
        <x:v>Latest eligible comparative presentation at the information cutoff.</x:v>
      </x:c>
      <x:c r="T4192" s="12"/>
      <x:c r="U4192" s="12"/>
    </x:row>
    <x:row r="4193" ht="24" customHeight="1">
      <x:c r="C4193" s="2" t="str">
        <x:v>TFC</x:v>
      </x:c>
      <x:c r="D4193" s="2" t="str">
        <x:v>FY2022</x:v>
      </x:c>
      <x:c r="E4193" s="2" t="str">
        <x:v>common_equity_reported</x:v>
      </x:c>
      <x:c r="F4193" s="11" t="str">
        <x:v>n.a.</x:v>
      </x:c>
      <x:c r="G4193" s="2" t="str">
        <x:v>USDm</x:v>
      </x:c>
      <x:c r="H4193" s="2" t="str">
        <x:v>2022-01-01</x:v>
      </x:c>
      <x:c r="I4193" s="2" t="str">
        <x:v>2022-12-31</x:v>
      </x:c>
      <x:c r="J4193" s="2" t="str">
        <x:v>Reported common shareholders equity</x:v>
      </x:c>
      <x:c r="K4193" s="2" t="str"/>
      <x:c r="L4193" s="2" t="str"/>
      <x:c r="M4193" s="2" t="str"/>
      <x:c r="N4193" s="2" t="str"/>
      <x:c r="O4193" s="2" t="str"/>
      <x:c r="P4193" s="2" t="str"/>
      <x:c r="Q4193" s="2" t="str"/>
      <x:c r="R4193" s="2" t="str">
        <x:v>Not reported / unavailable</x:v>
      </x:c>
      <x:c r="T4193" s="12"/>
      <x:c r="U4193" s="12"/>
    </x:row>
    <x:row r="4194" ht="24" customHeight="1">
      <x:c r="C4194" s="2" t="str">
        <x:v>TFC</x:v>
      </x:c>
      <x:c r="D4194" s="2" t="str">
        <x:v>FY2022</x:v>
      </x:c>
      <x:c r="E4194" s="2" t="str">
        <x:v>goodwill</x:v>
      </x:c>
      <x:c r="F4194" s="11" t="n">
        <x:v>23233</x:v>
      </x:c>
      <x:c r="G4194" s="2" t="str">
        <x:v>USD</x:v>
      </x:c>
      <x:c r="H4194" s="2" t="str">
        <x:v>2022-01-01</x:v>
      </x:c>
      <x:c r="I4194" s="2" t="str">
        <x:v>2022-12-31</x:v>
      </x:c>
      <x:c r="J4194" s="2" t="str">
        <x:v>Goodwill</x:v>
      </x:c>
      <x:c r="K4194" s="2" t="str">
        <x:v>us-gaap:Goodwill</x:v>
      </x:c>
      <x:c r="L4194" s="2" t="str">
        <x:v>2025-02-25</x:v>
      </x:c>
      <x:c r="M4194" s="2" t="str">
        <x:v>0000092230-25-000020</x:v>
      </x:c>
      <x:c r="N4194" s="2" t="str">
        <x:v>https://www.sec.gov/Archives/edgar/data/92230/000009223025000020/tfc-20241231.htm</x:v>
      </x:c>
      <x:c r="O4194" s="2" t="str">
        <x:v>data/raw/filings/TFC_0000092230-25-000020_tfc-20241231.htm</x:v>
      </x:c>
      <x:c r="P4194" s="2" t="str">
        <x:v>f-2869</x:v>
      </x:c>
      <x:c r="Q4194" s="2" t="str"/>
      <x:c r="R4194" s="2" t="str">
        <x:v>Latest eligible comparative presentation at the information cutoff.</x:v>
      </x:c>
      <x:c r="T4194" s="12"/>
      <x:c r="U4194" s="12"/>
    </x:row>
    <x:row r="4195" ht="24" customHeight="1">
      <x:c r="C4195" s="2" t="str">
        <x:v>TFC</x:v>
      </x:c>
      <x:c r="D4195" s="2" t="str">
        <x:v>FY2022</x:v>
      </x:c>
      <x:c r="E4195" s="2" t="str">
        <x:v>intangibles</x:v>
      </x:c>
      <x:c r="F4195" s="11" t="n">
        <x:v>2313</x:v>
      </x:c>
      <x:c r="G4195" s="2" t="str">
        <x:v>USD</x:v>
      </x:c>
      <x:c r="H4195" s="2" t="str">
        <x:v>2022-01-01</x:v>
      </x:c>
      <x:c r="I4195" s="2" t="str">
        <x:v>2022-12-31</x:v>
      </x:c>
      <x:c r="J4195" s="2" t="str">
        <x:v>Finite-Lived Intangible Assets, Net</x:v>
      </x:c>
      <x:c r="K4195" s="2" t="str">
        <x:v>us-gaap:FiniteLivedIntangibleAssetsNet</x:v>
      </x:c>
      <x:c r="L4195" s="2" t="str">
        <x:v>2024-05-10</x:v>
      </x:c>
      <x:c r="M4195" s="2" t="str">
        <x:v>0000092230-24-000029</x:v>
      </x:c>
      <x:c r="N4195" s="2" t="str">
        <x:v>https://data.sec.gov/api/xbrl/companyfacts/CIK0000092230.json</x:v>
      </x:c>
      <x:c r="O4195" s="2" t="str">
        <x:v>data/raw/sec/TFC_companyfacts.json</x:v>
      </x:c>
      <x:c r="P4195" s="2" t="str"/>
      <x:c r="Q4195" s="2" t="str"/>
      <x:c r="R4195" s="2" t="str">
        <x:v>Latest eligible comparative presentation at the information cutoff.</x:v>
      </x:c>
      <x:c r="T4195" s="12"/>
      <x:c r="U4195" s="12"/>
    </x:row>
    <x:row r="4196" ht="24" customHeight="1">
      <x:c r="C4196" s="2" t="str">
        <x:v>TFC</x:v>
      </x:c>
      <x:c r="D4196" s="2" t="str">
        <x:v>FY2022</x:v>
      </x:c>
      <x:c r="E4196" s="2" t="str">
        <x:v>intangibles_total</x:v>
      </x:c>
      <x:c r="F4196" s="11" t="str">
        <x:v>n.a.</x:v>
      </x:c>
      <x:c r="G4196" s="2" t="str">
        <x:v>USDm</x:v>
      </x:c>
      <x:c r="H4196" s="2" t="str">
        <x:v>2022-01-01</x:v>
      </x:c>
      <x:c r="I4196" s="2" t="str">
        <x:v>2022-12-31</x:v>
      </x:c>
      <x:c r="J4196" s="2" t="str">
        <x:v>Reported goodwill and intangible assets combined</x:v>
      </x:c>
      <x:c r="K4196" s="2" t="str"/>
      <x:c r="L4196" s="2" t="str"/>
      <x:c r="M4196" s="2" t="str"/>
      <x:c r="N4196" s="2" t="str"/>
      <x:c r="O4196" s="2" t="str"/>
      <x:c r="P4196" s="2" t="str"/>
      <x:c r="Q4196" s="2" t="str"/>
      <x:c r="R4196" s="2" t="str">
        <x:v>Not reported / unavailable</x:v>
      </x:c>
      <x:c r="T4196" s="12"/>
      <x:c r="U4196" s="12"/>
    </x:row>
    <x:row r="4197" ht="24" customHeight="1">
      <x:c r="C4197" s="2" t="str">
        <x:v>TFC</x:v>
      </x:c>
      <x:c r="D4197" s="2" t="str">
        <x:v>FY2022</x:v>
      </x:c>
      <x:c r="E4197" s="2" t="str">
        <x:v>shares_end</x:v>
      </x:c>
      <x:c r="F4197" s="11" t="n">
        <x:v>1326.829</x:v>
      </x:c>
      <x:c r="G4197" s="2" t="str">
        <x:v>shares</x:v>
      </x:c>
      <x:c r="H4197" s="2" t="str">
        <x:v>2022-01-01</x:v>
      </x:c>
      <x:c r="I4197" s="2" t="str">
        <x:v>2022-12-31</x:v>
      </x:c>
      <x:c r="J4197" s="2" t="str">
        <x:v>Common Stock, Shares, Outstanding</x:v>
      </x:c>
      <x:c r="K4197" s="2" t="str">
        <x:v>us-gaap:CommonStockSharesOutstanding</x:v>
      </x:c>
      <x:c r="L4197" s="2" t="str">
        <x:v>2024-05-10</x:v>
      </x:c>
      <x:c r="M4197" s="2" t="str">
        <x:v>0000092230-24-000029</x:v>
      </x:c>
      <x:c r="N4197" s="2" t="str">
        <x:v>https://data.sec.gov/api/xbrl/companyfacts/CIK0000092230.json</x:v>
      </x:c>
      <x:c r="O4197" s="2" t="str">
        <x:v>data/raw/sec/TFC_companyfacts.json</x:v>
      </x:c>
      <x:c r="P4197" s="2" t="str"/>
      <x:c r="Q4197" s="2" t="str"/>
      <x:c r="R4197" s="2" t="str">
        <x:v>Latest eligible comparative presentation at the information cutoff.</x:v>
      </x:c>
      <x:c r="T4197" s="12"/>
      <x:c r="U4197" s="12"/>
    </x:row>
    <x:row r="4198" ht="24" customHeight="1">
      <x:c r="C4198" s="2" t="str">
        <x:v>TFC</x:v>
      </x:c>
      <x:c r="D4198" s="2" t="str">
        <x:v>FY2022</x:v>
      </x:c>
      <x:c r="E4198" s="2" t="str">
        <x:v>shares_issued</x:v>
      </x:c>
      <x:c r="F4198" s="11" t="str">
        <x:v>n.a.</x:v>
      </x:c>
      <x:c r="G4198" s="2" t="str">
        <x:v>million</x:v>
      </x:c>
      <x:c r="H4198" s="2" t="str">
        <x:v>2022-01-01</x:v>
      </x:c>
      <x:c r="I4198" s="2" t="str">
        <x:v>2022-12-31</x:v>
      </x:c>
      <x:c r="J4198" s="2" t="str">
        <x:v>Shares Issued</x:v>
      </x:c>
      <x:c r="K4198" s="2" t="str"/>
      <x:c r="L4198" s="2" t="str"/>
      <x:c r="M4198" s="2" t="str"/>
      <x:c r="N4198" s="2" t="str"/>
      <x:c r="O4198" s="2" t="str"/>
      <x:c r="P4198" s="2" t="str"/>
      <x:c r="Q4198" s="2" t="str"/>
      <x:c r="R4198" s="2" t="str">
        <x:v>Not reported / unavailable</x:v>
      </x:c>
      <x:c r="T4198" s="12"/>
      <x:c r="U4198" s="12"/>
    </x:row>
    <x:row r="4199" ht="24" customHeight="1">
      <x:c r="C4199" s="2" t="str">
        <x:v>TFC</x:v>
      </x:c>
      <x:c r="D4199" s="2" t="str">
        <x:v>FY2022</x:v>
      </x:c>
      <x:c r="E4199" s="2" t="str">
        <x:v>shares_treasury</x:v>
      </x:c>
      <x:c r="F4199" s="11" t="str">
        <x:v>n.a.</x:v>
      </x:c>
      <x:c r="G4199" s="2" t="str">
        <x:v>million</x:v>
      </x:c>
      <x:c r="H4199" s="2" t="str">
        <x:v>2022-01-01</x:v>
      </x:c>
      <x:c r="I4199" s="2" t="str">
        <x:v>2022-12-31</x:v>
      </x:c>
      <x:c r="J4199" s="2" t="str">
        <x:v>Shares Treasury</x:v>
      </x:c>
      <x:c r="K4199" s="2" t="str"/>
      <x:c r="L4199" s="2" t="str"/>
      <x:c r="M4199" s="2" t="str"/>
      <x:c r="N4199" s="2" t="str"/>
      <x:c r="O4199" s="2" t="str"/>
      <x:c r="P4199" s="2" t="str"/>
      <x:c r="Q4199" s="2" t="str"/>
      <x:c r="R4199" s="2" t="str">
        <x:v>Not reported / unavailable</x:v>
      </x:c>
      <x:c r="T4199" s="12"/>
      <x:c r="U4199" s="12"/>
    </x:row>
    <x:row r="4200" ht="24" customHeight="1">
      <x:c r="C4200" s="2" t="str">
        <x:v>TFC</x:v>
      </x:c>
      <x:c r="D4200" s="2" t="str">
        <x:v>FY2022</x:v>
      </x:c>
      <x:c r="E4200" s="2" t="str">
        <x:v>deposits</x:v>
      </x:c>
      <x:c r="F4200" s="11" t="n">
        <x:v>413495</x:v>
      </x:c>
      <x:c r="G4200" s="2" t="str">
        <x:v>USD</x:v>
      </x:c>
      <x:c r="H4200" s="2" t="str">
        <x:v>2022-01-01</x:v>
      </x:c>
      <x:c r="I4200" s="2" t="str">
        <x:v>2022-12-31</x:v>
      </x:c>
      <x:c r="J4200" s="2" t="str">
        <x:v>Deposits</x:v>
      </x:c>
      <x:c r="K4200" s="2" t="str">
        <x:v>us-gaap:Deposits</x:v>
      </x:c>
      <x:c r="L4200" s="2" t="str">
        <x:v>2024-05-10</x:v>
      </x:c>
      <x:c r="M4200" s="2" t="str">
        <x:v>0000092230-24-000029</x:v>
      </x:c>
      <x:c r="N4200" s="2" t="str">
        <x:v>https://data.sec.gov/api/xbrl/companyfacts/CIK0000092230.json</x:v>
      </x:c>
      <x:c r="O4200" s="2" t="str">
        <x:v>data/raw/sec/TFC_companyfacts.json</x:v>
      </x:c>
      <x:c r="P4200" s="2" t="str"/>
      <x:c r="Q4200" s="2" t="str"/>
      <x:c r="R4200" s="2" t="str">
        <x:v>Latest eligible comparative presentation at the information cutoff.</x:v>
      </x:c>
      <x:c r="T4200" s="17" t="n">
        <x:v>135742</x:v>
      </x:c>
      <x:c r="U4200" s="17" t="n">
        <x:v>277753</x:v>
      </x:c>
    </x:row>
    <x:row r="4201" ht="24" customHeight="1">
      <x:c r="C4201" s="2" t="str">
        <x:v>TFC</x:v>
      </x:c>
      <x:c r="D4201" s="2" t="str">
        <x:v>FY2022</x:v>
      </x:c>
      <x:c r="E4201" s="2" t="str">
        <x:v>loans_gross</x:v>
      </x:c>
      <x:c r="F4201" s="11" t="n">
        <x:v>325991</x:v>
      </x:c>
      <x:c r="G4201" s="2" t="str">
        <x:v>USD</x:v>
      </x:c>
      <x:c r="H4201" s="2" t="str">
        <x:v>2022-01-01</x:v>
      </x:c>
      <x:c r="I4201" s="2" t="str">
        <x:v>2022-12-31</x:v>
      </x:c>
      <x:c r="J4201" s="2" t="str">
        <x:v>Loans and Leases Receivable, Net of Deferred Income</x:v>
      </x:c>
      <x:c r="K4201" s="2" t="str">
        <x:v>us-gaap:LoansAndLeasesReceivableNetOfDeferredIncome</x:v>
      </x:c>
      <x:c r="L4201" s="2" t="str">
        <x:v>2024-05-10</x:v>
      </x:c>
      <x:c r="M4201" s="2" t="str">
        <x:v>0000092230-24-000029</x:v>
      </x:c>
      <x:c r="N4201" s="2" t="str">
        <x:v>https://data.sec.gov/api/xbrl/companyfacts/CIK0000092230.json</x:v>
      </x:c>
      <x:c r="O4201" s="2" t="str">
        <x:v>data/raw/sec/TFC_companyfacts.json</x:v>
      </x:c>
      <x:c r="P4201" s="2" t="str"/>
      <x:c r="Q4201" s="2" t="str"/>
      <x:c r="R4201" s="2" t="str">
        <x:v>Latest eligible comparative presentation at the information cutoff.</x:v>
      </x:c>
      <x:c r="T4201" s="12"/>
      <x:c r="U4201" s="12"/>
    </x:row>
    <x:row r="4202" ht="24" customHeight="1">
      <x:c r="C4202" s="2" t="str">
        <x:v>TFC</x:v>
      </x:c>
      <x:c r="D4202" s="2" t="str">
        <x:v>FY2022</x:v>
      </x:c>
      <x:c r="E4202" s="2" t="str">
        <x:v>loans_net</x:v>
      </x:c>
      <x:c r="F4202" s="11" t="n">
        <x:v>321614</x:v>
      </x:c>
      <x:c r="G4202" s="2" t="str">
        <x:v>USD</x:v>
      </x:c>
      <x:c r="H4202" s="2" t="str">
        <x:v>2022-01-01</x:v>
      </x:c>
      <x:c r="I4202" s="2" t="str">
        <x:v>2022-12-31</x:v>
      </x:c>
      <x:c r="J4202" s="2" t="str">
        <x:v>Loans and Leases Receivable, Net Amount</x:v>
      </x:c>
      <x:c r="K4202" s="2" t="str">
        <x:v>us-gaap:LoansAndLeasesReceivableNetReportedAmount</x:v>
      </x:c>
      <x:c r="L4202" s="2" t="str">
        <x:v>2024-05-10</x:v>
      </x:c>
      <x:c r="M4202" s="2" t="str">
        <x:v>0000092230-24-000029</x:v>
      </x:c>
      <x:c r="N4202" s="2" t="str">
        <x:v>https://data.sec.gov/api/xbrl/companyfacts/CIK0000092230.json</x:v>
      </x:c>
      <x:c r="O4202" s="2" t="str">
        <x:v>data/raw/sec/TFC_companyfacts.json</x:v>
      </x:c>
      <x:c r="P4202" s="2" t="str"/>
      <x:c r="Q4202" s="2" t="str"/>
      <x:c r="R4202" s="2" t="str">
        <x:v>Latest eligible comparative presentation at the information cutoff.</x:v>
      </x:c>
      <x:c r="T4202" s="12"/>
      <x:c r="U4202" s="12"/>
    </x:row>
    <x:row r="4203" ht="24" customHeight="1">
      <x:c r="C4203" s="2" t="str">
        <x:v>TFC</x:v>
      </x:c>
      <x:c r="D4203" s="2" t="str">
        <x:v>FY2022</x:v>
      </x:c>
      <x:c r="E4203" s="2" t="str">
        <x:v>allowance</x:v>
      </x:c>
      <x:c r="F4203" s="11" t="str">
        <x:v>n.a.</x:v>
      </x:c>
      <x:c r="G4203" s="2" t="str">
        <x:v>USDm</x:v>
      </x:c>
      <x:c r="H4203" s="2" t="str">
        <x:v>2022-01-01</x:v>
      </x:c>
      <x:c r="I4203" s="2" t="str">
        <x:v>2022-12-31</x:v>
      </x:c>
      <x:c r="J4203" s="2" t="str">
        <x:v>Loan allowance for credit losses</x:v>
      </x:c>
      <x:c r="K4203" s="2" t="str"/>
      <x:c r="L4203" s="2" t="str"/>
      <x:c r="M4203" s="2" t="str"/>
      <x:c r="N4203" s="2" t="str"/>
      <x:c r="O4203" s="2" t="str"/>
      <x:c r="P4203" s="2" t="str"/>
      <x:c r="Q4203" s="2" t="str"/>
      <x:c r="R4203" s="2" t="str">
        <x:v>Not reported / unavailable</x:v>
      </x:c>
      <x:c r="T4203" s="12"/>
      <x:c r="U4203" s="12"/>
    </x:row>
    <x:row r="4204" ht="24" customHeight="1">
      <x:c r="C4204" s="2" t="str">
        <x:v>TFC</x:v>
      </x:c>
      <x:c r="D4204" s="2" t="str">
        <x:v>FY2022</x:v>
      </x:c>
      <x:c r="E4204" s="2" t="str">
        <x:v>nonaccrual</x:v>
      </x:c>
      <x:c r="F4204" s="11" t="str">
        <x:v>n.a.</x:v>
      </x:c>
      <x:c r="G4204" s="2" t="str">
        <x:v>USDm</x:v>
      </x:c>
      <x:c r="H4204" s="2" t="str">
        <x:v>2022-01-01</x:v>
      </x:c>
      <x:c r="I4204" s="2" t="str">
        <x:v>2022-12-31</x:v>
      </x:c>
      <x:c r="J4204" s="2" t="str">
        <x:v>Nonaccrual</x:v>
      </x:c>
      <x:c r="K4204" s="2" t="str"/>
      <x:c r="L4204" s="2" t="str"/>
      <x:c r="M4204" s="2" t="str"/>
      <x:c r="N4204" s="2" t="str"/>
      <x:c r="O4204" s="2" t="str"/>
      <x:c r="P4204" s="2" t="str"/>
      <x:c r="Q4204" s="2" t="str"/>
      <x:c r="R4204" s="2" t="str">
        <x:v>Not reported / unavailable</x:v>
      </x:c>
      <x:c r="T4204" s="12"/>
      <x:c r="U4204" s="12"/>
    </x:row>
    <x:row r="4205" ht="24" customHeight="1">
      <x:c r="C4205" s="2" t="str">
        <x:v>TFC</x:v>
      </x:c>
      <x:c r="D4205" s="2" t="str">
        <x:v>FY2022</x:v>
      </x:c>
      <x:c r="E4205" s="2" t="str">
        <x:v>cash</x:v>
      </x:c>
      <x:c r="F4205" s="11" t="str">
        <x:v>n.a.</x:v>
      </x:c>
      <x:c r="G4205" s="2" t="str">
        <x:v>USDm</x:v>
      </x:c>
      <x:c r="H4205" s="2" t="str">
        <x:v>2022-01-01</x:v>
      </x:c>
      <x:c r="I4205" s="2" t="str">
        <x:v>2022-12-31</x:v>
      </x:c>
      <x:c r="J4205" s="2" t="str">
        <x:v>Cash</x:v>
      </x:c>
      <x:c r="K4205" s="2" t="str"/>
      <x:c r="L4205" s="2" t="str"/>
      <x:c r="M4205" s="2" t="str"/>
      <x:c r="N4205" s="2" t="str"/>
      <x:c r="O4205" s="2" t="str"/>
      <x:c r="P4205" s="2" t="str"/>
      <x:c r="Q4205" s="2" t="str"/>
      <x:c r="R4205" s="2" t="str">
        <x:v>Not reported / unavailable</x:v>
      </x:c>
      <x:c r="T4205" s="12"/>
      <x:c r="U4205" s="12"/>
    </x:row>
    <x:row r="4206" ht="24" customHeight="1">
      <x:c r="C4206" s="2" t="str">
        <x:v>TFC</x:v>
      </x:c>
      <x:c r="D4206" s="2" t="str">
        <x:v>FY2022</x:v>
      </x:c>
      <x:c r="E4206" s="2" t="str">
        <x:v>aoci</x:v>
      </x:c>
      <x:c r="F4206" s="11" t="n">
        <x:v>-13601</x:v>
      </x:c>
      <x:c r="G4206" s="2" t="str">
        <x:v>USD</x:v>
      </x:c>
      <x:c r="H4206" s="2" t="str">
        <x:v>2022-01-01</x:v>
      </x:c>
      <x:c r="I4206" s="2" t="str">
        <x:v>2022-12-31</x:v>
      </x:c>
      <x:c r="J4206" s="2" t="str">
        <x:v>Accumulated Other Comprehensive Income (Loss), Net of Tax</x:v>
      </x:c>
      <x:c r="K4206" s="2" t="str">
        <x:v>us-gaap:AccumulatedOtherComprehensiveIncomeLossNetOfTax</x:v>
      </x:c>
      <x:c r="L4206" s="2" t="str">
        <x:v>2024-05-10</x:v>
      </x:c>
      <x:c r="M4206" s="2" t="str">
        <x:v>0000092230-24-000029</x:v>
      </x:c>
      <x:c r="N4206" s="2" t="str">
        <x:v>https://data.sec.gov/api/xbrl/companyfacts/CIK0000092230.json</x:v>
      </x:c>
      <x:c r="O4206" s="2" t="str">
        <x:v>data/raw/sec/TFC_companyfacts.json</x:v>
      </x:c>
      <x:c r="P4206" s="2" t="str"/>
      <x:c r="Q4206" s="2" t="str"/>
      <x:c r="R4206" s="2" t="str">
        <x:v>Latest eligible comparative presentation at the information cutoff.</x:v>
      </x:c>
      <x:c r="T4206" s="12"/>
      <x:c r="U4206" s="12"/>
    </x:row>
    <x:row r="4207" ht="24" customHeight="1">
      <x:c r="C4207" s="2" t="str">
        <x:v>TFC</x:v>
      </x:c>
      <x:c r="D4207" s="2" t="str">
        <x:v>FY2022</x:v>
      </x:c>
      <x:c r="E4207" s="2" t="str">
        <x:v>nii</x:v>
      </x:c>
      <x:c r="F4207" s="11" t="n">
        <x:v>14313</x:v>
      </x:c>
      <x:c r="G4207" s="2" t="str">
        <x:v>USD</x:v>
      </x:c>
      <x:c r="H4207" s="2" t="str">
        <x:v>2022-01-01</x:v>
      </x:c>
      <x:c r="I4207" s="2" t="str">
        <x:v>2022-12-31</x:v>
      </x:c>
      <x:c r="J4207" s="2" t="str">
        <x:v>Interest Income (Expense), Net</x:v>
      </x:c>
      <x:c r="K4207" s="2" t="str">
        <x:v>us-gaap:InterestIncomeExpenseNet</x:v>
      </x:c>
      <x:c r="L4207" s="2" t="str">
        <x:v>2025-02-25</x:v>
      </x:c>
      <x:c r="M4207" s="2" t="str">
        <x:v>0000092230-25-000020</x:v>
      </x:c>
      <x:c r="N4207" s="2" t="str">
        <x:v>https://www.sec.gov/Archives/edgar/data/92230/000009223025000020/tfc-20241231.htm</x:v>
      </x:c>
      <x:c r="O4207" s="2" t="str">
        <x:v>data/raw/filings/TFC_0000092230-25-000020_tfc-20241231.htm</x:v>
      </x:c>
      <x:c r="P4207" s="2" t="str">
        <x:v>f-4638</x:v>
      </x:c>
      <x:c r="Q4207" s="2" t="str"/>
      <x:c r="R4207" s="2" t="str">
        <x:v>Latest eligible comparative presentation at the information cutoff.</x:v>
      </x:c>
      <x:c r="T4207" s="12"/>
      <x:c r="U4207" s="12"/>
    </x:row>
    <x:row r="4208" ht="24" customHeight="1">
      <x:c r="C4208" s="2" t="str">
        <x:v>TFC</x:v>
      </x:c>
      <x:c r="D4208" s="2" t="str">
        <x:v>FY2022</x:v>
      </x:c>
      <x:c r="E4208" s="2" t="str">
        <x:v>noninterest_income</x:v>
      </x:c>
      <x:c r="F4208" s="11" t="n">
        <x:v>5660</x:v>
      </x:c>
      <x:c r="G4208" s="2" t="str">
        <x:v>USD</x:v>
      </x:c>
      <x:c r="H4208" s="2" t="str">
        <x:v>2022-01-01</x:v>
      </x:c>
      <x:c r="I4208" s="2" t="str">
        <x:v>2022-12-31</x:v>
      </x:c>
      <x:c r="J4208" s="2" t="str">
        <x:v>Noninterest Income</x:v>
      </x:c>
      <x:c r="K4208" s="2" t="str">
        <x:v>us-gaap:NoninterestIncome</x:v>
      </x:c>
      <x:c r="L4208" s="2" t="str">
        <x:v>2025-02-25</x:v>
      </x:c>
      <x:c r="M4208" s="2" t="str">
        <x:v>0000092230-25-000020</x:v>
      </x:c>
      <x:c r="N4208" s="2" t="str">
        <x:v>https://www.sec.gov/Archives/edgar/data/92230/000009223025000020/tfc-20241231.htm</x:v>
      </x:c>
      <x:c r="O4208" s="2" t="str">
        <x:v>data/raw/filings/TFC_0000092230-25-000020_tfc-20241231.htm</x:v>
      </x:c>
      <x:c r="P4208" s="2" t="str">
        <x:v>f-216</x:v>
      </x:c>
      <x:c r="Q4208" s="2" t="str"/>
      <x:c r="R4208" s="2" t="str">
        <x:v>Latest eligible comparative presentation at the information cutoff.</x:v>
      </x:c>
      <x:c r="T4208" s="12"/>
      <x:c r="U4208" s="12"/>
    </x:row>
    <x:row r="4209" ht="24" customHeight="1">
      <x:c r="C4209" s="2" t="str">
        <x:v>TFC</x:v>
      </x:c>
      <x:c r="D4209" s="2" t="str">
        <x:v>FY2022</x:v>
      </x:c>
      <x:c r="E4209" s="2" t="str">
        <x:v>revenue_reported</x:v>
      </x:c>
      <x:c r="F4209" s="11" t="str">
        <x:v>n.a.</x:v>
      </x:c>
      <x:c r="G4209" s="2" t="str">
        <x:v>USDm</x:v>
      </x:c>
      <x:c r="H4209" s="2" t="str">
        <x:v>2022-01-01</x:v>
      </x:c>
      <x:c r="I4209" s="2" t="str">
        <x:v>2022-12-31</x:v>
      </x:c>
      <x:c r="J4209" s="2" t="str">
        <x:v>Reported total net revenue</x:v>
      </x:c>
      <x:c r="K4209" s="2" t="str"/>
      <x:c r="L4209" s="2" t="str"/>
      <x:c r="M4209" s="2" t="str"/>
      <x:c r="N4209" s="2" t="str"/>
      <x:c r="O4209" s="2" t="str"/>
      <x:c r="P4209" s="2" t="str"/>
      <x:c r="Q4209" s="2" t="str"/>
      <x:c r="R4209" s="2" t="str">
        <x:v>Not reported / unavailable</x:v>
      </x:c>
      <x:c r="T4209" s="12"/>
      <x:c r="U4209" s="12"/>
    </x:row>
    <x:row r="4210" ht="24" customHeight="1">
      <x:c r="C4210" s="2" t="str">
        <x:v>TFC</x:v>
      </x:c>
      <x:c r="D4210" s="2" t="str">
        <x:v>FY2022</x:v>
      </x:c>
      <x:c r="E4210" s="2" t="str">
        <x:v>opex</x:v>
      </x:c>
      <x:c r="F4210" s="11" t="n">
        <x:v>12167</x:v>
      </x:c>
      <x:c r="G4210" s="2" t="str">
        <x:v>USD</x:v>
      </x:c>
      <x:c r="H4210" s="2" t="str">
        <x:v>2022-01-01</x:v>
      </x:c>
      <x:c r="I4210" s="2" t="str">
        <x:v>2022-12-31</x:v>
      </x:c>
      <x:c r="J4210" s="2" t="str">
        <x:v>Noninterest Expense</x:v>
      </x:c>
      <x:c r="K4210" s="2" t="str">
        <x:v>us-gaap:NoninterestExpense</x:v>
      </x:c>
      <x:c r="L4210" s="2" t="str">
        <x:v>2025-02-25</x:v>
      </x:c>
      <x:c r="M4210" s="2" t="str">
        <x:v>0000092230-25-000020</x:v>
      </x:c>
      <x:c r="N4210" s="2" t="str">
        <x:v>https://www.sec.gov/Archives/edgar/data/92230/000009223025000020/tfc-20241231.htm</x:v>
      </x:c>
      <x:c r="O4210" s="2" t="str">
        <x:v>data/raw/filings/TFC_0000092230-25-000020_tfc-20241231.htm</x:v>
      </x:c>
      <x:c r="P4210" s="2" t="str">
        <x:v>f-255</x:v>
      </x:c>
      <x:c r="Q4210" s="2" t="str"/>
      <x:c r="R4210" s="2" t="str">
        <x:v>Latest eligible comparative presentation at the information cutoff.</x:v>
      </x:c>
      <x:c r="T4210" s="12"/>
      <x:c r="U4210" s="12"/>
    </x:row>
    <x:row r="4211" ht="24" customHeight="1">
      <x:c r="C4211" s="2" t="str">
        <x:v>TFC</x:v>
      </x:c>
      <x:c r="D4211" s="2" t="str">
        <x:v>FY2022</x:v>
      </x:c>
      <x:c r="E4211" s="2" t="str">
        <x:v>provision</x:v>
      </x:c>
      <x:c r="F4211" s="11" t="n">
        <x:v>777</x:v>
      </x:c>
      <x:c r="G4211" s="2" t="str">
        <x:v>USD</x:v>
      </x:c>
      <x:c r="H4211" s="2" t="str">
        <x:v>2022-01-01</x:v>
      </x:c>
      <x:c r="I4211" s="2" t="str">
        <x:v>2022-12-31</x:v>
      </x:c>
      <x:c r="J4211" s="2" t="str">
        <x:v>Provision for Loan, Lease, and Other Losses</x:v>
      </x:c>
      <x:c r="K4211" s="2" t="str">
        <x:v>us-gaap:ProvisionForLoanLeaseAndOtherLosses</x:v>
      </x:c>
      <x:c r="L4211" s="2" t="str">
        <x:v>2025-02-25</x:v>
      </x:c>
      <x:c r="M4211" s="2" t="str">
        <x:v>0000092230-25-000020</x:v>
      </x:c>
      <x:c r="N4211" s="2" t="str">
        <x:v>https://www.sec.gov/Archives/edgar/data/92230/000009223025000020/tfc-20241231.htm</x:v>
      </x:c>
      <x:c r="O4211" s="2" t="str">
        <x:v>data/raw/filings/TFC_0000092230-25-000020_tfc-20241231.htm</x:v>
      </x:c>
      <x:c r="P4211" s="2" t="str">
        <x:v>f-453</x:v>
      </x:c>
      <x:c r="Q4211" s="2" t="str"/>
      <x:c r="R4211" s="2" t="str">
        <x:v>Latest eligible comparative presentation at the information cutoff.</x:v>
      </x:c>
      <x:c r="T4211" s="12"/>
      <x:c r="U4211" s="12"/>
    </x:row>
    <x:row r="4212" ht="24" customHeight="1">
      <x:c r="C4212" s="2" t="str">
        <x:v>TFC</x:v>
      </x:c>
      <x:c r="D4212" s="2" t="str">
        <x:v>FY2022</x:v>
      </x:c>
      <x:c r="E4212" s="2" t="str">
        <x:v>pretax</x:v>
      </x:c>
      <x:c r="F4212" s="11" t="n">
        <x:v>7029</x:v>
      </x:c>
      <x:c r="G4212" s="2" t="str">
        <x:v>USD</x:v>
      </x:c>
      <x:c r="H4212" s="2" t="str">
        <x:v>2022-01-01</x:v>
      </x:c>
      <x:c r="I4212" s="2" t="str">
        <x:v>2022-12-31</x:v>
      </x:c>
      <x:c r="J4212" s="2" t="str">
        <x:v>Income (Loss) from Continuing Operations before Income Taxes, Noncontrolling Interest</x:v>
      </x:c>
      <x:c r="K4212" s="2" t="str">
        <x:v>us-gaap:IncomeLossFromContinuingOperationsBeforeIncomeTaxesExtraordinaryItemsNoncontrollingInterest</x:v>
      </x:c>
      <x:c r="L4212" s="2" t="str">
        <x:v>2025-02-25</x:v>
      </x:c>
      <x:c r="M4212" s="2" t="str">
        <x:v>0000092230-25-000020</x:v>
      </x:c>
      <x:c r="N4212" s="2" t="str">
        <x:v>https://www.sec.gov/Archives/edgar/data/92230/000009223025000020/tfc-20241231.htm</x:v>
      </x:c>
      <x:c r="O4212" s="2" t="str">
        <x:v>data/raw/filings/TFC_0000092230-25-000020_tfc-20241231.htm</x:v>
      </x:c>
      <x:c r="P4212" s="2" t="str">
        <x:v>f-258</x:v>
      </x:c>
      <x:c r="Q4212" s="2" t="str"/>
      <x:c r="R4212" s="2" t="str">
        <x:v>Latest eligible comparative presentation at the information cutoff.</x:v>
      </x:c>
      <x:c r="T4212" s="12"/>
      <x:c r="U4212" s="12"/>
    </x:row>
    <x:row r="4213" ht="24" customHeight="1">
      <x:c r="C4213" s="2" t="str">
        <x:v>TFC</x:v>
      </x:c>
      <x:c r="D4213" s="2" t="str">
        <x:v>FY2022</x:v>
      </x:c>
      <x:c r="E4213" s="2" t="str">
        <x:v>tax</x:v>
      </x:c>
      <x:c r="F4213" s="11" t="n">
        <x:v>1250</x:v>
      </x:c>
      <x:c r="G4213" s="2" t="str">
        <x:v>USD</x:v>
      </x:c>
      <x:c r="H4213" s="2" t="str">
        <x:v>2022-01-01</x:v>
      </x:c>
      <x:c r="I4213" s="2" t="str">
        <x:v>2022-12-31</x:v>
      </x:c>
      <x:c r="J4213" s="2" t="str">
        <x:v>Income Tax Expense (Benefit)</x:v>
      </x:c>
      <x:c r="K4213" s="2" t="str">
        <x:v>us-gaap:IncomeTaxExpenseBenefit</x:v>
      </x:c>
      <x:c r="L4213" s="2" t="str">
        <x:v>2025-02-25</x:v>
      </x:c>
      <x:c r="M4213" s="2" t="str">
        <x:v>0000092230-25-000020</x:v>
      </x:c>
      <x:c r="N4213" s="2" t="str">
        <x:v>https://www.sec.gov/Archives/edgar/data/92230/000009223025000020/tfc-20241231.htm</x:v>
      </x:c>
      <x:c r="O4213" s="2" t="str">
        <x:v>data/raw/filings/TFC_0000092230-25-000020_tfc-20241231.htm</x:v>
      </x:c>
      <x:c r="P4213" s="2" t="str">
        <x:v>f-3407</x:v>
      </x:c>
      <x:c r="Q4213" s="2" t="str"/>
      <x:c r="R4213" s="2" t="str">
        <x:v>Latest eligible comparative presentation at the information cutoff.</x:v>
      </x:c>
      <x:c r="T4213" s="12"/>
      <x:c r="U4213" s="12"/>
    </x:row>
    <x:row r="4214" ht="24" customHeight="1">
      <x:c r="C4214" s="2" t="str">
        <x:v>TFC</x:v>
      </x:c>
      <x:c r="D4214" s="2" t="str">
        <x:v>FY2022</x:v>
      </x:c>
      <x:c r="E4214" s="2" t="str">
        <x:v>net_income</x:v>
      </x:c>
      <x:c r="F4214" s="11" t="str">
        <x:v>n.a.</x:v>
      </x:c>
      <x:c r="G4214" s="2" t="str">
        <x:v>USDm</x:v>
      </x:c>
      <x:c r="H4214" s="2" t="str">
        <x:v>2022-01-01</x:v>
      </x:c>
      <x:c r="I4214" s="2" t="str">
        <x:v>2022-12-31</x:v>
      </x:c>
      <x:c r="J4214" s="2" t="str">
        <x:v>Net income attributable to parent</x:v>
      </x:c>
      <x:c r="K4214" s="2" t="str"/>
      <x:c r="L4214" s="2" t="str"/>
      <x:c r="M4214" s="2" t="str"/>
      <x:c r="N4214" s="2" t="str"/>
      <x:c r="O4214" s="2" t="str"/>
      <x:c r="P4214" s="2" t="str"/>
      <x:c r="Q4214" s="2" t="str"/>
      <x:c r="R4214" s="2" t="str">
        <x:v>Not reported / unavailable</x:v>
      </x:c>
      <x:c r="T4214" s="12"/>
      <x:c r="U4214" s="12"/>
    </x:row>
    <x:row r="4215" ht="24" customHeight="1">
      <x:c r="C4215" s="2" t="str">
        <x:v>TFC</x:v>
      </x:c>
      <x:c r="D4215" s="2" t="str">
        <x:v>FY2022</x:v>
      </x:c>
      <x:c r="E4215" s="2" t="str">
        <x:v>common_income</x:v>
      </x:c>
      <x:c r="F4215" s="11" t="n">
        <x:v>5927</x:v>
      </x:c>
      <x:c r="G4215" s="2" t="str">
        <x:v>USD</x:v>
      </x:c>
      <x:c r="H4215" s="2" t="str">
        <x:v>2022-01-01</x:v>
      </x:c>
      <x:c r="I4215" s="2" t="str">
        <x:v>2022-12-31</x:v>
      </x:c>
      <x:c r="J4215" s="2" t="str">
        <x:v>Net Income (Loss) Available to Common Stockholders, Basic</x:v>
      </x:c>
      <x:c r="K4215" s="2" t="str">
        <x:v>us-gaap:NetIncomeLossAvailableToCommonStockholdersBasic</x:v>
      </x:c>
      <x:c r="L4215" s="2" t="str">
        <x:v>2025-02-25</x:v>
      </x:c>
      <x:c r="M4215" s="2" t="str">
        <x:v>0000092230-25-000020</x:v>
      </x:c>
      <x:c r="N4215" s="2" t="str">
        <x:v>https://www.sec.gov/Archives/edgar/data/92230/000009223025000020/tfc-20241231.htm</x:v>
      </x:c>
      <x:c r="O4215" s="2" t="str">
        <x:v>data/raw/filings/TFC_0000092230-25-000020_tfc-20241231.htm</x:v>
      </x:c>
      <x:c r="P4215" s="2" t="str">
        <x:v>f-4589</x:v>
      </x:c>
      <x:c r="Q4215" s="2" t="str"/>
      <x:c r="R4215" s="2" t="str">
        <x:v>Latest eligible comparative presentation at the information cutoff.</x:v>
      </x:c>
      <x:c r="T4215" s="12"/>
      <x:c r="U4215" s="12"/>
    </x:row>
    <x:row r="4216" ht="24" customHeight="1">
      <x:c r="C4216" s="2" t="str">
        <x:v>TFC</x:v>
      </x:c>
      <x:c r="D4216" s="2" t="str">
        <x:v>FY2022</x:v>
      </x:c>
      <x:c r="E4216" s="2" t="str">
        <x:v>preferred_div</x:v>
      </x:c>
      <x:c r="F4216" s="11" t="n">
        <x:v>333</x:v>
      </x:c>
      <x:c r="G4216" s="2" t="str">
        <x:v>USD</x:v>
      </x:c>
      <x:c r="H4216" s="2" t="str">
        <x:v>2022-01-01</x:v>
      </x:c>
      <x:c r="I4216" s="2" t="str">
        <x:v>2022-12-31</x:v>
      </x:c>
      <x:c r="J4216" s="2" t="str">
        <x:v>Preferred Stock Dividends and Other Adjustments</x:v>
      </x:c>
      <x:c r="K4216" s="2" t="str">
        <x:v>us-gaap:PreferredStockDividendsAndOtherAdjustments</x:v>
      </x:c>
      <x:c r="L4216" s="2" t="str">
        <x:v>2025-02-25</x:v>
      </x:c>
      <x:c r="M4216" s="2" t="str">
        <x:v>0000092230-25-000020</x:v>
      </x:c>
      <x:c r="N4216" s="2" t="str">
        <x:v>https://www.sec.gov/Archives/edgar/data/92230/000009223025000020/tfc-20241231.htm</x:v>
      </x:c>
      <x:c r="O4216" s="2" t="str">
        <x:v>data/raw/filings/TFC_0000092230-25-000020_tfc-20241231.htm</x:v>
      </x:c>
      <x:c r="P4216" s="2" t="str">
        <x:v>f-276</x:v>
      </x:c>
      <x:c r="Q4216" s="2" t="str"/>
      <x:c r="R4216" s="2" t="str">
        <x:v>Latest eligible comparative presentation at the information cutoff.</x:v>
      </x:c>
      <x:c r="T4216" s="12"/>
      <x:c r="U4216" s="12"/>
    </x:row>
    <x:row r="4217" ht="24" customHeight="1">
      <x:c r="C4217" s="2" t="str">
        <x:v>TFC</x:v>
      </x:c>
      <x:c r="D4217" s="2" t="str">
        <x:v>FY2022</x:v>
      </x:c>
      <x:c r="E4217" s="2" t="str">
        <x:v>eps</x:v>
      </x:c>
      <x:c r="F4217" s="11" t="n">
        <x:v>4.43</x:v>
      </x:c>
      <x:c r="G4217" s="2" t="str">
        <x:v>USD/shares</x:v>
      </x:c>
      <x:c r="H4217" s="2" t="str">
        <x:v>2022-01-01</x:v>
      </x:c>
      <x:c r="I4217" s="2" t="str">
        <x:v>2022-12-31</x:v>
      </x:c>
      <x:c r="J4217" s="2" t="str">
        <x:v>Earnings Per Share, Diluted</x:v>
      </x:c>
      <x:c r="K4217" s="2" t="str">
        <x:v>us-gaap:EarningsPerShareDiluted</x:v>
      </x:c>
      <x:c r="L4217" s="2" t="str">
        <x:v>2025-02-25</x:v>
      </x:c>
      <x:c r="M4217" s="2" t="str">
        <x:v>0000092230-25-000020</x:v>
      </x:c>
      <x:c r="N4217" s="2" t="str">
        <x:v>https://www.sec.gov/Archives/edgar/data/92230/000009223025000020/tfc-20241231.htm</x:v>
      </x:c>
      <x:c r="O4217" s="2" t="str">
        <x:v>data/raw/filings/TFC_0000092230-25-000020_tfc-20241231.htm</x:v>
      </x:c>
      <x:c r="P4217" s="2" t="str">
        <x:v>f-4616</x:v>
      </x:c>
      <x:c r="Q4217" s="2" t="str"/>
      <x:c r="R4217" s="2" t="str">
        <x:v>Latest eligible comparative presentation at the information cutoff.</x:v>
      </x:c>
      <x:c r="T4217" s="12"/>
      <x:c r="U4217" s="12"/>
    </x:row>
    <x:row r="4218" ht="24" customHeight="1">
      <x:c r="C4218" s="2" t="str">
        <x:v>TFC</x:v>
      </x:c>
      <x:c r="D4218" s="2" t="str">
        <x:v>FY2022</x:v>
      </x:c>
      <x:c r="E4218" s="2" t="str">
        <x:v>shares_diluted</x:v>
      </x:c>
      <x:c r="F4218" s="11" t="n">
        <x:v>1338.462</x:v>
      </x:c>
      <x:c r="G4218" s="2" t="str">
        <x:v>shares</x:v>
      </x:c>
      <x:c r="H4218" s="2" t="str">
        <x:v>2022-01-01</x:v>
      </x:c>
      <x:c r="I4218" s="2" t="str">
        <x:v>2022-12-31</x:v>
      </x:c>
      <x:c r="J4218" s="2" t="str">
        <x:v>Weighted Average Number of Shares Outstanding, Diluted</x:v>
      </x:c>
      <x:c r="K4218" s="2" t="str">
        <x:v>us-gaap:WeightedAverageNumberOfDilutedSharesOutstanding</x:v>
      </x:c>
      <x:c r="L4218" s="2" t="str">
        <x:v>2025-02-25</x:v>
      </x:c>
      <x:c r="M4218" s="2" t="str">
        <x:v>0000092230-25-000020</x:v>
      </x:c>
      <x:c r="N4218" s="2" t="str">
        <x:v>https://www.sec.gov/Archives/edgar/data/92230/000009223025000020/tfc-20241231.htm</x:v>
      </x:c>
      <x:c r="O4218" s="2" t="str">
        <x:v>data/raw/filings/TFC_0000092230-25-000020_tfc-20241231.htm</x:v>
      </x:c>
      <x:c r="P4218" s="2" t="str">
        <x:v>f-4598</x:v>
      </x:c>
      <x:c r="Q4218" s="2" t="str"/>
      <x:c r="R4218" s="2" t="str">
        <x:v>Latest eligible comparative presentation at the information cutoff.</x:v>
      </x:c>
      <x:c r="T4218" s="12"/>
      <x:c r="U4218" s="12"/>
    </x:row>
    <x:row r="4219" ht="24" customHeight="1">
      <x:c r="C4219" s="2" t="str">
        <x:v>TFC</x:v>
      </x:c>
      <x:c r="D4219" s="2" t="str">
        <x:v>FY2022</x:v>
      </x:c>
      <x:c r="E4219" s="2" t="str">
        <x:v>dps</x:v>
      </x:c>
      <x:c r="F4219" s="11" t="n">
        <x:v>2</x:v>
      </x:c>
      <x:c r="G4219" s="2" t="str">
        <x:v>USD/shares</x:v>
      </x:c>
      <x:c r="H4219" s="2" t="str">
        <x:v>2022-01-01</x:v>
      </x:c>
      <x:c r="I4219" s="2" t="str">
        <x:v>2022-12-31</x:v>
      </x:c>
      <x:c r="J4219" s="2" t="str">
        <x:v>Common Stock, Dividends, Per Share, Declared</x:v>
      </x:c>
      <x:c r="K4219" s="2" t="str">
        <x:v>us-gaap:CommonStockDividendsPerShareDeclared</x:v>
      </x:c>
      <x:c r="L4219" s="2" t="str">
        <x:v>2025-02-25</x:v>
      </x:c>
      <x:c r="M4219" s="2" t="str">
        <x:v>0000092230-25-000020</x:v>
      </x:c>
      <x:c r="N4219" s="2" t="str">
        <x:v>https://www.sec.gov/Archives/edgar/data/92230/000009223025000020/tfc-20241231.htm</x:v>
      </x:c>
      <x:c r="O4219" s="2" t="str">
        <x:v>data/raw/filings/TFC_0000092230-25-000020_tfc-20241231.htm</x:v>
      </x:c>
      <x:c r="P4219" s="2" t="str">
        <x:v>f-3181</x:v>
      </x:c>
      <x:c r="Q4219" s="2" t="str"/>
      <x:c r="R4219" s="2" t="str">
        <x:v>Latest eligible comparative presentation at the information cutoff.</x:v>
      </x:c>
      <x:c r="T4219" s="12"/>
      <x:c r="U4219" s="12"/>
    </x:row>
    <x:row r="4220" ht="24" customHeight="1">
      <x:c r="C4220" s="2" t="str">
        <x:v>TFC</x:v>
      </x:c>
      <x:c r="D4220" s="2" t="str">
        <x:v>FY2022</x:v>
      </x:c>
      <x:c r="E4220" s="2" t="str">
        <x:v>dividends</x:v>
      </x:c>
      <x:c r="F4220" s="11" t="n">
        <x:v>2656</x:v>
      </x:c>
      <x:c r="G4220" s="2" t="str">
        <x:v>USD</x:v>
      </x:c>
      <x:c r="H4220" s="2" t="str">
        <x:v>2022-01-01</x:v>
      </x:c>
      <x:c r="I4220" s="2" t="str">
        <x:v>2022-12-31</x:v>
      </x:c>
      <x:c r="J4220" s="2" t="str">
        <x:v>Payments of Ordinary Dividends, Common Stock</x:v>
      </x:c>
      <x:c r="K4220" s="2" t="str">
        <x:v>us-gaap:PaymentsOfDividendsCommonStock</x:v>
      </x:c>
      <x:c r="L4220" s="2" t="str">
        <x:v>2025-02-25</x:v>
      </x:c>
      <x:c r="M4220" s="2" t="str">
        <x:v>0000092230-25-000020</x:v>
      </x:c>
      <x:c r="N4220" s="2" t="str">
        <x:v>https://www.sec.gov/Archives/edgar/data/92230/000009223025000020/tfc-20241231.htm</x:v>
      </x:c>
      <x:c r="O4220" s="2" t="str">
        <x:v>data/raw/filings/TFC_0000092230-25-000020_tfc-20241231.htm</x:v>
      </x:c>
      <x:c r="P4220" s="2" t="str">
        <x:v>f-555</x:v>
      </x:c>
      <x:c r="Q4220" s="2" t="str"/>
      <x:c r="R4220" s="2" t="str">
        <x:v>Latest eligible comparative presentation at the information cutoff.</x:v>
      </x:c>
      <x:c r="T4220" s="12"/>
      <x:c r="U4220" s="12"/>
    </x:row>
    <x:row r="4221" ht="24" customHeight="1">
      <x:c r="C4221" s="2" t="str">
        <x:v>TFC</x:v>
      </x:c>
      <x:c r="D4221" s="2" t="str">
        <x:v>FY2022</x:v>
      </x:c>
      <x:c r="E4221" s="2" t="str">
        <x:v>buybacks</x:v>
      </x:c>
      <x:c r="F4221" s="11" t="n">
        <x:v>250</x:v>
      </x:c>
      <x:c r="G4221" s="2" t="str">
        <x:v>USD</x:v>
      </x:c>
      <x:c r="H4221" s="2" t="str">
        <x:v>2022-01-01</x:v>
      </x:c>
      <x:c r="I4221" s="2" t="str">
        <x:v>2022-12-31</x:v>
      </x:c>
      <x:c r="J4221" s="2" t="str">
        <x:v>Payments for Repurchase of Common Stock</x:v>
      </x:c>
      <x:c r="K4221" s="2" t="str">
        <x:v>us-gaap:PaymentsForRepurchaseOfCommonStock</x:v>
      </x:c>
      <x:c r="L4221" s="2" t="str">
        <x:v>2025-02-25</x:v>
      </x:c>
      <x:c r="M4221" s="2" t="str">
        <x:v>0000092230-25-000020</x:v>
      </x:c>
      <x:c r="N4221" s="2" t="str">
        <x:v>https://www.sec.gov/Archives/edgar/data/92230/000009223025000020/tfc-20241231.htm</x:v>
      </x:c>
      <x:c r="O4221" s="2" t="str">
        <x:v>data/raw/filings/TFC_0000092230-25-000020_tfc-20241231.htm</x:v>
      </x:c>
      <x:c r="P4221" s="2" t="str">
        <x:v>f-549</x:v>
      </x:c>
      <x:c r="Q4221" s="2" t="str"/>
      <x:c r="R4221" s="2" t="str">
        <x:v>Latest eligible comparative presentation at the information cutoff.</x:v>
      </x:c>
      <x:c r="T4221" s="12"/>
      <x:c r="U4221" s="12"/>
    </x:row>
    <x:row r="4222" ht="24" customHeight="1">
      <x:c r="C4222" s="2" t="str">
        <x:v>TFC</x:v>
      </x:c>
      <x:c r="D4222" s="2" t="str">
        <x:v>FY2022</x:v>
      </x:c>
      <x:c r="E4222" s="2" t="str">
        <x:v>chargeoffs</x:v>
      </x:c>
      <x:c r="F4222" s="11" t="str">
        <x:v>n.a.</x:v>
      </x:c>
      <x:c r="G4222" s="2" t="str">
        <x:v>USDm</x:v>
      </x:c>
      <x:c r="H4222" s="2" t="str">
        <x:v>2022-01-01</x:v>
      </x:c>
      <x:c r="I4222" s="2" t="str">
        <x:v>2022-12-31</x:v>
      </x:c>
      <x:c r="J4222" s="2" t="str">
        <x:v>Gross loan charge-offs</x:v>
      </x:c>
      <x:c r="K4222" s="2" t="str"/>
      <x:c r="L4222" s="2" t="str"/>
      <x:c r="M4222" s="2" t="str"/>
      <x:c r="N4222" s="2" t="str"/>
      <x:c r="O4222" s="2" t="str"/>
      <x:c r="P4222" s="2" t="str"/>
      <x:c r="Q4222" s="2" t="str"/>
      <x:c r="R4222" s="2" t="str">
        <x:v>Not reported / unavailable</x:v>
      </x:c>
      <x:c r="T4222" s="12"/>
      <x:c r="U4222" s="12"/>
    </x:row>
    <x:row r="4223" ht="24" customHeight="1">
      <x:c r="C4223" s="2" t="str">
        <x:v>TFC</x:v>
      </x:c>
      <x:c r="D4223" s="2" t="str">
        <x:v>FY2022</x:v>
      </x:c>
      <x:c r="E4223" s="2" t="str">
        <x:v>recoveries</x:v>
      </x:c>
      <x:c r="F4223" s="11" t="str">
        <x:v>n.a.</x:v>
      </x:c>
      <x:c r="G4223" s="2" t="str">
        <x:v>USDm</x:v>
      </x:c>
      <x:c r="H4223" s="2" t="str">
        <x:v>2022-01-01</x:v>
      </x:c>
      <x:c r="I4223" s="2" t="str">
        <x:v>2022-12-31</x:v>
      </x:c>
      <x:c r="J4223" s="2" t="str">
        <x:v>Loan recoveries</x:v>
      </x:c>
      <x:c r="K4223" s="2" t="str"/>
      <x:c r="L4223" s="2" t="str"/>
      <x:c r="M4223" s="2" t="str"/>
      <x:c r="N4223" s="2" t="str"/>
      <x:c r="O4223" s="2" t="str"/>
      <x:c r="P4223" s="2" t="str"/>
      <x:c r="Q4223" s="2" t="str"/>
      <x:c r="R4223" s="2" t="str">
        <x:v>Not reported / unavailable</x:v>
      </x:c>
      <x:c r="T4223" s="12"/>
      <x:c r="U4223" s="12"/>
    </x:row>
    <x:row r="4224" ht="24" customHeight="1">
      <x:c r="C4224" s="2" t="str">
        <x:v>TFC</x:v>
      </x:c>
      <x:c r="D4224" s="2" t="str">
        <x:v>FY2022</x:v>
      </x:c>
      <x:c r="E4224" s="2" t="str">
        <x:v>rwa</x:v>
      </x:c>
      <x:c r="F4224" s="11" t="str">
        <x:v>n.a.</x:v>
      </x:c>
      <x:c r="G4224" s="2" t="str">
        <x:v>USDm</x:v>
      </x:c>
      <x:c r="H4224" s="2" t="str">
        <x:v>2022-01-01</x:v>
      </x:c>
      <x:c r="I4224" s="2" t="str">
        <x:v>2022-12-31</x:v>
      </x:c>
      <x:c r="J4224" s="2" t="str">
        <x:v>Risk-weighted assets</x:v>
      </x:c>
      <x:c r="K4224" s="2" t="str"/>
      <x:c r="L4224" s="2" t="str"/>
      <x:c r="M4224" s="2" t="str"/>
      <x:c r="N4224" s="2" t="str"/>
      <x:c r="O4224" s="2" t="str"/>
      <x:c r="P4224" s="2" t="str"/>
      <x:c r="Q4224" s="2" t="str"/>
      <x:c r="R4224" s="2" t="str">
        <x:v>Not reported / unavailable</x:v>
      </x:c>
      <x:c r="T4224" s="12"/>
      <x:c r="U4224" s="12"/>
    </x:row>
    <x:row r="4225" ht="24" customHeight="1">
      <x:c r="C4225" s="2" t="str">
        <x:v>TFC</x:v>
      </x:c>
      <x:c r="D4225" s="2" t="str">
        <x:v>FY2022</x:v>
      </x:c>
      <x:c r="E4225" s="2" t="str">
        <x:v>cet1_reported</x:v>
      </x:c>
      <x:c r="F4225" s="11" t="str">
        <x:v>n.a.</x:v>
      </x:c>
      <x:c r="G4225" s="2" t="str">
        <x:v>%</x:v>
      </x:c>
      <x:c r="H4225" s="2" t="str">
        <x:v>2022-01-01</x:v>
      </x:c>
      <x:c r="I4225" s="2" t="str">
        <x:v>2022-12-31</x:v>
      </x:c>
      <x:c r="J4225" s="2" t="str">
        <x:v>Actual standardized CET1 ratio</x:v>
      </x:c>
      <x:c r="K4225" s="2" t="str"/>
      <x:c r="L4225" s="2" t="str"/>
      <x:c r="M4225" s="2" t="str"/>
      <x:c r="N4225" s="2" t="str"/>
      <x:c r="O4225" s="2" t="str"/>
      <x:c r="P4225" s="2" t="str"/>
      <x:c r="Q4225" s="2" t="str"/>
      <x:c r="R4225" s="2" t="str">
        <x:v>Not reported / unavailable</x:v>
      </x:c>
      <x:c r="T4225" s="12"/>
      <x:c r="U4225" s="12"/>
    </x:row>
    <x:row r="4226" ht="24" customHeight="1">
      <x:c r="C4226" s="2" t="str">
        <x:v>TFC</x:v>
      </x:c>
      <x:c r="D4226" s="2" t="str">
        <x:v>FY2022</x:v>
      </x:c>
      <x:c r="E4226" s="2" t="str">
        <x:v>nim_reported</x:v>
      </x:c>
      <x:c r="F4226" s="11" t="str">
        <x:v>n.a.</x:v>
      </x:c>
      <x:c r="G4226" s="2" t="str">
        <x:v>%</x:v>
      </x:c>
      <x:c r="H4226" s="2" t="str">
        <x:v>2022-01-01</x:v>
      </x:c>
      <x:c r="I4226" s="2" t="str">
        <x:v>2022-12-31</x:v>
      </x:c>
      <x:c r="J4226" s="2" t="str">
        <x:v>Issuer reported net interest margin</x:v>
      </x:c>
      <x:c r="K4226" s="2" t="str"/>
      <x:c r="L4226" s="2" t="str"/>
      <x:c r="M4226" s="2" t="str"/>
      <x:c r="N4226" s="2" t="str"/>
      <x:c r="O4226" s="2" t="str"/>
      <x:c r="P4226" s="2" t="str"/>
      <x:c r="Q4226" s="2" t="str"/>
      <x:c r="R4226" s="2" t="str">
        <x:v>Not reported / unavailable</x:v>
      </x:c>
      <x:c r="T4226" s="12"/>
      <x:c r="U4226" s="12"/>
    </x:row>
    <x:row r="4227" ht="24" customHeight="1">
      <x:c r="C4227" s="2" t="str">
        <x:v>TFC</x:v>
      </x:c>
      <x:c r="D4227" s="2" t="str">
        <x:v>FY2022</x:v>
      </x:c>
      <x:c r="E4227" s="2" t="str">
        <x:v>bvps_reported</x:v>
      </x:c>
      <x:c r="F4227" s="11" t="str">
        <x:v>n.a.</x:v>
      </x:c>
      <x:c r="G4227" s="2" t="str">
        <x:v>USD/share</x:v>
      </x:c>
      <x:c r="H4227" s="2" t="str">
        <x:v>2022-01-01</x:v>
      </x:c>
      <x:c r="I4227" s="2" t="str">
        <x:v>2022-12-31</x:v>
      </x:c>
      <x:c r="J4227" s="2" t="str">
        <x:v>Reported common book value per share</x:v>
      </x:c>
      <x:c r="K4227" s="2" t="str"/>
      <x:c r="L4227" s="2" t="str"/>
      <x:c r="M4227" s="2" t="str"/>
      <x:c r="N4227" s="2" t="str"/>
      <x:c r="O4227" s="2" t="str"/>
      <x:c r="P4227" s="2" t="str"/>
      <x:c r="Q4227" s="2" t="str"/>
      <x:c r="R4227" s="2" t="str">
        <x:v>Not reported / unavailable</x:v>
      </x:c>
      <x:c r="T4227" s="12"/>
      <x:c r="U4227" s="12"/>
    </x:row>
    <x:row r="4228" ht="24" customHeight="1">
      <x:c r="C4228" s="2" t="str">
        <x:v>TFC</x:v>
      </x:c>
      <x:c r="D4228" s="2" t="str">
        <x:v>FY2022</x:v>
      </x:c>
      <x:c r="E4228" s="2" t="str">
        <x:v>tbvps_reported</x:v>
      </x:c>
      <x:c r="F4228" s="11" t="str">
        <x:v>n.a.</x:v>
      </x:c>
      <x:c r="G4228" s="2" t="str">
        <x:v>USD/share</x:v>
      </x:c>
      <x:c r="H4228" s="2" t="str">
        <x:v>2022-01-01</x:v>
      </x:c>
      <x:c r="I4228" s="2" t="str">
        <x:v>2022-12-31</x:v>
      </x:c>
      <x:c r="J4228" s="2" t="str">
        <x:v>Reported tangible book value per share</x:v>
      </x:c>
      <x:c r="K4228" s="2" t="str"/>
      <x:c r="L4228" s="2" t="str"/>
      <x:c r="M4228" s="2" t="str"/>
      <x:c r="N4228" s="2" t="str"/>
      <x:c r="O4228" s="2" t="str"/>
      <x:c r="P4228" s="2" t="str"/>
      <x:c r="Q4228" s="2" t="str"/>
      <x:c r="R4228" s="2" t="str">
        <x:v>Not reported / unavailable</x:v>
      </x:c>
      <x:c r="T4228" s="12"/>
      <x:c r="U4228" s="12"/>
    </x:row>
    <x:row r="4229" ht="24" customHeight="1">
      <x:c r="C4229" s="2" t="str">
        <x:v>TFC</x:v>
      </x:c>
      <x:c r="D4229" s="2" t="str">
        <x:v>FY2022</x:v>
      </x:c>
      <x:c r="E4229" s="2" t="str">
        <x:v>tce_reported</x:v>
      </x:c>
      <x:c r="F4229" s="11" t="str">
        <x:v>n.a.</x:v>
      </x:c>
      <x:c r="G4229" s="2" t="str">
        <x:v>USDm</x:v>
      </x:c>
      <x:c r="H4229" s="2" t="str">
        <x:v>2022-01-01</x:v>
      </x:c>
      <x:c r="I4229" s="2" t="str">
        <x:v>2022-12-31</x:v>
      </x:c>
      <x:c r="J4229" s="2" t="str">
        <x:v>Reported tangible common equity</x:v>
      </x:c>
      <x:c r="K4229" s="2" t="str"/>
      <x:c r="L4229" s="2" t="str"/>
      <x:c r="M4229" s="2" t="str"/>
      <x:c r="N4229" s="2" t="str"/>
      <x:c r="O4229" s="2" t="str"/>
      <x:c r="P4229" s="2" t="str"/>
      <x:c r="Q4229" s="2" t="str"/>
      <x:c r="R4229" s="2" t="str">
        <x:v>Not reported / unavailable</x:v>
      </x:c>
      <x:c r="T4229" s="12"/>
      <x:c r="U4229" s="12"/>
    </x:row>
    <x:row r="4230" ht="24" customHeight="1">
      <x:c r="C4230" s="2" t="str">
        <x:v>TFC</x:v>
      </x:c>
      <x:c r="D4230" s="2" t="str">
        <x:v>FY2023</x:v>
      </x:c>
      <x:c r="E4230" s="2" t="str">
        <x:v>assets</x:v>
      </x:c>
      <x:c r="F4230" s="11" t="n">
        <x:v>535349</x:v>
      </x:c>
      <x:c r="G4230" s="2" t="str">
        <x:v>USD</x:v>
      </x:c>
      <x:c r="H4230" s="2" t="str">
        <x:v>2023-01-01</x:v>
      </x:c>
      <x:c r="I4230" s="2" t="str">
        <x:v>2023-12-31</x:v>
      </x:c>
      <x:c r="J4230" s="2" t="str">
        <x:v>Assets</x:v>
      </x:c>
      <x:c r="K4230" s="2" t="str">
        <x:v>us-gaap:Assets</x:v>
      </x:c>
      <x:c r="L4230" s="2" t="str">
        <x:v>2025-02-25</x:v>
      </x:c>
      <x:c r="M4230" s="2" t="str">
        <x:v>0000092230-25-000020</x:v>
      </x:c>
      <x:c r="N4230" s="2" t="str">
        <x:v>https://www.sec.gov/Archives/edgar/data/92230/000009223025000020/tfc-20241231.htm</x:v>
      </x:c>
      <x:c r="O4230" s="2" t="str">
        <x:v>data/raw/filings/TFC_0000092230-25-000020_tfc-20241231.htm</x:v>
      </x:c>
      <x:c r="P4230" s="2" t="str">
        <x:v>f-107</x:v>
      </x:c>
      <x:c r="Q4230" s="2" t="str"/>
      <x:c r="R4230" s="2" t="str">
        <x:v>Latest eligible comparative presentation at the information cutoff.</x:v>
      </x:c>
      <x:c r="T4230" s="12"/>
      <x:c r="U4230" s="12"/>
    </x:row>
    <x:row r="4231" ht="24" customHeight="1">
      <x:c r="C4231" s="2" t="str">
        <x:v>TFC</x:v>
      </x:c>
      <x:c r="D4231" s="2" t="str">
        <x:v>FY2023</x:v>
      </x:c>
      <x:c r="E4231" s="2" t="str">
        <x:v>liabilities</x:v>
      </x:c>
      <x:c r="F4231" s="11" t="n">
        <x:v>476096</x:v>
      </x:c>
      <x:c r="G4231" s="2" t="str">
        <x:v>USD</x:v>
      </x:c>
      <x:c r="H4231" s="2" t="str">
        <x:v>2023-01-01</x:v>
      </x:c>
      <x:c r="I4231" s="2" t="str">
        <x:v>2023-12-31</x:v>
      </x:c>
      <x:c r="J4231" s="2" t="str">
        <x:v>Liabilities</x:v>
      </x:c>
      <x:c r="K4231" s="2" t="str">
        <x:v>us-gaap:Liabilities</x:v>
      </x:c>
      <x:c r="L4231" s="2" t="str">
        <x:v>2025-02-25</x:v>
      </x:c>
      <x:c r="M4231" s="2" t="str">
        <x:v>0000092230-25-000020</x:v>
      </x:c>
      <x:c r="N4231" s="2" t="str">
        <x:v>https://www.sec.gov/Archives/edgar/data/92230/000009223025000020/tfc-20241231.htm</x:v>
      </x:c>
      <x:c r="O4231" s="2" t="str">
        <x:v>data/raw/filings/TFC_0000092230-25-000020_tfc-20241231.htm</x:v>
      </x:c>
      <x:c r="P4231" s="2" t="str">
        <x:v>f-127</x:v>
      </x:c>
      <x:c r="Q4231" s="2" t="str"/>
      <x:c r="R4231" s="2" t="str">
        <x:v>Latest eligible comparative presentation at the information cutoff.</x:v>
      </x:c>
      <x:c r="T4231" s="12"/>
      <x:c r="U4231" s="12"/>
    </x:row>
    <x:row r="4232" ht="24" customHeight="1">
      <x:c r="C4232" s="2" t="str">
        <x:v>TFC</x:v>
      </x:c>
      <x:c r="D4232" s="2" t="str">
        <x:v>FY2023</x:v>
      </x:c>
      <x:c r="E4232" s="2" t="str">
        <x:v>equity</x:v>
      </x:c>
      <x:c r="F4232" s="11" t="str">
        <x:v>n.a.</x:v>
      </x:c>
      <x:c r="G4232" s="2" t="str">
        <x:v>USDm</x:v>
      </x:c>
      <x:c r="H4232" s="2" t="str">
        <x:v>2023-01-01</x:v>
      </x:c>
      <x:c r="I4232" s="2" t="str">
        <x:v>2023-12-31</x:v>
      </x:c>
      <x:c r="J4232" s="2" t="str">
        <x:v>Shareholders equity attributable to parent</x:v>
      </x:c>
      <x:c r="K4232" s="2" t="str"/>
      <x:c r="L4232" s="2" t="str"/>
      <x:c r="M4232" s="2" t="str"/>
      <x:c r="N4232" s="2" t="str"/>
      <x:c r="O4232" s="2" t="str"/>
      <x:c r="P4232" s="2" t="str"/>
      <x:c r="Q4232" s="2" t="str"/>
      <x:c r="R4232" s="2" t="str">
        <x:v>Not reported / unavailable</x:v>
      </x:c>
      <x:c r="T4232" s="12"/>
      <x:c r="U4232" s="12"/>
    </x:row>
    <x:row r="4233" ht="24" customHeight="1">
      <x:c r="C4233" s="2" t="str">
        <x:v>TFC</x:v>
      </x:c>
      <x:c r="D4233" s="2" t="str">
        <x:v>FY2023</x:v>
      </x:c>
      <x:c r="E4233" s="2" t="str">
        <x:v>preferred</x:v>
      </x:c>
      <x:c r="F4233" s="11" t="n">
        <x:v>6673</x:v>
      </x:c>
      <x:c r="G4233" s="2" t="str">
        <x:v>USD</x:v>
      </x:c>
      <x:c r="H4233" s="2" t="str">
        <x:v>2023-01-01</x:v>
      </x:c>
      <x:c r="I4233" s="2" t="str">
        <x:v>2023-12-31</x:v>
      </x:c>
      <x:c r="J4233" s="2" t="str">
        <x:v>Preferred Stock, Including Additional Paid in Capital, Net of Discount</x:v>
      </x:c>
      <x:c r="K4233" s="2" t="str">
        <x:v>us-gaap:PreferredStockIncludingAdditionalPaidInCapitalNetOfDiscount</x:v>
      </x:c>
      <x:c r="L4233" s="2" t="str">
        <x:v>2025-02-25</x:v>
      </x:c>
      <x:c r="M4233" s="2" t="str">
        <x:v>0000092230-25-000020</x:v>
      </x:c>
      <x:c r="N4233" s="2" t="str">
        <x:v>https://www.sec.gov/Archives/edgar/data/92230/000009223025000020/tfc-20241231.htm</x:v>
      </x:c>
      <x:c r="O4233" s="2" t="str">
        <x:v>data/raw/filings/TFC_0000092230-25-000020_tfc-20241231.htm</x:v>
      </x:c>
      <x:c r="P4233" s="2" t="str">
        <x:v>f-129</x:v>
      </x:c>
      <x:c r="Q4233" s="2" t="str"/>
      <x:c r="R4233" s="2" t="str">
        <x:v>Latest eligible comparative presentation at the information cutoff.</x:v>
      </x:c>
      <x:c r="T4233" s="12"/>
      <x:c r="U4233" s="12"/>
    </x:row>
    <x:row r="4234" ht="24" customHeight="1">
      <x:c r="C4234" s="2" t="str">
        <x:v>TFC</x:v>
      </x:c>
      <x:c r="D4234" s="2" t="str">
        <x:v>FY2023</x:v>
      </x:c>
      <x:c r="E4234" s="2" t="str">
        <x:v>common_equity_reported</x:v>
      </x:c>
      <x:c r="F4234" s="11" t="str">
        <x:v>n.a.</x:v>
      </x:c>
      <x:c r="G4234" s="2" t="str">
        <x:v>USDm</x:v>
      </x:c>
      <x:c r="H4234" s="2" t="str">
        <x:v>2023-01-01</x:v>
      </x:c>
      <x:c r="I4234" s="2" t="str">
        <x:v>2023-12-31</x:v>
      </x:c>
      <x:c r="J4234" s="2" t="str">
        <x:v>Reported common shareholders equity</x:v>
      </x:c>
      <x:c r="K4234" s="2" t="str"/>
      <x:c r="L4234" s="2" t="str"/>
      <x:c r="M4234" s="2" t="str"/>
      <x:c r="N4234" s="2" t="str"/>
      <x:c r="O4234" s="2" t="str"/>
      <x:c r="P4234" s="2" t="str"/>
      <x:c r="Q4234" s="2" t="str"/>
      <x:c r="R4234" s="2" t="str">
        <x:v>Not reported / unavailable</x:v>
      </x:c>
      <x:c r="T4234" s="12"/>
      <x:c r="U4234" s="12"/>
    </x:row>
    <x:row r="4235" ht="24" customHeight="1">
      <x:c r="C4235" s="2" t="str">
        <x:v>TFC</x:v>
      </x:c>
      <x:c r="D4235" s="2" t="str">
        <x:v>FY2023</x:v>
      </x:c>
      <x:c r="E4235" s="2" t="str">
        <x:v>goodwill</x:v>
      </x:c>
      <x:c r="F4235" s="11" t="n">
        <x:v>17156</x:v>
      </x:c>
      <x:c r="G4235" s="2" t="str">
        <x:v>USD</x:v>
      </x:c>
      <x:c r="H4235" s="2" t="str">
        <x:v>2023-01-01</x:v>
      </x:c>
      <x:c r="I4235" s="2" t="str">
        <x:v>2023-12-31</x:v>
      </x:c>
      <x:c r="J4235" s="2" t="str">
        <x:v>Goodwill</x:v>
      </x:c>
      <x:c r="K4235" s="2" t="str">
        <x:v>us-gaap:Goodwill</x:v>
      </x:c>
      <x:c r="L4235" s="2" t="str">
        <x:v>2026-02-24</x:v>
      </x:c>
      <x:c r="M4235" s="2" t="str">
        <x:v>0000092230-26-000030</x:v>
      </x:c>
      <x:c r="N4235" s="2" t="str">
        <x:v>https://www.sec.gov/Archives/edgar/data/92230/000009223026000030/tfc-20251231.htm</x:v>
      </x:c>
      <x:c r="O4235" s="2" t="str">
        <x:v>data/raw/filings/TFC_0000092230-26-000030_tfc-20251231.htm</x:v>
      </x:c>
      <x:c r="P4235" s="2" t="str">
        <x:v>f-2963</x:v>
      </x:c>
      <x:c r="Q4235" s="2" t="str"/>
      <x:c r="R4235" s="2" t="str">
        <x:v>Latest eligible comparative presentation at the information cutoff.</x:v>
      </x:c>
      <x:c r="T4235" s="12"/>
      <x:c r="U4235" s="12"/>
    </x:row>
    <x:row r="4236" ht="24" customHeight="1">
      <x:c r="C4236" s="2" t="str">
        <x:v>TFC</x:v>
      </x:c>
      <x:c r="D4236" s="2" t="str">
        <x:v>FY2023</x:v>
      </x:c>
      <x:c r="E4236" s="2" t="str">
        <x:v>intangibles</x:v>
      </x:c>
      <x:c r="F4236" s="11" t="n">
        <x:v>1909</x:v>
      </x:c>
      <x:c r="G4236" s="2" t="str">
        <x:v>USD</x:v>
      </x:c>
      <x:c r="H4236" s="2" t="str">
        <x:v>2023-01-01</x:v>
      </x:c>
      <x:c r="I4236" s="2" t="str">
        <x:v>2023-12-31</x:v>
      </x:c>
      <x:c r="J4236" s="2" t="str">
        <x:v>Finite-Lived Intangible Assets, Net</x:v>
      </x:c>
      <x:c r="K4236" s="2" t="str">
        <x:v>us-gaap:FiniteLivedIntangibleAssetsNet</x:v>
      </x:c>
      <x:c r="L4236" s="2" t="str">
        <x:v>2025-02-25</x:v>
      </x:c>
      <x:c r="M4236" s="2" t="str">
        <x:v>0000092230-25-000020</x:v>
      </x:c>
      <x:c r="N4236" s="2" t="str">
        <x:v>https://www.sec.gov/Archives/edgar/data/92230/000009223025000020/tfc-20241231.htm</x:v>
      </x:c>
      <x:c r="O4236" s="2" t="str">
        <x:v>data/raw/filings/TFC_0000092230-25-000020_tfc-20241231.htm</x:v>
      </x:c>
      <x:c r="P4236" s="2" t="str">
        <x:v>f-2917</x:v>
      </x:c>
      <x:c r="Q4236" s="2" t="str"/>
      <x:c r="R4236" s="2" t="str">
        <x:v>Latest eligible comparative presentation at the information cutoff.</x:v>
      </x:c>
      <x:c r="T4236" s="12"/>
      <x:c r="U4236" s="12"/>
    </x:row>
    <x:row r="4237" ht="24" customHeight="1">
      <x:c r="C4237" s="2" t="str">
        <x:v>TFC</x:v>
      </x:c>
      <x:c r="D4237" s="2" t="str">
        <x:v>FY2023</x:v>
      </x:c>
      <x:c r="E4237" s="2" t="str">
        <x:v>intangibles_total</x:v>
      </x:c>
      <x:c r="F4237" s="11" t="str">
        <x:v>n.a.</x:v>
      </x:c>
      <x:c r="G4237" s="2" t="str">
        <x:v>USDm</x:v>
      </x:c>
      <x:c r="H4237" s="2" t="str">
        <x:v>2023-01-01</x:v>
      </x:c>
      <x:c r="I4237" s="2" t="str">
        <x:v>2023-12-31</x:v>
      </x:c>
      <x:c r="J4237" s="2" t="str">
        <x:v>Reported goodwill and intangible assets combined</x:v>
      </x:c>
      <x:c r="K4237" s="2" t="str"/>
      <x:c r="L4237" s="2" t="str"/>
      <x:c r="M4237" s="2" t="str"/>
      <x:c r="N4237" s="2" t="str"/>
      <x:c r="O4237" s="2" t="str"/>
      <x:c r="P4237" s="2" t="str"/>
      <x:c r="Q4237" s="2" t="str"/>
      <x:c r="R4237" s="2" t="str">
        <x:v>Not reported / unavailable</x:v>
      </x:c>
      <x:c r="T4237" s="12"/>
      <x:c r="U4237" s="12"/>
    </x:row>
    <x:row r="4238" ht="24" customHeight="1">
      <x:c r="C4238" s="2" t="str">
        <x:v>TFC</x:v>
      </x:c>
      <x:c r="D4238" s="2" t="str">
        <x:v>FY2023</x:v>
      </x:c>
      <x:c r="E4238" s="2" t="str">
        <x:v>shares_end</x:v>
      </x:c>
      <x:c r="F4238" s="11" t="n">
        <x:v>1333.743</x:v>
      </x:c>
      <x:c r="G4238" s="2" t="str">
        <x:v>shares</x:v>
      </x:c>
      <x:c r="H4238" s="2" t="str">
        <x:v>2023-01-01</x:v>
      </x:c>
      <x:c r="I4238" s="2" t="str">
        <x:v>2023-12-31</x:v>
      </x:c>
      <x:c r="J4238" s="2" t="str">
        <x:v>Common Stock, Shares, Outstanding</x:v>
      </x:c>
      <x:c r="K4238" s="2" t="str">
        <x:v>us-gaap:CommonStockSharesOutstanding</x:v>
      </x:c>
      <x:c r="L4238" s="2" t="str">
        <x:v>2025-02-25</x:v>
      </x:c>
      <x:c r="M4238" s="2" t="str">
        <x:v>0000092230-25-000020</x:v>
      </x:c>
      <x:c r="N4238" s="2" t="str">
        <x:v>https://www.sec.gov/Archives/edgar/data/92230/000009223025000020/tfc-20241231.htm</x:v>
      </x:c>
      <x:c r="O4238" s="2" t="str">
        <x:v>data/raw/filings/TFC_0000092230-25-000020_tfc-20241231.htm</x:v>
      </x:c>
      <x:c r="P4238" s="2" t="str">
        <x:v>f-147</x:v>
      </x:c>
      <x:c r="Q4238" s="2" t="str"/>
      <x:c r="R4238" s="2" t="str">
        <x:v>Latest eligible comparative presentation at the information cutoff.</x:v>
      </x:c>
      <x:c r="T4238" s="12"/>
      <x:c r="U4238" s="12"/>
    </x:row>
    <x:row r="4239" ht="24" customHeight="1">
      <x:c r="C4239" s="2" t="str">
        <x:v>TFC</x:v>
      </x:c>
      <x:c r="D4239" s="2" t="str">
        <x:v>FY2023</x:v>
      </x:c>
      <x:c r="E4239" s="2" t="str">
        <x:v>shares_issued</x:v>
      </x:c>
      <x:c r="F4239" s="11" t="str">
        <x:v>n.a.</x:v>
      </x:c>
      <x:c r="G4239" s="2" t="str">
        <x:v>million</x:v>
      </x:c>
      <x:c r="H4239" s="2" t="str">
        <x:v>2023-01-01</x:v>
      </x:c>
      <x:c r="I4239" s="2" t="str">
        <x:v>2023-12-31</x:v>
      </x:c>
      <x:c r="J4239" s="2" t="str">
        <x:v>Shares Issued</x:v>
      </x:c>
      <x:c r="K4239" s="2" t="str"/>
      <x:c r="L4239" s="2" t="str"/>
      <x:c r="M4239" s="2" t="str"/>
      <x:c r="N4239" s="2" t="str"/>
      <x:c r="O4239" s="2" t="str"/>
      <x:c r="P4239" s="2" t="str"/>
      <x:c r="Q4239" s="2" t="str"/>
      <x:c r="R4239" s="2" t="str">
        <x:v>Not reported / unavailable</x:v>
      </x:c>
      <x:c r="T4239" s="12"/>
      <x:c r="U4239" s="12"/>
    </x:row>
    <x:row r="4240" ht="24" customHeight="1">
      <x:c r="C4240" s="2" t="str">
        <x:v>TFC</x:v>
      </x:c>
      <x:c r="D4240" s="2" t="str">
        <x:v>FY2023</x:v>
      </x:c>
      <x:c r="E4240" s="2" t="str">
        <x:v>shares_treasury</x:v>
      </x:c>
      <x:c r="F4240" s="11" t="str">
        <x:v>n.a.</x:v>
      </x:c>
      <x:c r="G4240" s="2" t="str">
        <x:v>million</x:v>
      </x:c>
      <x:c r="H4240" s="2" t="str">
        <x:v>2023-01-01</x:v>
      </x:c>
      <x:c r="I4240" s="2" t="str">
        <x:v>2023-12-31</x:v>
      </x:c>
      <x:c r="J4240" s="2" t="str">
        <x:v>Shares Treasury</x:v>
      </x:c>
      <x:c r="K4240" s="2" t="str"/>
      <x:c r="L4240" s="2" t="str"/>
      <x:c r="M4240" s="2" t="str"/>
      <x:c r="N4240" s="2" t="str"/>
      <x:c r="O4240" s="2" t="str"/>
      <x:c r="P4240" s="2" t="str"/>
      <x:c r="Q4240" s="2" t="str"/>
      <x:c r="R4240" s="2" t="str">
        <x:v>Not reported / unavailable</x:v>
      </x:c>
      <x:c r="T4240" s="12"/>
      <x:c r="U4240" s="12"/>
    </x:row>
    <x:row r="4241" ht="24" customHeight="1">
      <x:c r="C4241" s="2" t="str">
        <x:v>TFC</x:v>
      </x:c>
      <x:c r="D4241" s="2" t="str">
        <x:v>FY2023</x:v>
      </x:c>
      <x:c r="E4241" s="2" t="str">
        <x:v>deposits</x:v>
      </x:c>
      <x:c r="F4241" s="11" t="n">
        <x:v>395865</x:v>
      </x:c>
      <x:c r="G4241" s="2" t="str">
        <x:v>USD</x:v>
      </x:c>
      <x:c r="H4241" s="2" t="str">
        <x:v>2023-01-01</x:v>
      </x:c>
      <x:c r="I4241" s="2" t="str">
        <x:v>2023-12-31</x:v>
      </x:c>
      <x:c r="J4241" s="2" t="str">
        <x:v>Deposits</x:v>
      </x:c>
      <x:c r="K4241" s="2" t="str">
        <x:v>us-gaap:Deposits</x:v>
      </x:c>
      <x:c r="L4241" s="2" t="str">
        <x:v>2025-02-25</x:v>
      </x:c>
      <x:c r="M4241" s="2" t="str">
        <x:v>0000092230-25-000020</x:v>
      </x:c>
      <x:c r="N4241" s="2" t="str">
        <x:v>https://www.sec.gov/Archives/edgar/data/92230/000009223025000020/tfc-20241231.htm</x:v>
      </x:c>
      <x:c r="O4241" s="2" t="str">
        <x:v>data/raw/filings/TFC_0000092230-25-000020_tfc-20241231.htm</x:v>
      </x:c>
      <x:c r="P4241" s="2" t="str">
        <x:v>f-3102</x:v>
      </x:c>
      <x:c r="Q4241" s="2" t="str"/>
      <x:c r="R4241" s="2" t="str">
        <x:v>Latest eligible comparative presentation at the information cutoff.</x:v>
      </x:c>
      <x:c r="T4241" s="17" t="n">
        <x:v>111624</x:v>
      </x:c>
      <x:c r="U4241" s="17" t="n">
        <x:v>284241</x:v>
      </x:c>
    </x:row>
    <x:row r="4242" ht="24" customHeight="1">
      <x:c r="C4242" s="2" t="str">
        <x:v>TFC</x:v>
      </x:c>
      <x:c r="D4242" s="2" t="str">
        <x:v>FY2023</x:v>
      </x:c>
      <x:c r="E4242" s="2" t="str">
        <x:v>loans_gross</x:v>
      </x:c>
      <x:c r="F4242" s="11" t="n">
        <x:v>312061</x:v>
      </x:c>
      <x:c r="G4242" s="2" t="str">
        <x:v>USD</x:v>
      </x:c>
      <x:c r="H4242" s="2" t="str">
        <x:v>2023-01-01</x:v>
      </x:c>
      <x:c r="I4242" s="2" t="str">
        <x:v>2023-12-31</x:v>
      </x:c>
      <x:c r="J4242" s="2" t="str">
        <x:v>Gross loans and leases selected definition</x:v>
      </x:c>
      <x:c r="K4242" s="2" t="str">
        <x:v>us-gaap:FinancingReceivableExcludingAccruedInterestBeforeAllowanceForCreditLoss</x:v>
      </x:c>
      <x:c r="L4242" s="2" t="str">
        <x:v>2025-02-25</x:v>
      </x:c>
      <x:c r="M4242" s="2" t="str">
        <x:v>0000092230-25-000020</x:v>
      </x:c>
      <x:c r="N4242" s="2" t="str">
        <x:v>https://www.sec.gov/Archives/edgar/data/92230/000009223025000020/tfc-20241231.htm</x:v>
      </x:c>
      <x:c r="O4242" s="2" t="str">
        <x:v>data/raw/filings/TFC_0000092230-25-000020_tfc-20241231.htm</x:v>
      </x:c>
      <x:c r="P4242" s="2" t="str">
        <x:v>f-2168</x:v>
      </x:c>
      <x:c r="Q4242" s="2" t="str"/>
      <x:c r="R4242" s="2" t="str">
        <x:v>Latest eligible comparative presentation at the information cutoff.</x:v>
      </x:c>
      <x:c r="T4242" s="12"/>
      <x:c r="U4242" s="12"/>
    </x:row>
    <x:row r="4243" ht="24" customHeight="1">
      <x:c r="C4243" s="2" t="str">
        <x:v>TFC</x:v>
      </x:c>
      <x:c r="D4243" s="2" t="str">
        <x:v>FY2023</x:v>
      </x:c>
      <x:c r="E4243" s="2" t="str">
        <x:v>loans_net</x:v>
      </x:c>
      <x:c r="F4243" s="11" t="n">
        <x:v>307263</x:v>
      </x:c>
      <x:c r="G4243" s="2" t="str">
        <x:v>USD</x:v>
      </x:c>
      <x:c r="H4243" s="2" t="str">
        <x:v>2023-01-01</x:v>
      </x:c>
      <x:c r="I4243" s="2" t="str">
        <x:v>2023-12-31</x:v>
      </x:c>
      <x:c r="J4243" s="2" t="str">
        <x:v>Net loans after allowance selected definition</x:v>
      </x:c>
      <x:c r="K4243" s="2" t="str">
        <x:v>us-gaap:FinancingReceivableExcludingAccruedInterestAfterAllowanceForCreditLoss</x:v>
      </x:c>
      <x:c r="L4243" s="2" t="str">
        <x:v>2025-02-25</x:v>
      </x:c>
      <x:c r="M4243" s="2" t="str">
        <x:v>0000092230-25-000020</x:v>
      </x:c>
      <x:c r="N4243" s="2" t="str">
        <x:v>https://www.sec.gov/Archives/edgar/data/92230/000009223025000020/tfc-20241231.htm</x:v>
      </x:c>
      <x:c r="O4243" s="2" t="str">
        <x:v>data/raw/filings/TFC_0000092230-25-000020_tfc-20241231.htm</x:v>
      </x:c>
      <x:c r="P4243" s="2" t="str">
        <x:v>f-91</x:v>
      </x:c>
      <x:c r="Q4243" s="2" t="str"/>
      <x:c r="R4243" s="2" t="str">
        <x:v>Latest eligible comparative presentation at the information cutoff.</x:v>
      </x:c>
      <x:c r="T4243" s="12"/>
      <x:c r="U4243" s="12"/>
    </x:row>
    <x:row r="4244" ht="24" customHeight="1">
      <x:c r="C4244" s="2" t="str">
        <x:v>TFC</x:v>
      </x:c>
      <x:c r="D4244" s="2" t="str">
        <x:v>FY2023</x:v>
      </x:c>
      <x:c r="E4244" s="2" t="str">
        <x:v>allowance</x:v>
      </x:c>
      <x:c r="F4244" s="11" t="n">
        <x:v>4798</x:v>
      </x:c>
      <x:c r="G4244" s="2" t="str">
        <x:v>USD</x:v>
      </x:c>
      <x:c r="H4244" s="2" t="str">
        <x:v>2023-01-01</x:v>
      </x:c>
      <x:c r="I4244" s="2" t="str">
        <x:v>2023-12-31</x:v>
      </x:c>
      <x:c r="J4244" s="2" t="str">
        <x:v>Loan allowance for credit losses</x:v>
      </x:c>
      <x:c r="K4244" s="2" t="str">
        <x:v>us-gaap:FinancingReceivableAllowanceForCreditLossExcludingAccruedInterest</x:v>
      </x:c>
      <x:c r="L4244" s="2" t="str">
        <x:v>2025-02-25</x:v>
      </x:c>
      <x:c r="M4244" s="2" t="str">
        <x:v>0000092230-25-000020</x:v>
      </x:c>
      <x:c r="N4244" s="2" t="str">
        <x:v>https://www.sec.gov/Archives/edgar/data/92230/000009223025000020/tfc-20241231.htm</x:v>
      </x:c>
      <x:c r="O4244" s="2" t="str">
        <x:v>data/raw/filings/TFC_0000092230-25-000020_tfc-20241231.htm</x:v>
      </x:c>
      <x:c r="P4244" s="2" t="str">
        <x:v>f-89</x:v>
      </x:c>
      <x:c r="Q4244" s="2" t="str"/>
      <x:c r="R4244" s="2" t="str">
        <x:v>Latest eligible comparative presentation at the information cutoff.</x:v>
      </x:c>
      <x:c r="T4244" s="12"/>
      <x:c r="U4244" s="12"/>
    </x:row>
    <x:row r="4245" ht="24" customHeight="1">
      <x:c r="C4245" s="2" t="str">
        <x:v>TFC</x:v>
      </x:c>
      <x:c r="D4245" s="2" t="str">
        <x:v>FY2023</x:v>
      </x:c>
      <x:c r="E4245" s="2" t="str">
        <x:v>nonaccrual</x:v>
      </x:c>
      <x:c r="F4245" s="11" t="str">
        <x:v>n.a.</x:v>
      </x:c>
      <x:c r="G4245" s="2" t="str">
        <x:v>USDm</x:v>
      </x:c>
      <x:c r="H4245" s="2" t="str">
        <x:v>2023-01-01</x:v>
      </x:c>
      <x:c r="I4245" s="2" t="str">
        <x:v>2023-12-31</x:v>
      </x:c>
      <x:c r="J4245" s="2" t="str">
        <x:v>Nonaccrual</x:v>
      </x:c>
      <x:c r="K4245" s="2" t="str"/>
      <x:c r="L4245" s="2" t="str"/>
      <x:c r="M4245" s="2" t="str"/>
      <x:c r="N4245" s="2" t="str"/>
      <x:c r="O4245" s="2" t="str"/>
      <x:c r="P4245" s="2" t="str"/>
      <x:c r="Q4245" s="2" t="str"/>
      <x:c r="R4245" s="2" t="str">
        <x:v>Not reported / unavailable</x:v>
      </x:c>
      <x:c r="T4245" s="12"/>
      <x:c r="U4245" s="12"/>
    </x:row>
    <x:row r="4246" ht="24" customHeight="1">
      <x:c r="C4246" s="2" t="str">
        <x:v>TFC</x:v>
      </x:c>
      <x:c r="D4246" s="2" t="str">
        <x:v>FY2023</x:v>
      </x:c>
      <x:c r="E4246" s="2" t="str">
        <x:v>cash</x:v>
      </x:c>
      <x:c r="F4246" s="11" t="str">
        <x:v>n.a.</x:v>
      </x:c>
      <x:c r="G4246" s="2" t="str">
        <x:v>USDm</x:v>
      </x:c>
      <x:c r="H4246" s="2" t="str">
        <x:v>2023-01-01</x:v>
      </x:c>
      <x:c r="I4246" s="2" t="str">
        <x:v>2023-12-31</x:v>
      </x:c>
      <x:c r="J4246" s="2" t="str">
        <x:v>Cash</x:v>
      </x:c>
      <x:c r="K4246" s="2" t="str"/>
      <x:c r="L4246" s="2" t="str"/>
      <x:c r="M4246" s="2" t="str"/>
      <x:c r="N4246" s="2" t="str"/>
      <x:c r="O4246" s="2" t="str"/>
      <x:c r="P4246" s="2" t="str"/>
      <x:c r="Q4246" s="2" t="str"/>
      <x:c r="R4246" s="2" t="str">
        <x:v>Not reported / unavailable</x:v>
      </x:c>
      <x:c r="T4246" s="12"/>
      <x:c r="U4246" s="12"/>
    </x:row>
    <x:row r="4247" ht="24" customHeight="1">
      <x:c r="C4247" s="2" t="str">
        <x:v>TFC</x:v>
      </x:c>
      <x:c r="D4247" s="2" t="str">
        <x:v>FY2023</x:v>
      </x:c>
      <x:c r="E4247" s="2" t="str">
        <x:v>aoci</x:v>
      </x:c>
      <x:c r="F4247" s="11" t="n">
        <x:v>-12506</x:v>
      </x:c>
      <x:c r="G4247" s="2" t="str">
        <x:v>USD</x:v>
      </x:c>
      <x:c r="H4247" s="2" t="str">
        <x:v>2023-01-01</x:v>
      </x:c>
      <x:c r="I4247" s="2" t="str">
        <x:v>2023-12-31</x:v>
      </x:c>
      <x:c r="J4247" s="2" t="str">
        <x:v>Accumulated Other Comprehensive Income (Loss), Net of Tax</x:v>
      </x:c>
      <x:c r="K4247" s="2" t="str">
        <x:v>us-gaap:AccumulatedOtherComprehensiveIncomeLossNetOfTax</x:v>
      </x:c>
      <x:c r="L4247" s="2" t="str">
        <x:v>2025-02-25</x:v>
      </x:c>
      <x:c r="M4247" s="2" t="str">
        <x:v>0000092230-25-000020</x:v>
      </x:c>
      <x:c r="N4247" s="2" t="str">
        <x:v>https://www.sec.gov/Archives/edgar/data/92230/000009223025000020/tfc-20241231.htm</x:v>
      </x:c>
      <x:c r="O4247" s="2" t="str">
        <x:v>data/raw/filings/TFC_0000092230-25-000020_tfc-20241231.htm</x:v>
      </x:c>
      <x:c r="P4247" s="2" t="str">
        <x:v>f-139</x:v>
      </x:c>
      <x:c r="Q4247" s="2" t="str"/>
      <x:c r="R4247" s="2" t="str">
        <x:v>Latest eligible comparative presentation at the information cutoff.</x:v>
      </x:c>
      <x:c r="T4247" s="12"/>
      <x:c r="U4247" s="12"/>
    </x:row>
    <x:row r="4248" ht="24" customHeight="1">
      <x:c r="C4248" s="2" t="str">
        <x:v>TFC</x:v>
      </x:c>
      <x:c r="D4248" s="2" t="str">
        <x:v>FY2023</x:v>
      </x:c>
      <x:c r="E4248" s="2" t="str">
        <x:v>nii</x:v>
      </x:c>
      <x:c r="F4248" s="11" t="n">
        <x:v>14524</x:v>
      </x:c>
      <x:c r="G4248" s="2" t="str">
        <x:v>USD</x:v>
      </x:c>
      <x:c r="H4248" s="2" t="str">
        <x:v>2023-01-01</x:v>
      </x:c>
      <x:c r="I4248" s="2" t="str">
        <x:v>2023-12-31</x:v>
      </x:c>
      <x:c r="J4248" s="2" t="str">
        <x:v>Interest Income (Expense), Net</x:v>
      </x:c>
      <x:c r="K4248" s="2" t="str">
        <x:v>us-gaap:InterestIncomeExpenseNet</x:v>
      </x:c>
      <x:c r="L4248" s="2" t="str">
        <x:v>2026-02-24</x:v>
      </x:c>
      <x:c r="M4248" s="2" t="str">
        <x:v>0000092230-26-000030</x:v>
      </x:c>
      <x:c r="N4248" s="2" t="str">
        <x:v>https://www.sec.gov/Archives/edgar/data/92230/000009223026000030/tfc-20251231.htm</x:v>
      </x:c>
      <x:c r="O4248" s="2" t="str">
        <x:v>data/raw/filings/TFC_0000092230-26-000030_tfc-20251231.htm</x:v>
      </x:c>
      <x:c r="P4248" s="2" t="str">
        <x:v>f-4801</x:v>
      </x:c>
      <x:c r="Q4248" s="2" t="str"/>
      <x:c r="R4248" s="2" t="str">
        <x:v>Latest eligible comparative presentation at the information cutoff.</x:v>
      </x:c>
      <x:c r="T4248" s="12"/>
      <x:c r="U4248" s="12"/>
    </x:row>
    <x:row r="4249" ht="24" customHeight="1">
      <x:c r="C4249" s="2" t="str">
        <x:v>TFC</x:v>
      </x:c>
      <x:c r="D4249" s="2" t="str">
        <x:v>FY2023</x:v>
      </x:c>
      <x:c r="E4249" s="2" t="str">
        <x:v>noninterest_income</x:v>
      </x:c>
      <x:c r="F4249" s="11" t="n">
        <x:v>5498</x:v>
      </x:c>
      <x:c r="G4249" s="2" t="str">
        <x:v>USD</x:v>
      </x:c>
      <x:c r="H4249" s="2" t="str">
        <x:v>2023-01-01</x:v>
      </x:c>
      <x:c r="I4249" s="2" t="str">
        <x:v>2023-12-31</x:v>
      </x:c>
      <x:c r="J4249" s="2" t="str">
        <x:v>Noninterest Income</x:v>
      </x:c>
      <x:c r="K4249" s="2" t="str">
        <x:v>us-gaap:NoninterestIncome</x:v>
      </x:c>
      <x:c r="L4249" s="2" t="str">
        <x:v>2026-02-24</x:v>
      </x:c>
      <x:c r="M4249" s="2" t="str">
        <x:v>0000092230-26-000030</x:v>
      </x:c>
      <x:c r="N4249" s="2" t="str">
        <x:v>https://www.sec.gov/Archives/edgar/data/92230/000009223026000030/tfc-20251231.htm</x:v>
      </x:c>
      <x:c r="O4249" s="2" t="str">
        <x:v>data/raw/filings/TFC_0000092230-26-000030_tfc-20251231.htm</x:v>
      </x:c>
      <x:c r="P4249" s="2" t="str">
        <x:v>f-207</x:v>
      </x:c>
      <x:c r="Q4249" s="2" t="str"/>
      <x:c r="R4249" s="2" t="str">
        <x:v>Latest eligible comparative presentation at the information cutoff.</x:v>
      </x:c>
      <x:c r="T4249" s="12"/>
      <x:c r="U4249" s="12"/>
    </x:row>
    <x:row r="4250" ht="24" customHeight="1">
      <x:c r="C4250" s="2" t="str">
        <x:v>TFC</x:v>
      </x:c>
      <x:c r="D4250" s="2" t="str">
        <x:v>FY2023</x:v>
      </x:c>
      <x:c r="E4250" s="2" t="str">
        <x:v>revenue_reported</x:v>
      </x:c>
      <x:c r="F4250" s="11" t="str">
        <x:v>n.a.</x:v>
      </x:c>
      <x:c r="G4250" s="2" t="str">
        <x:v>USDm</x:v>
      </x:c>
      <x:c r="H4250" s="2" t="str">
        <x:v>2023-01-01</x:v>
      </x:c>
      <x:c r="I4250" s="2" t="str">
        <x:v>2023-12-31</x:v>
      </x:c>
      <x:c r="J4250" s="2" t="str">
        <x:v>Reported total net revenue</x:v>
      </x:c>
      <x:c r="K4250" s="2" t="str"/>
      <x:c r="L4250" s="2" t="str"/>
      <x:c r="M4250" s="2" t="str"/>
      <x:c r="N4250" s="2" t="str"/>
      <x:c r="O4250" s="2" t="str"/>
      <x:c r="P4250" s="2" t="str"/>
      <x:c r="Q4250" s="2" t="str"/>
      <x:c r="R4250" s="2" t="str">
        <x:v>Not reported / unavailable</x:v>
      </x:c>
      <x:c r="T4250" s="12"/>
      <x:c r="U4250" s="12"/>
    </x:row>
    <x:row r="4251" ht="24" customHeight="1">
      <x:c r="C4251" s="2" t="str">
        <x:v>TFC</x:v>
      </x:c>
      <x:c r="D4251" s="2" t="str">
        <x:v>FY2023</x:v>
      </x:c>
      <x:c r="E4251" s="2" t="str">
        <x:v>opex</x:v>
      </x:c>
      <x:c r="F4251" s="11" t="n">
        <x:v>18678</x:v>
      </x:c>
      <x:c r="G4251" s="2" t="str">
        <x:v>USD</x:v>
      </x:c>
      <x:c r="H4251" s="2" t="str">
        <x:v>2023-01-01</x:v>
      </x:c>
      <x:c r="I4251" s="2" t="str">
        <x:v>2023-12-31</x:v>
      </x:c>
      <x:c r="J4251" s="2" t="str">
        <x:v>Noninterest Expense</x:v>
      </x:c>
      <x:c r="K4251" s="2" t="str">
        <x:v>us-gaap:NoninterestExpense</x:v>
      </x:c>
      <x:c r="L4251" s="2" t="str">
        <x:v>2026-02-24</x:v>
      </x:c>
      <x:c r="M4251" s="2" t="str">
        <x:v>0000092230-26-000030</x:v>
      </x:c>
      <x:c r="N4251" s="2" t="str">
        <x:v>https://www.sec.gov/Archives/edgar/data/92230/000009223026000030/tfc-20251231.htm</x:v>
      </x:c>
      <x:c r="O4251" s="2" t="str">
        <x:v>data/raw/filings/TFC_0000092230-26-000030_tfc-20251231.htm</x:v>
      </x:c>
      <x:c r="P4251" s="2" t="str">
        <x:v>f-240</x:v>
      </x:c>
      <x:c r="Q4251" s="2" t="str"/>
      <x:c r="R4251" s="2" t="str">
        <x:v>Latest eligible comparative presentation at the information cutoff.</x:v>
      </x:c>
      <x:c r="T4251" s="12"/>
      <x:c r="U4251" s="12"/>
    </x:row>
    <x:row r="4252" ht="24" customHeight="1">
      <x:c r="C4252" s="2" t="str">
        <x:v>TFC</x:v>
      </x:c>
      <x:c r="D4252" s="2" t="str">
        <x:v>FY2023</x:v>
      </x:c>
      <x:c r="E4252" s="2" t="str">
        <x:v>provision</x:v>
      </x:c>
      <x:c r="F4252" s="11" t="n">
        <x:v>2109</x:v>
      </x:c>
      <x:c r="G4252" s="2" t="str">
        <x:v>USD</x:v>
      </x:c>
      <x:c r="H4252" s="2" t="str">
        <x:v>2023-01-01</x:v>
      </x:c>
      <x:c r="I4252" s="2" t="str">
        <x:v>2023-12-31</x:v>
      </x:c>
      <x:c r="J4252" s="2" t="str">
        <x:v>Provision for Loan, Lease, and Other Losses</x:v>
      </x:c>
      <x:c r="K4252" s="2" t="str">
        <x:v>us-gaap:ProvisionForLoanLeaseAndOtherLosses</x:v>
      </x:c>
      <x:c r="L4252" s="2" t="str">
        <x:v>2026-02-24</x:v>
      </x:c>
      <x:c r="M4252" s="2" t="str">
        <x:v>0000092230-26-000030</x:v>
      </x:c>
      <x:c r="N4252" s="2" t="str">
        <x:v>https://www.sec.gov/Archives/edgar/data/92230/000009223026000030/tfc-20251231.htm</x:v>
      </x:c>
      <x:c r="O4252" s="2" t="str">
        <x:v>data/raw/filings/TFC_0000092230-26-000030_tfc-20251231.htm</x:v>
      </x:c>
      <x:c r="P4252" s="2" t="str">
        <x:v>f-435</x:v>
      </x:c>
      <x:c r="Q4252" s="2" t="str"/>
      <x:c r="R4252" s="2" t="str">
        <x:v>Latest eligible comparative presentation at the information cutoff.</x:v>
      </x:c>
      <x:c r="T4252" s="12"/>
      <x:c r="U4252" s="12"/>
    </x:row>
    <x:row r="4253" ht="24" customHeight="1">
      <x:c r="C4253" s="2" t="str">
        <x:v>TFC</x:v>
      </x:c>
      <x:c r="D4253" s="2" t="str">
        <x:v>FY2023</x:v>
      </x:c>
      <x:c r="E4253" s="2" t="str">
        <x:v>pretax</x:v>
      </x:c>
      <x:c r="F4253" s="11" t="n">
        <x:v>-765</x:v>
      </x:c>
      <x:c r="G4253" s="2" t="str">
        <x:v>USD</x:v>
      </x:c>
      <x:c r="H4253" s="2" t="str">
        <x:v>2023-01-01</x:v>
      </x:c>
      <x:c r="I4253" s="2" t="str">
        <x:v>2023-12-31</x:v>
      </x:c>
      <x:c r="J4253" s="2" t="str">
        <x:v>Income (Loss) from Continuing Operations before Income Taxes, Noncontrolling Interest</x:v>
      </x:c>
      <x:c r="K4253" s="2" t="str">
        <x:v>us-gaap:IncomeLossFromContinuingOperationsBeforeIncomeTaxesExtraordinaryItemsNoncontrollingInterest</x:v>
      </x:c>
      <x:c r="L4253" s="2" t="str">
        <x:v>2026-02-24</x:v>
      </x:c>
      <x:c r="M4253" s="2" t="str">
        <x:v>0000092230-26-000030</x:v>
      </x:c>
      <x:c r="N4253" s="2" t="str">
        <x:v>https://www.sec.gov/Archives/edgar/data/92230/000009223026000030/tfc-20251231.htm</x:v>
      </x:c>
      <x:c r="O4253" s="2" t="str">
        <x:v>data/raw/filings/TFC_0000092230-26-000030_tfc-20251231.htm</x:v>
      </x:c>
      <x:c r="P4253" s="2" t="str">
        <x:v>f-243</x:v>
      </x:c>
      <x:c r="Q4253" s="2" t="str"/>
      <x:c r="R4253" s="2" t="str">
        <x:v>Latest eligible comparative presentation at the information cutoff.</x:v>
      </x:c>
      <x:c r="T4253" s="12"/>
      <x:c r="U4253" s="12"/>
    </x:row>
    <x:row r="4254" ht="24" customHeight="1">
      <x:c r="C4254" s="2" t="str">
        <x:v>TFC</x:v>
      </x:c>
      <x:c r="D4254" s="2" t="str">
        <x:v>FY2023</x:v>
      </x:c>
      <x:c r="E4254" s="2" t="str">
        <x:v>tax</x:v>
      </x:c>
      <x:c r="F4254" s="11" t="n">
        <x:v>738</x:v>
      </x:c>
      <x:c r="G4254" s="2" t="str">
        <x:v>USD</x:v>
      </x:c>
      <x:c r="H4254" s="2" t="str">
        <x:v>2023-01-01</x:v>
      </x:c>
      <x:c r="I4254" s="2" t="str">
        <x:v>2023-12-31</x:v>
      </x:c>
      <x:c r="J4254" s="2" t="str">
        <x:v>Income Tax Expense (Benefit)</x:v>
      </x:c>
      <x:c r="K4254" s="2" t="str">
        <x:v>us-gaap:IncomeTaxExpenseBenefit</x:v>
      </x:c>
      <x:c r="L4254" s="2" t="str">
        <x:v>2026-02-24</x:v>
      </x:c>
      <x:c r="M4254" s="2" t="str">
        <x:v>0000092230-26-000030</x:v>
      </x:c>
      <x:c r="N4254" s="2" t="str">
        <x:v>https://www.sec.gov/Archives/edgar/data/92230/000009223026000030/tfc-20251231.htm</x:v>
      </x:c>
      <x:c r="O4254" s="2" t="str">
        <x:v>data/raw/filings/TFC_0000092230-26-000030_tfc-20251231.htm</x:v>
      </x:c>
      <x:c r="P4254" s="2" t="str">
        <x:v>f-3594</x:v>
      </x:c>
      <x:c r="Q4254" s="2" t="str"/>
      <x:c r="R4254" s="2" t="str">
        <x:v>Latest eligible comparative presentation at the information cutoff.</x:v>
      </x:c>
      <x:c r="T4254" s="12"/>
      <x:c r="U4254" s="12"/>
    </x:row>
    <x:row r="4255" ht="24" customHeight="1">
      <x:c r="C4255" s="2" t="str">
        <x:v>TFC</x:v>
      </x:c>
      <x:c r="D4255" s="2" t="str">
        <x:v>FY2023</x:v>
      </x:c>
      <x:c r="E4255" s="2" t="str">
        <x:v>net_income</x:v>
      </x:c>
      <x:c r="F4255" s="11" t="str">
        <x:v>n.a.</x:v>
      </x:c>
      <x:c r="G4255" s="2" t="str">
        <x:v>USDm</x:v>
      </x:c>
      <x:c r="H4255" s="2" t="str">
        <x:v>2023-01-01</x:v>
      </x:c>
      <x:c r="I4255" s="2" t="str">
        <x:v>2023-12-31</x:v>
      </x:c>
      <x:c r="J4255" s="2" t="str">
        <x:v>Net income attributable to parent</x:v>
      </x:c>
      <x:c r="K4255" s="2" t="str"/>
      <x:c r="L4255" s="2" t="str"/>
      <x:c r="M4255" s="2" t="str"/>
      <x:c r="N4255" s="2" t="str"/>
      <x:c r="O4255" s="2" t="str"/>
      <x:c r="P4255" s="2" t="str"/>
      <x:c r="Q4255" s="2" t="str"/>
      <x:c r="R4255" s="2" t="str">
        <x:v>Not reported / unavailable</x:v>
      </x:c>
      <x:c r="T4255" s="12"/>
      <x:c r="U4255" s="12"/>
    </x:row>
    <x:row r="4256" ht="24" customHeight="1">
      <x:c r="C4256" s="2" t="str">
        <x:v>TFC</x:v>
      </x:c>
      <x:c r="D4256" s="2" t="str">
        <x:v>FY2023</x:v>
      </x:c>
      <x:c r="E4256" s="2" t="str">
        <x:v>common_income</x:v>
      </x:c>
      <x:c r="F4256" s="11" t="n">
        <x:v>-1452</x:v>
      </x:c>
      <x:c r="G4256" s="2" t="str">
        <x:v>USD</x:v>
      </x:c>
      <x:c r="H4256" s="2" t="str">
        <x:v>2023-01-01</x:v>
      </x:c>
      <x:c r="I4256" s="2" t="str">
        <x:v>2023-12-31</x:v>
      </x:c>
      <x:c r="J4256" s="2" t="str">
        <x:v>Net Income (Loss) Available to Common Stockholders, Basic</x:v>
      </x:c>
      <x:c r="K4256" s="2" t="str">
        <x:v>us-gaap:NetIncomeLossAvailableToCommonStockholdersBasic</x:v>
      </x:c>
      <x:c r="L4256" s="2" t="str">
        <x:v>2026-02-24</x:v>
      </x:c>
      <x:c r="M4256" s="2" t="str">
        <x:v>0000092230-26-000030</x:v>
      </x:c>
      <x:c r="N4256" s="2" t="str">
        <x:v>https://www.sec.gov/Archives/edgar/data/92230/000009223026000030/tfc-20251231.htm</x:v>
      </x:c>
      <x:c r="O4256" s="2" t="str">
        <x:v>data/raw/filings/TFC_0000092230-26-000030_tfc-20251231.htm</x:v>
      </x:c>
      <x:c r="P4256" s="2" t="str">
        <x:v>f-4747</x:v>
      </x:c>
      <x:c r="Q4256" s="2" t="str"/>
      <x:c r="R4256" s="2" t="str">
        <x:v>Latest eligible comparative presentation at the information cutoff.</x:v>
      </x:c>
      <x:c r="T4256" s="12"/>
      <x:c r="U4256" s="12"/>
    </x:row>
    <x:row r="4257" ht="24" customHeight="1">
      <x:c r="C4257" s="2" t="str">
        <x:v>TFC</x:v>
      </x:c>
      <x:c r="D4257" s="2" t="str">
        <x:v>FY2023</x:v>
      </x:c>
      <x:c r="E4257" s="2" t="str">
        <x:v>preferred_div</x:v>
      </x:c>
      <x:c r="F4257" s="11" t="n">
        <x:v>361</x:v>
      </x:c>
      <x:c r="G4257" s="2" t="str">
        <x:v>USD</x:v>
      </x:c>
      <x:c r="H4257" s="2" t="str">
        <x:v>2023-01-01</x:v>
      </x:c>
      <x:c r="I4257" s="2" t="str">
        <x:v>2023-12-31</x:v>
      </x:c>
      <x:c r="J4257" s="2" t="str">
        <x:v>Preferred Stock Dividends and Other Adjustments</x:v>
      </x:c>
      <x:c r="K4257" s="2" t="str">
        <x:v>us-gaap:PreferredStockDividendsAndOtherAdjustments</x:v>
      </x:c>
      <x:c r="L4257" s="2" t="str">
        <x:v>2026-02-24</x:v>
      </x:c>
      <x:c r="M4257" s="2" t="str">
        <x:v>0000092230-26-000030</x:v>
      </x:c>
      <x:c r="N4257" s="2" t="str">
        <x:v>https://www.sec.gov/Archives/edgar/data/92230/000009223026000030/tfc-20251231.htm</x:v>
      </x:c>
      <x:c r="O4257" s="2" t="str">
        <x:v>data/raw/filings/TFC_0000092230-26-000030_tfc-20251231.htm</x:v>
      </x:c>
      <x:c r="P4257" s="2" t="str">
        <x:v>f-261</x:v>
      </x:c>
      <x:c r="Q4257" s="2" t="str"/>
      <x:c r="R4257" s="2" t="str">
        <x:v>Latest eligible comparative presentation at the information cutoff.</x:v>
      </x:c>
      <x:c r="T4257" s="12"/>
      <x:c r="U4257" s="12"/>
    </x:row>
    <x:row r="4258" ht="24" customHeight="1">
      <x:c r="C4258" s="2" t="str">
        <x:v>TFC</x:v>
      </x:c>
      <x:c r="D4258" s="2" t="str">
        <x:v>FY2023</x:v>
      </x:c>
      <x:c r="E4258" s="2" t="str">
        <x:v>eps</x:v>
      </x:c>
      <x:c r="F4258" s="11" t="n">
        <x:v>-1.09</x:v>
      </x:c>
      <x:c r="G4258" s="2" t="str">
        <x:v>USD/shares</x:v>
      </x:c>
      <x:c r="H4258" s="2" t="str">
        <x:v>2023-01-01</x:v>
      </x:c>
      <x:c r="I4258" s="2" t="str">
        <x:v>2023-12-31</x:v>
      </x:c>
      <x:c r="J4258" s="2" t="str">
        <x:v>Earnings Per Share, Diluted</x:v>
      </x:c>
      <x:c r="K4258" s="2" t="str">
        <x:v>us-gaap:EarningsPerShareDiluted</x:v>
      </x:c>
      <x:c r="L4258" s="2" t="str">
        <x:v>2026-02-24</x:v>
      </x:c>
      <x:c r="M4258" s="2" t="str">
        <x:v>0000092230-26-000030</x:v>
      </x:c>
      <x:c r="N4258" s="2" t="str">
        <x:v>https://www.sec.gov/Archives/edgar/data/92230/000009223026000030/tfc-20251231.htm</x:v>
      </x:c>
      <x:c r="O4258" s="2" t="str">
        <x:v>data/raw/filings/TFC_0000092230-26-000030_tfc-20251231.htm</x:v>
      </x:c>
      <x:c r="P4258" s="2" t="str">
        <x:v>f-4774</x:v>
      </x:c>
      <x:c r="Q4258" s="2" t="str"/>
      <x:c r="R4258" s="2" t="str">
        <x:v>Latest eligible comparative presentation at the information cutoff.</x:v>
      </x:c>
      <x:c r="T4258" s="12"/>
      <x:c r="U4258" s="12"/>
    </x:row>
    <x:row r="4259" ht="24" customHeight="1">
      <x:c r="C4259" s="2" t="str">
        <x:v>TFC</x:v>
      </x:c>
      <x:c r="D4259" s="2" t="str">
        <x:v>FY2023</x:v>
      </x:c>
      <x:c r="E4259" s="2" t="str">
        <x:v>shares_diluted</x:v>
      </x:c>
      <x:c r="F4259" s="11" t="n">
        <x:v>1331.963</x:v>
      </x:c>
      <x:c r="G4259" s="2" t="str">
        <x:v>shares</x:v>
      </x:c>
      <x:c r="H4259" s="2" t="str">
        <x:v>2023-01-01</x:v>
      </x:c>
      <x:c r="I4259" s="2" t="str">
        <x:v>2023-12-31</x:v>
      </x:c>
      <x:c r="J4259" s="2" t="str">
        <x:v>Weighted Average Number of Shares Outstanding, Diluted</x:v>
      </x:c>
      <x:c r="K4259" s="2" t="str">
        <x:v>us-gaap:WeightedAverageNumberOfDilutedSharesOutstanding</x:v>
      </x:c>
      <x:c r="L4259" s="2" t="str">
        <x:v>2026-02-24</x:v>
      </x:c>
      <x:c r="M4259" s="2" t="str">
        <x:v>0000092230-26-000030</x:v>
      </x:c>
      <x:c r="N4259" s="2" t="str">
        <x:v>https://www.sec.gov/Archives/edgar/data/92230/000009223026000030/tfc-20251231.htm</x:v>
      </x:c>
      <x:c r="O4259" s="2" t="str">
        <x:v>data/raw/filings/TFC_0000092230-26-000030_tfc-20251231.htm</x:v>
      </x:c>
      <x:c r="P4259" s="2" t="str">
        <x:v>f-4756</x:v>
      </x:c>
      <x:c r="Q4259" s="2" t="str"/>
      <x:c r="R4259" s="2" t="str">
        <x:v>Latest eligible comparative presentation at the information cutoff.</x:v>
      </x:c>
      <x:c r="T4259" s="12"/>
      <x:c r="U4259" s="12"/>
    </x:row>
    <x:row r="4260" ht="24" customHeight="1">
      <x:c r="C4260" s="2" t="str">
        <x:v>TFC</x:v>
      </x:c>
      <x:c r="D4260" s="2" t="str">
        <x:v>FY2023</x:v>
      </x:c>
      <x:c r="E4260" s="2" t="str">
        <x:v>dps</x:v>
      </x:c>
      <x:c r="F4260" s="11" t="n">
        <x:v>2.08</x:v>
      </x:c>
      <x:c r="G4260" s="2" t="str">
        <x:v>USD/shares</x:v>
      </x:c>
      <x:c r="H4260" s="2" t="str">
        <x:v>2023-01-01</x:v>
      </x:c>
      <x:c r="I4260" s="2" t="str">
        <x:v>2023-12-31</x:v>
      </x:c>
      <x:c r="J4260" s="2" t="str">
        <x:v>Common Stock, Dividends, Per Share, Declared</x:v>
      </x:c>
      <x:c r="K4260" s="2" t="str">
        <x:v>us-gaap:CommonStockDividendsPerShareDeclared</x:v>
      </x:c>
      <x:c r="L4260" s="2" t="str">
        <x:v>2026-02-24</x:v>
      </x:c>
      <x:c r="M4260" s="2" t="str">
        <x:v>0000092230-26-000030</x:v>
      </x:c>
      <x:c r="N4260" s="2" t="str">
        <x:v>https://www.sec.gov/Archives/edgar/data/92230/000009223026000030/tfc-20251231.htm</x:v>
      </x:c>
      <x:c r="O4260" s="2" t="str">
        <x:v>data/raw/filings/TFC_0000092230-26-000030_tfc-20251231.htm</x:v>
      </x:c>
      <x:c r="P4260" s="2" t="str">
        <x:v>f-3250</x:v>
      </x:c>
      <x:c r="Q4260" s="2" t="str"/>
      <x:c r="R4260" s="2" t="str">
        <x:v>Latest eligible comparative presentation at the information cutoff.</x:v>
      </x:c>
      <x:c r="T4260" s="12"/>
      <x:c r="U4260" s="12"/>
    </x:row>
    <x:row r="4261" ht="24" customHeight="1">
      <x:c r="C4261" s="2" t="str">
        <x:v>TFC</x:v>
      </x:c>
      <x:c r="D4261" s="2" t="str">
        <x:v>FY2023</x:v>
      </x:c>
      <x:c r="E4261" s="2" t="str">
        <x:v>dividends</x:v>
      </x:c>
      <x:c r="F4261" s="11" t="n">
        <x:v>2770</x:v>
      </x:c>
      <x:c r="G4261" s="2" t="str">
        <x:v>USD</x:v>
      </x:c>
      <x:c r="H4261" s="2" t="str">
        <x:v>2023-01-01</x:v>
      </x:c>
      <x:c r="I4261" s="2" t="str">
        <x:v>2023-12-31</x:v>
      </x:c>
      <x:c r="J4261" s="2" t="str">
        <x:v>Payments of Ordinary Dividends, Common Stock</x:v>
      </x:c>
      <x:c r="K4261" s="2" t="str">
        <x:v>us-gaap:PaymentsOfDividendsCommonStock</x:v>
      </x:c>
      <x:c r="L4261" s="2" t="str">
        <x:v>2026-02-24</x:v>
      </x:c>
      <x:c r="M4261" s="2" t="str">
        <x:v>0000092230-26-000030</x:v>
      </x:c>
      <x:c r="N4261" s="2" t="str">
        <x:v>https://www.sec.gov/Archives/edgar/data/92230/000009223026000030/tfc-20251231.htm</x:v>
      </x:c>
      <x:c r="O4261" s="2" t="str">
        <x:v>data/raw/filings/TFC_0000092230-26-000030_tfc-20251231.htm</x:v>
      </x:c>
      <x:c r="P4261" s="2" t="str">
        <x:v>f-528</x:v>
      </x:c>
      <x:c r="Q4261" s="2" t="str"/>
      <x:c r="R4261" s="2" t="str">
        <x:v>Latest eligible comparative presentation at the information cutoff.</x:v>
      </x:c>
      <x:c r="T4261" s="12"/>
      <x:c r="U4261" s="12"/>
    </x:row>
    <x:row r="4262" ht="24" customHeight="1">
      <x:c r="C4262" s="2" t="str">
        <x:v>TFC</x:v>
      </x:c>
      <x:c r="D4262" s="2" t="str">
        <x:v>FY2023</x:v>
      </x:c>
      <x:c r="E4262" s="2" t="str">
        <x:v>buybacks</x:v>
      </x:c>
      <x:c r="F4262" s="11" t="n">
        <x:v>0</x:v>
      </x:c>
      <x:c r="G4262" s="2" t="str">
        <x:v>USD</x:v>
      </x:c>
      <x:c r="H4262" s="2" t="str">
        <x:v>2023-01-01</x:v>
      </x:c>
      <x:c r="I4262" s="2" t="str">
        <x:v>2023-12-31</x:v>
      </x:c>
      <x:c r="J4262" s="2" t="str">
        <x:v>Payments for Repurchase of Common Stock</x:v>
      </x:c>
      <x:c r="K4262" s="2" t="str">
        <x:v>us-gaap:PaymentsForRepurchaseOfCommonStock</x:v>
      </x:c>
      <x:c r="L4262" s="2" t="str">
        <x:v>2026-02-24</x:v>
      </x:c>
      <x:c r="M4262" s="2" t="str">
        <x:v>0000092230-26-000030</x:v>
      </x:c>
      <x:c r="N4262" s="2" t="str">
        <x:v>https://www.sec.gov/Archives/edgar/data/92230/000009223026000030/tfc-20251231.htm</x:v>
      </x:c>
      <x:c r="O4262" s="2" t="str">
        <x:v>data/raw/filings/TFC_0000092230-26-000030_tfc-20251231.htm</x:v>
      </x:c>
      <x:c r="P4262" s="2" t="str">
        <x:v>f-522</x:v>
      </x:c>
      <x:c r="Q4262" s="2" t="str"/>
      <x:c r="R4262" s="2" t="str">
        <x:v>Latest eligible comparative presentation at the information cutoff.</x:v>
      </x:c>
      <x:c r="T4262" s="12"/>
      <x:c r="U4262" s="12"/>
    </x:row>
    <x:row r="4263" ht="24" customHeight="1">
      <x:c r="C4263" s="2" t="str">
        <x:v>TFC</x:v>
      </x:c>
      <x:c r="D4263" s="2" t="str">
        <x:v>FY2023</x:v>
      </x:c>
      <x:c r="E4263" s="2" t="str">
        <x:v>chargeoffs</x:v>
      </x:c>
      <x:c r="F4263" s="11" t="str">
        <x:v>n.a.</x:v>
      </x:c>
      <x:c r="G4263" s="2" t="str">
        <x:v>USDm</x:v>
      </x:c>
      <x:c r="H4263" s="2" t="str">
        <x:v>2023-01-01</x:v>
      </x:c>
      <x:c r="I4263" s="2" t="str">
        <x:v>2023-12-31</x:v>
      </x:c>
      <x:c r="J4263" s="2" t="str">
        <x:v>Gross loan charge-offs</x:v>
      </x:c>
      <x:c r="K4263" s="2" t="str"/>
      <x:c r="L4263" s="2" t="str"/>
      <x:c r="M4263" s="2" t="str"/>
      <x:c r="N4263" s="2" t="str"/>
      <x:c r="O4263" s="2" t="str"/>
      <x:c r="P4263" s="2" t="str"/>
      <x:c r="Q4263" s="2" t="str"/>
      <x:c r="R4263" s="2" t="str">
        <x:v>Not reported / unavailable</x:v>
      </x:c>
      <x:c r="T4263" s="12"/>
      <x:c r="U4263" s="12"/>
    </x:row>
    <x:row r="4264" ht="24" customHeight="1">
      <x:c r="C4264" s="2" t="str">
        <x:v>TFC</x:v>
      </x:c>
      <x:c r="D4264" s="2" t="str">
        <x:v>FY2023</x:v>
      </x:c>
      <x:c r="E4264" s="2" t="str">
        <x:v>recoveries</x:v>
      </x:c>
      <x:c r="F4264" s="11" t="str">
        <x:v>n.a.</x:v>
      </x:c>
      <x:c r="G4264" s="2" t="str">
        <x:v>USDm</x:v>
      </x:c>
      <x:c r="H4264" s="2" t="str">
        <x:v>2023-01-01</x:v>
      </x:c>
      <x:c r="I4264" s="2" t="str">
        <x:v>2023-12-31</x:v>
      </x:c>
      <x:c r="J4264" s="2" t="str">
        <x:v>Loan recoveries</x:v>
      </x:c>
      <x:c r="K4264" s="2" t="str"/>
      <x:c r="L4264" s="2" t="str"/>
      <x:c r="M4264" s="2" t="str"/>
      <x:c r="N4264" s="2" t="str"/>
      <x:c r="O4264" s="2" t="str"/>
      <x:c r="P4264" s="2" t="str"/>
      <x:c r="Q4264" s="2" t="str"/>
      <x:c r="R4264" s="2" t="str">
        <x:v>Not reported / unavailable</x:v>
      </x:c>
      <x:c r="T4264" s="12"/>
      <x:c r="U4264" s="12"/>
    </x:row>
    <x:row r="4265" ht="24" customHeight="1">
      <x:c r="C4265" s="2" t="str">
        <x:v>TFC</x:v>
      </x:c>
      <x:c r="D4265" s="2" t="str">
        <x:v>FY2023</x:v>
      </x:c>
      <x:c r="E4265" s="2" t="str">
        <x:v>rwa</x:v>
      </x:c>
      <x:c r="F4265" s="11" t="str">
        <x:v>n.a.</x:v>
      </x:c>
      <x:c r="G4265" s="2" t="str">
        <x:v>USDm</x:v>
      </x:c>
      <x:c r="H4265" s="2" t="str">
        <x:v>2023-01-01</x:v>
      </x:c>
      <x:c r="I4265" s="2" t="str">
        <x:v>2023-12-31</x:v>
      </x:c>
      <x:c r="J4265" s="2" t="str">
        <x:v>Risk-weighted assets</x:v>
      </x:c>
      <x:c r="K4265" s="2" t="str"/>
      <x:c r="L4265" s="2" t="str"/>
      <x:c r="M4265" s="2" t="str"/>
      <x:c r="N4265" s="2" t="str"/>
      <x:c r="O4265" s="2" t="str"/>
      <x:c r="P4265" s="2" t="str"/>
      <x:c r="Q4265" s="2" t="str"/>
      <x:c r="R4265" s="2" t="str">
        <x:v>Not reported / unavailable</x:v>
      </x:c>
      <x:c r="T4265" s="12"/>
      <x:c r="U4265" s="12"/>
    </x:row>
    <x:row r="4266" ht="24" customHeight="1">
      <x:c r="C4266" s="2" t="str">
        <x:v>TFC</x:v>
      </x:c>
      <x:c r="D4266" s="2" t="str">
        <x:v>FY2023</x:v>
      </x:c>
      <x:c r="E4266" s="2" t="str">
        <x:v>cet1_reported</x:v>
      </x:c>
      <x:c r="F4266" s="11" t="str">
        <x:v>n.a.</x:v>
      </x:c>
      <x:c r="G4266" s="2" t="str">
        <x:v>%</x:v>
      </x:c>
      <x:c r="H4266" s="2" t="str">
        <x:v>2023-01-01</x:v>
      </x:c>
      <x:c r="I4266" s="2" t="str">
        <x:v>2023-12-31</x:v>
      </x:c>
      <x:c r="J4266" s="2" t="str">
        <x:v>Actual standardized CET1 ratio</x:v>
      </x:c>
      <x:c r="K4266" s="2" t="str"/>
      <x:c r="L4266" s="2" t="str"/>
      <x:c r="M4266" s="2" t="str"/>
      <x:c r="N4266" s="2" t="str"/>
      <x:c r="O4266" s="2" t="str"/>
      <x:c r="P4266" s="2" t="str"/>
      <x:c r="Q4266" s="2" t="str"/>
      <x:c r="R4266" s="2" t="str">
        <x:v>Not reported / unavailable</x:v>
      </x:c>
      <x:c r="T4266" s="12"/>
      <x:c r="U4266" s="12"/>
    </x:row>
    <x:row r="4267" ht="24" customHeight="1">
      <x:c r="C4267" s="2" t="str">
        <x:v>TFC</x:v>
      </x:c>
      <x:c r="D4267" s="2" t="str">
        <x:v>FY2023</x:v>
      </x:c>
      <x:c r="E4267" s="2" t="str">
        <x:v>nim_reported</x:v>
      </x:c>
      <x:c r="F4267" s="11" t="str">
        <x:v>n.a.</x:v>
      </x:c>
      <x:c r="G4267" s="2" t="str">
        <x:v>%</x:v>
      </x:c>
      <x:c r="H4267" s="2" t="str">
        <x:v>2023-01-01</x:v>
      </x:c>
      <x:c r="I4267" s="2" t="str">
        <x:v>2023-12-31</x:v>
      </x:c>
      <x:c r="J4267" s="2" t="str">
        <x:v>Issuer reported net interest margin</x:v>
      </x:c>
      <x:c r="K4267" s="2" t="str"/>
      <x:c r="L4267" s="2" t="str"/>
      <x:c r="M4267" s="2" t="str"/>
      <x:c r="N4267" s="2" t="str"/>
      <x:c r="O4267" s="2" t="str"/>
      <x:c r="P4267" s="2" t="str"/>
      <x:c r="Q4267" s="2" t="str"/>
      <x:c r="R4267" s="2" t="str">
        <x:v>Not reported / unavailable</x:v>
      </x:c>
      <x:c r="T4267" s="12"/>
      <x:c r="U4267" s="12"/>
    </x:row>
    <x:row r="4268" ht="24" customHeight="1">
      <x:c r="C4268" s="2" t="str">
        <x:v>TFC</x:v>
      </x:c>
      <x:c r="D4268" s="2" t="str">
        <x:v>FY2023</x:v>
      </x:c>
      <x:c r="E4268" s="2" t="str">
        <x:v>bvps_reported</x:v>
      </x:c>
      <x:c r="F4268" s="11" t="str">
        <x:v>n.a.</x:v>
      </x:c>
      <x:c r="G4268" s="2" t="str">
        <x:v>USD/share</x:v>
      </x:c>
      <x:c r="H4268" s="2" t="str">
        <x:v>2023-01-01</x:v>
      </x:c>
      <x:c r="I4268" s="2" t="str">
        <x:v>2023-12-31</x:v>
      </x:c>
      <x:c r="J4268" s="2" t="str">
        <x:v>Reported common book value per share</x:v>
      </x:c>
      <x:c r="K4268" s="2" t="str"/>
      <x:c r="L4268" s="2" t="str"/>
      <x:c r="M4268" s="2" t="str"/>
      <x:c r="N4268" s="2" t="str"/>
      <x:c r="O4268" s="2" t="str"/>
      <x:c r="P4268" s="2" t="str"/>
      <x:c r="Q4268" s="2" t="str"/>
      <x:c r="R4268" s="2" t="str">
        <x:v>Not reported / unavailable</x:v>
      </x:c>
      <x:c r="T4268" s="12"/>
      <x:c r="U4268" s="12"/>
    </x:row>
    <x:row r="4269" ht="24" customHeight="1">
      <x:c r="C4269" s="2" t="str">
        <x:v>TFC</x:v>
      </x:c>
      <x:c r="D4269" s="2" t="str">
        <x:v>FY2023</x:v>
      </x:c>
      <x:c r="E4269" s="2" t="str">
        <x:v>tbvps_reported</x:v>
      </x:c>
      <x:c r="F4269" s="11" t="str">
        <x:v>n.a.</x:v>
      </x:c>
      <x:c r="G4269" s="2" t="str">
        <x:v>USD/share</x:v>
      </x:c>
      <x:c r="H4269" s="2" t="str">
        <x:v>2023-01-01</x:v>
      </x:c>
      <x:c r="I4269" s="2" t="str">
        <x:v>2023-12-31</x:v>
      </x:c>
      <x:c r="J4269" s="2" t="str">
        <x:v>Reported tangible book value per share</x:v>
      </x:c>
      <x:c r="K4269" s="2" t="str"/>
      <x:c r="L4269" s="2" t="str"/>
      <x:c r="M4269" s="2" t="str"/>
      <x:c r="N4269" s="2" t="str"/>
      <x:c r="O4269" s="2" t="str"/>
      <x:c r="P4269" s="2" t="str"/>
      <x:c r="Q4269" s="2" t="str"/>
      <x:c r="R4269" s="2" t="str">
        <x:v>Not reported / unavailable</x:v>
      </x:c>
      <x:c r="T4269" s="12"/>
      <x:c r="U4269" s="12"/>
    </x:row>
    <x:row r="4270" ht="24" customHeight="1">
      <x:c r="C4270" s="2" t="str">
        <x:v>TFC</x:v>
      </x:c>
      <x:c r="D4270" s="2" t="str">
        <x:v>FY2023</x:v>
      </x:c>
      <x:c r="E4270" s="2" t="str">
        <x:v>tce_reported</x:v>
      </x:c>
      <x:c r="F4270" s="11" t="str">
        <x:v>n.a.</x:v>
      </x:c>
      <x:c r="G4270" s="2" t="str">
        <x:v>USDm</x:v>
      </x:c>
      <x:c r="H4270" s="2" t="str">
        <x:v>2023-01-01</x:v>
      </x:c>
      <x:c r="I4270" s="2" t="str">
        <x:v>2023-12-31</x:v>
      </x:c>
      <x:c r="J4270" s="2" t="str">
        <x:v>Reported tangible common equity</x:v>
      </x:c>
      <x:c r="K4270" s="2" t="str"/>
      <x:c r="L4270" s="2" t="str"/>
      <x:c r="M4270" s="2" t="str"/>
      <x:c r="N4270" s="2" t="str"/>
      <x:c r="O4270" s="2" t="str"/>
      <x:c r="P4270" s="2" t="str"/>
      <x:c r="Q4270" s="2" t="str"/>
      <x:c r="R4270" s="2" t="str">
        <x:v>Not reported / unavailable</x:v>
      </x:c>
      <x:c r="T4270" s="12"/>
      <x:c r="U4270" s="12"/>
    </x:row>
    <x:row r="4271" ht="24" customHeight="1">
      <x:c r="C4271" s="2" t="str">
        <x:v>TFC</x:v>
      </x:c>
      <x:c r="D4271" s="2" t="str">
        <x:v>FY2024</x:v>
      </x:c>
      <x:c r="E4271" s="2" t="str">
        <x:v>assets</x:v>
      </x:c>
      <x:c r="F4271" s="11" t="n">
        <x:v>531176</x:v>
      </x:c>
      <x:c r="G4271" s="2" t="str">
        <x:v>USD</x:v>
      </x:c>
      <x:c r="H4271" s="2" t="str">
        <x:v>2024-01-01</x:v>
      </x:c>
      <x:c r="I4271" s="2" t="str">
        <x:v>2024-12-31</x:v>
      </x:c>
      <x:c r="J4271" s="2" t="str">
        <x:v>Assets</x:v>
      </x:c>
      <x:c r="K4271" s="2" t="str">
        <x:v>us-gaap:Assets</x:v>
      </x:c>
      <x:c r="L4271" s="2" t="str">
        <x:v>2026-02-24</x:v>
      </x:c>
      <x:c r="M4271" s="2" t="str">
        <x:v>0000092230-26-000030</x:v>
      </x:c>
      <x:c r="N4271" s="2" t="str">
        <x:v>https://www.sec.gov/Archives/edgar/data/92230/000009223026000030/tfc-20251231.htm</x:v>
      </x:c>
      <x:c r="O4271" s="2" t="str">
        <x:v>data/raw/filings/TFC_0000092230-26-000030_tfc-20251231.htm</x:v>
      </x:c>
      <x:c r="P4271" s="2" t="str">
        <x:v>f-104</x:v>
      </x:c>
      <x:c r="Q4271" s="2" t="str"/>
      <x:c r="R4271" s="2" t="str">
        <x:v>Latest eligible comparative presentation at the information cutoff.</x:v>
      </x:c>
      <x:c r="T4271" s="12"/>
      <x:c r="U4271" s="12"/>
    </x:row>
    <x:row r="4272" ht="24" customHeight="1">
      <x:c r="C4272" s="2" t="str">
        <x:v>TFC</x:v>
      </x:c>
      <x:c r="D4272" s="2" t="str">
        <x:v>FY2024</x:v>
      </x:c>
      <x:c r="E4272" s="2" t="str">
        <x:v>liabilities</x:v>
      </x:c>
      <x:c r="F4272" s="11" t="n">
        <x:v>467497</x:v>
      </x:c>
      <x:c r="G4272" s="2" t="str">
        <x:v>USD</x:v>
      </x:c>
      <x:c r="H4272" s="2" t="str">
        <x:v>2024-01-01</x:v>
      </x:c>
      <x:c r="I4272" s="2" t="str">
        <x:v>2024-12-31</x:v>
      </x:c>
      <x:c r="J4272" s="2" t="str">
        <x:v>Liabilities</x:v>
      </x:c>
      <x:c r="K4272" s="2" t="str">
        <x:v>us-gaap:Liabilities</x:v>
      </x:c>
      <x:c r="L4272" s="2" t="str">
        <x:v>2026-02-24</x:v>
      </x:c>
      <x:c r="M4272" s="2" t="str">
        <x:v>0000092230-26-000030</x:v>
      </x:c>
      <x:c r="N4272" s="2" t="str">
        <x:v>https://www.sec.gov/Archives/edgar/data/92230/000009223026000030/tfc-20251231.htm</x:v>
      </x:c>
      <x:c r="O4272" s="2" t="str">
        <x:v>data/raw/filings/TFC_0000092230-26-000030_tfc-20251231.htm</x:v>
      </x:c>
      <x:c r="P4272" s="2" t="str">
        <x:v>f-122</x:v>
      </x:c>
      <x:c r="Q4272" s="2" t="str"/>
      <x:c r="R4272" s="2" t="str">
        <x:v>Latest eligible comparative presentation at the information cutoff.</x:v>
      </x:c>
      <x:c r="T4272" s="12"/>
      <x:c r="U4272" s="12"/>
    </x:row>
    <x:row r="4273" ht="24" customHeight="1">
      <x:c r="C4273" s="2" t="str">
        <x:v>TFC</x:v>
      </x:c>
      <x:c r="D4273" s="2" t="str">
        <x:v>FY2024</x:v>
      </x:c>
      <x:c r="E4273" s="2" t="str">
        <x:v>equity</x:v>
      </x:c>
      <x:c r="F4273" s="11" t="n">
        <x:v>63679</x:v>
      </x:c>
      <x:c r="G4273" s="2" t="str">
        <x:v>USD</x:v>
      </x:c>
      <x:c r="H4273" s="2" t="str">
        <x:v>2024-01-01</x:v>
      </x:c>
      <x:c r="I4273" s="2" t="str">
        <x:v>2024-12-31</x:v>
      </x:c>
      <x:c r="J4273" s="2" t="str">
        <x:v>Stockholders' Equity Attributable to Parent</x:v>
      </x:c>
      <x:c r="K4273" s="2" t="str">
        <x:v>us-gaap:StockholdersEquity</x:v>
      </x:c>
      <x:c r="L4273" s="2" t="str">
        <x:v>2026-02-24</x:v>
      </x:c>
      <x:c r="M4273" s="2" t="str">
        <x:v>0000092230-26-000030</x:v>
      </x:c>
      <x:c r="N4273" s="2" t="str">
        <x:v>https://www.sec.gov/Archives/edgar/data/92230/000009223026000030/tfc-20251231.htm</x:v>
      </x:c>
      <x:c r="O4273" s="2" t="str">
        <x:v>data/raw/filings/TFC_0000092230-26-000030_tfc-20251231.htm</x:v>
      </x:c>
      <x:c r="P4273" s="2" t="str">
        <x:v>f-136</x:v>
      </x:c>
      <x:c r="Q4273" s="2" t="str"/>
      <x:c r="R4273" s="2" t="str">
        <x:v>Latest eligible comparative presentation at the information cutoff.</x:v>
      </x:c>
      <x:c r="T4273" s="12"/>
      <x:c r="U4273" s="12"/>
    </x:row>
    <x:row r="4274" ht="24" customHeight="1">
      <x:c r="C4274" s="2" t="str">
        <x:v>TFC</x:v>
      </x:c>
      <x:c r="D4274" s="2" t="str">
        <x:v>FY2024</x:v>
      </x:c>
      <x:c r="E4274" s="2" t="str">
        <x:v>preferred</x:v>
      </x:c>
      <x:c r="F4274" s="11" t="n">
        <x:v>5907</x:v>
      </x:c>
      <x:c r="G4274" s="2" t="str">
        <x:v>USD</x:v>
      </x:c>
      <x:c r="H4274" s="2" t="str">
        <x:v>2024-01-01</x:v>
      </x:c>
      <x:c r="I4274" s="2" t="str">
        <x:v>2024-12-31</x:v>
      </x:c>
      <x:c r="J4274" s="2" t="str">
        <x:v>Preferred Stock, Including Additional Paid in Capital, Net of Discount</x:v>
      </x:c>
      <x:c r="K4274" s="2" t="str">
        <x:v>us-gaap:PreferredStockIncludingAdditionalPaidInCapitalNetOfDiscount</x:v>
      </x:c>
      <x:c r="L4274" s="2" t="str">
        <x:v>2026-02-24</x:v>
      </x:c>
      <x:c r="M4274" s="2" t="str">
        <x:v>0000092230-26-000030</x:v>
      </x:c>
      <x:c r="N4274" s="2" t="str">
        <x:v>https://www.sec.gov/Archives/edgar/data/92230/000009223026000030/tfc-20251231.htm</x:v>
      </x:c>
      <x:c r="O4274" s="2" t="str">
        <x:v>data/raw/filings/TFC_0000092230-26-000030_tfc-20251231.htm</x:v>
      </x:c>
      <x:c r="P4274" s="2" t="str">
        <x:v>f-124</x:v>
      </x:c>
      <x:c r="Q4274" s="2" t="str"/>
      <x:c r="R4274" s="2" t="str">
        <x:v>Latest eligible comparative presentation at the information cutoff.</x:v>
      </x:c>
      <x:c r="T4274" s="12"/>
      <x:c r="U4274" s="12"/>
    </x:row>
    <x:row r="4275" ht="24" customHeight="1">
      <x:c r="C4275" s="2" t="str">
        <x:v>TFC</x:v>
      </x:c>
      <x:c r="D4275" s="2" t="str">
        <x:v>FY2024</x:v>
      </x:c>
      <x:c r="E4275" s="2" t="str">
        <x:v>common_equity_reported</x:v>
      </x:c>
      <x:c r="F4275" s="11" t="str">
        <x:v>n.a.</x:v>
      </x:c>
      <x:c r="G4275" s="2" t="str">
        <x:v>USDm</x:v>
      </x:c>
      <x:c r="H4275" s="2" t="str">
        <x:v>2024-01-01</x:v>
      </x:c>
      <x:c r="I4275" s="2" t="str">
        <x:v>2024-12-31</x:v>
      </x:c>
      <x:c r="J4275" s="2" t="str">
        <x:v>Reported common shareholders equity</x:v>
      </x:c>
      <x:c r="K4275" s="2" t="str"/>
      <x:c r="L4275" s="2" t="str"/>
      <x:c r="M4275" s="2" t="str"/>
      <x:c r="N4275" s="2" t="str"/>
      <x:c r="O4275" s="2" t="str"/>
      <x:c r="P4275" s="2" t="str"/>
      <x:c r="Q4275" s="2" t="str"/>
      <x:c r="R4275" s="2" t="str">
        <x:v>Not reported / unavailable</x:v>
      </x:c>
      <x:c r="T4275" s="12"/>
      <x:c r="U4275" s="12"/>
    </x:row>
    <x:row r="4276" ht="24" customHeight="1">
      <x:c r="C4276" s="2" t="str">
        <x:v>TFC</x:v>
      </x:c>
      <x:c r="D4276" s="2" t="str">
        <x:v>FY2024</x:v>
      </x:c>
      <x:c r="E4276" s="2" t="str">
        <x:v>goodwill</x:v>
      </x:c>
      <x:c r="F4276" s="11" t="n">
        <x:v>17125</x:v>
      </x:c>
      <x:c r="G4276" s="2" t="str">
        <x:v>USD</x:v>
      </x:c>
      <x:c r="H4276" s="2" t="str">
        <x:v>2024-01-01</x:v>
      </x:c>
      <x:c r="I4276" s="2" t="str">
        <x:v>2024-12-31</x:v>
      </x:c>
      <x:c r="J4276" s="2" t="str">
        <x:v>Goodwill</x:v>
      </x:c>
      <x:c r="K4276" s="2" t="str">
        <x:v>us-gaap:Goodwill</x:v>
      </x:c>
      <x:c r="L4276" s="2" t="str">
        <x:v>2026-02-24</x:v>
      </x:c>
      <x:c r="M4276" s="2" t="str">
        <x:v>0000092230-26-000030</x:v>
      </x:c>
      <x:c r="N4276" s="2" t="str">
        <x:v>https://www.sec.gov/Archives/edgar/data/92230/000009223026000030/tfc-20251231.htm</x:v>
      </x:c>
      <x:c r="O4276" s="2" t="str">
        <x:v>data/raw/filings/TFC_0000092230-26-000030_tfc-20251231.htm</x:v>
      </x:c>
      <x:c r="P4276" s="2" t="str">
        <x:v>f-2975</x:v>
      </x:c>
      <x:c r="Q4276" s="2" t="str"/>
      <x:c r="R4276" s="2" t="str">
        <x:v>Latest eligible comparative presentation at the information cutoff.</x:v>
      </x:c>
      <x:c r="T4276" s="12"/>
      <x:c r="U4276" s="12"/>
    </x:row>
    <x:row r="4277" ht="24" customHeight="1">
      <x:c r="C4277" s="2" t="str">
        <x:v>TFC</x:v>
      </x:c>
      <x:c r="D4277" s="2" t="str">
        <x:v>FY2024</x:v>
      </x:c>
      <x:c r="E4277" s="2" t="str">
        <x:v>intangibles</x:v>
      </x:c>
      <x:c r="F4277" s="11" t="n">
        <x:v>1550</x:v>
      </x:c>
      <x:c r="G4277" s="2" t="str">
        <x:v>USD</x:v>
      </x:c>
      <x:c r="H4277" s="2" t="str">
        <x:v>2024-01-01</x:v>
      </x:c>
      <x:c r="I4277" s="2" t="str">
        <x:v>2024-12-31</x:v>
      </x:c>
      <x:c r="J4277" s="2" t="str">
        <x:v>Finite-Lived Intangible Assets, Net</x:v>
      </x:c>
      <x:c r="K4277" s="2" t="str">
        <x:v>us-gaap:FiniteLivedIntangibleAssetsNet</x:v>
      </x:c>
      <x:c r="L4277" s="2" t="str">
        <x:v>2026-02-24</x:v>
      </x:c>
      <x:c r="M4277" s="2" t="str">
        <x:v>0000092230-26-000030</x:v>
      </x:c>
      <x:c r="N4277" s="2" t="str">
        <x:v>https://www.sec.gov/Archives/edgar/data/92230/000009223026000030/tfc-20251231.htm</x:v>
      </x:c>
      <x:c r="O4277" s="2" t="str">
        <x:v>data/raw/filings/TFC_0000092230-26-000030_tfc-20251231.htm</x:v>
      </x:c>
      <x:c r="P4277" s="2" t="str">
        <x:v>f-3003</x:v>
      </x:c>
      <x:c r="Q4277" s="2" t="str"/>
      <x:c r="R4277" s="2" t="str">
        <x:v>Latest eligible comparative presentation at the information cutoff.</x:v>
      </x:c>
      <x:c r="T4277" s="12"/>
      <x:c r="U4277" s="12"/>
    </x:row>
    <x:row r="4278" ht="24" customHeight="1">
      <x:c r="C4278" s="2" t="str">
        <x:v>TFC</x:v>
      </x:c>
      <x:c r="D4278" s="2" t="str">
        <x:v>FY2024</x:v>
      </x:c>
      <x:c r="E4278" s="2" t="str">
        <x:v>intangibles_total</x:v>
      </x:c>
      <x:c r="F4278" s="11" t="str">
        <x:v>n.a.</x:v>
      </x:c>
      <x:c r="G4278" s="2" t="str">
        <x:v>USDm</x:v>
      </x:c>
      <x:c r="H4278" s="2" t="str">
        <x:v>2024-01-01</x:v>
      </x:c>
      <x:c r="I4278" s="2" t="str">
        <x:v>2024-12-31</x:v>
      </x:c>
      <x:c r="J4278" s="2" t="str">
        <x:v>Reported goodwill and intangible assets combined</x:v>
      </x:c>
      <x:c r="K4278" s="2" t="str"/>
      <x:c r="L4278" s="2" t="str"/>
      <x:c r="M4278" s="2" t="str"/>
      <x:c r="N4278" s="2" t="str"/>
      <x:c r="O4278" s="2" t="str"/>
      <x:c r="P4278" s="2" t="str"/>
      <x:c r="Q4278" s="2" t="str"/>
      <x:c r="R4278" s="2" t="str">
        <x:v>Not reported / unavailable</x:v>
      </x:c>
      <x:c r="T4278" s="12"/>
      <x:c r="U4278" s="12"/>
    </x:row>
    <x:row r="4279" ht="24" customHeight="1">
      <x:c r="C4279" s="2" t="str">
        <x:v>TFC</x:v>
      </x:c>
      <x:c r="D4279" s="2" t="str">
        <x:v>FY2024</x:v>
      </x:c>
      <x:c r="E4279" s="2" t="str">
        <x:v>shares_end</x:v>
      </x:c>
      <x:c r="F4279" s="11" t="n">
        <x:v>1315.936</x:v>
      </x:c>
      <x:c r="G4279" s="2" t="str">
        <x:v>shares</x:v>
      </x:c>
      <x:c r="H4279" s="2" t="str">
        <x:v>2024-01-01</x:v>
      </x:c>
      <x:c r="I4279" s="2" t="str">
        <x:v>2024-12-31</x:v>
      </x:c>
      <x:c r="J4279" s="2" t="str">
        <x:v>Common Stock, Shares, Outstanding</x:v>
      </x:c>
      <x:c r="K4279" s="2" t="str">
        <x:v>us-gaap:CommonStockSharesOutstanding</x:v>
      </x:c>
      <x:c r="L4279" s="2" t="str">
        <x:v>2026-02-24</x:v>
      </x:c>
      <x:c r="M4279" s="2" t="str">
        <x:v>0000092230-26-000030</x:v>
      </x:c>
      <x:c r="N4279" s="2" t="str">
        <x:v>https://www.sec.gov/Archives/edgar/data/92230/000009223026000030/tfc-20251231.htm</x:v>
      </x:c>
      <x:c r="O4279" s="2" t="str">
        <x:v>data/raw/filings/TFC_0000092230-26-000030_tfc-20251231.htm</x:v>
      </x:c>
      <x:c r="P4279" s="2" t="str">
        <x:v>f-141</x:v>
      </x:c>
      <x:c r="Q4279" s="2" t="str"/>
      <x:c r="R4279" s="2" t="str">
        <x:v>Latest eligible comparative presentation at the information cutoff.</x:v>
      </x:c>
      <x:c r="T4279" s="12"/>
      <x:c r="U4279" s="12"/>
    </x:row>
    <x:row r="4280" ht="24" customHeight="1">
      <x:c r="C4280" s="2" t="str">
        <x:v>TFC</x:v>
      </x:c>
      <x:c r="D4280" s="2" t="str">
        <x:v>FY2024</x:v>
      </x:c>
      <x:c r="E4280" s="2" t="str">
        <x:v>shares_issued</x:v>
      </x:c>
      <x:c r="F4280" s="11" t="str">
        <x:v>n.a.</x:v>
      </x:c>
      <x:c r="G4280" s="2" t="str">
        <x:v>million</x:v>
      </x:c>
      <x:c r="H4280" s="2" t="str">
        <x:v>2024-01-01</x:v>
      </x:c>
      <x:c r="I4280" s="2" t="str">
        <x:v>2024-12-31</x:v>
      </x:c>
      <x:c r="J4280" s="2" t="str">
        <x:v>Shares Issued</x:v>
      </x:c>
      <x:c r="K4280" s="2" t="str"/>
      <x:c r="L4280" s="2" t="str"/>
      <x:c r="M4280" s="2" t="str"/>
      <x:c r="N4280" s="2" t="str"/>
      <x:c r="O4280" s="2" t="str"/>
      <x:c r="P4280" s="2" t="str"/>
      <x:c r="Q4280" s="2" t="str"/>
      <x:c r="R4280" s="2" t="str">
        <x:v>Not reported / unavailable</x:v>
      </x:c>
      <x:c r="T4280" s="12"/>
      <x:c r="U4280" s="12"/>
    </x:row>
    <x:row r="4281" ht="24" customHeight="1">
      <x:c r="C4281" s="2" t="str">
        <x:v>TFC</x:v>
      </x:c>
      <x:c r="D4281" s="2" t="str">
        <x:v>FY2024</x:v>
      </x:c>
      <x:c r="E4281" s="2" t="str">
        <x:v>shares_treasury</x:v>
      </x:c>
      <x:c r="F4281" s="11" t="str">
        <x:v>n.a.</x:v>
      </x:c>
      <x:c r="G4281" s="2" t="str">
        <x:v>million</x:v>
      </x:c>
      <x:c r="H4281" s="2" t="str">
        <x:v>2024-01-01</x:v>
      </x:c>
      <x:c r="I4281" s="2" t="str">
        <x:v>2024-12-31</x:v>
      </x:c>
      <x:c r="J4281" s="2" t="str">
        <x:v>Shares Treasury</x:v>
      </x:c>
      <x:c r="K4281" s="2" t="str"/>
      <x:c r="L4281" s="2" t="str"/>
      <x:c r="M4281" s="2" t="str"/>
      <x:c r="N4281" s="2" t="str"/>
      <x:c r="O4281" s="2" t="str"/>
      <x:c r="P4281" s="2" t="str"/>
      <x:c r="Q4281" s="2" t="str"/>
      <x:c r="R4281" s="2" t="str">
        <x:v>Not reported / unavailable</x:v>
      </x:c>
      <x:c r="T4281" s="12"/>
      <x:c r="U4281" s="12"/>
    </x:row>
    <x:row r="4282" ht="24" customHeight="1">
      <x:c r="C4282" s="2" t="str">
        <x:v>TFC</x:v>
      </x:c>
      <x:c r="D4282" s="2" t="str">
        <x:v>FY2024</x:v>
      </x:c>
      <x:c r="E4282" s="2" t="str">
        <x:v>deposits</x:v>
      </x:c>
      <x:c r="F4282" s="11" t="n">
        <x:v>390524</x:v>
      </x:c>
      <x:c r="G4282" s="2" t="str">
        <x:v>USD</x:v>
      </x:c>
      <x:c r="H4282" s="2" t="str">
        <x:v>2024-01-01</x:v>
      </x:c>
      <x:c r="I4282" s="2" t="str">
        <x:v>2024-12-31</x:v>
      </x:c>
      <x:c r="J4282" s="2" t="str">
        <x:v>Deposits</x:v>
      </x:c>
      <x:c r="K4282" s="2" t="str">
        <x:v>us-gaap:Deposits</x:v>
      </x:c>
      <x:c r="L4282" s="2" t="str">
        <x:v>2026-02-24</x:v>
      </x:c>
      <x:c r="M4282" s="2" t="str">
        <x:v>0000092230-26-000030</x:v>
      </x:c>
      <x:c r="N4282" s="2" t="str">
        <x:v>https://www.sec.gov/Archives/edgar/data/92230/000009223026000030/tfc-20251231.htm</x:v>
      </x:c>
      <x:c r="O4282" s="2" t="str">
        <x:v>data/raw/filings/TFC_0000092230-26-000030_tfc-20251231.htm</x:v>
      </x:c>
      <x:c r="P4282" s="2" t="str">
        <x:v>f-3182</x:v>
      </x:c>
      <x:c r="Q4282" s="2" t="str"/>
      <x:c r="R4282" s="2" t="str">
        <x:v>Latest eligible comparative presentation at the information cutoff.</x:v>
      </x:c>
      <x:c r="T4282" s="17" t="n">
        <x:v>107451</x:v>
      </x:c>
      <x:c r="U4282" s="17" t="n">
        <x:v>283073</x:v>
      </x:c>
    </x:row>
    <x:row r="4283" ht="24" customHeight="1">
      <x:c r="C4283" s="2" t="str">
        <x:v>TFC</x:v>
      </x:c>
      <x:c r="D4283" s="2" t="str">
        <x:v>FY2024</x:v>
      </x:c>
      <x:c r="E4283" s="2" t="str">
        <x:v>loans_gross</x:v>
      </x:c>
      <x:c r="F4283" s="11" t="n">
        <x:v>306383</x:v>
      </x:c>
      <x:c r="G4283" s="2" t="str">
        <x:v>USD</x:v>
      </x:c>
      <x:c r="H4283" s="2" t="str">
        <x:v>2024-01-01</x:v>
      </x:c>
      <x:c r="I4283" s="2" t="str">
        <x:v>2024-12-31</x:v>
      </x:c>
      <x:c r="J4283" s="2" t="str">
        <x:v>Gross loans and leases selected definition</x:v>
      </x:c>
      <x:c r="K4283" s="2" t="str">
        <x:v>us-gaap:FinancingReceivableExcludingAccruedInterestBeforeAllowanceForCreditLoss</x:v>
      </x:c>
      <x:c r="L4283" s="2" t="str">
        <x:v>2026-02-24</x:v>
      </x:c>
      <x:c r="M4283" s="2" t="str">
        <x:v>0000092230-26-000030</x:v>
      </x:c>
      <x:c r="N4283" s="2" t="str">
        <x:v>https://www.sec.gov/Archives/edgar/data/92230/000009223026000030/tfc-20251231.htm</x:v>
      </x:c>
      <x:c r="O4283" s="2" t="str">
        <x:v>data/raw/filings/TFC_0000092230-26-000030_tfc-20251231.htm</x:v>
      </x:c>
      <x:c r="P4283" s="2" t="str">
        <x:v>f-2098</x:v>
      </x:c>
      <x:c r="Q4283" s="2" t="str"/>
      <x:c r="R4283" s="2" t="str">
        <x:v>Latest eligible comparative presentation at the information cutoff.</x:v>
      </x:c>
      <x:c r="T4283" s="12"/>
      <x:c r="U4283" s="12"/>
    </x:row>
    <x:row r="4284" ht="24" customHeight="1">
      <x:c r="C4284" s="2" t="str">
        <x:v>TFC</x:v>
      </x:c>
      <x:c r="D4284" s="2" t="str">
        <x:v>FY2024</x:v>
      </x:c>
      <x:c r="E4284" s="2" t="str">
        <x:v>loans_net</x:v>
      </x:c>
      <x:c r="F4284" s="11" t="n">
        <x:v>301526</x:v>
      </x:c>
      <x:c r="G4284" s="2" t="str">
        <x:v>USD</x:v>
      </x:c>
      <x:c r="H4284" s="2" t="str">
        <x:v>2024-01-01</x:v>
      </x:c>
      <x:c r="I4284" s="2" t="str">
        <x:v>2024-12-31</x:v>
      </x:c>
      <x:c r="J4284" s="2" t="str">
        <x:v>Net loans after allowance selected definition</x:v>
      </x:c>
      <x:c r="K4284" s="2" t="str">
        <x:v>us-gaap:FinancingReceivableExcludingAccruedInterestAfterAllowanceForCreditLoss</x:v>
      </x:c>
      <x:c r="L4284" s="2" t="str">
        <x:v>2026-02-24</x:v>
      </x:c>
      <x:c r="M4284" s="2" t="str">
        <x:v>0000092230-26-000030</x:v>
      </x:c>
      <x:c r="N4284" s="2" t="str">
        <x:v>https://www.sec.gov/Archives/edgar/data/92230/000009223026000030/tfc-20251231.htm</x:v>
      </x:c>
      <x:c r="O4284" s="2" t="str">
        <x:v>data/raw/filings/TFC_0000092230-26-000030_tfc-20251231.htm</x:v>
      </x:c>
      <x:c r="P4284" s="2" t="str">
        <x:v>f-90</x:v>
      </x:c>
      <x:c r="Q4284" s="2" t="str"/>
      <x:c r="R4284" s="2" t="str">
        <x:v>Latest eligible comparative presentation at the information cutoff.</x:v>
      </x:c>
      <x:c r="T4284" s="12"/>
      <x:c r="U4284" s="12"/>
    </x:row>
    <x:row r="4285" ht="24" customHeight="1">
      <x:c r="C4285" s="2" t="str">
        <x:v>TFC</x:v>
      </x:c>
      <x:c r="D4285" s="2" t="str">
        <x:v>FY2024</x:v>
      </x:c>
      <x:c r="E4285" s="2" t="str">
        <x:v>allowance</x:v>
      </x:c>
      <x:c r="F4285" s="11" t="n">
        <x:v>4857</x:v>
      </x:c>
      <x:c r="G4285" s="2" t="str">
        <x:v>USD</x:v>
      </x:c>
      <x:c r="H4285" s="2" t="str">
        <x:v>2024-01-01</x:v>
      </x:c>
      <x:c r="I4285" s="2" t="str">
        <x:v>2024-12-31</x:v>
      </x:c>
      <x:c r="J4285" s="2" t="str">
        <x:v>Loan allowance for credit losses</x:v>
      </x:c>
      <x:c r="K4285" s="2" t="str">
        <x:v>us-gaap:FinancingReceivableAllowanceForCreditLossExcludingAccruedInterest</x:v>
      </x:c>
      <x:c r="L4285" s="2" t="str">
        <x:v>2026-02-24</x:v>
      </x:c>
      <x:c r="M4285" s="2" t="str">
        <x:v>0000092230-26-000030</x:v>
      </x:c>
      <x:c r="N4285" s="2" t="str">
        <x:v>https://www.sec.gov/Archives/edgar/data/92230/000009223026000030/tfc-20251231.htm</x:v>
      </x:c>
      <x:c r="O4285" s="2" t="str">
        <x:v>data/raw/filings/TFC_0000092230-26-000030_tfc-20251231.htm</x:v>
      </x:c>
      <x:c r="P4285" s="2" t="str">
        <x:v>f-88</x:v>
      </x:c>
      <x:c r="Q4285" s="2" t="str"/>
      <x:c r="R4285" s="2" t="str">
        <x:v>Latest eligible comparative presentation at the information cutoff.</x:v>
      </x:c>
      <x:c r="T4285" s="12"/>
      <x:c r="U4285" s="12"/>
    </x:row>
    <x:row r="4286" ht="24" customHeight="1">
      <x:c r="C4286" s="2" t="str">
        <x:v>TFC</x:v>
      </x:c>
      <x:c r="D4286" s="2" t="str">
        <x:v>FY2024</x:v>
      </x:c>
      <x:c r="E4286" s="2" t="str">
        <x:v>nonaccrual</x:v>
      </x:c>
      <x:c r="F4286" s="11" t="str">
        <x:v>n.a.</x:v>
      </x:c>
      <x:c r="G4286" s="2" t="str">
        <x:v>USDm</x:v>
      </x:c>
      <x:c r="H4286" s="2" t="str">
        <x:v>2024-01-01</x:v>
      </x:c>
      <x:c r="I4286" s="2" t="str">
        <x:v>2024-12-31</x:v>
      </x:c>
      <x:c r="J4286" s="2" t="str">
        <x:v>Nonaccrual</x:v>
      </x:c>
      <x:c r="K4286" s="2" t="str"/>
      <x:c r="L4286" s="2" t="str"/>
      <x:c r="M4286" s="2" t="str"/>
      <x:c r="N4286" s="2" t="str"/>
      <x:c r="O4286" s="2" t="str"/>
      <x:c r="P4286" s="2" t="str"/>
      <x:c r="Q4286" s="2" t="str"/>
      <x:c r="R4286" s="2" t="str">
        <x:v>Not reported / unavailable</x:v>
      </x:c>
      <x:c r="T4286" s="12"/>
      <x:c r="U4286" s="12"/>
    </x:row>
    <x:row r="4287" ht="24" customHeight="1">
      <x:c r="C4287" s="2" t="str">
        <x:v>TFC</x:v>
      </x:c>
      <x:c r="D4287" s="2" t="str">
        <x:v>FY2024</x:v>
      </x:c>
      <x:c r="E4287" s="2" t="str">
        <x:v>cash</x:v>
      </x:c>
      <x:c r="F4287" s="11" t="str">
        <x:v>n.a.</x:v>
      </x:c>
      <x:c r="G4287" s="2" t="str">
        <x:v>USDm</x:v>
      </x:c>
      <x:c r="H4287" s="2" t="str">
        <x:v>2024-01-01</x:v>
      </x:c>
      <x:c r="I4287" s="2" t="str">
        <x:v>2024-12-31</x:v>
      </x:c>
      <x:c r="J4287" s="2" t="str">
        <x:v>Cash</x:v>
      </x:c>
      <x:c r="K4287" s="2" t="str"/>
      <x:c r="L4287" s="2" t="str"/>
      <x:c r="M4287" s="2" t="str"/>
      <x:c r="N4287" s="2" t="str"/>
      <x:c r="O4287" s="2" t="str"/>
      <x:c r="P4287" s="2" t="str"/>
      <x:c r="Q4287" s="2" t="str"/>
      <x:c r="R4287" s="2" t="str">
        <x:v>Not reported / unavailable</x:v>
      </x:c>
      <x:c r="T4287" s="12"/>
      <x:c r="U4287" s="12"/>
    </x:row>
    <x:row r="4288" ht="24" customHeight="1">
      <x:c r="C4288" s="2" t="str">
        <x:v>TFC</x:v>
      </x:c>
      <x:c r="D4288" s="2" t="str">
        <x:v>FY2024</x:v>
      </x:c>
      <x:c r="E4288" s="2" t="str">
        <x:v>aoci</x:v>
      </x:c>
      <x:c r="F4288" s="11" t="n">
        <x:v>-8213</x:v>
      </x:c>
      <x:c r="G4288" s="2" t="str">
        <x:v>USD</x:v>
      </x:c>
      <x:c r="H4288" s="2" t="str">
        <x:v>2024-01-01</x:v>
      </x:c>
      <x:c r="I4288" s="2" t="str">
        <x:v>2024-12-31</x:v>
      </x:c>
      <x:c r="J4288" s="2" t="str">
        <x:v>Accumulated Other Comprehensive Income (Loss), Net of Tax</x:v>
      </x:c>
      <x:c r="K4288" s="2" t="str">
        <x:v>us-gaap:AccumulatedOtherComprehensiveIncomeLossNetOfTax</x:v>
      </x:c>
      <x:c r="L4288" s="2" t="str">
        <x:v>2026-02-24</x:v>
      </x:c>
      <x:c r="M4288" s="2" t="str">
        <x:v>0000092230-26-000030</x:v>
      </x:c>
      <x:c r="N4288" s="2" t="str">
        <x:v>https://www.sec.gov/Archives/edgar/data/92230/000009223026000030/tfc-20251231.htm</x:v>
      </x:c>
      <x:c r="O4288" s="2" t="str">
        <x:v>data/raw/filings/TFC_0000092230-26-000030_tfc-20251231.htm</x:v>
      </x:c>
      <x:c r="P4288" s="2" t="str">
        <x:v>f-134</x:v>
      </x:c>
      <x:c r="Q4288" s="2" t="str"/>
      <x:c r="R4288" s="2" t="str">
        <x:v>Latest eligible comparative presentation at the information cutoff.</x:v>
      </x:c>
      <x:c r="T4288" s="12"/>
      <x:c r="U4288" s="12"/>
    </x:row>
    <x:row r="4289" ht="24" customHeight="1">
      <x:c r="C4289" s="2" t="str">
        <x:v>TFC</x:v>
      </x:c>
      <x:c r="D4289" s="2" t="str">
        <x:v>FY2024</x:v>
      </x:c>
      <x:c r="E4289" s="2" t="str">
        <x:v>nii</x:v>
      </x:c>
      <x:c r="F4289" s="11" t="n">
        <x:v>14091</x:v>
      </x:c>
      <x:c r="G4289" s="2" t="str">
        <x:v>USD</x:v>
      </x:c>
      <x:c r="H4289" s="2" t="str">
        <x:v>2024-01-01</x:v>
      </x:c>
      <x:c r="I4289" s="2" t="str">
        <x:v>2024-12-31</x:v>
      </x:c>
      <x:c r="J4289" s="2" t="str">
        <x:v>Interest Income (Expense), Net</x:v>
      </x:c>
      <x:c r="K4289" s="2" t="str">
        <x:v>us-gaap:InterestIncomeExpenseNet</x:v>
      </x:c>
      <x:c r="L4289" s="2" t="str">
        <x:v>2026-02-24</x:v>
      </x:c>
      <x:c r="M4289" s="2" t="str">
        <x:v>0000092230-26-000030</x:v>
      </x:c>
      <x:c r="N4289" s="2" t="str">
        <x:v>https://www.sec.gov/Archives/edgar/data/92230/000009223026000030/tfc-20251231.htm</x:v>
      </x:c>
      <x:c r="O4289" s="2" t="str">
        <x:v>data/raw/filings/TFC_0000092230-26-000030_tfc-20251231.htm</x:v>
      </x:c>
      <x:c r="P4289" s="2" t="str">
        <x:v>f-4800</x:v>
      </x:c>
      <x:c r="Q4289" s="2" t="str"/>
      <x:c r="R4289" s="2" t="str">
        <x:v>Latest eligible comparative presentation at the information cutoff.</x:v>
      </x:c>
      <x:c r="T4289" s="12"/>
      <x:c r="U4289" s="12"/>
    </x:row>
    <x:row r="4290" ht="24" customHeight="1">
      <x:c r="C4290" s="2" t="str">
        <x:v>TFC</x:v>
      </x:c>
      <x:c r="D4290" s="2" t="str">
        <x:v>FY2024</x:v>
      </x:c>
      <x:c r="E4290" s="2" t="str">
        <x:v>noninterest_income</x:v>
      </x:c>
      <x:c r="F4290" s="11" t="n">
        <x:v>-813</x:v>
      </x:c>
      <x:c r="G4290" s="2" t="str">
        <x:v>USD</x:v>
      </x:c>
      <x:c r="H4290" s="2" t="str">
        <x:v>2024-01-01</x:v>
      </x:c>
      <x:c r="I4290" s="2" t="str">
        <x:v>2024-12-31</x:v>
      </x:c>
      <x:c r="J4290" s="2" t="str">
        <x:v>Noninterest Income</x:v>
      </x:c>
      <x:c r="K4290" s="2" t="str">
        <x:v>us-gaap:NoninterestIncome</x:v>
      </x:c>
      <x:c r="L4290" s="2" t="str">
        <x:v>2026-02-24</x:v>
      </x:c>
      <x:c r="M4290" s="2" t="str">
        <x:v>0000092230-26-000030</x:v>
      </x:c>
      <x:c r="N4290" s="2" t="str">
        <x:v>https://www.sec.gov/Archives/edgar/data/92230/000009223026000030/tfc-20251231.htm</x:v>
      </x:c>
      <x:c r="O4290" s="2" t="str">
        <x:v>data/raw/filings/TFC_0000092230-26-000030_tfc-20251231.htm</x:v>
      </x:c>
      <x:c r="P4290" s="2" t="str">
        <x:v>f-206</x:v>
      </x:c>
      <x:c r="Q4290" s="2" t="str"/>
      <x:c r="R4290" s="2" t="str">
        <x:v>Latest eligible comparative presentation at the information cutoff.</x:v>
      </x:c>
      <x:c r="T4290" s="12"/>
      <x:c r="U4290" s="12"/>
    </x:row>
    <x:row r="4291" ht="24" customHeight="1">
      <x:c r="C4291" s="2" t="str">
        <x:v>TFC</x:v>
      </x:c>
      <x:c r="D4291" s="2" t="str">
        <x:v>FY2024</x:v>
      </x:c>
      <x:c r="E4291" s="2" t="str">
        <x:v>revenue_reported</x:v>
      </x:c>
      <x:c r="F4291" s="11" t="str">
        <x:v>n.a.</x:v>
      </x:c>
      <x:c r="G4291" s="2" t="str">
        <x:v>USDm</x:v>
      </x:c>
      <x:c r="H4291" s="2" t="str">
        <x:v>2024-01-01</x:v>
      </x:c>
      <x:c r="I4291" s="2" t="str">
        <x:v>2024-12-31</x:v>
      </x:c>
      <x:c r="J4291" s="2" t="str">
        <x:v>Reported total net revenue</x:v>
      </x:c>
      <x:c r="K4291" s="2" t="str"/>
      <x:c r="L4291" s="2" t="str"/>
      <x:c r="M4291" s="2" t="str"/>
      <x:c r="N4291" s="2" t="str"/>
      <x:c r="O4291" s="2" t="str"/>
      <x:c r="P4291" s="2" t="str"/>
      <x:c r="Q4291" s="2" t="str"/>
      <x:c r="R4291" s="2" t="str">
        <x:v>Not reported / unavailable</x:v>
      </x:c>
      <x:c r="T4291" s="12"/>
      <x:c r="U4291" s="12"/>
    </x:row>
    <x:row r="4292" ht="24" customHeight="1">
      <x:c r="C4292" s="2" t="str">
        <x:v>TFC</x:v>
      </x:c>
      <x:c r="D4292" s="2" t="str">
        <x:v>FY2024</x:v>
      </x:c>
      <x:c r="E4292" s="2" t="str">
        <x:v>opex</x:v>
      </x:c>
      <x:c r="F4292" s="11" t="n">
        <x:v>12009</x:v>
      </x:c>
      <x:c r="G4292" s="2" t="str">
        <x:v>USD</x:v>
      </x:c>
      <x:c r="H4292" s="2" t="str">
        <x:v>2024-01-01</x:v>
      </x:c>
      <x:c r="I4292" s="2" t="str">
        <x:v>2024-12-31</x:v>
      </x:c>
      <x:c r="J4292" s="2" t="str">
        <x:v>Noninterest Expense</x:v>
      </x:c>
      <x:c r="K4292" s="2" t="str">
        <x:v>us-gaap:NoninterestExpense</x:v>
      </x:c>
      <x:c r="L4292" s="2" t="str">
        <x:v>2026-02-24</x:v>
      </x:c>
      <x:c r="M4292" s="2" t="str">
        <x:v>0000092230-26-000030</x:v>
      </x:c>
      <x:c r="N4292" s="2" t="str">
        <x:v>https://www.sec.gov/Archives/edgar/data/92230/000009223026000030/tfc-20251231.htm</x:v>
      </x:c>
      <x:c r="O4292" s="2" t="str">
        <x:v>data/raw/filings/TFC_0000092230-26-000030_tfc-20251231.htm</x:v>
      </x:c>
      <x:c r="P4292" s="2" t="str">
        <x:v>f-239</x:v>
      </x:c>
      <x:c r="Q4292" s="2" t="str"/>
      <x:c r="R4292" s="2" t="str">
        <x:v>Latest eligible comparative presentation at the information cutoff.</x:v>
      </x:c>
      <x:c r="T4292" s="12"/>
      <x:c r="U4292" s="12"/>
    </x:row>
    <x:row r="4293" ht="24" customHeight="1">
      <x:c r="C4293" s="2" t="str">
        <x:v>TFC</x:v>
      </x:c>
      <x:c r="D4293" s="2" t="str">
        <x:v>FY2024</x:v>
      </x:c>
      <x:c r="E4293" s="2" t="str">
        <x:v>provision</x:v>
      </x:c>
      <x:c r="F4293" s="11" t="n">
        <x:v>1870</x:v>
      </x:c>
      <x:c r="G4293" s="2" t="str">
        <x:v>USD</x:v>
      </x:c>
      <x:c r="H4293" s="2" t="str">
        <x:v>2024-01-01</x:v>
      </x:c>
      <x:c r="I4293" s="2" t="str">
        <x:v>2024-12-31</x:v>
      </x:c>
      <x:c r="J4293" s="2" t="str">
        <x:v>Provision for Loan, Lease, and Other Losses</x:v>
      </x:c>
      <x:c r="K4293" s="2" t="str">
        <x:v>us-gaap:ProvisionForLoanLeaseAndOtherLosses</x:v>
      </x:c>
      <x:c r="L4293" s="2" t="str">
        <x:v>2026-02-24</x:v>
      </x:c>
      <x:c r="M4293" s="2" t="str">
        <x:v>0000092230-26-000030</x:v>
      </x:c>
      <x:c r="N4293" s="2" t="str">
        <x:v>https://www.sec.gov/Archives/edgar/data/92230/000009223026000030/tfc-20251231.htm</x:v>
      </x:c>
      <x:c r="O4293" s="2" t="str">
        <x:v>data/raw/filings/TFC_0000092230-26-000030_tfc-20251231.htm</x:v>
      </x:c>
      <x:c r="P4293" s="2" t="str">
        <x:v>f-434</x:v>
      </x:c>
      <x:c r="Q4293" s="2" t="str"/>
      <x:c r="R4293" s="2" t="str">
        <x:v>Latest eligible comparative presentation at the information cutoff.</x:v>
      </x:c>
      <x:c r="T4293" s="12"/>
      <x:c r="U4293" s="12"/>
    </x:row>
    <x:row r="4294" ht="24" customHeight="1">
      <x:c r="C4294" s="2" t="str">
        <x:v>TFC</x:v>
      </x:c>
      <x:c r="D4294" s="2" t="str">
        <x:v>FY2024</x:v>
      </x:c>
      <x:c r="E4294" s="2" t="str">
        <x:v>pretax</x:v>
      </x:c>
      <x:c r="F4294" s="11" t="n">
        <x:v>-601</x:v>
      </x:c>
      <x:c r="G4294" s="2" t="str">
        <x:v>USD</x:v>
      </x:c>
      <x:c r="H4294" s="2" t="str">
        <x:v>2024-01-01</x:v>
      </x:c>
      <x:c r="I4294" s="2" t="str">
        <x:v>2024-12-31</x:v>
      </x:c>
      <x:c r="J4294" s="2" t="str">
        <x:v>Income (Loss) from Continuing Operations before Income Taxes, Noncontrolling Interest</x:v>
      </x:c>
      <x:c r="K4294" s="2" t="str">
        <x:v>us-gaap:IncomeLossFromContinuingOperationsBeforeIncomeTaxesExtraordinaryItemsNoncontrollingInterest</x:v>
      </x:c>
      <x:c r="L4294" s="2" t="str">
        <x:v>2026-02-24</x:v>
      </x:c>
      <x:c r="M4294" s="2" t="str">
        <x:v>0000092230-26-000030</x:v>
      </x:c>
      <x:c r="N4294" s="2" t="str">
        <x:v>https://www.sec.gov/Archives/edgar/data/92230/000009223026000030/tfc-20251231.htm</x:v>
      </x:c>
      <x:c r="O4294" s="2" t="str">
        <x:v>data/raw/filings/TFC_0000092230-26-000030_tfc-20251231.htm</x:v>
      </x:c>
      <x:c r="P4294" s="2" t="str">
        <x:v>f-242</x:v>
      </x:c>
      <x:c r="Q4294" s="2" t="str"/>
      <x:c r="R4294" s="2" t="str">
        <x:v>Latest eligible comparative presentation at the information cutoff.</x:v>
      </x:c>
      <x:c r="T4294" s="12"/>
      <x:c r="U4294" s="12"/>
    </x:row>
    <x:row r="4295" ht="24" customHeight="1">
      <x:c r="C4295" s="2" t="str">
        <x:v>TFC</x:v>
      </x:c>
      <x:c r="D4295" s="2" t="str">
        <x:v>FY2024</x:v>
      </x:c>
      <x:c r="E4295" s="2" t="str">
        <x:v>tax</x:v>
      </x:c>
      <x:c r="F4295" s="11" t="n">
        <x:v>-556</x:v>
      </x:c>
      <x:c r="G4295" s="2" t="str">
        <x:v>USD</x:v>
      </x:c>
      <x:c r="H4295" s="2" t="str">
        <x:v>2024-01-01</x:v>
      </x:c>
      <x:c r="I4295" s="2" t="str">
        <x:v>2024-12-31</x:v>
      </x:c>
      <x:c r="J4295" s="2" t="str">
        <x:v>Income Tax Expense (Benefit)</x:v>
      </x:c>
      <x:c r="K4295" s="2" t="str">
        <x:v>us-gaap:IncomeTaxExpenseBenefit</x:v>
      </x:c>
      <x:c r="L4295" s="2" t="str">
        <x:v>2026-02-24</x:v>
      </x:c>
      <x:c r="M4295" s="2" t="str">
        <x:v>0000092230-26-000030</x:v>
      </x:c>
      <x:c r="N4295" s="2" t="str">
        <x:v>https://www.sec.gov/Archives/edgar/data/92230/000009223026000030/tfc-20251231.htm</x:v>
      </x:c>
      <x:c r="O4295" s="2" t="str">
        <x:v>data/raw/filings/TFC_0000092230-26-000030_tfc-20251231.htm</x:v>
      </x:c>
      <x:c r="P4295" s="2" t="str">
        <x:v>f-3592</x:v>
      </x:c>
      <x:c r="Q4295" s="2" t="str"/>
      <x:c r="R4295" s="2" t="str">
        <x:v>Latest eligible comparative presentation at the information cutoff.</x:v>
      </x:c>
      <x:c r="T4295" s="12"/>
      <x:c r="U4295" s="12"/>
    </x:row>
    <x:row r="4296" ht="24" customHeight="1">
      <x:c r="C4296" s="2" t="str">
        <x:v>TFC</x:v>
      </x:c>
      <x:c r="D4296" s="2" t="str">
        <x:v>FY2024</x:v>
      </x:c>
      <x:c r="E4296" s="2" t="str">
        <x:v>net_income</x:v>
      </x:c>
      <x:c r="F4296" s="11" t="str">
        <x:v>n.a.</x:v>
      </x:c>
      <x:c r="G4296" s="2" t="str">
        <x:v>USDm</x:v>
      </x:c>
      <x:c r="H4296" s="2" t="str">
        <x:v>2024-01-01</x:v>
      </x:c>
      <x:c r="I4296" s="2" t="str">
        <x:v>2024-12-31</x:v>
      </x:c>
      <x:c r="J4296" s="2" t="str">
        <x:v>Net income attributable to parent</x:v>
      </x:c>
      <x:c r="K4296" s="2" t="str"/>
      <x:c r="L4296" s="2" t="str"/>
      <x:c r="M4296" s="2" t="str"/>
      <x:c r="N4296" s="2" t="str"/>
      <x:c r="O4296" s="2" t="str"/>
      <x:c r="P4296" s="2" t="str"/>
      <x:c r="Q4296" s="2" t="str"/>
      <x:c r="R4296" s="2" t="str">
        <x:v>Not reported / unavailable</x:v>
      </x:c>
      <x:c r="T4296" s="12"/>
      <x:c r="U4296" s="12"/>
    </x:row>
    <x:row r="4297" ht="24" customHeight="1">
      <x:c r="C4297" s="2" t="str">
        <x:v>TFC</x:v>
      </x:c>
      <x:c r="D4297" s="2" t="str">
        <x:v>FY2024</x:v>
      </x:c>
      <x:c r="E4297" s="2" t="str">
        <x:v>common_income</x:v>
      </x:c>
      <x:c r="F4297" s="11" t="n">
        <x:v>4469</x:v>
      </x:c>
      <x:c r="G4297" s="2" t="str">
        <x:v>USD</x:v>
      </x:c>
      <x:c r="H4297" s="2" t="str">
        <x:v>2024-01-01</x:v>
      </x:c>
      <x:c r="I4297" s="2" t="str">
        <x:v>2024-12-31</x:v>
      </x:c>
      <x:c r="J4297" s="2" t="str">
        <x:v>Net Income (Loss) Available to Common Stockholders, Basic</x:v>
      </x:c>
      <x:c r="K4297" s="2" t="str">
        <x:v>us-gaap:NetIncomeLossAvailableToCommonStockholdersBasic</x:v>
      </x:c>
      <x:c r="L4297" s="2" t="str">
        <x:v>2026-02-24</x:v>
      </x:c>
      <x:c r="M4297" s="2" t="str">
        <x:v>0000092230-26-000030</x:v>
      </x:c>
      <x:c r="N4297" s="2" t="str">
        <x:v>https://www.sec.gov/Archives/edgar/data/92230/000009223026000030/tfc-20251231.htm</x:v>
      </x:c>
      <x:c r="O4297" s="2" t="str">
        <x:v>data/raw/filings/TFC_0000092230-26-000030_tfc-20251231.htm</x:v>
      </x:c>
      <x:c r="P4297" s="2" t="str">
        <x:v>f-4746</x:v>
      </x:c>
      <x:c r="Q4297" s="2" t="str"/>
      <x:c r="R4297" s="2" t="str">
        <x:v>Latest eligible comparative presentation at the information cutoff.</x:v>
      </x:c>
      <x:c r="T4297" s="12"/>
      <x:c r="U4297" s="12"/>
    </x:row>
    <x:row r="4298" ht="24" customHeight="1">
      <x:c r="C4298" s="2" t="str">
        <x:v>TFC</x:v>
      </x:c>
      <x:c r="D4298" s="2" t="str">
        <x:v>FY2024</x:v>
      </x:c>
      <x:c r="E4298" s="2" t="str">
        <x:v>preferred_div</x:v>
      </x:c>
      <x:c r="F4298" s="11" t="n">
        <x:v>349</x:v>
      </x:c>
      <x:c r="G4298" s="2" t="str">
        <x:v>USD</x:v>
      </x:c>
      <x:c r="H4298" s="2" t="str">
        <x:v>2024-01-01</x:v>
      </x:c>
      <x:c r="I4298" s="2" t="str">
        <x:v>2024-12-31</x:v>
      </x:c>
      <x:c r="J4298" s="2" t="str">
        <x:v>Preferred Stock Dividends and Other Adjustments</x:v>
      </x:c>
      <x:c r="K4298" s="2" t="str">
        <x:v>us-gaap:PreferredStockDividendsAndOtherAdjustments</x:v>
      </x:c>
      <x:c r="L4298" s="2" t="str">
        <x:v>2026-02-24</x:v>
      </x:c>
      <x:c r="M4298" s="2" t="str">
        <x:v>0000092230-26-000030</x:v>
      </x:c>
      <x:c r="N4298" s="2" t="str">
        <x:v>https://www.sec.gov/Archives/edgar/data/92230/000009223026000030/tfc-20251231.htm</x:v>
      </x:c>
      <x:c r="O4298" s="2" t="str">
        <x:v>data/raw/filings/TFC_0000092230-26-000030_tfc-20251231.htm</x:v>
      </x:c>
      <x:c r="P4298" s="2" t="str">
        <x:v>f-260</x:v>
      </x:c>
      <x:c r="Q4298" s="2" t="str"/>
      <x:c r="R4298" s="2" t="str">
        <x:v>Latest eligible comparative presentation at the information cutoff.</x:v>
      </x:c>
      <x:c r="T4298" s="12"/>
      <x:c r="U4298" s="12"/>
    </x:row>
    <x:row r="4299" ht="24" customHeight="1">
      <x:c r="C4299" s="2" t="str">
        <x:v>TFC</x:v>
      </x:c>
      <x:c r="D4299" s="2" t="str">
        <x:v>FY2024</x:v>
      </x:c>
      <x:c r="E4299" s="2" t="str">
        <x:v>eps</x:v>
      </x:c>
      <x:c r="F4299" s="11" t="n">
        <x:v>3.36</x:v>
      </x:c>
      <x:c r="G4299" s="2" t="str">
        <x:v>USD/shares</x:v>
      </x:c>
      <x:c r="H4299" s="2" t="str">
        <x:v>2024-01-01</x:v>
      </x:c>
      <x:c r="I4299" s="2" t="str">
        <x:v>2024-12-31</x:v>
      </x:c>
      <x:c r="J4299" s="2" t="str">
        <x:v>Earnings Per Share, Diluted</x:v>
      </x:c>
      <x:c r="K4299" s="2" t="str">
        <x:v>us-gaap:EarningsPerShareDiluted</x:v>
      </x:c>
      <x:c r="L4299" s="2" t="str">
        <x:v>2026-02-24</x:v>
      </x:c>
      <x:c r="M4299" s="2" t="str">
        <x:v>0000092230-26-000030</x:v>
      </x:c>
      <x:c r="N4299" s="2" t="str">
        <x:v>https://www.sec.gov/Archives/edgar/data/92230/000009223026000030/tfc-20251231.htm</x:v>
      </x:c>
      <x:c r="O4299" s="2" t="str">
        <x:v>data/raw/filings/TFC_0000092230-26-000030_tfc-20251231.htm</x:v>
      </x:c>
      <x:c r="P4299" s="2" t="str">
        <x:v>f-4773</x:v>
      </x:c>
      <x:c r="Q4299" s="2" t="str"/>
      <x:c r="R4299" s="2" t="str">
        <x:v>Latest eligible comparative presentation at the information cutoff.</x:v>
      </x:c>
      <x:c r="T4299" s="12"/>
      <x:c r="U4299" s="12"/>
    </x:row>
    <x:row r="4300" ht="24" customHeight="1">
      <x:c r="C4300" s="2" t="str">
        <x:v>TFC</x:v>
      </x:c>
      <x:c r="D4300" s="2" t="str">
        <x:v>FY2024</x:v>
      </x:c>
      <x:c r="E4300" s="2" t="str">
        <x:v>shares_diluted</x:v>
      </x:c>
      <x:c r="F4300" s="11" t="n">
        <x:v>1331.087</x:v>
      </x:c>
      <x:c r="G4300" s="2" t="str">
        <x:v>shares</x:v>
      </x:c>
      <x:c r="H4300" s="2" t="str">
        <x:v>2024-01-01</x:v>
      </x:c>
      <x:c r="I4300" s="2" t="str">
        <x:v>2024-12-31</x:v>
      </x:c>
      <x:c r="J4300" s="2" t="str">
        <x:v>Weighted Average Number of Shares Outstanding, Diluted</x:v>
      </x:c>
      <x:c r="K4300" s="2" t="str">
        <x:v>us-gaap:WeightedAverageNumberOfDilutedSharesOutstanding</x:v>
      </x:c>
      <x:c r="L4300" s="2" t="str">
        <x:v>2026-02-24</x:v>
      </x:c>
      <x:c r="M4300" s="2" t="str">
        <x:v>0000092230-26-000030</x:v>
      </x:c>
      <x:c r="N4300" s="2" t="str">
        <x:v>https://www.sec.gov/Archives/edgar/data/92230/000009223026000030/tfc-20251231.htm</x:v>
      </x:c>
      <x:c r="O4300" s="2" t="str">
        <x:v>data/raw/filings/TFC_0000092230-26-000030_tfc-20251231.htm</x:v>
      </x:c>
      <x:c r="P4300" s="2" t="str">
        <x:v>f-4755</x:v>
      </x:c>
      <x:c r="Q4300" s="2" t="str"/>
      <x:c r="R4300" s="2" t="str">
        <x:v>Latest eligible comparative presentation at the information cutoff.</x:v>
      </x:c>
      <x:c r="T4300" s="12"/>
      <x:c r="U4300" s="12"/>
    </x:row>
    <x:row r="4301" ht="24" customHeight="1">
      <x:c r="C4301" s="2" t="str">
        <x:v>TFC</x:v>
      </x:c>
      <x:c r="D4301" s="2" t="str">
        <x:v>FY2024</x:v>
      </x:c>
      <x:c r="E4301" s="2" t="str">
        <x:v>dps</x:v>
      </x:c>
      <x:c r="F4301" s="11" t="n">
        <x:v>2.08</x:v>
      </x:c>
      <x:c r="G4301" s="2" t="str">
        <x:v>USD/shares</x:v>
      </x:c>
      <x:c r="H4301" s="2" t="str">
        <x:v>2024-01-01</x:v>
      </x:c>
      <x:c r="I4301" s="2" t="str">
        <x:v>2024-12-31</x:v>
      </x:c>
      <x:c r="J4301" s="2" t="str">
        <x:v>Common Stock, Dividends, Per Share, Declared</x:v>
      </x:c>
      <x:c r="K4301" s="2" t="str">
        <x:v>us-gaap:CommonStockDividendsPerShareDeclared</x:v>
      </x:c>
      <x:c r="L4301" s="2" t="str">
        <x:v>2026-02-24</x:v>
      </x:c>
      <x:c r="M4301" s="2" t="str">
        <x:v>0000092230-26-000030</x:v>
      </x:c>
      <x:c r="N4301" s="2" t="str">
        <x:v>https://www.sec.gov/Archives/edgar/data/92230/000009223026000030/tfc-20251231.htm</x:v>
      </x:c>
      <x:c r="O4301" s="2" t="str">
        <x:v>data/raw/filings/TFC_0000092230-26-000030_tfc-20251231.htm</x:v>
      </x:c>
      <x:c r="P4301" s="2" t="str">
        <x:v>f-3249</x:v>
      </x:c>
      <x:c r="Q4301" s="2" t="str"/>
      <x:c r="R4301" s="2" t="str">
        <x:v>Latest eligible comparative presentation at the information cutoff.</x:v>
      </x:c>
      <x:c r="T4301" s="12"/>
      <x:c r="U4301" s="12"/>
    </x:row>
    <x:row r="4302" ht="24" customHeight="1">
      <x:c r="C4302" s="2" t="str">
        <x:v>TFC</x:v>
      </x:c>
      <x:c r="D4302" s="2" t="str">
        <x:v>FY2024</x:v>
      </x:c>
      <x:c r="E4302" s="2" t="str">
        <x:v>dividends</x:v>
      </x:c>
      <x:c r="F4302" s="11" t="n">
        <x:v>2770</x:v>
      </x:c>
      <x:c r="G4302" s="2" t="str">
        <x:v>USD</x:v>
      </x:c>
      <x:c r="H4302" s="2" t="str">
        <x:v>2024-01-01</x:v>
      </x:c>
      <x:c r="I4302" s="2" t="str">
        <x:v>2024-12-31</x:v>
      </x:c>
      <x:c r="J4302" s="2" t="str">
        <x:v>Payments of Ordinary Dividends, Common Stock</x:v>
      </x:c>
      <x:c r="K4302" s="2" t="str">
        <x:v>us-gaap:PaymentsOfDividendsCommonStock</x:v>
      </x:c>
      <x:c r="L4302" s="2" t="str">
        <x:v>2026-02-24</x:v>
      </x:c>
      <x:c r="M4302" s="2" t="str">
        <x:v>0000092230-26-000030</x:v>
      </x:c>
      <x:c r="N4302" s="2" t="str">
        <x:v>https://www.sec.gov/Archives/edgar/data/92230/000009223026000030/tfc-20251231.htm</x:v>
      </x:c>
      <x:c r="O4302" s="2" t="str">
        <x:v>data/raw/filings/TFC_0000092230-26-000030_tfc-20251231.htm</x:v>
      </x:c>
      <x:c r="P4302" s="2" t="str">
        <x:v>f-527</x:v>
      </x:c>
      <x:c r="Q4302" s="2" t="str"/>
      <x:c r="R4302" s="2" t="str">
        <x:v>Latest eligible comparative presentation at the information cutoff.</x:v>
      </x:c>
      <x:c r="T4302" s="12"/>
      <x:c r="U4302" s="12"/>
    </x:row>
    <x:row r="4303" ht="24" customHeight="1">
      <x:c r="C4303" s="2" t="str">
        <x:v>TFC</x:v>
      </x:c>
      <x:c r="D4303" s="2" t="str">
        <x:v>FY2024</x:v>
      </x:c>
      <x:c r="E4303" s="2" t="str">
        <x:v>buybacks</x:v>
      </x:c>
      <x:c r="F4303" s="11" t="n">
        <x:v>1000</x:v>
      </x:c>
      <x:c r="G4303" s="2" t="str">
        <x:v>USD</x:v>
      </x:c>
      <x:c r="H4303" s="2" t="str">
        <x:v>2024-01-01</x:v>
      </x:c>
      <x:c r="I4303" s="2" t="str">
        <x:v>2024-12-31</x:v>
      </x:c>
      <x:c r="J4303" s="2" t="str">
        <x:v>Payments for Repurchase of Common Stock</x:v>
      </x:c>
      <x:c r="K4303" s="2" t="str">
        <x:v>us-gaap:PaymentsForRepurchaseOfCommonStock</x:v>
      </x:c>
      <x:c r="L4303" s="2" t="str">
        <x:v>2026-02-24</x:v>
      </x:c>
      <x:c r="M4303" s="2" t="str">
        <x:v>0000092230-26-000030</x:v>
      </x:c>
      <x:c r="N4303" s="2" t="str">
        <x:v>https://www.sec.gov/Archives/edgar/data/92230/000009223026000030/tfc-20251231.htm</x:v>
      </x:c>
      <x:c r="O4303" s="2" t="str">
        <x:v>data/raw/filings/TFC_0000092230-26-000030_tfc-20251231.htm</x:v>
      </x:c>
      <x:c r="P4303" s="2" t="str">
        <x:v>f-521</x:v>
      </x:c>
      <x:c r="Q4303" s="2" t="str"/>
      <x:c r="R4303" s="2" t="str">
        <x:v>Latest eligible comparative presentation at the information cutoff.</x:v>
      </x:c>
      <x:c r="T4303" s="12"/>
      <x:c r="U4303" s="12"/>
    </x:row>
    <x:row r="4304" ht="24" customHeight="1">
      <x:c r="C4304" s="2" t="str">
        <x:v>TFC</x:v>
      </x:c>
      <x:c r="D4304" s="2" t="str">
        <x:v>FY2024</x:v>
      </x:c>
      <x:c r="E4304" s="2" t="str">
        <x:v>chargeoffs</x:v>
      </x:c>
      <x:c r="F4304" s="11" t="str">
        <x:v>n.a.</x:v>
      </x:c>
      <x:c r="G4304" s="2" t="str">
        <x:v>USDm</x:v>
      </x:c>
      <x:c r="H4304" s="2" t="str">
        <x:v>2024-01-01</x:v>
      </x:c>
      <x:c r="I4304" s="2" t="str">
        <x:v>2024-12-31</x:v>
      </x:c>
      <x:c r="J4304" s="2" t="str">
        <x:v>Gross loan charge-offs</x:v>
      </x:c>
      <x:c r="K4304" s="2" t="str"/>
      <x:c r="L4304" s="2" t="str"/>
      <x:c r="M4304" s="2" t="str"/>
      <x:c r="N4304" s="2" t="str"/>
      <x:c r="O4304" s="2" t="str"/>
      <x:c r="P4304" s="2" t="str"/>
      <x:c r="Q4304" s="2" t="str"/>
      <x:c r="R4304" s="2" t="str">
        <x:v>Not reported / unavailable</x:v>
      </x:c>
      <x:c r="T4304" s="12"/>
      <x:c r="U4304" s="12"/>
    </x:row>
    <x:row r="4305" ht="24" customHeight="1">
      <x:c r="C4305" s="2" t="str">
        <x:v>TFC</x:v>
      </x:c>
      <x:c r="D4305" s="2" t="str">
        <x:v>FY2024</x:v>
      </x:c>
      <x:c r="E4305" s="2" t="str">
        <x:v>recoveries</x:v>
      </x:c>
      <x:c r="F4305" s="11" t="str">
        <x:v>n.a.</x:v>
      </x:c>
      <x:c r="G4305" s="2" t="str">
        <x:v>USDm</x:v>
      </x:c>
      <x:c r="H4305" s="2" t="str">
        <x:v>2024-01-01</x:v>
      </x:c>
      <x:c r="I4305" s="2" t="str">
        <x:v>2024-12-31</x:v>
      </x:c>
      <x:c r="J4305" s="2" t="str">
        <x:v>Loan recoveries</x:v>
      </x:c>
      <x:c r="K4305" s="2" t="str"/>
      <x:c r="L4305" s="2" t="str"/>
      <x:c r="M4305" s="2" t="str"/>
      <x:c r="N4305" s="2" t="str"/>
      <x:c r="O4305" s="2" t="str"/>
      <x:c r="P4305" s="2" t="str"/>
      <x:c r="Q4305" s="2" t="str"/>
      <x:c r="R4305" s="2" t="str">
        <x:v>Not reported / unavailable</x:v>
      </x:c>
      <x:c r="T4305" s="12"/>
      <x:c r="U4305" s="12"/>
    </x:row>
    <x:row r="4306" ht="24" customHeight="1">
      <x:c r="C4306" s="2" t="str">
        <x:v>TFC</x:v>
      </x:c>
      <x:c r="D4306" s="2" t="str">
        <x:v>FY2024</x:v>
      </x:c>
      <x:c r="E4306" s="2" t="str">
        <x:v>rwa</x:v>
      </x:c>
      <x:c r="F4306" s="11" t="str">
        <x:v>n.a.</x:v>
      </x:c>
      <x:c r="G4306" s="2" t="str">
        <x:v>USDm</x:v>
      </x:c>
      <x:c r="H4306" s="2" t="str">
        <x:v>2024-01-01</x:v>
      </x:c>
      <x:c r="I4306" s="2" t="str">
        <x:v>2024-12-31</x:v>
      </x:c>
      <x:c r="J4306" s="2" t="str">
        <x:v>Risk-weighted assets</x:v>
      </x:c>
      <x:c r="K4306" s="2" t="str"/>
      <x:c r="L4306" s="2" t="str"/>
      <x:c r="M4306" s="2" t="str"/>
      <x:c r="N4306" s="2" t="str"/>
      <x:c r="O4306" s="2" t="str"/>
      <x:c r="P4306" s="2" t="str"/>
      <x:c r="Q4306" s="2" t="str"/>
      <x:c r="R4306" s="2" t="str">
        <x:v>Not reported / unavailable</x:v>
      </x:c>
      <x:c r="T4306" s="12"/>
      <x:c r="U4306" s="12"/>
    </x:row>
    <x:row r="4307" ht="24" customHeight="1">
      <x:c r="C4307" s="2" t="str">
        <x:v>TFC</x:v>
      </x:c>
      <x:c r="D4307" s="2" t="str">
        <x:v>FY2024</x:v>
      </x:c>
      <x:c r="E4307" s="2" t="str">
        <x:v>cet1_reported</x:v>
      </x:c>
      <x:c r="F4307" s="11" t="str">
        <x:v>n.a.</x:v>
      </x:c>
      <x:c r="G4307" s="2" t="str">
        <x:v>%</x:v>
      </x:c>
      <x:c r="H4307" s="2" t="str">
        <x:v>2024-01-01</x:v>
      </x:c>
      <x:c r="I4307" s="2" t="str">
        <x:v>2024-12-31</x:v>
      </x:c>
      <x:c r="J4307" s="2" t="str">
        <x:v>Actual standardized CET1 ratio</x:v>
      </x:c>
      <x:c r="K4307" s="2" t="str"/>
      <x:c r="L4307" s="2" t="str"/>
      <x:c r="M4307" s="2" t="str"/>
      <x:c r="N4307" s="2" t="str"/>
      <x:c r="O4307" s="2" t="str"/>
      <x:c r="P4307" s="2" t="str"/>
      <x:c r="Q4307" s="2" t="str"/>
      <x:c r="R4307" s="2" t="str">
        <x:v>Not reported / unavailable</x:v>
      </x:c>
      <x:c r="T4307" s="12"/>
      <x:c r="U4307" s="12"/>
    </x:row>
    <x:row r="4308" ht="24" customHeight="1">
      <x:c r="C4308" s="2" t="str">
        <x:v>TFC</x:v>
      </x:c>
      <x:c r="D4308" s="2" t="str">
        <x:v>FY2024</x:v>
      </x:c>
      <x:c r="E4308" s="2" t="str">
        <x:v>nim_reported</x:v>
      </x:c>
      <x:c r="F4308" s="11" t="str">
        <x:v>n.a.</x:v>
      </x:c>
      <x:c r="G4308" s="2" t="str">
        <x:v>%</x:v>
      </x:c>
      <x:c r="H4308" s="2" t="str">
        <x:v>2024-01-01</x:v>
      </x:c>
      <x:c r="I4308" s="2" t="str">
        <x:v>2024-12-31</x:v>
      </x:c>
      <x:c r="J4308" s="2" t="str">
        <x:v>Issuer reported net interest margin</x:v>
      </x:c>
      <x:c r="K4308" s="2" t="str"/>
      <x:c r="L4308" s="2" t="str"/>
      <x:c r="M4308" s="2" t="str"/>
      <x:c r="N4308" s="2" t="str"/>
      <x:c r="O4308" s="2" t="str"/>
      <x:c r="P4308" s="2" t="str"/>
      <x:c r="Q4308" s="2" t="str"/>
      <x:c r="R4308" s="2" t="str">
        <x:v>Not reported / unavailable</x:v>
      </x:c>
      <x:c r="T4308" s="12"/>
      <x:c r="U4308" s="12"/>
    </x:row>
    <x:row r="4309" ht="24" customHeight="1">
      <x:c r="C4309" s="2" t="str">
        <x:v>TFC</x:v>
      </x:c>
      <x:c r="D4309" s="2" t="str">
        <x:v>FY2024</x:v>
      </x:c>
      <x:c r="E4309" s="2" t="str">
        <x:v>bvps_reported</x:v>
      </x:c>
      <x:c r="F4309" s="11" t="str">
        <x:v>n.a.</x:v>
      </x:c>
      <x:c r="G4309" s="2" t="str">
        <x:v>USD/share</x:v>
      </x:c>
      <x:c r="H4309" s="2" t="str">
        <x:v>2024-01-01</x:v>
      </x:c>
      <x:c r="I4309" s="2" t="str">
        <x:v>2024-12-31</x:v>
      </x:c>
      <x:c r="J4309" s="2" t="str">
        <x:v>Reported common book value per share</x:v>
      </x:c>
      <x:c r="K4309" s="2" t="str"/>
      <x:c r="L4309" s="2" t="str"/>
      <x:c r="M4309" s="2" t="str"/>
      <x:c r="N4309" s="2" t="str"/>
      <x:c r="O4309" s="2" t="str"/>
      <x:c r="P4309" s="2" t="str"/>
      <x:c r="Q4309" s="2" t="str"/>
      <x:c r="R4309" s="2" t="str">
        <x:v>Not reported / unavailable</x:v>
      </x:c>
      <x:c r="T4309" s="12"/>
      <x:c r="U4309" s="12"/>
    </x:row>
    <x:row r="4310" ht="24" customHeight="1">
      <x:c r="C4310" s="2" t="str">
        <x:v>TFC</x:v>
      </x:c>
      <x:c r="D4310" s="2" t="str">
        <x:v>FY2024</x:v>
      </x:c>
      <x:c r="E4310" s="2" t="str">
        <x:v>tbvps_reported</x:v>
      </x:c>
      <x:c r="F4310" s="11" t="str">
        <x:v>n.a.</x:v>
      </x:c>
      <x:c r="G4310" s="2" t="str">
        <x:v>USD/share</x:v>
      </x:c>
      <x:c r="H4310" s="2" t="str">
        <x:v>2024-01-01</x:v>
      </x:c>
      <x:c r="I4310" s="2" t="str">
        <x:v>2024-12-31</x:v>
      </x:c>
      <x:c r="J4310" s="2" t="str">
        <x:v>Reported tangible book value per share</x:v>
      </x:c>
      <x:c r="K4310" s="2" t="str"/>
      <x:c r="L4310" s="2" t="str"/>
      <x:c r="M4310" s="2" t="str"/>
      <x:c r="N4310" s="2" t="str"/>
      <x:c r="O4310" s="2" t="str"/>
      <x:c r="P4310" s="2" t="str"/>
      <x:c r="Q4310" s="2" t="str"/>
      <x:c r="R4310" s="2" t="str">
        <x:v>Not reported / unavailable</x:v>
      </x:c>
      <x:c r="T4310" s="12"/>
      <x:c r="U4310" s="12"/>
    </x:row>
    <x:row r="4311" ht="24" customHeight="1">
      <x:c r="C4311" s="2" t="str">
        <x:v>TFC</x:v>
      </x:c>
      <x:c r="D4311" s="2" t="str">
        <x:v>FY2024</x:v>
      </x:c>
      <x:c r="E4311" s="2" t="str">
        <x:v>tce_reported</x:v>
      </x:c>
      <x:c r="F4311" s="11" t="str">
        <x:v>n.a.</x:v>
      </x:c>
      <x:c r="G4311" s="2" t="str">
        <x:v>USDm</x:v>
      </x:c>
      <x:c r="H4311" s="2" t="str">
        <x:v>2024-01-01</x:v>
      </x:c>
      <x:c r="I4311" s="2" t="str">
        <x:v>2024-12-31</x:v>
      </x:c>
      <x:c r="J4311" s="2" t="str">
        <x:v>Reported tangible common equity</x:v>
      </x:c>
      <x:c r="K4311" s="2" t="str"/>
      <x:c r="L4311" s="2" t="str"/>
      <x:c r="M4311" s="2" t="str"/>
      <x:c r="N4311" s="2" t="str"/>
      <x:c r="O4311" s="2" t="str"/>
      <x:c r="P4311" s="2" t="str"/>
      <x:c r="Q4311" s="2" t="str"/>
      <x:c r="R4311" s="2" t="str">
        <x:v>Not reported / unavailable</x:v>
      </x:c>
      <x:c r="T4311" s="12"/>
      <x:c r="U4311" s="12"/>
    </x:row>
    <x:row r="4312" ht="24" customHeight="1">
      <x:c r="C4312" s="2" t="str">
        <x:v>TFC</x:v>
      </x:c>
      <x:c r="D4312" s="2" t="str">
        <x:v>FY2025</x:v>
      </x:c>
      <x:c r="E4312" s="2" t="str">
        <x:v>assets</x:v>
      </x:c>
      <x:c r="F4312" s="11" t="n">
        <x:v>547538</x:v>
      </x:c>
      <x:c r="G4312" s="2" t="str">
        <x:v>USD</x:v>
      </x:c>
      <x:c r="H4312" s="2" t="str">
        <x:v>2025-01-01</x:v>
      </x:c>
      <x:c r="I4312" s="2" t="str">
        <x:v>2025-12-31</x:v>
      </x:c>
      <x:c r="J4312" s="2" t="str">
        <x:v>Assets</x:v>
      </x:c>
      <x:c r="K4312" s="2" t="str">
        <x:v>us-gaap:Assets</x:v>
      </x:c>
      <x:c r="L4312" s="2" t="str">
        <x:v>2026-07-31</x:v>
      </x:c>
      <x:c r="M4312" s="2" t="str">
        <x:v>0000092230-26-000099</x:v>
      </x:c>
      <x:c r="N4312" s="2" t="str">
        <x:v>https://www.sec.gov/Archives/edgar/data/92230/000009223026000099/tfc-20260630.htm</x:v>
      </x:c>
      <x:c r="O4312" s="2" t="str">
        <x:v>data/raw/filings/TFC_0000092230-26-000099_tfc-20260630.htm</x:v>
      </x:c>
      <x:c r="P4312" s="2" t="str">
        <x:v>f-81</x:v>
      </x:c>
      <x:c r="Q4312" s="2" t="str"/>
      <x:c r="R4312" s="2" t="str">
        <x:v>Latest eligible comparative presentation at the information cutoff.</x:v>
      </x:c>
      <x:c r="T4312" s="12"/>
      <x:c r="U4312" s="12"/>
    </x:row>
    <x:row r="4313" ht="24" customHeight="1">
      <x:c r="C4313" s="2" t="str">
        <x:v>TFC</x:v>
      </x:c>
      <x:c r="D4313" s="2" t="str">
        <x:v>FY2025</x:v>
      </x:c>
      <x:c r="E4313" s="2" t="str">
        <x:v>liabilities</x:v>
      </x:c>
      <x:c r="F4313" s="11" t="n">
        <x:v>482349</x:v>
      </x:c>
      <x:c r="G4313" s="2" t="str">
        <x:v>USD</x:v>
      </x:c>
      <x:c r="H4313" s="2" t="str">
        <x:v>2025-01-01</x:v>
      </x:c>
      <x:c r="I4313" s="2" t="str">
        <x:v>2025-12-31</x:v>
      </x:c>
      <x:c r="J4313" s="2" t="str">
        <x:v>Liabilities</x:v>
      </x:c>
      <x:c r="K4313" s="2" t="str">
        <x:v>us-gaap:Liabilities</x:v>
      </x:c>
      <x:c r="L4313" s="2" t="str">
        <x:v>2026-07-31</x:v>
      </x:c>
      <x:c r="M4313" s="2" t="str">
        <x:v>0000092230-26-000099</x:v>
      </x:c>
      <x:c r="N4313" s="2" t="str">
        <x:v>https://www.sec.gov/Archives/edgar/data/92230/000009223026000099/tfc-20260630.htm</x:v>
      </x:c>
      <x:c r="O4313" s="2" t="str">
        <x:v>data/raw/filings/TFC_0000092230-26-000099_tfc-20260630.htm</x:v>
      </x:c>
      <x:c r="P4313" s="2" t="str">
        <x:v>f-99</x:v>
      </x:c>
      <x:c r="Q4313" s="2" t="str"/>
      <x:c r="R4313" s="2" t="str">
        <x:v>Latest eligible comparative presentation at the information cutoff.</x:v>
      </x:c>
      <x:c r="T4313" s="12"/>
      <x:c r="U4313" s="12"/>
    </x:row>
    <x:row r="4314" ht="24" customHeight="1">
      <x:c r="C4314" s="2" t="str">
        <x:v>TFC</x:v>
      </x:c>
      <x:c r="D4314" s="2" t="str">
        <x:v>FY2025</x:v>
      </x:c>
      <x:c r="E4314" s="2" t="str">
        <x:v>equity</x:v>
      </x:c>
      <x:c r="F4314" s="11" t="n">
        <x:v>65189</x:v>
      </x:c>
      <x:c r="G4314" s="2" t="str">
        <x:v>USD</x:v>
      </x:c>
      <x:c r="H4314" s="2" t="str">
        <x:v>2025-01-01</x:v>
      </x:c>
      <x:c r="I4314" s="2" t="str">
        <x:v>2025-12-31</x:v>
      </x:c>
      <x:c r="J4314" s="2" t="str">
        <x:v>Stockholders' Equity Attributable to Parent</x:v>
      </x:c>
      <x:c r="K4314" s="2" t="str">
        <x:v>us-gaap:StockholdersEquity</x:v>
      </x:c>
      <x:c r="L4314" s="2" t="str">
        <x:v>2026-07-31</x:v>
      </x:c>
      <x:c r="M4314" s="2" t="str">
        <x:v>0000092230-26-000099</x:v>
      </x:c>
      <x:c r="N4314" s="2" t="str">
        <x:v>https://www.sec.gov/Archives/edgar/data/92230/000009223026000099/tfc-20260630.htm</x:v>
      </x:c>
      <x:c r="O4314" s="2" t="str">
        <x:v>data/raw/filings/TFC_0000092230-26-000099_tfc-20260630.htm</x:v>
      </x:c>
      <x:c r="P4314" s="2" t="str">
        <x:v>f-113</x:v>
      </x:c>
      <x:c r="Q4314" s="2" t="str"/>
      <x:c r="R4314" s="2" t="str">
        <x:v>Latest eligible comparative presentation at the information cutoff.</x:v>
      </x:c>
      <x:c r="T4314" s="12"/>
      <x:c r="U4314" s="12"/>
    </x:row>
    <x:row r="4315" ht="24" customHeight="1">
      <x:c r="C4315" s="2" t="str">
        <x:v>TFC</x:v>
      </x:c>
      <x:c r="D4315" s="2" t="str">
        <x:v>FY2025</x:v>
      </x:c>
      <x:c r="E4315" s="2" t="str">
        <x:v>preferred</x:v>
      </x:c>
      <x:c r="F4315" s="11" t="n">
        <x:v>4916</x:v>
      </x:c>
      <x:c r="G4315" s="2" t="str">
        <x:v>USD</x:v>
      </x:c>
      <x:c r="H4315" s="2" t="str">
        <x:v>2025-01-01</x:v>
      </x:c>
      <x:c r="I4315" s="2" t="str">
        <x:v>2025-12-31</x:v>
      </x:c>
      <x:c r="J4315" s="2" t="str">
        <x:v>Preferred Stock, Including Additional Paid in Capital, Net of Discount</x:v>
      </x:c>
      <x:c r="K4315" s="2" t="str">
        <x:v>us-gaap:PreferredStockIncludingAdditionalPaidInCapitalNetOfDiscount</x:v>
      </x:c>
      <x:c r="L4315" s="2" t="str">
        <x:v>2026-07-31</x:v>
      </x:c>
      <x:c r="M4315" s="2" t="str">
        <x:v>0000092230-26-000099</x:v>
      </x:c>
      <x:c r="N4315" s="2" t="str">
        <x:v>https://www.sec.gov/Archives/edgar/data/92230/000009223026000099/tfc-20260630.htm</x:v>
      </x:c>
      <x:c r="O4315" s="2" t="str">
        <x:v>data/raw/filings/TFC_0000092230-26-000099_tfc-20260630.htm</x:v>
      </x:c>
      <x:c r="P4315" s="2" t="str">
        <x:v>f-101</x:v>
      </x:c>
      <x:c r="Q4315" s="2" t="str"/>
      <x:c r="R4315" s="2" t="str">
        <x:v>Latest eligible comparative presentation at the information cutoff.</x:v>
      </x:c>
      <x:c r="T4315" s="12"/>
      <x:c r="U4315" s="12"/>
    </x:row>
    <x:row r="4316" ht="24" customHeight="1">
      <x:c r="C4316" s="2" t="str">
        <x:v>TFC</x:v>
      </x:c>
      <x:c r="D4316" s="2" t="str">
        <x:v>FY2025</x:v>
      </x:c>
      <x:c r="E4316" s="2" t="str">
        <x:v>common_equity_reported</x:v>
      </x:c>
      <x:c r="F4316" s="11" t="str">
        <x:v>n.a.</x:v>
      </x:c>
      <x:c r="G4316" s="2" t="str">
        <x:v>USDm</x:v>
      </x:c>
      <x:c r="H4316" s="2" t="str">
        <x:v>2025-01-01</x:v>
      </x:c>
      <x:c r="I4316" s="2" t="str">
        <x:v>2025-12-31</x:v>
      </x:c>
      <x:c r="J4316" s="2" t="str">
        <x:v>Reported common shareholders equity</x:v>
      </x:c>
      <x:c r="K4316" s="2" t="str"/>
      <x:c r="L4316" s="2" t="str"/>
      <x:c r="M4316" s="2" t="str"/>
      <x:c r="N4316" s="2" t="str"/>
      <x:c r="O4316" s="2" t="str"/>
      <x:c r="P4316" s="2" t="str"/>
      <x:c r="Q4316" s="2" t="str"/>
      <x:c r="R4316" s="2" t="str">
        <x:v>Not reported / unavailable</x:v>
      </x:c>
      <x:c r="T4316" s="12"/>
      <x:c r="U4316" s="12"/>
    </x:row>
    <x:row r="4317" ht="24" customHeight="1">
      <x:c r="C4317" s="2" t="str">
        <x:v>TFC</x:v>
      </x:c>
      <x:c r="D4317" s="2" t="str">
        <x:v>FY2025</x:v>
      </x:c>
      <x:c r="E4317" s="2" t="str">
        <x:v>goodwill</x:v>
      </x:c>
      <x:c r="F4317" s="11" t="n">
        <x:v>17125</x:v>
      </x:c>
      <x:c r="G4317" s="2" t="str">
        <x:v>USD</x:v>
      </x:c>
      <x:c r="H4317" s="2" t="str">
        <x:v>2025-01-01</x:v>
      </x:c>
      <x:c r="I4317" s="2" t="str">
        <x:v>2025-12-31</x:v>
      </x:c>
      <x:c r="J4317" s="2" t="str">
        <x:v>Goodwill</x:v>
      </x:c>
      <x:c r="K4317" s="2" t="str">
        <x:v>us-gaap:Goodwill</x:v>
      </x:c>
      <x:c r="L4317" s="2" t="str">
        <x:v>2026-07-31</x:v>
      </x:c>
      <x:c r="M4317" s="2" t="str">
        <x:v>0000092230-26-000099</x:v>
      </x:c>
      <x:c r="N4317" s="2" t="str">
        <x:v>https://www.sec.gov/Archives/edgar/data/92230/000009223026000099/tfc-20260630.htm</x:v>
      </x:c>
      <x:c r="O4317" s="2" t="str">
        <x:v>data/raw/filings/TFC_0000092230-26-000099_tfc-20260630.htm</x:v>
      </x:c>
      <x:c r="P4317" s="2" t="str">
        <x:v>f-71</x:v>
      </x:c>
      <x:c r="Q4317" s="2" t="str"/>
      <x:c r="R4317" s="2" t="str">
        <x:v>Latest eligible comparative presentation at the information cutoff.</x:v>
      </x:c>
      <x:c r="T4317" s="12"/>
      <x:c r="U4317" s="12"/>
    </x:row>
    <x:row r="4318" ht="24" customHeight="1">
      <x:c r="C4318" s="2" t="str">
        <x:v>TFC</x:v>
      </x:c>
      <x:c r="D4318" s="2" t="str">
        <x:v>FY2025</x:v>
      </x:c>
      <x:c r="E4318" s="2" t="str">
        <x:v>intangibles</x:v>
      </x:c>
      <x:c r="F4318" s="11" t="n">
        <x:v>1256</x:v>
      </x:c>
      <x:c r="G4318" s="2" t="str">
        <x:v>USD</x:v>
      </x:c>
      <x:c r="H4318" s="2" t="str">
        <x:v>2025-01-01</x:v>
      </x:c>
      <x:c r="I4318" s="2" t="str">
        <x:v>2025-12-31</x:v>
      </x:c>
      <x:c r="J4318" s="2" t="str">
        <x:v>Finite-Lived Intangible Assets, Net</x:v>
      </x:c>
      <x:c r="K4318" s="2" t="str">
        <x:v>us-gaap:FiniteLivedIntangibleAssetsNet</x:v>
      </x:c>
      <x:c r="L4318" s="2" t="str">
        <x:v>2026-07-31</x:v>
      </x:c>
      <x:c r="M4318" s="2" t="str">
        <x:v>0000092230-26-000099</x:v>
      </x:c>
      <x:c r="N4318" s="2" t="str">
        <x:v>https://www.sec.gov/Archives/edgar/data/92230/000009223026000099/tfc-20260630.htm</x:v>
      </x:c>
      <x:c r="O4318" s="2" t="str">
        <x:v>data/raw/filings/TFC_0000092230-26-000099_tfc-20260630.htm</x:v>
      </x:c>
      <x:c r="P4318" s="2" t="str">
        <x:v>f-2839</x:v>
      </x:c>
      <x:c r="Q4318" s="2" t="str"/>
      <x:c r="R4318" s="2" t="str">
        <x:v>Latest eligible comparative presentation at the information cutoff.</x:v>
      </x:c>
      <x:c r="T4318" s="12"/>
      <x:c r="U4318" s="12"/>
    </x:row>
    <x:row r="4319" ht="24" customHeight="1">
      <x:c r="C4319" s="2" t="str">
        <x:v>TFC</x:v>
      </x:c>
      <x:c r="D4319" s="2" t="str">
        <x:v>FY2025</x:v>
      </x:c>
      <x:c r="E4319" s="2" t="str">
        <x:v>intangibles_total</x:v>
      </x:c>
      <x:c r="F4319" s="11" t="str">
        <x:v>n.a.</x:v>
      </x:c>
      <x:c r="G4319" s="2" t="str">
        <x:v>USDm</x:v>
      </x:c>
      <x:c r="H4319" s="2" t="str">
        <x:v>2025-01-01</x:v>
      </x:c>
      <x:c r="I4319" s="2" t="str">
        <x:v>2025-12-31</x:v>
      </x:c>
      <x:c r="J4319" s="2" t="str">
        <x:v>Reported goodwill and intangible assets combined</x:v>
      </x:c>
      <x:c r="K4319" s="2" t="str"/>
      <x:c r="L4319" s="2" t="str"/>
      <x:c r="M4319" s="2" t="str"/>
      <x:c r="N4319" s="2" t="str"/>
      <x:c r="O4319" s="2" t="str"/>
      <x:c r="P4319" s="2" t="str"/>
      <x:c r="Q4319" s="2" t="str"/>
      <x:c r="R4319" s="2" t="str">
        <x:v>Not reported / unavailable</x:v>
      </x:c>
      <x:c r="T4319" s="12"/>
      <x:c r="U4319" s="12"/>
    </x:row>
    <x:row r="4320" ht="24" customHeight="1">
      <x:c r="C4320" s="2" t="str">
        <x:v>TFC</x:v>
      </x:c>
      <x:c r="D4320" s="2" t="str">
        <x:v>FY2025</x:v>
      </x:c>
      <x:c r="E4320" s="2" t="str">
        <x:v>shares_end</x:v>
      </x:c>
      <x:c r="F4320" s="11" t="n">
        <x:v>1262.47</x:v>
      </x:c>
      <x:c r="G4320" s="2" t="str">
        <x:v>shares</x:v>
      </x:c>
      <x:c r="H4320" s="2" t="str">
        <x:v>2025-01-01</x:v>
      </x:c>
      <x:c r="I4320" s="2" t="str">
        <x:v>2025-12-31</x:v>
      </x:c>
      <x:c r="J4320" s="2" t="str">
        <x:v>Common Stock, Shares, Outstanding</x:v>
      </x:c>
      <x:c r="K4320" s="2" t="str">
        <x:v>us-gaap:CommonStockSharesOutstanding</x:v>
      </x:c>
      <x:c r="L4320" s="2" t="str">
        <x:v>2026-07-31</x:v>
      </x:c>
      <x:c r="M4320" s="2" t="str">
        <x:v>0000092230-26-000099</x:v>
      </x:c>
      <x:c r="N4320" s="2" t="str">
        <x:v>https://www.sec.gov/Archives/edgar/data/92230/000009223026000099/tfc-20260630.htm</x:v>
      </x:c>
      <x:c r="O4320" s="2" t="str">
        <x:v>data/raw/filings/TFC_0000092230-26-000099_tfc-20260630.htm</x:v>
      </x:c>
      <x:c r="P4320" s="2" t="str">
        <x:v>f-118</x:v>
      </x:c>
      <x:c r="Q4320" s="2" t="str"/>
      <x:c r="R4320" s="2" t="str">
        <x:v>Latest eligible comparative presentation at the information cutoff.</x:v>
      </x:c>
      <x:c r="T4320" s="12"/>
      <x:c r="U4320" s="12"/>
    </x:row>
    <x:row r="4321" ht="24" customHeight="1">
      <x:c r="C4321" s="2" t="str">
        <x:v>TFC</x:v>
      </x:c>
      <x:c r="D4321" s="2" t="str">
        <x:v>FY2025</x:v>
      </x:c>
      <x:c r="E4321" s="2" t="str">
        <x:v>shares_issued</x:v>
      </x:c>
      <x:c r="F4321" s="11" t="str">
        <x:v>n.a.</x:v>
      </x:c>
      <x:c r="G4321" s="2" t="str">
        <x:v>million</x:v>
      </x:c>
      <x:c r="H4321" s="2" t="str">
        <x:v>2025-01-01</x:v>
      </x:c>
      <x:c r="I4321" s="2" t="str">
        <x:v>2025-12-31</x:v>
      </x:c>
      <x:c r="J4321" s="2" t="str">
        <x:v>Shares Issued</x:v>
      </x:c>
      <x:c r="K4321" s="2" t="str"/>
      <x:c r="L4321" s="2" t="str"/>
      <x:c r="M4321" s="2" t="str"/>
      <x:c r="N4321" s="2" t="str"/>
      <x:c r="O4321" s="2" t="str"/>
      <x:c r="P4321" s="2" t="str"/>
      <x:c r="Q4321" s="2" t="str"/>
      <x:c r="R4321" s="2" t="str">
        <x:v>Not reported / unavailable</x:v>
      </x:c>
      <x:c r="T4321" s="12"/>
      <x:c r="U4321" s="12"/>
    </x:row>
    <x:row r="4322" ht="24" customHeight="1">
      <x:c r="C4322" s="2" t="str">
        <x:v>TFC</x:v>
      </x:c>
      <x:c r="D4322" s="2" t="str">
        <x:v>FY2025</x:v>
      </x:c>
      <x:c r="E4322" s="2" t="str">
        <x:v>shares_treasury</x:v>
      </x:c>
      <x:c r="F4322" s="11" t="str">
        <x:v>n.a.</x:v>
      </x:c>
      <x:c r="G4322" s="2" t="str">
        <x:v>million</x:v>
      </x:c>
      <x:c r="H4322" s="2" t="str">
        <x:v>2025-01-01</x:v>
      </x:c>
      <x:c r="I4322" s="2" t="str">
        <x:v>2025-12-31</x:v>
      </x:c>
      <x:c r="J4322" s="2" t="str">
        <x:v>Shares Treasury</x:v>
      </x:c>
      <x:c r="K4322" s="2" t="str"/>
      <x:c r="L4322" s="2" t="str"/>
      <x:c r="M4322" s="2" t="str"/>
      <x:c r="N4322" s="2" t="str"/>
      <x:c r="O4322" s="2" t="str"/>
      <x:c r="P4322" s="2" t="str"/>
      <x:c r="Q4322" s="2" t="str"/>
      <x:c r="R4322" s="2" t="str">
        <x:v>Not reported / unavailable</x:v>
      </x:c>
      <x:c r="T4322" s="12"/>
      <x:c r="U4322" s="12"/>
    </x:row>
    <x:row r="4323" ht="24" customHeight="1">
      <x:c r="C4323" s="2" t="str">
        <x:v>TFC</x:v>
      </x:c>
      <x:c r="D4323" s="2" t="str">
        <x:v>FY2025</x:v>
      </x:c>
      <x:c r="E4323" s="2" t="str">
        <x:v>deposits</x:v>
      </x:c>
      <x:c r="F4323" s="11" t="n">
        <x:v>400398</x:v>
      </x:c>
      <x:c r="G4323" s="2" t="str">
        <x:v>USD</x:v>
      </x:c>
      <x:c r="H4323" s="2" t="str">
        <x:v>2025-01-01</x:v>
      </x:c>
      <x:c r="I4323" s="2" t="str">
        <x:v>2025-12-31</x:v>
      </x:c>
      <x:c r="J4323" s="2" t="str">
        <x:v>Deposits</x:v>
      </x:c>
      <x:c r="K4323" s="2" t="str">
        <x:v>us-gaap:Deposits</x:v>
      </x:c>
      <x:c r="L4323" s="2" t="str">
        <x:v>2026-02-24</x:v>
      </x:c>
      <x:c r="M4323" s="2" t="str">
        <x:v>0000092230-26-000030</x:v>
      </x:c>
      <x:c r="N4323" s="2" t="str">
        <x:v>https://www.sec.gov/Archives/edgar/data/92230/000009223026000030/tfc-20251231.htm</x:v>
      </x:c>
      <x:c r="O4323" s="2" t="str">
        <x:v>data/raw/filings/TFC_0000092230-26-000030_tfc-20251231.htm</x:v>
      </x:c>
      <x:c r="P4323" s="2" t="str">
        <x:v>f-3181</x:v>
      </x:c>
      <x:c r="Q4323" s="2" t="str"/>
      <x:c r="R4323" s="2" t="str">
        <x:v>Latest eligible comparative presentation at the information cutoff.</x:v>
      </x:c>
      <x:c r="T4323" s="17" t="n">
        <x:v>105092</x:v>
      </x:c>
      <x:c r="U4323" s="17" t="n">
        <x:v>295306</x:v>
      </x:c>
    </x:row>
    <x:row r="4324" ht="24" customHeight="1">
      <x:c r="C4324" s="2" t="str">
        <x:v>TFC</x:v>
      </x:c>
      <x:c r="D4324" s="2" t="str">
        <x:v>FY2025</x:v>
      </x:c>
      <x:c r="E4324" s="2" t="str">
        <x:v>loans_gross</x:v>
      </x:c>
      <x:c r="F4324" s="11" t="n">
        <x:v>328595</x:v>
      </x:c>
      <x:c r="G4324" s="2" t="str">
        <x:v>USD</x:v>
      </x:c>
      <x:c r="H4324" s="2" t="str">
        <x:v>2025-01-01</x:v>
      </x:c>
      <x:c r="I4324" s="2" t="str">
        <x:v>2025-12-31</x:v>
      </x:c>
      <x:c r="J4324" s="2" t="str">
        <x:v>Gross loans and leases selected definition</x:v>
      </x:c>
      <x:c r="K4324" s="2" t="str">
        <x:v>us-gaap:FinancingReceivableExcludingAccruedInterestBeforeAllowanceForCreditLoss</x:v>
      </x:c>
      <x:c r="L4324" s="2" t="str">
        <x:v>2026-07-31</x:v>
      </x:c>
      <x:c r="M4324" s="2" t="str">
        <x:v>0000092230-26-000099</x:v>
      </x:c>
      <x:c r="N4324" s="2" t="str">
        <x:v>https://www.sec.gov/Archives/edgar/data/92230/000009223026000099/tfc-20260630.htm</x:v>
      </x:c>
      <x:c r="O4324" s="2" t="str">
        <x:v>data/raw/filings/TFC_0000092230-26-000099_tfc-20260630.htm</x:v>
      </x:c>
      <x:c r="P4324" s="2" t="str">
        <x:v>f-1967</x:v>
      </x:c>
      <x:c r="Q4324" s="2" t="str"/>
      <x:c r="R4324" s="2" t="str">
        <x:v>Latest eligible comparative presentation at the information cutoff.</x:v>
      </x:c>
      <x:c r="T4324" s="12"/>
      <x:c r="U4324" s="12"/>
    </x:row>
    <x:row r="4325" ht="24" customHeight="1">
      <x:c r="C4325" s="2" t="str">
        <x:v>TFC</x:v>
      </x:c>
      <x:c r="D4325" s="2" t="str">
        <x:v>FY2025</x:v>
      </x:c>
      <x:c r="E4325" s="2" t="str">
        <x:v>loans_net</x:v>
      </x:c>
      <x:c r="F4325" s="11" t="n">
        <x:v>323565</x:v>
      </x:c>
      <x:c r="G4325" s="2" t="str">
        <x:v>USD</x:v>
      </x:c>
      <x:c r="H4325" s="2" t="str">
        <x:v>2025-01-01</x:v>
      </x:c>
      <x:c r="I4325" s="2" t="str">
        <x:v>2025-12-31</x:v>
      </x:c>
      <x:c r="J4325" s="2" t="str">
        <x:v>Net loans after allowance selected definition</x:v>
      </x:c>
      <x:c r="K4325" s="2" t="str">
        <x:v>us-gaap:FinancingReceivableExcludingAccruedInterestAfterAllowanceForCreditLoss</x:v>
      </x:c>
      <x:c r="L4325" s="2" t="str">
        <x:v>2026-07-31</x:v>
      </x:c>
      <x:c r="M4325" s="2" t="str">
        <x:v>0000092230-26-000099</x:v>
      </x:c>
      <x:c r="N4325" s="2" t="str">
        <x:v>https://www.sec.gov/Archives/edgar/data/92230/000009223026000099/tfc-20260630.htm</x:v>
      </x:c>
      <x:c r="O4325" s="2" t="str">
        <x:v>data/raw/filings/TFC_0000092230-26-000099_tfc-20260630.htm</x:v>
      </x:c>
      <x:c r="P4325" s="2" t="str">
        <x:v>f-67</x:v>
      </x:c>
      <x:c r="Q4325" s="2" t="str"/>
      <x:c r="R4325" s="2" t="str">
        <x:v>Latest eligible comparative presentation at the information cutoff.</x:v>
      </x:c>
      <x:c r="T4325" s="12"/>
      <x:c r="U4325" s="12"/>
    </x:row>
    <x:row r="4326" ht="24" customHeight="1">
      <x:c r="C4326" s="2" t="str">
        <x:v>TFC</x:v>
      </x:c>
      <x:c r="D4326" s="2" t="str">
        <x:v>FY2025</x:v>
      </x:c>
      <x:c r="E4326" s="2" t="str">
        <x:v>allowance</x:v>
      </x:c>
      <x:c r="F4326" s="11" t="n">
        <x:v>5030</x:v>
      </x:c>
      <x:c r="G4326" s="2" t="str">
        <x:v>USD</x:v>
      </x:c>
      <x:c r="H4326" s="2" t="str">
        <x:v>2025-01-01</x:v>
      </x:c>
      <x:c r="I4326" s="2" t="str">
        <x:v>2025-12-31</x:v>
      </x:c>
      <x:c r="J4326" s="2" t="str">
        <x:v>Loan allowance for credit losses</x:v>
      </x:c>
      <x:c r="K4326" s="2" t="str">
        <x:v>us-gaap:FinancingReceivableAllowanceForCreditLossExcludingAccruedInterest</x:v>
      </x:c>
      <x:c r="L4326" s="2" t="str">
        <x:v>2026-07-31</x:v>
      </x:c>
      <x:c r="M4326" s="2" t="str">
        <x:v>0000092230-26-000099</x:v>
      </x:c>
      <x:c r="N4326" s="2" t="str">
        <x:v>https://www.sec.gov/Archives/edgar/data/92230/000009223026000099/tfc-20260630.htm</x:v>
      </x:c>
      <x:c r="O4326" s="2" t="str">
        <x:v>data/raw/filings/TFC_0000092230-26-000099_tfc-20260630.htm</x:v>
      </x:c>
      <x:c r="P4326" s="2" t="str">
        <x:v>f-65</x:v>
      </x:c>
      <x:c r="Q4326" s="2" t="str"/>
      <x:c r="R4326" s="2" t="str">
        <x:v>Latest eligible comparative presentation at the information cutoff.</x:v>
      </x:c>
      <x:c r="T4326" s="12"/>
      <x:c r="U4326" s="12"/>
    </x:row>
    <x:row r="4327" ht="24" customHeight="1">
      <x:c r="C4327" s="2" t="str">
        <x:v>TFC</x:v>
      </x:c>
      <x:c r="D4327" s="2" t="str">
        <x:v>FY2025</x:v>
      </x:c>
      <x:c r="E4327" s="2" t="str">
        <x:v>nonaccrual</x:v>
      </x:c>
      <x:c r="F4327" s="11" t="str">
        <x:v>n.a.</x:v>
      </x:c>
      <x:c r="G4327" s="2" t="str">
        <x:v>USDm</x:v>
      </x:c>
      <x:c r="H4327" s="2" t="str">
        <x:v>2025-01-01</x:v>
      </x:c>
      <x:c r="I4327" s="2" t="str">
        <x:v>2025-12-31</x:v>
      </x:c>
      <x:c r="J4327" s="2" t="str">
        <x:v>Nonaccrual</x:v>
      </x:c>
      <x:c r="K4327" s="2" t="str"/>
      <x:c r="L4327" s="2" t="str"/>
      <x:c r="M4327" s="2" t="str"/>
      <x:c r="N4327" s="2" t="str"/>
      <x:c r="O4327" s="2" t="str"/>
      <x:c r="P4327" s="2" t="str"/>
      <x:c r="Q4327" s="2" t="str"/>
      <x:c r="R4327" s="2" t="str">
        <x:v>Not reported / unavailable</x:v>
      </x:c>
      <x:c r="T4327" s="12"/>
      <x:c r="U4327" s="12"/>
    </x:row>
    <x:row r="4328" ht="24" customHeight="1">
      <x:c r="C4328" s="2" t="str">
        <x:v>TFC</x:v>
      </x:c>
      <x:c r="D4328" s="2" t="str">
        <x:v>FY2025</x:v>
      </x:c>
      <x:c r="E4328" s="2" t="str">
        <x:v>cash</x:v>
      </x:c>
      <x:c r="F4328" s="11" t="str">
        <x:v>n.a.</x:v>
      </x:c>
      <x:c r="G4328" s="2" t="str">
        <x:v>USDm</x:v>
      </x:c>
      <x:c r="H4328" s="2" t="str">
        <x:v>2025-01-01</x:v>
      </x:c>
      <x:c r="I4328" s="2" t="str">
        <x:v>2025-12-31</x:v>
      </x:c>
      <x:c r="J4328" s="2" t="str">
        <x:v>Cash</x:v>
      </x:c>
      <x:c r="K4328" s="2" t="str"/>
      <x:c r="L4328" s="2" t="str"/>
      <x:c r="M4328" s="2" t="str"/>
      <x:c r="N4328" s="2" t="str"/>
      <x:c r="O4328" s="2" t="str"/>
      <x:c r="P4328" s="2" t="str"/>
      <x:c r="Q4328" s="2" t="str"/>
      <x:c r="R4328" s="2" t="str">
        <x:v>Not reported / unavailable</x:v>
      </x:c>
      <x:c r="T4328" s="12"/>
      <x:c r="U4328" s="12"/>
    </x:row>
    <x:row r="4329" ht="24" customHeight="1">
      <x:c r="C4329" s="2" t="str">
        <x:v>TFC</x:v>
      </x:c>
      <x:c r="D4329" s="2" t="str">
        <x:v>FY2025</x:v>
      </x:c>
      <x:c r="E4329" s="2" t="str">
        <x:v>aoci</x:v>
      </x:c>
      <x:c r="F4329" s="11" t="n">
        <x:v>-5769</x:v>
      </x:c>
      <x:c r="G4329" s="2" t="str">
        <x:v>USD</x:v>
      </x:c>
      <x:c r="H4329" s="2" t="str">
        <x:v>2025-01-01</x:v>
      </x:c>
      <x:c r="I4329" s="2" t="str">
        <x:v>2025-12-31</x:v>
      </x:c>
      <x:c r="J4329" s="2" t="str">
        <x:v>Accumulated Other Comprehensive Income (Loss), Net of Tax</x:v>
      </x:c>
      <x:c r="K4329" s="2" t="str">
        <x:v>us-gaap:AccumulatedOtherComprehensiveIncomeLossNetOfTax</x:v>
      </x:c>
      <x:c r="L4329" s="2" t="str">
        <x:v>2026-07-31</x:v>
      </x:c>
      <x:c r="M4329" s="2" t="str">
        <x:v>0000092230-26-000099</x:v>
      </x:c>
      <x:c r="N4329" s="2" t="str">
        <x:v>https://www.sec.gov/Archives/edgar/data/92230/000009223026000099/tfc-20260630.htm</x:v>
      </x:c>
      <x:c r="O4329" s="2" t="str">
        <x:v>data/raw/filings/TFC_0000092230-26-000099_tfc-20260630.htm</x:v>
      </x:c>
      <x:c r="P4329" s="2" t="str">
        <x:v>f-111</x:v>
      </x:c>
      <x:c r="Q4329" s="2" t="str"/>
      <x:c r="R4329" s="2" t="str">
        <x:v>Latest eligible comparative presentation at the information cutoff.</x:v>
      </x:c>
      <x:c r="T4329" s="12"/>
      <x:c r="U4329" s="12"/>
    </x:row>
    <x:row r="4330" ht="24" customHeight="1">
      <x:c r="C4330" s="2" t="str">
        <x:v>TFC</x:v>
      </x:c>
      <x:c r="D4330" s="2" t="str">
        <x:v>FY2025</x:v>
      </x:c>
      <x:c r="E4330" s="2" t="str">
        <x:v>nii</x:v>
      </x:c>
      <x:c r="F4330" s="11" t="n">
        <x:v>14423</x:v>
      </x:c>
      <x:c r="G4330" s="2" t="str">
        <x:v>USD</x:v>
      </x:c>
      <x:c r="H4330" s="2" t="str">
        <x:v>2025-01-01</x:v>
      </x:c>
      <x:c r="I4330" s="2" t="str">
        <x:v>2025-12-31</x:v>
      </x:c>
      <x:c r="J4330" s="2" t="str">
        <x:v>Interest Income (Expense), Net</x:v>
      </x:c>
      <x:c r="K4330" s="2" t="str">
        <x:v>us-gaap:InterestIncomeExpenseNet</x:v>
      </x:c>
      <x:c r="L4330" s="2" t="str">
        <x:v>2026-02-24</x:v>
      </x:c>
      <x:c r="M4330" s="2" t="str">
        <x:v>0000092230-26-000030</x:v>
      </x:c>
      <x:c r="N4330" s="2" t="str">
        <x:v>https://www.sec.gov/Archives/edgar/data/92230/000009223026000030/tfc-20251231.htm</x:v>
      </x:c>
      <x:c r="O4330" s="2" t="str">
        <x:v>data/raw/filings/TFC_0000092230-26-000030_tfc-20251231.htm</x:v>
      </x:c>
      <x:c r="P4330" s="2" t="str">
        <x:v>f-4799</x:v>
      </x:c>
      <x:c r="Q4330" s="2" t="str"/>
      <x:c r="R4330" s="2" t="str">
        <x:v>Latest eligible comparative presentation at the information cutoff.</x:v>
      </x:c>
      <x:c r="T4330" s="12"/>
      <x:c r="U4330" s="12"/>
    </x:row>
    <x:row r="4331" ht="24" customHeight="1">
      <x:c r="C4331" s="2" t="str">
        <x:v>TFC</x:v>
      </x:c>
      <x:c r="D4331" s="2" t="str">
        <x:v>FY2025</x:v>
      </x:c>
      <x:c r="E4331" s="2" t="str">
        <x:v>noninterest_income</x:v>
      </x:c>
      <x:c r="F4331" s="11" t="n">
        <x:v>5896</x:v>
      </x:c>
      <x:c r="G4331" s="2" t="str">
        <x:v>USD</x:v>
      </x:c>
      <x:c r="H4331" s="2" t="str">
        <x:v>2025-01-01</x:v>
      </x:c>
      <x:c r="I4331" s="2" t="str">
        <x:v>2025-12-31</x:v>
      </x:c>
      <x:c r="J4331" s="2" t="str">
        <x:v>Noninterest Income</x:v>
      </x:c>
      <x:c r="K4331" s="2" t="str">
        <x:v>us-gaap:NoninterestIncome</x:v>
      </x:c>
      <x:c r="L4331" s="2" t="str">
        <x:v>2026-02-24</x:v>
      </x:c>
      <x:c r="M4331" s="2" t="str">
        <x:v>0000092230-26-000030</x:v>
      </x:c>
      <x:c r="N4331" s="2" t="str">
        <x:v>https://www.sec.gov/Archives/edgar/data/92230/000009223026000030/tfc-20251231.htm</x:v>
      </x:c>
      <x:c r="O4331" s="2" t="str">
        <x:v>data/raw/filings/TFC_0000092230-26-000030_tfc-20251231.htm</x:v>
      </x:c>
      <x:c r="P4331" s="2" t="str">
        <x:v>f-205</x:v>
      </x:c>
      <x:c r="Q4331" s="2" t="str"/>
      <x:c r="R4331" s="2" t="str">
        <x:v>Latest eligible comparative presentation at the information cutoff.</x:v>
      </x:c>
      <x:c r="T4331" s="12"/>
      <x:c r="U4331" s="12"/>
    </x:row>
    <x:row r="4332" ht="24" customHeight="1">
      <x:c r="C4332" s="2" t="str">
        <x:v>TFC</x:v>
      </x:c>
      <x:c r="D4332" s="2" t="str">
        <x:v>FY2025</x:v>
      </x:c>
      <x:c r="E4332" s="2" t="str">
        <x:v>revenue_reported</x:v>
      </x:c>
      <x:c r="F4332" s="11" t="str">
        <x:v>n.a.</x:v>
      </x:c>
      <x:c r="G4332" s="2" t="str">
        <x:v>USDm</x:v>
      </x:c>
      <x:c r="H4332" s="2" t="str">
        <x:v>2025-01-01</x:v>
      </x:c>
      <x:c r="I4332" s="2" t="str">
        <x:v>2025-12-31</x:v>
      </x:c>
      <x:c r="J4332" s="2" t="str">
        <x:v>Reported total net revenue</x:v>
      </x:c>
      <x:c r="K4332" s="2" t="str"/>
      <x:c r="L4332" s="2" t="str"/>
      <x:c r="M4332" s="2" t="str"/>
      <x:c r="N4332" s="2" t="str"/>
      <x:c r="O4332" s="2" t="str"/>
      <x:c r="P4332" s="2" t="str"/>
      <x:c r="Q4332" s="2" t="str"/>
      <x:c r="R4332" s="2" t="str">
        <x:v>Not reported / unavailable</x:v>
      </x:c>
      <x:c r="T4332" s="12"/>
      <x:c r="U4332" s="12"/>
    </x:row>
    <x:row r="4333" ht="24" customHeight="1">
      <x:c r="C4333" s="2" t="str">
        <x:v>TFC</x:v>
      </x:c>
      <x:c r="D4333" s="2" t="str">
        <x:v>FY2025</x:v>
      </x:c>
      <x:c r="E4333" s="2" t="str">
        <x:v>opex</x:v>
      </x:c>
      <x:c r="F4333" s="11" t="n">
        <x:v>12076</x:v>
      </x:c>
      <x:c r="G4333" s="2" t="str">
        <x:v>USD</x:v>
      </x:c>
      <x:c r="H4333" s="2" t="str">
        <x:v>2025-01-01</x:v>
      </x:c>
      <x:c r="I4333" s="2" t="str">
        <x:v>2025-12-31</x:v>
      </x:c>
      <x:c r="J4333" s="2" t="str">
        <x:v>Noninterest Expense</x:v>
      </x:c>
      <x:c r="K4333" s="2" t="str">
        <x:v>us-gaap:NoninterestExpense</x:v>
      </x:c>
      <x:c r="L4333" s="2" t="str">
        <x:v>2026-02-24</x:v>
      </x:c>
      <x:c r="M4333" s="2" t="str">
        <x:v>0000092230-26-000030</x:v>
      </x:c>
      <x:c r="N4333" s="2" t="str">
        <x:v>https://www.sec.gov/Archives/edgar/data/92230/000009223026000030/tfc-20251231.htm</x:v>
      </x:c>
      <x:c r="O4333" s="2" t="str">
        <x:v>data/raw/filings/TFC_0000092230-26-000030_tfc-20251231.htm</x:v>
      </x:c>
      <x:c r="P4333" s="2" t="str">
        <x:v>f-238</x:v>
      </x:c>
      <x:c r="Q4333" s="2" t="str"/>
      <x:c r="R4333" s="2" t="str">
        <x:v>Latest eligible comparative presentation at the information cutoff.</x:v>
      </x:c>
      <x:c r="T4333" s="12"/>
      <x:c r="U4333" s="12"/>
    </x:row>
    <x:row r="4334" ht="24" customHeight="1">
      <x:c r="C4334" s="2" t="str">
        <x:v>TFC</x:v>
      </x:c>
      <x:c r="D4334" s="2" t="str">
        <x:v>FY2025</x:v>
      </x:c>
      <x:c r="E4334" s="2" t="str">
        <x:v>provision</x:v>
      </x:c>
      <x:c r="F4334" s="11" t="n">
        <x:v>1894</x:v>
      </x:c>
      <x:c r="G4334" s="2" t="str">
        <x:v>USD</x:v>
      </x:c>
      <x:c r="H4334" s="2" t="str">
        <x:v>2025-01-01</x:v>
      </x:c>
      <x:c r="I4334" s="2" t="str">
        <x:v>2025-12-31</x:v>
      </x:c>
      <x:c r="J4334" s="2" t="str">
        <x:v>Provision for Loan, Lease, and Other Losses</x:v>
      </x:c>
      <x:c r="K4334" s="2" t="str">
        <x:v>us-gaap:ProvisionForLoanLeaseAndOtherLosses</x:v>
      </x:c>
      <x:c r="L4334" s="2" t="str">
        <x:v>2026-02-24</x:v>
      </x:c>
      <x:c r="M4334" s="2" t="str">
        <x:v>0000092230-26-000030</x:v>
      </x:c>
      <x:c r="N4334" s="2" t="str">
        <x:v>https://www.sec.gov/Archives/edgar/data/92230/000009223026000030/tfc-20251231.htm</x:v>
      </x:c>
      <x:c r="O4334" s="2" t="str">
        <x:v>data/raw/filings/TFC_0000092230-26-000030_tfc-20251231.htm</x:v>
      </x:c>
      <x:c r="P4334" s="2" t="str">
        <x:v>f-433</x:v>
      </x:c>
      <x:c r="Q4334" s="2" t="str"/>
      <x:c r="R4334" s="2" t="str">
        <x:v>Latest eligible comparative presentation at the information cutoff.</x:v>
      </x:c>
      <x:c r="T4334" s="12"/>
      <x:c r="U4334" s="12"/>
    </x:row>
    <x:row r="4335" ht="24" customHeight="1">
      <x:c r="C4335" s="2" t="str">
        <x:v>TFC</x:v>
      </x:c>
      <x:c r="D4335" s="2" t="str">
        <x:v>FY2025</x:v>
      </x:c>
      <x:c r="E4335" s="2" t="str">
        <x:v>pretax</x:v>
      </x:c>
      <x:c r="F4335" s="11" t="n">
        <x:v>6349</x:v>
      </x:c>
      <x:c r="G4335" s="2" t="str">
        <x:v>USD</x:v>
      </x:c>
      <x:c r="H4335" s="2" t="str">
        <x:v>2025-01-01</x:v>
      </x:c>
      <x:c r="I4335" s="2" t="str">
        <x:v>2025-12-31</x:v>
      </x:c>
      <x:c r="J4335" s="2" t="str">
        <x:v>Income (Loss) from Continuing Operations before Income Taxes, Noncontrolling Interest</x:v>
      </x:c>
      <x:c r="K4335" s="2" t="str">
        <x:v>us-gaap:IncomeLossFromContinuingOperationsBeforeIncomeTaxesExtraordinaryItemsNoncontrollingInterest</x:v>
      </x:c>
      <x:c r="L4335" s="2" t="str">
        <x:v>2026-02-24</x:v>
      </x:c>
      <x:c r="M4335" s="2" t="str">
        <x:v>0000092230-26-000030</x:v>
      </x:c>
      <x:c r="N4335" s="2" t="str">
        <x:v>https://www.sec.gov/Archives/edgar/data/92230/000009223026000030/tfc-20251231.htm</x:v>
      </x:c>
      <x:c r="O4335" s="2" t="str">
        <x:v>data/raw/filings/TFC_0000092230-26-000030_tfc-20251231.htm</x:v>
      </x:c>
      <x:c r="P4335" s="2" t="str">
        <x:v>f-241</x:v>
      </x:c>
      <x:c r="Q4335" s="2" t="str"/>
      <x:c r="R4335" s="2" t="str">
        <x:v>Latest eligible comparative presentation at the information cutoff.</x:v>
      </x:c>
      <x:c r="T4335" s="12"/>
      <x:c r="U4335" s="12"/>
    </x:row>
    <x:row r="4336" ht="24" customHeight="1">
      <x:c r="C4336" s="2" t="str">
        <x:v>TFC</x:v>
      </x:c>
      <x:c r="D4336" s="2" t="str">
        <x:v>FY2025</x:v>
      </x:c>
      <x:c r="E4336" s="2" t="str">
        <x:v>tax</x:v>
      </x:c>
      <x:c r="F4336" s="11" t="n">
        <x:v>1042</x:v>
      </x:c>
      <x:c r="G4336" s="2" t="str">
        <x:v>USD</x:v>
      </x:c>
      <x:c r="H4336" s="2" t="str">
        <x:v>2025-01-01</x:v>
      </x:c>
      <x:c r="I4336" s="2" t="str">
        <x:v>2025-12-31</x:v>
      </x:c>
      <x:c r="J4336" s="2" t="str">
        <x:v>Income Tax Expense (Benefit)</x:v>
      </x:c>
      <x:c r="K4336" s="2" t="str">
        <x:v>us-gaap:IncomeTaxExpenseBenefit</x:v>
      </x:c>
      <x:c r="L4336" s="2" t="str">
        <x:v>2026-02-24</x:v>
      </x:c>
      <x:c r="M4336" s="2" t="str">
        <x:v>0000092230-26-000030</x:v>
      </x:c>
      <x:c r="N4336" s="2" t="str">
        <x:v>https://www.sec.gov/Archives/edgar/data/92230/000009223026000030/tfc-20251231.htm</x:v>
      </x:c>
      <x:c r="O4336" s="2" t="str">
        <x:v>data/raw/filings/TFC_0000092230-26-000030_tfc-20251231.htm</x:v>
      </x:c>
      <x:c r="P4336" s="2" t="str">
        <x:v>f-3590</x:v>
      </x:c>
      <x:c r="Q4336" s="2" t="str"/>
      <x:c r="R4336" s="2" t="str">
        <x:v>Latest eligible comparative presentation at the information cutoff.</x:v>
      </x:c>
      <x:c r="T4336" s="12"/>
      <x:c r="U4336" s="12"/>
    </x:row>
    <x:row r="4337" ht="24" customHeight="1">
      <x:c r="C4337" s="2" t="str">
        <x:v>TFC</x:v>
      </x:c>
      <x:c r="D4337" s="2" t="str">
        <x:v>FY2025</x:v>
      </x:c>
      <x:c r="E4337" s="2" t="str">
        <x:v>net_income</x:v>
      </x:c>
      <x:c r="F4337" s="11" t="str">
        <x:v>n.a.</x:v>
      </x:c>
      <x:c r="G4337" s="2" t="str">
        <x:v>USDm</x:v>
      </x:c>
      <x:c r="H4337" s="2" t="str">
        <x:v>2025-01-01</x:v>
      </x:c>
      <x:c r="I4337" s="2" t="str">
        <x:v>2025-12-31</x:v>
      </x:c>
      <x:c r="J4337" s="2" t="str">
        <x:v>Net income attributable to parent</x:v>
      </x:c>
      <x:c r="K4337" s="2" t="str"/>
      <x:c r="L4337" s="2" t="str"/>
      <x:c r="M4337" s="2" t="str"/>
      <x:c r="N4337" s="2" t="str"/>
      <x:c r="O4337" s="2" t="str"/>
      <x:c r="P4337" s="2" t="str"/>
      <x:c r="Q4337" s="2" t="str"/>
      <x:c r="R4337" s="2" t="str">
        <x:v>Not reported / unavailable</x:v>
      </x:c>
      <x:c r="T4337" s="12"/>
      <x:c r="U4337" s="12"/>
    </x:row>
    <x:row r="4338" ht="24" customHeight="1">
      <x:c r="C4338" s="2" t="str">
        <x:v>TFC</x:v>
      </x:c>
      <x:c r="D4338" s="2" t="str">
        <x:v>FY2025</x:v>
      </x:c>
      <x:c r="E4338" s="2" t="str">
        <x:v>common_income</x:v>
      </x:c>
      <x:c r="F4338" s="11" t="n">
        <x:v>4974</x:v>
      </x:c>
      <x:c r="G4338" s="2" t="str">
        <x:v>USD</x:v>
      </x:c>
      <x:c r="H4338" s="2" t="str">
        <x:v>2025-01-01</x:v>
      </x:c>
      <x:c r="I4338" s="2" t="str">
        <x:v>2025-12-31</x:v>
      </x:c>
      <x:c r="J4338" s="2" t="str">
        <x:v>Net Income (Loss) Available to Common Stockholders, Basic</x:v>
      </x:c>
      <x:c r="K4338" s="2" t="str">
        <x:v>us-gaap:NetIncomeLossAvailableToCommonStockholdersBasic</x:v>
      </x:c>
      <x:c r="L4338" s="2" t="str">
        <x:v>2026-02-24</x:v>
      </x:c>
      <x:c r="M4338" s="2" t="str">
        <x:v>0000092230-26-000030</x:v>
      </x:c>
      <x:c r="N4338" s="2" t="str">
        <x:v>https://www.sec.gov/Archives/edgar/data/92230/000009223026000030/tfc-20251231.htm</x:v>
      </x:c>
      <x:c r="O4338" s="2" t="str">
        <x:v>data/raw/filings/TFC_0000092230-26-000030_tfc-20251231.htm</x:v>
      </x:c>
      <x:c r="P4338" s="2" t="str">
        <x:v>f-4745</x:v>
      </x:c>
      <x:c r="Q4338" s="2" t="str"/>
      <x:c r="R4338" s="2" t="str">
        <x:v>Latest eligible comparative presentation at the information cutoff.</x:v>
      </x:c>
      <x:c r="T4338" s="12"/>
      <x:c r="U4338" s="12"/>
    </x:row>
    <x:row r="4339" ht="24" customHeight="1">
      <x:c r="C4339" s="2" t="str">
        <x:v>TFC</x:v>
      </x:c>
      <x:c r="D4339" s="2" t="str">
        <x:v>FY2025</x:v>
      </x:c>
      <x:c r="E4339" s="2" t="str">
        <x:v>preferred_div</x:v>
      </x:c>
      <x:c r="F4339" s="11" t="n">
        <x:v>333</x:v>
      </x:c>
      <x:c r="G4339" s="2" t="str">
        <x:v>USD</x:v>
      </x:c>
      <x:c r="H4339" s="2" t="str">
        <x:v>2025-01-01</x:v>
      </x:c>
      <x:c r="I4339" s="2" t="str">
        <x:v>2025-12-31</x:v>
      </x:c>
      <x:c r="J4339" s="2" t="str">
        <x:v>Preferred Stock Dividends and Other Adjustments</x:v>
      </x:c>
      <x:c r="K4339" s="2" t="str">
        <x:v>us-gaap:PreferredStockDividendsAndOtherAdjustments</x:v>
      </x:c>
      <x:c r="L4339" s="2" t="str">
        <x:v>2026-02-24</x:v>
      </x:c>
      <x:c r="M4339" s="2" t="str">
        <x:v>0000092230-26-000030</x:v>
      </x:c>
      <x:c r="N4339" s="2" t="str">
        <x:v>https://www.sec.gov/Archives/edgar/data/92230/000009223026000030/tfc-20251231.htm</x:v>
      </x:c>
      <x:c r="O4339" s="2" t="str">
        <x:v>data/raw/filings/TFC_0000092230-26-000030_tfc-20251231.htm</x:v>
      </x:c>
      <x:c r="P4339" s="2" t="str">
        <x:v>f-259</x:v>
      </x:c>
      <x:c r="Q4339" s="2" t="str"/>
      <x:c r="R4339" s="2" t="str">
        <x:v>Latest eligible comparative presentation at the information cutoff.</x:v>
      </x:c>
      <x:c r="T4339" s="12"/>
      <x:c r="U4339" s="12"/>
    </x:row>
    <x:row r="4340" ht="24" customHeight="1">
      <x:c r="C4340" s="2" t="str">
        <x:v>TFC</x:v>
      </x:c>
      <x:c r="D4340" s="2" t="str">
        <x:v>FY2025</x:v>
      </x:c>
      <x:c r="E4340" s="2" t="str">
        <x:v>eps</x:v>
      </x:c>
      <x:c r="F4340" s="11" t="n">
        <x:v>3.82</x:v>
      </x:c>
      <x:c r="G4340" s="2" t="str">
        <x:v>USD/shares</x:v>
      </x:c>
      <x:c r="H4340" s="2" t="str">
        <x:v>2025-01-01</x:v>
      </x:c>
      <x:c r="I4340" s="2" t="str">
        <x:v>2025-12-31</x:v>
      </x:c>
      <x:c r="J4340" s="2" t="str">
        <x:v>Earnings Per Share, Diluted</x:v>
      </x:c>
      <x:c r="K4340" s="2" t="str">
        <x:v>us-gaap:EarningsPerShareDiluted</x:v>
      </x:c>
      <x:c r="L4340" s="2" t="str">
        <x:v>2026-02-24</x:v>
      </x:c>
      <x:c r="M4340" s="2" t="str">
        <x:v>0000092230-26-000030</x:v>
      </x:c>
      <x:c r="N4340" s="2" t="str">
        <x:v>https://www.sec.gov/Archives/edgar/data/92230/000009223026000030/tfc-20251231.htm</x:v>
      </x:c>
      <x:c r="O4340" s="2" t="str">
        <x:v>data/raw/filings/TFC_0000092230-26-000030_tfc-20251231.htm</x:v>
      </x:c>
      <x:c r="P4340" s="2" t="str">
        <x:v>f-4772</x:v>
      </x:c>
      <x:c r="Q4340" s="2" t="str"/>
      <x:c r="R4340" s="2" t="str">
        <x:v>Latest eligible comparative presentation at the information cutoff.</x:v>
      </x:c>
      <x:c r="T4340" s="12"/>
      <x:c r="U4340" s="12"/>
    </x:row>
    <x:row r="4341" ht="24" customHeight="1">
      <x:c r="C4341" s="2" t="str">
        <x:v>TFC</x:v>
      </x:c>
      <x:c r="D4341" s="2" t="str">
        <x:v>FY2025</x:v>
      </x:c>
      <x:c r="E4341" s="2" t="str">
        <x:v>shares_diluted</x:v>
      </x:c>
      <x:c r="F4341" s="11" t="n">
        <x:v>1302.7</x:v>
      </x:c>
      <x:c r="G4341" s="2" t="str">
        <x:v>shares</x:v>
      </x:c>
      <x:c r="H4341" s="2" t="str">
        <x:v>2025-01-01</x:v>
      </x:c>
      <x:c r="I4341" s="2" t="str">
        <x:v>2025-12-31</x:v>
      </x:c>
      <x:c r="J4341" s="2" t="str">
        <x:v>Weighted Average Number of Shares Outstanding, Diluted</x:v>
      </x:c>
      <x:c r="K4341" s="2" t="str">
        <x:v>us-gaap:WeightedAverageNumberOfDilutedSharesOutstanding</x:v>
      </x:c>
      <x:c r="L4341" s="2" t="str">
        <x:v>2026-02-24</x:v>
      </x:c>
      <x:c r="M4341" s="2" t="str">
        <x:v>0000092230-26-000030</x:v>
      </x:c>
      <x:c r="N4341" s="2" t="str">
        <x:v>https://www.sec.gov/Archives/edgar/data/92230/000009223026000030/tfc-20251231.htm</x:v>
      </x:c>
      <x:c r="O4341" s="2" t="str">
        <x:v>data/raw/filings/TFC_0000092230-26-000030_tfc-20251231.htm</x:v>
      </x:c>
      <x:c r="P4341" s="2" t="str">
        <x:v>f-4754</x:v>
      </x:c>
      <x:c r="Q4341" s="2" t="str"/>
      <x:c r="R4341" s="2" t="str">
        <x:v>Latest eligible comparative presentation at the information cutoff.</x:v>
      </x:c>
      <x:c r="T4341" s="12"/>
      <x:c r="U4341" s="12"/>
    </x:row>
    <x:row r="4342" ht="24" customHeight="1">
      <x:c r="C4342" s="2" t="str">
        <x:v>TFC</x:v>
      </x:c>
      <x:c r="D4342" s="2" t="str">
        <x:v>FY2025</x:v>
      </x:c>
      <x:c r="E4342" s="2" t="str">
        <x:v>dps</x:v>
      </x:c>
      <x:c r="F4342" s="11" t="n">
        <x:v>2.08</x:v>
      </x:c>
      <x:c r="G4342" s="2" t="str">
        <x:v>USD/shares</x:v>
      </x:c>
      <x:c r="H4342" s="2" t="str">
        <x:v>2025-01-01</x:v>
      </x:c>
      <x:c r="I4342" s="2" t="str">
        <x:v>2025-12-31</x:v>
      </x:c>
      <x:c r="J4342" s="2" t="str">
        <x:v>Common Stock, Dividends, Per Share, Declared</x:v>
      </x:c>
      <x:c r="K4342" s="2" t="str">
        <x:v>us-gaap:CommonStockDividendsPerShareDeclared</x:v>
      </x:c>
      <x:c r="L4342" s="2" t="str">
        <x:v>2026-02-24</x:v>
      </x:c>
      <x:c r="M4342" s="2" t="str">
        <x:v>0000092230-26-000030</x:v>
      </x:c>
      <x:c r="N4342" s="2" t="str">
        <x:v>https://www.sec.gov/Archives/edgar/data/92230/000009223026000030/tfc-20251231.htm</x:v>
      </x:c>
      <x:c r="O4342" s="2" t="str">
        <x:v>data/raw/filings/TFC_0000092230-26-000030_tfc-20251231.htm</x:v>
      </x:c>
      <x:c r="P4342" s="2" t="str">
        <x:v>f-3248</x:v>
      </x:c>
      <x:c r="Q4342" s="2" t="str"/>
      <x:c r="R4342" s="2" t="str">
        <x:v>Latest eligible comparative presentation at the information cutoff.</x:v>
      </x:c>
      <x:c r="T4342" s="12"/>
      <x:c r="U4342" s="12"/>
    </x:row>
    <x:row r="4343" ht="24" customHeight="1">
      <x:c r="C4343" s="2" t="str">
        <x:v>TFC</x:v>
      </x:c>
      <x:c r="D4343" s="2" t="str">
        <x:v>FY2025</x:v>
      </x:c>
      <x:c r="E4343" s="2" t="str">
        <x:v>dividends</x:v>
      </x:c>
      <x:c r="F4343" s="11" t="n">
        <x:v>2672</x:v>
      </x:c>
      <x:c r="G4343" s="2" t="str">
        <x:v>USD</x:v>
      </x:c>
      <x:c r="H4343" s="2" t="str">
        <x:v>2025-01-01</x:v>
      </x:c>
      <x:c r="I4343" s="2" t="str">
        <x:v>2025-12-31</x:v>
      </x:c>
      <x:c r="J4343" s="2" t="str">
        <x:v>Payments of Ordinary Dividends, Common Stock</x:v>
      </x:c>
      <x:c r="K4343" s="2" t="str">
        <x:v>us-gaap:PaymentsOfDividendsCommonStock</x:v>
      </x:c>
      <x:c r="L4343" s="2" t="str">
        <x:v>2026-02-24</x:v>
      </x:c>
      <x:c r="M4343" s="2" t="str">
        <x:v>0000092230-26-000030</x:v>
      </x:c>
      <x:c r="N4343" s="2" t="str">
        <x:v>https://www.sec.gov/Archives/edgar/data/92230/000009223026000030/tfc-20251231.htm</x:v>
      </x:c>
      <x:c r="O4343" s="2" t="str">
        <x:v>data/raw/filings/TFC_0000092230-26-000030_tfc-20251231.htm</x:v>
      </x:c>
      <x:c r="P4343" s="2" t="str">
        <x:v>f-526</x:v>
      </x:c>
      <x:c r="Q4343" s="2" t="str"/>
      <x:c r="R4343" s="2" t="str">
        <x:v>Latest eligible comparative presentation at the information cutoff.</x:v>
      </x:c>
      <x:c r="T4343" s="12"/>
      <x:c r="U4343" s="12"/>
    </x:row>
    <x:row r="4344" ht="24" customHeight="1">
      <x:c r="C4344" s="2" t="str">
        <x:v>TFC</x:v>
      </x:c>
      <x:c r="D4344" s="2" t="str">
        <x:v>FY2025</x:v>
      </x:c>
      <x:c r="E4344" s="2" t="str">
        <x:v>buybacks</x:v>
      </x:c>
      <x:c r="F4344" s="11" t="n">
        <x:v>2500</x:v>
      </x:c>
      <x:c r="G4344" s="2" t="str">
        <x:v>USD</x:v>
      </x:c>
      <x:c r="H4344" s="2" t="str">
        <x:v>2025-01-01</x:v>
      </x:c>
      <x:c r="I4344" s="2" t="str">
        <x:v>2025-12-31</x:v>
      </x:c>
      <x:c r="J4344" s="2" t="str">
        <x:v>Payments for Repurchase of Common Stock</x:v>
      </x:c>
      <x:c r="K4344" s="2" t="str">
        <x:v>us-gaap:PaymentsForRepurchaseOfCommonStock</x:v>
      </x:c>
      <x:c r="L4344" s="2" t="str">
        <x:v>2026-02-24</x:v>
      </x:c>
      <x:c r="M4344" s="2" t="str">
        <x:v>0000092230-26-000030</x:v>
      </x:c>
      <x:c r="N4344" s="2" t="str">
        <x:v>https://www.sec.gov/Archives/edgar/data/92230/000009223026000030/tfc-20251231.htm</x:v>
      </x:c>
      <x:c r="O4344" s="2" t="str">
        <x:v>data/raw/filings/TFC_0000092230-26-000030_tfc-20251231.htm</x:v>
      </x:c>
      <x:c r="P4344" s="2" t="str">
        <x:v>f-520</x:v>
      </x:c>
      <x:c r="Q4344" s="2" t="str"/>
      <x:c r="R4344" s="2" t="str">
        <x:v>Latest eligible comparative presentation at the information cutoff.</x:v>
      </x:c>
      <x:c r="T4344" s="12"/>
      <x:c r="U4344" s="12"/>
    </x:row>
    <x:row r="4345" ht="24" customHeight="1">
      <x:c r="C4345" s="2" t="str">
        <x:v>TFC</x:v>
      </x:c>
      <x:c r="D4345" s="2" t="str">
        <x:v>FY2025</x:v>
      </x:c>
      <x:c r="E4345" s="2" t="str">
        <x:v>chargeoffs</x:v>
      </x:c>
      <x:c r="F4345" s="11" t="str">
        <x:v>n.a.</x:v>
      </x:c>
      <x:c r="G4345" s="2" t="str">
        <x:v>USDm</x:v>
      </x:c>
      <x:c r="H4345" s="2" t="str">
        <x:v>2025-01-01</x:v>
      </x:c>
      <x:c r="I4345" s="2" t="str">
        <x:v>2025-12-31</x:v>
      </x:c>
      <x:c r="J4345" s="2" t="str">
        <x:v>Gross loan charge-offs</x:v>
      </x:c>
      <x:c r="K4345" s="2" t="str"/>
      <x:c r="L4345" s="2" t="str"/>
      <x:c r="M4345" s="2" t="str"/>
      <x:c r="N4345" s="2" t="str"/>
      <x:c r="O4345" s="2" t="str"/>
      <x:c r="P4345" s="2" t="str"/>
      <x:c r="Q4345" s="2" t="str"/>
      <x:c r="R4345" s="2" t="str">
        <x:v>Not reported / unavailable</x:v>
      </x:c>
      <x:c r="T4345" s="12"/>
      <x:c r="U4345" s="12"/>
    </x:row>
    <x:row r="4346" ht="24" customHeight="1">
      <x:c r="C4346" s="2" t="str">
        <x:v>TFC</x:v>
      </x:c>
      <x:c r="D4346" s="2" t="str">
        <x:v>FY2025</x:v>
      </x:c>
      <x:c r="E4346" s="2" t="str">
        <x:v>recoveries</x:v>
      </x:c>
      <x:c r="F4346" s="11" t="str">
        <x:v>n.a.</x:v>
      </x:c>
      <x:c r="G4346" s="2" t="str">
        <x:v>USDm</x:v>
      </x:c>
      <x:c r="H4346" s="2" t="str">
        <x:v>2025-01-01</x:v>
      </x:c>
      <x:c r="I4346" s="2" t="str">
        <x:v>2025-12-31</x:v>
      </x:c>
      <x:c r="J4346" s="2" t="str">
        <x:v>Loan recoveries</x:v>
      </x:c>
      <x:c r="K4346" s="2" t="str"/>
      <x:c r="L4346" s="2" t="str"/>
      <x:c r="M4346" s="2" t="str"/>
      <x:c r="N4346" s="2" t="str"/>
      <x:c r="O4346" s="2" t="str"/>
      <x:c r="P4346" s="2" t="str"/>
      <x:c r="Q4346" s="2" t="str"/>
      <x:c r="R4346" s="2" t="str">
        <x:v>Not reported / unavailable</x:v>
      </x:c>
      <x:c r="T4346" s="12"/>
      <x:c r="U4346" s="12"/>
    </x:row>
    <x:row r="4347" ht="24" customHeight="1">
      <x:c r="C4347" s="2" t="str">
        <x:v>TFC</x:v>
      </x:c>
      <x:c r="D4347" s="2" t="str">
        <x:v>FY2025</x:v>
      </x:c>
      <x:c r="E4347" s="2" t="str">
        <x:v>rwa</x:v>
      </x:c>
      <x:c r="F4347" s="11" t="str">
        <x:v>n.a.</x:v>
      </x:c>
      <x:c r="G4347" s="2" t="str">
        <x:v>USDm</x:v>
      </x:c>
      <x:c r="H4347" s="2" t="str">
        <x:v>2025-01-01</x:v>
      </x:c>
      <x:c r="I4347" s="2" t="str">
        <x:v>2025-12-31</x:v>
      </x:c>
      <x:c r="J4347" s="2" t="str">
        <x:v>Risk-weighted assets</x:v>
      </x:c>
      <x:c r="K4347" s="2" t="str"/>
      <x:c r="L4347" s="2" t="str"/>
      <x:c r="M4347" s="2" t="str"/>
      <x:c r="N4347" s="2" t="str"/>
      <x:c r="O4347" s="2" t="str"/>
      <x:c r="P4347" s="2" t="str"/>
      <x:c r="Q4347" s="2" t="str"/>
      <x:c r="R4347" s="2" t="str">
        <x:v>Not reported / unavailable</x:v>
      </x:c>
      <x:c r="T4347" s="12"/>
      <x:c r="U4347" s="12"/>
    </x:row>
    <x:row r="4348" ht="24" customHeight="1">
      <x:c r="C4348" s="2" t="str">
        <x:v>TFC</x:v>
      </x:c>
      <x:c r="D4348" s="2" t="str">
        <x:v>FY2025</x:v>
      </x:c>
      <x:c r="E4348" s="2" t="str">
        <x:v>cet1_reported</x:v>
      </x:c>
      <x:c r="F4348" s="11" t="str">
        <x:v>n.a.</x:v>
      </x:c>
      <x:c r="G4348" s="2" t="str">
        <x:v>%</x:v>
      </x:c>
      <x:c r="H4348" s="2" t="str">
        <x:v>2025-01-01</x:v>
      </x:c>
      <x:c r="I4348" s="2" t="str">
        <x:v>2025-12-31</x:v>
      </x:c>
      <x:c r="J4348" s="2" t="str">
        <x:v>Actual standardized CET1 ratio</x:v>
      </x:c>
      <x:c r="K4348" s="2" t="str"/>
      <x:c r="L4348" s="2" t="str"/>
      <x:c r="M4348" s="2" t="str"/>
      <x:c r="N4348" s="2" t="str"/>
      <x:c r="O4348" s="2" t="str"/>
      <x:c r="P4348" s="2" t="str"/>
      <x:c r="Q4348" s="2" t="str"/>
      <x:c r="R4348" s="2" t="str">
        <x:v>Not reported / unavailable</x:v>
      </x:c>
      <x:c r="T4348" s="12"/>
      <x:c r="U4348" s="12"/>
    </x:row>
    <x:row r="4349" ht="24" customHeight="1">
      <x:c r="C4349" s="2" t="str">
        <x:v>TFC</x:v>
      </x:c>
      <x:c r="D4349" s="2" t="str">
        <x:v>FY2025</x:v>
      </x:c>
      <x:c r="E4349" s="2" t="str">
        <x:v>nim_reported</x:v>
      </x:c>
      <x:c r="F4349" s="11" t="str">
        <x:v>n.a.</x:v>
      </x:c>
      <x:c r="G4349" s="2" t="str">
        <x:v>%</x:v>
      </x:c>
      <x:c r="H4349" s="2" t="str">
        <x:v>2025-01-01</x:v>
      </x:c>
      <x:c r="I4349" s="2" t="str">
        <x:v>2025-12-31</x:v>
      </x:c>
      <x:c r="J4349" s="2" t="str">
        <x:v>Issuer reported net interest margin</x:v>
      </x:c>
      <x:c r="K4349" s="2" t="str"/>
      <x:c r="L4349" s="2" t="str"/>
      <x:c r="M4349" s="2" t="str"/>
      <x:c r="N4349" s="2" t="str"/>
      <x:c r="O4349" s="2" t="str"/>
      <x:c r="P4349" s="2" t="str"/>
      <x:c r="Q4349" s="2" t="str"/>
      <x:c r="R4349" s="2" t="str">
        <x:v>Not reported / unavailable</x:v>
      </x:c>
      <x:c r="T4349" s="12"/>
      <x:c r="U4349" s="12"/>
    </x:row>
    <x:row r="4350" ht="24" customHeight="1">
      <x:c r="C4350" s="2" t="str">
        <x:v>TFC</x:v>
      </x:c>
      <x:c r="D4350" s="2" t="str">
        <x:v>FY2025</x:v>
      </x:c>
      <x:c r="E4350" s="2" t="str">
        <x:v>bvps_reported</x:v>
      </x:c>
      <x:c r="F4350" s="11" t="str">
        <x:v>n.a.</x:v>
      </x:c>
      <x:c r="G4350" s="2" t="str">
        <x:v>USD/share</x:v>
      </x:c>
      <x:c r="H4350" s="2" t="str">
        <x:v>2025-01-01</x:v>
      </x:c>
      <x:c r="I4350" s="2" t="str">
        <x:v>2025-12-31</x:v>
      </x:c>
      <x:c r="J4350" s="2" t="str">
        <x:v>Reported common book value per share</x:v>
      </x:c>
      <x:c r="K4350" s="2" t="str"/>
      <x:c r="L4350" s="2" t="str"/>
      <x:c r="M4350" s="2" t="str"/>
      <x:c r="N4350" s="2" t="str"/>
      <x:c r="O4350" s="2" t="str"/>
      <x:c r="P4350" s="2" t="str"/>
      <x:c r="Q4350" s="2" t="str"/>
      <x:c r="R4350" s="2" t="str">
        <x:v>Not reported / unavailable</x:v>
      </x:c>
      <x:c r="T4350" s="12"/>
      <x:c r="U4350" s="12"/>
    </x:row>
    <x:row r="4351" ht="24" customHeight="1">
      <x:c r="C4351" s="2" t="str">
        <x:v>TFC</x:v>
      </x:c>
      <x:c r="D4351" s="2" t="str">
        <x:v>FY2025</x:v>
      </x:c>
      <x:c r="E4351" s="2" t="str">
        <x:v>tbvps_reported</x:v>
      </x:c>
      <x:c r="F4351" s="11" t="str">
        <x:v>n.a.</x:v>
      </x:c>
      <x:c r="G4351" s="2" t="str">
        <x:v>USD/share</x:v>
      </x:c>
      <x:c r="H4351" s="2" t="str">
        <x:v>2025-01-01</x:v>
      </x:c>
      <x:c r="I4351" s="2" t="str">
        <x:v>2025-12-31</x:v>
      </x:c>
      <x:c r="J4351" s="2" t="str">
        <x:v>Reported tangible book value per share</x:v>
      </x:c>
      <x:c r="K4351" s="2" t="str"/>
      <x:c r="L4351" s="2" t="str"/>
      <x:c r="M4351" s="2" t="str"/>
      <x:c r="N4351" s="2" t="str"/>
      <x:c r="O4351" s="2" t="str"/>
      <x:c r="P4351" s="2" t="str"/>
      <x:c r="Q4351" s="2" t="str"/>
      <x:c r="R4351" s="2" t="str">
        <x:v>Not reported / unavailable</x:v>
      </x:c>
      <x:c r="T4351" s="12"/>
      <x:c r="U4351" s="12"/>
    </x:row>
    <x:row r="4352" ht="24" customHeight="1">
      <x:c r="C4352" s="2" t="str">
        <x:v>TFC</x:v>
      </x:c>
      <x:c r="D4352" s="2" t="str">
        <x:v>FY2025</x:v>
      </x:c>
      <x:c r="E4352" s="2" t="str">
        <x:v>tce_reported</x:v>
      </x:c>
      <x:c r="F4352" s="11" t="str">
        <x:v>n.a.</x:v>
      </x:c>
      <x:c r="G4352" s="2" t="str">
        <x:v>USDm</x:v>
      </x:c>
      <x:c r="H4352" s="2" t="str">
        <x:v>2025-01-01</x:v>
      </x:c>
      <x:c r="I4352" s="2" t="str">
        <x:v>2025-12-31</x:v>
      </x:c>
      <x:c r="J4352" s="2" t="str">
        <x:v>Reported tangible common equity</x:v>
      </x:c>
      <x:c r="K4352" s="2" t="str"/>
      <x:c r="L4352" s="2" t="str"/>
      <x:c r="M4352" s="2" t="str"/>
      <x:c r="N4352" s="2" t="str"/>
      <x:c r="O4352" s="2" t="str"/>
      <x:c r="P4352" s="2" t="str"/>
      <x:c r="Q4352" s="2" t="str"/>
      <x:c r="R4352" s="2" t="str">
        <x:v>Not reported / unavailable</x:v>
      </x:c>
      <x:c r="T4352" s="12"/>
      <x:c r="U4352" s="12"/>
    </x:row>
    <x:row r="4353" ht="24" customHeight="1">
      <x:c r="C4353" s="2" t="str">
        <x:v>TFC</x:v>
      </x:c>
      <x:c r="D4353" s="2" t="str">
        <x:v>H1 2025</x:v>
      </x:c>
      <x:c r="E4353" s="2" t="str">
        <x:v>assets</x:v>
      </x:c>
      <x:c r="F4353" s="11" t="n">
        <x:v>543833</x:v>
      </x:c>
      <x:c r="G4353" s="2" t="str">
        <x:v>USD</x:v>
      </x:c>
      <x:c r="H4353" s="2" t="str">
        <x:v>2025-01-01</x:v>
      </x:c>
      <x:c r="I4353" s="2" t="str">
        <x:v>2025-06-30</x:v>
      </x:c>
      <x:c r="J4353" s="2" t="str">
        <x:v>Assets</x:v>
      </x:c>
      <x:c r="K4353" s="2" t="str">
        <x:v>us-gaap:Assets</x:v>
      </x:c>
      <x:c r="L4353" s="2" t="str">
        <x:v>2025-07-31</x:v>
      </x:c>
      <x:c r="M4353" s="2" t="str">
        <x:v>0000092230-25-000123</x:v>
      </x:c>
      <x:c r="N4353" s="2" t="str">
        <x:v>https://www.sec.gov/Archives/edgar/data/92230/000009223025000123/tfc-20250630.htm</x:v>
      </x:c>
      <x:c r="O4353" s="2" t="str">
        <x:v>data/raw/filings/TFC_0000092230-25-000123_tfc-20250630.htm</x:v>
      </x:c>
      <x:c r="P4353" s="2" t="str">
        <x:v>f-80</x:v>
      </x:c>
      <x:c r="Q4353" s="2" t="str"/>
      <x:c r="R4353" s="2" t="str">
        <x:v>Latest eligible comparative presentation at the information cutoff.</x:v>
      </x:c>
      <x:c r="T4353" s="12"/>
      <x:c r="U4353" s="12"/>
    </x:row>
    <x:row r="4354" ht="24" customHeight="1">
      <x:c r="C4354" s="2" t="str">
        <x:v>TFC</x:v>
      </x:c>
      <x:c r="D4354" s="2" t="str">
        <x:v>H1 2025</x:v>
      </x:c>
      <x:c r="E4354" s="2" t="str">
        <x:v>liabilities</x:v>
      </x:c>
      <x:c r="F4354" s="11" t="n">
        <x:v>478993</x:v>
      </x:c>
      <x:c r="G4354" s="2" t="str">
        <x:v>USD</x:v>
      </x:c>
      <x:c r="H4354" s="2" t="str">
        <x:v>2025-01-01</x:v>
      </x:c>
      <x:c r="I4354" s="2" t="str">
        <x:v>2025-06-30</x:v>
      </x:c>
      <x:c r="J4354" s="2" t="str">
        <x:v>Liabilities</x:v>
      </x:c>
      <x:c r="K4354" s="2" t="str">
        <x:v>us-gaap:Liabilities</x:v>
      </x:c>
      <x:c r="L4354" s="2" t="str">
        <x:v>2025-07-31</x:v>
      </x:c>
      <x:c r="M4354" s="2" t="str">
        <x:v>0000092230-25-000123</x:v>
      </x:c>
      <x:c r="N4354" s="2" t="str">
        <x:v>https://www.sec.gov/Archives/edgar/data/92230/000009223025000123/tfc-20250630.htm</x:v>
      </x:c>
      <x:c r="O4354" s="2" t="str">
        <x:v>data/raw/filings/TFC_0000092230-25-000123_tfc-20250630.htm</x:v>
      </x:c>
      <x:c r="P4354" s="2" t="str">
        <x:v>f-98</x:v>
      </x:c>
      <x:c r="Q4354" s="2" t="str"/>
      <x:c r="R4354" s="2" t="str">
        <x:v>Latest eligible comparative presentation at the information cutoff.</x:v>
      </x:c>
      <x:c r="T4354" s="12"/>
      <x:c r="U4354" s="12"/>
    </x:row>
    <x:row r="4355" ht="24" customHeight="1">
      <x:c r="C4355" s="2" t="str">
        <x:v>TFC</x:v>
      </x:c>
      <x:c r="D4355" s="2" t="str">
        <x:v>H1 2025</x:v>
      </x:c>
      <x:c r="E4355" s="2" t="str">
        <x:v>equity</x:v>
      </x:c>
      <x:c r="F4355" s="11" t="n">
        <x:v>64840</x:v>
      </x:c>
      <x:c r="G4355" s="2" t="str">
        <x:v>USD</x:v>
      </x:c>
      <x:c r="H4355" s="2" t="str">
        <x:v>2025-01-01</x:v>
      </x:c>
      <x:c r="I4355" s="2" t="str">
        <x:v>2025-06-30</x:v>
      </x:c>
      <x:c r="J4355" s="2" t="str">
        <x:v>Shareholders equity attributable to parent</x:v>
      </x:c>
      <x:c r="K4355" s="2" t="str">
        <x:v>Manual verified issuer table row</x:v>
      </x:c>
      <x:c r="L4355" s="2" t="str">
        <x:v>2025-07-31</x:v>
      </x:c>
      <x:c r="M4355" s="2" t="str">
        <x:v>0000092230-25-000123</x:v>
      </x:c>
      <x:c r="N4355" s="2" t="str">
        <x:v>https://www.sec.gov/Archives/edgar/data/92230/000009223025000123/tfc-20250630.htm</x:v>
      </x:c>
      <x:c r="O4355" s="2" t="str">
        <x:v>data/raw/filings/TFC_0000092230-25-000123_tfc-20250630.htm</x:v>
      </x:c>
      <x:c r="P4355" s="2" t="str"/>
      <x:c r="Q4355" s="2" t="str"/>
      <x:c r="R4355" s="2" t="str">
        <x:v>Verified original issuer table row; same-date end balance, excluding average and regulatory minimum tables.</x:v>
      </x:c>
      <x:c r="T4355" s="12"/>
      <x:c r="U4355" s="12"/>
    </x:row>
    <x:row r="4356" ht="24" customHeight="1">
      <x:c r="C4356" s="2" t="str">
        <x:v>TFC</x:v>
      </x:c>
      <x:c r="D4356" s="2" t="str">
        <x:v>H1 2025</x:v>
      </x:c>
      <x:c r="E4356" s="2" t="str">
        <x:v>preferred</x:v>
      </x:c>
      <x:c r="F4356" s="11" t="n">
        <x:v>5907</x:v>
      </x:c>
      <x:c r="G4356" s="2" t="str">
        <x:v>USD</x:v>
      </x:c>
      <x:c r="H4356" s="2" t="str">
        <x:v>2025-01-01</x:v>
      </x:c>
      <x:c r="I4356" s="2" t="str">
        <x:v>2025-06-30</x:v>
      </x:c>
      <x:c r="J4356" s="2" t="str">
        <x:v>Preferred Stock, Including Additional Paid in Capital, Net of Discount</x:v>
      </x:c>
      <x:c r="K4356" s="2" t="str">
        <x:v>us-gaap:PreferredStockIncludingAdditionalPaidInCapitalNetOfDiscount</x:v>
      </x:c>
      <x:c r="L4356" s="2" t="str">
        <x:v>2025-07-31</x:v>
      </x:c>
      <x:c r="M4356" s="2" t="str">
        <x:v>0000092230-25-000123</x:v>
      </x:c>
      <x:c r="N4356" s="2" t="str">
        <x:v>https://www.sec.gov/Archives/edgar/data/92230/000009223025000123/tfc-20250630.htm</x:v>
      </x:c>
      <x:c r="O4356" s="2" t="str">
        <x:v>data/raw/filings/TFC_0000092230-25-000123_tfc-20250630.htm</x:v>
      </x:c>
      <x:c r="P4356" s="2" t="str">
        <x:v>f-100</x:v>
      </x:c>
      <x:c r="Q4356" s="2" t="str"/>
      <x:c r="R4356" s="2" t="str">
        <x:v>Latest eligible comparative presentation at the information cutoff.</x:v>
      </x:c>
      <x:c r="T4356" s="12"/>
      <x:c r="U4356" s="12"/>
    </x:row>
    <x:row r="4357" ht="24" customHeight="1">
      <x:c r="C4357" s="2" t="str">
        <x:v>TFC</x:v>
      </x:c>
      <x:c r="D4357" s="2" t="str">
        <x:v>H1 2025</x:v>
      </x:c>
      <x:c r="E4357" s="2" t="str">
        <x:v>common_equity_reported</x:v>
      </x:c>
      <x:c r="F4357" s="11" t="str">
        <x:v>n.a.</x:v>
      </x:c>
      <x:c r="G4357" s="2" t="str">
        <x:v>USDm</x:v>
      </x:c>
      <x:c r="H4357" s="2" t="str">
        <x:v>2025-01-01</x:v>
      </x:c>
      <x:c r="I4357" s="2" t="str">
        <x:v>2025-06-30</x:v>
      </x:c>
      <x:c r="J4357" s="2" t="str">
        <x:v>Reported common shareholders equity</x:v>
      </x:c>
      <x:c r="K4357" s="2" t="str"/>
      <x:c r="L4357" s="2" t="str"/>
      <x:c r="M4357" s="2" t="str"/>
      <x:c r="N4357" s="2" t="str"/>
      <x:c r="O4357" s="2" t="str"/>
      <x:c r="P4357" s="2" t="str"/>
      <x:c r="Q4357" s="2" t="str"/>
      <x:c r="R4357" s="2" t="str">
        <x:v>Not reported / unavailable</x:v>
      </x:c>
      <x:c r="T4357" s="12"/>
      <x:c r="U4357" s="12"/>
    </x:row>
    <x:row r="4358" ht="24" customHeight="1">
      <x:c r="C4358" s="2" t="str">
        <x:v>TFC</x:v>
      </x:c>
      <x:c r="D4358" s="2" t="str">
        <x:v>H1 2025</x:v>
      </x:c>
      <x:c r="E4358" s="2" t="str">
        <x:v>goodwill</x:v>
      </x:c>
      <x:c r="F4358" s="11" t="n">
        <x:v>17125</x:v>
      </x:c>
      <x:c r="G4358" s="2" t="str">
        <x:v>USD</x:v>
      </x:c>
      <x:c r="H4358" s="2" t="str">
        <x:v>2025-01-01</x:v>
      </x:c>
      <x:c r="I4358" s="2" t="str">
        <x:v>2025-06-30</x:v>
      </x:c>
      <x:c r="J4358" s="2" t="str">
        <x:v>Goodwill</x:v>
      </x:c>
      <x:c r="K4358" s="2" t="str">
        <x:v>us-gaap:Goodwill</x:v>
      </x:c>
      <x:c r="L4358" s="2" t="str">
        <x:v>2025-07-31</x:v>
      </x:c>
      <x:c r="M4358" s="2" t="str">
        <x:v>0000092230-25-000123</x:v>
      </x:c>
      <x:c r="N4358" s="2" t="str">
        <x:v>https://www.sec.gov/Archives/edgar/data/92230/000009223025000123/tfc-20250630.htm</x:v>
      </x:c>
      <x:c r="O4358" s="2" t="str">
        <x:v>data/raw/filings/TFC_0000092230-25-000123_tfc-20250630.htm</x:v>
      </x:c>
      <x:c r="P4358" s="2" t="str">
        <x:v>f-2942</x:v>
      </x:c>
      <x:c r="Q4358" s="2" t="str"/>
      <x:c r="R4358" s="2" t="str">
        <x:v>Latest eligible comparative presentation at the information cutoff.</x:v>
      </x:c>
      <x:c r="T4358" s="12"/>
      <x:c r="U4358" s="12"/>
    </x:row>
    <x:row r="4359" ht="24" customHeight="1">
      <x:c r="C4359" s="2" t="str">
        <x:v>TFC</x:v>
      </x:c>
      <x:c r="D4359" s="2" t="str">
        <x:v>H1 2025</x:v>
      </x:c>
      <x:c r="E4359" s="2" t="str">
        <x:v>intangibles</x:v>
      </x:c>
      <x:c r="F4359" s="11" t="n">
        <x:v>1399</x:v>
      </x:c>
      <x:c r="G4359" s="2" t="str">
        <x:v>USD</x:v>
      </x:c>
      <x:c r="H4359" s="2" t="str">
        <x:v>2025-01-01</x:v>
      </x:c>
      <x:c r="I4359" s="2" t="str">
        <x:v>2025-06-30</x:v>
      </x:c>
      <x:c r="J4359" s="2" t="str">
        <x:v>Finite-Lived Intangible Assets, Net</x:v>
      </x:c>
      <x:c r="K4359" s="2" t="str">
        <x:v>us-gaap:FiniteLivedIntangibleAssetsNet</x:v>
      </x:c>
      <x:c r="L4359" s="2" t="str">
        <x:v>2025-07-31</x:v>
      </x:c>
      <x:c r="M4359" s="2" t="str">
        <x:v>0000092230-25-000123</x:v>
      </x:c>
      <x:c r="N4359" s="2" t="str">
        <x:v>https://www.sec.gov/Archives/edgar/data/92230/000009223025000123/tfc-20250630.htm</x:v>
      </x:c>
      <x:c r="O4359" s="2" t="str">
        <x:v>data/raw/filings/TFC_0000092230-25-000123_tfc-20250630.htm</x:v>
      </x:c>
      <x:c r="P4359" s="2" t="str">
        <x:v>f-2958</x:v>
      </x:c>
      <x:c r="Q4359" s="2" t="str"/>
      <x:c r="R4359" s="2" t="str">
        <x:v>Latest eligible comparative presentation at the information cutoff.</x:v>
      </x:c>
      <x:c r="T4359" s="12"/>
      <x:c r="U4359" s="12"/>
    </x:row>
    <x:row r="4360" ht="24" customHeight="1">
      <x:c r="C4360" s="2" t="str">
        <x:v>TFC</x:v>
      </x:c>
      <x:c r="D4360" s="2" t="str">
        <x:v>H1 2025</x:v>
      </x:c>
      <x:c r="E4360" s="2" t="str">
        <x:v>intangibles_total</x:v>
      </x:c>
      <x:c r="F4360" s="11" t="str">
        <x:v>n.a.</x:v>
      </x:c>
      <x:c r="G4360" s="2" t="str">
        <x:v>USDm</x:v>
      </x:c>
      <x:c r="H4360" s="2" t="str">
        <x:v>2025-01-01</x:v>
      </x:c>
      <x:c r="I4360" s="2" t="str">
        <x:v>2025-06-30</x:v>
      </x:c>
      <x:c r="J4360" s="2" t="str">
        <x:v>Reported goodwill and intangible assets combined</x:v>
      </x:c>
      <x:c r="K4360" s="2" t="str"/>
      <x:c r="L4360" s="2" t="str"/>
      <x:c r="M4360" s="2" t="str"/>
      <x:c r="N4360" s="2" t="str"/>
      <x:c r="O4360" s="2" t="str"/>
      <x:c r="P4360" s="2" t="str"/>
      <x:c r="Q4360" s="2" t="str"/>
      <x:c r="R4360" s="2" t="str">
        <x:v>Not reported / unavailable</x:v>
      </x:c>
      <x:c r="T4360" s="12"/>
      <x:c r="U4360" s="12"/>
    </x:row>
    <x:row r="4361" ht="24" customHeight="1">
      <x:c r="C4361" s="2" t="str">
        <x:v>TFC</x:v>
      </x:c>
      <x:c r="D4361" s="2" t="str">
        <x:v>H1 2025</x:v>
      </x:c>
      <x:c r="E4361" s="2" t="str">
        <x:v>shares_end</x:v>
      </x:c>
      <x:c r="F4361" s="11" t="n">
        <x:v>1289.435</x:v>
      </x:c>
      <x:c r="G4361" s="2" t="str">
        <x:v>shares</x:v>
      </x:c>
      <x:c r="H4361" s="2" t="str">
        <x:v>2025-01-01</x:v>
      </x:c>
      <x:c r="I4361" s="2" t="str">
        <x:v>2025-06-30</x:v>
      </x:c>
      <x:c r="J4361" s="2" t="str">
        <x:v>Common Stock, Shares, Outstanding</x:v>
      </x:c>
      <x:c r="K4361" s="2" t="str">
        <x:v>us-gaap:CommonStockSharesOutstanding</x:v>
      </x:c>
      <x:c r="L4361" s="2" t="str">
        <x:v>2025-07-31</x:v>
      </x:c>
      <x:c r="M4361" s="2" t="str">
        <x:v>0000092230-25-000123</x:v>
      </x:c>
      <x:c r="N4361" s="2" t="str">
        <x:v>https://www.sec.gov/Archives/edgar/data/92230/000009223025000123/tfc-20250630.htm</x:v>
      </x:c>
      <x:c r="O4361" s="2" t="str">
        <x:v>data/raw/filings/TFC_0000092230-25-000123_tfc-20250630.htm</x:v>
      </x:c>
      <x:c r="P4361" s="2" t="str">
        <x:v>f-116</x:v>
      </x:c>
      <x:c r="Q4361" s="2" t="str"/>
      <x:c r="R4361" s="2" t="str">
        <x:v>Latest eligible comparative presentation at the information cutoff.</x:v>
      </x:c>
      <x:c r="T4361" s="12"/>
      <x:c r="U4361" s="12"/>
    </x:row>
    <x:row r="4362" ht="24" customHeight="1">
      <x:c r="C4362" s="2" t="str">
        <x:v>TFC</x:v>
      </x:c>
      <x:c r="D4362" s="2" t="str">
        <x:v>H1 2025</x:v>
      </x:c>
      <x:c r="E4362" s="2" t="str">
        <x:v>shares_issued</x:v>
      </x:c>
      <x:c r="F4362" s="11" t="str">
        <x:v>n.a.</x:v>
      </x:c>
      <x:c r="G4362" s="2" t="str">
        <x:v>million</x:v>
      </x:c>
      <x:c r="H4362" s="2" t="str">
        <x:v>2025-01-01</x:v>
      </x:c>
      <x:c r="I4362" s="2" t="str">
        <x:v>2025-06-30</x:v>
      </x:c>
      <x:c r="J4362" s="2" t="str">
        <x:v>Shares Issued</x:v>
      </x:c>
      <x:c r="K4362" s="2" t="str"/>
      <x:c r="L4362" s="2" t="str"/>
      <x:c r="M4362" s="2" t="str"/>
      <x:c r="N4362" s="2" t="str"/>
      <x:c r="O4362" s="2" t="str"/>
      <x:c r="P4362" s="2" t="str"/>
      <x:c r="Q4362" s="2" t="str"/>
      <x:c r="R4362" s="2" t="str">
        <x:v>Not reported / unavailable</x:v>
      </x:c>
      <x:c r="T4362" s="12"/>
      <x:c r="U4362" s="12"/>
    </x:row>
    <x:row r="4363" ht="24" customHeight="1">
      <x:c r="C4363" s="2" t="str">
        <x:v>TFC</x:v>
      </x:c>
      <x:c r="D4363" s="2" t="str">
        <x:v>H1 2025</x:v>
      </x:c>
      <x:c r="E4363" s="2" t="str">
        <x:v>shares_treasury</x:v>
      </x:c>
      <x:c r="F4363" s="11" t="str">
        <x:v>n.a.</x:v>
      </x:c>
      <x:c r="G4363" s="2" t="str">
        <x:v>million</x:v>
      </x:c>
      <x:c r="H4363" s="2" t="str">
        <x:v>2025-01-01</x:v>
      </x:c>
      <x:c r="I4363" s="2" t="str">
        <x:v>2025-06-30</x:v>
      </x:c>
      <x:c r="J4363" s="2" t="str">
        <x:v>Shares Treasury</x:v>
      </x:c>
      <x:c r="K4363" s="2" t="str"/>
      <x:c r="L4363" s="2" t="str"/>
      <x:c r="M4363" s="2" t="str"/>
      <x:c r="N4363" s="2" t="str"/>
      <x:c r="O4363" s="2" t="str"/>
      <x:c r="P4363" s="2" t="str"/>
      <x:c r="Q4363" s="2" t="str"/>
      <x:c r="R4363" s="2" t="str">
        <x:v>Not reported / unavailable</x:v>
      </x:c>
      <x:c r="T4363" s="12"/>
      <x:c r="U4363" s="12"/>
    </x:row>
    <x:row r="4364" ht="24" customHeight="1">
      <x:c r="C4364" s="2" t="str">
        <x:v>TFC</x:v>
      </x:c>
      <x:c r="D4364" s="2" t="str">
        <x:v>H1 2025</x:v>
      </x:c>
      <x:c r="E4364" s="2" t="str">
        <x:v>deposits</x:v>
      </x:c>
      <x:c r="F4364" s="11" t="str">
        <x:v>n.a.</x:v>
      </x:c>
      <x:c r="G4364" s="2" t="str">
        <x:v>USDm</x:v>
      </x:c>
      <x:c r="H4364" s="2" t="str">
        <x:v>2025-01-01</x:v>
      </x:c>
      <x:c r="I4364" s="2" t="str">
        <x:v>2025-06-30</x:v>
      </x:c>
      <x:c r="J4364" s="2" t="str">
        <x:v>Deposits</x:v>
      </x:c>
      <x:c r="K4364" s="2" t="str"/>
      <x:c r="L4364" s="2" t="str"/>
      <x:c r="M4364" s="2" t="str"/>
      <x:c r="N4364" s="2" t="str"/>
      <x:c r="O4364" s="2" t="str"/>
      <x:c r="P4364" s="2" t="str"/>
      <x:c r="Q4364" s="2" t="str"/>
      <x:c r="R4364" s="2" t="str">
        <x:v>Not reported / unavailable</x:v>
      </x:c>
      <x:c r="T4364" s="17" t="n">
        <x:v>106442</x:v>
      </x:c>
      <x:c r="U4364" s="17" t="n">
        <x:v>299680</x:v>
      </x:c>
    </x:row>
    <x:row r="4365" ht="24" customHeight="1">
      <x:c r="C4365" s="2" t="str">
        <x:v>TFC</x:v>
      </x:c>
      <x:c r="D4365" s="2" t="str">
        <x:v>H1 2025</x:v>
      </x:c>
      <x:c r="E4365" s="2" t="str">
        <x:v>loans_gross</x:v>
      </x:c>
      <x:c r="F4365" s="11" t="n">
        <x:v>318796</x:v>
      </x:c>
      <x:c r="G4365" s="2" t="str">
        <x:v>USD</x:v>
      </x:c>
      <x:c r="H4365" s="2" t="str">
        <x:v>2025-01-01</x:v>
      </x:c>
      <x:c r="I4365" s="2" t="str">
        <x:v>2025-06-30</x:v>
      </x:c>
      <x:c r="J4365" s="2" t="str">
        <x:v>Gross loans and leases selected definition</x:v>
      </x:c>
      <x:c r="K4365" s="2" t="str">
        <x:v>us-gaap:FinancingReceivableExcludingAccruedInterestBeforeAllowanceForCreditLoss</x:v>
      </x:c>
      <x:c r="L4365" s="2" t="str">
        <x:v>2025-07-31</x:v>
      </x:c>
      <x:c r="M4365" s="2" t="str">
        <x:v>0000092230-25-000123</x:v>
      </x:c>
      <x:c r="N4365" s="2" t="str">
        <x:v>https://www.sec.gov/Archives/edgar/data/92230/000009223025000123/tfc-20250630.htm</x:v>
      </x:c>
      <x:c r="O4365" s="2" t="str">
        <x:v>data/raw/filings/TFC_0000092230-25-000123_tfc-20250630.htm</x:v>
      </x:c>
      <x:c r="P4365" s="2" t="str">
        <x:v>f-1559</x:v>
      </x:c>
      <x:c r="Q4365" s="2" t="str"/>
      <x:c r="R4365" s="2" t="str">
        <x:v>Latest eligible comparative presentation at the information cutoff.</x:v>
      </x:c>
      <x:c r="T4365" s="12"/>
      <x:c r="U4365" s="12"/>
    </x:row>
    <x:row r="4366" ht="24" customHeight="1">
      <x:c r="C4366" s="2" t="str">
        <x:v>TFC</x:v>
      </x:c>
      <x:c r="D4366" s="2" t="str">
        <x:v>H1 2025</x:v>
      </x:c>
      <x:c r="E4366" s="2" t="str">
        <x:v>loans_net</x:v>
      </x:c>
      <x:c r="F4366" s="11" t="n">
        <x:v>313897</x:v>
      </x:c>
      <x:c r="G4366" s="2" t="str">
        <x:v>USD</x:v>
      </x:c>
      <x:c r="H4366" s="2" t="str">
        <x:v>2025-01-01</x:v>
      </x:c>
      <x:c r="I4366" s="2" t="str">
        <x:v>2025-06-30</x:v>
      </x:c>
      <x:c r="J4366" s="2" t="str">
        <x:v>Net loans after allowance selected definition</x:v>
      </x:c>
      <x:c r="K4366" s="2" t="str">
        <x:v>us-gaap:FinancingReceivableExcludingAccruedInterestAfterAllowanceForCreditLoss</x:v>
      </x:c>
      <x:c r="L4366" s="2" t="str">
        <x:v>2025-07-31</x:v>
      </x:c>
      <x:c r="M4366" s="2" t="str">
        <x:v>0000092230-25-000123</x:v>
      </x:c>
      <x:c r="N4366" s="2" t="str">
        <x:v>https://www.sec.gov/Archives/edgar/data/92230/000009223025000123/tfc-20250630.htm</x:v>
      </x:c>
      <x:c r="O4366" s="2" t="str">
        <x:v>data/raw/filings/TFC_0000092230-25-000123_tfc-20250630.htm</x:v>
      </x:c>
      <x:c r="P4366" s="2" t="str">
        <x:v>f-66</x:v>
      </x:c>
      <x:c r="Q4366" s="2" t="str"/>
      <x:c r="R4366" s="2" t="str">
        <x:v>Latest eligible comparative presentation at the information cutoff.</x:v>
      </x:c>
      <x:c r="T4366" s="12"/>
      <x:c r="U4366" s="12"/>
    </x:row>
    <x:row r="4367" ht="24" customHeight="1">
      <x:c r="C4367" s="2" t="str">
        <x:v>TFC</x:v>
      </x:c>
      <x:c r="D4367" s="2" t="str">
        <x:v>H1 2025</x:v>
      </x:c>
      <x:c r="E4367" s="2" t="str">
        <x:v>allowance</x:v>
      </x:c>
      <x:c r="F4367" s="11" t="n">
        <x:v>4899</x:v>
      </x:c>
      <x:c r="G4367" s="2" t="str">
        <x:v>USD</x:v>
      </x:c>
      <x:c r="H4367" s="2" t="str">
        <x:v>2025-01-01</x:v>
      </x:c>
      <x:c r="I4367" s="2" t="str">
        <x:v>2025-06-30</x:v>
      </x:c>
      <x:c r="J4367" s="2" t="str">
        <x:v>Loan allowance for credit losses</x:v>
      </x:c>
      <x:c r="K4367" s="2" t="str">
        <x:v>us-gaap:FinancingReceivableAllowanceForCreditLossExcludingAccruedInterest</x:v>
      </x:c>
      <x:c r="L4367" s="2" t="str">
        <x:v>2025-07-31</x:v>
      </x:c>
      <x:c r="M4367" s="2" t="str">
        <x:v>0000092230-25-000123</x:v>
      </x:c>
      <x:c r="N4367" s="2" t="str">
        <x:v>https://www.sec.gov/Archives/edgar/data/92230/000009223025000123/tfc-20250630.htm</x:v>
      </x:c>
      <x:c r="O4367" s="2" t="str">
        <x:v>data/raw/filings/TFC_0000092230-25-000123_tfc-20250630.htm</x:v>
      </x:c>
      <x:c r="P4367" s="2" t="str">
        <x:v>f-64</x:v>
      </x:c>
      <x:c r="Q4367" s="2" t="str"/>
      <x:c r="R4367" s="2" t="str">
        <x:v>Latest eligible comparative presentation at the information cutoff.</x:v>
      </x:c>
      <x:c r="T4367" s="12"/>
      <x:c r="U4367" s="12"/>
    </x:row>
    <x:row r="4368" ht="24" customHeight="1">
      <x:c r="C4368" s="2" t="str">
        <x:v>TFC</x:v>
      </x:c>
      <x:c r="D4368" s="2" t="str">
        <x:v>H1 2025</x:v>
      </x:c>
      <x:c r="E4368" s="2" t="str">
        <x:v>nonaccrual</x:v>
      </x:c>
      <x:c r="F4368" s="11" t="str">
        <x:v>n.a.</x:v>
      </x:c>
      <x:c r="G4368" s="2" t="str">
        <x:v>USDm</x:v>
      </x:c>
      <x:c r="H4368" s="2" t="str">
        <x:v>2025-01-01</x:v>
      </x:c>
      <x:c r="I4368" s="2" t="str">
        <x:v>2025-06-30</x:v>
      </x:c>
      <x:c r="J4368" s="2" t="str">
        <x:v>Nonaccrual</x:v>
      </x:c>
      <x:c r="K4368" s="2" t="str"/>
      <x:c r="L4368" s="2" t="str"/>
      <x:c r="M4368" s="2" t="str"/>
      <x:c r="N4368" s="2" t="str"/>
      <x:c r="O4368" s="2" t="str"/>
      <x:c r="P4368" s="2" t="str"/>
      <x:c r="Q4368" s="2" t="str"/>
      <x:c r="R4368" s="2" t="str">
        <x:v>Not reported / unavailable</x:v>
      </x:c>
      <x:c r="T4368" s="12"/>
      <x:c r="U4368" s="12"/>
    </x:row>
    <x:row r="4369" ht="24" customHeight="1">
      <x:c r="C4369" s="2" t="str">
        <x:v>TFC</x:v>
      </x:c>
      <x:c r="D4369" s="2" t="str">
        <x:v>H1 2025</x:v>
      </x:c>
      <x:c r="E4369" s="2" t="str">
        <x:v>cash</x:v>
      </x:c>
      <x:c r="F4369" s="11" t="str">
        <x:v>n.a.</x:v>
      </x:c>
      <x:c r="G4369" s="2" t="str">
        <x:v>USDm</x:v>
      </x:c>
      <x:c r="H4369" s="2" t="str">
        <x:v>2025-01-01</x:v>
      </x:c>
      <x:c r="I4369" s="2" t="str">
        <x:v>2025-06-30</x:v>
      </x:c>
      <x:c r="J4369" s="2" t="str">
        <x:v>Cash</x:v>
      </x:c>
      <x:c r="K4369" s="2" t="str"/>
      <x:c r="L4369" s="2" t="str"/>
      <x:c r="M4369" s="2" t="str"/>
      <x:c r="N4369" s="2" t="str"/>
      <x:c r="O4369" s="2" t="str"/>
      <x:c r="P4369" s="2" t="str"/>
      <x:c r="Q4369" s="2" t="str"/>
      <x:c r="R4369" s="2" t="str">
        <x:v>Not reported / unavailable</x:v>
      </x:c>
      <x:c r="T4369" s="12"/>
      <x:c r="U4369" s="12"/>
    </x:row>
    <x:row r="4370" ht="24" customHeight="1">
      <x:c r="C4370" s="2" t="str">
        <x:v>TFC</x:v>
      </x:c>
      <x:c r="D4370" s="2" t="str">
        <x:v>H1 2025</x:v>
      </x:c>
      <x:c r="E4370" s="2" t="str">
        <x:v>aoci</x:v>
      </x:c>
      <x:c r="F4370" s="11" t="n">
        <x:v>-6893</x:v>
      </x:c>
      <x:c r="G4370" s="2" t="str">
        <x:v>USD</x:v>
      </x:c>
      <x:c r="H4370" s="2" t="str">
        <x:v>2025-01-01</x:v>
      </x:c>
      <x:c r="I4370" s="2" t="str">
        <x:v>2025-06-30</x:v>
      </x:c>
      <x:c r="J4370" s="2" t="str">
        <x:v>Accumulated Other Comprehensive Income (Loss), Net of Tax</x:v>
      </x:c>
      <x:c r="K4370" s="2" t="str">
        <x:v>us-gaap:AccumulatedOtherComprehensiveIncomeLossNetOfTax</x:v>
      </x:c>
      <x:c r="L4370" s="2" t="str">
        <x:v>2025-07-31</x:v>
      </x:c>
      <x:c r="M4370" s="2" t="str">
        <x:v>0000092230-25-000123</x:v>
      </x:c>
      <x:c r="N4370" s="2" t="str">
        <x:v>https://www.sec.gov/Archives/edgar/data/92230/000009223025000123/tfc-20250630.htm</x:v>
      </x:c>
      <x:c r="O4370" s="2" t="str">
        <x:v>data/raw/filings/TFC_0000092230-25-000123_tfc-20250630.htm</x:v>
      </x:c>
      <x:c r="P4370" s="2" t="str">
        <x:v>f-110</x:v>
      </x:c>
      <x:c r="Q4370" s="2" t="str"/>
      <x:c r="R4370" s="2" t="str">
        <x:v>Latest eligible comparative presentation at the information cutoff.</x:v>
      </x:c>
      <x:c r="T4370" s="12"/>
      <x:c r="U4370" s="12"/>
    </x:row>
    <x:row r="4371" ht="24" customHeight="1">
      <x:c r="C4371" s="2" t="str">
        <x:v>TFC</x:v>
      </x:c>
      <x:c r="D4371" s="2" t="str">
        <x:v>H1 2025</x:v>
      </x:c>
      <x:c r="E4371" s="2" t="str">
        <x:v>nii</x:v>
      </x:c>
      <x:c r="F4371" s="11" t="n">
        <x:v>7094</x:v>
      </x:c>
      <x:c r="G4371" s="2" t="str">
        <x:v>USD</x:v>
      </x:c>
      <x:c r="H4371" s="2" t="str">
        <x:v>2025-01-01</x:v>
      </x:c>
      <x:c r="I4371" s="2" t="str">
        <x:v>2025-06-30</x:v>
      </x:c>
      <x:c r="J4371" s="2" t="str">
        <x:v>Interest Income (Expense), Net</x:v>
      </x:c>
      <x:c r="K4371" s="2" t="str">
        <x:v>us-gaap:InterestIncomeExpenseNet</x:v>
      </x:c>
      <x:c r="L4371" s="2" t="str">
        <x:v>2026-07-31</x:v>
      </x:c>
      <x:c r="M4371" s="2" t="str">
        <x:v>0000092230-26-000099</x:v>
      </x:c>
      <x:c r="N4371" s="2" t="str">
        <x:v>https://www.sec.gov/Archives/edgar/data/92230/000009223026000099/tfc-20260630.htm</x:v>
      </x:c>
      <x:c r="O4371" s="2" t="str">
        <x:v>data/raw/filings/TFC_0000092230-26-000099_tfc-20260630.htm</x:v>
      </x:c>
      <x:c r="P4371" s="2" t="str">
        <x:v>f-4215</x:v>
      </x:c>
      <x:c r="Q4371" s="2" t="str"/>
      <x:c r="R4371" s="2" t="str">
        <x:v>Latest eligible comparative presentation at the information cutoff.</x:v>
      </x:c>
      <x:c r="T4371" s="12"/>
      <x:c r="U4371" s="12"/>
    </x:row>
    <x:row r="4372" ht="24" customHeight="1">
      <x:c r="C4372" s="2" t="str">
        <x:v>TFC</x:v>
      </x:c>
      <x:c r="D4372" s="2" t="str">
        <x:v>H1 2025</x:v>
      </x:c>
      <x:c r="E4372" s="2" t="str">
        <x:v>noninterest_income</x:v>
      </x:c>
      <x:c r="F4372" s="11" t="n">
        <x:v>2792</x:v>
      </x:c>
      <x:c r="G4372" s="2" t="str">
        <x:v>USD</x:v>
      </x:c>
      <x:c r="H4372" s="2" t="str">
        <x:v>2025-01-01</x:v>
      </x:c>
      <x:c r="I4372" s="2" t="str">
        <x:v>2025-06-30</x:v>
      </x:c>
      <x:c r="J4372" s="2" t="str">
        <x:v>Noninterest Income</x:v>
      </x:c>
      <x:c r="K4372" s="2" t="str">
        <x:v>us-gaap:NoninterestIncome</x:v>
      </x:c>
      <x:c r="L4372" s="2" t="str">
        <x:v>2026-07-31</x:v>
      </x:c>
      <x:c r="M4372" s="2" t="str">
        <x:v>0000092230-26-000099</x:v>
      </x:c>
      <x:c r="N4372" s="2" t="str">
        <x:v>https://www.sec.gov/Archives/edgar/data/92230/000009223026000099/tfc-20260630.htm</x:v>
      </x:c>
      <x:c r="O4372" s="2" t="str">
        <x:v>data/raw/filings/TFC_0000092230-26-000099_tfc-20260630.htm</x:v>
      </x:c>
      <x:c r="P4372" s="2" t="str">
        <x:v>f-204</x:v>
      </x:c>
      <x:c r="Q4372" s="2" t="str"/>
      <x:c r="R4372" s="2" t="str">
        <x:v>Latest eligible comparative presentation at the information cutoff.</x:v>
      </x:c>
      <x:c r="T4372" s="12"/>
      <x:c r="U4372" s="12"/>
    </x:row>
    <x:row r="4373" ht="24" customHeight="1">
      <x:c r="C4373" s="2" t="str">
        <x:v>TFC</x:v>
      </x:c>
      <x:c r="D4373" s="2" t="str">
        <x:v>H1 2025</x:v>
      </x:c>
      <x:c r="E4373" s="2" t="str">
        <x:v>revenue_reported</x:v>
      </x:c>
      <x:c r="F4373" s="11" t="str">
        <x:v>n.a.</x:v>
      </x:c>
      <x:c r="G4373" s="2" t="str">
        <x:v>USDm</x:v>
      </x:c>
      <x:c r="H4373" s="2" t="str">
        <x:v>2025-01-01</x:v>
      </x:c>
      <x:c r="I4373" s="2" t="str">
        <x:v>2025-06-30</x:v>
      </x:c>
      <x:c r="J4373" s="2" t="str">
        <x:v>Reported total net revenue</x:v>
      </x:c>
      <x:c r="K4373" s="2" t="str"/>
      <x:c r="L4373" s="2" t="str"/>
      <x:c r="M4373" s="2" t="str"/>
      <x:c r="N4373" s="2" t="str"/>
      <x:c r="O4373" s="2" t="str"/>
      <x:c r="P4373" s="2" t="str"/>
      <x:c r="Q4373" s="2" t="str"/>
      <x:c r="R4373" s="2" t="str">
        <x:v>Not reported / unavailable</x:v>
      </x:c>
      <x:c r="T4373" s="12"/>
      <x:c r="U4373" s="12"/>
    </x:row>
    <x:row r="4374" ht="24" customHeight="1">
      <x:c r="C4374" s="2" t="str">
        <x:v>TFC</x:v>
      </x:c>
      <x:c r="D4374" s="2" t="str">
        <x:v>H1 2025</x:v>
      </x:c>
      <x:c r="E4374" s="2" t="str">
        <x:v>opex</x:v>
      </x:c>
      <x:c r="F4374" s="11" t="n">
        <x:v>5892</x:v>
      </x:c>
      <x:c r="G4374" s="2" t="str">
        <x:v>USD</x:v>
      </x:c>
      <x:c r="H4374" s="2" t="str">
        <x:v>2025-01-01</x:v>
      </x:c>
      <x:c r="I4374" s="2" t="str">
        <x:v>2025-06-30</x:v>
      </x:c>
      <x:c r="J4374" s="2" t="str">
        <x:v>Noninterest Expense</x:v>
      </x:c>
      <x:c r="K4374" s="2" t="str">
        <x:v>us-gaap:NoninterestExpense</x:v>
      </x:c>
      <x:c r="L4374" s="2" t="str">
        <x:v>2026-07-31</x:v>
      </x:c>
      <x:c r="M4374" s="2" t="str">
        <x:v>0000092230-26-000099</x:v>
      </x:c>
      <x:c r="N4374" s="2" t="str">
        <x:v>https://www.sec.gov/Archives/edgar/data/92230/000009223026000099/tfc-20260630.htm</x:v>
      </x:c>
      <x:c r="O4374" s="2" t="str">
        <x:v>data/raw/filings/TFC_0000092230-26-000099_tfc-20260630.htm</x:v>
      </x:c>
      <x:c r="P4374" s="2" t="str">
        <x:v>f-244</x:v>
      </x:c>
      <x:c r="Q4374" s="2" t="str"/>
      <x:c r="R4374" s="2" t="str">
        <x:v>Latest eligible comparative presentation at the information cutoff.</x:v>
      </x:c>
      <x:c r="T4374" s="12"/>
      <x:c r="U4374" s="12"/>
    </x:row>
    <x:row r="4375" ht="24" customHeight="1">
      <x:c r="C4375" s="2" t="str">
        <x:v>TFC</x:v>
      </x:c>
      <x:c r="D4375" s="2" t="str">
        <x:v>H1 2025</x:v>
      </x:c>
      <x:c r="E4375" s="2" t="str">
        <x:v>provision</x:v>
      </x:c>
      <x:c r="F4375" s="11" t="n">
        <x:v>946</x:v>
      </x:c>
      <x:c r="G4375" s="2" t="str">
        <x:v>USD</x:v>
      </x:c>
      <x:c r="H4375" s="2" t="str">
        <x:v>2025-01-01</x:v>
      </x:c>
      <x:c r="I4375" s="2" t="str">
        <x:v>2025-06-30</x:v>
      </x:c>
      <x:c r="J4375" s="2" t="str">
        <x:v>Provision for Loan, Lease, and Other Losses</x:v>
      </x:c>
      <x:c r="K4375" s="2" t="str">
        <x:v>us-gaap:ProvisionForLoanLeaseAndOtherLosses</x:v>
      </x:c>
      <x:c r="L4375" s="2" t="str">
        <x:v>2026-07-31</x:v>
      </x:c>
      <x:c r="M4375" s="2" t="str">
        <x:v>0000092230-26-000099</x:v>
      </x:c>
      <x:c r="N4375" s="2" t="str">
        <x:v>https://www.sec.gov/Archives/edgar/data/92230/000009223026000099/tfc-20260630.htm</x:v>
      </x:c>
      <x:c r="O4375" s="2" t="str">
        <x:v>data/raw/filings/TFC_0000092230-26-000099_tfc-20260630.htm</x:v>
      </x:c>
      <x:c r="P4375" s="2" t="str">
        <x:v>f-474</x:v>
      </x:c>
      <x:c r="Q4375" s="2" t="str"/>
      <x:c r="R4375" s="2" t="str">
        <x:v>Latest eligible comparative presentation at the information cutoff.</x:v>
      </x:c>
      <x:c r="T4375" s="12"/>
      <x:c r="U4375" s="12"/>
    </x:row>
    <x:row r="4376" ht="24" customHeight="1">
      <x:c r="C4376" s="2" t="str">
        <x:v>TFC</x:v>
      </x:c>
      <x:c r="D4376" s="2" t="str">
        <x:v>H1 2025</x:v>
      </x:c>
      <x:c r="E4376" s="2" t="str">
        <x:v>pretax</x:v>
      </x:c>
      <x:c r="F4376" s="11" t="n">
        <x:v>3048</x:v>
      </x:c>
      <x:c r="G4376" s="2" t="str">
        <x:v>USD</x:v>
      </x:c>
      <x:c r="H4376" s="2" t="str">
        <x:v>2025-01-01</x:v>
      </x:c>
      <x:c r="I4376" s="2" t="str">
        <x:v>2025-06-30</x:v>
      </x:c>
      <x:c r="J4376" s="2" t="str">
        <x:v>Income (Loss) from Continuing Operations before Income Taxes, Noncontrolling Interest</x:v>
      </x:c>
      <x:c r="K4376" s="2" t="str">
        <x:v>us-gaap:IncomeLossFromContinuingOperationsBeforeIncomeTaxesExtraordinaryItemsNoncontrollingInterest</x:v>
      </x:c>
      <x:c r="L4376" s="2" t="str">
        <x:v>2026-07-31</x:v>
      </x:c>
      <x:c r="M4376" s="2" t="str">
        <x:v>0000092230-26-000099</x:v>
      </x:c>
      <x:c r="N4376" s="2" t="str">
        <x:v>https://www.sec.gov/Archives/edgar/data/92230/000009223026000099/tfc-20260630.htm</x:v>
      </x:c>
      <x:c r="O4376" s="2" t="str">
        <x:v>data/raw/filings/TFC_0000092230-26-000099_tfc-20260630.htm</x:v>
      </x:c>
      <x:c r="P4376" s="2" t="str">
        <x:v>f-248</x:v>
      </x:c>
      <x:c r="Q4376" s="2" t="str"/>
      <x:c r="R4376" s="2" t="str">
        <x:v>Latest eligible comparative presentation at the information cutoff.</x:v>
      </x:c>
      <x:c r="T4376" s="12"/>
      <x:c r="U4376" s="12"/>
    </x:row>
    <x:row r="4377" ht="24" customHeight="1">
      <x:c r="C4377" s="2" t="str">
        <x:v>TFC</x:v>
      </x:c>
      <x:c r="D4377" s="2" t="str">
        <x:v>H1 2025</x:v>
      </x:c>
      <x:c r="E4377" s="2" t="str">
        <x:v>tax</x:v>
      </x:c>
      <x:c r="F4377" s="11" t="n">
        <x:v>547</x:v>
      </x:c>
      <x:c r="G4377" s="2" t="str">
        <x:v>USD</x:v>
      </x:c>
      <x:c r="H4377" s="2" t="str">
        <x:v>2025-01-01</x:v>
      </x:c>
      <x:c r="I4377" s="2" t="str">
        <x:v>2025-06-30</x:v>
      </x:c>
      <x:c r="J4377" s="2" t="str">
        <x:v>Income Tax Expense (Benefit)</x:v>
      </x:c>
      <x:c r="K4377" s="2" t="str">
        <x:v>us-gaap:IncomeTaxExpenseBenefit</x:v>
      </x:c>
      <x:c r="L4377" s="2" t="str">
        <x:v>2026-07-31</x:v>
      </x:c>
      <x:c r="M4377" s="2" t="str">
        <x:v>0000092230-26-000099</x:v>
      </x:c>
      <x:c r="N4377" s="2" t="str">
        <x:v>https://www.sec.gov/Archives/edgar/data/92230/000009223026000099/tfc-20260630.htm</x:v>
      </x:c>
      <x:c r="O4377" s="2" t="str">
        <x:v>data/raw/filings/TFC_0000092230-26-000099_tfc-20260630.htm</x:v>
      </x:c>
      <x:c r="P4377" s="2" t="str">
        <x:v>f-252</x:v>
      </x:c>
      <x:c r="Q4377" s="2" t="str"/>
      <x:c r="R4377" s="2" t="str">
        <x:v>Latest eligible comparative presentation at the information cutoff.</x:v>
      </x:c>
      <x:c r="T4377" s="12"/>
      <x:c r="U4377" s="12"/>
    </x:row>
    <x:row r="4378" ht="24" customHeight="1">
      <x:c r="C4378" s="2" t="str">
        <x:v>TFC</x:v>
      </x:c>
      <x:c r="D4378" s="2" t="str">
        <x:v>H1 2025</x:v>
      </x:c>
      <x:c r="E4378" s="2" t="str">
        <x:v>net_income</x:v>
      </x:c>
      <x:c r="F4378" s="11" t="str">
        <x:v>n.a.</x:v>
      </x:c>
      <x:c r="G4378" s="2" t="str">
        <x:v>USDm</x:v>
      </x:c>
      <x:c r="H4378" s="2" t="str">
        <x:v>2025-01-01</x:v>
      </x:c>
      <x:c r="I4378" s="2" t="str">
        <x:v>2025-06-30</x:v>
      </x:c>
      <x:c r="J4378" s="2" t="str">
        <x:v>Net income attributable to parent</x:v>
      </x:c>
      <x:c r="K4378" s="2" t="str"/>
      <x:c r="L4378" s="2" t="str"/>
      <x:c r="M4378" s="2" t="str"/>
      <x:c r="N4378" s="2" t="str"/>
      <x:c r="O4378" s="2" t="str"/>
      <x:c r="P4378" s="2" t="str"/>
      <x:c r="Q4378" s="2" t="str"/>
      <x:c r="R4378" s="2" t="str">
        <x:v>Not reported / unavailable</x:v>
      </x:c>
      <x:c r="T4378" s="12"/>
      <x:c r="U4378" s="12"/>
    </x:row>
    <x:row r="4379" ht="24" customHeight="1">
      <x:c r="C4379" s="2" t="str">
        <x:v>TFC</x:v>
      </x:c>
      <x:c r="D4379" s="2" t="str">
        <x:v>H1 2025</x:v>
      </x:c>
      <x:c r="E4379" s="2" t="str">
        <x:v>common_income</x:v>
      </x:c>
      <x:c r="F4379" s="11" t="n">
        <x:v>2337</x:v>
      </x:c>
      <x:c r="G4379" s="2" t="str">
        <x:v>USD</x:v>
      </x:c>
      <x:c r="H4379" s="2" t="str">
        <x:v>2025-01-01</x:v>
      </x:c>
      <x:c r="I4379" s="2" t="str">
        <x:v>2025-06-30</x:v>
      </x:c>
      <x:c r="J4379" s="2" t="str">
        <x:v>Net Income (Loss) Available to Common Stockholders, Basic</x:v>
      </x:c>
      <x:c r="K4379" s="2" t="str">
        <x:v>us-gaap:NetIncomeLossAvailableToCommonStockholdersBasic</x:v>
      </x:c>
      <x:c r="L4379" s="2" t="str">
        <x:v>2026-07-31</x:v>
      </x:c>
      <x:c r="M4379" s="2" t="str">
        <x:v>0000092230-26-000099</x:v>
      </x:c>
      <x:c r="N4379" s="2" t="str">
        <x:v>https://www.sec.gov/Archives/edgar/data/92230/000009223026000099/tfc-20260630.htm</x:v>
      </x:c>
      <x:c r="O4379" s="2" t="str">
        <x:v>data/raw/filings/TFC_0000092230-26-000099_tfc-20260630.htm</x:v>
      </x:c>
      <x:c r="P4379" s="2" t="str">
        <x:v>f-4055</x:v>
      </x:c>
      <x:c r="Q4379" s="2" t="str"/>
      <x:c r="R4379" s="2" t="str">
        <x:v>Latest eligible comparative presentation at the information cutoff.</x:v>
      </x:c>
      <x:c r="T4379" s="12"/>
      <x:c r="U4379" s="12"/>
    </x:row>
    <x:row r="4380" ht="24" customHeight="1">
      <x:c r="C4380" s="2" t="str">
        <x:v>TFC</x:v>
      </x:c>
      <x:c r="D4380" s="2" t="str">
        <x:v>H1 2025</x:v>
      </x:c>
      <x:c r="E4380" s="2" t="str">
        <x:v>preferred_div</x:v>
      </x:c>
      <x:c r="F4380" s="11" t="n">
        <x:v>164</x:v>
      </x:c>
      <x:c r="G4380" s="2" t="str">
        <x:v>USD</x:v>
      </x:c>
      <x:c r="H4380" s="2" t="str">
        <x:v>2025-01-01</x:v>
      </x:c>
      <x:c r="I4380" s="2" t="str">
        <x:v>2025-06-30</x:v>
      </x:c>
      <x:c r="J4380" s="2" t="str">
        <x:v>Preferred Stock Dividends and Other Adjustments</x:v>
      </x:c>
      <x:c r="K4380" s="2" t="str">
        <x:v>us-gaap:PreferredStockDividendsAndOtherAdjustments</x:v>
      </x:c>
      <x:c r="L4380" s="2" t="str">
        <x:v>2026-07-31</x:v>
      </x:c>
      <x:c r="M4380" s="2" t="str">
        <x:v>0000092230-26-000099</x:v>
      </x:c>
      <x:c r="N4380" s="2" t="str">
        <x:v>https://www.sec.gov/Archives/edgar/data/92230/000009223026000099/tfc-20260630.htm</x:v>
      </x:c>
      <x:c r="O4380" s="2" t="str">
        <x:v>data/raw/filings/TFC_0000092230-26-000099_tfc-20260630.htm</x:v>
      </x:c>
      <x:c r="P4380" s="2" t="str">
        <x:v>f-260</x:v>
      </x:c>
      <x:c r="Q4380" s="2" t="str"/>
      <x:c r="R4380" s="2" t="str">
        <x:v>Latest eligible comparative presentation at the information cutoff.</x:v>
      </x:c>
      <x:c r="T4380" s="12"/>
      <x:c r="U4380" s="12"/>
    </x:row>
    <x:row r="4381" ht="24" customHeight="1">
      <x:c r="C4381" s="2" t="str">
        <x:v>TFC</x:v>
      </x:c>
      <x:c r="D4381" s="2" t="str">
        <x:v>H1 2025</x:v>
      </x:c>
      <x:c r="E4381" s="2" t="str">
        <x:v>eps</x:v>
      </x:c>
      <x:c r="F4381" s="11" t="n">
        <x:v>1.78</x:v>
      </x:c>
      <x:c r="G4381" s="2" t="str">
        <x:v>USD/shares</x:v>
      </x:c>
      <x:c r="H4381" s="2" t="str">
        <x:v>2025-01-01</x:v>
      </x:c>
      <x:c r="I4381" s="2" t="str">
        <x:v>2025-06-30</x:v>
      </x:c>
      <x:c r="J4381" s="2" t="str">
        <x:v>Earnings Per Share, Diluted</x:v>
      </x:c>
      <x:c r="K4381" s="2" t="str">
        <x:v>us-gaap:EarningsPerShareDiluted</x:v>
      </x:c>
      <x:c r="L4381" s="2" t="str">
        <x:v>2026-07-31</x:v>
      </x:c>
      <x:c r="M4381" s="2" t="str">
        <x:v>0000092230-26-000099</x:v>
      </x:c>
      <x:c r="N4381" s="2" t="str">
        <x:v>https://www.sec.gov/Archives/edgar/data/92230/000009223026000099/tfc-20260630.htm</x:v>
      </x:c>
      <x:c r="O4381" s="2" t="str">
        <x:v>data/raw/filings/TFC_0000092230-26-000099_tfc-20260630.htm</x:v>
      </x:c>
      <x:c r="P4381" s="2" t="str">
        <x:v>f-4075</x:v>
      </x:c>
      <x:c r="Q4381" s="2" t="str"/>
      <x:c r="R4381" s="2" t="str">
        <x:v>Latest eligible comparative presentation at the information cutoff.</x:v>
      </x:c>
      <x:c r="T4381" s="12"/>
      <x:c r="U4381" s="12"/>
    </x:row>
    <x:row r="4382" ht="24" customHeight="1">
      <x:c r="C4382" s="2" t="str">
        <x:v>TFC</x:v>
      </x:c>
      <x:c r="D4382" s="2" t="str">
        <x:v>H1 2025</x:v>
      </x:c>
      <x:c r="E4382" s="2" t="str">
        <x:v>shares_diluted</x:v>
      </x:c>
      <x:c r="F4382" s="11" t="n">
        <x:v>1314.779</x:v>
      </x:c>
      <x:c r="G4382" s="2" t="str">
        <x:v>shares</x:v>
      </x:c>
      <x:c r="H4382" s="2" t="str">
        <x:v>2025-01-01</x:v>
      </x:c>
      <x:c r="I4382" s="2" t="str">
        <x:v>2025-06-30</x:v>
      </x:c>
      <x:c r="J4382" s="2" t="str">
        <x:v>Weighted Average Number of Shares Outstanding, Diluted</x:v>
      </x:c>
      <x:c r="K4382" s="2" t="str">
        <x:v>us-gaap:WeightedAverageNumberOfDilutedSharesOutstanding</x:v>
      </x:c>
      <x:c r="L4382" s="2" t="str">
        <x:v>2026-07-31</x:v>
      </x:c>
      <x:c r="M4382" s="2" t="str">
        <x:v>0000092230-26-000099</x:v>
      </x:c>
      <x:c r="N4382" s="2" t="str">
        <x:v>https://www.sec.gov/Archives/edgar/data/92230/000009223026000099/tfc-20260630.htm</x:v>
      </x:c>
      <x:c r="O4382" s="2" t="str">
        <x:v>data/raw/filings/TFC_0000092230-26-000099_tfc-20260630.htm</x:v>
      </x:c>
      <x:c r="P4382" s="2" t="str">
        <x:v>f-4067</x:v>
      </x:c>
      <x:c r="Q4382" s="2" t="str"/>
      <x:c r="R4382" s="2" t="str">
        <x:v>Latest eligible comparative presentation at the information cutoff.</x:v>
      </x:c>
      <x:c r="T4382" s="12"/>
      <x:c r="U4382" s="12"/>
    </x:row>
    <x:row r="4383" ht="24" customHeight="1">
      <x:c r="C4383" s="2" t="str">
        <x:v>TFC</x:v>
      </x:c>
      <x:c r="D4383" s="2" t="str">
        <x:v>H1 2025</x:v>
      </x:c>
      <x:c r="E4383" s="2" t="str">
        <x:v>dps</x:v>
      </x:c>
      <x:c r="F4383" s="11" t="n">
        <x:v>1.04</x:v>
      </x:c>
      <x:c r="G4383" s="2" t="str">
        <x:v>USD/shares</x:v>
      </x:c>
      <x:c r="H4383" s="2" t="str">
        <x:v>2025-01-01</x:v>
      </x:c>
      <x:c r="I4383" s="2" t="str">
        <x:v>2025-06-30</x:v>
      </x:c>
      <x:c r="J4383" s="2" t="str">
        <x:v>Common Stock, Dividends, Per Share, Declared</x:v>
      </x:c>
      <x:c r="K4383" s="2" t="str">
        <x:v>us-gaap:CommonStockDividendsPerShareDeclared</x:v>
      </x:c>
      <x:c r="L4383" s="2" t="str">
        <x:v>2026-07-31</x:v>
      </x:c>
      <x:c r="M4383" s="2" t="str">
        <x:v>0000092230-26-000099</x:v>
      </x:c>
      <x:c r="N4383" s="2" t="str">
        <x:v>https://www.sec.gov/Archives/edgar/data/92230/000009223026000099/tfc-20260630.htm</x:v>
      </x:c>
      <x:c r="O4383" s="2" t="str">
        <x:v>data/raw/filings/TFC_0000092230-26-000099_tfc-20260630.htm</x:v>
      </x:c>
      <x:c r="P4383" s="2" t="str">
        <x:v>f-2955</x:v>
      </x:c>
      <x:c r="Q4383" s="2" t="str"/>
      <x:c r="R4383" s="2" t="str">
        <x:v>Latest eligible comparative presentation at the information cutoff.</x:v>
      </x:c>
      <x:c r="T4383" s="12"/>
      <x:c r="U4383" s="12"/>
    </x:row>
    <x:row r="4384" ht="24" customHeight="1">
      <x:c r="C4384" s="2" t="str">
        <x:v>TFC</x:v>
      </x:c>
      <x:c r="D4384" s="2" t="str">
        <x:v>H1 2025</x:v>
      </x:c>
      <x:c r="E4384" s="2" t="str">
        <x:v>dividends</x:v>
      </x:c>
      <x:c r="F4384" s="11" t="n">
        <x:v>1349</x:v>
      </x:c>
      <x:c r="G4384" s="2" t="str">
        <x:v>USD</x:v>
      </x:c>
      <x:c r="H4384" s="2" t="str">
        <x:v>2025-01-01</x:v>
      </x:c>
      <x:c r="I4384" s="2" t="str">
        <x:v>2025-06-30</x:v>
      </x:c>
      <x:c r="J4384" s="2" t="str">
        <x:v>Payments of Ordinary Dividends, Common Stock</x:v>
      </x:c>
      <x:c r="K4384" s="2" t="str">
        <x:v>us-gaap:PaymentsOfDividendsCommonStock</x:v>
      </x:c>
      <x:c r="L4384" s="2" t="str">
        <x:v>2026-07-31</x:v>
      </x:c>
      <x:c r="M4384" s="2" t="str">
        <x:v>0000092230-26-000099</x:v>
      </x:c>
      <x:c r="N4384" s="2" t="str">
        <x:v>https://www.sec.gov/Archives/edgar/data/92230/000009223026000099/tfc-20260630.htm</x:v>
      </x:c>
      <x:c r="O4384" s="2" t="str">
        <x:v>data/raw/filings/TFC_0000092230-26-000099_tfc-20260630.htm</x:v>
      </x:c>
      <x:c r="P4384" s="2" t="str">
        <x:v>f-530</x:v>
      </x:c>
      <x:c r="Q4384" s="2" t="str"/>
      <x:c r="R4384" s="2" t="str">
        <x:v>Latest eligible comparative presentation at the information cutoff.</x:v>
      </x:c>
      <x:c r="T4384" s="12"/>
      <x:c r="U4384" s="12"/>
    </x:row>
    <x:row r="4385" ht="24" customHeight="1">
      <x:c r="C4385" s="2" t="str">
        <x:v>TFC</x:v>
      </x:c>
      <x:c r="D4385" s="2" t="str">
        <x:v>H1 2025</x:v>
      </x:c>
      <x:c r="E4385" s="2" t="str">
        <x:v>buybacks</x:v>
      </x:c>
      <x:c r="F4385" s="11" t="n">
        <x:v>1250</x:v>
      </x:c>
      <x:c r="G4385" s="2" t="str">
        <x:v>USD</x:v>
      </x:c>
      <x:c r="H4385" s="2" t="str">
        <x:v>2025-01-01</x:v>
      </x:c>
      <x:c r="I4385" s="2" t="str">
        <x:v>2025-06-30</x:v>
      </x:c>
      <x:c r="J4385" s="2" t="str">
        <x:v>Payments for Repurchase of Common Stock</x:v>
      </x:c>
      <x:c r="K4385" s="2" t="str">
        <x:v>us-gaap:PaymentsForRepurchaseOfCommonStock</x:v>
      </x:c>
      <x:c r="L4385" s="2" t="str">
        <x:v>2026-07-31</x:v>
      </x:c>
      <x:c r="M4385" s="2" t="str">
        <x:v>0000092230-26-000099</x:v>
      </x:c>
      <x:c r="N4385" s="2" t="str">
        <x:v>https://www.sec.gov/Archives/edgar/data/92230/000009223026000099/tfc-20260630.htm</x:v>
      </x:c>
      <x:c r="O4385" s="2" t="str">
        <x:v>data/raw/filings/TFC_0000092230-26-000099_tfc-20260630.htm</x:v>
      </x:c>
      <x:c r="P4385" s="2" t="str">
        <x:v>f-526</x:v>
      </x:c>
      <x:c r="Q4385" s="2" t="str"/>
      <x:c r="R4385" s="2" t="str">
        <x:v>Latest eligible comparative presentation at the information cutoff.</x:v>
      </x:c>
      <x:c r="T4385" s="12"/>
      <x:c r="U4385" s="12"/>
    </x:row>
    <x:row r="4386" ht="24" customHeight="1">
      <x:c r="C4386" s="2" t="str">
        <x:v>TFC</x:v>
      </x:c>
      <x:c r="D4386" s="2" t="str">
        <x:v>H1 2025</x:v>
      </x:c>
      <x:c r="E4386" s="2" t="str">
        <x:v>chargeoffs</x:v>
      </x:c>
      <x:c r="F4386" s="11" t="str">
        <x:v>n.a.</x:v>
      </x:c>
      <x:c r="G4386" s="2" t="str">
        <x:v>USDm</x:v>
      </x:c>
      <x:c r="H4386" s="2" t="str">
        <x:v>2025-01-01</x:v>
      </x:c>
      <x:c r="I4386" s="2" t="str">
        <x:v>2025-06-30</x:v>
      </x:c>
      <x:c r="J4386" s="2" t="str">
        <x:v>Gross loan charge-offs</x:v>
      </x:c>
      <x:c r="K4386" s="2" t="str"/>
      <x:c r="L4386" s="2" t="str"/>
      <x:c r="M4386" s="2" t="str"/>
      <x:c r="N4386" s="2" t="str"/>
      <x:c r="O4386" s="2" t="str"/>
      <x:c r="P4386" s="2" t="str"/>
      <x:c r="Q4386" s="2" t="str"/>
      <x:c r="R4386" s="2" t="str">
        <x:v>Not reported / unavailable</x:v>
      </x:c>
      <x:c r="T4386" s="12"/>
      <x:c r="U4386" s="12"/>
    </x:row>
    <x:row r="4387" ht="24" customHeight="1">
      <x:c r="C4387" s="2" t="str">
        <x:v>TFC</x:v>
      </x:c>
      <x:c r="D4387" s="2" t="str">
        <x:v>H1 2025</x:v>
      </x:c>
      <x:c r="E4387" s="2" t="str">
        <x:v>recoveries</x:v>
      </x:c>
      <x:c r="F4387" s="11" t="str">
        <x:v>n.a.</x:v>
      </x:c>
      <x:c r="G4387" s="2" t="str">
        <x:v>USDm</x:v>
      </x:c>
      <x:c r="H4387" s="2" t="str">
        <x:v>2025-01-01</x:v>
      </x:c>
      <x:c r="I4387" s="2" t="str">
        <x:v>2025-06-30</x:v>
      </x:c>
      <x:c r="J4387" s="2" t="str">
        <x:v>Loan recoveries</x:v>
      </x:c>
      <x:c r="K4387" s="2" t="str"/>
      <x:c r="L4387" s="2" t="str"/>
      <x:c r="M4387" s="2" t="str"/>
      <x:c r="N4387" s="2" t="str"/>
      <x:c r="O4387" s="2" t="str"/>
      <x:c r="P4387" s="2" t="str"/>
      <x:c r="Q4387" s="2" t="str"/>
      <x:c r="R4387" s="2" t="str">
        <x:v>Not reported / unavailable</x:v>
      </x:c>
      <x:c r="T4387" s="12"/>
      <x:c r="U4387" s="12"/>
    </x:row>
    <x:row r="4388" ht="24" customHeight="1">
      <x:c r="C4388" s="2" t="str">
        <x:v>TFC</x:v>
      </x:c>
      <x:c r="D4388" s="2" t="str">
        <x:v>H1 2025</x:v>
      </x:c>
      <x:c r="E4388" s="2" t="str">
        <x:v>rwa</x:v>
      </x:c>
      <x:c r="F4388" s="11" t="str">
        <x:v>n.a.</x:v>
      </x:c>
      <x:c r="G4388" s="2" t="str">
        <x:v>USDm</x:v>
      </x:c>
      <x:c r="H4388" s="2" t="str">
        <x:v>2025-01-01</x:v>
      </x:c>
      <x:c r="I4388" s="2" t="str">
        <x:v>2025-06-30</x:v>
      </x:c>
      <x:c r="J4388" s="2" t="str">
        <x:v>Risk-weighted assets</x:v>
      </x:c>
      <x:c r="K4388" s="2" t="str"/>
      <x:c r="L4388" s="2" t="str"/>
      <x:c r="M4388" s="2" t="str"/>
      <x:c r="N4388" s="2" t="str"/>
      <x:c r="O4388" s="2" t="str"/>
      <x:c r="P4388" s="2" t="str"/>
      <x:c r="Q4388" s="2" t="str"/>
      <x:c r="R4388" s="2" t="str">
        <x:v>Not reported / unavailable</x:v>
      </x:c>
      <x:c r="T4388" s="12"/>
      <x:c r="U4388" s="12"/>
    </x:row>
    <x:row r="4389" ht="24" customHeight="1">
      <x:c r="C4389" s="2" t="str">
        <x:v>TFC</x:v>
      </x:c>
      <x:c r="D4389" s="2" t="str">
        <x:v>H1 2025</x:v>
      </x:c>
      <x:c r="E4389" s="2" t="str">
        <x:v>cet1_reported</x:v>
      </x:c>
      <x:c r="F4389" s="11" t="str">
        <x:v>n.a.</x:v>
      </x:c>
      <x:c r="G4389" s="2" t="str">
        <x:v>%</x:v>
      </x:c>
      <x:c r="H4389" s="2" t="str">
        <x:v>2025-01-01</x:v>
      </x:c>
      <x:c r="I4389" s="2" t="str">
        <x:v>2025-06-30</x:v>
      </x:c>
      <x:c r="J4389" s="2" t="str">
        <x:v>Actual standardized CET1 ratio</x:v>
      </x:c>
      <x:c r="K4389" s="2" t="str"/>
      <x:c r="L4389" s="2" t="str"/>
      <x:c r="M4389" s="2" t="str"/>
      <x:c r="N4389" s="2" t="str"/>
      <x:c r="O4389" s="2" t="str"/>
      <x:c r="P4389" s="2" t="str"/>
      <x:c r="Q4389" s="2" t="str"/>
      <x:c r="R4389" s="2" t="str">
        <x:v>Not reported / unavailable</x:v>
      </x:c>
      <x:c r="T4389" s="12"/>
      <x:c r="U4389" s="12"/>
    </x:row>
    <x:row r="4390" ht="24" customHeight="1">
      <x:c r="C4390" s="2" t="str">
        <x:v>TFC</x:v>
      </x:c>
      <x:c r="D4390" s="2" t="str">
        <x:v>H1 2025</x:v>
      </x:c>
      <x:c r="E4390" s="2" t="str">
        <x:v>nim_reported</x:v>
      </x:c>
      <x:c r="F4390" s="11" t="str">
        <x:v>n.a.</x:v>
      </x:c>
      <x:c r="G4390" s="2" t="str">
        <x:v>%</x:v>
      </x:c>
      <x:c r="H4390" s="2" t="str">
        <x:v>2025-01-01</x:v>
      </x:c>
      <x:c r="I4390" s="2" t="str">
        <x:v>2025-06-30</x:v>
      </x:c>
      <x:c r="J4390" s="2" t="str">
        <x:v>Issuer reported net interest margin</x:v>
      </x:c>
      <x:c r="K4390" s="2" t="str"/>
      <x:c r="L4390" s="2" t="str"/>
      <x:c r="M4390" s="2" t="str"/>
      <x:c r="N4390" s="2" t="str"/>
      <x:c r="O4390" s="2" t="str"/>
      <x:c r="P4390" s="2" t="str"/>
      <x:c r="Q4390" s="2" t="str"/>
      <x:c r="R4390" s="2" t="str">
        <x:v>Not reported / unavailable</x:v>
      </x:c>
      <x:c r="T4390" s="12"/>
      <x:c r="U4390" s="12"/>
    </x:row>
    <x:row r="4391" ht="24" customHeight="1">
      <x:c r="C4391" s="2" t="str">
        <x:v>TFC</x:v>
      </x:c>
      <x:c r="D4391" s="2" t="str">
        <x:v>H1 2025</x:v>
      </x:c>
      <x:c r="E4391" s="2" t="str">
        <x:v>bvps_reported</x:v>
      </x:c>
      <x:c r="F4391" s="11" t="str">
        <x:v>n.a.</x:v>
      </x:c>
      <x:c r="G4391" s="2" t="str">
        <x:v>USD/share</x:v>
      </x:c>
      <x:c r="H4391" s="2" t="str">
        <x:v>2025-01-01</x:v>
      </x:c>
      <x:c r="I4391" s="2" t="str">
        <x:v>2025-06-30</x:v>
      </x:c>
      <x:c r="J4391" s="2" t="str">
        <x:v>Reported common book value per share</x:v>
      </x:c>
      <x:c r="K4391" s="2" t="str"/>
      <x:c r="L4391" s="2" t="str"/>
      <x:c r="M4391" s="2" t="str"/>
      <x:c r="N4391" s="2" t="str"/>
      <x:c r="O4391" s="2" t="str"/>
      <x:c r="P4391" s="2" t="str"/>
      <x:c r="Q4391" s="2" t="str"/>
      <x:c r="R4391" s="2" t="str">
        <x:v>Not reported / unavailable</x:v>
      </x:c>
      <x:c r="T4391" s="12"/>
      <x:c r="U4391" s="12"/>
    </x:row>
    <x:row r="4392" ht="24" customHeight="1">
      <x:c r="C4392" s="2" t="str">
        <x:v>TFC</x:v>
      </x:c>
      <x:c r="D4392" s="2" t="str">
        <x:v>H1 2025</x:v>
      </x:c>
      <x:c r="E4392" s="2" t="str">
        <x:v>tbvps_reported</x:v>
      </x:c>
      <x:c r="F4392" s="11" t="str">
        <x:v>n.a.</x:v>
      </x:c>
      <x:c r="G4392" s="2" t="str">
        <x:v>USD/share</x:v>
      </x:c>
      <x:c r="H4392" s="2" t="str">
        <x:v>2025-01-01</x:v>
      </x:c>
      <x:c r="I4392" s="2" t="str">
        <x:v>2025-06-30</x:v>
      </x:c>
      <x:c r="J4392" s="2" t="str">
        <x:v>Reported tangible book value per share</x:v>
      </x:c>
      <x:c r="K4392" s="2" t="str"/>
      <x:c r="L4392" s="2" t="str"/>
      <x:c r="M4392" s="2" t="str"/>
      <x:c r="N4392" s="2" t="str"/>
      <x:c r="O4392" s="2" t="str"/>
      <x:c r="P4392" s="2" t="str"/>
      <x:c r="Q4392" s="2" t="str"/>
      <x:c r="R4392" s="2" t="str">
        <x:v>Not reported / unavailable</x:v>
      </x:c>
      <x:c r="T4392" s="12"/>
      <x:c r="U4392" s="12"/>
    </x:row>
    <x:row r="4393" ht="24" customHeight="1">
      <x:c r="C4393" s="2" t="str">
        <x:v>TFC</x:v>
      </x:c>
      <x:c r="D4393" s="2" t="str">
        <x:v>H1 2025</x:v>
      </x:c>
      <x:c r="E4393" s="2" t="str">
        <x:v>tce_reported</x:v>
      </x:c>
      <x:c r="F4393" s="11" t="str">
        <x:v>n.a.</x:v>
      </x:c>
      <x:c r="G4393" s="2" t="str">
        <x:v>USDm</x:v>
      </x:c>
      <x:c r="H4393" s="2" t="str">
        <x:v>2025-01-01</x:v>
      </x:c>
      <x:c r="I4393" s="2" t="str">
        <x:v>2025-06-30</x:v>
      </x:c>
      <x:c r="J4393" s="2" t="str">
        <x:v>Reported tangible common equity</x:v>
      </x:c>
      <x:c r="K4393" s="2" t="str"/>
      <x:c r="L4393" s="2" t="str"/>
      <x:c r="M4393" s="2" t="str"/>
      <x:c r="N4393" s="2" t="str"/>
      <x:c r="O4393" s="2" t="str"/>
      <x:c r="P4393" s="2" t="str"/>
      <x:c r="Q4393" s="2" t="str"/>
      <x:c r="R4393" s="2" t="str">
        <x:v>Not reported / unavailable</x:v>
      </x:c>
      <x:c r="T4393" s="12"/>
      <x:c r="U4393" s="12"/>
    </x:row>
    <x:row r="4394" ht="24" customHeight="1">
      <x:c r="C4394" s="2" t="str">
        <x:v>TFC</x:v>
      </x:c>
      <x:c r="D4394" s="2" t="str">
        <x:v>H1 2026</x:v>
      </x:c>
      <x:c r="E4394" s="2" t="str">
        <x:v>assets</x:v>
      </x:c>
      <x:c r="F4394" s="11" t="n">
        <x:v>556023</x:v>
      </x:c>
      <x:c r="G4394" s="2" t="str">
        <x:v>USD</x:v>
      </x:c>
      <x:c r="H4394" s="2" t="str">
        <x:v>2026-01-01</x:v>
      </x:c>
      <x:c r="I4394" s="2" t="str">
        <x:v>2026-06-30</x:v>
      </x:c>
      <x:c r="J4394" s="2" t="str">
        <x:v>Assets</x:v>
      </x:c>
      <x:c r="K4394" s="2" t="str">
        <x:v>us-gaap:Assets</x:v>
      </x:c>
      <x:c r="L4394" s="2" t="str">
        <x:v>2026-07-31</x:v>
      </x:c>
      <x:c r="M4394" s="2" t="str">
        <x:v>0000092230-26-000099</x:v>
      </x:c>
      <x:c r="N4394" s="2" t="str">
        <x:v>https://www.sec.gov/Archives/edgar/data/92230/000009223026000099/tfc-20260630.htm</x:v>
      </x:c>
      <x:c r="O4394" s="2" t="str">
        <x:v>data/raw/filings/TFC_0000092230-26-000099_tfc-20260630.htm</x:v>
      </x:c>
      <x:c r="P4394" s="2" t="str">
        <x:v>f-80</x:v>
      </x:c>
      <x:c r="Q4394" s="2" t="str"/>
      <x:c r="R4394" s="2" t="str">
        <x:v>Latest eligible comparative presentation at the information cutoff.</x:v>
      </x:c>
      <x:c r="T4394" s="12"/>
      <x:c r="U4394" s="12"/>
    </x:row>
    <x:row r="4395" ht="24" customHeight="1">
      <x:c r="C4395" s="2" t="str">
        <x:v>TFC</x:v>
      </x:c>
      <x:c r="D4395" s="2" t="str">
        <x:v>H1 2026</x:v>
      </x:c>
      <x:c r="E4395" s="2" t="str">
        <x:v>liabilities</x:v>
      </x:c>
      <x:c r="F4395" s="11" t="n">
        <x:v>491928</x:v>
      </x:c>
      <x:c r="G4395" s="2" t="str">
        <x:v>USD</x:v>
      </x:c>
      <x:c r="H4395" s="2" t="str">
        <x:v>2026-01-01</x:v>
      </x:c>
      <x:c r="I4395" s="2" t="str">
        <x:v>2026-06-30</x:v>
      </x:c>
      <x:c r="J4395" s="2" t="str">
        <x:v>Liabilities</x:v>
      </x:c>
      <x:c r="K4395" s="2" t="str">
        <x:v>us-gaap:Liabilities</x:v>
      </x:c>
      <x:c r="L4395" s="2" t="str">
        <x:v>2026-07-31</x:v>
      </x:c>
      <x:c r="M4395" s="2" t="str">
        <x:v>0000092230-26-000099</x:v>
      </x:c>
      <x:c r="N4395" s="2" t="str">
        <x:v>https://www.sec.gov/Archives/edgar/data/92230/000009223026000099/tfc-20260630.htm</x:v>
      </x:c>
      <x:c r="O4395" s="2" t="str">
        <x:v>data/raw/filings/TFC_0000092230-26-000099_tfc-20260630.htm</x:v>
      </x:c>
      <x:c r="P4395" s="2" t="str">
        <x:v>f-98</x:v>
      </x:c>
      <x:c r="Q4395" s="2" t="str"/>
      <x:c r="R4395" s="2" t="str">
        <x:v>Latest eligible comparative presentation at the information cutoff.</x:v>
      </x:c>
      <x:c r="T4395" s="12"/>
      <x:c r="U4395" s="12"/>
    </x:row>
    <x:row r="4396" ht="24" customHeight="1">
      <x:c r="C4396" s="2" t="str">
        <x:v>TFC</x:v>
      </x:c>
      <x:c r="D4396" s="2" t="str">
        <x:v>H1 2026</x:v>
      </x:c>
      <x:c r="E4396" s="2" t="str">
        <x:v>equity</x:v>
      </x:c>
      <x:c r="F4396" s="11" t="n">
        <x:v>64095</x:v>
      </x:c>
      <x:c r="G4396" s="2" t="str">
        <x:v>USD</x:v>
      </x:c>
      <x:c r="H4396" s="2" t="str">
        <x:v>2026-01-01</x:v>
      </x:c>
      <x:c r="I4396" s="2" t="str">
        <x:v>2026-06-30</x:v>
      </x:c>
      <x:c r="J4396" s="2" t="str">
        <x:v>Shareholders equity attributable to parent</x:v>
      </x:c>
      <x:c r="K4396" s="2" t="str">
        <x:v>Manual verified issuer table row</x:v>
      </x:c>
      <x:c r="L4396" s="2" t="str">
        <x:v>2026-07-31</x:v>
      </x:c>
      <x:c r="M4396" s="2" t="str">
        <x:v>0000092230-26-000099</x:v>
      </x:c>
      <x:c r="N4396" s="2" t="str">
        <x:v>https://www.sec.gov/Archives/edgar/data/92230/000009223026000099/tfc-20260630.htm</x:v>
      </x:c>
      <x:c r="O4396" s="2" t="str">
        <x:v>data/raw/filings/TFC_0000092230-26-000099_tfc-20260630.htm</x:v>
      </x:c>
      <x:c r="P4396" s="2" t="str"/>
      <x:c r="Q4396" s="2" t="str"/>
      <x:c r="R4396" s="2" t="str">
        <x:v>Verified original issuer table row; same-date end balance, excluding average and regulatory minimum tables.</x:v>
      </x:c>
      <x:c r="T4396" s="12"/>
      <x:c r="U4396" s="12"/>
    </x:row>
    <x:row r="4397" ht="24" customHeight="1">
      <x:c r="C4397" s="2" t="str">
        <x:v>TFC</x:v>
      </x:c>
      <x:c r="D4397" s="2" t="str">
        <x:v>H1 2026</x:v>
      </x:c>
      <x:c r="E4397" s="2" t="str">
        <x:v>preferred</x:v>
      </x:c>
      <x:c r="F4397" s="11" t="n">
        <x:v>5411</x:v>
      </x:c>
      <x:c r="G4397" s="2" t="str">
        <x:v>USD</x:v>
      </x:c>
      <x:c r="H4397" s="2" t="str">
        <x:v>2026-01-01</x:v>
      </x:c>
      <x:c r="I4397" s="2" t="str">
        <x:v>2026-06-30</x:v>
      </x:c>
      <x:c r="J4397" s="2" t="str">
        <x:v>Preferred equity carrying amount</x:v>
      </x:c>
      <x:c r="K4397" s="2" t="str">
        <x:v>Manual verified issuer table row</x:v>
      </x:c>
      <x:c r="L4397" s="2" t="str">
        <x:v>2026-07-31</x:v>
      </x:c>
      <x:c r="M4397" s="2" t="str">
        <x:v>0000092230-26-000099</x:v>
      </x:c>
      <x:c r="N4397" s="2" t="str">
        <x:v>https://www.sec.gov/Archives/edgar/data/92230/000009223026000099/tfc-20260630.htm</x:v>
      </x:c>
      <x:c r="O4397" s="2" t="str">
        <x:v>data/raw/filings/TFC_0000092230-26-000099_tfc-20260630.htm</x:v>
      </x:c>
      <x:c r="P4397" s="2" t="str"/>
      <x:c r="Q4397" s="2" t="str"/>
      <x:c r="R4397" s="2" t="str">
        <x:v>Verified original issuer table row; same-date end balance, excluding average and regulatory minimum tables.</x:v>
      </x:c>
      <x:c r="T4397" s="12"/>
      <x:c r="U4397" s="12"/>
    </x:row>
    <x:row r="4398" ht="24" customHeight="1">
      <x:c r="C4398" s="2" t="str">
        <x:v>TFC</x:v>
      </x:c>
      <x:c r="D4398" s="2" t="str">
        <x:v>H1 2026</x:v>
      </x:c>
      <x:c r="E4398" s="2" t="str">
        <x:v>common_equity_reported</x:v>
      </x:c>
      <x:c r="F4398" s="11" t="str">
        <x:v>n.a.</x:v>
      </x:c>
      <x:c r="G4398" s="2" t="str">
        <x:v>USDm</x:v>
      </x:c>
      <x:c r="H4398" s="2" t="str">
        <x:v>2026-01-01</x:v>
      </x:c>
      <x:c r="I4398" s="2" t="str">
        <x:v>2026-06-30</x:v>
      </x:c>
      <x:c r="J4398" s="2" t="str">
        <x:v>Reported common shareholders equity</x:v>
      </x:c>
      <x:c r="K4398" s="2" t="str"/>
      <x:c r="L4398" s="2" t="str"/>
      <x:c r="M4398" s="2" t="str"/>
      <x:c r="N4398" s="2" t="str"/>
      <x:c r="O4398" s="2" t="str"/>
      <x:c r="P4398" s="2" t="str"/>
      <x:c r="Q4398" s="2" t="str"/>
      <x:c r="R4398" s="2" t="str">
        <x:v>Not reported / unavailable</x:v>
      </x:c>
      <x:c r="T4398" s="12"/>
      <x:c r="U4398" s="12"/>
    </x:row>
    <x:row r="4399" ht="24" customHeight="1">
      <x:c r="C4399" s="2" t="str">
        <x:v>TFC</x:v>
      </x:c>
      <x:c r="D4399" s="2" t="str">
        <x:v>H1 2026</x:v>
      </x:c>
      <x:c r="E4399" s="2" t="str">
        <x:v>goodwill</x:v>
      </x:c>
      <x:c r="F4399" s="11" t="n">
        <x:v>17125</x:v>
      </x:c>
      <x:c r="G4399" s="2" t="str">
        <x:v>USD</x:v>
      </x:c>
      <x:c r="H4399" s="2" t="str">
        <x:v>2026-01-01</x:v>
      </x:c>
      <x:c r="I4399" s="2" t="str">
        <x:v>2026-06-30</x:v>
      </x:c>
      <x:c r="J4399" s="2" t="str">
        <x:v>Goodwill</x:v>
      </x:c>
      <x:c r="K4399" s="2" t="str">
        <x:v>us-gaap:Goodwill</x:v>
      </x:c>
      <x:c r="L4399" s="2" t="str">
        <x:v>2026-07-31</x:v>
      </x:c>
      <x:c r="M4399" s="2" t="str">
        <x:v>0000092230-26-000099</x:v>
      </x:c>
      <x:c r="N4399" s="2" t="str">
        <x:v>https://www.sec.gov/Archives/edgar/data/92230/000009223026000099/tfc-20260630.htm</x:v>
      </x:c>
      <x:c r="O4399" s="2" t="str">
        <x:v>data/raw/filings/TFC_0000092230-26-000099_tfc-20260630.htm</x:v>
      </x:c>
      <x:c r="P4399" s="2" t="str">
        <x:v>f-70</x:v>
      </x:c>
      <x:c r="Q4399" s="2" t="str"/>
      <x:c r="R4399" s="2" t="str">
        <x:v>Latest eligible comparative presentation at the information cutoff.</x:v>
      </x:c>
      <x:c r="T4399" s="12"/>
      <x:c r="U4399" s="12"/>
    </x:row>
    <x:row r="4400" ht="24" customHeight="1">
      <x:c r="C4400" s="2" t="str">
        <x:v>TFC</x:v>
      </x:c>
      <x:c r="D4400" s="2" t="str">
        <x:v>H1 2026</x:v>
      </x:c>
      <x:c r="E4400" s="2" t="str">
        <x:v>intangibles</x:v>
      </x:c>
      <x:c r="F4400" s="11" t="n">
        <x:v>1130</x:v>
      </x:c>
      <x:c r="G4400" s="2" t="str">
        <x:v>USD</x:v>
      </x:c>
      <x:c r="H4400" s="2" t="str">
        <x:v>2026-01-01</x:v>
      </x:c>
      <x:c r="I4400" s="2" t="str">
        <x:v>2026-06-30</x:v>
      </x:c>
      <x:c r="J4400" s="2" t="str">
        <x:v>Finite-Lived Intangible Assets, Net</x:v>
      </x:c>
      <x:c r="K4400" s="2" t="str">
        <x:v>us-gaap:FiniteLivedIntangibleAssetsNet</x:v>
      </x:c>
      <x:c r="L4400" s="2" t="str">
        <x:v>2026-07-31</x:v>
      </x:c>
      <x:c r="M4400" s="2" t="str">
        <x:v>0000092230-26-000099</x:v>
      </x:c>
      <x:c r="N4400" s="2" t="str">
        <x:v>https://www.sec.gov/Archives/edgar/data/92230/000009223026000099/tfc-20260630.htm</x:v>
      </x:c>
      <x:c r="O4400" s="2" t="str">
        <x:v>data/raw/filings/TFC_0000092230-26-000099_tfc-20260630.htm</x:v>
      </x:c>
      <x:c r="P4400" s="2" t="str">
        <x:v>f-2836</x:v>
      </x:c>
      <x:c r="Q4400" s="2" t="str"/>
      <x:c r="R4400" s="2" t="str">
        <x:v>Latest eligible comparative presentation at the information cutoff.</x:v>
      </x:c>
      <x:c r="T4400" s="12"/>
      <x:c r="U4400" s="12"/>
    </x:row>
    <x:row r="4401" ht="24" customHeight="1">
      <x:c r="C4401" s="2" t="str">
        <x:v>TFC</x:v>
      </x:c>
      <x:c r="D4401" s="2" t="str">
        <x:v>H1 2026</x:v>
      </x:c>
      <x:c r="E4401" s="2" t="str">
        <x:v>intangibles_total</x:v>
      </x:c>
      <x:c r="F4401" s="11" t="str">
        <x:v>n.a.</x:v>
      </x:c>
      <x:c r="G4401" s="2" t="str">
        <x:v>USDm</x:v>
      </x:c>
      <x:c r="H4401" s="2" t="str">
        <x:v>2026-01-01</x:v>
      </x:c>
      <x:c r="I4401" s="2" t="str">
        <x:v>2026-06-30</x:v>
      </x:c>
      <x:c r="J4401" s="2" t="str">
        <x:v>Reported goodwill and intangible assets combined</x:v>
      </x:c>
      <x:c r="K4401" s="2" t="str"/>
      <x:c r="L4401" s="2" t="str"/>
      <x:c r="M4401" s="2" t="str"/>
      <x:c r="N4401" s="2" t="str"/>
      <x:c r="O4401" s="2" t="str"/>
      <x:c r="P4401" s="2" t="str"/>
      <x:c r="Q4401" s="2" t="str"/>
      <x:c r="R4401" s="2" t="str">
        <x:v>Not reported / unavailable</x:v>
      </x:c>
      <x:c r="T4401" s="12"/>
      <x:c r="U4401" s="12"/>
    </x:row>
    <x:row r="4402" ht="24" customHeight="1">
      <x:c r="C4402" s="2" t="str">
        <x:v>TFC</x:v>
      </x:c>
      <x:c r="D4402" s="2" t="str">
        <x:v>H1 2026</x:v>
      </x:c>
      <x:c r="E4402" s="2" t="str">
        <x:v>shares_end</x:v>
      </x:c>
      <x:c r="F4402" s="11" t="n">
        <x:v>1221.626</x:v>
      </x:c>
      <x:c r="G4402" s="2" t="str">
        <x:v>shares</x:v>
      </x:c>
      <x:c r="H4402" s="2" t="str">
        <x:v>2026-01-01</x:v>
      </x:c>
      <x:c r="I4402" s="2" t="str">
        <x:v>2026-06-30</x:v>
      </x:c>
      <x:c r="J4402" s="2" t="str">
        <x:v>Common Stock, Shares, Outstanding</x:v>
      </x:c>
      <x:c r="K4402" s="2" t="str">
        <x:v>us-gaap:CommonStockSharesOutstanding</x:v>
      </x:c>
      <x:c r="L4402" s="2" t="str">
        <x:v>2026-07-31</x:v>
      </x:c>
      <x:c r="M4402" s="2" t="str">
        <x:v>0000092230-26-000099</x:v>
      </x:c>
      <x:c r="N4402" s="2" t="str">
        <x:v>https://www.sec.gov/Archives/edgar/data/92230/000009223026000099/tfc-20260630.htm</x:v>
      </x:c>
      <x:c r="O4402" s="2" t="str">
        <x:v>data/raw/filings/TFC_0000092230-26-000099_tfc-20260630.htm</x:v>
      </x:c>
      <x:c r="P4402" s="2" t="str">
        <x:v>f-117</x:v>
      </x:c>
      <x:c r="Q4402" s="2" t="str"/>
      <x:c r="R4402" s="2" t="str">
        <x:v>Latest eligible comparative presentation at the information cutoff.</x:v>
      </x:c>
      <x:c r="T4402" s="12"/>
      <x:c r="U4402" s="12"/>
    </x:row>
    <x:row r="4403" ht="24" customHeight="1">
      <x:c r="C4403" s="2" t="str">
        <x:v>TFC</x:v>
      </x:c>
      <x:c r="D4403" s="2" t="str">
        <x:v>H1 2026</x:v>
      </x:c>
      <x:c r="E4403" s="2" t="str">
        <x:v>shares_issued</x:v>
      </x:c>
      <x:c r="F4403" s="11" t="str">
        <x:v>n.a.</x:v>
      </x:c>
      <x:c r="G4403" s="2" t="str">
        <x:v>million</x:v>
      </x:c>
      <x:c r="H4403" s="2" t="str">
        <x:v>2026-01-01</x:v>
      </x:c>
      <x:c r="I4403" s="2" t="str">
        <x:v>2026-06-30</x:v>
      </x:c>
      <x:c r="J4403" s="2" t="str">
        <x:v>Shares Issued</x:v>
      </x:c>
      <x:c r="K4403" s="2" t="str"/>
      <x:c r="L4403" s="2" t="str"/>
      <x:c r="M4403" s="2" t="str"/>
      <x:c r="N4403" s="2" t="str"/>
      <x:c r="O4403" s="2" t="str"/>
      <x:c r="P4403" s="2" t="str"/>
      <x:c r="Q4403" s="2" t="str"/>
      <x:c r="R4403" s="2" t="str">
        <x:v>Not reported / unavailable</x:v>
      </x:c>
      <x:c r="T4403" s="12"/>
      <x:c r="U4403" s="12"/>
    </x:row>
    <x:row r="4404" ht="24" customHeight="1">
      <x:c r="C4404" s="2" t="str">
        <x:v>TFC</x:v>
      </x:c>
      <x:c r="D4404" s="2" t="str">
        <x:v>H1 2026</x:v>
      </x:c>
      <x:c r="E4404" s="2" t="str">
        <x:v>shares_treasury</x:v>
      </x:c>
      <x:c r="F4404" s="11" t="str">
        <x:v>n.a.</x:v>
      </x:c>
      <x:c r="G4404" s="2" t="str">
        <x:v>million</x:v>
      </x:c>
      <x:c r="H4404" s="2" t="str">
        <x:v>2026-01-01</x:v>
      </x:c>
      <x:c r="I4404" s="2" t="str">
        <x:v>2026-06-30</x:v>
      </x:c>
      <x:c r="J4404" s="2" t="str">
        <x:v>Shares Treasury</x:v>
      </x:c>
      <x:c r="K4404" s="2" t="str"/>
      <x:c r="L4404" s="2" t="str"/>
      <x:c r="M4404" s="2" t="str"/>
      <x:c r="N4404" s="2" t="str"/>
      <x:c r="O4404" s="2" t="str"/>
      <x:c r="P4404" s="2" t="str"/>
      <x:c r="Q4404" s="2" t="str"/>
      <x:c r="R4404" s="2" t="str">
        <x:v>Not reported / unavailable</x:v>
      </x:c>
      <x:c r="T4404" s="12"/>
      <x:c r="U4404" s="12"/>
    </x:row>
    <x:row r="4405" ht="24" customHeight="1">
      <x:c r="C4405" s="2" t="str">
        <x:v>TFC</x:v>
      </x:c>
      <x:c r="D4405" s="2" t="str">
        <x:v>H1 2026</x:v>
      </x:c>
      <x:c r="E4405" s="2" t="str">
        <x:v>deposits</x:v>
      </x:c>
      <x:c r="F4405" s="11" t="str">
        <x:v>n.a.</x:v>
      </x:c>
      <x:c r="G4405" s="2" t="str">
        <x:v>USDm</x:v>
      </x:c>
      <x:c r="H4405" s="2" t="str">
        <x:v>2026-01-01</x:v>
      </x:c>
      <x:c r="I4405" s="2" t="str">
        <x:v>2026-06-30</x:v>
      </x:c>
      <x:c r="J4405" s="2" t="str">
        <x:v>Deposits</x:v>
      </x:c>
      <x:c r="K4405" s="2" t="str"/>
      <x:c r="L4405" s="2" t="str"/>
      <x:c r="M4405" s="2" t="str"/>
      <x:c r="N4405" s="2" t="str"/>
      <x:c r="O4405" s="2" t="str"/>
      <x:c r="P4405" s="2" t="str"/>
      <x:c r="Q4405" s="2" t="str"/>
      <x:c r="R4405" s="2" t="str">
        <x:v>Not reported / unavailable</x:v>
      </x:c>
      <x:c r="T4405" s="17" t="n">
        <x:v>104341</x:v>
      </x:c>
      <x:c r="U4405" s="17" t="n">
        <x:v>305038</x:v>
      </x:c>
    </x:row>
    <x:row r="4406" ht="24" customHeight="1">
      <x:c r="C4406" s="2" t="str">
        <x:v>TFC</x:v>
      </x:c>
      <x:c r="D4406" s="2" t="str">
        <x:v>H1 2026</x:v>
      </x:c>
      <x:c r="E4406" s="2" t="str">
        <x:v>loans_gross</x:v>
      </x:c>
      <x:c r="F4406" s="11" t="n">
        <x:v>329796</x:v>
      </x:c>
      <x:c r="G4406" s="2" t="str">
        <x:v>USD</x:v>
      </x:c>
      <x:c r="H4406" s="2" t="str">
        <x:v>2026-01-01</x:v>
      </x:c>
      <x:c r="I4406" s="2" t="str">
        <x:v>2026-06-30</x:v>
      </x:c>
      <x:c r="J4406" s="2" t="str">
        <x:v>Gross loans and leases selected definition</x:v>
      </x:c>
      <x:c r="K4406" s="2" t="str">
        <x:v>us-gaap:FinancingReceivableExcludingAccruedInterestBeforeAllowanceForCreditLoss</x:v>
      </x:c>
      <x:c r="L4406" s="2" t="str">
        <x:v>2026-07-31</x:v>
      </x:c>
      <x:c r="M4406" s="2" t="str">
        <x:v>0000092230-26-000099</x:v>
      </x:c>
      <x:c r="N4406" s="2" t="str">
        <x:v>https://www.sec.gov/Archives/edgar/data/92230/000009223026000099/tfc-20260630.htm</x:v>
      </x:c>
      <x:c r="O4406" s="2" t="str">
        <x:v>data/raw/filings/TFC_0000092230-26-000099_tfc-20260630.htm</x:v>
      </x:c>
      <x:c r="P4406" s="2" t="str">
        <x:v>f-1497</x:v>
      </x:c>
      <x:c r="Q4406" s="2" t="str"/>
      <x:c r="R4406" s="2" t="str">
        <x:v>Latest eligible comparative presentation at the information cutoff.</x:v>
      </x:c>
      <x:c r="T4406" s="12"/>
      <x:c r="U4406" s="12"/>
    </x:row>
    <x:row r="4407" ht="24" customHeight="1">
      <x:c r="C4407" s="2" t="str">
        <x:v>TFC</x:v>
      </x:c>
      <x:c r="D4407" s="2" t="str">
        <x:v>H1 2026</x:v>
      </x:c>
      <x:c r="E4407" s="2" t="str">
        <x:v>loans_net</x:v>
      </x:c>
      <x:c r="F4407" s="11" t="n">
        <x:v>324813</x:v>
      </x:c>
      <x:c r="G4407" s="2" t="str">
        <x:v>USD</x:v>
      </x:c>
      <x:c r="H4407" s="2" t="str">
        <x:v>2026-01-01</x:v>
      </x:c>
      <x:c r="I4407" s="2" t="str">
        <x:v>2026-06-30</x:v>
      </x:c>
      <x:c r="J4407" s="2" t="str">
        <x:v>Net loans after allowance selected definition</x:v>
      </x:c>
      <x:c r="K4407" s="2" t="str">
        <x:v>us-gaap:FinancingReceivableExcludingAccruedInterestAfterAllowanceForCreditLoss</x:v>
      </x:c>
      <x:c r="L4407" s="2" t="str">
        <x:v>2026-07-31</x:v>
      </x:c>
      <x:c r="M4407" s="2" t="str">
        <x:v>0000092230-26-000099</x:v>
      </x:c>
      <x:c r="N4407" s="2" t="str">
        <x:v>https://www.sec.gov/Archives/edgar/data/92230/000009223026000099/tfc-20260630.htm</x:v>
      </x:c>
      <x:c r="O4407" s="2" t="str">
        <x:v>data/raw/filings/TFC_0000092230-26-000099_tfc-20260630.htm</x:v>
      </x:c>
      <x:c r="P4407" s="2" t="str">
        <x:v>f-66</x:v>
      </x:c>
      <x:c r="Q4407" s="2" t="str"/>
      <x:c r="R4407" s="2" t="str">
        <x:v>Latest eligible comparative presentation at the information cutoff.</x:v>
      </x:c>
      <x:c r="T4407" s="12"/>
      <x:c r="U4407" s="12"/>
    </x:row>
    <x:row r="4408" ht="24" customHeight="1">
      <x:c r="C4408" s="2" t="str">
        <x:v>TFC</x:v>
      </x:c>
      <x:c r="D4408" s="2" t="str">
        <x:v>H1 2026</x:v>
      </x:c>
      <x:c r="E4408" s="2" t="str">
        <x:v>allowance</x:v>
      </x:c>
      <x:c r="F4408" s="11" t="n">
        <x:v>4983</x:v>
      </x:c>
      <x:c r="G4408" s="2" t="str">
        <x:v>USD</x:v>
      </x:c>
      <x:c r="H4408" s="2" t="str">
        <x:v>2026-01-01</x:v>
      </x:c>
      <x:c r="I4408" s="2" t="str">
        <x:v>2026-06-30</x:v>
      </x:c>
      <x:c r="J4408" s="2" t="str">
        <x:v>Loan allowance for credit losses</x:v>
      </x:c>
      <x:c r="K4408" s="2" t="str">
        <x:v>us-gaap:FinancingReceivableAllowanceForCreditLossExcludingAccruedInterest</x:v>
      </x:c>
      <x:c r="L4408" s="2" t="str">
        <x:v>2026-07-31</x:v>
      </x:c>
      <x:c r="M4408" s="2" t="str">
        <x:v>0000092230-26-000099</x:v>
      </x:c>
      <x:c r="N4408" s="2" t="str">
        <x:v>https://www.sec.gov/Archives/edgar/data/92230/000009223026000099/tfc-20260630.htm</x:v>
      </x:c>
      <x:c r="O4408" s="2" t="str">
        <x:v>data/raw/filings/TFC_0000092230-26-000099_tfc-20260630.htm</x:v>
      </x:c>
      <x:c r="P4408" s="2" t="str">
        <x:v>f-64</x:v>
      </x:c>
      <x:c r="Q4408" s="2" t="str"/>
      <x:c r="R4408" s="2" t="str">
        <x:v>Latest eligible comparative presentation at the information cutoff.</x:v>
      </x:c>
      <x:c r="T4408" s="12"/>
      <x:c r="U4408" s="12"/>
    </x:row>
    <x:row r="4409" ht="24" customHeight="1">
      <x:c r="C4409" s="2" t="str">
        <x:v>TFC</x:v>
      </x:c>
      <x:c r="D4409" s="2" t="str">
        <x:v>H1 2026</x:v>
      </x:c>
      <x:c r="E4409" s="2" t="str">
        <x:v>nonaccrual</x:v>
      </x:c>
      <x:c r="F4409" s="11" t="str">
        <x:v>n.a.</x:v>
      </x:c>
      <x:c r="G4409" s="2" t="str">
        <x:v>USDm</x:v>
      </x:c>
      <x:c r="H4409" s="2" t="str">
        <x:v>2026-01-01</x:v>
      </x:c>
      <x:c r="I4409" s="2" t="str">
        <x:v>2026-06-30</x:v>
      </x:c>
      <x:c r="J4409" s="2" t="str">
        <x:v>Nonaccrual</x:v>
      </x:c>
      <x:c r="K4409" s="2" t="str"/>
      <x:c r="L4409" s="2" t="str"/>
      <x:c r="M4409" s="2" t="str"/>
      <x:c r="N4409" s="2" t="str"/>
      <x:c r="O4409" s="2" t="str"/>
      <x:c r="P4409" s="2" t="str"/>
      <x:c r="Q4409" s="2" t="str"/>
      <x:c r="R4409" s="2" t="str">
        <x:v>Not reported / unavailable</x:v>
      </x:c>
      <x:c r="T4409" s="12"/>
      <x:c r="U4409" s="12"/>
    </x:row>
    <x:row r="4410" ht="24" customHeight="1">
      <x:c r="C4410" s="2" t="str">
        <x:v>TFC</x:v>
      </x:c>
      <x:c r="D4410" s="2" t="str">
        <x:v>H1 2026</x:v>
      </x:c>
      <x:c r="E4410" s="2" t="str">
        <x:v>cash</x:v>
      </x:c>
      <x:c r="F4410" s="11" t="str">
        <x:v>n.a.</x:v>
      </x:c>
      <x:c r="G4410" s="2" t="str">
        <x:v>USDm</x:v>
      </x:c>
      <x:c r="H4410" s="2" t="str">
        <x:v>2026-01-01</x:v>
      </x:c>
      <x:c r="I4410" s="2" t="str">
        <x:v>2026-06-30</x:v>
      </x:c>
      <x:c r="J4410" s="2" t="str">
        <x:v>Cash</x:v>
      </x:c>
      <x:c r="K4410" s="2" t="str"/>
      <x:c r="L4410" s="2" t="str"/>
      <x:c r="M4410" s="2" t="str"/>
      <x:c r="N4410" s="2" t="str"/>
      <x:c r="O4410" s="2" t="str"/>
      <x:c r="P4410" s="2" t="str"/>
      <x:c r="Q4410" s="2" t="str"/>
      <x:c r="R4410" s="2" t="str">
        <x:v>Not reported / unavailable</x:v>
      </x:c>
      <x:c r="T4410" s="12"/>
      <x:c r="U4410" s="12"/>
    </x:row>
    <x:row r="4411" ht="24" customHeight="1">
      <x:c r="C4411" s="2" t="str">
        <x:v>TFC</x:v>
      </x:c>
      <x:c r="D4411" s="2" t="str">
        <x:v>H1 2026</x:v>
      </x:c>
      <x:c r="E4411" s="2" t="str">
        <x:v>aoci</x:v>
      </x:c>
      <x:c r="F4411" s="11" t="n">
        <x:v>-6716</x:v>
      </x:c>
      <x:c r="G4411" s="2" t="str">
        <x:v>USD</x:v>
      </x:c>
      <x:c r="H4411" s="2" t="str">
        <x:v>2026-01-01</x:v>
      </x:c>
      <x:c r="I4411" s="2" t="str">
        <x:v>2026-06-30</x:v>
      </x:c>
      <x:c r="J4411" s="2" t="str">
        <x:v>Accumulated Other Comprehensive Income (Loss), Net of Tax</x:v>
      </x:c>
      <x:c r="K4411" s="2" t="str">
        <x:v>us-gaap:AccumulatedOtherComprehensiveIncomeLossNetOfTax</x:v>
      </x:c>
      <x:c r="L4411" s="2" t="str">
        <x:v>2026-07-31</x:v>
      </x:c>
      <x:c r="M4411" s="2" t="str">
        <x:v>0000092230-26-000099</x:v>
      </x:c>
      <x:c r="N4411" s="2" t="str">
        <x:v>https://www.sec.gov/Archives/edgar/data/92230/000009223026000099/tfc-20260630.htm</x:v>
      </x:c>
      <x:c r="O4411" s="2" t="str">
        <x:v>data/raw/filings/TFC_0000092230-26-000099_tfc-20260630.htm</x:v>
      </x:c>
      <x:c r="P4411" s="2" t="str">
        <x:v>f-110</x:v>
      </x:c>
      <x:c r="Q4411" s="2" t="str"/>
      <x:c r="R4411" s="2" t="str">
        <x:v>Latest eligible comparative presentation at the information cutoff.</x:v>
      </x:c>
      <x:c r="T4411" s="12"/>
      <x:c r="U4411" s="12"/>
    </x:row>
    <x:row r="4412" ht="24" customHeight="1">
      <x:c r="C4412" s="2" t="str">
        <x:v>TFC</x:v>
      </x:c>
      <x:c r="D4412" s="2" t="str">
        <x:v>H1 2026</x:v>
      </x:c>
      <x:c r="E4412" s="2" t="str">
        <x:v>nii</x:v>
      </x:c>
      <x:c r="F4412" s="11" t="n">
        <x:v>7220</x:v>
      </x:c>
      <x:c r="G4412" s="2" t="str">
        <x:v>USD</x:v>
      </x:c>
      <x:c r="H4412" s="2" t="str">
        <x:v>2026-01-01</x:v>
      </x:c>
      <x:c r="I4412" s="2" t="str">
        <x:v>2026-06-30</x:v>
      </x:c>
      <x:c r="J4412" s="2" t="str">
        <x:v>Interest Income (Expense), Net</x:v>
      </x:c>
      <x:c r="K4412" s="2" t="str">
        <x:v>us-gaap:InterestIncomeExpenseNet</x:v>
      </x:c>
      <x:c r="L4412" s="2" t="str">
        <x:v>2026-07-31</x:v>
      </x:c>
      <x:c r="M4412" s="2" t="str">
        <x:v>0000092230-26-000099</x:v>
      </x:c>
      <x:c r="N4412" s="2" t="str">
        <x:v>https://www.sec.gov/Archives/edgar/data/92230/000009223026000099/tfc-20260630.htm</x:v>
      </x:c>
      <x:c r="O4412" s="2" t="str">
        <x:v>data/raw/filings/TFC_0000092230-26-000099_tfc-20260630.htm</x:v>
      </x:c>
      <x:c r="P4412" s="2" t="str">
        <x:v>f-4214</x:v>
      </x:c>
      <x:c r="Q4412" s="2" t="str"/>
      <x:c r="R4412" s="2" t="str">
        <x:v>Latest eligible comparative presentation at the information cutoff.</x:v>
      </x:c>
      <x:c r="T4412" s="12"/>
      <x:c r="U4412" s="12"/>
    </x:row>
    <x:row r="4413" ht="24" customHeight="1">
      <x:c r="C4413" s="2" t="str">
        <x:v>TFC</x:v>
      </x:c>
      <x:c r="D4413" s="2" t="str">
        <x:v>H1 2026</x:v>
      </x:c>
      <x:c r="E4413" s="2" t="str">
        <x:v>noninterest_income</x:v>
      </x:c>
      <x:c r="F4413" s="11" t="n">
        <x:v>3197</x:v>
      </x:c>
      <x:c r="G4413" s="2" t="str">
        <x:v>USD</x:v>
      </x:c>
      <x:c r="H4413" s="2" t="str">
        <x:v>2026-01-01</x:v>
      </x:c>
      <x:c r="I4413" s="2" t="str">
        <x:v>2026-06-30</x:v>
      </x:c>
      <x:c r="J4413" s="2" t="str">
        <x:v>Noninterest Income</x:v>
      </x:c>
      <x:c r="K4413" s="2" t="str">
        <x:v>us-gaap:NoninterestIncome</x:v>
      </x:c>
      <x:c r="L4413" s="2" t="str">
        <x:v>2026-07-31</x:v>
      </x:c>
      <x:c r="M4413" s="2" t="str">
        <x:v>0000092230-26-000099</x:v>
      </x:c>
      <x:c r="N4413" s="2" t="str">
        <x:v>https://www.sec.gov/Archives/edgar/data/92230/000009223026000099/tfc-20260630.htm</x:v>
      </x:c>
      <x:c r="O4413" s="2" t="str">
        <x:v>data/raw/filings/TFC_0000092230-26-000099_tfc-20260630.htm</x:v>
      </x:c>
      <x:c r="P4413" s="2" t="str">
        <x:v>f-203</x:v>
      </x:c>
      <x:c r="Q4413" s="2" t="str"/>
      <x:c r="R4413" s="2" t="str">
        <x:v>Latest eligible comparative presentation at the information cutoff.</x:v>
      </x:c>
      <x:c r="T4413" s="12"/>
      <x:c r="U4413" s="12"/>
    </x:row>
    <x:row r="4414" ht="24" customHeight="1">
      <x:c r="C4414" s="2" t="str">
        <x:v>TFC</x:v>
      </x:c>
      <x:c r="D4414" s="2" t="str">
        <x:v>H1 2026</x:v>
      </x:c>
      <x:c r="E4414" s="2" t="str">
        <x:v>revenue_reported</x:v>
      </x:c>
      <x:c r="F4414" s="11" t="str">
        <x:v>n.a.</x:v>
      </x:c>
      <x:c r="G4414" s="2" t="str">
        <x:v>USDm</x:v>
      </x:c>
      <x:c r="H4414" s="2" t="str">
        <x:v>2026-01-01</x:v>
      </x:c>
      <x:c r="I4414" s="2" t="str">
        <x:v>2026-06-30</x:v>
      </x:c>
      <x:c r="J4414" s="2" t="str">
        <x:v>Reported total net revenue</x:v>
      </x:c>
      <x:c r="K4414" s="2" t="str"/>
      <x:c r="L4414" s="2" t="str"/>
      <x:c r="M4414" s="2" t="str"/>
      <x:c r="N4414" s="2" t="str"/>
      <x:c r="O4414" s="2" t="str"/>
      <x:c r="P4414" s="2" t="str"/>
      <x:c r="Q4414" s="2" t="str"/>
      <x:c r="R4414" s="2" t="str">
        <x:v>Not reported / unavailable</x:v>
      </x:c>
      <x:c r="T4414" s="12"/>
      <x:c r="U4414" s="12"/>
    </x:row>
    <x:row r="4415" ht="24" customHeight="1">
      <x:c r="C4415" s="2" t="str">
        <x:v>TFC</x:v>
      </x:c>
      <x:c r="D4415" s="2" t="str">
        <x:v>H1 2026</x:v>
      </x:c>
      <x:c r="E4415" s="2" t="str">
        <x:v>opex</x:v>
      </x:c>
      <x:c r="F4415" s="11" t="n">
        <x:v>6038</x:v>
      </x:c>
      <x:c r="G4415" s="2" t="str">
        <x:v>USD</x:v>
      </x:c>
      <x:c r="H4415" s="2" t="str">
        <x:v>2026-01-01</x:v>
      </x:c>
      <x:c r="I4415" s="2" t="str">
        <x:v>2026-06-30</x:v>
      </x:c>
      <x:c r="J4415" s="2" t="str">
        <x:v>Noninterest Expense</x:v>
      </x:c>
      <x:c r="K4415" s="2" t="str">
        <x:v>us-gaap:NoninterestExpense</x:v>
      </x:c>
      <x:c r="L4415" s="2" t="str">
        <x:v>2026-07-31</x:v>
      </x:c>
      <x:c r="M4415" s="2" t="str">
        <x:v>0000092230-26-000099</x:v>
      </x:c>
      <x:c r="N4415" s="2" t="str">
        <x:v>https://www.sec.gov/Archives/edgar/data/92230/000009223026000099/tfc-20260630.htm</x:v>
      </x:c>
      <x:c r="O4415" s="2" t="str">
        <x:v>data/raw/filings/TFC_0000092230-26-000099_tfc-20260630.htm</x:v>
      </x:c>
      <x:c r="P4415" s="2" t="str">
        <x:v>f-243</x:v>
      </x:c>
      <x:c r="Q4415" s="2" t="str"/>
      <x:c r="R4415" s="2" t="str">
        <x:v>Latest eligible comparative presentation at the information cutoff.</x:v>
      </x:c>
      <x:c r="T4415" s="12"/>
      <x:c r="U4415" s="12"/>
    </x:row>
    <x:row r="4416" ht="24" customHeight="1">
      <x:c r="C4416" s="2" t="str">
        <x:v>TFC</x:v>
      </x:c>
      <x:c r="D4416" s="2" t="str">
        <x:v>H1 2026</x:v>
      </x:c>
      <x:c r="E4416" s="2" t="str">
        <x:v>provision</x:v>
      </x:c>
      <x:c r="F4416" s="11" t="n">
        <x:v>874</x:v>
      </x:c>
      <x:c r="G4416" s="2" t="str">
        <x:v>USD</x:v>
      </x:c>
      <x:c r="H4416" s="2" t="str">
        <x:v>2026-01-01</x:v>
      </x:c>
      <x:c r="I4416" s="2" t="str">
        <x:v>2026-06-30</x:v>
      </x:c>
      <x:c r="J4416" s="2" t="str">
        <x:v>Provision for Loan, Lease, and Other Losses</x:v>
      </x:c>
      <x:c r="K4416" s="2" t="str">
        <x:v>us-gaap:ProvisionForLoanLeaseAndOtherLosses</x:v>
      </x:c>
      <x:c r="L4416" s="2" t="str">
        <x:v>2026-07-31</x:v>
      </x:c>
      <x:c r="M4416" s="2" t="str">
        <x:v>0000092230-26-000099</x:v>
      </x:c>
      <x:c r="N4416" s="2" t="str">
        <x:v>https://www.sec.gov/Archives/edgar/data/92230/000009223026000099/tfc-20260630.htm</x:v>
      </x:c>
      <x:c r="O4416" s="2" t="str">
        <x:v>data/raw/filings/TFC_0000092230-26-000099_tfc-20260630.htm</x:v>
      </x:c>
      <x:c r="P4416" s="2" t="str">
        <x:v>f-473</x:v>
      </x:c>
      <x:c r="Q4416" s="2" t="str"/>
      <x:c r="R4416" s="2" t="str">
        <x:v>Latest eligible comparative presentation at the information cutoff.</x:v>
      </x:c>
      <x:c r="T4416" s="12"/>
      <x:c r="U4416" s="12"/>
    </x:row>
    <x:row r="4417" ht="24" customHeight="1">
      <x:c r="C4417" s="2" t="str">
        <x:v>TFC</x:v>
      </x:c>
      <x:c r="D4417" s="2" t="str">
        <x:v>H1 2026</x:v>
      </x:c>
      <x:c r="E4417" s="2" t="str">
        <x:v>pretax</x:v>
      </x:c>
      <x:c r="F4417" s="11" t="n">
        <x:v>3505</x:v>
      </x:c>
      <x:c r="G4417" s="2" t="str">
        <x:v>USD</x:v>
      </x:c>
      <x:c r="H4417" s="2" t="str">
        <x:v>2026-01-01</x:v>
      </x:c>
      <x:c r="I4417" s="2" t="str">
        <x:v>2026-06-30</x:v>
      </x:c>
      <x:c r="J4417" s="2" t="str">
        <x:v>Income (Loss) from Continuing Operations before Income Taxes, Noncontrolling Interest</x:v>
      </x:c>
      <x:c r="K4417" s="2" t="str">
        <x:v>us-gaap:IncomeLossFromContinuingOperationsBeforeIncomeTaxesExtraordinaryItemsNoncontrollingInterest</x:v>
      </x:c>
      <x:c r="L4417" s="2" t="str">
        <x:v>2026-07-31</x:v>
      </x:c>
      <x:c r="M4417" s="2" t="str">
        <x:v>0000092230-26-000099</x:v>
      </x:c>
      <x:c r="N4417" s="2" t="str">
        <x:v>https://www.sec.gov/Archives/edgar/data/92230/000009223026000099/tfc-20260630.htm</x:v>
      </x:c>
      <x:c r="O4417" s="2" t="str">
        <x:v>data/raw/filings/TFC_0000092230-26-000099_tfc-20260630.htm</x:v>
      </x:c>
      <x:c r="P4417" s="2" t="str">
        <x:v>f-247</x:v>
      </x:c>
      <x:c r="Q4417" s="2" t="str"/>
      <x:c r="R4417" s="2" t="str">
        <x:v>Latest eligible comparative presentation at the information cutoff.</x:v>
      </x:c>
      <x:c r="T4417" s="12"/>
      <x:c r="U4417" s="12"/>
    </x:row>
    <x:row r="4418" ht="24" customHeight="1">
      <x:c r="C4418" s="2" t="str">
        <x:v>TFC</x:v>
      </x:c>
      <x:c r="D4418" s="2" t="str">
        <x:v>H1 2026</x:v>
      </x:c>
      <x:c r="E4418" s="2" t="str">
        <x:v>tax</x:v>
      </x:c>
      <x:c r="F4418" s="11" t="n">
        <x:v>471</x:v>
      </x:c>
      <x:c r="G4418" s="2" t="str">
        <x:v>USD</x:v>
      </x:c>
      <x:c r="H4418" s="2" t="str">
        <x:v>2026-01-01</x:v>
      </x:c>
      <x:c r="I4418" s="2" t="str">
        <x:v>2026-06-30</x:v>
      </x:c>
      <x:c r="J4418" s="2" t="str">
        <x:v>Income Tax Expense (Benefit)</x:v>
      </x:c>
      <x:c r="K4418" s="2" t="str">
        <x:v>us-gaap:IncomeTaxExpenseBenefit</x:v>
      </x:c>
      <x:c r="L4418" s="2" t="str">
        <x:v>2026-07-31</x:v>
      </x:c>
      <x:c r="M4418" s="2" t="str">
        <x:v>0000092230-26-000099</x:v>
      </x:c>
      <x:c r="N4418" s="2" t="str">
        <x:v>https://www.sec.gov/Archives/edgar/data/92230/000009223026000099/tfc-20260630.htm</x:v>
      </x:c>
      <x:c r="O4418" s="2" t="str">
        <x:v>data/raw/filings/TFC_0000092230-26-000099_tfc-20260630.htm</x:v>
      </x:c>
      <x:c r="P4418" s="2" t="str">
        <x:v>f-251</x:v>
      </x:c>
      <x:c r="Q4418" s="2" t="str"/>
      <x:c r="R4418" s="2" t="str">
        <x:v>Latest eligible comparative presentation at the information cutoff.</x:v>
      </x:c>
      <x:c r="T4418" s="12"/>
      <x:c r="U4418" s="12"/>
    </x:row>
    <x:row r="4419" ht="24" customHeight="1">
      <x:c r="C4419" s="2" t="str">
        <x:v>TFC</x:v>
      </x:c>
      <x:c r="D4419" s="2" t="str">
        <x:v>H1 2026</x:v>
      </x:c>
      <x:c r="E4419" s="2" t="str">
        <x:v>net_income</x:v>
      </x:c>
      <x:c r="F4419" s="11" t="str">
        <x:v>n.a.</x:v>
      </x:c>
      <x:c r="G4419" s="2" t="str">
        <x:v>USDm</x:v>
      </x:c>
      <x:c r="H4419" s="2" t="str">
        <x:v>2026-01-01</x:v>
      </x:c>
      <x:c r="I4419" s="2" t="str">
        <x:v>2026-06-30</x:v>
      </x:c>
      <x:c r="J4419" s="2" t="str">
        <x:v>Net income attributable to parent</x:v>
      </x:c>
      <x:c r="K4419" s="2" t="str"/>
      <x:c r="L4419" s="2" t="str"/>
      <x:c r="M4419" s="2" t="str"/>
      <x:c r="N4419" s="2" t="str"/>
      <x:c r="O4419" s="2" t="str"/>
      <x:c r="P4419" s="2" t="str"/>
      <x:c r="Q4419" s="2" t="str"/>
      <x:c r="R4419" s="2" t="str">
        <x:v>Not reported / unavailable</x:v>
      </x:c>
      <x:c r="T4419" s="12"/>
      <x:c r="U4419" s="12"/>
    </x:row>
    <x:row r="4420" ht="24" customHeight="1">
      <x:c r="C4420" s="2" t="str">
        <x:v>TFC</x:v>
      </x:c>
      <x:c r="D4420" s="2" t="str">
        <x:v>H1 2026</x:v>
      </x:c>
      <x:c r="E4420" s="2" t="str">
        <x:v>common_income</x:v>
      </x:c>
      <x:c r="F4420" s="11" t="n">
        <x:v>2896</x:v>
      </x:c>
      <x:c r="G4420" s="2" t="str">
        <x:v>USD</x:v>
      </x:c>
      <x:c r="H4420" s="2" t="str">
        <x:v>2026-01-01</x:v>
      </x:c>
      <x:c r="I4420" s="2" t="str">
        <x:v>2026-06-30</x:v>
      </x:c>
      <x:c r="J4420" s="2" t="str">
        <x:v>Net Income (Loss) Available to Common Stockholders, Basic</x:v>
      </x:c>
      <x:c r="K4420" s="2" t="str">
        <x:v>us-gaap:NetIncomeLossAvailableToCommonStockholdersBasic</x:v>
      </x:c>
      <x:c r="L4420" s="2" t="str">
        <x:v>2026-07-31</x:v>
      </x:c>
      <x:c r="M4420" s="2" t="str">
        <x:v>0000092230-26-000099</x:v>
      </x:c>
      <x:c r="N4420" s="2" t="str">
        <x:v>https://www.sec.gov/Archives/edgar/data/92230/000009223026000099/tfc-20260630.htm</x:v>
      </x:c>
      <x:c r="O4420" s="2" t="str">
        <x:v>data/raw/filings/TFC_0000092230-26-000099_tfc-20260630.htm</x:v>
      </x:c>
      <x:c r="P4420" s="2" t="str">
        <x:v>f-4054</x:v>
      </x:c>
      <x:c r="Q4420" s="2" t="str"/>
      <x:c r="R4420" s="2" t="str">
        <x:v>Latest eligible comparative presentation at the information cutoff.</x:v>
      </x:c>
      <x:c r="T4420" s="12"/>
      <x:c r="U4420" s="12"/>
    </x:row>
    <x:row r="4421" ht="24" customHeight="1">
      <x:c r="C4421" s="2" t="str">
        <x:v>TFC</x:v>
      </x:c>
      <x:c r="D4421" s="2" t="str">
        <x:v>H1 2026</x:v>
      </x:c>
      <x:c r="E4421" s="2" t="str">
        <x:v>preferred_div</x:v>
      </x:c>
      <x:c r="F4421" s="11" t="n">
        <x:v>138</x:v>
      </x:c>
      <x:c r="G4421" s="2" t="str">
        <x:v>USD</x:v>
      </x:c>
      <x:c r="H4421" s="2" t="str">
        <x:v>2026-01-01</x:v>
      </x:c>
      <x:c r="I4421" s="2" t="str">
        <x:v>2026-06-30</x:v>
      </x:c>
      <x:c r="J4421" s="2" t="str">
        <x:v>Preferred Stock Dividends and Other Adjustments</x:v>
      </x:c>
      <x:c r="K4421" s="2" t="str">
        <x:v>us-gaap:PreferredStockDividendsAndOtherAdjustments</x:v>
      </x:c>
      <x:c r="L4421" s="2" t="str">
        <x:v>2026-07-31</x:v>
      </x:c>
      <x:c r="M4421" s="2" t="str">
        <x:v>0000092230-26-000099</x:v>
      </x:c>
      <x:c r="N4421" s="2" t="str">
        <x:v>https://www.sec.gov/Archives/edgar/data/92230/000009223026000099/tfc-20260630.htm</x:v>
      </x:c>
      <x:c r="O4421" s="2" t="str">
        <x:v>data/raw/filings/TFC_0000092230-26-000099_tfc-20260630.htm</x:v>
      </x:c>
      <x:c r="P4421" s="2" t="str">
        <x:v>f-259</x:v>
      </x:c>
      <x:c r="Q4421" s="2" t="str"/>
      <x:c r="R4421" s="2" t="str">
        <x:v>Latest eligible comparative presentation at the information cutoff.</x:v>
      </x:c>
      <x:c r="T4421" s="12"/>
      <x:c r="U4421" s="12"/>
    </x:row>
    <x:row r="4422" ht="24" customHeight="1">
      <x:c r="C4422" s="2" t="str">
        <x:v>TFC</x:v>
      </x:c>
      <x:c r="D4422" s="2" t="str">
        <x:v>H1 2026</x:v>
      </x:c>
      <x:c r="E4422" s="2" t="str">
        <x:v>eps</x:v>
      </x:c>
      <x:c r="F4422" s="11" t="n">
        <x:v>2.31</x:v>
      </x:c>
      <x:c r="G4422" s="2" t="str">
        <x:v>USD/shares</x:v>
      </x:c>
      <x:c r="H4422" s="2" t="str">
        <x:v>2026-01-01</x:v>
      </x:c>
      <x:c r="I4422" s="2" t="str">
        <x:v>2026-06-30</x:v>
      </x:c>
      <x:c r="J4422" s="2" t="str">
        <x:v>Earnings Per Share, Diluted</x:v>
      </x:c>
      <x:c r="K4422" s="2" t="str">
        <x:v>us-gaap:EarningsPerShareDiluted</x:v>
      </x:c>
      <x:c r="L4422" s="2" t="str">
        <x:v>2026-07-31</x:v>
      </x:c>
      <x:c r="M4422" s="2" t="str">
        <x:v>0000092230-26-000099</x:v>
      </x:c>
      <x:c r="N4422" s="2" t="str">
        <x:v>https://www.sec.gov/Archives/edgar/data/92230/000009223026000099/tfc-20260630.htm</x:v>
      </x:c>
      <x:c r="O4422" s="2" t="str">
        <x:v>data/raw/filings/TFC_0000092230-26-000099_tfc-20260630.htm</x:v>
      </x:c>
      <x:c r="P4422" s="2" t="str">
        <x:v>f-4074</x:v>
      </x:c>
      <x:c r="Q4422" s="2" t="str"/>
      <x:c r="R4422" s="2" t="str">
        <x:v>Latest eligible comparative presentation at the information cutoff.</x:v>
      </x:c>
      <x:c r="T4422" s="12"/>
      <x:c r="U4422" s="12"/>
    </x:row>
    <x:row r="4423" ht="24" customHeight="1">
      <x:c r="C4423" s="2" t="str">
        <x:v>TFC</x:v>
      </x:c>
      <x:c r="D4423" s="2" t="str">
        <x:v>H1 2026</x:v>
      </x:c>
      <x:c r="E4423" s="2" t="str">
        <x:v>shares_diluted</x:v>
      </x:c>
      <x:c r="F4423" s="11" t="n">
        <x:v>1252.766</x:v>
      </x:c>
      <x:c r="G4423" s="2" t="str">
        <x:v>shares</x:v>
      </x:c>
      <x:c r="H4423" s="2" t="str">
        <x:v>2026-01-01</x:v>
      </x:c>
      <x:c r="I4423" s="2" t="str">
        <x:v>2026-06-30</x:v>
      </x:c>
      <x:c r="J4423" s="2" t="str">
        <x:v>Weighted Average Number of Shares Outstanding, Diluted</x:v>
      </x:c>
      <x:c r="K4423" s="2" t="str">
        <x:v>us-gaap:WeightedAverageNumberOfDilutedSharesOutstanding</x:v>
      </x:c>
      <x:c r="L4423" s="2" t="str">
        <x:v>2026-07-31</x:v>
      </x:c>
      <x:c r="M4423" s="2" t="str">
        <x:v>0000092230-26-000099</x:v>
      </x:c>
      <x:c r="N4423" s="2" t="str">
        <x:v>https://www.sec.gov/Archives/edgar/data/92230/000009223026000099/tfc-20260630.htm</x:v>
      </x:c>
      <x:c r="O4423" s="2" t="str">
        <x:v>data/raw/filings/TFC_0000092230-26-000099_tfc-20260630.htm</x:v>
      </x:c>
      <x:c r="P4423" s="2" t="str">
        <x:v>f-4066</x:v>
      </x:c>
      <x:c r="Q4423" s="2" t="str"/>
      <x:c r="R4423" s="2" t="str">
        <x:v>Latest eligible comparative presentation at the information cutoff.</x:v>
      </x:c>
      <x:c r="T4423" s="12"/>
      <x:c r="U4423" s="12"/>
    </x:row>
    <x:row r="4424" ht="24" customHeight="1">
      <x:c r="C4424" s="2" t="str">
        <x:v>TFC</x:v>
      </x:c>
      <x:c r="D4424" s="2" t="str">
        <x:v>H1 2026</x:v>
      </x:c>
      <x:c r="E4424" s="2" t="str">
        <x:v>dps</x:v>
      </x:c>
      <x:c r="F4424" s="11" t="n">
        <x:v>1.04</x:v>
      </x:c>
      <x:c r="G4424" s="2" t="str">
        <x:v>USD/shares</x:v>
      </x:c>
      <x:c r="H4424" s="2" t="str">
        <x:v>2026-01-01</x:v>
      </x:c>
      <x:c r="I4424" s="2" t="str">
        <x:v>2026-06-30</x:v>
      </x:c>
      <x:c r="J4424" s="2" t="str">
        <x:v>Common Stock, Dividends, Per Share, Declared</x:v>
      </x:c>
      <x:c r="K4424" s="2" t="str">
        <x:v>us-gaap:CommonStockDividendsPerShareDeclared</x:v>
      </x:c>
      <x:c r="L4424" s="2" t="str">
        <x:v>2026-07-31</x:v>
      </x:c>
      <x:c r="M4424" s="2" t="str">
        <x:v>0000092230-26-000099</x:v>
      </x:c>
      <x:c r="N4424" s="2" t="str">
        <x:v>https://www.sec.gov/Archives/edgar/data/92230/000009223026000099/tfc-20260630.htm</x:v>
      </x:c>
      <x:c r="O4424" s="2" t="str">
        <x:v>data/raw/filings/TFC_0000092230-26-000099_tfc-20260630.htm</x:v>
      </x:c>
      <x:c r="P4424" s="2" t="str">
        <x:v>f-2954</x:v>
      </x:c>
      <x:c r="Q4424" s="2" t="str"/>
      <x:c r="R4424" s="2" t="str">
        <x:v>Latest eligible comparative presentation at the information cutoff.</x:v>
      </x:c>
      <x:c r="T4424" s="12"/>
      <x:c r="U4424" s="12"/>
    </x:row>
    <x:row r="4425" ht="24" customHeight="1">
      <x:c r="C4425" s="2" t="str">
        <x:v>TFC</x:v>
      </x:c>
      <x:c r="D4425" s="2" t="str">
        <x:v>H1 2026</x:v>
      </x:c>
      <x:c r="E4425" s="2" t="str">
        <x:v>dividends</x:v>
      </x:c>
      <x:c r="F4425" s="11" t="n">
        <x:v>1281</x:v>
      </x:c>
      <x:c r="G4425" s="2" t="str">
        <x:v>USD</x:v>
      </x:c>
      <x:c r="H4425" s="2" t="str">
        <x:v>2026-01-01</x:v>
      </x:c>
      <x:c r="I4425" s="2" t="str">
        <x:v>2026-06-30</x:v>
      </x:c>
      <x:c r="J4425" s="2" t="str">
        <x:v>Payments of Ordinary Dividends, Common Stock</x:v>
      </x:c>
      <x:c r="K4425" s="2" t="str">
        <x:v>us-gaap:PaymentsOfDividendsCommonStock</x:v>
      </x:c>
      <x:c r="L4425" s="2" t="str">
        <x:v>2026-07-31</x:v>
      </x:c>
      <x:c r="M4425" s="2" t="str">
        <x:v>0000092230-26-000099</x:v>
      </x:c>
      <x:c r="N4425" s="2" t="str">
        <x:v>https://www.sec.gov/Archives/edgar/data/92230/000009223026000099/tfc-20260630.htm</x:v>
      </x:c>
      <x:c r="O4425" s="2" t="str">
        <x:v>data/raw/filings/TFC_0000092230-26-000099_tfc-20260630.htm</x:v>
      </x:c>
      <x:c r="P4425" s="2" t="str">
        <x:v>f-529</x:v>
      </x:c>
      <x:c r="Q4425" s="2" t="str"/>
      <x:c r="R4425" s="2" t="str">
        <x:v>Latest eligible comparative presentation at the information cutoff.</x:v>
      </x:c>
      <x:c r="T4425" s="12"/>
      <x:c r="U4425" s="12"/>
    </x:row>
    <x:row r="4426" ht="24" customHeight="1">
      <x:c r="C4426" s="2" t="str">
        <x:v>TFC</x:v>
      </x:c>
      <x:c r="D4426" s="2" t="str">
        <x:v>H1 2026</x:v>
      </x:c>
      <x:c r="E4426" s="2" t="str">
        <x:v>buybacks</x:v>
      </x:c>
      <x:c r="F4426" s="11" t="n">
        <x:v>2334</x:v>
      </x:c>
      <x:c r="G4426" s="2" t="str">
        <x:v>USD</x:v>
      </x:c>
      <x:c r="H4426" s="2" t="str">
        <x:v>2026-01-01</x:v>
      </x:c>
      <x:c r="I4426" s="2" t="str">
        <x:v>2026-06-30</x:v>
      </x:c>
      <x:c r="J4426" s="2" t="str">
        <x:v>Payments for Repurchase of Common Stock</x:v>
      </x:c>
      <x:c r="K4426" s="2" t="str">
        <x:v>us-gaap:PaymentsForRepurchaseOfCommonStock</x:v>
      </x:c>
      <x:c r="L4426" s="2" t="str">
        <x:v>2026-07-31</x:v>
      </x:c>
      <x:c r="M4426" s="2" t="str">
        <x:v>0000092230-26-000099</x:v>
      </x:c>
      <x:c r="N4426" s="2" t="str">
        <x:v>https://www.sec.gov/Archives/edgar/data/92230/000009223026000099/tfc-20260630.htm</x:v>
      </x:c>
      <x:c r="O4426" s="2" t="str">
        <x:v>data/raw/filings/TFC_0000092230-26-000099_tfc-20260630.htm</x:v>
      </x:c>
      <x:c r="P4426" s="2" t="str">
        <x:v>f-525</x:v>
      </x:c>
      <x:c r="Q4426" s="2" t="str"/>
      <x:c r="R4426" s="2" t="str">
        <x:v>Latest eligible comparative presentation at the information cutoff.</x:v>
      </x:c>
      <x:c r="T4426" s="12"/>
      <x:c r="U4426" s="12"/>
    </x:row>
    <x:row r="4427" ht="24" customHeight="1">
      <x:c r="C4427" s="2" t="str">
        <x:v>TFC</x:v>
      </x:c>
      <x:c r="D4427" s="2" t="str">
        <x:v>H1 2026</x:v>
      </x:c>
      <x:c r="E4427" s="2" t="str">
        <x:v>chargeoffs</x:v>
      </x:c>
      <x:c r="F4427" s="11" t="str">
        <x:v>n.a.</x:v>
      </x:c>
      <x:c r="G4427" s="2" t="str">
        <x:v>USDm</x:v>
      </x:c>
      <x:c r="H4427" s="2" t="str">
        <x:v>2026-01-01</x:v>
      </x:c>
      <x:c r="I4427" s="2" t="str">
        <x:v>2026-06-30</x:v>
      </x:c>
      <x:c r="J4427" s="2" t="str">
        <x:v>Gross loan charge-offs</x:v>
      </x:c>
      <x:c r="K4427" s="2" t="str"/>
      <x:c r="L4427" s="2" t="str"/>
      <x:c r="M4427" s="2" t="str"/>
      <x:c r="N4427" s="2" t="str"/>
      <x:c r="O4427" s="2" t="str"/>
      <x:c r="P4427" s="2" t="str"/>
      <x:c r="Q4427" s="2" t="str"/>
      <x:c r="R4427" s="2" t="str">
        <x:v>Not reported / unavailable</x:v>
      </x:c>
      <x:c r="T4427" s="12"/>
      <x:c r="U4427" s="12"/>
    </x:row>
    <x:row r="4428" ht="24" customHeight="1">
      <x:c r="C4428" s="2" t="str">
        <x:v>TFC</x:v>
      </x:c>
      <x:c r="D4428" s="2" t="str">
        <x:v>H1 2026</x:v>
      </x:c>
      <x:c r="E4428" s="2" t="str">
        <x:v>recoveries</x:v>
      </x:c>
      <x:c r="F4428" s="11" t="str">
        <x:v>n.a.</x:v>
      </x:c>
      <x:c r="G4428" s="2" t="str">
        <x:v>USDm</x:v>
      </x:c>
      <x:c r="H4428" s="2" t="str">
        <x:v>2026-01-01</x:v>
      </x:c>
      <x:c r="I4428" s="2" t="str">
        <x:v>2026-06-30</x:v>
      </x:c>
      <x:c r="J4428" s="2" t="str">
        <x:v>Loan recoveries</x:v>
      </x:c>
      <x:c r="K4428" s="2" t="str"/>
      <x:c r="L4428" s="2" t="str"/>
      <x:c r="M4428" s="2" t="str"/>
      <x:c r="N4428" s="2" t="str"/>
      <x:c r="O4428" s="2" t="str"/>
      <x:c r="P4428" s="2" t="str"/>
      <x:c r="Q4428" s="2" t="str"/>
      <x:c r="R4428" s="2" t="str">
        <x:v>Not reported / unavailable</x:v>
      </x:c>
      <x:c r="T4428" s="12"/>
      <x:c r="U4428" s="12"/>
    </x:row>
    <x:row r="4429" ht="24" customHeight="1">
      <x:c r="C4429" s="2" t="str">
        <x:v>TFC</x:v>
      </x:c>
      <x:c r="D4429" s="2" t="str">
        <x:v>H1 2026</x:v>
      </x:c>
      <x:c r="E4429" s="2" t="str">
        <x:v>rwa</x:v>
      </x:c>
      <x:c r="F4429" s="11" t="str">
        <x:v>n.a.</x:v>
      </x:c>
      <x:c r="G4429" s="2" t="str">
        <x:v>USDm</x:v>
      </x:c>
      <x:c r="H4429" s="2" t="str">
        <x:v>2026-01-01</x:v>
      </x:c>
      <x:c r="I4429" s="2" t="str">
        <x:v>2026-06-30</x:v>
      </x:c>
      <x:c r="J4429" s="2" t="str">
        <x:v>Risk-weighted assets</x:v>
      </x:c>
      <x:c r="K4429" s="2" t="str"/>
      <x:c r="L4429" s="2" t="str"/>
      <x:c r="M4429" s="2" t="str"/>
      <x:c r="N4429" s="2" t="str"/>
      <x:c r="O4429" s="2" t="str"/>
      <x:c r="P4429" s="2" t="str"/>
      <x:c r="Q4429" s="2" t="str"/>
      <x:c r="R4429" s="2" t="str">
        <x:v>Not reported / unavailable</x:v>
      </x:c>
      <x:c r="T4429" s="12"/>
      <x:c r="U4429" s="12"/>
    </x:row>
    <x:row r="4430" ht="24" customHeight="1">
      <x:c r="C4430" s="2" t="str">
        <x:v>TFC</x:v>
      </x:c>
      <x:c r="D4430" s="2" t="str">
        <x:v>H1 2026</x:v>
      </x:c>
      <x:c r="E4430" s="2" t="str">
        <x:v>cet1_reported</x:v>
      </x:c>
      <x:c r="F4430" s="11" t="n">
        <x:v>0.109</x:v>
      </x:c>
      <x:c r="G4430" s="2" t="str">
        <x:v>pure</x:v>
      </x:c>
      <x:c r="H4430" s="2" t="str">
        <x:v>2026-01-01</x:v>
      </x:c>
      <x:c r="I4430" s="2" t="str">
        <x:v>2026-06-30</x:v>
      </x:c>
      <x:c r="J4430" s="2" t="str">
        <x:v>Actual standardized CET1 ratio</x:v>
      </x:c>
      <x:c r="K4430" s="2" t="str">
        <x:v>Manual verified issuer table row</x:v>
      </x:c>
      <x:c r="L4430" s="2" t="str">
        <x:v>2026-07-31</x:v>
      </x:c>
      <x:c r="M4430" s="2" t="str">
        <x:v>0000092230-26-000099</x:v>
      </x:c>
      <x:c r="N4430" s="2" t="str">
        <x:v>https://www.sec.gov/Archives/edgar/data/92230/000009223026000099/tfc-20260630.htm</x:v>
      </x:c>
      <x:c r="O4430" s="2" t="str">
        <x:v>data/raw/filings/TFC_0000092230-26-000099_tfc-20260630.htm</x:v>
      </x:c>
      <x:c r="P4430" s="2" t="str"/>
      <x:c r="Q4430" s="2" t="str"/>
      <x:c r="R4430" s="2" t="str">
        <x:v>Verified original issuer table row; same-date end balance, excluding average and regulatory minimum tables.</x:v>
      </x:c>
      <x:c r="T4430" s="12"/>
      <x:c r="U4430" s="12"/>
    </x:row>
    <x:row r="4431" ht="24" customHeight="1">
      <x:c r="C4431" s="2" t="str">
        <x:v>TFC</x:v>
      </x:c>
      <x:c r="D4431" s="2" t="str">
        <x:v>H1 2026</x:v>
      </x:c>
      <x:c r="E4431" s="2" t="str">
        <x:v>nim_reported</x:v>
      </x:c>
      <x:c r="F4431" s="11" t="str">
        <x:v>n.a.</x:v>
      </x:c>
      <x:c r="G4431" s="2" t="str">
        <x:v>%</x:v>
      </x:c>
      <x:c r="H4431" s="2" t="str">
        <x:v>2026-01-01</x:v>
      </x:c>
      <x:c r="I4431" s="2" t="str">
        <x:v>2026-06-30</x:v>
      </x:c>
      <x:c r="J4431" s="2" t="str">
        <x:v>Issuer reported net interest margin</x:v>
      </x:c>
      <x:c r="K4431" s="2" t="str"/>
      <x:c r="L4431" s="2" t="str"/>
      <x:c r="M4431" s="2" t="str"/>
      <x:c r="N4431" s="2" t="str"/>
      <x:c r="O4431" s="2" t="str"/>
      <x:c r="P4431" s="2" t="str"/>
      <x:c r="Q4431" s="2" t="str"/>
      <x:c r="R4431" s="2" t="str">
        <x:v>Not reported / unavailable</x:v>
      </x:c>
      <x:c r="T4431" s="12"/>
      <x:c r="U4431" s="12"/>
    </x:row>
    <x:row r="4432" ht="24" customHeight="1">
      <x:c r="C4432" s="2" t="str">
        <x:v>TFC</x:v>
      </x:c>
      <x:c r="D4432" s="2" t="str">
        <x:v>H1 2026</x:v>
      </x:c>
      <x:c r="E4432" s="2" t="str">
        <x:v>bvps_reported</x:v>
      </x:c>
      <x:c r="F4432" s="11" t="str">
        <x:v>n.a.</x:v>
      </x:c>
      <x:c r="G4432" s="2" t="str">
        <x:v>USD/share</x:v>
      </x:c>
      <x:c r="H4432" s="2" t="str">
        <x:v>2026-01-01</x:v>
      </x:c>
      <x:c r="I4432" s="2" t="str">
        <x:v>2026-06-30</x:v>
      </x:c>
      <x:c r="J4432" s="2" t="str">
        <x:v>Reported common book value per share</x:v>
      </x:c>
      <x:c r="K4432" s="2" t="str"/>
      <x:c r="L4432" s="2" t="str"/>
      <x:c r="M4432" s="2" t="str"/>
      <x:c r="N4432" s="2" t="str"/>
      <x:c r="O4432" s="2" t="str"/>
      <x:c r="P4432" s="2" t="str"/>
      <x:c r="Q4432" s="2" t="str"/>
      <x:c r="R4432" s="2" t="str">
        <x:v>Not reported / unavailable</x:v>
      </x:c>
      <x:c r="T4432" s="12"/>
      <x:c r="U4432" s="12"/>
    </x:row>
    <x:row r="4433" ht="24" customHeight="1">
      <x:c r="C4433" s="2" t="str">
        <x:v>TFC</x:v>
      </x:c>
      <x:c r="D4433" s="2" t="str">
        <x:v>H1 2026</x:v>
      </x:c>
      <x:c r="E4433" s="2" t="str">
        <x:v>tbvps_reported</x:v>
      </x:c>
      <x:c r="F4433" s="11" t="str">
        <x:v>n.a.</x:v>
      </x:c>
      <x:c r="G4433" s="2" t="str">
        <x:v>USD/share</x:v>
      </x:c>
      <x:c r="H4433" s="2" t="str">
        <x:v>2026-01-01</x:v>
      </x:c>
      <x:c r="I4433" s="2" t="str">
        <x:v>2026-06-30</x:v>
      </x:c>
      <x:c r="J4433" s="2" t="str">
        <x:v>Reported tangible book value per share</x:v>
      </x:c>
      <x:c r="K4433" s="2" t="str"/>
      <x:c r="L4433" s="2" t="str"/>
      <x:c r="M4433" s="2" t="str"/>
      <x:c r="N4433" s="2" t="str"/>
      <x:c r="O4433" s="2" t="str"/>
      <x:c r="P4433" s="2" t="str"/>
      <x:c r="Q4433" s="2" t="str"/>
      <x:c r="R4433" s="2" t="str">
        <x:v>Not reported / unavailable</x:v>
      </x:c>
      <x:c r="T4433" s="12"/>
      <x:c r="U4433" s="12"/>
    </x:row>
    <x:row r="4434" ht="24" customHeight="1">
      <x:c r="C4434" s="2" t="str">
        <x:v>TFC</x:v>
      </x:c>
      <x:c r="D4434" s="2" t="str">
        <x:v>H1 2026</x:v>
      </x:c>
      <x:c r="E4434" s="2" t="str">
        <x:v>tce_reported</x:v>
      </x:c>
      <x:c r="F4434" s="11" t="str">
        <x:v>n.a.</x:v>
      </x:c>
      <x:c r="G4434" s="2" t="str">
        <x:v>USDm</x:v>
      </x:c>
      <x:c r="H4434" s="2" t="str">
        <x:v>2026-01-01</x:v>
      </x:c>
      <x:c r="I4434" s="2" t="str">
        <x:v>2026-06-30</x:v>
      </x:c>
      <x:c r="J4434" s="2" t="str">
        <x:v>Reported tangible common equity</x:v>
      </x:c>
      <x:c r="K4434" s="2" t="str"/>
      <x:c r="L4434" s="2" t="str"/>
      <x:c r="M4434" s="2" t="str"/>
      <x:c r="N4434" s="2" t="str"/>
      <x:c r="O4434" s="2" t="str"/>
      <x:c r="P4434" s="2" t="str"/>
      <x:c r="Q4434" s="2" t="str"/>
      <x:c r="R4434" s="2" t="str">
        <x:v>Not reported / unavailable</x:v>
      </x:c>
      <x:c r="T4434" s="12"/>
      <x:c r="U4434" s="12"/>
    </x:row>
    <x:row r="4435" ht="24" customHeight="1">
      <x:c r="C4435" s="2" t="str">
        <x:v>COF</x:v>
      </x:c>
      <x:c r="D4435" s="2" t="str">
        <x:v>FY2016</x:v>
      </x:c>
      <x:c r="E4435" s="2" t="str">
        <x:v>assets</x:v>
      </x:c>
      <x:c r="F4435" s="11" t="n">
        <x:v>357033</x:v>
      </x:c>
      <x:c r="G4435" s="2" t="str">
        <x:v>USD</x:v>
      </x:c>
      <x:c r="H4435" s="2" t="str">
        <x:v>2016-01-01</x:v>
      </x:c>
      <x:c r="I4435" s="2" t="str">
        <x:v>2016-12-31</x:v>
      </x:c>
      <x:c r="J4435" s="2" t="str">
        <x:v>Assets</x:v>
      </x:c>
      <x:c r="K4435" s="2" t="str">
        <x:v>us-gaap:Assets</x:v>
      </x:c>
      <x:c r="L4435" s="2" t="str">
        <x:v>2018-02-21</x:v>
      </x:c>
      <x:c r="M4435" s="2" t="str">
        <x:v>0000927628-18-000107</x:v>
      </x:c>
      <x:c r="N4435" s="2" t="str">
        <x:v>https://www.sec.gov/Archives/edgar/data/927628/000092762818000107/cof-12312017x10k.htm</x:v>
      </x:c>
      <x:c r="O4435" s="2" t="str">
        <x:v>data/raw/filings/COF_0000927628-18-000107_cof-12312017x10k.htm</x:v>
      </x:c>
      <x:c r="P4435" s="2" t="str"/>
      <x:c r="Q4435" s="2" t="str"/>
      <x:c r="R4435" s="2" t="str">
        <x:v>Latest eligible comparative presentation at the information cutoff.</x:v>
      </x:c>
      <x:c r="T4435" s="12"/>
      <x:c r="U4435" s="12"/>
    </x:row>
    <x:row r="4436" ht="24" customHeight="1">
      <x:c r="C4436" s="2" t="str">
        <x:v>COF</x:v>
      </x:c>
      <x:c r="D4436" s="2" t="str">
        <x:v>FY2016</x:v>
      </x:c>
      <x:c r="E4436" s="2" t="str">
        <x:v>liabilities</x:v>
      </x:c>
      <x:c r="F4436" s="11" t="n">
        <x:v>309519</x:v>
      </x:c>
      <x:c r="G4436" s="2" t="str">
        <x:v>USD</x:v>
      </x:c>
      <x:c r="H4436" s="2" t="str">
        <x:v>2016-01-01</x:v>
      </x:c>
      <x:c r="I4436" s="2" t="str">
        <x:v>2016-12-31</x:v>
      </x:c>
      <x:c r="J4436" s="2" t="str">
        <x:v>Liabilities</x:v>
      </x:c>
      <x:c r="K4436" s="2" t="str">
        <x:v>us-gaap:Liabilities</x:v>
      </x:c>
      <x:c r="L4436" s="2" t="str">
        <x:v>2018-02-21</x:v>
      </x:c>
      <x:c r="M4436" s="2" t="str">
        <x:v>0000927628-18-000107</x:v>
      </x:c>
      <x:c r="N4436" s="2" t="str">
        <x:v>https://www.sec.gov/Archives/edgar/data/927628/000092762818000107/cof-12312017x10k.htm</x:v>
      </x:c>
      <x:c r="O4436" s="2" t="str">
        <x:v>data/raw/filings/COF_0000927628-18-000107_cof-12312017x10k.htm</x:v>
      </x:c>
      <x:c r="P4436" s="2" t="str"/>
      <x:c r="Q4436" s="2" t="str"/>
      <x:c r="R4436" s="2" t="str">
        <x:v>Latest eligible comparative presentation at the information cutoff.</x:v>
      </x:c>
      <x:c r="T4436" s="12"/>
      <x:c r="U4436" s="12"/>
    </x:row>
    <x:row r="4437" ht="24" customHeight="1">
      <x:c r="C4437" s="2" t="str">
        <x:v>COF</x:v>
      </x:c>
      <x:c r="D4437" s="2" t="str">
        <x:v>FY2016</x:v>
      </x:c>
      <x:c r="E4437" s="2" t="str">
        <x:v>equity</x:v>
      </x:c>
      <x:c r="F4437" s="11" t="n">
        <x:v>47514</x:v>
      </x:c>
      <x:c r="G4437" s="2" t="str">
        <x:v>USD</x:v>
      </x:c>
      <x:c r="H4437" s="2" t="str">
        <x:v>2016-01-01</x:v>
      </x:c>
      <x:c r="I4437" s="2" t="str">
        <x:v>2016-12-31</x:v>
      </x:c>
      <x:c r="J4437" s="2" t="str">
        <x:v>Stockholders' Equity Attributable to Parent</x:v>
      </x:c>
      <x:c r="K4437" s="2" t="str">
        <x:v>us-gaap:StockholdersEquity</x:v>
      </x:c>
      <x:c r="L4437" s="2" t="str">
        <x:v>2020-02-20</x:v>
      </x:c>
      <x:c r="M4437" s="2" t="str">
        <x:v>0000927628-20-000102</x:v>
      </x:c>
      <x:c r="N4437" s="2" t="str">
        <x:v>https://www.sec.gov/Archives/edgar/data/927628/000092762820000102/cof-12312019x10k.htm</x:v>
      </x:c>
      <x:c r="O4437" s="2" t="str">
        <x:v>data/raw/filings/COF_0000927628-20-000102_cof-12312019x10k.htm</x:v>
      </x:c>
      <x:c r="P4437" s="2" t="str">
        <x:v>d50089444e2468-wk-Fact-E144E3389B775235E223EF75185F4EBC</x:v>
      </x:c>
      <x:c r="Q4437" s="2" t="str"/>
      <x:c r="R4437" s="2" t="str">
        <x:v>Latest eligible comparative presentation at the information cutoff.</x:v>
      </x:c>
      <x:c r="T4437" s="12"/>
      <x:c r="U4437" s="12"/>
    </x:row>
    <x:row r="4438" ht="24" customHeight="1">
      <x:c r="C4438" s="2" t="str">
        <x:v>COF</x:v>
      </x:c>
      <x:c r="D4438" s="2" t="str">
        <x:v>FY2016</x:v>
      </x:c>
      <x:c r="E4438" s="2" t="str">
        <x:v>preferred</x:v>
      </x:c>
      <x:c r="F4438" s="11" t="n">
        <x:v>4360</x:v>
      </x:c>
      <x:c r="G4438" s="2" t="str">
        <x:v>USD</x:v>
      </x:c>
      <x:c r="H4438" s="2" t="str">
        <x:v>2016-01-01</x:v>
      </x:c>
      <x:c r="I4438" s="2" t="str">
        <x:v>2016-12-31</x:v>
      </x:c>
      <x:c r="J4438" s="2" t="str">
        <x:v>Preferred Stock, Including Additional Paid in Capital, Net of Discount</x:v>
      </x:c>
      <x:c r="K4438" s="2" t="str">
        <x:v>us-gaap:PreferredStockIncludingAdditionalPaidInCapitalNetOfDiscount</x:v>
      </x:c>
      <x:c r="L4438" s="2" t="str">
        <x:v>2018-02-21</x:v>
      </x:c>
      <x:c r="M4438" s="2" t="str">
        <x:v>0000927628-18-000107</x:v>
      </x:c>
      <x:c r="N4438" s="2" t="str">
        <x:v>https://www.sec.gov/Archives/edgar/data/927628/000092762818000107/cof-12312017x10k.htm</x:v>
      </x:c>
      <x:c r="O4438" s="2" t="str">
        <x:v>data/raw/filings/COF_0000927628-18-000107_cof-12312017x10k.htm</x:v>
      </x:c>
      <x:c r="P4438" s="2" t="str"/>
      <x:c r="Q4438" s="2" t="str"/>
      <x:c r="R4438" s="2" t="str">
        <x:v>Latest eligible comparative presentation at the information cutoff.</x:v>
      </x:c>
      <x:c r="T4438" s="12"/>
      <x:c r="U4438" s="12"/>
    </x:row>
    <x:row r="4439" ht="24" customHeight="1">
      <x:c r="C4439" s="2" t="str">
        <x:v>COF</x:v>
      </x:c>
      <x:c r="D4439" s="2" t="str">
        <x:v>FY2016</x:v>
      </x:c>
      <x:c r="E4439" s="2" t="str">
        <x:v>common_equity_reported</x:v>
      </x:c>
      <x:c r="F4439" s="11" t="str">
        <x:v>n.a.</x:v>
      </x:c>
      <x:c r="G4439" s="2" t="str">
        <x:v>USDm</x:v>
      </x:c>
      <x:c r="H4439" s="2" t="str">
        <x:v>2016-01-01</x:v>
      </x:c>
      <x:c r="I4439" s="2" t="str">
        <x:v>2016-12-31</x:v>
      </x:c>
      <x:c r="J4439" s="2" t="str">
        <x:v>Reported common shareholders equity</x:v>
      </x:c>
      <x:c r="K4439" s="2" t="str"/>
      <x:c r="L4439" s="2" t="str"/>
      <x:c r="M4439" s="2" t="str"/>
      <x:c r="N4439" s="2" t="str"/>
      <x:c r="O4439" s="2" t="str"/>
      <x:c r="P4439" s="2" t="str"/>
      <x:c r="Q4439" s="2" t="str"/>
      <x:c r="R4439" s="2" t="str">
        <x:v>Not reported / unavailable</x:v>
      </x:c>
      <x:c r="T4439" s="12"/>
      <x:c r="U4439" s="12"/>
    </x:row>
    <x:row r="4440" ht="24" customHeight="1">
      <x:c r="C4440" s="2" t="str">
        <x:v>COF</x:v>
      </x:c>
      <x:c r="D4440" s="2" t="str">
        <x:v>FY2016</x:v>
      </x:c>
      <x:c r="E4440" s="2" t="str">
        <x:v>goodwill</x:v>
      </x:c>
      <x:c r="F4440" s="11" t="n">
        <x:v>14519</x:v>
      </x:c>
      <x:c r="G4440" s="2" t="str">
        <x:v>USD</x:v>
      </x:c>
      <x:c r="H4440" s="2" t="str">
        <x:v>2016-01-01</x:v>
      </x:c>
      <x:c r="I4440" s="2" t="str">
        <x:v>2016-12-31</x:v>
      </x:c>
      <x:c r="J4440" s="2" t="str">
        <x:v>Goodwill</x:v>
      </x:c>
      <x:c r="K4440" s="2" t="str">
        <x:v>us-gaap:Goodwill</x:v>
      </x:c>
      <x:c r="L4440" s="2" t="str">
        <x:v>2020-02-20</x:v>
      </x:c>
      <x:c r="M4440" s="2" t="str">
        <x:v>0000927628-20-000102</x:v>
      </x:c>
      <x:c r="N4440" s="2" t="str">
        <x:v>https://www.sec.gov/Archives/edgar/data/927628/000092762820000102/cof-12312019x10k.htm</x:v>
      </x:c>
      <x:c r="O4440" s="2" t="str">
        <x:v>data/raw/filings/COF_0000927628-20-000102_cof-12312019x10k.htm</x:v>
      </x:c>
      <x:c r="P4440" s="2" t="str">
        <x:v>d50150737e3746-wk-Fact-880516BE381D522B9EA815DFCDDF58A8</x:v>
      </x:c>
      <x:c r="Q4440" s="2" t="str"/>
      <x:c r="R4440" s="2" t="str">
        <x:v>Latest eligible comparative presentation at the information cutoff.</x:v>
      </x:c>
      <x:c r="T4440" s="12"/>
      <x:c r="U4440" s="12"/>
    </x:row>
    <x:row r="4441" ht="24" customHeight="1">
      <x:c r="C4441" s="2" t="str">
        <x:v>COF</x:v>
      </x:c>
      <x:c r="D4441" s="2" t="str">
        <x:v>FY2016</x:v>
      </x:c>
      <x:c r="E4441" s="2" t="str">
        <x:v>intangibles</x:v>
      </x:c>
      <x:c r="F4441" s="11" t="n">
        <x:v>665</x:v>
      </x:c>
      <x:c r="G4441" s="2" t="str">
        <x:v>USD</x:v>
      </x:c>
      <x:c r="H4441" s="2" t="str">
        <x:v>2016-01-01</x:v>
      </x:c>
      <x:c r="I4441" s="2" t="str">
        <x:v>2016-12-31</x:v>
      </x:c>
      <x:c r="J4441" s="2" t="str">
        <x:v>Intangible Assets, Net (Excluding Goodwill)</x:v>
      </x:c>
      <x:c r="K4441" s="2" t="str">
        <x:v>us-gaap:IntangibleAssetsNetExcludingGoodwill</x:v>
      </x:c>
      <x:c r="L4441" s="2" t="str">
        <x:v>2018-02-21</x:v>
      </x:c>
      <x:c r="M4441" s="2" t="str">
        <x:v>0000927628-18-000107</x:v>
      </x:c>
      <x:c r="N4441" s="2" t="str">
        <x:v>https://www.sec.gov/Archives/edgar/data/927628/000092762818000107/cof-12312017x10k.htm</x:v>
      </x:c>
      <x:c r="O4441" s="2" t="str">
        <x:v>data/raw/filings/COF_0000927628-18-000107_cof-12312017x10k.htm</x:v>
      </x:c>
      <x:c r="P4441" s="2" t="str"/>
      <x:c r="Q4441" s="2" t="str"/>
      <x:c r="R4441" s="2" t="str">
        <x:v>Latest eligible comparative presentation at the information cutoff.</x:v>
      </x:c>
      <x:c r="T4441" s="12"/>
      <x:c r="U4441" s="12"/>
    </x:row>
    <x:row r="4442" ht="24" customHeight="1">
      <x:c r="C4442" s="2" t="str">
        <x:v>COF</x:v>
      </x:c>
      <x:c r="D4442" s="2" t="str">
        <x:v>FY2016</x:v>
      </x:c>
      <x:c r="E4442" s="2" t="str">
        <x:v>intangibles_total</x:v>
      </x:c>
      <x:c r="F4442" s="11" t="str">
        <x:v>n.a.</x:v>
      </x:c>
      <x:c r="G4442" s="2" t="str">
        <x:v>USDm</x:v>
      </x:c>
      <x:c r="H4442" s="2" t="str">
        <x:v>2016-01-01</x:v>
      </x:c>
      <x:c r="I4442" s="2" t="str">
        <x:v>2016-12-31</x:v>
      </x:c>
      <x:c r="J4442" s="2" t="str">
        <x:v>Reported goodwill and intangible assets combined</x:v>
      </x:c>
      <x:c r="K4442" s="2" t="str"/>
      <x:c r="L4442" s="2" t="str"/>
      <x:c r="M4442" s="2" t="str"/>
      <x:c r="N4442" s="2" t="str"/>
      <x:c r="O4442" s="2" t="str"/>
      <x:c r="P4442" s="2" t="str"/>
      <x:c r="Q4442" s="2" t="str"/>
      <x:c r="R4442" s="2" t="str">
        <x:v>Not reported / unavailable</x:v>
      </x:c>
      <x:c r="T4442" s="12"/>
      <x:c r="U4442" s="12"/>
    </x:row>
    <x:row r="4443" ht="24" customHeight="1">
      <x:c r="C4443" s="2" t="str">
        <x:v>COF</x:v>
      </x:c>
      <x:c r="D4443" s="2" t="str">
        <x:v>FY2016</x:v>
      </x:c>
      <x:c r="E4443" s="2" t="str">
        <x:v>shares_end</x:v>
      </x:c>
      <x:c r="F4443" s="11" t="n">
        <x:v>480.218547</x:v>
      </x:c>
      <x:c r="G4443" s="2" t="str">
        <x:v>shares</x:v>
      </x:c>
      <x:c r="H4443" s="2" t="str">
        <x:v>2016-01-01</x:v>
      </x:c>
      <x:c r="I4443" s="2" t="str">
        <x:v>2016-12-31</x:v>
      </x:c>
      <x:c r="J4443" s="2" t="str">
        <x:v>Common Stock, Shares, Outstanding</x:v>
      </x:c>
      <x:c r="K4443" s="2" t="str">
        <x:v>us-gaap:CommonStockSharesOutstanding</x:v>
      </x:c>
      <x:c r="L4443" s="2" t="str">
        <x:v>2018-02-21</x:v>
      </x:c>
      <x:c r="M4443" s="2" t="str">
        <x:v>0000927628-18-000107</x:v>
      </x:c>
      <x:c r="N4443" s="2" t="str">
        <x:v>https://www.sec.gov/Archives/edgar/data/927628/000092762818000107/cof-12312017x10k.htm</x:v>
      </x:c>
      <x:c r="O4443" s="2" t="str">
        <x:v>data/raw/filings/COF_0000927628-18-000107_cof-12312017x10k.htm</x:v>
      </x:c>
      <x:c r="P4443" s="2" t="str"/>
      <x:c r="Q4443" s="2" t="str"/>
      <x:c r="R4443" s="2" t="str">
        <x:v>Latest eligible comparative presentation at the information cutoff.</x:v>
      </x:c>
      <x:c r="T4443" s="12"/>
      <x:c r="U4443" s="12"/>
    </x:row>
    <x:row r="4444" ht="24" customHeight="1">
      <x:c r="C4444" s="2" t="str">
        <x:v>COF</x:v>
      </x:c>
      <x:c r="D4444" s="2" t="str">
        <x:v>FY2016</x:v>
      </x:c>
      <x:c r="E4444" s="2" t="str">
        <x:v>shares_issued</x:v>
      </x:c>
      <x:c r="F4444" s="11" t="n">
        <x:v>653.736607</x:v>
      </x:c>
      <x:c r="G4444" s="2" t="str">
        <x:v>shares</x:v>
      </x:c>
      <x:c r="H4444" s="2" t="str">
        <x:v>2016-01-01</x:v>
      </x:c>
      <x:c r="I4444" s="2" t="str">
        <x:v>2016-12-31</x:v>
      </x:c>
      <x:c r="J4444" s="2" t="str">
        <x:v>Common Stock, Shares, Issued</x:v>
      </x:c>
      <x:c r="K4444" s="2" t="str">
        <x:v>us-gaap:CommonStockSharesIssued</x:v>
      </x:c>
      <x:c r="L4444" s="2" t="str">
        <x:v>2018-02-21</x:v>
      </x:c>
      <x:c r="M4444" s="2" t="str">
        <x:v>0000927628-18-000107</x:v>
      </x:c>
      <x:c r="N4444" s="2" t="str">
        <x:v>https://www.sec.gov/Archives/edgar/data/927628/000092762818000107/cof-12312017x10k.htm</x:v>
      </x:c>
      <x:c r="O4444" s="2" t="str">
        <x:v>data/raw/filings/COF_0000927628-18-000107_cof-12312017x10k.htm</x:v>
      </x:c>
      <x:c r="P4444" s="2" t="str"/>
      <x:c r="Q4444" s="2" t="str"/>
      <x:c r="R4444" s="2" t="str">
        <x:v>Latest eligible comparative presentation at the information cutoff.</x:v>
      </x:c>
      <x:c r="T4444" s="12"/>
      <x:c r="U4444" s="12"/>
    </x:row>
    <x:row r="4445" ht="24" customHeight="1">
      <x:c r="C4445" s="2" t="str">
        <x:v>COF</x:v>
      </x:c>
      <x:c r="D4445" s="2" t="str">
        <x:v>FY2016</x:v>
      </x:c>
      <x:c r="E4445" s="2" t="str">
        <x:v>shares_treasury</x:v>
      </x:c>
      <x:c r="F4445" s="11" t="n">
        <x:v>173.51806</x:v>
      </x:c>
      <x:c r="G4445" s="2" t="str">
        <x:v>shares</x:v>
      </x:c>
      <x:c r="H4445" s="2" t="str">
        <x:v>2016-01-01</x:v>
      </x:c>
      <x:c r="I4445" s="2" t="str">
        <x:v>2016-12-31</x:v>
      </x:c>
      <x:c r="J4445" s="2" t="str">
        <x:v>Treasury Stock, Common, Shares</x:v>
      </x:c>
      <x:c r="K4445" s="2" t="str">
        <x:v>us-gaap:TreasuryStockCommonShares</x:v>
      </x:c>
      <x:c r="L4445" s="2" t="str">
        <x:v>2018-02-21</x:v>
      </x:c>
      <x:c r="M4445" s="2" t="str">
        <x:v>0000927628-18-000107</x:v>
      </x:c>
      <x:c r="N4445" s="2" t="str">
        <x:v>https://www.sec.gov/Archives/edgar/data/927628/000092762818000107/cof-12312017x10k.htm</x:v>
      </x:c>
      <x:c r="O4445" s="2" t="str">
        <x:v>data/raw/filings/COF_0000927628-18-000107_cof-12312017x10k.htm</x:v>
      </x:c>
      <x:c r="P4445" s="2" t="str"/>
      <x:c r="Q4445" s="2" t="str"/>
      <x:c r="R4445" s="2" t="str">
        <x:v>Latest eligible comparative presentation at the information cutoff.</x:v>
      </x:c>
      <x:c r="T4445" s="12"/>
      <x:c r="U4445" s="12"/>
    </x:row>
    <x:row r="4446" ht="24" customHeight="1">
      <x:c r="C4446" s="2" t="str">
        <x:v>COF</x:v>
      </x:c>
      <x:c r="D4446" s="2" t="str">
        <x:v>FY2016</x:v>
      </x:c>
      <x:c r="E4446" s="2" t="str">
        <x:v>deposits</x:v>
      </x:c>
      <x:c r="F4446" s="11" t="n">
        <x:v>236768</x:v>
      </x:c>
      <x:c r="G4446" s="2" t="str">
        <x:v>USD</x:v>
      </x:c>
      <x:c r="H4446" s="2" t="str">
        <x:v>2016-01-01</x:v>
      </x:c>
      <x:c r="I4446" s="2" t="str">
        <x:v>2016-12-31</x:v>
      </x:c>
      <x:c r="J4446" s="2" t="str">
        <x:v>Deposits</x:v>
      </x:c>
      <x:c r="K4446" s="2" t="str">
        <x:v>us-gaap:Deposits</x:v>
      </x:c>
      <x:c r="L4446" s="2" t="str">
        <x:v>2019-02-20</x:v>
      </x:c>
      <x:c r="M4446" s="2" t="str">
        <x:v>0000927628-19-000093</x:v>
      </x:c>
      <x:c r="N4446" s="2" t="str">
        <x:v>https://www.sec.gov/Archives/edgar/data/927628/000092762819000093/cof-12312018x10k.htm</x:v>
      </x:c>
      <x:c r="O4446" s="2" t="str">
        <x:v>data/raw/filings/COF_0000927628-19-000093_cof-12312018x10k.htm</x:v>
      </x:c>
      <x:c r="P4446" s="2" t="str">
        <x:v>d51032069e5919-wk-Fact-0E8FE855EF3E5C0DB2DFDA86D772F1CC</x:v>
      </x:c>
      <x:c r="Q4446" s="2" t="str"/>
      <x:c r="R4446" s="2" t="str">
        <x:v>Latest eligible comparative presentation at the information cutoff.</x:v>
      </x:c>
      <x:c r="T4446" s="12"/>
      <x:c r="U4446" s="12"/>
    </x:row>
    <x:row r="4447" ht="24" customHeight="1">
      <x:c r="C4447" s="2" t="str">
        <x:v>COF</x:v>
      </x:c>
      <x:c r="D4447" s="2" t="str">
        <x:v>FY2016</x:v>
      </x:c>
      <x:c r="E4447" s="2" t="str">
        <x:v>loans_gross</x:v>
      </x:c>
      <x:c r="F4447" s="11" t="str">
        <x:v>n.a.</x:v>
      </x:c>
      <x:c r="G4447" s="2" t="str">
        <x:v>USDm</x:v>
      </x:c>
      <x:c r="H4447" s="2" t="str">
        <x:v>2016-01-01</x:v>
      </x:c>
      <x:c r="I4447" s="2" t="str">
        <x:v>2016-12-31</x:v>
      </x:c>
      <x:c r="J4447" s="2" t="str">
        <x:v>Gross loans and leases selected definition</x:v>
      </x:c>
      <x:c r="K4447" s="2" t="str"/>
      <x:c r="L4447" s="2" t="str"/>
      <x:c r="M4447" s="2" t="str"/>
      <x:c r="N4447" s="2" t="str"/>
      <x:c r="O4447" s="2" t="str"/>
      <x:c r="P4447" s="2" t="str"/>
      <x:c r="Q4447" s="2" t="str"/>
      <x:c r="R4447" s="2" t="str">
        <x:v>Not reported / unavailable</x:v>
      </x:c>
      <x:c r="T4447" s="12"/>
      <x:c r="U4447" s="12"/>
    </x:row>
    <x:row r="4448" ht="24" customHeight="1">
      <x:c r="C4448" s="2" t="str">
        <x:v>COF</x:v>
      </x:c>
      <x:c r="D4448" s="2" t="str">
        <x:v>FY2016</x:v>
      </x:c>
      <x:c r="E4448" s="2" t="str">
        <x:v>loans_net</x:v>
      </x:c>
      <x:c r="F4448" s="11" t="n">
        <x:v>239083</x:v>
      </x:c>
      <x:c r="G4448" s="2" t="str">
        <x:v>USD</x:v>
      </x:c>
      <x:c r="H4448" s="2" t="str">
        <x:v>2016-01-01</x:v>
      </x:c>
      <x:c r="I4448" s="2" t="str">
        <x:v>2016-12-31</x:v>
      </x:c>
      <x:c r="J4448" s="2" t="str">
        <x:v>Loans and Leases Receivable, Net Amount</x:v>
      </x:c>
      <x:c r="K4448" s="2" t="str">
        <x:v>us-gaap:LoansAndLeasesReceivableNetReportedAmount</x:v>
      </x:c>
      <x:c r="L4448" s="2" t="str">
        <x:v>2018-02-21</x:v>
      </x:c>
      <x:c r="M4448" s="2" t="str">
        <x:v>0000927628-18-000107</x:v>
      </x:c>
      <x:c r="N4448" s="2" t="str">
        <x:v>https://www.sec.gov/Archives/edgar/data/927628/000092762818000107/cof-12312017x10k.htm</x:v>
      </x:c>
      <x:c r="O4448" s="2" t="str">
        <x:v>data/raw/filings/COF_0000927628-18-000107_cof-12312017x10k.htm</x:v>
      </x:c>
      <x:c r="P4448" s="2" t="str"/>
      <x:c r="Q4448" s="2" t="str"/>
      <x:c r="R4448" s="2" t="str">
        <x:v>Latest eligible comparative presentation at the information cutoff.</x:v>
      </x:c>
      <x:c r="T4448" s="12"/>
      <x:c r="U4448" s="12"/>
    </x:row>
    <x:row r="4449" ht="24" customHeight="1">
      <x:c r="C4449" s="2" t="str">
        <x:v>COF</x:v>
      </x:c>
      <x:c r="D4449" s="2" t="str">
        <x:v>FY2016</x:v>
      </x:c>
      <x:c r="E4449" s="2" t="str">
        <x:v>allowance</x:v>
      </x:c>
      <x:c r="F4449" s="11" t="str">
        <x:v>n.a.</x:v>
      </x:c>
      <x:c r="G4449" s="2" t="str">
        <x:v>USDm</x:v>
      </x:c>
      <x:c r="H4449" s="2" t="str">
        <x:v>2016-01-01</x:v>
      </x:c>
      <x:c r="I4449" s="2" t="str">
        <x:v>2016-12-31</x:v>
      </x:c>
      <x:c r="J4449" s="2" t="str">
        <x:v>Loan allowance for credit losses</x:v>
      </x:c>
      <x:c r="K4449" s="2" t="str"/>
      <x:c r="L4449" s="2" t="str"/>
      <x:c r="M4449" s="2" t="str"/>
      <x:c r="N4449" s="2" t="str"/>
      <x:c r="O4449" s="2" t="str"/>
      <x:c r="P4449" s="2" t="str"/>
      <x:c r="Q4449" s="2" t="str"/>
      <x:c r="R4449" s="2" t="str">
        <x:v>Not reported / unavailable</x:v>
      </x:c>
      <x:c r="T4449" s="12"/>
      <x:c r="U4449" s="12"/>
    </x:row>
    <x:row r="4450" ht="24" customHeight="1">
      <x:c r="C4450" s="2" t="str">
        <x:v>COF</x:v>
      </x:c>
      <x:c r="D4450" s="2" t="str">
        <x:v>FY2016</x:v>
      </x:c>
      <x:c r="E4450" s="2" t="str">
        <x:v>nonaccrual</x:v>
      </x:c>
      <x:c r="F4450" s="11" t="str">
        <x:v>n.a.</x:v>
      </x:c>
      <x:c r="G4450" s="2" t="str">
        <x:v>USDm</x:v>
      </x:c>
      <x:c r="H4450" s="2" t="str">
        <x:v>2016-01-01</x:v>
      </x:c>
      <x:c r="I4450" s="2" t="str">
        <x:v>2016-12-31</x:v>
      </x:c>
      <x:c r="J4450" s="2" t="str">
        <x:v>Nonaccrual</x:v>
      </x:c>
      <x:c r="K4450" s="2" t="str"/>
      <x:c r="L4450" s="2" t="str"/>
      <x:c r="M4450" s="2" t="str"/>
      <x:c r="N4450" s="2" t="str"/>
      <x:c r="O4450" s="2" t="str"/>
      <x:c r="P4450" s="2" t="str"/>
      <x:c r="Q4450" s="2" t="str"/>
      <x:c r="R4450" s="2" t="str">
        <x:v>Not reported / unavailable</x:v>
      </x:c>
      <x:c r="T4450" s="12"/>
      <x:c r="U4450" s="12"/>
    </x:row>
    <x:row r="4451" ht="24" customHeight="1">
      <x:c r="C4451" s="2" t="str">
        <x:v>COF</x:v>
      </x:c>
      <x:c r="D4451" s="2" t="str">
        <x:v>FY2016</x:v>
      </x:c>
      <x:c r="E4451" s="2" t="str">
        <x:v>cash</x:v>
      </x:c>
      <x:c r="F4451" s="11" t="str">
        <x:v>n.a.</x:v>
      </x:c>
      <x:c r="G4451" s="2" t="str">
        <x:v>USDm</x:v>
      </x:c>
      <x:c r="H4451" s="2" t="str">
        <x:v>2016-01-01</x:v>
      </x:c>
      <x:c r="I4451" s="2" t="str">
        <x:v>2016-12-31</x:v>
      </x:c>
      <x:c r="J4451" s="2" t="str">
        <x:v>Cash</x:v>
      </x:c>
      <x:c r="K4451" s="2" t="str"/>
      <x:c r="L4451" s="2" t="str"/>
      <x:c r="M4451" s="2" t="str"/>
      <x:c r="N4451" s="2" t="str"/>
      <x:c r="O4451" s="2" t="str"/>
      <x:c r="P4451" s="2" t="str"/>
      <x:c r="Q4451" s="2" t="str"/>
      <x:c r="R4451" s="2" t="str">
        <x:v>Not reported / unavailable</x:v>
      </x:c>
      <x:c r="T4451" s="12"/>
      <x:c r="U4451" s="12"/>
    </x:row>
    <x:row r="4452" ht="24" customHeight="1">
      <x:c r="C4452" s="2" t="str">
        <x:v>COF</x:v>
      </x:c>
      <x:c r="D4452" s="2" t="str">
        <x:v>FY2016</x:v>
      </x:c>
      <x:c r="E4452" s="2" t="str">
        <x:v>aoci</x:v>
      </x:c>
      <x:c r="F4452" s="11" t="n">
        <x:v>-949</x:v>
      </x:c>
      <x:c r="G4452" s="2" t="str">
        <x:v>USD</x:v>
      </x:c>
      <x:c r="H4452" s="2" t="str">
        <x:v>2016-01-01</x:v>
      </x:c>
      <x:c r="I4452" s="2" t="str">
        <x:v>2016-12-31</x:v>
      </x:c>
      <x:c r="J4452" s="2" t="str">
        <x:v>Accumulated Other Comprehensive Income (Loss), Net of Tax</x:v>
      </x:c>
      <x:c r="K4452" s="2" t="str">
        <x:v>us-gaap:AccumulatedOtherComprehensiveIncomeLossNetOfTax</x:v>
      </x:c>
      <x:c r="L4452" s="2" t="str">
        <x:v>2020-02-20</x:v>
      </x:c>
      <x:c r="M4452" s="2" t="str">
        <x:v>0000927628-20-000102</x:v>
      </x:c>
      <x:c r="N4452" s="2" t="str">
        <x:v>https://www.sec.gov/Archives/edgar/data/927628/000092762820000102/cof-12312019x10k.htm</x:v>
      </x:c>
      <x:c r="O4452" s="2" t="str">
        <x:v>data/raw/filings/COF_0000927628-20-000102_cof-12312019x10k.htm</x:v>
      </x:c>
      <x:c r="P4452" s="2" t="str">
        <x:v>d50188836e3772-wk-Fact-2FFF6E2DDC3D563DACEA5D5993C9522E</x:v>
      </x:c>
      <x:c r="Q4452" s="2" t="str"/>
      <x:c r="R4452" s="2" t="str">
        <x:v>Latest eligible comparative presentation at the information cutoff.</x:v>
      </x:c>
      <x:c r="T4452" s="12"/>
      <x:c r="U4452" s="12"/>
    </x:row>
    <x:row r="4453" ht="24" customHeight="1">
      <x:c r="C4453" s="2" t="str">
        <x:v>COF</x:v>
      </x:c>
      <x:c r="D4453" s="2" t="str">
        <x:v>FY2016</x:v>
      </x:c>
      <x:c r="E4453" s="2" t="str">
        <x:v>nii</x:v>
      </x:c>
      <x:c r="F4453" s="11" t="n">
        <x:v>20873</x:v>
      </x:c>
      <x:c r="G4453" s="2" t="str">
        <x:v>USD</x:v>
      </x:c>
      <x:c r="H4453" s="2" t="str">
        <x:v>2016-01-01</x:v>
      </x:c>
      <x:c r="I4453" s="2" t="str">
        <x:v>2016-12-31</x:v>
      </x:c>
      <x:c r="J4453" s="2" t="str">
        <x:v>Interest Income (Expense), Net</x:v>
      </x:c>
      <x:c r="K4453" s="2" t="str">
        <x:v>us-gaap:InterestIncomeExpenseNet</x:v>
      </x:c>
      <x:c r="L4453" s="2" t="str">
        <x:v>2019-02-20</x:v>
      </x:c>
      <x:c r="M4453" s="2" t="str">
        <x:v>0000927628-19-000093</x:v>
      </x:c>
      <x:c r="N4453" s="2" t="str">
        <x:v>https://www.sec.gov/Archives/edgar/data/927628/000092762819000093/cof-12312018x10k.htm</x:v>
      </x:c>
      <x:c r="O4453" s="2" t="str">
        <x:v>data/raw/filings/COF_0000927628-19-000093_cof-12312018x10k.htm</x:v>
      </x:c>
      <x:c r="P4453" s="2" t="str">
        <x:v>d51032069e5001-wk-Fact-6DD0023E40E0B619185A187CC9CB8918</x:v>
      </x:c>
      <x:c r="Q4453" s="2" t="str"/>
      <x:c r="R4453" s="2" t="str">
        <x:v>Latest eligible comparative presentation at the information cutoff.</x:v>
      </x:c>
      <x:c r="T4453" s="12"/>
      <x:c r="U4453" s="12"/>
    </x:row>
    <x:row r="4454" ht="24" customHeight="1">
      <x:c r="C4454" s="2" t="str">
        <x:v>COF</x:v>
      </x:c>
      <x:c r="D4454" s="2" t="str">
        <x:v>FY2016</x:v>
      </x:c>
      <x:c r="E4454" s="2" t="str">
        <x:v>noninterest_income</x:v>
      </x:c>
      <x:c r="F4454" s="11" t="n">
        <x:v>4628</x:v>
      </x:c>
      <x:c r="G4454" s="2" t="str">
        <x:v>USD</x:v>
      </x:c>
      <x:c r="H4454" s="2" t="str">
        <x:v>2016-01-01</x:v>
      </x:c>
      <x:c r="I4454" s="2" t="str">
        <x:v>2016-12-31</x:v>
      </x:c>
      <x:c r="J4454" s="2" t="str">
        <x:v>Noninterest Income</x:v>
      </x:c>
      <x:c r="K4454" s="2" t="str">
        <x:v>us-gaap:NoninterestIncome</x:v>
      </x:c>
      <x:c r="L4454" s="2" t="str">
        <x:v>2019-02-20</x:v>
      </x:c>
      <x:c r="M4454" s="2" t="str">
        <x:v>0000927628-19-000093</x:v>
      </x:c>
      <x:c r="N4454" s="2" t="str">
        <x:v>https://www.sec.gov/Archives/edgar/data/927628/000092762819000093/cof-12312018x10k.htm</x:v>
      </x:c>
      <x:c r="O4454" s="2" t="str">
        <x:v>data/raw/filings/COF_0000927628-19-000093_cof-12312018x10k.htm</x:v>
      </x:c>
      <x:c r="P4454" s="2" t="str">
        <x:v>d51032069e5099-wk-Fact-FD04D3DDF4EF11112306187CC68AD1AD</x:v>
      </x:c>
      <x:c r="Q4454" s="2" t="str"/>
      <x:c r="R4454" s="2" t="str">
        <x:v>Latest eligible comparative presentation at the information cutoff.</x:v>
      </x:c>
      <x:c r="T4454" s="12"/>
      <x:c r="U4454" s="12"/>
    </x:row>
    <x:row r="4455" ht="24" customHeight="1">
      <x:c r="C4455" s="2" t="str">
        <x:v>COF</x:v>
      </x:c>
      <x:c r="D4455" s="2" t="str">
        <x:v>FY2016</x:v>
      </x:c>
      <x:c r="E4455" s="2" t="str">
        <x:v>revenue_reported</x:v>
      </x:c>
      <x:c r="F4455" s="11" t="n">
        <x:v>25501</x:v>
      </x:c>
      <x:c r="G4455" s="2" t="str">
        <x:v>USD</x:v>
      </x:c>
      <x:c r="H4455" s="2" t="str">
        <x:v>2016-01-01</x:v>
      </x:c>
      <x:c r="I4455" s="2" t="str">
        <x:v>2016-12-31</x:v>
      </x:c>
      <x:c r="J4455" s="2" t="str">
        <x:v>Revenues</x:v>
      </x:c>
      <x:c r="K4455" s="2" t="str">
        <x:v>us-gaap:Revenues</x:v>
      </x:c>
      <x:c r="L4455" s="2" t="str">
        <x:v>2019-02-20</x:v>
      </x:c>
      <x:c r="M4455" s="2" t="str">
        <x:v>0000927628-19-000093</x:v>
      </x:c>
      <x:c r="N4455" s="2" t="str">
        <x:v>https://www.sec.gov/Archives/edgar/data/927628/000092762819000093/cof-12312018x10k.htm</x:v>
      </x:c>
      <x:c r="O4455" s="2" t="str">
        <x:v>data/raw/filings/COF_0000927628-19-000093_cof-12312018x10k.htm</x:v>
      </x:c>
      <x:c r="P4455" s="2" t="str">
        <x:v>d51032069e5201-wk-Fact-F63C5D2B11B05253B575CC1DACD1D67B</x:v>
      </x:c>
      <x:c r="Q4455" s="2" t="str"/>
      <x:c r="R4455" s="2" t="str">
        <x:v>Latest eligible comparative presentation at the information cutoff.</x:v>
      </x:c>
      <x:c r="T4455" s="12"/>
      <x:c r="U4455" s="12"/>
    </x:row>
    <x:row r="4456" ht="24" customHeight="1">
      <x:c r="C4456" s="2" t="str">
        <x:v>COF</x:v>
      </x:c>
      <x:c r="D4456" s="2" t="str">
        <x:v>FY2016</x:v>
      </x:c>
      <x:c r="E4456" s="2" t="str">
        <x:v>opex</x:v>
      </x:c>
      <x:c r="F4456" s="11" t="n">
        <x:v>13558</x:v>
      </x:c>
      <x:c r="G4456" s="2" t="str">
        <x:v>USD</x:v>
      </x:c>
      <x:c r="H4456" s="2" t="str">
        <x:v>2016-01-01</x:v>
      </x:c>
      <x:c r="I4456" s="2" t="str">
        <x:v>2016-12-31</x:v>
      </x:c>
      <x:c r="J4456" s="2" t="str">
        <x:v>Noninterest Expense</x:v>
      </x:c>
      <x:c r="K4456" s="2" t="str">
        <x:v>us-gaap:NoninterestExpense</x:v>
      </x:c>
      <x:c r="L4456" s="2" t="str">
        <x:v>2019-02-20</x:v>
      </x:c>
      <x:c r="M4456" s="2" t="str">
        <x:v>0000927628-19-000093</x:v>
      </x:c>
      <x:c r="N4456" s="2" t="str">
        <x:v>https://www.sec.gov/Archives/edgar/data/927628/000092762819000093/cof-12312018x10k.htm</x:v>
      </x:c>
      <x:c r="O4456" s="2" t="str">
        <x:v>data/raw/filings/COF_0000927628-19-000093_cof-12312018x10k.htm</x:v>
      </x:c>
      <x:c r="P4456" s="2" t="str">
        <x:v>d51032069e5406-wk-Fact-6BA87E0C8AF088793537187CC4A3AFD2</x:v>
      </x:c>
      <x:c r="Q4456" s="2" t="str"/>
      <x:c r="R4456" s="2" t="str">
        <x:v>Latest eligible comparative presentation at the information cutoff.</x:v>
      </x:c>
      <x:c r="T4456" s="12"/>
      <x:c r="U4456" s="12"/>
    </x:row>
    <x:row r="4457" ht="24" customHeight="1">
      <x:c r="C4457" s="2" t="str">
        <x:v>COF</x:v>
      </x:c>
      <x:c r="D4457" s="2" t="str">
        <x:v>FY2016</x:v>
      </x:c>
      <x:c r="E4457" s="2" t="str">
        <x:v>provision</x:v>
      </x:c>
      <x:c r="F4457" s="11" t="n">
        <x:v>6459</x:v>
      </x:c>
      <x:c r="G4457" s="2" t="str">
        <x:v>USD</x:v>
      </x:c>
      <x:c r="H4457" s="2" t="str">
        <x:v>2016-01-01</x:v>
      </x:c>
      <x:c r="I4457" s="2" t="str">
        <x:v>2016-12-31</x:v>
      </x:c>
      <x:c r="J4457" s="2" t="str">
        <x:v>Provision for Loan, Lease, and Other Losses</x:v>
      </x:c>
      <x:c r="K4457" s="2" t="str">
        <x:v>us-gaap:ProvisionForLoanLeaseAndOtherLosses</x:v>
      </x:c>
      <x:c r="L4457" s="2" t="str">
        <x:v>2019-02-20</x:v>
      </x:c>
      <x:c r="M4457" s="2" t="str">
        <x:v>0000927628-19-000093</x:v>
      </x:c>
      <x:c r="N4457" s="2" t="str">
        <x:v>https://www.sec.gov/Archives/edgar/data/927628/000092762819000093/cof-12312018x10k.htm</x:v>
      </x:c>
      <x:c r="O4457" s="2" t="str">
        <x:v>data/raw/filings/COF_0000927628-19-000093_cof-12312018x10k.htm</x:v>
      </x:c>
      <x:c r="P4457" s="2" t="str">
        <x:v>d51032069e5304-wk-Fact-3153CDFBE713DB51D0B7187CC5202845</x:v>
      </x:c>
      <x:c r="Q4457" s="2" t="str"/>
      <x:c r="R4457" s="2" t="str">
        <x:v>Latest eligible comparative presentation at the information cutoff.</x:v>
      </x:c>
      <x:c r="T4457" s="12"/>
      <x:c r="U4457" s="12"/>
    </x:row>
    <x:row r="4458" ht="24" customHeight="1">
      <x:c r="C4458" s="2" t="str">
        <x:v>COF</x:v>
      </x:c>
      <x:c r="D4458" s="2" t="str">
        <x:v>FY2016</x:v>
      </x:c>
      <x:c r="E4458" s="2" t="str">
        <x:v>pretax</x:v>
      </x:c>
      <x:c r="F4458" s="11" t="n">
        <x:v>5484</x:v>
      </x:c>
      <x:c r="G4458" s="2" t="str">
        <x:v>USD</x:v>
      </x:c>
      <x:c r="H4458" s="2" t="str">
        <x:v>2016-01-01</x:v>
      </x:c>
      <x:c r="I4458" s="2" t="str">
        <x:v>2016-12-31</x:v>
      </x:c>
      <x:c r="J4458" s="2" t="str">
        <x:v>Income (Loss) from Continuing Operations before Income Taxes, Noncontrolling Interest</x:v>
      </x:c>
      <x:c r="K4458" s="2" t="str">
        <x:v>us-gaap:IncomeLossFromContinuingOperationsBeforeIncomeTaxesExtraordinaryItemsNoncontrollingInterest</x:v>
      </x:c>
      <x:c r="L4458" s="2" t="str">
        <x:v>2019-02-20</x:v>
      </x:c>
      <x:c r="M4458" s="2" t="str">
        <x:v>0000927628-19-000093</x:v>
      </x:c>
      <x:c r="N4458" s="2" t="str">
        <x:v>https://www.sec.gov/Archives/edgar/data/927628/000092762819000093/cof-12312018x10k.htm</x:v>
      </x:c>
      <x:c r="O4458" s="2" t="str">
        <x:v>data/raw/filings/COF_0000927628-19-000093_cof-12312018x10k.htm</x:v>
      </x:c>
      <x:c r="P4458" s="2" t="str">
        <x:v>d51032069e5509-wk-Fact-C49AAC22688761A41D12187CC4E959DA</x:v>
      </x:c>
      <x:c r="Q4458" s="2" t="str"/>
      <x:c r="R4458" s="2" t="str">
        <x:v>Latest eligible comparative presentation at the information cutoff.</x:v>
      </x:c>
      <x:c r="T4458" s="12"/>
      <x:c r="U4458" s="12"/>
    </x:row>
    <x:row r="4459" ht="24" customHeight="1">
      <x:c r="C4459" s="2" t="str">
        <x:v>COF</x:v>
      </x:c>
      <x:c r="D4459" s="2" t="str">
        <x:v>FY2016</x:v>
      </x:c>
      <x:c r="E4459" s="2" t="str">
        <x:v>tax</x:v>
      </x:c>
      <x:c r="F4459" s="11" t="n">
        <x:v>1714</x:v>
      </x:c>
      <x:c r="G4459" s="2" t="str">
        <x:v>USD</x:v>
      </x:c>
      <x:c r="H4459" s="2" t="str">
        <x:v>2016-01-01</x:v>
      </x:c>
      <x:c r="I4459" s="2" t="str">
        <x:v>2016-12-31</x:v>
      </x:c>
      <x:c r="J4459" s="2" t="str">
        <x:v>Income Tax Expense (Benefit)</x:v>
      </x:c>
      <x:c r="K4459" s="2" t="str">
        <x:v>us-gaap:IncomeTaxExpenseBenefit</x:v>
      </x:c>
      <x:c r="L4459" s="2" t="str">
        <x:v>2019-02-20</x:v>
      </x:c>
      <x:c r="M4459" s="2" t="str">
        <x:v>0000927628-19-000093</x:v>
      </x:c>
      <x:c r="N4459" s="2" t="str">
        <x:v>https://www.sec.gov/Archives/edgar/data/927628/000092762819000093/cof-12312018x10k.htm</x:v>
      </x:c>
      <x:c r="O4459" s="2" t="str">
        <x:v>data/raw/filings/COF_0000927628-19-000093_cof-12312018x10k.htm</x:v>
      </x:c>
      <x:c r="P4459" s="2" t="str">
        <x:v>d51032069e5612-wk-Fact-287C459877F55BC1131C187CC5FFF511</x:v>
      </x:c>
      <x:c r="Q4459" s="2" t="str"/>
      <x:c r="R4459" s="2" t="str">
        <x:v>Latest eligible comparative presentation at the information cutoff.</x:v>
      </x:c>
      <x:c r="T4459" s="12"/>
      <x:c r="U4459" s="12"/>
    </x:row>
    <x:row r="4460" ht="24" customHeight="1">
      <x:c r="C4460" s="2" t="str">
        <x:v>COF</x:v>
      </x:c>
      <x:c r="D4460" s="2" t="str">
        <x:v>FY2016</x:v>
      </x:c>
      <x:c r="E4460" s="2" t="str">
        <x:v>net_income</x:v>
      </x:c>
      <x:c r="F4460" s="11" t="n">
        <x:v>3751</x:v>
      </x:c>
      <x:c r="G4460" s="2" t="str">
        <x:v>USD</x:v>
      </x:c>
      <x:c r="H4460" s="2" t="str">
        <x:v>2016-01-01</x:v>
      </x:c>
      <x:c r="I4460" s="2" t="str">
        <x:v>2016-12-31</x:v>
      </x:c>
      <x:c r="J4460" s="2" t="str">
        <x:v>Net Income (Loss) Attributable to Parent</x:v>
      </x:c>
      <x:c r="K4460" s="2" t="str">
        <x:v>us-gaap:NetIncomeLoss</x:v>
      </x:c>
      <x:c r="L4460" s="2" t="str">
        <x:v>2019-02-20</x:v>
      </x:c>
      <x:c r="M4460" s="2" t="str">
        <x:v>0000927628-19-000093</x:v>
      </x:c>
      <x:c r="N4460" s="2" t="str">
        <x:v>https://www.sec.gov/Archives/edgar/data/927628/000092762819000093/cof-12312018x10k.htm</x:v>
      </x:c>
      <x:c r="O4460" s="2" t="str">
        <x:v>data/raw/filings/COF_0000927628-19-000093_cof-12312018x10k.htm</x:v>
      </x:c>
      <x:c r="P4460" s="2" t="str">
        <x:v>d50977665e2191-wk-Fact-DACB3429402B8F8A9D9D187CCA26BBDB</x:v>
      </x:c>
      <x:c r="Q4460" s="2" t="str"/>
      <x:c r="R4460" s="2" t="str">
        <x:v>Latest eligible comparative presentation at the information cutoff.</x:v>
      </x:c>
      <x:c r="T4460" s="12"/>
      <x:c r="U4460" s="12"/>
    </x:row>
    <x:row r="4461" ht="24" customHeight="1">
      <x:c r="C4461" s="2" t="str">
        <x:v>COF</x:v>
      </x:c>
      <x:c r="D4461" s="2" t="str">
        <x:v>FY2016</x:v>
      </x:c>
      <x:c r="E4461" s="2" t="str">
        <x:v>common_income</x:v>
      </x:c>
      <x:c r="F4461" s="11" t="n">
        <x:v>3513</x:v>
      </x:c>
      <x:c r="G4461" s="2" t="str">
        <x:v>USD</x:v>
      </x:c>
      <x:c r="H4461" s="2" t="str">
        <x:v>2016-01-01</x:v>
      </x:c>
      <x:c r="I4461" s="2" t="str">
        <x:v>2016-12-31</x:v>
      </x:c>
      <x:c r="J4461" s="2" t="str">
        <x:v>Net Income (Loss) Available to Common Stockholders, Basic</x:v>
      </x:c>
      <x:c r="K4461" s="2" t="str">
        <x:v>us-gaap:NetIncomeLossAvailableToCommonStockholdersBasic</x:v>
      </x:c>
      <x:c r="L4461" s="2" t="str">
        <x:v>2019-02-20</x:v>
      </x:c>
      <x:c r="M4461" s="2" t="str">
        <x:v>0000927628-19-000093</x:v>
      </x:c>
      <x:c r="N4461" s="2" t="str">
        <x:v>https://www.sec.gov/Archives/edgar/data/927628/000092762819000093/cof-12312018x10k.htm</x:v>
      </x:c>
      <x:c r="O4461" s="2" t="str">
        <x:v>data/raw/filings/COF_0000927628-19-000093_cof-12312018x10k.htm</x:v>
      </x:c>
      <x:c r="P4461" s="2" t="str">
        <x:v>d50977665e2395-wk-Fact-F19D262A308FA3DF1D30187CC8C07436</x:v>
      </x:c>
      <x:c r="Q4461" s="2" t="str"/>
      <x:c r="R4461" s="2" t="str">
        <x:v>Latest eligible comparative presentation at the information cutoff.</x:v>
      </x:c>
      <x:c r="T4461" s="12"/>
      <x:c r="U4461" s="12"/>
    </x:row>
    <x:row r="4462" ht="24" customHeight="1">
      <x:c r="C4462" s="2" t="str">
        <x:v>COF</x:v>
      </x:c>
      <x:c r="D4462" s="2" t="str">
        <x:v>FY2016</x:v>
      </x:c>
      <x:c r="E4462" s="2" t="str">
        <x:v>preferred_div</x:v>
      </x:c>
      <x:c r="F4462" s="11" t="str">
        <x:v>n.a.</x:v>
      </x:c>
      <x:c r="G4462" s="2" t="str">
        <x:v>USDm</x:v>
      </x:c>
      <x:c r="H4462" s="2" t="str">
        <x:v>2016-01-01</x:v>
      </x:c>
      <x:c r="I4462" s="2" t="str">
        <x:v>2016-12-31</x:v>
      </x:c>
      <x:c r="J4462" s="2" t="str">
        <x:v>Preferred dividends and other common-income adjustments</x:v>
      </x:c>
      <x:c r="K4462" s="2" t="str"/>
      <x:c r="L4462" s="2" t="str"/>
      <x:c r="M4462" s="2" t="str"/>
      <x:c r="N4462" s="2" t="str"/>
      <x:c r="O4462" s="2" t="str"/>
      <x:c r="P4462" s="2" t="str"/>
      <x:c r="Q4462" s="2" t="str"/>
      <x:c r="R4462" s="2" t="str">
        <x:v>Not reported / unavailable</x:v>
      </x:c>
      <x:c r="T4462" s="12"/>
      <x:c r="U4462" s="12"/>
    </x:row>
    <x:row r="4463" ht="24" customHeight="1">
      <x:c r="C4463" s="2" t="str">
        <x:v>COF</x:v>
      </x:c>
      <x:c r="D4463" s="2" t="str">
        <x:v>FY2016</x:v>
      </x:c>
      <x:c r="E4463" s="2" t="str">
        <x:v>eps</x:v>
      </x:c>
      <x:c r="F4463" s="11" t="n">
        <x:v>6.89</x:v>
      </x:c>
      <x:c r="G4463" s="2" t="str">
        <x:v>USD/shares</x:v>
      </x:c>
      <x:c r="H4463" s="2" t="str">
        <x:v>2016-01-01</x:v>
      </x:c>
      <x:c r="I4463" s="2" t="str">
        <x:v>2016-12-31</x:v>
      </x:c>
      <x:c r="J4463" s="2" t="str">
        <x:v>Earnings Per Share, Diluted</x:v>
      </x:c>
      <x:c r="K4463" s="2" t="str">
        <x:v>us-gaap:EarningsPerShareDiluted</x:v>
      </x:c>
      <x:c r="L4463" s="2" t="str">
        <x:v>2019-02-20</x:v>
      </x:c>
      <x:c r="M4463" s="2" t="str">
        <x:v>0000927628-19-000093</x:v>
      </x:c>
      <x:c r="N4463" s="2" t="str">
        <x:v>https://www.sec.gov/Archives/edgar/data/927628/000092762819000093/cof-12312018x10k.htm</x:v>
      </x:c>
      <x:c r="O4463" s="2" t="str">
        <x:v>data/raw/filings/COF_0000927628-19-000093_cof-12312018x10k.htm</x:v>
      </x:c>
      <x:c r="P4463" s="2" t="str">
        <x:v>d50977665e3443-wk-Fact-DB70C3E4B49434C9F532187CC5D85913</x:v>
      </x:c>
      <x:c r="Q4463" s="2" t="str"/>
      <x:c r="R4463" s="2" t="str">
        <x:v>Latest eligible comparative presentation at the information cutoff.</x:v>
      </x:c>
      <x:c r="T4463" s="12"/>
      <x:c r="U4463" s="12"/>
    </x:row>
    <x:row r="4464" ht="24" customHeight="1">
      <x:c r="C4464" s="2" t="str">
        <x:v>COF</x:v>
      </x:c>
      <x:c r="D4464" s="2" t="str">
        <x:v>FY2016</x:v>
      </x:c>
      <x:c r="E4464" s="2" t="str">
        <x:v>shares_diluted</x:v>
      </x:c>
      <x:c r="F4464" s="11" t="n">
        <x:v>509.8</x:v>
      </x:c>
      <x:c r="G4464" s="2" t="str">
        <x:v>shares</x:v>
      </x:c>
      <x:c r="H4464" s="2" t="str">
        <x:v>2016-01-01</x:v>
      </x:c>
      <x:c r="I4464" s="2" t="str">
        <x:v>2016-12-31</x:v>
      </x:c>
      <x:c r="J4464" s="2" t="str">
        <x:v>Weighted Average Number of Shares Outstanding, Diluted</x:v>
      </x:c>
      <x:c r="K4464" s="2" t="str">
        <x:v>us-gaap:WeightedAverageNumberOfDilutedSharesOutstanding</x:v>
      </x:c>
      <x:c r="L4464" s="2" t="str">
        <x:v>2019-02-20</x:v>
      </x:c>
      <x:c r="M4464" s="2" t="str">
        <x:v>0000927628-19-000093</x:v>
      </x:c>
      <x:c r="N4464" s="2" t="str">
        <x:v>https://www.sec.gov/Archives/edgar/data/927628/000092762819000093/cof-12312018x10k.htm</x:v>
      </x:c>
      <x:c r="O4464" s="2" t="str">
        <x:v>data/raw/filings/COF_0000927628-19-000093_cof-12312018x10k.htm</x:v>
      </x:c>
      <x:c r="P4464" s="2" t="str">
        <x:v>d50977665e2910-wk-Fact-4F9A2F174382AB9385D3F5716A7296F6</x:v>
      </x:c>
      <x:c r="Q4464" s="2" t="str"/>
      <x:c r="R4464" s="2" t="str">
        <x:v>Latest eligible comparative presentation at the information cutoff.</x:v>
      </x:c>
      <x:c r="T4464" s="12"/>
      <x:c r="U4464" s="12"/>
    </x:row>
    <x:row r="4465" ht="24" customHeight="1">
      <x:c r="C4465" s="2" t="str">
        <x:v>COF</x:v>
      </x:c>
      <x:c r="D4465" s="2" t="str">
        <x:v>FY2016</x:v>
      </x:c>
      <x:c r="E4465" s="2" t="str">
        <x:v>dps</x:v>
      </x:c>
      <x:c r="F4465" s="11" t="n">
        <x:v>1.6</x:v>
      </x:c>
      <x:c r="G4465" s="2" t="str">
        <x:v>USD/shares</x:v>
      </x:c>
      <x:c r="H4465" s="2" t="str">
        <x:v>2016-01-01</x:v>
      </x:c>
      <x:c r="I4465" s="2" t="str">
        <x:v>2016-12-31</x:v>
      </x:c>
      <x:c r="J4465" s="2" t="str">
        <x:v>Common Stock, Dividends, Per Share, Declared</x:v>
      </x:c>
      <x:c r="K4465" s="2" t="str">
        <x:v>us-gaap:CommonStockDividendsPerShareDeclared</x:v>
      </x:c>
      <x:c r="L4465" s="2" t="str">
        <x:v>2018-02-21</x:v>
      </x:c>
      <x:c r="M4465" s="2" t="str">
        <x:v>0000927628-18-000107</x:v>
      </x:c>
      <x:c r="N4465" s="2" t="str">
        <x:v>https://www.sec.gov/Archives/edgar/data/927628/000092762818000107/cof-12312017x10k.htm</x:v>
      </x:c>
      <x:c r="O4465" s="2" t="str">
        <x:v>data/raw/filings/COF_0000927628-18-000107_cof-12312017x10k.htm</x:v>
      </x:c>
      <x:c r="P4465" s="2" t="str"/>
      <x:c r="Q4465" s="2" t="str"/>
      <x:c r="R4465" s="2" t="str">
        <x:v>Latest eligible comparative presentation at the information cutoff.</x:v>
      </x:c>
      <x:c r="T4465" s="12"/>
      <x:c r="U4465" s="12"/>
    </x:row>
    <x:row r="4466" ht="24" customHeight="1">
      <x:c r="C4466" s="2" t="str">
        <x:v>COF</x:v>
      </x:c>
      <x:c r="D4466" s="2" t="str">
        <x:v>FY2016</x:v>
      </x:c>
      <x:c r="E4466" s="2" t="str">
        <x:v>dividends</x:v>
      </x:c>
      <x:c r="F4466" s="11" t="n">
        <x:v>812</x:v>
      </x:c>
      <x:c r="G4466" s="2" t="str">
        <x:v>USD</x:v>
      </x:c>
      <x:c r="H4466" s="2" t="str">
        <x:v>2016-01-01</x:v>
      </x:c>
      <x:c r="I4466" s="2" t="str">
        <x:v>2016-12-31</x:v>
      </x:c>
      <x:c r="J4466" s="2" t="str">
        <x:v>Payments of Ordinary Dividends, Common Stock</x:v>
      </x:c>
      <x:c r="K4466" s="2" t="str">
        <x:v>us-gaap:PaymentsOfDividendsCommonStock</x:v>
      </x:c>
      <x:c r="L4466" s="2" t="str">
        <x:v>2019-02-20</x:v>
      </x:c>
      <x:c r="M4466" s="2" t="str">
        <x:v>0000927628-19-000093</x:v>
      </x:c>
      <x:c r="N4466" s="2" t="str">
        <x:v>https://www.sec.gov/Archives/edgar/data/927628/000092762819000093/cof-12312018x10k.htm</x:v>
      </x:c>
      <x:c r="O4466" s="2" t="str">
        <x:v>data/raw/filings/COF_0000927628-19-000093_cof-12312018x10k.htm</x:v>
      </x:c>
      <x:c r="P4466" s="2" t="str">
        <x:v>d50967181e5314-wk-Fact-9BD2958010FA5A22926A4AC0E5E94228</x:v>
      </x:c>
      <x:c r="Q4466" s="2" t="str"/>
      <x:c r="R4466" s="2" t="str">
        <x:v>Latest eligible comparative presentation at the information cutoff.</x:v>
      </x:c>
      <x:c r="T4466" s="12"/>
      <x:c r="U4466" s="12"/>
    </x:row>
    <x:row r="4467" ht="24" customHeight="1">
      <x:c r="C4467" s="2" t="str">
        <x:v>COF</x:v>
      </x:c>
      <x:c r="D4467" s="2" t="str">
        <x:v>FY2016</x:v>
      </x:c>
      <x:c r="E4467" s="2" t="str">
        <x:v>buybacks</x:v>
      </x:c>
      <x:c r="F4467" s="11" t="n">
        <x:v>3661</x:v>
      </x:c>
      <x:c r="G4467" s="2" t="str">
        <x:v>USD</x:v>
      </x:c>
      <x:c r="H4467" s="2" t="str">
        <x:v>2016-01-01</x:v>
      </x:c>
      <x:c r="I4467" s="2" t="str">
        <x:v>2016-12-31</x:v>
      </x:c>
      <x:c r="J4467" s="2" t="str">
        <x:v>Payments for Repurchase of Common Stock</x:v>
      </x:c>
      <x:c r="K4467" s="2" t="str">
        <x:v>us-gaap:PaymentsForRepurchaseOfCommonStock</x:v>
      </x:c>
      <x:c r="L4467" s="2" t="str">
        <x:v>2019-02-20</x:v>
      </x:c>
      <x:c r="M4467" s="2" t="str">
        <x:v>0000927628-19-000093</x:v>
      </x:c>
      <x:c r="N4467" s="2" t="str">
        <x:v>https://www.sec.gov/Archives/edgar/data/927628/000092762819000093/cof-12312018x10k.htm</x:v>
      </x:c>
      <x:c r="O4467" s="2" t="str">
        <x:v>data/raw/filings/COF_0000927628-19-000093_cof-12312018x10k.htm</x:v>
      </x:c>
      <x:c r="P4467" s="2" t="str">
        <x:v>d50967181e5580-wk-Fact-17869257C5CD5E44A481E29030513B4F</x:v>
      </x:c>
      <x:c r="Q4467" s="2" t="str"/>
      <x:c r="R4467" s="2" t="str">
        <x:v>Latest eligible comparative presentation at the information cutoff.</x:v>
      </x:c>
      <x:c r="T4467" s="12"/>
      <x:c r="U4467" s="12"/>
    </x:row>
    <x:row r="4468" ht="24" customHeight="1">
      <x:c r="C4468" s="2" t="str">
        <x:v>COF</x:v>
      </x:c>
      <x:c r="D4468" s="2" t="str">
        <x:v>FY2016</x:v>
      </x:c>
      <x:c r="E4468" s="2" t="str">
        <x:v>chargeoffs</x:v>
      </x:c>
      <x:c r="F4468" s="11" t="str">
        <x:v>n.a.</x:v>
      </x:c>
      <x:c r="G4468" s="2" t="str">
        <x:v>USDm</x:v>
      </x:c>
      <x:c r="H4468" s="2" t="str">
        <x:v>2016-01-01</x:v>
      </x:c>
      <x:c r="I4468" s="2" t="str">
        <x:v>2016-12-31</x:v>
      </x:c>
      <x:c r="J4468" s="2" t="str">
        <x:v>Gross loan charge-offs</x:v>
      </x:c>
      <x:c r="K4468" s="2" t="str"/>
      <x:c r="L4468" s="2" t="str"/>
      <x:c r="M4468" s="2" t="str"/>
      <x:c r="N4468" s="2" t="str"/>
      <x:c r="O4468" s="2" t="str"/>
      <x:c r="P4468" s="2" t="str"/>
      <x:c r="Q4468" s="2" t="str"/>
      <x:c r="R4468" s="2" t="str">
        <x:v>Not reported / unavailable</x:v>
      </x:c>
      <x:c r="T4468" s="12"/>
      <x:c r="U4468" s="12"/>
    </x:row>
    <x:row r="4469" ht="24" customHeight="1">
      <x:c r="C4469" s="2" t="str">
        <x:v>COF</x:v>
      </x:c>
      <x:c r="D4469" s="2" t="str">
        <x:v>FY2016</x:v>
      </x:c>
      <x:c r="E4469" s="2" t="str">
        <x:v>recoveries</x:v>
      </x:c>
      <x:c r="F4469" s="11" t="str">
        <x:v>n.a.</x:v>
      </x:c>
      <x:c r="G4469" s="2" t="str">
        <x:v>USDm</x:v>
      </x:c>
      <x:c r="H4469" s="2" t="str">
        <x:v>2016-01-01</x:v>
      </x:c>
      <x:c r="I4469" s="2" t="str">
        <x:v>2016-12-31</x:v>
      </x:c>
      <x:c r="J4469" s="2" t="str">
        <x:v>Loan recoveries</x:v>
      </x:c>
      <x:c r="K4469" s="2" t="str"/>
      <x:c r="L4469" s="2" t="str"/>
      <x:c r="M4469" s="2" t="str"/>
      <x:c r="N4469" s="2" t="str"/>
      <x:c r="O4469" s="2" t="str"/>
      <x:c r="P4469" s="2" t="str"/>
      <x:c r="Q4469" s="2" t="str"/>
      <x:c r="R4469" s="2" t="str">
        <x:v>Not reported / unavailable</x:v>
      </x:c>
      <x:c r="T4469" s="12"/>
      <x:c r="U4469" s="12"/>
    </x:row>
    <x:row r="4470" ht="24" customHeight="1">
      <x:c r="C4470" s="2" t="str">
        <x:v>COF</x:v>
      </x:c>
      <x:c r="D4470" s="2" t="str">
        <x:v>FY2016</x:v>
      </x:c>
      <x:c r="E4470" s="2" t="str">
        <x:v>rwa</x:v>
      </x:c>
      <x:c r="F4470" s="11" t="str">
        <x:v>n.a.</x:v>
      </x:c>
      <x:c r="G4470" s="2" t="str">
        <x:v>USDm</x:v>
      </x:c>
      <x:c r="H4470" s="2" t="str">
        <x:v>2016-01-01</x:v>
      </x:c>
      <x:c r="I4470" s="2" t="str">
        <x:v>2016-12-31</x:v>
      </x:c>
      <x:c r="J4470" s="2" t="str">
        <x:v>Risk-weighted assets</x:v>
      </x:c>
      <x:c r="K4470" s="2" t="str"/>
      <x:c r="L4470" s="2" t="str"/>
      <x:c r="M4470" s="2" t="str"/>
      <x:c r="N4470" s="2" t="str"/>
      <x:c r="O4470" s="2" t="str"/>
      <x:c r="P4470" s="2" t="str"/>
      <x:c r="Q4470" s="2" t="str"/>
      <x:c r="R4470" s="2" t="str">
        <x:v>Not reported / unavailable</x:v>
      </x:c>
      <x:c r="T4470" s="12"/>
      <x:c r="U4470" s="12"/>
    </x:row>
    <x:row r="4471" ht="24" customHeight="1">
      <x:c r="C4471" s="2" t="str">
        <x:v>COF</x:v>
      </x:c>
      <x:c r="D4471" s="2" t="str">
        <x:v>FY2016</x:v>
      </x:c>
      <x:c r="E4471" s="2" t="str">
        <x:v>cet1_reported</x:v>
      </x:c>
      <x:c r="F4471" s="11" t="str">
        <x:v>n.a.</x:v>
      </x:c>
      <x:c r="G4471" s="2" t="str">
        <x:v>%</x:v>
      </x:c>
      <x:c r="H4471" s="2" t="str">
        <x:v>2016-01-01</x:v>
      </x:c>
      <x:c r="I4471" s="2" t="str">
        <x:v>2016-12-31</x:v>
      </x:c>
      <x:c r="J4471" s="2" t="str">
        <x:v>Actual standardized CET1 ratio</x:v>
      </x:c>
      <x:c r="K4471" s="2" t="str"/>
      <x:c r="L4471" s="2" t="str"/>
      <x:c r="M4471" s="2" t="str"/>
      <x:c r="N4471" s="2" t="str"/>
      <x:c r="O4471" s="2" t="str"/>
      <x:c r="P4471" s="2" t="str"/>
      <x:c r="Q4471" s="2" t="str"/>
      <x:c r="R4471" s="2" t="str">
        <x:v>Not reported / unavailable</x:v>
      </x:c>
      <x:c r="T4471" s="12"/>
      <x:c r="U4471" s="12"/>
    </x:row>
    <x:row r="4472" ht="24" customHeight="1">
      <x:c r="C4472" s="2" t="str">
        <x:v>COF</x:v>
      </x:c>
      <x:c r="D4472" s="2" t="str">
        <x:v>FY2016</x:v>
      </x:c>
      <x:c r="E4472" s="2" t="str">
        <x:v>nim_reported</x:v>
      </x:c>
      <x:c r="F4472" s="11" t="str">
        <x:v>n.a.</x:v>
      </x:c>
      <x:c r="G4472" s="2" t="str">
        <x:v>%</x:v>
      </x:c>
      <x:c r="H4472" s="2" t="str">
        <x:v>2016-01-01</x:v>
      </x:c>
      <x:c r="I4472" s="2" t="str">
        <x:v>2016-12-31</x:v>
      </x:c>
      <x:c r="J4472" s="2" t="str">
        <x:v>Issuer reported net interest margin</x:v>
      </x:c>
      <x:c r="K4472" s="2" t="str"/>
      <x:c r="L4472" s="2" t="str"/>
      <x:c r="M4472" s="2" t="str"/>
      <x:c r="N4472" s="2" t="str"/>
      <x:c r="O4472" s="2" t="str"/>
      <x:c r="P4472" s="2" t="str"/>
      <x:c r="Q4472" s="2" t="str"/>
      <x:c r="R4472" s="2" t="str">
        <x:v>Not reported / unavailable</x:v>
      </x:c>
      <x:c r="T4472" s="12"/>
      <x:c r="U4472" s="12"/>
    </x:row>
    <x:row r="4473" ht="24" customHeight="1">
      <x:c r="C4473" s="2" t="str">
        <x:v>COF</x:v>
      </x:c>
      <x:c r="D4473" s="2" t="str">
        <x:v>FY2016</x:v>
      </x:c>
      <x:c r="E4473" s="2" t="str">
        <x:v>bvps_reported</x:v>
      </x:c>
      <x:c r="F4473" s="11" t="n">
        <x:v>98.95</x:v>
      </x:c>
      <x:c r="G4473" s="2" t="str">
        <x:v>USD/shares</x:v>
      </x:c>
      <x:c r="H4473" s="2" t="str">
        <x:v>2016-01-01</x:v>
      </x:c>
      <x:c r="I4473" s="2" t="str">
        <x:v>2016-12-31</x:v>
      </x:c>
      <x:c r="J4473" s="2" t="str">
        <x:v>Reported common book value per share</x:v>
      </x:c>
      <x:c r="K4473" s="2" t="str">
        <x:v>Manual verified issuer table row</x:v>
      </x:c>
      <x:c r="L4473" s="2" t="str">
        <x:v>2017-02-23</x:v>
      </x:c>
      <x:c r="M4473" s="2" t="str">
        <x:v>0000927628-17-000115</x:v>
      </x:c>
      <x:c r="N4473" s="2" t="str">
        <x:v>https://www.sec.gov/Archives/edgar/data/927628/000092762817000115/cof-12312016x10k.htm</x:v>
      </x:c>
      <x:c r="O4473" s="2" t="str">
        <x:v>data/raw/filings/COF_0000927628-17-000115_cof-12312016x10k.htm</x:v>
      </x:c>
      <x:c r="P4473" s="2" t="str"/>
      <x:c r="Q4473" s="2" t="str"/>
      <x:c r="R4473" s="2" t="str">
        <x:v>Verified original issuer table row; same-date end balance, excluding average and regulatory minimum tables.</x:v>
      </x:c>
      <x:c r="T4473" s="12"/>
      <x:c r="U4473" s="12"/>
    </x:row>
    <x:row r="4474" ht="24" customHeight="1">
      <x:c r="C4474" s="2" t="str">
        <x:v>COF</x:v>
      </x:c>
      <x:c r="D4474" s="2" t="str">
        <x:v>FY2016</x:v>
      </x:c>
      <x:c r="E4474" s="2" t="str">
        <x:v>tbvps_reported</x:v>
      </x:c>
      <x:c r="F4474" s="11" t="n">
        <x:v>57.76</x:v>
      </x:c>
      <x:c r="G4474" s="2" t="str">
        <x:v>USD/shares</x:v>
      </x:c>
      <x:c r="H4474" s="2" t="str">
        <x:v>2016-01-01</x:v>
      </x:c>
      <x:c r="I4474" s="2" t="str">
        <x:v>2016-12-31</x:v>
      </x:c>
      <x:c r="J4474" s="2" t="str">
        <x:v>Reported tangible book value per share</x:v>
      </x:c>
      <x:c r="K4474" s="2" t="str">
        <x:v>Manual verified issuer table row</x:v>
      </x:c>
      <x:c r="L4474" s="2" t="str">
        <x:v>2017-02-23</x:v>
      </x:c>
      <x:c r="M4474" s="2" t="str">
        <x:v>0000927628-17-000115</x:v>
      </x:c>
      <x:c r="N4474" s="2" t="str">
        <x:v>https://www.sec.gov/Archives/edgar/data/927628/000092762817000115/cof-12312016x10k.htm</x:v>
      </x:c>
      <x:c r="O4474" s="2" t="str">
        <x:v>data/raw/filings/COF_0000927628-17-000115_cof-12312016x10k.htm</x:v>
      </x:c>
      <x:c r="P4474" s="2" t="str"/>
      <x:c r="Q4474" s="2" t="str"/>
      <x:c r="R4474" s="2" t="str">
        <x:v>Verified original issuer table row; same-date end balance, excluding average and regulatory minimum tables.</x:v>
      </x:c>
      <x:c r="T4474" s="12"/>
      <x:c r="U4474" s="12"/>
    </x:row>
    <x:row r="4475" ht="24" customHeight="1">
      <x:c r="C4475" s="2" t="str">
        <x:v>COF</x:v>
      </x:c>
      <x:c r="D4475" s="2" t="str">
        <x:v>FY2016</x:v>
      </x:c>
      <x:c r="E4475" s="2" t="str">
        <x:v>tce_reported</x:v>
      </x:c>
      <x:c r="F4475" s="11" t="str">
        <x:v>n.a.</x:v>
      </x:c>
      <x:c r="G4475" s="2" t="str">
        <x:v>USDm</x:v>
      </x:c>
      <x:c r="H4475" s="2" t="str">
        <x:v>2016-01-01</x:v>
      </x:c>
      <x:c r="I4475" s="2" t="str">
        <x:v>2016-12-31</x:v>
      </x:c>
      <x:c r="J4475" s="2" t="str">
        <x:v>Reported tangible common equity</x:v>
      </x:c>
      <x:c r="K4475" s="2" t="str"/>
      <x:c r="L4475" s="2" t="str"/>
      <x:c r="M4475" s="2" t="str"/>
      <x:c r="N4475" s="2" t="str"/>
      <x:c r="O4475" s="2" t="str"/>
      <x:c r="P4475" s="2" t="str"/>
      <x:c r="Q4475" s="2" t="str"/>
      <x:c r="R4475" s="2" t="str">
        <x:v>Not reported / unavailable</x:v>
      </x:c>
      <x:c r="T4475" s="12"/>
      <x:c r="U4475" s="12"/>
    </x:row>
    <x:row r="4476" ht="24" customHeight="1">
      <x:c r="C4476" s="2" t="str">
        <x:v>COF</x:v>
      </x:c>
      <x:c r="D4476" s="2" t="str">
        <x:v>FY2017</x:v>
      </x:c>
      <x:c r="E4476" s="2" t="str">
        <x:v>assets</x:v>
      </x:c>
      <x:c r="F4476" s="11" t="n">
        <x:v>365693</x:v>
      </x:c>
      <x:c r="G4476" s="2" t="str">
        <x:v>USD</x:v>
      </x:c>
      <x:c r="H4476" s="2" t="str">
        <x:v>2017-01-01</x:v>
      </x:c>
      <x:c r="I4476" s="2" t="str">
        <x:v>2017-12-31</x:v>
      </x:c>
      <x:c r="J4476" s="2" t="str">
        <x:v>Assets</x:v>
      </x:c>
      <x:c r="K4476" s="2" t="str">
        <x:v>us-gaap:Assets</x:v>
      </x:c>
      <x:c r="L4476" s="2" t="str">
        <x:v>2019-02-20</x:v>
      </x:c>
      <x:c r="M4476" s="2" t="str">
        <x:v>0000927628-19-000093</x:v>
      </x:c>
      <x:c r="N4476" s="2" t="str">
        <x:v>https://www.sec.gov/Archives/edgar/data/927628/000092762819000093/cof-12312018x10k.htm</x:v>
      </x:c>
      <x:c r="O4476" s="2" t="str">
        <x:v>data/raw/filings/COF_0000927628-19-000093_cof-12312018x10k.htm</x:v>
      </x:c>
      <x:c r="P4476" s="2" t="str">
        <x:v>d50898656e2849-wk-Fact-4E5DDD6400F30C3EF657602FFDC369D8</x:v>
      </x:c>
      <x:c r="Q4476" s="2" t="str"/>
      <x:c r="R4476" s="2" t="str">
        <x:v>Latest eligible comparative presentation at the information cutoff.</x:v>
      </x:c>
      <x:c r="T4476" s="12"/>
      <x:c r="U4476" s="12"/>
    </x:row>
    <x:row r="4477" ht="24" customHeight="1">
      <x:c r="C4477" s="2" t="str">
        <x:v>COF</x:v>
      </x:c>
      <x:c r="D4477" s="2" t="str">
        <x:v>FY2017</x:v>
      </x:c>
      <x:c r="E4477" s="2" t="str">
        <x:v>liabilities</x:v>
      </x:c>
      <x:c r="F4477" s="11" t="n">
        <x:v>316963</x:v>
      </x:c>
      <x:c r="G4477" s="2" t="str">
        <x:v>USD</x:v>
      </x:c>
      <x:c r="H4477" s="2" t="str">
        <x:v>2017-01-01</x:v>
      </x:c>
      <x:c r="I4477" s="2" t="str">
        <x:v>2017-12-31</x:v>
      </x:c>
      <x:c r="J4477" s="2" t="str">
        <x:v>Liabilities</x:v>
      </x:c>
      <x:c r="K4477" s="2" t="str">
        <x:v>us-gaap:Liabilities</x:v>
      </x:c>
      <x:c r="L4477" s="2" t="str">
        <x:v>2019-02-20</x:v>
      </x:c>
      <x:c r="M4477" s="2" t="str">
        <x:v>0000927628-19-000093</x:v>
      </x:c>
      <x:c r="N4477" s="2" t="str">
        <x:v>https://www.sec.gov/Archives/edgar/data/927628/000092762819000093/cof-12312018x10k.htm</x:v>
      </x:c>
      <x:c r="O4477" s="2" t="str">
        <x:v>data/raw/filings/COF_0000927628-19-000093_cof-12312018x10k.htm</x:v>
      </x:c>
      <x:c r="P4477" s="2" t="str">
        <x:v>d50898656e3513-wk-Fact-B6DD4DA1164625D19683602FFEC20981</x:v>
      </x:c>
      <x:c r="Q4477" s="2" t="str"/>
      <x:c r="R4477" s="2" t="str">
        <x:v>Latest eligible comparative presentation at the information cutoff.</x:v>
      </x:c>
      <x:c r="T4477" s="12"/>
      <x:c r="U4477" s="12"/>
    </x:row>
    <x:row r="4478" ht="24" customHeight="1">
      <x:c r="C4478" s="2" t="str">
        <x:v>COF</x:v>
      </x:c>
      <x:c r="D4478" s="2" t="str">
        <x:v>FY2017</x:v>
      </x:c>
      <x:c r="E4478" s="2" t="str">
        <x:v>equity</x:v>
      </x:c>
      <x:c r="F4478" s="11" t="n">
        <x:v>48730</x:v>
      </x:c>
      <x:c r="G4478" s="2" t="str">
        <x:v>USD</x:v>
      </x:c>
      <x:c r="H4478" s="2" t="str">
        <x:v>2017-01-01</x:v>
      </x:c>
      <x:c r="I4478" s="2" t="str">
        <x:v>2017-12-31</x:v>
      </x:c>
      <x:c r="J4478" s="2" t="str">
        <x:v>Stockholders' Equity Attributable to Parent</x:v>
      </x:c>
      <x:c r="K4478" s="2" t="str">
        <x:v>us-gaap:StockholdersEquity</x:v>
      </x:c>
      <x:c r="L4478" s="2" t="str">
        <x:v>2021-02-25</x:v>
      </x:c>
      <x:c r="M4478" s="2" t="str">
        <x:v>0000927628-21-000094</x:v>
      </x:c>
      <x:c r="N4478" s="2" t="str">
        <x:v>https://www.sec.gov/Archives/edgar/data/927628/000092762821000094/cof-20201231.htm</x:v>
      </x:c>
      <x:c r="O4478" s="2" t="str">
        <x:v>data/raw/filings/COF_0000927628-21-000094_cof-20201231.htm</x:v>
      </x:c>
      <x:c r="P4478" s="2" t="str">
        <x:v>id3VybDovL2RvY3MudjEvZG9jOjNhZjY2NTEyODA0NjQ2ZmNhZjFiMTlhMGFlYTZmMzIwL3NlYzozYWY2NjUxMjgwNDY0NmZjYWYxYjE5YTBhZWE2ZjMyMF8zNTgvZnJhZzpiMGYyZmVhYTU1YmU0NjI4YmQ3Zjk0NjQwMGM0YmM5MS90YWJsZTpjZGQyYTdkMTkzYmU0YzZhOTZiZDAzNTRmMTc0ZjhkOS90YWJsZXJhbmdlOmNkZDJhN2QxOTNiZTRjNmE5NmJkMDM1NGYxNzRmOGQ5XzItMTgtMS0xLTEyNDA4_7e167dd5-0233-452e-bf7f-2964b0878193</x:v>
      </x:c>
      <x:c r="Q4478" s="2" t="str"/>
      <x:c r="R4478" s="2" t="str">
        <x:v>Latest eligible comparative presentation at the information cutoff.</x:v>
      </x:c>
      <x:c r="T4478" s="12"/>
      <x:c r="U4478" s="12"/>
    </x:row>
    <x:row r="4479" ht="24" customHeight="1">
      <x:c r="C4479" s="2" t="str">
        <x:v>COF</x:v>
      </x:c>
      <x:c r="D4479" s="2" t="str">
        <x:v>FY2017</x:v>
      </x:c>
      <x:c r="E4479" s="2" t="str">
        <x:v>preferred</x:v>
      </x:c>
      <x:c r="F4479" s="11" t="n">
        <x:v>4360</x:v>
      </x:c>
      <x:c r="G4479" s="2" t="str">
        <x:v>USD</x:v>
      </x:c>
      <x:c r="H4479" s="2" t="str">
        <x:v>2017-01-01</x:v>
      </x:c>
      <x:c r="I4479" s="2" t="str">
        <x:v>2017-12-31</x:v>
      </x:c>
      <x:c r="J4479" s="2" t="str">
        <x:v>Preferred Stock, Including Additional Paid in Capital, Net of Discount</x:v>
      </x:c>
      <x:c r="K4479" s="2" t="str">
        <x:v>us-gaap:PreferredStockIncludingAdditionalPaidInCapitalNetOfDiscount</x:v>
      </x:c>
      <x:c r="L4479" s="2" t="str">
        <x:v>2019-02-20</x:v>
      </x:c>
      <x:c r="M4479" s="2" t="str">
        <x:v>0000927628-19-000093</x:v>
      </x:c>
      <x:c r="N4479" s="2" t="str">
        <x:v>https://www.sec.gov/Archives/edgar/data/927628/000092762819000093/cof-12312018x10k.htm</x:v>
      </x:c>
      <x:c r="O4479" s="2" t="str">
        <x:v>data/raw/filings/COF_0000927628-19-000093_cof-12312018x10k.htm</x:v>
      </x:c>
      <x:c r="P4479" s="2" t="str">
        <x:v>d50991106e3260-wk-Fact-9C2EEC38C0595DAC934FEC3E0F236E3E</x:v>
      </x:c>
      <x:c r="Q4479" s="2" t="str"/>
      <x:c r="R4479" s="2" t="str">
        <x:v>Latest eligible comparative presentation at the information cutoff.</x:v>
      </x:c>
      <x:c r="T4479" s="12"/>
      <x:c r="U4479" s="12"/>
    </x:row>
    <x:row r="4480" ht="24" customHeight="1">
      <x:c r="C4480" s="2" t="str">
        <x:v>COF</x:v>
      </x:c>
      <x:c r="D4480" s="2" t="str">
        <x:v>FY2017</x:v>
      </x:c>
      <x:c r="E4480" s="2" t="str">
        <x:v>common_equity_reported</x:v>
      </x:c>
      <x:c r="F4480" s="11" t="str">
        <x:v>n.a.</x:v>
      </x:c>
      <x:c r="G4480" s="2" t="str">
        <x:v>USDm</x:v>
      </x:c>
      <x:c r="H4480" s="2" t="str">
        <x:v>2017-01-01</x:v>
      </x:c>
      <x:c r="I4480" s="2" t="str">
        <x:v>2017-12-31</x:v>
      </x:c>
      <x:c r="J4480" s="2" t="str">
        <x:v>Reported common shareholders equity</x:v>
      </x:c>
      <x:c r="K4480" s="2" t="str"/>
      <x:c r="L4480" s="2" t="str"/>
      <x:c r="M4480" s="2" t="str"/>
      <x:c r="N4480" s="2" t="str"/>
      <x:c r="O4480" s="2" t="str"/>
      <x:c r="P4480" s="2" t="str"/>
      <x:c r="Q4480" s="2" t="str"/>
      <x:c r="R4480" s="2" t="str">
        <x:v>Not reported / unavailable</x:v>
      </x:c>
      <x:c r="T4480" s="12"/>
      <x:c r="U4480" s="12"/>
    </x:row>
    <x:row r="4481" ht="24" customHeight="1">
      <x:c r="C4481" s="2" t="str">
        <x:v>COF</x:v>
      </x:c>
      <x:c r="D4481" s="2" t="str">
        <x:v>FY2017</x:v>
      </x:c>
      <x:c r="E4481" s="2" t="str">
        <x:v>goodwill</x:v>
      </x:c>
      <x:c r="F4481" s="11" t="n">
        <x:v>14533</x:v>
      </x:c>
      <x:c r="G4481" s="2" t="str">
        <x:v>USD</x:v>
      </x:c>
      <x:c r="H4481" s="2" t="str">
        <x:v>2017-01-01</x:v>
      </x:c>
      <x:c r="I4481" s="2" t="str">
        <x:v>2017-12-31</x:v>
      </x:c>
      <x:c r="J4481" s="2" t="str">
        <x:v>Goodwill</x:v>
      </x:c>
      <x:c r="K4481" s="2" t="str">
        <x:v>us-gaap:Goodwill</x:v>
      </x:c>
      <x:c r="L4481" s="2" t="str">
        <x:v>2021-02-25</x:v>
      </x:c>
      <x:c r="M4481" s="2" t="str">
        <x:v>0000927628-21-000094</x:v>
      </x:c>
      <x:c r="N4481" s="2" t="str">
        <x:v>https://www.sec.gov/Archives/edgar/data/927628/000092762821000094/cof-20201231.htm</x:v>
      </x:c>
      <x:c r="O4481" s="2" t="str">
        <x:v>data/raw/filings/COF_0000927628-21-000094_cof-20201231.htm</x:v>
      </x:c>
      <x:c r="P4481" s="2" t="str">
        <x:v>id3VybDovL2RvY3MudjEvZG9jOjNhZjY2NTEyODA0NjQ2ZmNhZjFiMTlhMGFlYTZmMzIwL3NlYzozYWY2NjUxMjgwNDY0NmZjYWYxYjE5YTBhZWE2ZjMyMF80MDMvZnJhZzpiNDcyMTc4ZjExMDE0NWM4YjlhZjZiOTc1OWVlMmIxYS90YWJsZTphZmJhMjM5MmVjNTg0MDJiODgyMjdjOTdiOGEwOTM0Mi90YWJsZXJhbmdlOmFmYmEyMzkyZWM1ODQwMmI4ODIyN2M5N2I4YTA5MzQyXzEtOC0xLTEtMTI1NDA_d304c62b-3df0-4712-b20b-d041cc76a558</x:v>
      </x:c>
      <x:c r="Q4481" s="2" t="str"/>
      <x:c r="R4481" s="2" t="str">
        <x:v>Latest eligible comparative presentation at the information cutoff.</x:v>
      </x:c>
      <x:c r="T4481" s="12"/>
      <x:c r="U4481" s="12"/>
    </x:row>
    <x:row r="4482" ht="24" customHeight="1">
      <x:c r="C4482" s="2" t="str">
        <x:v>COF</x:v>
      </x:c>
      <x:c r="D4482" s="2" t="str">
        <x:v>FY2017</x:v>
      </x:c>
      <x:c r="E4482" s="2" t="str">
        <x:v>intangibles</x:v>
      </x:c>
      <x:c r="F4482" s="11" t="n">
        <x:v>421</x:v>
      </x:c>
      <x:c r="G4482" s="2" t="str">
        <x:v>USD</x:v>
      </x:c>
      <x:c r="H4482" s="2" t="str">
        <x:v>2017-01-01</x:v>
      </x:c>
      <x:c r="I4482" s="2" t="str">
        <x:v>2017-12-31</x:v>
      </x:c>
      <x:c r="J4482" s="2" t="str">
        <x:v>Intangible Assets, Net (Excluding Goodwill)</x:v>
      </x:c>
      <x:c r="K4482" s="2" t="str">
        <x:v>us-gaap:IntangibleAssetsNetExcludingGoodwill</x:v>
      </x:c>
      <x:c r="L4482" s="2" t="str">
        <x:v>2019-02-20</x:v>
      </x:c>
      <x:c r="M4482" s="2" t="str">
        <x:v>0000927628-19-000093</x:v>
      </x:c>
      <x:c r="N4482" s="2" t="str">
        <x:v>https://www.sec.gov/Archives/edgar/data/927628/000092762819000093/cof-12312018x10k.htm</x:v>
      </x:c>
      <x:c r="O4482" s="2" t="str">
        <x:v>data/raw/filings/COF_0000927628-19-000093_cof-12312018x10k.htm</x:v>
      </x:c>
      <x:c r="P4482" s="2" t="str">
        <x:v>d50961813e3304-wk-Fact-99BEDDC6BD7E50A1B72F2449208598F1</x:v>
      </x:c>
      <x:c r="Q4482" s="2" t="str"/>
      <x:c r="R4482" s="2" t="str">
        <x:v>Latest eligible comparative presentation at the information cutoff.</x:v>
      </x:c>
      <x:c r="T4482" s="12"/>
      <x:c r="U4482" s="12"/>
    </x:row>
    <x:row r="4483" ht="24" customHeight="1">
      <x:c r="C4483" s="2" t="str">
        <x:v>COF</x:v>
      </x:c>
      <x:c r="D4483" s="2" t="str">
        <x:v>FY2017</x:v>
      </x:c>
      <x:c r="E4483" s="2" t="str">
        <x:v>intangibles_total</x:v>
      </x:c>
      <x:c r="F4483" s="11" t="str">
        <x:v>n.a.</x:v>
      </x:c>
      <x:c r="G4483" s="2" t="str">
        <x:v>USDm</x:v>
      </x:c>
      <x:c r="H4483" s="2" t="str">
        <x:v>2017-01-01</x:v>
      </x:c>
      <x:c r="I4483" s="2" t="str">
        <x:v>2017-12-31</x:v>
      </x:c>
      <x:c r="J4483" s="2" t="str">
        <x:v>Reported goodwill and intangible assets combined</x:v>
      </x:c>
      <x:c r="K4483" s="2" t="str"/>
      <x:c r="L4483" s="2" t="str"/>
      <x:c r="M4483" s="2" t="str"/>
      <x:c r="N4483" s="2" t="str"/>
      <x:c r="O4483" s="2" t="str"/>
      <x:c r="P4483" s="2" t="str"/>
      <x:c r="Q4483" s="2" t="str"/>
      <x:c r="R4483" s="2" t="str">
        <x:v>Not reported / unavailable</x:v>
      </x:c>
      <x:c r="T4483" s="12"/>
      <x:c r="U4483" s="12"/>
    </x:row>
    <x:row r="4484" ht="24" customHeight="1">
      <x:c r="C4484" s="2" t="str">
        <x:v>COF</x:v>
      </x:c>
      <x:c r="D4484" s="2" t="str">
        <x:v>FY2017</x:v>
      </x:c>
      <x:c r="E4484" s="2" t="str">
        <x:v>shares_end</x:v>
      </x:c>
      <x:c r="F4484" s="11" t="n">
        <x:v>485.52534</x:v>
      </x:c>
      <x:c r="G4484" s="2" t="str">
        <x:v>shares</x:v>
      </x:c>
      <x:c r="H4484" s="2" t="str">
        <x:v>2017-01-01</x:v>
      </x:c>
      <x:c r="I4484" s="2" t="str">
        <x:v>2017-12-31</x:v>
      </x:c>
      <x:c r="J4484" s="2" t="str">
        <x:v>Common Stock, Shares, Outstanding</x:v>
      </x:c>
      <x:c r="K4484" s="2" t="str">
        <x:v>us-gaap:CommonStockSharesOutstanding</x:v>
      </x:c>
      <x:c r="L4484" s="2" t="str">
        <x:v>2019-02-20</x:v>
      </x:c>
      <x:c r="M4484" s="2" t="str">
        <x:v>0000927628-19-000093</x:v>
      </x:c>
      <x:c r="N4484" s="2" t="str">
        <x:v>https://www.sec.gov/Archives/edgar/data/927628/000092762819000093/cof-12312018x10k.htm</x:v>
      </x:c>
      <x:c r="O4484" s="2" t="str">
        <x:v>data/raw/filings/COF_0000927628-19-000093_cof-12312018x10k.htm</x:v>
      </x:c>
      <x:c r="P4484" s="2" t="str">
        <x:v>Fact-F737BCDB46DB6D3FCF13AA04288DE4FC-wk-Fact-F737BCDB46DB6D3FCF13AA04288DE4FC</x:v>
      </x:c>
      <x:c r="Q4484" s="2" t="str"/>
      <x:c r="R4484" s="2" t="str">
        <x:v>Latest eligible comparative presentation at the information cutoff.</x:v>
      </x:c>
      <x:c r="T4484" s="12"/>
      <x:c r="U4484" s="12"/>
    </x:row>
    <x:row r="4485" ht="24" customHeight="1">
      <x:c r="C4485" s="2" t="str">
        <x:v>COF</x:v>
      </x:c>
      <x:c r="D4485" s="2" t="str">
        <x:v>FY2017</x:v>
      </x:c>
      <x:c r="E4485" s="2" t="str">
        <x:v>shares_issued</x:v>
      </x:c>
      <x:c r="F4485" s="11" t="n">
        <x:v>661.724927</x:v>
      </x:c>
      <x:c r="G4485" s="2" t="str">
        <x:v>shares</x:v>
      </x:c>
      <x:c r="H4485" s="2" t="str">
        <x:v>2017-01-01</x:v>
      </x:c>
      <x:c r="I4485" s="2" t="str">
        <x:v>2017-12-31</x:v>
      </x:c>
      <x:c r="J4485" s="2" t="str">
        <x:v>Common Stock, Shares, Issued</x:v>
      </x:c>
      <x:c r="K4485" s="2" t="str">
        <x:v>us-gaap:CommonStockSharesIssued</x:v>
      </x:c>
      <x:c r="L4485" s="2" t="str">
        <x:v>2019-02-20</x:v>
      </x:c>
      <x:c r="M4485" s="2" t="str">
        <x:v>0000927628-19-000093</x:v>
      </x:c>
      <x:c r="N4485" s="2" t="str">
        <x:v>https://www.sec.gov/Archives/edgar/data/927628/000092762819000093/cof-12312018x10k.htm</x:v>
      </x:c>
      <x:c r="O4485" s="2" t="str">
        <x:v>data/raw/filings/COF_0000927628-19-000093_cof-12312018x10k.htm</x:v>
      </x:c>
      <x:c r="P4485" s="2" t="str">
        <x:v>Fact-B9D2CD0F0B6F6BBAEF60AA04289DD939-wk-Fact-B9D2CD0F0B6F6BBAEF60AA04289DD939</x:v>
      </x:c>
      <x:c r="Q4485" s="2" t="str"/>
      <x:c r="R4485" s="2" t="str">
        <x:v>Latest eligible comparative presentation at the information cutoff.</x:v>
      </x:c>
      <x:c r="T4485" s="12"/>
      <x:c r="U4485" s="12"/>
    </x:row>
    <x:row r="4486" ht="24" customHeight="1">
      <x:c r="C4486" s="2" t="str">
        <x:v>COF</x:v>
      </x:c>
      <x:c r="D4486" s="2" t="str">
        <x:v>FY2017</x:v>
      </x:c>
      <x:c r="E4486" s="2" t="str">
        <x:v>shares_treasury</x:v>
      </x:c>
      <x:c r="F4486" s="11" t="n">
        <x:v>176.199587</x:v>
      </x:c>
      <x:c r="G4486" s="2" t="str">
        <x:v>shares</x:v>
      </x:c>
      <x:c r="H4486" s="2" t="str">
        <x:v>2017-01-01</x:v>
      </x:c>
      <x:c r="I4486" s="2" t="str">
        <x:v>2017-12-31</x:v>
      </x:c>
      <x:c r="J4486" s="2" t="str">
        <x:v>Treasury Stock, Common, Shares</x:v>
      </x:c>
      <x:c r="K4486" s="2" t="str">
        <x:v>us-gaap:TreasuryStockCommonShares</x:v>
      </x:c>
      <x:c r="L4486" s="2" t="str">
        <x:v>2019-02-20</x:v>
      </x:c>
      <x:c r="M4486" s="2" t="str">
        <x:v>0000927628-19-000093</x:v>
      </x:c>
      <x:c r="N4486" s="2" t="str">
        <x:v>https://www.sec.gov/Archives/edgar/data/927628/000092762819000093/cof-12312018x10k.htm</x:v>
      </x:c>
      <x:c r="O4486" s="2" t="str">
        <x:v>data/raw/filings/COF_0000927628-19-000093_cof-12312018x10k.htm</x:v>
      </x:c>
      <x:c r="P4486" s="2" t="str"/>
      <x:c r="Q4486" s="2" t="str"/>
      <x:c r="R4486" s="2" t="str">
        <x:v>Latest eligible comparative presentation at the information cutoff.</x:v>
      </x:c>
      <x:c r="T4486" s="12"/>
      <x:c r="U4486" s="12"/>
    </x:row>
    <x:row r="4487" ht="24" customHeight="1">
      <x:c r="C4487" s="2" t="str">
        <x:v>COF</x:v>
      </x:c>
      <x:c r="D4487" s="2" t="str">
        <x:v>FY2017</x:v>
      </x:c>
      <x:c r="E4487" s="2" t="str">
        <x:v>deposits</x:v>
      </x:c>
      <x:c r="F4487" s="11" t="n">
        <x:v>243702</x:v>
      </x:c>
      <x:c r="G4487" s="2" t="str">
        <x:v>USD</x:v>
      </x:c>
      <x:c r="H4487" s="2" t="str">
        <x:v>2017-01-01</x:v>
      </x:c>
      <x:c r="I4487" s="2" t="str">
        <x:v>2017-12-31</x:v>
      </x:c>
      <x:c r="J4487" s="2" t="str">
        <x:v>Deposits</x:v>
      </x:c>
      <x:c r="K4487" s="2" t="str">
        <x:v>us-gaap:Deposits</x:v>
      </x:c>
      <x:c r="L4487" s="2" t="str">
        <x:v>2020-02-20</x:v>
      </x:c>
      <x:c r="M4487" s="2" t="str">
        <x:v>0000927628-20-000102</x:v>
      </x:c>
      <x:c r="N4487" s="2" t="str">
        <x:v>https://www.sec.gov/Archives/edgar/data/927628/000092762820000102/cof-12312019x10k.htm</x:v>
      </x:c>
      <x:c r="O4487" s="2" t="str">
        <x:v>data/raw/filings/COF_0000927628-20-000102_cof-12312019x10k.htm</x:v>
      </x:c>
      <x:c r="P4487" s="2" t="str">
        <x:v>d50218626e5904-wk-Fact-B1E4E1EED6EEE11DE05FEFCF7C264778</x:v>
      </x:c>
      <x:c r="Q4487" s="2" t="str"/>
      <x:c r="R4487" s="2" t="str">
        <x:v>Latest eligible comparative presentation at the information cutoff.</x:v>
      </x:c>
      <x:c r="T4487" s="12"/>
      <x:c r="U4487" s="12"/>
    </x:row>
    <x:row r="4488" ht="24" customHeight="1">
      <x:c r="C4488" s="2" t="str">
        <x:v>COF</x:v>
      </x:c>
      <x:c r="D4488" s="2" t="str">
        <x:v>FY2017</x:v>
      </x:c>
      <x:c r="E4488" s="2" t="str">
        <x:v>loans_gross</x:v>
      </x:c>
      <x:c r="F4488" s="11" t="str">
        <x:v>n.a.</x:v>
      </x:c>
      <x:c r="G4488" s="2" t="str">
        <x:v>USDm</x:v>
      </x:c>
      <x:c r="H4488" s="2" t="str">
        <x:v>2017-01-01</x:v>
      </x:c>
      <x:c r="I4488" s="2" t="str">
        <x:v>2017-12-31</x:v>
      </x:c>
      <x:c r="J4488" s="2" t="str">
        <x:v>Gross loans and leases selected definition</x:v>
      </x:c>
      <x:c r="K4488" s="2" t="str"/>
      <x:c r="L4488" s="2" t="str"/>
      <x:c r="M4488" s="2" t="str"/>
      <x:c r="N4488" s="2" t="str"/>
      <x:c r="O4488" s="2" t="str"/>
      <x:c r="P4488" s="2" t="str"/>
      <x:c r="Q4488" s="2" t="str"/>
      <x:c r="R4488" s="2" t="str">
        <x:v>Not reported / unavailable</x:v>
      </x:c>
      <x:c r="T4488" s="12"/>
      <x:c r="U4488" s="12"/>
    </x:row>
    <x:row r="4489" ht="24" customHeight="1">
      <x:c r="C4489" s="2" t="str">
        <x:v>COF</x:v>
      </x:c>
      <x:c r="D4489" s="2" t="str">
        <x:v>FY2017</x:v>
      </x:c>
      <x:c r="E4489" s="2" t="str">
        <x:v>loans_net</x:v>
      </x:c>
      <x:c r="F4489" s="11" t="n">
        <x:v>246971</x:v>
      </x:c>
      <x:c r="G4489" s="2" t="str">
        <x:v>USD</x:v>
      </x:c>
      <x:c r="H4489" s="2" t="str">
        <x:v>2017-01-01</x:v>
      </x:c>
      <x:c r="I4489" s="2" t="str">
        <x:v>2017-12-31</x:v>
      </x:c>
      <x:c r="J4489" s="2" t="str">
        <x:v>Loans and Leases Receivable, Net Amount</x:v>
      </x:c>
      <x:c r="K4489" s="2" t="str">
        <x:v>us-gaap:LoansAndLeasesReceivableNetReportedAmount</x:v>
      </x:c>
      <x:c r="L4489" s="2" t="str">
        <x:v>2019-02-20</x:v>
      </x:c>
      <x:c r="M4489" s="2" t="str">
        <x:v>0000927628-19-000093</x:v>
      </x:c>
      <x:c r="N4489" s="2" t="str">
        <x:v>https://www.sec.gov/Archives/edgar/data/927628/000092762819000093/cof-12312018x10k.htm</x:v>
      </x:c>
      <x:c r="O4489" s="2" t="str">
        <x:v>data/raw/filings/COF_0000927628-19-000093_cof-12312018x10k.htm</x:v>
      </x:c>
      <x:c r="P4489" s="2" t="str"/>
      <x:c r="Q4489" s="2" t="str"/>
      <x:c r="R4489" s="2" t="str">
        <x:v>Latest eligible comparative presentation at the information cutoff.</x:v>
      </x:c>
      <x:c r="T4489" s="12"/>
      <x:c r="U4489" s="12"/>
    </x:row>
    <x:row r="4490" ht="24" customHeight="1">
      <x:c r="C4490" s="2" t="str">
        <x:v>COF</x:v>
      </x:c>
      <x:c r="D4490" s="2" t="str">
        <x:v>FY2017</x:v>
      </x:c>
      <x:c r="E4490" s="2" t="str">
        <x:v>allowance</x:v>
      </x:c>
      <x:c r="F4490" s="11" t="str">
        <x:v>n.a.</x:v>
      </x:c>
      <x:c r="G4490" s="2" t="str">
        <x:v>USDm</x:v>
      </x:c>
      <x:c r="H4490" s="2" t="str">
        <x:v>2017-01-01</x:v>
      </x:c>
      <x:c r="I4490" s="2" t="str">
        <x:v>2017-12-31</x:v>
      </x:c>
      <x:c r="J4490" s="2" t="str">
        <x:v>Loan allowance for credit losses</x:v>
      </x:c>
      <x:c r="K4490" s="2" t="str"/>
      <x:c r="L4490" s="2" t="str"/>
      <x:c r="M4490" s="2" t="str"/>
      <x:c r="N4490" s="2" t="str"/>
      <x:c r="O4490" s="2" t="str"/>
      <x:c r="P4490" s="2" t="str"/>
      <x:c r="Q4490" s="2" t="str"/>
      <x:c r="R4490" s="2" t="str">
        <x:v>Not reported / unavailable</x:v>
      </x:c>
      <x:c r="T4490" s="12"/>
      <x:c r="U4490" s="12"/>
    </x:row>
    <x:row r="4491" ht="24" customHeight="1">
      <x:c r="C4491" s="2" t="str">
        <x:v>COF</x:v>
      </x:c>
      <x:c r="D4491" s="2" t="str">
        <x:v>FY2017</x:v>
      </x:c>
      <x:c r="E4491" s="2" t="str">
        <x:v>nonaccrual</x:v>
      </x:c>
      <x:c r="F4491" s="11" t="str">
        <x:v>n.a.</x:v>
      </x:c>
      <x:c r="G4491" s="2" t="str">
        <x:v>USDm</x:v>
      </x:c>
      <x:c r="H4491" s="2" t="str">
        <x:v>2017-01-01</x:v>
      </x:c>
      <x:c r="I4491" s="2" t="str">
        <x:v>2017-12-31</x:v>
      </x:c>
      <x:c r="J4491" s="2" t="str">
        <x:v>Nonaccrual</x:v>
      </x:c>
      <x:c r="K4491" s="2" t="str"/>
      <x:c r="L4491" s="2" t="str"/>
      <x:c r="M4491" s="2" t="str"/>
      <x:c r="N4491" s="2" t="str"/>
      <x:c r="O4491" s="2" t="str"/>
      <x:c r="P4491" s="2" t="str"/>
      <x:c r="Q4491" s="2" t="str"/>
      <x:c r="R4491" s="2" t="str">
        <x:v>Not reported / unavailable</x:v>
      </x:c>
      <x:c r="T4491" s="12"/>
      <x:c r="U4491" s="12"/>
    </x:row>
    <x:row r="4492" ht="24" customHeight="1">
      <x:c r="C4492" s="2" t="str">
        <x:v>COF</x:v>
      </x:c>
      <x:c r="D4492" s="2" t="str">
        <x:v>FY2017</x:v>
      </x:c>
      <x:c r="E4492" s="2" t="str">
        <x:v>cash</x:v>
      </x:c>
      <x:c r="F4492" s="11" t="str">
        <x:v>n.a.</x:v>
      </x:c>
      <x:c r="G4492" s="2" t="str">
        <x:v>USDm</x:v>
      </x:c>
      <x:c r="H4492" s="2" t="str">
        <x:v>2017-01-01</x:v>
      </x:c>
      <x:c r="I4492" s="2" t="str">
        <x:v>2017-12-31</x:v>
      </x:c>
      <x:c r="J4492" s="2" t="str">
        <x:v>Cash</x:v>
      </x:c>
      <x:c r="K4492" s="2" t="str"/>
      <x:c r="L4492" s="2" t="str"/>
      <x:c r="M4492" s="2" t="str"/>
      <x:c r="N4492" s="2" t="str"/>
      <x:c r="O4492" s="2" t="str"/>
      <x:c r="P4492" s="2" t="str"/>
      <x:c r="Q4492" s="2" t="str"/>
      <x:c r="R4492" s="2" t="str">
        <x:v>Not reported / unavailable</x:v>
      </x:c>
      <x:c r="T4492" s="12"/>
      <x:c r="U4492" s="12"/>
    </x:row>
    <x:row r="4493" ht="24" customHeight="1">
      <x:c r="C4493" s="2" t="str">
        <x:v>COF</x:v>
      </x:c>
      <x:c r="D4493" s="2" t="str">
        <x:v>FY2017</x:v>
      </x:c>
      <x:c r="E4493" s="2" t="str">
        <x:v>aoci</x:v>
      </x:c>
      <x:c r="F4493" s="11" t="n">
        <x:v>-926</x:v>
      </x:c>
      <x:c r="G4493" s="2" t="str">
        <x:v>USD</x:v>
      </x:c>
      <x:c r="H4493" s="2" t="str">
        <x:v>2017-01-01</x:v>
      </x:c>
      <x:c r="I4493" s="2" t="str">
        <x:v>2017-12-31</x:v>
      </x:c>
      <x:c r="J4493" s="2" t="str">
        <x:v>Accumulated Other Comprehensive Income (Loss), Net of Tax</x:v>
      </x:c>
      <x:c r="K4493" s="2" t="str">
        <x:v>us-gaap:AccumulatedOtherComprehensiveIncomeLossNetOfTax</x:v>
      </x:c>
      <x:c r="L4493" s="2" t="str">
        <x:v>2020-02-20</x:v>
      </x:c>
      <x:c r="M4493" s="2" t="str">
        <x:v>0000927628-20-000102</x:v>
      </x:c>
      <x:c r="N4493" s="2" t="str">
        <x:v>https://www.sec.gov/Archives/edgar/data/927628/000092762820000102/cof-12312019x10k.htm</x:v>
      </x:c>
      <x:c r="O4493" s="2" t="str">
        <x:v>data/raw/filings/COF_0000927628-20-000102_cof-12312019x10k.htm</x:v>
      </x:c>
      <x:c r="P4493" s="2" t="str">
        <x:v>d50188836e4265-wk-Fact-1451BFAF618F58C7B453050CE3A3CD70</x:v>
      </x:c>
      <x:c r="Q4493" s="2" t="str"/>
      <x:c r="R4493" s="2" t="str">
        <x:v>Latest eligible comparative presentation at the information cutoff.</x:v>
      </x:c>
      <x:c r="T4493" s="12"/>
      <x:c r="U4493" s="12"/>
    </x:row>
    <x:row r="4494" ht="24" customHeight="1">
      <x:c r="C4494" s="2" t="str">
        <x:v>COF</x:v>
      </x:c>
      <x:c r="D4494" s="2" t="str">
        <x:v>FY2017</x:v>
      </x:c>
      <x:c r="E4494" s="2" t="str">
        <x:v>nii</x:v>
      </x:c>
      <x:c r="F4494" s="11" t="n">
        <x:v>22460</x:v>
      </x:c>
      <x:c r="G4494" s="2" t="str">
        <x:v>USD</x:v>
      </x:c>
      <x:c r="H4494" s="2" t="str">
        <x:v>2017-01-01</x:v>
      </x:c>
      <x:c r="I4494" s="2" t="str">
        <x:v>2017-12-31</x:v>
      </x:c>
      <x:c r="J4494" s="2" t="str">
        <x:v>Interest Income (Expense), Net</x:v>
      </x:c>
      <x:c r="K4494" s="2" t="str">
        <x:v>us-gaap:InterestIncomeExpenseNet</x:v>
      </x:c>
      <x:c r="L4494" s="2" t="str">
        <x:v>2020-02-20</x:v>
      </x:c>
      <x:c r="M4494" s="2" t="str">
        <x:v>0000927628-20-000102</x:v>
      </x:c>
      <x:c r="N4494" s="2" t="str">
        <x:v>https://www.sec.gov/Archives/edgar/data/927628/000092762820000102/cof-12312019x10k.htm</x:v>
      </x:c>
      <x:c r="O4494" s="2" t="str">
        <x:v>data/raw/filings/COF_0000927628-20-000102_cof-12312019x10k.htm</x:v>
      </x:c>
      <x:c r="P4494" s="2" t="str">
        <x:v>d50218626e4987-wk-Fact-3379681A1403C2F5E2D8EF8AAA93E031</x:v>
      </x:c>
      <x:c r="Q4494" s="2" t="str"/>
      <x:c r="R4494" s="2" t="str">
        <x:v>Latest eligible comparative presentation at the information cutoff.</x:v>
      </x:c>
      <x:c r="T4494" s="12"/>
      <x:c r="U4494" s="12"/>
    </x:row>
    <x:row r="4495" ht="24" customHeight="1">
      <x:c r="C4495" s="2" t="str">
        <x:v>COF</x:v>
      </x:c>
      <x:c r="D4495" s="2" t="str">
        <x:v>FY2017</x:v>
      </x:c>
      <x:c r="E4495" s="2" t="str">
        <x:v>noninterest_income</x:v>
      </x:c>
      <x:c r="F4495" s="11" t="n">
        <x:v>4777</x:v>
      </x:c>
      <x:c r="G4495" s="2" t="str">
        <x:v>USD</x:v>
      </x:c>
      <x:c r="H4495" s="2" t="str">
        <x:v>2017-01-01</x:v>
      </x:c>
      <x:c r="I4495" s="2" t="str">
        <x:v>2017-12-31</x:v>
      </x:c>
      <x:c r="J4495" s="2" t="str">
        <x:v>Noninterest Income</x:v>
      </x:c>
      <x:c r="K4495" s="2" t="str">
        <x:v>us-gaap:NoninterestIncome</x:v>
      </x:c>
      <x:c r="L4495" s="2" t="str">
        <x:v>2020-02-20</x:v>
      </x:c>
      <x:c r="M4495" s="2" t="str">
        <x:v>0000927628-20-000102</x:v>
      </x:c>
      <x:c r="N4495" s="2" t="str">
        <x:v>https://www.sec.gov/Archives/edgar/data/927628/000092762820000102/cof-12312019x10k.htm</x:v>
      </x:c>
      <x:c r="O4495" s="2" t="str">
        <x:v>data/raw/filings/COF_0000927628-20-000102_cof-12312019x10k.htm</x:v>
      </x:c>
      <x:c r="P4495" s="2" t="str">
        <x:v>d50218626e5085-wk-Fact-196DAE7FB7CED0A58B89EF8AB94C9836</x:v>
      </x:c>
      <x:c r="Q4495" s="2" t="str"/>
      <x:c r="R4495" s="2" t="str">
        <x:v>Latest eligible comparative presentation at the information cutoff.</x:v>
      </x:c>
      <x:c r="T4495" s="12"/>
      <x:c r="U4495" s="12"/>
    </x:row>
    <x:row r="4496" ht="24" customHeight="1">
      <x:c r="C4496" s="2" t="str">
        <x:v>COF</x:v>
      </x:c>
      <x:c r="D4496" s="2" t="str">
        <x:v>FY2017</x:v>
      </x:c>
      <x:c r="E4496" s="2" t="str">
        <x:v>revenue_reported</x:v>
      </x:c>
      <x:c r="F4496" s="11" t="n">
        <x:v>27237</x:v>
      </x:c>
      <x:c r="G4496" s="2" t="str">
        <x:v>USD</x:v>
      </x:c>
      <x:c r="H4496" s="2" t="str">
        <x:v>2017-01-01</x:v>
      </x:c>
      <x:c r="I4496" s="2" t="str">
        <x:v>2017-12-31</x:v>
      </x:c>
      <x:c r="J4496" s="2" t="str">
        <x:v>Revenues</x:v>
      </x:c>
      <x:c r="K4496" s="2" t="str">
        <x:v>us-gaap:Revenues</x:v>
      </x:c>
      <x:c r="L4496" s="2" t="str">
        <x:v>2020-02-20</x:v>
      </x:c>
      <x:c r="M4496" s="2" t="str">
        <x:v>0000927628-20-000102</x:v>
      </x:c>
      <x:c r="N4496" s="2" t="str">
        <x:v>https://www.sec.gov/Archives/edgar/data/927628/000092762820000102/cof-12312019x10k.htm</x:v>
      </x:c>
      <x:c r="O4496" s="2" t="str">
        <x:v>data/raw/filings/COF_0000927628-20-000102_cof-12312019x10k.htm</x:v>
      </x:c>
      <x:c r="P4496" s="2" t="str">
        <x:v>d50218626e5187-wk-Fact-592BA85547561EE2117EEFCEFB48B32B</x:v>
      </x:c>
      <x:c r="Q4496" s="2" t="str"/>
      <x:c r="R4496" s="2" t="str">
        <x:v>Latest eligible comparative presentation at the information cutoff.</x:v>
      </x:c>
      <x:c r="T4496" s="12"/>
      <x:c r="U4496" s="12"/>
    </x:row>
    <x:row r="4497" ht="24" customHeight="1">
      <x:c r="C4497" s="2" t="str">
        <x:v>COF</x:v>
      </x:c>
      <x:c r="D4497" s="2" t="str">
        <x:v>FY2017</x:v>
      </x:c>
      <x:c r="E4497" s="2" t="str">
        <x:v>opex</x:v>
      </x:c>
      <x:c r="F4497" s="11" t="n">
        <x:v>14194</x:v>
      </x:c>
      <x:c r="G4497" s="2" t="str">
        <x:v>USD</x:v>
      </x:c>
      <x:c r="H4497" s="2" t="str">
        <x:v>2017-01-01</x:v>
      </x:c>
      <x:c r="I4497" s="2" t="str">
        <x:v>2017-12-31</x:v>
      </x:c>
      <x:c r="J4497" s="2" t="str">
        <x:v>Noninterest Expense</x:v>
      </x:c>
      <x:c r="K4497" s="2" t="str">
        <x:v>us-gaap:NoninterestExpense</x:v>
      </x:c>
      <x:c r="L4497" s="2" t="str">
        <x:v>2020-02-20</x:v>
      </x:c>
      <x:c r="M4497" s="2" t="str">
        <x:v>0000927628-20-000102</x:v>
      </x:c>
      <x:c r="N4497" s="2" t="str">
        <x:v>https://www.sec.gov/Archives/edgar/data/927628/000092762820000102/cof-12312019x10k.htm</x:v>
      </x:c>
      <x:c r="O4497" s="2" t="str">
        <x:v>data/raw/filings/COF_0000927628-20-000102_cof-12312019x10k.htm</x:v>
      </x:c>
      <x:c r="P4497" s="2" t="str">
        <x:v>d50218626e5391-wk-Fact-A5D8B6EE9B1BA7D63A1AEF8AC8A0A360</x:v>
      </x:c>
      <x:c r="Q4497" s="2" t="str"/>
      <x:c r="R4497" s="2" t="str">
        <x:v>Latest eligible comparative presentation at the information cutoff.</x:v>
      </x:c>
      <x:c r="T4497" s="12"/>
      <x:c r="U4497" s="12"/>
    </x:row>
    <x:row r="4498" ht="24" customHeight="1">
      <x:c r="C4498" s="2" t="str">
        <x:v>COF</x:v>
      </x:c>
      <x:c r="D4498" s="2" t="str">
        <x:v>FY2017</x:v>
      </x:c>
      <x:c r="E4498" s="2" t="str">
        <x:v>provision</x:v>
      </x:c>
      <x:c r="F4498" s="11" t="n">
        <x:v>7551</x:v>
      </x:c>
      <x:c r="G4498" s="2" t="str">
        <x:v>USD</x:v>
      </x:c>
      <x:c r="H4498" s="2" t="str">
        <x:v>2017-01-01</x:v>
      </x:c>
      <x:c r="I4498" s="2" t="str">
        <x:v>2017-12-31</x:v>
      </x:c>
      <x:c r="J4498" s="2" t="str">
        <x:v>Provision for Loan, Lease, and Other Losses</x:v>
      </x:c>
      <x:c r="K4498" s="2" t="str">
        <x:v>us-gaap:ProvisionForLoanLeaseAndOtherLosses</x:v>
      </x:c>
      <x:c r="L4498" s="2" t="str">
        <x:v>2020-02-20</x:v>
      </x:c>
      <x:c r="M4498" s="2" t="str">
        <x:v>0000927628-20-000102</x:v>
      </x:c>
      <x:c r="N4498" s="2" t="str">
        <x:v>https://www.sec.gov/Archives/edgar/data/927628/000092762820000102/cof-12312019x10k.htm</x:v>
      </x:c>
      <x:c r="O4498" s="2" t="str">
        <x:v>data/raw/filings/COF_0000927628-20-000102_cof-12312019x10k.htm</x:v>
      </x:c>
      <x:c r="P4498" s="2" t="str">
        <x:v>d50218626e5289-wk-Fact-8DA21F8282219C4ECC2FEF8AAC232922</x:v>
      </x:c>
      <x:c r="Q4498" s="2" t="str"/>
      <x:c r="R4498" s="2" t="str">
        <x:v>Latest eligible comparative presentation at the information cutoff.</x:v>
      </x:c>
      <x:c r="T4498" s="12"/>
      <x:c r="U4498" s="12"/>
    </x:row>
    <x:row r="4499" ht="24" customHeight="1">
      <x:c r="C4499" s="2" t="str">
        <x:v>COF</x:v>
      </x:c>
      <x:c r="D4499" s="2" t="str">
        <x:v>FY2017</x:v>
      </x:c>
      <x:c r="E4499" s="2" t="str">
        <x:v>pretax</x:v>
      </x:c>
      <x:c r="F4499" s="11" t="n">
        <x:v>5492</x:v>
      </x:c>
      <x:c r="G4499" s="2" t="str">
        <x:v>USD</x:v>
      </x:c>
      <x:c r="H4499" s="2" t="str">
        <x:v>2017-01-01</x:v>
      </x:c>
      <x:c r="I4499" s="2" t="str">
        <x:v>2017-12-31</x:v>
      </x:c>
      <x:c r="J4499" s="2" t="str">
        <x:v>Income (Loss) from Continuing Operations before Income Taxes, Noncontrolling Interest</x:v>
      </x:c>
      <x:c r="K4499" s="2" t="str">
        <x:v>us-gaap:IncomeLossFromContinuingOperationsBeforeIncomeTaxesExtraordinaryItemsNoncontrollingInterest</x:v>
      </x:c>
      <x:c r="L4499" s="2" t="str">
        <x:v>2020-02-20</x:v>
      </x:c>
      <x:c r="M4499" s="2" t="str">
        <x:v>0000927628-20-000102</x:v>
      </x:c>
      <x:c r="N4499" s="2" t="str">
        <x:v>https://www.sec.gov/Archives/edgar/data/927628/000092762820000102/cof-12312019x10k.htm</x:v>
      </x:c>
      <x:c r="O4499" s="2" t="str">
        <x:v>data/raw/filings/COF_0000927628-20-000102_cof-12312019x10k.htm</x:v>
      </x:c>
      <x:c r="P4499" s="2" t="str">
        <x:v>d50218626e5494-wk-Fact-DB431774770C6BBDA504EF8ACA2769B4</x:v>
      </x:c>
      <x:c r="Q4499" s="2" t="str"/>
      <x:c r="R4499" s="2" t="str">
        <x:v>Latest eligible comparative presentation at the information cutoff.</x:v>
      </x:c>
      <x:c r="T4499" s="12"/>
      <x:c r="U4499" s="12"/>
    </x:row>
    <x:row r="4500" ht="24" customHeight="1">
      <x:c r="C4500" s="2" t="str">
        <x:v>COF</x:v>
      </x:c>
      <x:c r="D4500" s="2" t="str">
        <x:v>FY2017</x:v>
      </x:c>
      <x:c r="E4500" s="2" t="str">
        <x:v>tax</x:v>
      </x:c>
      <x:c r="F4500" s="11" t="n">
        <x:v>3375</x:v>
      </x:c>
      <x:c r="G4500" s="2" t="str">
        <x:v>USD</x:v>
      </x:c>
      <x:c r="H4500" s="2" t="str">
        <x:v>2017-01-01</x:v>
      </x:c>
      <x:c r="I4500" s="2" t="str">
        <x:v>2017-12-31</x:v>
      </x:c>
      <x:c r="J4500" s="2" t="str">
        <x:v>Income Tax Expense (Benefit)</x:v>
      </x:c>
      <x:c r="K4500" s="2" t="str">
        <x:v>us-gaap:IncomeTaxExpenseBenefit</x:v>
      </x:c>
      <x:c r="L4500" s="2" t="str">
        <x:v>2020-02-20</x:v>
      </x:c>
      <x:c r="M4500" s="2" t="str">
        <x:v>0000927628-20-000102</x:v>
      </x:c>
      <x:c r="N4500" s="2" t="str">
        <x:v>https://www.sec.gov/Archives/edgar/data/927628/000092762820000102/cof-12312019x10k.htm</x:v>
      </x:c>
      <x:c r="O4500" s="2" t="str">
        <x:v>data/raw/filings/COF_0000927628-20-000102_cof-12312019x10k.htm</x:v>
      </x:c>
      <x:c r="P4500" s="2" t="str">
        <x:v>d50218626e5596-wk-Fact-1CDAEE888EFB9C37F3EAEF8ACB9805C3</x:v>
      </x:c>
      <x:c r="Q4500" s="2" t="str"/>
      <x:c r="R4500" s="2" t="str">
        <x:v>Latest eligible comparative presentation at the information cutoff.</x:v>
      </x:c>
      <x:c r="T4500" s="12"/>
      <x:c r="U4500" s="12"/>
    </x:row>
    <x:row r="4501" ht="24" customHeight="1">
      <x:c r="C4501" s="2" t="str">
        <x:v>COF</x:v>
      </x:c>
      <x:c r="D4501" s="2" t="str">
        <x:v>FY2017</x:v>
      </x:c>
      <x:c r="E4501" s="2" t="str">
        <x:v>net_income</x:v>
      </x:c>
      <x:c r="F4501" s="11" t="n">
        <x:v>1982</x:v>
      </x:c>
      <x:c r="G4501" s="2" t="str">
        <x:v>USD</x:v>
      </x:c>
      <x:c r="H4501" s="2" t="str">
        <x:v>2017-01-01</x:v>
      </x:c>
      <x:c r="I4501" s="2" t="str">
        <x:v>2017-12-31</x:v>
      </x:c>
      <x:c r="J4501" s="2" t="str">
        <x:v>Net Income (Loss) Attributable to Parent</x:v>
      </x:c>
      <x:c r="K4501" s="2" t="str">
        <x:v>us-gaap:NetIncomeLoss</x:v>
      </x:c>
      <x:c r="L4501" s="2" t="str">
        <x:v>2020-02-20</x:v>
      </x:c>
      <x:c r="M4501" s="2" t="str">
        <x:v>0000927628-20-000102</x:v>
      </x:c>
      <x:c r="N4501" s="2" t="str">
        <x:v>https://www.sec.gov/Archives/edgar/data/927628/000092762820000102/cof-12312019x10k.htm</x:v>
      </x:c>
      <x:c r="O4501" s="2" t="str">
        <x:v>data/raw/filings/COF_0000927628-20-000102_cof-12312019x10k.htm</x:v>
      </x:c>
      <x:c r="P4501" s="2" t="str">
        <x:v>d50168763e2259-wk-Fact-889AA2C7FD7F8FF4D7C7EF8AD0455C26</x:v>
      </x:c>
      <x:c r="Q4501" s="2" t="str"/>
      <x:c r="R4501" s="2" t="str">
        <x:v>Latest eligible comparative presentation at the information cutoff.</x:v>
      </x:c>
      <x:c r="T4501" s="12"/>
      <x:c r="U4501" s="12"/>
    </x:row>
    <x:row r="4502" ht="24" customHeight="1">
      <x:c r="C4502" s="2" t="str">
        <x:v>COF</x:v>
      </x:c>
      <x:c r="D4502" s="2" t="str">
        <x:v>FY2017</x:v>
      </x:c>
      <x:c r="E4502" s="2" t="str">
        <x:v>common_income</x:v>
      </x:c>
      <x:c r="F4502" s="11" t="n">
        <x:v>1704</x:v>
      </x:c>
      <x:c r="G4502" s="2" t="str">
        <x:v>USD</x:v>
      </x:c>
      <x:c r="H4502" s="2" t="str">
        <x:v>2017-01-01</x:v>
      </x:c>
      <x:c r="I4502" s="2" t="str">
        <x:v>2017-12-31</x:v>
      </x:c>
      <x:c r="J4502" s="2" t="str">
        <x:v>Net Income (Loss) Available to Common Stockholders, Basic</x:v>
      </x:c>
      <x:c r="K4502" s="2" t="str">
        <x:v>us-gaap:NetIncomeLossAvailableToCommonStockholdersBasic</x:v>
      </x:c>
      <x:c r="L4502" s="2" t="str">
        <x:v>2020-02-20</x:v>
      </x:c>
      <x:c r="M4502" s="2" t="str">
        <x:v>0000927628-20-000102</x:v>
      </x:c>
      <x:c r="N4502" s="2" t="str">
        <x:v>https://www.sec.gov/Archives/edgar/data/927628/000092762820000102/cof-12312019x10k.htm</x:v>
      </x:c>
      <x:c r="O4502" s="2" t="str">
        <x:v>data/raw/filings/COF_0000927628-20-000102_cof-12312019x10k.htm</x:v>
      </x:c>
      <x:c r="P4502" s="2" t="str">
        <x:v>d50168763e2528-wk-Fact-C72671028228A3B2D8DDEF8AD8EE88E3</x:v>
      </x:c>
      <x:c r="Q4502" s="2" t="str"/>
      <x:c r="R4502" s="2" t="str">
        <x:v>Latest eligible comparative presentation at the information cutoff.</x:v>
      </x:c>
      <x:c r="T4502" s="12"/>
      <x:c r="U4502" s="12"/>
    </x:row>
    <x:row r="4503" ht="24" customHeight="1">
      <x:c r="C4503" s="2" t="str">
        <x:v>COF</x:v>
      </x:c>
      <x:c r="D4503" s="2" t="str">
        <x:v>FY2017</x:v>
      </x:c>
      <x:c r="E4503" s="2" t="str">
        <x:v>preferred_div</x:v>
      </x:c>
      <x:c r="F4503" s="11" t="str">
        <x:v>n.a.</x:v>
      </x:c>
      <x:c r="G4503" s="2" t="str">
        <x:v>USDm</x:v>
      </x:c>
      <x:c r="H4503" s="2" t="str">
        <x:v>2017-01-01</x:v>
      </x:c>
      <x:c r="I4503" s="2" t="str">
        <x:v>2017-12-31</x:v>
      </x:c>
      <x:c r="J4503" s="2" t="str">
        <x:v>Preferred dividends and other common-income adjustments</x:v>
      </x:c>
      <x:c r="K4503" s="2" t="str"/>
      <x:c r="L4503" s="2" t="str"/>
      <x:c r="M4503" s="2" t="str"/>
      <x:c r="N4503" s="2" t="str"/>
      <x:c r="O4503" s="2" t="str"/>
      <x:c r="P4503" s="2" t="str"/>
      <x:c r="Q4503" s="2" t="str"/>
      <x:c r="R4503" s="2" t="str">
        <x:v>Not reported / unavailable</x:v>
      </x:c>
      <x:c r="T4503" s="12"/>
      <x:c r="U4503" s="12"/>
    </x:row>
    <x:row r="4504" ht="24" customHeight="1">
      <x:c r="C4504" s="2" t="str">
        <x:v>COF</x:v>
      </x:c>
      <x:c r="D4504" s="2" t="str">
        <x:v>FY2017</x:v>
      </x:c>
      <x:c r="E4504" s="2" t="str">
        <x:v>eps</x:v>
      </x:c>
      <x:c r="F4504" s="11" t="n">
        <x:v>3.49</x:v>
      </x:c>
      <x:c r="G4504" s="2" t="str">
        <x:v>USD/shares</x:v>
      </x:c>
      <x:c r="H4504" s="2" t="str">
        <x:v>2017-01-01</x:v>
      </x:c>
      <x:c r="I4504" s="2" t="str">
        <x:v>2017-12-31</x:v>
      </x:c>
      <x:c r="J4504" s="2" t="str">
        <x:v>Earnings Per Share, Diluted</x:v>
      </x:c>
      <x:c r="K4504" s="2" t="str">
        <x:v>us-gaap:EarningsPerShareDiluted</x:v>
      </x:c>
      <x:c r="L4504" s="2" t="str">
        <x:v>2020-02-20</x:v>
      </x:c>
      <x:c r="M4504" s="2" t="str">
        <x:v>0000927628-20-000102</x:v>
      </x:c>
      <x:c r="N4504" s="2" t="str">
        <x:v>https://www.sec.gov/Archives/edgar/data/927628/000092762820000102/cof-12312019x10k.htm</x:v>
      </x:c>
      <x:c r="O4504" s="2" t="str">
        <x:v>data/raw/filings/COF_0000927628-20-000102_cof-12312019x10k.htm</x:v>
      </x:c>
      <x:c r="P4504" s="2" t="str">
        <x:v>d50168763e3574-wk-Fact-5CEE4816339738385BA1EF8AE41C682D</x:v>
      </x:c>
      <x:c r="Q4504" s="2" t="str"/>
      <x:c r="R4504" s="2" t="str">
        <x:v>Latest eligible comparative presentation at the information cutoff.</x:v>
      </x:c>
      <x:c r="T4504" s="12"/>
      <x:c r="U4504" s="12"/>
    </x:row>
    <x:row r="4505" ht="24" customHeight="1">
      <x:c r="C4505" s="2" t="str">
        <x:v>COF</x:v>
      </x:c>
      <x:c r="D4505" s="2" t="str">
        <x:v>FY2017</x:v>
      </x:c>
      <x:c r="E4505" s="2" t="str">
        <x:v>shares_diluted</x:v>
      </x:c>
      <x:c r="F4505" s="11" t="n">
        <x:v>488.6</x:v>
      </x:c>
      <x:c r="G4505" s="2" t="str">
        <x:v>shares</x:v>
      </x:c>
      <x:c r="H4505" s="2" t="str">
        <x:v>2017-01-01</x:v>
      </x:c>
      <x:c r="I4505" s="2" t="str">
        <x:v>2017-12-31</x:v>
      </x:c>
      <x:c r="J4505" s="2" t="str">
        <x:v>Weighted Average Number of Shares Outstanding, Diluted</x:v>
      </x:c>
      <x:c r="K4505" s="2" t="str">
        <x:v>us-gaap:WeightedAverageNumberOfDilutedSharesOutstanding</x:v>
      </x:c>
      <x:c r="L4505" s="2" t="str">
        <x:v>2020-02-20</x:v>
      </x:c>
      <x:c r="M4505" s="2" t="str">
        <x:v>0000927628-20-000102</x:v>
      </x:c>
      <x:c r="N4505" s="2" t="str">
        <x:v>https://www.sec.gov/Archives/edgar/data/927628/000092762820000102/cof-12312019x10k.htm</x:v>
      </x:c>
      <x:c r="O4505" s="2" t="str">
        <x:v>data/raw/filings/COF_0000927628-20-000102_cof-12312019x10k.htm</x:v>
      </x:c>
      <x:c r="P4505" s="2" t="str">
        <x:v>d50168763e3043-wk-Fact-793DDFB17FE9DE96BBF2EF7C1C760D1B</x:v>
      </x:c>
      <x:c r="Q4505" s="2" t="str"/>
      <x:c r="R4505" s="2" t="str">
        <x:v>Latest eligible comparative presentation at the information cutoff.</x:v>
      </x:c>
      <x:c r="T4505" s="12"/>
      <x:c r="U4505" s="12"/>
    </x:row>
    <x:row r="4506" ht="24" customHeight="1">
      <x:c r="C4506" s="2" t="str">
        <x:v>COF</x:v>
      </x:c>
      <x:c r="D4506" s="2" t="str">
        <x:v>FY2017</x:v>
      </x:c>
      <x:c r="E4506" s="2" t="str">
        <x:v>dps</x:v>
      </x:c>
      <x:c r="F4506" s="11" t="n">
        <x:v>1.6</x:v>
      </x:c>
      <x:c r="G4506" s="2" t="str">
        <x:v>USD/shares</x:v>
      </x:c>
      <x:c r="H4506" s="2" t="str">
        <x:v>2017-01-01</x:v>
      </x:c>
      <x:c r="I4506" s="2" t="str">
        <x:v>2017-12-31</x:v>
      </x:c>
      <x:c r="J4506" s="2" t="str">
        <x:v>Common Stock, Dividends, Per Share, Declared</x:v>
      </x:c>
      <x:c r="K4506" s="2" t="str">
        <x:v>us-gaap:CommonStockDividendsPerShareDeclared</x:v>
      </x:c>
      <x:c r="L4506" s="2" t="str">
        <x:v>2018-02-21</x:v>
      </x:c>
      <x:c r="M4506" s="2" t="str">
        <x:v>0000927628-18-000107</x:v>
      </x:c>
      <x:c r="N4506" s="2" t="str">
        <x:v>https://www.sec.gov/Archives/edgar/data/927628/000092762818000107/cof-12312017x10k.htm</x:v>
      </x:c>
      <x:c r="O4506" s="2" t="str">
        <x:v>data/raw/filings/COF_0000927628-18-000107_cof-12312017x10k.htm</x:v>
      </x:c>
      <x:c r="P4506" s="2" t="str"/>
      <x:c r="Q4506" s="2" t="str"/>
      <x:c r="R4506" s="2" t="str">
        <x:v>Latest eligible comparative presentation at the information cutoff.</x:v>
      </x:c>
      <x:c r="T4506" s="12"/>
      <x:c r="U4506" s="12"/>
    </x:row>
    <x:row r="4507" ht="24" customHeight="1">
      <x:c r="C4507" s="2" t="str">
        <x:v>COF</x:v>
      </x:c>
      <x:c r="D4507" s="2" t="str">
        <x:v>FY2017</x:v>
      </x:c>
      <x:c r="E4507" s="2" t="str">
        <x:v>dividends</x:v>
      </x:c>
      <x:c r="F4507" s="11" t="n">
        <x:v>780</x:v>
      </x:c>
      <x:c r="G4507" s="2" t="str">
        <x:v>USD</x:v>
      </x:c>
      <x:c r="H4507" s="2" t="str">
        <x:v>2017-01-01</x:v>
      </x:c>
      <x:c r="I4507" s="2" t="str">
        <x:v>2017-12-31</x:v>
      </x:c>
      <x:c r="J4507" s="2" t="str">
        <x:v>Payments of Ordinary Dividends, Common Stock</x:v>
      </x:c>
      <x:c r="K4507" s="2" t="str">
        <x:v>us-gaap:PaymentsOfDividendsCommonStock</x:v>
      </x:c>
      <x:c r="L4507" s="2" t="str">
        <x:v>2020-02-20</x:v>
      </x:c>
      <x:c r="M4507" s="2" t="str">
        <x:v>0000927628-20-000102</x:v>
      </x:c>
      <x:c r="N4507" s="2" t="str">
        <x:v>https://www.sec.gov/Archives/edgar/data/927628/000092762820000102/cof-12312019x10k.htm</x:v>
      </x:c>
      <x:c r="O4507" s="2" t="str">
        <x:v>data/raw/filings/COF_0000927628-20-000102_cof-12312019x10k.htm</x:v>
      </x:c>
      <x:c r="P4507" s="2" t="str">
        <x:v>d50094474e5377-wk-Fact-06EB6D94368F57D49B210057779D71A7</x:v>
      </x:c>
      <x:c r="Q4507" s="2" t="str"/>
      <x:c r="R4507" s="2" t="str">
        <x:v>Latest eligible comparative presentation at the information cutoff.</x:v>
      </x:c>
      <x:c r="T4507" s="12"/>
      <x:c r="U4507" s="12"/>
    </x:row>
    <x:row r="4508" ht="24" customHeight="1">
      <x:c r="C4508" s="2" t="str">
        <x:v>COF</x:v>
      </x:c>
      <x:c r="D4508" s="2" t="str">
        <x:v>FY2017</x:v>
      </x:c>
      <x:c r="E4508" s="2" t="str">
        <x:v>buybacks</x:v>
      </x:c>
      <x:c r="F4508" s="11" t="n">
        <x:v>240</x:v>
      </x:c>
      <x:c r="G4508" s="2" t="str">
        <x:v>USD</x:v>
      </x:c>
      <x:c r="H4508" s="2" t="str">
        <x:v>2017-01-01</x:v>
      </x:c>
      <x:c r="I4508" s="2" t="str">
        <x:v>2017-12-31</x:v>
      </x:c>
      <x:c r="J4508" s="2" t="str">
        <x:v>Payments for Repurchase of Common Stock</x:v>
      </x:c>
      <x:c r="K4508" s="2" t="str">
        <x:v>us-gaap:PaymentsForRepurchaseOfCommonStock</x:v>
      </x:c>
      <x:c r="L4508" s="2" t="str">
        <x:v>2020-02-20</x:v>
      </x:c>
      <x:c r="M4508" s="2" t="str">
        <x:v>0000927628-20-000102</x:v>
      </x:c>
      <x:c r="N4508" s="2" t="str">
        <x:v>https://www.sec.gov/Archives/edgar/data/927628/000092762820000102/cof-12312019x10k.htm</x:v>
      </x:c>
      <x:c r="O4508" s="2" t="str">
        <x:v>data/raw/filings/COF_0000927628-20-000102_cof-12312019x10k.htm</x:v>
      </x:c>
      <x:c r="P4508" s="2" t="str">
        <x:v>d50094474e5708-wk-Fact-F1D492809C135F479F63A8A259ECF3AC</x:v>
      </x:c>
      <x:c r="Q4508" s="2" t="str"/>
      <x:c r="R4508" s="2" t="str">
        <x:v>Latest eligible comparative presentation at the information cutoff.</x:v>
      </x:c>
      <x:c r="T4508" s="12"/>
      <x:c r="U4508" s="12"/>
    </x:row>
    <x:row r="4509" ht="24" customHeight="1">
      <x:c r="C4509" s="2" t="str">
        <x:v>COF</x:v>
      </x:c>
      <x:c r="D4509" s="2" t="str">
        <x:v>FY2017</x:v>
      </x:c>
      <x:c r="E4509" s="2" t="str">
        <x:v>chargeoffs</x:v>
      </x:c>
      <x:c r="F4509" s="11" t="str">
        <x:v>n.a.</x:v>
      </x:c>
      <x:c r="G4509" s="2" t="str">
        <x:v>USDm</x:v>
      </x:c>
      <x:c r="H4509" s="2" t="str">
        <x:v>2017-01-01</x:v>
      </x:c>
      <x:c r="I4509" s="2" t="str">
        <x:v>2017-12-31</x:v>
      </x:c>
      <x:c r="J4509" s="2" t="str">
        <x:v>Gross loan charge-offs</x:v>
      </x:c>
      <x:c r="K4509" s="2" t="str"/>
      <x:c r="L4509" s="2" t="str"/>
      <x:c r="M4509" s="2" t="str"/>
      <x:c r="N4509" s="2" t="str"/>
      <x:c r="O4509" s="2" t="str"/>
      <x:c r="P4509" s="2" t="str"/>
      <x:c r="Q4509" s="2" t="str"/>
      <x:c r="R4509" s="2" t="str">
        <x:v>Not reported / unavailable</x:v>
      </x:c>
      <x:c r="T4509" s="12"/>
      <x:c r="U4509" s="12"/>
    </x:row>
    <x:row r="4510" ht="24" customHeight="1">
      <x:c r="C4510" s="2" t="str">
        <x:v>COF</x:v>
      </x:c>
      <x:c r="D4510" s="2" t="str">
        <x:v>FY2017</x:v>
      </x:c>
      <x:c r="E4510" s="2" t="str">
        <x:v>recoveries</x:v>
      </x:c>
      <x:c r="F4510" s="11" t="str">
        <x:v>n.a.</x:v>
      </x:c>
      <x:c r="G4510" s="2" t="str">
        <x:v>USDm</x:v>
      </x:c>
      <x:c r="H4510" s="2" t="str">
        <x:v>2017-01-01</x:v>
      </x:c>
      <x:c r="I4510" s="2" t="str">
        <x:v>2017-12-31</x:v>
      </x:c>
      <x:c r="J4510" s="2" t="str">
        <x:v>Loan recoveries</x:v>
      </x:c>
      <x:c r="K4510" s="2" t="str"/>
      <x:c r="L4510" s="2" t="str"/>
      <x:c r="M4510" s="2" t="str"/>
      <x:c r="N4510" s="2" t="str"/>
      <x:c r="O4510" s="2" t="str"/>
      <x:c r="P4510" s="2" t="str"/>
      <x:c r="Q4510" s="2" t="str"/>
      <x:c r="R4510" s="2" t="str">
        <x:v>Not reported / unavailable</x:v>
      </x:c>
      <x:c r="T4510" s="12"/>
      <x:c r="U4510" s="12"/>
    </x:row>
    <x:row r="4511" ht="24" customHeight="1">
      <x:c r="C4511" s="2" t="str">
        <x:v>COF</x:v>
      </x:c>
      <x:c r="D4511" s="2" t="str">
        <x:v>FY2017</x:v>
      </x:c>
      <x:c r="E4511" s="2" t="str">
        <x:v>rwa</x:v>
      </x:c>
      <x:c r="F4511" s="11" t="str">
        <x:v>n.a.</x:v>
      </x:c>
      <x:c r="G4511" s="2" t="str">
        <x:v>USDm</x:v>
      </x:c>
      <x:c r="H4511" s="2" t="str">
        <x:v>2017-01-01</x:v>
      </x:c>
      <x:c r="I4511" s="2" t="str">
        <x:v>2017-12-31</x:v>
      </x:c>
      <x:c r="J4511" s="2" t="str">
        <x:v>Risk-weighted assets</x:v>
      </x:c>
      <x:c r="K4511" s="2" t="str"/>
      <x:c r="L4511" s="2" t="str"/>
      <x:c r="M4511" s="2" t="str"/>
      <x:c r="N4511" s="2" t="str"/>
      <x:c r="O4511" s="2" t="str"/>
      <x:c r="P4511" s="2" t="str"/>
      <x:c r="Q4511" s="2" t="str"/>
      <x:c r="R4511" s="2" t="str">
        <x:v>Not reported / unavailable</x:v>
      </x:c>
      <x:c r="T4511" s="12"/>
      <x:c r="U4511" s="12"/>
    </x:row>
    <x:row r="4512" ht="24" customHeight="1">
      <x:c r="C4512" s="2" t="str">
        <x:v>COF</x:v>
      </x:c>
      <x:c r="D4512" s="2" t="str">
        <x:v>FY2017</x:v>
      </x:c>
      <x:c r="E4512" s="2" t="str">
        <x:v>cet1_reported</x:v>
      </x:c>
      <x:c r="F4512" s="11" t="str">
        <x:v>n.a.</x:v>
      </x:c>
      <x:c r="G4512" s="2" t="str">
        <x:v>%</x:v>
      </x:c>
      <x:c r="H4512" s="2" t="str">
        <x:v>2017-01-01</x:v>
      </x:c>
      <x:c r="I4512" s="2" t="str">
        <x:v>2017-12-31</x:v>
      </x:c>
      <x:c r="J4512" s="2" t="str">
        <x:v>Actual standardized CET1 ratio</x:v>
      </x:c>
      <x:c r="K4512" s="2" t="str"/>
      <x:c r="L4512" s="2" t="str"/>
      <x:c r="M4512" s="2" t="str"/>
      <x:c r="N4512" s="2" t="str"/>
      <x:c r="O4512" s="2" t="str"/>
      <x:c r="P4512" s="2" t="str"/>
      <x:c r="Q4512" s="2" t="str"/>
      <x:c r="R4512" s="2" t="str">
        <x:v>Not reported / unavailable</x:v>
      </x:c>
      <x:c r="T4512" s="12"/>
      <x:c r="U4512" s="12"/>
    </x:row>
    <x:row r="4513" ht="24" customHeight="1">
      <x:c r="C4513" s="2" t="str">
        <x:v>COF</x:v>
      </x:c>
      <x:c r="D4513" s="2" t="str">
        <x:v>FY2017</x:v>
      </x:c>
      <x:c r="E4513" s="2" t="str">
        <x:v>nim_reported</x:v>
      </x:c>
      <x:c r="F4513" s="11" t="str">
        <x:v>n.a.</x:v>
      </x:c>
      <x:c r="G4513" s="2" t="str">
        <x:v>%</x:v>
      </x:c>
      <x:c r="H4513" s="2" t="str">
        <x:v>2017-01-01</x:v>
      </x:c>
      <x:c r="I4513" s="2" t="str">
        <x:v>2017-12-31</x:v>
      </x:c>
      <x:c r="J4513" s="2" t="str">
        <x:v>Issuer reported net interest margin</x:v>
      </x:c>
      <x:c r="K4513" s="2" t="str"/>
      <x:c r="L4513" s="2" t="str"/>
      <x:c r="M4513" s="2" t="str"/>
      <x:c r="N4513" s="2" t="str"/>
      <x:c r="O4513" s="2" t="str"/>
      <x:c r="P4513" s="2" t="str"/>
      <x:c r="Q4513" s="2" t="str"/>
      <x:c r="R4513" s="2" t="str">
        <x:v>Not reported / unavailable</x:v>
      </x:c>
      <x:c r="T4513" s="12"/>
      <x:c r="U4513" s="12"/>
    </x:row>
    <x:row r="4514" ht="24" customHeight="1">
      <x:c r="C4514" s="2" t="str">
        <x:v>COF</x:v>
      </x:c>
      <x:c r="D4514" s="2" t="str">
        <x:v>FY2017</x:v>
      </x:c>
      <x:c r="E4514" s="2" t="str">
        <x:v>bvps_reported</x:v>
      </x:c>
      <x:c r="F4514" s="11" t="n">
        <x:v>100.37</x:v>
      </x:c>
      <x:c r="G4514" s="2" t="str">
        <x:v>USD/shares</x:v>
      </x:c>
      <x:c r="H4514" s="2" t="str">
        <x:v>2017-01-01</x:v>
      </x:c>
      <x:c r="I4514" s="2" t="str">
        <x:v>2017-12-31</x:v>
      </x:c>
      <x:c r="J4514" s="2" t="str">
        <x:v>Reported common book value per share</x:v>
      </x:c>
      <x:c r="K4514" s="2" t="str">
        <x:v>Manual verified issuer table row</x:v>
      </x:c>
      <x:c r="L4514" s="2" t="str">
        <x:v>2018-02-21</x:v>
      </x:c>
      <x:c r="M4514" s="2" t="str">
        <x:v>0000927628-18-000107</x:v>
      </x:c>
      <x:c r="N4514" s="2" t="str">
        <x:v>https://www.sec.gov/Archives/edgar/data/927628/000092762818000107/cof-12312017x10k.htm</x:v>
      </x:c>
      <x:c r="O4514" s="2" t="str">
        <x:v>data/raw/filings/COF_0000927628-18-000107_cof-12312017x10k.htm</x:v>
      </x:c>
      <x:c r="P4514" s="2" t="str"/>
      <x:c r="Q4514" s="2" t="str"/>
      <x:c r="R4514" s="2" t="str">
        <x:v>Verified original issuer table row; same-date end balance, excluding average and regulatory minimum tables.</x:v>
      </x:c>
      <x:c r="T4514" s="12"/>
      <x:c r="U4514" s="12"/>
    </x:row>
    <x:row r="4515" ht="24" customHeight="1">
      <x:c r="C4515" s="2" t="str">
        <x:v>COF</x:v>
      </x:c>
      <x:c r="D4515" s="2" t="str">
        <x:v>FY2017</x:v>
      </x:c>
      <x:c r="E4515" s="2" t="str">
        <x:v>tbvps_reported</x:v>
      </x:c>
      <x:c r="F4515" s="11" t="n">
        <x:v>60.28</x:v>
      </x:c>
      <x:c r="G4515" s="2" t="str">
        <x:v>USD/shares</x:v>
      </x:c>
      <x:c r="H4515" s="2" t="str">
        <x:v>2017-01-01</x:v>
      </x:c>
      <x:c r="I4515" s="2" t="str">
        <x:v>2017-12-31</x:v>
      </x:c>
      <x:c r="J4515" s="2" t="str">
        <x:v>Reported tangible book value per share</x:v>
      </x:c>
      <x:c r="K4515" s="2" t="str">
        <x:v>Manual verified issuer table row</x:v>
      </x:c>
      <x:c r="L4515" s="2" t="str">
        <x:v>2018-02-21</x:v>
      </x:c>
      <x:c r="M4515" s="2" t="str">
        <x:v>0000927628-18-000107</x:v>
      </x:c>
      <x:c r="N4515" s="2" t="str">
        <x:v>https://www.sec.gov/Archives/edgar/data/927628/000092762818000107/cof-12312017x10k.htm</x:v>
      </x:c>
      <x:c r="O4515" s="2" t="str">
        <x:v>data/raw/filings/COF_0000927628-18-000107_cof-12312017x10k.htm</x:v>
      </x:c>
      <x:c r="P4515" s="2" t="str"/>
      <x:c r="Q4515" s="2" t="str"/>
      <x:c r="R4515" s="2" t="str">
        <x:v>Verified original issuer table row; same-date end balance, excluding average and regulatory minimum tables.</x:v>
      </x:c>
      <x:c r="T4515" s="12"/>
      <x:c r="U4515" s="12"/>
    </x:row>
    <x:row r="4516" ht="24" customHeight="1">
      <x:c r="C4516" s="2" t="str">
        <x:v>COF</x:v>
      </x:c>
      <x:c r="D4516" s="2" t="str">
        <x:v>FY2017</x:v>
      </x:c>
      <x:c r="E4516" s="2" t="str">
        <x:v>tce_reported</x:v>
      </x:c>
      <x:c r="F4516" s="11" t="str">
        <x:v>n.a.</x:v>
      </x:c>
      <x:c r="G4516" s="2" t="str">
        <x:v>USDm</x:v>
      </x:c>
      <x:c r="H4516" s="2" t="str">
        <x:v>2017-01-01</x:v>
      </x:c>
      <x:c r="I4516" s="2" t="str">
        <x:v>2017-12-31</x:v>
      </x:c>
      <x:c r="J4516" s="2" t="str">
        <x:v>Reported tangible common equity</x:v>
      </x:c>
      <x:c r="K4516" s="2" t="str"/>
      <x:c r="L4516" s="2" t="str"/>
      <x:c r="M4516" s="2" t="str"/>
      <x:c r="N4516" s="2" t="str"/>
      <x:c r="O4516" s="2" t="str"/>
      <x:c r="P4516" s="2" t="str"/>
      <x:c r="Q4516" s="2" t="str"/>
      <x:c r="R4516" s="2" t="str">
        <x:v>Not reported / unavailable</x:v>
      </x:c>
      <x:c r="T4516" s="12"/>
      <x:c r="U4516" s="12"/>
    </x:row>
    <x:row r="4517" ht="24" customHeight="1">
      <x:c r="C4517" s="2" t="str">
        <x:v>COF</x:v>
      </x:c>
      <x:c r="D4517" s="2" t="str">
        <x:v>FY2018</x:v>
      </x:c>
      <x:c r="E4517" s="2" t="str">
        <x:v>assets</x:v>
      </x:c>
      <x:c r="F4517" s="11" t="n">
        <x:v>372538</x:v>
      </x:c>
      <x:c r="G4517" s="2" t="str">
        <x:v>USD</x:v>
      </x:c>
      <x:c r="H4517" s="2" t="str">
        <x:v>2018-01-01</x:v>
      </x:c>
      <x:c r="I4517" s="2" t="str">
        <x:v>2018-12-31</x:v>
      </x:c>
      <x:c r="J4517" s="2" t="str">
        <x:v>Assets</x:v>
      </x:c>
      <x:c r="K4517" s="2" t="str">
        <x:v>us-gaap:Assets</x:v>
      </x:c>
      <x:c r="L4517" s="2" t="str">
        <x:v>2020-02-20</x:v>
      </x:c>
      <x:c r="M4517" s="2" t="str">
        <x:v>0000927628-20-000102</x:v>
      </x:c>
      <x:c r="N4517" s="2" t="str">
        <x:v>https://www.sec.gov/Archives/edgar/data/927628/000092762820000102/cof-12312019x10k.htm</x:v>
      </x:c>
      <x:c r="O4517" s="2" t="str">
        <x:v>data/raw/filings/COF_0000927628-20-000102_cof-12312019x10k.htm</x:v>
      </x:c>
      <x:c r="P4517" s="2" t="str">
        <x:v>d50082048e2912-wk-Fact-C45CE29ADA335DDA97C018AB970ACED1</x:v>
      </x:c>
      <x:c r="Q4517" s="2" t="str"/>
      <x:c r="R4517" s="2" t="str">
        <x:v>Latest eligible comparative presentation at the information cutoff.</x:v>
      </x:c>
      <x:c r="T4517" s="12"/>
      <x:c r="U4517" s="12"/>
    </x:row>
    <x:row r="4518" ht="24" customHeight="1">
      <x:c r="C4518" s="2" t="str">
        <x:v>COF</x:v>
      </x:c>
      <x:c r="D4518" s="2" t="str">
        <x:v>FY2018</x:v>
      </x:c>
      <x:c r="E4518" s="2" t="str">
        <x:v>liabilities</x:v>
      </x:c>
      <x:c r="F4518" s="11" t="n">
        <x:v>320870</x:v>
      </x:c>
      <x:c r="G4518" s="2" t="str">
        <x:v>USD</x:v>
      </x:c>
      <x:c r="H4518" s="2" t="str">
        <x:v>2018-01-01</x:v>
      </x:c>
      <x:c r="I4518" s="2" t="str">
        <x:v>2018-12-31</x:v>
      </x:c>
      <x:c r="J4518" s="2" t="str">
        <x:v>Liabilities</x:v>
      </x:c>
      <x:c r="K4518" s="2" t="str">
        <x:v>us-gaap:Liabilities</x:v>
      </x:c>
      <x:c r="L4518" s="2" t="str">
        <x:v>2020-02-20</x:v>
      </x:c>
      <x:c r="M4518" s="2" t="str">
        <x:v>0000927628-20-000102</x:v>
      </x:c>
      <x:c r="N4518" s="2" t="str">
        <x:v>https://www.sec.gov/Archives/edgar/data/927628/000092762820000102/cof-12312019x10k.htm</x:v>
      </x:c>
      <x:c r="O4518" s="2" t="str">
        <x:v>data/raw/filings/COF_0000927628-20-000102_cof-12312019x10k.htm</x:v>
      </x:c>
      <x:c r="P4518" s="2" t="str">
        <x:v>d50082048e3576-wk-Fact-6BDD1D6E73D85DA58451AE448CE93986</x:v>
      </x:c>
      <x:c r="Q4518" s="2" t="str"/>
      <x:c r="R4518" s="2" t="str">
        <x:v>Latest eligible comparative presentation at the information cutoff.</x:v>
      </x:c>
      <x:c r="T4518" s="12"/>
      <x:c r="U4518" s="12"/>
    </x:row>
    <x:row r="4519" ht="24" customHeight="1">
      <x:c r="C4519" s="2" t="str">
        <x:v>COF</x:v>
      </x:c>
      <x:c r="D4519" s="2" t="str">
        <x:v>FY2018</x:v>
      </x:c>
      <x:c r="E4519" s="2" t="str">
        <x:v>equity</x:v>
      </x:c>
      <x:c r="F4519" s="11" t="n">
        <x:v>51668</x:v>
      </x:c>
      <x:c r="G4519" s="2" t="str">
        <x:v>USD</x:v>
      </x:c>
      <x:c r="H4519" s="2" t="str">
        <x:v>2018-01-01</x:v>
      </x:c>
      <x:c r="I4519" s="2" t="str">
        <x:v>2018-12-31</x:v>
      </x:c>
      <x:c r="J4519" s="2" t="str">
        <x:v>Stockholders' Equity Attributable to Parent</x:v>
      </x:c>
      <x:c r="K4519" s="2" t="str">
        <x:v>us-gaap:StockholdersEquity</x:v>
      </x:c>
      <x:c r="L4519" s="2" t="str">
        <x:v>2022-02-25</x:v>
      </x:c>
      <x:c r="M4519" s="2" t="str">
        <x:v>0000927628-22-000106</x:v>
      </x:c>
      <x:c r="N4519" s="2" t="str">
        <x:v>https://www.sec.gov/Archives/edgar/data/927628/000092762822000106/cof-20211231.htm</x:v>
      </x:c>
      <x:c r="O4519" s="2" t="str">
        <x:v>data/raw/filings/COF_0000927628-22-000106_cof-20211231.htm</x:v>
      </x:c>
      <x:c r="P4519" s="2" t="str">
        <x:v>id3VybDovL2RvY3MudjEvZG9jOmI1YzczMGM0ZTM4MjQ3OWFhMjJlZTg0Y2E2OGFmNmJiL3NlYzpiNWM3MzBjNGUzODI0NzlhYTIyZWU4NGNhNjhhZjZiYl8zNTIvZnJhZzozMzg4ZDI1M2JlYzY0NTY2YWM1NGVlMTc5NzIwMmUzMi90YWJsZTo3OWYyYWVmOGVmMDQ0Zjk5YjRmYzc0MjVjMTJhM2Y4YS90YWJsZXJhbmdlOjc5ZjJhZWY4ZWYwNDRmOTliNGZjNzQyNWMxMmEzZjhhXzItMTgtMS0xLTkyMjM1_2f5b98d6-cd9c-4d08-a08e-28f7e0a98251</x:v>
      </x:c>
      <x:c r="Q4519" s="2" t="str"/>
      <x:c r="R4519" s="2" t="str">
        <x:v>Latest eligible comparative presentation at the information cutoff.</x:v>
      </x:c>
      <x:c r="T4519" s="12"/>
      <x:c r="U4519" s="12"/>
    </x:row>
    <x:row r="4520" ht="24" customHeight="1">
      <x:c r="C4520" s="2" t="str">
        <x:v>COF</x:v>
      </x:c>
      <x:c r="D4520" s="2" t="str">
        <x:v>FY2018</x:v>
      </x:c>
      <x:c r="E4520" s="2" t="str">
        <x:v>preferred</x:v>
      </x:c>
      <x:c r="F4520" s="11" t="n">
        <x:v>4360</x:v>
      </x:c>
      <x:c r="G4520" s="2" t="str">
        <x:v>USD</x:v>
      </x:c>
      <x:c r="H4520" s="2" t="str">
        <x:v>2018-01-01</x:v>
      </x:c>
      <x:c r="I4520" s="2" t="str">
        <x:v>2018-12-31</x:v>
      </x:c>
      <x:c r="J4520" s="2" t="str">
        <x:v>Preferred Stock, Including Additional Paid in Capital, Net of Discount</x:v>
      </x:c>
      <x:c r="K4520" s="2" t="str">
        <x:v>us-gaap:PreferredStockIncludingAdditionalPaidInCapitalNetOfDiscount</x:v>
      </x:c>
      <x:c r="L4520" s="2" t="str">
        <x:v>2020-02-20</x:v>
      </x:c>
      <x:c r="M4520" s="2" t="str">
        <x:v>0000927628-20-000102</x:v>
      </x:c>
      <x:c r="N4520" s="2" t="str">
        <x:v>https://www.sec.gov/Archives/edgar/data/927628/000092762820000102/cof-12312019x10k.htm</x:v>
      </x:c>
      <x:c r="O4520" s="2" t="str">
        <x:v>data/raw/filings/COF_0000927628-20-000102_cof-12312019x10k.htm</x:v>
      </x:c>
      <x:c r="P4520" s="2" t="str">
        <x:v>d50188836e3419-wk-Fact-55BE4A19F1DE50F0A58EA7E4F12FC3DA</x:v>
      </x:c>
      <x:c r="Q4520" s="2" t="str"/>
      <x:c r="R4520" s="2" t="str">
        <x:v>Latest eligible comparative presentation at the information cutoff.</x:v>
      </x:c>
      <x:c r="T4520" s="12"/>
      <x:c r="U4520" s="12"/>
    </x:row>
    <x:row r="4521" ht="24" customHeight="1">
      <x:c r="C4521" s="2" t="str">
        <x:v>COF</x:v>
      </x:c>
      <x:c r="D4521" s="2" t="str">
        <x:v>FY2018</x:v>
      </x:c>
      <x:c r="E4521" s="2" t="str">
        <x:v>common_equity_reported</x:v>
      </x:c>
      <x:c r="F4521" s="11" t="str">
        <x:v>n.a.</x:v>
      </x:c>
      <x:c r="G4521" s="2" t="str">
        <x:v>USDm</x:v>
      </x:c>
      <x:c r="H4521" s="2" t="str">
        <x:v>2018-01-01</x:v>
      </x:c>
      <x:c r="I4521" s="2" t="str">
        <x:v>2018-12-31</x:v>
      </x:c>
      <x:c r="J4521" s="2" t="str">
        <x:v>Reported common shareholders equity</x:v>
      </x:c>
      <x:c r="K4521" s="2" t="str"/>
      <x:c r="L4521" s="2" t="str"/>
      <x:c r="M4521" s="2" t="str"/>
      <x:c r="N4521" s="2" t="str"/>
      <x:c r="O4521" s="2" t="str"/>
      <x:c r="P4521" s="2" t="str"/>
      <x:c r="Q4521" s="2" t="str"/>
      <x:c r="R4521" s="2" t="str">
        <x:v>Not reported / unavailable</x:v>
      </x:c>
      <x:c r="T4521" s="12"/>
      <x:c r="U4521" s="12"/>
    </x:row>
    <x:row r="4522" ht="24" customHeight="1">
      <x:c r="C4522" s="2" t="str">
        <x:v>COF</x:v>
      </x:c>
      <x:c r="D4522" s="2" t="str">
        <x:v>FY2018</x:v>
      </x:c>
      <x:c r="E4522" s="2" t="str">
        <x:v>goodwill</x:v>
      </x:c>
      <x:c r="F4522" s="11" t="n">
        <x:v>14544</x:v>
      </x:c>
      <x:c r="G4522" s="2" t="str">
        <x:v>USD</x:v>
      </x:c>
      <x:c r="H4522" s="2" t="str">
        <x:v>2018-01-01</x:v>
      </x:c>
      <x:c r="I4522" s="2" t="str">
        <x:v>2018-12-31</x:v>
      </x:c>
      <x:c r="J4522" s="2" t="str">
        <x:v>Goodwill</x:v>
      </x:c>
      <x:c r="K4522" s="2" t="str">
        <x:v>us-gaap:Goodwill</x:v>
      </x:c>
      <x:c r="L4522" s="2" t="str">
        <x:v>2022-02-25</x:v>
      </x:c>
      <x:c r="M4522" s="2" t="str">
        <x:v>0000927628-22-000106</x:v>
      </x:c>
      <x:c r="N4522" s="2" t="str">
        <x:v>https://www.sec.gov/Archives/edgar/data/927628/000092762822000106/cof-20211231.htm</x:v>
      </x:c>
      <x:c r="O4522" s="2" t="str">
        <x:v>data/raw/filings/COF_0000927628-22-000106_cof-20211231.htm</x:v>
      </x:c>
      <x:c r="P4522" s="2" t="str">
        <x:v>id3VybDovL2RvY3MudjEvZG9jOmI1YzczMGM0ZTM4MjQ3OWFhMjJlZTg0Y2E2OGFmNmJiL3NlYzpiNWM3MzBjNGUzODI0NzlhYTIyZWU4NGNhNjhhZjZiYl8zOTcvZnJhZzphZWQwMWZmZDMxMGE0OTM4OGZmMjJlN2UzNGU4ZmM0ZS90YWJsZTpjYjllYjYwMGEyZGI0M2E5ODJmNTBkNzE0Y2QwMTc5MC90YWJsZXJhbmdlOmNiOWViNjAwYTJkYjQzYTk4MmY1MGQ3MTRjZDAxNzkwXzEtOC0xLTEtOTIyMzU_07b1c682-9759-4938-9a5a-98f84952e692</x:v>
      </x:c>
      <x:c r="Q4522" s="2" t="str"/>
      <x:c r="R4522" s="2" t="str">
        <x:v>Latest eligible comparative presentation at the information cutoff.</x:v>
      </x:c>
      <x:c r="T4522" s="12"/>
      <x:c r="U4522" s="12"/>
    </x:row>
    <x:row r="4523" ht="24" customHeight="1">
      <x:c r="C4523" s="2" t="str">
        <x:v>COF</x:v>
      </x:c>
      <x:c r="D4523" s="2" t="str">
        <x:v>FY2018</x:v>
      </x:c>
      <x:c r="E4523" s="2" t="str">
        <x:v>intangibles</x:v>
      </x:c>
      <x:c r="F4523" s="11" t="n">
        <x:v>254</x:v>
      </x:c>
      <x:c r="G4523" s="2" t="str">
        <x:v>USD</x:v>
      </x:c>
      <x:c r="H4523" s="2" t="str">
        <x:v>2018-01-01</x:v>
      </x:c>
      <x:c r="I4523" s="2" t="str">
        <x:v>2018-12-31</x:v>
      </x:c>
      <x:c r="J4523" s="2" t="str">
        <x:v>Intangible Assets, Net (Excluding Goodwill)</x:v>
      </x:c>
      <x:c r="K4523" s="2" t="str">
        <x:v>us-gaap:IntangibleAssetsNetExcludingGoodwill</x:v>
      </x:c>
      <x:c r="L4523" s="2" t="str">
        <x:v>2020-02-20</x:v>
      </x:c>
      <x:c r="M4523" s="2" t="str">
        <x:v>0000927628-20-000102</x:v>
      </x:c>
      <x:c r="N4523" s="2" t="str">
        <x:v>https://www.sec.gov/Archives/edgar/data/927628/000092762820000102/cof-12312019x10k.htm</x:v>
      </x:c>
      <x:c r="O4523" s="2" t="str">
        <x:v>data/raw/filings/COF_0000927628-20-000102_cof-12312019x10k.htm</x:v>
      </x:c>
      <x:c r="P4523" s="2" t="str">
        <x:v>d50150737e3296-wk-Fact-E7967DE1BCFA5DF7B18FCD31FB43B706</x:v>
      </x:c>
      <x:c r="Q4523" s="2" t="str"/>
      <x:c r="R4523" s="2" t="str">
        <x:v>Latest eligible comparative presentation at the information cutoff.</x:v>
      </x:c>
      <x:c r="T4523" s="12"/>
      <x:c r="U4523" s="12"/>
    </x:row>
    <x:row r="4524" ht="24" customHeight="1">
      <x:c r="C4524" s="2" t="str">
        <x:v>COF</x:v>
      </x:c>
      <x:c r="D4524" s="2" t="str">
        <x:v>FY2018</x:v>
      </x:c>
      <x:c r="E4524" s="2" t="str">
        <x:v>intangibles_total</x:v>
      </x:c>
      <x:c r="F4524" s="11" t="str">
        <x:v>n.a.</x:v>
      </x:c>
      <x:c r="G4524" s="2" t="str">
        <x:v>USDm</x:v>
      </x:c>
      <x:c r="H4524" s="2" t="str">
        <x:v>2018-01-01</x:v>
      </x:c>
      <x:c r="I4524" s="2" t="str">
        <x:v>2018-12-31</x:v>
      </x:c>
      <x:c r="J4524" s="2" t="str">
        <x:v>Reported goodwill and intangible assets combined</x:v>
      </x:c>
      <x:c r="K4524" s="2" t="str"/>
      <x:c r="L4524" s="2" t="str"/>
      <x:c r="M4524" s="2" t="str"/>
      <x:c r="N4524" s="2" t="str"/>
      <x:c r="O4524" s="2" t="str"/>
      <x:c r="P4524" s="2" t="str"/>
      <x:c r="Q4524" s="2" t="str"/>
      <x:c r="R4524" s="2" t="str">
        <x:v>Not reported / unavailable</x:v>
      </x:c>
      <x:c r="T4524" s="12"/>
      <x:c r="U4524" s="12"/>
    </x:row>
    <x:row r="4525" ht="24" customHeight="1">
      <x:c r="C4525" s="2" t="str">
        <x:v>COF</x:v>
      </x:c>
      <x:c r="D4525" s="2" t="str">
        <x:v>FY2018</x:v>
      </x:c>
      <x:c r="E4525" s="2" t="str">
        <x:v>shares_end</x:v>
      </x:c>
      <x:c r="F4525" s="11" t="n">
        <x:v>467.717306</x:v>
      </x:c>
      <x:c r="G4525" s="2" t="str">
        <x:v>shares</x:v>
      </x:c>
      <x:c r="H4525" s="2" t="str">
        <x:v>2018-01-01</x:v>
      </x:c>
      <x:c r="I4525" s="2" t="str">
        <x:v>2018-12-31</x:v>
      </x:c>
      <x:c r="J4525" s="2" t="str">
        <x:v>Common Stock, Shares, Outstanding</x:v>
      </x:c>
      <x:c r="K4525" s="2" t="str">
        <x:v>us-gaap:CommonStockSharesOutstanding</x:v>
      </x:c>
      <x:c r="L4525" s="2" t="str">
        <x:v>2020-02-20</x:v>
      </x:c>
      <x:c r="M4525" s="2" t="str">
        <x:v>0000927628-20-000102</x:v>
      </x:c>
      <x:c r="N4525" s="2" t="str">
        <x:v>https://www.sec.gov/Archives/edgar/data/927628/000092762820000102/cof-12312019x10k.htm</x:v>
      </x:c>
      <x:c r="O4525" s="2" t="str">
        <x:v>data/raw/filings/COF_0000927628-20-000102_cof-12312019x10k.htm</x:v>
      </x:c>
      <x:c r="P4525" s="2" t="str">
        <x:v>Fact-4FCC14AC756D559E8CE7024FFA38BABC-wk-Fact-4FCC14AC756D559E8CE7024FFA38BABC</x:v>
      </x:c>
      <x:c r="Q4525" s="2" t="str"/>
      <x:c r="R4525" s="2" t="str">
        <x:v>Latest eligible comparative presentation at the information cutoff.</x:v>
      </x:c>
      <x:c r="T4525" s="12"/>
      <x:c r="U4525" s="12"/>
    </x:row>
    <x:row r="4526" ht="24" customHeight="1">
      <x:c r="C4526" s="2" t="str">
        <x:v>COF</x:v>
      </x:c>
      <x:c r="D4526" s="2" t="str">
        <x:v>FY2018</x:v>
      </x:c>
      <x:c r="E4526" s="2" t="str">
        <x:v>shares_issued</x:v>
      </x:c>
      <x:c r="F4526" s="11" t="n">
        <x:v>667.969069</x:v>
      </x:c>
      <x:c r="G4526" s="2" t="str">
        <x:v>shares</x:v>
      </x:c>
      <x:c r="H4526" s="2" t="str">
        <x:v>2018-01-01</x:v>
      </x:c>
      <x:c r="I4526" s="2" t="str">
        <x:v>2018-12-31</x:v>
      </x:c>
      <x:c r="J4526" s="2" t="str">
        <x:v>Common Stock, Shares, Issued</x:v>
      </x:c>
      <x:c r="K4526" s="2" t="str">
        <x:v>us-gaap:CommonStockSharesIssued</x:v>
      </x:c>
      <x:c r="L4526" s="2" t="str">
        <x:v>2020-02-20</x:v>
      </x:c>
      <x:c r="M4526" s="2" t="str">
        <x:v>0000927628-20-000102</x:v>
      </x:c>
      <x:c r="N4526" s="2" t="str">
        <x:v>https://www.sec.gov/Archives/edgar/data/927628/000092762820000102/cof-12312019x10k.htm</x:v>
      </x:c>
      <x:c r="O4526" s="2" t="str">
        <x:v>data/raw/filings/COF_0000927628-20-000102_cof-12312019x10k.htm</x:v>
      </x:c>
      <x:c r="P4526" s="2" t="str">
        <x:v>Fact-C9C6AFE8590F52FBA0423DC964870AB6-wk-Fact-C9C6AFE8590F52FBA0423DC964870AB6</x:v>
      </x:c>
      <x:c r="Q4526" s="2" t="str"/>
      <x:c r="R4526" s="2" t="str">
        <x:v>Latest eligible comparative presentation at the information cutoff.</x:v>
      </x:c>
      <x:c r="T4526" s="12"/>
      <x:c r="U4526" s="12"/>
    </x:row>
    <x:row r="4527" ht="24" customHeight="1">
      <x:c r="C4527" s="2" t="str">
        <x:v>COF</x:v>
      </x:c>
      <x:c r="D4527" s="2" t="str">
        <x:v>FY2018</x:v>
      </x:c>
      <x:c r="E4527" s="2" t="str">
        <x:v>shares_treasury</x:v>
      </x:c>
      <x:c r="F4527" s="11" t="n">
        <x:v>200.251763</x:v>
      </x:c>
      <x:c r="G4527" s="2" t="str">
        <x:v>shares</x:v>
      </x:c>
      <x:c r="H4527" s="2" t="str">
        <x:v>2018-01-01</x:v>
      </x:c>
      <x:c r="I4527" s="2" t="str">
        <x:v>2018-12-31</x:v>
      </x:c>
      <x:c r="J4527" s="2" t="str">
        <x:v>Treasury Stock, Common, Shares</x:v>
      </x:c>
      <x:c r="K4527" s="2" t="str">
        <x:v>us-gaap:TreasuryStockCommonShares</x:v>
      </x:c>
      <x:c r="L4527" s="2" t="str">
        <x:v>2020-02-20</x:v>
      </x:c>
      <x:c r="M4527" s="2" t="str">
        <x:v>0000927628-20-000102</x:v>
      </x:c>
      <x:c r="N4527" s="2" t="str">
        <x:v>https://www.sec.gov/Archives/edgar/data/927628/000092762820000102/cof-12312019x10k.htm</x:v>
      </x:c>
      <x:c r="O4527" s="2" t="str">
        <x:v>data/raw/filings/COF_0000927628-20-000102_cof-12312019x10k.htm</x:v>
      </x:c>
      <x:c r="P4527" s="2" t="str"/>
      <x:c r="Q4527" s="2" t="str"/>
      <x:c r="R4527" s="2" t="str">
        <x:v>Latest eligible comparative presentation at the information cutoff.</x:v>
      </x:c>
      <x:c r="T4527" s="12"/>
      <x:c r="U4527" s="12"/>
    </x:row>
    <x:row r="4528" ht="24" customHeight="1">
      <x:c r="C4528" s="2" t="str">
        <x:v>COF</x:v>
      </x:c>
      <x:c r="D4528" s="2" t="str">
        <x:v>FY2018</x:v>
      </x:c>
      <x:c r="E4528" s="2" t="str">
        <x:v>deposits</x:v>
      </x:c>
      <x:c r="F4528" s="11" t="n">
        <x:v>249764</x:v>
      </x:c>
      <x:c r="G4528" s="2" t="str">
        <x:v>USD</x:v>
      </x:c>
      <x:c r="H4528" s="2" t="str">
        <x:v>2018-01-01</x:v>
      </x:c>
      <x:c r="I4528" s="2" t="str">
        <x:v>2018-12-31</x:v>
      </x:c>
      <x:c r="J4528" s="2" t="str">
        <x:v>Deposits</x:v>
      </x:c>
      <x:c r="K4528" s="2" t="str">
        <x:v>us-gaap:Deposits</x:v>
      </x:c>
      <x:c r="L4528" s="2" t="str">
        <x:v>2021-02-25</x:v>
      </x:c>
      <x:c r="M4528" s="2" t="str">
        <x:v>0000927628-21-000094</x:v>
      </x:c>
      <x:c r="N4528" s="2" t="str">
        <x:v>https://www.sec.gov/Archives/edgar/data/927628/000092762821000094/cof-20201231.htm</x:v>
      </x:c>
      <x:c r="O4528" s="2" t="str">
        <x:v>data/raw/filings/COF_0000927628-21-000094_cof-20201231.htm</x:v>
      </x:c>
      <x:c r="P4528" s="2" t="str">
        <x:v>id3VybDovL2RvY3MudjEvZG9jOjNhZjY2NTEyODA0NjQ2ZmNhZjFiMTlhMGFlYTZmMzIwL3NlYzozYWY2NjUxMjgwNDY0NmZjYWYxYjE5YTBhZWE2ZjMyMF80NDIvZnJhZzo3N2VlN2MwMDEzMDE0MGMwOWI3ZDRiMTQ5YWU4YTdkMi90YWJsZTo5N2I5YzUyNDZmOGQ0YjAwYTU4MTdhMDU1MDNkOGJiNi90YWJsZXJhbmdlOjk3YjljNTI0NmY4ZDRiMDBhNTgxN2EwNTUwM2Q4YmI2XzExLTEwLTEtMS0w_087ade49-7e09-4beb-95d7-e94f202d03d4</x:v>
      </x:c>
      <x:c r="Q4528" s="2" t="str"/>
      <x:c r="R4528" s="2" t="str">
        <x:v>Latest eligible comparative presentation at the information cutoff.</x:v>
      </x:c>
      <x:c r="T4528" s="12"/>
      <x:c r="U4528" s="12"/>
    </x:row>
    <x:row r="4529" ht="24" customHeight="1">
      <x:c r="C4529" s="2" t="str">
        <x:v>COF</x:v>
      </x:c>
      <x:c r="D4529" s="2" t="str">
        <x:v>FY2018</x:v>
      </x:c>
      <x:c r="E4529" s="2" t="str">
        <x:v>loans_gross</x:v>
      </x:c>
      <x:c r="F4529" s="11" t="str">
        <x:v>n.a.</x:v>
      </x:c>
      <x:c r="G4529" s="2" t="str">
        <x:v>USDm</x:v>
      </x:c>
      <x:c r="H4529" s="2" t="str">
        <x:v>2018-01-01</x:v>
      </x:c>
      <x:c r="I4529" s="2" t="str">
        <x:v>2018-12-31</x:v>
      </x:c>
      <x:c r="J4529" s="2" t="str">
        <x:v>Gross loans and leases selected definition</x:v>
      </x:c>
      <x:c r="K4529" s="2" t="str"/>
      <x:c r="L4529" s="2" t="str"/>
      <x:c r="M4529" s="2" t="str"/>
      <x:c r="N4529" s="2" t="str"/>
      <x:c r="O4529" s="2" t="str"/>
      <x:c r="P4529" s="2" t="str"/>
      <x:c r="Q4529" s="2" t="str"/>
      <x:c r="R4529" s="2" t="str">
        <x:v>Not reported / unavailable</x:v>
      </x:c>
      <x:c r="T4529" s="12"/>
      <x:c r="U4529" s="12"/>
    </x:row>
    <x:row r="4530" ht="24" customHeight="1">
      <x:c r="C4530" s="2" t="str">
        <x:v>COF</x:v>
      </x:c>
      <x:c r="D4530" s="2" t="str">
        <x:v>FY2018</x:v>
      </x:c>
      <x:c r="E4530" s="2" t="str">
        <x:v>loans_net</x:v>
      </x:c>
      <x:c r="F4530" s="11" t="n">
        <x:v>238679</x:v>
      </x:c>
      <x:c r="G4530" s="2" t="str">
        <x:v>USD</x:v>
      </x:c>
      <x:c r="H4530" s="2" t="str">
        <x:v>2018-01-01</x:v>
      </x:c>
      <x:c r="I4530" s="2" t="str">
        <x:v>2018-12-31</x:v>
      </x:c>
      <x:c r="J4530" s="2" t="str">
        <x:v>Loans and Leases Receivable, Net Amount</x:v>
      </x:c>
      <x:c r="K4530" s="2" t="str">
        <x:v>us-gaap:LoansAndLeasesReceivableNetReportedAmount</x:v>
      </x:c>
      <x:c r="L4530" s="2" t="str">
        <x:v>2020-02-20</x:v>
      </x:c>
      <x:c r="M4530" s="2" t="str">
        <x:v>0000927628-20-000102</x:v>
      </x:c>
      <x:c r="N4530" s="2" t="str">
        <x:v>https://www.sec.gov/Archives/edgar/data/927628/000092762820000102/cof-12312019x10k.htm</x:v>
      </x:c>
      <x:c r="O4530" s="2" t="str">
        <x:v>data/raw/filings/COF_0000927628-20-000102_cof-12312019x10k.htm</x:v>
      </x:c>
      <x:c r="P4530" s="2" t="str"/>
      <x:c r="Q4530" s="2" t="str"/>
      <x:c r="R4530" s="2" t="str">
        <x:v>Latest eligible comparative presentation at the information cutoff.</x:v>
      </x:c>
      <x:c r="T4530" s="12"/>
      <x:c r="U4530" s="12"/>
    </x:row>
    <x:row r="4531" ht="24" customHeight="1">
      <x:c r="C4531" s="2" t="str">
        <x:v>COF</x:v>
      </x:c>
      <x:c r="D4531" s="2" t="str">
        <x:v>FY2018</x:v>
      </x:c>
      <x:c r="E4531" s="2" t="str">
        <x:v>allowance</x:v>
      </x:c>
      <x:c r="F4531" s="11" t="str">
        <x:v>n.a.</x:v>
      </x:c>
      <x:c r="G4531" s="2" t="str">
        <x:v>USDm</x:v>
      </x:c>
      <x:c r="H4531" s="2" t="str">
        <x:v>2018-01-01</x:v>
      </x:c>
      <x:c r="I4531" s="2" t="str">
        <x:v>2018-12-31</x:v>
      </x:c>
      <x:c r="J4531" s="2" t="str">
        <x:v>Loan allowance for credit losses</x:v>
      </x:c>
      <x:c r="K4531" s="2" t="str"/>
      <x:c r="L4531" s="2" t="str"/>
      <x:c r="M4531" s="2" t="str"/>
      <x:c r="N4531" s="2" t="str"/>
      <x:c r="O4531" s="2" t="str"/>
      <x:c r="P4531" s="2" t="str"/>
      <x:c r="Q4531" s="2" t="str"/>
      <x:c r="R4531" s="2" t="str">
        <x:v>Not reported / unavailable</x:v>
      </x:c>
      <x:c r="T4531" s="12"/>
      <x:c r="U4531" s="12"/>
    </x:row>
    <x:row r="4532" ht="24" customHeight="1">
      <x:c r="C4532" s="2" t="str">
        <x:v>COF</x:v>
      </x:c>
      <x:c r="D4532" s="2" t="str">
        <x:v>FY2018</x:v>
      </x:c>
      <x:c r="E4532" s="2" t="str">
        <x:v>nonaccrual</x:v>
      </x:c>
      <x:c r="F4532" s="11" t="str">
        <x:v>n.a.</x:v>
      </x:c>
      <x:c r="G4532" s="2" t="str">
        <x:v>USDm</x:v>
      </x:c>
      <x:c r="H4532" s="2" t="str">
        <x:v>2018-01-01</x:v>
      </x:c>
      <x:c r="I4532" s="2" t="str">
        <x:v>2018-12-31</x:v>
      </x:c>
      <x:c r="J4532" s="2" t="str">
        <x:v>Nonaccrual</x:v>
      </x:c>
      <x:c r="K4532" s="2" t="str"/>
      <x:c r="L4532" s="2" t="str"/>
      <x:c r="M4532" s="2" t="str"/>
      <x:c r="N4532" s="2" t="str"/>
      <x:c r="O4532" s="2" t="str"/>
      <x:c r="P4532" s="2" t="str"/>
      <x:c r="Q4532" s="2" t="str"/>
      <x:c r="R4532" s="2" t="str">
        <x:v>Not reported / unavailable</x:v>
      </x:c>
      <x:c r="T4532" s="12"/>
      <x:c r="U4532" s="12"/>
    </x:row>
    <x:row r="4533" ht="24" customHeight="1">
      <x:c r="C4533" s="2" t="str">
        <x:v>COF</x:v>
      </x:c>
      <x:c r="D4533" s="2" t="str">
        <x:v>FY2018</x:v>
      </x:c>
      <x:c r="E4533" s="2" t="str">
        <x:v>cash</x:v>
      </x:c>
      <x:c r="F4533" s="11" t="str">
        <x:v>n.a.</x:v>
      </x:c>
      <x:c r="G4533" s="2" t="str">
        <x:v>USDm</x:v>
      </x:c>
      <x:c r="H4533" s="2" t="str">
        <x:v>2018-01-01</x:v>
      </x:c>
      <x:c r="I4533" s="2" t="str">
        <x:v>2018-12-31</x:v>
      </x:c>
      <x:c r="J4533" s="2" t="str">
        <x:v>Cash</x:v>
      </x:c>
      <x:c r="K4533" s="2" t="str"/>
      <x:c r="L4533" s="2" t="str"/>
      <x:c r="M4533" s="2" t="str"/>
      <x:c r="N4533" s="2" t="str"/>
      <x:c r="O4533" s="2" t="str"/>
      <x:c r="P4533" s="2" t="str"/>
      <x:c r="Q4533" s="2" t="str"/>
      <x:c r="R4533" s="2" t="str">
        <x:v>Not reported / unavailable</x:v>
      </x:c>
      <x:c r="T4533" s="12"/>
      <x:c r="U4533" s="12"/>
    </x:row>
    <x:row r="4534" ht="24" customHeight="1">
      <x:c r="C4534" s="2" t="str">
        <x:v>COF</x:v>
      </x:c>
      <x:c r="D4534" s="2" t="str">
        <x:v>FY2018</x:v>
      </x:c>
      <x:c r="E4534" s="2" t="str">
        <x:v>aoci</x:v>
      </x:c>
      <x:c r="F4534" s="11" t="n">
        <x:v>-1263</x:v>
      </x:c>
      <x:c r="G4534" s="2" t="str">
        <x:v>USD</x:v>
      </x:c>
      <x:c r="H4534" s="2" t="str">
        <x:v>2018-01-01</x:v>
      </x:c>
      <x:c r="I4534" s="2" t="str">
        <x:v>2018-12-31</x:v>
      </x:c>
      <x:c r="J4534" s="2" t="str">
        <x:v>Accumulated Other Comprehensive Income (Loss), Net of Tax</x:v>
      </x:c>
      <x:c r="K4534" s="2" t="str">
        <x:v>us-gaap:AccumulatedOtherComprehensiveIncomeLossNetOfTax</x:v>
      </x:c>
      <x:c r="L4534" s="2" t="str">
        <x:v>2020-05-01</x:v>
      </x:c>
      <x:c r="M4534" s="2" t="str">
        <x:v>0000927628-20-000173</x:v>
      </x:c>
      <x:c r="N4534" s="2" t="str">
        <x:v>https://data.sec.gov/api/xbrl/companyfacts/CIK0000927628.json</x:v>
      </x:c>
      <x:c r="O4534" s="2" t="str">
        <x:v>data/raw/sec/COF_companyfacts.json</x:v>
      </x:c>
      <x:c r="P4534" s="2" t="str"/>
      <x:c r="Q4534" s="2" t="str"/>
      <x:c r="R4534" s="2" t="str">
        <x:v>Latest eligible comparative presentation at the information cutoff.</x:v>
      </x:c>
      <x:c r="T4534" s="12"/>
      <x:c r="U4534" s="12"/>
    </x:row>
    <x:row r="4535" ht="24" customHeight="1">
      <x:c r="C4535" s="2" t="str">
        <x:v>COF</x:v>
      </x:c>
      <x:c r="D4535" s="2" t="str">
        <x:v>FY2018</x:v>
      </x:c>
      <x:c r="E4535" s="2" t="str">
        <x:v>nii</x:v>
      </x:c>
      <x:c r="F4535" s="11" t="n">
        <x:v>22875</x:v>
      </x:c>
      <x:c r="G4535" s="2" t="str">
        <x:v>USD</x:v>
      </x:c>
      <x:c r="H4535" s="2" t="str">
        <x:v>2018-01-01</x:v>
      </x:c>
      <x:c r="I4535" s="2" t="str">
        <x:v>2018-12-31</x:v>
      </x:c>
      <x:c r="J4535" s="2" t="str">
        <x:v>Interest Income (Expense), Net</x:v>
      </x:c>
      <x:c r="K4535" s="2" t="str">
        <x:v>us-gaap:InterestIncomeExpenseNet</x:v>
      </x:c>
      <x:c r="L4535" s="2" t="str">
        <x:v>2021-02-25</x:v>
      </x:c>
      <x:c r="M4535" s="2" t="str">
        <x:v>0000927628-21-000094</x:v>
      </x:c>
      <x:c r="N4535" s="2" t="str">
        <x:v>https://www.sec.gov/Archives/edgar/data/927628/000092762821000094/cof-20201231.htm</x:v>
      </x:c>
      <x:c r="O4535" s="2" t="str">
        <x:v>data/raw/filings/COF_0000927628-21-000094_cof-20201231.htm</x:v>
      </x:c>
      <x:c r="P4535" s="2" t="str">
        <x:v>id3VybDovL2RvY3MudjEvZG9jOjNhZjY2NTEyODA0NjQ2ZmNhZjFiMTlhMGFlYTZmMzIwL3NlYzozYWY2NjUxMjgwNDY0NmZjYWYxYjE5YTBhZWE2ZjMyMF80NDIvZnJhZzo3N2VlN2MwMDEzMDE0MGMwOWI3ZDRiMTQ5YWU4YTdkMi90YWJsZTo5N2I5YzUyNDZmOGQ0YjAwYTU4MTdhMDU1MDNkOGJiNi90YWJsZXJhbmdlOjk3YjljNTI0NmY4ZDRiMDBhNTgxN2EwNTUwM2Q4YmI2XzItMTAtMS0xLTA_e84d283c-863b-43af-9706-e9c6aa8160f7</x:v>
      </x:c>
      <x:c r="Q4535" s="2" t="str"/>
      <x:c r="R4535" s="2" t="str">
        <x:v>Latest eligible comparative presentation at the information cutoff.</x:v>
      </x:c>
      <x:c r="T4535" s="12"/>
      <x:c r="U4535" s="12"/>
    </x:row>
    <x:row r="4536" ht="24" customHeight="1">
      <x:c r="C4536" s="2" t="str">
        <x:v>COF</x:v>
      </x:c>
      <x:c r="D4536" s="2" t="str">
        <x:v>FY2018</x:v>
      </x:c>
      <x:c r="E4536" s="2" t="str">
        <x:v>noninterest_income</x:v>
      </x:c>
      <x:c r="F4536" s="11" t="n">
        <x:v>5201</x:v>
      </x:c>
      <x:c r="G4536" s="2" t="str">
        <x:v>USD</x:v>
      </x:c>
      <x:c r="H4536" s="2" t="str">
        <x:v>2018-01-01</x:v>
      </x:c>
      <x:c r="I4536" s="2" t="str">
        <x:v>2018-12-31</x:v>
      </x:c>
      <x:c r="J4536" s="2" t="str">
        <x:v>Noninterest Income</x:v>
      </x:c>
      <x:c r="K4536" s="2" t="str">
        <x:v>us-gaap:NoninterestIncome</x:v>
      </x:c>
      <x:c r="L4536" s="2" t="str">
        <x:v>2021-02-25</x:v>
      </x:c>
      <x:c r="M4536" s="2" t="str">
        <x:v>0000927628-21-000094</x:v>
      </x:c>
      <x:c r="N4536" s="2" t="str">
        <x:v>https://www.sec.gov/Archives/edgar/data/927628/000092762821000094/cof-20201231.htm</x:v>
      </x:c>
      <x:c r="O4536" s="2" t="str">
        <x:v>data/raw/filings/COF_0000927628-21-000094_cof-20201231.htm</x:v>
      </x:c>
      <x:c r="P4536" s="2" t="str">
        <x:v>id3VybDovL2RvY3MudjEvZG9jOjNhZjY2NTEyODA0NjQ2ZmNhZjFiMTlhMGFlYTZmMzIwL3NlYzozYWY2NjUxMjgwNDY0NmZjYWYxYjE5YTBhZWE2ZjMyMF80NDIvZnJhZzo3N2VlN2MwMDEzMDE0MGMwOWI3ZDRiMTQ5YWU4YTdkMi90YWJsZToyZjZjODVjZDNiZjU0YTlkODNjYzBkMzdjOWQwOGVkNC90YWJsZXJhbmdlOjJmNmM4NWNkM2JmNTRhOWQ4M2NjMGQzN2M5ZDA4ZWQ0XzgtMTAtMS0xLTA_011e4823-a796-4d75-b34b-2510ba1782a6</x:v>
      </x:c>
      <x:c r="Q4536" s="2" t="str"/>
      <x:c r="R4536" s="2" t="str">
        <x:v>Latest eligible comparative presentation at the information cutoff.</x:v>
      </x:c>
      <x:c r="T4536" s="12"/>
      <x:c r="U4536" s="12"/>
    </x:row>
    <x:row r="4537" ht="24" customHeight="1">
      <x:c r="C4537" s="2" t="str">
        <x:v>COF</x:v>
      </x:c>
      <x:c r="D4537" s="2" t="str">
        <x:v>FY2018</x:v>
      </x:c>
      <x:c r="E4537" s="2" t="str">
        <x:v>revenue_reported</x:v>
      </x:c>
      <x:c r="F4537" s="11" t="n">
        <x:v>28076</x:v>
      </x:c>
      <x:c r="G4537" s="2" t="str">
        <x:v>USD</x:v>
      </x:c>
      <x:c r="H4537" s="2" t="str">
        <x:v>2018-01-01</x:v>
      </x:c>
      <x:c r="I4537" s="2" t="str">
        <x:v>2018-12-31</x:v>
      </x:c>
      <x:c r="J4537" s="2" t="str">
        <x:v>Revenues</x:v>
      </x:c>
      <x:c r="K4537" s="2" t="str">
        <x:v>us-gaap:Revenues</x:v>
      </x:c>
      <x:c r="L4537" s="2" t="str">
        <x:v>2021-02-25</x:v>
      </x:c>
      <x:c r="M4537" s="2" t="str">
        <x:v>0000927628-21-000094</x:v>
      </x:c>
      <x:c r="N4537" s="2" t="str">
        <x:v>https://www.sec.gov/Archives/edgar/data/927628/000092762821000094/cof-20201231.htm</x:v>
      </x:c>
      <x:c r="O4537" s="2" t="str">
        <x:v>data/raw/filings/COF_0000927628-21-000094_cof-20201231.htm</x:v>
      </x:c>
      <x:c r="P4537" s="2" t="str">
        <x:v>id3VybDovL2RvY3MudjEvZG9jOjNhZjY2NTEyODA0NjQ2ZmNhZjFiMTlhMGFlYTZmMzIwL3NlYzozYWY2NjUxMjgwNDY0NmZjYWYxYjE5YTBhZWE2ZjMyMF80NDIvZnJhZzo3N2VlN2MwMDEzMDE0MGMwOWI3ZDRiMTQ5YWU4YTdkMi90YWJsZTo5N2I5YzUyNDZmOGQ0YjAwYTU4MTdhMDU1MDNkOGJiNi90YWJsZXJhbmdlOjk3YjljNTI0NmY4ZDRiMDBhNTgxN2EwNTUwM2Q4YmI2XzQtMTAtMS0xLTA_567f0c97-f22d-45a3-9c4c-384d44176865</x:v>
      </x:c>
      <x:c r="Q4537" s="2" t="str"/>
      <x:c r="R4537" s="2" t="str">
        <x:v>Latest eligible comparative presentation at the information cutoff.</x:v>
      </x:c>
      <x:c r="T4537" s="12"/>
      <x:c r="U4537" s="12"/>
    </x:row>
    <x:row r="4538" ht="24" customHeight="1">
      <x:c r="C4538" s="2" t="str">
        <x:v>COF</x:v>
      </x:c>
      <x:c r="D4538" s="2" t="str">
        <x:v>FY2018</x:v>
      </x:c>
      <x:c r="E4538" s="2" t="str">
        <x:v>opex</x:v>
      </x:c>
      <x:c r="F4538" s="11" t="n">
        <x:v>14902</x:v>
      </x:c>
      <x:c r="G4538" s="2" t="str">
        <x:v>USD</x:v>
      </x:c>
      <x:c r="H4538" s="2" t="str">
        <x:v>2018-01-01</x:v>
      </x:c>
      <x:c r="I4538" s="2" t="str">
        <x:v>2018-12-31</x:v>
      </x:c>
      <x:c r="J4538" s="2" t="str">
        <x:v>Noninterest Expense</x:v>
      </x:c>
      <x:c r="K4538" s="2" t="str">
        <x:v>us-gaap:NoninterestExpense</x:v>
      </x:c>
      <x:c r="L4538" s="2" t="str">
        <x:v>2021-02-25</x:v>
      </x:c>
      <x:c r="M4538" s="2" t="str">
        <x:v>0000927628-21-000094</x:v>
      </x:c>
      <x:c r="N4538" s="2" t="str">
        <x:v>https://www.sec.gov/Archives/edgar/data/927628/000092762821000094/cof-20201231.htm</x:v>
      </x:c>
      <x:c r="O4538" s="2" t="str">
        <x:v>data/raw/filings/COF_0000927628-21-000094_cof-20201231.htm</x:v>
      </x:c>
      <x:c r="P4538" s="2" t="str">
        <x:v>id3VybDovL2RvY3MudjEvZG9jOjNhZjY2NTEyODA0NjQ2ZmNhZjFiMTlhMGFlYTZmMzIwL3NlYzozYWY2NjUxMjgwNDY0NmZjYWYxYjE5YTBhZWE2ZjMyMF80NDIvZnJhZzo3N2VlN2MwMDEzMDE0MGMwOWI3ZDRiMTQ5YWU4YTdkMi90YWJsZTo5N2I5YzUyNDZmOGQ0YjAwYTU4MTdhMDU1MDNkOGJiNi90YWJsZXJhbmdlOjk3YjljNTI0NmY4ZDRiMDBhNTgxN2EwNTUwM2Q4YmI2XzYtMTAtMS0xLTA_87de82af-13de-4ff5-ada5-61a00b74f946</x:v>
      </x:c>
      <x:c r="Q4538" s="2" t="str"/>
      <x:c r="R4538" s="2" t="str">
        <x:v>Latest eligible comparative presentation at the information cutoff.</x:v>
      </x:c>
      <x:c r="T4538" s="12"/>
      <x:c r="U4538" s="12"/>
    </x:row>
    <x:row r="4539" ht="24" customHeight="1">
      <x:c r="C4539" s="2" t="str">
        <x:v>COF</x:v>
      </x:c>
      <x:c r="D4539" s="2" t="str">
        <x:v>FY2018</x:v>
      </x:c>
      <x:c r="E4539" s="2" t="str">
        <x:v>provision</x:v>
      </x:c>
      <x:c r="F4539" s="11" t="n">
        <x:v>5856</x:v>
      </x:c>
      <x:c r="G4539" s="2" t="str">
        <x:v>USD</x:v>
      </x:c>
      <x:c r="H4539" s="2" t="str">
        <x:v>2018-01-01</x:v>
      </x:c>
      <x:c r="I4539" s="2" t="str">
        <x:v>2018-12-31</x:v>
      </x:c>
      <x:c r="J4539" s="2" t="str">
        <x:v>Provision for Loan, Lease, and Other Losses</x:v>
      </x:c>
      <x:c r="K4539" s="2" t="str">
        <x:v>us-gaap:ProvisionForLoanLeaseAndOtherLosses</x:v>
      </x:c>
      <x:c r="L4539" s="2" t="str">
        <x:v>2020-02-20</x:v>
      </x:c>
      <x:c r="M4539" s="2" t="str">
        <x:v>0000927628-20-000102</x:v>
      </x:c>
      <x:c r="N4539" s="2" t="str">
        <x:v>https://www.sec.gov/Archives/edgar/data/927628/000092762820000102/cof-12312019x10k.htm</x:v>
      </x:c>
      <x:c r="O4539" s="2" t="str">
        <x:v>data/raw/filings/COF_0000927628-20-000102_cof-12312019x10k.htm</x:v>
      </x:c>
      <x:c r="P4539" s="2" t="str">
        <x:v>d50218626e4011-wk-Fact-9CA5356440BD5505A1B3B0888B2048ED</x:v>
      </x:c>
      <x:c r="Q4539" s="2" t="str"/>
      <x:c r="R4539" s="2" t="str">
        <x:v>Latest eligible comparative presentation at the information cutoff.</x:v>
      </x:c>
      <x:c r="T4539" s="12"/>
      <x:c r="U4539" s="12"/>
    </x:row>
    <x:row r="4540" ht="24" customHeight="1">
      <x:c r="C4540" s="2" t="str">
        <x:v>COF</x:v>
      </x:c>
      <x:c r="D4540" s="2" t="str">
        <x:v>FY2018</x:v>
      </x:c>
      <x:c r="E4540" s="2" t="str">
        <x:v>pretax</x:v>
      </x:c>
      <x:c r="F4540" s="11" t="n">
        <x:v>7318</x:v>
      </x:c>
      <x:c r="G4540" s="2" t="str">
        <x:v>USD</x:v>
      </x:c>
      <x:c r="H4540" s="2" t="str">
        <x:v>2018-01-01</x:v>
      </x:c>
      <x:c r="I4540" s="2" t="str">
        <x:v>2018-12-31</x:v>
      </x:c>
      <x:c r="J4540" s="2" t="str">
        <x:v>Income (Loss) from Continuing Operations before Income Taxes, Noncontrolling Interest</x:v>
      </x:c>
      <x:c r="K4540" s="2" t="str">
        <x:v>us-gaap:IncomeLossFromContinuingOperationsBeforeIncomeTaxesExtraordinaryItemsNoncontrollingInterest</x:v>
      </x:c>
      <x:c r="L4540" s="2" t="str">
        <x:v>2021-02-25</x:v>
      </x:c>
      <x:c r="M4540" s="2" t="str">
        <x:v>0000927628-21-000094</x:v>
      </x:c>
      <x:c r="N4540" s="2" t="str">
        <x:v>https://www.sec.gov/Archives/edgar/data/927628/000092762821000094/cof-20201231.htm</x:v>
      </x:c>
      <x:c r="O4540" s="2" t="str">
        <x:v>data/raw/filings/COF_0000927628-21-000094_cof-20201231.htm</x:v>
      </x:c>
      <x:c r="P4540" s="2" t="str">
        <x:v>id3VybDovL2RvY3MudjEvZG9jOjNhZjY2NTEyODA0NjQ2ZmNhZjFiMTlhMGFlYTZmMzIwL3NlYzozYWY2NjUxMjgwNDY0NmZjYWYxYjE5YTBhZWE2ZjMyMF80NDIvZnJhZzo3N2VlN2MwMDEzMDE0MGMwOWI3ZDRiMTQ5YWU4YTdkMi90YWJsZTo5N2I5YzUyNDZmOGQ0YjAwYTU4MTdhMDU1MDNkOGJiNi90YWJsZXJhbmdlOjk3YjljNTI0NmY4ZDRiMDBhNTgxN2EwNTUwM2Q4YmI2XzctMTAtMS0xLTA_8c22141f-6dd7-4cf7-9f1c-3bf87fa6b9f0</x:v>
      </x:c>
      <x:c r="Q4540" s="2" t="str"/>
      <x:c r="R4540" s="2" t="str">
        <x:v>Latest eligible comparative presentation at the information cutoff.</x:v>
      </x:c>
      <x:c r="T4540" s="12"/>
      <x:c r="U4540" s="12"/>
    </x:row>
    <x:row r="4541" ht="24" customHeight="1">
      <x:c r="C4541" s="2" t="str">
        <x:v>COF</x:v>
      </x:c>
      <x:c r="D4541" s="2" t="str">
        <x:v>FY2018</x:v>
      </x:c>
      <x:c r="E4541" s="2" t="str">
        <x:v>tax</x:v>
      </x:c>
      <x:c r="F4541" s="11" t="n">
        <x:v>1293</x:v>
      </x:c>
      <x:c r="G4541" s="2" t="str">
        <x:v>USD</x:v>
      </x:c>
      <x:c r="H4541" s="2" t="str">
        <x:v>2018-01-01</x:v>
      </x:c>
      <x:c r="I4541" s="2" t="str">
        <x:v>2018-12-31</x:v>
      </x:c>
      <x:c r="J4541" s="2" t="str">
        <x:v>Income Tax Expense (Benefit)</x:v>
      </x:c>
      <x:c r="K4541" s="2" t="str">
        <x:v>us-gaap:IncomeTaxExpenseBenefit</x:v>
      </x:c>
      <x:c r="L4541" s="2" t="str">
        <x:v>2021-02-25</x:v>
      </x:c>
      <x:c r="M4541" s="2" t="str">
        <x:v>0000927628-21-000094</x:v>
      </x:c>
      <x:c r="N4541" s="2" t="str">
        <x:v>https://www.sec.gov/Archives/edgar/data/927628/000092762821000094/cof-20201231.htm</x:v>
      </x:c>
      <x:c r="O4541" s="2" t="str">
        <x:v>data/raw/filings/COF_0000927628-21-000094_cof-20201231.htm</x:v>
      </x:c>
      <x:c r="P4541" s="2" t="str">
        <x:v>id3VybDovL2RvY3MudjEvZG9jOjNhZjY2NTEyODA0NjQ2ZmNhZjFiMTlhMGFlYTZmMzIwL3NlYzozYWY2NjUxMjgwNDY0NmZjYWYxYjE5YTBhZWE2ZjMyMF80NDIvZnJhZzo3N2VlN2MwMDEzMDE0MGMwOWI3ZDRiMTQ5YWU4YTdkMi90YWJsZTo5N2I5YzUyNDZmOGQ0YjAwYTU4MTdhMDU1MDNkOGJiNi90YWJsZXJhbmdlOjk3YjljNTI0NmY4ZDRiMDBhNTgxN2EwNTUwM2Q4YmI2XzgtMTAtMS0xLTA_1abf632a-f485-4dbb-a91d-921d7311972b</x:v>
      </x:c>
      <x:c r="Q4541" s="2" t="str"/>
      <x:c r="R4541" s="2" t="str">
        <x:v>Latest eligible comparative presentation at the information cutoff.</x:v>
      </x:c>
      <x:c r="T4541" s="12"/>
      <x:c r="U4541" s="12"/>
    </x:row>
    <x:row r="4542" ht="24" customHeight="1">
      <x:c r="C4542" s="2" t="str">
        <x:v>COF</x:v>
      </x:c>
      <x:c r="D4542" s="2" t="str">
        <x:v>FY2018</x:v>
      </x:c>
      <x:c r="E4542" s="2" t="str">
        <x:v>net_income</x:v>
      </x:c>
      <x:c r="F4542" s="11" t="n">
        <x:v>6015</x:v>
      </x:c>
      <x:c r="G4542" s="2" t="str">
        <x:v>USD</x:v>
      </x:c>
      <x:c r="H4542" s="2" t="str">
        <x:v>2018-01-01</x:v>
      </x:c>
      <x:c r="I4542" s="2" t="str">
        <x:v>2018-12-31</x:v>
      </x:c>
      <x:c r="J4542" s="2" t="str">
        <x:v>Net Income (Loss) Attributable to Parent</x:v>
      </x:c>
      <x:c r="K4542" s="2" t="str">
        <x:v>us-gaap:NetIncomeLoss</x:v>
      </x:c>
      <x:c r="L4542" s="2" t="str">
        <x:v>2021-02-25</x:v>
      </x:c>
      <x:c r="M4542" s="2" t="str">
        <x:v>0000927628-21-000094</x:v>
      </x:c>
      <x:c r="N4542" s="2" t="str">
        <x:v>https://www.sec.gov/Archives/edgar/data/927628/000092762821000094/cof-20201231.htm</x:v>
      </x:c>
      <x:c r="O4542" s="2" t="str">
        <x:v>data/raw/filings/COF_0000927628-21-000094_cof-20201231.htm</x:v>
      </x:c>
      <x:c r="P4542" s="2" t="str">
        <x:v>id3VybDovL2RvY3MudjEvZG9jOjNhZjY2NTEyODA0NjQ2ZmNhZjFiMTlhMGFlYTZmMzIwL3NlYzozYWY2NjUxMjgwNDY0NmZjYWYxYjE5YTBhZWE2ZjMyMF80MjQvZnJhZzoxZDAxNzQ2YTllYTE0M2FkYTYwMTljMWM5ODM0NDAzNi90YWJsZTpmYTZhODY5NjM2Yjk0YTgwYjIxNDUwY2RjMWRlNDA3YS90YWJsZXJhbmdlOmZhNmE4Njk2MzZiOTRhODBiMjE0NTBjZGMxZGU0MDdhXzQtMTAtMS0xLTEyMjgy_857bf66f-f26e-4171-a21b-b6047c6de9f2</x:v>
      </x:c>
      <x:c r="Q4542" s="2" t="str"/>
      <x:c r="R4542" s="2" t="str">
        <x:v>Latest eligible comparative presentation at the information cutoff.</x:v>
      </x:c>
      <x:c r="T4542" s="12"/>
      <x:c r="U4542" s="12"/>
    </x:row>
    <x:row r="4543" ht="24" customHeight="1">
      <x:c r="C4543" s="2" t="str">
        <x:v>COF</x:v>
      </x:c>
      <x:c r="D4543" s="2" t="str">
        <x:v>FY2018</x:v>
      </x:c>
      <x:c r="E4543" s="2" t="str">
        <x:v>common_income</x:v>
      </x:c>
      <x:c r="F4543" s="11" t="n">
        <x:v>5710</x:v>
      </x:c>
      <x:c r="G4543" s="2" t="str">
        <x:v>USD</x:v>
      </x:c>
      <x:c r="H4543" s="2" t="str">
        <x:v>2018-01-01</x:v>
      </x:c>
      <x:c r="I4543" s="2" t="str">
        <x:v>2018-12-31</x:v>
      </x:c>
      <x:c r="J4543" s="2" t="str">
        <x:v>Net Income (Loss) Available to Common Stockholders, Basic</x:v>
      </x:c>
      <x:c r="K4543" s="2" t="str">
        <x:v>us-gaap:NetIncomeLossAvailableToCommonStockholdersBasic</x:v>
      </x:c>
      <x:c r="L4543" s="2" t="str">
        <x:v>2021-02-25</x:v>
      </x:c>
      <x:c r="M4543" s="2" t="str">
        <x:v>0000927628-21-000094</x:v>
      </x:c>
      <x:c r="N4543" s="2" t="str">
        <x:v>https://www.sec.gov/Archives/edgar/data/927628/000092762821000094/cof-20201231.htm</x:v>
      </x:c>
      <x:c r="O4543" s="2" t="str">
        <x:v>data/raw/filings/COF_0000927628-21-000094_cof-20201231.htm</x:v>
      </x:c>
      <x:c r="P4543" s="2" t="str">
        <x:v>id3VybDovL2RvY3MudjEvZG9jOjNhZjY2NTEyODA0NjQ2ZmNhZjFiMTlhMGFlYTZmMzIwL3NlYzozYWY2NjUxMjgwNDY0NmZjYWYxYjE5YTBhZWE2ZjMyMF80MjQvZnJhZzoxZDAxNzQ2YTllYTE0M2FkYTYwMTljMWM5ODM0NDAzNi90YWJsZTpmYTZhODY5NjM2Yjk0YTgwYjIxNDUwY2RjMWRlNDA3YS90YWJsZXJhbmdlOmZhNmE4Njk2MzZiOTRhODBiMjE0NTBjZGMxZGU0MDdhXzgtMTAtMS0xLTEyMjgy_0b4c5f9f-ff9d-4e7b-82bf-fb6bce68145c</x:v>
      </x:c>
      <x:c r="Q4543" s="2" t="str"/>
      <x:c r="R4543" s="2" t="str">
        <x:v>Latest eligible comparative presentation at the information cutoff.</x:v>
      </x:c>
      <x:c r="T4543" s="12"/>
      <x:c r="U4543" s="12"/>
    </x:row>
    <x:row r="4544" ht="24" customHeight="1">
      <x:c r="C4544" s="2" t="str">
        <x:v>COF</x:v>
      </x:c>
      <x:c r="D4544" s="2" t="str">
        <x:v>FY2018</x:v>
      </x:c>
      <x:c r="E4544" s="2" t="str">
        <x:v>preferred_div</x:v>
      </x:c>
      <x:c r="F4544" s="11" t="str">
        <x:v>n.a.</x:v>
      </x:c>
      <x:c r="G4544" s="2" t="str">
        <x:v>USDm</x:v>
      </x:c>
      <x:c r="H4544" s="2" t="str">
        <x:v>2018-01-01</x:v>
      </x:c>
      <x:c r="I4544" s="2" t="str">
        <x:v>2018-12-31</x:v>
      </x:c>
      <x:c r="J4544" s="2" t="str">
        <x:v>Preferred dividends and other common-income adjustments</x:v>
      </x:c>
      <x:c r="K4544" s="2" t="str"/>
      <x:c r="L4544" s="2" t="str"/>
      <x:c r="M4544" s="2" t="str"/>
      <x:c r="N4544" s="2" t="str"/>
      <x:c r="O4544" s="2" t="str"/>
      <x:c r="P4544" s="2" t="str"/>
      <x:c r="Q4544" s="2" t="str"/>
      <x:c r="R4544" s="2" t="str">
        <x:v>Not reported / unavailable</x:v>
      </x:c>
      <x:c r="T4544" s="12"/>
      <x:c r="U4544" s="12"/>
    </x:row>
    <x:row r="4545" ht="24" customHeight="1">
      <x:c r="C4545" s="2" t="str">
        <x:v>COF</x:v>
      </x:c>
      <x:c r="D4545" s="2" t="str">
        <x:v>FY2018</x:v>
      </x:c>
      <x:c r="E4545" s="2" t="str">
        <x:v>eps</x:v>
      </x:c>
      <x:c r="F4545" s="11" t="n">
        <x:v>11.82</x:v>
      </x:c>
      <x:c r="G4545" s="2" t="str">
        <x:v>USD/shares</x:v>
      </x:c>
      <x:c r="H4545" s="2" t="str">
        <x:v>2018-01-01</x:v>
      </x:c>
      <x:c r="I4545" s="2" t="str">
        <x:v>2018-12-31</x:v>
      </x:c>
      <x:c r="J4545" s="2" t="str">
        <x:v>Earnings Per Share, Diluted</x:v>
      </x:c>
      <x:c r="K4545" s="2" t="str">
        <x:v>us-gaap:EarningsPerShareDiluted</x:v>
      </x:c>
      <x:c r="L4545" s="2" t="str">
        <x:v>2021-02-25</x:v>
      </x:c>
      <x:c r="M4545" s="2" t="str">
        <x:v>0000927628-21-000094</x:v>
      </x:c>
      <x:c r="N4545" s="2" t="str">
        <x:v>https://www.sec.gov/Archives/edgar/data/927628/000092762821000094/cof-20201231.htm</x:v>
      </x:c>
      <x:c r="O4545" s="2" t="str">
        <x:v>data/raw/filings/COF_0000927628-21-000094_cof-20201231.htm</x:v>
      </x:c>
      <x:c r="P4545" s="2" t="str">
        <x:v>id3VybDovL2RvY3MudjEvZG9jOjNhZjY2NTEyODA0NjQ2ZmNhZjFiMTlhMGFlYTZmMzIwL3NlYzozYWY2NjUxMjgwNDY0NmZjYWYxYjE5YTBhZWE2ZjMyMF80MjQvZnJhZzoxZDAxNzQ2YTllYTE0M2FkYTYwMTljMWM5ODM0NDAzNi90YWJsZTpmYTZhODY5NjM2Yjk0YTgwYjIxNDUwY2RjMWRlNDA3YS90YWJsZXJhbmdlOmZhNmE4Njk2MzZiOTRhODBiMjE0NTBjZGMxZGU0MDdhXzI0LTEwLTEtMS0xMjI5MA_a725f430-d6c2-48c0-814a-c7cfa2cf9ba2</x:v>
      </x:c>
      <x:c r="Q4545" s="2" t="str"/>
      <x:c r="R4545" s="2" t="str">
        <x:v>Latest eligible comparative presentation at the information cutoff.</x:v>
      </x:c>
      <x:c r="T4545" s="12"/>
      <x:c r="U4545" s="12"/>
    </x:row>
    <x:row r="4546" ht="24" customHeight="1">
      <x:c r="C4546" s="2" t="str">
        <x:v>COF</x:v>
      </x:c>
      <x:c r="D4546" s="2" t="str">
        <x:v>FY2018</x:v>
      </x:c>
      <x:c r="E4546" s="2" t="str">
        <x:v>shares_diluted</x:v>
      </x:c>
      <x:c r="F4546" s="11" t="n">
        <x:v>483.1</x:v>
      </x:c>
      <x:c r="G4546" s="2" t="str">
        <x:v>shares</x:v>
      </x:c>
      <x:c r="H4546" s="2" t="str">
        <x:v>2018-01-01</x:v>
      </x:c>
      <x:c r="I4546" s="2" t="str">
        <x:v>2018-12-31</x:v>
      </x:c>
      <x:c r="J4546" s="2" t="str">
        <x:v>Weighted Average Number of Shares Outstanding, Diluted</x:v>
      </x:c>
      <x:c r="K4546" s="2" t="str">
        <x:v>us-gaap:WeightedAverageNumberOfDilutedSharesOutstanding</x:v>
      </x:c>
      <x:c r="L4546" s="2" t="str">
        <x:v>2021-02-25</x:v>
      </x:c>
      <x:c r="M4546" s="2" t="str">
        <x:v>0000927628-21-000094</x:v>
      </x:c>
      <x:c r="N4546" s="2" t="str">
        <x:v>https://www.sec.gov/Archives/edgar/data/927628/000092762821000094/cof-20201231.htm</x:v>
      </x:c>
      <x:c r="O4546" s="2" t="str">
        <x:v>data/raw/filings/COF_0000927628-21-000094_cof-20201231.htm</x:v>
      </x:c>
      <x:c r="P4546" s="2" t="str">
        <x:v>id3VybDovL2RvY3MudjEvZG9jOjNhZjY2NTEyODA0NjQ2ZmNhZjFiMTlhMGFlYTZmMzIwL3NlYzozYWY2NjUxMjgwNDY0NmZjYWYxYjE5YTBhZWE2ZjMyMF80MjQvZnJhZzoxZDAxNzQ2YTllYTE0M2FkYTYwMTljMWM5ODM0NDAzNi90YWJsZTpmYTZhODY5NjM2Yjk0YTgwYjIxNDUwY2RjMWRlNDA3YS90YWJsZXJhbmdlOmZhNmE4Njk2MzZiOTRhODBiMjE0NTBjZGMxZGU0MDdhXzE2LTEwLTEtMS0xMjI4Ng_c5e981ce-956b-46be-b7eb-e970c3d0bcb5</x:v>
      </x:c>
      <x:c r="Q4546" s="2" t="str"/>
      <x:c r="R4546" s="2" t="str">
        <x:v>Latest eligible comparative presentation at the information cutoff.</x:v>
      </x:c>
      <x:c r="T4546" s="12"/>
      <x:c r="U4546" s="12"/>
    </x:row>
    <x:row r="4547" ht="24" customHeight="1">
      <x:c r="C4547" s="2" t="str">
        <x:v>COF</x:v>
      </x:c>
      <x:c r="D4547" s="2" t="str">
        <x:v>FY2018</x:v>
      </x:c>
      <x:c r="E4547" s="2" t="str">
        <x:v>dps</x:v>
      </x:c>
      <x:c r="F4547" s="11" t="str">
        <x:v>n.a.</x:v>
      </x:c>
      <x:c r="G4547" s="2" t="str">
        <x:v>USD/share</x:v>
      </x:c>
      <x:c r="H4547" s="2" t="str">
        <x:v>2018-01-01</x:v>
      </x:c>
      <x:c r="I4547" s="2" t="str">
        <x:v>2018-12-31</x:v>
      </x:c>
      <x:c r="J4547" s="2" t="str">
        <x:v>Dividends per common share</x:v>
      </x:c>
      <x:c r="K4547" s="2" t="str"/>
      <x:c r="L4547" s="2" t="str"/>
      <x:c r="M4547" s="2" t="str"/>
      <x:c r="N4547" s="2" t="str"/>
      <x:c r="O4547" s="2" t="str"/>
      <x:c r="P4547" s="2" t="str"/>
      <x:c r="Q4547" s="2" t="str"/>
      <x:c r="R4547" s="2" t="str">
        <x:v>Not reported / unavailable</x:v>
      </x:c>
      <x:c r="T4547" s="12"/>
      <x:c r="U4547" s="12"/>
    </x:row>
    <x:row r="4548" ht="24" customHeight="1">
      <x:c r="C4548" s="2" t="str">
        <x:v>COF</x:v>
      </x:c>
      <x:c r="D4548" s="2" t="str">
        <x:v>FY2018</x:v>
      </x:c>
      <x:c r="E4548" s="2" t="str">
        <x:v>dividends</x:v>
      </x:c>
      <x:c r="F4548" s="11" t="n">
        <x:v>773</x:v>
      </x:c>
      <x:c r="G4548" s="2" t="str">
        <x:v>USD</x:v>
      </x:c>
      <x:c r="H4548" s="2" t="str">
        <x:v>2018-01-01</x:v>
      </x:c>
      <x:c r="I4548" s="2" t="str">
        <x:v>2018-12-31</x:v>
      </x:c>
      <x:c r="J4548" s="2" t="str">
        <x:v>Payments of Ordinary Dividends, Common Stock</x:v>
      </x:c>
      <x:c r="K4548" s="2" t="str">
        <x:v>us-gaap:PaymentsOfDividendsCommonStock</x:v>
      </x:c>
      <x:c r="L4548" s="2" t="str">
        <x:v>2021-02-25</x:v>
      </x:c>
      <x:c r="M4548" s="2" t="str">
        <x:v>0000927628-21-000094</x:v>
      </x:c>
      <x:c r="N4548" s="2" t="str">
        <x:v>https://www.sec.gov/Archives/edgar/data/927628/000092762821000094/cof-20201231.htm</x:v>
      </x:c>
      <x:c r="O4548" s="2" t="str">
        <x:v>data/raw/filings/COF_0000927628-21-000094_cof-20201231.htm</x:v>
      </x:c>
      <x:c r="P4548" s="2" t="str">
        <x:v>id3VybDovL2RvY3MudjEvZG9jOjNhZjY2NTEyODA0NjQ2ZmNhZjFiMTlhMGFlYTZmMzIwL3NlYzozYWY2NjUxMjgwNDY0NmZjYWYxYjE5YTBhZWE2ZjMyMF8zNjEvZnJhZzoyOTQxZGIyYjMyYzU0NWFmYTJlM2IwMmU0ZjhlZDIwMS90YWJsZTpkYjkyYmQ2OTBkYWM0MDY2YTNkZWRmNjc5ZjUyMDI3Zi90YWJsZXJhbmdlOmRiOTJiZDY5MGRhYzQwNjZhM2RlZGY2NzlmNTIwMjdmXzU0LTYtMS0xLTE0NDU0_c83a9b18-e571-4072-8ec9-786444b14423</x:v>
      </x:c>
      <x:c r="Q4548" s="2" t="str"/>
      <x:c r="R4548" s="2" t="str">
        <x:v>Latest eligible comparative presentation at the information cutoff.</x:v>
      </x:c>
      <x:c r="T4548" s="12"/>
      <x:c r="U4548" s="12"/>
    </x:row>
    <x:row r="4549" ht="24" customHeight="1">
      <x:c r="C4549" s="2" t="str">
        <x:v>COF</x:v>
      </x:c>
      <x:c r="D4549" s="2" t="str">
        <x:v>FY2018</x:v>
      </x:c>
      <x:c r="E4549" s="2" t="str">
        <x:v>buybacks</x:v>
      </x:c>
      <x:c r="F4549" s="11" t="n">
        <x:v>2284</x:v>
      </x:c>
      <x:c r="G4549" s="2" t="str">
        <x:v>USD</x:v>
      </x:c>
      <x:c r="H4549" s="2" t="str">
        <x:v>2018-01-01</x:v>
      </x:c>
      <x:c r="I4549" s="2" t="str">
        <x:v>2018-12-31</x:v>
      </x:c>
      <x:c r="J4549" s="2" t="str">
        <x:v>Payments for Repurchase of Common Stock</x:v>
      </x:c>
      <x:c r="K4549" s="2" t="str">
        <x:v>us-gaap:PaymentsForRepurchaseOfCommonStock</x:v>
      </x:c>
      <x:c r="L4549" s="2" t="str">
        <x:v>2021-02-25</x:v>
      </x:c>
      <x:c r="M4549" s="2" t="str">
        <x:v>0000927628-21-000094</x:v>
      </x:c>
      <x:c r="N4549" s="2" t="str">
        <x:v>https://www.sec.gov/Archives/edgar/data/927628/000092762821000094/cof-20201231.htm</x:v>
      </x:c>
      <x:c r="O4549" s="2" t="str">
        <x:v>data/raw/filings/COF_0000927628-21-000094_cof-20201231.htm</x:v>
      </x:c>
      <x:c r="P4549" s="2" t="str">
        <x:v>id3VybDovL2RvY3MudjEvZG9jOjNhZjY2NTEyODA0NjQ2ZmNhZjFiMTlhMGFlYTZmMzIwL3NlYzozYWY2NjUxMjgwNDY0NmZjYWYxYjE5YTBhZWE2ZjMyMF8zNjEvZnJhZzoyOTQxZGIyYjMyYzU0NWFmYTJlM2IwMmU0ZjhlZDIwMS90YWJsZTpkYjkyYmQ2OTBkYWM0MDY2YTNkZWRmNjc5ZjUyMDI3Zi90YWJsZXJhbmdlOmRiOTJiZDY5MGRhYzQwNjZhM2RlZGY2NzlmNTIwMjdmXzU5LTYtMS0xLTE0NDU2_3015a00e-e15c-4eff-abd2-4905152cefb4</x:v>
      </x:c>
      <x:c r="Q4549" s="2" t="str"/>
      <x:c r="R4549" s="2" t="str">
        <x:v>Latest eligible comparative presentation at the information cutoff.</x:v>
      </x:c>
      <x:c r="T4549" s="12"/>
      <x:c r="U4549" s="12"/>
    </x:row>
    <x:row r="4550" ht="24" customHeight="1">
      <x:c r="C4550" s="2" t="str">
        <x:v>COF</x:v>
      </x:c>
      <x:c r="D4550" s="2" t="str">
        <x:v>FY2018</x:v>
      </x:c>
      <x:c r="E4550" s="2" t="str">
        <x:v>chargeoffs</x:v>
      </x:c>
      <x:c r="F4550" s="11" t="str">
        <x:v>n.a.</x:v>
      </x:c>
      <x:c r="G4550" s="2" t="str">
        <x:v>USDm</x:v>
      </x:c>
      <x:c r="H4550" s="2" t="str">
        <x:v>2018-01-01</x:v>
      </x:c>
      <x:c r="I4550" s="2" t="str">
        <x:v>2018-12-31</x:v>
      </x:c>
      <x:c r="J4550" s="2" t="str">
        <x:v>Gross loan charge-offs</x:v>
      </x:c>
      <x:c r="K4550" s="2" t="str"/>
      <x:c r="L4550" s="2" t="str"/>
      <x:c r="M4550" s="2" t="str"/>
      <x:c r="N4550" s="2" t="str"/>
      <x:c r="O4550" s="2" t="str"/>
      <x:c r="P4550" s="2" t="str"/>
      <x:c r="Q4550" s="2" t="str"/>
      <x:c r="R4550" s="2" t="str">
        <x:v>Not reported / unavailable</x:v>
      </x:c>
      <x:c r="T4550" s="12"/>
      <x:c r="U4550" s="12"/>
    </x:row>
    <x:row r="4551" ht="24" customHeight="1">
      <x:c r="C4551" s="2" t="str">
        <x:v>COF</x:v>
      </x:c>
      <x:c r="D4551" s="2" t="str">
        <x:v>FY2018</x:v>
      </x:c>
      <x:c r="E4551" s="2" t="str">
        <x:v>recoveries</x:v>
      </x:c>
      <x:c r="F4551" s="11" t="str">
        <x:v>n.a.</x:v>
      </x:c>
      <x:c r="G4551" s="2" t="str">
        <x:v>USDm</x:v>
      </x:c>
      <x:c r="H4551" s="2" t="str">
        <x:v>2018-01-01</x:v>
      </x:c>
      <x:c r="I4551" s="2" t="str">
        <x:v>2018-12-31</x:v>
      </x:c>
      <x:c r="J4551" s="2" t="str">
        <x:v>Loan recoveries</x:v>
      </x:c>
      <x:c r="K4551" s="2" t="str"/>
      <x:c r="L4551" s="2" t="str"/>
      <x:c r="M4551" s="2" t="str"/>
      <x:c r="N4551" s="2" t="str"/>
      <x:c r="O4551" s="2" t="str"/>
      <x:c r="P4551" s="2" t="str"/>
      <x:c r="Q4551" s="2" t="str"/>
      <x:c r="R4551" s="2" t="str">
        <x:v>Not reported / unavailable</x:v>
      </x:c>
      <x:c r="T4551" s="12"/>
      <x:c r="U4551" s="12"/>
    </x:row>
    <x:row r="4552" ht="24" customHeight="1">
      <x:c r="C4552" s="2" t="str">
        <x:v>COF</x:v>
      </x:c>
      <x:c r="D4552" s="2" t="str">
        <x:v>FY2018</x:v>
      </x:c>
      <x:c r="E4552" s="2" t="str">
        <x:v>rwa</x:v>
      </x:c>
      <x:c r="F4552" s="11" t="str">
        <x:v>n.a.</x:v>
      </x:c>
      <x:c r="G4552" s="2" t="str">
        <x:v>USDm</x:v>
      </x:c>
      <x:c r="H4552" s="2" t="str">
        <x:v>2018-01-01</x:v>
      </x:c>
      <x:c r="I4552" s="2" t="str">
        <x:v>2018-12-31</x:v>
      </x:c>
      <x:c r="J4552" s="2" t="str">
        <x:v>Risk-weighted assets</x:v>
      </x:c>
      <x:c r="K4552" s="2" t="str"/>
      <x:c r="L4552" s="2" t="str"/>
      <x:c r="M4552" s="2" t="str"/>
      <x:c r="N4552" s="2" t="str"/>
      <x:c r="O4552" s="2" t="str"/>
      <x:c r="P4552" s="2" t="str"/>
      <x:c r="Q4552" s="2" t="str"/>
      <x:c r="R4552" s="2" t="str">
        <x:v>Not reported / unavailable</x:v>
      </x:c>
      <x:c r="T4552" s="12"/>
      <x:c r="U4552" s="12"/>
    </x:row>
    <x:row r="4553" ht="24" customHeight="1">
      <x:c r="C4553" s="2" t="str">
        <x:v>COF</x:v>
      </x:c>
      <x:c r="D4553" s="2" t="str">
        <x:v>FY2018</x:v>
      </x:c>
      <x:c r="E4553" s="2" t="str">
        <x:v>cet1_reported</x:v>
      </x:c>
      <x:c r="F4553" s="11" t="str">
        <x:v>n.a.</x:v>
      </x:c>
      <x:c r="G4553" s="2" t="str">
        <x:v>%</x:v>
      </x:c>
      <x:c r="H4553" s="2" t="str">
        <x:v>2018-01-01</x:v>
      </x:c>
      <x:c r="I4553" s="2" t="str">
        <x:v>2018-12-31</x:v>
      </x:c>
      <x:c r="J4553" s="2" t="str">
        <x:v>Actual standardized CET1 ratio</x:v>
      </x:c>
      <x:c r="K4553" s="2" t="str"/>
      <x:c r="L4553" s="2" t="str"/>
      <x:c r="M4553" s="2" t="str"/>
      <x:c r="N4553" s="2" t="str"/>
      <x:c r="O4553" s="2" t="str"/>
      <x:c r="P4553" s="2" t="str"/>
      <x:c r="Q4553" s="2" t="str"/>
      <x:c r="R4553" s="2" t="str">
        <x:v>Not reported / unavailable</x:v>
      </x:c>
      <x:c r="T4553" s="12"/>
      <x:c r="U4553" s="12"/>
    </x:row>
    <x:row r="4554" ht="24" customHeight="1">
      <x:c r="C4554" s="2" t="str">
        <x:v>COF</x:v>
      </x:c>
      <x:c r="D4554" s="2" t="str">
        <x:v>FY2018</x:v>
      </x:c>
      <x:c r="E4554" s="2" t="str">
        <x:v>nim_reported</x:v>
      </x:c>
      <x:c r="F4554" s="11" t="str">
        <x:v>n.a.</x:v>
      </x:c>
      <x:c r="G4554" s="2" t="str">
        <x:v>%</x:v>
      </x:c>
      <x:c r="H4554" s="2" t="str">
        <x:v>2018-01-01</x:v>
      </x:c>
      <x:c r="I4554" s="2" t="str">
        <x:v>2018-12-31</x:v>
      </x:c>
      <x:c r="J4554" s="2" t="str">
        <x:v>Issuer reported net interest margin</x:v>
      </x:c>
      <x:c r="K4554" s="2" t="str"/>
      <x:c r="L4554" s="2" t="str"/>
      <x:c r="M4554" s="2" t="str"/>
      <x:c r="N4554" s="2" t="str"/>
      <x:c r="O4554" s="2" t="str"/>
      <x:c r="P4554" s="2" t="str"/>
      <x:c r="Q4554" s="2" t="str"/>
      <x:c r="R4554" s="2" t="str">
        <x:v>Not reported / unavailable</x:v>
      </x:c>
      <x:c r="T4554" s="12"/>
      <x:c r="U4554" s="12"/>
    </x:row>
    <x:row r="4555" ht="24" customHeight="1">
      <x:c r="C4555" s="2" t="str">
        <x:v>COF</x:v>
      </x:c>
      <x:c r="D4555" s="2" t="str">
        <x:v>FY2018</x:v>
      </x:c>
      <x:c r="E4555" s="2" t="str">
        <x:v>bvps_reported</x:v>
      </x:c>
      <x:c r="F4555" s="11" t="n">
        <x:v>110.47</x:v>
      </x:c>
      <x:c r="G4555" s="2" t="str">
        <x:v>USD/shares</x:v>
      </x:c>
      <x:c r="H4555" s="2" t="str">
        <x:v>2018-01-01</x:v>
      </x:c>
      <x:c r="I4555" s="2" t="str">
        <x:v>2018-12-31</x:v>
      </x:c>
      <x:c r="J4555" s="2" t="str">
        <x:v>Reported common book value per share</x:v>
      </x:c>
      <x:c r="K4555" s="2" t="str">
        <x:v>Manual verified issuer table row</x:v>
      </x:c>
      <x:c r="L4555" s="2" t="str">
        <x:v>2019-02-20</x:v>
      </x:c>
      <x:c r="M4555" s="2" t="str">
        <x:v>0000927628-19-000093</x:v>
      </x:c>
      <x:c r="N4555" s="2" t="str">
        <x:v>https://www.sec.gov/Archives/edgar/data/927628/000092762819000093/cof-12312018x10k.htm</x:v>
      </x:c>
      <x:c r="O4555" s="2" t="str">
        <x:v>data/raw/filings/COF_0000927628-19-000093_cof-12312018x10k.htm</x:v>
      </x:c>
      <x:c r="P4555" s="2" t="str"/>
      <x:c r="Q4555" s="2" t="str"/>
      <x:c r="R4555" s="2" t="str">
        <x:v>Verified original issuer table row; same-date end balance, excluding average and regulatory minimum tables.</x:v>
      </x:c>
      <x:c r="T4555" s="12"/>
      <x:c r="U4555" s="12"/>
    </x:row>
    <x:row r="4556" ht="24" customHeight="1">
      <x:c r="C4556" s="2" t="str">
        <x:v>COF</x:v>
      </x:c>
      <x:c r="D4556" s="2" t="str">
        <x:v>FY2018</x:v>
      </x:c>
      <x:c r="E4556" s="2" t="str">
        <x:v>tbvps_reported</x:v>
      </x:c>
      <x:c r="F4556" s="11" t="n">
        <x:v>69.2</x:v>
      </x:c>
      <x:c r="G4556" s="2" t="str">
        <x:v>USD/shares</x:v>
      </x:c>
      <x:c r="H4556" s="2" t="str">
        <x:v>2018-01-01</x:v>
      </x:c>
      <x:c r="I4556" s="2" t="str">
        <x:v>2018-12-31</x:v>
      </x:c>
      <x:c r="J4556" s="2" t="str">
        <x:v>Reported tangible book value per share</x:v>
      </x:c>
      <x:c r="K4556" s="2" t="str">
        <x:v>Manual verified issuer table row</x:v>
      </x:c>
      <x:c r="L4556" s="2" t="str">
        <x:v>2019-02-20</x:v>
      </x:c>
      <x:c r="M4556" s="2" t="str">
        <x:v>0000927628-19-000093</x:v>
      </x:c>
      <x:c r="N4556" s="2" t="str">
        <x:v>https://www.sec.gov/Archives/edgar/data/927628/000092762819000093/cof-12312018x10k.htm</x:v>
      </x:c>
      <x:c r="O4556" s="2" t="str">
        <x:v>data/raw/filings/COF_0000927628-19-000093_cof-12312018x10k.htm</x:v>
      </x:c>
      <x:c r="P4556" s="2" t="str"/>
      <x:c r="Q4556" s="2" t="str"/>
      <x:c r="R4556" s="2" t="str">
        <x:v>Verified original issuer table row; same-date end balance, excluding average and regulatory minimum tables.</x:v>
      </x:c>
      <x:c r="T4556" s="12"/>
      <x:c r="U4556" s="12"/>
    </x:row>
    <x:row r="4557" ht="24" customHeight="1">
      <x:c r="C4557" s="2" t="str">
        <x:v>COF</x:v>
      </x:c>
      <x:c r="D4557" s="2" t="str">
        <x:v>FY2018</x:v>
      </x:c>
      <x:c r="E4557" s="2" t="str">
        <x:v>tce_reported</x:v>
      </x:c>
      <x:c r="F4557" s="11" t="str">
        <x:v>n.a.</x:v>
      </x:c>
      <x:c r="G4557" s="2" t="str">
        <x:v>USDm</x:v>
      </x:c>
      <x:c r="H4557" s="2" t="str">
        <x:v>2018-01-01</x:v>
      </x:c>
      <x:c r="I4557" s="2" t="str">
        <x:v>2018-12-31</x:v>
      </x:c>
      <x:c r="J4557" s="2" t="str">
        <x:v>Reported tangible common equity</x:v>
      </x:c>
      <x:c r="K4557" s="2" t="str"/>
      <x:c r="L4557" s="2" t="str"/>
      <x:c r="M4557" s="2" t="str"/>
      <x:c r="N4557" s="2" t="str"/>
      <x:c r="O4557" s="2" t="str"/>
      <x:c r="P4557" s="2" t="str"/>
      <x:c r="Q4557" s="2" t="str"/>
      <x:c r="R4557" s="2" t="str">
        <x:v>Not reported / unavailable</x:v>
      </x:c>
      <x:c r="T4557" s="12"/>
      <x:c r="U4557" s="12"/>
    </x:row>
    <x:row r="4558" ht="24" customHeight="1">
      <x:c r="C4558" s="2" t="str">
        <x:v>COF</x:v>
      </x:c>
      <x:c r="D4558" s="2" t="str">
        <x:v>FY2019</x:v>
      </x:c>
      <x:c r="E4558" s="2" t="str">
        <x:v>assets</x:v>
      </x:c>
      <x:c r="F4558" s="11" t="n">
        <x:v>390365</x:v>
      </x:c>
      <x:c r="G4558" s="2" t="str">
        <x:v>USD</x:v>
      </x:c>
      <x:c r="H4558" s="2" t="str">
        <x:v>2019-01-01</x:v>
      </x:c>
      <x:c r="I4558" s="2" t="str">
        <x:v>2019-12-31</x:v>
      </x:c>
      <x:c r="J4558" s="2" t="str">
        <x:v>Assets</x:v>
      </x:c>
      <x:c r="K4558" s="2" t="str">
        <x:v>us-gaap:Assets</x:v>
      </x:c>
      <x:c r="L4558" s="2" t="str">
        <x:v>2021-02-25</x:v>
      </x:c>
      <x:c r="M4558" s="2" t="str">
        <x:v>0000927628-21-000094</x:v>
      </x:c>
      <x:c r="N4558" s="2" t="str">
        <x:v>https://www.sec.gov/Archives/edgar/data/927628/000092762821000094/cof-20201231.htm</x:v>
      </x:c>
      <x:c r="O4558" s="2" t="str">
        <x:v>data/raw/filings/COF_0000927628-21-000094_cof-20201231.htm</x:v>
      </x:c>
      <x:c r="P4558" s="2" t="str">
        <x:v>id3VybDovL2RvY3MudjEvZG9jOjNhZjY2NTEyODA0NjQ2ZmNhZjFiMTlhMGFlYTZmMzIwL3NlYzozYWY2NjUxMjgwNDY0NmZjYWYxYjE5YTBhZWE2ZjMyMF8zNTIvZnJhZzoxOGU1NmZhY2QyZWY0YWVjODUwMTk3M2NhZDBlZmI3Ni90YWJsZTo1NmQ5M2I1YTBjMTY0MGRmYWE2YjgzMWYyMTZjZWVhYi90YWJsZXJhbmdlOjU2ZDkzYjVhMGMxNjQwZGZhYTZiODMxZjIxNmNlZWFiXzI0LTQtMS0xLTA_78dde3df-9bca-4ead-95e2-fabb6cfa74d3</x:v>
      </x:c>
      <x:c r="Q4558" s="2" t="str"/>
      <x:c r="R4558" s="2" t="str">
        <x:v>Latest eligible comparative presentation at the information cutoff.</x:v>
      </x:c>
      <x:c r="T4558" s="12"/>
      <x:c r="U4558" s="12"/>
    </x:row>
    <x:row r="4559" ht="24" customHeight="1">
      <x:c r="C4559" s="2" t="str">
        <x:v>COF</x:v>
      </x:c>
      <x:c r="D4559" s="2" t="str">
        <x:v>FY2019</x:v>
      </x:c>
      <x:c r="E4559" s="2" t="str">
        <x:v>liabilities</x:v>
      </x:c>
      <x:c r="F4559" s="11" t="n">
        <x:v>332354</x:v>
      </x:c>
      <x:c r="G4559" s="2" t="str">
        <x:v>USD</x:v>
      </x:c>
      <x:c r="H4559" s="2" t="str">
        <x:v>2019-01-01</x:v>
      </x:c>
      <x:c r="I4559" s="2" t="str">
        <x:v>2019-12-31</x:v>
      </x:c>
      <x:c r="J4559" s="2" t="str">
        <x:v>Liabilities</x:v>
      </x:c>
      <x:c r="K4559" s="2" t="str">
        <x:v>us-gaap:Liabilities</x:v>
      </x:c>
      <x:c r="L4559" s="2" t="str">
        <x:v>2021-02-25</x:v>
      </x:c>
      <x:c r="M4559" s="2" t="str">
        <x:v>0000927628-21-000094</x:v>
      </x:c>
      <x:c r="N4559" s="2" t="str">
        <x:v>https://www.sec.gov/Archives/edgar/data/927628/000092762821000094/cof-20201231.htm</x:v>
      </x:c>
      <x:c r="O4559" s="2" t="str">
        <x:v>data/raw/filings/COF_0000927628-21-000094_cof-20201231.htm</x:v>
      </x:c>
      <x:c r="P4559" s="2" t="str">
        <x:v>id3VybDovL2RvY3MudjEvZG9jOjNhZjY2NTEyODA0NjQ2ZmNhZjFiMTlhMGFlYTZmMzIwL3NlYzozYWY2NjUxMjgwNDY0NmZjYWYxYjE5YTBhZWE2ZjMyMF8zNTIvZnJhZzoxOGU1NmZhY2QyZWY0YWVjODUwMTk3M2NhZDBlZmI3Ni90YWJsZTo1NmQ5M2I1YTBjMTY0MGRmYWE2YjgzMWYyMTZjZWVhYi90YWJsZXJhbmdlOjU2ZDkzYjVhMGMxNjQwZGZhYTZiODMxZjIxNmNlZWFiXzM5LTQtMS0xLTA_4efc02b4-b3fa-46bc-9f57-8370460edf6b</x:v>
      </x:c>
      <x:c r="Q4559" s="2" t="str"/>
      <x:c r="R4559" s="2" t="str">
        <x:v>Latest eligible comparative presentation at the information cutoff.</x:v>
      </x:c>
      <x:c r="T4559" s="12"/>
      <x:c r="U4559" s="12"/>
    </x:row>
    <x:row r="4560" ht="24" customHeight="1">
      <x:c r="C4560" s="2" t="str">
        <x:v>COF</x:v>
      </x:c>
      <x:c r="D4560" s="2" t="str">
        <x:v>FY2019</x:v>
      </x:c>
      <x:c r="E4560" s="2" t="str">
        <x:v>equity</x:v>
      </x:c>
      <x:c r="F4560" s="11" t="n">
        <x:v>58011</x:v>
      </x:c>
      <x:c r="G4560" s="2" t="str">
        <x:v>USD</x:v>
      </x:c>
      <x:c r="H4560" s="2" t="str">
        <x:v>2019-01-01</x:v>
      </x:c>
      <x:c r="I4560" s="2" t="str">
        <x:v>2019-12-31</x:v>
      </x:c>
      <x:c r="J4560" s="2" t="str">
        <x:v>Stockholders' Equity Attributable to Parent</x:v>
      </x:c>
      <x:c r="K4560" s="2" t="str">
        <x:v>us-gaap:StockholdersEquity</x:v>
      </x:c>
      <x:c r="L4560" s="2" t="str">
        <x:v>2023-02-24</x:v>
      </x:c>
      <x:c r="M4560" s="2" t="str">
        <x:v>0000927628-23-000117</x:v>
      </x:c>
      <x:c r="N4560" s="2" t="str">
        <x:v>https://www.sec.gov/Archives/edgar/data/927628/000092762823000117/cof-20221231.htm</x:v>
      </x:c>
      <x:c r="O4560" s="2" t="str">
        <x:v>data/raw/filings/COF_0000927628-23-000117_cof-20221231.htm</x:v>
      </x:c>
      <x:c r="P4560" s="2" t="str">
        <x:v>id3VybDovL2RvY3MudjEvZG9jOmE4MjA2MTE2MjJkOTQ0MWI5Nzc4ODRkYWMwMGUwZWJkL3NlYzphODIwNjExNjIyZDk0NDFiOTc3ODg0ZGFjMDBlMGViZF8zNTIvZnJhZzo1M2JlMWJlZGNkYWI0MzY0OGJjNTk4N2E2ZGQ0NjViZi90YWJsZTo4NmI3MGEyNTJkYmI0NmRlYmRmNTljNjE4NzcyYWMwYi90YWJsZXJhbmdlOjg2YjcwYTI1MmRiYjQ2ZGViZGY1OWM2MTg3NzJhYzBiXzItMTgtMS0xLTUxMDQ3NA_d4ed7474-2fa7-4f17-b19f-6c9addaf0228</x:v>
      </x:c>
      <x:c r="Q4560" s="2" t="str"/>
      <x:c r="R4560" s="2" t="str">
        <x:v>Latest eligible comparative presentation at the information cutoff.</x:v>
      </x:c>
      <x:c r="T4560" s="12"/>
      <x:c r="U4560" s="12"/>
    </x:row>
    <x:row r="4561" ht="24" customHeight="1">
      <x:c r="C4561" s="2" t="str">
        <x:v>COF</x:v>
      </x:c>
      <x:c r="D4561" s="2" t="str">
        <x:v>FY2019</x:v>
      </x:c>
      <x:c r="E4561" s="2" t="str">
        <x:v>preferred</x:v>
      </x:c>
      <x:c r="F4561" s="11" t="n">
        <x:v>4853</x:v>
      </x:c>
      <x:c r="G4561" s="2" t="str">
        <x:v>USD</x:v>
      </x:c>
      <x:c r="H4561" s="2" t="str">
        <x:v>2019-01-01</x:v>
      </x:c>
      <x:c r="I4561" s="2" t="str">
        <x:v>2019-12-31</x:v>
      </x:c>
      <x:c r="J4561" s="2" t="str">
        <x:v>Preferred Stock, Including Additional Paid in Capital, Net of Discount</x:v>
      </x:c>
      <x:c r="K4561" s="2" t="str">
        <x:v>us-gaap:PreferredStockIncludingAdditionalPaidInCapitalNetOfDiscount</x:v>
      </x:c>
      <x:c r="L4561" s="2" t="str">
        <x:v>2021-02-25</x:v>
      </x:c>
      <x:c r="M4561" s="2" t="str">
        <x:v>0000927628-21-000094</x:v>
      </x:c>
      <x:c r="N4561" s="2" t="str">
        <x:v>https://www.sec.gov/Archives/edgar/data/927628/000092762821000094/cof-20201231.htm</x:v>
      </x:c>
      <x:c r="O4561" s="2" t="str">
        <x:v>data/raw/filings/COF_0000927628-21-000094_cof-20201231.htm</x:v>
      </x:c>
      <x:c r="P4561" s="2" t="str">
        <x:v>id3VybDovL2RvY3MudjEvZG9jOjNhZjY2NTEyODA0NjQ2ZmNhZjFiMTlhMGFlYTZmMzIwL3NlYzozYWY2NjUxMjgwNDY0NmZjYWYxYjE5YTBhZWE2ZjMyMF80MTUvZnJhZzo0NTc3YTAzNzQ1ZDI0N2FjYTQwNjU0MDM4MDIyNDBiMi90YWJsZTpkMjM3MmRiYzY0OGY0Njg1OWI1NDVmZDE1M2E2YTBlZi90YWJsZXJhbmdlOmQyMzcyZGJjNjQ4ZjQ2ODU5YjU0NWZkMTUzYTZhMGVmXzEyLTE4LTEtMS0w_5f1c3d2d-b648-4826-98a5-0f85a07c31c0</x:v>
      </x:c>
      <x:c r="Q4561" s="2" t="str"/>
      <x:c r="R4561" s="2" t="str">
        <x:v>Latest eligible comparative presentation at the information cutoff.</x:v>
      </x:c>
      <x:c r="T4561" s="12"/>
      <x:c r="U4561" s="12"/>
    </x:row>
    <x:row r="4562" ht="24" customHeight="1">
      <x:c r="C4562" s="2" t="str">
        <x:v>COF</x:v>
      </x:c>
      <x:c r="D4562" s="2" t="str">
        <x:v>FY2019</x:v>
      </x:c>
      <x:c r="E4562" s="2" t="str">
        <x:v>common_equity_reported</x:v>
      </x:c>
      <x:c r="F4562" s="11" t="str">
        <x:v>n.a.</x:v>
      </x:c>
      <x:c r="G4562" s="2" t="str">
        <x:v>USDm</x:v>
      </x:c>
      <x:c r="H4562" s="2" t="str">
        <x:v>2019-01-01</x:v>
      </x:c>
      <x:c r="I4562" s="2" t="str">
        <x:v>2019-12-31</x:v>
      </x:c>
      <x:c r="J4562" s="2" t="str">
        <x:v>Reported common shareholders equity</x:v>
      </x:c>
      <x:c r="K4562" s="2" t="str"/>
      <x:c r="L4562" s="2" t="str"/>
      <x:c r="M4562" s="2" t="str"/>
      <x:c r="N4562" s="2" t="str"/>
      <x:c r="O4562" s="2" t="str"/>
      <x:c r="P4562" s="2" t="str"/>
      <x:c r="Q4562" s="2" t="str"/>
      <x:c r="R4562" s="2" t="str">
        <x:v>Not reported / unavailable</x:v>
      </x:c>
      <x:c r="T4562" s="12"/>
      <x:c r="U4562" s="12"/>
    </x:row>
    <x:row r="4563" ht="24" customHeight="1">
      <x:c r="C4563" s="2" t="str">
        <x:v>COF</x:v>
      </x:c>
      <x:c r="D4563" s="2" t="str">
        <x:v>FY2019</x:v>
      </x:c>
      <x:c r="E4563" s="2" t="str">
        <x:v>goodwill</x:v>
      </x:c>
      <x:c r="F4563" s="11" t="n">
        <x:v>14653</x:v>
      </x:c>
      <x:c r="G4563" s="2" t="str">
        <x:v>USD</x:v>
      </x:c>
      <x:c r="H4563" s="2" t="str">
        <x:v>2019-01-01</x:v>
      </x:c>
      <x:c r="I4563" s="2" t="str">
        <x:v>2019-12-31</x:v>
      </x:c>
      <x:c r="J4563" s="2" t="str">
        <x:v>Goodwill</x:v>
      </x:c>
      <x:c r="K4563" s="2" t="str">
        <x:v>us-gaap:Goodwill</x:v>
      </x:c>
      <x:c r="L4563" s="2" t="str">
        <x:v>2023-02-24</x:v>
      </x:c>
      <x:c r="M4563" s="2" t="str">
        <x:v>0000927628-23-000117</x:v>
      </x:c>
      <x:c r="N4563" s="2" t="str">
        <x:v>https://www.sec.gov/Archives/edgar/data/927628/000092762823000117/cof-20221231.htm</x:v>
      </x:c>
      <x:c r="O4563" s="2" t="str">
        <x:v>data/raw/filings/COF_0000927628-23-000117_cof-20221231.htm</x:v>
      </x:c>
      <x:c r="P4563" s="2" t="str">
        <x:v>id3VybDovL2RvY3MudjEvZG9jOmE4MjA2MTE2MjJkOTQ0MWI5Nzc4ODRkYWMwMGUwZWJkL3NlYzphODIwNjExNjIyZDk0NDFiOTc3ODg0ZGFjMDBlMGViZF8zOTcvZnJhZzpmZTE3ZmIwMWEzNmQ0NTZiODNjYjJiOGRiNmUwZDFhNy90YWJsZTpjNDM0NDk0YTE1ODE0ZDQ4YTJjYjdmNDM5OTRiNzU3Yi90YWJsZXJhbmdlOmM0MzQ0OTRhMTU4MTRkNDhhMmNiN2Y0Mzk5NGI3NTdiXzEtOC0xLTEtNDU5NDQ2_bbf154d8-484e-464f-9460-a31331544bfe</x:v>
      </x:c>
      <x:c r="Q4563" s="2" t="str"/>
      <x:c r="R4563" s="2" t="str">
        <x:v>Latest eligible comparative presentation at the information cutoff.</x:v>
      </x:c>
      <x:c r="T4563" s="12"/>
      <x:c r="U4563" s="12"/>
    </x:row>
    <x:row r="4564" ht="24" customHeight="1">
      <x:c r="C4564" s="2" t="str">
        <x:v>COF</x:v>
      </x:c>
      <x:c r="D4564" s="2" t="str">
        <x:v>FY2019</x:v>
      </x:c>
      <x:c r="E4564" s="2" t="str">
        <x:v>intangibles</x:v>
      </x:c>
      <x:c r="F4564" s="11" t="n">
        <x:v>174</x:v>
      </x:c>
      <x:c r="G4564" s="2" t="str">
        <x:v>USD</x:v>
      </x:c>
      <x:c r="H4564" s="2" t="str">
        <x:v>2019-01-01</x:v>
      </x:c>
      <x:c r="I4564" s="2" t="str">
        <x:v>2019-12-31</x:v>
      </x:c>
      <x:c r="J4564" s="2" t="str">
        <x:v>Intangible Assets, Net (Excluding Goodwill)</x:v>
      </x:c>
      <x:c r="K4564" s="2" t="str">
        <x:v>us-gaap:IntangibleAssetsNetExcludingGoodwill</x:v>
      </x:c>
      <x:c r="L4564" s="2" t="str">
        <x:v>2021-02-25</x:v>
      </x:c>
      <x:c r="M4564" s="2" t="str">
        <x:v>0000927628-21-000094</x:v>
      </x:c>
      <x:c r="N4564" s="2" t="str">
        <x:v>https://www.sec.gov/Archives/edgar/data/927628/000092762821000094/cof-20201231.htm</x:v>
      </x:c>
      <x:c r="O4564" s="2" t="str">
        <x:v>data/raw/filings/COF_0000927628-21-000094_cof-20201231.htm</x:v>
      </x:c>
      <x:c r="P4564" s="2" t="str">
        <x:v>id3VybDovL2RvY3MudjEvZG9jOjNhZjY2NTEyODA0NjQ2ZmNhZjFiMTlhMGFlYTZmMzIwL3NlYzozYWY2NjUxMjgwNDY0NmZjYWYxYjE5YTBhZWE2ZjMyMF80MDMvZnJhZzpiNDcyMTc4ZjExMDE0NWM4YjlhZjZiOTc1OWVlMmIxYS90YWJsZTozZjU3OWMzOGJhNTY0NDQ2YjVmZDA4OTNmMTE4ZDQ2MS90YWJsZXJhbmdlOjNmNTc5YzM4YmE1NjQ0NDZiNWZkMDg5M2YxMThkNDYxXzE4LTYtMS0xLTA_c4175ceb-ed78-4e37-b39a-610916ec7759</x:v>
      </x:c>
      <x:c r="Q4564" s="2" t="str"/>
      <x:c r="R4564" s="2" t="str">
        <x:v>Latest eligible comparative presentation at the information cutoff.</x:v>
      </x:c>
      <x:c r="T4564" s="12"/>
      <x:c r="U4564" s="12"/>
    </x:row>
    <x:row r="4565" ht="24" customHeight="1">
      <x:c r="C4565" s="2" t="str">
        <x:v>COF</x:v>
      </x:c>
      <x:c r="D4565" s="2" t="str">
        <x:v>FY2019</x:v>
      </x:c>
      <x:c r="E4565" s="2" t="str">
        <x:v>intangibles_total</x:v>
      </x:c>
      <x:c r="F4565" s="11" t="str">
        <x:v>n.a.</x:v>
      </x:c>
      <x:c r="G4565" s="2" t="str">
        <x:v>USDm</x:v>
      </x:c>
      <x:c r="H4565" s="2" t="str">
        <x:v>2019-01-01</x:v>
      </x:c>
      <x:c r="I4565" s="2" t="str">
        <x:v>2019-12-31</x:v>
      </x:c>
      <x:c r="J4565" s="2" t="str">
        <x:v>Reported goodwill and intangible assets combined</x:v>
      </x:c>
      <x:c r="K4565" s="2" t="str"/>
      <x:c r="L4565" s="2" t="str"/>
      <x:c r="M4565" s="2" t="str"/>
      <x:c r="N4565" s="2" t="str"/>
      <x:c r="O4565" s="2" t="str"/>
      <x:c r="P4565" s="2" t="str"/>
      <x:c r="Q4565" s="2" t="str"/>
      <x:c r="R4565" s="2" t="str">
        <x:v>Not reported / unavailable</x:v>
      </x:c>
      <x:c r="T4565" s="12"/>
      <x:c r="U4565" s="12"/>
    </x:row>
    <x:row r="4566" ht="24" customHeight="1">
      <x:c r="C4566" s="2" t="str">
        <x:v>COF</x:v>
      </x:c>
      <x:c r="D4566" s="2" t="str">
        <x:v>FY2019</x:v>
      </x:c>
      <x:c r="E4566" s="2" t="str">
        <x:v>shares_end</x:v>
      </x:c>
      <x:c r="F4566" s="11" t="n">
        <x:v>456.562399</x:v>
      </x:c>
      <x:c r="G4566" s="2" t="str">
        <x:v>shares</x:v>
      </x:c>
      <x:c r="H4566" s="2" t="str">
        <x:v>2019-01-01</x:v>
      </x:c>
      <x:c r="I4566" s="2" t="str">
        <x:v>2019-12-31</x:v>
      </x:c>
      <x:c r="J4566" s="2" t="str">
        <x:v>Common Stock, Shares, Outstanding</x:v>
      </x:c>
      <x:c r="K4566" s="2" t="str">
        <x:v>us-gaap:CommonStockSharesOutstanding</x:v>
      </x:c>
      <x:c r="L4566" s="2" t="str">
        <x:v>2021-02-25</x:v>
      </x:c>
      <x:c r="M4566" s="2" t="str">
        <x:v>0000927628-21-000094</x:v>
      </x:c>
      <x:c r="N4566" s="2" t="str">
        <x:v>https://www.sec.gov/Archives/edgar/data/927628/000092762821000094/cof-20201231.htm</x:v>
      </x:c>
      <x:c r="O4566" s="2" t="str">
        <x:v>data/raw/filings/COF_0000927628-21-000094_cof-20201231.htm</x:v>
      </x:c>
      <x:c r="P4566" s="2" t="str">
        <x:v>id3VybDovL2RvY3MudjEvZG9jOjNhZjY2NTEyODA0NjQ2ZmNhZjFiMTlhMGFlYTZmMzIwL3NlYzozYWY2NjUxMjgwNDY0NmZjYWYxYjE5YTBhZWE2ZjMyMF8zNTIvZnJhZzoxOGU1NmZhY2QyZWY0YWVjODUwMTk3M2NhZDBlZmI3Ni90YWJsZTo1NmQ5M2I1YTBjMTY0MGRmYWE2YjgzMWYyMTZjZWVhYi90YWJsZXJhbmdlOjU2ZDkzYjVhMGMxNjQwZGZhYTZiODMxZjIxNmNlZWFiXzQzLTAtMS0xLTAvdGV4dHJlZ2lvbjowOTA5YjUyNGQwYjQ0Njg2OGI2YzhhNDliZDAxZTM5M18xNTc_829ac82c-33c2-4f10-a1b5-1f7ca5eec52a</x:v>
      </x:c>
      <x:c r="Q4566" s="2" t="str"/>
      <x:c r="R4566" s="2" t="str">
        <x:v>Latest eligible comparative presentation at the information cutoff.</x:v>
      </x:c>
      <x:c r="T4566" s="12"/>
      <x:c r="U4566" s="12"/>
    </x:row>
    <x:row r="4567" ht="24" customHeight="1">
      <x:c r="C4567" s="2" t="str">
        <x:v>COF</x:v>
      </x:c>
      <x:c r="D4567" s="2" t="str">
        <x:v>FY2019</x:v>
      </x:c>
      <x:c r="E4567" s="2" t="str">
        <x:v>shares_issued</x:v>
      </x:c>
      <x:c r="F4567" s="11" t="n">
        <x:v>672.969391</x:v>
      </x:c>
      <x:c r="G4567" s="2" t="str">
        <x:v>shares</x:v>
      </x:c>
      <x:c r="H4567" s="2" t="str">
        <x:v>2019-01-01</x:v>
      </x:c>
      <x:c r="I4567" s="2" t="str">
        <x:v>2019-12-31</x:v>
      </x:c>
      <x:c r="J4567" s="2" t="str">
        <x:v>Common Stock, Shares, Issued</x:v>
      </x:c>
      <x:c r="K4567" s="2" t="str">
        <x:v>us-gaap:CommonStockSharesIssued</x:v>
      </x:c>
      <x:c r="L4567" s="2" t="str">
        <x:v>2021-02-25</x:v>
      </x:c>
      <x:c r="M4567" s="2" t="str">
        <x:v>0000927628-21-000094</x:v>
      </x:c>
      <x:c r="N4567" s="2" t="str">
        <x:v>https://www.sec.gov/Archives/edgar/data/927628/000092762821000094/cof-20201231.htm</x:v>
      </x:c>
      <x:c r="O4567" s="2" t="str">
        <x:v>data/raw/filings/COF_0000927628-21-000094_cof-20201231.htm</x:v>
      </x:c>
      <x:c r="P4567" s="2" t="str">
        <x:v>id3VybDovL2RvY3MudjEvZG9jOjNhZjY2NTEyODA0NjQ2ZmNhZjFiMTlhMGFlYTZmMzIwL3NlYzozYWY2NjUxMjgwNDY0NmZjYWYxYjE5YTBhZWE2ZjMyMF8zNTIvZnJhZzoxOGU1NmZhY2QyZWY0YWVjODUwMTk3M2NhZDBlZmI3Ni90YWJsZTo1NmQ5M2I1YTBjMTY0MGRmYWE2YjgzMWYyMTZjZWVhYi90YWJsZXJhbmdlOjU2ZDkzYjVhMGMxNjQwZGZhYTZiODMxZjIxNmNlZWFiXzQzLTAtMS0xLTAvdGV4dHJlZ2lvbjowOTA5YjUyNGQwYjQ0Njg2OGI2YzhhNDliZDAxZTM5M183MQ_7badbb98-b8cc-4c9c-8be9-5ab588eac17c</x:v>
      </x:c>
      <x:c r="Q4567" s="2" t="str"/>
      <x:c r="R4567" s="2" t="str">
        <x:v>Latest eligible comparative presentation at the information cutoff.</x:v>
      </x:c>
      <x:c r="T4567" s="12"/>
      <x:c r="U4567" s="12"/>
    </x:row>
    <x:row r="4568" ht="24" customHeight="1">
      <x:c r="C4568" s="2" t="str">
        <x:v>COF</x:v>
      </x:c>
      <x:c r="D4568" s="2" t="str">
        <x:v>FY2019</x:v>
      </x:c>
      <x:c r="E4568" s="2" t="str">
        <x:v>shares_treasury</x:v>
      </x:c>
      <x:c r="F4568" s="11" t="n">
        <x:v>216.406992</x:v>
      </x:c>
      <x:c r="G4568" s="2" t="str">
        <x:v>shares</x:v>
      </x:c>
      <x:c r="H4568" s="2" t="str">
        <x:v>2019-01-01</x:v>
      </x:c>
      <x:c r="I4568" s="2" t="str">
        <x:v>2019-12-31</x:v>
      </x:c>
      <x:c r="J4568" s="2" t="str">
        <x:v>Treasury Stock, Common, Shares</x:v>
      </x:c>
      <x:c r="K4568" s="2" t="str">
        <x:v>us-gaap:TreasuryStockCommonShares</x:v>
      </x:c>
      <x:c r="L4568" s="2" t="str">
        <x:v>2021-02-25</x:v>
      </x:c>
      <x:c r="M4568" s="2" t="str">
        <x:v>0000927628-21-000094</x:v>
      </x:c>
      <x:c r="N4568" s="2" t="str">
        <x:v>https://www.sec.gov/Archives/edgar/data/927628/000092762821000094/cof-20201231.htm</x:v>
      </x:c>
      <x:c r="O4568" s="2" t="str">
        <x:v>data/raw/filings/COF_0000927628-21-000094_cof-20201231.htm</x:v>
      </x:c>
      <x:c r="P4568" s="2" t="str"/>
      <x:c r="Q4568" s="2" t="str"/>
      <x:c r="R4568" s="2" t="str">
        <x:v>Latest eligible comparative presentation at the information cutoff.</x:v>
      </x:c>
      <x:c r="T4568" s="12"/>
      <x:c r="U4568" s="12"/>
    </x:row>
    <x:row r="4569" ht="24" customHeight="1">
      <x:c r="C4569" s="2" t="str">
        <x:v>COF</x:v>
      </x:c>
      <x:c r="D4569" s="2" t="str">
        <x:v>FY2019</x:v>
      </x:c>
      <x:c r="E4569" s="2" t="str">
        <x:v>deposits</x:v>
      </x:c>
      <x:c r="F4569" s="11" t="n">
        <x:v>262697</x:v>
      </x:c>
      <x:c r="G4569" s="2" t="str">
        <x:v>USD</x:v>
      </x:c>
      <x:c r="H4569" s="2" t="str">
        <x:v>2019-01-01</x:v>
      </x:c>
      <x:c r="I4569" s="2" t="str">
        <x:v>2019-12-31</x:v>
      </x:c>
      <x:c r="J4569" s="2" t="str">
        <x:v>Deposits</x:v>
      </x:c>
      <x:c r="K4569" s="2" t="str">
        <x:v>us-gaap:Deposits</x:v>
      </x:c>
      <x:c r="L4569" s="2" t="str">
        <x:v>2022-02-25</x:v>
      </x:c>
      <x:c r="M4569" s="2" t="str">
        <x:v>0000927628-22-000106</x:v>
      </x:c>
      <x:c r="N4569" s="2" t="str">
        <x:v>https://www.sec.gov/Archives/edgar/data/927628/000092762822000106/cof-20211231.htm</x:v>
      </x:c>
      <x:c r="O4569" s="2" t="str">
        <x:v>data/raw/filings/COF_0000927628-22-000106_cof-20211231.htm</x:v>
      </x:c>
      <x:c r="P4569" s="2" t="str">
        <x:v>id3VybDovL2RvY3MudjEvZG9jOmI1YzczMGM0ZTM4MjQ3OWFhMjJlZTg0Y2E2OGFmNmJiL3NlYzpiNWM3MzBjNGUzODI0NzlhYTIyZWU4NGNhNjhhZjZiYl80MzMvZnJhZzo5MmU2ZDFmODdjMDU0ZDYwOWVhM2ExZWNhZmNjOGRlOS90YWJsZTplZTFkYjZmN2YyMjE0MDBiYWU3OWE3NmZmMzdmZjdkMi90YWJsZXJhbmdlOmVlMWRiNmY3ZjIyMTQwMGJhZTc5YTc2ZmYzN2ZmN2QyXzExLTEwLTEtMS05MjIzNQ_d0b34044-17ce-4d47-b96d-3c9e5d4a8aeb</x:v>
      </x:c>
      <x:c r="Q4569" s="2" t="str"/>
      <x:c r="R4569" s="2" t="str">
        <x:v>Latest eligible comparative presentation at the information cutoff.</x:v>
      </x:c>
      <x:c r="T4569" s="12"/>
      <x:c r="U4569" s="12"/>
    </x:row>
    <x:row r="4570" ht="24" customHeight="1">
      <x:c r="C4570" s="2" t="str">
        <x:v>COF</x:v>
      </x:c>
      <x:c r="D4570" s="2" t="str">
        <x:v>FY2019</x:v>
      </x:c>
      <x:c r="E4570" s="2" t="str">
        <x:v>loans_gross</x:v>
      </x:c>
      <x:c r="F4570" s="11" t="str">
        <x:v>n.a.</x:v>
      </x:c>
      <x:c r="G4570" s="2" t="str">
        <x:v>USDm</x:v>
      </x:c>
      <x:c r="H4570" s="2" t="str">
        <x:v>2019-01-01</x:v>
      </x:c>
      <x:c r="I4570" s="2" t="str">
        <x:v>2019-12-31</x:v>
      </x:c>
      <x:c r="J4570" s="2" t="str">
        <x:v>Gross loans and leases selected definition</x:v>
      </x:c>
      <x:c r="K4570" s="2" t="str"/>
      <x:c r="L4570" s="2" t="str"/>
      <x:c r="M4570" s="2" t="str"/>
      <x:c r="N4570" s="2" t="str"/>
      <x:c r="O4570" s="2" t="str"/>
      <x:c r="P4570" s="2" t="str"/>
      <x:c r="Q4570" s="2" t="str"/>
      <x:c r="R4570" s="2" t="str">
        <x:v>Not reported / unavailable</x:v>
      </x:c>
      <x:c r="T4570" s="12"/>
      <x:c r="U4570" s="12"/>
    </x:row>
    <x:row r="4571" ht="24" customHeight="1">
      <x:c r="C4571" s="2" t="str">
        <x:v>COF</x:v>
      </x:c>
      <x:c r="D4571" s="2" t="str">
        <x:v>FY2019</x:v>
      </x:c>
      <x:c r="E4571" s="2" t="str">
        <x:v>loans_net</x:v>
      </x:c>
      <x:c r="F4571" s="11" t="n">
        <x:v>258601</x:v>
      </x:c>
      <x:c r="G4571" s="2" t="str">
        <x:v>USD</x:v>
      </x:c>
      <x:c r="H4571" s="2" t="str">
        <x:v>2019-01-01</x:v>
      </x:c>
      <x:c r="I4571" s="2" t="str">
        <x:v>2019-12-31</x:v>
      </x:c>
      <x:c r="J4571" s="2" t="str">
        <x:v>Loans and Leases Receivable, Net Amount</x:v>
      </x:c>
      <x:c r="K4571" s="2" t="str">
        <x:v>us-gaap:LoansAndLeasesReceivableNetReportedAmount</x:v>
      </x:c>
      <x:c r="L4571" s="2" t="str">
        <x:v>2020-08-06</x:v>
      </x:c>
      <x:c r="M4571" s="2" t="str">
        <x:v>0000927628-20-000242</x:v>
      </x:c>
      <x:c r="N4571" s="2" t="str">
        <x:v>https://data.sec.gov/api/xbrl/companyfacts/CIK0000927628.json</x:v>
      </x:c>
      <x:c r="O4571" s="2" t="str">
        <x:v>data/raw/sec/COF_companyfacts.json</x:v>
      </x:c>
      <x:c r="P4571" s="2" t="str"/>
      <x:c r="Q4571" s="2" t="str"/>
      <x:c r="R4571" s="2" t="str">
        <x:v>Latest eligible comparative presentation at the information cutoff.</x:v>
      </x:c>
      <x:c r="T4571" s="12"/>
      <x:c r="U4571" s="12"/>
    </x:row>
    <x:row r="4572" ht="24" customHeight="1">
      <x:c r="C4572" s="2" t="str">
        <x:v>COF</x:v>
      </x:c>
      <x:c r="D4572" s="2" t="str">
        <x:v>FY2019</x:v>
      </x:c>
      <x:c r="E4572" s="2" t="str">
        <x:v>allowance</x:v>
      </x:c>
      <x:c r="F4572" s="11" t="n">
        <x:v>7208</x:v>
      </x:c>
      <x:c r="G4572" s="2" t="str">
        <x:v>USD</x:v>
      </x:c>
      <x:c r="H4572" s="2" t="str">
        <x:v>2019-01-01</x:v>
      </x:c>
      <x:c r="I4572" s="2" t="str">
        <x:v>2019-12-31</x:v>
      </x:c>
      <x:c r="J4572" s="2" t="str">
        <x:v>Financing Receivable, Allowance for Credit Loss</x:v>
      </x:c>
      <x:c r="K4572" s="2" t="str">
        <x:v>us-gaap:FinancingReceivableAllowanceForCreditLosses</x:v>
      </x:c>
      <x:c r="L4572" s="2" t="str">
        <x:v>2021-02-25</x:v>
      </x:c>
      <x:c r="M4572" s="2" t="str">
        <x:v>0000927628-21-000094</x:v>
      </x:c>
      <x:c r="N4572" s="2" t="str">
        <x:v>https://www.sec.gov/Archives/edgar/data/927628/000092762821000094/cof-20201231.htm</x:v>
      </x:c>
      <x:c r="O4572" s="2" t="str">
        <x:v>data/raw/filings/COF_0000927628-21-000094_cof-20201231.htm</x:v>
      </x:c>
      <x:c r="P4572" s="2" t="str">
        <x:v>id3VybDovL2RvY3MudjEvZG9jOjNhZjY2NTEyODA0NjQ2ZmNhZjFiMTlhMGFlYTZmMzIwL3NlYzozYWY2NjUxMjgwNDY0NmZjYWYxYjE5YTBhZWE2ZjMyMF8zNTIvZnJhZzoxOGU1NmZhY2QyZWY0YWVjODUwMTk3M2NhZDBlZmI3Ni90YWJsZTo1NmQ5M2I1YTBjMTY0MGRmYWE2YjgzMWYyMTZjZWVhYi90YWJsZXJhbmdlOjU2ZDkzYjVhMGMxNjQwZGZhYTZiODMxZjIxNmNlZWFiXzE3LTQtMS0xLTA_2c527c55-7492-4033-91bf-d2e24b29d954</x:v>
      </x:c>
      <x:c r="Q4572" s="2" t="str"/>
      <x:c r="R4572" s="2" t="str">
        <x:v>Latest eligible comparative presentation at the information cutoff.</x:v>
      </x:c>
      <x:c r="T4572" s="12"/>
      <x:c r="U4572" s="12"/>
    </x:row>
    <x:row r="4573" ht="24" customHeight="1">
      <x:c r="C4573" s="2" t="str">
        <x:v>COF</x:v>
      </x:c>
      <x:c r="D4573" s="2" t="str">
        <x:v>FY2019</x:v>
      </x:c>
      <x:c r="E4573" s="2" t="str">
        <x:v>nonaccrual</x:v>
      </x:c>
      <x:c r="F4573" s="11" t="str">
        <x:v>n.a.</x:v>
      </x:c>
      <x:c r="G4573" s="2" t="str">
        <x:v>USDm</x:v>
      </x:c>
      <x:c r="H4573" s="2" t="str">
        <x:v>2019-01-01</x:v>
      </x:c>
      <x:c r="I4573" s="2" t="str">
        <x:v>2019-12-31</x:v>
      </x:c>
      <x:c r="J4573" s="2" t="str">
        <x:v>Nonaccrual</x:v>
      </x:c>
      <x:c r="K4573" s="2" t="str"/>
      <x:c r="L4573" s="2" t="str"/>
      <x:c r="M4573" s="2" t="str"/>
      <x:c r="N4573" s="2" t="str"/>
      <x:c r="O4573" s="2" t="str"/>
      <x:c r="P4573" s="2" t="str"/>
      <x:c r="Q4573" s="2" t="str"/>
      <x:c r="R4573" s="2" t="str">
        <x:v>Not reported / unavailable</x:v>
      </x:c>
      <x:c r="T4573" s="12"/>
      <x:c r="U4573" s="12"/>
    </x:row>
    <x:row r="4574" ht="24" customHeight="1">
      <x:c r="C4574" s="2" t="str">
        <x:v>COF</x:v>
      </x:c>
      <x:c r="D4574" s="2" t="str">
        <x:v>FY2019</x:v>
      </x:c>
      <x:c r="E4574" s="2" t="str">
        <x:v>cash</x:v>
      </x:c>
      <x:c r="F4574" s="11" t="str">
        <x:v>n.a.</x:v>
      </x:c>
      <x:c r="G4574" s="2" t="str">
        <x:v>USDm</x:v>
      </x:c>
      <x:c r="H4574" s="2" t="str">
        <x:v>2019-01-01</x:v>
      </x:c>
      <x:c r="I4574" s="2" t="str">
        <x:v>2019-12-31</x:v>
      </x:c>
      <x:c r="J4574" s="2" t="str">
        <x:v>Cash</x:v>
      </x:c>
      <x:c r="K4574" s="2" t="str"/>
      <x:c r="L4574" s="2" t="str"/>
      <x:c r="M4574" s="2" t="str"/>
      <x:c r="N4574" s="2" t="str"/>
      <x:c r="O4574" s="2" t="str"/>
      <x:c r="P4574" s="2" t="str"/>
      <x:c r="Q4574" s="2" t="str"/>
      <x:c r="R4574" s="2" t="str">
        <x:v>Not reported / unavailable</x:v>
      </x:c>
      <x:c r="T4574" s="12"/>
      <x:c r="U4574" s="12"/>
    </x:row>
    <x:row r="4575" ht="24" customHeight="1">
      <x:c r="C4575" s="2" t="str">
        <x:v>COF</x:v>
      </x:c>
      <x:c r="D4575" s="2" t="str">
        <x:v>FY2019</x:v>
      </x:c>
      <x:c r="E4575" s="2" t="str">
        <x:v>aoci</x:v>
      </x:c>
      <x:c r="F4575" s="11" t="n">
        <x:v>1156</x:v>
      </x:c>
      <x:c r="G4575" s="2" t="str">
        <x:v>USD</x:v>
      </x:c>
      <x:c r="H4575" s="2" t="str">
        <x:v>2019-01-01</x:v>
      </x:c>
      <x:c r="I4575" s="2" t="str">
        <x:v>2019-12-31</x:v>
      </x:c>
      <x:c r="J4575" s="2" t="str">
        <x:v>Accumulated Other Comprehensive Income (Loss), Net of Tax</x:v>
      </x:c>
      <x:c r="K4575" s="2" t="str">
        <x:v>us-gaap:AccumulatedOtherComprehensiveIncomeLossNetOfTax</x:v>
      </x:c>
      <x:c r="L4575" s="2" t="str">
        <x:v>2021-02-25</x:v>
      </x:c>
      <x:c r="M4575" s="2" t="str">
        <x:v>0000927628-21-000094</x:v>
      </x:c>
      <x:c r="N4575" s="2" t="str">
        <x:v>https://www.sec.gov/Archives/edgar/data/927628/000092762821000094/cof-20201231.htm</x:v>
      </x:c>
      <x:c r="O4575" s="2" t="str">
        <x:v>data/raw/filings/COF_0000927628-21-000094_cof-20201231.htm</x:v>
      </x:c>
      <x:c r="P4575" s="2" t="str">
        <x:v>id3VybDovL2RvY3MudjEvZG9jOjNhZjY2NTEyODA0NjQ2ZmNhZjFiMTlhMGFlYTZmMzIwL3NlYzozYWY2NjUxMjgwNDY0NmZjYWYxYjE5YTBhZWE2ZjMyMF8zNTIvZnJhZzoxOGU1NmZhY2QyZWY0YWVjODUwMTk3M2NhZDBlZmI3Ni90YWJsZTo1NmQ5M2I1YTBjMTY0MGRmYWE2YjgzMWYyMTZjZWVhYi90YWJsZXJhbmdlOjU2ZDkzYjVhMGMxNjQwZGZhYTZiODMxZjIxNmNlZWFiXzQ2LTQtMS0xLTA_3fcf9e7b-3311-49b9-ba96-f28c36d9e85f</x:v>
      </x:c>
      <x:c r="Q4575" s="2" t="str"/>
      <x:c r="R4575" s="2" t="str">
        <x:v>Latest eligible comparative presentation at the information cutoff.</x:v>
      </x:c>
      <x:c r="T4575" s="12"/>
      <x:c r="U4575" s="12"/>
    </x:row>
    <x:row r="4576" ht="24" customHeight="1">
      <x:c r="C4576" s="2" t="str">
        <x:v>COF</x:v>
      </x:c>
      <x:c r="D4576" s="2" t="str">
        <x:v>FY2019</x:v>
      </x:c>
      <x:c r="E4576" s="2" t="str">
        <x:v>nii</x:v>
      </x:c>
      <x:c r="F4576" s="11" t="n">
        <x:v>23340</x:v>
      </x:c>
      <x:c r="G4576" s="2" t="str">
        <x:v>USD</x:v>
      </x:c>
      <x:c r="H4576" s="2" t="str">
        <x:v>2019-01-01</x:v>
      </x:c>
      <x:c r="I4576" s="2" t="str">
        <x:v>2019-12-31</x:v>
      </x:c>
      <x:c r="J4576" s="2" t="str">
        <x:v>Interest Income (Expense), Net</x:v>
      </x:c>
      <x:c r="K4576" s="2" t="str">
        <x:v>us-gaap:InterestIncomeExpenseNet</x:v>
      </x:c>
      <x:c r="L4576" s="2" t="str">
        <x:v>2022-02-25</x:v>
      </x:c>
      <x:c r="M4576" s="2" t="str">
        <x:v>0000927628-22-000106</x:v>
      </x:c>
      <x:c r="N4576" s="2" t="str">
        <x:v>https://www.sec.gov/Archives/edgar/data/927628/000092762822000106/cof-20211231.htm</x:v>
      </x:c>
      <x:c r="O4576" s="2" t="str">
        <x:v>data/raw/filings/COF_0000927628-22-000106_cof-20211231.htm</x:v>
      </x:c>
      <x:c r="P4576" s="2" t="str">
        <x:v>id3VybDovL2RvY3MudjEvZG9jOmI1YzczMGM0ZTM4MjQ3OWFhMjJlZTg0Y2E2OGFmNmJiL3NlYzpiNWM3MzBjNGUzODI0NzlhYTIyZWU4NGNhNjhhZjZiYl80MzMvZnJhZzo5MmU2ZDFmODdjMDU0ZDYwOWVhM2ExZWNhZmNjOGRlOS90YWJsZTplZTFkYjZmN2YyMjE0MDBiYWU3OWE3NmZmMzdmZjdkMi90YWJsZXJhbmdlOmVlMWRiNmY3ZjIyMTQwMGJhZTc5YTc2ZmYzN2ZmN2QyXzItMTAtMS0xLTkyMjM1_bde20e5a-effa-4d06-9421-62a6121f05f0</x:v>
      </x:c>
      <x:c r="Q4576" s="2" t="str"/>
      <x:c r="R4576" s="2" t="str">
        <x:v>Latest eligible comparative presentation at the information cutoff.</x:v>
      </x:c>
      <x:c r="T4576" s="12"/>
      <x:c r="U4576" s="12"/>
    </x:row>
    <x:row r="4577" ht="24" customHeight="1">
      <x:c r="C4577" s="2" t="str">
        <x:v>COF</x:v>
      </x:c>
      <x:c r="D4577" s="2" t="str">
        <x:v>FY2019</x:v>
      </x:c>
      <x:c r="E4577" s="2" t="str">
        <x:v>noninterest_income</x:v>
      </x:c>
      <x:c r="F4577" s="11" t="n">
        <x:v>5253</x:v>
      </x:c>
      <x:c r="G4577" s="2" t="str">
        <x:v>USD</x:v>
      </x:c>
      <x:c r="H4577" s="2" t="str">
        <x:v>2019-01-01</x:v>
      </x:c>
      <x:c r="I4577" s="2" t="str">
        <x:v>2019-12-31</x:v>
      </x:c>
      <x:c r="J4577" s="2" t="str">
        <x:v>Noninterest Income</x:v>
      </x:c>
      <x:c r="K4577" s="2" t="str">
        <x:v>us-gaap:NoninterestIncome</x:v>
      </x:c>
      <x:c r="L4577" s="2" t="str">
        <x:v>2022-02-25</x:v>
      </x:c>
      <x:c r="M4577" s="2" t="str">
        <x:v>0000927628-22-000106</x:v>
      </x:c>
      <x:c r="N4577" s="2" t="str">
        <x:v>https://www.sec.gov/Archives/edgar/data/927628/000092762822000106/cof-20211231.htm</x:v>
      </x:c>
      <x:c r="O4577" s="2" t="str">
        <x:v>data/raw/filings/COF_0000927628-22-000106_cof-20211231.htm</x:v>
      </x:c>
      <x:c r="P4577" s="2" t="str">
        <x:v>id3VybDovL2RvY3MudjEvZG9jOmI1YzczMGM0ZTM4MjQ3OWFhMjJlZTg0Y2E2OGFmNmJiL3NlYzpiNWM3MzBjNGUzODI0NzlhYTIyZWU4NGNhNjhhZjZiYl80MzMvZnJhZzo5MmU2ZDFmODdjMDU0ZDYwOWVhM2ExZWNhZmNjOGRlOS90YWJsZTplMjk3N2NmODg0MGM0ZWQyYTc1ZmNjZjE2OTBkOWJiMi90YWJsZXJhbmdlOmUyOTc3Y2Y4ODQwYzRlZDJhNzVmY2NmMTY5MGQ5YmIyXzgtMTAtMS0xLTkyMjM1_986f83a6-5295-4667-a818-5a5918ee81d6</x:v>
      </x:c>
      <x:c r="Q4577" s="2" t="str"/>
      <x:c r="R4577" s="2" t="str">
        <x:v>Latest eligible comparative presentation at the information cutoff.</x:v>
      </x:c>
      <x:c r="T4577" s="12"/>
      <x:c r="U4577" s="12"/>
    </x:row>
    <x:row r="4578" ht="24" customHeight="1">
      <x:c r="C4578" s="2" t="str">
        <x:v>COF</x:v>
      </x:c>
      <x:c r="D4578" s="2" t="str">
        <x:v>FY2019</x:v>
      </x:c>
      <x:c r="E4578" s="2" t="str">
        <x:v>revenue_reported</x:v>
      </x:c>
      <x:c r="F4578" s="11" t="n">
        <x:v>28593</x:v>
      </x:c>
      <x:c r="G4578" s="2" t="str">
        <x:v>USD</x:v>
      </x:c>
      <x:c r="H4578" s="2" t="str">
        <x:v>2019-01-01</x:v>
      </x:c>
      <x:c r="I4578" s="2" t="str">
        <x:v>2019-12-31</x:v>
      </x:c>
      <x:c r="J4578" s="2" t="str">
        <x:v>Revenues</x:v>
      </x:c>
      <x:c r="K4578" s="2" t="str">
        <x:v>us-gaap:Revenues</x:v>
      </x:c>
      <x:c r="L4578" s="2" t="str">
        <x:v>2022-02-25</x:v>
      </x:c>
      <x:c r="M4578" s="2" t="str">
        <x:v>0000927628-22-000106</x:v>
      </x:c>
      <x:c r="N4578" s="2" t="str">
        <x:v>https://www.sec.gov/Archives/edgar/data/927628/000092762822000106/cof-20211231.htm</x:v>
      </x:c>
      <x:c r="O4578" s="2" t="str">
        <x:v>data/raw/filings/COF_0000927628-22-000106_cof-20211231.htm</x:v>
      </x:c>
      <x:c r="P4578" s="2" t="str">
        <x:v>id3VybDovL2RvY3MudjEvZG9jOmI1YzczMGM0ZTM4MjQ3OWFhMjJlZTg0Y2E2OGFmNmJiL3NlYzpiNWM3MzBjNGUzODI0NzlhYTIyZWU4NGNhNjhhZjZiYl80MzMvZnJhZzo5MmU2ZDFmODdjMDU0ZDYwOWVhM2ExZWNhZmNjOGRlOS90YWJsZTplZTFkYjZmN2YyMjE0MDBiYWU3OWE3NmZmMzdmZjdkMi90YWJsZXJhbmdlOmVlMWRiNmY3ZjIyMTQwMGJhZTc5YTc2ZmYzN2ZmN2QyXzQtMTAtMS0xLTkyMjM1_af61fcdb-53dc-484c-a881-73c43ed6f55a</x:v>
      </x:c>
      <x:c r="Q4578" s="2" t="str"/>
      <x:c r="R4578" s="2" t="str">
        <x:v>Latest eligible comparative presentation at the information cutoff.</x:v>
      </x:c>
      <x:c r="T4578" s="12"/>
      <x:c r="U4578" s="12"/>
    </x:row>
    <x:row r="4579" ht="24" customHeight="1">
      <x:c r="C4579" s="2" t="str">
        <x:v>COF</x:v>
      </x:c>
      <x:c r="D4579" s="2" t="str">
        <x:v>FY2019</x:v>
      </x:c>
      <x:c r="E4579" s="2" t="str">
        <x:v>opex</x:v>
      </x:c>
      <x:c r="F4579" s="11" t="n">
        <x:v>15483</x:v>
      </x:c>
      <x:c r="G4579" s="2" t="str">
        <x:v>USD</x:v>
      </x:c>
      <x:c r="H4579" s="2" t="str">
        <x:v>2019-01-01</x:v>
      </x:c>
      <x:c r="I4579" s="2" t="str">
        <x:v>2019-12-31</x:v>
      </x:c>
      <x:c r="J4579" s="2" t="str">
        <x:v>Noninterest Expense</x:v>
      </x:c>
      <x:c r="K4579" s="2" t="str">
        <x:v>us-gaap:NoninterestExpense</x:v>
      </x:c>
      <x:c r="L4579" s="2" t="str">
        <x:v>2022-02-25</x:v>
      </x:c>
      <x:c r="M4579" s="2" t="str">
        <x:v>0000927628-22-000106</x:v>
      </x:c>
      <x:c r="N4579" s="2" t="str">
        <x:v>https://www.sec.gov/Archives/edgar/data/927628/000092762822000106/cof-20211231.htm</x:v>
      </x:c>
      <x:c r="O4579" s="2" t="str">
        <x:v>data/raw/filings/COF_0000927628-22-000106_cof-20211231.htm</x:v>
      </x:c>
      <x:c r="P4579" s="2" t="str">
        <x:v>id3VybDovL2RvY3MudjEvZG9jOmI1YzczMGM0ZTM4MjQ3OWFhMjJlZTg0Y2E2OGFmNmJiL3NlYzpiNWM3MzBjNGUzODI0NzlhYTIyZWU4NGNhNjhhZjZiYl80MzMvZnJhZzo5MmU2ZDFmODdjMDU0ZDYwOWVhM2ExZWNhZmNjOGRlOS90YWJsZTplZTFkYjZmN2YyMjE0MDBiYWU3OWE3NmZmMzdmZjdkMi90YWJsZXJhbmdlOmVlMWRiNmY3ZjIyMTQwMGJhZTc5YTc2ZmYzN2ZmN2QyXzYtMTAtMS0xLTkyMjM1_4ebb573b-af64-4e92-9485-129e6c1f2122</x:v>
      </x:c>
      <x:c r="Q4579" s="2" t="str"/>
      <x:c r="R4579" s="2" t="str">
        <x:v>Latest eligible comparative presentation at the information cutoff.</x:v>
      </x:c>
      <x:c r="T4579" s="12"/>
      <x:c r="U4579" s="12"/>
    </x:row>
    <x:row r="4580" ht="24" customHeight="1">
      <x:c r="C4580" s="2" t="str">
        <x:v>COF</x:v>
      </x:c>
      <x:c r="D4580" s="2" t="str">
        <x:v>FY2019</x:v>
      </x:c>
      <x:c r="E4580" s="2" t="str">
        <x:v>provision</x:v>
      </x:c>
      <x:c r="F4580" s="11" t="n">
        <x:v>6236</x:v>
      </x:c>
      <x:c r="G4580" s="2" t="str">
        <x:v>USD</x:v>
      </x:c>
      <x:c r="H4580" s="2" t="str">
        <x:v>2019-01-01</x:v>
      </x:c>
      <x:c r="I4580" s="2" t="str">
        <x:v>2019-12-31</x:v>
      </x:c>
      <x:c r="J4580" s="2" t="str">
        <x:v>Provision for Loan, Lease, and Other Losses</x:v>
      </x:c>
      <x:c r="K4580" s="2" t="str">
        <x:v>us-gaap:ProvisionForLoanLeaseAndOtherLosses</x:v>
      </x:c>
      <x:c r="L4580" s="2" t="str">
        <x:v>2020-02-20</x:v>
      </x:c>
      <x:c r="M4580" s="2" t="str">
        <x:v>0000927628-20-000102</x:v>
      </x:c>
      <x:c r="N4580" s="2" t="str">
        <x:v>https://www.sec.gov/Archives/edgar/data/927628/000092762820000102/cof-12312019x10k.htm</x:v>
      </x:c>
      <x:c r="O4580" s="2" t="str">
        <x:v>data/raw/filings/COF_0000927628-20-000102_cof-12312019x10k.htm</x:v>
      </x:c>
      <x:c r="P4580" s="2" t="str">
        <x:v>d50218626e2741-wk-Fact-6FC552365BE052718DAEE32BC7BE802F</x:v>
      </x:c>
      <x:c r="Q4580" s="2" t="str"/>
      <x:c r="R4580" s="2" t="str">
        <x:v>Latest eligible comparative presentation at the information cutoff.</x:v>
      </x:c>
      <x:c r="T4580" s="12"/>
      <x:c r="U4580" s="12"/>
    </x:row>
    <x:row r="4581" ht="24" customHeight="1">
      <x:c r="C4581" s="2" t="str">
        <x:v>COF</x:v>
      </x:c>
      <x:c r="D4581" s="2" t="str">
        <x:v>FY2019</x:v>
      </x:c>
      <x:c r="E4581" s="2" t="str">
        <x:v>pretax</x:v>
      </x:c>
      <x:c r="F4581" s="11" t="n">
        <x:v>6874</x:v>
      </x:c>
      <x:c r="G4581" s="2" t="str">
        <x:v>USD</x:v>
      </x:c>
      <x:c r="H4581" s="2" t="str">
        <x:v>2019-01-01</x:v>
      </x:c>
      <x:c r="I4581" s="2" t="str">
        <x:v>2019-12-31</x:v>
      </x:c>
      <x:c r="J4581" s="2" t="str">
        <x:v>Income (Loss) from Continuing Operations before Income Taxes, Noncontrolling Interest</x:v>
      </x:c>
      <x:c r="K4581" s="2" t="str">
        <x:v>us-gaap:IncomeLossFromContinuingOperationsBeforeIncomeTaxesExtraordinaryItemsNoncontrollingInterest</x:v>
      </x:c>
      <x:c r="L4581" s="2" t="str">
        <x:v>2022-02-25</x:v>
      </x:c>
      <x:c r="M4581" s="2" t="str">
        <x:v>0000927628-22-000106</x:v>
      </x:c>
      <x:c r="N4581" s="2" t="str">
        <x:v>https://www.sec.gov/Archives/edgar/data/927628/000092762822000106/cof-20211231.htm</x:v>
      </x:c>
      <x:c r="O4581" s="2" t="str">
        <x:v>data/raw/filings/COF_0000927628-22-000106_cof-20211231.htm</x:v>
      </x:c>
      <x:c r="P4581" s="2" t="str">
        <x:v>id3VybDovL2RvY3MudjEvZG9jOmI1YzczMGM0ZTM4MjQ3OWFhMjJlZTg0Y2E2OGFmNmJiL3NlYzpiNWM3MzBjNGUzODI0NzlhYTIyZWU4NGNhNjhhZjZiYl80MzMvZnJhZzo5MmU2ZDFmODdjMDU0ZDYwOWVhM2ExZWNhZmNjOGRlOS90YWJsZTplZTFkYjZmN2YyMjE0MDBiYWU3OWE3NmZmMzdmZjdkMi90YWJsZXJhbmdlOmVlMWRiNmY3ZjIyMTQwMGJhZTc5YTc2ZmYzN2ZmN2QyXzctMTAtMS0xLTkyMjM1_843a5ed0-416f-4023-9826-d9ea27d5d5d0</x:v>
      </x:c>
      <x:c r="Q4581" s="2" t="str"/>
      <x:c r="R4581" s="2" t="str">
        <x:v>Latest eligible comparative presentation at the information cutoff.</x:v>
      </x:c>
      <x:c r="T4581" s="12"/>
      <x:c r="U4581" s="12"/>
    </x:row>
    <x:row r="4582" ht="24" customHeight="1">
      <x:c r="C4582" s="2" t="str">
        <x:v>COF</x:v>
      </x:c>
      <x:c r="D4582" s="2" t="str">
        <x:v>FY2019</x:v>
      </x:c>
      <x:c r="E4582" s="2" t="str">
        <x:v>tax</x:v>
      </x:c>
      <x:c r="F4582" s="11" t="n">
        <x:v>1341</x:v>
      </x:c>
      <x:c r="G4582" s="2" t="str">
        <x:v>USD</x:v>
      </x:c>
      <x:c r="H4582" s="2" t="str">
        <x:v>2019-01-01</x:v>
      </x:c>
      <x:c r="I4582" s="2" t="str">
        <x:v>2019-12-31</x:v>
      </x:c>
      <x:c r="J4582" s="2" t="str">
        <x:v>Income Tax Expense (Benefit)</x:v>
      </x:c>
      <x:c r="K4582" s="2" t="str">
        <x:v>us-gaap:IncomeTaxExpenseBenefit</x:v>
      </x:c>
      <x:c r="L4582" s="2" t="str">
        <x:v>2022-02-25</x:v>
      </x:c>
      <x:c r="M4582" s="2" t="str">
        <x:v>0000927628-22-000106</x:v>
      </x:c>
      <x:c r="N4582" s="2" t="str">
        <x:v>https://www.sec.gov/Archives/edgar/data/927628/000092762822000106/cof-20211231.htm</x:v>
      </x:c>
      <x:c r="O4582" s="2" t="str">
        <x:v>data/raw/filings/COF_0000927628-22-000106_cof-20211231.htm</x:v>
      </x:c>
      <x:c r="P4582" s="2" t="str">
        <x:v>id3VybDovL2RvY3MudjEvZG9jOmI1YzczMGM0ZTM4MjQ3OWFhMjJlZTg0Y2E2OGFmNmJiL3NlYzpiNWM3MzBjNGUzODI0NzlhYTIyZWU4NGNhNjhhZjZiYl80MzMvZnJhZzo5MmU2ZDFmODdjMDU0ZDYwOWVhM2ExZWNhZmNjOGRlOS90YWJsZTplZTFkYjZmN2YyMjE0MDBiYWU3OWE3NmZmMzdmZjdkMi90YWJsZXJhbmdlOmVlMWRiNmY3ZjIyMTQwMGJhZTc5YTc2ZmYzN2ZmN2QyXzgtMTAtMS0xLTkyMjM1_b6361454-1274-435c-8fb4-3c025943285b</x:v>
      </x:c>
      <x:c r="Q4582" s="2" t="str"/>
      <x:c r="R4582" s="2" t="str">
        <x:v>Latest eligible comparative presentation at the information cutoff.</x:v>
      </x:c>
      <x:c r="T4582" s="12"/>
      <x:c r="U4582" s="12"/>
    </x:row>
    <x:row r="4583" ht="24" customHeight="1">
      <x:c r="C4583" s="2" t="str">
        <x:v>COF</x:v>
      </x:c>
      <x:c r="D4583" s="2" t="str">
        <x:v>FY2019</x:v>
      </x:c>
      <x:c r="E4583" s="2" t="str">
        <x:v>net_income</x:v>
      </x:c>
      <x:c r="F4583" s="11" t="n">
        <x:v>5546</x:v>
      </x:c>
      <x:c r="G4583" s="2" t="str">
        <x:v>USD</x:v>
      </x:c>
      <x:c r="H4583" s="2" t="str">
        <x:v>2019-01-01</x:v>
      </x:c>
      <x:c r="I4583" s="2" t="str">
        <x:v>2019-12-31</x:v>
      </x:c>
      <x:c r="J4583" s="2" t="str">
        <x:v>Net Income (Loss) Attributable to Parent</x:v>
      </x:c>
      <x:c r="K4583" s="2" t="str">
        <x:v>us-gaap:NetIncomeLoss</x:v>
      </x:c>
      <x:c r="L4583" s="2" t="str">
        <x:v>2022-02-25</x:v>
      </x:c>
      <x:c r="M4583" s="2" t="str">
        <x:v>0000927628-22-000106</x:v>
      </x:c>
      <x:c r="N4583" s="2" t="str">
        <x:v>https://www.sec.gov/Archives/edgar/data/927628/000092762822000106/cof-20211231.htm</x:v>
      </x:c>
      <x:c r="O4583" s="2" t="str">
        <x:v>data/raw/filings/COF_0000927628-22-000106_cof-20211231.htm</x:v>
      </x:c>
      <x:c r="P4583" s="2" t="str">
        <x:v>id3VybDovL2RvY3MudjEvZG9jOmI1YzczMGM0ZTM4MjQ3OWFhMjJlZTg0Y2E2OGFmNmJiL3NlYzpiNWM3MzBjNGUzODI0NzlhYTIyZWU4NGNhNjhhZjZiYl80MTgvZnJhZzo1MzcwODNiMDJmMjc0NDFjYmIzNTJmZGQ3NGYzNzkxNy90YWJsZToxMDJiMzc3OWI3M2M0MDRkODhlZWE4MjFlNGU1ZWU5OS90YWJsZXJhbmdlOjEwMmIzNzc5YjczYzQwNGQ4OGVlYTgyMWU0ZTVlZTk5XzQtMTAtMS0xLTkyMjM1_3dd7120b-6165-4e87-abc0-939a0ae29c4e</x:v>
      </x:c>
      <x:c r="Q4583" s="2" t="str"/>
      <x:c r="R4583" s="2" t="str">
        <x:v>Latest eligible comparative presentation at the information cutoff.</x:v>
      </x:c>
      <x:c r="T4583" s="12"/>
      <x:c r="U4583" s="12"/>
    </x:row>
    <x:row r="4584" ht="24" customHeight="1">
      <x:c r="C4584" s="2" t="str">
        <x:v>COF</x:v>
      </x:c>
      <x:c r="D4584" s="2" t="str">
        <x:v>FY2019</x:v>
      </x:c>
      <x:c r="E4584" s="2" t="str">
        <x:v>common_income</x:v>
      </x:c>
      <x:c r="F4584" s="11" t="n">
        <x:v>5192</x:v>
      </x:c>
      <x:c r="G4584" s="2" t="str">
        <x:v>USD</x:v>
      </x:c>
      <x:c r="H4584" s="2" t="str">
        <x:v>2019-01-01</x:v>
      </x:c>
      <x:c r="I4584" s="2" t="str">
        <x:v>2019-12-31</x:v>
      </x:c>
      <x:c r="J4584" s="2" t="str">
        <x:v>Net Income (Loss) Available to Common Stockholders, Basic</x:v>
      </x:c>
      <x:c r="K4584" s="2" t="str">
        <x:v>us-gaap:NetIncomeLossAvailableToCommonStockholdersBasic</x:v>
      </x:c>
      <x:c r="L4584" s="2" t="str">
        <x:v>2022-02-25</x:v>
      </x:c>
      <x:c r="M4584" s="2" t="str">
        <x:v>0000927628-22-000106</x:v>
      </x:c>
      <x:c r="N4584" s="2" t="str">
        <x:v>https://www.sec.gov/Archives/edgar/data/927628/000092762822000106/cof-20211231.htm</x:v>
      </x:c>
      <x:c r="O4584" s="2" t="str">
        <x:v>data/raw/filings/COF_0000927628-22-000106_cof-20211231.htm</x:v>
      </x:c>
      <x:c r="P4584" s="2" t="str">
        <x:v>id3VybDovL2RvY3MudjEvZG9jOmI1YzczMGM0ZTM4MjQ3OWFhMjJlZTg0Y2E2OGFmNmJiL3NlYzpiNWM3MzBjNGUzODI0NzlhYTIyZWU4NGNhNjhhZjZiYl80MTgvZnJhZzo1MzcwODNiMDJmMjc0NDFjYmIzNTJmZGQ3NGYzNzkxNy90YWJsZToxMDJiMzc3OWI3M2M0MDRkODhlZWE4MjFlNGU1ZWU5OS90YWJsZXJhbmdlOjEwMmIzNzc5YjczYzQwNGQ4OGVlYTgyMWU0ZTVlZTk5XzgtMTAtMS0xLTkyMjM1_6ec5093a-e6e4-41fe-b2d6-b11d437ae2e6</x:v>
      </x:c>
      <x:c r="Q4584" s="2" t="str"/>
      <x:c r="R4584" s="2" t="str">
        <x:v>Latest eligible comparative presentation at the information cutoff.</x:v>
      </x:c>
      <x:c r="T4584" s="12"/>
      <x:c r="U4584" s="12"/>
    </x:row>
    <x:row r="4585" ht="24" customHeight="1">
      <x:c r="C4585" s="2" t="str">
        <x:v>COF</x:v>
      </x:c>
      <x:c r="D4585" s="2" t="str">
        <x:v>FY2019</x:v>
      </x:c>
      <x:c r="E4585" s="2" t="str">
        <x:v>preferred_div</x:v>
      </x:c>
      <x:c r="F4585" s="11" t="str">
        <x:v>n.a.</x:v>
      </x:c>
      <x:c r="G4585" s="2" t="str">
        <x:v>USDm</x:v>
      </x:c>
      <x:c r="H4585" s="2" t="str">
        <x:v>2019-01-01</x:v>
      </x:c>
      <x:c r="I4585" s="2" t="str">
        <x:v>2019-12-31</x:v>
      </x:c>
      <x:c r="J4585" s="2" t="str">
        <x:v>Preferred dividends and other common-income adjustments</x:v>
      </x:c>
      <x:c r="K4585" s="2" t="str"/>
      <x:c r="L4585" s="2" t="str"/>
      <x:c r="M4585" s="2" t="str"/>
      <x:c r="N4585" s="2" t="str"/>
      <x:c r="O4585" s="2" t="str"/>
      <x:c r="P4585" s="2" t="str"/>
      <x:c r="Q4585" s="2" t="str"/>
      <x:c r="R4585" s="2" t="str">
        <x:v>Not reported / unavailable</x:v>
      </x:c>
      <x:c r="T4585" s="12"/>
      <x:c r="U4585" s="12"/>
    </x:row>
    <x:row r="4586" ht="24" customHeight="1">
      <x:c r="C4586" s="2" t="str">
        <x:v>COF</x:v>
      </x:c>
      <x:c r="D4586" s="2" t="str">
        <x:v>FY2019</x:v>
      </x:c>
      <x:c r="E4586" s="2" t="str">
        <x:v>eps</x:v>
      </x:c>
      <x:c r="F4586" s="11" t="n">
        <x:v>11.05</x:v>
      </x:c>
      <x:c r="G4586" s="2" t="str">
        <x:v>USD/shares</x:v>
      </x:c>
      <x:c r="H4586" s="2" t="str">
        <x:v>2019-01-01</x:v>
      </x:c>
      <x:c r="I4586" s="2" t="str">
        <x:v>2019-12-31</x:v>
      </x:c>
      <x:c r="J4586" s="2" t="str">
        <x:v>Earnings Per Share, Diluted</x:v>
      </x:c>
      <x:c r="K4586" s="2" t="str">
        <x:v>us-gaap:EarningsPerShareDiluted</x:v>
      </x:c>
      <x:c r="L4586" s="2" t="str">
        <x:v>2022-02-25</x:v>
      </x:c>
      <x:c r="M4586" s="2" t="str">
        <x:v>0000927628-22-000106</x:v>
      </x:c>
      <x:c r="N4586" s="2" t="str">
        <x:v>https://www.sec.gov/Archives/edgar/data/927628/000092762822000106/cof-20211231.htm</x:v>
      </x:c>
      <x:c r="O4586" s="2" t="str">
        <x:v>data/raw/filings/COF_0000927628-22-000106_cof-20211231.htm</x:v>
      </x:c>
      <x:c r="P4586" s="2" t="str">
        <x:v>id3VybDovL2RvY3MudjEvZG9jOmI1YzczMGM0ZTM4MjQ3OWFhMjJlZTg0Y2E2OGFmNmJiL3NlYzpiNWM3MzBjNGUzODI0NzlhYTIyZWU4NGNhNjhhZjZiYl80MTgvZnJhZzo1MzcwODNiMDJmMjc0NDFjYmIzNTJmZGQ3NGYzNzkxNy90YWJsZToxMDJiMzc3OWI3M2M0MDRkODhlZWE4MjFlNGU1ZWU5OS90YWJsZXJhbmdlOjEwMmIzNzc5YjczYzQwNGQ4OGVlYTgyMWU0ZTVlZTk5XzIzLTEwLTEtMS05MjIzNQ_ba7c36c1-3fab-4aae-874e-0c3dc45ff2a6</x:v>
      </x:c>
      <x:c r="Q4586" s="2" t="str"/>
      <x:c r="R4586" s="2" t="str">
        <x:v>Latest eligible comparative presentation at the information cutoff.</x:v>
      </x:c>
      <x:c r="T4586" s="12"/>
      <x:c r="U4586" s="12"/>
    </x:row>
    <x:row r="4587" ht="24" customHeight="1">
      <x:c r="C4587" s="2" t="str">
        <x:v>COF</x:v>
      </x:c>
      <x:c r="D4587" s="2" t="str">
        <x:v>FY2019</x:v>
      </x:c>
      <x:c r="E4587" s="2" t="str">
        <x:v>shares_diluted</x:v>
      </x:c>
      <x:c r="F4587" s="11" t="n">
        <x:v>469.9</x:v>
      </x:c>
      <x:c r="G4587" s="2" t="str">
        <x:v>shares</x:v>
      </x:c>
      <x:c r="H4587" s="2" t="str">
        <x:v>2019-01-01</x:v>
      </x:c>
      <x:c r="I4587" s="2" t="str">
        <x:v>2019-12-31</x:v>
      </x:c>
      <x:c r="J4587" s="2" t="str">
        <x:v>Weighted Average Number of Shares Outstanding, Diluted</x:v>
      </x:c>
      <x:c r="K4587" s="2" t="str">
        <x:v>us-gaap:WeightedAverageNumberOfDilutedSharesOutstanding</x:v>
      </x:c>
      <x:c r="L4587" s="2" t="str">
        <x:v>2022-02-25</x:v>
      </x:c>
      <x:c r="M4587" s="2" t="str">
        <x:v>0000927628-22-000106</x:v>
      </x:c>
      <x:c r="N4587" s="2" t="str">
        <x:v>https://www.sec.gov/Archives/edgar/data/927628/000092762822000106/cof-20211231.htm</x:v>
      </x:c>
      <x:c r="O4587" s="2" t="str">
        <x:v>data/raw/filings/COF_0000927628-22-000106_cof-20211231.htm</x:v>
      </x:c>
      <x:c r="P4587" s="2" t="str">
        <x:v>id3VybDovL2RvY3MudjEvZG9jOmI1YzczMGM0ZTM4MjQ3OWFhMjJlZTg0Y2E2OGFmNmJiL3NlYzpiNWM3MzBjNGUzODI0NzlhYTIyZWU4NGNhNjhhZjZiYl80MTgvZnJhZzo1MzcwODNiMDJmMjc0NDFjYmIzNTJmZGQ3NGYzNzkxNy90YWJsZToxMDJiMzc3OWI3M2M0MDRkODhlZWE4MjFlNGU1ZWU5OS90YWJsZXJhbmdlOjEwMmIzNzc5YjczYzQwNGQ4OGVlYTgyMWU0ZTVlZTk5XzE1LTEwLTEtMS05MjIzNQ_263bfdc8-2603-4eee-afe0-67119ae98da8</x:v>
      </x:c>
      <x:c r="Q4587" s="2" t="str"/>
      <x:c r="R4587" s="2" t="str">
        <x:v>Latest eligible comparative presentation at the information cutoff.</x:v>
      </x:c>
      <x:c r="T4587" s="12"/>
      <x:c r="U4587" s="12"/>
    </x:row>
    <x:row r="4588" ht="24" customHeight="1">
      <x:c r="C4588" s="2" t="str">
        <x:v>COF</x:v>
      </x:c>
      <x:c r="D4588" s="2" t="str">
        <x:v>FY2019</x:v>
      </x:c>
      <x:c r="E4588" s="2" t="str">
        <x:v>dps</x:v>
      </x:c>
      <x:c r="F4588" s="11" t="str">
        <x:v>n.a.</x:v>
      </x:c>
      <x:c r="G4588" s="2" t="str">
        <x:v>USD/share</x:v>
      </x:c>
      <x:c r="H4588" s="2" t="str">
        <x:v>2019-01-01</x:v>
      </x:c>
      <x:c r="I4588" s="2" t="str">
        <x:v>2019-12-31</x:v>
      </x:c>
      <x:c r="J4588" s="2" t="str">
        <x:v>Dividends per common share</x:v>
      </x:c>
      <x:c r="K4588" s="2" t="str"/>
      <x:c r="L4588" s="2" t="str"/>
      <x:c r="M4588" s="2" t="str"/>
      <x:c r="N4588" s="2" t="str"/>
      <x:c r="O4588" s="2" t="str"/>
      <x:c r="P4588" s="2" t="str"/>
      <x:c r="Q4588" s="2" t="str"/>
      <x:c r="R4588" s="2" t="str">
        <x:v>Not reported / unavailable</x:v>
      </x:c>
      <x:c r="T4588" s="12"/>
      <x:c r="U4588" s="12"/>
    </x:row>
    <x:row r="4589" ht="24" customHeight="1">
      <x:c r="C4589" s="2" t="str">
        <x:v>COF</x:v>
      </x:c>
      <x:c r="D4589" s="2" t="str">
        <x:v>FY2019</x:v>
      </x:c>
      <x:c r="E4589" s="2" t="str">
        <x:v>dividends</x:v>
      </x:c>
      <x:c r="F4589" s="11" t="n">
        <x:v>753</x:v>
      </x:c>
      <x:c r="G4589" s="2" t="str">
        <x:v>USD</x:v>
      </x:c>
      <x:c r="H4589" s="2" t="str">
        <x:v>2019-01-01</x:v>
      </x:c>
      <x:c r="I4589" s="2" t="str">
        <x:v>2019-12-31</x:v>
      </x:c>
      <x:c r="J4589" s="2" t="str">
        <x:v>Payments of Ordinary Dividends, Common Stock</x:v>
      </x:c>
      <x:c r="K4589" s="2" t="str">
        <x:v>us-gaap:PaymentsOfDividendsCommonStock</x:v>
      </x:c>
      <x:c r="L4589" s="2" t="str">
        <x:v>2022-02-25</x:v>
      </x:c>
      <x:c r="M4589" s="2" t="str">
        <x:v>0000927628-22-000106</x:v>
      </x:c>
      <x:c r="N4589" s="2" t="str">
        <x:v>https://www.sec.gov/Archives/edgar/data/927628/000092762822000106/cof-20211231.htm</x:v>
      </x:c>
      <x:c r="O4589" s="2" t="str">
        <x:v>data/raw/filings/COF_0000927628-22-000106_cof-20211231.htm</x:v>
      </x:c>
      <x:c r="P4589" s="2" t="str">
        <x:v>id3VybDovL2RvY3MudjEvZG9jOmI1YzczMGM0ZTM4MjQ3OWFhMjJlZTg0Y2E2OGFmNmJiL3NlYzpiNWM3MzBjNGUzODI0NzlhYTIyZWU4NGNhNjhhZjZiYl8zNTUvZnJhZzozNzc4MmViZDkxODM0YmQyOTdhYjY3ZDRmZjZiNTk4Zi90YWJsZTpkODRjMDdkNzBkMWY0MmMwOTA2MjUwMDU2ZWEyOWIxNC90YWJsZXJhbmdlOmQ4NGMwN2Q3MGQxZjQyYzA5MDYyNTAwNTZlYTI5YjE0XzU0LTYtMS0xLTkyMjM1_1fd3aea1-1dd7-42c8-8f7f-29c26890e041</x:v>
      </x:c>
      <x:c r="Q4589" s="2" t="str"/>
      <x:c r="R4589" s="2" t="str">
        <x:v>Latest eligible comparative presentation at the information cutoff.</x:v>
      </x:c>
      <x:c r="T4589" s="12"/>
      <x:c r="U4589" s="12"/>
    </x:row>
    <x:row r="4590" ht="24" customHeight="1">
      <x:c r="C4590" s="2" t="str">
        <x:v>COF</x:v>
      </x:c>
      <x:c r="D4590" s="2" t="str">
        <x:v>FY2019</x:v>
      </x:c>
      <x:c r="E4590" s="2" t="str">
        <x:v>buybacks</x:v>
      </x:c>
      <x:c r="F4590" s="11" t="n">
        <x:v>1481</x:v>
      </x:c>
      <x:c r="G4590" s="2" t="str">
        <x:v>USD</x:v>
      </x:c>
      <x:c r="H4590" s="2" t="str">
        <x:v>2019-01-01</x:v>
      </x:c>
      <x:c r="I4590" s="2" t="str">
        <x:v>2019-12-31</x:v>
      </x:c>
      <x:c r="J4590" s="2" t="str">
        <x:v>Payments for Repurchase of Common Stock</x:v>
      </x:c>
      <x:c r="K4590" s="2" t="str">
        <x:v>us-gaap:PaymentsForRepurchaseOfCommonStock</x:v>
      </x:c>
      <x:c r="L4590" s="2" t="str">
        <x:v>2022-02-25</x:v>
      </x:c>
      <x:c r="M4590" s="2" t="str">
        <x:v>0000927628-22-000106</x:v>
      </x:c>
      <x:c r="N4590" s="2" t="str">
        <x:v>https://www.sec.gov/Archives/edgar/data/927628/000092762822000106/cof-20211231.htm</x:v>
      </x:c>
      <x:c r="O4590" s="2" t="str">
        <x:v>data/raw/filings/COF_0000927628-22-000106_cof-20211231.htm</x:v>
      </x:c>
      <x:c r="P4590" s="2" t="str">
        <x:v>id3VybDovL2RvY3MudjEvZG9jOmI1YzczMGM0ZTM4MjQ3OWFhMjJlZTg0Y2E2OGFmNmJiL3NlYzpiNWM3MzBjNGUzODI0NzlhYTIyZWU4NGNhNjhhZjZiYl8zNTUvZnJhZzozNzc4MmViZDkxODM0YmQyOTdhYjY3ZDRmZjZiNTk4Zi90YWJsZTpkODRjMDdkNzBkMWY0MmMwOTA2MjUwMDU2ZWEyOWIxNC90YWJsZXJhbmdlOmQ4NGMwN2Q3MGQxZjQyYzA5MDYyNTAwNTZlYTI5YjE0XzU5LTYtMS0xLTkyMjM1_07d8da17-0d10-457b-a314-7ddb8c2e3309</x:v>
      </x:c>
      <x:c r="Q4590" s="2" t="str"/>
      <x:c r="R4590" s="2" t="str">
        <x:v>Latest eligible comparative presentation at the information cutoff.</x:v>
      </x:c>
      <x:c r="T4590" s="12"/>
      <x:c r="U4590" s="12"/>
    </x:row>
    <x:row r="4591" ht="24" customHeight="1">
      <x:c r="C4591" s="2" t="str">
        <x:v>COF</x:v>
      </x:c>
      <x:c r="D4591" s="2" t="str">
        <x:v>FY2019</x:v>
      </x:c>
      <x:c r="E4591" s="2" t="str">
        <x:v>chargeoffs</x:v>
      </x:c>
      <x:c r="F4591" s="11" t="str">
        <x:v>n.a.</x:v>
      </x:c>
      <x:c r="G4591" s="2" t="str">
        <x:v>USDm</x:v>
      </x:c>
      <x:c r="H4591" s="2" t="str">
        <x:v>2019-01-01</x:v>
      </x:c>
      <x:c r="I4591" s="2" t="str">
        <x:v>2019-12-31</x:v>
      </x:c>
      <x:c r="J4591" s="2" t="str">
        <x:v>Gross loan charge-offs</x:v>
      </x:c>
      <x:c r="K4591" s="2" t="str"/>
      <x:c r="L4591" s="2" t="str"/>
      <x:c r="M4591" s="2" t="str"/>
      <x:c r="N4591" s="2" t="str"/>
      <x:c r="O4591" s="2" t="str"/>
      <x:c r="P4591" s="2" t="str"/>
      <x:c r="Q4591" s="2" t="str"/>
      <x:c r="R4591" s="2" t="str">
        <x:v>Not reported / unavailable</x:v>
      </x:c>
      <x:c r="T4591" s="12"/>
      <x:c r="U4591" s="12"/>
    </x:row>
    <x:row r="4592" ht="24" customHeight="1">
      <x:c r="C4592" s="2" t="str">
        <x:v>COF</x:v>
      </x:c>
      <x:c r="D4592" s="2" t="str">
        <x:v>FY2019</x:v>
      </x:c>
      <x:c r="E4592" s="2" t="str">
        <x:v>recoveries</x:v>
      </x:c>
      <x:c r="F4592" s="11" t="str">
        <x:v>n.a.</x:v>
      </x:c>
      <x:c r="G4592" s="2" t="str">
        <x:v>USDm</x:v>
      </x:c>
      <x:c r="H4592" s="2" t="str">
        <x:v>2019-01-01</x:v>
      </x:c>
      <x:c r="I4592" s="2" t="str">
        <x:v>2019-12-31</x:v>
      </x:c>
      <x:c r="J4592" s="2" t="str">
        <x:v>Loan recoveries</x:v>
      </x:c>
      <x:c r="K4592" s="2" t="str"/>
      <x:c r="L4592" s="2" t="str"/>
      <x:c r="M4592" s="2" t="str"/>
      <x:c r="N4592" s="2" t="str"/>
      <x:c r="O4592" s="2" t="str"/>
      <x:c r="P4592" s="2" t="str"/>
      <x:c r="Q4592" s="2" t="str"/>
      <x:c r="R4592" s="2" t="str">
        <x:v>Not reported / unavailable</x:v>
      </x:c>
      <x:c r="T4592" s="12"/>
      <x:c r="U4592" s="12"/>
    </x:row>
    <x:row r="4593" ht="24" customHeight="1">
      <x:c r="C4593" s="2" t="str">
        <x:v>COF</x:v>
      </x:c>
      <x:c r="D4593" s="2" t="str">
        <x:v>FY2019</x:v>
      </x:c>
      <x:c r="E4593" s="2" t="str">
        <x:v>rwa</x:v>
      </x:c>
      <x:c r="F4593" s="11" t="str">
        <x:v>n.a.</x:v>
      </x:c>
      <x:c r="G4593" s="2" t="str">
        <x:v>USDm</x:v>
      </x:c>
      <x:c r="H4593" s="2" t="str">
        <x:v>2019-01-01</x:v>
      </x:c>
      <x:c r="I4593" s="2" t="str">
        <x:v>2019-12-31</x:v>
      </x:c>
      <x:c r="J4593" s="2" t="str">
        <x:v>Risk-weighted assets</x:v>
      </x:c>
      <x:c r="K4593" s="2" t="str"/>
      <x:c r="L4593" s="2" t="str"/>
      <x:c r="M4593" s="2" t="str"/>
      <x:c r="N4593" s="2" t="str"/>
      <x:c r="O4593" s="2" t="str"/>
      <x:c r="P4593" s="2" t="str"/>
      <x:c r="Q4593" s="2" t="str"/>
      <x:c r="R4593" s="2" t="str">
        <x:v>Not reported / unavailable</x:v>
      </x:c>
      <x:c r="T4593" s="12"/>
      <x:c r="U4593" s="12"/>
    </x:row>
    <x:row r="4594" ht="24" customHeight="1">
      <x:c r="C4594" s="2" t="str">
        <x:v>COF</x:v>
      </x:c>
      <x:c r="D4594" s="2" t="str">
        <x:v>FY2019</x:v>
      </x:c>
      <x:c r="E4594" s="2" t="str">
        <x:v>cet1_reported</x:v>
      </x:c>
      <x:c r="F4594" s="11" t="str">
        <x:v>n.a.</x:v>
      </x:c>
      <x:c r="G4594" s="2" t="str">
        <x:v>%</x:v>
      </x:c>
      <x:c r="H4594" s="2" t="str">
        <x:v>2019-01-01</x:v>
      </x:c>
      <x:c r="I4594" s="2" t="str">
        <x:v>2019-12-31</x:v>
      </x:c>
      <x:c r="J4594" s="2" t="str">
        <x:v>Actual standardized CET1 ratio</x:v>
      </x:c>
      <x:c r="K4594" s="2" t="str"/>
      <x:c r="L4594" s="2" t="str"/>
      <x:c r="M4594" s="2" t="str"/>
      <x:c r="N4594" s="2" t="str"/>
      <x:c r="O4594" s="2" t="str"/>
      <x:c r="P4594" s="2" t="str"/>
      <x:c r="Q4594" s="2" t="str"/>
      <x:c r="R4594" s="2" t="str">
        <x:v>Not reported / unavailable</x:v>
      </x:c>
      <x:c r="T4594" s="12"/>
      <x:c r="U4594" s="12"/>
    </x:row>
    <x:row r="4595" ht="24" customHeight="1">
      <x:c r="C4595" s="2" t="str">
        <x:v>COF</x:v>
      </x:c>
      <x:c r="D4595" s="2" t="str">
        <x:v>FY2019</x:v>
      </x:c>
      <x:c r="E4595" s="2" t="str">
        <x:v>nim_reported</x:v>
      </x:c>
      <x:c r="F4595" s="11" t="str">
        <x:v>n.a.</x:v>
      </x:c>
      <x:c r="G4595" s="2" t="str">
        <x:v>%</x:v>
      </x:c>
      <x:c r="H4595" s="2" t="str">
        <x:v>2019-01-01</x:v>
      </x:c>
      <x:c r="I4595" s="2" t="str">
        <x:v>2019-12-31</x:v>
      </x:c>
      <x:c r="J4595" s="2" t="str">
        <x:v>Issuer reported net interest margin</x:v>
      </x:c>
      <x:c r="K4595" s="2" t="str"/>
      <x:c r="L4595" s="2" t="str"/>
      <x:c r="M4595" s="2" t="str"/>
      <x:c r="N4595" s="2" t="str"/>
      <x:c r="O4595" s="2" t="str"/>
      <x:c r="P4595" s="2" t="str"/>
      <x:c r="Q4595" s="2" t="str"/>
      <x:c r="R4595" s="2" t="str">
        <x:v>Not reported / unavailable</x:v>
      </x:c>
      <x:c r="T4595" s="12"/>
      <x:c r="U4595" s="12"/>
    </x:row>
    <x:row r="4596" ht="24" customHeight="1">
      <x:c r="C4596" s="2" t="str">
        <x:v>COF</x:v>
      </x:c>
      <x:c r="D4596" s="2" t="str">
        <x:v>FY2019</x:v>
      </x:c>
      <x:c r="E4596" s="2" t="str">
        <x:v>bvps_reported</x:v>
      </x:c>
      <x:c r="F4596" s="11" t="n">
        <x:v>127.05</x:v>
      </x:c>
      <x:c r="G4596" s="2" t="str">
        <x:v>USD/shares</x:v>
      </x:c>
      <x:c r="H4596" s="2" t="str">
        <x:v>2019-01-01</x:v>
      </x:c>
      <x:c r="I4596" s="2" t="str">
        <x:v>2019-12-31</x:v>
      </x:c>
      <x:c r="J4596" s="2" t="str">
        <x:v>Reported common book value per share</x:v>
      </x:c>
      <x:c r="K4596" s="2" t="str">
        <x:v>Manual verified issuer table row</x:v>
      </x:c>
      <x:c r="L4596" s="2" t="str">
        <x:v>2020-02-20</x:v>
      </x:c>
      <x:c r="M4596" s="2" t="str">
        <x:v>0000927628-20-000102</x:v>
      </x:c>
      <x:c r="N4596" s="2" t="str">
        <x:v>https://www.sec.gov/Archives/edgar/data/927628/000092762820000102/cof-12312019x10k.htm</x:v>
      </x:c>
      <x:c r="O4596" s="2" t="str">
        <x:v>data/raw/filings/COF_0000927628-20-000102_cof-12312019x10k.htm</x:v>
      </x:c>
      <x:c r="P4596" s="2" t="str"/>
      <x:c r="Q4596" s="2" t="str"/>
      <x:c r="R4596" s="2" t="str">
        <x:v>Verified original issuer table row; same-date end balance, excluding average and regulatory minimum tables.</x:v>
      </x:c>
      <x:c r="T4596" s="12"/>
      <x:c r="U4596" s="12"/>
    </x:row>
    <x:row r="4597" ht="24" customHeight="1">
      <x:c r="C4597" s="2" t="str">
        <x:v>COF</x:v>
      </x:c>
      <x:c r="D4597" s="2" t="str">
        <x:v>FY2019</x:v>
      </x:c>
      <x:c r="E4597" s="2" t="str">
        <x:v>tbvps_reported</x:v>
      </x:c>
      <x:c r="F4597" s="11" t="n">
        <x:v>83.72</x:v>
      </x:c>
      <x:c r="G4597" s="2" t="str">
        <x:v>USD/shares</x:v>
      </x:c>
      <x:c r="H4597" s="2" t="str">
        <x:v>2019-01-01</x:v>
      </x:c>
      <x:c r="I4597" s="2" t="str">
        <x:v>2019-12-31</x:v>
      </x:c>
      <x:c r="J4597" s="2" t="str">
        <x:v>Reported tangible book value per share</x:v>
      </x:c>
      <x:c r="K4597" s="2" t="str">
        <x:v>Manual verified issuer table row</x:v>
      </x:c>
      <x:c r="L4597" s="2" t="str">
        <x:v>2020-02-20</x:v>
      </x:c>
      <x:c r="M4597" s="2" t="str">
        <x:v>0000927628-20-000102</x:v>
      </x:c>
      <x:c r="N4597" s="2" t="str">
        <x:v>https://www.sec.gov/Archives/edgar/data/927628/000092762820000102/cof-12312019x10k.htm</x:v>
      </x:c>
      <x:c r="O4597" s="2" t="str">
        <x:v>data/raw/filings/COF_0000927628-20-000102_cof-12312019x10k.htm</x:v>
      </x:c>
      <x:c r="P4597" s="2" t="str"/>
      <x:c r="Q4597" s="2" t="str"/>
      <x:c r="R4597" s="2" t="str">
        <x:v>Verified original issuer table row; same-date end balance, excluding average and regulatory minimum tables.</x:v>
      </x:c>
      <x:c r="T4597" s="12"/>
      <x:c r="U4597" s="12"/>
    </x:row>
    <x:row r="4598" ht="24" customHeight="1">
      <x:c r="C4598" s="2" t="str">
        <x:v>COF</x:v>
      </x:c>
      <x:c r="D4598" s="2" t="str">
        <x:v>FY2019</x:v>
      </x:c>
      <x:c r="E4598" s="2" t="str">
        <x:v>tce_reported</x:v>
      </x:c>
      <x:c r="F4598" s="11" t="str">
        <x:v>n.a.</x:v>
      </x:c>
      <x:c r="G4598" s="2" t="str">
        <x:v>USDm</x:v>
      </x:c>
      <x:c r="H4598" s="2" t="str">
        <x:v>2019-01-01</x:v>
      </x:c>
      <x:c r="I4598" s="2" t="str">
        <x:v>2019-12-31</x:v>
      </x:c>
      <x:c r="J4598" s="2" t="str">
        <x:v>Reported tangible common equity</x:v>
      </x:c>
      <x:c r="K4598" s="2" t="str"/>
      <x:c r="L4598" s="2" t="str"/>
      <x:c r="M4598" s="2" t="str"/>
      <x:c r="N4598" s="2" t="str"/>
      <x:c r="O4598" s="2" t="str"/>
      <x:c r="P4598" s="2" t="str"/>
      <x:c r="Q4598" s="2" t="str"/>
      <x:c r="R4598" s="2" t="str">
        <x:v>Not reported / unavailable</x:v>
      </x:c>
      <x:c r="T4598" s="12"/>
      <x:c r="U4598" s="12"/>
    </x:row>
    <x:row r="4599" ht="24" customHeight="1">
      <x:c r="C4599" s="2" t="str">
        <x:v>COF</x:v>
      </x:c>
      <x:c r="D4599" s="2" t="str">
        <x:v>FY2020</x:v>
      </x:c>
      <x:c r="E4599" s="2" t="str">
        <x:v>assets</x:v>
      </x:c>
      <x:c r="F4599" s="11" t="n">
        <x:v>421602</x:v>
      </x:c>
      <x:c r="G4599" s="2" t="str">
        <x:v>USD</x:v>
      </x:c>
      <x:c r="H4599" s="2" t="str">
        <x:v>2020-01-01</x:v>
      </x:c>
      <x:c r="I4599" s="2" t="str">
        <x:v>2020-12-31</x:v>
      </x:c>
      <x:c r="J4599" s="2" t="str">
        <x:v>Assets</x:v>
      </x:c>
      <x:c r="K4599" s="2" t="str">
        <x:v>us-gaap:Assets</x:v>
      </x:c>
      <x:c r="L4599" s="2" t="str">
        <x:v>2022-02-25</x:v>
      </x:c>
      <x:c r="M4599" s="2" t="str">
        <x:v>0000927628-22-000106</x:v>
      </x:c>
      <x:c r="N4599" s="2" t="str">
        <x:v>https://www.sec.gov/Archives/edgar/data/927628/000092762822000106/cof-20211231.htm</x:v>
      </x:c>
      <x:c r="O4599" s="2" t="str">
        <x:v>data/raw/filings/COF_0000927628-22-000106_cof-20211231.htm</x:v>
      </x:c>
      <x:c r="P4599" s="2" t="str">
        <x:v>id3VybDovL2RvY3MudjEvZG9jOmI1YzczMGM0ZTM4MjQ3OWFhMjJlZTg0Y2E2OGFmNmJiL3NlYzpiNWM3MzBjNGUzODI0NzlhYTIyZWU4NGNhNjhhZjZiYl8zNDkvZnJhZzo2NmYxZTdhNWUzN2I0Njc2OGZiYjNmODQ4YzA3MTA0NS90YWJsZTpmMTk3ZTZmYTE4ZTM0NGExOTAwOWEyMDNhNjExNzU3YS90YWJsZXJhbmdlOmYxOTdlNmZhMThlMzQ0YTE5MDA5YTIwM2E2MTE3NTdhXzE5LTQtMS0xLTkyMjM1_d2f52678-c199-401d-9acf-8bb143a52101</x:v>
      </x:c>
      <x:c r="Q4599" s="2" t="str"/>
      <x:c r="R4599" s="2" t="str">
        <x:v>Latest eligible comparative presentation at the information cutoff.</x:v>
      </x:c>
      <x:c r="T4599" s="12"/>
      <x:c r="U4599" s="12"/>
    </x:row>
    <x:row r="4600" ht="24" customHeight="1">
      <x:c r="C4600" s="2" t="str">
        <x:v>COF</x:v>
      </x:c>
      <x:c r="D4600" s="2" t="str">
        <x:v>FY2020</x:v>
      </x:c>
      <x:c r="E4600" s="2" t="str">
        <x:v>liabilities</x:v>
      </x:c>
      <x:c r="F4600" s="11" t="n">
        <x:v>361398</x:v>
      </x:c>
      <x:c r="G4600" s="2" t="str">
        <x:v>USD</x:v>
      </x:c>
      <x:c r="H4600" s="2" t="str">
        <x:v>2020-01-01</x:v>
      </x:c>
      <x:c r="I4600" s="2" t="str">
        <x:v>2020-12-31</x:v>
      </x:c>
      <x:c r="J4600" s="2" t="str">
        <x:v>Liabilities</x:v>
      </x:c>
      <x:c r="K4600" s="2" t="str">
        <x:v>us-gaap:Liabilities</x:v>
      </x:c>
      <x:c r="L4600" s="2" t="str">
        <x:v>2022-02-25</x:v>
      </x:c>
      <x:c r="M4600" s="2" t="str">
        <x:v>0000927628-22-000106</x:v>
      </x:c>
      <x:c r="N4600" s="2" t="str">
        <x:v>https://www.sec.gov/Archives/edgar/data/927628/000092762822000106/cof-20211231.htm</x:v>
      </x:c>
      <x:c r="O4600" s="2" t="str">
        <x:v>data/raw/filings/COF_0000927628-22-000106_cof-20211231.htm</x:v>
      </x:c>
      <x:c r="P4600" s="2" t="str">
        <x:v>id3VybDovL2RvY3MudjEvZG9jOmI1YzczMGM0ZTM4MjQ3OWFhMjJlZTg0Y2E2OGFmNmJiL3NlYzpiNWM3MzBjNGUzODI0NzlhYTIyZWU4NGNhNjhhZjZiYl8zNDkvZnJhZzo2NmYxZTdhNWUzN2I0Njc2OGZiYjNmODQ4YzA3MTA0NS90YWJsZTpmMTk3ZTZmYTE4ZTM0NGExOTAwOWEyMDNhNjExNzU3YS90YWJsZXJhbmdlOmYxOTdlNmZhMThlMzQ0YTE5MDA5YTIwM2E2MTE3NTdhXzM0LTQtMS0xLTkyMjM1_cdedfade-535e-49f6-b0eb-dd6896e40d27</x:v>
      </x:c>
      <x:c r="Q4600" s="2" t="str"/>
      <x:c r="R4600" s="2" t="str">
        <x:v>Latest eligible comparative presentation at the information cutoff.</x:v>
      </x:c>
      <x:c r="T4600" s="12"/>
      <x:c r="U4600" s="12"/>
    </x:row>
    <x:row r="4601" ht="24" customHeight="1">
      <x:c r="C4601" s="2" t="str">
        <x:v>COF</x:v>
      </x:c>
      <x:c r="D4601" s="2" t="str">
        <x:v>FY2020</x:v>
      </x:c>
      <x:c r="E4601" s="2" t="str">
        <x:v>equity</x:v>
      </x:c>
      <x:c r="F4601" s="11" t="n">
        <x:v>60204</x:v>
      </x:c>
      <x:c r="G4601" s="2" t="str">
        <x:v>USD</x:v>
      </x:c>
      <x:c r="H4601" s="2" t="str">
        <x:v>2020-01-01</x:v>
      </x:c>
      <x:c r="I4601" s="2" t="str">
        <x:v>2020-12-31</x:v>
      </x:c>
      <x:c r="J4601" s="2" t="str">
        <x:v>Stockholders' Equity Attributable to Parent</x:v>
      </x:c>
      <x:c r="K4601" s="2" t="str">
        <x:v>us-gaap:StockholdersEquity</x:v>
      </x:c>
      <x:c r="L4601" s="2" t="str">
        <x:v>2024-02-23</x:v>
      </x:c>
      <x:c r="M4601" s="2" t="str">
        <x:v>0000927628-24-000094</x:v>
      </x:c>
      <x:c r="N4601" s="2" t="str">
        <x:v>https://www.sec.gov/Archives/edgar/data/927628/000092762824000094/cof-20231231.htm</x:v>
      </x:c>
      <x:c r="O4601" s="2" t="str">
        <x:v>data/raw/filings/COF_0000927628-24-000094_cof-20231231.htm</x:v>
      </x:c>
      <x:c r="P4601" s="2" t="str">
        <x:v>f-310</x:v>
      </x:c>
      <x:c r="Q4601" s="2" t="str"/>
      <x:c r="R4601" s="2" t="str">
        <x:v>Latest eligible comparative presentation at the information cutoff.</x:v>
      </x:c>
      <x:c r="T4601" s="12"/>
      <x:c r="U4601" s="12"/>
    </x:row>
    <x:row r="4602" ht="24" customHeight="1">
      <x:c r="C4602" s="2" t="str">
        <x:v>COF</x:v>
      </x:c>
      <x:c r="D4602" s="2" t="str">
        <x:v>FY2020</x:v>
      </x:c>
      <x:c r="E4602" s="2" t="str">
        <x:v>preferred</x:v>
      </x:c>
      <x:c r="F4602" s="11" t="n">
        <x:v>4847</x:v>
      </x:c>
      <x:c r="G4602" s="2" t="str">
        <x:v>USD</x:v>
      </x:c>
      <x:c r="H4602" s="2" t="str">
        <x:v>2020-01-01</x:v>
      </x:c>
      <x:c r="I4602" s="2" t="str">
        <x:v>2020-12-31</x:v>
      </x:c>
      <x:c r="J4602" s="2" t="str">
        <x:v>Preferred Stock, Including Additional Paid in Capital, Net of Discount</x:v>
      </x:c>
      <x:c r="K4602" s="2" t="str">
        <x:v>us-gaap:PreferredStockIncludingAdditionalPaidInCapitalNetOfDiscount</x:v>
      </x:c>
      <x:c r="L4602" s="2" t="str">
        <x:v>2022-02-25</x:v>
      </x:c>
      <x:c r="M4602" s="2" t="str">
        <x:v>0000927628-22-000106</x:v>
      </x:c>
      <x:c r="N4602" s="2" t="str">
        <x:v>https://www.sec.gov/Archives/edgar/data/927628/000092762822000106/cof-20211231.htm</x:v>
      </x:c>
      <x:c r="O4602" s="2" t="str">
        <x:v>data/raw/filings/COF_0000927628-22-000106_cof-20211231.htm</x:v>
      </x:c>
      <x:c r="P4602" s="2" t="str">
        <x:v>id3VybDovL2RvY3MudjEvZG9jOmI1YzczMGM0ZTM4MjQ3OWFhMjJlZTg0Y2E2OGFmNmJiL3NlYzpiNWM3MzBjNGUzODI0NzlhYTIyZWU4NGNhNjhhZjZiYl80MDkvZnJhZzo2ZmNmYjUxMjk0MmU0OTllYWE4OGI5YzQxZDUyZjE1MS90YWJsZToyNTUzYmQzNThmNDI0MDk3OWJkZjBjZTMxMDMzZGVjMy90YWJsZXJhbmdlOjI1NTNiZDM1OGY0MjQwOTc5YmRmMGNlMzEwMzNkZWMzXzExLTE4LTEtMS05MjIzNQ_dba1fe16-db1c-448e-b073-a6c165876643</x:v>
      </x:c>
      <x:c r="Q4602" s="2" t="str"/>
      <x:c r="R4602" s="2" t="str">
        <x:v>Latest eligible comparative presentation at the information cutoff.</x:v>
      </x:c>
      <x:c r="T4602" s="12"/>
      <x:c r="U4602" s="12"/>
    </x:row>
    <x:row r="4603" ht="24" customHeight="1">
      <x:c r="C4603" s="2" t="str">
        <x:v>COF</x:v>
      </x:c>
      <x:c r="D4603" s="2" t="str">
        <x:v>FY2020</x:v>
      </x:c>
      <x:c r="E4603" s="2" t="str">
        <x:v>common_equity_reported</x:v>
      </x:c>
      <x:c r="F4603" s="11" t="str">
        <x:v>n.a.</x:v>
      </x:c>
      <x:c r="G4603" s="2" t="str">
        <x:v>USDm</x:v>
      </x:c>
      <x:c r="H4603" s="2" t="str">
        <x:v>2020-01-01</x:v>
      </x:c>
      <x:c r="I4603" s="2" t="str">
        <x:v>2020-12-31</x:v>
      </x:c>
      <x:c r="J4603" s="2" t="str">
        <x:v>Reported common shareholders equity</x:v>
      </x:c>
      <x:c r="K4603" s="2" t="str"/>
      <x:c r="L4603" s="2" t="str"/>
      <x:c r="M4603" s="2" t="str"/>
      <x:c r="N4603" s="2" t="str"/>
      <x:c r="O4603" s="2" t="str"/>
      <x:c r="P4603" s="2" t="str"/>
      <x:c r="Q4603" s="2" t="str"/>
      <x:c r="R4603" s="2" t="str">
        <x:v>Not reported / unavailable</x:v>
      </x:c>
      <x:c r="T4603" s="12"/>
      <x:c r="U4603" s="12"/>
    </x:row>
    <x:row r="4604" ht="24" customHeight="1">
      <x:c r="C4604" s="2" t="str">
        <x:v>COF</x:v>
      </x:c>
      <x:c r="D4604" s="2" t="str">
        <x:v>FY2020</x:v>
      </x:c>
      <x:c r="E4604" s="2" t="str">
        <x:v>goodwill</x:v>
      </x:c>
      <x:c r="F4604" s="11" t="n">
        <x:v>14653</x:v>
      </x:c>
      <x:c r="G4604" s="2" t="str">
        <x:v>USD</x:v>
      </x:c>
      <x:c r="H4604" s="2" t="str">
        <x:v>2020-01-01</x:v>
      </x:c>
      <x:c r="I4604" s="2" t="str">
        <x:v>2020-12-31</x:v>
      </x:c>
      <x:c r="J4604" s="2" t="str">
        <x:v>Goodwill</x:v>
      </x:c>
      <x:c r="K4604" s="2" t="str">
        <x:v>us-gaap:Goodwill</x:v>
      </x:c>
      <x:c r="L4604" s="2" t="str">
        <x:v>2024-02-23</x:v>
      </x:c>
      <x:c r="M4604" s="2" t="str">
        <x:v>0000927628-24-000094</x:v>
      </x:c>
      <x:c r="N4604" s="2" t="str">
        <x:v>https://www.sec.gov/Archives/edgar/data/927628/000092762824000094/cof-20231231.htm</x:v>
      </x:c>
      <x:c r="O4604" s="2" t="str">
        <x:v>data/raw/filings/COF_0000927628-24-000094_cof-20231231.htm</x:v>
      </x:c>
      <x:c r="P4604" s="2" t="str">
        <x:v>f-2261</x:v>
      </x:c>
      <x:c r="Q4604" s="2" t="str"/>
      <x:c r="R4604" s="2" t="str">
        <x:v>Latest eligible comparative presentation at the information cutoff.</x:v>
      </x:c>
      <x:c r="T4604" s="12"/>
      <x:c r="U4604" s="12"/>
    </x:row>
    <x:row r="4605" ht="24" customHeight="1">
      <x:c r="C4605" s="2" t="str">
        <x:v>COF</x:v>
      </x:c>
      <x:c r="D4605" s="2" t="str">
        <x:v>FY2020</x:v>
      </x:c>
      <x:c r="E4605" s="2" t="str">
        <x:v>intangibles</x:v>
      </x:c>
      <x:c r="F4605" s="11" t="n">
        <x:v>90</x:v>
      </x:c>
      <x:c r="G4605" s="2" t="str">
        <x:v>USD</x:v>
      </x:c>
      <x:c r="H4605" s="2" t="str">
        <x:v>2020-01-01</x:v>
      </x:c>
      <x:c r="I4605" s="2" t="str">
        <x:v>2020-12-31</x:v>
      </x:c>
      <x:c r="J4605" s="2" t="str">
        <x:v>Intangible Assets, Net (Excluding Goodwill)</x:v>
      </x:c>
      <x:c r="K4605" s="2" t="str">
        <x:v>us-gaap:IntangibleAssetsNetExcludingGoodwill</x:v>
      </x:c>
      <x:c r="L4605" s="2" t="str">
        <x:v>2022-02-25</x:v>
      </x:c>
      <x:c r="M4605" s="2" t="str">
        <x:v>0000927628-22-000106</x:v>
      </x:c>
      <x:c r="N4605" s="2" t="str">
        <x:v>https://www.sec.gov/Archives/edgar/data/927628/000092762822000106/cof-20211231.htm</x:v>
      </x:c>
      <x:c r="O4605" s="2" t="str">
        <x:v>data/raw/filings/COF_0000927628-22-000106_cof-20211231.htm</x:v>
      </x:c>
      <x:c r="P4605" s="2" t="str">
        <x:v>id3VybDovL2RvY3MudjEvZG9jOmI1YzczMGM0ZTM4MjQ3OWFhMjJlZTg0Y2E2OGFmNmJiL3NlYzpiNWM3MzBjNGUzODI0NzlhYTIyZWU4NGNhNjhhZjZiYl8zOTcvZnJhZzphZWQwMWZmZDMxMGE0OTM4OGZmMjJlN2UzNGU4ZmM0ZS90YWJsZToyY2M3ZjViMzBjYTk0ODU2OWUyMTdkMGRhZTFjOGJkNy90YWJsZXJhbmdlOjJjYzdmNWIzMGNhOTQ4NTY5ZTIxN2QwZGFlMWM4YmQ3XzE4LTYtMS0xLTkyMjM1_dfae62a8-fd1c-4833-b8c0-65e5174361aa</x:v>
      </x:c>
      <x:c r="Q4605" s="2" t="str"/>
      <x:c r="R4605" s="2" t="str">
        <x:v>Latest eligible comparative presentation at the information cutoff.</x:v>
      </x:c>
      <x:c r="T4605" s="12"/>
      <x:c r="U4605" s="12"/>
    </x:row>
    <x:row r="4606" ht="24" customHeight="1">
      <x:c r="C4606" s="2" t="str">
        <x:v>COF</x:v>
      </x:c>
      <x:c r="D4606" s="2" t="str">
        <x:v>FY2020</x:v>
      </x:c>
      <x:c r="E4606" s="2" t="str">
        <x:v>intangibles_total</x:v>
      </x:c>
      <x:c r="F4606" s="11" t="str">
        <x:v>n.a.</x:v>
      </x:c>
      <x:c r="G4606" s="2" t="str">
        <x:v>USDm</x:v>
      </x:c>
      <x:c r="H4606" s="2" t="str">
        <x:v>2020-01-01</x:v>
      </x:c>
      <x:c r="I4606" s="2" t="str">
        <x:v>2020-12-31</x:v>
      </x:c>
      <x:c r="J4606" s="2" t="str">
        <x:v>Reported goodwill and intangible assets combined</x:v>
      </x:c>
      <x:c r="K4606" s="2" t="str"/>
      <x:c r="L4606" s="2" t="str"/>
      <x:c r="M4606" s="2" t="str"/>
      <x:c r="N4606" s="2" t="str"/>
      <x:c r="O4606" s="2" t="str"/>
      <x:c r="P4606" s="2" t="str"/>
      <x:c r="Q4606" s="2" t="str"/>
      <x:c r="R4606" s="2" t="str">
        <x:v>Not reported / unavailable</x:v>
      </x:c>
      <x:c r="T4606" s="12"/>
      <x:c r="U4606" s="12"/>
    </x:row>
    <x:row r="4607" ht="24" customHeight="1">
      <x:c r="C4607" s="2" t="str">
        <x:v>COF</x:v>
      </x:c>
      <x:c r="D4607" s="2" t="str">
        <x:v>FY2020</x:v>
      </x:c>
      <x:c r="E4607" s="2" t="str">
        <x:v>shares_end</x:v>
      </x:c>
      <x:c r="F4607" s="11" t="n">
        <x:v>458.972202</x:v>
      </x:c>
      <x:c r="G4607" s="2" t="str">
        <x:v>shares</x:v>
      </x:c>
      <x:c r="H4607" s="2" t="str">
        <x:v>2020-01-01</x:v>
      </x:c>
      <x:c r="I4607" s="2" t="str">
        <x:v>2020-12-31</x:v>
      </x:c>
      <x:c r="J4607" s="2" t="str">
        <x:v>Common Stock, Shares, Outstanding</x:v>
      </x:c>
      <x:c r="K4607" s="2" t="str">
        <x:v>us-gaap:CommonStockSharesOutstanding</x:v>
      </x:c>
      <x:c r="L4607" s="2" t="str">
        <x:v>2022-02-25</x:v>
      </x:c>
      <x:c r="M4607" s="2" t="str">
        <x:v>0000927628-22-000106</x:v>
      </x:c>
      <x:c r="N4607" s="2" t="str">
        <x:v>https://www.sec.gov/Archives/edgar/data/927628/000092762822000106/cof-20211231.htm</x:v>
      </x:c>
      <x:c r="O4607" s="2" t="str">
        <x:v>data/raw/filings/COF_0000927628-22-000106_cof-20211231.htm</x:v>
      </x:c>
      <x:c r="P4607" s="2" t="str">
        <x:v>id3VybDovL2RvY3MudjEvZG9jOmI1YzczMGM0ZTM4MjQ3OWFhMjJlZTg0Y2E2OGFmNmJiL3NlYzpiNWM3MzBjNGUzODI0NzlhYTIyZWU4NGNhNjhhZjZiYl8zNDkvZnJhZzo2NmYxZTdhNWUzN2I0Njc2OGZiYjNmODQ4YzA3MTA0NS90YWJsZTpmMTk3ZTZmYTE4ZTM0NGExOTAwOWEyMDNhNjExNzU3YS90YWJsZXJhbmdlOmYxOTdlNmZhMThlMzQ0YTE5MDA5YTIwM2E2MTE3NTdhXzM4LTAtMS0xLTkyMjM1L3RleHRyZWdpb246YmI5MDJmNThjZTZlNGIyY2JiN2IyMjU1YjY3MWZlOGRfMTI2_f889b749-1233-49e2-b606-287f6a033685</x:v>
      </x:c>
      <x:c r="Q4607" s="2" t="str"/>
      <x:c r="R4607" s="2" t="str">
        <x:v>Latest eligible comparative presentation at the information cutoff.</x:v>
      </x:c>
      <x:c r="T4607" s="12"/>
      <x:c r="U4607" s="12"/>
    </x:row>
    <x:row r="4608" ht="24" customHeight="1">
      <x:c r="C4608" s="2" t="str">
        <x:v>COF</x:v>
      </x:c>
      <x:c r="D4608" s="2" t="str">
        <x:v>FY2020</x:v>
      </x:c>
      <x:c r="E4608" s="2" t="str">
        <x:v>shares_issued</x:v>
      </x:c>
      <x:c r="F4608" s="11" t="n">
        <x:v>679.932837</x:v>
      </x:c>
      <x:c r="G4608" s="2" t="str">
        <x:v>shares</x:v>
      </x:c>
      <x:c r="H4608" s="2" t="str">
        <x:v>2020-01-01</x:v>
      </x:c>
      <x:c r="I4608" s="2" t="str">
        <x:v>2020-12-31</x:v>
      </x:c>
      <x:c r="J4608" s="2" t="str">
        <x:v>Common Stock, Shares, Issued</x:v>
      </x:c>
      <x:c r="K4608" s="2" t="str">
        <x:v>us-gaap:CommonStockSharesIssued</x:v>
      </x:c>
      <x:c r="L4608" s="2" t="str">
        <x:v>2022-02-25</x:v>
      </x:c>
      <x:c r="M4608" s="2" t="str">
        <x:v>0000927628-22-000106</x:v>
      </x:c>
      <x:c r="N4608" s="2" t="str">
        <x:v>https://www.sec.gov/Archives/edgar/data/927628/000092762822000106/cof-20211231.htm</x:v>
      </x:c>
      <x:c r="O4608" s="2" t="str">
        <x:v>data/raw/filings/COF_0000927628-22-000106_cof-20211231.htm</x:v>
      </x:c>
      <x:c r="P4608" s="2" t="str">
        <x:v>id3VybDovL2RvY3MudjEvZG9jOmI1YzczMGM0ZTM4MjQ3OWFhMjJlZTg0Y2E2OGFmNmJiL3NlYzpiNWM3MzBjNGUzODI0NzlhYTIyZWU4NGNhNjhhZjZiYl8zNDkvZnJhZzo2NmYxZTdhNWUzN2I0Njc2OGZiYjNmODQ4YzA3MTA0NS90YWJsZTpmMTk3ZTZmYTE4ZTM0NGExOTAwOWEyMDNhNjExNzU3YS90YWJsZXJhbmdlOmYxOTdlNmZhMThlMzQ0YTE5MDA5YTIwM2E2MTE3NTdhXzM4LTAtMS0xLTkyMjM1L3RleHRyZWdpb246YmI5MDJmNThjZTZlNGIyY2JiN2IyMjU1YjY3MWZlOGRfNzE_50074a7b-c1c7-48f7-b221-f687d698b482</x:v>
      </x:c>
      <x:c r="Q4608" s="2" t="str"/>
      <x:c r="R4608" s="2" t="str">
        <x:v>Latest eligible comparative presentation at the information cutoff.</x:v>
      </x:c>
      <x:c r="T4608" s="12"/>
      <x:c r="U4608" s="12"/>
    </x:row>
    <x:row r="4609" ht="24" customHeight="1">
      <x:c r="C4609" s="2" t="str">
        <x:v>COF</x:v>
      </x:c>
      <x:c r="D4609" s="2" t="str">
        <x:v>FY2020</x:v>
      </x:c>
      <x:c r="E4609" s="2" t="str">
        <x:v>shares_treasury</x:v>
      </x:c>
      <x:c r="F4609" s="11" t="n">
        <x:v>220.960635</x:v>
      </x:c>
      <x:c r="G4609" s="2" t="str">
        <x:v>shares</x:v>
      </x:c>
      <x:c r="H4609" s="2" t="str">
        <x:v>2020-01-01</x:v>
      </x:c>
      <x:c r="I4609" s="2" t="str">
        <x:v>2020-12-31</x:v>
      </x:c>
      <x:c r="J4609" s="2" t="str">
        <x:v>Treasury Stock, Common, Shares</x:v>
      </x:c>
      <x:c r="K4609" s="2" t="str">
        <x:v>us-gaap:TreasuryStockCommonShares</x:v>
      </x:c>
      <x:c r="L4609" s="2" t="str">
        <x:v>2022-02-25</x:v>
      </x:c>
      <x:c r="M4609" s="2" t="str">
        <x:v>0000927628-22-000106</x:v>
      </x:c>
      <x:c r="N4609" s="2" t="str">
        <x:v>https://www.sec.gov/Archives/edgar/data/927628/000092762822000106/cof-20211231.htm</x:v>
      </x:c>
      <x:c r="O4609" s="2" t="str">
        <x:v>data/raw/filings/COF_0000927628-22-000106_cof-20211231.htm</x:v>
      </x:c>
      <x:c r="P4609" s="2" t="str"/>
      <x:c r="Q4609" s="2" t="str"/>
      <x:c r="R4609" s="2" t="str">
        <x:v>Latest eligible comparative presentation at the information cutoff.</x:v>
      </x:c>
      <x:c r="T4609" s="12"/>
      <x:c r="U4609" s="12"/>
    </x:row>
    <x:row r="4610" ht="24" customHeight="1">
      <x:c r="C4610" s="2" t="str">
        <x:v>COF</x:v>
      </x:c>
      <x:c r="D4610" s="2" t="str">
        <x:v>FY2020</x:v>
      </x:c>
      <x:c r="E4610" s="2" t="str">
        <x:v>deposits</x:v>
      </x:c>
      <x:c r="F4610" s="11" t="n">
        <x:v>305442</x:v>
      </x:c>
      <x:c r="G4610" s="2" t="str">
        <x:v>USD</x:v>
      </x:c>
      <x:c r="H4610" s="2" t="str">
        <x:v>2020-01-01</x:v>
      </x:c>
      <x:c r="I4610" s="2" t="str">
        <x:v>2020-12-31</x:v>
      </x:c>
      <x:c r="J4610" s="2" t="str">
        <x:v>Deposits</x:v>
      </x:c>
      <x:c r="K4610" s="2" t="str">
        <x:v>us-gaap:Deposits</x:v>
      </x:c>
      <x:c r="L4610" s="2" t="str">
        <x:v>2023-02-24</x:v>
      </x:c>
      <x:c r="M4610" s="2" t="str">
        <x:v>0000927628-23-000117</x:v>
      </x:c>
      <x:c r="N4610" s="2" t="str">
        <x:v>https://www.sec.gov/Archives/edgar/data/927628/000092762823000117/cof-20221231.htm</x:v>
      </x:c>
      <x:c r="O4610" s="2" t="str">
        <x:v>data/raw/filings/COF_0000927628-23-000117_cof-20221231.htm</x:v>
      </x:c>
      <x:c r="P4610" s="2" t="str">
        <x:v>id3VybDovL2RvY3MudjEvZG9jOmE4MjA2MTE2MjJkOTQ0MWI5Nzc4ODRkYWMwMGUwZWJkL3NlYzphODIwNjExNjIyZDk0NDFiOTc3ODg0ZGFjMDBlMGViZF80MzAvZnJhZzo1YTdjMDI2OWJjZjI0ZmQ2YTI3Mzk1NDcxZDk4MTlhZC90YWJsZToxZDVhMjI3MWNhOWQ0NTUzYjI3MzgxNjlkMjNkYWE5Yy90YWJsZXJhbmdlOjFkNWEyMjcxY2E5ZDQ1NTNiMjczODE2OWQyM2RhYTljXzExLTEwLTEtMS01MTI0MDg_77895370-c090-4a33-97f2-f8cfbb309784</x:v>
      </x:c>
      <x:c r="Q4610" s="2" t="str"/>
      <x:c r="R4610" s="2" t="str">
        <x:v>Latest eligible comparative presentation at the information cutoff.</x:v>
      </x:c>
      <x:c r="T4610" s="12"/>
      <x:c r="U4610" s="12"/>
    </x:row>
    <x:row r="4611" ht="24" customHeight="1">
      <x:c r="C4611" s="2" t="str">
        <x:v>COF</x:v>
      </x:c>
      <x:c r="D4611" s="2" t="str">
        <x:v>FY2020</x:v>
      </x:c>
      <x:c r="E4611" s="2" t="str">
        <x:v>loans_gross</x:v>
      </x:c>
      <x:c r="F4611" s="11" t="n">
        <x:v>251624</x:v>
      </x:c>
      <x:c r="G4611" s="2" t="str">
        <x:v>USD</x:v>
      </x:c>
      <x:c r="H4611" s="2" t="str">
        <x:v>2020-01-01</x:v>
      </x:c>
      <x:c r="I4611" s="2" t="str">
        <x:v>2020-12-31</x:v>
      </x:c>
      <x:c r="J4611" s="2" t="str">
        <x:v>Gross loans and leases selected definition</x:v>
      </x:c>
      <x:c r="K4611" s="2" t="str">
        <x:v>us-gaap:FinancingReceivableExcludingAccruedInterestBeforeAllowanceForCreditLoss</x:v>
      </x:c>
      <x:c r="L4611" s="2" t="str">
        <x:v>2022-02-25</x:v>
      </x:c>
      <x:c r="M4611" s="2" t="str">
        <x:v>0000927628-22-000106</x:v>
      </x:c>
      <x:c r="N4611" s="2" t="str">
        <x:v>https://www.sec.gov/Archives/edgar/data/927628/000092762822000106/cof-20211231.htm</x:v>
      </x:c>
      <x:c r="O4611" s="2" t="str">
        <x:v>data/raw/filings/COF_0000927628-22-000106_cof-20211231.htm</x:v>
      </x:c>
      <x:c r="P4611" s="2" t="str">
        <x:v>id3VybDovL2RvY3MudjEvZG9jOmI1YzczMGM0ZTM4MjQ3OWFhMjJlZTg0Y2E2OGFmNmJiL3NlYzpiNWM3MzBjNGUzODI0NzlhYTIyZWU4NGNhNjhhZjZiYl8zNzAvZnJhZzpmZWQ4Y2YxYWNjMGM0YzU3YjZhNGY5Y2M3ZjI4NTYyZC90YWJsZTpjZWRlM2NjNDllMDc0MzdhOGY5NDFhYTAzY2E0MDBjNi90YWJsZXJhbmdlOmNlZGUzY2M0OWUwNzQzN2E4Zjk0MWFhMDNjYTQwMGM2XzE1LTEyLTEtMS05MjIzNQ_d7bcc847-6ae6-434c-aaa5-52bbf5116a5b</x:v>
      </x:c>
      <x:c r="Q4611" s="2" t="str"/>
      <x:c r="R4611" s="2" t="str">
        <x:v>Latest eligible comparative presentation at the information cutoff.</x:v>
      </x:c>
      <x:c r="T4611" s="12"/>
      <x:c r="U4611" s="12"/>
    </x:row>
    <x:row r="4612" ht="24" customHeight="1">
      <x:c r="C4612" s="2" t="str">
        <x:v>COF</x:v>
      </x:c>
      <x:c r="D4612" s="2" t="str">
        <x:v>FY2020</x:v>
      </x:c>
      <x:c r="E4612" s="2" t="str">
        <x:v>loans_net</x:v>
      </x:c>
      <x:c r="F4612" s="11" t="str">
        <x:v>n.a.</x:v>
      </x:c>
      <x:c r="G4612" s="2" t="str">
        <x:v>USDm</x:v>
      </x:c>
      <x:c r="H4612" s="2" t="str">
        <x:v>2020-01-01</x:v>
      </x:c>
      <x:c r="I4612" s="2" t="str">
        <x:v>2020-12-31</x:v>
      </x:c>
      <x:c r="J4612" s="2" t="str">
        <x:v>Net loans after allowance selected definition</x:v>
      </x:c>
      <x:c r="K4612" s="2" t="str"/>
      <x:c r="L4612" s="2" t="str"/>
      <x:c r="M4612" s="2" t="str"/>
      <x:c r="N4612" s="2" t="str"/>
      <x:c r="O4612" s="2" t="str"/>
      <x:c r="P4612" s="2" t="str"/>
      <x:c r="Q4612" s="2" t="str"/>
      <x:c r="R4612" s="2" t="str">
        <x:v>Not reported / unavailable</x:v>
      </x:c>
      <x:c r="T4612" s="12"/>
      <x:c r="U4612" s="12"/>
    </x:row>
    <x:row r="4613" ht="24" customHeight="1">
      <x:c r="C4613" s="2" t="str">
        <x:v>COF</x:v>
      </x:c>
      <x:c r="D4613" s="2" t="str">
        <x:v>FY2020</x:v>
      </x:c>
      <x:c r="E4613" s="2" t="str">
        <x:v>allowance</x:v>
      </x:c>
      <x:c r="F4613" s="11" t="n">
        <x:v>15564</x:v>
      </x:c>
      <x:c r="G4613" s="2" t="str">
        <x:v>USD</x:v>
      </x:c>
      <x:c r="H4613" s="2" t="str">
        <x:v>2020-01-01</x:v>
      </x:c>
      <x:c r="I4613" s="2" t="str">
        <x:v>2020-12-31</x:v>
      </x:c>
      <x:c r="J4613" s="2" t="str">
        <x:v>Loan allowance for credit losses</x:v>
      </x:c>
      <x:c r="K4613" s="2" t="str">
        <x:v>us-gaap:FinancingReceivableAllowanceForCreditLossExcludingAccruedInterest</x:v>
      </x:c>
      <x:c r="L4613" s="2" t="str">
        <x:v>2022-02-25</x:v>
      </x:c>
      <x:c r="M4613" s="2" t="str">
        <x:v>0000927628-22-000106</x:v>
      </x:c>
      <x:c r="N4613" s="2" t="str">
        <x:v>https://www.sec.gov/Archives/edgar/data/927628/000092762822000106/cof-20211231.htm</x:v>
      </x:c>
      <x:c r="O4613" s="2" t="str">
        <x:v>data/raw/filings/COF_0000927628-22-000106_cof-20211231.htm</x:v>
      </x:c>
      <x:c r="P4613" s="2" t="str">
        <x:v>id3VybDovL2RvY3MudjEvZG9jOmI1YzczMGM0ZTM4MjQ3OWFhMjJlZTg0Y2E2OGFmNmJiL3NlYzpiNWM3MzBjNGUzODI0NzlhYTIyZWU4NGNhNjhhZjZiYl8zNDkvZnJhZzo2NmYxZTdhNWUzN2I0Njc2OGZiYjNmODQ4YzA3MTA0NS90YWJsZTpmMTk3ZTZmYTE4ZTM0NGExOTAwOWEyMDNhNjExNzU3YS90YWJsZXJhbmdlOmYxOTdlNmZhMThlMzQ0YTE5MDA5YTIwM2E2MTE3NTdhXzEyLTQtMS0xLTkyMjM1_17af8293-fa7f-4751-af64-bac1ec2d9bb5</x:v>
      </x:c>
      <x:c r="Q4613" s="2" t="str"/>
      <x:c r="R4613" s="2" t="str">
        <x:v>Latest eligible comparative presentation at the information cutoff.</x:v>
      </x:c>
      <x:c r="T4613" s="12"/>
      <x:c r="U4613" s="12"/>
    </x:row>
    <x:row r="4614" ht="24" customHeight="1">
      <x:c r="C4614" s="2" t="str">
        <x:v>COF</x:v>
      </x:c>
      <x:c r="D4614" s="2" t="str">
        <x:v>FY2020</x:v>
      </x:c>
      <x:c r="E4614" s="2" t="str">
        <x:v>nonaccrual</x:v>
      </x:c>
      <x:c r="F4614" s="11" t="str">
        <x:v>n.a.</x:v>
      </x:c>
      <x:c r="G4614" s="2" t="str">
        <x:v>USDm</x:v>
      </x:c>
      <x:c r="H4614" s="2" t="str">
        <x:v>2020-01-01</x:v>
      </x:c>
      <x:c r="I4614" s="2" t="str">
        <x:v>2020-12-31</x:v>
      </x:c>
      <x:c r="J4614" s="2" t="str">
        <x:v>Nonaccrual</x:v>
      </x:c>
      <x:c r="K4614" s="2" t="str"/>
      <x:c r="L4614" s="2" t="str"/>
      <x:c r="M4614" s="2" t="str"/>
      <x:c r="N4614" s="2" t="str"/>
      <x:c r="O4614" s="2" t="str"/>
      <x:c r="P4614" s="2" t="str"/>
      <x:c r="Q4614" s="2" t="str"/>
      <x:c r="R4614" s="2" t="str">
        <x:v>Not reported / unavailable</x:v>
      </x:c>
      <x:c r="T4614" s="12"/>
      <x:c r="U4614" s="12"/>
    </x:row>
    <x:row r="4615" ht="24" customHeight="1">
      <x:c r="C4615" s="2" t="str">
        <x:v>COF</x:v>
      </x:c>
      <x:c r="D4615" s="2" t="str">
        <x:v>FY2020</x:v>
      </x:c>
      <x:c r="E4615" s="2" t="str">
        <x:v>cash</x:v>
      </x:c>
      <x:c r="F4615" s="11" t="str">
        <x:v>n.a.</x:v>
      </x:c>
      <x:c r="G4615" s="2" t="str">
        <x:v>USDm</x:v>
      </x:c>
      <x:c r="H4615" s="2" t="str">
        <x:v>2020-01-01</x:v>
      </x:c>
      <x:c r="I4615" s="2" t="str">
        <x:v>2020-12-31</x:v>
      </x:c>
      <x:c r="J4615" s="2" t="str">
        <x:v>Cash</x:v>
      </x:c>
      <x:c r="K4615" s="2" t="str"/>
      <x:c r="L4615" s="2" t="str"/>
      <x:c r="M4615" s="2" t="str"/>
      <x:c r="N4615" s="2" t="str"/>
      <x:c r="O4615" s="2" t="str"/>
      <x:c r="P4615" s="2" t="str"/>
      <x:c r="Q4615" s="2" t="str"/>
      <x:c r="R4615" s="2" t="str">
        <x:v>Not reported / unavailable</x:v>
      </x:c>
      <x:c r="T4615" s="12"/>
      <x:c r="U4615" s="12"/>
    </x:row>
    <x:row r="4616" ht="24" customHeight="1">
      <x:c r="C4616" s="2" t="str">
        <x:v>COF</x:v>
      </x:c>
      <x:c r="D4616" s="2" t="str">
        <x:v>FY2020</x:v>
      </x:c>
      <x:c r="E4616" s="2" t="str">
        <x:v>aoci</x:v>
      </x:c>
      <x:c r="F4616" s="11" t="n">
        <x:v>3494</x:v>
      </x:c>
      <x:c r="G4616" s="2" t="str">
        <x:v>USD</x:v>
      </x:c>
      <x:c r="H4616" s="2" t="str">
        <x:v>2020-01-01</x:v>
      </x:c>
      <x:c r="I4616" s="2" t="str">
        <x:v>2020-12-31</x:v>
      </x:c>
      <x:c r="J4616" s="2" t="str">
        <x:v>Accumulated Other Comprehensive Income (Loss), Net of Tax</x:v>
      </x:c>
      <x:c r="K4616" s="2" t="str">
        <x:v>us-gaap:AccumulatedOtherComprehensiveIncomeLossNetOfTax</x:v>
      </x:c>
      <x:c r="L4616" s="2" t="str">
        <x:v>2022-02-25</x:v>
      </x:c>
      <x:c r="M4616" s="2" t="str">
        <x:v>0000927628-22-000106</x:v>
      </x:c>
      <x:c r="N4616" s="2" t="str">
        <x:v>https://www.sec.gov/Archives/edgar/data/927628/000092762822000106/cof-20211231.htm</x:v>
      </x:c>
      <x:c r="O4616" s="2" t="str">
        <x:v>data/raw/filings/COF_0000927628-22-000106_cof-20211231.htm</x:v>
      </x:c>
      <x:c r="P4616" s="2" t="str">
        <x:v>id3VybDovL2RvY3MudjEvZG9jOmI1YzczMGM0ZTM4MjQ3OWFhMjJlZTg0Y2E2OGFmNmJiL3NlYzpiNWM3MzBjNGUzODI0NzlhYTIyZWU4NGNhNjhhZjZiYl8zNDkvZnJhZzo2NmYxZTdhNWUzN2I0Njc2OGZiYjNmODQ4YzA3MTA0NS90YWJsZTpmMTk3ZTZmYTE4ZTM0NGExOTAwOWEyMDNhNjExNzU3YS90YWJsZXJhbmdlOmYxOTdlNmZhMThlMzQ0YTE5MDA5YTIwM2E2MTE3NTdhXzQxLTQtMS0xLTkyMjM1_30b88174-db97-4384-bd3d-585674d90a14</x:v>
      </x:c>
      <x:c r="Q4616" s="2" t="str"/>
      <x:c r="R4616" s="2" t="str">
        <x:v>Latest eligible comparative presentation at the information cutoff.</x:v>
      </x:c>
      <x:c r="T4616" s="12"/>
      <x:c r="U4616" s="12"/>
    </x:row>
    <x:row r="4617" ht="24" customHeight="1">
      <x:c r="C4617" s="2" t="str">
        <x:v>COF</x:v>
      </x:c>
      <x:c r="D4617" s="2" t="str">
        <x:v>FY2020</x:v>
      </x:c>
      <x:c r="E4617" s="2" t="str">
        <x:v>nii</x:v>
      </x:c>
      <x:c r="F4617" s="11" t="n">
        <x:v>22913</x:v>
      </x:c>
      <x:c r="G4617" s="2" t="str">
        <x:v>USD</x:v>
      </x:c>
      <x:c r="H4617" s="2" t="str">
        <x:v>2020-01-01</x:v>
      </x:c>
      <x:c r="I4617" s="2" t="str">
        <x:v>2020-12-31</x:v>
      </x:c>
      <x:c r="J4617" s="2" t="str">
        <x:v>Interest Income (Expense), Net</x:v>
      </x:c>
      <x:c r="K4617" s="2" t="str">
        <x:v>us-gaap:InterestIncomeExpenseNet</x:v>
      </x:c>
      <x:c r="L4617" s="2" t="str">
        <x:v>2023-02-24</x:v>
      </x:c>
      <x:c r="M4617" s="2" t="str">
        <x:v>0000927628-23-000117</x:v>
      </x:c>
      <x:c r="N4617" s="2" t="str">
        <x:v>https://www.sec.gov/Archives/edgar/data/927628/000092762823000117/cof-20221231.htm</x:v>
      </x:c>
      <x:c r="O4617" s="2" t="str">
        <x:v>data/raw/filings/COF_0000927628-23-000117_cof-20221231.htm</x:v>
      </x:c>
      <x:c r="P4617" s="2" t="str">
        <x:v>id3VybDovL2RvY3MudjEvZG9jOmE4MjA2MTE2MjJkOTQ0MWI5Nzc4ODRkYWMwMGUwZWJkL3NlYzphODIwNjExNjIyZDk0NDFiOTc3ODg0ZGFjMDBlMGViZF80MzAvZnJhZzo1YTdjMDI2OWJjZjI0ZmQ2YTI3Mzk1NDcxZDk4MTlhZC90YWJsZToxZDVhMjI3MWNhOWQ0NTUzYjI3MzgxNjlkMjNkYWE5Yy90YWJsZXJhbmdlOjFkNWEyMjcxY2E5ZDQ1NTNiMjczODE2OWQyM2RhYTljXzItMTAtMS0xLTUxMjQwOA_91456dd7-8802-4d25-99fe-f713d43a6dc2</x:v>
      </x:c>
      <x:c r="Q4617" s="2" t="str"/>
      <x:c r="R4617" s="2" t="str">
        <x:v>Latest eligible comparative presentation at the information cutoff.</x:v>
      </x:c>
      <x:c r="T4617" s="12"/>
      <x:c r="U4617" s="12"/>
    </x:row>
    <x:row r="4618" ht="24" customHeight="1">
      <x:c r="C4618" s="2" t="str">
        <x:v>COF</x:v>
      </x:c>
      <x:c r="D4618" s="2" t="str">
        <x:v>FY2020</x:v>
      </x:c>
      <x:c r="E4618" s="2" t="str">
        <x:v>noninterest_income</x:v>
      </x:c>
      <x:c r="F4618" s="11" t="n">
        <x:v>5610</x:v>
      </x:c>
      <x:c r="G4618" s="2" t="str">
        <x:v>USD</x:v>
      </x:c>
      <x:c r="H4618" s="2" t="str">
        <x:v>2020-01-01</x:v>
      </x:c>
      <x:c r="I4618" s="2" t="str">
        <x:v>2020-12-31</x:v>
      </x:c>
      <x:c r="J4618" s="2" t="str">
        <x:v>Noninterest Income</x:v>
      </x:c>
      <x:c r="K4618" s="2" t="str">
        <x:v>us-gaap:NoninterestIncome</x:v>
      </x:c>
      <x:c r="L4618" s="2" t="str">
        <x:v>2023-02-24</x:v>
      </x:c>
      <x:c r="M4618" s="2" t="str">
        <x:v>0000927628-23-000117</x:v>
      </x:c>
      <x:c r="N4618" s="2" t="str">
        <x:v>https://www.sec.gov/Archives/edgar/data/927628/000092762823000117/cof-20221231.htm</x:v>
      </x:c>
      <x:c r="O4618" s="2" t="str">
        <x:v>data/raw/filings/COF_0000927628-23-000117_cof-20221231.htm</x:v>
      </x:c>
      <x:c r="P4618" s="2" t="str">
        <x:v>id3VybDovL2RvY3MudjEvZG9jOmE4MjA2MTE2MjJkOTQ0MWI5Nzc4ODRkYWMwMGUwZWJkL3NlYzphODIwNjExNjIyZDk0NDFiOTc3ODg0ZGFjMDBlMGViZF80MzAvZnJhZzo1YTdjMDI2OWJjZjI0ZmQ2YTI3Mzk1NDcxZDk4MTlhZC90YWJsZTowZmUzZDNmMjdkMjk0ZTA3OGExMjJiN2M2OTc0NzdmMS90YWJsZXJhbmdlOjBmZTNkM2YyN2QyOTRlMDc4YTEyMmI3YzY5NzQ3N2YxXzgtMTAtMS0xLTUxMjgyOA_8da6432b-c421-460d-92dd-9ddd970186ea</x:v>
      </x:c>
      <x:c r="Q4618" s="2" t="str"/>
      <x:c r="R4618" s="2" t="str">
        <x:v>Latest eligible comparative presentation at the information cutoff.</x:v>
      </x:c>
      <x:c r="T4618" s="12"/>
      <x:c r="U4618" s="12"/>
    </x:row>
    <x:row r="4619" ht="24" customHeight="1">
      <x:c r="C4619" s="2" t="str">
        <x:v>COF</x:v>
      </x:c>
      <x:c r="D4619" s="2" t="str">
        <x:v>FY2020</x:v>
      </x:c>
      <x:c r="E4619" s="2" t="str">
        <x:v>revenue_reported</x:v>
      </x:c>
      <x:c r="F4619" s="11" t="n">
        <x:v>28523</x:v>
      </x:c>
      <x:c r="G4619" s="2" t="str">
        <x:v>USD</x:v>
      </x:c>
      <x:c r="H4619" s="2" t="str">
        <x:v>2020-01-01</x:v>
      </x:c>
      <x:c r="I4619" s="2" t="str">
        <x:v>2020-12-31</x:v>
      </x:c>
      <x:c r="J4619" s="2" t="str">
        <x:v>Revenues</x:v>
      </x:c>
      <x:c r="K4619" s="2" t="str">
        <x:v>us-gaap:Revenues</x:v>
      </x:c>
      <x:c r="L4619" s="2" t="str">
        <x:v>2023-02-24</x:v>
      </x:c>
      <x:c r="M4619" s="2" t="str">
        <x:v>0000927628-23-000117</x:v>
      </x:c>
      <x:c r="N4619" s="2" t="str">
        <x:v>https://www.sec.gov/Archives/edgar/data/927628/000092762823000117/cof-20221231.htm</x:v>
      </x:c>
      <x:c r="O4619" s="2" t="str">
        <x:v>data/raw/filings/COF_0000927628-23-000117_cof-20221231.htm</x:v>
      </x:c>
      <x:c r="P4619" s="2" t="str">
        <x:v>id3VybDovL2RvY3MudjEvZG9jOmE4MjA2MTE2MjJkOTQ0MWI5Nzc4ODRkYWMwMGUwZWJkL3NlYzphODIwNjExNjIyZDk0NDFiOTc3ODg0ZGFjMDBlMGViZF80MzAvZnJhZzo1YTdjMDI2OWJjZjI0ZmQ2YTI3Mzk1NDcxZDk4MTlhZC90YWJsZToxZDVhMjI3MWNhOWQ0NTUzYjI3MzgxNjlkMjNkYWE5Yy90YWJsZXJhbmdlOjFkNWEyMjcxY2E5ZDQ1NTNiMjczODE2OWQyM2RhYTljXzQtMTAtMS0xLTUxMjQwOA_5433efea-b819-4b75-9886-1260b8d67b46</x:v>
      </x:c>
      <x:c r="Q4619" s="2" t="str"/>
      <x:c r="R4619" s="2" t="str">
        <x:v>Latest eligible comparative presentation at the information cutoff.</x:v>
      </x:c>
      <x:c r="T4619" s="12"/>
      <x:c r="U4619" s="12"/>
    </x:row>
    <x:row r="4620" ht="24" customHeight="1">
      <x:c r="C4620" s="2" t="str">
        <x:v>COF</x:v>
      </x:c>
      <x:c r="D4620" s="2" t="str">
        <x:v>FY2020</x:v>
      </x:c>
      <x:c r="E4620" s="2" t="str">
        <x:v>opex</x:v>
      </x:c>
      <x:c r="F4620" s="11" t="n">
        <x:v>15056</x:v>
      </x:c>
      <x:c r="G4620" s="2" t="str">
        <x:v>USD</x:v>
      </x:c>
      <x:c r="H4620" s="2" t="str">
        <x:v>2020-01-01</x:v>
      </x:c>
      <x:c r="I4620" s="2" t="str">
        <x:v>2020-12-31</x:v>
      </x:c>
      <x:c r="J4620" s="2" t="str">
        <x:v>Noninterest Expense</x:v>
      </x:c>
      <x:c r="K4620" s="2" t="str">
        <x:v>us-gaap:NoninterestExpense</x:v>
      </x:c>
      <x:c r="L4620" s="2" t="str">
        <x:v>2023-02-24</x:v>
      </x:c>
      <x:c r="M4620" s="2" t="str">
        <x:v>0000927628-23-000117</x:v>
      </x:c>
      <x:c r="N4620" s="2" t="str">
        <x:v>https://www.sec.gov/Archives/edgar/data/927628/000092762823000117/cof-20221231.htm</x:v>
      </x:c>
      <x:c r="O4620" s="2" t="str">
        <x:v>data/raw/filings/COF_0000927628-23-000117_cof-20221231.htm</x:v>
      </x:c>
      <x:c r="P4620" s="2" t="str">
        <x:v>id3VybDovL2RvY3MudjEvZG9jOmE4MjA2MTE2MjJkOTQ0MWI5Nzc4ODRkYWMwMGUwZWJkL3NlYzphODIwNjExNjIyZDk0NDFiOTc3ODg0ZGFjMDBlMGViZF80MzAvZnJhZzo1YTdjMDI2OWJjZjI0ZmQ2YTI3Mzk1NDcxZDk4MTlhZC90YWJsZToxZDVhMjI3MWNhOWQ0NTUzYjI3MzgxNjlkMjNkYWE5Yy90YWJsZXJhbmdlOjFkNWEyMjcxY2E5ZDQ1NTNiMjczODE2OWQyM2RhYTljXzYtMTAtMS0xLTUxMjQwOA_ca28b9db-9495-48cb-9c28-47ce4a992c87</x:v>
      </x:c>
      <x:c r="Q4620" s="2" t="str"/>
      <x:c r="R4620" s="2" t="str">
        <x:v>Latest eligible comparative presentation at the information cutoff.</x:v>
      </x:c>
      <x:c r="T4620" s="12"/>
      <x:c r="U4620" s="12"/>
    </x:row>
    <x:row r="4621" ht="24" customHeight="1">
      <x:c r="C4621" s="2" t="str">
        <x:v>COF</x:v>
      </x:c>
      <x:c r="D4621" s="2" t="str">
        <x:v>FY2020</x:v>
      </x:c>
      <x:c r="E4621" s="2" t="str">
        <x:v>provision</x:v>
      </x:c>
      <x:c r="F4621" s="11" t="str">
        <x:v>n.a.</x:v>
      </x:c>
      <x:c r="G4621" s="2" t="str">
        <x:v>USDm</x:v>
      </x:c>
      <x:c r="H4621" s="2" t="str">
        <x:v>2020-01-01</x:v>
      </x:c>
      <x:c r="I4621" s="2" t="str">
        <x:v>2020-12-31</x:v>
      </x:c>
      <x:c r="J4621" s="2" t="str">
        <x:v>Provision for credit losses</x:v>
      </x:c>
      <x:c r="K4621" s="2" t="str"/>
      <x:c r="L4621" s="2" t="str"/>
      <x:c r="M4621" s="2" t="str"/>
      <x:c r="N4621" s="2" t="str"/>
      <x:c r="O4621" s="2" t="str"/>
      <x:c r="P4621" s="2" t="str"/>
      <x:c r="Q4621" s="2" t="str"/>
      <x:c r="R4621" s="2" t="str">
        <x:v>Not reported / unavailable</x:v>
      </x:c>
      <x:c r="T4621" s="12"/>
      <x:c r="U4621" s="12"/>
    </x:row>
    <x:row r="4622" ht="24" customHeight="1">
      <x:c r="C4622" s="2" t="str">
        <x:v>COF</x:v>
      </x:c>
      <x:c r="D4622" s="2" t="str">
        <x:v>FY2020</x:v>
      </x:c>
      <x:c r="E4622" s="2" t="str">
        <x:v>pretax</x:v>
      </x:c>
      <x:c r="F4622" s="11" t="n">
        <x:v>3203</x:v>
      </x:c>
      <x:c r="G4622" s="2" t="str">
        <x:v>USD</x:v>
      </x:c>
      <x:c r="H4622" s="2" t="str">
        <x:v>2020-01-01</x:v>
      </x:c>
      <x:c r="I4622" s="2" t="str">
        <x:v>2020-12-31</x:v>
      </x:c>
      <x:c r="J4622" s="2" t="str">
        <x:v>Income (Loss) from Continuing Operations before Income Taxes, Noncontrolling Interest</x:v>
      </x:c>
      <x:c r="K4622" s="2" t="str">
        <x:v>us-gaap:IncomeLossFromContinuingOperationsBeforeIncomeTaxesExtraordinaryItemsNoncontrollingInterest</x:v>
      </x:c>
      <x:c r="L4622" s="2" t="str">
        <x:v>2023-02-24</x:v>
      </x:c>
      <x:c r="M4622" s="2" t="str">
        <x:v>0000927628-23-000117</x:v>
      </x:c>
      <x:c r="N4622" s="2" t="str">
        <x:v>https://www.sec.gov/Archives/edgar/data/927628/000092762823000117/cof-20221231.htm</x:v>
      </x:c>
      <x:c r="O4622" s="2" t="str">
        <x:v>data/raw/filings/COF_0000927628-23-000117_cof-20221231.htm</x:v>
      </x:c>
      <x:c r="P4622" s="2" t="str">
        <x:v>id3VybDovL2RvY3MudjEvZG9jOmE4MjA2MTE2MjJkOTQ0MWI5Nzc4ODRkYWMwMGUwZWJkL3NlYzphODIwNjExNjIyZDk0NDFiOTc3ODg0ZGFjMDBlMGViZF80MzAvZnJhZzo1YTdjMDI2OWJjZjI0ZmQ2YTI3Mzk1NDcxZDk4MTlhZC90YWJsZToxZDVhMjI3MWNhOWQ0NTUzYjI3MzgxNjlkMjNkYWE5Yy90YWJsZXJhbmdlOjFkNWEyMjcxY2E5ZDQ1NTNiMjczODE2OWQyM2RhYTljXzctMTAtMS0xLTUxMjQwOA_e0533ac4-0941-4e87-96e1-4ed522034727</x:v>
      </x:c>
      <x:c r="Q4622" s="2" t="str"/>
      <x:c r="R4622" s="2" t="str">
        <x:v>Latest eligible comparative presentation at the information cutoff.</x:v>
      </x:c>
      <x:c r="T4622" s="12"/>
      <x:c r="U4622" s="12"/>
    </x:row>
    <x:row r="4623" ht="24" customHeight="1">
      <x:c r="C4623" s="2" t="str">
        <x:v>COF</x:v>
      </x:c>
      <x:c r="D4623" s="2" t="str">
        <x:v>FY2020</x:v>
      </x:c>
      <x:c r="E4623" s="2" t="str">
        <x:v>tax</x:v>
      </x:c>
      <x:c r="F4623" s="11" t="n">
        <x:v>486</x:v>
      </x:c>
      <x:c r="G4623" s="2" t="str">
        <x:v>USD</x:v>
      </x:c>
      <x:c r="H4623" s="2" t="str">
        <x:v>2020-01-01</x:v>
      </x:c>
      <x:c r="I4623" s="2" t="str">
        <x:v>2020-12-31</x:v>
      </x:c>
      <x:c r="J4623" s="2" t="str">
        <x:v>Income Tax Expense (Benefit)</x:v>
      </x:c>
      <x:c r="K4623" s="2" t="str">
        <x:v>us-gaap:IncomeTaxExpenseBenefit</x:v>
      </x:c>
      <x:c r="L4623" s="2" t="str">
        <x:v>2023-02-24</x:v>
      </x:c>
      <x:c r="M4623" s="2" t="str">
        <x:v>0000927628-23-000117</x:v>
      </x:c>
      <x:c r="N4623" s="2" t="str">
        <x:v>https://www.sec.gov/Archives/edgar/data/927628/000092762823000117/cof-20221231.htm</x:v>
      </x:c>
      <x:c r="O4623" s="2" t="str">
        <x:v>data/raw/filings/COF_0000927628-23-000117_cof-20221231.htm</x:v>
      </x:c>
      <x:c r="P4623" s="2" t="str">
        <x:v>id3VybDovL2RvY3MudjEvZG9jOmE4MjA2MTE2MjJkOTQ0MWI5Nzc4ODRkYWMwMGUwZWJkL3NlYzphODIwNjExNjIyZDk0NDFiOTc3ODg0ZGFjMDBlMGViZF80MzAvZnJhZzo1YTdjMDI2OWJjZjI0ZmQ2YTI3Mzk1NDcxZDk4MTlhZC90YWJsZToxZDVhMjI3MWNhOWQ0NTUzYjI3MzgxNjlkMjNkYWE5Yy90YWJsZXJhbmdlOjFkNWEyMjcxY2E5ZDQ1NTNiMjczODE2OWQyM2RhYTljXzgtMTAtMS0xLTUxMjQwOA_d848ff5d-0b3c-4018-b75b-bc5c061df670</x:v>
      </x:c>
      <x:c r="Q4623" s="2" t="str"/>
      <x:c r="R4623" s="2" t="str">
        <x:v>Latest eligible comparative presentation at the information cutoff.</x:v>
      </x:c>
      <x:c r="T4623" s="12"/>
      <x:c r="U4623" s="12"/>
    </x:row>
    <x:row r="4624" ht="24" customHeight="1">
      <x:c r="C4624" s="2" t="str">
        <x:v>COF</x:v>
      </x:c>
      <x:c r="D4624" s="2" t="str">
        <x:v>FY2020</x:v>
      </x:c>
      <x:c r="E4624" s="2" t="str">
        <x:v>net_income</x:v>
      </x:c>
      <x:c r="F4624" s="11" t="n">
        <x:v>2714</x:v>
      </x:c>
      <x:c r="G4624" s="2" t="str">
        <x:v>USD</x:v>
      </x:c>
      <x:c r="H4624" s="2" t="str">
        <x:v>2020-01-01</x:v>
      </x:c>
      <x:c r="I4624" s="2" t="str">
        <x:v>2020-12-31</x:v>
      </x:c>
      <x:c r="J4624" s="2" t="str">
        <x:v>Net Income (Loss) Attributable to Parent</x:v>
      </x:c>
      <x:c r="K4624" s="2" t="str">
        <x:v>us-gaap:NetIncomeLoss</x:v>
      </x:c>
      <x:c r="L4624" s="2" t="str">
        <x:v>2023-02-24</x:v>
      </x:c>
      <x:c r="M4624" s="2" t="str">
        <x:v>0000927628-23-000117</x:v>
      </x:c>
      <x:c r="N4624" s="2" t="str">
        <x:v>https://www.sec.gov/Archives/edgar/data/927628/000092762823000117/cof-20221231.htm</x:v>
      </x:c>
      <x:c r="O4624" s="2" t="str">
        <x:v>data/raw/filings/COF_0000927628-23-000117_cof-20221231.htm</x:v>
      </x:c>
      <x:c r="P4624" s="2" t="str">
        <x:v>id3VybDovL2RvY3MudjEvZG9jOmE4MjA2MTE2MjJkOTQ0MWI5Nzc4ODRkYWMwMGUwZWJkL3NlYzphODIwNjExNjIyZDk0NDFiOTc3ODg0ZGFjMDBlMGViZF80MTUvZnJhZzplYjU1YjUzYTc2NWY0Y2YyYTQ0NDhjYWM1NWZlZmI2ZS90YWJsZTo2ODhiMWNmYjA0ZTY0ZTA3OWVmYjQ5NjAzYWYyMDYwYi90YWJsZXJhbmdlOjY4OGIxY2ZiMDRlNjRlMDc5ZWZiNDk2MDNhZjIwNjBiXzQtMTAtMS0xLTQ1OTQ0Ng_8b47de6c-10ed-40c8-a7a5-3c90bb239bee</x:v>
      </x:c>
      <x:c r="Q4624" s="2" t="str"/>
      <x:c r="R4624" s="2" t="str">
        <x:v>Latest eligible comparative presentation at the information cutoff.</x:v>
      </x:c>
      <x:c r="T4624" s="12"/>
      <x:c r="U4624" s="12"/>
    </x:row>
    <x:row r="4625" ht="24" customHeight="1">
      <x:c r="C4625" s="2" t="str">
        <x:v>COF</x:v>
      </x:c>
      <x:c r="D4625" s="2" t="str">
        <x:v>FY2020</x:v>
      </x:c>
      <x:c r="E4625" s="2" t="str">
        <x:v>common_income</x:v>
      </x:c>
      <x:c r="F4625" s="11" t="n">
        <x:v>2375</x:v>
      </x:c>
      <x:c r="G4625" s="2" t="str">
        <x:v>USD</x:v>
      </x:c>
      <x:c r="H4625" s="2" t="str">
        <x:v>2020-01-01</x:v>
      </x:c>
      <x:c r="I4625" s="2" t="str">
        <x:v>2020-12-31</x:v>
      </x:c>
      <x:c r="J4625" s="2" t="str">
        <x:v>Net Income (Loss) Available to Common Stockholders, Basic</x:v>
      </x:c>
      <x:c r="K4625" s="2" t="str">
        <x:v>us-gaap:NetIncomeLossAvailableToCommonStockholdersBasic</x:v>
      </x:c>
      <x:c r="L4625" s="2" t="str">
        <x:v>2023-02-24</x:v>
      </x:c>
      <x:c r="M4625" s="2" t="str">
        <x:v>0000927628-23-000117</x:v>
      </x:c>
      <x:c r="N4625" s="2" t="str">
        <x:v>https://www.sec.gov/Archives/edgar/data/927628/000092762823000117/cof-20221231.htm</x:v>
      </x:c>
      <x:c r="O4625" s="2" t="str">
        <x:v>data/raw/filings/COF_0000927628-23-000117_cof-20221231.htm</x:v>
      </x:c>
      <x:c r="P4625" s="2" t="str">
        <x:v>id3VybDovL2RvY3MudjEvZG9jOmE4MjA2MTE2MjJkOTQ0MWI5Nzc4ODRkYWMwMGUwZWJkL3NlYzphODIwNjExNjIyZDk0NDFiOTc3ODg0ZGFjMDBlMGViZF80MTUvZnJhZzplYjU1YjUzYTc2NWY0Y2YyYTQ0NDhjYWM1NWZlZmI2ZS90YWJsZTo2ODhiMWNmYjA0ZTY0ZTA3OWVmYjQ5NjAzYWYyMDYwYi90YWJsZXJhbmdlOjY4OGIxY2ZiMDRlNjRlMDc5ZWZiNDk2MDNhZjIwNjBiXzgtMTAtMS0xLTQ1OTQ0Ng_fb8798b2-6c40-4e0c-baa0-4665bb782ac8</x:v>
      </x:c>
      <x:c r="Q4625" s="2" t="str"/>
      <x:c r="R4625" s="2" t="str">
        <x:v>Latest eligible comparative presentation at the information cutoff.</x:v>
      </x:c>
      <x:c r="T4625" s="12"/>
      <x:c r="U4625" s="12"/>
    </x:row>
    <x:row r="4626" ht="24" customHeight="1">
      <x:c r="C4626" s="2" t="str">
        <x:v>COF</x:v>
      </x:c>
      <x:c r="D4626" s="2" t="str">
        <x:v>FY2020</x:v>
      </x:c>
      <x:c r="E4626" s="2" t="str">
        <x:v>preferred_div</x:v>
      </x:c>
      <x:c r="F4626" s="11" t="str">
        <x:v>n.a.</x:v>
      </x:c>
      <x:c r="G4626" s="2" t="str">
        <x:v>USDm</x:v>
      </x:c>
      <x:c r="H4626" s="2" t="str">
        <x:v>2020-01-01</x:v>
      </x:c>
      <x:c r="I4626" s="2" t="str">
        <x:v>2020-12-31</x:v>
      </x:c>
      <x:c r="J4626" s="2" t="str">
        <x:v>Preferred dividends and other common-income adjustments</x:v>
      </x:c>
      <x:c r="K4626" s="2" t="str"/>
      <x:c r="L4626" s="2" t="str"/>
      <x:c r="M4626" s="2" t="str"/>
      <x:c r="N4626" s="2" t="str"/>
      <x:c r="O4626" s="2" t="str"/>
      <x:c r="P4626" s="2" t="str"/>
      <x:c r="Q4626" s="2" t="str"/>
      <x:c r="R4626" s="2" t="str">
        <x:v>Not reported / unavailable</x:v>
      </x:c>
      <x:c r="T4626" s="12"/>
      <x:c r="U4626" s="12"/>
    </x:row>
    <x:row r="4627" ht="24" customHeight="1">
      <x:c r="C4627" s="2" t="str">
        <x:v>COF</x:v>
      </x:c>
      <x:c r="D4627" s="2" t="str">
        <x:v>FY2020</x:v>
      </x:c>
      <x:c r="E4627" s="2" t="str">
        <x:v>eps</x:v>
      </x:c>
      <x:c r="F4627" s="11" t="n">
        <x:v>5.18</x:v>
      </x:c>
      <x:c r="G4627" s="2" t="str">
        <x:v>USD/shares</x:v>
      </x:c>
      <x:c r="H4627" s="2" t="str">
        <x:v>2020-01-01</x:v>
      </x:c>
      <x:c r="I4627" s="2" t="str">
        <x:v>2020-12-31</x:v>
      </x:c>
      <x:c r="J4627" s="2" t="str">
        <x:v>Earnings Per Share, Diluted</x:v>
      </x:c>
      <x:c r="K4627" s="2" t="str">
        <x:v>us-gaap:EarningsPerShareDiluted</x:v>
      </x:c>
      <x:c r="L4627" s="2" t="str">
        <x:v>2023-02-24</x:v>
      </x:c>
      <x:c r="M4627" s="2" t="str">
        <x:v>0000927628-23-000117</x:v>
      </x:c>
      <x:c r="N4627" s="2" t="str">
        <x:v>https://www.sec.gov/Archives/edgar/data/927628/000092762823000117/cof-20221231.htm</x:v>
      </x:c>
      <x:c r="O4627" s="2" t="str">
        <x:v>data/raw/filings/COF_0000927628-23-000117_cof-20221231.htm</x:v>
      </x:c>
      <x:c r="P4627" s="2" t="str">
        <x:v>id3VybDovL2RvY3MudjEvZG9jOmE4MjA2MTE2MjJkOTQ0MWI5Nzc4ODRkYWMwMGUwZWJkL3NlYzphODIwNjExNjIyZDk0NDFiOTc3ODg0ZGFjMDBlMGViZF80MTUvZnJhZzplYjU1YjUzYTc2NWY0Y2YyYTQ0NDhjYWM1NWZlZmI2ZS90YWJsZTo2ODhiMWNmYjA0ZTY0ZTA3OWVmYjQ5NjAzYWYyMDYwYi90YWJsZXJhbmdlOjY4OGIxY2ZiMDRlNjRlMDc5ZWZiNDk2MDNhZjIwNjBiXzIzLTEwLTEtMS00NTk0NDY_afb2ceb2-94ea-454b-bf9f-b8ced7430d0d</x:v>
      </x:c>
      <x:c r="Q4627" s="2" t="str"/>
      <x:c r="R4627" s="2" t="str">
        <x:v>Latest eligible comparative presentation at the information cutoff.</x:v>
      </x:c>
      <x:c r="T4627" s="12"/>
      <x:c r="U4627" s="12"/>
    </x:row>
    <x:row r="4628" ht="24" customHeight="1">
      <x:c r="C4628" s="2" t="str">
        <x:v>COF</x:v>
      </x:c>
      <x:c r="D4628" s="2" t="str">
        <x:v>FY2020</x:v>
      </x:c>
      <x:c r="E4628" s="2" t="str">
        <x:v>shares_diluted</x:v>
      </x:c>
      <x:c r="F4628" s="11" t="n">
        <x:v>458.9</x:v>
      </x:c>
      <x:c r="G4628" s="2" t="str">
        <x:v>shares</x:v>
      </x:c>
      <x:c r="H4628" s="2" t="str">
        <x:v>2020-01-01</x:v>
      </x:c>
      <x:c r="I4628" s="2" t="str">
        <x:v>2020-12-31</x:v>
      </x:c>
      <x:c r="J4628" s="2" t="str">
        <x:v>Weighted Average Number of Shares Outstanding, Diluted</x:v>
      </x:c>
      <x:c r="K4628" s="2" t="str">
        <x:v>us-gaap:WeightedAverageNumberOfDilutedSharesOutstanding</x:v>
      </x:c>
      <x:c r="L4628" s="2" t="str">
        <x:v>2023-02-24</x:v>
      </x:c>
      <x:c r="M4628" s="2" t="str">
        <x:v>0000927628-23-000117</x:v>
      </x:c>
      <x:c r="N4628" s="2" t="str">
        <x:v>https://www.sec.gov/Archives/edgar/data/927628/000092762823000117/cof-20221231.htm</x:v>
      </x:c>
      <x:c r="O4628" s="2" t="str">
        <x:v>data/raw/filings/COF_0000927628-23-000117_cof-20221231.htm</x:v>
      </x:c>
      <x:c r="P4628" s="2" t="str">
        <x:v>id3VybDovL2RvY3MudjEvZG9jOmE4MjA2MTE2MjJkOTQ0MWI5Nzc4ODRkYWMwMGUwZWJkL3NlYzphODIwNjExNjIyZDk0NDFiOTc3ODg0ZGFjMDBlMGViZF80MTUvZnJhZzplYjU1YjUzYTc2NWY0Y2YyYTQ0NDhjYWM1NWZlZmI2ZS90YWJsZTo2ODhiMWNmYjA0ZTY0ZTA3OWVmYjQ5NjAzYWYyMDYwYi90YWJsZXJhbmdlOjY4OGIxY2ZiMDRlNjRlMDc5ZWZiNDk2MDNhZjIwNjBiXzE1LTEwLTEtMS00NTk0NDY_ed1a03ab-cb7d-4b43-ac32-02edea9b2810</x:v>
      </x:c>
      <x:c r="Q4628" s="2" t="str"/>
      <x:c r="R4628" s="2" t="str">
        <x:v>Latest eligible comparative presentation at the information cutoff.</x:v>
      </x:c>
      <x:c r="T4628" s="12"/>
      <x:c r="U4628" s="12"/>
    </x:row>
    <x:row r="4629" ht="24" customHeight="1">
      <x:c r="C4629" s="2" t="str">
        <x:v>COF</x:v>
      </x:c>
      <x:c r="D4629" s="2" t="str">
        <x:v>FY2020</x:v>
      </x:c>
      <x:c r="E4629" s="2" t="str">
        <x:v>dps</x:v>
      </x:c>
      <x:c r="F4629" s="11" t="str">
        <x:v>n.a.</x:v>
      </x:c>
      <x:c r="G4629" s="2" t="str">
        <x:v>USD/share</x:v>
      </x:c>
      <x:c r="H4629" s="2" t="str">
        <x:v>2020-01-01</x:v>
      </x:c>
      <x:c r="I4629" s="2" t="str">
        <x:v>2020-12-31</x:v>
      </x:c>
      <x:c r="J4629" s="2" t="str">
        <x:v>Dividends per common share</x:v>
      </x:c>
      <x:c r="K4629" s="2" t="str"/>
      <x:c r="L4629" s="2" t="str"/>
      <x:c r="M4629" s="2" t="str"/>
      <x:c r="N4629" s="2" t="str"/>
      <x:c r="O4629" s="2" t="str"/>
      <x:c r="P4629" s="2" t="str"/>
      <x:c r="Q4629" s="2" t="str"/>
      <x:c r="R4629" s="2" t="str">
        <x:v>Not reported / unavailable</x:v>
      </x:c>
      <x:c r="T4629" s="12"/>
      <x:c r="U4629" s="12"/>
    </x:row>
    <x:row r="4630" ht="24" customHeight="1">
      <x:c r="C4630" s="2" t="str">
        <x:v>COF</x:v>
      </x:c>
      <x:c r="D4630" s="2" t="str">
        <x:v>FY2020</x:v>
      </x:c>
      <x:c r="E4630" s="2" t="str">
        <x:v>dividends</x:v>
      </x:c>
      <x:c r="F4630" s="11" t="n">
        <x:v>460</x:v>
      </x:c>
      <x:c r="G4630" s="2" t="str">
        <x:v>USD</x:v>
      </x:c>
      <x:c r="H4630" s="2" t="str">
        <x:v>2020-01-01</x:v>
      </x:c>
      <x:c r="I4630" s="2" t="str">
        <x:v>2020-12-31</x:v>
      </x:c>
      <x:c r="J4630" s="2" t="str">
        <x:v>Payments of Ordinary Dividends, Common Stock</x:v>
      </x:c>
      <x:c r="K4630" s="2" t="str">
        <x:v>us-gaap:PaymentsOfDividendsCommonStock</x:v>
      </x:c>
      <x:c r="L4630" s="2" t="str">
        <x:v>2023-02-24</x:v>
      </x:c>
      <x:c r="M4630" s="2" t="str">
        <x:v>0000927628-23-000117</x:v>
      </x:c>
      <x:c r="N4630" s="2" t="str">
        <x:v>https://www.sec.gov/Archives/edgar/data/927628/000092762823000117/cof-20221231.htm</x:v>
      </x:c>
      <x:c r="O4630" s="2" t="str">
        <x:v>data/raw/filings/COF_0000927628-23-000117_cof-20221231.htm</x:v>
      </x:c>
      <x:c r="P4630" s="2" t="str">
        <x:v>id3VybDovL2RvY3MudjEvZG9jOmE4MjA2MTE2MjJkOTQ0MWI5Nzc4ODRkYWMwMGUwZWJkL3NlYzphODIwNjExNjIyZDk0NDFiOTc3ODg0ZGFjMDBlMGViZF8zNTUvZnJhZzpiMjE1N2UyOTExZjg0MDUxOGNlNTVlNjg3OTQ3MjQzMy90YWJsZToyZDZiMzI3NTFmZTc0Y2Y4OGVjMzUzYzE0OGQ3ZDNhOC90YWJsZXJhbmdlOjJkNmIzMjc1MWZlNzRjZjg4ZWMzNTNjMTQ4ZDdkM2E4XzUzLTYtMS0xLTQ1OTQ0Ng_5fc0bd68-fbbc-415d-a7bc-2a1793edcd5e</x:v>
      </x:c>
      <x:c r="Q4630" s="2" t="str"/>
      <x:c r="R4630" s="2" t="str">
        <x:v>Latest eligible comparative presentation at the information cutoff.</x:v>
      </x:c>
      <x:c r="T4630" s="12"/>
      <x:c r="U4630" s="12"/>
    </x:row>
    <x:row r="4631" ht="24" customHeight="1">
      <x:c r="C4631" s="2" t="str">
        <x:v>COF</x:v>
      </x:c>
      <x:c r="D4631" s="2" t="str">
        <x:v>FY2020</x:v>
      </x:c>
      <x:c r="E4631" s="2" t="str">
        <x:v>buybacks</x:v>
      </x:c>
      <x:c r="F4631" s="11" t="n">
        <x:v>393</x:v>
      </x:c>
      <x:c r="G4631" s="2" t="str">
        <x:v>USD</x:v>
      </x:c>
      <x:c r="H4631" s="2" t="str">
        <x:v>2020-01-01</x:v>
      </x:c>
      <x:c r="I4631" s="2" t="str">
        <x:v>2020-12-31</x:v>
      </x:c>
      <x:c r="J4631" s="2" t="str">
        <x:v>Payments for Repurchase of Common Stock</x:v>
      </x:c>
      <x:c r="K4631" s="2" t="str">
        <x:v>us-gaap:PaymentsForRepurchaseOfCommonStock</x:v>
      </x:c>
      <x:c r="L4631" s="2" t="str">
        <x:v>2023-02-24</x:v>
      </x:c>
      <x:c r="M4631" s="2" t="str">
        <x:v>0000927628-23-000117</x:v>
      </x:c>
      <x:c r="N4631" s="2" t="str">
        <x:v>https://www.sec.gov/Archives/edgar/data/927628/000092762823000117/cof-20221231.htm</x:v>
      </x:c>
      <x:c r="O4631" s="2" t="str">
        <x:v>data/raw/filings/COF_0000927628-23-000117_cof-20221231.htm</x:v>
      </x:c>
      <x:c r="P4631" s="2" t="str">
        <x:v>id3VybDovL2RvY3MudjEvZG9jOmE4MjA2MTE2MjJkOTQ0MWI5Nzc4ODRkYWMwMGUwZWJkL3NlYzphODIwNjExNjIyZDk0NDFiOTc3ODg0ZGFjMDBlMGViZF8zNTUvZnJhZzpiMjE1N2UyOTExZjg0MDUxOGNlNTVlNjg3OTQ3MjQzMy90YWJsZToyZDZiMzI3NTFmZTc0Y2Y4OGVjMzUzYzE0OGQ3ZDNhOC90YWJsZXJhbmdlOjJkNmIzMjc1MWZlNzRjZjg4ZWMzNTNjMTQ4ZDdkM2E4XzU4LTYtMS0xLTQ1OTQ0Ng_808072b6-44fa-4632-bc28-b326bca79d4e</x:v>
      </x:c>
      <x:c r="Q4631" s="2" t="str"/>
      <x:c r="R4631" s="2" t="str">
        <x:v>Latest eligible comparative presentation at the information cutoff.</x:v>
      </x:c>
      <x:c r="T4631" s="12"/>
      <x:c r="U4631" s="12"/>
    </x:row>
    <x:row r="4632" ht="24" customHeight="1">
      <x:c r="C4632" s="2" t="str">
        <x:v>COF</x:v>
      </x:c>
      <x:c r="D4632" s="2" t="str">
        <x:v>FY2020</x:v>
      </x:c>
      <x:c r="E4632" s="2" t="str">
        <x:v>chargeoffs</x:v>
      </x:c>
      <x:c r="F4632" s="11" t="str">
        <x:v>n.a.</x:v>
      </x:c>
      <x:c r="G4632" s="2" t="str">
        <x:v>USDm</x:v>
      </x:c>
      <x:c r="H4632" s="2" t="str">
        <x:v>2020-01-01</x:v>
      </x:c>
      <x:c r="I4632" s="2" t="str">
        <x:v>2020-12-31</x:v>
      </x:c>
      <x:c r="J4632" s="2" t="str">
        <x:v>Gross loan charge-offs</x:v>
      </x:c>
      <x:c r="K4632" s="2" t="str"/>
      <x:c r="L4632" s="2" t="str"/>
      <x:c r="M4632" s="2" t="str"/>
      <x:c r="N4632" s="2" t="str"/>
      <x:c r="O4632" s="2" t="str"/>
      <x:c r="P4632" s="2" t="str"/>
      <x:c r="Q4632" s="2" t="str"/>
      <x:c r="R4632" s="2" t="str">
        <x:v>Not reported / unavailable</x:v>
      </x:c>
      <x:c r="T4632" s="12"/>
      <x:c r="U4632" s="12"/>
    </x:row>
    <x:row r="4633" ht="24" customHeight="1">
      <x:c r="C4633" s="2" t="str">
        <x:v>COF</x:v>
      </x:c>
      <x:c r="D4633" s="2" t="str">
        <x:v>FY2020</x:v>
      </x:c>
      <x:c r="E4633" s="2" t="str">
        <x:v>recoveries</x:v>
      </x:c>
      <x:c r="F4633" s="11" t="str">
        <x:v>n.a.</x:v>
      </x:c>
      <x:c r="G4633" s="2" t="str">
        <x:v>USDm</x:v>
      </x:c>
      <x:c r="H4633" s="2" t="str">
        <x:v>2020-01-01</x:v>
      </x:c>
      <x:c r="I4633" s="2" t="str">
        <x:v>2020-12-31</x:v>
      </x:c>
      <x:c r="J4633" s="2" t="str">
        <x:v>Loan recoveries</x:v>
      </x:c>
      <x:c r="K4633" s="2" t="str"/>
      <x:c r="L4633" s="2" t="str"/>
      <x:c r="M4633" s="2" t="str"/>
      <x:c r="N4633" s="2" t="str"/>
      <x:c r="O4633" s="2" t="str"/>
      <x:c r="P4633" s="2" t="str"/>
      <x:c r="Q4633" s="2" t="str"/>
      <x:c r="R4633" s="2" t="str">
        <x:v>Not reported / unavailable</x:v>
      </x:c>
      <x:c r="T4633" s="12"/>
      <x:c r="U4633" s="12"/>
    </x:row>
    <x:row r="4634" ht="24" customHeight="1">
      <x:c r="C4634" s="2" t="str">
        <x:v>COF</x:v>
      </x:c>
      <x:c r="D4634" s="2" t="str">
        <x:v>FY2020</x:v>
      </x:c>
      <x:c r="E4634" s="2" t="str">
        <x:v>rwa</x:v>
      </x:c>
      <x:c r="F4634" s="11" t="str">
        <x:v>n.a.</x:v>
      </x:c>
      <x:c r="G4634" s="2" t="str">
        <x:v>USDm</x:v>
      </x:c>
      <x:c r="H4634" s="2" t="str">
        <x:v>2020-01-01</x:v>
      </x:c>
      <x:c r="I4634" s="2" t="str">
        <x:v>2020-12-31</x:v>
      </x:c>
      <x:c r="J4634" s="2" t="str">
        <x:v>Risk-weighted assets</x:v>
      </x:c>
      <x:c r="K4634" s="2" t="str"/>
      <x:c r="L4634" s="2" t="str"/>
      <x:c r="M4634" s="2" t="str"/>
      <x:c r="N4634" s="2" t="str"/>
      <x:c r="O4634" s="2" t="str"/>
      <x:c r="P4634" s="2" t="str"/>
      <x:c r="Q4634" s="2" t="str"/>
      <x:c r="R4634" s="2" t="str">
        <x:v>Not reported / unavailable</x:v>
      </x:c>
      <x:c r="T4634" s="12"/>
      <x:c r="U4634" s="12"/>
    </x:row>
    <x:row r="4635" ht="24" customHeight="1">
      <x:c r="C4635" s="2" t="str">
        <x:v>COF</x:v>
      </x:c>
      <x:c r="D4635" s="2" t="str">
        <x:v>FY2020</x:v>
      </x:c>
      <x:c r="E4635" s="2" t="str">
        <x:v>cet1_reported</x:v>
      </x:c>
      <x:c r="F4635" s="11" t="str">
        <x:v>n.a.</x:v>
      </x:c>
      <x:c r="G4635" s="2" t="str">
        <x:v>%</x:v>
      </x:c>
      <x:c r="H4635" s="2" t="str">
        <x:v>2020-01-01</x:v>
      </x:c>
      <x:c r="I4635" s="2" t="str">
        <x:v>2020-12-31</x:v>
      </x:c>
      <x:c r="J4635" s="2" t="str">
        <x:v>Actual standardized CET1 ratio</x:v>
      </x:c>
      <x:c r="K4635" s="2" t="str"/>
      <x:c r="L4635" s="2" t="str"/>
      <x:c r="M4635" s="2" t="str"/>
      <x:c r="N4635" s="2" t="str"/>
      <x:c r="O4635" s="2" t="str"/>
      <x:c r="P4635" s="2" t="str"/>
      <x:c r="Q4635" s="2" t="str"/>
      <x:c r="R4635" s="2" t="str">
        <x:v>Not reported / unavailable</x:v>
      </x:c>
      <x:c r="T4635" s="12"/>
      <x:c r="U4635" s="12"/>
    </x:row>
    <x:row r="4636" ht="24" customHeight="1">
      <x:c r="C4636" s="2" t="str">
        <x:v>COF</x:v>
      </x:c>
      <x:c r="D4636" s="2" t="str">
        <x:v>FY2020</x:v>
      </x:c>
      <x:c r="E4636" s="2" t="str">
        <x:v>nim_reported</x:v>
      </x:c>
      <x:c r="F4636" s="11" t="str">
        <x:v>n.a.</x:v>
      </x:c>
      <x:c r="G4636" s="2" t="str">
        <x:v>%</x:v>
      </x:c>
      <x:c r="H4636" s="2" t="str">
        <x:v>2020-01-01</x:v>
      </x:c>
      <x:c r="I4636" s="2" t="str">
        <x:v>2020-12-31</x:v>
      </x:c>
      <x:c r="J4636" s="2" t="str">
        <x:v>Issuer reported net interest margin</x:v>
      </x:c>
      <x:c r="K4636" s="2" t="str"/>
      <x:c r="L4636" s="2" t="str"/>
      <x:c r="M4636" s="2" t="str"/>
      <x:c r="N4636" s="2" t="str"/>
      <x:c r="O4636" s="2" t="str"/>
      <x:c r="P4636" s="2" t="str"/>
      <x:c r="Q4636" s="2" t="str"/>
      <x:c r="R4636" s="2" t="str">
        <x:v>Not reported / unavailable</x:v>
      </x:c>
      <x:c r="T4636" s="12"/>
      <x:c r="U4636" s="12"/>
    </x:row>
    <x:row r="4637" ht="24" customHeight="1">
      <x:c r="C4637" s="2" t="str">
        <x:v>COF</x:v>
      </x:c>
      <x:c r="D4637" s="2" t="str">
        <x:v>FY2020</x:v>
      </x:c>
      <x:c r="E4637" s="2" t="str">
        <x:v>bvps_reported</x:v>
      </x:c>
      <x:c r="F4637" s="11" t="n">
        <x:v>131.16</x:v>
      </x:c>
      <x:c r="G4637" s="2" t="str">
        <x:v>USD/shares</x:v>
      </x:c>
      <x:c r="H4637" s="2" t="str">
        <x:v>2020-01-01</x:v>
      </x:c>
      <x:c r="I4637" s="2" t="str">
        <x:v>2020-12-31</x:v>
      </x:c>
      <x:c r="J4637" s="2" t="str">
        <x:v>Reported common book value per share</x:v>
      </x:c>
      <x:c r="K4637" s="2" t="str">
        <x:v>Manual verified issuer table row</x:v>
      </x:c>
      <x:c r="L4637" s="2" t="str">
        <x:v>2021-02-25</x:v>
      </x:c>
      <x:c r="M4637" s="2" t="str">
        <x:v>0000927628-21-000094</x:v>
      </x:c>
      <x:c r="N4637" s="2" t="str">
        <x:v>https://www.sec.gov/Archives/edgar/data/927628/000092762821000094/cof-20201231.htm</x:v>
      </x:c>
      <x:c r="O4637" s="2" t="str">
        <x:v>data/raw/filings/COF_0000927628-21-000094_cof-20201231.htm</x:v>
      </x:c>
      <x:c r="P4637" s="2" t="str"/>
      <x:c r="Q4637" s="2" t="str"/>
      <x:c r="R4637" s="2" t="str">
        <x:v>Verified original issuer table row; same-date end balance, excluding average and regulatory minimum tables.</x:v>
      </x:c>
      <x:c r="T4637" s="12"/>
      <x:c r="U4637" s="12"/>
    </x:row>
    <x:row r="4638" ht="24" customHeight="1">
      <x:c r="C4638" s="2" t="str">
        <x:v>COF</x:v>
      </x:c>
      <x:c r="D4638" s="2" t="str">
        <x:v>FY2020</x:v>
      </x:c>
      <x:c r="E4638" s="2" t="str">
        <x:v>tbvps_reported</x:v>
      </x:c>
      <x:c r="F4638" s="11" t="n">
        <x:v>88.34</x:v>
      </x:c>
      <x:c r="G4638" s="2" t="str">
        <x:v>USD/shares</x:v>
      </x:c>
      <x:c r="H4638" s="2" t="str">
        <x:v>2020-01-01</x:v>
      </x:c>
      <x:c r="I4638" s="2" t="str">
        <x:v>2020-12-31</x:v>
      </x:c>
      <x:c r="J4638" s="2" t="str">
        <x:v>Reported tangible book value per share</x:v>
      </x:c>
      <x:c r="K4638" s="2" t="str">
        <x:v>Manual verified issuer table row</x:v>
      </x:c>
      <x:c r="L4638" s="2" t="str">
        <x:v>2021-02-25</x:v>
      </x:c>
      <x:c r="M4638" s="2" t="str">
        <x:v>0000927628-21-000094</x:v>
      </x:c>
      <x:c r="N4638" s="2" t="str">
        <x:v>https://www.sec.gov/Archives/edgar/data/927628/000092762821000094/cof-20201231.htm</x:v>
      </x:c>
      <x:c r="O4638" s="2" t="str">
        <x:v>data/raw/filings/COF_0000927628-21-000094_cof-20201231.htm</x:v>
      </x:c>
      <x:c r="P4638" s="2" t="str"/>
      <x:c r="Q4638" s="2" t="str"/>
      <x:c r="R4638" s="2" t="str">
        <x:v>Verified original issuer table row; same-date end balance, excluding average and regulatory minimum tables.</x:v>
      </x:c>
      <x:c r="T4638" s="12"/>
      <x:c r="U4638" s="12"/>
    </x:row>
    <x:row r="4639" ht="24" customHeight="1">
      <x:c r="C4639" s="2" t="str">
        <x:v>COF</x:v>
      </x:c>
      <x:c r="D4639" s="2" t="str">
        <x:v>FY2020</x:v>
      </x:c>
      <x:c r="E4639" s="2" t="str">
        <x:v>tce_reported</x:v>
      </x:c>
      <x:c r="F4639" s="11" t="str">
        <x:v>n.a.</x:v>
      </x:c>
      <x:c r="G4639" s="2" t="str">
        <x:v>USDm</x:v>
      </x:c>
      <x:c r="H4639" s="2" t="str">
        <x:v>2020-01-01</x:v>
      </x:c>
      <x:c r="I4639" s="2" t="str">
        <x:v>2020-12-31</x:v>
      </x:c>
      <x:c r="J4639" s="2" t="str">
        <x:v>Reported tangible common equity</x:v>
      </x:c>
      <x:c r="K4639" s="2" t="str"/>
      <x:c r="L4639" s="2" t="str"/>
      <x:c r="M4639" s="2" t="str"/>
      <x:c r="N4639" s="2" t="str"/>
      <x:c r="O4639" s="2" t="str"/>
      <x:c r="P4639" s="2" t="str"/>
      <x:c r="Q4639" s="2" t="str"/>
      <x:c r="R4639" s="2" t="str">
        <x:v>Not reported / unavailable</x:v>
      </x:c>
      <x:c r="T4639" s="12"/>
      <x:c r="U4639" s="12"/>
    </x:row>
    <x:row r="4640" ht="24" customHeight="1">
      <x:c r="C4640" s="2" t="str">
        <x:v>COF</x:v>
      </x:c>
      <x:c r="D4640" s="2" t="str">
        <x:v>FY2021</x:v>
      </x:c>
      <x:c r="E4640" s="2" t="str">
        <x:v>assets</x:v>
      </x:c>
      <x:c r="F4640" s="11" t="n">
        <x:v>432381</x:v>
      </x:c>
      <x:c r="G4640" s="2" t="str">
        <x:v>USD</x:v>
      </x:c>
      <x:c r="H4640" s="2" t="str">
        <x:v>2021-01-01</x:v>
      </x:c>
      <x:c r="I4640" s="2" t="str">
        <x:v>2021-12-31</x:v>
      </x:c>
      <x:c r="J4640" s="2" t="str">
        <x:v>Assets</x:v>
      </x:c>
      <x:c r="K4640" s="2" t="str">
        <x:v>us-gaap:Assets</x:v>
      </x:c>
      <x:c r="L4640" s="2" t="str">
        <x:v>2023-02-24</x:v>
      </x:c>
      <x:c r="M4640" s="2" t="str">
        <x:v>0000927628-23-000117</x:v>
      </x:c>
      <x:c r="N4640" s="2" t="str">
        <x:v>https://www.sec.gov/Archives/edgar/data/927628/000092762823000117/cof-20221231.htm</x:v>
      </x:c>
      <x:c r="O4640" s="2" t="str">
        <x:v>data/raw/filings/COF_0000927628-23-000117_cof-20221231.htm</x:v>
      </x:c>
      <x:c r="P4640" s="2" t="str">
        <x:v>id3VybDovL2RvY3MudjEvZG9jOmE4MjA2MTE2MjJkOTQ0MWI5Nzc4ODRkYWMwMGUwZWJkL3NlYzphODIwNjExNjIyZDk0NDFiOTc3ODg0ZGFjMDBlMGViZF8zNDkvZnJhZzphNGNmN2IxZTNiNDI0Y2RmOTIzYWU0OTk0ZTVkYWRjYi90YWJsZToyNGY3OTY4NzdmNWI0ZjhkOGJjODkyODlkMWYzM2ZhMy90YWJsZXJhbmdlOjI0Zjc5Njg3N2Y1YjRmOGQ4YmM4OTI4OWQxZjMzZmEzXzE5LTQtMS0xLTQ1OTQ0Ng_d19b6201-337d-484f-9d33-9fc319a0fc2f</x:v>
      </x:c>
      <x:c r="Q4640" s="2" t="str"/>
      <x:c r="R4640" s="2" t="str">
        <x:v>Latest eligible comparative presentation at the information cutoff.</x:v>
      </x:c>
      <x:c r="T4640" s="12"/>
      <x:c r="U4640" s="12"/>
    </x:row>
    <x:row r="4641" ht="24" customHeight="1">
      <x:c r="C4641" s="2" t="str">
        <x:v>COF</x:v>
      </x:c>
      <x:c r="D4641" s="2" t="str">
        <x:v>FY2021</x:v>
      </x:c>
      <x:c r="E4641" s="2" t="str">
        <x:v>liabilities</x:v>
      </x:c>
      <x:c r="F4641" s="11" t="n">
        <x:v>371352</x:v>
      </x:c>
      <x:c r="G4641" s="2" t="str">
        <x:v>USD</x:v>
      </x:c>
      <x:c r="H4641" s="2" t="str">
        <x:v>2021-01-01</x:v>
      </x:c>
      <x:c r="I4641" s="2" t="str">
        <x:v>2021-12-31</x:v>
      </x:c>
      <x:c r="J4641" s="2" t="str">
        <x:v>Liabilities</x:v>
      </x:c>
      <x:c r="K4641" s="2" t="str">
        <x:v>us-gaap:Liabilities</x:v>
      </x:c>
      <x:c r="L4641" s="2" t="str">
        <x:v>2023-02-24</x:v>
      </x:c>
      <x:c r="M4641" s="2" t="str">
        <x:v>0000927628-23-000117</x:v>
      </x:c>
      <x:c r="N4641" s="2" t="str">
        <x:v>https://www.sec.gov/Archives/edgar/data/927628/000092762823000117/cof-20221231.htm</x:v>
      </x:c>
      <x:c r="O4641" s="2" t="str">
        <x:v>data/raw/filings/COF_0000927628-23-000117_cof-20221231.htm</x:v>
      </x:c>
      <x:c r="P4641" s="2" t="str">
        <x:v>id3VybDovL2RvY3MudjEvZG9jOmE4MjA2MTE2MjJkOTQ0MWI5Nzc4ODRkYWMwMGUwZWJkL3NlYzphODIwNjExNjIyZDk0NDFiOTc3ODg0ZGFjMDBlMGViZF8zNDkvZnJhZzphNGNmN2IxZTNiNDI0Y2RmOTIzYWU0OTk0ZTVkYWRjYi90YWJsZToyNGY3OTY4NzdmNWI0ZjhkOGJjODkyODlkMWYzM2ZhMy90YWJsZXJhbmdlOjI0Zjc5Njg3N2Y1YjRmOGQ4YmM4OTI4OWQxZjMzZmEzXzM0LTQtMS0xLTQ1OTQ0Ng_9955b9f6-1c1b-41e2-a08b-607bf6e7b758</x:v>
      </x:c>
      <x:c r="Q4641" s="2" t="str"/>
      <x:c r="R4641" s="2" t="str">
        <x:v>Latest eligible comparative presentation at the information cutoff.</x:v>
      </x:c>
      <x:c r="T4641" s="12"/>
      <x:c r="U4641" s="12"/>
    </x:row>
    <x:row r="4642" ht="24" customHeight="1">
      <x:c r="C4642" s="2" t="str">
        <x:v>COF</x:v>
      </x:c>
      <x:c r="D4642" s="2" t="str">
        <x:v>FY2021</x:v>
      </x:c>
      <x:c r="E4642" s="2" t="str">
        <x:v>equity</x:v>
      </x:c>
      <x:c r="F4642" s="11" t="n">
        <x:v>61029</x:v>
      </x:c>
      <x:c r="G4642" s="2" t="str">
        <x:v>USD</x:v>
      </x:c>
      <x:c r="H4642" s="2" t="str">
        <x:v>2021-01-01</x:v>
      </x:c>
      <x:c r="I4642" s="2" t="str">
        <x:v>2021-12-31</x:v>
      </x:c>
      <x:c r="J4642" s="2" t="str">
        <x:v>Stockholders' Equity Attributable to Parent</x:v>
      </x:c>
      <x:c r="K4642" s="2" t="str">
        <x:v>us-gaap:StockholdersEquity</x:v>
      </x:c>
      <x:c r="L4642" s="2" t="str">
        <x:v>2025-02-20</x:v>
      </x:c>
      <x:c r="M4642" s="2" t="str">
        <x:v>0000927628-25-000092</x:v>
      </x:c>
      <x:c r="N4642" s="2" t="str">
        <x:v>https://www.sec.gov/Archives/edgar/data/927628/000092762825000092/cof-20241231.htm</x:v>
      </x:c>
      <x:c r="O4642" s="2" t="str">
        <x:v>data/raw/filings/COF_0000927628-25-000092_cof-20241231.htm</x:v>
      </x:c>
      <x:c r="P4642" s="2" t="str">
        <x:v>f-318</x:v>
      </x:c>
      <x:c r="Q4642" s="2" t="str"/>
      <x:c r="R4642" s="2" t="str">
        <x:v>Latest eligible comparative presentation at the information cutoff.</x:v>
      </x:c>
      <x:c r="T4642" s="12"/>
      <x:c r="U4642" s="12"/>
    </x:row>
    <x:row r="4643" ht="24" customHeight="1">
      <x:c r="C4643" s="2" t="str">
        <x:v>COF</x:v>
      </x:c>
      <x:c r="D4643" s="2" t="str">
        <x:v>FY2021</x:v>
      </x:c>
      <x:c r="E4643" s="2" t="str">
        <x:v>preferred</x:v>
      </x:c>
      <x:c r="F4643" s="11" t="n">
        <x:v>4845</x:v>
      </x:c>
      <x:c r="G4643" s="2" t="str">
        <x:v>USD</x:v>
      </x:c>
      <x:c r="H4643" s="2" t="str">
        <x:v>2021-01-01</x:v>
      </x:c>
      <x:c r="I4643" s="2" t="str">
        <x:v>2021-12-31</x:v>
      </x:c>
      <x:c r="J4643" s="2" t="str">
        <x:v>Preferred Stock, Including Additional Paid in Capital, Net of Discount</x:v>
      </x:c>
      <x:c r="K4643" s="2" t="str">
        <x:v>us-gaap:PreferredStockIncludingAdditionalPaidInCapitalNetOfDiscount</x:v>
      </x:c>
      <x:c r="L4643" s="2" t="str">
        <x:v>2023-02-24</x:v>
      </x:c>
      <x:c r="M4643" s="2" t="str">
        <x:v>0000927628-23-000117</x:v>
      </x:c>
      <x:c r="N4643" s="2" t="str">
        <x:v>https://www.sec.gov/Archives/edgar/data/927628/000092762823000117/cof-20221231.htm</x:v>
      </x:c>
      <x:c r="O4643" s="2" t="str">
        <x:v>data/raw/filings/COF_0000927628-23-000117_cof-20221231.htm</x:v>
      </x:c>
      <x:c r="P4643" s="2" t="str">
        <x:v>id3VybDovL2RvY3MudjEvZG9jOmE4MjA2MTE2MjJkOTQ0MWI5Nzc4ODRkYWMwMGUwZWJkL3NlYzphODIwNjExNjIyZDk0NDFiOTc3ODg0ZGFjMDBlMGViZF80MDkvZnJhZzoxNjFmNzQ1MTExZWI0YjYyYTE4MjA0MGUzNzk5OGE3Ny90YWJsZTplMTkwYThiYTI4NmQ0OWVlOWJmZGM3OWJiYzQyYjNlYy90YWJsZXJhbmdlOmUxOTBhOGJhMjg2ZDQ5ZWU5YmZkYzc5YmJjNDJiM2VjXzExLTE4LTEtMS00NTk0NDY_d642ef87-44ae-4243-a507-a3c814f2aed9</x:v>
      </x:c>
      <x:c r="Q4643" s="2" t="str"/>
      <x:c r="R4643" s="2" t="str">
        <x:v>Latest eligible comparative presentation at the information cutoff.</x:v>
      </x:c>
      <x:c r="T4643" s="12"/>
      <x:c r="U4643" s="12"/>
    </x:row>
    <x:row r="4644" ht="24" customHeight="1">
      <x:c r="C4644" s="2" t="str">
        <x:v>COF</x:v>
      </x:c>
      <x:c r="D4644" s="2" t="str">
        <x:v>FY2021</x:v>
      </x:c>
      <x:c r="E4644" s="2" t="str">
        <x:v>common_equity_reported</x:v>
      </x:c>
      <x:c r="F4644" s="11" t="str">
        <x:v>n.a.</x:v>
      </x:c>
      <x:c r="G4644" s="2" t="str">
        <x:v>USDm</x:v>
      </x:c>
      <x:c r="H4644" s="2" t="str">
        <x:v>2021-01-01</x:v>
      </x:c>
      <x:c r="I4644" s="2" t="str">
        <x:v>2021-12-31</x:v>
      </x:c>
      <x:c r="J4644" s="2" t="str">
        <x:v>Reported common shareholders equity</x:v>
      </x:c>
      <x:c r="K4644" s="2" t="str"/>
      <x:c r="L4644" s="2" t="str"/>
      <x:c r="M4644" s="2" t="str"/>
      <x:c r="N4644" s="2" t="str"/>
      <x:c r="O4644" s="2" t="str"/>
      <x:c r="P4644" s="2" t="str"/>
      <x:c r="Q4644" s="2" t="str"/>
      <x:c r="R4644" s="2" t="str">
        <x:v>Not reported / unavailable</x:v>
      </x:c>
      <x:c r="T4644" s="12"/>
      <x:c r="U4644" s="12"/>
    </x:row>
    <x:row r="4645" ht="24" customHeight="1">
      <x:c r="C4645" s="2" t="str">
        <x:v>COF</x:v>
      </x:c>
      <x:c r="D4645" s="2" t="str">
        <x:v>FY2021</x:v>
      </x:c>
      <x:c r="E4645" s="2" t="str">
        <x:v>goodwill</x:v>
      </x:c>
      <x:c r="F4645" s="11" t="n">
        <x:v>14782</x:v>
      </x:c>
      <x:c r="G4645" s="2" t="str">
        <x:v>USD</x:v>
      </x:c>
      <x:c r="H4645" s="2" t="str">
        <x:v>2021-01-01</x:v>
      </x:c>
      <x:c r="I4645" s="2" t="str">
        <x:v>2021-12-31</x:v>
      </x:c>
      <x:c r="J4645" s="2" t="str">
        <x:v>Goodwill</x:v>
      </x:c>
      <x:c r="K4645" s="2" t="str">
        <x:v>us-gaap:Goodwill</x:v>
      </x:c>
      <x:c r="L4645" s="2" t="str">
        <x:v>2025-02-20</x:v>
      </x:c>
      <x:c r="M4645" s="2" t="str">
        <x:v>0000927628-25-000092</x:v>
      </x:c>
      <x:c r="N4645" s="2" t="str">
        <x:v>https://www.sec.gov/Archives/edgar/data/927628/000092762825000092/cof-20241231.htm</x:v>
      </x:c>
      <x:c r="O4645" s="2" t="str">
        <x:v>data/raw/filings/COF_0000927628-25-000092_cof-20241231.htm</x:v>
      </x:c>
      <x:c r="P4645" s="2" t="str">
        <x:v>f-2407</x:v>
      </x:c>
      <x:c r="Q4645" s="2" t="str"/>
      <x:c r="R4645" s="2" t="str">
        <x:v>Latest eligible comparative presentation at the information cutoff.</x:v>
      </x:c>
      <x:c r="T4645" s="12"/>
      <x:c r="U4645" s="12"/>
    </x:row>
    <x:row r="4646" ht="24" customHeight="1">
      <x:c r="C4646" s="2" t="str">
        <x:v>COF</x:v>
      </x:c>
      <x:c r="D4646" s="2" t="str">
        <x:v>FY2021</x:v>
      </x:c>
      <x:c r="E4646" s="2" t="str">
        <x:v>intangibles</x:v>
      </x:c>
      <x:c r="F4646" s="11" t="n">
        <x:v>111</x:v>
      </x:c>
      <x:c r="G4646" s="2" t="str">
        <x:v>USD</x:v>
      </x:c>
      <x:c r="H4646" s="2" t="str">
        <x:v>2021-01-01</x:v>
      </x:c>
      <x:c r="I4646" s="2" t="str">
        <x:v>2021-12-31</x:v>
      </x:c>
      <x:c r="J4646" s="2" t="str">
        <x:v>Intangible Assets, Net (Excluding Goodwill)</x:v>
      </x:c>
      <x:c r="K4646" s="2" t="str">
        <x:v>us-gaap:IntangibleAssetsNetExcludingGoodwill</x:v>
      </x:c>
      <x:c r="L4646" s="2" t="str">
        <x:v>2023-02-24</x:v>
      </x:c>
      <x:c r="M4646" s="2" t="str">
        <x:v>0000927628-23-000117</x:v>
      </x:c>
      <x:c r="N4646" s="2" t="str">
        <x:v>https://www.sec.gov/Archives/edgar/data/927628/000092762823000117/cof-20221231.htm</x:v>
      </x:c>
      <x:c r="O4646" s="2" t="str">
        <x:v>data/raw/filings/COF_0000927628-23-000117_cof-20221231.htm</x:v>
      </x:c>
      <x:c r="P4646" s="2" t="str">
        <x:v>id3VybDovL2RvY3MudjEvZG9jOmE4MjA2MTE2MjJkOTQ0MWI5Nzc4ODRkYWMwMGUwZWJkL3NlYzphODIwNjExNjIyZDk0NDFiOTc3ODg0ZGFjMDBlMGViZF8zOTcvZnJhZzpmZTE3ZmIwMWEzNmQ0NTZiODNjYjJiOGRiNmUwZDFhNy90YWJsZTowMDU4ZWVhMTUzMzE0MTM0YmY0YTVmNDhjODBmMjZjMy90YWJsZXJhbmdlOjAwNThlZWExNTMzMTQxMzRiZjRhNWY0OGM4MGYyNmMzXzE4LTYtMS0xLTQ1OTQ0Ng_67e2f528-6079-4ee0-86e6-1311527f4ce6</x:v>
      </x:c>
      <x:c r="Q4646" s="2" t="str"/>
      <x:c r="R4646" s="2" t="str">
        <x:v>Latest eligible comparative presentation at the information cutoff.</x:v>
      </x:c>
      <x:c r="T4646" s="12"/>
      <x:c r="U4646" s="12"/>
    </x:row>
    <x:row r="4647" ht="24" customHeight="1">
      <x:c r="C4647" s="2" t="str">
        <x:v>COF</x:v>
      </x:c>
      <x:c r="D4647" s="2" t="str">
        <x:v>FY2021</x:v>
      </x:c>
      <x:c r="E4647" s="2" t="str">
        <x:v>intangibles_total</x:v>
      </x:c>
      <x:c r="F4647" s="11" t="str">
        <x:v>n.a.</x:v>
      </x:c>
      <x:c r="G4647" s="2" t="str">
        <x:v>USDm</x:v>
      </x:c>
      <x:c r="H4647" s="2" t="str">
        <x:v>2021-01-01</x:v>
      </x:c>
      <x:c r="I4647" s="2" t="str">
        <x:v>2021-12-31</x:v>
      </x:c>
      <x:c r="J4647" s="2" t="str">
        <x:v>Reported goodwill and intangible assets combined</x:v>
      </x:c>
      <x:c r="K4647" s="2" t="str"/>
      <x:c r="L4647" s="2" t="str"/>
      <x:c r="M4647" s="2" t="str"/>
      <x:c r="N4647" s="2" t="str"/>
      <x:c r="O4647" s="2" t="str"/>
      <x:c r="P4647" s="2" t="str"/>
      <x:c r="Q4647" s="2" t="str"/>
      <x:c r="R4647" s="2" t="str">
        <x:v>Not reported / unavailable</x:v>
      </x:c>
      <x:c r="T4647" s="12"/>
      <x:c r="U4647" s="12"/>
    </x:row>
    <x:row r="4648" ht="24" customHeight="1">
      <x:c r="C4648" s="2" t="str">
        <x:v>COF</x:v>
      </x:c>
      <x:c r="D4648" s="2" t="str">
        <x:v>FY2021</x:v>
      </x:c>
      <x:c r="E4648" s="2" t="str">
        <x:v>shares_end</x:v>
      </x:c>
      <x:c r="F4648" s="11" t="n">
        <x:v>413.858537</x:v>
      </x:c>
      <x:c r="G4648" s="2" t="str">
        <x:v>shares</x:v>
      </x:c>
      <x:c r="H4648" s="2" t="str">
        <x:v>2021-01-01</x:v>
      </x:c>
      <x:c r="I4648" s="2" t="str">
        <x:v>2021-12-31</x:v>
      </x:c>
      <x:c r="J4648" s="2" t="str">
        <x:v>Common Stock, Shares, Outstanding</x:v>
      </x:c>
      <x:c r="K4648" s="2" t="str">
        <x:v>us-gaap:CommonStockSharesOutstanding</x:v>
      </x:c>
      <x:c r="L4648" s="2" t="str">
        <x:v>2023-02-24</x:v>
      </x:c>
      <x:c r="M4648" s="2" t="str">
        <x:v>0000927628-23-000117</x:v>
      </x:c>
      <x:c r="N4648" s="2" t="str">
        <x:v>https://www.sec.gov/Archives/edgar/data/927628/000092762823000117/cof-20221231.htm</x:v>
      </x:c>
      <x:c r="O4648" s="2" t="str">
        <x:v>data/raw/filings/COF_0000927628-23-000117_cof-20221231.htm</x:v>
      </x:c>
      <x:c r="P4648" s="2" t="str">
        <x:v>id3VybDovL2RvY3MudjEvZG9jOmE4MjA2MTE2MjJkOTQ0MWI5Nzc4ODRkYWMwMGUwZWJkL3NlYzphODIwNjExNjIyZDk0NDFiOTc3ODg0ZGFjMDBlMGViZF8zNDkvZnJhZzphNGNmN2IxZTNiNDI0Y2RmOTIzYWU0OTk0ZTVkYWRjYi90YWJsZToyNGY3OTY4NzdmNWI0ZjhkOGJjODkyODlkMWYzM2ZhMy90YWJsZXJhbmdlOjI0Zjc5Njg3N2Y1YjRmOGQ4YmM4OTI4OWQxZjMzZmEzXzM4LTAtMS0xLTQ1OTQ0Ni90ZXh0cmVnaW9uOmIwMDkxMzU0MTNmZjQ0MmNiNTM1NzMzOTE0OWVkZWY5XzEyNg_602f7866-0ea8-4f7a-b395-a5ee3c18064e</x:v>
      </x:c>
      <x:c r="Q4648" s="2" t="str"/>
      <x:c r="R4648" s="2" t="str">
        <x:v>Latest eligible comparative presentation at the information cutoff.</x:v>
      </x:c>
      <x:c r="T4648" s="12"/>
      <x:c r="U4648" s="12"/>
    </x:row>
    <x:row r="4649" ht="24" customHeight="1">
      <x:c r="C4649" s="2" t="str">
        <x:v>COF</x:v>
      </x:c>
      <x:c r="D4649" s="2" t="str">
        <x:v>FY2021</x:v>
      </x:c>
      <x:c r="E4649" s="2" t="str">
        <x:v>shares_issued</x:v>
      </x:c>
      <x:c r="F4649" s="11" t="n">
        <x:v>685.057944</x:v>
      </x:c>
      <x:c r="G4649" s="2" t="str">
        <x:v>shares</x:v>
      </x:c>
      <x:c r="H4649" s="2" t="str">
        <x:v>2021-01-01</x:v>
      </x:c>
      <x:c r="I4649" s="2" t="str">
        <x:v>2021-12-31</x:v>
      </x:c>
      <x:c r="J4649" s="2" t="str">
        <x:v>Common Stock, Shares, Issued</x:v>
      </x:c>
      <x:c r="K4649" s="2" t="str">
        <x:v>us-gaap:CommonStockSharesIssued</x:v>
      </x:c>
      <x:c r="L4649" s="2" t="str">
        <x:v>2023-02-24</x:v>
      </x:c>
      <x:c r="M4649" s="2" t="str">
        <x:v>0000927628-23-000117</x:v>
      </x:c>
      <x:c r="N4649" s="2" t="str">
        <x:v>https://www.sec.gov/Archives/edgar/data/927628/000092762823000117/cof-20221231.htm</x:v>
      </x:c>
      <x:c r="O4649" s="2" t="str">
        <x:v>data/raw/filings/COF_0000927628-23-000117_cof-20221231.htm</x:v>
      </x:c>
      <x:c r="P4649" s="2" t="str">
        <x:v>id3VybDovL2RvY3MudjEvZG9jOmE4MjA2MTE2MjJkOTQ0MWI5Nzc4ODRkYWMwMGUwZWJkL3NlYzphODIwNjExNjIyZDk0NDFiOTc3ODg0ZGFjMDBlMGViZF8zNDkvZnJhZzphNGNmN2IxZTNiNDI0Y2RmOTIzYWU0OTk0ZTVkYWRjYi90YWJsZToyNGY3OTY4NzdmNWI0ZjhkOGJjODkyODlkMWYzM2ZhMy90YWJsZXJhbmdlOjI0Zjc5Njg3N2Y1YjRmOGQ4YmM4OTI4OWQxZjMzZmEzXzM4LTAtMS0xLTQ1OTQ0Ni90ZXh0cmVnaW9uOmIwMDkxMzU0MTNmZjQ0MmNiNTM1NzMzOTE0OWVkZWY5Xzcx_18938ef8-70f1-4dae-9f4f-a12f935d54e0</x:v>
      </x:c>
      <x:c r="Q4649" s="2" t="str"/>
      <x:c r="R4649" s="2" t="str">
        <x:v>Latest eligible comparative presentation at the information cutoff.</x:v>
      </x:c>
      <x:c r="T4649" s="12"/>
      <x:c r="U4649" s="12"/>
    </x:row>
    <x:row r="4650" ht="24" customHeight="1">
      <x:c r="C4650" s="2" t="str">
        <x:v>COF</x:v>
      </x:c>
      <x:c r="D4650" s="2" t="str">
        <x:v>FY2021</x:v>
      </x:c>
      <x:c r="E4650" s="2" t="str">
        <x:v>shares_treasury</x:v>
      </x:c>
      <x:c r="F4650" s="11" t="n">
        <x:v>271.199407</x:v>
      </x:c>
      <x:c r="G4650" s="2" t="str">
        <x:v>shares</x:v>
      </x:c>
      <x:c r="H4650" s="2" t="str">
        <x:v>2021-01-01</x:v>
      </x:c>
      <x:c r="I4650" s="2" t="str">
        <x:v>2021-12-31</x:v>
      </x:c>
      <x:c r="J4650" s="2" t="str">
        <x:v>Treasury Stock, Common, Shares</x:v>
      </x:c>
      <x:c r="K4650" s="2" t="str">
        <x:v>us-gaap:TreasuryStockCommonShares</x:v>
      </x:c>
      <x:c r="L4650" s="2" t="str">
        <x:v>2023-02-24</x:v>
      </x:c>
      <x:c r="M4650" s="2" t="str">
        <x:v>0000927628-23-000117</x:v>
      </x:c>
      <x:c r="N4650" s="2" t="str">
        <x:v>https://www.sec.gov/Archives/edgar/data/927628/000092762823000117/cof-20221231.htm</x:v>
      </x:c>
      <x:c r="O4650" s="2" t="str">
        <x:v>data/raw/filings/COF_0000927628-23-000117_cof-20221231.htm</x:v>
      </x:c>
      <x:c r="P4650" s="2" t="str"/>
      <x:c r="Q4650" s="2" t="str"/>
      <x:c r="R4650" s="2" t="str">
        <x:v>Latest eligible comparative presentation at the information cutoff.</x:v>
      </x:c>
      <x:c r="T4650" s="12"/>
      <x:c r="U4650" s="12"/>
    </x:row>
    <x:row r="4651" ht="24" customHeight="1">
      <x:c r="C4651" s="2" t="str">
        <x:v>COF</x:v>
      </x:c>
      <x:c r="D4651" s="2" t="str">
        <x:v>FY2021</x:v>
      </x:c>
      <x:c r="E4651" s="2" t="str">
        <x:v>deposits</x:v>
      </x:c>
      <x:c r="F4651" s="11" t="n">
        <x:v>310980</x:v>
      </x:c>
      <x:c r="G4651" s="2" t="str">
        <x:v>USD</x:v>
      </x:c>
      <x:c r="H4651" s="2" t="str">
        <x:v>2021-01-01</x:v>
      </x:c>
      <x:c r="I4651" s="2" t="str">
        <x:v>2021-12-31</x:v>
      </x:c>
      <x:c r="J4651" s="2" t="str">
        <x:v>Deposits</x:v>
      </x:c>
      <x:c r="K4651" s="2" t="str">
        <x:v>us-gaap:Deposits</x:v>
      </x:c>
      <x:c r="L4651" s="2" t="str">
        <x:v>2024-02-23</x:v>
      </x:c>
      <x:c r="M4651" s="2" t="str">
        <x:v>0000927628-24-000094</x:v>
      </x:c>
      <x:c r="N4651" s="2" t="str">
        <x:v>https://www.sec.gov/Archives/edgar/data/927628/000092762824000094/cof-20231231.htm</x:v>
      </x:c>
      <x:c r="O4651" s="2" t="str">
        <x:v>data/raw/filings/COF_0000927628-24-000094_cof-20231231.htm</x:v>
      </x:c>
      <x:c r="P4651" s="2" t="str">
        <x:v>f-4195</x:v>
      </x:c>
      <x:c r="Q4651" s="2" t="str"/>
      <x:c r="R4651" s="2" t="str">
        <x:v>Latest eligible comparative presentation at the information cutoff.</x:v>
      </x:c>
      <x:c r="T4651" s="12"/>
      <x:c r="U4651" s="12"/>
    </x:row>
    <x:row r="4652" ht="24" customHeight="1">
      <x:c r="C4652" s="2" t="str">
        <x:v>COF</x:v>
      </x:c>
      <x:c r="D4652" s="2" t="str">
        <x:v>FY2021</x:v>
      </x:c>
      <x:c r="E4652" s="2" t="str">
        <x:v>loans_gross</x:v>
      </x:c>
      <x:c r="F4652" s="11" t="n">
        <x:v>277340</x:v>
      </x:c>
      <x:c r="G4652" s="2" t="str">
        <x:v>USD</x:v>
      </x:c>
      <x:c r="H4652" s="2" t="str">
        <x:v>2021-01-01</x:v>
      </x:c>
      <x:c r="I4652" s="2" t="str">
        <x:v>2021-12-31</x:v>
      </x:c>
      <x:c r="J4652" s="2" t="str">
        <x:v>Gross loans and leases selected definition</x:v>
      </x:c>
      <x:c r="K4652" s="2" t="str">
        <x:v>us-gaap:FinancingReceivableExcludingAccruedInterestBeforeAllowanceForCreditLoss</x:v>
      </x:c>
      <x:c r="L4652" s="2" t="str">
        <x:v>2023-02-24</x:v>
      </x:c>
      <x:c r="M4652" s="2" t="str">
        <x:v>0000927628-23-000117</x:v>
      </x:c>
      <x:c r="N4652" s="2" t="str">
        <x:v>https://www.sec.gov/Archives/edgar/data/927628/000092762823000117/cof-20221231.htm</x:v>
      </x:c>
      <x:c r="O4652" s="2" t="str">
        <x:v>data/raw/filings/COF_0000927628-23-000117_cof-20221231.htm</x:v>
      </x:c>
      <x:c r="P4652" s="2" t="str">
        <x:v>id3VybDovL2RvY3MudjEvZG9jOmE4MjA2MTE2MjJkOTQ0MWI5Nzc4ODRkYWMwMGUwZWJkL3NlYzphODIwNjExNjIyZDk0NDFiOTc3ODg0ZGFjMDBlMGViZF8zNzAvZnJhZzo2NTBiMDQzZjliN2Q0OWI3YmIwYTdiMjhlODRhNWEzZi90YWJsZTowZjI3YTg5YjhjYTU0NTliYmM0ODIzNThhYTE4MzYyNi90YWJsZXJhbmdlOjBmMjdhODliOGNhNTQ1OWJiYzQ4MjM1OGFhMTgzNjI2XzE1LTEyLTEtMS00NTk0NDY_36d654a9-92d1-4617-9a85-7b73ff9e8ae0</x:v>
      </x:c>
      <x:c r="Q4652" s="2" t="str"/>
      <x:c r="R4652" s="2" t="str">
        <x:v>Latest eligible comparative presentation at the information cutoff.</x:v>
      </x:c>
      <x:c r="T4652" s="12"/>
      <x:c r="U4652" s="12"/>
    </x:row>
    <x:row r="4653" ht="24" customHeight="1">
      <x:c r="C4653" s="2" t="str">
        <x:v>COF</x:v>
      </x:c>
      <x:c r="D4653" s="2" t="str">
        <x:v>FY2021</x:v>
      </x:c>
      <x:c r="E4653" s="2" t="str">
        <x:v>loans_net</x:v>
      </x:c>
      <x:c r="F4653" s="11" t="str">
        <x:v>n.a.</x:v>
      </x:c>
      <x:c r="G4653" s="2" t="str">
        <x:v>USDm</x:v>
      </x:c>
      <x:c r="H4653" s="2" t="str">
        <x:v>2021-01-01</x:v>
      </x:c>
      <x:c r="I4653" s="2" t="str">
        <x:v>2021-12-31</x:v>
      </x:c>
      <x:c r="J4653" s="2" t="str">
        <x:v>Net loans after allowance selected definition</x:v>
      </x:c>
      <x:c r="K4653" s="2" t="str"/>
      <x:c r="L4653" s="2" t="str"/>
      <x:c r="M4653" s="2" t="str"/>
      <x:c r="N4653" s="2" t="str"/>
      <x:c r="O4653" s="2" t="str"/>
      <x:c r="P4653" s="2" t="str"/>
      <x:c r="Q4653" s="2" t="str"/>
      <x:c r="R4653" s="2" t="str">
        <x:v>Not reported / unavailable</x:v>
      </x:c>
      <x:c r="T4653" s="12"/>
      <x:c r="U4653" s="12"/>
    </x:row>
    <x:row r="4654" ht="24" customHeight="1">
      <x:c r="C4654" s="2" t="str">
        <x:v>COF</x:v>
      </x:c>
      <x:c r="D4654" s="2" t="str">
        <x:v>FY2021</x:v>
      </x:c>
      <x:c r="E4654" s="2" t="str">
        <x:v>allowance</x:v>
      </x:c>
      <x:c r="F4654" s="11" t="n">
        <x:v>11430</x:v>
      </x:c>
      <x:c r="G4654" s="2" t="str">
        <x:v>USD</x:v>
      </x:c>
      <x:c r="H4654" s="2" t="str">
        <x:v>2021-01-01</x:v>
      </x:c>
      <x:c r="I4654" s="2" t="str">
        <x:v>2021-12-31</x:v>
      </x:c>
      <x:c r="J4654" s="2" t="str">
        <x:v>Loan allowance for credit losses</x:v>
      </x:c>
      <x:c r="K4654" s="2" t="str">
        <x:v>us-gaap:FinancingReceivableAllowanceForCreditLossExcludingAccruedInterest</x:v>
      </x:c>
      <x:c r="L4654" s="2" t="str">
        <x:v>2023-02-24</x:v>
      </x:c>
      <x:c r="M4654" s="2" t="str">
        <x:v>0000927628-23-000117</x:v>
      </x:c>
      <x:c r="N4654" s="2" t="str">
        <x:v>https://www.sec.gov/Archives/edgar/data/927628/000092762823000117/cof-20221231.htm</x:v>
      </x:c>
      <x:c r="O4654" s="2" t="str">
        <x:v>data/raw/filings/COF_0000927628-23-000117_cof-20221231.htm</x:v>
      </x:c>
      <x:c r="P4654" s="2" t="str">
        <x:v>id3VybDovL2RvY3MudjEvZG9jOmE4MjA2MTE2MjJkOTQ0MWI5Nzc4ODRkYWMwMGUwZWJkL3NlYzphODIwNjExNjIyZDk0NDFiOTc3ODg0ZGFjMDBlMGViZF8zNDkvZnJhZzphNGNmN2IxZTNiNDI0Y2RmOTIzYWU0OTk0ZTVkYWRjYi90YWJsZToyNGY3OTY4NzdmNWI0ZjhkOGJjODkyODlkMWYzM2ZhMy90YWJsZXJhbmdlOjI0Zjc5Njg3N2Y1YjRmOGQ4YmM4OTI4OWQxZjMzZmEzXzEyLTQtMS0xLTQ1OTQ0Ng_e8f21d8c-9b6c-4483-92b5-869e1f18021a</x:v>
      </x:c>
      <x:c r="Q4654" s="2" t="str"/>
      <x:c r="R4654" s="2" t="str">
        <x:v>Latest eligible comparative presentation at the information cutoff.</x:v>
      </x:c>
      <x:c r="T4654" s="12"/>
      <x:c r="U4654" s="12"/>
    </x:row>
    <x:row r="4655" ht="24" customHeight="1">
      <x:c r="C4655" s="2" t="str">
        <x:v>COF</x:v>
      </x:c>
      <x:c r="D4655" s="2" t="str">
        <x:v>FY2021</x:v>
      </x:c>
      <x:c r="E4655" s="2" t="str">
        <x:v>nonaccrual</x:v>
      </x:c>
      <x:c r="F4655" s="11" t="str">
        <x:v>n.a.</x:v>
      </x:c>
      <x:c r="G4655" s="2" t="str">
        <x:v>USDm</x:v>
      </x:c>
      <x:c r="H4655" s="2" t="str">
        <x:v>2021-01-01</x:v>
      </x:c>
      <x:c r="I4655" s="2" t="str">
        <x:v>2021-12-31</x:v>
      </x:c>
      <x:c r="J4655" s="2" t="str">
        <x:v>Nonaccrual</x:v>
      </x:c>
      <x:c r="K4655" s="2" t="str"/>
      <x:c r="L4655" s="2" t="str"/>
      <x:c r="M4655" s="2" t="str"/>
      <x:c r="N4655" s="2" t="str"/>
      <x:c r="O4655" s="2" t="str"/>
      <x:c r="P4655" s="2" t="str"/>
      <x:c r="Q4655" s="2" t="str"/>
      <x:c r="R4655" s="2" t="str">
        <x:v>Not reported / unavailable</x:v>
      </x:c>
      <x:c r="T4655" s="12"/>
      <x:c r="U4655" s="12"/>
    </x:row>
    <x:row r="4656" ht="24" customHeight="1">
      <x:c r="C4656" s="2" t="str">
        <x:v>COF</x:v>
      </x:c>
      <x:c r="D4656" s="2" t="str">
        <x:v>FY2021</x:v>
      </x:c>
      <x:c r="E4656" s="2" t="str">
        <x:v>cash</x:v>
      </x:c>
      <x:c r="F4656" s="11" t="str">
        <x:v>n.a.</x:v>
      </x:c>
      <x:c r="G4656" s="2" t="str">
        <x:v>USDm</x:v>
      </x:c>
      <x:c r="H4656" s="2" t="str">
        <x:v>2021-01-01</x:v>
      </x:c>
      <x:c r="I4656" s="2" t="str">
        <x:v>2021-12-31</x:v>
      </x:c>
      <x:c r="J4656" s="2" t="str">
        <x:v>Cash</x:v>
      </x:c>
      <x:c r="K4656" s="2" t="str"/>
      <x:c r="L4656" s="2" t="str"/>
      <x:c r="M4656" s="2" t="str"/>
      <x:c r="N4656" s="2" t="str"/>
      <x:c r="O4656" s="2" t="str"/>
      <x:c r="P4656" s="2" t="str"/>
      <x:c r="Q4656" s="2" t="str"/>
      <x:c r="R4656" s="2" t="str">
        <x:v>Not reported / unavailable</x:v>
      </x:c>
      <x:c r="T4656" s="12"/>
      <x:c r="U4656" s="12"/>
    </x:row>
    <x:row r="4657" ht="24" customHeight="1">
      <x:c r="C4657" s="2" t="str">
        <x:v>COF</x:v>
      </x:c>
      <x:c r="D4657" s="2" t="str">
        <x:v>FY2021</x:v>
      </x:c>
      <x:c r="E4657" s="2" t="str">
        <x:v>aoci</x:v>
      </x:c>
      <x:c r="F4657" s="11" t="n">
        <x:v>374</x:v>
      </x:c>
      <x:c r="G4657" s="2" t="str">
        <x:v>USD</x:v>
      </x:c>
      <x:c r="H4657" s="2" t="str">
        <x:v>2021-01-01</x:v>
      </x:c>
      <x:c r="I4657" s="2" t="str">
        <x:v>2021-12-31</x:v>
      </x:c>
      <x:c r="J4657" s="2" t="str">
        <x:v>Accumulated Other Comprehensive Income (Loss), Net of Tax</x:v>
      </x:c>
      <x:c r="K4657" s="2" t="str">
        <x:v>us-gaap:AccumulatedOtherComprehensiveIncomeLossNetOfTax</x:v>
      </x:c>
      <x:c r="L4657" s="2" t="str">
        <x:v>2023-02-24</x:v>
      </x:c>
      <x:c r="M4657" s="2" t="str">
        <x:v>0000927628-23-000117</x:v>
      </x:c>
      <x:c r="N4657" s="2" t="str">
        <x:v>https://www.sec.gov/Archives/edgar/data/927628/000092762823000117/cof-20221231.htm</x:v>
      </x:c>
      <x:c r="O4657" s="2" t="str">
        <x:v>data/raw/filings/COF_0000927628-23-000117_cof-20221231.htm</x:v>
      </x:c>
      <x:c r="P4657" s="2" t="str">
        <x:v>id3VybDovL2RvY3MudjEvZG9jOmE4MjA2MTE2MjJkOTQ0MWI5Nzc4ODRkYWMwMGUwZWJkL3NlYzphODIwNjExNjIyZDk0NDFiOTc3ODg0ZGFjMDBlMGViZF8zNDkvZnJhZzphNGNmN2IxZTNiNDI0Y2RmOTIzYWU0OTk0ZTVkYWRjYi90YWJsZToyNGY3OTY4NzdmNWI0ZjhkOGJjODkyODlkMWYzM2ZhMy90YWJsZXJhbmdlOjI0Zjc5Njg3N2Y1YjRmOGQ4YmM4OTI4OWQxZjMzZmEzXzQxLTQtMS0xLTQ1OTQ0Ng_1b92169b-44db-4d33-952a-03e35ad79634</x:v>
      </x:c>
      <x:c r="Q4657" s="2" t="str"/>
      <x:c r="R4657" s="2" t="str">
        <x:v>Latest eligible comparative presentation at the information cutoff.</x:v>
      </x:c>
      <x:c r="T4657" s="12"/>
      <x:c r="U4657" s="12"/>
    </x:row>
    <x:row r="4658" ht="24" customHeight="1">
      <x:c r="C4658" s="2" t="str">
        <x:v>COF</x:v>
      </x:c>
      <x:c r="D4658" s="2" t="str">
        <x:v>FY2021</x:v>
      </x:c>
      <x:c r="E4658" s="2" t="str">
        <x:v>nii</x:v>
      </x:c>
      <x:c r="F4658" s="11" t="n">
        <x:v>24171</x:v>
      </x:c>
      <x:c r="G4658" s="2" t="str">
        <x:v>USD</x:v>
      </x:c>
      <x:c r="H4658" s="2" t="str">
        <x:v>2021-01-01</x:v>
      </x:c>
      <x:c r="I4658" s="2" t="str">
        <x:v>2021-12-31</x:v>
      </x:c>
      <x:c r="J4658" s="2" t="str">
        <x:v>Interest Income (Expense), Net</x:v>
      </x:c>
      <x:c r="K4658" s="2" t="str">
        <x:v>us-gaap:InterestIncomeExpenseNet</x:v>
      </x:c>
      <x:c r="L4658" s="2" t="str">
        <x:v>2024-02-23</x:v>
      </x:c>
      <x:c r="M4658" s="2" t="str">
        <x:v>0000927628-24-000094</x:v>
      </x:c>
      <x:c r="N4658" s="2" t="str">
        <x:v>https://www.sec.gov/Archives/edgar/data/927628/000092762824000094/cof-20231231.htm</x:v>
      </x:c>
      <x:c r="O4658" s="2" t="str">
        <x:v>data/raw/filings/COF_0000927628-24-000094_cof-20231231.htm</x:v>
      </x:c>
      <x:c r="P4658" s="2" t="str">
        <x:v>f-4150</x:v>
      </x:c>
      <x:c r="Q4658" s="2" t="str"/>
      <x:c r="R4658" s="2" t="str">
        <x:v>Latest eligible comparative presentation at the information cutoff.</x:v>
      </x:c>
      <x:c r="T4658" s="12"/>
      <x:c r="U4658" s="12"/>
    </x:row>
    <x:row r="4659" ht="24" customHeight="1">
      <x:c r="C4659" s="2" t="str">
        <x:v>COF</x:v>
      </x:c>
      <x:c r="D4659" s="2" t="str">
        <x:v>FY2021</x:v>
      </x:c>
      <x:c r="E4659" s="2" t="str">
        <x:v>noninterest_income</x:v>
      </x:c>
      <x:c r="F4659" s="11" t="n">
        <x:v>6264</x:v>
      </x:c>
      <x:c r="G4659" s="2" t="str">
        <x:v>USD</x:v>
      </x:c>
      <x:c r="H4659" s="2" t="str">
        <x:v>2021-01-01</x:v>
      </x:c>
      <x:c r="I4659" s="2" t="str">
        <x:v>2021-12-31</x:v>
      </x:c>
      <x:c r="J4659" s="2" t="str">
        <x:v>Noninterest Income</x:v>
      </x:c>
      <x:c r="K4659" s="2" t="str">
        <x:v>us-gaap:NoninterestIncome</x:v>
      </x:c>
      <x:c r="L4659" s="2" t="str">
        <x:v>2024-02-23</x:v>
      </x:c>
      <x:c r="M4659" s="2" t="str">
        <x:v>0000927628-24-000094</x:v>
      </x:c>
      <x:c r="N4659" s="2" t="str">
        <x:v>https://www.sec.gov/Archives/edgar/data/927628/000092762824000094/cof-20231231.htm</x:v>
      </x:c>
      <x:c r="O4659" s="2" t="str">
        <x:v>data/raw/filings/COF_0000927628-24-000094_cof-20231231.htm</x:v>
      </x:c>
      <x:c r="P4659" s="2" t="str">
        <x:v>f-4289</x:v>
      </x:c>
      <x:c r="Q4659" s="2" t="str"/>
      <x:c r="R4659" s="2" t="str">
        <x:v>Latest eligible comparative presentation at the information cutoff.</x:v>
      </x:c>
      <x:c r="T4659" s="12"/>
      <x:c r="U4659" s="12"/>
    </x:row>
    <x:row r="4660" ht="24" customHeight="1">
      <x:c r="C4660" s="2" t="str">
        <x:v>COF</x:v>
      </x:c>
      <x:c r="D4660" s="2" t="str">
        <x:v>FY2021</x:v>
      </x:c>
      <x:c r="E4660" s="2" t="str">
        <x:v>revenue_reported</x:v>
      </x:c>
      <x:c r="F4660" s="11" t="n">
        <x:v>30435</x:v>
      </x:c>
      <x:c r="G4660" s="2" t="str">
        <x:v>USD</x:v>
      </x:c>
      <x:c r="H4660" s="2" t="str">
        <x:v>2021-01-01</x:v>
      </x:c>
      <x:c r="I4660" s="2" t="str">
        <x:v>2021-12-31</x:v>
      </x:c>
      <x:c r="J4660" s="2" t="str">
        <x:v>Revenues</x:v>
      </x:c>
      <x:c r="K4660" s="2" t="str">
        <x:v>us-gaap:Revenues</x:v>
      </x:c>
      <x:c r="L4660" s="2" t="str">
        <x:v>2024-02-23</x:v>
      </x:c>
      <x:c r="M4660" s="2" t="str">
        <x:v>0000927628-24-000094</x:v>
      </x:c>
      <x:c r="N4660" s="2" t="str">
        <x:v>https://www.sec.gov/Archives/edgar/data/927628/000092762824000094/cof-20231231.htm</x:v>
      </x:c>
      <x:c r="O4660" s="2" t="str">
        <x:v>data/raw/filings/COF_0000927628-24-000094_cof-20231231.htm</x:v>
      </x:c>
      <x:c r="P4660" s="2" t="str">
        <x:v>f-4160</x:v>
      </x:c>
      <x:c r="Q4660" s="2" t="str"/>
      <x:c r="R4660" s="2" t="str">
        <x:v>Latest eligible comparative presentation at the information cutoff.</x:v>
      </x:c>
      <x:c r="T4660" s="12"/>
      <x:c r="U4660" s="12"/>
    </x:row>
    <x:row r="4661" ht="24" customHeight="1">
      <x:c r="C4661" s="2" t="str">
        <x:v>COF</x:v>
      </x:c>
      <x:c r="D4661" s="2" t="str">
        <x:v>FY2021</x:v>
      </x:c>
      <x:c r="E4661" s="2" t="str">
        <x:v>opex</x:v>
      </x:c>
      <x:c r="F4661" s="11" t="n">
        <x:v>16570</x:v>
      </x:c>
      <x:c r="G4661" s="2" t="str">
        <x:v>USD</x:v>
      </x:c>
      <x:c r="H4661" s="2" t="str">
        <x:v>2021-01-01</x:v>
      </x:c>
      <x:c r="I4661" s="2" t="str">
        <x:v>2021-12-31</x:v>
      </x:c>
      <x:c r="J4661" s="2" t="str">
        <x:v>Noninterest Expense</x:v>
      </x:c>
      <x:c r="K4661" s="2" t="str">
        <x:v>us-gaap:NoninterestExpense</x:v>
      </x:c>
      <x:c r="L4661" s="2" t="str">
        <x:v>2024-02-23</x:v>
      </x:c>
      <x:c r="M4661" s="2" t="str">
        <x:v>0000927628-24-000094</x:v>
      </x:c>
      <x:c r="N4661" s="2" t="str">
        <x:v>https://www.sec.gov/Archives/edgar/data/927628/000092762824000094/cof-20231231.htm</x:v>
      </x:c>
      <x:c r="O4661" s="2" t="str">
        <x:v>data/raw/filings/COF_0000927628-24-000094_cof-20231231.htm</x:v>
      </x:c>
      <x:c r="P4661" s="2" t="str">
        <x:v>f-4170</x:v>
      </x:c>
      <x:c r="Q4661" s="2" t="str"/>
      <x:c r="R4661" s="2" t="str">
        <x:v>Latest eligible comparative presentation at the information cutoff.</x:v>
      </x:c>
      <x:c r="T4661" s="12"/>
      <x:c r="U4661" s="12"/>
    </x:row>
    <x:row r="4662" ht="24" customHeight="1">
      <x:c r="C4662" s="2" t="str">
        <x:v>COF</x:v>
      </x:c>
      <x:c r="D4662" s="2" t="str">
        <x:v>FY2021</x:v>
      </x:c>
      <x:c r="E4662" s="2" t="str">
        <x:v>provision</x:v>
      </x:c>
      <x:c r="F4662" s="11" t="str">
        <x:v>n.a.</x:v>
      </x:c>
      <x:c r="G4662" s="2" t="str">
        <x:v>USDm</x:v>
      </x:c>
      <x:c r="H4662" s="2" t="str">
        <x:v>2021-01-01</x:v>
      </x:c>
      <x:c r="I4662" s="2" t="str">
        <x:v>2021-12-31</x:v>
      </x:c>
      <x:c r="J4662" s="2" t="str">
        <x:v>Provision for credit losses</x:v>
      </x:c>
      <x:c r="K4662" s="2" t="str"/>
      <x:c r="L4662" s="2" t="str"/>
      <x:c r="M4662" s="2" t="str"/>
      <x:c r="N4662" s="2" t="str"/>
      <x:c r="O4662" s="2" t="str"/>
      <x:c r="P4662" s="2" t="str"/>
      <x:c r="Q4662" s="2" t="str"/>
      <x:c r="R4662" s="2" t="str">
        <x:v>Not reported / unavailable</x:v>
      </x:c>
      <x:c r="T4662" s="12"/>
      <x:c r="U4662" s="12"/>
    </x:row>
    <x:row r="4663" ht="24" customHeight="1">
      <x:c r="C4663" s="2" t="str">
        <x:v>COF</x:v>
      </x:c>
      <x:c r="D4663" s="2" t="str">
        <x:v>FY2021</x:v>
      </x:c>
      <x:c r="E4663" s="2" t="str">
        <x:v>pretax</x:v>
      </x:c>
      <x:c r="F4663" s="11" t="n">
        <x:v>15809</x:v>
      </x:c>
      <x:c r="G4663" s="2" t="str">
        <x:v>USD</x:v>
      </x:c>
      <x:c r="H4663" s="2" t="str">
        <x:v>2021-01-01</x:v>
      </x:c>
      <x:c r="I4663" s="2" t="str">
        <x:v>2021-12-31</x:v>
      </x:c>
      <x:c r="J4663" s="2" t="str">
        <x:v>Income (Loss) from Continuing Operations before Income Taxes, Noncontrolling Interest</x:v>
      </x:c>
      <x:c r="K4663" s="2" t="str">
        <x:v>us-gaap:IncomeLossFromContinuingOperationsBeforeIncomeTaxesExtraordinaryItemsNoncontrollingInterest</x:v>
      </x:c>
      <x:c r="L4663" s="2" t="str">
        <x:v>2024-02-23</x:v>
      </x:c>
      <x:c r="M4663" s="2" t="str">
        <x:v>0000927628-24-000094</x:v>
      </x:c>
      <x:c r="N4663" s="2" t="str">
        <x:v>https://www.sec.gov/Archives/edgar/data/927628/000092762824000094/cof-20231231.htm</x:v>
      </x:c>
      <x:c r="O4663" s="2" t="str">
        <x:v>data/raw/filings/COF_0000927628-24-000094_cof-20231231.htm</x:v>
      </x:c>
      <x:c r="P4663" s="2" t="str">
        <x:v>f-4175</x:v>
      </x:c>
      <x:c r="Q4663" s="2" t="str"/>
      <x:c r="R4663" s="2" t="str">
        <x:v>Latest eligible comparative presentation at the information cutoff.</x:v>
      </x:c>
      <x:c r="T4663" s="12"/>
      <x:c r="U4663" s="12"/>
    </x:row>
    <x:row r="4664" ht="24" customHeight="1">
      <x:c r="C4664" s="2" t="str">
        <x:v>COF</x:v>
      </x:c>
      <x:c r="D4664" s="2" t="str">
        <x:v>FY2021</x:v>
      </x:c>
      <x:c r="E4664" s="2" t="str">
        <x:v>tax</x:v>
      </x:c>
      <x:c r="F4664" s="11" t="n">
        <x:v>3415</x:v>
      </x:c>
      <x:c r="G4664" s="2" t="str">
        <x:v>USD</x:v>
      </x:c>
      <x:c r="H4664" s="2" t="str">
        <x:v>2021-01-01</x:v>
      </x:c>
      <x:c r="I4664" s="2" t="str">
        <x:v>2021-12-31</x:v>
      </x:c>
      <x:c r="J4664" s="2" t="str">
        <x:v>Income Tax Expense (Benefit)</x:v>
      </x:c>
      <x:c r="K4664" s="2" t="str">
        <x:v>us-gaap:IncomeTaxExpenseBenefit</x:v>
      </x:c>
      <x:c r="L4664" s="2" t="str">
        <x:v>2024-02-23</x:v>
      </x:c>
      <x:c r="M4664" s="2" t="str">
        <x:v>0000927628-24-000094</x:v>
      </x:c>
      <x:c r="N4664" s="2" t="str">
        <x:v>https://www.sec.gov/Archives/edgar/data/927628/000092762824000094/cof-20231231.htm</x:v>
      </x:c>
      <x:c r="O4664" s="2" t="str">
        <x:v>data/raw/filings/COF_0000927628-24-000094_cof-20231231.htm</x:v>
      </x:c>
      <x:c r="P4664" s="2" t="str">
        <x:v>f-4180</x:v>
      </x:c>
      <x:c r="Q4664" s="2" t="str"/>
      <x:c r="R4664" s="2" t="str">
        <x:v>Latest eligible comparative presentation at the information cutoff.</x:v>
      </x:c>
      <x:c r="T4664" s="12"/>
      <x:c r="U4664" s="12"/>
    </x:row>
    <x:row r="4665" ht="24" customHeight="1">
      <x:c r="C4665" s="2" t="str">
        <x:v>COF</x:v>
      </x:c>
      <x:c r="D4665" s="2" t="str">
        <x:v>FY2021</x:v>
      </x:c>
      <x:c r="E4665" s="2" t="str">
        <x:v>net_income</x:v>
      </x:c>
      <x:c r="F4665" s="11" t="n">
        <x:v>12390</x:v>
      </x:c>
      <x:c r="G4665" s="2" t="str">
        <x:v>USD</x:v>
      </x:c>
      <x:c r="H4665" s="2" t="str">
        <x:v>2021-01-01</x:v>
      </x:c>
      <x:c r="I4665" s="2" t="str">
        <x:v>2021-12-31</x:v>
      </x:c>
      <x:c r="J4665" s="2" t="str">
        <x:v>Net Income (Loss) Attributable to Parent</x:v>
      </x:c>
      <x:c r="K4665" s="2" t="str">
        <x:v>us-gaap:NetIncomeLoss</x:v>
      </x:c>
      <x:c r="L4665" s="2" t="str">
        <x:v>2024-02-23</x:v>
      </x:c>
      <x:c r="M4665" s="2" t="str">
        <x:v>0000927628-24-000094</x:v>
      </x:c>
      <x:c r="N4665" s="2" t="str">
        <x:v>https://www.sec.gov/Archives/edgar/data/927628/000092762824000094/cof-20231231.htm</x:v>
      </x:c>
      <x:c r="O4665" s="2" t="str">
        <x:v>data/raw/filings/COF_0000927628-24-000094_cof-20231231.htm</x:v>
      </x:c>
      <x:c r="P4665" s="2" t="str">
        <x:v>f-3152</x:v>
      </x:c>
      <x:c r="Q4665" s="2" t="str"/>
      <x:c r="R4665" s="2" t="str">
        <x:v>Latest eligible comparative presentation at the information cutoff.</x:v>
      </x:c>
      <x:c r="T4665" s="12"/>
      <x:c r="U4665" s="12"/>
    </x:row>
    <x:row r="4666" ht="24" customHeight="1">
      <x:c r="C4666" s="2" t="str">
        <x:v>COF</x:v>
      </x:c>
      <x:c r="D4666" s="2" t="str">
        <x:v>FY2021</x:v>
      </x:c>
      <x:c r="E4666" s="2" t="str">
        <x:v>common_income</x:v>
      </x:c>
      <x:c r="F4666" s="11" t="n">
        <x:v>11965</x:v>
      </x:c>
      <x:c r="G4666" s="2" t="str">
        <x:v>USD</x:v>
      </x:c>
      <x:c r="H4666" s="2" t="str">
        <x:v>2021-01-01</x:v>
      </x:c>
      <x:c r="I4666" s="2" t="str">
        <x:v>2021-12-31</x:v>
      </x:c>
      <x:c r="J4666" s="2" t="str">
        <x:v>Net Income (Loss) Available to Common Stockholders, Basic</x:v>
      </x:c>
      <x:c r="K4666" s="2" t="str">
        <x:v>us-gaap:NetIncomeLossAvailableToCommonStockholdersBasic</x:v>
      </x:c>
      <x:c r="L4666" s="2" t="str">
        <x:v>2024-02-23</x:v>
      </x:c>
      <x:c r="M4666" s="2" t="str">
        <x:v>0000927628-24-000094</x:v>
      </x:c>
      <x:c r="N4666" s="2" t="str">
        <x:v>https://www.sec.gov/Archives/edgar/data/927628/000092762824000094/cof-20231231.htm</x:v>
      </x:c>
      <x:c r="O4666" s="2" t="str">
        <x:v>data/raw/filings/COF_0000927628-24-000094_cof-20231231.htm</x:v>
      </x:c>
      <x:c r="P4666" s="2" t="str">
        <x:v>f-3164</x:v>
      </x:c>
      <x:c r="Q4666" s="2" t="str"/>
      <x:c r="R4666" s="2" t="str">
        <x:v>Latest eligible comparative presentation at the information cutoff.</x:v>
      </x:c>
      <x:c r="T4666" s="12"/>
      <x:c r="U4666" s="12"/>
    </x:row>
    <x:row r="4667" ht="24" customHeight="1">
      <x:c r="C4667" s="2" t="str">
        <x:v>COF</x:v>
      </x:c>
      <x:c r="D4667" s="2" t="str">
        <x:v>FY2021</x:v>
      </x:c>
      <x:c r="E4667" s="2" t="str">
        <x:v>preferred_div</x:v>
      </x:c>
      <x:c r="F4667" s="11" t="str">
        <x:v>n.a.</x:v>
      </x:c>
      <x:c r="G4667" s="2" t="str">
        <x:v>USDm</x:v>
      </x:c>
      <x:c r="H4667" s="2" t="str">
        <x:v>2021-01-01</x:v>
      </x:c>
      <x:c r="I4667" s="2" t="str">
        <x:v>2021-12-31</x:v>
      </x:c>
      <x:c r="J4667" s="2" t="str">
        <x:v>Preferred dividends and other common-income adjustments</x:v>
      </x:c>
      <x:c r="K4667" s="2" t="str"/>
      <x:c r="L4667" s="2" t="str"/>
      <x:c r="M4667" s="2" t="str"/>
      <x:c r="N4667" s="2" t="str"/>
      <x:c r="O4667" s="2" t="str"/>
      <x:c r="P4667" s="2" t="str"/>
      <x:c r="Q4667" s="2" t="str"/>
      <x:c r="R4667" s="2" t="str">
        <x:v>Not reported / unavailable</x:v>
      </x:c>
      <x:c r="T4667" s="12"/>
      <x:c r="U4667" s="12"/>
    </x:row>
    <x:row r="4668" ht="24" customHeight="1">
      <x:c r="C4668" s="2" t="str">
        <x:v>COF</x:v>
      </x:c>
      <x:c r="D4668" s="2" t="str">
        <x:v>FY2021</x:v>
      </x:c>
      <x:c r="E4668" s="2" t="str">
        <x:v>eps</x:v>
      </x:c>
      <x:c r="F4668" s="11" t="n">
        <x:v>26.94</x:v>
      </x:c>
      <x:c r="G4668" s="2" t="str">
        <x:v>USD/shares</x:v>
      </x:c>
      <x:c r="H4668" s="2" t="str">
        <x:v>2021-01-01</x:v>
      </x:c>
      <x:c r="I4668" s="2" t="str">
        <x:v>2021-12-31</x:v>
      </x:c>
      <x:c r="J4668" s="2" t="str">
        <x:v>Earnings Per Share, Diluted</x:v>
      </x:c>
      <x:c r="K4668" s="2" t="str">
        <x:v>us-gaap:EarningsPerShareDiluted</x:v>
      </x:c>
      <x:c r="L4668" s="2" t="str">
        <x:v>2024-02-23</x:v>
      </x:c>
      <x:c r="M4668" s="2" t="str">
        <x:v>0000927628-24-000094</x:v>
      </x:c>
      <x:c r="N4668" s="2" t="str">
        <x:v>https://www.sec.gov/Archives/edgar/data/927628/000092762824000094/cof-20231231.htm</x:v>
      </x:c>
      <x:c r="O4668" s="2" t="str">
        <x:v>data/raw/filings/COF_0000927628-24-000094_cof-20231231.htm</x:v>
      </x:c>
      <x:c r="P4668" s="2" t="str">
        <x:v>f-3197</x:v>
      </x:c>
      <x:c r="Q4668" s="2" t="str"/>
      <x:c r="R4668" s="2" t="str">
        <x:v>Latest eligible comparative presentation at the information cutoff.</x:v>
      </x:c>
      <x:c r="T4668" s="12"/>
      <x:c r="U4668" s="12"/>
    </x:row>
    <x:row r="4669" ht="24" customHeight="1">
      <x:c r="C4669" s="2" t="str">
        <x:v>COF</x:v>
      </x:c>
      <x:c r="D4669" s="2" t="str">
        <x:v>FY2021</x:v>
      </x:c>
      <x:c r="E4669" s="2" t="str">
        <x:v>shares_diluted</x:v>
      </x:c>
      <x:c r="F4669" s="11" t="n">
        <x:v>444.2</x:v>
      </x:c>
      <x:c r="G4669" s="2" t="str">
        <x:v>shares</x:v>
      </x:c>
      <x:c r="H4669" s="2" t="str">
        <x:v>2021-01-01</x:v>
      </x:c>
      <x:c r="I4669" s="2" t="str">
        <x:v>2021-12-31</x:v>
      </x:c>
      <x:c r="J4669" s="2" t="str">
        <x:v>Weighted Average Number of Shares Outstanding, Diluted</x:v>
      </x:c>
      <x:c r="K4669" s="2" t="str">
        <x:v>us-gaap:WeightedAverageNumberOfDilutedSharesOutstanding</x:v>
      </x:c>
      <x:c r="L4669" s="2" t="str">
        <x:v>2024-02-23</x:v>
      </x:c>
      <x:c r="M4669" s="2" t="str">
        <x:v>0000927628-24-000094</x:v>
      </x:c>
      <x:c r="N4669" s="2" t="str">
        <x:v>https://www.sec.gov/Archives/edgar/data/927628/000092762824000094/cof-20231231.htm</x:v>
      </x:c>
      <x:c r="O4669" s="2" t="str">
        <x:v>data/raw/filings/COF_0000927628-24-000094_cof-20231231.htm</x:v>
      </x:c>
      <x:c r="P4669" s="2" t="str">
        <x:v>f-3179</x:v>
      </x:c>
      <x:c r="Q4669" s="2" t="str"/>
      <x:c r="R4669" s="2" t="str">
        <x:v>Latest eligible comparative presentation at the information cutoff.</x:v>
      </x:c>
      <x:c r="T4669" s="12"/>
      <x:c r="U4669" s="12"/>
    </x:row>
    <x:row r="4670" ht="24" customHeight="1">
      <x:c r="C4670" s="2" t="str">
        <x:v>COF</x:v>
      </x:c>
      <x:c r="D4670" s="2" t="str">
        <x:v>FY2021</x:v>
      </x:c>
      <x:c r="E4670" s="2" t="str">
        <x:v>dps</x:v>
      </x:c>
      <x:c r="F4670" s="11" t="str">
        <x:v>n.a.</x:v>
      </x:c>
      <x:c r="G4670" s="2" t="str">
        <x:v>USD/share</x:v>
      </x:c>
      <x:c r="H4670" s="2" t="str">
        <x:v>2021-01-01</x:v>
      </x:c>
      <x:c r="I4670" s="2" t="str">
        <x:v>2021-12-31</x:v>
      </x:c>
      <x:c r="J4670" s="2" t="str">
        <x:v>Dividends per common share</x:v>
      </x:c>
      <x:c r="K4670" s="2" t="str"/>
      <x:c r="L4670" s="2" t="str"/>
      <x:c r="M4670" s="2" t="str"/>
      <x:c r="N4670" s="2" t="str"/>
      <x:c r="O4670" s="2" t="str"/>
      <x:c r="P4670" s="2" t="str"/>
      <x:c r="Q4670" s="2" t="str"/>
      <x:c r="R4670" s="2" t="str">
        <x:v>Not reported / unavailable</x:v>
      </x:c>
      <x:c r="T4670" s="12"/>
      <x:c r="U4670" s="12"/>
    </x:row>
    <x:row r="4671" ht="24" customHeight="1">
      <x:c r="C4671" s="2" t="str">
        <x:v>COF</x:v>
      </x:c>
      <x:c r="D4671" s="2" t="str">
        <x:v>FY2021</x:v>
      </x:c>
      <x:c r="E4671" s="2" t="str">
        <x:v>dividends</x:v>
      </x:c>
      <x:c r="F4671" s="11" t="n">
        <x:v>1148</x:v>
      </x:c>
      <x:c r="G4671" s="2" t="str">
        <x:v>USD</x:v>
      </x:c>
      <x:c r="H4671" s="2" t="str">
        <x:v>2021-01-01</x:v>
      </x:c>
      <x:c r="I4671" s="2" t="str">
        <x:v>2021-12-31</x:v>
      </x:c>
      <x:c r="J4671" s="2" t="str">
        <x:v>Payments of Ordinary Dividends, Common Stock</x:v>
      </x:c>
      <x:c r="K4671" s="2" t="str">
        <x:v>us-gaap:PaymentsOfDividendsCommonStock</x:v>
      </x:c>
      <x:c r="L4671" s="2" t="str">
        <x:v>2024-02-23</x:v>
      </x:c>
      <x:c r="M4671" s="2" t="str">
        <x:v>0000927628-24-000094</x:v>
      </x:c>
      <x:c r="N4671" s="2" t="str">
        <x:v>https://www.sec.gov/Archives/edgar/data/927628/000092762824000094/cof-20231231.htm</x:v>
      </x:c>
      <x:c r="O4671" s="2" t="str">
        <x:v>data/raw/filings/COF_0000927628-24-000094_cof-20231231.htm</x:v>
      </x:c>
      <x:c r="P4671" s="2" t="str">
        <x:v>f-531</x:v>
      </x:c>
      <x:c r="Q4671" s="2" t="str"/>
      <x:c r="R4671" s="2" t="str">
        <x:v>Latest eligible comparative presentation at the information cutoff.</x:v>
      </x:c>
      <x:c r="T4671" s="12"/>
      <x:c r="U4671" s="12"/>
    </x:row>
    <x:row r="4672" ht="24" customHeight="1">
      <x:c r="C4672" s="2" t="str">
        <x:v>COF</x:v>
      </x:c>
      <x:c r="D4672" s="2" t="str">
        <x:v>FY2021</x:v>
      </x:c>
      <x:c r="E4672" s="2" t="str">
        <x:v>buybacks</x:v>
      </x:c>
      <x:c r="F4672" s="11" t="n">
        <x:v>7605</x:v>
      </x:c>
      <x:c r="G4672" s="2" t="str">
        <x:v>USD</x:v>
      </x:c>
      <x:c r="H4672" s="2" t="str">
        <x:v>2021-01-01</x:v>
      </x:c>
      <x:c r="I4672" s="2" t="str">
        <x:v>2021-12-31</x:v>
      </x:c>
      <x:c r="J4672" s="2" t="str">
        <x:v>Payments for Repurchase of Common Stock</x:v>
      </x:c>
      <x:c r="K4672" s="2" t="str">
        <x:v>us-gaap:PaymentsForRepurchaseOfCommonStock</x:v>
      </x:c>
      <x:c r="L4672" s="2" t="str">
        <x:v>2024-02-23</x:v>
      </x:c>
      <x:c r="M4672" s="2" t="str">
        <x:v>0000927628-24-000094</x:v>
      </x:c>
      <x:c r="N4672" s="2" t="str">
        <x:v>https://www.sec.gov/Archives/edgar/data/927628/000092762824000094/cof-20231231.htm</x:v>
      </x:c>
      <x:c r="O4672" s="2" t="str">
        <x:v>data/raw/filings/COF_0000927628-24-000094_cof-20231231.htm</x:v>
      </x:c>
      <x:c r="P4672" s="2" t="str">
        <x:v>f-543</x:v>
      </x:c>
      <x:c r="Q4672" s="2" t="str"/>
      <x:c r="R4672" s="2" t="str">
        <x:v>Latest eligible comparative presentation at the information cutoff.</x:v>
      </x:c>
      <x:c r="T4672" s="12"/>
      <x:c r="U4672" s="12"/>
    </x:row>
    <x:row r="4673" ht="24" customHeight="1">
      <x:c r="C4673" s="2" t="str">
        <x:v>COF</x:v>
      </x:c>
      <x:c r="D4673" s="2" t="str">
        <x:v>FY2021</x:v>
      </x:c>
      <x:c r="E4673" s="2" t="str">
        <x:v>chargeoffs</x:v>
      </x:c>
      <x:c r="F4673" s="11" t="str">
        <x:v>n.a.</x:v>
      </x:c>
      <x:c r="G4673" s="2" t="str">
        <x:v>USDm</x:v>
      </x:c>
      <x:c r="H4673" s="2" t="str">
        <x:v>2021-01-01</x:v>
      </x:c>
      <x:c r="I4673" s="2" t="str">
        <x:v>2021-12-31</x:v>
      </x:c>
      <x:c r="J4673" s="2" t="str">
        <x:v>Gross loan charge-offs</x:v>
      </x:c>
      <x:c r="K4673" s="2" t="str"/>
      <x:c r="L4673" s="2" t="str"/>
      <x:c r="M4673" s="2" t="str"/>
      <x:c r="N4673" s="2" t="str"/>
      <x:c r="O4673" s="2" t="str"/>
      <x:c r="P4673" s="2" t="str"/>
      <x:c r="Q4673" s="2" t="str"/>
      <x:c r="R4673" s="2" t="str">
        <x:v>Not reported / unavailable</x:v>
      </x:c>
      <x:c r="T4673" s="12"/>
      <x:c r="U4673" s="12"/>
    </x:row>
    <x:row r="4674" ht="24" customHeight="1">
      <x:c r="C4674" s="2" t="str">
        <x:v>COF</x:v>
      </x:c>
      <x:c r="D4674" s="2" t="str">
        <x:v>FY2021</x:v>
      </x:c>
      <x:c r="E4674" s="2" t="str">
        <x:v>recoveries</x:v>
      </x:c>
      <x:c r="F4674" s="11" t="str">
        <x:v>n.a.</x:v>
      </x:c>
      <x:c r="G4674" s="2" t="str">
        <x:v>USDm</x:v>
      </x:c>
      <x:c r="H4674" s="2" t="str">
        <x:v>2021-01-01</x:v>
      </x:c>
      <x:c r="I4674" s="2" t="str">
        <x:v>2021-12-31</x:v>
      </x:c>
      <x:c r="J4674" s="2" t="str">
        <x:v>Loan recoveries</x:v>
      </x:c>
      <x:c r="K4674" s="2" t="str"/>
      <x:c r="L4674" s="2" t="str"/>
      <x:c r="M4674" s="2" t="str"/>
      <x:c r="N4674" s="2" t="str"/>
      <x:c r="O4674" s="2" t="str"/>
      <x:c r="P4674" s="2" t="str"/>
      <x:c r="Q4674" s="2" t="str"/>
      <x:c r="R4674" s="2" t="str">
        <x:v>Not reported / unavailable</x:v>
      </x:c>
      <x:c r="T4674" s="12"/>
      <x:c r="U4674" s="12"/>
    </x:row>
    <x:row r="4675" ht="24" customHeight="1">
      <x:c r="C4675" s="2" t="str">
        <x:v>COF</x:v>
      </x:c>
      <x:c r="D4675" s="2" t="str">
        <x:v>FY2021</x:v>
      </x:c>
      <x:c r="E4675" s="2" t="str">
        <x:v>rwa</x:v>
      </x:c>
      <x:c r="F4675" s="11" t="str">
        <x:v>n.a.</x:v>
      </x:c>
      <x:c r="G4675" s="2" t="str">
        <x:v>USDm</x:v>
      </x:c>
      <x:c r="H4675" s="2" t="str">
        <x:v>2021-01-01</x:v>
      </x:c>
      <x:c r="I4675" s="2" t="str">
        <x:v>2021-12-31</x:v>
      </x:c>
      <x:c r="J4675" s="2" t="str">
        <x:v>Risk-weighted assets</x:v>
      </x:c>
      <x:c r="K4675" s="2" t="str"/>
      <x:c r="L4675" s="2" t="str"/>
      <x:c r="M4675" s="2" t="str"/>
      <x:c r="N4675" s="2" t="str"/>
      <x:c r="O4675" s="2" t="str"/>
      <x:c r="P4675" s="2" t="str"/>
      <x:c r="Q4675" s="2" t="str"/>
      <x:c r="R4675" s="2" t="str">
        <x:v>Not reported / unavailable</x:v>
      </x:c>
      <x:c r="T4675" s="12"/>
      <x:c r="U4675" s="12"/>
    </x:row>
    <x:row r="4676" ht="24" customHeight="1">
      <x:c r="C4676" s="2" t="str">
        <x:v>COF</x:v>
      </x:c>
      <x:c r="D4676" s="2" t="str">
        <x:v>FY2021</x:v>
      </x:c>
      <x:c r="E4676" s="2" t="str">
        <x:v>cet1_reported</x:v>
      </x:c>
      <x:c r="F4676" s="11" t="str">
        <x:v>n.a.</x:v>
      </x:c>
      <x:c r="G4676" s="2" t="str">
        <x:v>%</x:v>
      </x:c>
      <x:c r="H4676" s="2" t="str">
        <x:v>2021-01-01</x:v>
      </x:c>
      <x:c r="I4676" s="2" t="str">
        <x:v>2021-12-31</x:v>
      </x:c>
      <x:c r="J4676" s="2" t="str">
        <x:v>Actual standardized CET1 ratio</x:v>
      </x:c>
      <x:c r="K4676" s="2" t="str"/>
      <x:c r="L4676" s="2" t="str"/>
      <x:c r="M4676" s="2" t="str"/>
      <x:c r="N4676" s="2" t="str"/>
      <x:c r="O4676" s="2" t="str"/>
      <x:c r="P4676" s="2" t="str"/>
      <x:c r="Q4676" s="2" t="str"/>
      <x:c r="R4676" s="2" t="str">
        <x:v>Not reported / unavailable</x:v>
      </x:c>
      <x:c r="T4676" s="12"/>
      <x:c r="U4676" s="12"/>
    </x:row>
    <x:row r="4677" ht="24" customHeight="1">
      <x:c r="C4677" s="2" t="str">
        <x:v>COF</x:v>
      </x:c>
      <x:c r="D4677" s="2" t="str">
        <x:v>FY2021</x:v>
      </x:c>
      <x:c r="E4677" s="2" t="str">
        <x:v>nim_reported</x:v>
      </x:c>
      <x:c r="F4677" s="11" t="str">
        <x:v>n.a.</x:v>
      </x:c>
      <x:c r="G4677" s="2" t="str">
        <x:v>%</x:v>
      </x:c>
      <x:c r="H4677" s="2" t="str">
        <x:v>2021-01-01</x:v>
      </x:c>
      <x:c r="I4677" s="2" t="str">
        <x:v>2021-12-31</x:v>
      </x:c>
      <x:c r="J4677" s="2" t="str">
        <x:v>Issuer reported net interest margin</x:v>
      </x:c>
      <x:c r="K4677" s="2" t="str"/>
      <x:c r="L4677" s="2" t="str"/>
      <x:c r="M4677" s="2" t="str"/>
      <x:c r="N4677" s="2" t="str"/>
      <x:c r="O4677" s="2" t="str"/>
      <x:c r="P4677" s="2" t="str"/>
      <x:c r="Q4677" s="2" t="str"/>
      <x:c r="R4677" s="2" t="str">
        <x:v>Not reported / unavailable</x:v>
      </x:c>
      <x:c r="T4677" s="12"/>
      <x:c r="U4677" s="12"/>
    </x:row>
    <x:row r="4678" ht="24" customHeight="1">
      <x:c r="C4678" s="2" t="str">
        <x:v>COF</x:v>
      </x:c>
      <x:c r="D4678" s="2" t="str">
        <x:v>FY2021</x:v>
      </x:c>
      <x:c r="E4678" s="2" t="str">
        <x:v>bvps_reported</x:v>
      </x:c>
      <x:c r="F4678" s="11" t="n">
        <x:v>147.46</x:v>
      </x:c>
      <x:c r="G4678" s="2" t="str">
        <x:v>USD/shares</x:v>
      </x:c>
      <x:c r="H4678" s="2" t="str">
        <x:v>2021-01-01</x:v>
      </x:c>
      <x:c r="I4678" s="2" t="str">
        <x:v>2021-12-31</x:v>
      </x:c>
      <x:c r="J4678" s="2" t="str">
        <x:v>Reported common book value per share</x:v>
      </x:c>
      <x:c r="K4678" s="2" t="str">
        <x:v>Manual verified issuer table row</x:v>
      </x:c>
      <x:c r="L4678" s="2" t="str">
        <x:v>2022-02-25</x:v>
      </x:c>
      <x:c r="M4678" s="2" t="str">
        <x:v>0000927628-22-000106</x:v>
      </x:c>
      <x:c r="N4678" s="2" t="str">
        <x:v>https://www.sec.gov/Archives/edgar/data/927628/000092762822000106/cof-20211231.htm</x:v>
      </x:c>
      <x:c r="O4678" s="2" t="str">
        <x:v>data/raw/filings/COF_0000927628-22-000106_cof-20211231.htm</x:v>
      </x:c>
      <x:c r="P4678" s="2" t="str"/>
      <x:c r="Q4678" s="2" t="str"/>
      <x:c r="R4678" s="2" t="str">
        <x:v>Verified original issuer table row; same-date end balance, excluding average and regulatory minimum tables.</x:v>
      </x:c>
      <x:c r="T4678" s="12"/>
      <x:c r="U4678" s="12"/>
    </x:row>
    <x:row r="4679" ht="24" customHeight="1">
      <x:c r="C4679" s="2" t="str">
        <x:v>COF</x:v>
      </x:c>
      <x:c r="D4679" s="2" t="str">
        <x:v>FY2021</x:v>
      </x:c>
      <x:c r="E4679" s="2" t="str">
        <x:v>tbvps_reported</x:v>
      </x:c>
      <x:c r="F4679" s="11" t="n">
        <x:v>99.74</x:v>
      </x:c>
      <x:c r="G4679" s="2" t="str">
        <x:v>USD/shares</x:v>
      </x:c>
      <x:c r="H4679" s="2" t="str">
        <x:v>2021-01-01</x:v>
      </x:c>
      <x:c r="I4679" s="2" t="str">
        <x:v>2021-12-31</x:v>
      </x:c>
      <x:c r="J4679" s="2" t="str">
        <x:v>Reported tangible book value per share</x:v>
      </x:c>
      <x:c r="K4679" s="2" t="str">
        <x:v>Manual verified issuer table row</x:v>
      </x:c>
      <x:c r="L4679" s="2" t="str">
        <x:v>2022-02-25</x:v>
      </x:c>
      <x:c r="M4679" s="2" t="str">
        <x:v>0000927628-22-000106</x:v>
      </x:c>
      <x:c r="N4679" s="2" t="str">
        <x:v>https://www.sec.gov/Archives/edgar/data/927628/000092762822000106/cof-20211231.htm</x:v>
      </x:c>
      <x:c r="O4679" s="2" t="str">
        <x:v>data/raw/filings/COF_0000927628-22-000106_cof-20211231.htm</x:v>
      </x:c>
      <x:c r="P4679" s="2" t="str"/>
      <x:c r="Q4679" s="2" t="str"/>
      <x:c r="R4679" s="2" t="str">
        <x:v>Verified original issuer table row; same-date end balance, excluding average and regulatory minimum tables.</x:v>
      </x:c>
      <x:c r="T4679" s="12"/>
      <x:c r="U4679" s="12"/>
    </x:row>
    <x:row r="4680" ht="24" customHeight="1">
      <x:c r="C4680" s="2" t="str">
        <x:v>COF</x:v>
      </x:c>
      <x:c r="D4680" s="2" t="str">
        <x:v>FY2021</x:v>
      </x:c>
      <x:c r="E4680" s="2" t="str">
        <x:v>tce_reported</x:v>
      </x:c>
      <x:c r="F4680" s="11" t="str">
        <x:v>n.a.</x:v>
      </x:c>
      <x:c r="G4680" s="2" t="str">
        <x:v>USDm</x:v>
      </x:c>
      <x:c r="H4680" s="2" t="str">
        <x:v>2021-01-01</x:v>
      </x:c>
      <x:c r="I4680" s="2" t="str">
        <x:v>2021-12-31</x:v>
      </x:c>
      <x:c r="J4680" s="2" t="str">
        <x:v>Reported tangible common equity</x:v>
      </x:c>
      <x:c r="K4680" s="2" t="str"/>
      <x:c r="L4680" s="2" t="str"/>
      <x:c r="M4680" s="2" t="str"/>
      <x:c r="N4680" s="2" t="str"/>
      <x:c r="O4680" s="2" t="str"/>
      <x:c r="P4680" s="2" t="str"/>
      <x:c r="Q4680" s="2" t="str"/>
      <x:c r="R4680" s="2" t="str">
        <x:v>Not reported / unavailable</x:v>
      </x:c>
      <x:c r="T4680" s="12"/>
      <x:c r="U4680" s="12"/>
    </x:row>
    <x:row r="4681" ht="24" customHeight="1">
      <x:c r="C4681" s="2" t="str">
        <x:v>COF</x:v>
      </x:c>
      <x:c r="D4681" s="2" t="str">
        <x:v>FY2022</x:v>
      </x:c>
      <x:c r="E4681" s="2" t="str">
        <x:v>assets</x:v>
      </x:c>
      <x:c r="F4681" s="11" t="n">
        <x:v>455249</x:v>
      </x:c>
      <x:c r="G4681" s="2" t="str">
        <x:v>USD</x:v>
      </x:c>
      <x:c r="H4681" s="2" t="str">
        <x:v>2022-01-01</x:v>
      </x:c>
      <x:c r="I4681" s="2" t="str">
        <x:v>2022-12-31</x:v>
      </x:c>
      <x:c r="J4681" s="2" t="str">
        <x:v>Assets</x:v>
      </x:c>
      <x:c r="K4681" s="2" t="str">
        <x:v>us-gaap:Assets</x:v>
      </x:c>
      <x:c r="L4681" s="2" t="str">
        <x:v>2024-02-23</x:v>
      </x:c>
      <x:c r="M4681" s="2" t="str">
        <x:v>0000927628-24-000094</x:v>
      </x:c>
      <x:c r="N4681" s="2" t="str">
        <x:v>https://www.sec.gov/Archives/edgar/data/927628/000092762824000094/cof-20231231.htm</x:v>
      </x:c>
      <x:c r="O4681" s="2" t="str">
        <x:v>data/raw/filings/COF_0000927628-24-000094_cof-20231231.htm</x:v>
      </x:c>
      <x:c r="P4681" s="2" t="str">
        <x:v>f-241</x:v>
      </x:c>
      <x:c r="Q4681" s="2" t="str"/>
      <x:c r="R4681" s="2" t="str">
        <x:v>Latest eligible comparative presentation at the information cutoff.</x:v>
      </x:c>
      <x:c r="T4681" s="12"/>
      <x:c r="U4681" s="12"/>
    </x:row>
    <x:row r="4682" ht="24" customHeight="1">
      <x:c r="C4682" s="2" t="str">
        <x:v>COF</x:v>
      </x:c>
      <x:c r="D4682" s="2" t="str">
        <x:v>FY2022</x:v>
      </x:c>
      <x:c r="E4682" s="2" t="str">
        <x:v>liabilities</x:v>
      </x:c>
      <x:c r="F4682" s="11" t="n">
        <x:v>402667</x:v>
      </x:c>
      <x:c r="G4682" s="2" t="str">
        <x:v>USD</x:v>
      </x:c>
      <x:c r="H4682" s="2" t="str">
        <x:v>2022-01-01</x:v>
      </x:c>
      <x:c r="I4682" s="2" t="str">
        <x:v>2022-12-31</x:v>
      </x:c>
      <x:c r="J4682" s="2" t="str">
        <x:v>Liabilities</x:v>
      </x:c>
      <x:c r="K4682" s="2" t="str">
        <x:v>us-gaap:Liabilities</x:v>
      </x:c>
      <x:c r="L4682" s="2" t="str">
        <x:v>2024-02-23</x:v>
      </x:c>
      <x:c r="M4682" s="2" t="str">
        <x:v>0000927628-24-000094</x:v>
      </x:c>
      <x:c r="N4682" s="2" t="str">
        <x:v>https://www.sec.gov/Archives/edgar/data/927628/000092762824000094/cof-20231231.htm</x:v>
      </x:c>
      <x:c r="O4682" s="2" t="str">
        <x:v>data/raw/filings/COF_0000927628-24-000094_cof-20231231.htm</x:v>
      </x:c>
      <x:c r="P4682" s="2" t="str">
        <x:v>f-263</x:v>
      </x:c>
      <x:c r="Q4682" s="2" t="str"/>
      <x:c r="R4682" s="2" t="str">
        <x:v>Latest eligible comparative presentation at the information cutoff.</x:v>
      </x:c>
      <x:c r="T4682" s="12"/>
      <x:c r="U4682" s="12"/>
    </x:row>
    <x:row r="4683" ht="24" customHeight="1">
      <x:c r="C4683" s="2" t="str">
        <x:v>COF</x:v>
      </x:c>
      <x:c r="D4683" s="2" t="str">
        <x:v>FY2022</x:v>
      </x:c>
      <x:c r="E4683" s="2" t="str">
        <x:v>equity</x:v>
      </x:c>
      <x:c r="F4683" s="11" t="n">
        <x:v>52582</x:v>
      </x:c>
      <x:c r="G4683" s="2" t="str">
        <x:v>USD</x:v>
      </x:c>
      <x:c r="H4683" s="2" t="str">
        <x:v>2022-01-01</x:v>
      </x:c>
      <x:c r="I4683" s="2" t="str">
        <x:v>2022-12-31</x:v>
      </x:c>
      <x:c r="J4683" s="2" t="str">
        <x:v>Stockholders' Equity Attributable to Parent</x:v>
      </x:c>
      <x:c r="K4683" s="2" t="str">
        <x:v>us-gaap:StockholdersEquity</x:v>
      </x:c>
      <x:c r="L4683" s="2" t="str">
        <x:v>2026-02-19</x:v>
      </x:c>
      <x:c r="M4683" s="2" t="str">
        <x:v>0000927628-26-000024</x:v>
      </x:c>
      <x:c r="N4683" s="2" t="str">
        <x:v>https://www.sec.gov/Archives/edgar/data/927628/000092762826000024/cof-20251231.htm</x:v>
      </x:c>
      <x:c r="O4683" s="2" t="str">
        <x:v>data/raw/filings/COF_0000927628-26-000024_cof-20251231.htm</x:v>
      </x:c>
      <x:c r="P4683" s="2" t="str">
        <x:v>f-325</x:v>
      </x:c>
      <x:c r="Q4683" s="2" t="str"/>
      <x:c r="R4683" s="2" t="str">
        <x:v>Latest eligible comparative presentation at the information cutoff.</x:v>
      </x:c>
      <x:c r="T4683" s="12"/>
      <x:c r="U4683" s="12"/>
    </x:row>
    <x:row r="4684" ht="24" customHeight="1">
      <x:c r="C4684" s="2" t="str">
        <x:v>COF</x:v>
      </x:c>
      <x:c r="D4684" s="2" t="str">
        <x:v>FY2022</x:v>
      </x:c>
      <x:c r="E4684" s="2" t="str">
        <x:v>preferred</x:v>
      </x:c>
      <x:c r="F4684" s="11" t="n">
        <x:v>4845</x:v>
      </x:c>
      <x:c r="G4684" s="2" t="str">
        <x:v>USD</x:v>
      </x:c>
      <x:c r="H4684" s="2" t="str">
        <x:v>2022-01-01</x:v>
      </x:c>
      <x:c r="I4684" s="2" t="str">
        <x:v>2022-12-31</x:v>
      </x:c>
      <x:c r="J4684" s="2" t="str">
        <x:v>Preferred Stock, Including Additional Paid in Capital, Net of Discount</x:v>
      </x:c>
      <x:c r="K4684" s="2" t="str">
        <x:v>us-gaap:PreferredStockIncludingAdditionalPaidInCapitalNetOfDiscount</x:v>
      </x:c>
      <x:c r="L4684" s="2" t="str">
        <x:v>2024-02-23</x:v>
      </x:c>
      <x:c r="M4684" s="2" t="str">
        <x:v>0000927628-24-000094</x:v>
      </x:c>
      <x:c r="N4684" s="2" t="str">
        <x:v>https://www.sec.gov/Archives/edgar/data/927628/000092762824000094/cof-20231231.htm</x:v>
      </x:c>
      <x:c r="O4684" s="2" t="str">
        <x:v>data/raw/filings/COF_0000927628-24-000094_cof-20231231.htm</x:v>
      </x:c>
      <x:c r="P4684" s="2" t="str">
        <x:v>f-2903</x:v>
      </x:c>
      <x:c r="Q4684" s="2" t="str"/>
      <x:c r="R4684" s="2" t="str">
        <x:v>Latest eligible comparative presentation at the information cutoff.</x:v>
      </x:c>
      <x:c r="T4684" s="12"/>
      <x:c r="U4684" s="12"/>
    </x:row>
    <x:row r="4685" ht="24" customHeight="1">
      <x:c r="C4685" s="2" t="str">
        <x:v>COF</x:v>
      </x:c>
      <x:c r="D4685" s="2" t="str">
        <x:v>FY2022</x:v>
      </x:c>
      <x:c r="E4685" s="2" t="str">
        <x:v>common_equity_reported</x:v>
      </x:c>
      <x:c r="F4685" s="11" t="str">
        <x:v>n.a.</x:v>
      </x:c>
      <x:c r="G4685" s="2" t="str">
        <x:v>USDm</x:v>
      </x:c>
      <x:c r="H4685" s="2" t="str">
        <x:v>2022-01-01</x:v>
      </x:c>
      <x:c r="I4685" s="2" t="str">
        <x:v>2022-12-31</x:v>
      </x:c>
      <x:c r="J4685" s="2" t="str">
        <x:v>Reported common shareholders equity</x:v>
      </x:c>
      <x:c r="K4685" s="2" t="str"/>
      <x:c r="L4685" s="2" t="str"/>
      <x:c r="M4685" s="2" t="str"/>
      <x:c r="N4685" s="2" t="str"/>
      <x:c r="O4685" s="2" t="str"/>
      <x:c r="P4685" s="2" t="str"/>
      <x:c r="Q4685" s="2" t="str"/>
      <x:c r="R4685" s="2" t="str">
        <x:v>Not reported / unavailable</x:v>
      </x:c>
      <x:c r="T4685" s="12"/>
      <x:c r="U4685" s="12"/>
    </x:row>
    <x:row r="4686" ht="24" customHeight="1">
      <x:c r="C4686" s="2" t="str">
        <x:v>COF</x:v>
      </x:c>
      <x:c r="D4686" s="2" t="str">
        <x:v>FY2022</x:v>
      </x:c>
      <x:c r="E4686" s="2" t="str">
        <x:v>goodwill</x:v>
      </x:c>
      <x:c r="F4686" s="11" t="n">
        <x:v>14777</x:v>
      </x:c>
      <x:c r="G4686" s="2" t="str">
        <x:v>USD</x:v>
      </x:c>
      <x:c r="H4686" s="2" t="str">
        <x:v>2022-01-01</x:v>
      </x:c>
      <x:c r="I4686" s="2" t="str">
        <x:v>2022-12-31</x:v>
      </x:c>
      <x:c r="J4686" s="2" t="str">
        <x:v>Goodwill</x:v>
      </x:c>
      <x:c r="K4686" s="2" t="str">
        <x:v>us-gaap:Goodwill</x:v>
      </x:c>
      <x:c r="L4686" s="2" t="str">
        <x:v>2026-02-19</x:v>
      </x:c>
      <x:c r="M4686" s="2" t="str">
        <x:v>0000927628-26-000024</x:v>
      </x:c>
      <x:c r="N4686" s="2" t="str">
        <x:v>https://www.sec.gov/Archives/edgar/data/927628/000092762826000024/cof-20251231.htm</x:v>
      </x:c>
      <x:c r="O4686" s="2" t="str">
        <x:v>data/raw/filings/COF_0000927628-26-000024_cof-20251231.htm</x:v>
      </x:c>
      <x:c r="P4686" s="2" t="str">
        <x:v>f-2855</x:v>
      </x:c>
      <x:c r="Q4686" s="2" t="str"/>
      <x:c r="R4686" s="2" t="str">
        <x:v>Latest eligible comparative presentation at the information cutoff.</x:v>
      </x:c>
      <x:c r="T4686" s="12"/>
      <x:c r="U4686" s="12"/>
    </x:row>
    <x:row r="4687" ht="24" customHeight="1">
      <x:c r="C4687" s="2" t="str">
        <x:v>COF</x:v>
      </x:c>
      <x:c r="D4687" s="2" t="str">
        <x:v>FY2022</x:v>
      </x:c>
      <x:c r="E4687" s="2" t="str">
        <x:v>intangibles</x:v>
      </x:c>
      <x:c r="F4687" s="11" t="n">
        <x:v>159</x:v>
      </x:c>
      <x:c r="G4687" s="2" t="str">
        <x:v>USD</x:v>
      </x:c>
      <x:c r="H4687" s="2" t="str">
        <x:v>2022-01-01</x:v>
      </x:c>
      <x:c r="I4687" s="2" t="str">
        <x:v>2022-12-31</x:v>
      </x:c>
      <x:c r="J4687" s="2" t="str">
        <x:v>Intangible Assets, Net (Excluding Goodwill)</x:v>
      </x:c>
      <x:c r="K4687" s="2" t="str">
        <x:v>us-gaap:IntangibleAssetsNetExcludingGoodwill</x:v>
      </x:c>
      <x:c r="L4687" s="2" t="str">
        <x:v>2024-02-23</x:v>
      </x:c>
      <x:c r="M4687" s="2" t="str">
        <x:v>0000927628-24-000094</x:v>
      </x:c>
      <x:c r="N4687" s="2" t="str">
        <x:v>https://www.sec.gov/Archives/edgar/data/927628/000092762824000094/cof-20231231.htm</x:v>
      </x:c>
      <x:c r="O4687" s="2" t="str">
        <x:v>data/raw/filings/COF_0000927628-24-000094_cof-20231231.htm</x:v>
      </x:c>
      <x:c r="P4687" s="2" t="str">
        <x:v>f-2244</x:v>
      </x:c>
      <x:c r="Q4687" s="2" t="str"/>
      <x:c r="R4687" s="2" t="str">
        <x:v>Latest eligible comparative presentation at the information cutoff.</x:v>
      </x:c>
      <x:c r="T4687" s="12"/>
      <x:c r="U4687" s="12"/>
    </x:row>
    <x:row r="4688" ht="24" customHeight="1">
      <x:c r="C4688" s="2" t="str">
        <x:v>COF</x:v>
      </x:c>
      <x:c r="D4688" s="2" t="str">
        <x:v>FY2022</x:v>
      </x:c>
      <x:c r="E4688" s="2" t="str">
        <x:v>intangibles_total</x:v>
      </x:c>
      <x:c r="F4688" s="11" t="str">
        <x:v>n.a.</x:v>
      </x:c>
      <x:c r="G4688" s="2" t="str">
        <x:v>USDm</x:v>
      </x:c>
      <x:c r="H4688" s="2" t="str">
        <x:v>2022-01-01</x:v>
      </x:c>
      <x:c r="I4688" s="2" t="str">
        <x:v>2022-12-31</x:v>
      </x:c>
      <x:c r="J4688" s="2" t="str">
        <x:v>Reported goodwill and intangible assets combined</x:v>
      </x:c>
      <x:c r="K4688" s="2" t="str"/>
      <x:c r="L4688" s="2" t="str"/>
      <x:c r="M4688" s="2" t="str"/>
      <x:c r="N4688" s="2" t="str"/>
      <x:c r="O4688" s="2" t="str"/>
      <x:c r="P4688" s="2" t="str"/>
      <x:c r="Q4688" s="2" t="str"/>
      <x:c r="R4688" s="2" t="str">
        <x:v>Not reported / unavailable</x:v>
      </x:c>
      <x:c r="T4688" s="12"/>
      <x:c r="U4688" s="12"/>
    </x:row>
    <x:row r="4689" ht="24" customHeight="1">
      <x:c r="C4689" s="2" t="str">
        <x:v>COF</x:v>
      </x:c>
      <x:c r="D4689" s="2" t="str">
        <x:v>FY2022</x:v>
      </x:c>
      <x:c r="E4689" s="2" t="str">
        <x:v>shares_end</x:v>
      </x:c>
      <x:c r="F4689" s="11" t="n">
        <x:v>381.318702</x:v>
      </x:c>
      <x:c r="G4689" s="2" t="str">
        <x:v>shares</x:v>
      </x:c>
      <x:c r="H4689" s="2" t="str">
        <x:v>2022-01-01</x:v>
      </x:c>
      <x:c r="I4689" s="2" t="str">
        <x:v>2022-12-31</x:v>
      </x:c>
      <x:c r="J4689" s="2" t="str">
        <x:v>Common Stock, Shares, Outstanding</x:v>
      </x:c>
      <x:c r="K4689" s="2" t="str">
        <x:v>us-gaap:CommonStockSharesOutstanding</x:v>
      </x:c>
      <x:c r="L4689" s="2" t="str">
        <x:v>2024-02-23</x:v>
      </x:c>
      <x:c r="M4689" s="2" t="str">
        <x:v>0000927628-24-000094</x:v>
      </x:c>
      <x:c r="N4689" s="2" t="str">
        <x:v>https://www.sec.gov/Archives/edgar/data/927628/000092762824000094/cof-20231231.htm</x:v>
      </x:c>
      <x:c r="O4689" s="2" t="str">
        <x:v>data/raw/filings/COF_0000927628-24-000094_cof-20231231.htm</x:v>
      </x:c>
      <x:c r="P4689" s="2" t="str">
        <x:v>f-283</x:v>
      </x:c>
      <x:c r="Q4689" s="2" t="str"/>
      <x:c r="R4689" s="2" t="str">
        <x:v>Latest eligible comparative presentation at the information cutoff.</x:v>
      </x:c>
      <x:c r="T4689" s="12"/>
      <x:c r="U4689" s="12"/>
    </x:row>
    <x:row r="4690" ht="24" customHeight="1">
      <x:c r="C4690" s="2" t="str">
        <x:v>COF</x:v>
      </x:c>
      <x:c r="D4690" s="2" t="str">
        <x:v>FY2022</x:v>
      </x:c>
      <x:c r="E4690" s="2" t="str">
        <x:v>shares_issued</x:v>
      </x:c>
      <x:c r="F4690" s="11" t="n">
        <x:v>690.334422</x:v>
      </x:c>
      <x:c r="G4690" s="2" t="str">
        <x:v>shares</x:v>
      </x:c>
      <x:c r="H4690" s="2" t="str">
        <x:v>2022-01-01</x:v>
      </x:c>
      <x:c r="I4690" s="2" t="str">
        <x:v>2022-12-31</x:v>
      </x:c>
      <x:c r="J4690" s="2" t="str">
        <x:v>Common Stock, Shares, Issued</x:v>
      </x:c>
      <x:c r="K4690" s="2" t="str">
        <x:v>us-gaap:CommonStockSharesIssued</x:v>
      </x:c>
      <x:c r="L4690" s="2" t="str">
        <x:v>2024-02-23</x:v>
      </x:c>
      <x:c r="M4690" s="2" t="str">
        <x:v>0000927628-24-000094</x:v>
      </x:c>
      <x:c r="N4690" s="2" t="str">
        <x:v>https://www.sec.gov/Archives/edgar/data/927628/000092762824000094/cof-20231231.htm</x:v>
      </x:c>
      <x:c r="O4690" s="2" t="str">
        <x:v>data/raw/filings/COF_0000927628-24-000094_cof-20231231.htm</x:v>
      </x:c>
      <x:c r="P4690" s="2" t="str">
        <x:v>f-281</x:v>
      </x:c>
      <x:c r="Q4690" s="2" t="str"/>
      <x:c r="R4690" s="2" t="str">
        <x:v>Latest eligible comparative presentation at the information cutoff.</x:v>
      </x:c>
      <x:c r="T4690" s="12"/>
      <x:c r="U4690" s="12"/>
    </x:row>
    <x:row r="4691" ht="24" customHeight="1">
      <x:c r="C4691" s="2" t="str">
        <x:v>COF</x:v>
      </x:c>
      <x:c r="D4691" s="2" t="str">
        <x:v>FY2022</x:v>
      </x:c>
      <x:c r="E4691" s="2" t="str">
        <x:v>shares_treasury</x:v>
      </x:c>
      <x:c r="F4691" s="11" t="n">
        <x:v>309.01572</x:v>
      </x:c>
      <x:c r="G4691" s="2" t="str">
        <x:v>shares</x:v>
      </x:c>
      <x:c r="H4691" s="2" t="str">
        <x:v>2022-01-01</x:v>
      </x:c>
      <x:c r="I4691" s="2" t="str">
        <x:v>2022-12-31</x:v>
      </x:c>
      <x:c r="J4691" s="2" t="str">
        <x:v>Treasury Stock, Common, Shares</x:v>
      </x:c>
      <x:c r="K4691" s="2" t="str">
        <x:v>us-gaap:TreasuryStockCommonShares</x:v>
      </x:c>
      <x:c r="L4691" s="2" t="str">
        <x:v>2024-02-23</x:v>
      </x:c>
      <x:c r="M4691" s="2" t="str">
        <x:v>0000927628-24-000094</x:v>
      </x:c>
      <x:c r="N4691" s="2" t="str">
        <x:v>https://www.sec.gov/Archives/edgar/data/927628/000092762824000094/cof-20231231.htm</x:v>
      </x:c>
      <x:c r="O4691" s="2" t="str">
        <x:v>data/raw/filings/COF_0000927628-24-000094_cof-20231231.htm</x:v>
      </x:c>
      <x:c r="P4691" s="2" t="str"/>
      <x:c r="Q4691" s="2" t="str"/>
      <x:c r="R4691" s="2" t="str">
        <x:v>Latest eligible comparative presentation at the information cutoff.</x:v>
      </x:c>
      <x:c r="T4691" s="12"/>
      <x:c r="U4691" s="12"/>
    </x:row>
    <x:row r="4692" ht="24" customHeight="1">
      <x:c r="C4692" s="2" t="str">
        <x:v>COF</x:v>
      </x:c>
      <x:c r="D4692" s="2" t="str">
        <x:v>FY2022</x:v>
      </x:c>
      <x:c r="E4692" s="2" t="str">
        <x:v>deposits</x:v>
      </x:c>
      <x:c r="F4692" s="11" t="n">
        <x:v>332992</x:v>
      </x:c>
      <x:c r="G4692" s="2" t="str">
        <x:v>USD</x:v>
      </x:c>
      <x:c r="H4692" s="2" t="str">
        <x:v>2022-01-01</x:v>
      </x:c>
      <x:c r="I4692" s="2" t="str">
        <x:v>2022-12-31</x:v>
      </x:c>
      <x:c r="J4692" s="2" t="str">
        <x:v>Deposits</x:v>
      </x:c>
      <x:c r="K4692" s="2" t="str">
        <x:v>us-gaap:Deposits</x:v>
      </x:c>
      <x:c r="L4692" s="2" t="str">
        <x:v>2025-02-20</x:v>
      </x:c>
      <x:c r="M4692" s="2" t="str">
        <x:v>0000927628-25-000092</x:v>
      </x:c>
      <x:c r="N4692" s="2" t="str">
        <x:v>https://www.sec.gov/Archives/edgar/data/927628/000092762825000092/cof-20241231.htm</x:v>
      </x:c>
      <x:c r="O4692" s="2" t="str">
        <x:v>data/raw/filings/COF_0000927628-25-000092_cof-20241231.htm</x:v>
      </x:c>
      <x:c r="P4692" s="2" t="str">
        <x:v>f-4325</x:v>
      </x:c>
      <x:c r="Q4692" s="2" t="str"/>
      <x:c r="R4692" s="2" t="str">
        <x:v>Latest eligible comparative presentation at the information cutoff.</x:v>
      </x:c>
      <x:c r="T4692" s="12"/>
      <x:c r="U4692" s="12"/>
    </x:row>
    <x:row r="4693" ht="24" customHeight="1">
      <x:c r="C4693" s="2" t="str">
        <x:v>COF</x:v>
      </x:c>
      <x:c r="D4693" s="2" t="str">
        <x:v>FY2022</x:v>
      </x:c>
      <x:c r="E4693" s="2" t="str">
        <x:v>loans_gross</x:v>
      </x:c>
      <x:c r="F4693" s="11" t="n">
        <x:v>312331</x:v>
      </x:c>
      <x:c r="G4693" s="2" t="str">
        <x:v>USD</x:v>
      </x:c>
      <x:c r="H4693" s="2" t="str">
        <x:v>2022-01-01</x:v>
      </x:c>
      <x:c r="I4693" s="2" t="str">
        <x:v>2022-12-31</x:v>
      </x:c>
      <x:c r="J4693" s="2" t="str">
        <x:v>Gross loans and leases selected definition</x:v>
      </x:c>
      <x:c r="K4693" s="2" t="str">
        <x:v>us-gaap:FinancingReceivableExcludingAccruedInterestBeforeAllowanceForCreditLoss</x:v>
      </x:c>
      <x:c r="L4693" s="2" t="str">
        <x:v>2024-02-23</x:v>
      </x:c>
      <x:c r="M4693" s="2" t="str">
        <x:v>0000927628-24-000094</x:v>
      </x:c>
      <x:c r="N4693" s="2" t="str">
        <x:v>https://www.sec.gov/Archives/edgar/data/927628/000092762824000094/cof-20231231.htm</x:v>
      </x:c>
      <x:c r="O4693" s="2" t="str">
        <x:v>data/raw/filings/COF_0000927628-24-000094_cof-20231231.htm</x:v>
      </x:c>
      <x:c r="P4693" s="2" t="str">
        <x:v>f-986</x:v>
      </x:c>
      <x:c r="Q4693" s="2" t="str"/>
      <x:c r="R4693" s="2" t="str">
        <x:v>Latest eligible comparative presentation at the information cutoff.</x:v>
      </x:c>
      <x:c r="T4693" s="12"/>
      <x:c r="U4693" s="12"/>
    </x:row>
    <x:row r="4694" ht="24" customHeight="1">
      <x:c r="C4694" s="2" t="str">
        <x:v>COF</x:v>
      </x:c>
      <x:c r="D4694" s="2" t="str">
        <x:v>FY2022</x:v>
      </x:c>
      <x:c r="E4694" s="2" t="str">
        <x:v>loans_net</x:v>
      </x:c>
      <x:c r="F4694" s="11" t="str">
        <x:v>n.a.</x:v>
      </x:c>
      <x:c r="G4694" s="2" t="str">
        <x:v>USDm</x:v>
      </x:c>
      <x:c r="H4694" s="2" t="str">
        <x:v>2022-01-01</x:v>
      </x:c>
      <x:c r="I4694" s="2" t="str">
        <x:v>2022-12-31</x:v>
      </x:c>
      <x:c r="J4694" s="2" t="str">
        <x:v>Net loans after allowance selected definition</x:v>
      </x:c>
      <x:c r="K4694" s="2" t="str"/>
      <x:c r="L4694" s="2" t="str"/>
      <x:c r="M4694" s="2" t="str"/>
      <x:c r="N4694" s="2" t="str"/>
      <x:c r="O4694" s="2" t="str"/>
      <x:c r="P4694" s="2" t="str"/>
      <x:c r="Q4694" s="2" t="str"/>
      <x:c r="R4694" s="2" t="str">
        <x:v>Not reported / unavailable</x:v>
      </x:c>
      <x:c r="T4694" s="12"/>
      <x:c r="U4694" s="12"/>
    </x:row>
    <x:row r="4695" ht="24" customHeight="1">
      <x:c r="C4695" s="2" t="str">
        <x:v>COF</x:v>
      </x:c>
      <x:c r="D4695" s="2" t="str">
        <x:v>FY2022</x:v>
      </x:c>
      <x:c r="E4695" s="2" t="str">
        <x:v>allowance</x:v>
      </x:c>
      <x:c r="F4695" s="11" t="n">
        <x:v>13240</x:v>
      </x:c>
      <x:c r="G4695" s="2" t="str">
        <x:v>USD</x:v>
      </x:c>
      <x:c r="H4695" s="2" t="str">
        <x:v>2022-01-01</x:v>
      </x:c>
      <x:c r="I4695" s="2" t="str">
        <x:v>2022-12-31</x:v>
      </x:c>
      <x:c r="J4695" s="2" t="str">
        <x:v>Loan allowance for credit losses</x:v>
      </x:c>
      <x:c r="K4695" s="2" t="str">
        <x:v>us-gaap:FinancingReceivableAllowanceForCreditLossExcludingAccruedInterest</x:v>
      </x:c>
      <x:c r="L4695" s="2" t="str">
        <x:v>2024-02-23</x:v>
      </x:c>
      <x:c r="M4695" s="2" t="str">
        <x:v>0000927628-24-000094</x:v>
      </x:c>
      <x:c r="N4695" s="2" t="str">
        <x:v>https://www.sec.gov/Archives/edgar/data/927628/000092762824000094/cof-20231231.htm</x:v>
      </x:c>
      <x:c r="O4695" s="2" t="str">
        <x:v>data/raw/filings/COF_0000927628-24-000094_cof-20231231.htm</x:v>
      </x:c>
      <x:c r="P4695" s="2" t="str">
        <x:v>f-225</x:v>
      </x:c>
      <x:c r="Q4695" s="2" t="str"/>
      <x:c r="R4695" s="2" t="str">
        <x:v>Latest eligible comparative presentation at the information cutoff.</x:v>
      </x:c>
      <x:c r="T4695" s="12"/>
      <x:c r="U4695" s="12"/>
    </x:row>
    <x:row r="4696" ht="24" customHeight="1">
      <x:c r="C4696" s="2" t="str">
        <x:v>COF</x:v>
      </x:c>
      <x:c r="D4696" s="2" t="str">
        <x:v>FY2022</x:v>
      </x:c>
      <x:c r="E4696" s="2" t="str">
        <x:v>nonaccrual</x:v>
      </x:c>
      <x:c r="F4696" s="11" t="str">
        <x:v>n.a.</x:v>
      </x:c>
      <x:c r="G4696" s="2" t="str">
        <x:v>USDm</x:v>
      </x:c>
      <x:c r="H4696" s="2" t="str">
        <x:v>2022-01-01</x:v>
      </x:c>
      <x:c r="I4696" s="2" t="str">
        <x:v>2022-12-31</x:v>
      </x:c>
      <x:c r="J4696" s="2" t="str">
        <x:v>Nonaccrual</x:v>
      </x:c>
      <x:c r="K4696" s="2" t="str"/>
      <x:c r="L4696" s="2" t="str"/>
      <x:c r="M4696" s="2" t="str"/>
      <x:c r="N4696" s="2" t="str"/>
      <x:c r="O4696" s="2" t="str"/>
      <x:c r="P4696" s="2" t="str"/>
      <x:c r="Q4696" s="2" t="str"/>
      <x:c r="R4696" s="2" t="str">
        <x:v>Not reported / unavailable</x:v>
      </x:c>
      <x:c r="T4696" s="12"/>
      <x:c r="U4696" s="12"/>
    </x:row>
    <x:row r="4697" ht="24" customHeight="1">
      <x:c r="C4697" s="2" t="str">
        <x:v>COF</x:v>
      </x:c>
      <x:c r="D4697" s="2" t="str">
        <x:v>FY2022</x:v>
      </x:c>
      <x:c r="E4697" s="2" t="str">
        <x:v>cash</x:v>
      </x:c>
      <x:c r="F4697" s="11" t="str">
        <x:v>n.a.</x:v>
      </x:c>
      <x:c r="G4697" s="2" t="str">
        <x:v>USDm</x:v>
      </x:c>
      <x:c r="H4697" s="2" t="str">
        <x:v>2022-01-01</x:v>
      </x:c>
      <x:c r="I4697" s="2" t="str">
        <x:v>2022-12-31</x:v>
      </x:c>
      <x:c r="J4697" s="2" t="str">
        <x:v>Cash</x:v>
      </x:c>
      <x:c r="K4697" s="2" t="str"/>
      <x:c r="L4697" s="2" t="str"/>
      <x:c r="M4697" s="2" t="str"/>
      <x:c r="N4697" s="2" t="str"/>
      <x:c r="O4697" s="2" t="str"/>
      <x:c r="P4697" s="2" t="str"/>
      <x:c r="Q4697" s="2" t="str"/>
      <x:c r="R4697" s="2" t="str">
        <x:v>Not reported / unavailable</x:v>
      </x:c>
      <x:c r="T4697" s="12"/>
      <x:c r="U4697" s="12"/>
    </x:row>
    <x:row r="4698" ht="24" customHeight="1">
      <x:c r="C4698" s="2" t="str">
        <x:v>COF</x:v>
      </x:c>
      <x:c r="D4698" s="2" t="str">
        <x:v>FY2022</x:v>
      </x:c>
      <x:c r="E4698" s="2" t="str">
        <x:v>aoci</x:v>
      </x:c>
      <x:c r="F4698" s="11" t="n">
        <x:v>-9916</x:v>
      </x:c>
      <x:c r="G4698" s="2" t="str">
        <x:v>USD</x:v>
      </x:c>
      <x:c r="H4698" s="2" t="str">
        <x:v>2022-01-01</x:v>
      </x:c>
      <x:c r="I4698" s="2" t="str">
        <x:v>2022-12-31</x:v>
      </x:c>
      <x:c r="J4698" s="2" t="str">
        <x:v>Accumulated Other Comprehensive Income (Loss), Net of Tax</x:v>
      </x:c>
      <x:c r="K4698" s="2" t="str">
        <x:v>us-gaap:AccumulatedOtherComprehensiveIncomeLossNetOfTax</x:v>
      </x:c>
      <x:c r="L4698" s="2" t="str">
        <x:v>2024-02-23</x:v>
      </x:c>
      <x:c r="M4698" s="2" t="str">
        <x:v>0000927628-24-000094</x:v>
      </x:c>
      <x:c r="N4698" s="2" t="str">
        <x:v>https://www.sec.gov/Archives/edgar/data/927628/000092762824000094/cof-20231231.htm</x:v>
      </x:c>
      <x:c r="O4698" s="2" t="str">
        <x:v>data/raw/filings/COF_0000927628-24-000094_cof-20231231.htm</x:v>
      </x:c>
      <x:c r="P4698" s="2" t="str">
        <x:v>f-291</x:v>
      </x:c>
      <x:c r="Q4698" s="2" t="str"/>
      <x:c r="R4698" s="2" t="str">
        <x:v>Latest eligible comparative presentation at the information cutoff.</x:v>
      </x:c>
      <x:c r="T4698" s="12"/>
      <x:c r="U4698" s="12"/>
    </x:row>
    <x:row r="4699" ht="24" customHeight="1">
      <x:c r="C4699" s="2" t="str">
        <x:v>COF</x:v>
      </x:c>
      <x:c r="D4699" s="2" t="str">
        <x:v>FY2022</x:v>
      </x:c>
      <x:c r="E4699" s="2" t="str">
        <x:v>nii</x:v>
      </x:c>
      <x:c r="F4699" s="11" t="n">
        <x:v>27114</x:v>
      </x:c>
      <x:c r="G4699" s="2" t="str">
        <x:v>USD</x:v>
      </x:c>
      <x:c r="H4699" s="2" t="str">
        <x:v>2022-01-01</x:v>
      </x:c>
      <x:c r="I4699" s="2" t="str">
        <x:v>2022-12-31</x:v>
      </x:c>
      <x:c r="J4699" s="2" t="str">
        <x:v>Interest Income (Expense), Net</x:v>
      </x:c>
      <x:c r="K4699" s="2" t="str">
        <x:v>us-gaap:InterestIncomeExpenseNet</x:v>
      </x:c>
      <x:c r="L4699" s="2" t="str">
        <x:v>2025-02-20</x:v>
      </x:c>
      <x:c r="M4699" s="2" t="str">
        <x:v>0000927628-25-000092</x:v>
      </x:c>
      <x:c r="N4699" s="2" t="str">
        <x:v>https://www.sec.gov/Archives/edgar/data/927628/000092762825000092/cof-20241231.htm</x:v>
      </x:c>
      <x:c r="O4699" s="2" t="str">
        <x:v>data/raw/filings/COF_0000927628-25-000092_cof-20241231.htm</x:v>
      </x:c>
      <x:c r="P4699" s="2" t="str">
        <x:v>f-4280</x:v>
      </x:c>
      <x:c r="Q4699" s="2" t="str"/>
      <x:c r="R4699" s="2" t="str">
        <x:v>Latest eligible comparative presentation at the information cutoff.</x:v>
      </x:c>
      <x:c r="T4699" s="12"/>
      <x:c r="U4699" s="12"/>
    </x:row>
    <x:row r="4700" ht="24" customHeight="1">
      <x:c r="C4700" s="2" t="str">
        <x:v>COF</x:v>
      </x:c>
      <x:c r="D4700" s="2" t="str">
        <x:v>FY2022</x:v>
      </x:c>
      <x:c r="E4700" s="2" t="str">
        <x:v>noninterest_income</x:v>
      </x:c>
      <x:c r="F4700" s="11" t="n">
        <x:v>7136</x:v>
      </x:c>
      <x:c r="G4700" s="2" t="str">
        <x:v>USD</x:v>
      </x:c>
      <x:c r="H4700" s="2" t="str">
        <x:v>2022-01-01</x:v>
      </x:c>
      <x:c r="I4700" s="2" t="str">
        <x:v>2022-12-31</x:v>
      </x:c>
      <x:c r="J4700" s="2" t="str">
        <x:v>Noninterest Income</x:v>
      </x:c>
      <x:c r="K4700" s="2" t="str">
        <x:v>us-gaap:NoninterestIncome</x:v>
      </x:c>
      <x:c r="L4700" s="2" t="str">
        <x:v>2025-02-20</x:v>
      </x:c>
      <x:c r="M4700" s="2" t="str">
        <x:v>0000927628-25-000092</x:v>
      </x:c>
      <x:c r="N4700" s="2" t="str">
        <x:v>https://www.sec.gov/Archives/edgar/data/927628/000092762825000092/cof-20241231.htm</x:v>
      </x:c>
      <x:c r="O4700" s="2" t="str">
        <x:v>data/raw/filings/COF_0000927628-25-000092_cof-20241231.htm</x:v>
      </x:c>
      <x:c r="P4700" s="2" t="str">
        <x:v>f-4419</x:v>
      </x:c>
      <x:c r="Q4700" s="2" t="str"/>
      <x:c r="R4700" s="2" t="str">
        <x:v>Latest eligible comparative presentation at the information cutoff.</x:v>
      </x:c>
      <x:c r="T4700" s="12"/>
      <x:c r="U4700" s="12"/>
    </x:row>
    <x:row r="4701" ht="24" customHeight="1">
      <x:c r="C4701" s="2" t="str">
        <x:v>COF</x:v>
      </x:c>
      <x:c r="D4701" s="2" t="str">
        <x:v>FY2022</x:v>
      </x:c>
      <x:c r="E4701" s="2" t="str">
        <x:v>revenue_reported</x:v>
      </x:c>
      <x:c r="F4701" s="11" t="n">
        <x:v>34250</x:v>
      </x:c>
      <x:c r="G4701" s="2" t="str">
        <x:v>USD</x:v>
      </x:c>
      <x:c r="H4701" s="2" t="str">
        <x:v>2022-01-01</x:v>
      </x:c>
      <x:c r="I4701" s="2" t="str">
        <x:v>2022-12-31</x:v>
      </x:c>
      <x:c r="J4701" s="2" t="str">
        <x:v>Revenues</x:v>
      </x:c>
      <x:c r="K4701" s="2" t="str">
        <x:v>us-gaap:Revenues</x:v>
      </x:c>
      <x:c r="L4701" s="2" t="str">
        <x:v>2025-02-20</x:v>
      </x:c>
      <x:c r="M4701" s="2" t="str">
        <x:v>0000927628-25-000092</x:v>
      </x:c>
      <x:c r="N4701" s="2" t="str">
        <x:v>https://www.sec.gov/Archives/edgar/data/927628/000092762825000092/cof-20241231.htm</x:v>
      </x:c>
      <x:c r="O4701" s="2" t="str">
        <x:v>data/raw/filings/COF_0000927628-25-000092_cof-20241231.htm</x:v>
      </x:c>
      <x:c r="P4701" s="2" t="str">
        <x:v>f-4290</x:v>
      </x:c>
      <x:c r="Q4701" s="2" t="str"/>
      <x:c r="R4701" s="2" t="str">
        <x:v>Latest eligible comparative presentation at the information cutoff.</x:v>
      </x:c>
      <x:c r="T4701" s="12"/>
      <x:c r="U4701" s="12"/>
    </x:row>
    <x:row r="4702" ht="24" customHeight="1">
      <x:c r="C4702" s="2" t="str">
        <x:v>COF</x:v>
      </x:c>
      <x:c r="D4702" s="2" t="str">
        <x:v>FY2022</x:v>
      </x:c>
      <x:c r="E4702" s="2" t="str">
        <x:v>opex</x:v>
      </x:c>
      <x:c r="F4702" s="11" t="n">
        <x:v>19163</x:v>
      </x:c>
      <x:c r="G4702" s="2" t="str">
        <x:v>USD</x:v>
      </x:c>
      <x:c r="H4702" s="2" t="str">
        <x:v>2022-01-01</x:v>
      </x:c>
      <x:c r="I4702" s="2" t="str">
        <x:v>2022-12-31</x:v>
      </x:c>
      <x:c r="J4702" s="2" t="str">
        <x:v>Noninterest Expense</x:v>
      </x:c>
      <x:c r="K4702" s="2" t="str">
        <x:v>us-gaap:NoninterestExpense</x:v>
      </x:c>
      <x:c r="L4702" s="2" t="str">
        <x:v>2025-02-20</x:v>
      </x:c>
      <x:c r="M4702" s="2" t="str">
        <x:v>0000927628-25-000092</x:v>
      </x:c>
      <x:c r="N4702" s="2" t="str">
        <x:v>https://www.sec.gov/Archives/edgar/data/927628/000092762825000092/cof-20241231.htm</x:v>
      </x:c>
      <x:c r="O4702" s="2" t="str">
        <x:v>data/raw/filings/COF_0000927628-25-000092_cof-20241231.htm</x:v>
      </x:c>
      <x:c r="P4702" s="2" t="str">
        <x:v>f-4300</x:v>
      </x:c>
      <x:c r="Q4702" s="2" t="str"/>
      <x:c r="R4702" s="2" t="str">
        <x:v>Latest eligible comparative presentation at the information cutoff.</x:v>
      </x:c>
      <x:c r="T4702" s="12"/>
      <x:c r="U4702" s="12"/>
    </x:row>
    <x:row r="4703" ht="24" customHeight="1">
      <x:c r="C4703" s="2" t="str">
        <x:v>COF</x:v>
      </x:c>
      <x:c r="D4703" s="2" t="str">
        <x:v>FY2022</x:v>
      </x:c>
      <x:c r="E4703" s="2" t="str">
        <x:v>provision</x:v>
      </x:c>
      <x:c r="F4703" s="11" t="str">
        <x:v>n.a.</x:v>
      </x:c>
      <x:c r="G4703" s="2" t="str">
        <x:v>USDm</x:v>
      </x:c>
      <x:c r="H4703" s="2" t="str">
        <x:v>2022-01-01</x:v>
      </x:c>
      <x:c r="I4703" s="2" t="str">
        <x:v>2022-12-31</x:v>
      </x:c>
      <x:c r="J4703" s="2" t="str">
        <x:v>Provision for credit losses</x:v>
      </x:c>
      <x:c r="K4703" s="2" t="str"/>
      <x:c r="L4703" s="2" t="str"/>
      <x:c r="M4703" s="2" t="str"/>
      <x:c r="N4703" s="2" t="str"/>
      <x:c r="O4703" s="2" t="str"/>
      <x:c r="P4703" s="2" t="str"/>
      <x:c r="Q4703" s="2" t="str"/>
      <x:c r="R4703" s="2" t="str">
        <x:v>Not reported / unavailable</x:v>
      </x:c>
      <x:c r="T4703" s="12"/>
      <x:c r="U4703" s="12"/>
    </x:row>
    <x:row r="4704" ht="24" customHeight="1">
      <x:c r="C4704" s="2" t="str">
        <x:v>COF</x:v>
      </x:c>
      <x:c r="D4704" s="2" t="str">
        <x:v>FY2022</x:v>
      </x:c>
      <x:c r="E4704" s="2" t="str">
        <x:v>pretax</x:v>
      </x:c>
      <x:c r="F4704" s="11" t="n">
        <x:v>9240</x:v>
      </x:c>
      <x:c r="G4704" s="2" t="str">
        <x:v>USD</x:v>
      </x:c>
      <x:c r="H4704" s="2" t="str">
        <x:v>2022-01-01</x:v>
      </x:c>
      <x:c r="I4704" s="2" t="str">
        <x:v>2022-12-31</x:v>
      </x:c>
      <x:c r="J4704" s="2" t="str">
        <x:v>Income (Loss) from Continuing Operations before Income Taxes, Noncontrolling Interest</x:v>
      </x:c>
      <x:c r="K4704" s="2" t="str">
        <x:v>us-gaap:IncomeLossFromContinuingOperationsBeforeIncomeTaxesExtraordinaryItemsNoncontrollingInterest</x:v>
      </x:c>
      <x:c r="L4704" s="2" t="str">
        <x:v>2025-02-20</x:v>
      </x:c>
      <x:c r="M4704" s="2" t="str">
        <x:v>0000927628-25-000092</x:v>
      </x:c>
      <x:c r="N4704" s="2" t="str">
        <x:v>https://www.sec.gov/Archives/edgar/data/927628/000092762825000092/cof-20241231.htm</x:v>
      </x:c>
      <x:c r="O4704" s="2" t="str">
        <x:v>data/raw/filings/COF_0000927628-25-000092_cof-20241231.htm</x:v>
      </x:c>
      <x:c r="P4704" s="2" t="str">
        <x:v>f-4305</x:v>
      </x:c>
      <x:c r="Q4704" s="2" t="str"/>
      <x:c r="R4704" s="2" t="str">
        <x:v>Latest eligible comparative presentation at the information cutoff.</x:v>
      </x:c>
      <x:c r="T4704" s="12"/>
      <x:c r="U4704" s="12"/>
    </x:row>
    <x:row r="4705" ht="24" customHeight="1">
      <x:c r="C4705" s="2" t="str">
        <x:v>COF</x:v>
      </x:c>
      <x:c r="D4705" s="2" t="str">
        <x:v>FY2022</x:v>
      </x:c>
      <x:c r="E4705" s="2" t="str">
        <x:v>tax</x:v>
      </x:c>
      <x:c r="F4705" s="11" t="n">
        <x:v>1880</x:v>
      </x:c>
      <x:c r="G4705" s="2" t="str">
        <x:v>USD</x:v>
      </x:c>
      <x:c r="H4705" s="2" t="str">
        <x:v>2022-01-01</x:v>
      </x:c>
      <x:c r="I4705" s="2" t="str">
        <x:v>2022-12-31</x:v>
      </x:c>
      <x:c r="J4705" s="2" t="str">
        <x:v>Income Tax Expense (Benefit)</x:v>
      </x:c>
      <x:c r="K4705" s="2" t="str">
        <x:v>us-gaap:IncomeTaxExpenseBenefit</x:v>
      </x:c>
      <x:c r="L4705" s="2" t="str">
        <x:v>2025-02-20</x:v>
      </x:c>
      <x:c r="M4705" s="2" t="str">
        <x:v>0000927628-25-000092</x:v>
      </x:c>
      <x:c r="N4705" s="2" t="str">
        <x:v>https://www.sec.gov/Archives/edgar/data/927628/000092762825000092/cof-20241231.htm</x:v>
      </x:c>
      <x:c r="O4705" s="2" t="str">
        <x:v>data/raw/filings/COF_0000927628-25-000092_cof-20241231.htm</x:v>
      </x:c>
      <x:c r="P4705" s="2" t="str">
        <x:v>f-4310</x:v>
      </x:c>
      <x:c r="Q4705" s="2" t="str"/>
      <x:c r="R4705" s="2" t="str">
        <x:v>Latest eligible comparative presentation at the information cutoff.</x:v>
      </x:c>
      <x:c r="T4705" s="12"/>
      <x:c r="U4705" s="12"/>
    </x:row>
    <x:row r="4706" ht="24" customHeight="1">
      <x:c r="C4706" s="2" t="str">
        <x:v>COF</x:v>
      </x:c>
      <x:c r="D4706" s="2" t="str">
        <x:v>FY2022</x:v>
      </x:c>
      <x:c r="E4706" s="2" t="str">
        <x:v>net_income</x:v>
      </x:c>
      <x:c r="F4706" s="11" t="n">
        <x:v>7360</x:v>
      </x:c>
      <x:c r="G4706" s="2" t="str">
        <x:v>USD</x:v>
      </x:c>
      <x:c r="H4706" s="2" t="str">
        <x:v>2022-01-01</x:v>
      </x:c>
      <x:c r="I4706" s="2" t="str">
        <x:v>2022-12-31</x:v>
      </x:c>
      <x:c r="J4706" s="2" t="str">
        <x:v>Net Income (Loss) Attributable to Parent</x:v>
      </x:c>
      <x:c r="K4706" s="2" t="str">
        <x:v>us-gaap:NetIncomeLoss</x:v>
      </x:c>
      <x:c r="L4706" s="2" t="str">
        <x:v>2025-02-20</x:v>
      </x:c>
      <x:c r="M4706" s="2" t="str">
        <x:v>0000927628-25-000092</x:v>
      </x:c>
      <x:c r="N4706" s="2" t="str">
        <x:v>https://www.sec.gov/Archives/edgar/data/927628/000092762825000092/cof-20241231.htm</x:v>
      </x:c>
      <x:c r="O4706" s="2" t="str">
        <x:v>data/raw/filings/COF_0000927628-25-000092_cof-20241231.htm</x:v>
      </x:c>
      <x:c r="P4706" s="2" t="str">
        <x:v>f-3285</x:v>
      </x:c>
      <x:c r="Q4706" s="2" t="str"/>
      <x:c r="R4706" s="2" t="str">
        <x:v>Latest eligible comparative presentation at the information cutoff.</x:v>
      </x:c>
      <x:c r="T4706" s="12"/>
      <x:c r="U4706" s="12"/>
    </x:row>
    <x:row r="4707" ht="24" customHeight="1">
      <x:c r="C4707" s="2" t="str">
        <x:v>COF</x:v>
      </x:c>
      <x:c r="D4707" s="2" t="str">
        <x:v>FY2022</x:v>
      </x:c>
      <x:c r="E4707" s="2" t="str">
        <x:v>common_income</x:v>
      </x:c>
      <x:c r="F4707" s="11" t="n">
        <x:v>7044</x:v>
      </x:c>
      <x:c r="G4707" s="2" t="str">
        <x:v>USD</x:v>
      </x:c>
      <x:c r="H4707" s="2" t="str">
        <x:v>2022-01-01</x:v>
      </x:c>
      <x:c r="I4707" s="2" t="str">
        <x:v>2022-12-31</x:v>
      </x:c>
      <x:c r="J4707" s="2" t="str">
        <x:v>Net Income (Loss) Available to Common Stockholders, Basic</x:v>
      </x:c>
      <x:c r="K4707" s="2" t="str">
        <x:v>us-gaap:NetIncomeLossAvailableToCommonStockholdersBasic</x:v>
      </x:c>
      <x:c r="L4707" s="2" t="str">
        <x:v>2025-02-20</x:v>
      </x:c>
      <x:c r="M4707" s="2" t="str">
        <x:v>0000927628-25-000092</x:v>
      </x:c>
      <x:c r="N4707" s="2" t="str">
        <x:v>https://www.sec.gov/Archives/edgar/data/927628/000092762825000092/cof-20241231.htm</x:v>
      </x:c>
      <x:c r="O4707" s="2" t="str">
        <x:v>data/raw/filings/COF_0000927628-25-000092_cof-20241231.htm</x:v>
      </x:c>
      <x:c r="P4707" s="2" t="str">
        <x:v>f-3294</x:v>
      </x:c>
      <x:c r="Q4707" s="2" t="str"/>
      <x:c r="R4707" s="2" t="str">
        <x:v>Latest eligible comparative presentation at the information cutoff.</x:v>
      </x:c>
      <x:c r="T4707" s="12"/>
      <x:c r="U4707" s="12"/>
    </x:row>
    <x:row r="4708" ht="24" customHeight="1">
      <x:c r="C4708" s="2" t="str">
        <x:v>COF</x:v>
      </x:c>
      <x:c r="D4708" s="2" t="str">
        <x:v>FY2022</x:v>
      </x:c>
      <x:c r="E4708" s="2" t="str">
        <x:v>preferred_div</x:v>
      </x:c>
      <x:c r="F4708" s="11" t="str">
        <x:v>n.a.</x:v>
      </x:c>
      <x:c r="G4708" s="2" t="str">
        <x:v>USDm</x:v>
      </x:c>
      <x:c r="H4708" s="2" t="str">
        <x:v>2022-01-01</x:v>
      </x:c>
      <x:c r="I4708" s="2" t="str">
        <x:v>2022-12-31</x:v>
      </x:c>
      <x:c r="J4708" s="2" t="str">
        <x:v>Preferred dividends and other common-income adjustments</x:v>
      </x:c>
      <x:c r="K4708" s="2" t="str"/>
      <x:c r="L4708" s="2" t="str"/>
      <x:c r="M4708" s="2" t="str"/>
      <x:c r="N4708" s="2" t="str"/>
      <x:c r="O4708" s="2" t="str"/>
      <x:c r="P4708" s="2" t="str"/>
      <x:c r="Q4708" s="2" t="str"/>
      <x:c r="R4708" s="2" t="str">
        <x:v>Not reported / unavailable</x:v>
      </x:c>
      <x:c r="T4708" s="12"/>
      <x:c r="U4708" s="12"/>
    </x:row>
    <x:row r="4709" ht="24" customHeight="1">
      <x:c r="C4709" s="2" t="str">
        <x:v>COF</x:v>
      </x:c>
      <x:c r="D4709" s="2" t="str">
        <x:v>FY2022</x:v>
      </x:c>
      <x:c r="E4709" s="2" t="str">
        <x:v>eps</x:v>
      </x:c>
      <x:c r="F4709" s="11" t="n">
        <x:v>17.91</x:v>
      </x:c>
      <x:c r="G4709" s="2" t="str">
        <x:v>USD/shares</x:v>
      </x:c>
      <x:c r="H4709" s="2" t="str">
        <x:v>2022-01-01</x:v>
      </x:c>
      <x:c r="I4709" s="2" t="str">
        <x:v>2022-12-31</x:v>
      </x:c>
      <x:c r="J4709" s="2" t="str">
        <x:v>Earnings Per Share, Diluted</x:v>
      </x:c>
      <x:c r="K4709" s="2" t="str">
        <x:v>us-gaap:EarningsPerShareDiluted</x:v>
      </x:c>
      <x:c r="L4709" s="2" t="str">
        <x:v>2025-02-20</x:v>
      </x:c>
      <x:c r="M4709" s="2" t="str">
        <x:v>0000927628-25-000092</x:v>
      </x:c>
      <x:c r="N4709" s="2" t="str">
        <x:v>https://www.sec.gov/Archives/edgar/data/927628/000092762825000092/cof-20241231.htm</x:v>
      </x:c>
      <x:c r="O4709" s="2" t="str">
        <x:v>data/raw/filings/COF_0000927628-25-000092_cof-20241231.htm</x:v>
      </x:c>
      <x:c r="P4709" s="2" t="str">
        <x:v>f-3327</x:v>
      </x:c>
      <x:c r="Q4709" s="2" t="str"/>
      <x:c r="R4709" s="2" t="str">
        <x:v>Latest eligible comparative presentation at the information cutoff.</x:v>
      </x:c>
      <x:c r="T4709" s="12"/>
      <x:c r="U4709" s="12"/>
    </x:row>
    <x:row r="4710" ht="24" customHeight="1">
      <x:c r="C4710" s="2" t="str">
        <x:v>COF</x:v>
      </x:c>
      <x:c r="D4710" s="2" t="str">
        <x:v>FY2022</x:v>
      </x:c>
      <x:c r="E4710" s="2" t="str">
        <x:v>shares_diluted</x:v>
      </x:c>
      <x:c r="F4710" s="11" t="n">
        <x:v>393.2</x:v>
      </x:c>
      <x:c r="G4710" s="2" t="str">
        <x:v>shares</x:v>
      </x:c>
      <x:c r="H4710" s="2" t="str">
        <x:v>2022-01-01</x:v>
      </x:c>
      <x:c r="I4710" s="2" t="str">
        <x:v>2022-12-31</x:v>
      </x:c>
      <x:c r="J4710" s="2" t="str">
        <x:v>Weighted Average Number of Shares Outstanding, Diluted</x:v>
      </x:c>
      <x:c r="K4710" s="2" t="str">
        <x:v>us-gaap:WeightedAverageNumberOfDilutedSharesOutstanding</x:v>
      </x:c>
      <x:c r="L4710" s="2" t="str">
        <x:v>2025-02-20</x:v>
      </x:c>
      <x:c r="M4710" s="2" t="str">
        <x:v>0000927628-25-000092</x:v>
      </x:c>
      <x:c r="N4710" s="2" t="str">
        <x:v>https://www.sec.gov/Archives/edgar/data/927628/000092762825000092/cof-20241231.htm</x:v>
      </x:c>
      <x:c r="O4710" s="2" t="str">
        <x:v>data/raw/filings/COF_0000927628-25-000092_cof-20241231.htm</x:v>
      </x:c>
      <x:c r="P4710" s="2" t="str">
        <x:v>f-3309</x:v>
      </x:c>
      <x:c r="Q4710" s="2" t="str"/>
      <x:c r="R4710" s="2" t="str">
        <x:v>Latest eligible comparative presentation at the information cutoff.</x:v>
      </x:c>
      <x:c r="T4710" s="12"/>
      <x:c r="U4710" s="12"/>
    </x:row>
    <x:row r="4711" ht="24" customHeight="1">
      <x:c r="C4711" s="2" t="str">
        <x:v>COF</x:v>
      </x:c>
      <x:c r="D4711" s="2" t="str">
        <x:v>FY2022</x:v>
      </x:c>
      <x:c r="E4711" s="2" t="str">
        <x:v>dps</x:v>
      </x:c>
      <x:c r="F4711" s="11" t="str">
        <x:v>n.a.</x:v>
      </x:c>
      <x:c r="G4711" s="2" t="str">
        <x:v>USD/share</x:v>
      </x:c>
      <x:c r="H4711" s="2" t="str">
        <x:v>2022-01-01</x:v>
      </x:c>
      <x:c r="I4711" s="2" t="str">
        <x:v>2022-12-31</x:v>
      </x:c>
      <x:c r="J4711" s="2" t="str">
        <x:v>Dividends per common share</x:v>
      </x:c>
      <x:c r="K4711" s="2" t="str"/>
      <x:c r="L4711" s="2" t="str"/>
      <x:c r="M4711" s="2" t="str"/>
      <x:c r="N4711" s="2" t="str"/>
      <x:c r="O4711" s="2" t="str"/>
      <x:c r="P4711" s="2" t="str"/>
      <x:c r="Q4711" s="2" t="str"/>
      <x:c r="R4711" s="2" t="str">
        <x:v>Not reported / unavailable</x:v>
      </x:c>
      <x:c r="T4711" s="12"/>
      <x:c r="U4711" s="12"/>
    </x:row>
    <x:row r="4712" ht="24" customHeight="1">
      <x:c r="C4712" s="2" t="str">
        <x:v>COF</x:v>
      </x:c>
      <x:c r="D4712" s="2" t="str">
        <x:v>FY2022</x:v>
      </x:c>
      <x:c r="E4712" s="2" t="str">
        <x:v>dividends</x:v>
      </x:c>
      <x:c r="F4712" s="11" t="n">
        <x:v>950</x:v>
      </x:c>
      <x:c r="G4712" s="2" t="str">
        <x:v>USD</x:v>
      </x:c>
      <x:c r="H4712" s="2" t="str">
        <x:v>2022-01-01</x:v>
      </x:c>
      <x:c r="I4712" s="2" t="str">
        <x:v>2022-12-31</x:v>
      </x:c>
      <x:c r="J4712" s="2" t="str">
        <x:v>Payments of Ordinary Dividends, Common Stock</x:v>
      </x:c>
      <x:c r="K4712" s="2" t="str">
        <x:v>us-gaap:PaymentsOfDividendsCommonStock</x:v>
      </x:c>
      <x:c r="L4712" s="2" t="str">
        <x:v>2025-02-20</x:v>
      </x:c>
      <x:c r="M4712" s="2" t="str">
        <x:v>0000927628-25-000092</x:v>
      </x:c>
      <x:c r="N4712" s="2" t="str">
        <x:v>https://www.sec.gov/Archives/edgar/data/927628/000092762825000092/cof-20241231.htm</x:v>
      </x:c>
      <x:c r="O4712" s="2" t="str">
        <x:v>data/raw/filings/COF_0000927628-25-000092_cof-20241231.htm</x:v>
      </x:c>
      <x:c r="P4712" s="2" t="str">
        <x:v>f-532</x:v>
      </x:c>
      <x:c r="Q4712" s="2" t="str"/>
      <x:c r="R4712" s="2" t="str">
        <x:v>Latest eligible comparative presentation at the information cutoff.</x:v>
      </x:c>
      <x:c r="T4712" s="12"/>
      <x:c r="U4712" s="12"/>
    </x:row>
    <x:row r="4713" ht="24" customHeight="1">
      <x:c r="C4713" s="2" t="str">
        <x:v>COF</x:v>
      </x:c>
      <x:c r="D4713" s="2" t="str">
        <x:v>FY2022</x:v>
      </x:c>
      <x:c r="E4713" s="2" t="str">
        <x:v>buybacks</x:v>
      </x:c>
      <x:c r="F4713" s="11" t="n">
        <x:v>4948</x:v>
      </x:c>
      <x:c r="G4713" s="2" t="str">
        <x:v>USD</x:v>
      </x:c>
      <x:c r="H4713" s="2" t="str">
        <x:v>2022-01-01</x:v>
      </x:c>
      <x:c r="I4713" s="2" t="str">
        <x:v>2022-12-31</x:v>
      </x:c>
      <x:c r="J4713" s="2" t="str">
        <x:v>Payments for Repurchase of Common Stock</x:v>
      </x:c>
      <x:c r="K4713" s="2" t="str">
        <x:v>us-gaap:PaymentsForRepurchaseOfCommonStock</x:v>
      </x:c>
      <x:c r="L4713" s="2" t="str">
        <x:v>2025-02-20</x:v>
      </x:c>
      <x:c r="M4713" s="2" t="str">
        <x:v>0000927628-25-000092</x:v>
      </x:c>
      <x:c r="N4713" s="2" t="str">
        <x:v>https://www.sec.gov/Archives/edgar/data/927628/000092762825000092/cof-20241231.htm</x:v>
      </x:c>
      <x:c r="O4713" s="2" t="str">
        <x:v>data/raw/filings/COF_0000927628-25-000092_cof-20241231.htm</x:v>
      </x:c>
      <x:c r="P4713" s="2" t="str">
        <x:v>f-538</x:v>
      </x:c>
      <x:c r="Q4713" s="2" t="str"/>
      <x:c r="R4713" s="2" t="str">
        <x:v>Latest eligible comparative presentation at the information cutoff.</x:v>
      </x:c>
      <x:c r="T4713" s="12"/>
      <x:c r="U4713" s="12"/>
    </x:row>
    <x:row r="4714" ht="24" customHeight="1">
      <x:c r="C4714" s="2" t="str">
        <x:v>COF</x:v>
      </x:c>
      <x:c r="D4714" s="2" t="str">
        <x:v>FY2022</x:v>
      </x:c>
      <x:c r="E4714" s="2" t="str">
        <x:v>chargeoffs</x:v>
      </x:c>
      <x:c r="F4714" s="11" t="str">
        <x:v>n.a.</x:v>
      </x:c>
      <x:c r="G4714" s="2" t="str">
        <x:v>USDm</x:v>
      </x:c>
      <x:c r="H4714" s="2" t="str">
        <x:v>2022-01-01</x:v>
      </x:c>
      <x:c r="I4714" s="2" t="str">
        <x:v>2022-12-31</x:v>
      </x:c>
      <x:c r="J4714" s="2" t="str">
        <x:v>Gross loan charge-offs</x:v>
      </x:c>
      <x:c r="K4714" s="2" t="str"/>
      <x:c r="L4714" s="2" t="str"/>
      <x:c r="M4714" s="2" t="str"/>
      <x:c r="N4714" s="2" t="str"/>
      <x:c r="O4714" s="2" t="str"/>
      <x:c r="P4714" s="2" t="str"/>
      <x:c r="Q4714" s="2" t="str"/>
      <x:c r="R4714" s="2" t="str">
        <x:v>Not reported / unavailable</x:v>
      </x:c>
      <x:c r="T4714" s="12"/>
      <x:c r="U4714" s="12"/>
    </x:row>
    <x:row r="4715" ht="24" customHeight="1">
      <x:c r="C4715" s="2" t="str">
        <x:v>COF</x:v>
      </x:c>
      <x:c r="D4715" s="2" t="str">
        <x:v>FY2022</x:v>
      </x:c>
      <x:c r="E4715" s="2" t="str">
        <x:v>recoveries</x:v>
      </x:c>
      <x:c r="F4715" s="11" t="str">
        <x:v>n.a.</x:v>
      </x:c>
      <x:c r="G4715" s="2" t="str">
        <x:v>USDm</x:v>
      </x:c>
      <x:c r="H4715" s="2" t="str">
        <x:v>2022-01-01</x:v>
      </x:c>
      <x:c r="I4715" s="2" t="str">
        <x:v>2022-12-31</x:v>
      </x:c>
      <x:c r="J4715" s="2" t="str">
        <x:v>Loan recoveries</x:v>
      </x:c>
      <x:c r="K4715" s="2" t="str"/>
      <x:c r="L4715" s="2" t="str"/>
      <x:c r="M4715" s="2" t="str"/>
      <x:c r="N4715" s="2" t="str"/>
      <x:c r="O4715" s="2" t="str"/>
      <x:c r="P4715" s="2" t="str"/>
      <x:c r="Q4715" s="2" t="str"/>
      <x:c r="R4715" s="2" t="str">
        <x:v>Not reported / unavailable</x:v>
      </x:c>
      <x:c r="T4715" s="12"/>
      <x:c r="U4715" s="12"/>
    </x:row>
    <x:row r="4716" ht="24" customHeight="1">
      <x:c r="C4716" s="2" t="str">
        <x:v>COF</x:v>
      </x:c>
      <x:c r="D4716" s="2" t="str">
        <x:v>FY2022</x:v>
      </x:c>
      <x:c r="E4716" s="2" t="str">
        <x:v>rwa</x:v>
      </x:c>
      <x:c r="F4716" s="11" t="str">
        <x:v>n.a.</x:v>
      </x:c>
      <x:c r="G4716" s="2" t="str">
        <x:v>USDm</x:v>
      </x:c>
      <x:c r="H4716" s="2" t="str">
        <x:v>2022-01-01</x:v>
      </x:c>
      <x:c r="I4716" s="2" t="str">
        <x:v>2022-12-31</x:v>
      </x:c>
      <x:c r="J4716" s="2" t="str">
        <x:v>Risk-weighted assets</x:v>
      </x:c>
      <x:c r="K4716" s="2" t="str"/>
      <x:c r="L4716" s="2" t="str"/>
      <x:c r="M4716" s="2" t="str"/>
      <x:c r="N4716" s="2" t="str"/>
      <x:c r="O4716" s="2" t="str"/>
      <x:c r="P4716" s="2" t="str"/>
      <x:c r="Q4716" s="2" t="str"/>
      <x:c r="R4716" s="2" t="str">
        <x:v>Not reported / unavailable</x:v>
      </x:c>
      <x:c r="T4716" s="12"/>
      <x:c r="U4716" s="12"/>
    </x:row>
    <x:row r="4717" ht="24" customHeight="1">
      <x:c r="C4717" s="2" t="str">
        <x:v>COF</x:v>
      </x:c>
      <x:c r="D4717" s="2" t="str">
        <x:v>FY2022</x:v>
      </x:c>
      <x:c r="E4717" s="2" t="str">
        <x:v>cet1_reported</x:v>
      </x:c>
      <x:c r="F4717" s="11" t="str">
        <x:v>n.a.</x:v>
      </x:c>
      <x:c r="G4717" s="2" t="str">
        <x:v>%</x:v>
      </x:c>
      <x:c r="H4717" s="2" t="str">
        <x:v>2022-01-01</x:v>
      </x:c>
      <x:c r="I4717" s="2" t="str">
        <x:v>2022-12-31</x:v>
      </x:c>
      <x:c r="J4717" s="2" t="str">
        <x:v>Actual standardized CET1 ratio</x:v>
      </x:c>
      <x:c r="K4717" s="2" t="str"/>
      <x:c r="L4717" s="2" t="str"/>
      <x:c r="M4717" s="2" t="str"/>
      <x:c r="N4717" s="2" t="str"/>
      <x:c r="O4717" s="2" t="str"/>
      <x:c r="P4717" s="2" t="str"/>
      <x:c r="Q4717" s="2" t="str"/>
      <x:c r="R4717" s="2" t="str">
        <x:v>Not reported / unavailable</x:v>
      </x:c>
      <x:c r="T4717" s="12"/>
      <x:c r="U4717" s="12"/>
    </x:row>
    <x:row r="4718" ht="24" customHeight="1">
      <x:c r="C4718" s="2" t="str">
        <x:v>COF</x:v>
      </x:c>
      <x:c r="D4718" s="2" t="str">
        <x:v>FY2022</x:v>
      </x:c>
      <x:c r="E4718" s="2" t="str">
        <x:v>nim_reported</x:v>
      </x:c>
      <x:c r="F4718" s="11" t="str">
        <x:v>n.a.</x:v>
      </x:c>
      <x:c r="G4718" s="2" t="str">
        <x:v>%</x:v>
      </x:c>
      <x:c r="H4718" s="2" t="str">
        <x:v>2022-01-01</x:v>
      </x:c>
      <x:c r="I4718" s="2" t="str">
        <x:v>2022-12-31</x:v>
      </x:c>
      <x:c r="J4718" s="2" t="str">
        <x:v>Issuer reported net interest margin</x:v>
      </x:c>
      <x:c r="K4718" s="2" t="str"/>
      <x:c r="L4718" s="2" t="str"/>
      <x:c r="M4718" s="2" t="str"/>
      <x:c r="N4718" s="2" t="str"/>
      <x:c r="O4718" s="2" t="str"/>
      <x:c r="P4718" s="2" t="str"/>
      <x:c r="Q4718" s="2" t="str"/>
      <x:c r="R4718" s="2" t="str">
        <x:v>Not reported / unavailable</x:v>
      </x:c>
      <x:c r="T4718" s="12"/>
      <x:c r="U4718" s="12"/>
    </x:row>
    <x:row r="4719" ht="24" customHeight="1">
      <x:c r="C4719" s="2" t="str">
        <x:v>COF</x:v>
      </x:c>
      <x:c r="D4719" s="2" t="str">
        <x:v>FY2022</x:v>
      </x:c>
      <x:c r="E4719" s="2" t="str">
        <x:v>bvps_reported</x:v>
      </x:c>
      <x:c r="F4719" s="11" t="n">
        <x:v>137.9</x:v>
      </x:c>
      <x:c r="G4719" s="2" t="str">
        <x:v>USD/shares</x:v>
      </x:c>
      <x:c r="H4719" s="2" t="str">
        <x:v>2022-01-01</x:v>
      </x:c>
      <x:c r="I4719" s="2" t="str">
        <x:v>2022-12-31</x:v>
      </x:c>
      <x:c r="J4719" s="2" t="str">
        <x:v>Reported common book value per share</x:v>
      </x:c>
      <x:c r="K4719" s="2" t="str">
        <x:v>Manual verified issuer table row</x:v>
      </x:c>
      <x:c r="L4719" s="2" t="str">
        <x:v>2023-02-24</x:v>
      </x:c>
      <x:c r="M4719" s="2" t="str">
        <x:v>0000927628-23-000117</x:v>
      </x:c>
      <x:c r="N4719" s="2" t="str">
        <x:v>https://www.sec.gov/Archives/edgar/data/927628/000092762823000117/cof-20221231.htm</x:v>
      </x:c>
      <x:c r="O4719" s="2" t="str">
        <x:v>data/raw/filings/COF_0000927628-23-000117_cof-20221231.htm</x:v>
      </x:c>
      <x:c r="P4719" s="2" t="str"/>
      <x:c r="Q4719" s="2" t="str"/>
      <x:c r="R4719" s="2" t="str">
        <x:v>Verified original issuer table row; same-date end balance, excluding average and regulatory minimum tables.</x:v>
      </x:c>
      <x:c r="T4719" s="12"/>
      <x:c r="U4719" s="12"/>
    </x:row>
    <x:row r="4720" ht="24" customHeight="1">
      <x:c r="C4720" s="2" t="str">
        <x:v>COF</x:v>
      </x:c>
      <x:c r="D4720" s="2" t="str">
        <x:v>FY2022</x:v>
      </x:c>
      <x:c r="E4720" s="2" t="str">
        <x:v>tbvps_reported</x:v>
      </x:c>
      <x:c r="F4720" s="11" t="n">
        <x:v>86.11</x:v>
      </x:c>
      <x:c r="G4720" s="2" t="str">
        <x:v>USD/shares</x:v>
      </x:c>
      <x:c r="H4720" s="2" t="str">
        <x:v>2022-01-01</x:v>
      </x:c>
      <x:c r="I4720" s="2" t="str">
        <x:v>2022-12-31</x:v>
      </x:c>
      <x:c r="J4720" s="2" t="str">
        <x:v>Reported tangible book value per share</x:v>
      </x:c>
      <x:c r="K4720" s="2" t="str">
        <x:v>Manual verified issuer table row</x:v>
      </x:c>
      <x:c r="L4720" s="2" t="str">
        <x:v>2023-02-24</x:v>
      </x:c>
      <x:c r="M4720" s="2" t="str">
        <x:v>0000927628-23-000117</x:v>
      </x:c>
      <x:c r="N4720" s="2" t="str">
        <x:v>https://www.sec.gov/Archives/edgar/data/927628/000092762823000117/cof-20221231.htm</x:v>
      </x:c>
      <x:c r="O4720" s="2" t="str">
        <x:v>data/raw/filings/COF_0000927628-23-000117_cof-20221231.htm</x:v>
      </x:c>
      <x:c r="P4720" s="2" t="str"/>
      <x:c r="Q4720" s="2" t="str"/>
      <x:c r="R4720" s="2" t="str">
        <x:v>Verified original issuer table row; same-date end balance, excluding average and regulatory minimum tables.</x:v>
      </x:c>
      <x:c r="T4720" s="12"/>
      <x:c r="U4720" s="12"/>
    </x:row>
    <x:row r="4721" ht="24" customHeight="1">
      <x:c r="C4721" s="2" t="str">
        <x:v>COF</x:v>
      </x:c>
      <x:c r="D4721" s="2" t="str">
        <x:v>FY2022</x:v>
      </x:c>
      <x:c r="E4721" s="2" t="str">
        <x:v>tce_reported</x:v>
      </x:c>
      <x:c r="F4721" s="11" t="str">
        <x:v>n.a.</x:v>
      </x:c>
      <x:c r="G4721" s="2" t="str">
        <x:v>USDm</x:v>
      </x:c>
      <x:c r="H4721" s="2" t="str">
        <x:v>2022-01-01</x:v>
      </x:c>
      <x:c r="I4721" s="2" t="str">
        <x:v>2022-12-31</x:v>
      </x:c>
      <x:c r="J4721" s="2" t="str">
        <x:v>Reported tangible common equity</x:v>
      </x:c>
      <x:c r="K4721" s="2" t="str"/>
      <x:c r="L4721" s="2" t="str"/>
      <x:c r="M4721" s="2" t="str"/>
      <x:c r="N4721" s="2" t="str"/>
      <x:c r="O4721" s="2" t="str"/>
      <x:c r="P4721" s="2" t="str"/>
      <x:c r="Q4721" s="2" t="str"/>
      <x:c r="R4721" s="2" t="str">
        <x:v>Not reported / unavailable</x:v>
      </x:c>
      <x:c r="T4721" s="12"/>
      <x:c r="U4721" s="12"/>
    </x:row>
    <x:row r="4722" ht="24" customHeight="1">
      <x:c r="C4722" s="2" t="str">
        <x:v>COF</x:v>
      </x:c>
      <x:c r="D4722" s="2" t="str">
        <x:v>FY2023</x:v>
      </x:c>
      <x:c r="E4722" s="2" t="str">
        <x:v>assets</x:v>
      </x:c>
      <x:c r="F4722" s="11" t="n">
        <x:v>478464</x:v>
      </x:c>
      <x:c r="G4722" s="2" t="str">
        <x:v>USD</x:v>
      </x:c>
      <x:c r="H4722" s="2" t="str">
        <x:v>2023-01-01</x:v>
      </x:c>
      <x:c r="I4722" s="2" t="str">
        <x:v>2023-12-31</x:v>
      </x:c>
      <x:c r="J4722" s="2" t="str">
        <x:v>Assets</x:v>
      </x:c>
      <x:c r="K4722" s="2" t="str">
        <x:v>us-gaap:Assets</x:v>
      </x:c>
      <x:c r="L4722" s="2" t="str">
        <x:v>2025-02-20</x:v>
      </x:c>
      <x:c r="M4722" s="2" t="str">
        <x:v>0000927628-25-000092</x:v>
      </x:c>
      <x:c r="N4722" s="2" t="str">
        <x:v>https://www.sec.gov/Archives/edgar/data/927628/000092762825000092/cof-20241231.htm</x:v>
      </x:c>
      <x:c r="O4722" s="2" t="str">
        <x:v>data/raw/filings/COF_0000927628-25-000092_cof-20241231.htm</x:v>
      </x:c>
      <x:c r="P4722" s="2" t="str">
        <x:v>f-249</x:v>
      </x:c>
      <x:c r="Q4722" s="2" t="str"/>
      <x:c r="R4722" s="2" t="str">
        <x:v>Latest eligible comparative presentation at the information cutoff.</x:v>
      </x:c>
      <x:c r="T4722" s="12"/>
      <x:c r="U4722" s="12"/>
    </x:row>
    <x:row r="4723" ht="24" customHeight="1">
      <x:c r="C4723" s="2" t="str">
        <x:v>COF</x:v>
      </x:c>
      <x:c r="D4723" s="2" t="str">
        <x:v>FY2023</x:v>
      </x:c>
      <x:c r="E4723" s="2" t="str">
        <x:v>liabilities</x:v>
      </x:c>
      <x:c r="F4723" s="11" t="n">
        <x:v>420375</x:v>
      </x:c>
      <x:c r="G4723" s="2" t="str">
        <x:v>USD</x:v>
      </x:c>
      <x:c r="H4723" s="2" t="str">
        <x:v>2023-01-01</x:v>
      </x:c>
      <x:c r="I4723" s="2" t="str">
        <x:v>2023-12-31</x:v>
      </x:c>
      <x:c r="J4723" s="2" t="str">
        <x:v>Liabilities</x:v>
      </x:c>
      <x:c r="K4723" s="2" t="str">
        <x:v>us-gaap:Liabilities</x:v>
      </x:c>
      <x:c r="L4723" s="2" t="str">
        <x:v>2025-02-20</x:v>
      </x:c>
      <x:c r="M4723" s="2" t="str">
        <x:v>0000927628-25-000092</x:v>
      </x:c>
      <x:c r="N4723" s="2" t="str">
        <x:v>https://www.sec.gov/Archives/edgar/data/927628/000092762825000092/cof-20241231.htm</x:v>
      </x:c>
      <x:c r="O4723" s="2" t="str">
        <x:v>data/raw/filings/COF_0000927628-25-000092_cof-20241231.htm</x:v>
      </x:c>
      <x:c r="P4723" s="2" t="str">
        <x:v>f-271</x:v>
      </x:c>
      <x:c r="Q4723" s="2" t="str"/>
      <x:c r="R4723" s="2" t="str">
        <x:v>Latest eligible comparative presentation at the information cutoff.</x:v>
      </x:c>
      <x:c r="T4723" s="12"/>
      <x:c r="U4723" s="12"/>
    </x:row>
    <x:row r="4724" ht="24" customHeight="1">
      <x:c r="C4724" s="2" t="str">
        <x:v>COF</x:v>
      </x:c>
      <x:c r="D4724" s="2" t="str">
        <x:v>FY2023</x:v>
      </x:c>
      <x:c r="E4724" s="2" t="str">
        <x:v>equity</x:v>
      </x:c>
      <x:c r="F4724" s="11" t="n">
        <x:v>58089</x:v>
      </x:c>
      <x:c r="G4724" s="2" t="str">
        <x:v>USD</x:v>
      </x:c>
      <x:c r="H4724" s="2" t="str">
        <x:v>2023-01-01</x:v>
      </x:c>
      <x:c r="I4724" s="2" t="str">
        <x:v>2023-12-31</x:v>
      </x:c>
      <x:c r="J4724" s="2" t="str">
        <x:v>Stockholders' Equity Attributable to Parent</x:v>
      </x:c>
      <x:c r="K4724" s="2" t="str">
        <x:v>us-gaap:StockholdersEquity</x:v>
      </x:c>
      <x:c r="L4724" s="2" t="str">
        <x:v>2026-02-19</x:v>
      </x:c>
      <x:c r="M4724" s="2" t="str">
        <x:v>0000927628-26-000024</x:v>
      </x:c>
      <x:c r="N4724" s="2" t="str">
        <x:v>https://www.sec.gov/Archives/edgar/data/927628/000092762826000024/cof-20251231.htm</x:v>
      </x:c>
      <x:c r="O4724" s="2" t="str">
        <x:v>data/raw/filings/COF_0000927628-26-000024_cof-20251231.htm</x:v>
      </x:c>
      <x:c r="P4724" s="2" t="str">
        <x:v>f-358</x:v>
      </x:c>
      <x:c r="Q4724" s="2" t="str"/>
      <x:c r="R4724" s="2" t="str">
        <x:v>Latest eligible comparative presentation at the information cutoff.</x:v>
      </x:c>
      <x:c r="T4724" s="12"/>
      <x:c r="U4724" s="12"/>
    </x:row>
    <x:row r="4725" ht="24" customHeight="1">
      <x:c r="C4725" s="2" t="str">
        <x:v>COF</x:v>
      </x:c>
      <x:c r="D4725" s="2" t="str">
        <x:v>FY2023</x:v>
      </x:c>
      <x:c r="E4725" s="2" t="str">
        <x:v>preferred</x:v>
      </x:c>
      <x:c r="F4725" s="11" t="n">
        <x:v>4845</x:v>
      </x:c>
      <x:c r="G4725" s="2" t="str">
        <x:v>USD</x:v>
      </x:c>
      <x:c r="H4725" s="2" t="str">
        <x:v>2023-01-01</x:v>
      </x:c>
      <x:c r="I4725" s="2" t="str">
        <x:v>2023-12-31</x:v>
      </x:c>
      <x:c r="J4725" s="2" t="str">
        <x:v>Preferred Stock, Including Additional Paid in Capital, Net of Discount</x:v>
      </x:c>
      <x:c r="K4725" s="2" t="str">
        <x:v>us-gaap:PreferredStockIncludingAdditionalPaidInCapitalNetOfDiscount</x:v>
      </x:c>
      <x:c r="L4725" s="2" t="str">
        <x:v>2025-02-20</x:v>
      </x:c>
      <x:c r="M4725" s="2" t="str">
        <x:v>0000927628-25-000092</x:v>
      </x:c>
      <x:c r="N4725" s="2" t="str">
        <x:v>https://www.sec.gov/Archives/edgar/data/927628/000092762825000092/cof-20241231.htm</x:v>
      </x:c>
      <x:c r="O4725" s="2" t="str">
        <x:v>data/raw/filings/COF_0000927628-25-000092_cof-20241231.htm</x:v>
      </x:c>
      <x:c r="P4725" s="2" t="str">
        <x:v>f-3042</x:v>
      </x:c>
      <x:c r="Q4725" s="2" t="str"/>
      <x:c r="R4725" s="2" t="str">
        <x:v>Latest eligible comparative presentation at the information cutoff.</x:v>
      </x:c>
      <x:c r="T4725" s="12"/>
      <x:c r="U4725" s="12"/>
    </x:row>
    <x:row r="4726" ht="24" customHeight="1">
      <x:c r="C4726" s="2" t="str">
        <x:v>COF</x:v>
      </x:c>
      <x:c r="D4726" s="2" t="str">
        <x:v>FY2023</x:v>
      </x:c>
      <x:c r="E4726" s="2" t="str">
        <x:v>common_equity_reported</x:v>
      </x:c>
      <x:c r="F4726" s="11" t="str">
        <x:v>n.a.</x:v>
      </x:c>
      <x:c r="G4726" s="2" t="str">
        <x:v>USDm</x:v>
      </x:c>
      <x:c r="H4726" s="2" t="str">
        <x:v>2023-01-01</x:v>
      </x:c>
      <x:c r="I4726" s="2" t="str">
        <x:v>2023-12-31</x:v>
      </x:c>
      <x:c r="J4726" s="2" t="str">
        <x:v>Reported common shareholders equity</x:v>
      </x:c>
      <x:c r="K4726" s="2" t="str"/>
      <x:c r="L4726" s="2" t="str"/>
      <x:c r="M4726" s="2" t="str"/>
      <x:c r="N4726" s="2" t="str"/>
      <x:c r="O4726" s="2" t="str"/>
      <x:c r="P4726" s="2" t="str"/>
      <x:c r="Q4726" s="2" t="str"/>
      <x:c r="R4726" s="2" t="str">
        <x:v>Not reported / unavailable</x:v>
      </x:c>
      <x:c r="T4726" s="12"/>
      <x:c r="U4726" s="12"/>
    </x:row>
    <x:row r="4727" ht="24" customHeight="1">
      <x:c r="C4727" s="2" t="str">
        <x:v>COF</x:v>
      </x:c>
      <x:c r="D4727" s="2" t="str">
        <x:v>FY2023</x:v>
      </x:c>
      <x:c r="E4727" s="2" t="str">
        <x:v>goodwill</x:v>
      </x:c>
      <x:c r="F4727" s="11" t="n">
        <x:v>15065</x:v>
      </x:c>
      <x:c r="G4727" s="2" t="str">
        <x:v>USD</x:v>
      </x:c>
      <x:c r="H4727" s="2" t="str">
        <x:v>2023-01-01</x:v>
      </x:c>
      <x:c r="I4727" s="2" t="str">
        <x:v>2023-12-31</x:v>
      </x:c>
      <x:c r="J4727" s="2" t="str">
        <x:v>Goodwill</x:v>
      </x:c>
      <x:c r="K4727" s="2" t="str">
        <x:v>us-gaap:Goodwill</x:v>
      </x:c>
      <x:c r="L4727" s="2" t="str">
        <x:v>2026-02-19</x:v>
      </x:c>
      <x:c r="M4727" s="2" t="str">
        <x:v>0000927628-26-000024</x:v>
      </x:c>
      <x:c r="N4727" s="2" t="str">
        <x:v>https://www.sec.gov/Archives/edgar/data/927628/000092762826000024/cof-20251231.htm</x:v>
      </x:c>
      <x:c r="O4727" s="2" t="str">
        <x:v>data/raw/filings/COF_0000927628-26-000024_cof-20251231.htm</x:v>
      </x:c>
      <x:c r="P4727" s="2" t="str">
        <x:v>f-2867</x:v>
      </x:c>
      <x:c r="Q4727" s="2" t="str"/>
      <x:c r="R4727" s="2" t="str">
        <x:v>Latest eligible comparative presentation at the information cutoff.</x:v>
      </x:c>
      <x:c r="T4727" s="12"/>
      <x:c r="U4727" s="12"/>
    </x:row>
    <x:row r="4728" ht="24" customHeight="1">
      <x:c r="C4728" s="2" t="str">
        <x:v>COF</x:v>
      </x:c>
      <x:c r="D4728" s="2" t="str">
        <x:v>FY2023</x:v>
      </x:c>
      <x:c r="E4728" s="2" t="str">
        <x:v>intangibles</x:v>
      </x:c>
      <x:c r="F4728" s="11" t="n">
        <x:v>310</x:v>
      </x:c>
      <x:c r="G4728" s="2" t="str">
        <x:v>USD</x:v>
      </x:c>
      <x:c r="H4728" s="2" t="str">
        <x:v>2023-01-01</x:v>
      </x:c>
      <x:c r="I4728" s="2" t="str">
        <x:v>2023-12-31</x:v>
      </x:c>
      <x:c r="J4728" s="2" t="str">
        <x:v>Intangible Assets, Net (Excluding Goodwill)</x:v>
      </x:c>
      <x:c r="K4728" s="2" t="str">
        <x:v>us-gaap:IntangibleAssetsNetExcludingGoodwill</x:v>
      </x:c>
      <x:c r="L4728" s="2" t="str">
        <x:v>2025-02-20</x:v>
      </x:c>
      <x:c r="M4728" s="2" t="str">
        <x:v>0000927628-25-000092</x:v>
      </x:c>
      <x:c r="N4728" s="2" t="str">
        <x:v>https://www.sec.gov/Archives/edgar/data/927628/000092762825000092/cof-20241231.htm</x:v>
      </x:c>
      <x:c r="O4728" s="2" t="str">
        <x:v>data/raw/filings/COF_0000927628-25-000092_cof-20241231.htm</x:v>
      </x:c>
      <x:c r="P4728" s="2" t="str">
        <x:v>f-2393</x:v>
      </x:c>
      <x:c r="Q4728" s="2" t="str"/>
      <x:c r="R4728" s="2" t="str">
        <x:v>Latest eligible comparative presentation at the information cutoff.</x:v>
      </x:c>
      <x:c r="T4728" s="12"/>
      <x:c r="U4728" s="12"/>
    </x:row>
    <x:row r="4729" ht="24" customHeight="1">
      <x:c r="C4729" s="2" t="str">
        <x:v>COF</x:v>
      </x:c>
      <x:c r="D4729" s="2" t="str">
        <x:v>FY2023</x:v>
      </x:c>
      <x:c r="E4729" s="2" t="str">
        <x:v>intangibles_total</x:v>
      </x:c>
      <x:c r="F4729" s="11" t="str">
        <x:v>n.a.</x:v>
      </x:c>
      <x:c r="G4729" s="2" t="str">
        <x:v>USDm</x:v>
      </x:c>
      <x:c r="H4729" s="2" t="str">
        <x:v>2023-01-01</x:v>
      </x:c>
      <x:c r="I4729" s="2" t="str">
        <x:v>2023-12-31</x:v>
      </x:c>
      <x:c r="J4729" s="2" t="str">
        <x:v>Reported goodwill and intangible assets combined</x:v>
      </x:c>
      <x:c r="K4729" s="2" t="str"/>
      <x:c r="L4729" s="2" t="str"/>
      <x:c r="M4729" s="2" t="str"/>
      <x:c r="N4729" s="2" t="str"/>
      <x:c r="O4729" s="2" t="str"/>
      <x:c r="P4729" s="2" t="str"/>
      <x:c r="Q4729" s="2" t="str"/>
      <x:c r="R4729" s="2" t="str">
        <x:v>Not reported / unavailable</x:v>
      </x:c>
      <x:c r="T4729" s="12"/>
      <x:c r="U4729" s="12"/>
    </x:row>
    <x:row r="4730" ht="24" customHeight="1">
      <x:c r="C4730" s="2" t="str">
        <x:v>COF</x:v>
      </x:c>
      <x:c r="D4730" s="2" t="str">
        <x:v>FY2023</x:v>
      </x:c>
      <x:c r="E4730" s="2" t="str">
        <x:v>shares_end</x:v>
      </x:c>
      <x:c r="F4730" s="11" t="n">
        <x:v>380.389609</x:v>
      </x:c>
      <x:c r="G4730" s="2" t="str">
        <x:v>shares</x:v>
      </x:c>
      <x:c r="H4730" s="2" t="str">
        <x:v>2023-01-01</x:v>
      </x:c>
      <x:c r="I4730" s="2" t="str">
        <x:v>2023-12-31</x:v>
      </x:c>
      <x:c r="J4730" s="2" t="str">
        <x:v>Common Stock, Shares, Outstanding</x:v>
      </x:c>
      <x:c r="K4730" s="2" t="str">
        <x:v>us-gaap:CommonStockSharesOutstanding</x:v>
      </x:c>
      <x:c r="L4730" s="2" t="str">
        <x:v>2025-02-20</x:v>
      </x:c>
      <x:c r="M4730" s="2" t="str">
        <x:v>0000927628-25-000092</x:v>
      </x:c>
      <x:c r="N4730" s="2" t="str">
        <x:v>https://www.sec.gov/Archives/edgar/data/927628/000092762825000092/cof-20241231.htm</x:v>
      </x:c>
      <x:c r="O4730" s="2" t="str">
        <x:v>data/raw/filings/COF_0000927628-25-000092_cof-20241231.htm</x:v>
      </x:c>
      <x:c r="P4730" s="2" t="str">
        <x:v>f-291</x:v>
      </x:c>
      <x:c r="Q4730" s="2" t="str"/>
      <x:c r="R4730" s="2" t="str">
        <x:v>Latest eligible comparative presentation at the information cutoff.</x:v>
      </x:c>
      <x:c r="T4730" s="12"/>
      <x:c r="U4730" s="12"/>
    </x:row>
    <x:row r="4731" ht="24" customHeight="1">
      <x:c r="C4731" s="2" t="str">
        <x:v>COF</x:v>
      </x:c>
      <x:c r="D4731" s="2" t="str">
        <x:v>FY2023</x:v>
      </x:c>
      <x:c r="E4731" s="2" t="str">
        <x:v>shares_issued</x:v>
      </x:c>
      <x:c r="F4731" s="11" t="n">
        <x:v>696.242668</x:v>
      </x:c>
      <x:c r="G4731" s="2" t="str">
        <x:v>shares</x:v>
      </x:c>
      <x:c r="H4731" s="2" t="str">
        <x:v>2023-01-01</x:v>
      </x:c>
      <x:c r="I4731" s="2" t="str">
        <x:v>2023-12-31</x:v>
      </x:c>
      <x:c r="J4731" s="2" t="str">
        <x:v>Common Stock, Shares, Issued</x:v>
      </x:c>
      <x:c r="K4731" s="2" t="str">
        <x:v>us-gaap:CommonStockSharesIssued</x:v>
      </x:c>
      <x:c r="L4731" s="2" t="str">
        <x:v>2025-02-20</x:v>
      </x:c>
      <x:c r="M4731" s="2" t="str">
        <x:v>0000927628-25-000092</x:v>
      </x:c>
      <x:c r="N4731" s="2" t="str">
        <x:v>https://www.sec.gov/Archives/edgar/data/927628/000092762825000092/cof-20241231.htm</x:v>
      </x:c>
      <x:c r="O4731" s="2" t="str">
        <x:v>data/raw/filings/COF_0000927628-25-000092_cof-20241231.htm</x:v>
      </x:c>
      <x:c r="P4731" s="2" t="str">
        <x:v>f-289</x:v>
      </x:c>
      <x:c r="Q4731" s="2" t="str"/>
      <x:c r="R4731" s="2" t="str">
        <x:v>Latest eligible comparative presentation at the information cutoff.</x:v>
      </x:c>
      <x:c r="T4731" s="12"/>
      <x:c r="U4731" s="12"/>
    </x:row>
    <x:row r="4732" ht="24" customHeight="1">
      <x:c r="C4732" s="2" t="str">
        <x:v>COF</x:v>
      </x:c>
      <x:c r="D4732" s="2" t="str">
        <x:v>FY2023</x:v>
      </x:c>
      <x:c r="E4732" s="2" t="str">
        <x:v>shares_treasury</x:v>
      </x:c>
      <x:c r="F4732" s="11" t="n">
        <x:v>315.853059</x:v>
      </x:c>
      <x:c r="G4732" s="2" t="str">
        <x:v>shares</x:v>
      </x:c>
      <x:c r="H4732" s="2" t="str">
        <x:v>2023-01-01</x:v>
      </x:c>
      <x:c r="I4732" s="2" t="str">
        <x:v>2023-12-31</x:v>
      </x:c>
      <x:c r="J4732" s="2" t="str">
        <x:v>Treasury Stock, Common, Shares</x:v>
      </x:c>
      <x:c r="K4732" s="2" t="str">
        <x:v>us-gaap:TreasuryStockCommonShares</x:v>
      </x:c>
      <x:c r="L4732" s="2" t="str">
        <x:v>2025-02-20</x:v>
      </x:c>
      <x:c r="M4732" s="2" t="str">
        <x:v>0000927628-25-000092</x:v>
      </x:c>
      <x:c r="N4732" s="2" t="str">
        <x:v>https://www.sec.gov/Archives/edgar/data/927628/000092762825000092/cof-20241231.htm</x:v>
      </x:c>
      <x:c r="O4732" s="2" t="str">
        <x:v>data/raw/filings/COF_0000927628-25-000092_cof-20241231.htm</x:v>
      </x:c>
      <x:c r="P4732" s="2" t="str"/>
      <x:c r="Q4732" s="2" t="str"/>
      <x:c r="R4732" s="2" t="str">
        <x:v>Latest eligible comparative presentation at the information cutoff.</x:v>
      </x:c>
      <x:c r="T4732" s="12"/>
      <x:c r="U4732" s="12"/>
    </x:row>
    <x:row r="4733" ht="24" customHeight="1">
      <x:c r="C4733" s="2" t="str">
        <x:v>COF</x:v>
      </x:c>
      <x:c r="D4733" s="2" t="str">
        <x:v>FY2023</x:v>
      </x:c>
      <x:c r="E4733" s="2" t="str">
        <x:v>deposits</x:v>
      </x:c>
      <x:c r="F4733" s="11" t="n">
        <x:v>348413</x:v>
      </x:c>
      <x:c r="G4733" s="2" t="str">
        <x:v>USD</x:v>
      </x:c>
      <x:c r="H4733" s="2" t="str">
        <x:v>2023-01-01</x:v>
      </x:c>
      <x:c r="I4733" s="2" t="str">
        <x:v>2023-12-31</x:v>
      </x:c>
      <x:c r="J4733" s="2" t="str">
        <x:v>Deposits</x:v>
      </x:c>
      <x:c r="K4733" s="2" t="str">
        <x:v>us-gaap:Deposits</x:v>
      </x:c>
      <x:c r="L4733" s="2" t="str">
        <x:v>2026-02-19</x:v>
      </x:c>
      <x:c r="M4733" s="2" t="str">
        <x:v>0000927628-26-000024</x:v>
      </x:c>
      <x:c r="N4733" s="2" t="str">
        <x:v>https://www.sec.gov/Archives/edgar/data/927628/000092762826000024/cof-20251231.htm</x:v>
      </x:c>
      <x:c r="O4733" s="2" t="str">
        <x:v>data/raw/filings/COF_0000927628-26-000024_cof-20251231.htm</x:v>
      </x:c>
      <x:c r="P4733" s="2" t="str">
        <x:v>f-4770</x:v>
      </x:c>
      <x:c r="Q4733" s="2" t="str"/>
      <x:c r="R4733" s="2" t="str">
        <x:v>Latest eligible comparative presentation at the information cutoff.</x:v>
      </x:c>
      <x:c r="T4733" s="12"/>
      <x:c r="U4733" s="12"/>
    </x:row>
    <x:row r="4734" ht="24" customHeight="1">
      <x:c r="C4734" s="2" t="str">
        <x:v>COF</x:v>
      </x:c>
      <x:c r="D4734" s="2" t="str">
        <x:v>FY2023</x:v>
      </x:c>
      <x:c r="E4734" s="2" t="str">
        <x:v>loans_gross</x:v>
      </x:c>
      <x:c r="F4734" s="11" t="n">
        <x:v>320472</x:v>
      </x:c>
      <x:c r="G4734" s="2" t="str">
        <x:v>USD</x:v>
      </x:c>
      <x:c r="H4734" s="2" t="str">
        <x:v>2023-01-01</x:v>
      </x:c>
      <x:c r="I4734" s="2" t="str">
        <x:v>2023-12-31</x:v>
      </x:c>
      <x:c r="J4734" s="2" t="str">
        <x:v>Gross loans and leases selected definition</x:v>
      </x:c>
      <x:c r="K4734" s="2" t="str">
        <x:v>us-gaap:FinancingReceivableExcludingAccruedInterestBeforeAllowanceForCreditLoss</x:v>
      </x:c>
      <x:c r="L4734" s="2" t="str">
        <x:v>2025-02-20</x:v>
      </x:c>
      <x:c r="M4734" s="2" t="str">
        <x:v>0000927628-25-000092</x:v>
      </x:c>
      <x:c r="N4734" s="2" t="str">
        <x:v>https://www.sec.gov/Archives/edgar/data/927628/000092762825000092/cof-20241231.htm</x:v>
      </x:c>
      <x:c r="O4734" s="2" t="str">
        <x:v>data/raw/filings/COF_0000927628-25-000092_cof-20241231.htm</x:v>
      </x:c>
      <x:c r="P4734" s="2" t="str">
        <x:v>f-982</x:v>
      </x:c>
      <x:c r="Q4734" s="2" t="str"/>
      <x:c r="R4734" s="2" t="str">
        <x:v>Latest eligible comparative presentation at the information cutoff.</x:v>
      </x:c>
      <x:c r="T4734" s="12"/>
      <x:c r="U4734" s="12"/>
    </x:row>
    <x:row r="4735" ht="24" customHeight="1">
      <x:c r="C4735" s="2" t="str">
        <x:v>COF</x:v>
      </x:c>
      <x:c r="D4735" s="2" t="str">
        <x:v>FY2023</x:v>
      </x:c>
      <x:c r="E4735" s="2" t="str">
        <x:v>loans_net</x:v>
      </x:c>
      <x:c r="F4735" s="11" t="str">
        <x:v>n.a.</x:v>
      </x:c>
      <x:c r="G4735" s="2" t="str">
        <x:v>USDm</x:v>
      </x:c>
      <x:c r="H4735" s="2" t="str">
        <x:v>2023-01-01</x:v>
      </x:c>
      <x:c r="I4735" s="2" t="str">
        <x:v>2023-12-31</x:v>
      </x:c>
      <x:c r="J4735" s="2" t="str">
        <x:v>Net loans after allowance selected definition</x:v>
      </x:c>
      <x:c r="K4735" s="2" t="str"/>
      <x:c r="L4735" s="2" t="str"/>
      <x:c r="M4735" s="2" t="str"/>
      <x:c r="N4735" s="2" t="str"/>
      <x:c r="O4735" s="2" t="str"/>
      <x:c r="P4735" s="2" t="str"/>
      <x:c r="Q4735" s="2" t="str"/>
      <x:c r="R4735" s="2" t="str">
        <x:v>Not reported / unavailable</x:v>
      </x:c>
      <x:c r="T4735" s="12"/>
      <x:c r="U4735" s="12"/>
    </x:row>
    <x:row r="4736" ht="24" customHeight="1">
      <x:c r="C4736" s="2" t="str">
        <x:v>COF</x:v>
      </x:c>
      <x:c r="D4736" s="2" t="str">
        <x:v>FY2023</x:v>
      </x:c>
      <x:c r="E4736" s="2" t="str">
        <x:v>allowance</x:v>
      </x:c>
      <x:c r="F4736" s="11" t="n">
        <x:v>15296</x:v>
      </x:c>
      <x:c r="G4736" s="2" t="str">
        <x:v>USD</x:v>
      </x:c>
      <x:c r="H4736" s="2" t="str">
        <x:v>2023-01-01</x:v>
      </x:c>
      <x:c r="I4736" s="2" t="str">
        <x:v>2023-12-31</x:v>
      </x:c>
      <x:c r="J4736" s="2" t="str">
        <x:v>Loan allowance for credit losses</x:v>
      </x:c>
      <x:c r="K4736" s="2" t="str">
        <x:v>us-gaap:FinancingReceivableAllowanceForCreditLossExcludingAccruedInterest</x:v>
      </x:c>
      <x:c r="L4736" s="2" t="str">
        <x:v>2025-02-20</x:v>
      </x:c>
      <x:c r="M4736" s="2" t="str">
        <x:v>0000927628-25-000092</x:v>
      </x:c>
      <x:c r="N4736" s="2" t="str">
        <x:v>https://www.sec.gov/Archives/edgar/data/927628/000092762825000092/cof-20241231.htm</x:v>
      </x:c>
      <x:c r="O4736" s="2" t="str">
        <x:v>data/raw/filings/COF_0000927628-25-000092_cof-20241231.htm</x:v>
      </x:c>
      <x:c r="P4736" s="2" t="str">
        <x:v>f-233</x:v>
      </x:c>
      <x:c r="Q4736" s="2" t="str"/>
      <x:c r="R4736" s="2" t="str">
        <x:v>Latest eligible comparative presentation at the information cutoff.</x:v>
      </x:c>
      <x:c r="T4736" s="12"/>
      <x:c r="U4736" s="12"/>
    </x:row>
    <x:row r="4737" ht="24" customHeight="1">
      <x:c r="C4737" s="2" t="str">
        <x:v>COF</x:v>
      </x:c>
      <x:c r="D4737" s="2" t="str">
        <x:v>FY2023</x:v>
      </x:c>
      <x:c r="E4737" s="2" t="str">
        <x:v>nonaccrual</x:v>
      </x:c>
      <x:c r="F4737" s="11" t="str">
        <x:v>n.a.</x:v>
      </x:c>
      <x:c r="G4737" s="2" t="str">
        <x:v>USDm</x:v>
      </x:c>
      <x:c r="H4737" s="2" t="str">
        <x:v>2023-01-01</x:v>
      </x:c>
      <x:c r="I4737" s="2" t="str">
        <x:v>2023-12-31</x:v>
      </x:c>
      <x:c r="J4737" s="2" t="str">
        <x:v>Nonaccrual</x:v>
      </x:c>
      <x:c r="K4737" s="2" t="str"/>
      <x:c r="L4737" s="2" t="str"/>
      <x:c r="M4737" s="2" t="str"/>
      <x:c r="N4737" s="2" t="str"/>
      <x:c r="O4737" s="2" t="str"/>
      <x:c r="P4737" s="2" t="str"/>
      <x:c r="Q4737" s="2" t="str"/>
      <x:c r="R4737" s="2" t="str">
        <x:v>Not reported / unavailable</x:v>
      </x:c>
      <x:c r="T4737" s="12"/>
      <x:c r="U4737" s="12"/>
    </x:row>
    <x:row r="4738" ht="24" customHeight="1">
      <x:c r="C4738" s="2" t="str">
        <x:v>COF</x:v>
      </x:c>
      <x:c r="D4738" s="2" t="str">
        <x:v>FY2023</x:v>
      </x:c>
      <x:c r="E4738" s="2" t="str">
        <x:v>cash</x:v>
      </x:c>
      <x:c r="F4738" s="11" t="str">
        <x:v>n.a.</x:v>
      </x:c>
      <x:c r="G4738" s="2" t="str">
        <x:v>USDm</x:v>
      </x:c>
      <x:c r="H4738" s="2" t="str">
        <x:v>2023-01-01</x:v>
      </x:c>
      <x:c r="I4738" s="2" t="str">
        <x:v>2023-12-31</x:v>
      </x:c>
      <x:c r="J4738" s="2" t="str">
        <x:v>Cash</x:v>
      </x:c>
      <x:c r="K4738" s="2" t="str"/>
      <x:c r="L4738" s="2" t="str"/>
      <x:c r="M4738" s="2" t="str"/>
      <x:c r="N4738" s="2" t="str"/>
      <x:c r="O4738" s="2" t="str"/>
      <x:c r="P4738" s="2" t="str"/>
      <x:c r="Q4738" s="2" t="str"/>
      <x:c r="R4738" s="2" t="str">
        <x:v>Not reported / unavailable</x:v>
      </x:c>
      <x:c r="T4738" s="12"/>
      <x:c r="U4738" s="12"/>
    </x:row>
    <x:row r="4739" ht="24" customHeight="1">
      <x:c r="C4739" s="2" t="str">
        <x:v>COF</x:v>
      </x:c>
      <x:c r="D4739" s="2" t="str">
        <x:v>FY2023</x:v>
      </x:c>
      <x:c r="E4739" s="2" t="str">
        <x:v>aoci</x:v>
      </x:c>
      <x:c r="F4739" s="11" t="n">
        <x:v>-8268</x:v>
      </x:c>
      <x:c r="G4739" s="2" t="str">
        <x:v>USD</x:v>
      </x:c>
      <x:c r="H4739" s="2" t="str">
        <x:v>2023-01-01</x:v>
      </x:c>
      <x:c r="I4739" s="2" t="str">
        <x:v>2023-12-31</x:v>
      </x:c>
      <x:c r="J4739" s="2" t="str">
        <x:v>Accumulated Other Comprehensive Income (Loss), Net of Tax</x:v>
      </x:c>
      <x:c r="K4739" s="2" t="str">
        <x:v>us-gaap:AccumulatedOtherComprehensiveIncomeLossNetOfTax</x:v>
      </x:c>
      <x:c r="L4739" s="2" t="str">
        <x:v>2025-02-20</x:v>
      </x:c>
      <x:c r="M4739" s="2" t="str">
        <x:v>0000927628-25-000092</x:v>
      </x:c>
      <x:c r="N4739" s="2" t="str">
        <x:v>https://www.sec.gov/Archives/edgar/data/927628/000092762825000092/cof-20241231.htm</x:v>
      </x:c>
      <x:c r="O4739" s="2" t="str">
        <x:v>data/raw/filings/COF_0000927628-25-000092_cof-20241231.htm</x:v>
      </x:c>
      <x:c r="P4739" s="2" t="str">
        <x:v>f-299</x:v>
      </x:c>
      <x:c r="Q4739" s="2" t="str"/>
      <x:c r="R4739" s="2" t="str">
        <x:v>Latest eligible comparative presentation at the information cutoff.</x:v>
      </x:c>
      <x:c r="T4739" s="12"/>
      <x:c r="U4739" s="12"/>
    </x:row>
    <x:row r="4740" ht="24" customHeight="1">
      <x:c r="C4740" s="2" t="str">
        <x:v>COF</x:v>
      </x:c>
      <x:c r="D4740" s="2" t="str">
        <x:v>FY2023</x:v>
      </x:c>
      <x:c r="E4740" s="2" t="str">
        <x:v>nii</x:v>
      </x:c>
      <x:c r="F4740" s="11" t="n">
        <x:v>29241</x:v>
      </x:c>
      <x:c r="G4740" s="2" t="str">
        <x:v>USD</x:v>
      </x:c>
      <x:c r="H4740" s="2" t="str">
        <x:v>2023-01-01</x:v>
      </x:c>
      <x:c r="I4740" s="2" t="str">
        <x:v>2023-12-31</x:v>
      </x:c>
      <x:c r="J4740" s="2" t="str">
        <x:v>Interest Income (Expense), Net</x:v>
      </x:c>
      <x:c r="K4740" s="2" t="str">
        <x:v>us-gaap:InterestIncomeExpenseNet</x:v>
      </x:c>
      <x:c r="L4740" s="2" t="str">
        <x:v>2026-02-19</x:v>
      </x:c>
      <x:c r="M4740" s="2" t="str">
        <x:v>0000927628-26-000024</x:v>
      </x:c>
      <x:c r="N4740" s="2" t="str">
        <x:v>https://www.sec.gov/Archives/edgar/data/927628/000092762826000024/cof-20251231.htm</x:v>
      </x:c>
      <x:c r="O4740" s="2" t="str">
        <x:v>data/raw/filings/COF_0000927628-26-000024_cof-20251231.htm</x:v>
      </x:c>
      <x:c r="P4740" s="2" t="str">
        <x:v>f-4725</x:v>
      </x:c>
      <x:c r="Q4740" s="2" t="str"/>
      <x:c r="R4740" s="2" t="str">
        <x:v>Latest eligible comparative presentation at the information cutoff.</x:v>
      </x:c>
      <x:c r="T4740" s="12"/>
      <x:c r="U4740" s="12"/>
    </x:row>
    <x:row r="4741" ht="24" customHeight="1">
      <x:c r="C4741" s="2" t="str">
        <x:v>COF</x:v>
      </x:c>
      <x:c r="D4741" s="2" t="str">
        <x:v>FY2023</x:v>
      </x:c>
      <x:c r="E4741" s="2" t="str">
        <x:v>noninterest_income</x:v>
      </x:c>
      <x:c r="F4741" s="11" t="n">
        <x:v>7546</x:v>
      </x:c>
      <x:c r="G4741" s="2" t="str">
        <x:v>USD</x:v>
      </x:c>
      <x:c r="H4741" s="2" t="str">
        <x:v>2023-01-01</x:v>
      </x:c>
      <x:c r="I4741" s="2" t="str">
        <x:v>2023-12-31</x:v>
      </x:c>
      <x:c r="J4741" s="2" t="str">
        <x:v>Noninterest Income</x:v>
      </x:c>
      <x:c r="K4741" s="2" t="str">
        <x:v>us-gaap:NoninterestIncome</x:v>
      </x:c>
      <x:c r="L4741" s="2" t="str">
        <x:v>2026-02-19</x:v>
      </x:c>
      <x:c r="M4741" s="2" t="str">
        <x:v>0000927628-26-000024</x:v>
      </x:c>
      <x:c r="N4741" s="2" t="str">
        <x:v>https://www.sec.gov/Archives/edgar/data/927628/000092762826000024/cof-20251231.htm</x:v>
      </x:c>
      <x:c r="O4741" s="2" t="str">
        <x:v>data/raw/filings/COF_0000927628-26-000024_cof-20251231.htm</x:v>
      </x:c>
      <x:c r="P4741" s="2" t="str">
        <x:v>f-4864</x:v>
      </x:c>
      <x:c r="Q4741" s="2" t="str"/>
      <x:c r="R4741" s="2" t="str">
        <x:v>Latest eligible comparative presentation at the information cutoff.</x:v>
      </x:c>
      <x:c r="T4741" s="12"/>
      <x:c r="U4741" s="12"/>
    </x:row>
    <x:row r="4742" ht="24" customHeight="1">
      <x:c r="C4742" s="2" t="str">
        <x:v>COF</x:v>
      </x:c>
      <x:c r="D4742" s="2" t="str">
        <x:v>FY2023</x:v>
      </x:c>
      <x:c r="E4742" s="2" t="str">
        <x:v>revenue_reported</x:v>
      </x:c>
      <x:c r="F4742" s="11" t="n">
        <x:v>36787</x:v>
      </x:c>
      <x:c r="G4742" s="2" t="str">
        <x:v>USD</x:v>
      </x:c>
      <x:c r="H4742" s="2" t="str">
        <x:v>2023-01-01</x:v>
      </x:c>
      <x:c r="I4742" s="2" t="str">
        <x:v>2023-12-31</x:v>
      </x:c>
      <x:c r="J4742" s="2" t="str">
        <x:v>Revenues</x:v>
      </x:c>
      <x:c r="K4742" s="2" t="str">
        <x:v>us-gaap:Revenues</x:v>
      </x:c>
      <x:c r="L4742" s="2" t="str">
        <x:v>2026-02-19</x:v>
      </x:c>
      <x:c r="M4742" s="2" t="str">
        <x:v>0000927628-26-000024</x:v>
      </x:c>
      <x:c r="N4742" s="2" t="str">
        <x:v>https://www.sec.gov/Archives/edgar/data/927628/000092762826000024/cof-20251231.htm</x:v>
      </x:c>
      <x:c r="O4742" s="2" t="str">
        <x:v>data/raw/filings/COF_0000927628-26-000024_cof-20251231.htm</x:v>
      </x:c>
      <x:c r="P4742" s="2" t="str">
        <x:v>f-4735</x:v>
      </x:c>
      <x:c r="Q4742" s="2" t="str"/>
      <x:c r="R4742" s="2" t="str">
        <x:v>Latest eligible comparative presentation at the information cutoff.</x:v>
      </x:c>
      <x:c r="T4742" s="12"/>
      <x:c r="U4742" s="12"/>
    </x:row>
    <x:row r="4743" ht="24" customHeight="1">
      <x:c r="C4743" s="2" t="str">
        <x:v>COF</x:v>
      </x:c>
      <x:c r="D4743" s="2" t="str">
        <x:v>FY2023</x:v>
      </x:c>
      <x:c r="E4743" s="2" t="str">
        <x:v>opex</x:v>
      </x:c>
      <x:c r="F4743" s="11" t="n">
        <x:v>20316</x:v>
      </x:c>
      <x:c r="G4743" s="2" t="str">
        <x:v>USD</x:v>
      </x:c>
      <x:c r="H4743" s="2" t="str">
        <x:v>2023-01-01</x:v>
      </x:c>
      <x:c r="I4743" s="2" t="str">
        <x:v>2023-12-31</x:v>
      </x:c>
      <x:c r="J4743" s="2" t="str">
        <x:v>Noninterest Expense</x:v>
      </x:c>
      <x:c r="K4743" s="2" t="str">
        <x:v>us-gaap:NoninterestExpense</x:v>
      </x:c>
      <x:c r="L4743" s="2" t="str">
        <x:v>2026-02-19</x:v>
      </x:c>
      <x:c r="M4743" s="2" t="str">
        <x:v>0000927628-26-000024</x:v>
      </x:c>
      <x:c r="N4743" s="2" t="str">
        <x:v>https://www.sec.gov/Archives/edgar/data/927628/000092762826000024/cof-20251231.htm</x:v>
      </x:c>
      <x:c r="O4743" s="2" t="str">
        <x:v>data/raw/filings/COF_0000927628-26-000024_cof-20251231.htm</x:v>
      </x:c>
      <x:c r="P4743" s="2" t="str">
        <x:v>f-4745</x:v>
      </x:c>
      <x:c r="Q4743" s="2" t="str"/>
      <x:c r="R4743" s="2" t="str">
        <x:v>Latest eligible comparative presentation at the information cutoff.</x:v>
      </x:c>
      <x:c r="T4743" s="12"/>
      <x:c r="U4743" s="12"/>
    </x:row>
    <x:row r="4744" ht="24" customHeight="1">
      <x:c r="C4744" s="2" t="str">
        <x:v>COF</x:v>
      </x:c>
      <x:c r="D4744" s="2" t="str">
        <x:v>FY2023</x:v>
      </x:c>
      <x:c r="E4744" s="2" t="str">
        <x:v>provision</x:v>
      </x:c>
      <x:c r="F4744" s="11" t="str">
        <x:v>n.a.</x:v>
      </x:c>
      <x:c r="G4744" s="2" t="str">
        <x:v>USDm</x:v>
      </x:c>
      <x:c r="H4744" s="2" t="str">
        <x:v>2023-01-01</x:v>
      </x:c>
      <x:c r="I4744" s="2" t="str">
        <x:v>2023-12-31</x:v>
      </x:c>
      <x:c r="J4744" s="2" t="str">
        <x:v>Provision for credit losses</x:v>
      </x:c>
      <x:c r="K4744" s="2" t="str"/>
      <x:c r="L4744" s="2" t="str"/>
      <x:c r="M4744" s="2" t="str"/>
      <x:c r="N4744" s="2" t="str"/>
      <x:c r="O4744" s="2" t="str"/>
      <x:c r="P4744" s="2" t="str"/>
      <x:c r="Q4744" s="2" t="str"/>
      <x:c r="R4744" s="2" t="str">
        <x:v>Not reported / unavailable</x:v>
      </x:c>
      <x:c r="T4744" s="12"/>
      <x:c r="U4744" s="12"/>
    </x:row>
    <x:row r="4745" ht="24" customHeight="1">
      <x:c r="C4745" s="2" t="str">
        <x:v>COF</x:v>
      </x:c>
      <x:c r="D4745" s="2" t="str">
        <x:v>FY2023</x:v>
      </x:c>
      <x:c r="E4745" s="2" t="str">
        <x:v>pretax</x:v>
      </x:c>
      <x:c r="F4745" s="11" t="n">
        <x:v>6045</x:v>
      </x:c>
      <x:c r="G4745" s="2" t="str">
        <x:v>USD</x:v>
      </x:c>
      <x:c r="H4745" s="2" t="str">
        <x:v>2023-01-01</x:v>
      </x:c>
      <x:c r="I4745" s="2" t="str">
        <x:v>2023-12-31</x:v>
      </x:c>
      <x:c r="J4745" s="2" t="str">
        <x:v>Income (Loss) from Continuing Operations before Income Taxes, Noncontrolling Interest</x:v>
      </x:c>
      <x:c r="K4745" s="2" t="str">
        <x:v>us-gaap:IncomeLossFromContinuingOperationsBeforeIncomeTaxesExtraordinaryItemsNoncontrollingInterest</x:v>
      </x:c>
      <x:c r="L4745" s="2" t="str">
        <x:v>2026-02-19</x:v>
      </x:c>
      <x:c r="M4745" s="2" t="str">
        <x:v>0000927628-26-000024</x:v>
      </x:c>
      <x:c r="N4745" s="2" t="str">
        <x:v>https://www.sec.gov/Archives/edgar/data/927628/000092762826000024/cof-20251231.htm</x:v>
      </x:c>
      <x:c r="O4745" s="2" t="str">
        <x:v>data/raw/filings/COF_0000927628-26-000024_cof-20251231.htm</x:v>
      </x:c>
      <x:c r="P4745" s="2" t="str">
        <x:v>f-4750</x:v>
      </x:c>
      <x:c r="Q4745" s="2" t="str"/>
      <x:c r="R4745" s="2" t="str">
        <x:v>Latest eligible comparative presentation at the information cutoff.</x:v>
      </x:c>
      <x:c r="T4745" s="12"/>
      <x:c r="U4745" s="12"/>
    </x:row>
    <x:row r="4746" ht="24" customHeight="1">
      <x:c r="C4746" s="2" t="str">
        <x:v>COF</x:v>
      </x:c>
      <x:c r="D4746" s="2" t="str">
        <x:v>FY2023</x:v>
      </x:c>
      <x:c r="E4746" s="2" t="str">
        <x:v>tax</x:v>
      </x:c>
      <x:c r="F4746" s="11" t="n">
        <x:v>1158</x:v>
      </x:c>
      <x:c r="G4746" s="2" t="str">
        <x:v>USD</x:v>
      </x:c>
      <x:c r="H4746" s="2" t="str">
        <x:v>2023-01-01</x:v>
      </x:c>
      <x:c r="I4746" s="2" t="str">
        <x:v>2023-12-31</x:v>
      </x:c>
      <x:c r="J4746" s="2" t="str">
        <x:v>Income Tax Expense (Benefit)</x:v>
      </x:c>
      <x:c r="K4746" s="2" t="str">
        <x:v>us-gaap:IncomeTaxExpenseBenefit</x:v>
      </x:c>
      <x:c r="L4746" s="2" t="str">
        <x:v>2026-02-19</x:v>
      </x:c>
      <x:c r="M4746" s="2" t="str">
        <x:v>0000927628-26-000024</x:v>
      </x:c>
      <x:c r="N4746" s="2" t="str">
        <x:v>https://www.sec.gov/Archives/edgar/data/927628/000092762826000024/cof-20251231.htm</x:v>
      </x:c>
      <x:c r="O4746" s="2" t="str">
        <x:v>data/raw/filings/COF_0000927628-26-000024_cof-20251231.htm</x:v>
      </x:c>
      <x:c r="P4746" s="2" t="str">
        <x:v>f-4755</x:v>
      </x:c>
      <x:c r="Q4746" s="2" t="str"/>
      <x:c r="R4746" s="2" t="str">
        <x:v>Latest eligible comparative presentation at the information cutoff.</x:v>
      </x:c>
      <x:c r="T4746" s="12"/>
      <x:c r="U4746" s="12"/>
    </x:row>
    <x:row r="4747" ht="24" customHeight="1">
      <x:c r="C4747" s="2" t="str">
        <x:v>COF</x:v>
      </x:c>
      <x:c r="D4747" s="2" t="str">
        <x:v>FY2023</x:v>
      </x:c>
      <x:c r="E4747" s="2" t="str">
        <x:v>net_income</x:v>
      </x:c>
      <x:c r="F4747" s="11" t="n">
        <x:v>4887</x:v>
      </x:c>
      <x:c r="G4747" s="2" t="str">
        <x:v>USD</x:v>
      </x:c>
      <x:c r="H4747" s="2" t="str">
        <x:v>2023-01-01</x:v>
      </x:c>
      <x:c r="I4747" s="2" t="str">
        <x:v>2023-12-31</x:v>
      </x:c>
      <x:c r="J4747" s="2" t="str">
        <x:v>Net Income (Loss) Attributable to Parent</x:v>
      </x:c>
      <x:c r="K4747" s="2" t="str">
        <x:v>us-gaap:NetIncomeLoss</x:v>
      </x:c>
      <x:c r="L4747" s="2" t="str">
        <x:v>2026-02-19</x:v>
      </x:c>
      <x:c r="M4747" s="2" t="str">
        <x:v>0000927628-26-000024</x:v>
      </x:c>
      <x:c r="N4747" s="2" t="str">
        <x:v>https://www.sec.gov/Archives/edgar/data/927628/000092762826000024/cof-20251231.htm</x:v>
      </x:c>
      <x:c r="O4747" s="2" t="str">
        <x:v>data/raw/filings/COF_0000927628-26-000024_cof-20251231.htm</x:v>
      </x:c>
      <x:c r="P4747" s="2" t="str">
        <x:v>f-3733</x:v>
      </x:c>
      <x:c r="Q4747" s="2" t="str"/>
      <x:c r="R4747" s="2" t="str">
        <x:v>Latest eligible comparative presentation at the information cutoff.</x:v>
      </x:c>
      <x:c r="T4747" s="12"/>
      <x:c r="U4747" s="12"/>
    </x:row>
    <x:row r="4748" ht="24" customHeight="1">
      <x:c r="C4748" s="2" t="str">
        <x:v>COF</x:v>
      </x:c>
      <x:c r="D4748" s="2" t="str">
        <x:v>FY2023</x:v>
      </x:c>
      <x:c r="E4748" s="2" t="str">
        <x:v>common_income</x:v>
      </x:c>
      <x:c r="F4748" s="11" t="n">
        <x:v>4582</x:v>
      </x:c>
      <x:c r="G4748" s="2" t="str">
        <x:v>USD</x:v>
      </x:c>
      <x:c r="H4748" s="2" t="str">
        <x:v>2023-01-01</x:v>
      </x:c>
      <x:c r="I4748" s="2" t="str">
        <x:v>2023-12-31</x:v>
      </x:c>
      <x:c r="J4748" s="2" t="str">
        <x:v>Net Income (Loss) Available to Common Stockholders, Basic</x:v>
      </x:c>
      <x:c r="K4748" s="2" t="str">
        <x:v>us-gaap:NetIncomeLossAvailableToCommonStockholdersBasic</x:v>
      </x:c>
      <x:c r="L4748" s="2" t="str">
        <x:v>2026-02-19</x:v>
      </x:c>
      <x:c r="M4748" s="2" t="str">
        <x:v>0000927628-26-000024</x:v>
      </x:c>
      <x:c r="N4748" s="2" t="str">
        <x:v>https://www.sec.gov/Archives/edgar/data/927628/000092762826000024/cof-20251231.htm</x:v>
      </x:c>
      <x:c r="O4748" s="2" t="str">
        <x:v>data/raw/filings/COF_0000927628-26-000024_cof-20251231.htm</x:v>
      </x:c>
      <x:c r="P4748" s="2" t="str">
        <x:v>f-3745</x:v>
      </x:c>
      <x:c r="Q4748" s="2" t="str"/>
      <x:c r="R4748" s="2" t="str">
        <x:v>Latest eligible comparative presentation at the information cutoff.</x:v>
      </x:c>
      <x:c r="T4748" s="12"/>
      <x:c r="U4748" s="12"/>
    </x:row>
    <x:row r="4749" ht="24" customHeight="1">
      <x:c r="C4749" s="2" t="str">
        <x:v>COF</x:v>
      </x:c>
      <x:c r="D4749" s="2" t="str">
        <x:v>FY2023</x:v>
      </x:c>
      <x:c r="E4749" s="2" t="str">
        <x:v>preferred_div</x:v>
      </x:c>
      <x:c r="F4749" s="11" t="str">
        <x:v>n.a.</x:v>
      </x:c>
      <x:c r="G4749" s="2" t="str">
        <x:v>USDm</x:v>
      </x:c>
      <x:c r="H4749" s="2" t="str">
        <x:v>2023-01-01</x:v>
      </x:c>
      <x:c r="I4749" s="2" t="str">
        <x:v>2023-12-31</x:v>
      </x:c>
      <x:c r="J4749" s="2" t="str">
        <x:v>Preferred dividends and other common-income adjustments</x:v>
      </x:c>
      <x:c r="K4749" s="2" t="str"/>
      <x:c r="L4749" s="2" t="str"/>
      <x:c r="M4749" s="2" t="str"/>
      <x:c r="N4749" s="2" t="str"/>
      <x:c r="O4749" s="2" t="str"/>
      <x:c r="P4749" s="2" t="str"/>
      <x:c r="Q4749" s="2" t="str"/>
      <x:c r="R4749" s="2" t="str">
        <x:v>Not reported / unavailable</x:v>
      </x:c>
      <x:c r="T4749" s="12"/>
      <x:c r="U4749" s="12"/>
    </x:row>
    <x:row r="4750" ht="24" customHeight="1">
      <x:c r="C4750" s="2" t="str">
        <x:v>COF</x:v>
      </x:c>
      <x:c r="D4750" s="2" t="str">
        <x:v>FY2023</x:v>
      </x:c>
      <x:c r="E4750" s="2" t="str">
        <x:v>eps</x:v>
      </x:c>
      <x:c r="F4750" s="11" t="n">
        <x:v>11.95</x:v>
      </x:c>
      <x:c r="G4750" s="2" t="str">
        <x:v>USD/shares</x:v>
      </x:c>
      <x:c r="H4750" s="2" t="str">
        <x:v>2023-01-01</x:v>
      </x:c>
      <x:c r="I4750" s="2" t="str">
        <x:v>2023-12-31</x:v>
      </x:c>
      <x:c r="J4750" s="2" t="str">
        <x:v>Earnings Per Share, Diluted</x:v>
      </x:c>
      <x:c r="K4750" s="2" t="str">
        <x:v>us-gaap:EarningsPerShareDiluted</x:v>
      </x:c>
      <x:c r="L4750" s="2" t="str">
        <x:v>2026-02-19</x:v>
      </x:c>
      <x:c r="M4750" s="2" t="str">
        <x:v>0000927628-26-000024</x:v>
      </x:c>
      <x:c r="N4750" s="2" t="str">
        <x:v>https://www.sec.gov/Archives/edgar/data/927628/000092762826000024/cof-20251231.htm</x:v>
      </x:c>
      <x:c r="O4750" s="2" t="str">
        <x:v>data/raw/filings/COF_0000927628-26-000024_cof-20251231.htm</x:v>
      </x:c>
      <x:c r="P4750" s="2" t="str">
        <x:v>f-3778</x:v>
      </x:c>
      <x:c r="Q4750" s="2" t="str"/>
      <x:c r="R4750" s="2" t="str">
        <x:v>Latest eligible comparative presentation at the information cutoff.</x:v>
      </x:c>
      <x:c r="T4750" s="12"/>
      <x:c r="U4750" s="12"/>
    </x:row>
    <x:row r="4751" ht="24" customHeight="1">
      <x:c r="C4751" s="2" t="str">
        <x:v>COF</x:v>
      </x:c>
      <x:c r="D4751" s="2" t="str">
        <x:v>FY2023</x:v>
      </x:c>
      <x:c r="E4751" s="2" t="str">
        <x:v>shares_diluted</x:v>
      </x:c>
      <x:c r="F4751" s="11" t="n">
        <x:v>383.4</x:v>
      </x:c>
      <x:c r="G4751" s="2" t="str">
        <x:v>shares</x:v>
      </x:c>
      <x:c r="H4751" s="2" t="str">
        <x:v>2023-01-01</x:v>
      </x:c>
      <x:c r="I4751" s="2" t="str">
        <x:v>2023-12-31</x:v>
      </x:c>
      <x:c r="J4751" s="2" t="str">
        <x:v>Weighted Average Number of Shares Outstanding, Diluted</x:v>
      </x:c>
      <x:c r="K4751" s="2" t="str">
        <x:v>us-gaap:WeightedAverageNumberOfDilutedSharesOutstanding</x:v>
      </x:c>
      <x:c r="L4751" s="2" t="str">
        <x:v>2026-02-19</x:v>
      </x:c>
      <x:c r="M4751" s="2" t="str">
        <x:v>0000927628-26-000024</x:v>
      </x:c>
      <x:c r="N4751" s="2" t="str">
        <x:v>https://www.sec.gov/Archives/edgar/data/927628/000092762826000024/cof-20251231.htm</x:v>
      </x:c>
      <x:c r="O4751" s="2" t="str">
        <x:v>data/raw/filings/COF_0000927628-26-000024_cof-20251231.htm</x:v>
      </x:c>
      <x:c r="P4751" s="2" t="str">
        <x:v>f-3760</x:v>
      </x:c>
      <x:c r="Q4751" s="2" t="str"/>
      <x:c r="R4751" s="2" t="str">
        <x:v>Latest eligible comparative presentation at the information cutoff.</x:v>
      </x:c>
      <x:c r="T4751" s="12"/>
      <x:c r="U4751" s="12"/>
    </x:row>
    <x:row r="4752" ht="24" customHeight="1">
      <x:c r="C4752" s="2" t="str">
        <x:v>COF</x:v>
      </x:c>
      <x:c r="D4752" s="2" t="str">
        <x:v>FY2023</x:v>
      </x:c>
      <x:c r="E4752" s="2" t="str">
        <x:v>dps</x:v>
      </x:c>
      <x:c r="F4752" s="11" t="str">
        <x:v>n.a.</x:v>
      </x:c>
      <x:c r="G4752" s="2" t="str">
        <x:v>USD/share</x:v>
      </x:c>
      <x:c r="H4752" s="2" t="str">
        <x:v>2023-01-01</x:v>
      </x:c>
      <x:c r="I4752" s="2" t="str">
        <x:v>2023-12-31</x:v>
      </x:c>
      <x:c r="J4752" s="2" t="str">
        <x:v>Dividends per common share</x:v>
      </x:c>
      <x:c r="K4752" s="2" t="str"/>
      <x:c r="L4752" s="2" t="str"/>
      <x:c r="M4752" s="2" t="str"/>
      <x:c r="N4752" s="2" t="str"/>
      <x:c r="O4752" s="2" t="str"/>
      <x:c r="P4752" s="2" t="str"/>
      <x:c r="Q4752" s="2" t="str"/>
      <x:c r="R4752" s="2" t="str">
        <x:v>Not reported / unavailable</x:v>
      </x:c>
      <x:c r="T4752" s="12"/>
      <x:c r="U4752" s="12"/>
    </x:row>
    <x:row r="4753" ht="24" customHeight="1">
      <x:c r="C4753" s="2" t="str">
        <x:v>COF</x:v>
      </x:c>
      <x:c r="D4753" s="2" t="str">
        <x:v>FY2023</x:v>
      </x:c>
      <x:c r="E4753" s="2" t="str">
        <x:v>dividends</x:v>
      </x:c>
      <x:c r="F4753" s="11" t="n">
        <x:v>931</x:v>
      </x:c>
      <x:c r="G4753" s="2" t="str">
        <x:v>USD</x:v>
      </x:c>
      <x:c r="H4753" s="2" t="str">
        <x:v>2023-01-01</x:v>
      </x:c>
      <x:c r="I4753" s="2" t="str">
        <x:v>2023-12-31</x:v>
      </x:c>
      <x:c r="J4753" s="2" t="str">
        <x:v>Payments of Ordinary Dividends, Common Stock</x:v>
      </x:c>
      <x:c r="K4753" s="2" t="str">
        <x:v>us-gaap:PaymentsOfDividendsCommonStock</x:v>
      </x:c>
      <x:c r="L4753" s="2" t="str">
        <x:v>2026-02-19</x:v>
      </x:c>
      <x:c r="M4753" s="2" t="str">
        <x:v>0000927628-26-000024</x:v>
      </x:c>
      <x:c r="N4753" s="2" t="str">
        <x:v>https://www.sec.gov/Archives/edgar/data/927628/000092762826000024/cof-20251231.htm</x:v>
      </x:c>
      <x:c r="O4753" s="2" t="str">
        <x:v>data/raw/filings/COF_0000927628-26-000024_cof-20251231.htm</x:v>
      </x:c>
      <x:c r="P4753" s="2" t="str">
        <x:v>f-563</x:v>
      </x:c>
      <x:c r="Q4753" s="2" t="str"/>
      <x:c r="R4753" s="2" t="str">
        <x:v>Latest eligible comparative presentation at the information cutoff.</x:v>
      </x:c>
      <x:c r="T4753" s="12"/>
      <x:c r="U4753" s="12"/>
    </x:row>
    <x:row r="4754" ht="24" customHeight="1">
      <x:c r="C4754" s="2" t="str">
        <x:v>COF</x:v>
      </x:c>
      <x:c r="D4754" s="2" t="str">
        <x:v>FY2023</x:v>
      </x:c>
      <x:c r="E4754" s="2" t="str">
        <x:v>buybacks</x:v>
      </x:c>
      <x:c r="F4754" s="11" t="n">
        <x:v>718</x:v>
      </x:c>
      <x:c r="G4754" s="2" t="str">
        <x:v>USD</x:v>
      </x:c>
      <x:c r="H4754" s="2" t="str">
        <x:v>2023-01-01</x:v>
      </x:c>
      <x:c r="I4754" s="2" t="str">
        <x:v>2023-12-31</x:v>
      </x:c>
      <x:c r="J4754" s="2" t="str">
        <x:v>Payments for Repurchase of Common Stock</x:v>
      </x:c>
      <x:c r="K4754" s="2" t="str">
        <x:v>us-gaap:PaymentsForRepurchaseOfCommonStock</x:v>
      </x:c>
      <x:c r="L4754" s="2" t="str">
        <x:v>2026-02-19</x:v>
      </x:c>
      <x:c r="M4754" s="2" t="str">
        <x:v>0000927628-26-000024</x:v>
      </x:c>
      <x:c r="N4754" s="2" t="str">
        <x:v>https://www.sec.gov/Archives/edgar/data/927628/000092762826000024/cof-20251231.htm</x:v>
      </x:c>
      <x:c r="O4754" s="2" t="str">
        <x:v>data/raw/filings/COF_0000927628-26-000024_cof-20251231.htm</x:v>
      </x:c>
      <x:c r="P4754" s="2" t="str">
        <x:v>f-575</x:v>
      </x:c>
      <x:c r="Q4754" s="2" t="str"/>
      <x:c r="R4754" s="2" t="str">
        <x:v>Latest eligible comparative presentation at the information cutoff.</x:v>
      </x:c>
      <x:c r="T4754" s="12"/>
      <x:c r="U4754" s="12"/>
    </x:row>
    <x:row r="4755" ht="24" customHeight="1">
      <x:c r="C4755" s="2" t="str">
        <x:v>COF</x:v>
      </x:c>
      <x:c r="D4755" s="2" t="str">
        <x:v>FY2023</x:v>
      </x:c>
      <x:c r="E4755" s="2" t="str">
        <x:v>chargeoffs</x:v>
      </x:c>
      <x:c r="F4755" s="11" t="str">
        <x:v>n.a.</x:v>
      </x:c>
      <x:c r="G4755" s="2" t="str">
        <x:v>USDm</x:v>
      </x:c>
      <x:c r="H4755" s="2" t="str">
        <x:v>2023-01-01</x:v>
      </x:c>
      <x:c r="I4755" s="2" t="str">
        <x:v>2023-12-31</x:v>
      </x:c>
      <x:c r="J4755" s="2" t="str">
        <x:v>Gross loan charge-offs</x:v>
      </x:c>
      <x:c r="K4755" s="2" t="str"/>
      <x:c r="L4755" s="2" t="str"/>
      <x:c r="M4755" s="2" t="str"/>
      <x:c r="N4755" s="2" t="str"/>
      <x:c r="O4755" s="2" t="str"/>
      <x:c r="P4755" s="2" t="str"/>
      <x:c r="Q4755" s="2" t="str"/>
      <x:c r="R4755" s="2" t="str">
        <x:v>Not reported / unavailable</x:v>
      </x:c>
      <x:c r="T4755" s="12"/>
      <x:c r="U4755" s="12"/>
    </x:row>
    <x:row r="4756" ht="24" customHeight="1">
      <x:c r="C4756" s="2" t="str">
        <x:v>COF</x:v>
      </x:c>
      <x:c r="D4756" s="2" t="str">
        <x:v>FY2023</x:v>
      </x:c>
      <x:c r="E4756" s="2" t="str">
        <x:v>recoveries</x:v>
      </x:c>
      <x:c r="F4756" s="11" t="str">
        <x:v>n.a.</x:v>
      </x:c>
      <x:c r="G4756" s="2" t="str">
        <x:v>USDm</x:v>
      </x:c>
      <x:c r="H4756" s="2" t="str">
        <x:v>2023-01-01</x:v>
      </x:c>
      <x:c r="I4756" s="2" t="str">
        <x:v>2023-12-31</x:v>
      </x:c>
      <x:c r="J4756" s="2" t="str">
        <x:v>Loan recoveries</x:v>
      </x:c>
      <x:c r="K4756" s="2" t="str"/>
      <x:c r="L4756" s="2" t="str"/>
      <x:c r="M4756" s="2" t="str"/>
      <x:c r="N4756" s="2" t="str"/>
      <x:c r="O4756" s="2" t="str"/>
      <x:c r="P4756" s="2" t="str"/>
      <x:c r="Q4756" s="2" t="str"/>
      <x:c r="R4756" s="2" t="str">
        <x:v>Not reported / unavailable</x:v>
      </x:c>
      <x:c r="T4756" s="12"/>
      <x:c r="U4756" s="12"/>
    </x:row>
    <x:row r="4757" ht="24" customHeight="1">
      <x:c r="C4757" s="2" t="str">
        <x:v>COF</x:v>
      </x:c>
      <x:c r="D4757" s="2" t="str">
        <x:v>FY2023</x:v>
      </x:c>
      <x:c r="E4757" s="2" t="str">
        <x:v>rwa</x:v>
      </x:c>
      <x:c r="F4757" s="11" t="str">
        <x:v>n.a.</x:v>
      </x:c>
      <x:c r="G4757" s="2" t="str">
        <x:v>USDm</x:v>
      </x:c>
      <x:c r="H4757" s="2" t="str">
        <x:v>2023-01-01</x:v>
      </x:c>
      <x:c r="I4757" s="2" t="str">
        <x:v>2023-12-31</x:v>
      </x:c>
      <x:c r="J4757" s="2" t="str">
        <x:v>Risk-weighted assets</x:v>
      </x:c>
      <x:c r="K4757" s="2" t="str"/>
      <x:c r="L4757" s="2" t="str"/>
      <x:c r="M4757" s="2" t="str"/>
      <x:c r="N4757" s="2" t="str"/>
      <x:c r="O4757" s="2" t="str"/>
      <x:c r="P4757" s="2" t="str"/>
      <x:c r="Q4757" s="2" t="str"/>
      <x:c r="R4757" s="2" t="str">
        <x:v>Not reported / unavailable</x:v>
      </x:c>
      <x:c r="T4757" s="12"/>
      <x:c r="U4757" s="12"/>
    </x:row>
    <x:row r="4758" ht="24" customHeight="1">
      <x:c r="C4758" s="2" t="str">
        <x:v>COF</x:v>
      </x:c>
      <x:c r="D4758" s="2" t="str">
        <x:v>FY2023</x:v>
      </x:c>
      <x:c r="E4758" s="2" t="str">
        <x:v>cet1_reported</x:v>
      </x:c>
      <x:c r="F4758" s="11" t="str">
        <x:v>n.a.</x:v>
      </x:c>
      <x:c r="G4758" s="2" t="str">
        <x:v>%</x:v>
      </x:c>
      <x:c r="H4758" s="2" t="str">
        <x:v>2023-01-01</x:v>
      </x:c>
      <x:c r="I4758" s="2" t="str">
        <x:v>2023-12-31</x:v>
      </x:c>
      <x:c r="J4758" s="2" t="str">
        <x:v>Actual standardized CET1 ratio</x:v>
      </x:c>
      <x:c r="K4758" s="2" t="str"/>
      <x:c r="L4758" s="2" t="str"/>
      <x:c r="M4758" s="2" t="str"/>
      <x:c r="N4758" s="2" t="str"/>
      <x:c r="O4758" s="2" t="str"/>
      <x:c r="P4758" s="2" t="str"/>
      <x:c r="Q4758" s="2" t="str"/>
      <x:c r="R4758" s="2" t="str">
        <x:v>Not reported / unavailable</x:v>
      </x:c>
      <x:c r="T4758" s="12"/>
      <x:c r="U4758" s="12"/>
    </x:row>
    <x:row r="4759" ht="24" customHeight="1">
      <x:c r="C4759" s="2" t="str">
        <x:v>COF</x:v>
      </x:c>
      <x:c r="D4759" s="2" t="str">
        <x:v>FY2023</x:v>
      </x:c>
      <x:c r="E4759" s="2" t="str">
        <x:v>nim_reported</x:v>
      </x:c>
      <x:c r="F4759" s="11" t="str">
        <x:v>n.a.</x:v>
      </x:c>
      <x:c r="G4759" s="2" t="str">
        <x:v>%</x:v>
      </x:c>
      <x:c r="H4759" s="2" t="str">
        <x:v>2023-01-01</x:v>
      </x:c>
      <x:c r="I4759" s="2" t="str">
        <x:v>2023-12-31</x:v>
      </x:c>
      <x:c r="J4759" s="2" t="str">
        <x:v>Issuer reported net interest margin</x:v>
      </x:c>
      <x:c r="K4759" s="2" t="str"/>
      <x:c r="L4759" s="2" t="str"/>
      <x:c r="M4759" s="2" t="str"/>
      <x:c r="N4759" s="2" t="str"/>
      <x:c r="O4759" s="2" t="str"/>
      <x:c r="P4759" s="2" t="str"/>
      <x:c r="Q4759" s="2" t="str"/>
      <x:c r="R4759" s="2" t="str">
        <x:v>Not reported / unavailable</x:v>
      </x:c>
      <x:c r="T4759" s="12"/>
      <x:c r="U4759" s="12"/>
    </x:row>
    <x:row r="4760" ht="24" customHeight="1">
      <x:c r="C4760" s="2" t="str">
        <x:v>COF</x:v>
      </x:c>
      <x:c r="D4760" s="2" t="str">
        <x:v>FY2023</x:v>
      </x:c>
      <x:c r="E4760" s="2" t="str">
        <x:v>bvps_reported</x:v>
      </x:c>
      <x:c r="F4760" s="11" t="n">
        <x:v>152.71</x:v>
      </x:c>
      <x:c r="G4760" s="2" t="str">
        <x:v>USD/shares</x:v>
      </x:c>
      <x:c r="H4760" s="2" t="str">
        <x:v>2023-01-01</x:v>
      </x:c>
      <x:c r="I4760" s="2" t="str">
        <x:v>2023-12-31</x:v>
      </x:c>
      <x:c r="J4760" s="2" t="str">
        <x:v>Reported common book value per share</x:v>
      </x:c>
      <x:c r="K4760" s="2" t="str">
        <x:v>Manual verified issuer table row</x:v>
      </x:c>
      <x:c r="L4760" s="2" t="str">
        <x:v>2024-02-23</x:v>
      </x:c>
      <x:c r="M4760" s="2" t="str">
        <x:v>0000927628-24-000094</x:v>
      </x:c>
      <x:c r="N4760" s="2" t="str">
        <x:v>https://www.sec.gov/Archives/edgar/data/927628/000092762824000094/cof-20231231.htm</x:v>
      </x:c>
      <x:c r="O4760" s="2" t="str">
        <x:v>data/raw/filings/COF_0000927628-24-000094_cof-20231231.htm</x:v>
      </x:c>
      <x:c r="P4760" s="2" t="str"/>
      <x:c r="Q4760" s="2" t="str"/>
      <x:c r="R4760" s="2" t="str">
        <x:v>Verified original issuer table row; same-date end balance, excluding average and regulatory minimum tables.</x:v>
      </x:c>
      <x:c r="T4760" s="12"/>
      <x:c r="U4760" s="12"/>
    </x:row>
    <x:row r="4761" ht="24" customHeight="1">
      <x:c r="C4761" s="2" t="str">
        <x:v>COF</x:v>
      </x:c>
      <x:c r="D4761" s="2" t="str">
        <x:v>FY2023</x:v>
      </x:c>
      <x:c r="E4761" s="2" t="str">
        <x:v>tbvps_reported</x:v>
      </x:c>
      <x:c r="F4761" s="11" t="n">
        <x:v>99.78</x:v>
      </x:c>
      <x:c r="G4761" s="2" t="str">
        <x:v>USD/shares</x:v>
      </x:c>
      <x:c r="H4761" s="2" t="str">
        <x:v>2023-01-01</x:v>
      </x:c>
      <x:c r="I4761" s="2" t="str">
        <x:v>2023-12-31</x:v>
      </x:c>
      <x:c r="J4761" s="2" t="str">
        <x:v>Reported tangible book value per share</x:v>
      </x:c>
      <x:c r="K4761" s="2" t="str">
        <x:v>Manual verified issuer table row</x:v>
      </x:c>
      <x:c r="L4761" s="2" t="str">
        <x:v>2024-02-23</x:v>
      </x:c>
      <x:c r="M4761" s="2" t="str">
        <x:v>0000927628-24-000094</x:v>
      </x:c>
      <x:c r="N4761" s="2" t="str">
        <x:v>https://www.sec.gov/Archives/edgar/data/927628/000092762824000094/cof-20231231.htm</x:v>
      </x:c>
      <x:c r="O4761" s="2" t="str">
        <x:v>data/raw/filings/COF_0000927628-24-000094_cof-20231231.htm</x:v>
      </x:c>
      <x:c r="P4761" s="2" t="str"/>
      <x:c r="Q4761" s="2" t="str"/>
      <x:c r="R4761" s="2" t="str">
        <x:v>Verified original issuer table row; same-date end balance, excluding average and regulatory minimum tables.</x:v>
      </x:c>
      <x:c r="T4761" s="12"/>
      <x:c r="U4761" s="12"/>
    </x:row>
    <x:row r="4762" ht="24" customHeight="1">
      <x:c r="C4762" s="2" t="str">
        <x:v>COF</x:v>
      </x:c>
      <x:c r="D4762" s="2" t="str">
        <x:v>FY2023</x:v>
      </x:c>
      <x:c r="E4762" s="2" t="str">
        <x:v>tce_reported</x:v>
      </x:c>
      <x:c r="F4762" s="11" t="str">
        <x:v>n.a.</x:v>
      </x:c>
      <x:c r="G4762" s="2" t="str">
        <x:v>USDm</x:v>
      </x:c>
      <x:c r="H4762" s="2" t="str">
        <x:v>2023-01-01</x:v>
      </x:c>
      <x:c r="I4762" s="2" t="str">
        <x:v>2023-12-31</x:v>
      </x:c>
      <x:c r="J4762" s="2" t="str">
        <x:v>Reported tangible common equity</x:v>
      </x:c>
      <x:c r="K4762" s="2" t="str"/>
      <x:c r="L4762" s="2" t="str"/>
      <x:c r="M4762" s="2" t="str"/>
      <x:c r="N4762" s="2" t="str"/>
      <x:c r="O4762" s="2" t="str"/>
      <x:c r="P4762" s="2" t="str"/>
      <x:c r="Q4762" s="2" t="str"/>
      <x:c r="R4762" s="2" t="str">
        <x:v>Not reported / unavailable</x:v>
      </x:c>
      <x:c r="T4762" s="12"/>
      <x:c r="U4762" s="12"/>
    </x:row>
    <x:row r="4763" ht="24" customHeight="1">
      <x:c r="C4763" s="2" t="str">
        <x:v>COF</x:v>
      </x:c>
      <x:c r="D4763" s="2" t="str">
        <x:v>FY2024</x:v>
      </x:c>
      <x:c r="E4763" s="2" t="str">
        <x:v>assets</x:v>
      </x:c>
      <x:c r="F4763" s="11" t="n">
        <x:v>490144</x:v>
      </x:c>
      <x:c r="G4763" s="2" t="str">
        <x:v>USD</x:v>
      </x:c>
      <x:c r="H4763" s="2" t="str">
        <x:v>2024-01-01</x:v>
      </x:c>
      <x:c r="I4763" s="2" t="str">
        <x:v>2024-12-31</x:v>
      </x:c>
      <x:c r="J4763" s="2" t="str">
        <x:v>Assets</x:v>
      </x:c>
      <x:c r="K4763" s="2" t="str">
        <x:v>us-gaap:Assets</x:v>
      </x:c>
      <x:c r="L4763" s="2" t="str">
        <x:v>2026-02-19</x:v>
      </x:c>
      <x:c r="M4763" s="2" t="str">
        <x:v>0000927628-26-000024</x:v>
      </x:c>
      <x:c r="N4763" s="2" t="str">
        <x:v>https://www.sec.gov/Archives/edgar/data/927628/000092762826000024/cof-20251231.htm</x:v>
      </x:c>
      <x:c r="O4763" s="2" t="str">
        <x:v>data/raw/filings/COF_0000927628-26-000024_cof-20251231.htm</x:v>
      </x:c>
      <x:c r="P4763" s="2" t="str">
        <x:v>f-256</x:v>
      </x:c>
      <x:c r="Q4763" s="2" t="str"/>
      <x:c r="R4763" s="2" t="str">
        <x:v>Latest eligible comparative presentation at the information cutoff.</x:v>
      </x:c>
      <x:c r="T4763" s="12"/>
      <x:c r="U4763" s="12"/>
    </x:row>
    <x:row r="4764" ht="24" customHeight="1">
      <x:c r="C4764" s="2" t="str">
        <x:v>COF</x:v>
      </x:c>
      <x:c r="D4764" s="2" t="str">
        <x:v>FY2024</x:v>
      </x:c>
      <x:c r="E4764" s="2" t="str">
        <x:v>liabilities</x:v>
      </x:c>
      <x:c r="F4764" s="11" t="n">
        <x:v>429360</x:v>
      </x:c>
      <x:c r="G4764" s="2" t="str">
        <x:v>USD</x:v>
      </x:c>
      <x:c r="H4764" s="2" t="str">
        <x:v>2024-01-01</x:v>
      </x:c>
      <x:c r="I4764" s="2" t="str">
        <x:v>2024-12-31</x:v>
      </x:c>
      <x:c r="J4764" s="2" t="str">
        <x:v>Liabilities</x:v>
      </x:c>
      <x:c r="K4764" s="2" t="str">
        <x:v>us-gaap:Liabilities</x:v>
      </x:c>
      <x:c r="L4764" s="2" t="str">
        <x:v>2026-02-19</x:v>
      </x:c>
      <x:c r="M4764" s="2" t="str">
        <x:v>0000927628-26-000024</x:v>
      </x:c>
      <x:c r="N4764" s="2" t="str">
        <x:v>https://www.sec.gov/Archives/edgar/data/927628/000092762826000024/cof-20251231.htm</x:v>
      </x:c>
      <x:c r="O4764" s="2" t="str">
        <x:v>data/raw/filings/COF_0000927628-26-000024_cof-20251231.htm</x:v>
      </x:c>
      <x:c r="P4764" s="2" t="str">
        <x:v>f-278</x:v>
      </x:c>
      <x:c r="Q4764" s="2" t="str"/>
      <x:c r="R4764" s="2" t="str">
        <x:v>Latest eligible comparative presentation at the information cutoff.</x:v>
      </x:c>
      <x:c r="T4764" s="12"/>
      <x:c r="U4764" s="12"/>
    </x:row>
    <x:row r="4765" ht="24" customHeight="1">
      <x:c r="C4765" s="2" t="str">
        <x:v>COF</x:v>
      </x:c>
      <x:c r="D4765" s="2" t="str">
        <x:v>FY2024</x:v>
      </x:c>
      <x:c r="E4765" s="2" t="str">
        <x:v>equity</x:v>
      </x:c>
      <x:c r="F4765" s="11" t="n">
        <x:v>60784</x:v>
      </x:c>
      <x:c r="G4765" s="2" t="str">
        <x:v>USD</x:v>
      </x:c>
      <x:c r="H4765" s="2" t="str">
        <x:v>2024-01-01</x:v>
      </x:c>
      <x:c r="I4765" s="2" t="str">
        <x:v>2024-12-31</x:v>
      </x:c>
      <x:c r="J4765" s="2" t="str">
        <x:v>Stockholders' Equity Attributable to Parent</x:v>
      </x:c>
      <x:c r="K4765" s="2" t="str">
        <x:v>us-gaap:StockholdersEquity</x:v>
      </x:c>
      <x:c r="L4765" s="2" t="str">
        <x:v>2026-07-28</x:v>
      </x:c>
      <x:c r="M4765" s="2" t="str">
        <x:v>0000927628-26-000089</x:v>
      </x:c>
      <x:c r="N4765" s="2" t="str">
        <x:v>https://www.sec.gov/Archives/edgar/data/927628/000092762826000089/cof-20260630.htm</x:v>
      </x:c>
      <x:c r="O4765" s="2" t="str">
        <x:v>data/raw/filings/COF_0000927628-26-000089_cof-20260630.htm</x:v>
      </x:c>
      <x:c r="P4765" s="2" t="str">
        <x:v>f-410</x:v>
      </x:c>
      <x:c r="Q4765" s="2" t="str"/>
      <x:c r="R4765" s="2" t="str">
        <x:v>Latest eligible comparative presentation at the information cutoff.</x:v>
      </x:c>
      <x:c r="T4765" s="12"/>
      <x:c r="U4765" s="12"/>
    </x:row>
    <x:row r="4766" ht="24" customHeight="1">
      <x:c r="C4766" s="2" t="str">
        <x:v>COF</x:v>
      </x:c>
      <x:c r="D4766" s="2" t="str">
        <x:v>FY2024</x:v>
      </x:c>
      <x:c r="E4766" s="2" t="str">
        <x:v>preferred</x:v>
      </x:c>
      <x:c r="F4766" s="11" t="n">
        <x:v>4845</x:v>
      </x:c>
      <x:c r="G4766" s="2" t="str">
        <x:v>USD</x:v>
      </x:c>
      <x:c r="H4766" s="2" t="str">
        <x:v>2024-01-01</x:v>
      </x:c>
      <x:c r="I4766" s="2" t="str">
        <x:v>2024-12-31</x:v>
      </x:c>
      <x:c r="J4766" s="2" t="str">
        <x:v>Preferred Stock, Including Additional Paid in Capital, Net of Discount</x:v>
      </x:c>
      <x:c r="K4766" s="2" t="str">
        <x:v>us-gaap:PreferredStockIncludingAdditionalPaidInCapitalNetOfDiscount</x:v>
      </x:c>
      <x:c r="L4766" s="2" t="str">
        <x:v>2026-02-19</x:v>
      </x:c>
      <x:c r="M4766" s="2" t="str">
        <x:v>0000927628-26-000024</x:v>
      </x:c>
      <x:c r="N4766" s="2" t="str">
        <x:v>https://www.sec.gov/Archives/edgar/data/927628/000092762826000024/cof-20251231.htm</x:v>
      </x:c>
      <x:c r="O4766" s="2" t="str">
        <x:v>data/raw/filings/COF_0000927628-26-000024_cof-20251231.htm</x:v>
      </x:c>
      <x:c r="P4766" s="2" t="str">
        <x:v>f-3489</x:v>
      </x:c>
      <x:c r="Q4766" s="2" t="str"/>
      <x:c r="R4766" s="2" t="str">
        <x:v>Latest eligible comparative presentation at the information cutoff.</x:v>
      </x:c>
      <x:c r="T4766" s="12"/>
      <x:c r="U4766" s="12"/>
    </x:row>
    <x:row r="4767" ht="24" customHeight="1">
      <x:c r="C4767" s="2" t="str">
        <x:v>COF</x:v>
      </x:c>
      <x:c r="D4767" s="2" t="str">
        <x:v>FY2024</x:v>
      </x:c>
      <x:c r="E4767" s="2" t="str">
        <x:v>common_equity_reported</x:v>
      </x:c>
      <x:c r="F4767" s="11" t="str">
        <x:v>n.a.</x:v>
      </x:c>
      <x:c r="G4767" s="2" t="str">
        <x:v>USDm</x:v>
      </x:c>
      <x:c r="H4767" s="2" t="str">
        <x:v>2024-01-01</x:v>
      </x:c>
      <x:c r="I4767" s="2" t="str">
        <x:v>2024-12-31</x:v>
      </x:c>
      <x:c r="J4767" s="2" t="str">
        <x:v>Reported common shareholders equity</x:v>
      </x:c>
      <x:c r="K4767" s="2" t="str"/>
      <x:c r="L4767" s="2" t="str"/>
      <x:c r="M4767" s="2" t="str"/>
      <x:c r="N4767" s="2" t="str"/>
      <x:c r="O4767" s="2" t="str"/>
      <x:c r="P4767" s="2" t="str"/>
      <x:c r="Q4767" s="2" t="str"/>
      <x:c r="R4767" s="2" t="str">
        <x:v>Not reported / unavailable</x:v>
      </x:c>
      <x:c r="T4767" s="12"/>
      <x:c r="U4767" s="12"/>
    </x:row>
    <x:row r="4768" ht="24" customHeight="1">
      <x:c r="C4768" s="2" t="str">
        <x:v>COF</x:v>
      </x:c>
      <x:c r="D4768" s="2" t="str">
        <x:v>FY2024</x:v>
      </x:c>
      <x:c r="E4768" s="2" t="str">
        <x:v>goodwill</x:v>
      </x:c>
      <x:c r="F4768" s="11" t="n">
        <x:v>15059</x:v>
      </x:c>
      <x:c r="G4768" s="2" t="str">
        <x:v>USD</x:v>
      </x:c>
      <x:c r="H4768" s="2" t="str">
        <x:v>2024-01-01</x:v>
      </x:c>
      <x:c r="I4768" s="2" t="str">
        <x:v>2024-12-31</x:v>
      </x:c>
      <x:c r="J4768" s="2" t="str">
        <x:v>Goodwill</x:v>
      </x:c>
      <x:c r="K4768" s="2" t="str">
        <x:v>us-gaap:Goodwill</x:v>
      </x:c>
      <x:c r="L4768" s="2" t="str">
        <x:v>2026-02-19</x:v>
      </x:c>
      <x:c r="M4768" s="2" t="str">
        <x:v>0000927628-26-000024</x:v>
      </x:c>
      <x:c r="N4768" s="2" t="str">
        <x:v>https://www.sec.gov/Archives/edgar/data/927628/000092762826000024/cof-20251231.htm</x:v>
      </x:c>
      <x:c r="O4768" s="2" t="str">
        <x:v>data/raw/filings/COF_0000927628-26-000024_cof-20251231.htm</x:v>
      </x:c>
      <x:c r="P4768" s="2" t="str">
        <x:v>f-2875</x:v>
      </x:c>
      <x:c r="Q4768" s="2" t="str"/>
      <x:c r="R4768" s="2" t="str">
        <x:v>Latest eligible comparative presentation at the information cutoff.</x:v>
      </x:c>
      <x:c r="T4768" s="12"/>
      <x:c r="U4768" s="12"/>
    </x:row>
    <x:row r="4769" ht="24" customHeight="1">
      <x:c r="C4769" s="2" t="str">
        <x:v>COF</x:v>
      </x:c>
      <x:c r="D4769" s="2" t="str">
        <x:v>FY2024</x:v>
      </x:c>
      <x:c r="E4769" s="2" t="str">
        <x:v>intangibles</x:v>
      </x:c>
      <x:c r="F4769" s="11" t="n">
        <x:v>233</x:v>
      </x:c>
      <x:c r="G4769" s="2" t="str">
        <x:v>USD</x:v>
      </x:c>
      <x:c r="H4769" s="2" t="str">
        <x:v>2024-01-01</x:v>
      </x:c>
      <x:c r="I4769" s="2" t="str">
        <x:v>2024-12-31</x:v>
      </x:c>
      <x:c r="J4769" s="2" t="str">
        <x:v>Intangible Assets, Net (Excluding Goodwill)</x:v>
      </x:c>
      <x:c r="K4769" s="2" t="str">
        <x:v>us-gaap:IntangibleAssetsNetExcludingGoodwill</x:v>
      </x:c>
      <x:c r="L4769" s="2" t="str">
        <x:v>2026-02-19</x:v>
      </x:c>
      <x:c r="M4769" s="2" t="str">
        <x:v>0000927628-26-000024</x:v>
      </x:c>
      <x:c r="N4769" s="2" t="str">
        <x:v>https://www.sec.gov/Archives/edgar/data/927628/000092762826000024/cof-20251231.htm</x:v>
      </x:c>
      <x:c r="O4769" s="2" t="str">
        <x:v>data/raw/filings/COF_0000927628-26-000024_cof-20251231.htm</x:v>
      </x:c>
      <x:c r="P4769" s="2" t="str">
        <x:v>f-2828</x:v>
      </x:c>
      <x:c r="Q4769" s="2" t="str"/>
      <x:c r="R4769" s="2" t="str">
        <x:v>Latest eligible comparative presentation at the information cutoff.</x:v>
      </x:c>
      <x:c r="T4769" s="12"/>
      <x:c r="U4769" s="12"/>
    </x:row>
    <x:row r="4770" ht="24" customHeight="1">
      <x:c r="C4770" s="2" t="str">
        <x:v>COF</x:v>
      </x:c>
      <x:c r="D4770" s="2" t="str">
        <x:v>FY2024</x:v>
      </x:c>
      <x:c r="E4770" s="2" t="str">
        <x:v>intangibles_total</x:v>
      </x:c>
      <x:c r="F4770" s="11" t="str">
        <x:v>n.a.</x:v>
      </x:c>
      <x:c r="G4770" s="2" t="str">
        <x:v>USDm</x:v>
      </x:c>
      <x:c r="H4770" s="2" t="str">
        <x:v>2024-01-01</x:v>
      </x:c>
      <x:c r="I4770" s="2" t="str">
        <x:v>2024-12-31</x:v>
      </x:c>
      <x:c r="J4770" s="2" t="str">
        <x:v>Reported goodwill and intangible assets combined</x:v>
      </x:c>
      <x:c r="K4770" s="2" t="str"/>
      <x:c r="L4770" s="2" t="str"/>
      <x:c r="M4770" s="2" t="str"/>
      <x:c r="N4770" s="2" t="str"/>
      <x:c r="O4770" s="2" t="str"/>
      <x:c r="P4770" s="2" t="str"/>
      <x:c r="Q4770" s="2" t="str"/>
      <x:c r="R4770" s="2" t="str">
        <x:v>Not reported / unavailable</x:v>
      </x:c>
      <x:c r="T4770" s="12"/>
      <x:c r="U4770" s="12"/>
    </x:row>
    <x:row r="4771" ht="24" customHeight="1">
      <x:c r="C4771" s="2" t="str">
        <x:v>COF</x:v>
      </x:c>
      <x:c r="D4771" s="2" t="str">
        <x:v>FY2024</x:v>
      </x:c>
      <x:c r="E4771" s="2" t="str">
        <x:v>shares_end</x:v>
      </x:c>
      <x:c r="F4771" s="11" t="n">
        <x:v>381.230343</x:v>
      </x:c>
      <x:c r="G4771" s="2" t="str">
        <x:v>shares</x:v>
      </x:c>
      <x:c r="H4771" s="2" t="str">
        <x:v>2024-01-01</x:v>
      </x:c>
      <x:c r="I4771" s="2" t="str">
        <x:v>2024-12-31</x:v>
      </x:c>
      <x:c r="J4771" s="2" t="str">
        <x:v>Common Stock, Shares, Outstanding</x:v>
      </x:c>
      <x:c r="K4771" s="2" t="str">
        <x:v>us-gaap:CommonStockSharesOutstanding</x:v>
      </x:c>
      <x:c r="L4771" s="2" t="str">
        <x:v>2026-02-19</x:v>
      </x:c>
      <x:c r="M4771" s="2" t="str">
        <x:v>0000927628-26-000024</x:v>
      </x:c>
      <x:c r="N4771" s="2" t="str">
        <x:v>https://www.sec.gov/Archives/edgar/data/927628/000092762826000024/cof-20251231.htm</x:v>
      </x:c>
      <x:c r="O4771" s="2" t="str">
        <x:v>data/raw/filings/COF_0000927628-26-000024_cof-20251231.htm</x:v>
      </x:c>
      <x:c r="P4771" s="2" t="str">
        <x:v>f-298</x:v>
      </x:c>
      <x:c r="Q4771" s="2" t="str"/>
      <x:c r="R4771" s="2" t="str">
        <x:v>Latest eligible comparative presentation at the information cutoff.</x:v>
      </x:c>
      <x:c r="T4771" s="12"/>
      <x:c r="U4771" s="12"/>
    </x:row>
    <x:row r="4772" ht="24" customHeight="1">
      <x:c r="C4772" s="2" t="str">
        <x:v>COF</x:v>
      </x:c>
      <x:c r="D4772" s="2" t="str">
        <x:v>FY2024</x:v>
      </x:c>
      <x:c r="E4772" s="2" t="str">
        <x:v>shares_issued</x:v>
      </x:c>
      <x:c r="F4772" s="11" t="n">
        <x:v>702.224674</x:v>
      </x:c>
      <x:c r="G4772" s="2" t="str">
        <x:v>shares</x:v>
      </x:c>
      <x:c r="H4772" s="2" t="str">
        <x:v>2024-01-01</x:v>
      </x:c>
      <x:c r="I4772" s="2" t="str">
        <x:v>2024-12-31</x:v>
      </x:c>
      <x:c r="J4772" s="2" t="str">
        <x:v>Common Stock, Shares, Issued</x:v>
      </x:c>
      <x:c r="K4772" s="2" t="str">
        <x:v>us-gaap:CommonStockSharesIssued</x:v>
      </x:c>
      <x:c r="L4772" s="2" t="str">
        <x:v>2026-02-19</x:v>
      </x:c>
      <x:c r="M4772" s="2" t="str">
        <x:v>0000927628-26-000024</x:v>
      </x:c>
      <x:c r="N4772" s="2" t="str">
        <x:v>https://www.sec.gov/Archives/edgar/data/927628/000092762826000024/cof-20251231.htm</x:v>
      </x:c>
      <x:c r="O4772" s="2" t="str">
        <x:v>data/raw/filings/COF_0000927628-26-000024_cof-20251231.htm</x:v>
      </x:c>
      <x:c r="P4772" s="2" t="str">
        <x:v>f-296</x:v>
      </x:c>
      <x:c r="Q4772" s="2" t="str"/>
      <x:c r="R4772" s="2" t="str">
        <x:v>Latest eligible comparative presentation at the information cutoff.</x:v>
      </x:c>
      <x:c r="T4772" s="12"/>
      <x:c r="U4772" s="12"/>
    </x:row>
    <x:row r="4773" ht="24" customHeight="1">
      <x:c r="C4773" s="2" t="str">
        <x:v>COF</x:v>
      </x:c>
      <x:c r="D4773" s="2" t="str">
        <x:v>FY2024</x:v>
      </x:c>
      <x:c r="E4773" s="2" t="str">
        <x:v>shares_treasury</x:v>
      </x:c>
      <x:c r="F4773" s="11" t="n">
        <x:v>320.994331</x:v>
      </x:c>
      <x:c r="G4773" s="2" t="str">
        <x:v>shares</x:v>
      </x:c>
      <x:c r="H4773" s="2" t="str">
        <x:v>2024-01-01</x:v>
      </x:c>
      <x:c r="I4773" s="2" t="str">
        <x:v>2024-12-31</x:v>
      </x:c>
      <x:c r="J4773" s="2" t="str">
        <x:v>Treasury Stock, Common, Shares</x:v>
      </x:c>
      <x:c r="K4773" s="2" t="str">
        <x:v>us-gaap:TreasuryStockCommonShares</x:v>
      </x:c>
      <x:c r="L4773" s="2" t="str">
        <x:v>2026-02-19</x:v>
      </x:c>
      <x:c r="M4773" s="2" t="str">
        <x:v>0000927628-26-000024</x:v>
      </x:c>
      <x:c r="N4773" s="2" t="str">
        <x:v>https://www.sec.gov/Archives/edgar/data/927628/000092762826000024/cof-20251231.htm</x:v>
      </x:c>
      <x:c r="O4773" s="2" t="str">
        <x:v>data/raw/filings/COF_0000927628-26-000024_cof-20251231.htm</x:v>
      </x:c>
      <x:c r="P4773" s="2" t="str"/>
      <x:c r="Q4773" s="2" t="str"/>
      <x:c r="R4773" s="2" t="str">
        <x:v>Latest eligible comparative presentation at the information cutoff.</x:v>
      </x:c>
      <x:c r="T4773" s="12"/>
      <x:c r="U4773" s="12"/>
    </x:row>
    <x:row r="4774" ht="24" customHeight="1">
      <x:c r="C4774" s="2" t="str">
        <x:v>COF</x:v>
      </x:c>
      <x:c r="D4774" s="2" t="str">
        <x:v>FY2024</x:v>
      </x:c>
      <x:c r="E4774" s="2" t="str">
        <x:v>deposits</x:v>
      </x:c>
      <x:c r="F4774" s="11" t="n">
        <x:v>362707</x:v>
      </x:c>
      <x:c r="G4774" s="2" t="str">
        <x:v>USD</x:v>
      </x:c>
      <x:c r="H4774" s="2" t="str">
        <x:v>2024-01-01</x:v>
      </x:c>
      <x:c r="I4774" s="2" t="str">
        <x:v>2024-12-31</x:v>
      </x:c>
      <x:c r="J4774" s="2" t="str">
        <x:v>Deposits</x:v>
      </x:c>
      <x:c r="K4774" s="2" t="str">
        <x:v>us-gaap:Deposits</x:v>
      </x:c>
      <x:c r="L4774" s="2" t="str">
        <x:v>2026-02-19</x:v>
      </x:c>
      <x:c r="M4774" s="2" t="str">
        <x:v>0000927628-26-000024</x:v>
      </x:c>
      <x:c r="N4774" s="2" t="str">
        <x:v>https://www.sec.gov/Archives/edgar/data/927628/000092762826000024/cof-20251231.htm</x:v>
      </x:c>
      <x:c r="O4774" s="2" t="str">
        <x:v>data/raw/filings/COF_0000927628-26-000024_cof-20251231.htm</x:v>
      </x:c>
      <x:c r="P4774" s="2" t="str">
        <x:v>f-4720</x:v>
      </x:c>
      <x:c r="Q4774" s="2" t="str"/>
      <x:c r="R4774" s="2" t="str">
        <x:v>Latest eligible comparative presentation at the information cutoff.</x:v>
      </x:c>
      <x:c r="T4774" s="12"/>
      <x:c r="U4774" s="12"/>
    </x:row>
    <x:row r="4775" ht="24" customHeight="1">
      <x:c r="C4775" s="2" t="str">
        <x:v>COF</x:v>
      </x:c>
      <x:c r="D4775" s="2" t="str">
        <x:v>FY2024</x:v>
      </x:c>
      <x:c r="E4775" s="2" t="str">
        <x:v>loans_gross</x:v>
      </x:c>
      <x:c r="F4775" s="11" t="n">
        <x:v>327775</x:v>
      </x:c>
      <x:c r="G4775" s="2" t="str">
        <x:v>USD</x:v>
      </x:c>
      <x:c r="H4775" s="2" t="str">
        <x:v>2024-01-01</x:v>
      </x:c>
      <x:c r="I4775" s="2" t="str">
        <x:v>2024-12-31</x:v>
      </x:c>
      <x:c r="J4775" s="2" t="str">
        <x:v>Gross loans and leases selected definition</x:v>
      </x:c>
      <x:c r="K4775" s="2" t="str">
        <x:v>us-gaap:FinancingReceivableExcludingAccruedInterestBeforeAllowanceForCreditLoss</x:v>
      </x:c>
      <x:c r="L4775" s="2" t="str">
        <x:v>2026-02-19</x:v>
      </x:c>
      <x:c r="M4775" s="2" t="str">
        <x:v>0000927628-26-000024</x:v>
      </x:c>
      <x:c r="N4775" s="2" t="str">
        <x:v>https://www.sec.gov/Archives/edgar/data/927628/000092762826000024/cof-20251231.htm</x:v>
      </x:c>
      <x:c r="O4775" s="2" t="str">
        <x:v>data/raw/filings/COF_0000927628-26-000024_cof-20251231.htm</x:v>
      </x:c>
      <x:c r="P4775" s="2" t="str">
        <x:v>f-1158</x:v>
      </x:c>
      <x:c r="Q4775" s="2" t="str"/>
      <x:c r="R4775" s="2" t="str">
        <x:v>Latest eligible comparative presentation at the information cutoff.</x:v>
      </x:c>
      <x:c r="T4775" s="12"/>
      <x:c r="U4775" s="12"/>
    </x:row>
    <x:row r="4776" ht="24" customHeight="1">
      <x:c r="C4776" s="2" t="str">
        <x:v>COF</x:v>
      </x:c>
      <x:c r="D4776" s="2" t="str">
        <x:v>FY2024</x:v>
      </x:c>
      <x:c r="E4776" s="2" t="str">
        <x:v>loans_net</x:v>
      </x:c>
      <x:c r="F4776" s="11" t="str">
        <x:v>n.a.</x:v>
      </x:c>
      <x:c r="G4776" s="2" t="str">
        <x:v>USDm</x:v>
      </x:c>
      <x:c r="H4776" s="2" t="str">
        <x:v>2024-01-01</x:v>
      </x:c>
      <x:c r="I4776" s="2" t="str">
        <x:v>2024-12-31</x:v>
      </x:c>
      <x:c r="J4776" s="2" t="str">
        <x:v>Net loans after allowance selected definition</x:v>
      </x:c>
      <x:c r="K4776" s="2" t="str"/>
      <x:c r="L4776" s="2" t="str"/>
      <x:c r="M4776" s="2" t="str"/>
      <x:c r="N4776" s="2" t="str"/>
      <x:c r="O4776" s="2" t="str"/>
      <x:c r="P4776" s="2" t="str"/>
      <x:c r="Q4776" s="2" t="str"/>
      <x:c r="R4776" s="2" t="str">
        <x:v>Not reported / unavailable</x:v>
      </x:c>
      <x:c r="T4776" s="12"/>
      <x:c r="U4776" s="12"/>
    </x:row>
    <x:row r="4777" ht="24" customHeight="1">
      <x:c r="C4777" s="2" t="str">
        <x:v>COF</x:v>
      </x:c>
      <x:c r="D4777" s="2" t="str">
        <x:v>FY2024</x:v>
      </x:c>
      <x:c r="E4777" s="2" t="str">
        <x:v>allowance</x:v>
      </x:c>
      <x:c r="F4777" s="11" t="n">
        <x:v>16258</x:v>
      </x:c>
      <x:c r="G4777" s="2" t="str">
        <x:v>USD</x:v>
      </x:c>
      <x:c r="H4777" s="2" t="str">
        <x:v>2024-01-01</x:v>
      </x:c>
      <x:c r="I4777" s="2" t="str">
        <x:v>2024-12-31</x:v>
      </x:c>
      <x:c r="J4777" s="2" t="str">
        <x:v>Loan allowance for credit losses</x:v>
      </x:c>
      <x:c r="K4777" s="2" t="str">
        <x:v>us-gaap:FinancingReceivableAllowanceForCreditLossExcludingAccruedInterest</x:v>
      </x:c>
      <x:c r="L4777" s="2" t="str">
        <x:v>2026-02-19</x:v>
      </x:c>
      <x:c r="M4777" s="2" t="str">
        <x:v>0000927628-26-000024</x:v>
      </x:c>
      <x:c r="N4777" s="2" t="str">
        <x:v>https://www.sec.gov/Archives/edgar/data/927628/000092762826000024/cof-20251231.htm</x:v>
      </x:c>
      <x:c r="O4777" s="2" t="str">
        <x:v>data/raw/filings/COF_0000927628-26-000024_cof-20251231.htm</x:v>
      </x:c>
      <x:c r="P4777" s="2" t="str">
        <x:v>f-238</x:v>
      </x:c>
      <x:c r="Q4777" s="2" t="str"/>
      <x:c r="R4777" s="2" t="str">
        <x:v>Latest eligible comparative presentation at the information cutoff.</x:v>
      </x:c>
      <x:c r="T4777" s="12"/>
      <x:c r="U4777" s="12"/>
    </x:row>
    <x:row r="4778" ht="24" customHeight="1">
      <x:c r="C4778" s="2" t="str">
        <x:v>COF</x:v>
      </x:c>
      <x:c r="D4778" s="2" t="str">
        <x:v>FY2024</x:v>
      </x:c>
      <x:c r="E4778" s="2" t="str">
        <x:v>nonaccrual</x:v>
      </x:c>
      <x:c r="F4778" s="11" t="str">
        <x:v>n.a.</x:v>
      </x:c>
      <x:c r="G4778" s="2" t="str">
        <x:v>USDm</x:v>
      </x:c>
      <x:c r="H4778" s="2" t="str">
        <x:v>2024-01-01</x:v>
      </x:c>
      <x:c r="I4778" s="2" t="str">
        <x:v>2024-12-31</x:v>
      </x:c>
      <x:c r="J4778" s="2" t="str">
        <x:v>Nonaccrual</x:v>
      </x:c>
      <x:c r="K4778" s="2" t="str"/>
      <x:c r="L4778" s="2" t="str"/>
      <x:c r="M4778" s="2" t="str"/>
      <x:c r="N4778" s="2" t="str"/>
      <x:c r="O4778" s="2" t="str"/>
      <x:c r="P4778" s="2" t="str"/>
      <x:c r="Q4778" s="2" t="str"/>
      <x:c r="R4778" s="2" t="str">
        <x:v>Not reported / unavailable</x:v>
      </x:c>
      <x:c r="T4778" s="12"/>
      <x:c r="U4778" s="12"/>
    </x:row>
    <x:row r="4779" ht="24" customHeight="1">
      <x:c r="C4779" s="2" t="str">
        <x:v>COF</x:v>
      </x:c>
      <x:c r="D4779" s="2" t="str">
        <x:v>FY2024</x:v>
      </x:c>
      <x:c r="E4779" s="2" t="str">
        <x:v>cash</x:v>
      </x:c>
      <x:c r="F4779" s="11" t="str">
        <x:v>n.a.</x:v>
      </x:c>
      <x:c r="G4779" s="2" t="str">
        <x:v>USDm</x:v>
      </x:c>
      <x:c r="H4779" s="2" t="str">
        <x:v>2024-01-01</x:v>
      </x:c>
      <x:c r="I4779" s="2" t="str">
        <x:v>2024-12-31</x:v>
      </x:c>
      <x:c r="J4779" s="2" t="str">
        <x:v>Cash</x:v>
      </x:c>
      <x:c r="K4779" s="2" t="str"/>
      <x:c r="L4779" s="2" t="str"/>
      <x:c r="M4779" s="2" t="str"/>
      <x:c r="N4779" s="2" t="str"/>
      <x:c r="O4779" s="2" t="str"/>
      <x:c r="P4779" s="2" t="str"/>
      <x:c r="Q4779" s="2" t="str"/>
      <x:c r="R4779" s="2" t="str">
        <x:v>Not reported / unavailable</x:v>
      </x:c>
      <x:c r="T4779" s="12"/>
      <x:c r="U4779" s="12"/>
    </x:row>
    <x:row r="4780" ht="24" customHeight="1">
      <x:c r="C4780" s="2" t="str">
        <x:v>COF</x:v>
      </x:c>
      <x:c r="D4780" s="2" t="str">
        <x:v>FY2024</x:v>
      </x:c>
      <x:c r="E4780" s="2" t="str">
        <x:v>aoci</x:v>
      </x:c>
      <x:c r="F4780" s="11" t="n">
        <x:v>-9286</x:v>
      </x:c>
      <x:c r="G4780" s="2" t="str">
        <x:v>USD</x:v>
      </x:c>
      <x:c r="H4780" s="2" t="str">
        <x:v>2024-01-01</x:v>
      </x:c>
      <x:c r="I4780" s="2" t="str">
        <x:v>2024-12-31</x:v>
      </x:c>
      <x:c r="J4780" s="2" t="str">
        <x:v>Accumulated Other Comprehensive Income (Loss), Net of Tax</x:v>
      </x:c>
      <x:c r="K4780" s="2" t="str">
        <x:v>us-gaap:AccumulatedOtherComprehensiveIncomeLossNetOfTax</x:v>
      </x:c>
      <x:c r="L4780" s="2" t="str">
        <x:v>2026-02-19</x:v>
      </x:c>
      <x:c r="M4780" s="2" t="str">
        <x:v>0000927628-26-000024</x:v>
      </x:c>
      <x:c r="N4780" s="2" t="str">
        <x:v>https://www.sec.gov/Archives/edgar/data/927628/000092762826000024/cof-20251231.htm</x:v>
      </x:c>
      <x:c r="O4780" s="2" t="str">
        <x:v>data/raw/filings/COF_0000927628-26-000024_cof-20251231.htm</x:v>
      </x:c>
      <x:c r="P4780" s="2" t="str">
        <x:v>f-306</x:v>
      </x:c>
      <x:c r="Q4780" s="2" t="str"/>
      <x:c r="R4780" s="2" t="str">
        <x:v>Latest eligible comparative presentation at the information cutoff.</x:v>
      </x:c>
      <x:c r="T4780" s="12"/>
      <x:c r="U4780" s="12"/>
    </x:row>
    <x:row r="4781" ht="24" customHeight="1">
      <x:c r="C4781" s="2" t="str">
        <x:v>COF</x:v>
      </x:c>
      <x:c r="D4781" s="2" t="str">
        <x:v>FY2024</x:v>
      </x:c>
      <x:c r="E4781" s="2" t="str">
        <x:v>nii</x:v>
      </x:c>
      <x:c r="F4781" s="11" t="n">
        <x:v>31208</x:v>
      </x:c>
      <x:c r="G4781" s="2" t="str">
        <x:v>USD</x:v>
      </x:c>
      <x:c r="H4781" s="2" t="str">
        <x:v>2024-01-01</x:v>
      </x:c>
      <x:c r="I4781" s="2" t="str">
        <x:v>2024-12-31</x:v>
      </x:c>
      <x:c r="J4781" s="2" t="str">
        <x:v>Interest Income (Expense), Net</x:v>
      </x:c>
      <x:c r="K4781" s="2" t="str">
        <x:v>us-gaap:InterestIncomeExpenseNet</x:v>
      </x:c>
      <x:c r="L4781" s="2" t="str">
        <x:v>2026-02-19</x:v>
      </x:c>
      <x:c r="M4781" s="2" t="str">
        <x:v>0000927628-26-000024</x:v>
      </x:c>
      <x:c r="N4781" s="2" t="str">
        <x:v>https://www.sec.gov/Archives/edgar/data/927628/000092762826000024/cof-20251231.htm</x:v>
      </x:c>
      <x:c r="O4781" s="2" t="str">
        <x:v>data/raw/filings/COF_0000927628-26-000024_cof-20251231.htm</x:v>
      </x:c>
      <x:c r="P4781" s="2" t="str">
        <x:v>f-4675</x:v>
      </x:c>
      <x:c r="Q4781" s="2" t="str"/>
      <x:c r="R4781" s="2" t="str">
        <x:v>Latest eligible comparative presentation at the information cutoff.</x:v>
      </x:c>
      <x:c r="T4781" s="12"/>
      <x:c r="U4781" s="12"/>
    </x:row>
    <x:row r="4782" ht="24" customHeight="1">
      <x:c r="C4782" s="2" t="str">
        <x:v>COF</x:v>
      </x:c>
      <x:c r="D4782" s="2" t="str">
        <x:v>FY2024</x:v>
      </x:c>
      <x:c r="E4782" s="2" t="str">
        <x:v>noninterest_income</x:v>
      </x:c>
      <x:c r="F4782" s="11" t="n">
        <x:v>7904</x:v>
      </x:c>
      <x:c r="G4782" s="2" t="str">
        <x:v>USD</x:v>
      </x:c>
      <x:c r="H4782" s="2" t="str">
        <x:v>2024-01-01</x:v>
      </x:c>
      <x:c r="I4782" s="2" t="str">
        <x:v>2024-12-31</x:v>
      </x:c>
      <x:c r="J4782" s="2" t="str">
        <x:v>Noninterest Income</x:v>
      </x:c>
      <x:c r="K4782" s="2" t="str">
        <x:v>us-gaap:NoninterestIncome</x:v>
      </x:c>
      <x:c r="L4782" s="2" t="str">
        <x:v>2026-02-19</x:v>
      </x:c>
      <x:c r="M4782" s="2" t="str">
        <x:v>0000927628-26-000024</x:v>
      </x:c>
      <x:c r="N4782" s="2" t="str">
        <x:v>https://www.sec.gov/Archives/edgar/data/927628/000092762826000024/cof-20251231.htm</x:v>
      </x:c>
      <x:c r="O4782" s="2" t="str">
        <x:v>data/raw/filings/COF_0000927628-26-000024_cof-20251231.htm</x:v>
      </x:c>
      <x:c r="P4782" s="2" t="str">
        <x:v>f-4834</x:v>
      </x:c>
      <x:c r="Q4782" s="2" t="str"/>
      <x:c r="R4782" s="2" t="str">
        <x:v>Latest eligible comparative presentation at the information cutoff.</x:v>
      </x:c>
      <x:c r="T4782" s="12"/>
      <x:c r="U4782" s="12"/>
    </x:row>
    <x:row r="4783" ht="24" customHeight="1">
      <x:c r="C4783" s="2" t="str">
        <x:v>COF</x:v>
      </x:c>
      <x:c r="D4783" s="2" t="str">
        <x:v>FY2024</x:v>
      </x:c>
      <x:c r="E4783" s="2" t="str">
        <x:v>revenue_reported</x:v>
      </x:c>
      <x:c r="F4783" s="11" t="n">
        <x:v>39112</x:v>
      </x:c>
      <x:c r="G4783" s="2" t="str">
        <x:v>USD</x:v>
      </x:c>
      <x:c r="H4783" s="2" t="str">
        <x:v>2024-01-01</x:v>
      </x:c>
      <x:c r="I4783" s="2" t="str">
        <x:v>2024-12-31</x:v>
      </x:c>
      <x:c r="J4783" s="2" t="str">
        <x:v>Revenues</x:v>
      </x:c>
      <x:c r="K4783" s="2" t="str">
        <x:v>us-gaap:Revenues</x:v>
      </x:c>
      <x:c r="L4783" s="2" t="str">
        <x:v>2026-02-19</x:v>
      </x:c>
      <x:c r="M4783" s="2" t="str">
        <x:v>0000927628-26-000024</x:v>
      </x:c>
      <x:c r="N4783" s="2" t="str">
        <x:v>https://www.sec.gov/Archives/edgar/data/927628/000092762826000024/cof-20251231.htm</x:v>
      </x:c>
      <x:c r="O4783" s="2" t="str">
        <x:v>data/raw/filings/COF_0000927628-26-000024_cof-20251231.htm</x:v>
      </x:c>
      <x:c r="P4783" s="2" t="str">
        <x:v>f-4685</x:v>
      </x:c>
      <x:c r="Q4783" s="2" t="str"/>
      <x:c r="R4783" s="2" t="str">
        <x:v>Latest eligible comparative presentation at the information cutoff.</x:v>
      </x:c>
      <x:c r="T4783" s="12"/>
      <x:c r="U4783" s="12"/>
    </x:row>
    <x:row r="4784" ht="24" customHeight="1">
      <x:c r="C4784" s="2" t="str">
        <x:v>COF</x:v>
      </x:c>
      <x:c r="D4784" s="2" t="str">
        <x:v>FY2024</x:v>
      </x:c>
      <x:c r="E4784" s="2" t="str">
        <x:v>opex</x:v>
      </x:c>
      <x:c r="F4784" s="11" t="n">
        <x:v>21486</x:v>
      </x:c>
      <x:c r="G4784" s="2" t="str">
        <x:v>USD</x:v>
      </x:c>
      <x:c r="H4784" s="2" t="str">
        <x:v>2024-01-01</x:v>
      </x:c>
      <x:c r="I4784" s="2" t="str">
        <x:v>2024-12-31</x:v>
      </x:c>
      <x:c r="J4784" s="2" t="str">
        <x:v>Noninterest Expense</x:v>
      </x:c>
      <x:c r="K4784" s="2" t="str">
        <x:v>us-gaap:NoninterestExpense</x:v>
      </x:c>
      <x:c r="L4784" s="2" t="str">
        <x:v>2026-02-19</x:v>
      </x:c>
      <x:c r="M4784" s="2" t="str">
        <x:v>0000927628-26-000024</x:v>
      </x:c>
      <x:c r="N4784" s="2" t="str">
        <x:v>https://www.sec.gov/Archives/edgar/data/927628/000092762826000024/cof-20251231.htm</x:v>
      </x:c>
      <x:c r="O4784" s="2" t="str">
        <x:v>data/raw/filings/COF_0000927628-26-000024_cof-20251231.htm</x:v>
      </x:c>
      <x:c r="P4784" s="2" t="str">
        <x:v>f-4695</x:v>
      </x:c>
      <x:c r="Q4784" s="2" t="str"/>
      <x:c r="R4784" s="2" t="str">
        <x:v>Latest eligible comparative presentation at the information cutoff.</x:v>
      </x:c>
      <x:c r="T4784" s="12"/>
      <x:c r="U4784" s="12"/>
    </x:row>
    <x:row r="4785" ht="24" customHeight="1">
      <x:c r="C4785" s="2" t="str">
        <x:v>COF</x:v>
      </x:c>
      <x:c r="D4785" s="2" t="str">
        <x:v>FY2024</x:v>
      </x:c>
      <x:c r="E4785" s="2" t="str">
        <x:v>provision</x:v>
      </x:c>
      <x:c r="F4785" s="11" t="str">
        <x:v>n.a.</x:v>
      </x:c>
      <x:c r="G4785" s="2" t="str">
        <x:v>USDm</x:v>
      </x:c>
      <x:c r="H4785" s="2" t="str">
        <x:v>2024-01-01</x:v>
      </x:c>
      <x:c r="I4785" s="2" t="str">
        <x:v>2024-12-31</x:v>
      </x:c>
      <x:c r="J4785" s="2" t="str">
        <x:v>Provision for credit losses</x:v>
      </x:c>
      <x:c r="K4785" s="2" t="str"/>
      <x:c r="L4785" s="2" t="str"/>
      <x:c r="M4785" s="2" t="str"/>
      <x:c r="N4785" s="2" t="str"/>
      <x:c r="O4785" s="2" t="str"/>
      <x:c r="P4785" s="2" t="str"/>
      <x:c r="Q4785" s="2" t="str"/>
      <x:c r="R4785" s="2" t="str">
        <x:v>Not reported / unavailable</x:v>
      </x:c>
      <x:c r="T4785" s="12"/>
      <x:c r="U4785" s="12"/>
    </x:row>
    <x:row r="4786" ht="24" customHeight="1">
      <x:c r="C4786" s="2" t="str">
        <x:v>COF</x:v>
      </x:c>
      <x:c r="D4786" s="2" t="str">
        <x:v>FY2024</x:v>
      </x:c>
      <x:c r="E4786" s="2" t="str">
        <x:v>pretax</x:v>
      </x:c>
      <x:c r="F4786" s="11" t="n">
        <x:v>5910</x:v>
      </x:c>
      <x:c r="G4786" s="2" t="str">
        <x:v>USD</x:v>
      </x:c>
      <x:c r="H4786" s="2" t="str">
        <x:v>2024-01-01</x:v>
      </x:c>
      <x:c r="I4786" s="2" t="str">
        <x:v>2024-12-31</x:v>
      </x:c>
      <x:c r="J4786" s="2" t="str">
        <x:v>Income (Loss) from Continuing Operations before Income Taxes, Noncontrolling Interest</x:v>
      </x:c>
      <x:c r="K4786" s="2" t="str">
        <x:v>us-gaap:IncomeLossFromContinuingOperationsBeforeIncomeTaxesExtraordinaryItemsNoncontrollingInterest</x:v>
      </x:c>
      <x:c r="L4786" s="2" t="str">
        <x:v>2026-02-19</x:v>
      </x:c>
      <x:c r="M4786" s="2" t="str">
        <x:v>0000927628-26-000024</x:v>
      </x:c>
      <x:c r="N4786" s="2" t="str">
        <x:v>https://www.sec.gov/Archives/edgar/data/927628/000092762826000024/cof-20251231.htm</x:v>
      </x:c>
      <x:c r="O4786" s="2" t="str">
        <x:v>data/raw/filings/COF_0000927628-26-000024_cof-20251231.htm</x:v>
      </x:c>
      <x:c r="P4786" s="2" t="str">
        <x:v>f-4700</x:v>
      </x:c>
      <x:c r="Q4786" s="2" t="str"/>
      <x:c r="R4786" s="2" t="str">
        <x:v>Latest eligible comparative presentation at the information cutoff.</x:v>
      </x:c>
      <x:c r="T4786" s="12"/>
      <x:c r="U4786" s="12"/>
    </x:row>
    <x:row r="4787" ht="24" customHeight="1">
      <x:c r="C4787" s="2" t="str">
        <x:v>COF</x:v>
      </x:c>
      <x:c r="D4787" s="2" t="str">
        <x:v>FY2024</x:v>
      </x:c>
      <x:c r="E4787" s="2" t="str">
        <x:v>tax</x:v>
      </x:c>
      <x:c r="F4787" s="11" t="n">
        <x:v>1163</x:v>
      </x:c>
      <x:c r="G4787" s="2" t="str">
        <x:v>USD</x:v>
      </x:c>
      <x:c r="H4787" s="2" t="str">
        <x:v>2024-01-01</x:v>
      </x:c>
      <x:c r="I4787" s="2" t="str">
        <x:v>2024-12-31</x:v>
      </x:c>
      <x:c r="J4787" s="2" t="str">
        <x:v>Income Tax Expense (Benefit)</x:v>
      </x:c>
      <x:c r="K4787" s="2" t="str">
        <x:v>us-gaap:IncomeTaxExpenseBenefit</x:v>
      </x:c>
      <x:c r="L4787" s="2" t="str">
        <x:v>2026-02-19</x:v>
      </x:c>
      <x:c r="M4787" s="2" t="str">
        <x:v>0000927628-26-000024</x:v>
      </x:c>
      <x:c r="N4787" s="2" t="str">
        <x:v>https://www.sec.gov/Archives/edgar/data/927628/000092762826000024/cof-20251231.htm</x:v>
      </x:c>
      <x:c r="O4787" s="2" t="str">
        <x:v>data/raw/filings/COF_0000927628-26-000024_cof-20251231.htm</x:v>
      </x:c>
      <x:c r="P4787" s="2" t="str">
        <x:v>f-4705</x:v>
      </x:c>
      <x:c r="Q4787" s="2" t="str"/>
      <x:c r="R4787" s="2" t="str">
        <x:v>Latest eligible comparative presentation at the information cutoff.</x:v>
      </x:c>
      <x:c r="T4787" s="12"/>
      <x:c r="U4787" s="12"/>
    </x:row>
    <x:row r="4788" ht="24" customHeight="1">
      <x:c r="C4788" s="2" t="str">
        <x:v>COF</x:v>
      </x:c>
      <x:c r="D4788" s="2" t="str">
        <x:v>FY2024</x:v>
      </x:c>
      <x:c r="E4788" s="2" t="str">
        <x:v>net_income</x:v>
      </x:c>
      <x:c r="F4788" s="11" t="n">
        <x:v>4750</x:v>
      </x:c>
      <x:c r="G4788" s="2" t="str">
        <x:v>USD</x:v>
      </x:c>
      <x:c r="H4788" s="2" t="str">
        <x:v>2024-01-01</x:v>
      </x:c>
      <x:c r="I4788" s="2" t="str">
        <x:v>2024-12-31</x:v>
      </x:c>
      <x:c r="J4788" s="2" t="str">
        <x:v>Net Income (Loss) Attributable to Parent</x:v>
      </x:c>
      <x:c r="K4788" s="2" t="str">
        <x:v>us-gaap:NetIncomeLoss</x:v>
      </x:c>
      <x:c r="L4788" s="2" t="str">
        <x:v>2026-02-19</x:v>
      </x:c>
      <x:c r="M4788" s="2" t="str">
        <x:v>0000927628-26-000024</x:v>
      </x:c>
      <x:c r="N4788" s="2" t="str">
        <x:v>https://www.sec.gov/Archives/edgar/data/927628/000092762826000024/cof-20251231.htm</x:v>
      </x:c>
      <x:c r="O4788" s="2" t="str">
        <x:v>data/raw/filings/COF_0000927628-26-000024_cof-20251231.htm</x:v>
      </x:c>
      <x:c r="P4788" s="2" t="str">
        <x:v>f-3732</x:v>
      </x:c>
      <x:c r="Q4788" s="2" t="str"/>
      <x:c r="R4788" s="2" t="str">
        <x:v>Latest eligible comparative presentation at the information cutoff.</x:v>
      </x:c>
      <x:c r="T4788" s="12"/>
      <x:c r="U4788" s="12"/>
    </x:row>
    <x:row r="4789" ht="24" customHeight="1">
      <x:c r="C4789" s="2" t="str">
        <x:v>COF</x:v>
      </x:c>
      <x:c r="D4789" s="2" t="str">
        <x:v>FY2024</x:v>
      </x:c>
      <x:c r="E4789" s="2" t="str">
        <x:v>common_income</x:v>
      </x:c>
      <x:c r="F4789" s="11" t="n">
        <x:v>4445</x:v>
      </x:c>
      <x:c r="G4789" s="2" t="str">
        <x:v>USD</x:v>
      </x:c>
      <x:c r="H4789" s="2" t="str">
        <x:v>2024-01-01</x:v>
      </x:c>
      <x:c r="I4789" s="2" t="str">
        <x:v>2024-12-31</x:v>
      </x:c>
      <x:c r="J4789" s="2" t="str">
        <x:v>Net Income (Loss) Available to Common Stockholders, Basic</x:v>
      </x:c>
      <x:c r="K4789" s="2" t="str">
        <x:v>us-gaap:NetIncomeLossAvailableToCommonStockholdersBasic</x:v>
      </x:c>
      <x:c r="L4789" s="2" t="str">
        <x:v>2026-02-19</x:v>
      </x:c>
      <x:c r="M4789" s="2" t="str">
        <x:v>0000927628-26-000024</x:v>
      </x:c>
      <x:c r="N4789" s="2" t="str">
        <x:v>https://www.sec.gov/Archives/edgar/data/927628/000092762826000024/cof-20251231.htm</x:v>
      </x:c>
      <x:c r="O4789" s="2" t="str">
        <x:v>data/raw/filings/COF_0000927628-26-000024_cof-20251231.htm</x:v>
      </x:c>
      <x:c r="P4789" s="2" t="str">
        <x:v>f-3744</x:v>
      </x:c>
      <x:c r="Q4789" s="2" t="str"/>
      <x:c r="R4789" s="2" t="str">
        <x:v>Latest eligible comparative presentation at the information cutoff.</x:v>
      </x:c>
      <x:c r="T4789" s="12"/>
      <x:c r="U4789" s="12"/>
    </x:row>
    <x:row r="4790" ht="24" customHeight="1">
      <x:c r="C4790" s="2" t="str">
        <x:v>COF</x:v>
      </x:c>
      <x:c r="D4790" s="2" t="str">
        <x:v>FY2024</x:v>
      </x:c>
      <x:c r="E4790" s="2" t="str">
        <x:v>preferred_div</x:v>
      </x:c>
      <x:c r="F4790" s="11" t="str">
        <x:v>n.a.</x:v>
      </x:c>
      <x:c r="G4790" s="2" t="str">
        <x:v>USDm</x:v>
      </x:c>
      <x:c r="H4790" s="2" t="str">
        <x:v>2024-01-01</x:v>
      </x:c>
      <x:c r="I4790" s="2" t="str">
        <x:v>2024-12-31</x:v>
      </x:c>
      <x:c r="J4790" s="2" t="str">
        <x:v>Preferred dividends and other common-income adjustments</x:v>
      </x:c>
      <x:c r="K4790" s="2" t="str"/>
      <x:c r="L4790" s="2" t="str"/>
      <x:c r="M4790" s="2" t="str"/>
      <x:c r="N4790" s="2" t="str"/>
      <x:c r="O4790" s="2" t="str"/>
      <x:c r="P4790" s="2" t="str"/>
      <x:c r="Q4790" s="2" t="str"/>
      <x:c r="R4790" s="2" t="str">
        <x:v>Not reported / unavailable</x:v>
      </x:c>
      <x:c r="T4790" s="12"/>
      <x:c r="U4790" s="12"/>
    </x:row>
    <x:row r="4791" ht="24" customHeight="1">
      <x:c r="C4791" s="2" t="str">
        <x:v>COF</x:v>
      </x:c>
      <x:c r="D4791" s="2" t="str">
        <x:v>FY2024</x:v>
      </x:c>
      <x:c r="E4791" s="2" t="str">
        <x:v>eps</x:v>
      </x:c>
      <x:c r="F4791" s="11" t="n">
        <x:v>11.59</x:v>
      </x:c>
      <x:c r="G4791" s="2" t="str">
        <x:v>USD/shares</x:v>
      </x:c>
      <x:c r="H4791" s="2" t="str">
        <x:v>2024-01-01</x:v>
      </x:c>
      <x:c r="I4791" s="2" t="str">
        <x:v>2024-12-31</x:v>
      </x:c>
      <x:c r="J4791" s="2" t="str">
        <x:v>Earnings Per Share, Diluted</x:v>
      </x:c>
      <x:c r="K4791" s="2" t="str">
        <x:v>us-gaap:EarningsPerShareDiluted</x:v>
      </x:c>
      <x:c r="L4791" s="2" t="str">
        <x:v>2026-02-19</x:v>
      </x:c>
      <x:c r="M4791" s="2" t="str">
        <x:v>0000927628-26-000024</x:v>
      </x:c>
      <x:c r="N4791" s="2" t="str">
        <x:v>https://www.sec.gov/Archives/edgar/data/927628/000092762826000024/cof-20251231.htm</x:v>
      </x:c>
      <x:c r="O4791" s="2" t="str">
        <x:v>data/raw/filings/COF_0000927628-26-000024_cof-20251231.htm</x:v>
      </x:c>
      <x:c r="P4791" s="2" t="str">
        <x:v>f-3777</x:v>
      </x:c>
      <x:c r="Q4791" s="2" t="str"/>
      <x:c r="R4791" s="2" t="str">
        <x:v>Latest eligible comparative presentation at the information cutoff.</x:v>
      </x:c>
      <x:c r="T4791" s="12"/>
      <x:c r="U4791" s="12"/>
    </x:row>
    <x:row r="4792" ht="24" customHeight="1">
      <x:c r="C4792" s="2" t="str">
        <x:v>COF</x:v>
      </x:c>
      <x:c r="D4792" s="2" t="str">
        <x:v>FY2024</x:v>
      </x:c>
      <x:c r="E4792" s="2" t="str">
        <x:v>shares_diluted</x:v>
      </x:c>
      <x:c r="F4792" s="11" t="n">
        <x:v>383.6</x:v>
      </x:c>
      <x:c r="G4792" s="2" t="str">
        <x:v>shares</x:v>
      </x:c>
      <x:c r="H4792" s="2" t="str">
        <x:v>2024-01-01</x:v>
      </x:c>
      <x:c r="I4792" s="2" t="str">
        <x:v>2024-12-31</x:v>
      </x:c>
      <x:c r="J4792" s="2" t="str">
        <x:v>Weighted Average Number of Shares Outstanding, Diluted</x:v>
      </x:c>
      <x:c r="K4792" s="2" t="str">
        <x:v>us-gaap:WeightedAverageNumberOfDilutedSharesOutstanding</x:v>
      </x:c>
      <x:c r="L4792" s="2" t="str">
        <x:v>2026-02-19</x:v>
      </x:c>
      <x:c r="M4792" s="2" t="str">
        <x:v>0000927628-26-000024</x:v>
      </x:c>
      <x:c r="N4792" s="2" t="str">
        <x:v>https://www.sec.gov/Archives/edgar/data/927628/000092762826000024/cof-20251231.htm</x:v>
      </x:c>
      <x:c r="O4792" s="2" t="str">
        <x:v>data/raw/filings/COF_0000927628-26-000024_cof-20251231.htm</x:v>
      </x:c>
      <x:c r="P4792" s="2" t="str">
        <x:v>f-3759</x:v>
      </x:c>
      <x:c r="Q4792" s="2" t="str"/>
      <x:c r="R4792" s="2" t="str">
        <x:v>Latest eligible comparative presentation at the information cutoff.</x:v>
      </x:c>
      <x:c r="T4792" s="12"/>
      <x:c r="U4792" s="12"/>
    </x:row>
    <x:row r="4793" ht="24" customHeight="1">
      <x:c r="C4793" s="2" t="str">
        <x:v>COF</x:v>
      </x:c>
      <x:c r="D4793" s="2" t="str">
        <x:v>FY2024</x:v>
      </x:c>
      <x:c r="E4793" s="2" t="str">
        <x:v>dps</x:v>
      </x:c>
      <x:c r="F4793" s="11" t="str">
        <x:v>n.a.</x:v>
      </x:c>
      <x:c r="G4793" s="2" t="str">
        <x:v>USD/share</x:v>
      </x:c>
      <x:c r="H4793" s="2" t="str">
        <x:v>2024-01-01</x:v>
      </x:c>
      <x:c r="I4793" s="2" t="str">
        <x:v>2024-12-31</x:v>
      </x:c>
      <x:c r="J4793" s="2" t="str">
        <x:v>Dividends per common share</x:v>
      </x:c>
      <x:c r="K4793" s="2" t="str"/>
      <x:c r="L4793" s="2" t="str"/>
      <x:c r="M4793" s="2" t="str"/>
      <x:c r="N4793" s="2" t="str"/>
      <x:c r="O4793" s="2" t="str"/>
      <x:c r="P4793" s="2" t="str"/>
      <x:c r="Q4793" s="2" t="str"/>
      <x:c r="R4793" s="2" t="str">
        <x:v>Not reported / unavailable</x:v>
      </x:c>
      <x:c r="T4793" s="12"/>
      <x:c r="U4793" s="12"/>
    </x:row>
    <x:row r="4794" ht="24" customHeight="1">
      <x:c r="C4794" s="2" t="str">
        <x:v>COF</x:v>
      </x:c>
      <x:c r="D4794" s="2" t="str">
        <x:v>FY2024</x:v>
      </x:c>
      <x:c r="E4794" s="2" t="str">
        <x:v>dividends</x:v>
      </x:c>
      <x:c r="F4794" s="11" t="n">
        <x:v>932</x:v>
      </x:c>
      <x:c r="G4794" s="2" t="str">
        <x:v>USD</x:v>
      </x:c>
      <x:c r="H4794" s="2" t="str">
        <x:v>2024-01-01</x:v>
      </x:c>
      <x:c r="I4794" s="2" t="str">
        <x:v>2024-12-31</x:v>
      </x:c>
      <x:c r="J4794" s="2" t="str">
        <x:v>Payments of Ordinary Dividends, Common Stock</x:v>
      </x:c>
      <x:c r="K4794" s="2" t="str">
        <x:v>us-gaap:PaymentsOfDividendsCommonStock</x:v>
      </x:c>
      <x:c r="L4794" s="2" t="str">
        <x:v>2026-02-19</x:v>
      </x:c>
      <x:c r="M4794" s="2" t="str">
        <x:v>0000927628-26-000024</x:v>
      </x:c>
      <x:c r="N4794" s="2" t="str">
        <x:v>https://www.sec.gov/Archives/edgar/data/927628/000092762826000024/cof-20251231.htm</x:v>
      </x:c>
      <x:c r="O4794" s="2" t="str">
        <x:v>data/raw/filings/COF_0000927628-26-000024_cof-20251231.htm</x:v>
      </x:c>
      <x:c r="P4794" s="2" t="str">
        <x:v>f-562</x:v>
      </x:c>
      <x:c r="Q4794" s="2" t="str"/>
      <x:c r="R4794" s="2" t="str">
        <x:v>Latest eligible comparative presentation at the information cutoff.</x:v>
      </x:c>
      <x:c r="T4794" s="12"/>
      <x:c r="U4794" s="12"/>
    </x:row>
    <x:row r="4795" ht="24" customHeight="1">
      <x:c r="C4795" s="2" t="str">
        <x:v>COF</x:v>
      </x:c>
      <x:c r="D4795" s="2" t="str">
        <x:v>FY2024</x:v>
      </x:c>
      <x:c r="E4795" s="2" t="str">
        <x:v>buybacks</x:v>
      </x:c>
      <x:c r="F4795" s="11" t="n">
        <x:v>734</x:v>
      </x:c>
      <x:c r="G4795" s="2" t="str">
        <x:v>USD</x:v>
      </x:c>
      <x:c r="H4795" s="2" t="str">
        <x:v>2024-01-01</x:v>
      </x:c>
      <x:c r="I4795" s="2" t="str">
        <x:v>2024-12-31</x:v>
      </x:c>
      <x:c r="J4795" s="2" t="str">
        <x:v>Payments for Repurchase of Common Stock</x:v>
      </x:c>
      <x:c r="K4795" s="2" t="str">
        <x:v>us-gaap:PaymentsForRepurchaseOfCommonStock</x:v>
      </x:c>
      <x:c r="L4795" s="2" t="str">
        <x:v>2026-02-19</x:v>
      </x:c>
      <x:c r="M4795" s="2" t="str">
        <x:v>0000927628-26-000024</x:v>
      </x:c>
      <x:c r="N4795" s="2" t="str">
        <x:v>https://www.sec.gov/Archives/edgar/data/927628/000092762826000024/cof-20251231.htm</x:v>
      </x:c>
      <x:c r="O4795" s="2" t="str">
        <x:v>data/raw/filings/COF_0000927628-26-000024_cof-20251231.htm</x:v>
      </x:c>
      <x:c r="P4795" s="2" t="str">
        <x:v>f-574</x:v>
      </x:c>
      <x:c r="Q4795" s="2" t="str"/>
      <x:c r="R4795" s="2" t="str">
        <x:v>Latest eligible comparative presentation at the information cutoff.</x:v>
      </x:c>
      <x:c r="T4795" s="12"/>
      <x:c r="U4795" s="12"/>
    </x:row>
    <x:row r="4796" ht="24" customHeight="1">
      <x:c r="C4796" s="2" t="str">
        <x:v>COF</x:v>
      </x:c>
      <x:c r="D4796" s="2" t="str">
        <x:v>FY2024</x:v>
      </x:c>
      <x:c r="E4796" s="2" t="str">
        <x:v>chargeoffs</x:v>
      </x:c>
      <x:c r="F4796" s="11" t="str">
        <x:v>n.a.</x:v>
      </x:c>
      <x:c r="G4796" s="2" t="str">
        <x:v>USDm</x:v>
      </x:c>
      <x:c r="H4796" s="2" t="str">
        <x:v>2024-01-01</x:v>
      </x:c>
      <x:c r="I4796" s="2" t="str">
        <x:v>2024-12-31</x:v>
      </x:c>
      <x:c r="J4796" s="2" t="str">
        <x:v>Gross loan charge-offs</x:v>
      </x:c>
      <x:c r="K4796" s="2" t="str"/>
      <x:c r="L4796" s="2" t="str"/>
      <x:c r="M4796" s="2" t="str"/>
      <x:c r="N4796" s="2" t="str"/>
      <x:c r="O4796" s="2" t="str"/>
      <x:c r="P4796" s="2" t="str"/>
      <x:c r="Q4796" s="2" t="str"/>
      <x:c r="R4796" s="2" t="str">
        <x:v>Not reported / unavailable</x:v>
      </x:c>
      <x:c r="T4796" s="12"/>
      <x:c r="U4796" s="12"/>
    </x:row>
    <x:row r="4797" ht="24" customHeight="1">
      <x:c r="C4797" s="2" t="str">
        <x:v>COF</x:v>
      </x:c>
      <x:c r="D4797" s="2" t="str">
        <x:v>FY2024</x:v>
      </x:c>
      <x:c r="E4797" s="2" t="str">
        <x:v>recoveries</x:v>
      </x:c>
      <x:c r="F4797" s="11" t="str">
        <x:v>n.a.</x:v>
      </x:c>
      <x:c r="G4797" s="2" t="str">
        <x:v>USDm</x:v>
      </x:c>
      <x:c r="H4797" s="2" t="str">
        <x:v>2024-01-01</x:v>
      </x:c>
      <x:c r="I4797" s="2" t="str">
        <x:v>2024-12-31</x:v>
      </x:c>
      <x:c r="J4797" s="2" t="str">
        <x:v>Loan recoveries</x:v>
      </x:c>
      <x:c r="K4797" s="2" t="str"/>
      <x:c r="L4797" s="2" t="str"/>
      <x:c r="M4797" s="2" t="str"/>
      <x:c r="N4797" s="2" t="str"/>
      <x:c r="O4797" s="2" t="str"/>
      <x:c r="P4797" s="2" t="str"/>
      <x:c r="Q4797" s="2" t="str"/>
      <x:c r="R4797" s="2" t="str">
        <x:v>Not reported / unavailable</x:v>
      </x:c>
      <x:c r="T4797" s="12"/>
      <x:c r="U4797" s="12"/>
    </x:row>
    <x:row r="4798" ht="24" customHeight="1">
      <x:c r="C4798" s="2" t="str">
        <x:v>COF</x:v>
      </x:c>
      <x:c r="D4798" s="2" t="str">
        <x:v>FY2024</x:v>
      </x:c>
      <x:c r="E4798" s="2" t="str">
        <x:v>rwa</x:v>
      </x:c>
      <x:c r="F4798" s="11" t="str">
        <x:v>n.a.</x:v>
      </x:c>
      <x:c r="G4798" s="2" t="str">
        <x:v>USDm</x:v>
      </x:c>
      <x:c r="H4798" s="2" t="str">
        <x:v>2024-01-01</x:v>
      </x:c>
      <x:c r="I4798" s="2" t="str">
        <x:v>2024-12-31</x:v>
      </x:c>
      <x:c r="J4798" s="2" t="str">
        <x:v>Risk-weighted assets</x:v>
      </x:c>
      <x:c r="K4798" s="2" t="str"/>
      <x:c r="L4798" s="2" t="str"/>
      <x:c r="M4798" s="2" t="str"/>
      <x:c r="N4798" s="2" t="str"/>
      <x:c r="O4798" s="2" t="str"/>
      <x:c r="P4798" s="2" t="str"/>
      <x:c r="Q4798" s="2" t="str"/>
      <x:c r="R4798" s="2" t="str">
        <x:v>Not reported / unavailable</x:v>
      </x:c>
      <x:c r="T4798" s="12"/>
      <x:c r="U4798" s="12"/>
    </x:row>
    <x:row r="4799" ht="24" customHeight="1">
      <x:c r="C4799" s="2" t="str">
        <x:v>COF</x:v>
      </x:c>
      <x:c r="D4799" s="2" t="str">
        <x:v>FY2024</x:v>
      </x:c>
      <x:c r="E4799" s="2" t="str">
        <x:v>cet1_reported</x:v>
      </x:c>
      <x:c r="F4799" s="11" t="str">
        <x:v>n.a.</x:v>
      </x:c>
      <x:c r="G4799" s="2" t="str">
        <x:v>%</x:v>
      </x:c>
      <x:c r="H4799" s="2" t="str">
        <x:v>2024-01-01</x:v>
      </x:c>
      <x:c r="I4799" s="2" t="str">
        <x:v>2024-12-31</x:v>
      </x:c>
      <x:c r="J4799" s="2" t="str">
        <x:v>Actual standardized CET1 ratio</x:v>
      </x:c>
      <x:c r="K4799" s="2" t="str"/>
      <x:c r="L4799" s="2" t="str"/>
      <x:c r="M4799" s="2" t="str"/>
      <x:c r="N4799" s="2" t="str"/>
      <x:c r="O4799" s="2" t="str"/>
      <x:c r="P4799" s="2" t="str"/>
      <x:c r="Q4799" s="2" t="str"/>
      <x:c r="R4799" s="2" t="str">
        <x:v>Not reported / unavailable</x:v>
      </x:c>
      <x:c r="T4799" s="12"/>
      <x:c r="U4799" s="12"/>
    </x:row>
    <x:row r="4800" ht="24" customHeight="1">
      <x:c r="C4800" s="2" t="str">
        <x:v>COF</x:v>
      </x:c>
      <x:c r="D4800" s="2" t="str">
        <x:v>FY2024</x:v>
      </x:c>
      <x:c r="E4800" s="2" t="str">
        <x:v>nim_reported</x:v>
      </x:c>
      <x:c r="F4800" s="11" t="str">
        <x:v>n.a.</x:v>
      </x:c>
      <x:c r="G4800" s="2" t="str">
        <x:v>%</x:v>
      </x:c>
      <x:c r="H4800" s="2" t="str">
        <x:v>2024-01-01</x:v>
      </x:c>
      <x:c r="I4800" s="2" t="str">
        <x:v>2024-12-31</x:v>
      </x:c>
      <x:c r="J4800" s="2" t="str">
        <x:v>Issuer reported net interest margin</x:v>
      </x:c>
      <x:c r="K4800" s="2" t="str"/>
      <x:c r="L4800" s="2" t="str"/>
      <x:c r="M4800" s="2" t="str"/>
      <x:c r="N4800" s="2" t="str"/>
      <x:c r="O4800" s="2" t="str"/>
      <x:c r="P4800" s="2" t="str"/>
      <x:c r="Q4800" s="2" t="str"/>
      <x:c r="R4800" s="2" t="str">
        <x:v>Not reported / unavailable</x:v>
      </x:c>
      <x:c r="T4800" s="12"/>
      <x:c r="U4800" s="12"/>
    </x:row>
    <x:row r="4801" ht="24" customHeight="1">
      <x:c r="C4801" s="2" t="str">
        <x:v>COF</x:v>
      </x:c>
      <x:c r="D4801" s="2" t="str">
        <x:v>FY2024</x:v>
      </x:c>
      <x:c r="E4801" s="2" t="str">
        <x:v>bvps_reported</x:v>
      </x:c>
      <x:c r="F4801" s="11" t="n">
        <x:v>159.44</x:v>
      </x:c>
      <x:c r="G4801" s="2" t="str">
        <x:v>USD/shares</x:v>
      </x:c>
      <x:c r="H4801" s="2" t="str">
        <x:v>2024-01-01</x:v>
      </x:c>
      <x:c r="I4801" s="2" t="str">
        <x:v>2024-12-31</x:v>
      </x:c>
      <x:c r="J4801" s="2" t="str">
        <x:v>Reported common book value per share</x:v>
      </x:c>
      <x:c r="K4801" s="2" t="str">
        <x:v>Manual verified issuer table row</x:v>
      </x:c>
      <x:c r="L4801" s="2" t="str">
        <x:v>2025-02-20</x:v>
      </x:c>
      <x:c r="M4801" s="2" t="str">
        <x:v>0000927628-25-000092</x:v>
      </x:c>
      <x:c r="N4801" s="2" t="str">
        <x:v>https://www.sec.gov/Archives/edgar/data/927628/000092762825000092/cof-20241231.htm</x:v>
      </x:c>
      <x:c r="O4801" s="2" t="str">
        <x:v>data/raw/filings/COF_0000927628-25-000092_cof-20241231.htm</x:v>
      </x:c>
      <x:c r="P4801" s="2" t="str"/>
      <x:c r="Q4801" s="2" t="str"/>
      <x:c r="R4801" s="2" t="str">
        <x:v>Verified original issuer table row; same-date end balance, excluding average and regulatory minimum tables.</x:v>
      </x:c>
      <x:c r="T4801" s="12"/>
      <x:c r="U4801" s="12"/>
    </x:row>
    <x:row r="4802" ht="24" customHeight="1">
      <x:c r="C4802" s="2" t="str">
        <x:v>COF</x:v>
      </x:c>
      <x:c r="D4802" s="2" t="str">
        <x:v>FY2024</x:v>
      </x:c>
      <x:c r="E4802" s="2" t="str">
        <x:v>tbvps_reported</x:v>
      </x:c>
      <x:c r="F4802" s="11" t="n">
        <x:v>106.97</x:v>
      </x:c>
      <x:c r="G4802" s="2" t="str">
        <x:v>USD/shares</x:v>
      </x:c>
      <x:c r="H4802" s="2" t="str">
        <x:v>2024-01-01</x:v>
      </x:c>
      <x:c r="I4802" s="2" t="str">
        <x:v>2024-12-31</x:v>
      </x:c>
      <x:c r="J4802" s="2" t="str">
        <x:v>Reported tangible book value per share</x:v>
      </x:c>
      <x:c r="K4802" s="2" t="str">
        <x:v>Manual verified issuer table row</x:v>
      </x:c>
      <x:c r="L4802" s="2" t="str">
        <x:v>2025-02-20</x:v>
      </x:c>
      <x:c r="M4802" s="2" t="str">
        <x:v>0000927628-25-000092</x:v>
      </x:c>
      <x:c r="N4802" s="2" t="str">
        <x:v>https://www.sec.gov/Archives/edgar/data/927628/000092762825000092/cof-20241231.htm</x:v>
      </x:c>
      <x:c r="O4802" s="2" t="str">
        <x:v>data/raw/filings/COF_0000927628-25-000092_cof-20241231.htm</x:v>
      </x:c>
      <x:c r="P4802" s="2" t="str"/>
      <x:c r="Q4802" s="2" t="str"/>
      <x:c r="R4802" s="2" t="str">
        <x:v>Verified original issuer table row; same-date end balance, excluding average and regulatory minimum tables.</x:v>
      </x:c>
      <x:c r="T4802" s="12"/>
      <x:c r="U4802" s="12"/>
    </x:row>
    <x:row r="4803" ht="24" customHeight="1">
      <x:c r="C4803" s="2" t="str">
        <x:v>COF</x:v>
      </x:c>
      <x:c r="D4803" s="2" t="str">
        <x:v>FY2024</x:v>
      </x:c>
      <x:c r="E4803" s="2" t="str">
        <x:v>tce_reported</x:v>
      </x:c>
      <x:c r="F4803" s="11" t="str">
        <x:v>n.a.</x:v>
      </x:c>
      <x:c r="G4803" s="2" t="str">
        <x:v>USDm</x:v>
      </x:c>
      <x:c r="H4803" s="2" t="str">
        <x:v>2024-01-01</x:v>
      </x:c>
      <x:c r="I4803" s="2" t="str">
        <x:v>2024-12-31</x:v>
      </x:c>
      <x:c r="J4803" s="2" t="str">
        <x:v>Reported tangible common equity</x:v>
      </x:c>
      <x:c r="K4803" s="2" t="str"/>
      <x:c r="L4803" s="2" t="str"/>
      <x:c r="M4803" s="2" t="str"/>
      <x:c r="N4803" s="2" t="str"/>
      <x:c r="O4803" s="2" t="str"/>
      <x:c r="P4803" s="2" t="str"/>
      <x:c r="Q4803" s="2" t="str"/>
      <x:c r="R4803" s="2" t="str">
        <x:v>Not reported / unavailable</x:v>
      </x:c>
      <x:c r="T4803" s="12"/>
      <x:c r="U4803" s="12"/>
    </x:row>
    <x:row r="4804" ht="24" customHeight="1">
      <x:c r="C4804" s="2" t="str">
        <x:v>COF</x:v>
      </x:c>
      <x:c r="D4804" s="2" t="str">
        <x:v>FY2025</x:v>
      </x:c>
      <x:c r="E4804" s="2" t="str">
        <x:v>assets</x:v>
      </x:c>
      <x:c r="F4804" s="11" t="n">
        <x:v>669009</x:v>
      </x:c>
      <x:c r="G4804" s="2" t="str">
        <x:v>USD</x:v>
      </x:c>
      <x:c r="H4804" s="2" t="str">
        <x:v>2025-01-01</x:v>
      </x:c>
      <x:c r="I4804" s="2" t="str">
        <x:v>2025-12-31</x:v>
      </x:c>
      <x:c r="J4804" s="2" t="str">
        <x:v>Assets</x:v>
      </x:c>
      <x:c r="K4804" s="2" t="str">
        <x:v>us-gaap:Assets</x:v>
      </x:c>
      <x:c r="L4804" s="2" t="str">
        <x:v>2026-07-28</x:v>
      </x:c>
      <x:c r="M4804" s="2" t="str">
        <x:v>0000927628-26-000089</x:v>
      </x:c>
      <x:c r="N4804" s="2" t="str">
        <x:v>https://www.sec.gov/Archives/edgar/data/927628/000092762826000089/cof-20260630.htm</x:v>
      </x:c>
      <x:c r="O4804" s="2" t="str">
        <x:v>data/raw/filings/COF_0000927628-26-000089_cof-20260630.htm</x:v>
      </x:c>
      <x:c r="P4804" s="2" t="str">
        <x:v>f-274</x:v>
      </x:c>
      <x:c r="Q4804" s="2" t="str"/>
      <x:c r="R4804" s="2" t="str">
        <x:v>Latest eligible comparative presentation at the information cutoff.</x:v>
      </x:c>
      <x:c r="T4804" s="12"/>
      <x:c r="U4804" s="12"/>
    </x:row>
    <x:row r="4805" ht="24" customHeight="1">
      <x:c r="C4805" s="2" t="str">
        <x:v>COF</x:v>
      </x:c>
      <x:c r="D4805" s="2" t="str">
        <x:v>FY2025</x:v>
      </x:c>
      <x:c r="E4805" s="2" t="str">
        <x:v>liabilities</x:v>
      </x:c>
      <x:c r="F4805" s="11" t="n">
        <x:v>555393</x:v>
      </x:c>
      <x:c r="G4805" s="2" t="str">
        <x:v>USD</x:v>
      </x:c>
      <x:c r="H4805" s="2" t="str">
        <x:v>2025-01-01</x:v>
      </x:c>
      <x:c r="I4805" s="2" t="str">
        <x:v>2025-12-31</x:v>
      </x:c>
      <x:c r="J4805" s="2" t="str">
        <x:v>Liabilities</x:v>
      </x:c>
      <x:c r="K4805" s="2" t="str">
        <x:v>us-gaap:Liabilities</x:v>
      </x:c>
      <x:c r="L4805" s="2" t="str">
        <x:v>2026-07-28</x:v>
      </x:c>
      <x:c r="M4805" s="2" t="str">
        <x:v>0000927628-26-000089</x:v>
      </x:c>
      <x:c r="N4805" s="2" t="str">
        <x:v>https://www.sec.gov/Archives/edgar/data/927628/000092762826000089/cof-20260630.htm</x:v>
      </x:c>
      <x:c r="O4805" s="2" t="str">
        <x:v>data/raw/filings/COF_0000927628-26-000089_cof-20260630.htm</x:v>
      </x:c>
      <x:c r="P4805" s="2" t="str">
        <x:v>f-296</x:v>
      </x:c>
      <x:c r="Q4805" s="2" t="str"/>
      <x:c r="R4805" s="2" t="str">
        <x:v>Latest eligible comparative presentation at the information cutoff.</x:v>
      </x:c>
      <x:c r="T4805" s="12"/>
      <x:c r="U4805" s="12"/>
    </x:row>
    <x:row r="4806" ht="24" customHeight="1">
      <x:c r="C4806" s="2" t="str">
        <x:v>COF</x:v>
      </x:c>
      <x:c r="D4806" s="2" t="str">
        <x:v>FY2025</x:v>
      </x:c>
      <x:c r="E4806" s="2" t="str">
        <x:v>equity</x:v>
      </x:c>
      <x:c r="F4806" s="11" t="n">
        <x:v>113616</x:v>
      </x:c>
      <x:c r="G4806" s="2" t="str">
        <x:v>USD</x:v>
      </x:c>
      <x:c r="H4806" s="2" t="str">
        <x:v>2025-01-01</x:v>
      </x:c>
      <x:c r="I4806" s="2" t="str">
        <x:v>2025-12-31</x:v>
      </x:c>
      <x:c r="J4806" s="2" t="str">
        <x:v>Stockholders' Equity Attributable to Parent</x:v>
      </x:c>
      <x:c r="K4806" s="2" t="str">
        <x:v>us-gaap:StockholdersEquity</x:v>
      </x:c>
      <x:c r="L4806" s="2" t="str">
        <x:v>2026-07-28</x:v>
      </x:c>
      <x:c r="M4806" s="2" t="str">
        <x:v>0000927628-26-000089</x:v>
      </x:c>
      <x:c r="N4806" s="2" t="str">
        <x:v>https://www.sec.gov/Archives/edgar/data/927628/000092762826000089/cof-20260630.htm</x:v>
      </x:c>
      <x:c r="O4806" s="2" t="str">
        <x:v>data/raw/filings/COF_0000927628-26-000089_cof-20260630.htm</x:v>
      </x:c>
      <x:c r="P4806" s="2" t="str">
        <x:v>f-343</x:v>
      </x:c>
      <x:c r="Q4806" s="2" t="str"/>
      <x:c r="R4806" s="2" t="str">
        <x:v>Latest eligible comparative presentation at the information cutoff.</x:v>
      </x:c>
      <x:c r="T4806" s="12"/>
      <x:c r="U4806" s="12"/>
    </x:row>
    <x:row r="4807" ht="24" customHeight="1">
      <x:c r="C4807" s="2" t="str">
        <x:v>COF</x:v>
      </x:c>
      <x:c r="D4807" s="2" t="str">
        <x:v>FY2025</x:v>
      </x:c>
      <x:c r="E4807" s="2" t="str">
        <x:v>preferred</x:v>
      </x:c>
      <x:c r="F4807" s="11" t="n">
        <x:v>5407</x:v>
      </x:c>
      <x:c r="G4807" s="2" t="str">
        <x:v>USD</x:v>
      </x:c>
      <x:c r="H4807" s="2" t="str">
        <x:v>2025-01-01</x:v>
      </x:c>
      <x:c r="I4807" s="2" t="str">
        <x:v>2025-12-31</x:v>
      </x:c>
      <x:c r="J4807" s="2" t="str">
        <x:v>Preferred Stock, Including Additional Paid in Capital, Net of Discount</x:v>
      </x:c>
      <x:c r="K4807" s="2" t="str">
        <x:v>us-gaap:PreferredStockIncludingAdditionalPaidInCapitalNetOfDiscount</x:v>
      </x:c>
      <x:c r="L4807" s="2" t="str">
        <x:v>2026-07-28</x:v>
      </x:c>
      <x:c r="M4807" s="2" t="str">
        <x:v>0000927628-26-000089</x:v>
      </x:c>
      <x:c r="N4807" s="2" t="str">
        <x:v>https://www.sec.gov/Archives/edgar/data/927628/000092762826000089/cof-20260630.htm</x:v>
      </x:c>
      <x:c r="O4807" s="2" t="str">
        <x:v>data/raw/filings/COF_0000927628-26-000089_cof-20260630.htm</x:v>
      </x:c>
      <x:c r="P4807" s="2" t="str">
        <x:v>f-3564</x:v>
      </x:c>
      <x:c r="Q4807" s="2" t="str"/>
      <x:c r="R4807" s="2" t="str">
        <x:v>Latest eligible comparative presentation at the information cutoff.</x:v>
      </x:c>
      <x:c r="T4807" s="12"/>
      <x:c r="U4807" s="12"/>
    </x:row>
    <x:row r="4808" ht="24" customHeight="1">
      <x:c r="C4808" s="2" t="str">
        <x:v>COF</x:v>
      </x:c>
      <x:c r="D4808" s="2" t="str">
        <x:v>FY2025</x:v>
      </x:c>
      <x:c r="E4808" s="2" t="str">
        <x:v>common_equity_reported</x:v>
      </x:c>
      <x:c r="F4808" s="11" t="str">
        <x:v>n.a.</x:v>
      </x:c>
      <x:c r="G4808" s="2" t="str">
        <x:v>USDm</x:v>
      </x:c>
      <x:c r="H4808" s="2" t="str">
        <x:v>2025-01-01</x:v>
      </x:c>
      <x:c r="I4808" s="2" t="str">
        <x:v>2025-12-31</x:v>
      </x:c>
      <x:c r="J4808" s="2" t="str">
        <x:v>Reported common shareholders equity</x:v>
      </x:c>
      <x:c r="K4808" s="2" t="str"/>
      <x:c r="L4808" s="2" t="str"/>
      <x:c r="M4808" s="2" t="str"/>
      <x:c r="N4808" s="2" t="str"/>
      <x:c r="O4808" s="2" t="str"/>
      <x:c r="P4808" s="2" t="str"/>
      <x:c r="Q4808" s="2" t="str"/>
      <x:c r="R4808" s="2" t="str">
        <x:v>Not reported / unavailable</x:v>
      </x:c>
      <x:c r="T4808" s="12"/>
      <x:c r="U4808" s="12"/>
    </x:row>
    <x:row r="4809" ht="24" customHeight="1">
      <x:c r="C4809" s="2" t="str">
        <x:v>COF</x:v>
      </x:c>
      <x:c r="D4809" s="2" t="str">
        <x:v>FY2025</x:v>
      </x:c>
      <x:c r="E4809" s="2" t="str">
        <x:v>goodwill</x:v>
      </x:c>
      <x:c r="F4809" s="11" t="n">
        <x:v>28509</x:v>
      </x:c>
      <x:c r="G4809" s="2" t="str">
        <x:v>USD</x:v>
      </x:c>
      <x:c r="H4809" s="2" t="str">
        <x:v>2025-01-01</x:v>
      </x:c>
      <x:c r="I4809" s="2" t="str">
        <x:v>2025-12-31</x:v>
      </x:c>
      <x:c r="J4809" s="2" t="str">
        <x:v>Goodwill</x:v>
      </x:c>
      <x:c r="K4809" s="2" t="str">
        <x:v>us-gaap:Goodwill</x:v>
      </x:c>
      <x:c r="L4809" s="2" t="str">
        <x:v>2026-07-28</x:v>
      </x:c>
      <x:c r="M4809" s="2" t="str">
        <x:v>0000927628-26-000089</x:v>
      </x:c>
      <x:c r="N4809" s="2" t="str">
        <x:v>https://www.sec.gov/Archives/edgar/data/927628/000092762826000089/cof-20260630.htm</x:v>
      </x:c>
      <x:c r="O4809" s="2" t="str">
        <x:v>data/raw/filings/COF_0000927628-26-000089_cof-20260630.htm</x:v>
      </x:c>
      <x:c r="P4809" s="2" t="str">
        <x:v>f-2982</x:v>
      </x:c>
      <x:c r="Q4809" s="2" t="str"/>
      <x:c r="R4809" s="2" t="str">
        <x:v>Latest eligible comparative presentation at the information cutoff.</x:v>
      </x:c>
      <x:c r="T4809" s="12"/>
      <x:c r="U4809" s="12"/>
    </x:row>
    <x:row r="4810" ht="24" customHeight="1">
      <x:c r="C4810" s="2" t="str">
        <x:v>COF</x:v>
      </x:c>
      <x:c r="D4810" s="2" t="str">
        <x:v>FY2025</x:v>
      </x:c>
      <x:c r="E4810" s="2" t="str">
        <x:v>intangibles</x:v>
      </x:c>
      <x:c r="F4810" s="11" t="n">
        <x:v>16578</x:v>
      </x:c>
      <x:c r="G4810" s="2" t="str">
        <x:v>USD</x:v>
      </x:c>
      <x:c r="H4810" s="2" t="str">
        <x:v>2025-01-01</x:v>
      </x:c>
      <x:c r="I4810" s="2" t="str">
        <x:v>2025-12-31</x:v>
      </x:c>
      <x:c r="J4810" s="2" t="str">
        <x:v>Intangible Assets, Net (Excluding Goodwill)</x:v>
      </x:c>
      <x:c r="K4810" s="2" t="str">
        <x:v>us-gaap:IntangibleAssetsNetExcludingGoodwill</x:v>
      </x:c>
      <x:c r="L4810" s="2" t="str">
        <x:v>2026-07-28</x:v>
      </x:c>
      <x:c r="M4810" s="2" t="str">
        <x:v>0000927628-26-000089</x:v>
      </x:c>
      <x:c r="N4810" s="2" t="str">
        <x:v>https://www.sec.gov/Archives/edgar/data/927628/000092762826000089/cof-20260630.htm</x:v>
      </x:c>
      <x:c r="O4810" s="2" t="str">
        <x:v>data/raw/filings/COF_0000927628-26-000089_cof-20260630.htm</x:v>
      </x:c>
      <x:c r="P4810" s="2" t="str">
        <x:v>f-2961</x:v>
      </x:c>
      <x:c r="Q4810" s="2" t="str"/>
      <x:c r="R4810" s="2" t="str">
        <x:v>Latest eligible comparative presentation at the information cutoff.</x:v>
      </x:c>
      <x:c r="T4810" s="12"/>
      <x:c r="U4810" s="12"/>
    </x:row>
    <x:row r="4811" ht="24" customHeight="1">
      <x:c r="C4811" s="2" t="str">
        <x:v>COF</x:v>
      </x:c>
      <x:c r="D4811" s="2" t="str">
        <x:v>FY2025</x:v>
      </x:c>
      <x:c r="E4811" s="2" t="str">
        <x:v>intangibles_total</x:v>
      </x:c>
      <x:c r="F4811" s="11" t="str">
        <x:v>n.a.</x:v>
      </x:c>
      <x:c r="G4811" s="2" t="str">
        <x:v>USDm</x:v>
      </x:c>
      <x:c r="H4811" s="2" t="str">
        <x:v>2025-01-01</x:v>
      </x:c>
      <x:c r="I4811" s="2" t="str">
        <x:v>2025-12-31</x:v>
      </x:c>
      <x:c r="J4811" s="2" t="str">
        <x:v>Reported goodwill and intangible assets combined</x:v>
      </x:c>
      <x:c r="K4811" s="2" t="str"/>
      <x:c r="L4811" s="2" t="str"/>
      <x:c r="M4811" s="2" t="str"/>
      <x:c r="N4811" s="2" t="str"/>
      <x:c r="O4811" s="2" t="str"/>
      <x:c r="P4811" s="2" t="str"/>
      <x:c r="Q4811" s="2" t="str"/>
      <x:c r="R4811" s="2" t="str">
        <x:v>Not reported / unavailable</x:v>
      </x:c>
      <x:c r="T4811" s="12"/>
      <x:c r="U4811" s="12"/>
    </x:row>
    <x:row r="4812" ht="24" customHeight="1">
      <x:c r="C4812" s="2" t="str">
        <x:v>COF</x:v>
      </x:c>
      <x:c r="D4812" s="2" t="str">
        <x:v>FY2025</x:v>
      </x:c>
      <x:c r="E4812" s="2" t="str">
        <x:v>shares_end</x:v>
      </x:c>
      <x:c r="F4812" s="11" t="n">
        <x:v>625.102271</x:v>
      </x:c>
      <x:c r="G4812" s="2" t="str">
        <x:v>shares</x:v>
      </x:c>
      <x:c r="H4812" s="2" t="str">
        <x:v>2025-01-01</x:v>
      </x:c>
      <x:c r="I4812" s="2" t="str">
        <x:v>2025-12-31</x:v>
      </x:c>
      <x:c r="J4812" s="2" t="str">
        <x:v>Common Stock, Shares, Outstanding</x:v>
      </x:c>
      <x:c r="K4812" s="2" t="str">
        <x:v>us-gaap:CommonStockSharesOutstanding</x:v>
      </x:c>
      <x:c r="L4812" s="2" t="str">
        <x:v>2026-07-28</x:v>
      </x:c>
      <x:c r="M4812" s="2" t="str">
        <x:v>0000927628-26-000089</x:v>
      </x:c>
      <x:c r="N4812" s="2" t="str">
        <x:v>https://www.sec.gov/Archives/edgar/data/927628/000092762826000089/cof-20260630.htm</x:v>
      </x:c>
      <x:c r="O4812" s="2" t="str">
        <x:v>data/raw/filings/COF_0000927628-26-000089_cof-20260630.htm</x:v>
      </x:c>
      <x:c r="P4812" s="2" t="str">
        <x:v>f-316</x:v>
      </x:c>
      <x:c r="Q4812" s="2" t="str"/>
      <x:c r="R4812" s="2" t="str">
        <x:v>Latest eligible comparative presentation at the information cutoff.</x:v>
      </x:c>
      <x:c r="T4812" s="12"/>
      <x:c r="U4812" s="12"/>
    </x:row>
    <x:row r="4813" ht="24" customHeight="1">
      <x:c r="C4813" s="2" t="str">
        <x:v>COF</x:v>
      </x:c>
      <x:c r="D4813" s="2" t="str">
        <x:v>FY2025</x:v>
      </x:c>
      <x:c r="E4813" s="2" t="str">
        <x:v>shares_issued</x:v>
      </x:c>
      <x:c r="F4813" s="11" t="n">
        <x:v>708.546381</x:v>
      </x:c>
      <x:c r="G4813" s="2" t="str">
        <x:v>shares</x:v>
      </x:c>
      <x:c r="H4813" s="2" t="str">
        <x:v>2025-01-01</x:v>
      </x:c>
      <x:c r="I4813" s="2" t="str">
        <x:v>2025-12-31</x:v>
      </x:c>
      <x:c r="J4813" s="2" t="str">
        <x:v>Common Stock, Shares, Issued</x:v>
      </x:c>
      <x:c r="K4813" s="2" t="str">
        <x:v>us-gaap:CommonStockSharesIssued</x:v>
      </x:c>
      <x:c r="L4813" s="2" t="str">
        <x:v>2026-07-28</x:v>
      </x:c>
      <x:c r="M4813" s="2" t="str">
        <x:v>0000927628-26-000089</x:v>
      </x:c>
      <x:c r="N4813" s="2" t="str">
        <x:v>https://www.sec.gov/Archives/edgar/data/927628/000092762826000089/cof-20260630.htm</x:v>
      </x:c>
      <x:c r="O4813" s="2" t="str">
        <x:v>data/raw/filings/COF_0000927628-26-000089_cof-20260630.htm</x:v>
      </x:c>
      <x:c r="P4813" s="2" t="str">
        <x:v>f-314</x:v>
      </x:c>
      <x:c r="Q4813" s="2" t="str"/>
      <x:c r="R4813" s="2" t="str">
        <x:v>Latest eligible comparative presentation at the information cutoff.</x:v>
      </x:c>
      <x:c r="T4813" s="12"/>
      <x:c r="U4813" s="12"/>
    </x:row>
    <x:row r="4814" ht="24" customHeight="1">
      <x:c r="C4814" s="2" t="str">
        <x:v>COF</x:v>
      </x:c>
      <x:c r="D4814" s="2" t="str">
        <x:v>FY2025</x:v>
      </x:c>
      <x:c r="E4814" s="2" t="str">
        <x:v>shares_treasury</x:v>
      </x:c>
      <x:c r="F4814" s="11" t="n">
        <x:v>83.44411</x:v>
      </x:c>
      <x:c r="G4814" s="2" t="str">
        <x:v>shares</x:v>
      </x:c>
      <x:c r="H4814" s="2" t="str">
        <x:v>2025-01-01</x:v>
      </x:c>
      <x:c r="I4814" s="2" t="str">
        <x:v>2025-12-31</x:v>
      </x:c>
      <x:c r="J4814" s="2" t="str">
        <x:v>Treasury Stock, Common, Shares</x:v>
      </x:c>
      <x:c r="K4814" s="2" t="str">
        <x:v>us-gaap:TreasuryStockCommonShares</x:v>
      </x:c>
      <x:c r="L4814" s="2" t="str">
        <x:v>2026-07-28</x:v>
      </x:c>
      <x:c r="M4814" s="2" t="str">
        <x:v>0000927628-26-000089</x:v>
      </x:c>
      <x:c r="N4814" s="2" t="str">
        <x:v>https://www.sec.gov/Archives/edgar/data/927628/000092762826000089/cof-20260630.htm</x:v>
      </x:c>
      <x:c r="O4814" s="2" t="str">
        <x:v>data/raw/filings/COF_0000927628-26-000089_cof-20260630.htm</x:v>
      </x:c>
      <x:c r="P4814" s="2" t="str"/>
      <x:c r="Q4814" s="2" t="str"/>
      <x:c r="R4814" s="2" t="str">
        <x:v>Latest eligible comparative presentation at the information cutoff.</x:v>
      </x:c>
      <x:c r="T4814" s="12"/>
      <x:c r="U4814" s="12"/>
    </x:row>
    <x:row r="4815" ht="24" customHeight="1">
      <x:c r="C4815" s="2" t="str">
        <x:v>COF</x:v>
      </x:c>
      <x:c r="D4815" s="2" t="str">
        <x:v>FY2025</x:v>
      </x:c>
      <x:c r="E4815" s="2" t="str">
        <x:v>deposits</x:v>
      </x:c>
      <x:c r="F4815" s="11" t="n">
        <x:v>475771</x:v>
      </x:c>
      <x:c r="G4815" s="2" t="str">
        <x:v>USD</x:v>
      </x:c>
      <x:c r="H4815" s="2" t="str">
        <x:v>2025-01-01</x:v>
      </x:c>
      <x:c r="I4815" s="2" t="str">
        <x:v>2025-12-31</x:v>
      </x:c>
      <x:c r="J4815" s="2" t="str">
        <x:v>Deposits</x:v>
      </x:c>
      <x:c r="K4815" s="2" t="str">
        <x:v>us-gaap:Deposits</x:v>
      </x:c>
      <x:c r="L4815" s="2" t="str">
        <x:v>2026-07-28</x:v>
      </x:c>
      <x:c r="M4815" s="2" t="str">
        <x:v>0000927628-26-000089</x:v>
      </x:c>
      <x:c r="N4815" s="2" t="str">
        <x:v>https://www.sec.gov/Archives/edgar/data/927628/000092762826000089/cof-20260630.htm</x:v>
      </x:c>
      <x:c r="O4815" s="2" t="str">
        <x:v>data/raw/filings/COF_0000927628-26-000089_cof-20260630.htm</x:v>
      </x:c>
      <x:c r="P4815" s="2" t="str">
        <x:v>f-3002</x:v>
      </x:c>
      <x:c r="Q4815" s="2" t="str"/>
      <x:c r="R4815" s="2" t="str">
        <x:v>Latest eligible comparative presentation at the information cutoff.</x:v>
      </x:c>
      <x:c r="T4815" s="12"/>
      <x:c r="U4815" s="12"/>
    </x:row>
    <x:row r="4816" ht="24" customHeight="1">
      <x:c r="C4816" s="2" t="str">
        <x:v>COF</x:v>
      </x:c>
      <x:c r="D4816" s="2" t="str">
        <x:v>FY2025</x:v>
      </x:c>
      <x:c r="E4816" s="2" t="str">
        <x:v>loans_gross</x:v>
      </x:c>
      <x:c r="F4816" s="11" t="n">
        <x:v>453622</x:v>
      </x:c>
      <x:c r="G4816" s="2" t="str">
        <x:v>USD</x:v>
      </x:c>
      <x:c r="H4816" s="2" t="str">
        <x:v>2025-01-01</x:v>
      </x:c>
      <x:c r="I4816" s="2" t="str">
        <x:v>2025-12-31</x:v>
      </x:c>
      <x:c r="J4816" s="2" t="str">
        <x:v>Gross loans and leases selected definition</x:v>
      </x:c>
      <x:c r="K4816" s="2" t="str">
        <x:v>us-gaap:FinancingReceivableExcludingAccruedInterestBeforeAllowanceForCreditLoss</x:v>
      </x:c>
      <x:c r="L4816" s="2" t="str">
        <x:v>2026-07-28</x:v>
      </x:c>
      <x:c r="M4816" s="2" t="str">
        <x:v>0000927628-26-000089</x:v>
      </x:c>
      <x:c r="N4816" s="2" t="str">
        <x:v>https://www.sec.gov/Archives/edgar/data/927628/000092762826000089/cof-20260630.htm</x:v>
      </x:c>
      <x:c r="O4816" s="2" t="str">
        <x:v>data/raw/filings/COF_0000927628-26-000089_cof-20260630.htm</x:v>
      </x:c>
      <x:c r="P4816" s="2" t="str">
        <x:v>f-1009</x:v>
      </x:c>
      <x:c r="Q4816" s="2" t="str"/>
      <x:c r="R4816" s="2" t="str">
        <x:v>Latest eligible comparative presentation at the information cutoff.</x:v>
      </x:c>
      <x:c r="T4816" s="12"/>
      <x:c r="U4816" s="12"/>
    </x:row>
    <x:row r="4817" ht="24" customHeight="1">
      <x:c r="C4817" s="2" t="str">
        <x:v>COF</x:v>
      </x:c>
      <x:c r="D4817" s="2" t="str">
        <x:v>FY2025</x:v>
      </x:c>
      <x:c r="E4817" s="2" t="str">
        <x:v>loans_net</x:v>
      </x:c>
      <x:c r="F4817" s="11" t="str">
        <x:v>n.a.</x:v>
      </x:c>
      <x:c r="G4817" s="2" t="str">
        <x:v>USDm</x:v>
      </x:c>
      <x:c r="H4817" s="2" t="str">
        <x:v>2025-01-01</x:v>
      </x:c>
      <x:c r="I4817" s="2" t="str">
        <x:v>2025-12-31</x:v>
      </x:c>
      <x:c r="J4817" s="2" t="str">
        <x:v>Net loans after allowance selected definition</x:v>
      </x:c>
      <x:c r="K4817" s="2" t="str"/>
      <x:c r="L4817" s="2" t="str"/>
      <x:c r="M4817" s="2" t="str"/>
      <x:c r="N4817" s="2" t="str"/>
      <x:c r="O4817" s="2" t="str"/>
      <x:c r="P4817" s="2" t="str"/>
      <x:c r="Q4817" s="2" t="str"/>
      <x:c r="R4817" s="2" t="str">
        <x:v>Not reported / unavailable</x:v>
      </x:c>
      <x:c r="T4817" s="12"/>
      <x:c r="U4817" s="12"/>
    </x:row>
    <x:row r="4818" ht="24" customHeight="1">
      <x:c r="C4818" s="2" t="str">
        <x:v>COF</x:v>
      </x:c>
      <x:c r="D4818" s="2" t="str">
        <x:v>FY2025</x:v>
      </x:c>
      <x:c r="E4818" s="2" t="str">
        <x:v>allowance</x:v>
      </x:c>
      <x:c r="F4818" s="11" t="n">
        <x:v>23409</x:v>
      </x:c>
      <x:c r="G4818" s="2" t="str">
        <x:v>USD</x:v>
      </x:c>
      <x:c r="H4818" s="2" t="str">
        <x:v>2025-01-01</x:v>
      </x:c>
      <x:c r="I4818" s="2" t="str">
        <x:v>2025-12-31</x:v>
      </x:c>
      <x:c r="J4818" s="2" t="str">
        <x:v>Loan allowance for credit losses</x:v>
      </x:c>
      <x:c r="K4818" s="2" t="str">
        <x:v>us-gaap:FinancingReceivableAllowanceForCreditLossExcludingAccruedInterest</x:v>
      </x:c>
      <x:c r="L4818" s="2" t="str">
        <x:v>2026-07-28</x:v>
      </x:c>
      <x:c r="M4818" s="2" t="str">
        <x:v>0000927628-26-000089</x:v>
      </x:c>
      <x:c r="N4818" s="2" t="str">
        <x:v>https://www.sec.gov/Archives/edgar/data/927628/000092762826000089/cof-20260630.htm</x:v>
      </x:c>
      <x:c r="O4818" s="2" t="str">
        <x:v>data/raw/filings/COF_0000927628-26-000089_cof-20260630.htm</x:v>
      </x:c>
      <x:c r="P4818" s="2" t="str">
        <x:v>f-256</x:v>
      </x:c>
      <x:c r="Q4818" s="2" t="str"/>
      <x:c r="R4818" s="2" t="str">
        <x:v>Latest eligible comparative presentation at the information cutoff.</x:v>
      </x:c>
      <x:c r="T4818" s="12"/>
      <x:c r="U4818" s="12"/>
    </x:row>
    <x:row r="4819" ht="24" customHeight="1">
      <x:c r="C4819" s="2" t="str">
        <x:v>COF</x:v>
      </x:c>
      <x:c r="D4819" s="2" t="str">
        <x:v>FY2025</x:v>
      </x:c>
      <x:c r="E4819" s="2" t="str">
        <x:v>nonaccrual</x:v>
      </x:c>
      <x:c r="F4819" s="11" t="str">
        <x:v>n.a.</x:v>
      </x:c>
      <x:c r="G4819" s="2" t="str">
        <x:v>USDm</x:v>
      </x:c>
      <x:c r="H4819" s="2" t="str">
        <x:v>2025-01-01</x:v>
      </x:c>
      <x:c r="I4819" s="2" t="str">
        <x:v>2025-12-31</x:v>
      </x:c>
      <x:c r="J4819" s="2" t="str">
        <x:v>Nonaccrual</x:v>
      </x:c>
      <x:c r="K4819" s="2" t="str"/>
      <x:c r="L4819" s="2" t="str"/>
      <x:c r="M4819" s="2" t="str"/>
      <x:c r="N4819" s="2" t="str"/>
      <x:c r="O4819" s="2" t="str"/>
      <x:c r="P4819" s="2" t="str"/>
      <x:c r="Q4819" s="2" t="str"/>
      <x:c r="R4819" s="2" t="str">
        <x:v>Not reported / unavailable</x:v>
      </x:c>
      <x:c r="T4819" s="12"/>
      <x:c r="U4819" s="12"/>
    </x:row>
    <x:row r="4820" ht="24" customHeight="1">
      <x:c r="C4820" s="2" t="str">
        <x:v>COF</x:v>
      </x:c>
      <x:c r="D4820" s="2" t="str">
        <x:v>FY2025</x:v>
      </x:c>
      <x:c r="E4820" s="2" t="str">
        <x:v>cash</x:v>
      </x:c>
      <x:c r="F4820" s="11" t="str">
        <x:v>n.a.</x:v>
      </x:c>
      <x:c r="G4820" s="2" t="str">
        <x:v>USDm</x:v>
      </x:c>
      <x:c r="H4820" s="2" t="str">
        <x:v>2025-01-01</x:v>
      </x:c>
      <x:c r="I4820" s="2" t="str">
        <x:v>2025-12-31</x:v>
      </x:c>
      <x:c r="J4820" s="2" t="str">
        <x:v>Cash</x:v>
      </x:c>
      <x:c r="K4820" s="2" t="str"/>
      <x:c r="L4820" s="2" t="str"/>
      <x:c r="M4820" s="2" t="str"/>
      <x:c r="N4820" s="2" t="str"/>
      <x:c r="O4820" s="2" t="str"/>
      <x:c r="P4820" s="2" t="str"/>
      <x:c r="Q4820" s="2" t="str"/>
      <x:c r="R4820" s="2" t="str">
        <x:v>Not reported / unavailable</x:v>
      </x:c>
      <x:c r="T4820" s="12"/>
      <x:c r="U4820" s="12"/>
    </x:row>
    <x:row r="4821" ht="24" customHeight="1">
      <x:c r="C4821" s="2" t="str">
        <x:v>COF</x:v>
      </x:c>
      <x:c r="D4821" s="2" t="str">
        <x:v>FY2025</x:v>
      </x:c>
      <x:c r="E4821" s="2" t="str">
        <x:v>aoci</x:v>
      </x:c>
      <x:c r="F4821" s="11" t="n">
        <x:v>-5468</x:v>
      </x:c>
      <x:c r="G4821" s="2" t="str">
        <x:v>USD</x:v>
      </x:c>
      <x:c r="H4821" s="2" t="str">
        <x:v>2025-01-01</x:v>
      </x:c>
      <x:c r="I4821" s="2" t="str">
        <x:v>2025-12-31</x:v>
      </x:c>
      <x:c r="J4821" s="2" t="str">
        <x:v>Accumulated Other Comprehensive Income (Loss), Net of Tax</x:v>
      </x:c>
      <x:c r="K4821" s="2" t="str">
        <x:v>us-gaap:AccumulatedOtherComprehensiveIncomeLossNetOfTax</x:v>
      </x:c>
      <x:c r="L4821" s="2" t="str">
        <x:v>2026-07-28</x:v>
      </x:c>
      <x:c r="M4821" s="2" t="str">
        <x:v>0000927628-26-000089</x:v>
      </x:c>
      <x:c r="N4821" s="2" t="str">
        <x:v>https://www.sec.gov/Archives/edgar/data/927628/000092762826000089/cof-20260630.htm</x:v>
      </x:c>
      <x:c r="O4821" s="2" t="str">
        <x:v>data/raw/filings/COF_0000927628-26-000089_cof-20260630.htm</x:v>
      </x:c>
      <x:c r="P4821" s="2" t="str">
        <x:v>f-324</x:v>
      </x:c>
      <x:c r="Q4821" s="2" t="str"/>
      <x:c r="R4821" s="2" t="str">
        <x:v>Latest eligible comparative presentation at the information cutoff.</x:v>
      </x:c>
      <x:c r="T4821" s="12"/>
      <x:c r="U4821" s="12"/>
    </x:row>
    <x:row r="4822" ht="24" customHeight="1">
      <x:c r="C4822" s="2" t="str">
        <x:v>COF</x:v>
      </x:c>
      <x:c r="D4822" s="2" t="str">
        <x:v>FY2025</x:v>
      </x:c>
      <x:c r="E4822" s="2" t="str">
        <x:v>nii</x:v>
      </x:c>
      <x:c r="F4822" s="11" t="n">
        <x:v>42878</x:v>
      </x:c>
      <x:c r="G4822" s="2" t="str">
        <x:v>USD</x:v>
      </x:c>
      <x:c r="H4822" s="2" t="str">
        <x:v>2025-01-01</x:v>
      </x:c>
      <x:c r="I4822" s="2" t="str">
        <x:v>2025-12-31</x:v>
      </x:c>
      <x:c r="J4822" s="2" t="str">
        <x:v>Interest Income (Expense), Net</x:v>
      </x:c>
      <x:c r="K4822" s="2" t="str">
        <x:v>us-gaap:InterestIncomeExpenseNet</x:v>
      </x:c>
      <x:c r="L4822" s="2" t="str">
        <x:v>2026-02-19</x:v>
      </x:c>
      <x:c r="M4822" s="2" t="str">
        <x:v>0000927628-26-000024</x:v>
      </x:c>
      <x:c r="N4822" s="2" t="str">
        <x:v>https://www.sec.gov/Archives/edgar/data/927628/000092762826000024/cof-20251231.htm</x:v>
      </x:c>
      <x:c r="O4822" s="2" t="str">
        <x:v>data/raw/filings/COF_0000927628-26-000024_cof-20251231.htm</x:v>
      </x:c>
      <x:c r="P4822" s="2" t="str">
        <x:v>f-4625</x:v>
      </x:c>
      <x:c r="Q4822" s="2" t="str"/>
      <x:c r="R4822" s="2" t="str">
        <x:v>Latest eligible comparative presentation at the information cutoff.</x:v>
      </x:c>
      <x:c r="T4822" s="12"/>
      <x:c r="U4822" s="12"/>
    </x:row>
    <x:row r="4823" ht="24" customHeight="1">
      <x:c r="C4823" s="2" t="str">
        <x:v>COF</x:v>
      </x:c>
      <x:c r="D4823" s="2" t="str">
        <x:v>FY2025</x:v>
      </x:c>
      <x:c r="E4823" s="2" t="str">
        <x:v>noninterest_income</x:v>
      </x:c>
      <x:c r="F4823" s="11" t="n">
        <x:v>10556</x:v>
      </x:c>
      <x:c r="G4823" s="2" t="str">
        <x:v>USD</x:v>
      </x:c>
      <x:c r="H4823" s="2" t="str">
        <x:v>2025-01-01</x:v>
      </x:c>
      <x:c r="I4823" s="2" t="str">
        <x:v>2025-12-31</x:v>
      </x:c>
      <x:c r="J4823" s="2" t="str">
        <x:v>Noninterest Income</x:v>
      </x:c>
      <x:c r="K4823" s="2" t="str">
        <x:v>us-gaap:NoninterestIncome</x:v>
      </x:c>
      <x:c r="L4823" s="2" t="str">
        <x:v>2026-02-19</x:v>
      </x:c>
      <x:c r="M4823" s="2" t="str">
        <x:v>0000927628-26-000024</x:v>
      </x:c>
      <x:c r="N4823" s="2" t="str">
        <x:v>https://www.sec.gov/Archives/edgar/data/927628/000092762826000024/cof-20251231.htm</x:v>
      </x:c>
      <x:c r="O4823" s="2" t="str">
        <x:v>data/raw/filings/COF_0000927628-26-000024_cof-20251231.htm</x:v>
      </x:c>
      <x:c r="P4823" s="2" t="str">
        <x:v>f-4804</x:v>
      </x:c>
      <x:c r="Q4823" s="2" t="str"/>
      <x:c r="R4823" s="2" t="str">
        <x:v>Latest eligible comparative presentation at the information cutoff.</x:v>
      </x:c>
      <x:c r="T4823" s="12"/>
      <x:c r="U4823" s="12"/>
    </x:row>
    <x:row r="4824" ht="24" customHeight="1">
      <x:c r="C4824" s="2" t="str">
        <x:v>COF</x:v>
      </x:c>
      <x:c r="D4824" s="2" t="str">
        <x:v>FY2025</x:v>
      </x:c>
      <x:c r="E4824" s="2" t="str">
        <x:v>revenue_reported</x:v>
      </x:c>
      <x:c r="F4824" s="11" t="n">
        <x:v>53434</x:v>
      </x:c>
      <x:c r="G4824" s="2" t="str">
        <x:v>USD</x:v>
      </x:c>
      <x:c r="H4824" s="2" t="str">
        <x:v>2025-01-01</x:v>
      </x:c>
      <x:c r="I4824" s="2" t="str">
        <x:v>2025-12-31</x:v>
      </x:c>
      <x:c r="J4824" s="2" t="str">
        <x:v>Revenues</x:v>
      </x:c>
      <x:c r="K4824" s="2" t="str">
        <x:v>us-gaap:Revenues</x:v>
      </x:c>
      <x:c r="L4824" s="2" t="str">
        <x:v>2026-02-19</x:v>
      </x:c>
      <x:c r="M4824" s="2" t="str">
        <x:v>0000927628-26-000024</x:v>
      </x:c>
      <x:c r="N4824" s="2" t="str">
        <x:v>https://www.sec.gov/Archives/edgar/data/927628/000092762826000024/cof-20251231.htm</x:v>
      </x:c>
      <x:c r="O4824" s="2" t="str">
        <x:v>data/raw/filings/COF_0000927628-26-000024_cof-20251231.htm</x:v>
      </x:c>
      <x:c r="P4824" s="2" t="str">
        <x:v>f-4635</x:v>
      </x:c>
      <x:c r="Q4824" s="2" t="str"/>
      <x:c r="R4824" s="2" t="str">
        <x:v>Latest eligible comparative presentation at the information cutoff.</x:v>
      </x:c>
      <x:c r="T4824" s="12"/>
      <x:c r="U4824" s="12"/>
    </x:row>
    <x:row r="4825" ht="24" customHeight="1">
      <x:c r="C4825" s="2" t="str">
        <x:v>COF</x:v>
      </x:c>
      <x:c r="D4825" s="2" t="str">
        <x:v>FY2025</x:v>
      </x:c>
      <x:c r="E4825" s="2" t="str">
        <x:v>opex</x:v>
      </x:c>
      <x:c r="F4825" s="11" t="n">
        <x:v>30498</x:v>
      </x:c>
      <x:c r="G4825" s="2" t="str">
        <x:v>USD</x:v>
      </x:c>
      <x:c r="H4825" s="2" t="str">
        <x:v>2025-01-01</x:v>
      </x:c>
      <x:c r="I4825" s="2" t="str">
        <x:v>2025-12-31</x:v>
      </x:c>
      <x:c r="J4825" s="2" t="str">
        <x:v>Noninterest Expense</x:v>
      </x:c>
      <x:c r="K4825" s="2" t="str">
        <x:v>us-gaap:NoninterestExpense</x:v>
      </x:c>
      <x:c r="L4825" s="2" t="str">
        <x:v>2026-02-19</x:v>
      </x:c>
      <x:c r="M4825" s="2" t="str">
        <x:v>0000927628-26-000024</x:v>
      </x:c>
      <x:c r="N4825" s="2" t="str">
        <x:v>https://www.sec.gov/Archives/edgar/data/927628/000092762826000024/cof-20251231.htm</x:v>
      </x:c>
      <x:c r="O4825" s="2" t="str">
        <x:v>data/raw/filings/COF_0000927628-26-000024_cof-20251231.htm</x:v>
      </x:c>
      <x:c r="P4825" s="2" t="str">
        <x:v>f-4645</x:v>
      </x:c>
      <x:c r="Q4825" s="2" t="str"/>
      <x:c r="R4825" s="2" t="str">
        <x:v>Latest eligible comparative presentation at the information cutoff.</x:v>
      </x:c>
      <x:c r="T4825" s="12"/>
      <x:c r="U4825" s="12"/>
    </x:row>
    <x:row r="4826" ht="24" customHeight="1">
      <x:c r="C4826" s="2" t="str">
        <x:v>COF</x:v>
      </x:c>
      <x:c r="D4826" s="2" t="str">
        <x:v>FY2025</x:v>
      </x:c>
      <x:c r="E4826" s="2" t="str">
        <x:v>provision</x:v>
      </x:c>
      <x:c r="F4826" s="11" t="str">
        <x:v>n.a.</x:v>
      </x:c>
      <x:c r="G4826" s="2" t="str">
        <x:v>USDm</x:v>
      </x:c>
      <x:c r="H4826" s="2" t="str">
        <x:v>2025-01-01</x:v>
      </x:c>
      <x:c r="I4826" s="2" t="str">
        <x:v>2025-12-31</x:v>
      </x:c>
      <x:c r="J4826" s="2" t="str">
        <x:v>Provision for credit losses</x:v>
      </x:c>
      <x:c r="K4826" s="2" t="str"/>
      <x:c r="L4826" s="2" t="str"/>
      <x:c r="M4826" s="2" t="str"/>
      <x:c r="N4826" s="2" t="str"/>
      <x:c r="O4826" s="2" t="str"/>
      <x:c r="P4826" s="2" t="str"/>
      <x:c r="Q4826" s="2" t="str"/>
      <x:c r="R4826" s="2" t="str">
        <x:v>Not reported / unavailable</x:v>
      </x:c>
      <x:c r="T4826" s="12"/>
      <x:c r="U4826" s="12"/>
    </x:row>
    <x:row r="4827" ht="24" customHeight="1">
      <x:c r="C4827" s="2" t="str">
        <x:v>COF</x:v>
      </x:c>
      <x:c r="D4827" s="2" t="str">
        <x:v>FY2025</x:v>
      </x:c>
      <x:c r="E4827" s="2" t="str">
        <x:v>pretax</x:v>
      </x:c>
      <x:c r="F4827" s="11" t="n">
        <x:v>2281</x:v>
      </x:c>
      <x:c r="G4827" s="2" t="str">
        <x:v>USD</x:v>
      </x:c>
      <x:c r="H4827" s="2" t="str">
        <x:v>2025-01-01</x:v>
      </x:c>
      <x:c r="I4827" s="2" t="str">
        <x:v>2025-12-31</x:v>
      </x:c>
      <x:c r="J4827" s="2" t="str">
        <x:v>Income (Loss) from Continuing Operations before Income Taxes, Noncontrolling Interest</x:v>
      </x:c>
      <x:c r="K4827" s="2" t="str">
        <x:v>us-gaap:IncomeLossFromContinuingOperationsBeforeIncomeTaxesExtraordinaryItemsNoncontrollingInterest</x:v>
      </x:c>
      <x:c r="L4827" s="2" t="str">
        <x:v>2026-02-19</x:v>
      </x:c>
      <x:c r="M4827" s="2" t="str">
        <x:v>0000927628-26-000024</x:v>
      </x:c>
      <x:c r="N4827" s="2" t="str">
        <x:v>https://www.sec.gov/Archives/edgar/data/927628/000092762826000024/cof-20251231.htm</x:v>
      </x:c>
      <x:c r="O4827" s="2" t="str">
        <x:v>data/raw/filings/COF_0000927628-26-000024_cof-20251231.htm</x:v>
      </x:c>
      <x:c r="P4827" s="2" t="str">
        <x:v>f-4650</x:v>
      </x:c>
      <x:c r="Q4827" s="2" t="str"/>
      <x:c r="R4827" s="2" t="str">
        <x:v>Latest eligible comparative presentation at the information cutoff.</x:v>
      </x:c>
      <x:c r="T4827" s="12"/>
      <x:c r="U4827" s="12"/>
    </x:row>
    <x:row r="4828" ht="24" customHeight="1">
      <x:c r="C4828" s="2" t="str">
        <x:v>COF</x:v>
      </x:c>
      <x:c r="D4828" s="2" t="str">
        <x:v>FY2025</x:v>
      </x:c>
      <x:c r="E4828" s="2" t="str">
        <x:v>tax</x:v>
      </x:c>
      <x:c r="F4828" s="11" t="n">
        <x:v>193</x:v>
      </x:c>
      <x:c r="G4828" s="2" t="str">
        <x:v>USD</x:v>
      </x:c>
      <x:c r="H4828" s="2" t="str">
        <x:v>2025-01-01</x:v>
      </x:c>
      <x:c r="I4828" s="2" t="str">
        <x:v>2025-12-31</x:v>
      </x:c>
      <x:c r="J4828" s="2" t="str">
        <x:v>Income Tax Expense (Benefit)</x:v>
      </x:c>
      <x:c r="K4828" s="2" t="str">
        <x:v>us-gaap:IncomeTaxExpenseBenefit</x:v>
      </x:c>
      <x:c r="L4828" s="2" t="str">
        <x:v>2026-02-19</x:v>
      </x:c>
      <x:c r="M4828" s="2" t="str">
        <x:v>0000927628-26-000024</x:v>
      </x:c>
      <x:c r="N4828" s="2" t="str">
        <x:v>https://www.sec.gov/Archives/edgar/data/927628/000092762826000024/cof-20251231.htm</x:v>
      </x:c>
      <x:c r="O4828" s="2" t="str">
        <x:v>data/raw/filings/COF_0000927628-26-000024_cof-20251231.htm</x:v>
      </x:c>
      <x:c r="P4828" s="2" t="str">
        <x:v>f-4655</x:v>
      </x:c>
      <x:c r="Q4828" s="2" t="str"/>
      <x:c r="R4828" s="2" t="str">
        <x:v>Latest eligible comparative presentation at the information cutoff.</x:v>
      </x:c>
      <x:c r="T4828" s="12"/>
      <x:c r="U4828" s="12"/>
    </x:row>
    <x:row r="4829" ht="24" customHeight="1">
      <x:c r="C4829" s="2" t="str">
        <x:v>COF</x:v>
      </x:c>
      <x:c r="D4829" s="2" t="str">
        <x:v>FY2025</x:v>
      </x:c>
      <x:c r="E4829" s="2" t="str">
        <x:v>net_income</x:v>
      </x:c>
      <x:c r="F4829" s="11" t="n">
        <x:v>2453</x:v>
      </x:c>
      <x:c r="G4829" s="2" t="str">
        <x:v>USD</x:v>
      </x:c>
      <x:c r="H4829" s="2" t="str">
        <x:v>2025-01-01</x:v>
      </x:c>
      <x:c r="I4829" s="2" t="str">
        <x:v>2025-12-31</x:v>
      </x:c>
      <x:c r="J4829" s="2" t="str">
        <x:v>Net Income (Loss) Attributable to Parent</x:v>
      </x:c>
      <x:c r="K4829" s="2" t="str">
        <x:v>us-gaap:NetIncomeLoss</x:v>
      </x:c>
      <x:c r="L4829" s="2" t="str">
        <x:v>2026-02-19</x:v>
      </x:c>
      <x:c r="M4829" s="2" t="str">
        <x:v>0000927628-26-000024</x:v>
      </x:c>
      <x:c r="N4829" s="2" t="str">
        <x:v>https://www.sec.gov/Archives/edgar/data/927628/000092762826000024/cof-20251231.htm</x:v>
      </x:c>
      <x:c r="O4829" s="2" t="str">
        <x:v>data/raw/filings/COF_0000927628-26-000024_cof-20251231.htm</x:v>
      </x:c>
      <x:c r="P4829" s="2" t="str">
        <x:v>f-3731</x:v>
      </x:c>
      <x:c r="Q4829" s="2" t="str"/>
      <x:c r="R4829" s="2" t="str">
        <x:v>Latest eligible comparative presentation at the information cutoff.</x:v>
      </x:c>
      <x:c r="T4829" s="12"/>
      <x:c r="U4829" s="12"/>
    </x:row>
    <x:row r="4830" ht="24" customHeight="1">
      <x:c r="C4830" s="2" t="str">
        <x:v>COF</x:v>
      </x:c>
      <x:c r="D4830" s="2" t="str">
        <x:v>FY2025</x:v>
      </x:c>
      <x:c r="E4830" s="2" t="str">
        <x:v>common_income</x:v>
      </x:c>
      <x:c r="F4830" s="11" t="n">
        <x:v>2181</x:v>
      </x:c>
      <x:c r="G4830" s="2" t="str">
        <x:v>USD</x:v>
      </x:c>
      <x:c r="H4830" s="2" t="str">
        <x:v>2025-01-01</x:v>
      </x:c>
      <x:c r="I4830" s="2" t="str">
        <x:v>2025-12-31</x:v>
      </x:c>
      <x:c r="J4830" s="2" t="str">
        <x:v>Net Income (Loss) Available to Common Stockholders, Basic</x:v>
      </x:c>
      <x:c r="K4830" s="2" t="str">
        <x:v>us-gaap:NetIncomeLossAvailableToCommonStockholdersBasic</x:v>
      </x:c>
      <x:c r="L4830" s="2" t="str">
        <x:v>2026-02-19</x:v>
      </x:c>
      <x:c r="M4830" s="2" t="str">
        <x:v>0000927628-26-000024</x:v>
      </x:c>
      <x:c r="N4830" s="2" t="str">
        <x:v>https://www.sec.gov/Archives/edgar/data/927628/000092762826000024/cof-20251231.htm</x:v>
      </x:c>
      <x:c r="O4830" s="2" t="str">
        <x:v>data/raw/filings/COF_0000927628-26-000024_cof-20251231.htm</x:v>
      </x:c>
      <x:c r="P4830" s="2" t="str">
        <x:v>f-3743</x:v>
      </x:c>
      <x:c r="Q4830" s="2" t="str"/>
      <x:c r="R4830" s="2" t="str">
        <x:v>Latest eligible comparative presentation at the information cutoff.</x:v>
      </x:c>
      <x:c r="T4830" s="12"/>
      <x:c r="U4830" s="12"/>
    </x:row>
    <x:row r="4831" ht="24" customHeight="1">
      <x:c r="C4831" s="2" t="str">
        <x:v>COF</x:v>
      </x:c>
      <x:c r="D4831" s="2" t="str">
        <x:v>FY2025</x:v>
      </x:c>
      <x:c r="E4831" s="2" t="str">
        <x:v>preferred_div</x:v>
      </x:c>
      <x:c r="F4831" s="11" t="str">
        <x:v>n.a.</x:v>
      </x:c>
      <x:c r="G4831" s="2" t="str">
        <x:v>USDm</x:v>
      </x:c>
      <x:c r="H4831" s="2" t="str">
        <x:v>2025-01-01</x:v>
      </x:c>
      <x:c r="I4831" s="2" t="str">
        <x:v>2025-12-31</x:v>
      </x:c>
      <x:c r="J4831" s="2" t="str">
        <x:v>Preferred dividends and other common-income adjustments</x:v>
      </x:c>
      <x:c r="K4831" s="2" t="str"/>
      <x:c r="L4831" s="2" t="str"/>
      <x:c r="M4831" s="2" t="str"/>
      <x:c r="N4831" s="2" t="str"/>
      <x:c r="O4831" s="2" t="str"/>
      <x:c r="P4831" s="2" t="str"/>
      <x:c r="Q4831" s="2" t="str"/>
      <x:c r="R4831" s="2" t="str">
        <x:v>Not reported / unavailable</x:v>
      </x:c>
      <x:c r="T4831" s="12"/>
      <x:c r="U4831" s="12"/>
    </x:row>
    <x:row r="4832" ht="24" customHeight="1">
      <x:c r="C4832" s="2" t="str">
        <x:v>COF</x:v>
      </x:c>
      <x:c r="D4832" s="2" t="str">
        <x:v>FY2025</x:v>
      </x:c>
      <x:c r="E4832" s="2" t="str">
        <x:v>eps</x:v>
      </x:c>
      <x:c r="F4832" s="11" t="n">
        <x:v>4.03</x:v>
      </x:c>
      <x:c r="G4832" s="2" t="str">
        <x:v>USD/shares</x:v>
      </x:c>
      <x:c r="H4832" s="2" t="str">
        <x:v>2025-01-01</x:v>
      </x:c>
      <x:c r="I4832" s="2" t="str">
        <x:v>2025-12-31</x:v>
      </x:c>
      <x:c r="J4832" s="2" t="str">
        <x:v>Earnings Per Share, Diluted</x:v>
      </x:c>
      <x:c r="K4832" s="2" t="str">
        <x:v>us-gaap:EarningsPerShareDiluted</x:v>
      </x:c>
      <x:c r="L4832" s="2" t="str">
        <x:v>2026-02-19</x:v>
      </x:c>
      <x:c r="M4832" s="2" t="str">
        <x:v>0000927628-26-000024</x:v>
      </x:c>
      <x:c r="N4832" s="2" t="str">
        <x:v>https://www.sec.gov/Archives/edgar/data/927628/000092762826000024/cof-20251231.htm</x:v>
      </x:c>
      <x:c r="O4832" s="2" t="str">
        <x:v>data/raw/filings/COF_0000927628-26-000024_cof-20251231.htm</x:v>
      </x:c>
      <x:c r="P4832" s="2" t="str">
        <x:v>f-3776</x:v>
      </x:c>
      <x:c r="Q4832" s="2" t="str"/>
      <x:c r="R4832" s="2" t="str">
        <x:v>Latest eligible comparative presentation at the information cutoff.</x:v>
      </x:c>
      <x:c r="T4832" s="12"/>
      <x:c r="U4832" s="12"/>
    </x:row>
    <x:row r="4833" ht="24" customHeight="1">
      <x:c r="C4833" s="2" t="str">
        <x:v>COF</x:v>
      </x:c>
      <x:c r="D4833" s="2" t="str">
        <x:v>FY2025</x:v>
      </x:c>
      <x:c r="E4833" s="2" t="str">
        <x:v>shares_diluted</x:v>
      </x:c>
      <x:c r="F4833" s="11" t="n">
        <x:v>541.3</x:v>
      </x:c>
      <x:c r="G4833" s="2" t="str">
        <x:v>shares</x:v>
      </x:c>
      <x:c r="H4833" s="2" t="str">
        <x:v>2025-01-01</x:v>
      </x:c>
      <x:c r="I4833" s="2" t="str">
        <x:v>2025-12-31</x:v>
      </x:c>
      <x:c r="J4833" s="2" t="str">
        <x:v>Weighted Average Number of Shares Outstanding, Diluted</x:v>
      </x:c>
      <x:c r="K4833" s="2" t="str">
        <x:v>us-gaap:WeightedAverageNumberOfDilutedSharesOutstanding</x:v>
      </x:c>
      <x:c r="L4833" s="2" t="str">
        <x:v>2026-02-19</x:v>
      </x:c>
      <x:c r="M4833" s="2" t="str">
        <x:v>0000927628-26-000024</x:v>
      </x:c>
      <x:c r="N4833" s="2" t="str">
        <x:v>https://www.sec.gov/Archives/edgar/data/927628/000092762826000024/cof-20251231.htm</x:v>
      </x:c>
      <x:c r="O4833" s="2" t="str">
        <x:v>data/raw/filings/COF_0000927628-26-000024_cof-20251231.htm</x:v>
      </x:c>
      <x:c r="P4833" s="2" t="str">
        <x:v>f-3758</x:v>
      </x:c>
      <x:c r="Q4833" s="2" t="str"/>
      <x:c r="R4833" s="2" t="str">
        <x:v>Latest eligible comparative presentation at the information cutoff.</x:v>
      </x:c>
      <x:c r="T4833" s="12"/>
      <x:c r="U4833" s="12"/>
    </x:row>
    <x:row r="4834" ht="24" customHeight="1">
      <x:c r="C4834" s="2" t="str">
        <x:v>COF</x:v>
      </x:c>
      <x:c r="D4834" s="2" t="str">
        <x:v>FY2025</x:v>
      </x:c>
      <x:c r="E4834" s="2" t="str">
        <x:v>dps</x:v>
      </x:c>
      <x:c r="F4834" s="11" t="str">
        <x:v>n.a.</x:v>
      </x:c>
      <x:c r="G4834" s="2" t="str">
        <x:v>USD/share</x:v>
      </x:c>
      <x:c r="H4834" s="2" t="str">
        <x:v>2025-01-01</x:v>
      </x:c>
      <x:c r="I4834" s="2" t="str">
        <x:v>2025-12-31</x:v>
      </x:c>
      <x:c r="J4834" s="2" t="str">
        <x:v>Dividends per common share</x:v>
      </x:c>
      <x:c r="K4834" s="2" t="str"/>
      <x:c r="L4834" s="2" t="str"/>
      <x:c r="M4834" s="2" t="str"/>
      <x:c r="N4834" s="2" t="str"/>
      <x:c r="O4834" s="2" t="str"/>
      <x:c r="P4834" s="2" t="str"/>
      <x:c r="Q4834" s="2" t="str"/>
      <x:c r="R4834" s="2" t="str">
        <x:v>Not reported / unavailable</x:v>
      </x:c>
      <x:c r="T4834" s="12"/>
      <x:c r="U4834" s="12"/>
    </x:row>
    <x:row r="4835" ht="24" customHeight="1">
      <x:c r="C4835" s="2" t="str">
        <x:v>COF</x:v>
      </x:c>
      <x:c r="D4835" s="2" t="str">
        <x:v>FY2025</x:v>
      </x:c>
      <x:c r="E4835" s="2" t="str">
        <x:v>dividends</x:v>
      </x:c>
      <x:c r="F4835" s="11" t="n">
        <x:v>1516</x:v>
      </x:c>
      <x:c r="G4835" s="2" t="str">
        <x:v>USD</x:v>
      </x:c>
      <x:c r="H4835" s="2" t="str">
        <x:v>2025-01-01</x:v>
      </x:c>
      <x:c r="I4835" s="2" t="str">
        <x:v>2025-12-31</x:v>
      </x:c>
      <x:c r="J4835" s="2" t="str">
        <x:v>Payments of Ordinary Dividends, Common Stock</x:v>
      </x:c>
      <x:c r="K4835" s="2" t="str">
        <x:v>us-gaap:PaymentsOfDividendsCommonStock</x:v>
      </x:c>
      <x:c r="L4835" s="2" t="str">
        <x:v>2026-02-19</x:v>
      </x:c>
      <x:c r="M4835" s="2" t="str">
        <x:v>0000927628-26-000024</x:v>
      </x:c>
      <x:c r="N4835" s="2" t="str">
        <x:v>https://www.sec.gov/Archives/edgar/data/927628/000092762826000024/cof-20251231.htm</x:v>
      </x:c>
      <x:c r="O4835" s="2" t="str">
        <x:v>data/raw/filings/COF_0000927628-26-000024_cof-20251231.htm</x:v>
      </x:c>
      <x:c r="P4835" s="2" t="str">
        <x:v>f-561</x:v>
      </x:c>
      <x:c r="Q4835" s="2" t="str"/>
      <x:c r="R4835" s="2" t="str">
        <x:v>Latest eligible comparative presentation at the information cutoff.</x:v>
      </x:c>
      <x:c r="T4835" s="12"/>
      <x:c r="U4835" s="12"/>
    </x:row>
    <x:row r="4836" ht="24" customHeight="1">
      <x:c r="C4836" s="2" t="str">
        <x:v>COF</x:v>
      </x:c>
      <x:c r="D4836" s="2" t="str">
        <x:v>FY2025</x:v>
      </x:c>
      <x:c r="E4836" s="2" t="str">
        <x:v>buybacks</x:v>
      </x:c>
      <x:c r="F4836" s="11" t="n">
        <x:v>4099</x:v>
      </x:c>
      <x:c r="G4836" s="2" t="str">
        <x:v>USD</x:v>
      </x:c>
      <x:c r="H4836" s="2" t="str">
        <x:v>2025-01-01</x:v>
      </x:c>
      <x:c r="I4836" s="2" t="str">
        <x:v>2025-12-31</x:v>
      </x:c>
      <x:c r="J4836" s="2" t="str">
        <x:v>Payments for Repurchase of Common Stock</x:v>
      </x:c>
      <x:c r="K4836" s="2" t="str">
        <x:v>us-gaap:PaymentsForRepurchaseOfCommonStock</x:v>
      </x:c>
      <x:c r="L4836" s="2" t="str">
        <x:v>2026-02-19</x:v>
      </x:c>
      <x:c r="M4836" s="2" t="str">
        <x:v>0000927628-26-000024</x:v>
      </x:c>
      <x:c r="N4836" s="2" t="str">
        <x:v>https://www.sec.gov/Archives/edgar/data/927628/000092762826000024/cof-20251231.htm</x:v>
      </x:c>
      <x:c r="O4836" s="2" t="str">
        <x:v>data/raw/filings/COF_0000927628-26-000024_cof-20251231.htm</x:v>
      </x:c>
      <x:c r="P4836" s="2" t="str">
        <x:v>f-573</x:v>
      </x:c>
      <x:c r="Q4836" s="2" t="str"/>
      <x:c r="R4836" s="2" t="str">
        <x:v>Latest eligible comparative presentation at the information cutoff.</x:v>
      </x:c>
      <x:c r="T4836" s="12"/>
      <x:c r="U4836" s="12"/>
    </x:row>
    <x:row r="4837" ht="24" customHeight="1">
      <x:c r="C4837" s="2" t="str">
        <x:v>COF</x:v>
      </x:c>
      <x:c r="D4837" s="2" t="str">
        <x:v>FY2025</x:v>
      </x:c>
      <x:c r="E4837" s="2" t="str">
        <x:v>chargeoffs</x:v>
      </x:c>
      <x:c r="F4837" s="11" t="str">
        <x:v>n.a.</x:v>
      </x:c>
      <x:c r="G4837" s="2" t="str">
        <x:v>USDm</x:v>
      </x:c>
      <x:c r="H4837" s="2" t="str">
        <x:v>2025-01-01</x:v>
      </x:c>
      <x:c r="I4837" s="2" t="str">
        <x:v>2025-12-31</x:v>
      </x:c>
      <x:c r="J4837" s="2" t="str">
        <x:v>Gross loan charge-offs</x:v>
      </x:c>
      <x:c r="K4837" s="2" t="str"/>
      <x:c r="L4837" s="2" t="str"/>
      <x:c r="M4837" s="2" t="str"/>
      <x:c r="N4837" s="2" t="str"/>
      <x:c r="O4837" s="2" t="str"/>
      <x:c r="P4837" s="2" t="str"/>
      <x:c r="Q4837" s="2" t="str"/>
      <x:c r="R4837" s="2" t="str">
        <x:v>Not reported / unavailable</x:v>
      </x:c>
      <x:c r="T4837" s="12"/>
      <x:c r="U4837" s="12"/>
    </x:row>
    <x:row r="4838" ht="24" customHeight="1">
      <x:c r="C4838" s="2" t="str">
        <x:v>COF</x:v>
      </x:c>
      <x:c r="D4838" s="2" t="str">
        <x:v>FY2025</x:v>
      </x:c>
      <x:c r="E4838" s="2" t="str">
        <x:v>recoveries</x:v>
      </x:c>
      <x:c r="F4838" s="11" t="str">
        <x:v>n.a.</x:v>
      </x:c>
      <x:c r="G4838" s="2" t="str">
        <x:v>USDm</x:v>
      </x:c>
      <x:c r="H4838" s="2" t="str">
        <x:v>2025-01-01</x:v>
      </x:c>
      <x:c r="I4838" s="2" t="str">
        <x:v>2025-12-31</x:v>
      </x:c>
      <x:c r="J4838" s="2" t="str">
        <x:v>Loan recoveries</x:v>
      </x:c>
      <x:c r="K4838" s="2" t="str"/>
      <x:c r="L4838" s="2" t="str"/>
      <x:c r="M4838" s="2" t="str"/>
      <x:c r="N4838" s="2" t="str"/>
      <x:c r="O4838" s="2" t="str"/>
      <x:c r="P4838" s="2" t="str"/>
      <x:c r="Q4838" s="2" t="str"/>
      <x:c r="R4838" s="2" t="str">
        <x:v>Not reported / unavailable</x:v>
      </x:c>
      <x:c r="T4838" s="12"/>
      <x:c r="U4838" s="12"/>
    </x:row>
    <x:row r="4839" ht="24" customHeight="1">
      <x:c r="C4839" s="2" t="str">
        <x:v>COF</x:v>
      </x:c>
      <x:c r="D4839" s="2" t="str">
        <x:v>FY2025</x:v>
      </x:c>
      <x:c r="E4839" s="2" t="str">
        <x:v>rwa</x:v>
      </x:c>
      <x:c r="F4839" s="11" t="str">
        <x:v>n.a.</x:v>
      </x:c>
      <x:c r="G4839" s="2" t="str">
        <x:v>USDm</x:v>
      </x:c>
      <x:c r="H4839" s="2" t="str">
        <x:v>2025-01-01</x:v>
      </x:c>
      <x:c r="I4839" s="2" t="str">
        <x:v>2025-12-31</x:v>
      </x:c>
      <x:c r="J4839" s="2" t="str">
        <x:v>Risk-weighted assets</x:v>
      </x:c>
      <x:c r="K4839" s="2" t="str"/>
      <x:c r="L4839" s="2" t="str"/>
      <x:c r="M4839" s="2" t="str"/>
      <x:c r="N4839" s="2" t="str"/>
      <x:c r="O4839" s="2" t="str"/>
      <x:c r="P4839" s="2" t="str"/>
      <x:c r="Q4839" s="2" t="str"/>
      <x:c r="R4839" s="2" t="str">
        <x:v>Not reported / unavailable</x:v>
      </x:c>
      <x:c r="T4839" s="12"/>
      <x:c r="U4839" s="12"/>
    </x:row>
    <x:row r="4840" ht="24" customHeight="1">
      <x:c r="C4840" s="2" t="str">
        <x:v>COF</x:v>
      </x:c>
      <x:c r="D4840" s="2" t="str">
        <x:v>FY2025</x:v>
      </x:c>
      <x:c r="E4840" s="2" t="str">
        <x:v>cet1_reported</x:v>
      </x:c>
      <x:c r="F4840" s="11" t="str">
        <x:v>n.a.</x:v>
      </x:c>
      <x:c r="G4840" s="2" t="str">
        <x:v>%</x:v>
      </x:c>
      <x:c r="H4840" s="2" t="str">
        <x:v>2025-01-01</x:v>
      </x:c>
      <x:c r="I4840" s="2" t="str">
        <x:v>2025-12-31</x:v>
      </x:c>
      <x:c r="J4840" s="2" t="str">
        <x:v>Actual standardized CET1 ratio</x:v>
      </x:c>
      <x:c r="K4840" s="2" t="str"/>
      <x:c r="L4840" s="2" t="str"/>
      <x:c r="M4840" s="2" t="str"/>
      <x:c r="N4840" s="2" t="str"/>
      <x:c r="O4840" s="2" t="str"/>
      <x:c r="P4840" s="2" t="str"/>
      <x:c r="Q4840" s="2" t="str"/>
      <x:c r="R4840" s="2" t="str">
        <x:v>Not reported / unavailable</x:v>
      </x:c>
      <x:c r="T4840" s="12"/>
      <x:c r="U4840" s="12"/>
    </x:row>
    <x:row r="4841" ht="24" customHeight="1">
      <x:c r="C4841" s="2" t="str">
        <x:v>COF</x:v>
      </x:c>
      <x:c r="D4841" s="2" t="str">
        <x:v>FY2025</x:v>
      </x:c>
      <x:c r="E4841" s="2" t="str">
        <x:v>nim_reported</x:v>
      </x:c>
      <x:c r="F4841" s="11" t="str">
        <x:v>n.a.</x:v>
      </x:c>
      <x:c r="G4841" s="2" t="str">
        <x:v>%</x:v>
      </x:c>
      <x:c r="H4841" s="2" t="str">
        <x:v>2025-01-01</x:v>
      </x:c>
      <x:c r="I4841" s="2" t="str">
        <x:v>2025-12-31</x:v>
      </x:c>
      <x:c r="J4841" s="2" t="str">
        <x:v>Issuer reported net interest margin</x:v>
      </x:c>
      <x:c r="K4841" s="2" t="str"/>
      <x:c r="L4841" s="2" t="str"/>
      <x:c r="M4841" s="2" t="str"/>
      <x:c r="N4841" s="2" t="str"/>
      <x:c r="O4841" s="2" t="str"/>
      <x:c r="P4841" s="2" t="str"/>
      <x:c r="Q4841" s="2" t="str"/>
      <x:c r="R4841" s="2" t="str">
        <x:v>Not reported / unavailable</x:v>
      </x:c>
      <x:c r="T4841" s="12"/>
      <x:c r="U4841" s="12"/>
    </x:row>
    <x:row r="4842" ht="24" customHeight="1">
      <x:c r="C4842" s="2" t="str">
        <x:v>COF</x:v>
      </x:c>
      <x:c r="D4842" s="2" t="str">
        <x:v>FY2025</x:v>
      </x:c>
      <x:c r="E4842" s="2" t="str">
        <x:v>bvps_reported</x:v>
      </x:c>
      <x:c r="F4842" s="11" t="n">
        <x:v>181.76</x:v>
      </x:c>
      <x:c r="G4842" s="2" t="str">
        <x:v>USD/shares</x:v>
      </x:c>
      <x:c r="H4842" s="2" t="str">
        <x:v>2025-01-01</x:v>
      </x:c>
      <x:c r="I4842" s="2" t="str">
        <x:v>2025-12-31</x:v>
      </x:c>
      <x:c r="J4842" s="2" t="str">
        <x:v>Reported common book value per share</x:v>
      </x:c>
      <x:c r="K4842" s="2" t="str">
        <x:v>Manual verified issuer table row</x:v>
      </x:c>
      <x:c r="L4842" s="2" t="str">
        <x:v>2026-02-19</x:v>
      </x:c>
      <x:c r="M4842" s="2" t="str">
        <x:v>0000927628-26-000024</x:v>
      </x:c>
      <x:c r="N4842" s="2" t="str">
        <x:v>https://www.sec.gov/Archives/edgar/data/927628/000092762826000024/cof-20251231.htm</x:v>
      </x:c>
      <x:c r="O4842" s="2" t="str">
        <x:v>data/raw/filings/COF_0000927628-26-000024_cof-20251231.htm</x:v>
      </x:c>
      <x:c r="P4842" s="2" t="str"/>
      <x:c r="Q4842" s="2" t="str"/>
      <x:c r="R4842" s="2" t="str">
        <x:v>Verified original issuer table row; same-date end balance, excluding average and regulatory minimum tables.</x:v>
      </x:c>
      <x:c r="T4842" s="12"/>
      <x:c r="U4842" s="12"/>
    </x:row>
    <x:row r="4843" ht="24" customHeight="1">
      <x:c r="C4843" s="2" t="str">
        <x:v>COF</x:v>
      </x:c>
      <x:c r="D4843" s="2" t="str">
        <x:v>FY2025</x:v>
      </x:c>
      <x:c r="E4843" s="2" t="str">
        <x:v>tbvps_reported</x:v>
      </x:c>
      <x:c r="F4843" s="11" t="n">
        <x:v>107.72</x:v>
      </x:c>
      <x:c r="G4843" s="2" t="str">
        <x:v>USD/shares</x:v>
      </x:c>
      <x:c r="H4843" s="2" t="str">
        <x:v>2025-01-01</x:v>
      </x:c>
      <x:c r="I4843" s="2" t="str">
        <x:v>2025-12-31</x:v>
      </x:c>
      <x:c r="J4843" s="2" t="str">
        <x:v>Reported tangible book value per share</x:v>
      </x:c>
      <x:c r="K4843" s="2" t="str">
        <x:v>Manual verified issuer table row</x:v>
      </x:c>
      <x:c r="L4843" s="2" t="str">
        <x:v>2026-02-19</x:v>
      </x:c>
      <x:c r="M4843" s="2" t="str">
        <x:v>0000927628-26-000024</x:v>
      </x:c>
      <x:c r="N4843" s="2" t="str">
        <x:v>https://www.sec.gov/Archives/edgar/data/927628/000092762826000024/cof-20251231.htm</x:v>
      </x:c>
      <x:c r="O4843" s="2" t="str">
        <x:v>data/raw/filings/COF_0000927628-26-000024_cof-20251231.htm</x:v>
      </x:c>
      <x:c r="P4843" s="2" t="str"/>
      <x:c r="Q4843" s="2" t="str"/>
      <x:c r="R4843" s="2" t="str">
        <x:v>Verified original issuer table row; same-date end balance, excluding average and regulatory minimum tables.</x:v>
      </x:c>
      <x:c r="T4843" s="12"/>
      <x:c r="U4843" s="12"/>
    </x:row>
    <x:row r="4844" ht="24" customHeight="1">
      <x:c r="C4844" s="2" t="str">
        <x:v>COF</x:v>
      </x:c>
      <x:c r="D4844" s="2" t="str">
        <x:v>FY2025</x:v>
      </x:c>
      <x:c r="E4844" s="2" t="str">
        <x:v>tce_reported</x:v>
      </x:c>
      <x:c r="F4844" s="11" t="str">
        <x:v>n.a.</x:v>
      </x:c>
      <x:c r="G4844" s="2" t="str">
        <x:v>USDm</x:v>
      </x:c>
      <x:c r="H4844" s="2" t="str">
        <x:v>2025-01-01</x:v>
      </x:c>
      <x:c r="I4844" s="2" t="str">
        <x:v>2025-12-31</x:v>
      </x:c>
      <x:c r="J4844" s="2" t="str">
        <x:v>Reported tangible common equity</x:v>
      </x:c>
      <x:c r="K4844" s="2" t="str"/>
      <x:c r="L4844" s="2" t="str"/>
      <x:c r="M4844" s="2" t="str"/>
      <x:c r="N4844" s="2" t="str"/>
      <x:c r="O4844" s="2" t="str"/>
      <x:c r="P4844" s="2" t="str"/>
      <x:c r="Q4844" s="2" t="str"/>
      <x:c r="R4844" s="2" t="str">
        <x:v>Not reported / unavailable</x:v>
      </x:c>
      <x:c r="T4844" s="12"/>
      <x:c r="U4844" s="12"/>
    </x:row>
    <x:row r="4845" ht="24" customHeight="1">
      <x:c r="C4845" s="2" t="str">
        <x:v>COF</x:v>
      </x:c>
      <x:c r="D4845" s="2" t="str">
        <x:v>H1 2025</x:v>
      </x:c>
      <x:c r="E4845" s="2" t="str">
        <x:v>assets</x:v>
      </x:c>
      <x:c r="F4845" s="11" t="n">
        <x:v>658968</x:v>
      </x:c>
      <x:c r="G4845" s="2" t="str">
        <x:v>USD</x:v>
      </x:c>
      <x:c r="H4845" s="2" t="str">
        <x:v>2025-01-01</x:v>
      </x:c>
      <x:c r="I4845" s="2" t="str">
        <x:v>2025-06-30</x:v>
      </x:c>
      <x:c r="J4845" s="2" t="str">
        <x:v>Assets</x:v>
      </x:c>
      <x:c r="K4845" s="2" t="str">
        <x:v>us-gaap:Assets</x:v>
      </x:c>
      <x:c r="L4845" s="2" t="str">
        <x:v>2025-07-31</x:v>
      </x:c>
      <x:c r="M4845" s="2" t="str">
        <x:v>0000927628-25-000247</x:v>
      </x:c>
      <x:c r="N4845" s="2" t="str">
        <x:v>https://www.sec.gov/Archives/edgar/data/927628/000092762825000247/cof-20250630.htm</x:v>
      </x:c>
      <x:c r="O4845" s="2" t="str">
        <x:v>data/raw/filings/COF_0000927628-25-000247_cof-20250630.htm</x:v>
      </x:c>
      <x:c r="P4845" s="2" t="str">
        <x:v>f-272</x:v>
      </x:c>
      <x:c r="Q4845" s="2" t="str"/>
      <x:c r="R4845" s="2" t="str">
        <x:v>Latest eligible comparative presentation at the information cutoff.</x:v>
      </x:c>
      <x:c r="T4845" s="12"/>
      <x:c r="U4845" s="12"/>
    </x:row>
    <x:row r="4846" ht="24" customHeight="1">
      <x:c r="C4846" s="2" t="str">
        <x:v>COF</x:v>
      </x:c>
      <x:c r="D4846" s="2" t="str">
        <x:v>H1 2025</x:v>
      </x:c>
      <x:c r="E4846" s="2" t="str">
        <x:v>liabilities</x:v>
      </x:c>
      <x:c r="F4846" s="11" t="n">
        <x:v>548012</x:v>
      </x:c>
      <x:c r="G4846" s="2" t="str">
        <x:v>USD</x:v>
      </x:c>
      <x:c r="H4846" s="2" t="str">
        <x:v>2025-01-01</x:v>
      </x:c>
      <x:c r="I4846" s="2" t="str">
        <x:v>2025-06-30</x:v>
      </x:c>
      <x:c r="J4846" s="2" t="str">
        <x:v>Liabilities</x:v>
      </x:c>
      <x:c r="K4846" s="2" t="str">
        <x:v>us-gaap:Liabilities</x:v>
      </x:c>
      <x:c r="L4846" s="2" t="str">
        <x:v>2025-07-31</x:v>
      </x:c>
      <x:c r="M4846" s="2" t="str">
        <x:v>0000927628-25-000247</x:v>
      </x:c>
      <x:c r="N4846" s="2" t="str">
        <x:v>https://www.sec.gov/Archives/edgar/data/927628/000092762825000247/cof-20250630.htm</x:v>
      </x:c>
      <x:c r="O4846" s="2" t="str">
        <x:v>data/raw/filings/COF_0000927628-25-000247_cof-20250630.htm</x:v>
      </x:c>
      <x:c r="P4846" s="2" t="str">
        <x:v>f-296</x:v>
      </x:c>
      <x:c r="Q4846" s="2" t="str"/>
      <x:c r="R4846" s="2" t="str">
        <x:v>Latest eligible comparative presentation at the information cutoff.</x:v>
      </x:c>
      <x:c r="T4846" s="12"/>
      <x:c r="U4846" s="12"/>
    </x:row>
    <x:row r="4847" ht="24" customHeight="1">
      <x:c r="C4847" s="2" t="str">
        <x:v>COF</x:v>
      </x:c>
      <x:c r="D4847" s="2" t="str">
        <x:v>H1 2025</x:v>
      </x:c>
      <x:c r="E4847" s="2" t="str">
        <x:v>equity</x:v>
      </x:c>
      <x:c r="F4847" s="11" t="n">
        <x:v>110956</x:v>
      </x:c>
      <x:c r="G4847" s="2" t="str">
        <x:v>USD</x:v>
      </x:c>
      <x:c r="H4847" s="2" t="str">
        <x:v>2025-01-01</x:v>
      </x:c>
      <x:c r="I4847" s="2" t="str">
        <x:v>2025-06-30</x:v>
      </x:c>
      <x:c r="J4847" s="2" t="str">
        <x:v>Stockholders' Equity Attributable to Parent</x:v>
      </x:c>
      <x:c r="K4847" s="2" t="str">
        <x:v>us-gaap:StockholdersEquity</x:v>
      </x:c>
      <x:c r="L4847" s="2" t="str">
        <x:v>2026-07-28</x:v>
      </x:c>
      <x:c r="M4847" s="2" t="str">
        <x:v>0000927628-26-000089</x:v>
      </x:c>
      <x:c r="N4847" s="2" t="str">
        <x:v>https://www.sec.gov/Archives/edgar/data/927628/000092762826000089/cof-20260630.htm</x:v>
      </x:c>
      <x:c r="O4847" s="2" t="str">
        <x:v>data/raw/filings/COF_0000927628-26-000089_cof-20260630.htm</x:v>
      </x:c>
      <x:c r="P4847" s="2" t="str">
        <x:v>f-474</x:v>
      </x:c>
      <x:c r="Q4847" s="2" t="str"/>
      <x:c r="R4847" s="2" t="str">
        <x:v>Latest eligible comparative presentation at the information cutoff.</x:v>
      </x:c>
      <x:c r="T4847" s="12"/>
      <x:c r="U4847" s="12"/>
    </x:row>
    <x:row r="4848" ht="24" customHeight="1">
      <x:c r="C4848" s="2" t="str">
        <x:v>COF</x:v>
      </x:c>
      <x:c r="D4848" s="2" t="str">
        <x:v>H1 2025</x:v>
      </x:c>
      <x:c r="E4848" s="2" t="str">
        <x:v>preferred</x:v>
      </x:c>
      <x:c r="F4848" s="11" t="n">
        <x:v>5407</x:v>
      </x:c>
      <x:c r="G4848" s="2" t="str">
        <x:v>USD</x:v>
      </x:c>
      <x:c r="H4848" s="2" t="str">
        <x:v>2025-01-01</x:v>
      </x:c>
      <x:c r="I4848" s="2" t="str">
        <x:v>2025-06-30</x:v>
      </x:c>
      <x:c r="J4848" s="2" t="str">
        <x:v>Preferred Stock, Including Additional Paid in Capital, Net of Discount</x:v>
      </x:c>
      <x:c r="K4848" s="2" t="str">
        <x:v>us-gaap:PreferredStockIncludingAdditionalPaidInCapitalNetOfDiscount</x:v>
      </x:c>
      <x:c r="L4848" s="2" t="str">
        <x:v>2025-07-31</x:v>
      </x:c>
      <x:c r="M4848" s="2" t="str">
        <x:v>0000927628-25-000247</x:v>
      </x:c>
      <x:c r="N4848" s="2" t="str">
        <x:v>https://www.sec.gov/Archives/edgar/data/927628/000092762825000247/cof-20250630.htm</x:v>
      </x:c>
      <x:c r="O4848" s="2" t="str">
        <x:v>data/raw/filings/COF_0000927628-25-000247_cof-20250630.htm</x:v>
      </x:c>
      <x:c r="P4848" s="2" t="str">
        <x:v>f-3476</x:v>
      </x:c>
      <x:c r="Q4848" s="2" t="str"/>
      <x:c r="R4848" s="2" t="str">
        <x:v>Latest eligible comparative presentation at the information cutoff.</x:v>
      </x:c>
      <x:c r="T4848" s="12"/>
      <x:c r="U4848" s="12"/>
    </x:row>
    <x:row r="4849" ht="24" customHeight="1">
      <x:c r="C4849" s="2" t="str">
        <x:v>COF</x:v>
      </x:c>
      <x:c r="D4849" s="2" t="str">
        <x:v>H1 2025</x:v>
      </x:c>
      <x:c r="E4849" s="2" t="str">
        <x:v>common_equity_reported</x:v>
      </x:c>
      <x:c r="F4849" s="11" t="str">
        <x:v>n.a.</x:v>
      </x:c>
      <x:c r="G4849" s="2" t="str">
        <x:v>USDm</x:v>
      </x:c>
      <x:c r="H4849" s="2" t="str">
        <x:v>2025-01-01</x:v>
      </x:c>
      <x:c r="I4849" s="2" t="str">
        <x:v>2025-06-30</x:v>
      </x:c>
      <x:c r="J4849" s="2" t="str">
        <x:v>Reported common shareholders equity</x:v>
      </x:c>
      <x:c r="K4849" s="2" t="str"/>
      <x:c r="L4849" s="2" t="str"/>
      <x:c r="M4849" s="2" t="str"/>
      <x:c r="N4849" s="2" t="str"/>
      <x:c r="O4849" s="2" t="str"/>
      <x:c r="P4849" s="2" t="str"/>
      <x:c r="Q4849" s="2" t="str"/>
      <x:c r="R4849" s="2" t="str">
        <x:v>Not reported / unavailable</x:v>
      </x:c>
      <x:c r="T4849" s="12"/>
      <x:c r="U4849" s="12"/>
    </x:row>
    <x:row r="4850" ht="24" customHeight="1">
      <x:c r="C4850" s="2" t="str">
        <x:v>COF</x:v>
      </x:c>
      <x:c r="D4850" s="2" t="str">
        <x:v>H1 2025</x:v>
      </x:c>
      <x:c r="E4850" s="2" t="str">
        <x:v>goodwill</x:v>
      </x:c>
      <x:c r="F4850" s="11" t="n">
        <x:v>28335</x:v>
      </x:c>
      <x:c r="G4850" s="2" t="str">
        <x:v>USD</x:v>
      </x:c>
      <x:c r="H4850" s="2" t="str">
        <x:v>2025-01-01</x:v>
      </x:c>
      <x:c r="I4850" s="2" t="str">
        <x:v>2025-06-30</x:v>
      </x:c>
      <x:c r="J4850" s="2" t="str">
        <x:v>Goodwill</x:v>
      </x:c>
      <x:c r="K4850" s="2" t="str">
        <x:v>us-gaap:Goodwill</x:v>
      </x:c>
      <x:c r="L4850" s="2" t="str">
        <x:v>2025-07-31</x:v>
      </x:c>
      <x:c r="M4850" s="2" t="str">
        <x:v>0000927628-25-000247</x:v>
      </x:c>
      <x:c r="N4850" s="2" t="str">
        <x:v>https://www.sec.gov/Archives/edgar/data/927628/000092762825000247/cof-20250630.htm</x:v>
      </x:c>
      <x:c r="O4850" s="2" t="str">
        <x:v>data/raw/filings/COF_0000927628-25-000247_cof-20250630.htm</x:v>
      </x:c>
      <x:c r="P4850" s="2" t="str">
        <x:v>f-2909</x:v>
      </x:c>
      <x:c r="Q4850" s="2" t="str"/>
      <x:c r="R4850" s="2" t="str">
        <x:v>Latest eligible comparative presentation at the information cutoff.</x:v>
      </x:c>
      <x:c r="T4850" s="12"/>
      <x:c r="U4850" s="12"/>
    </x:row>
    <x:row r="4851" ht="24" customHeight="1">
      <x:c r="C4851" s="2" t="str">
        <x:v>COF</x:v>
      </x:c>
      <x:c r="D4851" s="2" t="str">
        <x:v>H1 2025</x:v>
      </x:c>
      <x:c r="E4851" s="2" t="str">
        <x:v>intangibles</x:v>
      </x:c>
      <x:c r="F4851" s="11" t="n">
        <x:v>18157</x:v>
      </x:c>
      <x:c r="G4851" s="2" t="str">
        <x:v>USD</x:v>
      </x:c>
      <x:c r="H4851" s="2" t="str">
        <x:v>2025-01-01</x:v>
      </x:c>
      <x:c r="I4851" s="2" t="str">
        <x:v>2025-06-30</x:v>
      </x:c>
      <x:c r="J4851" s="2" t="str">
        <x:v>Intangible Assets, Net (Excluding Goodwill)</x:v>
      </x:c>
      <x:c r="K4851" s="2" t="str">
        <x:v>us-gaap:IntangibleAssetsNetExcludingGoodwill</x:v>
      </x:c>
      <x:c r="L4851" s="2" t="str">
        <x:v>2025-07-31</x:v>
      </x:c>
      <x:c r="M4851" s="2" t="str">
        <x:v>0000927628-25-000247</x:v>
      </x:c>
      <x:c r="N4851" s="2" t="str">
        <x:v>https://www.sec.gov/Archives/edgar/data/927628/000092762825000247/cof-20250630.htm</x:v>
      </x:c>
      <x:c r="O4851" s="2" t="str">
        <x:v>data/raw/filings/COF_0000927628-25-000247_cof-20250630.htm</x:v>
      </x:c>
      <x:c r="P4851" s="2" t="str">
        <x:v>f-2842</x:v>
      </x:c>
      <x:c r="Q4851" s="2" t="str"/>
      <x:c r="R4851" s="2" t="str">
        <x:v>Latest eligible comparative presentation at the information cutoff.</x:v>
      </x:c>
      <x:c r="T4851" s="12"/>
      <x:c r="U4851" s="12"/>
    </x:row>
    <x:row r="4852" ht="24" customHeight="1">
      <x:c r="C4852" s="2" t="str">
        <x:v>COF</x:v>
      </x:c>
      <x:c r="D4852" s="2" t="str">
        <x:v>H1 2025</x:v>
      </x:c>
      <x:c r="E4852" s="2" t="str">
        <x:v>intangibles_total</x:v>
      </x:c>
      <x:c r="F4852" s="11" t="str">
        <x:v>n.a.</x:v>
      </x:c>
      <x:c r="G4852" s="2" t="str">
        <x:v>USDm</x:v>
      </x:c>
      <x:c r="H4852" s="2" t="str">
        <x:v>2025-01-01</x:v>
      </x:c>
      <x:c r="I4852" s="2" t="str">
        <x:v>2025-06-30</x:v>
      </x:c>
      <x:c r="J4852" s="2" t="str">
        <x:v>Reported goodwill and intangible assets combined</x:v>
      </x:c>
      <x:c r="K4852" s="2" t="str"/>
      <x:c r="L4852" s="2" t="str"/>
      <x:c r="M4852" s="2" t="str"/>
      <x:c r="N4852" s="2" t="str"/>
      <x:c r="O4852" s="2" t="str"/>
      <x:c r="P4852" s="2" t="str"/>
      <x:c r="Q4852" s="2" t="str"/>
      <x:c r="R4852" s="2" t="str">
        <x:v>Not reported / unavailable</x:v>
      </x:c>
      <x:c r="T4852" s="12"/>
      <x:c r="U4852" s="12"/>
    </x:row>
    <x:row r="4853" ht="24" customHeight="1">
      <x:c r="C4853" s="2" t="str">
        <x:v>COF</x:v>
      </x:c>
      <x:c r="D4853" s="2" t="str">
        <x:v>H1 2025</x:v>
      </x:c>
      <x:c r="E4853" s="2" t="str">
        <x:v>shares_end</x:v>
      </x:c>
      <x:c r="F4853" s="11" t="n">
        <x:v>639.517306</x:v>
      </x:c>
      <x:c r="G4853" s="2" t="str">
        <x:v>shares</x:v>
      </x:c>
      <x:c r="H4853" s="2" t="str">
        <x:v>2025-01-01</x:v>
      </x:c>
      <x:c r="I4853" s="2" t="str">
        <x:v>2025-06-30</x:v>
      </x:c>
      <x:c r="J4853" s="2" t="str">
        <x:v>Common Stock, Shares, Outstanding</x:v>
      </x:c>
      <x:c r="K4853" s="2" t="str">
        <x:v>us-gaap:CommonStockSharesOutstanding</x:v>
      </x:c>
      <x:c r="L4853" s="2" t="str">
        <x:v>2025-07-31</x:v>
      </x:c>
      <x:c r="M4853" s="2" t="str">
        <x:v>0000927628-25-000247</x:v>
      </x:c>
      <x:c r="N4853" s="2" t="str">
        <x:v>https://www.sec.gov/Archives/edgar/data/927628/000092762825000247/cof-20250630.htm</x:v>
      </x:c>
      <x:c r="O4853" s="2" t="str">
        <x:v>data/raw/filings/COF_0000927628-25-000247_cof-20250630.htm</x:v>
      </x:c>
      <x:c r="P4853" s="2" t="str">
        <x:v>f-316</x:v>
      </x:c>
      <x:c r="Q4853" s="2" t="str"/>
      <x:c r="R4853" s="2" t="str">
        <x:v>Latest eligible comparative presentation at the information cutoff.</x:v>
      </x:c>
      <x:c r="T4853" s="12"/>
      <x:c r="U4853" s="12"/>
    </x:row>
    <x:row r="4854" ht="24" customHeight="1">
      <x:c r="C4854" s="2" t="str">
        <x:v>COF</x:v>
      </x:c>
      <x:c r="D4854" s="2" t="str">
        <x:v>H1 2025</x:v>
      </x:c>
      <x:c r="E4854" s="2" t="str">
        <x:v>shares_issued</x:v>
      </x:c>
      <x:c r="F4854" s="11" t="n">
        <x:v>706.729115</x:v>
      </x:c>
      <x:c r="G4854" s="2" t="str">
        <x:v>shares</x:v>
      </x:c>
      <x:c r="H4854" s="2" t="str">
        <x:v>2025-01-01</x:v>
      </x:c>
      <x:c r="I4854" s="2" t="str">
        <x:v>2025-06-30</x:v>
      </x:c>
      <x:c r="J4854" s="2" t="str">
        <x:v>Common Stock, Shares, Issued</x:v>
      </x:c>
      <x:c r="K4854" s="2" t="str">
        <x:v>us-gaap:CommonStockSharesIssued</x:v>
      </x:c>
      <x:c r="L4854" s="2" t="str">
        <x:v>2025-07-31</x:v>
      </x:c>
      <x:c r="M4854" s="2" t="str">
        <x:v>0000927628-25-000247</x:v>
      </x:c>
      <x:c r="N4854" s="2" t="str">
        <x:v>https://www.sec.gov/Archives/edgar/data/927628/000092762825000247/cof-20250630.htm</x:v>
      </x:c>
      <x:c r="O4854" s="2" t="str">
        <x:v>data/raw/filings/COF_0000927628-25-000247_cof-20250630.htm</x:v>
      </x:c>
      <x:c r="P4854" s="2" t="str">
        <x:v>f-314</x:v>
      </x:c>
      <x:c r="Q4854" s="2" t="str"/>
      <x:c r="R4854" s="2" t="str">
        <x:v>Latest eligible comparative presentation at the information cutoff.</x:v>
      </x:c>
      <x:c r="T4854" s="12"/>
      <x:c r="U4854" s="12"/>
    </x:row>
    <x:row r="4855" ht="24" customHeight="1">
      <x:c r="C4855" s="2" t="str">
        <x:v>COF</x:v>
      </x:c>
      <x:c r="D4855" s="2" t="str">
        <x:v>H1 2025</x:v>
      </x:c>
      <x:c r="E4855" s="2" t="str">
        <x:v>shares_treasury</x:v>
      </x:c>
      <x:c r="F4855" s="11" t="n">
        <x:v>67.211809</x:v>
      </x:c>
      <x:c r="G4855" s="2" t="str">
        <x:v>shares</x:v>
      </x:c>
      <x:c r="H4855" s="2" t="str">
        <x:v>2025-01-01</x:v>
      </x:c>
      <x:c r="I4855" s="2" t="str">
        <x:v>2025-06-30</x:v>
      </x:c>
      <x:c r="J4855" s="2" t="str">
        <x:v>Treasury Stock, Common, Shares</x:v>
      </x:c>
      <x:c r="K4855" s="2" t="str">
        <x:v>us-gaap:TreasuryStockCommonShares</x:v>
      </x:c>
      <x:c r="L4855" s="2" t="str">
        <x:v>2025-07-31</x:v>
      </x:c>
      <x:c r="M4855" s="2" t="str">
        <x:v>0000927628-25-000247</x:v>
      </x:c>
      <x:c r="N4855" s="2" t="str">
        <x:v>https://www.sec.gov/Archives/edgar/data/927628/000092762825000247/cof-20250630.htm</x:v>
      </x:c>
      <x:c r="O4855" s="2" t="str">
        <x:v>data/raw/filings/COF_0000927628-25-000247_cof-20250630.htm</x:v>
      </x:c>
      <x:c r="P4855" s="2" t="str"/>
      <x:c r="Q4855" s="2" t="str"/>
      <x:c r="R4855" s="2" t="str">
        <x:v>Latest eligible comparative presentation at the information cutoff.</x:v>
      </x:c>
      <x:c r="T4855" s="12"/>
      <x:c r="U4855" s="12"/>
    </x:row>
    <x:row r="4856" ht="24" customHeight="1">
      <x:c r="C4856" s="2" t="str">
        <x:v>COF</x:v>
      </x:c>
      <x:c r="D4856" s="2" t="str">
        <x:v>H1 2025</x:v>
      </x:c>
      <x:c r="E4856" s="2" t="str">
        <x:v>deposits</x:v>
      </x:c>
      <x:c r="F4856" s="11" t="n">
        <x:v>468110</x:v>
      </x:c>
      <x:c r="G4856" s="2" t="str">
        <x:v>USD</x:v>
      </x:c>
      <x:c r="H4856" s="2" t="str">
        <x:v>2025-01-01</x:v>
      </x:c>
      <x:c r="I4856" s="2" t="str">
        <x:v>2025-06-30</x:v>
      </x:c>
      <x:c r="J4856" s="2" t="str">
        <x:v>Deposits</x:v>
      </x:c>
      <x:c r="K4856" s="2" t="str">
        <x:v>us-gaap:Deposits</x:v>
      </x:c>
      <x:c r="L4856" s="2" t="str">
        <x:v>2026-07-28</x:v>
      </x:c>
      <x:c r="M4856" s="2" t="str">
        <x:v>0000927628-26-000089</x:v>
      </x:c>
      <x:c r="N4856" s="2" t="str">
        <x:v>https://www.sec.gov/Archives/edgar/data/927628/000092762826000089/cof-20260630.htm</x:v>
      </x:c>
      <x:c r="O4856" s="2" t="str">
        <x:v>data/raw/filings/COF_0000927628-26-000089_cof-20260630.htm</x:v>
      </x:c>
      <x:c r="P4856" s="2" t="str">
        <x:v>f-4653</x:v>
      </x:c>
      <x:c r="Q4856" s="2" t="str"/>
      <x:c r="R4856" s="2" t="str">
        <x:v>Latest eligible comparative presentation at the information cutoff.</x:v>
      </x:c>
      <x:c r="T4856" s="12"/>
      <x:c r="U4856" s="12"/>
    </x:row>
    <x:row r="4857" ht="24" customHeight="1">
      <x:c r="C4857" s="2" t="str">
        <x:v>COF</x:v>
      </x:c>
      <x:c r="D4857" s="2" t="str">
        <x:v>H1 2025</x:v>
      </x:c>
      <x:c r="E4857" s="2" t="str">
        <x:v>loans_gross</x:v>
      </x:c>
      <x:c r="F4857" s="11" t="n">
        <x:v>439297</x:v>
      </x:c>
      <x:c r="G4857" s="2" t="str">
        <x:v>USD</x:v>
      </x:c>
      <x:c r="H4857" s="2" t="str">
        <x:v>2025-01-01</x:v>
      </x:c>
      <x:c r="I4857" s="2" t="str">
        <x:v>2025-06-30</x:v>
      </x:c>
      <x:c r="J4857" s="2" t="str">
        <x:v>Gross loans and leases selected definition</x:v>
      </x:c>
      <x:c r="K4857" s="2" t="str">
        <x:v>us-gaap:FinancingReceivableExcludingAccruedInterestBeforeAllowanceForCreditLoss</x:v>
      </x:c>
      <x:c r="L4857" s="2" t="str">
        <x:v>2025-07-31</x:v>
      </x:c>
      <x:c r="M4857" s="2" t="str">
        <x:v>0000927628-25-000247</x:v>
      </x:c>
      <x:c r="N4857" s="2" t="str">
        <x:v>https://www.sec.gov/Archives/edgar/data/927628/000092762825000247/cof-20250630.htm</x:v>
      </x:c>
      <x:c r="O4857" s="2" t="str">
        <x:v>data/raw/filings/COF_0000927628-25-000247_cof-20250630.htm</x:v>
      </x:c>
      <x:c r="P4857" s="2" t="str">
        <x:v>f-4409</x:v>
      </x:c>
      <x:c r="Q4857" s="2" t="str"/>
      <x:c r="R4857" s="2" t="str">
        <x:v>Latest eligible comparative presentation at the information cutoff.</x:v>
      </x:c>
      <x:c r="T4857" s="12"/>
      <x:c r="U4857" s="12"/>
    </x:row>
    <x:row r="4858" ht="24" customHeight="1">
      <x:c r="C4858" s="2" t="str">
        <x:v>COF</x:v>
      </x:c>
      <x:c r="D4858" s="2" t="str">
        <x:v>H1 2025</x:v>
      </x:c>
      <x:c r="E4858" s="2" t="str">
        <x:v>loans_net</x:v>
      </x:c>
      <x:c r="F4858" s="11" t="str">
        <x:v>n.a.</x:v>
      </x:c>
      <x:c r="G4858" s="2" t="str">
        <x:v>USDm</x:v>
      </x:c>
      <x:c r="H4858" s="2" t="str">
        <x:v>2025-01-01</x:v>
      </x:c>
      <x:c r="I4858" s="2" t="str">
        <x:v>2025-06-30</x:v>
      </x:c>
      <x:c r="J4858" s="2" t="str">
        <x:v>Net loans after allowance selected definition</x:v>
      </x:c>
      <x:c r="K4858" s="2" t="str"/>
      <x:c r="L4858" s="2" t="str"/>
      <x:c r="M4858" s="2" t="str"/>
      <x:c r="N4858" s="2" t="str"/>
      <x:c r="O4858" s="2" t="str"/>
      <x:c r="P4858" s="2" t="str"/>
      <x:c r="Q4858" s="2" t="str"/>
      <x:c r="R4858" s="2" t="str">
        <x:v>Not reported / unavailable</x:v>
      </x:c>
      <x:c r="T4858" s="12"/>
      <x:c r="U4858" s="12"/>
    </x:row>
    <x:row r="4859" ht="24" customHeight="1">
      <x:c r="C4859" s="2" t="str">
        <x:v>COF</x:v>
      </x:c>
      <x:c r="D4859" s="2" t="str">
        <x:v>H1 2025</x:v>
      </x:c>
      <x:c r="E4859" s="2" t="str">
        <x:v>allowance</x:v>
      </x:c>
      <x:c r="F4859" s="11" t="n">
        <x:v>23873</x:v>
      </x:c>
      <x:c r="G4859" s="2" t="str">
        <x:v>USD</x:v>
      </x:c>
      <x:c r="H4859" s="2" t="str">
        <x:v>2025-01-01</x:v>
      </x:c>
      <x:c r="I4859" s="2" t="str">
        <x:v>2025-06-30</x:v>
      </x:c>
      <x:c r="J4859" s="2" t="str">
        <x:v>Loan allowance for credit losses</x:v>
      </x:c>
      <x:c r="K4859" s="2" t="str">
        <x:v>us-gaap:FinancingReceivableAllowanceForCreditLossExcludingAccruedInterest</x:v>
      </x:c>
      <x:c r="L4859" s="2" t="str">
        <x:v>2025-07-31</x:v>
      </x:c>
      <x:c r="M4859" s="2" t="str">
        <x:v>0000927628-25-000247</x:v>
      </x:c>
      <x:c r="N4859" s="2" t="str">
        <x:v>https://www.sec.gov/Archives/edgar/data/927628/000092762825000247/cof-20250630.htm</x:v>
      </x:c>
      <x:c r="O4859" s="2" t="str">
        <x:v>data/raw/filings/COF_0000927628-25-000247_cof-20250630.htm</x:v>
      </x:c>
      <x:c r="P4859" s="2" t="str">
        <x:v>f-252</x:v>
      </x:c>
      <x:c r="Q4859" s="2" t="str"/>
      <x:c r="R4859" s="2" t="str">
        <x:v>Latest eligible comparative presentation at the information cutoff.</x:v>
      </x:c>
      <x:c r="T4859" s="12"/>
      <x:c r="U4859" s="12"/>
    </x:row>
    <x:row r="4860" ht="24" customHeight="1">
      <x:c r="C4860" s="2" t="str">
        <x:v>COF</x:v>
      </x:c>
      <x:c r="D4860" s="2" t="str">
        <x:v>H1 2025</x:v>
      </x:c>
      <x:c r="E4860" s="2" t="str">
        <x:v>nonaccrual</x:v>
      </x:c>
      <x:c r="F4860" s="11" t="str">
        <x:v>n.a.</x:v>
      </x:c>
      <x:c r="G4860" s="2" t="str">
        <x:v>USDm</x:v>
      </x:c>
      <x:c r="H4860" s="2" t="str">
        <x:v>2025-01-01</x:v>
      </x:c>
      <x:c r="I4860" s="2" t="str">
        <x:v>2025-06-30</x:v>
      </x:c>
      <x:c r="J4860" s="2" t="str">
        <x:v>Nonaccrual</x:v>
      </x:c>
      <x:c r="K4860" s="2" t="str"/>
      <x:c r="L4860" s="2" t="str"/>
      <x:c r="M4860" s="2" t="str"/>
      <x:c r="N4860" s="2" t="str"/>
      <x:c r="O4860" s="2" t="str"/>
      <x:c r="P4860" s="2" t="str"/>
      <x:c r="Q4860" s="2" t="str"/>
      <x:c r="R4860" s="2" t="str">
        <x:v>Not reported / unavailable</x:v>
      </x:c>
      <x:c r="T4860" s="12"/>
      <x:c r="U4860" s="12"/>
    </x:row>
    <x:row r="4861" ht="24" customHeight="1">
      <x:c r="C4861" s="2" t="str">
        <x:v>COF</x:v>
      </x:c>
      <x:c r="D4861" s="2" t="str">
        <x:v>H1 2025</x:v>
      </x:c>
      <x:c r="E4861" s="2" t="str">
        <x:v>cash</x:v>
      </x:c>
      <x:c r="F4861" s="11" t="str">
        <x:v>n.a.</x:v>
      </x:c>
      <x:c r="G4861" s="2" t="str">
        <x:v>USDm</x:v>
      </x:c>
      <x:c r="H4861" s="2" t="str">
        <x:v>2025-01-01</x:v>
      </x:c>
      <x:c r="I4861" s="2" t="str">
        <x:v>2025-06-30</x:v>
      </x:c>
      <x:c r="J4861" s="2" t="str">
        <x:v>Cash</x:v>
      </x:c>
      <x:c r="K4861" s="2" t="str"/>
      <x:c r="L4861" s="2" t="str"/>
      <x:c r="M4861" s="2" t="str"/>
      <x:c r="N4861" s="2" t="str"/>
      <x:c r="O4861" s="2" t="str"/>
      <x:c r="P4861" s="2" t="str"/>
      <x:c r="Q4861" s="2" t="str"/>
      <x:c r="R4861" s="2" t="str">
        <x:v>Not reported / unavailable</x:v>
      </x:c>
      <x:c r="T4861" s="12"/>
      <x:c r="U4861" s="12"/>
    </x:row>
    <x:row r="4862" ht="24" customHeight="1">
      <x:c r="C4862" s="2" t="str">
        <x:v>COF</x:v>
      </x:c>
      <x:c r="D4862" s="2" t="str">
        <x:v>H1 2025</x:v>
      </x:c>
      <x:c r="E4862" s="2" t="str">
        <x:v>aoci</x:v>
      </x:c>
      <x:c r="F4862" s="11" t="n">
        <x:v>-6819</x:v>
      </x:c>
      <x:c r="G4862" s="2" t="str">
        <x:v>USD</x:v>
      </x:c>
      <x:c r="H4862" s="2" t="str">
        <x:v>2025-01-01</x:v>
      </x:c>
      <x:c r="I4862" s="2" t="str">
        <x:v>2025-06-30</x:v>
      </x:c>
      <x:c r="J4862" s="2" t="str">
        <x:v>Accumulated Other Comprehensive Income (Loss), Net of Tax</x:v>
      </x:c>
      <x:c r="K4862" s="2" t="str">
        <x:v>us-gaap:AccumulatedOtherComprehensiveIncomeLossNetOfTax</x:v>
      </x:c>
      <x:c r="L4862" s="2" t="str">
        <x:v>2025-07-31</x:v>
      </x:c>
      <x:c r="M4862" s="2" t="str">
        <x:v>0000927628-25-000247</x:v>
      </x:c>
      <x:c r="N4862" s="2" t="str">
        <x:v>https://www.sec.gov/Archives/edgar/data/927628/000092762825000247/cof-20250630.htm</x:v>
      </x:c>
      <x:c r="O4862" s="2" t="str">
        <x:v>data/raw/filings/COF_0000927628-25-000247_cof-20250630.htm</x:v>
      </x:c>
      <x:c r="P4862" s="2" t="str">
        <x:v>f-324</x:v>
      </x:c>
      <x:c r="Q4862" s="2" t="str"/>
      <x:c r="R4862" s="2" t="str">
        <x:v>Latest eligible comparative presentation at the information cutoff.</x:v>
      </x:c>
      <x:c r="T4862" s="12"/>
      <x:c r="U4862" s="12"/>
    </x:row>
    <x:row r="4863" ht="24" customHeight="1">
      <x:c r="C4863" s="2" t="str">
        <x:v>COF</x:v>
      </x:c>
      <x:c r="D4863" s="2" t="str">
        <x:v>H1 2025</x:v>
      </x:c>
      <x:c r="E4863" s="2" t="str">
        <x:v>nii</x:v>
      </x:c>
      <x:c r="F4863" s="11" t="n">
        <x:v>18008</x:v>
      </x:c>
      <x:c r="G4863" s="2" t="str">
        <x:v>USD</x:v>
      </x:c>
      <x:c r="H4863" s="2" t="str">
        <x:v>2025-01-01</x:v>
      </x:c>
      <x:c r="I4863" s="2" t="str">
        <x:v>2025-06-30</x:v>
      </x:c>
      <x:c r="J4863" s="2" t="str">
        <x:v>Interest Income (Expense), Net</x:v>
      </x:c>
      <x:c r="K4863" s="2" t="str">
        <x:v>us-gaap:InterestIncomeExpenseNet</x:v>
      </x:c>
      <x:c r="L4863" s="2" t="str">
        <x:v>2026-07-28</x:v>
      </x:c>
      <x:c r="M4863" s="2" t="str">
        <x:v>0000927628-26-000089</x:v>
      </x:c>
      <x:c r="N4863" s="2" t="str">
        <x:v>https://www.sec.gov/Archives/edgar/data/927628/000092762826000089/cof-20260630.htm</x:v>
      </x:c>
      <x:c r="O4863" s="2" t="str">
        <x:v>data/raw/filings/COF_0000927628-26-000089_cof-20260630.htm</x:v>
      </x:c>
      <x:c r="P4863" s="2" t="str">
        <x:v>f-4608</x:v>
      </x:c>
      <x:c r="Q4863" s="2" t="str"/>
      <x:c r="R4863" s="2" t="str">
        <x:v>Latest eligible comparative presentation at the information cutoff.</x:v>
      </x:c>
      <x:c r="T4863" s="12"/>
      <x:c r="U4863" s="12"/>
    </x:row>
    <x:row r="4864" ht="24" customHeight="1">
      <x:c r="C4864" s="2" t="str">
        <x:v>COF</x:v>
      </x:c>
      <x:c r="D4864" s="2" t="str">
        <x:v>H1 2025</x:v>
      </x:c>
      <x:c r="E4864" s="2" t="str">
        <x:v>noninterest_income</x:v>
      </x:c>
      <x:c r="F4864" s="11" t="n">
        <x:v>4484</x:v>
      </x:c>
      <x:c r="G4864" s="2" t="str">
        <x:v>USD</x:v>
      </x:c>
      <x:c r="H4864" s="2" t="str">
        <x:v>2025-01-01</x:v>
      </x:c>
      <x:c r="I4864" s="2" t="str">
        <x:v>2025-06-30</x:v>
      </x:c>
      <x:c r="J4864" s="2" t="str">
        <x:v>Noninterest Income</x:v>
      </x:c>
      <x:c r="K4864" s="2" t="str">
        <x:v>us-gaap:NoninterestIncome</x:v>
      </x:c>
      <x:c r="L4864" s="2" t="str">
        <x:v>2026-07-28</x:v>
      </x:c>
      <x:c r="M4864" s="2" t="str">
        <x:v>0000927628-26-000089</x:v>
      </x:c>
      <x:c r="N4864" s="2" t="str">
        <x:v>https://www.sec.gov/Archives/edgar/data/927628/000092762826000089/cof-20260630.htm</x:v>
      </x:c>
      <x:c r="O4864" s="2" t="str">
        <x:v>data/raw/filings/COF_0000927628-26-000089_cof-20260630.htm</x:v>
      </x:c>
      <x:c r="P4864" s="2" t="str">
        <x:v>f-4779</x:v>
      </x:c>
      <x:c r="Q4864" s="2" t="str"/>
      <x:c r="R4864" s="2" t="str">
        <x:v>Latest eligible comparative presentation at the information cutoff.</x:v>
      </x:c>
      <x:c r="T4864" s="12"/>
      <x:c r="U4864" s="12"/>
    </x:row>
    <x:row r="4865" ht="24" customHeight="1">
      <x:c r="C4865" s="2" t="str">
        <x:v>COF</x:v>
      </x:c>
      <x:c r="D4865" s="2" t="str">
        <x:v>H1 2025</x:v>
      </x:c>
      <x:c r="E4865" s="2" t="str">
        <x:v>revenue_reported</x:v>
      </x:c>
      <x:c r="F4865" s="11" t="n">
        <x:v>22492</x:v>
      </x:c>
      <x:c r="G4865" s="2" t="str">
        <x:v>USD</x:v>
      </x:c>
      <x:c r="H4865" s="2" t="str">
        <x:v>2025-01-01</x:v>
      </x:c>
      <x:c r="I4865" s="2" t="str">
        <x:v>2025-06-30</x:v>
      </x:c>
      <x:c r="J4865" s="2" t="str">
        <x:v>Revenues</x:v>
      </x:c>
      <x:c r="K4865" s="2" t="str">
        <x:v>us-gaap:Revenues</x:v>
      </x:c>
      <x:c r="L4865" s="2" t="str">
        <x:v>2026-07-28</x:v>
      </x:c>
      <x:c r="M4865" s="2" t="str">
        <x:v>0000927628-26-000089</x:v>
      </x:c>
      <x:c r="N4865" s="2" t="str">
        <x:v>https://www.sec.gov/Archives/edgar/data/927628/000092762826000089/cof-20260630.htm</x:v>
      </x:c>
      <x:c r="O4865" s="2" t="str">
        <x:v>data/raw/filings/COF_0000927628-26-000089_cof-20260630.htm</x:v>
      </x:c>
      <x:c r="P4865" s="2" t="str">
        <x:v>f-4618</x:v>
      </x:c>
      <x:c r="Q4865" s="2" t="str"/>
      <x:c r="R4865" s="2" t="str">
        <x:v>Latest eligible comparative presentation at the information cutoff.</x:v>
      </x:c>
      <x:c r="T4865" s="12"/>
      <x:c r="U4865" s="12"/>
    </x:row>
    <x:row r="4866" ht="24" customHeight="1">
      <x:c r="C4866" s="2" t="str">
        <x:v>COF</x:v>
      </x:c>
      <x:c r="D4866" s="2" t="str">
        <x:v>H1 2025</x:v>
      </x:c>
      <x:c r="E4866" s="2" t="str">
        <x:v>opex</x:v>
      </x:c>
      <x:c r="F4866" s="11" t="n">
        <x:v>12893</x:v>
      </x:c>
      <x:c r="G4866" s="2" t="str">
        <x:v>USD</x:v>
      </x:c>
      <x:c r="H4866" s="2" t="str">
        <x:v>2025-01-01</x:v>
      </x:c>
      <x:c r="I4866" s="2" t="str">
        <x:v>2025-06-30</x:v>
      </x:c>
      <x:c r="J4866" s="2" t="str">
        <x:v>Noninterest Expense</x:v>
      </x:c>
      <x:c r="K4866" s="2" t="str">
        <x:v>us-gaap:NoninterestExpense</x:v>
      </x:c>
      <x:c r="L4866" s="2" t="str">
        <x:v>2026-07-28</x:v>
      </x:c>
      <x:c r="M4866" s="2" t="str">
        <x:v>0000927628-26-000089</x:v>
      </x:c>
      <x:c r="N4866" s="2" t="str">
        <x:v>https://www.sec.gov/Archives/edgar/data/927628/000092762826000089/cof-20260630.htm</x:v>
      </x:c>
      <x:c r="O4866" s="2" t="str">
        <x:v>data/raw/filings/COF_0000927628-26-000089_cof-20260630.htm</x:v>
      </x:c>
      <x:c r="P4866" s="2" t="str">
        <x:v>f-4628</x:v>
      </x:c>
      <x:c r="Q4866" s="2" t="str"/>
      <x:c r="R4866" s="2" t="str">
        <x:v>Latest eligible comparative presentation at the information cutoff.</x:v>
      </x:c>
      <x:c r="T4866" s="12"/>
      <x:c r="U4866" s="12"/>
    </x:row>
    <x:row r="4867" ht="24" customHeight="1">
      <x:c r="C4867" s="2" t="str">
        <x:v>COF</x:v>
      </x:c>
      <x:c r="D4867" s="2" t="str">
        <x:v>H1 2025</x:v>
      </x:c>
      <x:c r="E4867" s="2" t="str">
        <x:v>provision</x:v>
      </x:c>
      <x:c r="F4867" s="11" t="str">
        <x:v>n.a.</x:v>
      </x:c>
      <x:c r="G4867" s="2" t="str">
        <x:v>USDm</x:v>
      </x:c>
      <x:c r="H4867" s="2" t="str">
        <x:v>2025-01-01</x:v>
      </x:c>
      <x:c r="I4867" s="2" t="str">
        <x:v>2025-06-30</x:v>
      </x:c>
      <x:c r="J4867" s="2" t="str">
        <x:v>Provision for credit losses</x:v>
      </x:c>
      <x:c r="K4867" s="2" t="str"/>
      <x:c r="L4867" s="2" t="str"/>
      <x:c r="M4867" s="2" t="str"/>
      <x:c r="N4867" s="2" t="str"/>
      <x:c r="O4867" s="2" t="str"/>
      <x:c r="P4867" s="2" t="str"/>
      <x:c r="Q4867" s="2" t="str"/>
      <x:c r="R4867" s="2" t="str">
        <x:v>Not reported / unavailable</x:v>
      </x:c>
      <x:c r="T4867" s="12"/>
      <x:c r="U4867" s="12"/>
    </x:row>
    <x:row r="4868" ht="24" customHeight="1">
      <x:c r="C4868" s="2" t="str">
        <x:v>COF</x:v>
      </x:c>
      <x:c r="D4868" s="2" t="str">
        <x:v>H1 2025</x:v>
      </x:c>
      <x:c r="E4868" s="2" t="str">
        <x:v>pretax</x:v>
      </x:c>
      <x:c r="F4868" s="11" t="n">
        <x:v>-4200</x:v>
      </x:c>
      <x:c r="G4868" s="2" t="str">
        <x:v>USD</x:v>
      </x:c>
      <x:c r="H4868" s="2" t="str">
        <x:v>2025-01-01</x:v>
      </x:c>
      <x:c r="I4868" s="2" t="str">
        <x:v>2025-06-30</x:v>
      </x:c>
      <x:c r="J4868" s="2" t="str">
        <x:v>Income (Loss) from Continuing Operations before Income Taxes, Noncontrolling Interest</x:v>
      </x:c>
      <x:c r="K4868" s="2" t="str">
        <x:v>us-gaap:IncomeLossFromContinuingOperationsBeforeIncomeTaxesExtraordinaryItemsNoncontrollingInterest</x:v>
      </x:c>
      <x:c r="L4868" s="2" t="str">
        <x:v>2026-07-28</x:v>
      </x:c>
      <x:c r="M4868" s="2" t="str">
        <x:v>0000927628-26-000089</x:v>
      </x:c>
      <x:c r="N4868" s="2" t="str">
        <x:v>https://www.sec.gov/Archives/edgar/data/927628/000092762826000089/cof-20260630.htm</x:v>
      </x:c>
      <x:c r="O4868" s="2" t="str">
        <x:v>data/raw/filings/COF_0000927628-26-000089_cof-20260630.htm</x:v>
      </x:c>
      <x:c r="P4868" s="2" t="str">
        <x:v>f-4633</x:v>
      </x:c>
      <x:c r="Q4868" s="2" t="str"/>
      <x:c r="R4868" s="2" t="str">
        <x:v>Latest eligible comparative presentation at the information cutoff.</x:v>
      </x:c>
      <x:c r="T4868" s="12"/>
      <x:c r="U4868" s="12"/>
    </x:row>
    <x:row r="4869" ht="24" customHeight="1">
      <x:c r="C4869" s="2" t="str">
        <x:v>COF</x:v>
      </x:c>
      <x:c r="D4869" s="2" t="str">
        <x:v>H1 2025</x:v>
      </x:c>
      <x:c r="E4869" s="2" t="str">
        <x:v>tax</x:v>
      </x:c>
      <x:c r="F4869" s="11" t="n">
        <x:v>-1341</x:v>
      </x:c>
      <x:c r="G4869" s="2" t="str">
        <x:v>USD</x:v>
      </x:c>
      <x:c r="H4869" s="2" t="str">
        <x:v>2025-01-01</x:v>
      </x:c>
      <x:c r="I4869" s="2" t="str">
        <x:v>2025-06-30</x:v>
      </x:c>
      <x:c r="J4869" s="2" t="str">
        <x:v>Income Tax Expense (Benefit)</x:v>
      </x:c>
      <x:c r="K4869" s="2" t="str">
        <x:v>us-gaap:IncomeTaxExpenseBenefit</x:v>
      </x:c>
      <x:c r="L4869" s="2" t="str">
        <x:v>2026-07-28</x:v>
      </x:c>
      <x:c r="M4869" s="2" t="str">
        <x:v>0000927628-26-000089</x:v>
      </x:c>
      <x:c r="N4869" s="2" t="str">
        <x:v>https://www.sec.gov/Archives/edgar/data/927628/000092762826000089/cof-20260630.htm</x:v>
      </x:c>
      <x:c r="O4869" s="2" t="str">
        <x:v>data/raw/filings/COF_0000927628-26-000089_cof-20260630.htm</x:v>
      </x:c>
      <x:c r="P4869" s="2" t="str">
        <x:v>f-4638</x:v>
      </x:c>
      <x:c r="Q4869" s="2" t="str"/>
      <x:c r="R4869" s="2" t="str">
        <x:v>Latest eligible comparative presentation at the information cutoff.</x:v>
      </x:c>
      <x:c r="T4869" s="12"/>
      <x:c r="U4869" s="12"/>
    </x:row>
    <x:row r="4870" ht="24" customHeight="1">
      <x:c r="C4870" s="2" t="str">
        <x:v>COF</x:v>
      </x:c>
      <x:c r="D4870" s="2" t="str">
        <x:v>H1 2025</x:v>
      </x:c>
      <x:c r="E4870" s="2" t="str">
        <x:v>net_income</x:v>
      </x:c>
      <x:c r="F4870" s="11" t="n">
        <x:v>-2873</x:v>
      </x:c>
      <x:c r="G4870" s="2" t="str">
        <x:v>USD</x:v>
      </x:c>
      <x:c r="H4870" s="2" t="str">
        <x:v>2025-01-01</x:v>
      </x:c>
      <x:c r="I4870" s="2" t="str">
        <x:v>2025-06-30</x:v>
      </x:c>
      <x:c r="J4870" s="2" t="str">
        <x:v>Net Income (Loss) Attributable to Parent</x:v>
      </x:c>
      <x:c r="K4870" s="2" t="str">
        <x:v>us-gaap:NetIncomeLoss</x:v>
      </x:c>
      <x:c r="L4870" s="2" t="str">
        <x:v>2026-07-28</x:v>
      </x:c>
      <x:c r="M4870" s="2" t="str">
        <x:v>0000927628-26-000089</x:v>
      </x:c>
      <x:c r="N4870" s="2" t="str">
        <x:v>https://www.sec.gov/Archives/edgar/data/927628/000092762826000089/cof-20260630.htm</x:v>
      </x:c>
      <x:c r="O4870" s="2" t="str">
        <x:v>data/raw/filings/COF_0000927628-26-000089_cof-20260630.htm</x:v>
      </x:c>
      <x:c r="P4870" s="2" t="str">
        <x:v>f-3801</x:v>
      </x:c>
      <x:c r="Q4870" s="2" t="str"/>
      <x:c r="R4870" s="2" t="str">
        <x:v>Latest eligible comparative presentation at the information cutoff.</x:v>
      </x:c>
      <x:c r="T4870" s="12"/>
      <x:c r="U4870" s="12"/>
    </x:row>
    <x:row r="4871" ht="24" customHeight="1">
      <x:c r="C4871" s="2" t="str">
        <x:v>COF</x:v>
      </x:c>
      <x:c r="D4871" s="2" t="str">
        <x:v>H1 2025</x:v>
      </x:c>
      <x:c r="E4871" s="2" t="str">
        <x:v>common_income</x:v>
      </x:c>
      <x:c r="F4871" s="11" t="n">
        <x:v>-2998</x:v>
      </x:c>
      <x:c r="G4871" s="2" t="str">
        <x:v>USD</x:v>
      </x:c>
      <x:c r="H4871" s="2" t="str">
        <x:v>2025-01-01</x:v>
      </x:c>
      <x:c r="I4871" s="2" t="str">
        <x:v>2025-06-30</x:v>
      </x:c>
      <x:c r="J4871" s="2" t="str">
        <x:v>Net Income (Loss) Available to Common Stockholders, Basic</x:v>
      </x:c>
      <x:c r="K4871" s="2" t="str">
        <x:v>us-gaap:NetIncomeLossAvailableToCommonStockholdersBasic</x:v>
      </x:c>
      <x:c r="L4871" s="2" t="str">
        <x:v>2026-07-28</x:v>
      </x:c>
      <x:c r="M4871" s="2" t="str">
        <x:v>0000927628-26-000089</x:v>
      </x:c>
      <x:c r="N4871" s="2" t="str">
        <x:v>https://www.sec.gov/Archives/edgar/data/927628/000092762826000089/cof-20260630.htm</x:v>
      </x:c>
      <x:c r="O4871" s="2" t="str">
        <x:v>data/raw/filings/COF_0000927628-26-000089_cof-20260630.htm</x:v>
      </x:c>
      <x:c r="P4871" s="2" t="str">
        <x:v>f-3817</x:v>
      </x:c>
      <x:c r="Q4871" s="2" t="str"/>
      <x:c r="R4871" s="2" t="str">
        <x:v>Latest eligible comparative presentation at the information cutoff.</x:v>
      </x:c>
      <x:c r="T4871" s="12"/>
      <x:c r="U4871" s="12"/>
    </x:row>
    <x:row r="4872" ht="24" customHeight="1">
      <x:c r="C4872" s="2" t="str">
        <x:v>COF</x:v>
      </x:c>
      <x:c r="D4872" s="2" t="str">
        <x:v>H1 2025</x:v>
      </x:c>
      <x:c r="E4872" s="2" t="str">
        <x:v>preferred_div</x:v>
      </x:c>
      <x:c r="F4872" s="11" t="str">
        <x:v>n.a.</x:v>
      </x:c>
      <x:c r="G4872" s="2" t="str">
        <x:v>USDm</x:v>
      </x:c>
      <x:c r="H4872" s="2" t="str">
        <x:v>2025-01-01</x:v>
      </x:c>
      <x:c r="I4872" s="2" t="str">
        <x:v>2025-06-30</x:v>
      </x:c>
      <x:c r="J4872" s="2" t="str">
        <x:v>Preferred dividends and other common-income adjustments</x:v>
      </x:c>
      <x:c r="K4872" s="2" t="str"/>
      <x:c r="L4872" s="2" t="str"/>
      <x:c r="M4872" s="2" t="str"/>
      <x:c r="N4872" s="2" t="str"/>
      <x:c r="O4872" s="2" t="str"/>
      <x:c r="P4872" s="2" t="str"/>
      <x:c r="Q4872" s="2" t="str"/>
      <x:c r="R4872" s="2" t="str">
        <x:v>Not reported / unavailable</x:v>
      </x:c>
      <x:c r="T4872" s="12"/>
      <x:c r="U4872" s="12"/>
    </x:row>
    <x:row r="4873" ht="24" customHeight="1">
      <x:c r="C4873" s="2" t="str">
        <x:v>COF</x:v>
      </x:c>
      <x:c r="D4873" s="2" t="str">
        <x:v>H1 2025</x:v>
      </x:c>
      <x:c r="E4873" s="2" t="str">
        <x:v>eps</x:v>
      </x:c>
      <x:c r="F4873" s="11" t="n">
        <x:v>-6.74</x:v>
      </x:c>
      <x:c r="G4873" s="2" t="str">
        <x:v>USD/shares</x:v>
      </x:c>
      <x:c r="H4873" s="2" t="str">
        <x:v>2025-01-01</x:v>
      </x:c>
      <x:c r="I4873" s="2" t="str">
        <x:v>2025-06-30</x:v>
      </x:c>
      <x:c r="J4873" s="2" t="str">
        <x:v>Earnings Per Share, Diluted</x:v>
      </x:c>
      <x:c r="K4873" s="2" t="str">
        <x:v>us-gaap:EarningsPerShareDiluted</x:v>
      </x:c>
      <x:c r="L4873" s="2" t="str">
        <x:v>2026-07-28</x:v>
      </x:c>
      <x:c r="M4873" s="2" t="str">
        <x:v>0000927628-26-000089</x:v>
      </x:c>
      <x:c r="N4873" s="2" t="str">
        <x:v>https://www.sec.gov/Archives/edgar/data/927628/000092762826000089/cof-20260630.htm</x:v>
      </x:c>
      <x:c r="O4873" s="2" t="str">
        <x:v>data/raw/filings/COF_0000927628-26-000089_cof-20260630.htm</x:v>
      </x:c>
      <x:c r="P4873" s="2" t="str">
        <x:v>f-3860</x:v>
      </x:c>
      <x:c r="Q4873" s="2" t="str"/>
      <x:c r="R4873" s="2" t="str">
        <x:v>Latest eligible comparative presentation at the information cutoff.</x:v>
      </x:c>
      <x:c r="T4873" s="12"/>
      <x:c r="U4873" s="12"/>
    </x:row>
    <x:row r="4874" ht="24" customHeight="1">
      <x:c r="C4874" s="2" t="str">
        <x:v>COF</x:v>
      </x:c>
      <x:c r="D4874" s="2" t="str">
        <x:v>H1 2025</x:v>
      </x:c>
      <x:c r="E4874" s="2" t="str">
        <x:v>shares_diluted</x:v>
      </x:c>
      <x:c r="F4874" s="11" t="n">
        <x:v>444.7</x:v>
      </x:c>
      <x:c r="G4874" s="2" t="str">
        <x:v>shares</x:v>
      </x:c>
      <x:c r="H4874" s="2" t="str">
        <x:v>2025-01-01</x:v>
      </x:c>
      <x:c r="I4874" s="2" t="str">
        <x:v>2025-06-30</x:v>
      </x:c>
      <x:c r="J4874" s="2" t="str">
        <x:v>Weighted Average Number of Shares Outstanding, Diluted</x:v>
      </x:c>
      <x:c r="K4874" s="2" t="str">
        <x:v>us-gaap:WeightedAverageNumberOfDilutedSharesOutstanding</x:v>
      </x:c>
      <x:c r="L4874" s="2" t="str">
        <x:v>2026-07-28</x:v>
      </x:c>
      <x:c r="M4874" s="2" t="str">
        <x:v>0000927628-26-000089</x:v>
      </x:c>
      <x:c r="N4874" s="2" t="str">
        <x:v>https://www.sec.gov/Archives/edgar/data/927628/000092762826000089/cof-20260630.htm</x:v>
      </x:c>
      <x:c r="O4874" s="2" t="str">
        <x:v>data/raw/filings/COF_0000927628-26-000089_cof-20260630.htm</x:v>
      </x:c>
      <x:c r="P4874" s="2" t="str">
        <x:v>f-3837</x:v>
      </x:c>
      <x:c r="Q4874" s="2" t="str"/>
      <x:c r="R4874" s="2" t="str">
        <x:v>Latest eligible comparative presentation at the information cutoff.</x:v>
      </x:c>
      <x:c r="T4874" s="12"/>
      <x:c r="U4874" s="12"/>
    </x:row>
    <x:row r="4875" ht="24" customHeight="1">
      <x:c r="C4875" s="2" t="str">
        <x:v>COF</x:v>
      </x:c>
      <x:c r="D4875" s="2" t="str">
        <x:v>H1 2025</x:v>
      </x:c>
      <x:c r="E4875" s="2" t="str">
        <x:v>dps</x:v>
      </x:c>
      <x:c r="F4875" s="11" t="n">
        <x:v>1.2</x:v>
      </x:c>
      <x:c r="G4875" s="2" t="str">
        <x:v>USD/shares</x:v>
      </x:c>
      <x:c r="H4875" s="2" t="str">
        <x:v>2025-01-01</x:v>
      </x:c>
      <x:c r="I4875" s="2" t="str">
        <x:v>2025-06-30</x:v>
      </x:c>
      <x:c r="J4875" s="2" t="str">
        <x:v>Common Stock, Dividends, Per Share, Declared</x:v>
      </x:c>
      <x:c r="K4875" s="2" t="str">
        <x:v>us-gaap:CommonStockDividendsPerShareDeclared</x:v>
      </x:c>
      <x:c r="L4875" s="2" t="str">
        <x:v>2026-07-28</x:v>
      </x:c>
      <x:c r="M4875" s="2" t="str">
        <x:v>0000927628-26-000089</x:v>
      </x:c>
      <x:c r="N4875" s="2" t="str">
        <x:v>https://www.sec.gov/Archives/edgar/data/927628/000092762826000089/cof-20260630.htm</x:v>
      </x:c>
      <x:c r="O4875" s="2" t="str">
        <x:v>data/raw/filings/COF_0000927628-26-000089_cof-20260630.htm</x:v>
      </x:c>
      <x:c r="P4875" s="2" t="str">
        <x:v>f-478</x:v>
      </x:c>
      <x:c r="Q4875" s="2" t="str"/>
      <x:c r="R4875" s="2" t="str">
        <x:v>Latest eligible comparative presentation at the information cutoff.</x:v>
      </x:c>
      <x:c r="T4875" s="12"/>
      <x:c r="U4875" s="12"/>
    </x:row>
    <x:row r="4876" ht="24" customHeight="1">
      <x:c r="C4876" s="2" t="str">
        <x:v>COF</x:v>
      </x:c>
      <x:c r="D4876" s="2" t="str">
        <x:v>H1 2025</x:v>
      </x:c>
      <x:c r="E4876" s="2" t="str">
        <x:v>dividends</x:v>
      </x:c>
      <x:c r="F4876" s="11" t="n">
        <x:v>622</x:v>
      </x:c>
      <x:c r="G4876" s="2" t="str">
        <x:v>USD</x:v>
      </x:c>
      <x:c r="H4876" s="2" t="str">
        <x:v>2025-01-01</x:v>
      </x:c>
      <x:c r="I4876" s="2" t="str">
        <x:v>2025-06-30</x:v>
      </x:c>
      <x:c r="J4876" s="2" t="str">
        <x:v>Payments of Ordinary Dividends, Common Stock</x:v>
      </x:c>
      <x:c r="K4876" s="2" t="str">
        <x:v>us-gaap:PaymentsOfDividendsCommonStock</x:v>
      </x:c>
      <x:c r="L4876" s="2" t="str">
        <x:v>2026-07-28</x:v>
      </x:c>
      <x:c r="M4876" s="2" t="str">
        <x:v>0000927628-26-000089</x:v>
      </x:c>
      <x:c r="N4876" s="2" t="str">
        <x:v>https://www.sec.gov/Archives/edgar/data/927628/000092762826000089/cof-20260630.htm</x:v>
      </x:c>
      <x:c r="O4876" s="2" t="str">
        <x:v>data/raw/filings/COF_0000927628-26-000089_cof-20260630.htm</x:v>
      </x:c>
      <x:c r="P4876" s="2" t="str">
        <x:v>f-544</x:v>
      </x:c>
      <x:c r="Q4876" s="2" t="str"/>
      <x:c r="R4876" s="2" t="str">
        <x:v>Latest eligible comparative presentation at the information cutoff.</x:v>
      </x:c>
      <x:c r="T4876" s="12"/>
      <x:c r="U4876" s="12"/>
    </x:row>
    <x:row r="4877" ht="24" customHeight="1">
      <x:c r="C4877" s="2" t="str">
        <x:v>COF</x:v>
      </x:c>
      <x:c r="D4877" s="2" t="str">
        <x:v>H1 2025</x:v>
      </x:c>
      <x:c r="E4877" s="2" t="str">
        <x:v>buybacks</x:v>
      </x:c>
      <x:c r="F4877" s="11" t="n">
        <x:v>542</x:v>
      </x:c>
      <x:c r="G4877" s="2" t="str">
        <x:v>USD</x:v>
      </x:c>
      <x:c r="H4877" s="2" t="str">
        <x:v>2025-01-01</x:v>
      </x:c>
      <x:c r="I4877" s="2" t="str">
        <x:v>2025-06-30</x:v>
      </x:c>
      <x:c r="J4877" s="2" t="str">
        <x:v>Payments for Repurchase of Common Stock</x:v>
      </x:c>
      <x:c r="K4877" s="2" t="str">
        <x:v>us-gaap:PaymentsForRepurchaseOfCommonStock</x:v>
      </x:c>
      <x:c r="L4877" s="2" t="str">
        <x:v>2026-07-28</x:v>
      </x:c>
      <x:c r="M4877" s="2" t="str">
        <x:v>0000927628-26-000089</x:v>
      </x:c>
      <x:c r="N4877" s="2" t="str">
        <x:v>https://www.sec.gov/Archives/edgar/data/927628/000092762826000089/cof-20260630.htm</x:v>
      </x:c>
      <x:c r="O4877" s="2" t="str">
        <x:v>data/raw/filings/COF_0000927628-26-000089_cof-20260630.htm</x:v>
      </x:c>
      <x:c r="P4877" s="2" t="str">
        <x:v>f-550</x:v>
      </x:c>
      <x:c r="Q4877" s="2" t="str"/>
      <x:c r="R4877" s="2" t="str">
        <x:v>Latest eligible comparative presentation at the information cutoff.</x:v>
      </x:c>
      <x:c r="T4877" s="12"/>
      <x:c r="U4877" s="12"/>
    </x:row>
    <x:row r="4878" ht="24" customHeight="1">
      <x:c r="C4878" s="2" t="str">
        <x:v>COF</x:v>
      </x:c>
      <x:c r="D4878" s="2" t="str">
        <x:v>H1 2025</x:v>
      </x:c>
      <x:c r="E4878" s="2" t="str">
        <x:v>chargeoffs</x:v>
      </x:c>
      <x:c r="F4878" s="11" t="str">
        <x:v>n.a.</x:v>
      </x:c>
      <x:c r="G4878" s="2" t="str">
        <x:v>USDm</x:v>
      </x:c>
      <x:c r="H4878" s="2" t="str">
        <x:v>2025-01-01</x:v>
      </x:c>
      <x:c r="I4878" s="2" t="str">
        <x:v>2025-06-30</x:v>
      </x:c>
      <x:c r="J4878" s="2" t="str">
        <x:v>Gross loan charge-offs</x:v>
      </x:c>
      <x:c r="K4878" s="2" t="str"/>
      <x:c r="L4878" s="2" t="str"/>
      <x:c r="M4878" s="2" t="str"/>
      <x:c r="N4878" s="2" t="str"/>
      <x:c r="O4878" s="2" t="str"/>
      <x:c r="P4878" s="2" t="str"/>
      <x:c r="Q4878" s="2" t="str"/>
      <x:c r="R4878" s="2" t="str">
        <x:v>Not reported / unavailable</x:v>
      </x:c>
      <x:c r="T4878" s="12"/>
      <x:c r="U4878" s="12"/>
    </x:row>
    <x:row r="4879" ht="24" customHeight="1">
      <x:c r="C4879" s="2" t="str">
        <x:v>COF</x:v>
      </x:c>
      <x:c r="D4879" s="2" t="str">
        <x:v>H1 2025</x:v>
      </x:c>
      <x:c r="E4879" s="2" t="str">
        <x:v>recoveries</x:v>
      </x:c>
      <x:c r="F4879" s="11" t="str">
        <x:v>n.a.</x:v>
      </x:c>
      <x:c r="G4879" s="2" t="str">
        <x:v>USDm</x:v>
      </x:c>
      <x:c r="H4879" s="2" t="str">
        <x:v>2025-01-01</x:v>
      </x:c>
      <x:c r="I4879" s="2" t="str">
        <x:v>2025-06-30</x:v>
      </x:c>
      <x:c r="J4879" s="2" t="str">
        <x:v>Loan recoveries</x:v>
      </x:c>
      <x:c r="K4879" s="2" t="str"/>
      <x:c r="L4879" s="2" t="str"/>
      <x:c r="M4879" s="2" t="str"/>
      <x:c r="N4879" s="2" t="str"/>
      <x:c r="O4879" s="2" t="str"/>
      <x:c r="P4879" s="2" t="str"/>
      <x:c r="Q4879" s="2" t="str"/>
      <x:c r="R4879" s="2" t="str">
        <x:v>Not reported / unavailable</x:v>
      </x:c>
      <x:c r="T4879" s="12"/>
      <x:c r="U4879" s="12"/>
    </x:row>
    <x:row r="4880" ht="24" customHeight="1">
      <x:c r="C4880" s="2" t="str">
        <x:v>COF</x:v>
      </x:c>
      <x:c r="D4880" s="2" t="str">
        <x:v>H1 2025</x:v>
      </x:c>
      <x:c r="E4880" s="2" t="str">
        <x:v>rwa</x:v>
      </x:c>
      <x:c r="F4880" s="11" t="str">
        <x:v>n.a.</x:v>
      </x:c>
      <x:c r="G4880" s="2" t="str">
        <x:v>USDm</x:v>
      </x:c>
      <x:c r="H4880" s="2" t="str">
        <x:v>2025-01-01</x:v>
      </x:c>
      <x:c r="I4880" s="2" t="str">
        <x:v>2025-06-30</x:v>
      </x:c>
      <x:c r="J4880" s="2" t="str">
        <x:v>Risk-weighted assets</x:v>
      </x:c>
      <x:c r="K4880" s="2" t="str"/>
      <x:c r="L4880" s="2" t="str"/>
      <x:c r="M4880" s="2" t="str"/>
      <x:c r="N4880" s="2" t="str"/>
      <x:c r="O4880" s="2" t="str"/>
      <x:c r="P4880" s="2" t="str"/>
      <x:c r="Q4880" s="2" t="str"/>
      <x:c r="R4880" s="2" t="str">
        <x:v>Not reported / unavailable</x:v>
      </x:c>
      <x:c r="T4880" s="12"/>
      <x:c r="U4880" s="12"/>
    </x:row>
    <x:row r="4881" ht="24" customHeight="1">
      <x:c r="C4881" s="2" t="str">
        <x:v>COF</x:v>
      </x:c>
      <x:c r="D4881" s="2" t="str">
        <x:v>H1 2025</x:v>
      </x:c>
      <x:c r="E4881" s="2" t="str">
        <x:v>cet1_reported</x:v>
      </x:c>
      <x:c r="F4881" s="11" t="str">
        <x:v>n.a.</x:v>
      </x:c>
      <x:c r="G4881" s="2" t="str">
        <x:v>%</x:v>
      </x:c>
      <x:c r="H4881" s="2" t="str">
        <x:v>2025-01-01</x:v>
      </x:c>
      <x:c r="I4881" s="2" t="str">
        <x:v>2025-06-30</x:v>
      </x:c>
      <x:c r="J4881" s="2" t="str">
        <x:v>Actual standardized CET1 ratio</x:v>
      </x:c>
      <x:c r="K4881" s="2" t="str"/>
      <x:c r="L4881" s="2" t="str"/>
      <x:c r="M4881" s="2" t="str"/>
      <x:c r="N4881" s="2" t="str"/>
      <x:c r="O4881" s="2" t="str"/>
      <x:c r="P4881" s="2" t="str"/>
      <x:c r="Q4881" s="2" t="str"/>
      <x:c r="R4881" s="2" t="str">
        <x:v>Not reported / unavailable</x:v>
      </x:c>
      <x:c r="T4881" s="12"/>
      <x:c r="U4881" s="12"/>
    </x:row>
    <x:row r="4882" ht="24" customHeight="1">
      <x:c r="C4882" s="2" t="str">
        <x:v>COF</x:v>
      </x:c>
      <x:c r="D4882" s="2" t="str">
        <x:v>H1 2025</x:v>
      </x:c>
      <x:c r="E4882" s="2" t="str">
        <x:v>nim_reported</x:v>
      </x:c>
      <x:c r="F4882" s="11" t="str">
        <x:v>n.a.</x:v>
      </x:c>
      <x:c r="G4882" s="2" t="str">
        <x:v>%</x:v>
      </x:c>
      <x:c r="H4882" s="2" t="str">
        <x:v>2025-01-01</x:v>
      </x:c>
      <x:c r="I4882" s="2" t="str">
        <x:v>2025-06-30</x:v>
      </x:c>
      <x:c r="J4882" s="2" t="str">
        <x:v>Issuer reported net interest margin</x:v>
      </x:c>
      <x:c r="K4882" s="2" t="str"/>
      <x:c r="L4882" s="2" t="str"/>
      <x:c r="M4882" s="2" t="str"/>
      <x:c r="N4882" s="2" t="str"/>
      <x:c r="O4882" s="2" t="str"/>
      <x:c r="P4882" s="2" t="str"/>
      <x:c r="Q4882" s="2" t="str"/>
      <x:c r="R4882" s="2" t="str">
        <x:v>Not reported / unavailable</x:v>
      </x:c>
      <x:c r="T4882" s="12"/>
      <x:c r="U4882" s="12"/>
    </x:row>
    <x:row r="4883" ht="24" customHeight="1">
      <x:c r="C4883" s="2" t="str">
        <x:v>COF</x:v>
      </x:c>
      <x:c r="D4883" s="2" t="str">
        <x:v>H1 2025</x:v>
      </x:c>
      <x:c r="E4883" s="2" t="str">
        <x:v>bvps_reported</x:v>
      </x:c>
      <x:c r="F4883" s="11" t="str">
        <x:v>n.a.</x:v>
      </x:c>
      <x:c r="G4883" s="2" t="str">
        <x:v>USD/share</x:v>
      </x:c>
      <x:c r="H4883" s="2" t="str">
        <x:v>2025-01-01</x:v>
      </x:c>
      <x:c r="I4883" s="2" t="str">
        <x:v>2025-06-30</x:v>
      </x:c>
      <x:c r="J4883" s="2" t="str">
        <x:v>Reported common book value per share</x:v>
      </x:c>
      <x:c r="K4883" s="2" t="str"/>
      <x:c r="L4883" s="2" t="str"/>
      <x:c r="M4883" s="2" t="str"/>
      <x:c r="N4883" s="2" t="str"/>
      <x:c r="O4883" s="2" t="str"/>
      <x:c r="P4883" s="2" t="str"/>
      <x:c r="Q4883" s="2" t="str"/>
      <x:c r="R4883" s="2" t="str">
        <x:v>Not reported / unavailable</x:v>
      </x:c>
      <x:c r="T4883" s="12"/>
      <x:c r="U4883" s="12"/>
    </x:row>
    <x:row r="4884" ht="24" customHeight="1">
      <x:c r="C4884" s="2" t="str">
        <x:v>COF</x:v>
      </x:c>
      <x:c r="D4884" s="2" t="str">
        <x:v>H1 2025</x:v>
      </x:c>
      <x:c r="E4884" s="2" t="str">
        <x:v>tbvps_reported</x:v>
      </x:c>
      <x:c r="F4884" s="11" t="n">
        <x:v>99.35</x:v>
      </x:c>
      <x:c r="G4884" s="2" t="str">
        <x:v>USD/shares</x:v>
      </x:c>
      <x:c r="H4884" s="2" t="str">
        <x:v>2025-01-01</x:v>
      </x:c>
      <x:c r="I4884" s="2" t="str">
        <x:v>2025-06-30</x:v>
      </x:c>
      <x:c r="J4884" s="2" t="str">
        <x:v>Reported tangible book value per share</x:v>
      </x:c>
      <x:c r="K4884" s="2" t="str">
        <x:v>Manual verified issuer table row</x:v>
      </x:c>
      <x:c r="L4884" s="2" t="str">
        <x:v>2025-07-31</x:v>
      </x:c>
      <x:c r="M4884" s="2" t="str">
        <x:v>0000927628-25-000247</x:v>
      </x:c>
      <x:c r="N4884" s="2" t="str">
        <x:v>https://www.sec.gov/Archives/edgar/data/927628/000092762825000247/cof-20250630.htm</x:v>
      </x:c>
      <x:c r="O4884" s="2" t="str">
        <x:v>data/raw/filings/COF_0000927628-25-000247_cof-20250630.htm</x:v>
      </x:c>
      <x:c r="P4884" s="2" t="str"/>
      <x:c r="Q4884" s="2" t="str"/>
      <x:c r="R4884" s="2" t="str">
        <x:v>Verified original issuer table row; same-date end balance, excluding average and regulatory minimum tables.</x:v>
      </x:c>
      <x:c r="T4884" s="12"/>
      <x:c r="U4884" s="12"/>
    </x:row>
    <x:row r="4885" ht="24" customHeight="1">
      <x:c r="C4885" s="2" t="str">
        <x:v>COF</x:v>
      </x:c>
      <x:c r="D4885" s="2" t="str">
        <x:v>H1 2025</x:v>
      </x:c>
      <x:c r="E4885" s="2" t="str">
        <x:v>tce_reported</x:v>
      </x:c>
      <x:c r="F4885" s="11" t="str">
        <x:v>n.a.</x:v>
      </x:c>
      <x:c r="G4885" s="2" t="str">
        <x:v>USDm</x:v>
      </x:c>
      <x:c r="H4885" s="2" t="str">
        <x:v>2025-01-01</x:v>
      </x:c>
      <x:c r="I4885" s="2" t="str">
        <x:v>2025-06-30</x:v>
      </x:c>
      <x:c r="J4885" s="2" t="str">
        <x:v>Reported tangible common equity</x:v>
      </x:c>
      <x:c r="K4885" s="2" t="str"/>
      <x:c r="L4885" s="2" t="str"/>
      <x:c r="M4885" s="2" t="str"/>
      <x:c r="N4885" s="2" t="str"/>
      <x:c r="O4885" s="2" t="str"/>
      <x:c r="P4885" s="2" t="str"/>
      <x:c r="Q4885" s="2" t="str"/>
      <x:c r="R4885" s="2" t="str">
        <x:v>Not reported / unavailable</x:v>
      </x:c>
      <x:c r="T4885" s="12"/>
      <x:c r="U4885" s="12"/>
    </x:row>
    <x:row r="4886" ht="24" customHeight="1">
      <x:c r="C4886" s="2" t="str">
        <x:v>COF</x:v>
      </x:c>
      <x:c r="D4886" s="2" t="str">
        <x:v>H1 2026</x:v>
      </x:c>
      <x:c r="E4886" s="2" t="str">
        <x:v>assets</x:v>
      </x:c>
      <x:c r="F4886" s="11" t="n">
        <x:v>673835</x:v>
      </x:c>
      <x:c r="G4886" s="2" t="str">
        <x:v>USD</x:v>
      </x:c>
      <x:c r="H4886" s="2" t="str">
        <x:v>2026-01-01</x:v>
      </x:c>
      <x:c r="I4886" s="2" t="str">
        <x:v>2026-06-30</x:v>
      </x:c>
      <x:c r="J4886" s="2" t="str">
        <x:v>Assets</x:v>
      </x:c>
      <x:c r="K4886" s="2" t="str">
        <x:v>us-gaap:Assets</x:v>
      </x:c>
      <x:c r="L4886" s="2" t="str">
        <x:v>2026-07-28</x:v>
      </x:c>
      <x:c r="M4886" s="2" t="str">
        <x:v>0000927628-26-000089</x:v>
      </x:c>
      <x:c r="N4886" s="2" t="str">
        <x:v>https://www.sec.gov/Archives/edgar/data/927628/000092762826000089/cof-20260630.htm</x:v>
      </x:c>
      <x:c r="O4886" s="2" t="str">
        <x:v>data/raw/filings/COF_0000927628-26-000089_cof-20260630.htm</x:v>
      </x:c>
      <x:c r="P4886" s="2" t="str">
        <x:v>f-273</x:v>
      </x:c>
      <x:c r="Q4886" s="2" t="str"/>
      <x:c r="R4886" s="2" t="str">
        <x:v>Latest eligible comparative presentation at the information cutoff.</x:v>
      </x:c>
      <x:c r="T4886" s="12"/>
      <x:c r="U4886" s="12"/>
    </x:row>
    <x:row r="4887" ht="24" customHeight="1">
      <x:c r="C4887" s="2" t="str">
        <x:v>COF</x:v>
      </x:c>
      <x:c r="D4887" s="2" t="str">
        <x:v>H1 2026</x:v>
      </x:c>
      <x:c r="E4887" s="2" t="str">
        <x:v>liabilities</x:v>
      </x:c>
      <x:c r="F4887" s="11" t="n">
        <x:v>560042</x:v>
      </x:c>
      <x:c r="G4887" s="2" t="str">
        <x:v>USD</x:v>
      </x:c>
      <x:c r="H4887" s="2" t="str">
        <x:v>2026-01-01</x:v>
      </x:c>
      <x:c r="I4887" s="2" t="str">
        <x:v>2026-06-30</x:v>
      </x:c>
      <x:c r="J4887" s="2" t="str">
        <x:v>Liabilities</x:v>
      </x:c>
      <x:c r="K4887" s="2" t="str">
        <x:v>us-gaap:Liabilities</x:v>
      </x:c>
      <x:c r="L4887" s="2" t="str">
        <x:v>2026-07-28</x:v>
      </x:c>
      <x:c r="M4887" s="2" t="str">
        <x:v>0000927628-26-000089</x:v>
      </x:c>
      <x:c r="N4887" s="2" t="str">
        <x:v>https://www.sec.gov/Archives/edgar/data/927628/000092762826000089/cof-20260630.htm</x:v>
      </x:c>
      <x:c r="O4887" s="2" t="str">
        <x:v>data/raw/filings/COF_0000927628-26-000089_cof-20260630.htm</x:v>
      </x:c>
      <x:c r="P4887" s="2" t="str">
        <x:v>f-295</x:v>
      </x:c>
      <x:c r="Q4887" s="2" t="str"/>
      <x:c r="R4887" s="2" t="str">
        <x:v>Latest eligible comparative presentation at the information cutoff.</x:v>
      </x:c>
      <x:c r="T4887" s="12"/>
      <x:c r="U4887" s="12"/>
    </x:row>
    <x:row r="4888" ht="24" customHeight="1">
      <x:c r="C4888" s="2" t="str">
        <x:v>COF</x:v>
      </x:c>
      <x:c r="D4888" s="2" t="str">
        <x:v>H1 2026</x:v>
      </x:c>
      <x:c r="E4888" s="2" t="str">
        <x:v>equity</x:v>
      </x:c>
      <x:c r="F4888" s="11" t="n">
        <x:v>113793</x:v>
      </x:c>
      <x:c r="G4888" s="2" t="str">
        <x:v>USD</x:v>
      </x:c>
      <x:c r="H4888" s="2" t="str">
        <x:v>2026-01-01</x:v>
      </x:c>
      <x:c r="I4888" s="2" t="str">
        <x:v>2026-06-30</x:v>
      </x:c>
      <x:c r="J4888" s="2" t="str">
        <x:v>Stockholders' Equity Attributable to Parent</x:v>
      </x:c>
      <x:c r="K4888" s="2" t="str">
        <x:v>us-gaap:StockholdersEquity</x:v>
      </x:c>
      <x:c r="L4888" s="2" t="str">
        <x:v>2026-07-28</x:v>
      </x:c>
      <x:c r="M4888" s="2" t="str">
        <x:v>0000927628-26-000089</x:v>
      </x:c>
      <x:c r="N4888" s="2" t="str">
        <x:v>https://www.sec.gov/Archives/edgar/data/927628/000092762826000089/cof-20260630.htm</x:v>
      </x:c>
      <x:c r="O4888" s="2" t="str">
        <x:v>data/raw/filings/COF_0000927628-26-000089_cof-20260630.htm</x:v>
      </x:c>
      <x:c r="P4888" s="2" t="str">
        <x:v>f-401</x:v>
      </x:c>
      <x:c r="Q4888" s="2" t="str"/>
      <x:c r="R4888" s="2" t="str">
        <x:v>Latest eligible comparative presentation at the information cutoff.</x:v>
      </x:c>
      <x:c r="T4888" s="12"/>
      <x:c r="U4888" s="12"/>
    </x:row>
    <x:row r="4889" ht="24" customHeight="1">
      <x:c r="C4889" s="2" t="str">
        <x:v>COF</x:v>
      </x:c>
      <x:c r="D4889" s="2" t="str">
        <x:v>H1 2026</x:v>
      </x:c>
      <x:c r="E4889" s="2" t="str">
        <x:v>preferred</x:v>
      </x:c>
      <x:c r="F4889" s="11" t="n">
        <x:v>5407</x:v>
      </x:c>
      <x:c r="G4889" s="2" t="str">
        <x:v>USD</x:v>
      </x:c>
      <x:c r="H4889" s="2" t="str">
        <x:v>2026-01-01</x:v>
      </x:c>
      <x:c r="I4889" s="2" t="str">
        <x:v>2026-06-30</x:v>
      </x:c>
      <x:c r="J4889" s="2" t="str">
        <x:v>Preferred Stock, Including Additional Paid in Capital, Net of Discount</x:v>
      </x:c>
      <x:c r="K4889" s="2" t="str">
        <x:v>us-gaap:PreferredStockIncludingAdditionalPaidInCapitalNetOfDiscount</x:v>
      </x:c>
      <x:c r="L4889" s="2" t="str">
        <x:v>2026-07-28</x:v>
      </x:c>
      <x:c r="M4889" s="2" t="str">
        <x:v>0000927628-26-000089</x:v>
      </x:c>
      <x:c r="N4889" s="2" t="str">
        <x:v>https://www.sec.gov/Archives/edgar/data/927628/000092762826000089/cof-20260630.htm</x:v>
      </x:c>
      <x:c r="O4889" s="2" t="str">
        <x:v>data/raw/filings/COF_0000927628-26-000089_cof-20260630.htm</x:v>
      </x:c>
      <x:c r="P4889" s="2" t="str">
        <x:v>f-3563</x:v>
      </x:c>
      <x:c r="Q4889" s="2" t="str"/>
      <x:c r="R4889" s="2" t="str">
        <x:v>Latest eligible comparative presentation at the information cutoff.</x:v>
      </x:c>
      <x:c r="T4889" s="12"/>
      <x:c r="U4889" s="12"/>
    </x:row>
    <x:row r="4890" ht="24" customHeight="1">
      <x:c r="C4890" s="2" t="str">
        <x:v>COF</x:v>
      </x:c>
      <x:c r="D4890" s="2" t="str">
        <x:v>H1 2026</x:v>
      </x:c>
      <x:c r="E4890" s="2" t="str">
        <x:v>common_equity_reported</x:v>
      </x:c>
      <x:c r="F4890" s="11" t="str">
        <x:v>n.a.</x:v>
      </x:c>
      <x:c r="G4890" s="2" t="str">
        <x:v>USDm</x:v>
      </x:c>
      <x:c r="H4890" s="2" t="str">
        <x:v>2026-01-01</x:v>
      </x:c>
      <x:c r="I4890" s="2" t="str">
        <x:v>2026-06-30</x:v>
      </x:c>
      <x:c r="J4890" s="2" t="str">
        <x:v>Reported common shareholders equity</x:v>
      </x:c>
      <x:c r="K4890" s="2" t="str"/>
      <x:c r="L4890" s="2" t="str"/>
      <x:c r="M4890" s="2" t="str"/>
      <x:c r="N4890" s="2" t="str"/>
      <x:c r="O4890" s="2" t="str"/>
      <x:c r="P4890" s="2" t="str"/>
      <x:c r="Q4890" s="2" t="str"/>
      <x:c r="R4890" s="2" t="str">
        <x:v>Not reported / unavailable</x:v>
      </x:c>
      <x:c r="T4890" s="12"/>
      <x:c r="U4890" s="12"/>
    </x:row>
    <x:row r="4891" ht="24" customHeight="1">
      <x:c r="C4891" s="2" t="str">
        <x:v>COF</x:v>
      </x:c>
      <x:c r="D4891" s="2" t="str">
        <x:v>H1 2026</x:v>
      </x:c>
      <x:c r="E4891" s="2" t="str">
        <x:v>goodwill</x:v>
      </x:c>
      <x:c r="F4891" s="11" t="n">
        <x:v>31866</x:v>
      </x:c>
      <x:c r="G4891" s="2" t="str">
        <x:v>USD</x:v>
      </x:c>
      <x:c r="H4891" s="2" t="str">
        <x:v>2026-01-01</x:v>
      </x:c>
      <x:c r="I4891" s="2" t="str">
        <x:v>2026-06-30</x:v>
      </x:c>
      <x:c r="J4891" s="2" t="str">
        <x:v>Goodwill</x:v>
      </x:c>
      <x:c r="K4891" s="2" t="str">
        <x:v>us-gaap:Goodwill</x:v>
      </x:c>
      <x:c r="L4891" s="2" t="str">
        <x:v>2026-07-28</x:v>
      </x:c>
      <x:c r="M4891" s="2" t="str">
        <x:v>0000927628-26-000089</x:v>
      </x:c>
      <x:c r="N4891" s="2" t="str">
        <x:v>https://www.sec.gov/Archives/edgar/data/927628/000092762826000089/cof-20260630.htm</x:v>
      </x:c>
      <x:c r="O4891" s="2" t="str">
        <x:v>data/raw/filings/COF_0000927628-26-000089_cof-20260630.htm</x:v>
      </x:c>
      <x:c r="P4891" s="2" t="str">
        <x:v>f-2994</x:v>
      </x:c>
      <x:c r="Q4891" s="2" t="str"/>
      <x:c r="R4891" s="2" t="str">
        <x:v>Latest eligible comparative presentation at the information cutoff.</x:v>
      </x:c>
      <x:c r="T4891" s="12"/>
      <x:c r="U4891" s="12"/>
    </x:row>
    <x:row r="4892" ht="24" customHeight="1">
      <x:c r="C4892" s="2" t="str">
        <x:v>COF</x:v>
      </x:c>
      <x:c r="D4892" s="2" t="str">
        <x:v>H1 2026</x:v>
      </x:c>
      <x:c r="E4892" s="2" t="str">
        <x:v>intangibles</x:v>
      </x:c>
      <x:c r="F4892" s="11" t="n">
        <x:v>16077</x:v>
      </x:c>
      <x:c r="G4892" s="2" t="str">
        <x:v>USD</x:v>
      </x:c>
      <x:c r="H4892" s="2" t="str">
        <x:v>2026-01-01</x:v>
      </x:c>
      <x:c r="I4892" s="2" t="str">
        <x:v>2026-06-30</x:v>
      </x:c>
      <x:c r="J4892" s="2" t="str">
        <x:v>Intangible Assets, Net (Excluding Goodwill)</x:v>
      </x:c>
      <x:c r="K4892" s="2" t="str">
        <x:v>us-gaap:IntangibleAssetsNetExcludingGoodwill</x:v>
      </x:c>
      <x:c r="L4892" s="2" t="str">
        <x:v>2026-07-28</x:v>
      </x:c>
      <x:c r="M4892" s="2" t="str">
        <x:v>0000927628-26-000089</x:v>
      </x:c>
      <x:c r="N4892" s="2" t="str">
        <x:v>https://www.sec.gov/Archives/edgar/data/927628/000092762826000089/cof-20260630.htm</x:v>
      </x:c>
      <x:c r="O4892" s="2" t="str">
        <x:v>data/raw/filings/COF_0000927628-26-000089_cof-20260630.htm</x:v>
      </x:c>
      <x:c r="P4892" s="2" t="str">
        <x:v>f-2927</x:v>
      </x:c>
      <x:c r="Q4892" s="2" t="str"/>
      <x:c r="R4892" s="2" t="str">
        <x:v>Latest eligible comparative presentation at the information cutoff.</x:v>
      </x:c>
      <x:c r="T4892" s="12"/>
      <x:c r="U4892" s="12"/>
    </x:row>
    <x:row r="4893" ht="24" customHeight="1">
      <x:c r="C4893" s="2" t="str">
        <x:v>COF</x:v>
      </x:c>
      <x:c r="D4893" s="2" t="str">
        <x:v>H1 2026</x:v>
      </x:c>
      <x:c r="E4893" s="2" t="str">
        <x:v>intangibles_total</x:v>
      </x:c>
      <x:c r="F4893" s="11" t="str">
        <x:v>n.a.</x:v>
      </x:c>
      <x:c r="G4893" s="2" t="str">
        <x:v>USDm</x:v>
      </x:c>
      <x:c r="H4893" s="2" t="str">
        <x:v>2026-01-01</x:v>
      </x:c>
      <x:c r="I4893" s="2" t="str">
        <x:v>2026-06-30</x:v>
      </x:c>
      <x:c r="J4893" s="2" t="str">
        <x:v>Reported goodwill and intangible assets combined</x:v>
      </x:c>
      <x:c r="K4893" s="2" t="str"/>
      <x:c r="L4893" s="2" t="str"/>
      <x:c r="M4893" s="2" t="str"/>
      <x:c r="N4893" s="2" t="str"/>
      <x:c r="O4893" s="2" t="str"/>
      <x:c r="P4893" s="2" t="str"/>
      <x:c r="Q4893" s="2" t="str"/>
      <x:c r="R4893" s="2" t="str">
        <x:v>Not reported / unavailable</x:v>
      </x:c>
      <x:c r="T4893" s="12"/>
      <x:c r="U4893" s="12"/>
    </x:row>
    <x:row r="4894" ht="24" customHeight="1">
      <x:c r="C4894" s="2" t="str">
        <x:v>COF</x:v>
      </x:c>
      <x:c r="D4894" s="2" t="str">
        <x:v>H1 2026</x:v>
      </x:c>
      <x:c r="E4894" s="2" t="str">
        <x:v>shares_end</x:v>
      </x:c>
      <x:c r="F4894" s="11" t="n">
        <x:v>613.484836</x:v>
      </x:c>
      <x:c r="G4894" s="2" t="str">
        <x:v>shares</x:v>
      </x:c>
      <x:c r="H4894" s="2" t="str">
        <x:v>2026-01-01</x:v>
      </x:c>
      <x:c r="I4894" s="2" t="str">
        <x:v>2026-06-30</x:v>
      </x:c>
      <x:c r="J4894" s="2" t="str">
        <x:v>Common Stock, Shares, Outstanding</x:v>
      </x:c>
      <x:c r="K4894" s="2" t="str">
        <x:v>us-gaap:CommonStockSharesOutstanding</x:v>
      </x:c>
      <x:c r="L4894" s="2" t="str">
        <x:v>2026-07-28</x:v>
      </x:c>
      <x:c r="M4894" s="2" t="str">
        <x:v>0000927628-26-000089</x:v>
      </x:c>
      <x:c r="N4894" s="2" t="str">
        <x:v>https://www.sec.gov/Archives/edgar/data/927628/000092762826000089/cof-20260630.htm</x:v>
      </x:c>
      <x:c r="O4894" s="2" t="str">
        <x:v>data/raw/filings/COF_0000927628-26-000089_cof-20260630.htm</x:v>
      </x:c>
      <x:c r="P4894" s="2" t="str">
        <x:v>f-315</x:v>
      </x:c>
      <x:c r="Q4894" s="2" t="str"/>
      <x:c r="R4894" s="2" t="str">
        <x:v>Latest eligible comparative presentation at the information cutoff.</x:v>
      </x:c>
      <x:c r="T4894" s="12"/>
      <x:c r="U4894" s="12"/>
    </x:row>
    <x:row r="4895" ht="24" customHeight="1">
      <x:c r="C4895" s="2" t="str">
        <x:v>COF</x:v>
      </x:c>
      <x:c r="D4895" s="2" t="str">
        <x:v>H1 2026</x:v>
      </x:c>
      <x:c r="E4895" s="2" t="str">
        <x:v>shares_issued</x:v>
      </x:c>
      <x:c r="F4895" s="11" t="n">
        <x:v>714.105102</x:v>
      </x:c>
      <x:c r="G4895" s="2" t="str">
        <x:v>shares</x:v>
      </x:c>
      <x:c r="H4895" s="2" t="str">
        <x:v>2026-01-01</x:v>
      </x:c>
      <x:c r="I4895" s="2" t="str">
        <x:v>2026-06-30</x:v>
      </x:c>
      <x:c r="J4895" s="2" t="str">
        <x:v>Common Stock, Shares, Issued</x:v>
      </x:c>
      <x:c r="K4895" s="2" t="str">
        <x:v>us-gaap:CommonStockSharesIssued</x:v>
      </x:c>
      <x:c r="L4895" s="2" t="str">
        <x:v>2026-07-28</x:v>
      </x:c>
      <x:c r="M4895" s="2" t="str">
        <x:v>0000927628-26-000089</x:v>
      </x:c>
      <x:c r="N4895" s="2" t="str">
        <x:v>https://www.sec.gov/Archives/edgar/data/927628/000092762826000089/cof-20260630.htm</x:v>
      </x:c>
      <x:c r="O4895" s="2" t="str">
        <x:v>data/raw/filings/COF_0000927628-26-000089_cof-20260630.htm</x:v>
      </x:c>
      <x:c r="P4895" s="2" t="str">
        <x:v>f-313</x:v>
      </x:c>
      <x:c r="Q4895" s="2" t="str"/>
      <x:c r="R4895" s="2" t="str">
        <x:v>Latest eligible comparative presentation at the information cutoff.</x:v>
      </x:c>
      <x:c r="T4895" s="12"/>
      <x:c r="U4895" s="12"/>
    </x:row>
    <x:row r="4896" ht="24" customHeight="1">
      <x:c r="C4896" s="2" t="str">
        <x:v>COF</x:v>
      </x:c>
      <x:c r="D4896" s="2" t="str">
        <x:v>H1 2026</x:v>
      </x:c>
      <x:c r="E4896" s="2" t="str">
        <x:v>shares_treasury</x:v>
      </x:c>
      <x:c r="F4896" s="11" t="n">
        <x:v>100.620266</x:v>
      </x:c>
      <x:c r="G4896" s="2" t="str">
        <x:v>shares</x:v>
      </x:c>
      <x:c r="H4896" s="2" t="str">
        <x:v>2026-01-01</x:v>
      </x:c>
      <x:c r="I4896" s="2" t="str">
        <x:v>2026-06-30</x:v>
      </x:c>
      <x:c r="J4896" s="2" t="str">
        <x:v>Treasury Stock, Common, Shares</x:v>
      </x:c>
      <x:c r="K4896" s="2" t="str">
        <x:v>us-gaap:TreasuryStockCommonShares</x:v>
      </x:c>
      <x:c r="L4896" s="2" t="str">
        <x:v>2026-07-28</x:v>
      </x:c>
      <x:c r="M4896" s="2" t="str">
        <x:v>0000927628-26-000089</x:v>
      </x:c>
      <x:c r="N4896" s="2" t="str">
        <x:v>https://www.sec.gov/Archives/edgar/data/927628/000092762826000089/cof-20260630.htm</x:v>
      </x:c>
      <x:c r="O4896" s="2" t="str">
        <x:v>data/raw/filings/COF_0000927628-26-000089_cof-20260630.htm</x:v>
      </x:c>
      <x:c r="P4896" s="2" t="str"/>
      <x:c r="Q4896" s="2" t="str"/>
      <x:c r="R4896" s="2" t="str">
        <x:v>Latest eligible comparative presentation at the information cutoff.</x:v>
      </x:c>
      <x:c r="T4896" s="12"/>
      <x:c r="U4896" s="12"/>
    </x:row>
    <x:row r="4897" ht="24" customHeight="1">
      <x:c r="C4897" s="2" t="str">
        <x:v>COF</x:v>
      </x:c>
      <x:c r="D4897" s="2" t="str">
        <x:v>H1 2026</x:v>
      </x:c>
      <x:c r="E4897" s="2" t="str">
        <x:v>deposits</x:v>
      </x:c>
      <x:c r="F4897" s="11" t="n">
        <x:v>484257</x:v>
      </x:c>
      <x:c r="G4897" s="2" t="str">
        <x:v>USD</x:v>
      </x:c>
      <x:c r="H4897" s="2" t="str">
        <x:v>2026-01-01</x:v>
      </x:c>
      <x:c r="I4897" s="2" t="str">
        <x:v>2026-06-30</x:v>
      </x:c>
      <x:c r="J4897" s="2" t="str">
        <x:v>Deposits</x:v>
      </x:c>
      <x:c r="K4897" s="2" t="str">
        <x:v>us-gaap:Deposits</x:v>
      </x:c>
      <x:c r="L4897" s="2" t="str">
        <x:v>2026-07-28</x:v>
      </x:c>
      <x:c r="M4897" s="2" t="str">
        <x:v>0000927628-26-000089</x:v>
      </x:c>
      <x:c r="N4897" s="2" t="str">
        <x:v>https://www.sec.gov/Archives/edgar/data/927628/000092762826000089/cof-20260630.htm</x:v>
      </x:c>
      <x:c r="O4897" s="2" t="str">
        <x:v>data/raw/filings/COF_0000927628-26-000089_cof-20260630.htm</x:v>
      </x:c>
      <x:c r="P4897" s="2" t="str">
        <x:v>f-4553</x:v>
      </x:c>
      <x:c r="Q4897" s="2" t="str"/>
      <x:c r="R4897" s="2" t="str">
        <x:v>Latest eligible comparative presentation at the information cutoff.</x:v>
      </x:c>
      <x:c r="T4897" s="12"/>
      <x:c r="U4897" s="12"/>
    </x:row>
    <x:row r="4898" ht="24" customHeight="1">
      <x:c r="C4898" s="2" t="str">
        <x:v>COF</x:v>
      </x:c>
      <x:c r="D4898" s="2" t="str">
        <x:v>H1 2026</x:v>
      </x:c>
      <x:c r="E4898" s="2" t="str">
        <x:v>loans_gross</x:v>
      </x:c>
      <x:c r="F4898" s="11" t="n">
        <x:v>457168</x:v>
      </x:c>
      <x:c r="G4898" s="2" t="str">
        <x:v>USD</x:v>
      </x:c>
      <x:c r="H4898" s="2" t="str">
        <x:v>2026-01-01</x:v>
      </x:c>
      <x:c r="I4898" s="2" t="str">
        <x:v>2026-06-30</x:v>
      </x:c>
      <x:c r="J4898" s="2" t="str">
        <x:v>Gross loans and leases selected definition</x:v>
      </x:c>
      <x:c r="K4898" s="2" t="str">
        <x:v>us-gaap:FinancingReceivableExcludingAccruedInterestBeforeAllowanceForCreditLoss</x:v>
      </x:c>
      <x:c r="L4898" s="2" t="str">
        <x:v>2026-07-28</x:v>
      </x:c>
      <x:c r="M4898" s="2" t="str">
        <x:v>0000927628-26-000089</x:v>
      </x:c>
      <x:c r="N4898" s="2" t="str">
        <x:v>https://www.sec.gov/Archives/edgar/data/927628/000092762826000089/cof-20260630.htm</x:v>
      </x:c>
      <x:c r="O4898" s="2" t="str">
        <x:v>data/raw/filings/COF_0000927628-26-000089_cof-20260630.htm</x:v>
      </x:c>
      <x:c r="P4898" s="2" t="str">
        <x:v>f-4498</x:v>
      </x:c>
      <x:c r="Q4898" s="2" t="str"/>
      <x:c r="R4898" s="2" t="str">
        <x:v>Latest eligible comparative presentation at the information cutoff.</x:v>
      </x:c>
      <x:c r="T4898" s="12"/>
      <x:c r="U4898" s="12"/>
    </x:row>
    <x:row r="4899" ht="24" customHeight="1">
      <x:c r="C4899" s="2" t="str">
        <x:v>COF</x:v>
      </x:c>
      <x:c r="D4899" s="2" t="str">
        <x:v>H1 2026</x:v>
      </x:c>
      <x:c r="E4899" s="2" t="str">
        <x:v>loans_net</x:v>
      </x:c>
      <x:c r="F4899" s="11" t="str">
        <x:v>n.a.</x:v>
      </x:c>
      <x:c r="G4899" s="2" t="str">
        <x:v>USDm</x:v>
      </x:c>
      <x:c r="H4899" s="2" t="str">
        <x:v>2026-01-01</x:v>
      </x:c>
      <x:c r="I4899" s="2" t="str">
        <x:v>2026-06-30</x:v>
      </x:c>
      <x:c r="J4899" s="2" t="str">
        <x:v>Net loans after allowance selected definition</x:v>
      </x:c>
      <x:c r="K4899" s="2" t="str"/>
      <x:c r="L4899" s="2" t="str"/>
      <x:c r="M4899" s="2" t="str"/>
      <x:c r="N4899" s="2" t="str"/>
      <x:c r="O4899" s="2" t="str"/>
      <x:c r="P4899" s="2" t="str"/>
      <x:c r="Q4899" s="2" t="str"/>
      <x:c r="R4899" s="2" t="str">
        <x:v>Not reported / unavailable</x:v>
      </x:c>
      <x:c r="T4899" s="12"/>
      <x:c r="U4899" s="12"/>
    </x:row>
    <x:row r="4900" ht="24" customHeight="1">
      <x:c r="C4900" s="2" t="str">
        <x:v>COF</x:v>
      </x:c>
      <x:c r="D4900" s="2" t="str">
        <x:v>H1 2026</x:v>
      </x:c>
      <x:c r="E4900" s="2" t="str">
        <x:v>allowance</x:v>
      </x:c>
      <x:c r="F4900" s="11" t="n">
        <x:v>22966</x:v>
      </x:c>
      <x:c r="G4900" s="2" t="str">
        <x:v>USD</x:v>
      </x:c>
      <x:c r="H4900" s="2" t="str">
        <x:v>2026-01-01</x:v>
      </x:c>
      <x:c r="I4900" s="2" t="str">
        <x:v>2026-06-30</x:v>
      </x:c>
      <x:c r="J4900" s="2" t="str">
        <x:v>Loan allowance for credit losses</x:v>
      </x:c>
      <x:c r="K4900" s="2" t="str">
        <x:v>us-gaap:FinancingReceivableAllowanceForCreditLossExcludingAccruedInterest</x:v>
      </x:c>
      <x:c r="L4900" s="2" t="str">
        <x:v>2026-07-28</x:v>
      </x:c>
      <x:c r="M4900" s="2" t="str">
        <x:v>0000927628-26-000089</x:v>
      </x:c>
      <x:c r="N4900" s="2" t="str">
        <x:v>https://www.sec.gov/Archives/edgar/data/927628/000092762826000089/cof-20260630.htm</x:v>
      </x:c>
      <x:c r="O4900" s="2" t="str">
        <x:v>data/raw/filings/COF_0000927628-26-000089_cof-20260630.htm</x:v>
      </x:c>
      <x:c r="P4900" s="2" t="str">
        <x:v>f-255</x:v>
      </x:c>
      <x:c r="Q4900" s="2" t="str"/>
      <x:c r="R4900" s="2" t="str">
        <x:v>Latest eligible comparative presentation at the information cutoff.</x:v>
      </x:c>
      <x:c r="T4900" s="12"/>
      <x:c r="U4900" s="12"/>
    </x:row>
    <x:row r="4901" ht="24" customHeight="1">
      <x:c r="C4901" s="2" t="str">
        <x:v>COF</x:v>
      </x:c>
      <x:c r="D4901" s="2" t="str">
        <x:v>H1 2026</x:v>
      </x:c>
      <x:c r="E4901" s="2" t="str">
        <x:v>nonaccrual</x:v>
      </x:c>
      <x:c r="F4901" s="11" t="str">
        <x:v>n.a.</x:v>
      </x:c>
      <x:c r="G4901" s="2" t="str">
        <x:v>USDm</x:v>
      </x:c>
      <x:c r="H4901" s="2" t="str">
        <x:v>2026-01-01</x:v>
      </x:c>
      <x:c r="I4901" s="2" t="str">
        <x:v>2026-06-30</x:v>
      </x:c>
      <x:c r="J4901" s="2" t="str">
        <x:v>Nonaccrual</x:v>
      </x:c>
      <x:c r="K4901" s="2" t="str"/>
      <x:c r="L4901" s="2" t="str"/>
      <x:c r="M4901" s="2" t="str"/>
      <x:c r="N4901" s="2" t="str"/>
      <x:c r="O4901" s="2" t="str"/>
      <x:c r="P4901" s="2" t="str"/>
      <x:c r="Q4901" s="2" t="str"/>
      <x:c r="R4901" s="2" t="str">
        <x:v>Not reported / unavailable</x:v>
      </x:c>
      <x:c r="T4901" s="12"/>
      <x:c r="U4901" s="12"/>
    </x:row>
    <x:row r="4902" ht="24" customHeight="1">
      <x:c r="C4902" s="2" t="str">
        <x:v>COF</x:v>
      </x:c>
      <x:c r="D4902" s="2" t="str">
        <x:v>H1 2026</x:v>
      </x:c>
      <x:c r="E4902" s="2" t="str">
        <x:v>cash</x:v>
      </x:c>
      <x:c r="F4902" s="11" t="str">
        <x:v>n.a.</x:v>
      </x:c>
      <x:c r="G4902" s="2" t="str">
        <x:v>USDm</x:v>
      </x:c>
      <x:c r="H4902" s="2" t="str">
        <x:v>2026-01-01</x:v>
      </x:c>
      <x:c r="I4902" s="2" t="str">
        <x:v>2026-06-30</x:v>
      </x:c>
      <x:c r="J4902" s="2" t="str">
        <x:v>Cash</x:v>
      </x:c>
      <x:c r="K4902" s="2" t="str"/>
      <x:c r="L4902" s="2" t="str"/>
      <x:c r="M4902" s="2" t="str"/>
      <x:c r="N4902" s="2" t="str"/>
      <x:c r="O4902" s="2" t="str"/>
      <x:c r="P4902" s="2" t="str"/>
      <x:c r="Q4902" s="2" t="str"/>
      <x:c r="R4902" s="2" t="str">
        <x:v>Not reported / unavailable</x:v>
      </x:c>
      <x:c r="T4902" s="12"/>
      <x:c r="U4902" s="12"/>
    </x:row>
    <x:row r="4903" ht="24" customHeight="1">
      <x:c r="C4903" s="2" t="str">
        <x:v>COF</x:v>
      </x:c>
      <x:c r="D4903" s="2" t="str">
        <x:v>H1 2026</x:v>
      </x:c>
      <x:c r="E4903" s="2" t="str">
        <x:v>aoci</x:v>
      </x:c>
      <x:c r="F4903" s="11" t="n">
        <x:v>-6300</x:v>
      </x:c>
      <x:c r="G4903" s="2" t="str">
        <x:v>USD</x:v>
      </x:c>
      <x:c r="H4903" s="2" t="str">
        <x:v>2026-01-01</x:v>
      </x:c>
      <x:c r="I4903" s="2" t="str">
        <x:v>2026-06-30</x:v>
      </x:c>
      <x:c r="J4903" s="2" t="str">
        <x:v>Accumulated Other Comprehensive Income (Loss), Net of Tax</x:v>
      </x:c>
      <x:c r="K4903" s="2" t="str">
        <x:v>us-gaap:AccumulatedOtherComprehensiveIncomeLossNetOfTax</x:v>
      </x:c>
      <x:c r="L4903" s="2" t="str">
        <x:v>2026-07-28</x:v>
      </x:c>
      <x:c r="M4903" s="2" t="str">
        <x:v>0000927628-26-000089</x:v>
      </x:c>
      <x:c r="N4903" s="2" t="str">
        <x:v>https://www.sec.gov/Archives/edgar/data/927628/000092762826000089/cof-20260630.htm</x:v>
      </x:c>
      <x:c r="O4903" s="2" t="str">
        <x:v>data/raw/filings/COF_0000927628-26-000089_cof-20260630.htm</x:v>
      </x:c>
      <x:c r="P4903" s="2" t="str">
        <x:v>f-323</x:v>
      </x:c>
      <x:c r="Q4903" s="2" t="str"/>
      <x:c r="R4903" s="2" t="str">
        <x:v>Latest eligible comparative presentation at the information cutoff.</x:v>
      </x:c>
      <x:c r="T4903" s="12"/>
      <x:c r="U4903" s="12"/>
    </x:row>
    <x:row r="4904" ht="24" customHeight="1">
      <x:c r="C4904" s="2" t="str">
        <x:v>COF</x:v>
      </x:c>
      <x:c r="D4904" s="2" t="str">
        <x:v>H1 2026</x:v>
      </x:c>
      <x:c r="E4904" s="2" t="str">
        <x:v>nii</x:v>
      </x:c>
      <x:c r="F4904" s="11" t="n">
        <x:v>24519</x:v>
      </x:c>
      <x:c r="G4904" s="2" t="str">
        <x:v>USD</x:v>
      </x:c>
      <x:c r="H4904" s="2" t="str">
        <x:v>2026-01-01</x:v>
      </x:c>
      <x:c r="I4904" s="2" t="str">
        <x:v>2026-06-30</x:v>
      </x:c>
      <x:c r="J4904" s="2" t="str">
        <x:v>Interest Income (Expense), Net</x:v>
      </x:c>
      <x:c r="K4904" s="2" t="str">
        <x:v>us-gaap:InterestIncomeExpenseNet</x:v>
      </x:c>
      <x:c r="L4904" s="2" t="str">
        <x:v>2026-07-28</x:v>
      </x:c>
      <x:c r="M4904" s="2" t="str">
        <x:v>0000927628-26-000089</x:v>
      </x:c>
      <x:c r="N4904" s="2" t="str">
        <x:v>https://www.sec.gov/Archives/edgar/data/927628/000092762826000089/cof-20260630.htm</x:v>
      </x:c>
      <x:c r="O4904" s="2" t="str">
        <x:v>data/raw/filings/COF_0000927628-26-000089_cof-20260630.htm</x:v>
      </x:c>
      <x:c r="P4904" s="2" t="str">
        <x:v>f-4508</x:v>
      </x:c>
      <x:c r="Q4904" s="2" t="str"/>
      <x:c r="R4904" s="2" t="str">
        <x:v>Latest eligible comparative presentation at the information cutoff.</x:v>
      </x:c>
      <x:c r="T4904" s="12"/>
      <x:c r="U4904" s="12"/>
    </x:row>
    <x:row r="4905" ht="24" customHeight="1">
      <x:c r="C4905" s="2" t="str">
        <x:v>COF</x:v>
      </x:c>
      <x:c r="D4905" s="2" t="str">
        <x:v>H1 2026</x:v>
      </x:c>
      <x:c r="E4905" s="2" t="str">
        <x:v>noninterest_income</x:v>
      </x:c>
      <x:c r="F4905" s="11" t="n">
        <x:v>6562</x:v>
      </x:c>
      <x:c r="G4905" s="2" t="str">
        <x:v>USD</x:v>
      </x:c>
      <x:c r="H4905" s="2" t="str">
        <x:v>2026-01-01</x:v>
      </x:c>
      <x:c r="I4905" s="2" t="str">
        <x:v>2026-06-30</x:v>
      </x:c>
      <x:c r="J4905" s="2" t="str">
        <x:v>Noninterest Income</x:v>
      </x:c>
      <x:c r="K4905" s="2" t="str">
        <x:v>us-gaap:NoninterestIncome</x:v>
      </x:c>
      <x:c r="L4905" s="2" t="str">
        <x:v>2026-07-28</x:v>
      </x:c>
      <x:c r="M4905" s="2" t="str">
        <x:v>0000927628-26-000089</x:v>
      </x:c>
      <x:c r="N4905" s="2" t="str">
        <x:v>https://www.sec.gov/Archives/edgar/data/927628/000092762826000089/cof-20260630.htm</x:v>
      </x:c>
      <x:c r="O4905" s="2" t="str">
        <x:v>data/raw/filings/COF_0000927628-26-000089_cof-20260630.htm</x:v>
      </x:c>
      <x:c r="P4905" s="2" t="str">
        <x:v>f-4719</x:v>
      </x:c>
      <x:c r="Q4905" s="2" t="str"/>
      <x:c r="R4905" s="2" t="str">
        <x:v>Latest eligible comparative presentation at the information cutoff.</x:v>
      </x:c>
      <x:c r="T4905" s="12"/>
      <x:c r="U4905" s="12"/>
    </x:row>
    <x:row r="4906" ht="24" customHeight="1">
      <x:c r="C4906" s="2" t="str">
        <x:v>COF</x:v>
      </x:c>
      <x:c r="D4906" s="2" t="str">
        <x:v>H1 2026</x:v>
      </x:c>
      <x:c r="E4906" s="2" t="str">
        <x:v>revenue_reported</x:v>
      </x:c>
      <x:c r="F4906" s="11" t="n">
        <x:v>31081</x:v>
      </x:c>
      <x:c r="G4906" s="2" t="str">
        <x:v>USD</x:v>
      </x:c>
      <x:c r="H4906" s="2" t="str">
        <x:v>2026-01-01</x:v>
      </x:c>
      <x:c r="I4906" s="2" t="str">
        <x:v>2026-06-30</x:v>
      </x:c>
      <x:c r="J4906" s="2" t="str">
        <x:v>Revenues</x:v>
      </x:c>
      <x:c r="K4906" s="2" t="str">
        <x:v>us-gaap:Revenues</x:v>
      </x:c>
      <x:c r="L4906" s="2" t="str">
        <x:v>2026-07-28</x:v>
      </x:c>
      <x:c r="M4906" s="2" t="str">
        <x:v>0000927628-26-000089</x:v>
      </x:c>
      <x:c r="N4906" s="2" t="str">
        <x:v>https://www.sec.gov/Archives/edgar/data/927628/000092762826000089/cof-20260630.htm</x:v>
      </x:c>
      <x:c r="O4906" s="2" t="str">
        <x:v>data/raw/filings/COF_0000927628-26-000089_cof-20260630.htm</x:v>
      </x:c>
      <x:c r="P4906" s="2" t="str">
        <x:v>f-4518</x:v>
      </x:c>
      <x:c r="Q4906" s="2" t="str"/>
      <x:c r="R4906" s="2" t="str">
        <x:v>Latest eligible comparative presentation at the information cutoff.</x:v>
      </x:c>
      <x:c r="T4906" s="12"/>
      <x:c r="U4906" s="12"/>
    </x:row>
    <x:row r="4907" ht="24" customHeight="1">
      <x:c r="C4907" s="2" t="str">
        <x:v>COF</x:v>
      </x:c>
      <x:c r="D4907" s="2" t="str">
        <x:v>H1 2026</x:v>
      </x:c>
      <x:c r="E4907" s="2" t="str">
        <x:v>opex</x:v>
      </x:c>
      <x:c r="F4907" s="11" t="n">
        <x:v>17507</x:v>
      </x:c>
      <x:c r="G4907" s="2" t="str">
        <x:v>USD</x:v>
      </x:c>
      <x:c r="H4907" s="2" t="str">
        <x:v>2026-01-01</x:v>
      </x:c>
      <x:c r="I4907" s="2" t="str">
        <x:v>2026-06-30</x:v>
      </x:c>
      <x:c r="J4907" s="2" t="str">
        <x:v>Noninterest Expense</x:v>
      </x:c>
      <x:c r="K4907" s="2" t="str">
        <x:v>us-gaap:NoninterestExpense</x:v>
      </x:c>
      <x:c r="L4907" s="2" t="str">
        <x:v>2026-07-28</x:v>
      </x:c>
      <x:c r="M4907" s="2" t="str">
        <x:v>0000927628-26-000089</x:v>
      </x:c>
      <x:c r="N4907" s="2" t="str">
        <x:v>https://www.sec.gov/Archives/edgar/data/927628/000092762826000089/cof-20260630.htm</x:v>
      </x:c>
      <x:c r="O4907" s="2" t="str">
        <x:v>data/raw/filings/COF_0000927628-26-000089_cof-20260630.htm</x:v>
      </x:c>
      <x:c r="P4907" s="2" t="str">
        <x:v>f-4528</x:v>
      </x:c>
      <x:c r="Q4907" s="2" t="str"/>
      <x:c r="R4907" s="2" t="str">
        <x:v>Latest eligible comparative presentation at the information cutoff.</x:v>
      </x:c>
      <x:c r="T4907" s="12"/>
      <x:c r="U4907" s="12"/>
    </x:row>
    <x:row r="4908" ht="24" customHeight="1">
      <x:c r="C4908" s="2" t="str">
        <x:v>COF</x:v>
      </x:c>
      <x:c r="D4908" s="2" t="str">
        <x:v>H1 2026</x:v>
      </x:c>
      <x:c r="E4908" s="2" t="str">
        <x:v>provision</x:v>
      </x:c>
      <x:c r="F4908" s="11" t="str">
        <x:v>n.a.</x:v>
      </x:c>
      <x:c r="G4908" s="2" t="str">
        <x:v>USDm</x:v>
      </x:c>
      <x:c r="H4908" s="2" t="str">
        <x:v>2026-01-01</x:v>
      </x:c>
      <x:c r="I4908" s="2" t="str">
        <x:v>2026-06-30</x:v>
      </x:c>
      <x:c r="J4908" s="2" t="str">
        <x:v>Provision for credit losses</x:v>
      </x:c>
      <x:c r="K4908" s="2" t="str"/>
      <x:c r="L4908" s="2" t="str"/>
      <x:c r="M4908" s="2" t="str"/>
      <x:c r="N4908" s="2" t="str"/>
      <x:c r="O4908" s="2" t="str"/>
      <x:c r="P4908" s="2" t="str"/>
      <x:c r="Q4908" s="2" t="str"/>
      <x:c r="R4908" s="2" t="str">
        <x:v>Not reported / unavailable</x:v>
      </x:c>
      <x:c r="T4908" s="12"/>
      <x:c r="U4908" s="12"/>
    </x:row>
    <x:row r="4909" ht="24" customHeight="1">
      <x:c r="C4909" s="2" t="str">
        <x:v>COF</x:v>
      </x:c>
      <x:c r="D4909" s="2" t="str">
        <x:v>H1 2026</x:v>
      </x:c>
      <x:c r="E4909" s="2" t="str">
        <x:v>pretax</x:v>
      </x:c>
      <x:c r="F4909" s="11" t="n">
        <x:v>6517</x:v>
      </x:c>
      <x:c r="G4909" s="2" t="str">
        <x:v>USD</x:v>
      </x:c>
      <x:c r="H4909" s="2" t="str">
        <x:v>2026-01-01</x:v>
      </x:c>
      <x:c r="I4909" s="2" t="str">
        <x:v>2026-06-30</x:v>
      </x:c>
      <x:c r="J4909" s="2" t="str">
        <x:v>Income (Loss) from Continuing Operations before Income Taxes, Noncontrolling Interest</x:v>
      </x:c>
      <x:c r="K4909" s="2" t="str">
        <x:v>us-gaap:IncomeLossFromContinuingOperationsBeforeIncomeTaxesExtraordinaryItemsNoncontrollingInterest</x:v>
      </x:c>
      <x:c r="L4909" s="2" t="str">
        <x:v>2026-07-28</x:v>
      </x:c>
      <x:c r="M4909" s="2" t="str">
        <x:v>0000927628-26-000089</x:v>
      </x:c>
      <x:c r="N4909" s="2" t="str">
        <x:v>https://www.sec.gov/Archives/edgar/data/927628/000092762826000089/cof-20260630.htm</x:v>
      </x:c>
      <x:c r="O4909" s="2" t="str">
        <x:v>data/raw/filings/COF_0000927628-26-000089_cof-20260630.htm</x:v>
      </x:c>
      <x:c r="P4909" s="2" t="str">
        <x:v>f-4533</x:v>
      </x:c>
      <x:c r="Q4909" s="2" t="str"/>
      <x:c r="R4909" s="2" t="str">
        <x:v>Latest eligible comparative presentation at the information cutoff.</x:v>
      </x:c>
      <x:c r="T4909" s="12"/>
      <x:c r="U4909" s="12"/>
    </x:row>
    <x:row r="4910" ht="24" customHeight="1">
      <x:c r="C4910" s="2" t="str">
        <x:v>COF</x:v>
      </x:c>
      <x:c r="D4910" s="2" t="str">
        <x:v>H1 2026</x:v>
      </x:c>
      <x:c r="E4910" s="2" t="str">
        <x:v>tax</x:v>
      </x:c>
      <x:c r="F4910" s="11" t="n">
        <x:v>1316</x:v>
      </x:c>
      <x:c r="G4910" s="2" t="str">
        <x:v>USD</x:v>
      </x:c>
      <x:c r="H4910" s="2" t="str">
        <x:v>2026-01-01</x:v>
      </x:c>
      <x:c r="I4910" s="2" t="str">
        <x:v>2026-06-30</x:v>
      </x:c>
      <x:c r="J4910" s="2" t="str">
        <x:v>Income Tax Expense (Benefit)</x:v>
      </x:c>
      <x:c r="K4910" s="2" t="str">
        <x:v>us-gaap:IncomeTaxExpenseBenefit</x:v>
      </x:c>
      <x:c r="L4910" s="2" t="str">
        <x:v>2026-07-28</x:v>
      </x:c>
      <x:c r="M4910" s="2" t="str">
        <x:v>0000927628-26-000089</x:v>
      </x:c>
      <x:c r="N4910" s="2" t="str">
        <x:v>https://www.sec.gov/Archives/edgar/data/927628/000092762826000089/cof-20260630.htm</x:v>
      </x:c>
      <x:c r="O4910" s="2" t="str">
        <x:v>data/raw/filings/COF_0000927628-26-000089_cof-20260630.htm</x:v>
      </x:c>
      <x:c r="P4910" s="2" t="str">
        <x:v>f-4538</x:v>
      </x:c>
      <x:c r="Q4910" s="2" t="str"/>
      <x:c r="R4910" s="2" t="str">
        <x:v>Latest eligible comparative presentation at the information cutoff.</x:v>
      </x:c>
      <x:c r="T4910" s="12"/>
      <x:c r="U4910" s="12"/>
    </x:row>
    <x:row r="4911" ht="24" customHeight="1">
      <x:c r="C4911" s="2" t="str">
        <x:v>COF</x:v>
      </x:c>
      <x:c r="D4911" s="2" t="str">
        <x:v>H1 2026</x:v>
      </x:c>
      <x:c r="E4911" s="2" t="str">
        <x:v>net_income</x:v>
      </x:c>
      <x:c r="F4911" s="11" t="n">
        <x:v>5194</x:v>
      </x:c>
      <x:c r="G4911" s="2" t="str">
        <x:v>USD</x:v>
      </x:c>
      <x:c r="H4911" s="2" t="str">
        <x:v>2026-01-01</x:v>
      </x:c>
      <x:c r="I4911" s="2" t="str">
        <x:v>2026-06-30</x:v>
      </x:c>
      <x:c r="J4911" s="2" t="str">
        <x:v>Net Income (Loss) Attributable to Parent</x:v>
      </x:c>
      <x:c r="K4911" s="2" t="str">
        <x:v>us-gaap:NetIncomeLoss</x:v>
      </x:c>
      <x:c r="L4911" s="2" t="str">
        <x:v>2026-07-28</x:v>
      </x:c>
      <x:c r="M4911" s="2" t="str">
        <x:v>0000927628-26-000089</x:v>
      </x:c>
      <x:c r="N4911" s="2" t="str">
        <x:v>https://www.sec.gov/Archives/edgar/data/927628/000092762826000089/cof-20260630.htm</x:v>
      </x:c>
      <x:c r="O4911" s="2" t="str">
        <x:v>data/raw/filings/COF_0000927628-26-000089_cof-20260630.htm</x:v>
      </x:c>
      <x:c r="P4911" s="2" t="str">
        <x:v>f-3800</x:v>
      </x:c>
      <x:c r="Q4911" s="2" t="str"/>
      <x:c r="R4911" s="2" t="str">
        <x:v>Latest eligible comparative presentation at the information cutoff.</x:v>
      </x:c>
      <x:c r="T4911" s="12"/>
      <x:c r="U4911" s="12"/>
    </x:row>
    <x:row r="4912" ht="24" customHeight="1">
      <x:c r="C4912" s="2" t="str">
        <x:v>COF</x:v>
      </x:c>
      <x:c r="D4912" s="2" t="str">
        <x:v>H1 2026</x:v>
      </x:c>
      <x:c r="E4912" s="2" t="str">
        <x:v>common_income</x:v>
      </x:c>
      <x:c r="F4912" s="11" t="n">
        <x:v>5016</x:v>
      </x:c>
      <x:c r="G4912" s="2" t="str">
        <x:v>USD</x:v>
      </x:c>
      <x:c r="H4912" s="2" t="str">
        <x:v>2026-01-01</x:v>
      </x:c>
      <x:c r="I4912" s="2" t="str">
        <x:v>2026-06-30</x:v>
      </x:c>
      <x:c r="J4912" s="2" t="str">
        <x:v>Net Income (Loss) Available to Common Stockholders, Basic</x:v>
      </x:c>
      <x:c r="K4912" s="2" t="str">
        <x:v>us-gaap:NetIncomeLossAvailableToCommonStockholdersBasic</x:v>
      </x:c>
      <x:c r="L4912" s="2" t="str">
        <x:v>2026-07-28</x:v>
      </x:c>
      <x:c r="M4912" s="2" t="str">
        <x:v>0000927628-26-000089</x:v>
      </x:c>
      <x:c r="N4912" s="2" t="str">
        <x:v>https://www.sec.gov/Archives/edgar/data/927628/000092762826000089/cof-20260630.htm</x:v>
      </x:c>
      <x:c r="O4912" s="2" t="str">
        <x:v>data/raw/filings/COF_0000927628-26-000089_cof-20260630.htm</x:v>
      </x:c>
      <x:c r="P4912" s="2" t="str">
        <x:v>f-3816</x:v>
      </x:c>
      <x:c r="Q4912" s="2" t="str"/>
      <x:c r="R4912" s="2" t="str">
        <x:v>Latest eligible comparative presentation at the information cutoff.</x:v>
      </x:c>
      <x:c r="T4912" s="12"/>
      <x:c r="U4912" s="12"/>
    </x:row>
    <x:row r="4913" ht="24" customHeight="1">
      <x:c r="C4913" s="2" t="str">
        <x:v>COF</x:v>
      </x:c>
      <x:c r="D4913" s="2" t="str">
        <x:v>H1 2026</x:v>
      </x:c>
      <x:c r="E4913" s="2" t="str">
        <x:v>preferred_div</x:v>
      </x:c>
      <x:c r="F4913" s="11" t="str">
        <x:v>n.a.</x:v>
      </x:c>
      <x:c r="G4913" s="2" t="str">
        <x:v>USDm</x:v>
      </x:c>
      <x:c r="H4913" s="2" t="str">
        <x:v>2026-01-01</x:v>
      </x:c>
      <x:c r="I4913" s="2" t="str">
        <x:v>2026-06-30</x:v>
      </x:c>
      <x:c r="J4913" s="2" t="str">
        <x:v>Preferred dividends and other common-income adjustments</x:v>
      </x:c>
      <x:c r="K4913" s="2" t="str"/>
      <x:c r="L4913" s="2" t="str"/>
      <x:c r="M4913" s="2" t="str"/>
      <x:c r="N4913" s="2" t="str"/>
      <x:c r="O4913" s="2" t="str"/>
      <x:c r="P4913" s="2" t="str"/>
      <x:c r="Q4913" s="2" t="str"/>
      <x:c r="R4913" s="2" t="str">
        <x:v>Not reported / unavailable</x:v>
      </x:c>
      <x:c r="T4913" s="12"/>
      <x:c r="U4913" s="12"/>
    </x:row>
    <x:row r="4914" ht="24" customHeight="1">
      <x:c r="C4914" s="2" t="str">
        <x:v>COF</x:v>
      </x:c>
      <x:c r="D4914" s="2" t="str">
        <x:v>H1 2026</x:v>
      </x:c>
      <x:c r="E4914" s="2" t="str">
        <x:v>eps</x:v>
      </x:c>
      <x:c r="F4914" s="11" t="n">
        <x:v>8.07</x:v>
      </x:c>
      <x:c r="G4914" s="2" t="str">
        <x:v>USD/shares</x:v>
      </x:c>
      <x:c r="H4914" s="2" t="str">
        <x:v>2026-01-01</x:v>
      </x:c>
      <x:c r="I4914" s="2" t="str">
        <x:v>2026-06-30</x:v>
      </x:c>
      <x:c r="J4914" s="2" t="str">
        <x:v>Earnings Per Share, Diluted</x:v>
      </x:c>
      <x:c r="K4914" s="2" t="str">
        <x:v>us-gaap:EarningsPerShareDiluted</x:v>
      </x:c>
      <x:c r="L4914" s="2" t="str">
        <x:v>2026-07-28</x:v>
      </x:c>
      <x:c r="M4914" s="2" t="str">
        <x:v>0000927628-26-000089</x:v>
      </x:c>
      <x:c r="N4914" s="2" t="str">
        <x:v>https://www.sec.gov/Archives/edgar/data/927628/000092762826000089/cof-20260630.htm</x:v>
      </x:c>
      <x:c r="O4914" s="2" t="str">
        <x:v>data/raw/filings/COF_0000927628-26-000089_cof-20260630.htm</x:v>
      </x:c>
      <x:c r="P4914" s="2" t="str">
        <x:v>f-3859</x:v>
      </x:c>
      <x:c r="Q4914" s="2" t="str"/>
      <x:c r="R4914" s="2" t="str">
        <x:v>Latest eligible comparative presentation at the information cutoff.</x:v>
      </x:c>
      <x:c r="T4914" s="12"/>
      <x:c r="U4914" s="12"/>
    </x:row>
    <x:row r="4915" ht="24" customHeight="1">
      <x:c r="C4915" s="2" t="str">
        <x:v>COF</x:v>
      </x:c>
      <x:c r="D4915" s="2" t="str">
        <x:v>H1 2026</x:v>
      </x:c>
      <x:c r="E4915" s="2" t="str">
        <x:v>shares_diluted</x:v>
      </x:c>
      <x:c r="F4915" s="11" t="n">
        <x:v>622.3</x:v>
      </x:c>
      <x:c r="G4915" s="2" t="str">
        <x:v>shares</x:v>
      </x:c>
      <x:c r="H4915" s="2" t="str">
        <x:v>2026-01-01</x:v>
      </x:c>
      <x:c r="I4915" s="2" t="str">
        <x:v>2026-06-30</x:v>
      </x:c>
      <x:c r="J4915" s="2" t="str">
        <x:v>Weighted Average Number of Shares Outstanding, Diluted</x:v>
      </x:c>
      <x:c r="K4915" s="2" t="str">
        <x:v>us-gaap:WeightedAverageNumberOfDilutedSharesOutstanding</x:v>
      </x:c>
      <x:c r="L4915" s="2" t="str">
        <x:v>2026-07-28</x:v>
      </x:c>
      <x:c r="M4915" s="2" t="str">
        <x:v>0000927628-26-000089</x:v>
      </x:c>
      <x:c r="N4915" s="2" t="str">
        <x:v>https://www.sec.gov/Archives/edgar/data/927628/000092762826000089/cof-20260630.htm</x:v>
      </x:c>
      <x:c r="O4915" s="2" t="str">
        <x:v>data/raw/filings/COF_0000927628-26-000089_cof-20260630.htm</x:v>
      </x:c>
      <x:c r="P4915" s="2" t="str">
        <x:v>f-3836</x:v>
      </x:c>
      <x:c r="Q4915" s="2" t="str"/>
      <x:c r="R4915" s="2" t="str">
        <x:v>Latest eligible comparative presentation at the information cutoff.</x:v>
      </x:c>
      <x:c r="T4915" s="12"/>
      <x:c r="U4915" s="12"/>
    </x:row>
    <x:row r="4916" ht="24" customHeight="1">
      <x:c r="C4916" s="2" t="str">
        <x:v>COF</x:v>
      </x:c>
      <x:c r="D4916" s="2" t="str">
        <x:v>H1 2026</x:v>
      </x:c>
      <x:c r="E4916" s="2" t="str">
        <x:v>dps</x:v>
      </x:c>
      <x:c r="F4916" s="11" t="n">
        <x:v>1.6</x:v>
      </x:c>
      <x:c r="G4916" s="2" t="str">
        <x:v>USD/shares</x:v>
      </x:c>
      <x:c r="H4916" s="2" t="str">
        <x:v>2026-01-01</x:v>
      </x:c>
      <x:c r="I4916" s="2" t="str">
        <x:v>2026-06-30</x:v>
      </x:c>
      <x:c r="J4916" s="2" t="str">
        <x:v>Common Stock, Dividends, Per Share, Declared</x:v>
      </x:c>
      <x:c r="K4916" s="2" t="str">
        <x:v>us-gaap:CommonStockDividendsPerShareDeclared</x:v>
      </x:c>
      <x:c r="L4916" s="2" t="str">
        <x:v>2026-07-28</x:v>
      </x:c>
      <x:c r="M4916" s="2" t="str">
        <x:v>0000927628-26-000089</x:v>
      </x:c>
      <x:c r="N4916" s="2" t="str">
        <x:v>https://www.sec.gov/Archives/edgar/data/927628/000092762826000089/cof-20260630.htm</x:v>
      </x:c>
      <x:c r="O4916" s="2" t="str">
        <x:v>data/raw/filings/COF_0000927628-26-000089_cof-20260630.htm</x:v>
      </x:c>
      <x:c r="P4916" s="2" t="str">
        <x:v>f-477</x:v>
      </x:c>
      <x:c r="Q4916" s="2" t="str"/>
      <x:c r="R4916" s="2" t="str">
        <x:v>Latest eligible comparative presentation at the information cutoff.</x:v>
      </x:c>
      <x:c r="T4916" s="12"/>
      <x:c r="U4916" s="12"/>
    </x:row>
    <x:row r="4917" ht="24" customHeight="1">
      <x:c r="C4917" s="2" t="str">
        <x:v>COF</x:v>
      </x:c>
      <x:c r="D4917" s="2" t="str">
        <x:v>H1 2026</x:v>
      </x:c>
      <x:c r="E4917" s="2" t="str">
        <x:v>dividends</x:v>
      </x:c>
      <x:c r="F4917" s="11" t="n">
        <x:v>1002</x:v>
      </x:c>
      <x:c r="G4917" s="2" t="str">
        <x:v>USD</x:v>
      </x:c>
      <x:c r="H4917" s="2" t="str">
        <x:v>2026-01-01</x:v>
      </x:c>
      <x:c r="I4917" s="2" t="str">
        <x:v>2026-06-30</x:v>
      </x:c>
      <x:c r="J4917" s="2" t="str">
        <x:v>Payments of Ordinary Dividends, Common Stock</x:v>
      </x:c>
      <x:c r="K4917" s="2" t="str">
        <x:v>us-gaap:PaymentsOfDividendsCommonStock</x:v>
      </x:c>
      <x:c r="L4917" s="2" t="str">
        <x:v>2026-07-28</x:v>
      </x:c>
      <x:c r="M4917" s="2" t="str">
        <x:v>0000927628-26-000089</x:v>
      </x:c>
      <x:c r="N4917" s="2" t="str">
        <x:v>https://www.sec.gov/Archives/edgar/data/927628/000092762826000089/cof-20260630.htm</x:v>
      </x:c>
      <x:c r="O4917" s="2" t="str">
        <x:v>data/raw/filings/COF_0000927628-26-000089_cof-20260630.htm</x:v>
      </x:c>
      <x:c r="P4917" s="2" t="str">
        <x:v>f-543</x:v>
      </x:c>
      <x:c r="Q4917" s="2" t="str"/>
      <x:c r="R4917" s="2" t="str">
        <x:v>Latest eligible comparative presentation at the information cutoff.</x:v>
      </x:c>
      <x:c r="T4917" s="12"/>
      <x:c r="U4917" s="12"/>
    </x:row>
    <x:row r="4918" ht="24" customHeight="1">
      <x:c r="C4918" s="2" t="str">
        <x:v>COF</x:v>
      </x:c>
      <x:c r="D4918" s="2" t="str">
        <x:v>H1 2026</x:v>
      </x:c>
      <x:c r="E4918" s="2" t="str">
        <x:v>buybacks</x:v>
      </x:c>
      <x:c r="F4918" s="11" t="n">
        <x:v>5540</x:v>
      </x:c>
      <x:c r="G4918" s="2" t="str">
        <x:v>USD</x:v>
      </x:c>
      <x:c r="H4918" s="2" t="str">
        <x:v>2026-01-01</x:v>
      </x:c>
      <x:c r="I4918" s="2" t="str">
        <x:v>2026-06-30</x:v>
      </x:c>
      <x:c r="J4918" s="2" t="str">
        <x:v>Payments for Repurchase of Common Stock</x:v>
      </x:c>
      <x:c r="K4918" s="2" t="str">
        <x:v>us-gaap:PaymentsForRepurchaseOfCommonStock</x:v>
      </x:c>
      <x:c r="L4918" s="2" t="str">
        <x:v>2026-07-28</x:v>
      </x:c>
      <x:c r="M4918" s="2" t="str">
        <x:v>0000927628-26-000089</x:v>
      </x:c>
      <x:c r="N4918" s="2" t="str">
        <x:v>https://www.sec.gov/Archives/edgar/data/927628/000092762826000089/cof-20260630.htm</x:v>
      </x:c>
      <x:c r="O4918" s="2" t="str">
        <x:v>data/raw/filings/COF_0000927628-26-000089_cof-20260630.htm</x:v>
      </x:c>
      <x:c r="P4918" s="2" t="str">
        <x:v>f-549</x:v>
      </x:c>
      <x:c r="Q4918" s="2" t="str"/>
      <x:c r="R4918" s="2" t="str">
        <x:v>Latest eligible comparative presentation at the information cutoff.</x:v>
      </x:c>
      <x:c r="T4918" s="12"/>
      <x:c r="U4918" s="12"/>
    </x:row>
    <x:row r="4919" ht="24" customHeight="1">
      <x:c r="C4919" s="2" t="str">
        <x:v>COF</x:v>
      </x:c>
      <x:c r="D4919" s="2" t="str">
        <x:v>H1 2026</x:v>
      </x:c>
      <x:c r="E4919" s="2" t="str">
        <x:v>chargeoffs</x:v>
      </x:c>
      <x:c r="F4919" s="11" t="str">
        <x:v>n.a.</x:v>
      </x:c>
      <x:c r="G4919" s="2" t="str">
        <x:v>USDm</x:v>
      </x:c>
      <x:c r="H4919" s="2" t="str">
        <x:v>2026-01-01</x:v>
      </x:c>
      <x:c r="I4919" s="2" t="str">
        <x:v>2026-06-30</x:v>
      </x:c>
      <x:c r="J4919" s="2" t="str">
        <x:v>Gross loan charge-offs</x:v>
      </x:c>
      <x:c r="K4919" s="2" t="str"/>
      <x:c r="L4919" s="2" t="str"/>
      <x:c r="M4919" s="2" t="str"/>
      <x:c r="N4919" s="2" t="str"/>
      <x:c r="O4919" s="2" t="str"/>
      <x:c r="P4919" s="2" t="str"/>
      <x:c r="Q4919" s="2" t="str"/>
      <x:c r="R4919" s="2" t="str">
        <x:v>Not reported / unavailable</x:v>
      </x:c>
      <x:c r="T4919" s="12"/>
      <x:c r="U4919" s="12"/>
    </x:row>
    <x:row r="4920" ht="24" customHeight="1">
      <x:c r="C4920" s="2" t="str">
        <x:v>COF</x:v>
      </x:c>
      <x:c r="D4920" s="2" t="str">
        <x:v>H1 2026</x:v>
      </x:c>
      <x:c r="E4920" s="2" t="str">
        <x:v>recoveries</x:v>
      </x:c>
      <x:c r="F4920" s="11" t="str">
        <x:v>n.a.</x:v>
      </x:c>
      <x:c r="G4920" s="2" t="str">
        <x:v>USDm</x:v>
      </x:c>
      <x:c r="H4920" s="2" t="str">
        <x:v>2026-01-01</x:v>
      </x:c>
      <x:c r="I4920" s="2" t="str">
        <x:v>2026-06-30</x:v>
      </x:c>
      <x:c r="J4920" s="2" t="str">
        <x:v>Loan recoveries</x:v>
      </x:c>
      <x:c r="K4920" s="2" t="str"/>
      <x:c r="L4920" s="2" t="str"/>
      <x:c r="M4920" s="2" t="str"/>
      <x:c r="N4920" s="2" t="str"/>
      <x:c r="O4920" s="2" t="str"/>
      <x:c r="P4920" s="2" t="str"/>
      <x:c r="Q4920" s="2" t="str"/>
      <x:c r="R4920" s="2" t="str">
        <x:v>Not reported / unavailable</x:v>
      </x:c>
      <x:c r="T4920" s="12"/>
      <x:c r="U4920" s="12"/>
    </x:row>
    <x:row r="4921" ht="24" customHeight="1">
      <x:c r="C4921" s="2" t="str">
        <x:v>COF</x:v>
      </x:c>
      <x:c r="D4921" s="2" t="str">
        <x:v>H1 2026</x:v>
      </x:c>
      <x:c r="E4921" s="2" t="str">
        <x:v>rwa</x:v>
      </x:c>
      <x:c r="F4921" s="11" t="str">
        <x:v>n.a.</x:v>
      </x:c>
      <x:c r="G4921" s="2" t="str">
        <x:v>USDm</x:v>
      </x:c>
      <x:c r="H4921" s="2" t="str">
        <x:v>2026-01-01</x:v>
      </x:c>
      <x:c r="I4921" s="2" t="str">
        <x:v>2026-06-30</x:v>
      </x:c>
      <x:c r="J4921" s="2" t="str">
        <x:v>Risk-weighted assets</x:v>
      </x:c>
      <x:c r="K4921" s="2" t="str"/>
      <x:c r="L4921" s="2" t="str"/>
      <x:c r="M4921" s="2" t="str"/>
      <x:c r="N4921" s="2" t="str"/>
      <x:c r="O4921" s="2" t="str"/>
      <x:c r="P4921" s="2" t="str"/>
      <x:c r="Q4921" s="2" t="str"/>
      <x:c r="R4921" s="2" t="str">
        <x:v>Not reported / unavailable</x:v>
      </x:c>
      <x:c r="T4921" s="12"/>
      <x:c r="U4921" s="12"/>
    </x:row>
    <x:row r="4922" ht="24" customHeight="1">
      <x:c r="C4922" s="2" t="str">
        <x:v>COF</x:v>
      </x:c>
      <x:c r="D4922" s="2" t="str">
        <x:v>H1 2026</x:v>
      </x:c>
      <x:c r="E4922" s="2" t="str">
        <x:v>cet1_reported</x:v>
      </x:c>
      <x:c r="F4922" s="11" t="n">
        <x:v>0.13699999999999998</x:v>
      </x:c>
      <x:c r="G4922" s="2" t="str">
        <x:v>pure</x:v>
      </x:c>
      <x:c r="H4922" s="2" t="str">
        <x:v>2026-01-01</x:v>
      </x:c>
      <x:c r="I4922" s="2" t="str">
        <x:v>2026-06-30</x:v>
      </x:c>
      <x:c r="J4922" s="2" t="str">
        <x:v>Actual standardized CET1 ratio</x:v>
      </x:c>
      <x:c r="K4922" s="2" t="str">
        <x:v>Manual verified issuer table row</x:v>
      </x:c>
      <x:c r="L4922" s="2" t="str">
        <x:v>2026-07-28</x:v>
      </x:c>
      <x:c r="M4922" s="2" t="str">
        <x:v>0000927628-26-000089</x:v>
      </x:c>
      <x:c r="N4922" s="2" t="str">
        <x:v>https://www.sec.gov/Archives/edgar/data/927628/000092762826000089/cof-20260630.htm</x:v>
      </x:c>
      <x:c r="O4922" s="2" t="str">
        <x:v>data/raw/filings/COF_0000927628-26-000089_cof-20260630.htm</x:v>
      </x:c>
      <x:c r="P4922" s="2" t="str"/>
      <x:c r="Q4922" s="2" t="str"/>
      <x:c r="R4922" s="2" t="str">
        <x:v>Verified original issuer table row; same-date end balance, excluding average and regulatory minimum tables.</x:v>
      </x:c>
      <x:c r="T4922" s="12"/>
      <x:c r="U4922" s="12"/>
    </x:row>
    <x:row r="4923" ht="24" customHeight="1">
      <x:c r="C4923" s="2" t="str">
        <x:v>COF</x:v>
      </x:c>
      <x:c r="D4923" s="2" t="str">
        <x:v>H1 2026</x:v>
      </x:c>
      <x:c r="E4923" s="2" t="str">
        <x:v>nim_reported</x:v>
      </x:c>
      <x:c r="F4923" s="11" t="str">
        <x:v>n.a.</x:v>
      </x:c>
      <x:c r="G4923" s="2" t="str">
        <x:v>%</x:v>
      </x:c>
      <x:c r="H4923" s="2" t="str">
        <x:v>2026-01-01</x:v>
      </x:c>
      <x:c r="I4923" s="2" t="str">
        <x:v>2026-06-30</x:v>
      </x:c>
      <x:c r="J4923" s="2" t="str">
        <x:v>Issuer reported net interest margin</x:v>
      </x:c>
      <x:c r="K4923" s="2" t="str"/>
      <x:c r="L4923" s="2" t="str"/>
      <x:c r="M4923" s="2" t="str"/>
      <x:c r="N4923" s="2" t="str"/>
      <x:c r="O4923" s="2" t="str"/>
      <x:c r="P4923" s="2" t="str"/>
      <x:c r="Q4923" s="2" t="str"/>
      <x:c r="R4923" s="2" t="str">
        <x:v>Not reported / unavailable</x:v>
      </x:c>
      <x:c r="T4923" s="12"/>
      <x:c r="U4923" s="12"/>
    </x:row>
    <x:row r="4924" ht="24" customHeight="1">
      <x:c r="C4924" s="2" t="str">
        <x:v>COF</x:v>
      </x:c>
      <x:c r="D4924" s="2" t="str">
        <x:v>H1 2026</x:v>
      </x:c>
      <x:c r="E4924" s="2" t="str">
        <x:v>bvps_reported</x:v>
      </x:c>
      <x:c r="F4924" s="11" t="str">
        <x:v>n.a.</x:v>
      </x:c>
      <x:c r="G4924" s="2" t="str">
        <x:v>USD/share</x:v>
      </x:c>
      <x:c r="H4924" s="2" t="str">
        <x:v>2026-01-01</x:v>
      </x:c>
      <x:c r="I4924" s="2" t="str">
        <x:v>2026-06-30</x:v>
      </x:c>
      <x:c r="J4924" s="2" t="str">
        <x:v>Reported common book value per share</x:v>
      </x:c>
      <x:c r="K4924" s="2" t="str"/>
      <x:c r="L4924" s="2" t="str"/>
      <x:c r="M4924" s="2" t="str"/>
      <x:c r="N4924" s="2" t="str"/>
      <x:c r="O4924" s="2" t="str"/>
      <x:c r="P4924" s="2" t="str"/>
      <x:c r="Q4924" s="2" t="str"/>
      <x:c r="R4924" s="2" t="str">
        <x:v>Not reported / unavailable</x:v>
      </x:c>
      <x:c r="T4924" s="12"/>
      <x:c r="U4924" s="12"/>
    </x:row>
    <x:row r="4925" ht="24" customHeight="1">
      <x:c r="C4925" s="2" t="str">
        <x:v>COF</x:v>
      </x:c>
      <x:c r="D4925" s="2" t="str">
        <x:v>H1 2026</x:v>
      </x:c>
      <x:c r="E4925" s="2" t="str">
        <x:v>tbvps_reported</x:v>
      </x:c>
      <x:c r="F4925" s="11" t="n">
        <x:v>105.21</x:v>
      </x:c>
      <x:c r="G4925" s="2" t="str">
        <x:v>USD/shares</x:v>
      </x:c>
      <x:c r="H4925" s="2" t="str">
        <x:v>2026-01-01</x:v>
      </x:c>
      <x:c r="I4925" s="2" t="str">
        <x:v>2026-06-30</x:v>
      </x:c>
      <x:c r="J4925" s="2" t="str">
        <x:v>Reported tangible book value per share</x:v>
      </x:c>
      <x:c r="K4925" s="2" t="str">
        <x:v>Manual verified issuer table row</x:v>
      </x:c>
      <x:c r="L4925" s="2" t="str">
        <x:v>2026-07-28</x:v>
      </x:c>
      <x:c r="M4925" s="2" t="str">
        <x:v>0000927628-26-000089</x:v>
      </x:c>
      <x:c r="N4925" s="2" t="str">
        <x:v>https://www.sec.gov/Archives/edgar/data/927628/000092762826000089/cof-20260630.htm</x:v>
      </x:c>
      <x:c r="O4925" s="2" t="str">
        <x:v>data/raw/filings/COF_0000927628-26-000089_cof-20260630.htm</x:v>
      </x:c>
      <x:c r="P4925" s="2" t="str"/>
      <x:c r="Q4925" s="2" t="str"/>
      <x:c r="R4925" s="2" t="str">
        <x:v>Verified original issuer table row; same-date end balance, excluding average and regulatory minimum tables.</x:v>
      </x:c>
      <x:c r="T4925" s="12"/>
      <x:c r="U4925" s="12"/>
    </x:row>
    <x:row r="4926" ht="24" customHeight="1">
      <x:c r="C4926" s="2" t="str">
        <x:v>COF</x:v>
      </x:c>
      <x:c r="D4926" s="2" t="str">
        <x:v>H1 2026</x:v>
      </x:c>
      <x:c r="E4926" s="2" t="str">
        <x:v>tce_reported</x:v>
      </x:c>
      <x:c r="F4926" s="11" t="str">
        <x:v>n.a.</x:v>
      </x:c>
      <x:c r="G4926" s="2" t="str">
        <x:v>USDm</x:v>
      </x:c>
      <x:c r="H4926" s="2" t="str">
        <x:v>2026-01-01</x:v>
      </x:c>
      <x:c r="I4926" s="2" t="str">
        <x:v>2026-06-30</x:v>
      </x:c>
      <x:c r="J4926" s="2" t="str">
        <x:v>Reported tangible common equity</x:v>
      </x:c>
      <x:c r="K4926" s="2" t="str"/>
      <x:c r="L4926" s="2" t="str"/>
      <x:c r="M4926" s="2" t="str"/>
      <x:c r="N4926" s="2" t="str"/>
      <x:c r="O4926" s="2" t="str"/>
      <x:c r="P4926" s="2" t="str"/>
      <x:c r="Q4926" s="2" t="str"/>
      <x:c r="R4926" s="2" t="str">
        <x:v>Not reported / unavailable</x:v>
      </x:c>
      <x:c r="T4926" s="12"/>
      <x:c r="U4926" s="12"/>
    </x:row>
    <x:row r="4927" ht="24" customHeight="1">
      <x:c r="C4927" s="2"/>
      <x:c r="D4927" s="2"/>
      <x:c r="E4927" s="2"/>
      <x:c r="F4927" s="2"/>
      <x:c r="G4927" s="2"/>
      <x:c r="H4927" s="2"/>
      <x:c r="I4927" s="2"/>
      <x:c r="J4927" s="2"/>
      <x:c r="K4927" s="2"/>
      <x:c r="L4927" s="2"/>
      <x:c r="M4927" s="2"/>
      <x:c r="N4927" s="2"/>
      <x:c r="O4927" s="2"/>
      <x:c r="P4927" s="2"/>
      <x:c r="Q4927" s="2"/>
      <x:c r="R4927" s="2"/>
      <x:c r="T4927" s="12"/>
      <x:c r="U4927" s="12"/>
    </x:row>
    <x:row r="4928" ht="24" customHeight="1">
      <x:c r="C4928" s="2"/>
      <x:c r="D4928" s="2"/>
      <x:c r="E4928" s="2"/>
      <x:c r="F4928" s="2"/>
      <x:c r="G4928" s="2"/>
      <x:c r="H4928" s="2"/>
      <x:c r="I4928" s="2"/>
      <x:c r="J4928" s="2"/>
      <x:c r="K4928" s="2"/>
      <x:c r="L4928" s="2"/>
      <x:c r="M4928" s="2"/>
      <x:c r="N4928" s="2"/>
      <x:c r="O4928" s="2"/>
      <x:c r="P4928" s="2"/>
      <x:c r="Q4928" s="2"/>
      <x:c r="R4928" s="2"/>
    </x:row>
    <x:row r="4929" ht="24" customHeight="1">
      <x:c r="C4929" s="2"/>
      <x:c r="D4929" s="2"/>
      <x:c r="E4929" s="2"/>
      <x:c r="F4929" s="2"/>
      <x:c r="G4929" s="2"/>
      <x:c r="H4929" s="2"/>
      <x:c r="I4929" s="2"/>
      <x:c r="J4929" s="2"/>
      <x:c r="K4929" s="2"/>
      <x:c r="L4929" s="2"/>
      <x:c r="M4929" s="2"/>
      <x:c r="N4929" s="2"/>
      <x:c r="O4929" s="2"/>
      <x:c r="P4929" s="2"/>
      <x:c r="Q4929" s="2"/>
      <x:c r="R4929" s="2"/>
    </x:row>
  </x:sheetData>
  <x:pageMargins left="0.7" right="0.7" top="0.75" bottom="0.75" header="0.3" footer="0.3"/>
  <x:legacyDrawing xmlns:r="http://schemas.openxmlformats.org/officeDocument/2006/relationships" r:id="R2a135e80172143b5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C2" s="3" t="str">
        <x:v>Frozen market price inputs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4" customHeight="1">
      <x:c r="C6" s="10" t="str">
        <x:v>Ticker</x:v>
      </x:c>
      <x:c r="D6" s="10" t="str">
        <x:v>8 Oct 2026</x:v>
      </x:c>
      <x:c r="E6" s="10" t="str">
        <x:v>2016</x:v>
      </x:c>
      <x:c r="F6" s="10" t="str">
        <x:v>2017</x:v>
      </x:c>
      <x:c r="G6" s="10" t="str">
        <x:v>2018</x:v>
      </x:c>
      <x:c r="H6" s="10" t="str">
        <x:v>2019</x:v>
      </x:c>
      <x:c r="I6" s="10" t="str">
        <x:v>2020</x:v>
      </x:c>
      <x:c r="J6" s="10" t="str">
        <x:v>2021</x:v>
      </x:c>
      <x:c r="K6" s="10" t="str">
        <x:v>2022</x:v>
      </x:c>
      <x:c r="L6" s="10" t="str">
        <x:v>2023</x:v>
      </x:c>
      <x:c r="M6" s="10" t="str">
        <x:v>2024</x:v>
      </x:c>
      <x:c r="N6" s="10" t="str">
        <x:v>2025</x:v>
      </x:c>
      <x:c r="O6" s="10" t="str">
        <x:v>Price date</x:v>
      </x:c>
      <x:c r="P6" s="10" t="str">
        <x:v>Source</x:v>
      </x:c>
      <x:c r="Q6" s="2"/>
    </x:row>
    <x:row r="7" ht="24" customHeight="1">
      <x:c r="C7" s="2" t="str">
        <x:v>BAC</x:v>
      </x:c>
      <x:c r="D7" s="38" t="n">
        <x:v>53.61000061035156</x:v>
      </x:c>
      <x:c r="E7" s="38" t="n">
        <x:v>22.100000381469727</x:v>
      </x:c>
      <x:c r="F7" s="38" t="n">
        <x:v>29.520000457763672</x:v>
      </x:c>
      <x:c r="G7" s="38" t="n">
        <x:v>24.639999389648438</x:v>
      </x:c>
      <x:c r="H7" s="38" t="n">
        <x:v>35.220001220703125</x:v>
      </x:c>
      <x:c r="I7" s="38" t="n">
        <x:v>30.309999465942383</x:v>
      </x:c>
      <x:c r="J7" s="38" t="n">
        <x:v>44.4900016784668</x:v>
      </x:c>
      <x:c r="K7" s="38" t="n">
        <x:v>33.119998931884766</x:v>
      </x:c>
      <x:c r="L7" s="38" t="n">
        <x:v>33.66999816894531</x:v>
      </x:c>
      <x:c r="M7" s="38" t="n">
        <x:v>43.95000076293945</x:v>
      </x:c>
      <x:c r="N7" s="38" t="n">
        <x:v>55</x:v>
      </x:c>
      <x:c r="O7" s="2" t="str">
        <x:v>2026-10-08</x:v>
      </x:c>
      <x:c r="P7" s="2" t="str">
        <x:v>data/raw/market/BAC_daily_unadjusted.json</x:v>
      </x:c>
      <x:c r="Q7" s="2"/>
    </x:row>
    <x:row r="8" ht="24" customHeight="1">
      <x:c r="C8" s="2" t="str">
        <x:v>JPM</x:v>
      </x:c>
      <x:c r="D8" s="38" t="n">
        <x:v>331.4200134277344</x:v>
      </x:c>
      <x:c r="E8" s="38" t="n">
        <x:v>86.29000091552734</x:v>
      </x:c>
      <x:c r="F8" s="38" t="n">
        <x:v>106.94000244140625</x:v>
      </x:c>
      <x:c r="G8" s="38" t="n">
        <x:v>97.62000274658203</x:v>
      </x:c>
      <x:c r="H8" s="38" t="n">
        <x:v>139.39999389648438</x:v>
      </x:c>
      <x:c r="I8" s="38" t="n">
        <x:v>127.06999969482422</x:v>
      </x:c>
      <x:c r="J8" s="38" t="n">
        <x:v>158.35000610351562</x:v>
      </x:c>
      <x:c r="K8" s="38" t="n">
        <x:v>134.10000610351562</x:v>
      </x:c>
      <x:c r="L8" s="38" t="n">
        <x:v>170.10000610351562</x:v>
      </x:c>
      <x:c r="M8" s="38" t="n">
        <x:v>239.7100067138672</x:v>
      </x:c>
      <x:c r="N8" s="38" t="n">
        <x:v>322.2200012207031</x:v>
      </x:c>
      <x:c r="O8" s="2" t="str">
        <x:v>2026-10-08</x:v>
      </x:c>
      <x:c r="P8" s="2" t="str">
        <x:v>data/raw/market/JPM_daily_unadjusted.json</x:v>
      </x:c>
      <x:c r="Q8" s="2"/>
    </x:row>
    <x:row r="9" ht="24" customHeight="1">
      <x:c r="C9" s="2" t="str">
        <x:v>C</x:v>
      </x:c>
      <x:c r="D9" s="38" t="n">
        <x:v>128.0800018310547</x:v>
      </x:c>
      <x:c r="E9" s="38" t="n">
        <x:v>59.43000030517578</x:v>
      </x:c>
      <x:c r="F9" s="38" t="n">
        <x:v>74.41000366210938</x:v>
      </x:c>
      <x:c r="G9" s="38" t="n">
        <x:v>52.060001373291016</x:v>
      </x:c>
      <x:c r="H9" s="38" t="n">
        <x:v>79.88999938964844</x:v>
      </x:c>
      <x:c r="I9" s="38" t="n">
        <x:v>61.65999984741211</x:v>
      </x:c>
      <x:c r="J9" s="38" t="n">
        <x:v>60.38999938964844</x:v>
      </x:c>
      <x:c r="K9" s="38" t="n">
        <x:v>45.22999954223633</x:v>
      </x:c>
      <x:c r="L9" s="38" t="n">
        <x:v>51.439998626708984</x:v>
      </x:c>
      <x:c r="M9" s="38" t="n">
        <x:v>70.38999938964844</x:v>
      </x:c>
      <x:c r="N9" s="38" t="n">
        <x:v>116.69000244140625</x:v>
      </x:c>
      <x:c r="O9" s="2" t="str">
        <x:v>2026-10-08</x:v>
      </x:c>
      <x:c r="P9" s="2" t="str">
        <x:v>data/raw/market/C_daily_unadjusted.json</x:v>
      </x:c>
      <x:c r="Q9" s="2"/>
    </x:row>
    <x:row r="10" ht="24" customHeight="1">
      <x:c r="C10" s="2" t="str">
        <x:v>WFC</x:v>
      </x:c>
      <x:c r="D10" s="38" t="n">
        <x:v>82.02999877929688</x:v>
      </x:c>
      <x:c r="E10" s="38" t="n">
        <x:v>55.11000061035156</x:v>
      </x:c>
      <x:c r="F10" s="38" t="n">
        <x:v>60.66999816894531</x:v>
      </x:c>
      <x:c r="G10" s="38" t="n">
        <x:v>46.08000183105469</x:v>
      </x:c>
      <x:c r="H10" s="38" t="n">
        <x:v>53.79999923706055</x:v>
      </x:c>
      <x:c r="I10" s="38" t="n">
        <x:v>30.18000030517578</x:v>
      </x:c>
      <x:c r="J10" s="38" t="n">
        <x:v>47.97999954223633</x:v>
      </x:c>
      <x:c r="K10" s="38" t="n">
        <x:v>41.290000915527344</x:v>
      </x:c>
      <x:c r="L10" s="38" t="n">
        <x:v>49.220001220703125</x:v>
      </x:c>
      <x:c r="M10" s="38" t="n">
        <x:v>70.23999786376953</x:v>
      </x:c>
      <x:c r="N10" s="38" t="n">
        <x:v>93.19999694824219</x:v>
      </x:c>
      <x:c r="O10" s="2" t="str">
        <x:v>2026-10-08</x:v>
      </x:c>
      <x:c r="P10" s="2" t="str">
        <x:v>data/raw/market/WFC_daily_unadjusted.json</x:v>
      </x:c>
      <x:c r="Q10" s="2"/>
    </x:row>
    <x:row r="11" ht="24" customHeight="1">
      <x:c r="C11" s="2" t="str">
        <x:v>GS</x:v>
      </x:c>
      <x:c r="D11" s="38" t="n">
        <x:v>882.5900268554688</x:v>
      </x:c>
      <x:c r="E11" s="38" t="n">
        <x:v>239.4499969482422</x:v>
      </x:c>
      <x:c r="F11" s="38" t="n">
        <x:v>254.75999450683594</x:v>
      </x:c>
      <x:c r="G11" s="38" t="n">
        <x:v>167.0500030517578</x:v>
      </x:c>
      <x:c r="H11" s="38" t="n">
        <x:v>229.92999267578125</x:v>
      </x:c>
      <x:c r="I11" s="38" t="n">
        <x:v>263.7099914550781</x:v>
      </x:c>
      <x:c r="J11" s="38" t="n">
        <x:v>382.54998779296875</x:v>
      </x:c>
      <x:c r="K11" s="38" t="n">
        <x:v>343.3800048828125</x:v>
      </x:c>
      <x:c r="L11" s="38" t="n">
        <x:v>385.7699890136719</x:v>
      </x:c>
      <x:c r="M11" s="38" t="n">
        <x:v>572.6199951171875</x:v>
      </x:c>
      <x:c r="N11" s="38" t="n">
        <x:v>879</x:v>
      </x:c>
      <x:c r="O11" s="2" t="str">
        <x:v>2026-10-08</x:v>
      </x:c>
      <x:c r="P11" s="2" t="str">
        <x:v>data/raw/market/GS_daily_unadjusted.json</x:v>
      </x:c>
      <x:c r="Q11" s="2"/>
    </x:row>
    <x:row r="12" ht="24" customHeight="1">
      <x:c r="C12" s="2" t="str">
        <x:v>MS</x:v>
      </x:c>
      <x:c r="D12" s="38" t="n">
        <x:v>187.44000244140625</x:v>
      </x:c>
      <x:c r="E12" s="38" t="n">
        <x:v>42.25</x:v>
      </x:c>
      <x:c r="F12" s="38" t="n">
        <x:v>52.470001220703125</x:v>
      </x:c>
      <x:c r="G12" s="38" t="n">
        <x:v>39.650001525878906</x:v>
      </x:c>
      <x:c r="H12" s="38" t="n">
        <x:v>51.119998931884766</x:v>
      </x:c>
      <x:c r="I12" s="38" t="n">
        <x:v>68.52999877929688</x:v>
      </x:c>
      <x:c r="J12" s="38" t="n">
        <x:v>98.16000366210938</x:v>
      </x:c>
      <x:c r="K12" s="38" t="n">
        <x:v>85.0199966430664</x:v>
      </x:c>
      <x:c r="L12" s="38" t="n">
        <x:v>93.25</x:v>
      </x:c>
      <x:c r="M12" s="38" t="n">
        <x:v>125.72000122070312</x:v>
      </x:c>
      <x:c r="N12" s="38" t="n">
        <x:v>177.52999877929688</x:v>
      </x:c>
      <x:c r="O12" s="2" t="str">
        <x:v>2026-10-08</x:v>
      </x:c>
      <x:c r="P12" s="2" t="str">
        <x:v>data/raw/market/MS_daily_unadjusted.json</x:v>
      </x:c>
      <x:c r="Q12" s="2"/>
    </x:row>
    <x:row r="13" ht="24" customHeight="1">
      <x:c r="C13" s="2" t="str">
        <x:v>USB</x:v>
      </x:c>
      <x:c r="D13" s="38" t="n">
        <x:v>57.029998779296875</x:v>
      </x:c>
      <x:c r="E13" s="38" t="n">
        <x:v>51.369998931884766</x:v>
      </x:c>
      <x:c r="F13" s="38" t="n">
        <x:v>53.58000183105469</x:v>
      </x:c>
      <x:c r="G13" s="38" t="n">
        <x:v>45.70000076293945</x:v>
      </x:c>
      <x:c r="H13" s="38" t="n">
        <x:v>59.290000915527344</x:v>
      </x:c>
      <x:c r="I13" s="38" t="n">
        <x:v>46.59000015258789</x:v>
      </x:c>
      <x:c r="J13" s="38" t="n">
        <x:v>56.16999816894531</x:v>
      </x:c>
      <x:c r="K13" s="38" t="n">
        <x:v>43.61000061035156</x:v>
      </x:c>
      <x:c r="L13" s="38" t="n">
        <x:v>43.279998779296875</x:v>
      </x:c>
      <x:c r="M13" s="38" t="n">
        <x:v>47.83000183105469</x:v>
      </x:c>
      <x:c r="N13" s="38" t="n">
        <x:v>53.36000061035156</x:v>
      </x:c>
      <x:c r="O13" s="2" t="str">
        <x:v>2026-10-08</x:v>
      </x:c>
      <x:c r="P13" s="2" t="str">
        <x:v>data/raw/market/USB_daily_unadjusted.json</x:v>
      </x:c>
      <x:c r="Q13" s="2"/>
    </x:row>
    <x:row r="14" ht="24" customHeight="1">
      <x:c r="C14" s="2" t="str">
        <x:v>PNC</x:v>
      </x:c>
      <x:c r="D14" s="38" t="n">
        <x:v>219.67999267578125</x:v>
      </x:c>
      <x:c r="E14" s="38" t="n">
        <x:v>116.95999908447266</x:v>
      </x:c>
      <x:c r="F14" s="38" t="n">
        <x:v>144.2899932861328</x:v>
      </x:c>
      <x:c r="G14" s="38" t="n">
        <x:v>116.91000366210938</x:v>
      </x:c>
      <x:c r="H14" s="38" t="n">
        <x:v>159.6300048828125</x:v>
      </x:c>
      <x:c r="I14" s="38" t="n">
        <x:v>149</x:v>
      </x:c>
      <x:c r="J14" s="38" t="n">
        <x:v>200.52000427246094</x:v>
      </x:c>
      <x:c r="K14" s="38" t="n">
        <x:v>157.94000244140625</x:v>
      </x:c>
      <x:c r="L14" s="38" t="n">
        <x:v>154.85000610351562</x:v>
      </x:c>
      <x:c r="M14" s="38" t="n">
        <x:v>192.85000610351562</x:v>
      </x:c>
      <x:c r="N14" s="38" t="n">
        <x:v>208.72999572753906</x:v>
      </x:c>
      <x:c r="O14" s="2" t="str">
        <x:v>2026-10-08</x:v>
      </x:c>
      <x:c r="P14" s="2" t="str">
        <x:v>data/raw/market/PNC_daily_unadjusted.json</x:v>
      </x:c>
      <x:c r="Q14" s="2"/>
    </x:row>
    <x:row r="15" ht="24" customHeight="1">
      <x:c r="C15" s="2" t="str">
        <x:v>TFC</x:v>
      </x:c>
      <x:c r="D15" s="38" t="n">
        <x:v>46.18000030517578</x:v>
      </x:c>
      <x:c r="E15" s="38" t="n">
        <x:v>47.02000045776367</x:v>
      </x:c>
      <x:c r="F15" s="38" t="n">
        <x:v>49.720001220703125</x:v>
      </x:c>
      <x:c r="G15" s="38" t="n">
        <x:v>43.31999969482422</x:v>
      </x:c>
      <x:c r="H15" s="38" t="n">
        <x:v>56.31999969482422</x:v>
      </x:c>
      <x:c r="I15" s="38" t="n">
        <x:v>47.93000030517578</x:v>
      </x:c>
      <x:c r="J15" s="38" t="n">
        <x:v>58.54999923706055</x:v>
      </x:c>
      <x:c r="K15" s="38" t="n">
        <x:v>43.029998779296875</x:v>
      </x:c>
      <x:c r="L15" s="38" t="n">
        <x:v>36.91999816894531</x:v>
      </x:c>
      <x:c r="M15" s="38" t="n">
        <x:v>43.380001068115234</x:v>
      </x:c>
      <x:c r="N15" s="38" t="n">
        <x:v>49.209999084472656</x:v>
      </x:c>
      <x:c r="O15" s="2" t="str">
        <x:v>2026-10-08</x:v>
      </x:c>
      <x:c r="P15" s="2" t="str">
        <x:v>data/raw/market/TFC_daily_unadjusted.json</x:v>
      </x:c>
      <x:c r="Q15" s="2"/>
    </x:row>
    <x:row r="16" ht="24" customHeight="1">
      <x:c r="C16" s="2" t="str">
        <x:v>COF</x:v>
      </x:c>
      <x:c r="D16" s="38" t="n">
        <x:v>199.39999389648438</x:v>
      </x:c>
      <x:c r="E16" s="38" t="n">
        <x:v>87.23999786376953</x:v>
      </x:c>
      <x:c r="F16" s="38" t="n">
        <x:v>99.58000183105469</x:v>
      </x:c>
      <x:c r="G16" s="38" t="n">
        <x:v>75.58999633789062</x:v>
      </x:c>
      <x:c r="H16" s="38" t="n">
        <x:v>102.91000366210938</x:v>
      </x:c>
      <x:c r="I16" s="38" t="n">
        <x:v>98.8499984741211</x:v>
      </x:c>
      <x:c r="J16" s="38" t="n">
        <x:v>145.08999633789062</x:v>
      </x:c>
      <x:c r="K16" s="38" t="n">
        <x:v>92.95999908447266</x:v>
      </x:c>
      <x:c r="L16" s="38" t="n">
        <x:v>131.1199951171875</x:v>
      </x:c>
      <x:c r="M16" s="38" t="n">
        <x:v>178.32000732421875</x:v>
      </x:c>
      <x:c r="N16" s="38" t="n">
        <x:v>242.36000061035156</x:v>
      </x:c>
      <x:c r="O16" s="2" t="str">
        <x:v>2026-10-08</x:v>
      </x:c>
      <x:c r="P16" s="2" t="str">
        <x:v>data/raw/market/COF_daily_unadjusted.json</x:v>
      </x:c>
      <x:c r="Q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4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4" customHeight="1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4" customHeight="1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4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4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4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</x:sheetData>
  <x:pageMargins left="0.7" right="0.7" top="0.75" bottom="0.75" header="0.3" footer="0.3"/>
  <x:legacyDrawing xmlns:r="http://schemas.openxmlformats.org/officeDocument/2006/relationships" r:id="Ra1ea3a844e454265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00" hidden="0" customWidth="1"/>
    <x:col min="9" max="9" width="140" hidden="0" customWidth="1"/>
    <x:col min="10" max="10" width="65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C2" s="3" t="str">
        <x:v>Original frozen documents and retrieval evidence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C6" s="10" t="str">
        <x:v>Ticker</x:v>
      </x:c>
      <x:c r="D6" s="10" t="str">
        <x:v>Period</x:v>
      </x:c>
      <x:c r="E6" s="10" t="str">
        <x:v>Type</x:v>
      </x:c>
      <x:c r="F6" s="10" t="str">
        <x:v>Filed</x:v>
      </x:c>
      <x:c r="G6" s="10" t="str">
        <x:v>Accession</x:v>
      </x:c>
      <x:c r="H6" s="10" t="str">
        <x:v>Original path</x:v>
      </x:c>
      <x:c r="I6" s="10" t="str">
        <x:v>URL</x:v>
      </x:c>
      <x:c r="J6" s="10" t="str">
        <x:v>SHA256</x:v>
      </x:c>
      <x:c r="K6" s="10" t="str">
        <x:v>Bytes</x:v>
      </x:c>
      <x:c r="L6" s="10" t="str">
        <x:v>Retrieved</x:v>
      </x:c>
      <x:c r="M6" s="10" t="str">
        <x:v>Format</x:v>
      </x:c>
      <x:c r="N6" s="10" t="str">
        <x:v>Use</x:v>
      </x:c>
    </x:row>
    <x:row r="7" ht="24" customHeight="1">
      <x:c r="C7" s="2" t="str">
        <x:v>BAC</x:v>
      </x:c>
      <x:c r="D7" s="2" t="str">
        <x:v>2026-06-30</x:v>
      </x:c>
      <x:c r="E7" s="2" t="str">
        <x:v>10-Q</x:v>
      </x:c>
      <x:c r="F7" s="2" t="str">
        <x:v>2026-07-31</x:v>
      </x:c>
      <x:c r="G7" s="2" t="str">
        <x:v>0000070858-26-000394</x:v>
      </x:c>
      <x:c r="H7" s="2" t="str">
        <x:v>data/raw/filings/BAC_0000070858-26-000394_bac-20260630.htm</x:v>
      </x:c>
      <x:c r="I7" s="2" t="str">
        <x:v>https://www.sec.gov/Archives/edgar/data/70858/000007085826000394/bac-20260630.htm</x:v>
      </x:c>
      <x:c r="J7" s="2" t="str">
        <x:v>f4d1abe1dad54d18345eb659ecde492e398b6366cb488637f7688b6b44d6d0ce</x:v>
      </x:c>
      <x:c r="K7" s="2" t="n">
        <x:v>10917424</x:v>
      </x:c>
      <x:c r="L7" s="2" t="d">
        <x:v>2026-10-14T08:23:19.931Z</x:v>
      </x:c>
      <x:c r="M7" s="2" t="str">
        <x:v>Original HTML</x:v>
      </x:c>
      <x:c r="N7" s="2" t="str">
        <x:v>Financial source</x:v>
      </x:c>
    </x:row>
    <x:row r="8" ht="24" customHeight="1">
      <x:c r="C8" s="2" t="str">
        <x:v>BAC</x:v>
      </x:c>
      <x:c r="D8" s="2" t="str">
        <x:v>2025-12-31</x:v>
      </x:c>
      <x:c r="E8" s="2" t="str">
        <x:v>10-K</x:v>
      </x:c>
      <x:c r="F8" s="2" t="str">
        <x:v>2026-02-25</x:v>
      </x:c>
      <x:c r="G8" s="2" t="str">
        <x:v>0000070858-26-000157</x:v>
      </x:c>
      <x:c r="H8" s="2" t="str">
        <x:v>data/raw/filings/BAC_0000070858-26-000157_bac-20251231.htm</x:v>
      </x:c>
      <x:c r="I8" s="2" t="str">
        <x:v>https://www.sec.gov/Archives/edgar/data/70858/000007085826000157/bac-20251231.htm</x:v>
      </x:c>
      <x:c r="J8" s="2" t="str">
        <x:v>45850f3aad9dac03ca893f5944a720c18b396c50ec16d8e3a37b33b66c309d3d</x:v>
      </x:c>
      <x:c r="K8" s="2" t="n">
        <x:v>12819170</x:v>
      </x:c>
      <x:c r="L8" s="2" t="d">
        <x:v>2026-10-14T08:23:19.976Z</x:v>
      </x:c>
      <x:c r="M8" s="2" t="str">
        <x:v>Original HTML</x:v>
      </x:c>
      <x:c r="N8" s="2" t="str">
        <x:v>Financial source</x:v>
      </x:c>
    </x:row>
    <x:row r="9" ht="24" customHeight="1">
      <x:c r="C9" s="2" t="str">
        <x:v>BAC</x:v>
      </x:c>
      <x:c r="D9" s="2" t="str">
        <x:v>2025-06-30</x:v>
      </x:c>
      <x:c r="E9" s="2" t="str">
        <x:v>10-Q</x:v>
      </x:c>
      <x:c r="F9" s="2" t="str">
        <x:v>2025-07-31</x:v>
      </x:c>
      <x:c r="G9" s="2" t="str">
        <x:v>0000070858-25-000268</x:v>
      </x:c>
      <x:c r="H9" s="2" t="str">
        <x:v>data/raw/filings/BAC_0000070858-25-000268_bac-20250630.htm</x:v>
      </x:c>
      <x:c r="I9" s="2" t="str">
        <x:v>https://www.sec.gov/Archives/edgar/data/70858/000007085825000268/bac-20250630.htm</x:v>
      </x:c>
      <x:c r="J9" s="2" t="str">
        <x:v>caa73441c27a978a634f37c92acbb40bb48fb77987aa1cfeac75b2321b77c60b</x:v>
      </x:c>
      <x:c r="K9" s="2" t="n">
        <x:v>10988226</x:v>
      </x:c>
      <x:c r="L9" s="2" t="d">
        <x:v>2026-10-14T08:23:19.537Z</x:v>
      </x:c>
      <x:c r="M9" s="2" t="str">
        <x:v>Original HTML</x:v>
      </x:c>
      <x:c r="N9" s="2" t="str">
        <x:v>Financial source</x:v>
      </x:c>
    </x:row>
    <x:row r="10" ht="24" customHeight="1">
      <x:c r="C10" s="2" t="str">
        <x:v>BAC</x:v>
      </x:c>
      <x:c r="D10" s="2" t="str">
        <x:v>2024-12-31</x:v>
      </x:c>
      <x:c r="E10" s="2" t="str">
        <x:v>10-K</x:v>
      </x:c>
      <x:c r="F10" s="2" t="str">
        <x:v>2025-02-25</x:v>
      </x:c>
      <x:c r="G10" s="2" t="str">
        <x:v>0000070858-25-000139</x:v>
      </x:c>
      <x:c r="H10" s="2" t="str">
        <x:v>data/raw/filings/BAC_0000070858-25-000139_bac-20241231.htm</x:v>
      </x:c>
      <x:c r="I10" s="2" t="str">
        <x:v>https://www.sec.gov/Archives/edgar/data/70858/000007085825000139/bac-20241231.htm</x:v>
      </x:c>
      <x:c r="J10" s="2" t="str">
        <x:v>9fd5f76f8be6c850f2e07b871472f36f1ac6b459740a4feb735be51129ee4647</x:v>
      </x:c>
      <x:c r="K10" s="2" t="n">
        <x:v>12899632</x:v>
      </x:c>
      <x:c r="L10" s="2" t="d">
        <x:v>2026-10-14T08:23:26.145Z</x:v>
      </x:c>
      <x:c r="M10" s="2" t="str">
        <x:v>Original HTML</x:v>
      </x:c>
      <x:c r="N10" s="2" t="str">
        <x:v>Financial source</x:v>
      </x:c>
    </x:row>
    <x:row r="11" ht="24" customHeight="1">
      <x:c r="C11" s="2" t="str">
        <x:v>BAC</x:v>
      </x:c>
      <x:c r="D11" s="2" t="str">
        <x:v>2023-12-31</x:v>
      </x:c>
      <x:c r="E11" s="2" t="str">
        <x:v>10-K</x:v>
      </x:c>
      <x:c r="F11" s="2" t="str">
        <x:v>2024-02-20</x:v>
      </x:c>
      <x:c r="G11" s="2" t="str">
        <x:v>0000070858-24-000122</x:v>
      </x:c>
      <x:c r="H11" s="2" t="str">
        <x:v>data/raw/filings/BAC_0000070858-24-000122_bac-20231231.htm</x:v>
      </x:c>
      <x:c r="I11" s="2" t="str">
        <x:v>https://www.sec.gov/Archives/edgar/data/70858/000007085824000122/bac-20231231.htm</x:v>
      </x:c>
      <x:c r="J11" s="2" t="str">
        <x:v>88d834505f9427b36c9d96a0e7188e256842b1c1d3ac771dba15a56acdc539e2</x:v>
      </x:c>
      <x:c r="K11" s="2" t="n">
        <x:v>12861769</x:v>
      </x:c>
      <x:c r="L11" s="2" t="d">
        <x:v>2026-10-14T08:23:26.169Z</x:v>
      </x:c>
      <x:c r="M11" s="2" t="str">
        <x:v>Original HTML</x:v>
      </x:c>
      <x:c r="N11" s="2" t="str">
        <x:v>Financial source</x:v>
      </x:c>
    </x:row>
    <x:row r="12" ht="24" customHeight="1">
      <x:c r="C12" s="2" t="str">
        <x:v>BAC</x:v>
      </x:c>
      <x:c r="D12" s="2" t="str">
        <x:v>2022-12-31</x:v>
      </x:c>
      <x:c r="E12" s="2" t="str">
        <x:v>10-K</x:v>
      </x:c>
      <x:c r="F12" s="2" t="str">
        <x:v>2023-02-22</x:v>
      </x:c>
      <x:c r="G12" s="2" t="str">
        <x:v>0000070858-23-000092</x:v>
      </x:c>
      <x:c r="H12" s="2" t="str">
        <x:v>data/raw/filings/BAC_0000070858-23-000092_bac-20221231.htm</x:v>
      </x:c>
      <x:c r="I12" s="2" t="str">
        <x:v>https://www.sec.gov/Archives/edgar/data/70858/000007085823000092/bac-20221231.htm</x:v>
      </x:c>
      <x:c r="J12" s="2" t="str">
        <x:v>99fafcc9026a41f58fbd4fdf249508b769e7abcc52414f6afa7a589107a32aab</x:v>
      </x:c>
      <x:c r="K12" s="2" t="n">
        <x:v>16266195</x:v>
      </x:c>
      <x:c r="L12" s="2" t="d">
        <x:v>2026-10-14T08:23:26.196Z</x:v>
      </x:c>
      <x:c r="M12" s="2" t="str">
        <x:v>Original HTML</x:v>
      </x:c>
      <x:c r="N12" s="2" t="str">
        <x:v>Financial source</x:v>
      </x:c>
    </x:row>
    <x:row r="13" ht="24" customHeight="1">
      <x:c r="C13" s="2" t="str">
        <x:v>BAC</x:v>
      </x:c>
      <x:c r="D13" s="2" t="str">
        <x:v>2021-12-31</x:v>
      </x:c>
      <x:c r="E13" s="2" t="str">
        <x:v>10-K</x:v>
      </x:c>
      <x:c r="F13" s="2" t="str">
        <x:v>2022-02-22</x:v>
      </x:c>
      <x:c r="G13" s="2" t="str">
        <x:v>0000070858-22-000062</x:v>
      </x:c>
      <x:c r="H13" s="2" t="str">
        <x:v>data/raw/filings/BAC_0000070858-22-000062_bac-20211231.htm</x:v>
      </x:c>
      <x:c r="I13" s="2" t="str">
        <x:v>https://www.sec.gov/Archives/edgar/data/70858/000007085822000062/bac-20211231.htm</x:v>
      </x:c>
      <x:c r="J13" s="2" t="str">
        <x:v>0ccd4c309c5d19d5cda544c63ee62d9c86ec3d7741c7b016ea6cdcc69c00a993</x:v>
      </x:c>
      <x:c r="K13" s="2" t="n">
        <x:v>16049781</x:v>
      </x:c>
      <x:c r="L13" s="2" t="d">
        <x:v>2026-10-14T08:23:33.017Z</x:v>
      </x:c>
      <x:c r="M13" s="2" t="str">
        <x:v>Original HTML</x:v>
      </x:c>
      <x:c r="N13" s="2" t="str">
        <x:v>Financial source</x:v>
      </x:c>
    </x:row>
    <x:row r="14" ht="24" customHeight="1">
      <x:c r="C14" s="2" t="str">
        <x:v>BAC</x:v>
      </x:c>
      <x:c r="D14" s="2" t="str">
        <x:v>2020-12-31</x:v>
      </x:c>
      <x:c r="E14" s="2" t="str">
        <x:v>10-K</x:v>
      </x:c>
      <x:c r="F14" s="2" t="str">
        <x:v>2021-02-24</x:v>
      </x:c>
      <x:c r="G14" s="2" t="str">
        <x:v>0000070858-21-000023</x:v>
      </x:c>
      <x:c r="H14" s="2" t="str">
        <x:v>data/raw/filings/BAC_0000070858-21-000023_bac-20201231.htm</x:v>
      </x:c>
      <x:c r="I14" s="2" t="str">
        <x:v>https://www.sec.gov/Archives/edgar/data/70858/000007085821000023/bac-20201231.htm</x:v>
      </x:c>
      <x:c r="J14" s="2" t="str">
        <x:v>f312a0755b13925d3fe5096e67f3e9e58f3610d0a3573358cc4d56e6f0a7556e</x:v>
      </x:c>
      <x:c r="K14" s="2" t="n">
        <x:v>16273468</x:v>
      </x:c>
      <x:c r="L14" s="2" t="d">
        <x:v>2026-10-14T08:23:33.035Z</x:v>
      </x:c>
      <x:c r="M14" s="2" t="str">
        <x:v>Original HTML</x:v>
      </x:c>
      <x:c r="N14" s="2" t="str">
        <x:v>Financial source</x:v>
      </x:c>
    </x:row>
    <x:row r="15" ht="24" customHeight="1">
      <x:c r="C15" s="2" t="str">
        <x:v>BAC</x:v>
      </x:c>
      <x:c r="D15" s="2" t="str">
        <x:v>2019-12-31</x:v>
      </x:c>
      <x:c r="E15" s="2" t="str">
        <x:v>10-K</x:v>
      </x:c>
      <x:c r="F15" s="2" t="str">
        <x:v>2020-02-19</x:v>
      </x:c>
      <x:c r="G15" s="2" t="str">
        <x:v>0000070858-20-000011</x:v>
      </x:c>
      <x:c r="H15" s="2" t="str">
        <x:v>data/raw/filings/BAC_0000070858-20-000011_bac-1231201910xk.htm</x:v>
      </x:c>
      <x:c r="I15" s="2" t="str">
        <x:v>https://www.sec.gov/Archives/edgar/data/70858/000007085820000011/bac-1231201910xk.htm</x:v>
      </x:c>
      <x:c r="J15" s="2" t="str">
        <x:v>488249bac6adc2dc617b3b7b60644a102a272e6a210530a954f1cc58c83d8da9</x:v>
      </x:c>
      <x:c r="K15" s="2" t="n">
        <x:v>19800505</x:v>
      </x:c>
      <x:c r="L15" s="2" t="d">
        <x:v>2026-10-14T08:23:33.063Z</x:v>
      </x:c>
      <x:c r="M15" s="2" t="str">
        <x:v>Original HTML</x:v>
      </x:c>
      <x:c r="N15" s="2" t="str">
        <x:v>Financial source</x:v>
      </x:c>
    </x:row>
    <x:row r="16" ht="24" customHeight="1">
      <x:c r="C16" s="2" t="str">
        <x:v>BAC</x:v>
      </x:c>
      <x:c r="D16" s="2" t="str">
        <x:v>2018-12-31</x:v>
      </x:c>
      <x:c r="E16" s="2" t="str">
        <x:v>10-K</x:v>
      </x:c>
      <x:c r="F16" s="2" t="str">
        <x:v>2019-02-26</x:v>
      </x:c>
      <x:c r="G16" s="2" t="str">
        <x:v>0000070858-19-000012</x:v>
      </x:c>
      <x:c r="H16" s="2" t="str">
        <x:v>data/raw/filings/BAC_0000070858-19-000012_bac-1231201810xk.htm</x:v>
      </x:c>
      <x:c r="I16" s="2" t="str">
        <x:v>https://www.sec.gov/Archives/edgar/data/70858/000007085819000012/bac-1231201810xk.htm</x:v>
      </x:c>
      <x:c r="J16" s="2" t="str">
        <x:v>4ab11975371a38419b0e7ff4984b455fcd27c97e1ee4971e669e594836f1e801</x:v>
      </x:c>
      <x:c r="K16" s="2" t="n">
        <x:v>20227596</x:v>
      </x:c>
      <x:c r="L16" s="2" t="d">
        <x:v>2026-10-14T08:23:40.146Z</x:v>
      </x:c>
      <x:c r="M16" s="2" t="str">
        <x:v>Original HTML</x:v>
      </x:c>
      <x:c r="N16" s="2" t="str">
        <x:v>Financial source</x:v>
      </x:c>
    </x:row>
    <x:row r="17" ht="24" customHeight="1">
      <x:c r="C17" s="2" t="str">
        <x:v>BAC</x:v>
      </x:c>
      <x:c r="D17" s="2" t="str">
        <x:v>2017-12-31</x:v>
      </x:c>
      <x:c r="E17" s="2" t="str">
        <x:v>10-K</x:v>
      </x:c>
      <x:c r="F17" s="2" t="str">
        <x:v>2018-02-22</x:v>
      </x:c>
      <x:c r="G17" s="2" t="str">
        <x:v>0000070858-18-000009</x:v>
      </x:c>
      <x:c r="H17" s="2" t="str">
        <x:v>data/raw/filings/BAC_0000070858-18-000009_bac-1231201710xk.htm</x:v>
      </x:c>
      <x:c r="I17" s="2" t="str">
        <x:v>https://www.sec.gov/Archives/edgar/data/70858/000007085818000009/bac-1231201710xk.htm</x:v>
      </x:c>
      <x:c r="J17" s="2" t="str">
        <x:v>517e943de19a4563ce51c0812ae407c4359d67d7c7c779729dc5476e41d205ff</x:v>
      </x:c>
      <x:c r="K17" s="2" t="n">
        <x:v>15661037</x:v>
      </x:c>
      <x:c r="L17" s="2" t="d">
        <x:v>2026-10-14T08:23:39.681Z</x:v>
      </x:c>
      <x:c r="M17" s="2" t="str">
        <x:v>Original HTML</x:v>
      </x:c>
      <x:c r="N17" s="2" t="str">
        <x:v>Financial source</x:v>
      </x:c>
    </x:row>
    <x:row r="18" ht="24" customHeight="1">
      <x:c r="C18" s="2" t="str">
        <x:v>BAC</x:v>
      </x:c>
      <x:c r="D18" s="2" t="str">
        <x:v>2016-12-31</x:v>
      </x:c>
      <x:c r="E18" s="2" t="str">
        <x:v>10-K</x:v>
      </x:c>
      <x:c r="F18" s="2" t="str">
        <x:v>2017-02-23</x:v>
      </x:c>
      <x:c r="G18" s="2" t="str">
        <x:v>0000070858-17-000013</x:v>
      </x:c>
      <x:c r="H18" s="2" t="str">
        <x:v>data/raw/filings/BAC_0000070858-17-000013_bac-1231201610xk.htm</x:v>
      </x:c>
      <x:c r="I18" s="2" t="str">
        <x:v>https://www.sec.gov/Archives/edgar/data/70858/000007085817000013/bac-1231201610xk.htm</x:v>
      </x:c>
      <x:c r="J18" s="2" t="str">
        <x:v>84f00fa56eca3408a2095d67dc1da0a13efac064d024123970217405c9534760</x:v>
      </x:c>
      <x:c r="K18" s="2" t="n">
        <x:v>16946864</x:v>
      </x:c>
      <x:c r="L18" s="2" t="d">
        <x:v>2026-10-14T08:23:39.748Z</x:v>
      </x:c>
      <x:c r="M18" s="2" t="str">
        <x:v>Original HTML</x:v>
      </x:c>
      <x:c r="N18" s="2" t="str">
        <x:v>Financial source</x:v>
      </x:c>
    </x:row>
    <x:row r="19" ht="24" customHeight="1">
      <x:c r="C19" s="2" t="str">
        <x:v>JPM</x:v>
      </x:c>
      <x:c r="D19" s="2" t="str">
        <x:v>2026-06-30</x:v>
      </x:c>
      <x:c r="E19" s="2" t="str">
        <x:v>10-Q</x:v>
      </x:c>
      <x:c r="F19" s="2" t="str">
        <x:v>2026-08-06</x:v>
      </x:c>
      <x:c r="G19" s="2" t="str">
        <x:v>0001628280-26-054343</x:v>
      </x:c>
      <x:c r="H19" s="2" t="str">
        <x:v>data/raw/filings/JPM_0001628280-26-054343_jpm-20260630.htm</x:v>
      </x:c>
      <x:c r="I19" s="2" t="str">
        <x:v>https://www.sec.gov/Archives/edgar/data/19617/000162828026054343/jpm-20260630.htm</x:v>
      </x:c>
      <x:c r="J19" s="2" t="str">
        <x:v>b3dbd3d5037055cab9e7581b576005bd4391ff545573874bcc0e2ef0312fec43</x:v>
      </x:c>
      <x:c r="K19" s="2" t="n">
        <x:v>11513984</x:v>
      </x:c>
      <x:c r="L19" s="2" t="d">
        <x:v>2026-10-14T08:23:46.741Z</x:v>
      </x:c>
      <x:c r="M19" s="2" t="str">
        <x:v>Original HTML</x:v>
      </x:c>
      <x:c r="N19" s="2" t="str">
        <x:v>Financial source</x:v>
      </x:c>
    </x:row>
    <x:row r="20" ht="24" customHeight="1">
      <x:c r="C20" s="2" t="str">
        <x:v>JPM</x:v>
      </x:c>
      <x:c r="D20" s="2" t="str">
        <x:v>2025-12-31</x:v>
      </x:c>
      <x:c r="E20" s="2" t="str">
        <x:v>10-K</x:v>
      </x:c>
      <x:c r="F20" s="2" t="str">
        <x:v>2026-02-13</x:v>
      </x:c>
      <x:c r="G20" s="2" t="str">
        <x:v>0001628280-26-008131</x:v>
      </x:c>
      <x:c r="H20" s="2" t="str">
        <x:v>data/raw/filings/JPM_0001628280-26-008131_jpm-20251231.htm</x:v>
      </x:c>
      <x:c r="I20" s="2" t="str">
        <x:v>https://www.sec.gov/Archives/edgar/data/19617/000162828026008131/jpm-20251231.htm</x:v>
      </x:c>
      <x:c r="J20" s="2" t="str">
        <x:v>680745944ff77239e6c080a7a8cc88401542bab4a0a1f09d12e7f2ac4a8fa478</x:v>
      </x:c>
      <x:c r="K20" s="2" t="n">
        <x:v>12927435</x:v>
      </x:c>
      <x:c r="L20" s="2" t="d">
        <x:v>2026-10-14T08:23:46.317Z</x:v>
      </x:c>
      <x:c r="M20" s="2" t="str">
        <x:v>Original HTML</x:v>
      </x:c>
      <x:c r="N20" s="2" t="str">
        <x:v>Financial source</x:v>
      </x:c>
    </x:row>
    <x:row r="21" ht="24" customHeight="1">
      <x:c r="C21" s="2" t="str">
        <x:v>JPM</x:v>
      </x:c>
      <x:c r="D21" s="2" t="str">
        <x:v>2025-06-30</x:v>
      </x:c>
      <x:c r="E21" s="2" t="str">
        <x:v>10-Q</x:v>
      </x:c>
      <x:c r="F21" s="2" t="str">
        <x:v>2025-08-05</x:v>
      </x:c>
      <x:c r="G21" s="2" t="str">
        <x:v>0000019617-25-000615</x:v>
      </x:c>
      <x:c r="H21" s="2" t="str">
        <x:v>data/raw/filings/JPM_0000019617-25-000615_jpm-20250630.htm</x:v>
      </x:c>
      <x:c r="I21" s="2" t="str">
        <x:v>https://www.sec.gov/Archives/edgar/data/19617/000001961725000615/jpm-20250630.htm</x:v>
      </x:c>
      <x:c r="J21" s="2" t="str">
        <x:v>530f2612052109b4b59f6da5cbafe418a5bcdba2d645a6a02f344fd653a279fa</x:v>
      </x:c>
      <x:c r="K21" s="2" t="n">
        <x:v>11426845</x:v>
      </x:c>
      <x:c r="L21" s="2" t="d">
        <x:v>2026-10-14T08:23:46.181Z</x:v>
      </x:c>
      <x:c r="M21" s="2" t="str">
        <x:v>Original HTML</x:v>
      </x:c>
      <x:c r="N21" s="2" t="str">
        <x:v>Financial source</x:v>
      </x:c>
    </x:row>
    <x:row r="22" ht="24" customHeight="1">
      <x:c r="C22" s="2" t="str">
        <x:v>JPM</x:v>
      </x:c>
      <x:c r="D22" s="2" t="str">
        <x:v>2024-12-31</x:v>
      </x:c>
      <x:c r="E22" s="2" t="str">
        <x:v>10-K</x:v>
      </x:c>
      <x:c r="F22" s="2" t="str">
        <x:v>2025-02-14</x:v>
      </x:c>
      <x:c r="G22" s="2" t="str">
        <x:v>0000019617-25-000270</x:v>
      </x:c>
      <x:c r="H22" s="2" t="str">
        <x:v>data/raw/filings/JPM_0000019617-25-000270_jpm-20241231.htm</x:v>
      </x:c>
      <x:c r="I22" s="2" t="str">
        <x:v>https://www.sec.gov/Archives/edgar/data/19617/000001961725000270/jpm-20241231.htm</x:v>
      </x:c>
      <x:c r="J22" s="2" t="str">
        <x:v>60bcc4e5d6bcfa3cb8035cf1ad23fc8da9d1af001f7ca0304978161d6a5903a8</x:v>
      </x:c>
      <x:c r="K22" s="2" t="n">
        <x:v>12849290</x:v>
      </x:c>
      <x:c r="L22" s="2" t="d">
        <x:v>2026-10-14T08:23:52.899Z</x:v>
      </x:c>
      <x:c r="M22" s="2" t="str">
        <x:v>Original HTML</x:v>
      </x:c>
      <x:c r="N22" s="2" t="str">
        <x:v>Financial source</x:v>
      </x:c>
    </x:row>
    <x:row r="23" ht="24" customHeight="1">
      <x:c r="C23" s="2" t="str">
        <x:v>JPM</x:v>
      </x:c>
      <x:c r="D23" s="2" t="str">
        <x:v>2023-12-31</x:v>
      </x:c>
      <x:c r="E23" s="2" t="str">
        <x:v>10-K</x:v>
      </x:c>
      <x:c r="F23" s="2" t="str">
        <x:v>2024-02-16</x:v>
      </x:c>
      <x:c r="G23" s="2" t="str">
        <x:v>0000019617-24-000225</x:v>
      </x:c>
      <x:c r="H23" s="2" t="str">
        <x:v>data/raw/filings/JPM_0000019617-24-000225_jpm-20231231.htm</x:v>
      </x:c>
      <x:c r="I23" s="2" t="str">
        <x:v>https://www.sec.gov/Archives/edgar/data/19617/000001961724000225/jpm-20231231.htm</x:v>
      </x:c>
      <x:c r="J23" s="2" t="str">
        <x:v>d9bf6304f42ed9133f10aa780528def2718e93c2be7df54b527120ce6cd693ea</x:v>
      </x:c>
      <x:c r="K23" s="2" t="n">
        <x:v>13211768</x:v>
      </x:c>
      <x:c r="L23" s="2" t="d">
        <x:v>2026-10-14T08:23:52.973Z</x:v>
      </x:c>
      <x:c r="M23" s="2" t="str">
        <x:v>Original HTML</x:v>
      </x:c>
      <x:c r="N23" s="2" t="str">
        <x:v>Financial source</x:v>
      </x:c>
    </x:row>
    <x:row r="24" ht="24" customHeight="1">
      <x:c r="C24" s="2" t="str">
        <x:v>JPM</x:v>
      </x:c>
      <x:c r="D24" s="2" t="str">
        <x:v>2022-12-31</x:v>
      </x:c>
      <x:c r="E24" s="2" t="str">
        <x:v>10-K</x:v>
      </x:c>
      <x:c r="F24" s="2" t="str">
        <x:v>2023-02-21</x:v>
      </x:c>
      <x:c r="G24" s="2" t="str">
        <x:v>0000019617-23-000231</x:v>
      </x:c>
      <x:c r="H24" s="2" t="str">
        <x:v>data/raw/filings/JPM_0000019617-23-000231_jpm-20221231.htm</x:v>
      </x:c>
      <x:c r="I24" s="2" t="str">
        <x:v>https://www.sec.gov/Archives/edgar/data/19617/000001961723000231/jpm-20221231.htm</x:v>
      </x:c>
      <x:c r="J24" s="2" t="str">
        <x:v>78217c7d4b8c7fc7fe71944c07b3256f7127658f15a95e76b7c411a0eee49fdc</x:v>
      </x:c>
      <x:c r="K24" s="2" t="n">
        <x:v>15883007</x:v>
      </x:c>
      <x:c r="L24" s="2" t="d">
        <x:v>2026-10-14T08:23:53.000Z</x:v>
      </x:c>
      <x:c r="M24" s="2" t="str">
        <x:v>Original HTML</x:v>
      </x:c>
      <x:c r="N24" s="2" t="str">
        <x:v>Financial source</x:v>
      </x:c>
    </x:row>
    <x:row r="25" ht="24" customHeight="1">
      <x:c r="C25" s="2" t="str">
        <x:v>JPM</x:v>
      </x:c>
      <x:c r="D25" s="2" t="str">
        <x:v>2021-12-31</x:v>
      </x:c>
      <x:c r="E25" s="2" t="str">
        <x:v>10-K</x:v>
      </x:c>
      <x:c r="F25" s="2" t="str">
        <x:v>2022-02-22</x:v>
      </x:c>
      <x:c r="G25" s="2" t="str">
        <x:v>0000019617-22-000272</x:v>
      </x:c>
      <x:c r="H25" s="2" t="str">
        <x:v>data/raw/filings/JPM_0000019617-22-000272_jpm-20211231.htm</x:v>
      </x:c>
      <x:c r="I25" s="2" t="str">
        <x:v>https://www.sec.gov/Archives/edgar/data/19617/000001961722000272/jpm-20211231.htm</x:v>
      </x:c>
      <x:c r="J25" s="2" t="str">
        <x:v>670954ef76256ef4c90e6a1de444aedc6d1a47342b0a1bf39f9872ba2df71daf</x:v>
      </x:c>
      <x:c r="K25" s="2" t="n">
        <x:v>16005881</x:v>
      </x:c>
      <x:c r="L25" s="2" t="d">
        <x:v>2026-10-14T08:24:00.124Z</x:v>
      </x:c>
      <x:c r="M25" s="2" t="str">
        <x:v>Original HTML</x:v>
      </x:c>
      <x:c r="N25" s="2" t="str">
        <x:v>Financial source</x:v>
      </x:c>
    </x:row>
    <x:row r="26" ht="24" customHeight="1">
      <x:c r="C26" s="2" t="str">
        <x:v>JPM</x:v>
      </x:c>
      <x:c r="D26" s="2" t="str">
        <x:v>2020-12-31</x:v>
      </x:c>
      <x:c r="E26" s="2" t="str">
        <x:v>10-K</x:v>
      </x:c>
      <x:c r="F26" s="2" t="str">
        <x:v>2021-02-23</x:v>
      </x:c>
      <x:c r="G26" s="2" t="str">
        <x:v>0000019617-21-000236</x:v>
      </x:c>
      <x:c r="H26" s="2" t="str">
        <x:v>data/raw/filings/JPM_0000019617-21-000236_jpm-20201231.htm</x:v>
      </x:c>
      <x:c r="I26" s="2" t="str">
        <x:v>https://www.sec.gov/Archives/edgar/data/19617/000001961721000236/jpm-20201231.htm</x:v>
      </x:c>
      <x:c r="J26" s="2" t="str">
        <x:v>127377785635079cc132d5445ae913d27c5521d349db49ad5ef797baaef4ef70</x:v>
      </x:c>
      <x:c r="K26" s="2" t="n">
        <x:v>16943576</x:v>
      </x:c>
      <x:c r="L26" s="2" t="d">
        <x:v>2026-10-14T08:24:00.107Z</x:v>
      </x:c>
      <x:c r="M26" s="2" t="str">
        <x:v>Original HTML</x:v>
      </x:c>
      <x:c r="N26" s="2" t="str">
        <x:v>Financial source</x:v>
      </x:c>
    </x:row>
    <x:row r="27" ht="24" customHeight="1">
      <x:c r="C27" s="2" t="str">
        <x:v>JPM</x:v>
      </x:c>
      <x:c r="D27" s="2" t="str">
        <x:v>2019-12-31</x:v>
      </x:c>
      <x:c r="E27" s="2" t="str">
        <x:v>10-K</x:v>
      </x:c>
      <x:c r="F27" s="2" t="str">
        <x:v>2020-02-25</x:v>
      </x:c>
      <x:c r="G27" s="2" t="str">
        <x:v>0000019617-20-000257</x:v>
      </x:c>
      <x:c r="H27" s="2" t="str">
        <x:v>data/raw/filings/JPM_0000019617-20-000257_corp10k2019.htm</x:v>
      </x:c>
      <x:c r="I27" s="2" t="str">
        <x:v>https://www.sec.gov/Archives/edgar/data/19617/000001961720000257/corp10k2019.htm</x:v>
      </x:c>
      <x:c r="J27" s="2" t="str">
        <x:v>1b177bae206928d4d012a9060f41f24c96b716409f2f513ecab1868e123a6db7</x:v>
      </x:c>
      <x:c r="K27" s="2" t="n">
        <x:v>21299550</x:v>
      </x:c>
      <x:c r="L27" s="2" t="d">
        <x:v>2026-10-14T08:24:00.167Z</x:v>
      </x:c>
      <x:c r="M27" s="2" t="str">
        <x:v>Original HTML</x:v>
      </x:c>
      <x:c r="N27" s="2" t="str">
        <x:v>Financial source</x:v>
      </x:c>
    </x:row>
    <x:row r="28" ht="24" customHeight="1">
      <x:c r="C28" s="2" t="str">
        <x:v>JPM</x:v>
      </x:c>
      <x:c r="D28" s="2" t="str">
        <x:v>2018-12-31</x:v>
      </x:c>
      <x:c r="E28" s="2" t="str">
        <x:v>10-K</x:v>
      </x:c>
      <x:c r="F28" s="2" t="str">
        <x:v>2019-02-26</x:v>
      </x:c>
      <x:c r="G28" s="2" t="str">
        <x:v>0000019617-19-000054</x:v>
      </x:c>
      <x:c r="H28" s="2" t="str">
        <x:v>data/raw/filings/JPM_0000019617-19-000054_corp10k2018.htm</x:v>
      </x:c>
      <x:c r="I28" s="2" t="str">
        <x:v>https://www.sec.gov/Archives/edgar/data/19617/000001961719000054/corp10k2018.htm</x:v>
      </x:c>
      <x:c r="J28" s="2" t="str">
        <x:v>1a3833415456e480e2b2a643fe3421fb439a697fbabce64400c6bd8e36948a85</x:v>
      </x:c>
      <x:c r="K28" s="2" t="n">
        <x:v>21629097</x:v>
      </x:c>
      <x:c r="L28" s="2" t="d">
        <x:v>2026-10-14T08:24:06.813Z</x:v>
      </x:c>
      <x:c r="M28" s="2" t="str">
        <x:v>Original HTML</x:v>
      </x:c>
      <x:c r="N28" s="2" t="str">
        <x:v>Financial source</x:v>
      </x:c>
    </x:row>
    <x:row r="29" ht="24" customHeight="1">
      <x:c r="C29" s="2" t="str">
        <x:v>JPM</x:v>
      </x:c>
      <x:c r="D29" s="2" t="str">
        <x:v>2017-12-31</x:v>
      </x:c>
      <x:c r="E29" s="2" t="str">
        <x:v>10-K</x:v>
      </x:c>
      <x:c r="F29" s="2" t="str">
        <x:v>2018-02-27</x:v>
      </x:c>
      <x:c r="G29" s="2" t="str">
        <x:v>0000019617-18-000057</x:v>
      </x:c>
      <x:c r="H29" s="2" t="str">
        <x:v>data/raw/filings/JPM_0000019617-18-000057_corp10k2017.htm</x:v>
      </x:c>
      <x:c r="I29" s="2" t="str">
        <x:v>https://www.sec.gov/Archives/edgar/data/19617/000001961718000057/corp10k2017.htm</x:v>
      </x:c>
      <x:c r="J29" s="2" t="str">
        <x:v>c3907ad22da4e590bd69bff345b3ab369235e2d63e625648da9fd89a6e8474f0</x:v>
      </x:c>
      <x:c r="K29" s="2" t="n">
        <x:v>15477902</x:v>
      </x:c>
      <x:c r="L29" s="2" t="d">
        <x:v>2026-10-14T08:24:06.782Z</x:v>
      </x:c>
      <x:c r="M29" s="2" t="str">
        <x:v>Original HTML</x:v>
      </x:c>
      <x:c r="N29" s="2" t="str">
        <x:v>Financial source</x:v>
      </x:c>
    </x:row>
    <x:row r="30" ht="24" customHeight="1">
      <x:c r="C30" s="2" t="str">
        <x:v>JPM</x:v>
      </x:c>
      <x:c r="D30" s="2" t="str">
        <x:v>2016-12-31</x:v>
      </x:c>
      <x:c r="E30" s="2" t="str">
        <x:v>10-K</x:v>
      </x:c>
      <x:c r="F30" s="2" t="str">
        <x:v>2017-02-28</x:v>
      </x:c>
      <x:c r="G30" s="2" t="str">
        <x:v>0000019617-17-000314</x:v>
      </x:c>
      <x:c r="H30" s="2" t="str">
        <x:v>data/raw/filings/JPM_0000019617-17-000314_corp10k2016.htm</x:v>
      </x:c>
      <x:c r="I30" s="2" t="str">
        <x:v>https://www.sec.gov/Archives/edgar/data/19617/000001961717000314/corp10k2016.htm</x:v>
      </x:c>
      <x:c r="J30" s="2" t="str">
        <x:v>840e80823aaa48b5c37cbd75a0691f29e53ca1948fb18e96d9c60c8ae0481eda</x:v>
      </x:c>
      <x:c r="K30" s="2" t="n">
        <x:v>15317148</x:v>
      </x:c>
      <x:c r="L30" s="2" t="d">
        <x:v>2026-10-14T08:24:06.878Z</x:v>
      </x:c>
      <x:c r="M30" s="2" t="str">
        <x:v>Original HTML</x:v>
      </x:c>
      <x:c r="N30" s="2" t="str">
        <x:v>Financial source</x:v>
      </x:c>
    </x:row>
    <x:row r="31" ht="24" customHeight="1">
      <x:c r="C31" s="2" t="str">
        <x:v>C</x:v>
      </x:c>
      <x:c r="D31" s="2" t="str">
        <x:v>2026-06-30</x:v>
      </x:c>
      <x:c r="E31" s="2" t="str">
        <x:v>10-Q</x:v>
      </x:c>
      <x:c r="F31" s="2" t="str">
        <x:v>2026-08-06</x:v>
      </x:c>
      <x:c r="G31" s="2" t="str">
        <x:v>0000831001-26-000045</x:v>
      </x:c>
      <x:c r="H31" s="2" t="str">
        <x:v>data/raw/filings/C_0000831001-26-000045_c-20260630.htm</x:v>
      </x:c>
      <x:c r="I31" s="2" t="str">
        <x:v>https://www.sec.gov/Archives/edgar/data/831001/000083100126000045/c-20260630.htm</x:v>
      </x:c>
      <x:c r="J31" s="2" t="str">
        <x:v>bceec94eb2f314328a7f353955b756930a21792b4ac83ad989e81b76c79cdbb0</x:v>
      </x:c>
      <x:c r="K31" s="2" t="n">
        <x:v>14544059</x:v>
      </x:c>
      <x:c r="L31" s="2" t="d">
        <x:v>2026-10-14T08:24:13.240Z</x:v>
      </x:c>
      <x:c r="M31" s="2" t="str">
        <x:v>Original HTML</x:v>
      </x:c>
      <x:c r="N31" s="2" t="str">
        <x:v>Financial source</x:v>
      </x:c>
    </x:row>
    <x:row r="32" ht="24" customHeight="1">
      <x:c r="C32" s="2" t="str">
        <x:v>C</x:v>
      </x:c>
      <x:c r="D32" s="2" t="str">
        <x:v>2025-12-31</x:v>
      </x:c>
      <x:c r="E32" s="2" t="str">
        <x:v>10-K</x:v>
      </x:c>
      <x:c r="F32" s="2" t="str">
        <x:v>2026-02-20</x:v>
      </x:c>
      <x:c r="G32" s="2" t="str">
        <x:v>0000831001-26-000011</x:v>
      </x:c>
      <x:c r="H32" s="2" t="str">
        <x:v>data/raw/filings/C_0000831001-26-000011_c-20251231.htm</x:v>
      </x:c>
      <x:c r="I32" s="2" t="str">
        <x:v>https://www.sec.gov/Archives/edgar/data/831001/000083100126000011/c-20251231.htm</x:v>
      </x:c>
      <x:c r="J32" s="2" t="str">
        <x:v>36f11e532ebed93fda78137df1c81a369186e6ebce2b1ebcb177f246fa039677</x:v>
      </x:c>
      <x:c r="K32" s="2" t="n">
        <x:v>16150874</x:v>
      </x:c>
      <x:c r="L32" s="2" t="d">
        <x:v>2026-10-14T08:24:13.364Z</x:v>
      </x:c>
      <x:c r="M32" s="2" t="str">
        <x:v>Original HTML</x:v>
      </x:c>
      <x:c r="N32" s="2" t="str">
        <x:v>Financial source</x:v>
      </x:c>
    </x:row>
    <x:row r="33" ht="24" customHeight="1">
      <x:c r="C33" s="2" t="str">
        <x:v>C</x:v>
      </x:c>
      <x:c r="D33" s="2" t="str">
        <x:v>2025-06-30</x:v>
      </x:c>
      <x:c r="E33" s="2" t="str">
        <x:v>10-Q</x:v>
      </x:c>
      <x:c r="F33" s="2" t="str">
        <x:v>2025-08-06</x:v>
      </x:c>
      <x:c r="G33" s="2" t="str">
        <x:v>0000831001-25-000131</x:v>
      </x:c>
      <x:c r="H33" s="2" t="str">
        <x:v>data/raw/filings/C_0000831001-25-000131_c-20250630.htm</x:v>
      </x:c>
      <x:c r="I33" s="2" t="str">
        <x:v>https://www.sec.gov/Archives/edgar/data/831001/000083100125000131/c-20250630.htm</x:v>
      </x:c>
      <x:c r="J33" s="2" t="str">
        <x:v>d4714caa2d9eb472b5edf7d718ccf49c834044e8d9941992dcbf39b62d8f1de6</x:v>
      </x:c>
      <x:c r="K33" s="2" t="n">
        <x:v>14948422</x:v>
      </x:c>
      <x:c r="L33" s="2" t="d">
        <x:v>2026-10-14T08:24:13.304Z</x:v>
      </x:c>
      <x:c r="M33" s="2" t="str">
        <x:v>Original HTML</x:v>
      </x:c>
      <x:c r="N33" s="2" t="str">
        <x:v>Financial source</x:v>
      </x:c>
    </x:row>
    <x:row r="34" ht="24" customHeight="1">
      <x:c r="C34" s="2" t="str">
        <x:v>C</x:v>
      </x:c>
      <x:c r="D34" s="2" t="str">
        <x:v>2024-12-31</x:v>
      </x:c>
      <x:c r="E34" s="2" t="str">
        <x:v>10-K</x:v>
      </x:c>
      <x:c r="F34" s="2" t="str">
        <x:v>2025-02-21</x:v>
      </x:c>
      <x:c r="G34" s="2" t="str">
        <x:v>0000831001-25-000067</x:v>
      </x:c>
      <x:c r="H34" s="2" t="str">
        <x:v>data/raw/filings/C_0000831001-25-000067_c-20241231.htm</x:v>
      </x:c>
      <x:c r="I34" s="2" t="str">
        <x:v>https://www.sec.gov/Archives/edgar/data/831001/000083100125000067/c-20241231.htm</x:v>
      </x:c>
      <x:c r="J34" s="2" t="str">
        <x:v>4c1ccffc3987b045f25ef50c62ead34d975bb6582d3b5a1d27584895529bad2f</x:v>
      </x:c>
      <x:c r="K34" s="2" t="n">
        <x:v>16686463</x:v>
      </x:c>
      <x:c r="L34" s="2" t="d">
        <x:v>2026-10-14T08:24:19.877Z</x:v>
      </x:c>
      <x:c r="M34" s="2" t="str">
        <x:v>Original HTML</x:v>
      </x:c>
      <x:c r="N34" s="2" t="str">
        <x:v>Financial source</x:v>
      </x:c>
    </x:row>
    <x:row r="35" ht="24" customHeight="1">
      <x:c r="C35" s="2" t="str">
        <x:v>C</x:v>
      </x:c>
      <x:c r="D35" s="2" t="str">
        <x:v>2023-12-31</x:v>
      </x:c>
      <x:c r="E35" s="2" t="str">
        <x:v>10-K</x:v>
      </x:c>
      <x:c r="F35" s="2" t="str">
        <x:v>2024-02-23</x:v>
      </x:c>
      <x:c r="G35" s="2" t="str">
        <x:v>0000831001-24-000033</x:v>
      </x:c>
      <x:c r="H35" s="2" t="str">
        <x:v>data/raw/filings/C_0000831001-24-000033_c-20231231.htm</x:v>
      </x:c>
      <x:c r="I35" s="2" t="str">
        <x:v>https://www.sec.gov/Archives/edgar/data/831001/000083100124000033/c-20231231.htm</x:v>
      </x:c>
      <x:c r="J35" s="2" t="str">
        <x:v>ed817a51a5f4067d608fe1a8017ccbefb43beb9f39535574a637a89378f64bd2</x:v>
      </x:c>
      <x:c r="K35" s="2" t="n">
        <x:v>16271730</x:v>
      </x:c>
      <x:c r="L35" s="2" t="d">
        <x:v>2026-10-14T08:24:20.166Z</x:v>
      </x:c>
      <x:c r="M35" s="2" t="str">
        <x:v>Original HTML</x:v>
      </x:c>
      <x:c r="N35" s="2" t="str">
        <x:v>Financial source</x:v>
      </x:c>
    </x:row>
    <x:row r="36" ht="24" customHeight="1">
      <x:c r="C36" s="2" t="str">
        <x:v>C</x:v>
      </x:c>
      <x:c r="D36" s="2" t="str">
        <x:v>2022-12-31</x:v>
      </x:c>
      <x:c r="E36" s="2" t="str">
        <x:v>10-K</x:v>
      </x:c>
      <x:c r="F36" s="2" t="str">
        <x:v>2023-02-27</x:v>
      </x:c>
      <x:c r="G36" s="2" t="str">
        <x:v>0000831001-23-000037</x:v>
      </x:c>
      <x:c r="H36" s="2" t="str">
        <x:v>data/raw/filings/C_0000831001-23-000037_c-20221231.htm</x:v>
      </x:c>
      <x:c r="I36" s="2" t="str">
        <x:v>https://www.sec.gov/Archives/edgar/data/831001/000083100123000037/c-20221231.htm</x:v>
      </x:c>
      <x:c r="J36" s="2" t="str">
        <x:v>6468dddc3b7f789af909c756b25edaaf16590e069081490543b4fb6dc313538c</x:v>
      </x:c>
      <x:c r="K36" s="2" t="n">
        <x:v>21965220</x:v>
      </x:c>
      <x:c r="L36" s="2" t="d">
        <x:v>2026-10-14T08:24:20.152Z</x:v>
      </x:c>
      <x:c r="M36" s="2" t="str">
        <x:v>Original HTML</x:v>
      </x:c>
      <x:c r="N36" s="2" t="str">
        <x:v>Financial source</x:v>
      </x:c>
    </x:row>
    <x:row r="37" ht="24" customHeight="1">
      <x:c r="C37" s="2" t="str">
        <x:v>C</x:v>
      </x:c>
      <x:c r="D37" s="2" t="str">
        <x:v>2021-12-31</x:v>
      </x:c>
      <x:c r="E37" s="2" t="str">
        <x:v>10-K</x:v>
      </x:c>
      <x:c r="F37" s="2" t="str">
        <x:v>2022-02-28</x:v>
      </x:c>
      <x:c r="G37" s="2" t="str">
        <x:v>0000831001-22-000036</x:v>
      </x:c>
      <x:c r="H37" s="2" t="str">
        <x:v>data/raw/filings/C_0000831001-22-000036_c-20211231.htm</x:v>
      </x:c>
      <x:c r="I37" s="2" t="str">
        <x:v>https://www.sec.gov/Archives/edgar/data/831001/000083100122000036/c-20211231.htm</x:v>
      </x:c>
      <x:c r="J37" s="2" t="str">
        <x:v>c42615a192196f781beb1777336dd72125b390830c9e8f2ce46b89f0130cb7ce</x:v>
      </x:c>
      <x:c r="K37" s="2" t="n">
        <x:v>21446907</x:v>
      </x:c>
      <x:c r="L37" s="2" t="d">
        <x:v>2026-10-14T08:24:27.118Z</x:v>
      </x:c>
      <x:c r="M37" s="2" t="str">
        <x:v>Original HTML</x:v>
      </x:c>
      <x:c r="N37" s="2" t="str">
        <x:v>Financial source</x:v>
      </x:c>
    </x:row>
    <x:row r="38" ht="24" customHeight="1">
      <x:c r="C38" s="2" t="str">
        <x:v>C</x:v>
      </x:c>
      <x:c r="D38" s="2" t="str">
        <x:v>2020-12-31</x:v>
      </x:c>
      <x:c r="E38" s="2" t="str">
        <x:v>10-K</x:v>
      </x:c>
      <x:c r="F38" s="2" t="str">
        <x:v>2021-02-26</x:v>
      </x:c>
      <x:c r="G38" s="2" t="str">
        <x:v>0000831001-21-000042</x:v>
      </x:c>
      <x:c r="H38" s="2" t="str">
        <x:v>data/raw/filings/C_0000831001-21-000042_c-20201231.htm</x:v>
      </x:c>
      <x:c r="I38" s="2" t="str">
        <x:v>https://www.sec.gov/Archives/edgar/data/831001/000083100121000042/c-20201231.htm</x:v>
      </x:c>
      <x:c r="J38" s="2" t="str">
        <x:v>2fc609979f743943e7f8ecfb97f331b729af0c621835d47c83005f05d38bb828</x:v>
      </x:c>
      <x:c r="K38" s="2" t="n">
        <x:v>20763220</x:v>
      </x:c>
      <x:c r="L38" s="2" t="d">
        <x:v>2026-10-14T08:24:26.601Z</x:v>
      </x:c>
      <x:c r="M38" s="2" t="str">
        <x:v>Original HTML</x:v>
      </x:c>
      <x:c r="N38" s="2" t="str">
        <x:v>Financial source</x:v>
      </x:c>
    </x:row>
    <x:row r="39" ht="24" customHeight="1">
      <x:c r="C39" s="2" t="str">
        <x:v>C</x:v>
      </x:c>
      <x:c r="D39" s="2" t="str">
        <x:v>2019-12-31</x:v>
      </x:c>
      <x:c r="E39" s="2" t="str">
        <x:v>10-K</x:v>
      </x:c>
      <x:c r="F39" s="2" t="str">
        <x:v>2020-02-21</x:v>
      </x:c>
      <x:c r="G39" s="2" t="str">
        <x:v>0000831001-20-000031</x:v>
      </x:c>
      <x:c r="H39" s="2" t="str">
        <x:v>data/raw/filings/C_0000831001-20-000031_c-12312019x10k.htm</x:v>
      </x:c>
      <x:c r="I39" s="2" t="str">
        <x:v>https://www.sec.gov/Archives/edgar/data/831001/000083100120000031/c-12312019x10k.htm</x:v>
      </x:c>
      <x:c r="J39" s="2" t="str">
        <x:v>911e515bf260bc6c1155b8e953126d6bbc77aa4bf9b093558d8d43af2c058cea</x:v>
      </x:c>
      <x:c r="K39" s="2" t="n">
        <x:v>19390041</x:v>
      </x:c>
      <x:c r="L39" s="2" t="d">
        <x:v>2026-10-14T08:24:26.549Z</x:v>
      </x:c>
      <x:c r="M39" s="2" t="str">
        <x:v>Original HTML</x:v>
      </x:c>
      <x:c r="N39" s="2" t="str">
        <x:v>Financial source</x:v>
      </x:c>
    </x:row>
    <x:row r="40" ht="24" customHeight="1">
      <x:c r="C40" s="2" t="str">
        <x:v>C</x:v>
      </x:c>
      <x:c r="D40" s="2" t="str">
        <x:v>2018-12-31</x:v>
      </x:c>
      <x:c r="E40" s="2" t="str">
        <x:v>10-K</x:v>
      </x:c>
      <x:c r="F40" s="2" t="str">
        <x:v>2019-02-22</x:v>
      </x:c>
      <x:c r="G40" s="2" t="str">
        <x:v>0000831001-19-000027</x:v>
      </x:c>
      <x:c r="H40" s="2" t="str">
        <x:v>data/raw/filings/C_0000831001-19-000027_c-12312018x10k.htm</x:v>
      </x:c>
      <x:c r="I40" s="2" t="str">
        <x:v>https://www.sec.gov/Archives/edgar/data/831001/000083100119000027/c-12312018x10k.htm</x:v>
      </x:c>
      <x:c r="J40" s="2" t="str">
        <x:v>8a12308c0a02a8e281ce272ba872bb5bfde7f4e913de1dc40c8c63207c370a21</x:v>
      </x:c>
      <x:c r="K40" s="2" t="n">
        <x:v>13148501</x:v>
      </x:c>
      <x:c r="L40" s="2" t="d">
        <x:v>2026-10-14T08:24:33.162Z</x:v>
      </x:c>
      <x:c r="M40" s="2" t="str">
        <x:v>Original HTML</x:v>
      </x:c>
      <x:c r="N40" s="2" t="str">
        <x:v>Financial source</x:v>
      </x:c>
    </x:row>
    <x:row r="41" ht="24" customHeight="1">
      <x:c r="C41" s="2" t="str">
        <x:v>C</x:v>
      </x:c>
      <x:c r="D41" s="2" t="str">
        <x:v>2017-12-31</x:v>
      </x:c>
      <x:c r="E41" s="2" t="str">
        <x:v>10-K</x:v>
      </x:c>
      <x:c r="F41" s="2" t="str">
        <x:v>2018-02-23</x:v>
      </x:c>
      <x:c r="G41" s="2" t="str">
        <x:v>0000831001-18-000040</x:v>
      </x:c>
      <x:c r="H41" s="2" t="str">
        <x:v>data/raw/filings/C_0000831001-18-000040_c-12312017x10k.htm</x:v>
      </x:c>
      <x:c r="I41" s="2" t="str">
        <x:v>https://www.sec.gov/Archives/edgar/data/831001/000083100118000040/c-12312017x10k.htm</x:v>
      </x:c>
      <x:c r="J41" s="2" t="str">
        <x:v>5bc909843d16d213856065c712ad42e4c6c8c0b3fd96731a5c7adc862fc7e057</x:v>
      </x:c>
      <x:c r="K41" s="2" t="n">
        <x:v>13582258</x:v>
      </x:c>
      <x:c r="L41" s="2" t="d">
        <x:v>2026-10-14T08:24:33.196Z</x:v>
      </x:c>
      <x:c r="M41" s="2" t="str">
        <x:v>Original HTML</x:v>
      </x:c>
      <x:c r="N41" s="2" t="str">
        <x:v>Financial source</x:v>
      </x:c>
    </x:row>
    <x:row r="42" ht="24" customHeight="1">
      <x:c r="C42" s="2" t="str">
        <x:v>C</x:v>
      </x:c>
      <x:c r="D42" s="2" t="str">
        <x:v>2016-12-31</x:v>
      </x:c>
      <x:c r="E42" s="2" t="str">
        <x:v>10-K</x:v>
      </x:c>
      <x:c r="F42" s="2" t="str">
        <x:v>2017-02-24</x:v>
      </x:c>
      <x:c r="G42" s="2" t="str">
        <x:v>0000831001-17-000038</x:v>
      </x:c>
      <x:c r="H42" s="2" t="str">
        <x:v>data/raw/filings/C_0000831001-17-000038_c-12312016x10k.htm</x:v>
      </x:c>
      <x:c r="I42" s="2" t="str">
        <x:v>https://www.sec.gov/Archives/edgar/data/831001/000083100117000038/c-12312016x10k.htm</x:v>
      </x:c>
      <x:c r="J42" s="2" t="str">
        <x:v>9e002c177ffc827e006238e4624e1e495065fbbf189ab2edb6de47315d6c897a</x:v>
      </x:c>
      <x:c r="K42" s="2" t="n">
        <x:v>14031049</x:v>
      </x:c>
      <x:c r="L42" s="2" t="d">
        <x:v>2026-10-14T08:24:33.214Z</x:v>
      </x:c>
      <x:c r="M42" s="2" t="str">
        <x:v>Original HTML</x:v>
      </x:c>
      <x:c r="N42" s="2" t="str">
        <x:v>Financial source</x:v>
      </x:c>
    </x:row>
    <x:row r="43" ht="24" customHeight="1">
      <x:c r="C43" s="2" t="str">
        <x:v>WFC</x:v>
      </x:c>
      <x:c r="D43" s="2" t="str">
        <x:v>2026-06-30</x:v>
      </x:c>
      <x:c r="E43" s="2" t="str">
        <x:v>10-Q</x:v>
      </x:c>
      <x:c r="F43" s="2" t="str">
        <x:v>2026-07-28</x:v>
      </x:c>
      <x:c r="G43" s="2" t="str">
        <x:v>0000072971-26-000302</x:v>
      </x:c>
      <x:c r="H43" s="2" t="str">
        <x:v>data/raw/filings/WFC_0000072971-26-000302_wfc-20260630.htm</x:v>
      </x:c>
      <x:c r="I43" s="2" t="str">
        <x:v>https://www.sec.gov/Archives/edgar/data/72971/000007297126000302/wfc-20260630.htm</x:v>
      </x:c>
      <x:c r="J43" s="2" t="str">
        <x:v>d33bc424992a8d7e33924277b2552b875993e89db52acd78942e51feafb00f35</x:v>
      </x:c>
      <x:c r="K43" s="2" t="n">
        <x:v>10649048</x:v>
      </x:c>
      <x:c r="L43" s="2" t="d">
        <x:v>2026-10-14T08:24:40.916Z</x:v>
      </x:c>
      <x:c r="M43" s="2" t="str">
        <x:v>Original HTML</x:v>
      </x:c>
      <x:c r="N43" s="2" t="str">
        <x:v>Financial source</x:v>
      </x:c>
    </x:row>
    <x:row r="44" ht="24" customHeight="1">
      <x:c r="C44" s="2" t="str">
        <x:v>WFC</x:v>
      </x:c>
      <x:c r="D44" s="2" t="str">
        <x:v>2025-12-31</x:v>
      </x:c>
      <x:c r="E44" s="2" t="str">
        <x:v>10-K</x:v>
      </x:c>
      <x:c r="F44" s="2" t="str">
        <x:v>2026-02-24</x:v>
      </x:c>
      <x:c r="G44" s="2" t="str">
        <x:v>0000072971-26-000133</x:v>
      </x:c>
      <x:c r="H44" s="2" t="str">
        <x:v>data/raw/filings/WFC_0000072971-26-000133_wfc-20251231_d2.htm</x:v>
      </x:c>
      <x:c r="I44" s="2" t="str">
        <x:v>https://www.sec.gov/Archives/edgar/data/72971/000007297126000133/wfc-20251231_d2.htm</x:v>
      </x:c>
      <x:c r="J44" s="2" t="str">
        <x:v>13ac0aa4d37c35e7d0db220c72c01321056c44770e3f7b2aa367d92a78def4a9</x:v>
      </x:c>
      <x:c r="K44" s="2" t="n">
        <x:v>359719</x:v>
      </x:c>
      <x:c r="L44" s="2" t="d">
        <x:v>2026-10-14T08:24:40.415Z</x:v>
      </x:c>
      <x:c r="M44" s="2" t="str">
        <x:v>Original HTML</x:v>
      </x:c>
      <x:c r="N44" s="2" t="str">
        <x:v>Financial source</x:v>
      </x:c>
    </x:row>
    <x:row r="45" ht="24" customHeight="1">
      <x:c r="C45" s="2" t="str">
        <x:v>WFC</x:v>
      </x:c>
      <x:c r="D45" s="2" t="str">
        <x:v>2025-06-30</x:v>
      </x:c>
      <x:c r="E45" s="2" t="str">
        <x:v>10-Q</x:v>
      </x:c>
      <x:c r="F45" s="2" t="str">
        <x:v>2025-08-05</x:v>
      </x:c>
      <x:c r="G45" s="2" t="str">
        <x:v>0000072971-25-000201</x:v>
      </x:c>
      <x:c r="H45" s="2" t="str">
        <x:v>data/raw/filings/WFC_0000072971-25-000201_wfc-20250630.htm</x:v>
      </x:c>
      <x:c r="I45" s="2" t="str">
        <x:v>https://www.sec.gov/Archives/edgar/data/72971/000007297125000201/wfc-20250630.htm</x:v>
      </x:c>
      <x:c r="J45" s="2" t="str">
        <x:v>de7853bb8a741eba218137c37154f81dfd072c9be12e4cc54d7561b63a192ed3</x:v>
      </x:c>
      <x:c r="K45" s="2" t="n">
        <x:v>10949876</x:v>
      </x:c>
      <x:c r="L45" s="2" t="d">
        <x:v>2026-10-14T08:24:40.907Z</x:v>
      </x:c>
      <x:c r="M45" s="2" t="str">
        <x:v>Original HTML</x:v>
      </x:c>
      <x:c r="N45" s="2" t="str">
        <x:v>Financial source</x:v>
      </x:c>
    </x:row>
    <x:row r="46" ht="24" customHeight="1">
      <x:c r="C46" s="2" t="str">
        <x:v>WFC</x:v>
      </x:c>
      <x:c r="D46" s="2" t="str">
        <x:v>2024-12-31</x:v>
      </x:c>
      <x:c r="E46" s="2" t="str">
        <x:v>10-K</x:v>
      </x:c>
      <x:c r="F46" s="2" t="str">
        <x:v>2025-02-25</x:v>
      </x:c>
      <x:c r="G46" s="2" t="str">
        <x:v>0000072971-25-000066</x:v>
      </x:c>
      <x:c r="H46" s="2" t="str">
        <x:v>data/raw/filings/WFC_0000072971-25-000066_wfc-20241231.htm</x:v>
      </x:c>
      <x:c r="I46" s="2" t="str">
        <x:v>https://www.sec.gov/Archives/edgar/data/72971/000007297125000066/wfc-20241231.htm</x:v>
      </x:c>
      <x:c r="J46" s="2" t="str">
        <x:v>59a1d493807d0b21c0f3cdfd4571c6388017771021a1a5e22f94403b57c42b37</x:v>
      </x:c>
      <x:c r="K46" s="2" t="n">
        <x:v>1552188</x:v>
      </x:c>
      <x:c r="L46" s="2" t="d">
        <x:v>2026-10-14T08:24:46.536Z</x:v>
      </x:c>
      <x:c r="M46" s="2" t="str">
        <x:v>Original HTML</x:v>
      </x:c>
      <x:c r="N46" s="2" t="str">
        <x:v>Financial source</x:v>
      </x:c>
    </x:row>
    <x:row r="47" ht="24" customHeight="1">
      <x:c r="C47" s="2" t="str">
        <x:v>WFC</x:v>
      </x:c>
      <x:c r="D47" s="2" t="str">
        <x:v>2023-12-31</x:v>
      </x:c>
      <x:c r="E47" s="2" t="str">
        <x:v>10-K</x:v>
      </x:c>
      <x:c r="F47" s="2" t="str">
        <x:v>2024-02-20</x:v>
      </x:c>
      <x:c r="G47" s="2" t="str">
        <x:v>0000072971-24-000064</x:v>
      </x:c>
      <x:c r="H47" s="2" t="str">
        <x:v>data/raw/filings/WFC_0000072971-24-000064_wfc-20231231.htm</x:v>
      </x:c>
      <x:c r="I47" s="2" t="str">
        <x:v>https://www.sec.gov/Archives/edgar/data/72971/000007297124000064/wfc-20231231.htm</x:v>
      </x:c>
      <x:c r="J47" s="2" t="str">
        <x:v>657f0019c3cafe2608cb9e969f44c5b4a600d310153f2cba204d62d41c8c3756</x:v>
      </x:c>
      <x:c r="K47" s="2" t="n">
        <x:v>1844461</x:v>
      </x:c>
      <x:c r="L47" s="2" t="d">
        <x:v>2026-10-14T08:24:46.597Z</x:v>
      </x:c>
      <x:c r="M47" s="2" t="str">
        <x:v>Original HTML</x:v>
      </x:c>
      <x:c r="N47" s="2" t="str">
        <x:v>Financial source</x:v>
      </x:c>
    </x:row>
    <x:row r="48" ht="24" customHeight="1">
      <x:c r="C48" s="2" t="str">
        <x:v>WFC</x:v>
      </x:c>
      <x:c r="D48" s="2" t="str">
        <x:v>2022-12-31</x:v>
      </x:c>
      <x:c r="E48" s="2" t="str">
        <x:v>10-K</x:v>
      </x:c>
      <x:c r="F48" s="2" t="str">
        <x:v>2023-02-21</x:v>
      </x:c>
      <x:c r="G48" s="2" t="str">
        <x:v>0000072971-23-000071</x:v>
      </x:c>
      <x:c r="H48" s="2" t="str">
        <x:v>data/raw/filings/WFC_0000072971-23-000071_wfc-20221231.htm</x:v>
      </x:c>
      <x:c r="I48" s="2" t="str">
        <x:v>https://www.sec.gov/Archives/edgar/data/72971/000007297123000071/wfc-20221231.htm</x:v>
      </x:c>
      <x:c r="J48" s="2" t="str">
        <x:v>b9f4ebe55284c4972a918cfbcd8ae9afe4e5104ad187854221ba3b6759b25608</x:v>
      </x:c>
      <x:c r="K48" s="2" t="n">
        <x:v>2119666</x:v>
      </x:c>
      <x:c r="L48" s="2" t="d">
        <x:v>2026-10-14T08:24:46.585Z</x:v>
      </x:c>
      <x:c r="M48" s="2" t="str">
        <x:v>Original HTML</x:v>
      </x:c>
      <x:c r="N48" s="2" t="str">
        <x:v>Financial source</x:v>
      </x:c>
    </x:row>
    <x:row r="49" ht="24" customHeight="1">
      <x:c r="C49" s="2" t="str">
        <x:v>WFC</x:v>
      </x:c>
      <x:c r="D49" s="2" t="str">
        <x:v>2021-12-31</x:v>
      </x:c>
      <x:c r="E49" s="2" t="str">
        <x:v>10-K</x:v>
      </x:c>
      <x:c r="F49" s="2" t="str">
        <x:v>2022-02-22</x:v>
      </x:c>
      <x:c r="G49" s="2" t="str">
        <x:v>0000072971-22-000096</x:v>
      </x:c>
      <x:c r="H49" s="2" t="str">
        <x:v>data/raw/filings/WFC_0000072971-22-000096_wfc-20211231.htm</x:v>
      </x:c>
      <x:c r="I49" s="2" t="str">
        <x:v>https://www.sec.gov/Archives/edgar/data/72971/000007297122000096/wfc-20211231.htm</x:v>
      </x:c>
      <x:c r="J49" s="2" t="str">
        <x:v>4e82942c91db029e41925c9e62e467e8dd3f539ee20ec0188c0f611d79820dfd</x:v>
      </x:c>
      <x:c r="K49" s="2" t="n">
        <x:v>2195000</x:v>
      </x:c>
      <x:c r="L49" s="2" t="d">
        <x:v>2026-10-14T08:24:52.615Z</x:v>
      </x:c>
      <x:c r="M49" s="2" t="str">
        <x:v>Original HTML</x:v>
      </x:c>
      <x:c r="N49" s="2" t="str">
        <x:v>Financial source</x:v>
      </x:c>
    </x:row>
    <x:row r="50" ht="24" customHeight="1">
      <x:c r="C50" s="2" t="str">
        <x:v>WFC</x:v>
      </x:c>
      <x:c r="D50" s="2" t="str">
        <x:v>2020-12-31</x:v>
      </x:c>
      <x:c r="E50" s="2" t="str">
        <x:v>10-K</x:v>
      </x:c>
      <x:c r="F50" s="2" t="str">
        <x:v>2021-02-23</x:v>
      </x:c>
      <x:c r="G50" s="2" t="str">
        <x:v>0000072971-21-000197</x:v>
      </x:c>
      <x:c r="H50" s="2" t="str">
        <x:v>data/raw/filings/WFC_0000072971-21-000197_wfc-20201231.htm</x:v>
      </x:c>
      <x:c r="I50" s="2" t="str">
        <x:v>https://www.sec.gov/Archives/edgar/data/72971/000007297121000197/wfc-20201231.htm</x:v>
      </x:c>
      <x:c r="J50" s="2" t="str">
        <x:v>a07ade7b1c1377db0bc62a86eda122d298f8b9fc5015b85318390e0b6980305c</x:v>
      </x:c>
      <x:c r="K50" s="2" t="n">
        <x:v>2493812</x:v>
      </x:c>
      <x:c r="L50" s="2" t="d">
        <x:v>2026-10-14T08:24:52.542Z</x:v>
      </x:c>
      <x:c r="M50" s="2" t="str">
        <x:v>Original HTML</x:v>
      </x:c>
      <x:c r="N50" s="2" t="str">
        <x:v>Financial source</x:v>
      </x:c>
    </x:row>
    <x:row r="51" ht="24" customHeight="1">
      <x:c r="C51" s="2" t="str">
        <x:v>WFC</x:v>
      </x:c>
      <x:c r="D51" s="2" t="str">
        <x:v>2019-12-31</x:v>
      </x:c>
      <x:c r="E51" s="2" t="str">
        <x:v>10-K</x:v>
      </x:c>
      <x:c r="F51" s="2" t="str">
        <x:v>2020-02-27</x:v>
      </x:c>
      <x:c r="G51" s="2" t="str">
        <x:v>0000072971-20-000217</x:v>
      </x:c>
      <x:c r="H51" s="2" t="str">
        <x:v>data/raw/filings/WFC_0000072971-20-000217_wfc-12312019x10k.htm</x:v>
      </x:c>
      <x:c r="I51" s="2" t="str">
        <x:v>https://www.sec.gov/Archives/edgar/data/72971/000007297120000217/wfc-12312019x10k.htm</x:v>
      </x:c>
      <x:c r="J51" s="2" t="str">
        <x:v>82fbcb8e571d465bcfe6848e786106d505550bc4aa53ce33ec9d397fb0ac56e9</x:v>
      </x:c>
      <x:c r="K51" s="2" t="n">
        <x:v>3717098</x:v>
      </x:c>
      <x:c r="L51" s="2" t="d">
        <x:v>2026-10-14T08:24:52.673Z</x:v>
      </x:c>
      <x:c r="M51" s="2" t="str">
        <x:v>Original HTML</x:v>
      </x:c>
      <x:c r="N51" s="2" t="str">
        <x:v>Financial source</x:v>
      </x:c>
    </x:row>
    <x:row r="52" ht="24" customHeight="1">
      <x:c r="C52" s="2" t="str">
        <x:v>WFC</x:v>
      </x:c>
      <x:c r="D52" s="2" t="str">
        <x:v>2018-12-31</x:v>
      </x:c>
      <x:c r="E52" s="2" t="str">
        <x:v>10-K</x:v>
      </x:c>
      <x:c r="F52" s="2" t="str">
        <x:v>2019-02-27</x:v>
      </x:c>
      <x:c r="G52" s="2" t="str">
        <x:v>0000072971-19-000227</x:v>
      </x:c>
      <x:c r="H52" s="2" t="str">
        <x:v>data/raw/filings/WFC_0000072971-19-000227_wfc-12312018x10k.htm</x:v>
      </x:c>
      <x:c r="I52" s="2" t="str">
        <x:v>https://www.sec.gov/Archives/edgar/data/72971/000007297119000227/wfc-12312018x10k.htm</x:v>
      </x:c>
      <x:c r="J52" s="2" t="str">
        <x:v>8d5368a713a8e954892ad09a6675b18f24d3937f64282952437b02d0d8dedea6</x:v>
      </x:c>
      <x:c r="K52" s="2" t="n">
        <x:v>401460</x:v>
      </x:c>
      <x:c r="L52" s="2" t="d">
        <x:v>2026-10-14T08:24:58.670Z</x:v>
      </x:c>
      <x:c r="M52" s="2" t="str">
        <x:v>Original HTML</x:v>
      </x:c>
      <x:c r="N52" s="2" t="str">
        <x:v>Financial source</x:v>
      </x:c>
    </x:row>
    <x:row r="53" ht="24" customHeight="1">
      <x:c r="C53" s="2" t="str">
        <x:v>WFC</x:v>
      </x:c>
      <x:c r="D53" s="2" t="str">
        <x:v>2017-12-31</x:v>
      </x:c>
      <x:c r="E53" s="2" t="str">
        <x:v>10-K</x:v>
      </x:c>
      <x:c r="F53" s="2" t="str">
        <x:v>2018-03-01</x:v>
      </x:c>
      <x:c r="G53" s="2" t="str">
        <x:v>0000072971-18-000272</x:v>
      </x:c>
      <x:c r="H53" s="2" t="str">
        <x:v>data/raw/filings/WFC_0000072971-18-000272_wfc-12312017x10k.htm</x:v>
      </x:c>
      <x:c r="I53" s="2" t="str">
        <x:v>https://www.sec.gov/Archives/edgar/data/72971/000007297118000272/wfc-12312017x10k.htm</x:v>
      </x:c>
      <x:c r="J53" s="2" t="str">
        <x:v>5b8f5d4a7ae55745d81ccb857ab8d03ffefeec41302d414794141e2fe4392d71</x:v>
      </x:c>
      <x:c r="K53" s="2" t="n">
        <x:v>510923</x:v>
      </x:c>
      <x:c r="L53" s="2" t="d">
        <x:v>2026-10-14T08:24:58.580Z</x:v>
      </x:c>
      <x:c r="M53" s="2" t="str">
        <x:v>Original HTML</x:v>
      </x:c>
      <x:c r="N53" s="2" t="str">
        <x:v>Financial source</x:v>
      </x:c>
    </x:row>
    <x:row r="54" ht="24" customHeight="1">
      <x:c r="C54" s="2" t="str">
        <x:v>WFC</x:v>
      </x:c>
      <x:c r="D54" s="2" t="str">
        <x:v>2016-12-31</x:v>
      </x:c>
      <x:c r="E54" s="2" t="str">
        <x:v>10-K</x:v>
      </x:c>
      <x:c r="F54" s="2" t="str">
        <x:v>2017-03-01</x:v>
      </x:c>
      <x:c r="G54" s="2" t="str">
        <x:v>0000072971-17-000278</x:v>
      </x:c>
      <x:c r="H54" s="2" t="str">
        <x:v>data/raw/filings/WFC_0000072971-17-000278_wfc-12312016x10k.htm</x:v>
      </x:c>
      <x:c r="I54" s="2" t="str">
        <x:v>https://www.sec.gov/Archives/edgar/data/72971/000007297117000278/wfc-12312016x10k.htm</x:v>
      </x:c>
      <x:c r="J54" s="2" t="str">
        <x:v>a27e267a7a96a68f2868a2fb1111158c958c07d5d03ce6bc57937176bfb5cec7</x:v>
      </x:c>
      <x:c r="K54" s="2" t="n">
        <x:v>766478</x:v>
      </x:c>
      <x:c r="L54" s="2" t="d">
        <x:v>2026-10-14T08:24:58.686Z</x:v>
      </x:c>
      <x:c r="M54" s="2" t="str">
        <x:v>Original HTML</x:v>
      </x:c>
      <x:c r="N54" s="2" t="str">
        <x:v>Financial source</x:v>
      </x:c>
    </x:row>
    <x:row r="55" ht="24" customHeight="1">
      <x:c r="C55" s="2" t="str">
        <x:v>GS</x:v>
      </x:c>
      <x:c r="D55" s="2" t="str">
        <x:v>2026-06-30</x:v>
      </x:c>
      <x:c r="E55" s="2" t="str">
        <x:v>10-Q</x:v>
      </x:c>
      <x:c r="F55" s="2" t="str">
        <x:v>2026-08-03</x:v>
      </x:c>
      <x:c r="G55" s="2" t="str">
        <x:v>0000886982-26-000297</x:v>
      </x:c>
      <x:c r="H55" s="2" t="str">
        <x:v>data/raw/filings/GS_0000886982-26-000297_gs-20260630.htm</x:v>
      </x:c>
      <x:c r="I55" s="2" t="str">
        <x:v>https://www.sec.gov/Archives/edgar/data/886982/000088698226000297/gs-20260630.htm</x:v>
      </x:c>
      <x:c r="J55" s="2" t="str">
        <x:v>59d6b6942b2ccd7f21b4b135beeb6b34c047250d16016b46f2efca1f32f4eb82</x:v>
      </x:c>
      <x:c r="K55" s="2" t="n">
        <x:v>9005053</x:v>
      </x:c>
      <x:c r="L55" s="2" t="d">
        <x:v>2026-10-14T08:25:04.989Z</x:v>
      </x:c>
      <x:c r="M55" s="2" t="str">
        <x:v>Original HTML</x:v>
      </x:c>
      <x:c r="N55" s="2" t="str">
        <x:v>Financial source</x:v>
      </x:c>
    </x:row>
    <x:row r="56" ht="24" customHeight="1">
      <x:c r="C56" s="2" t="str">
        <x:v>GS</x:v>
      </x:c>
      <x:c r="D56" s="2" t="str">
        <x:v>2025-12-31</x:v>
      </x:c>
      <x:c r="E56" s="2" t="str">
        <x:v>10-K</x:v>
      </x:c>
      <x:c r="F56" s="2" t="str">
        <x:v>2026-02-25</x:v>
      </x:c>
      <x:c r="G56" s="2" t="str">
        <x:v>0000886982-26-000091</x:v>
      </x:c>
      <x:c r="H56" s="2" t="str">
        <x:v>data/raw/filings/GS_0000886982-26-000091_gs-20251231.htm</x:v>
      </x:c>
      <x:c r="I56" s="2" t="str">
        <x:v>https://www.sec.gov/Archives/edgar/data/886982/000088698226000091/gs-20251231.htm</x:v>
      </x:c>
      <x:c r="J56" s="2" t="str">
        <x:v>324c35af4185a17e408fc5d639d12f3c28992deb646ce10c2c38cd4b89fbee61</x:v>
      </x:c>
      <x:c r="K56" s="2" t="n">
        <x:v>9611275</x:v>
      </x:c>
      <x:c r="L56" s="2" t="d">
        <x:v>2026-10-14T08:25:04.999Z</x:v>
      </x:c>
      <x:c r="M56" s="2" t="str">
        <x:v>Original HTML</x:v>
      </x:c>
      <x:c r="N56" s="2" t="str">
        <x:v>Financial source</x:v>
      </x:c>
    </x:row>
    <x:row r="57" ht="24" customHeight="1">
      <x:c r="C57" s="2" t="str">
        <x:v>GS</x:v>
      </x:c>
      <x:c r="D57" s="2" t="str">
        <x:v>2025-06-30</x:v>
      </x:c>
      <x:c r="E57" s="2" t="str">
        <x:v>10-Q</x:v>
      </x:c>
      <x:c r="F57" s="2" t="str">
        <x:v>2025-08-01</x:v>
      </x:c>
      <x:c r="G57" s="2" t="str">
        <x:v>0000886982-25-000022</x:v>
      </x:c>
      <x:c r="H57" s="2" t="str">
        <x:v>data/raw/filings/GS_0000886982-25-000022_gs-20250630.htm</x:v>
      </x:c>
      <x:c r="I57" s="2" t="str">
        <x:v>https://www.sec.gov/Archives/edgar/data/886982/000088698225000022/gs-20250630.htm</x:v>
      </x:c>
      <x:c r="J57" s="2" t="str">
        <x:v>e47c0f7fe5b40416ded2d9e21ed6ef90947d81e999920ea7f29a05f577c11c36</x:v>
      </x:c>
      <x:c r="K57" s="2" t="n">
        <x:v>9315328</x:v>
      </x:c>
      <x:c r="L57" s="2" t="d">
        <x:v>2026-10-14T08:25:05.052Z</x:v>
      </x:c>
      <x:c r="M57" s="2" t="str">
        <x:v>Original HTML</x:v>
      </x:c>
      <x:c r="N57" s="2" t="str">
        <x:v>Financial source</x:v>
      </x:c>
    </x:row>
    <x:row r="58" ht="24" customHeight="1">
      <x:c r="C58" s="2" t="str">
        <x:v>GS</x:v>
      </x:c>
      <x:c r="D58" s="2" t="str">
        <x:v>2024-12-31</x:v>
      </x:c>
      <x:c r="E58" s="2" t="str">
        <x:v>10-K</x:v>
      </x:c>
      <x:c r="F58" s="2" t="str">
        <x:v>2025-02-27</x:v>
      </x:c>
      <x:c r="G58" s="2" t="str">
        <x:v>0000886982-25-000005</x:v>
      </x:c>
      <x:c r="H58" s="2" t="str">
        <x:v>data/raw/filings/GS_0000886982-25-000005_gs-20241231.htm</x:v>
      </x:c>
      <x:c r="I58" s="2" t="str">
        <x:v>https://www.sec.gov/Archives/edgar/data/886982/000088698225000005/gs-20241231.htm</x:v>
      </x:c>
      <x:c r="J58" s="2" t="str">
        <x:v>5f901139b1a6fab3b87978e0cc3506542ac855d4092b18b55a8004228a457e04</x:v>
      </x:c>
      <x:c r="K58" s="2" t="n">
        <x:v>10084217</x:v>
      </x:c>
      <x:c r="L58" s="2" t="d">
        <x:v>2026-10-14T08:25:11.478Z</x:v>
      </x:c>
      <x:c r="M58" s="2" t="str">
        <x:v>Original HTML</x:v>
      </x:c>
      <x:c r="N58" s="2" t="str">
        <x:v>Financial source</x:v>
      </x:c>
    </x:row>
    <x:row r="59" ht="24" customHeight="1">
      <x:c r="C59" s="2" t="str">
        <x:v>GS</x:v>
      </x:c>
      <x:c r="D59" s="2" t="str">
        <x:v>2023-12-31</x:v>
      </x:c>
      <x:c r="E59" s="2" t="str">
        <x:v>10-K</x:v>
      </x:c>
      <x:c r="F59" s="2" t="str">
        <x:v>2024-02-23</x:v>
      </x:c>
      <x:c r="G59" s="2" t="str">
        <x:v>0000886982-24-000006</x:v>
      </x:c>
      <x:c r="H59" s="2" t="str">
        <x:v>data/raw/filings/GS_0000886982-24-000006_gs-20231231.htm</x:v>
      </x:c>
      <x:c r="I59" s="2" t="str">
        <x:v>https://www.sec.gov/Archives/edgar/data/886982/000088698224000006/gs-20231231.htm</x:v>
      </x:c>
      <x:c r="J59" s="2" t="str">
        <x:v>5a11923cd8b2d14125ad475624b502b019d1f3478dd3bed2c87301cd7219060e</x:v>
      </x:c>
      <x:c r="K59" s="2" t="n">
        <x:v>10095599</x:v>
      </x:c>
      <x:c r="L59" s="2" t="d">
        <x:v>2026-10-14T08:25:11.592Z</x:v>
      </x:c>
      <x:c r="M59" s="2" t="str">
        <x:v>Original HTML</x:v>
      </x:c>
      <x:c r="N59" s="2" t="str">
        <x:v>Financial source</x:v>
      </x:c>
    </x:row>
    <x:row r="60" ht="24" customHeight="1">
      <x:c r="C60" s="2" t="str">
        <x:v>GS</x:v>
      </x:c>
      <x:c r="D60" s="2" t="str">
        <x:v>2022-12-31</x:v>
      </x:c>
      <x:c r="E60" s="2" t="str">
        <x:v>10-K</x:v>
      </x:c>
      <x:c r="F60" s="2" t="str">
        <x:v>2023-02-24</x:v>
      </x:c>
      <x:c r="G60" s="2" t="str">
        <x:v>0000886982-23-000003</x:v>
      </x:c>
      <x:c r="H60" s="2" t="str">
        <x:v>data/raw/filings/GS_0000886982-23-000003_gs-20221231.htm</x:v>
      </x:c>
      <x:c r="I60" s="2" t="str">
        <x:v>https://www.sec.gov/Archives/edgar/data/886982/000088698223000003/gs-20221231.htm</x:v>
      </x:c>
      <x:c r="J60" s="2" t="str">
        <x:v>96b5ff778904909f1290310fe40e42560fc733dbd031d60f42e363cdf3fcaf8f</x:v>
      </x:c>
      <x:c r="K60" s="2" t="n">
        <x:v>12826677</x:v>
      </x:c>
      <x:c r="L60" s="2" t="d">
        <x:v>2026-10-14T08:25:11.597Z</x:v>
      </x:c>
      <x:c r="M60" s="2" t="str">
        <x:v>Original HTML</x:v>
      </x:c>
      <x:c r="N60" s="2" t="str">
        <x:v>Financial source</x:v>
      </x:c>
    </x:row>
    <x:row r="61" ht="24" customHeight="1">
      <x:c r="C61" s="2" t="str">
        <x:v>GS</x:v>
      </x:c>
      <x:c r="D61" s="2" t="str">
        <x:v>2021-12-31</x:v>
      </x:c>
      <x:c r="E61" s="2" t="str">
        <x:v>10-K</x:v>
      </x:c>
      <x:c r="F61" s="2" t="str">
        <x:v>2022-02-25</x:v>
      </x:c>
      <x:c r="G61" s="2" t="str">
        <x:v>0001193125-22-052682</x:v>
      </x:c>
      <x:c r="H61" s="2" t="str">
        <x:v>data/raw/filings/GS_0001193125-22-052682_d192225d10k.htm</x:v>
      </x:c>
      <x:c r="I61" s="2" t="str">
        <x:v>https://www.sec.gov/Archives/edgar/data/886982/000119312522052682/d192225d10k.htm</x:v>
      </x:c>
      <x:c r="J61" s="2" t="str">
        <x:v>00be1ab61572bce57182bb6b710a1b6af207e088e1a4060a98ffeccb198b91d7</x:v>
      </x:c>
      <x:c r="K61" s="2" t="n">
        <x:v>13257253</x:v>
      </x:c>
      <x:c r="L61" s="2" t="d">
        <x:v>2026-10-14T08:25:18.083Z</x:v>
      </x:c>
      <x:c r="M61" s="2" t="str">
        <x:v>Original HTML</x:v>
      </x:c>
      <x:c r="N61" s="2" t="str">
        <x:v>Financial source</x:v>
      </x:c>
    </x:row>
    <x:row r="62" ht="24" customHeight="1">
      <x:c r="C62" s="2" t="str">
        <x:v>GS</x:v>
      </x:c>
      <x:c r="D62" s="2" t="str">
        <x:v>2020-12-31</x:v>
      </x:c>
      <x:c r="E62" s="2" t="str">
        <x:v>10-K</x:v>
      </x:c>
      <x:c r="F62" s="2" t="str">
        <x:v>2021-02-22</x:v>
      </x:c>
      <x:c r="G62" s="2" t="str">
        <x:v>0001193125-21-049380</x:v>
      </x:c>
      <x:c r="H62" s="2" t="str">
        <x:v>data/raw/filings/GS_0001193125-21-049380_d39654d10k.htm</x:v>
      </x:c>
      <x:c r="I62" s="2" t="str">
        <x:v>https://www.sec.gov/Archives/edgar/data/886982/000119312521049380/d39654d10k.htm</x:v>
      </x:c>
      <x:c r="J62" s="2" t="str">
        <x:v>1cf7b6faf2734b4bfae28ea461d781c698551e19134a15e9874b7590d349e282</x:v>
      </x:c>
      <x:c r="K62" s="2" t="n">
        <x:v>13902366</x:v>
      </x:c>
      <x:c r="L62" s="2" t="d">
        <x:v>2026-10-14T08:25:18.078Z</x:v>
      </x:c>
      <x:c r="M62" s="2" t="str">
        <x:v>Original HTML</x:v>
      </x:c>
      <x:c r="N62" s="2" t="str">
        <x:v>Financial source</x:v>
      </x:c>
    </x:row>
    <x:row r="63" ht="24" customHeight="1">
      <x:c r="C63" s="2" t="str">
        <x:v>GS</x:v>
      </x:c>
      <x:c r="D63" s="2" t="str">
        <x:v>2019-12-31</x:v>
      </x:c>
      <x:c r="E63" s="2" t="str">
        <x:v>10-K</x:v>
      </x:c>
      <x:c r="F63" s="2" t="str">
        <x:v>2020-02-21</x:v>
      </x:c>
      <x:c r="G63" s="2" t="str">
        <x:v>0001193125-20-043853</x:v>
      </x:c>
      <x:c r="H63" s="2" t="str">
        <x:v>data/raw/filings/GS_0001193125-20-043853_d826673d10k.htm</x:v>
      </x:c>
      <x:c r="I63" s="2" t="str">
        <x:v>https://www.sec.gov/Archives/edgar/data/886982/000119312520043853/d826673d10k.htm</x:v>
      </x:c>
      <x:c r="J63" s="2" t="str">
        <x:v>24a32685cf48df88ea23a57b985ab4103c7e954293983fcdf670c35de8391977</x:v>
      </x:c>
      <x:c r="K63" s="2" t="n">
        <x:v>15301357</x:v>
      </x:c>
      <x:c r="L63" s="2" t="d">
        <x:v>2026-10-14T08:25:18.069Z</x:v>
      </x:c>
      <x:c r="M63" s="2" t="str">
        <x:v>Original HTML</x:v>
      </x:c>
      <x:c r="N63" s="2" t="str">
        <x:v>Financial source</x:v>
      </x:c>
    </x:row>
    <x:row r="64" ht="24" customHeight="1">
      <x:c r="C64" s="2" t="str">
        <x:v>GS</x:v>
      </x:c>
      <x:c r="D64" s="2" t="str">
        <x:v>2018-12-31</x:v>
      </x:c>
      <x:c r="E64" s="2" t="str">
        <x:v>10-K</x:v>
      </x:c>
      <x:c r="F64" s="2" t="str">
        <x:v>2019-02-26</x:v>
      </x:c>
      <x:c r="G64" s="2" t="str">
        <x:v>0001193125-19-050198</x:v>
      </x:c>
      <x:c r="H64" s="2" t="str">
        <x:v>data/raw/filings/GS_0001193125-19-050198_d669877d10k.htm</x:v>
      </x:c>
      <x:c r="I64" s="2" t="str">
        <x:v>https://www.sec.gov/Archives/edgar/data/886982/000119312519050198/d669877d10k.htm</x:v>
      </x:c>
      <x:c r="J64" s="2" t="str">
        <x:v>1528c3edd607a5e67455dc528fc8a3921869c8684186778b97ff6954c5222408</x:v>
      </x:c>
      <x:c r="K64" s="2" t="n">
        <x:v>4717199</x:v>
      </x:c>
      <x:c r="L64" s="2" t="d">
        <x:v>2026-10-14T08:25:24.346Z</x:v>
      </x:c>
      <x:c r="M64" s="2" t="str">
        <x:v>Original HTML</x:v>
      </x:c>
      <x:c r="N64" s="2" t="str">
        <x:v>Financial source</x:v>
      </x:c>
    </x:row>
    <x:row r="65" ht="24" customHeight="1">
      <x:c r="C65" s="2" t="str">
        <x:v>GS</x:v>
      </x:c>
      <x:c r="D65" s="2" t="str">
        <x:v>2017-12-31</x:v>
      </x:c>
      <x:c r="E65" s="2" t="str">
        <x:v>10-K</x:v>
      </x:c>
      <x:c r="F65" s="2" t="str">
        <x:v>2018-02-26</x:v>
      </x:c>
      <x:c r="G65" s="2" t="str">
        <x:v>0001193125-18-056383</x:v>
      </x:c>
      <x:c r="H65" s="2" t="str">
        <x:v>data/raw/filings/GS_0001193125-18-056383_d480167d10k.htm</x:v>
      </x:c>
      <x:c r="I65" s="2" t="str">
        <x:v>https://www.sec.gov/Archives/edgar/data/886982/000119312518056383/d480167d10k.htm</x:v>
      </x:c>
      <x:c r="J65" s="2" t="str">
        <x:v>71cf104c6041b35b977720d9f5e3af6d32f3d9fcee3ef95356f3d5ccd3637d8b</x:v>
      </x:c>
      <x:c r="K65" s="2" t="n">
        <x:v>4625263</x:v>
      </x:c>
      <x:c r="L65" s="2" t="d">
        <x:v>2026-10-14T08:25:24.478Z</x:v>
      </x:c>
      <x:c r="M65" s="2" t="str">
        <x:v>Original HTML</x:v>
      </x:c>
      <x:c r="N65" s="2" t="str">
        <x:v>Financial source</x:v>
      </x:c>
    </x:row>
    <x:row r="66" ht="24" customHeight="1">
      <x:c r="C66" s="2" t="str">
        <x:v>GS</x:v>
      </x:c>
      <x:c r="D66" s="2" t="str">
        <x:v>2016-12-31</x:v>
      </x:c>
      <x:c r="E66" s="2" t="str">
        <x:v>10-K</x:v>
      </x:c>
      <x:c r="F66" s="2" t="str">
        <x:v>2017-02-27</x:v>
      </x:c>
      <x:c r="G66" s="2" t="str">
        <x:v>0001193125-17-056804</x:v>
      </x:c>
      <x:c r="H66" s="2" t="str">
        <x:v>data/raw/filings/GS_0001193125-17-056804_d308759d10k.htm</x:v>
      </x:c>
      <x:c r="I66" s="2" t="str">
        <x:v>https://www.sec.gov/Archives/edgar/data/886982/000119312517056804/d308759d10k.htm</x:v>
      </x:c>
      <x:c r="J66" s="2" t="str">
        <x:v>6924845bb8ebd71ecc6f393977e11c4e5d89fdfeb0235e527a279e4f6f38e296</x:v>
      </x:c>
      <x:c r="K66" s="2" t="n">
        <x:v>4640656</x:v>
      </x:c>
      <x:c r="L66" s="2" t="d">
        <x:v>2026-10-14T08:25:24.433Z</x:v>
      </x:c>
      <x:c r="M66" s="2" t="str">
        <x:v>Original HTML</x:v>
      </x:c>
      <x:c r="N66" s="2" t="str">
        <x:v>Financial source</x:v>
      </x:c>
    </x:row>
    <x:row r="67" ht="24" customHeight="1">
      <x:c r="C67" s="2" t="str">
        <x:v>MS</x:v>
      </x:c>
      <x:c r="D67" s="2" t="str">
        <x:v>2026-06-30</x:v>
      </x:c>
      <x:c r="E67" s="2" t="str">
        <x:v>10-Q</x:v>
      </x:c>
      <x:c r="F67" s="2" t="str">
        <x:v>2026-08-04</x:v>
      </x:c>
      <x:c r="G67" s="2" t="str">
        <x:v>0000895421-26-000212</x:v>
      </x:c>
      <x:c r="H67" s="2" t="str">
        <x:v>data/raw/filings/MS_0000895421-26-000212_ms-20260630.htm</x:v>
      </x:c>
      <x:c r="I67" s="2" t="str">
        <x:v>https://www.sec.gov/Archives/edgar/data/895421/000089542126000212/ms-20260630.htm</x:v>
      </x:c>
      <x:c r="J67" s="2" t="str">
        <x:v>c5a1a6ebf41c0c315ffd9f6a432f0bfbc3ca8e04a0d5eb79b24ce982c3a1ee7b</x:v>
      </x:c>
      <x:c r="K67" s="2" t="n">
        <x:v>8095731</x:v>
      </x:c>
      <x:c r="L67" s="2" t="d">
        <x:v>2026-10-14T08:25:30.617Z</x:v>
      </x:c>
      <x:c r="M67" s="2" t="str">
        <x:v>Original HTML</x:v>
      </x:c>
      <x:c r="N67" s="2" t="str">
        <x:v>Financial source</x:v>
      </x:c>
    </x:row>
    <x:row r="68" ht="24" customHeight="1">
      <x:c r="C68" s="2" t="str">
        <x:v>MS</x:v>
      </x:c>
      <x:c r="D68" s="2" t="str">
        <x:v>2025-12-31</x:v>
      </x:c>
      <x:c r="E68" s="2" t="str">
        <x:v>10-K</x:v>
      </x:c>
      <x:c r="F68" s="2" t="str">
        <x:v>2026-02-19</x:v>
      </x:c>
      <x:c r="G68" s="2" t="str">
        <x:v>0000895421-26-000086</x:v>
      </x:c>
      <x:c r="H68" s="2" t="str">
        <x:v>data/raw/filings/MS_0000895421-26-000086_ms-20251231.htm</x:v>
      </x:c>
      <x:c r="I68" s="2" t="str">
        <x:v>https://www.sec.gov/Archives/edgar/data/895421/000089542126000086/ms-20251231.htm</x:v>
      </x:c>
      <x:c r="J68" s="2" t="str">
        <x:v>7d713fc5ffd346b7cb8a6331e8ff81b46e39d298afc03a2c5e6efeca0806471e</x:v>
      </x:c>
      <x:c r="K68" s="2" t="n">
        <x:v>9714822</x:v>
      </x:c>
      <x:c r="L68" s="2" t="d">
        <x:v>2026-10-14T08:25:30.706Z</x:v>
      </x:c>
      <x:c r="M68" s="2" t="str">
        <x:v>Original HTML</x:v>
      </x:c>
      <x:c r="N68" s="2" t="str">
        <x:v>Financial source</x:v>
      </x:c>
    </x:row>
    <x:row r="69" ht="24" customHeight="1">
      <x:c r="C69" s="2" t="str">
        <x:v>MS</x:v>
      </x:c>
      <x:c r="D69" s="2" t="str">
        <x:v>2025-06-30</x:v>
      </x:c>
      <x:c r="E69" s="2" t="str">
        <x:v>10-Q</x:v>
      </x:c>
      <x:c r="F69" s="2" t="str">
        <x:v>2025-08-04</x:v>
      </x:c>
      <x:c r="G69" s="2" t="str">
        <x:v>0000895421-25-000440</x:v>
      </x:c>
      <x:c r="H69" s="2" t="str">
        <x:v>data/raw/filings/MS_0000895421-25-000440_ms-20250630.htm</x:v>
      </x:c>
      <x:c r="I69" s="2" t="str">
        <x:v>https://www.sec.gov/Archives/edgar/data/895421/000089542125000440/ms-20250630.htm</x:v>
      </x:c>
      <x:c r="J69" s="2" t="str">
        <x:v>b601dfa635392ce28adcbe50be106109fdb9ff0dfc10a76ffa29f41bac7413c1</x:v>
      </x:c>
      <x:c r="K69" s="2" t="n">
        <x:v>7978835</x:v>
      </x:c>
      <x:c r="L69" s="2" t="d">
        <x:v>2026-10-14T08:25:30.663Z</x:v>
      </x:c>
      <x:c r="M69" s="2" t="str">
        <x:v>Original HTML</x:v>
      </x:c>
      <x:c r="N69" s="2" t="str">
        <x:v>Financial source</x:v>
      </x:c>
    </x:row>
    <x:row r="70" ht="24" customHeight="1">
      <x:c r="C70" s="2" t="str">
        <x:v>MS</x:v>
      </x:c>
      <x:c r="D70" s="2" t="str">
        <x:v>2024-12-31</x:v>
      </x:c>
      <x:c r="E70" s="2" t="str">
        <x:v>10-K</x:v>
      </x:c>
      <x:c r="F70" s="2" t="str">
        <x:v>2025-02-21</x:v>
      </x:c>
      <x:c r="G70" s="2" t="str">
        <x:v>0000895421-25-000304</x:v>
      </x:c>
      <x:c r="H70" s="2" t="str">
        <x:v>data/raw/filings/MS_0000895421-25-000304_ms-20241231.htm</x:v>
      </x:c>
      <x:c r="I70" s="2" t="str">
        <x:v>https://www.sec.gov/Archives/edgar/data/895421/000089542125000304/ms-20241231.htm</x:v>
      </x:c>
      <x:c r="J70" s="2" t="str">
        <x:v>3216c89513fd9fbc118150b77008d5c44ce02e8b41160d5e0d838430cd87baf7</x:v>
      </x:c>
      <x:c r="K70" s="2" t="n">
        <x:v>9788500</x:v>
      </x:c>
      <x:c r="L70" s="2" t="d">
        <x:v>2026-10-14T08:25:37.153Z</x:v>
      </x:c>
      <x:c r="M70" s="2" t="str">
        <x:v>Original HTML</x:v>
      </x:c>
      <x:c r="N70" s="2" t="str">
        <x:v>Financial source</x:v>
      </x:c>
    </x:row>
    <x:row r="71" ht="24" customHeight="1">
      <x:c r="C71" s="2" t="str">
        <x:v>MS</x:v>
      </x:c>
      <x:c r="D71" s="2" t="str">
        <x:v>2023-12-31</x:v>
      </x:c>
      <x:c r="E71" s="2" t="str">
        <x:v>10-K</x:v>
      </x:c>
      <x:c r="F71" s="2" t="str">
        <x:v>2024-02-22</x:v>
      </x:c>
      <x:c r="G71" s="2" t="str">
        <x:v>0000895421-24-000300</x:v>
      </x:c>
      <x:c r="H71" s="2" t="str">
        <x:v>data/raw/filings/MS_0000895421-24-000300_ms-20231231.htm</x:v>
      </x:c>
      <x:c r="I71" s="2" t="str">
        <x:v>https://www.sec.gov/Archives/edgar/data/895421/000089542124000300/ms-20231231.htm</x:v>
      </x:c>
      <x:c r="J71" s="2" t="str">
        <x:v>c6c529a7e4b1d0cbc1b1b8128d09308f083a6a2e4eb27c2cee780bece5bb33af</x:v>
      </x:c>
      <x:c r="K71" s="2" t="n">
        <x:v>9664603</x:v>
      </x:c>
      <x:c r="L71" s="2" t="d">
        <x:v>2026-10-14T08:25:37.152Z</x:v>
      </x:c>
      <x:c r="M71" s="2" t="str">
        <x:v>Original HTML</x:v>
      </x:c>
      <x:c r="N71" s="2" t="str">
        <x:v>Financial source</x:v>
      </x:c>
    </x:row>
    <x:row r="72" ht="24" customHeight="1">
      <x:c r="C72" s="2" t="str">
        <x:v>MS</x:v>
      </x:c>
      <x:c r="D72" s="2" t="str">
        <x:v>2022-12-31</x:v>
      </x:c>
      <x:c r="E72" s="2" t="str">
        <x:v>10-K</x:v>
      </x:c>
      <x:c r="F72" s="2" t="str">
        <x:v>2023-02-24</x:v>
      </x:c>
      <x:c r="G72" s="2" t="str">
        <x:v>0000895421-23-000284</x:v>
      </x:c>
      <x:c r="H72" s="2" t="str">
        <x:v>data/raw/filings/MS_0000895421-23-000284_ms-20221231.htm</x:v>
      </x:c>
      <x:c r="I72" s="2" t="str">
        <x:v>https://www.sec.gov/Archives/edgar/data/895421/000089542123000284/ms-20221231.htm</x:v>
      </x:c>
      <x:c r="J72" s="2" t="str">
        <x:v>dbfb69622f2381c01a086e5f141e4431ecc0c57e9339928e2f06029bf556073d</x:v>
      </x:c>
      <x:c r="K72" s="2" t="n">
        <x:v>12034652</x:v>
      </x:c>
      <x:c r="L72" s="2" t="d">
        <x:v>2026-10-14T08:25:37.171Z</x:v>
      </x:c>
      <x:c r="M72" s="2" t="str">
        <x:v>Original HTML</x:v>
      </x:c>
      <x:c r="N72" s="2" t="str">
        <x:v>Financial source</x:v>
      </x:c>
    </x:row>
    <x:row r="73" ht="24" customHeight="1">
      <x:c r="C73" s="2" t="str">
        <x:v>MS</x:v>
      </x:c>
      <x:c r="D73" s="2" t="str">
        <x:v>2021-12-31</x:v>
      </x:c>
      <x:c r="E73" s="2" t="str">
        <x:v>10-K</x:v>
      </x:c>
      <x:c r="F73" s="2" t="str">
        <x:v>2022-02-24</x:v>
      </x:c>
      <x:c r="G73" s="2" t="str">
        <x:v>0000895421-22-000400</x:v>
      </x:c>
      <x:c r="H73" s="2" t="str">
        <x:v>data/raw/filings/MS_0000895421-22-000400_ms-20211231.htm</x:v>
      </x:c>
      <x:c r="I73" s="2" t="str">
        <x:v>https://www.sec.gov/Archives/edgar/data/895421/000089542122000400/ms-20211231.htm</x:v>
      </x:c>
      <x:c r="J73" s="2" t="str">
        <x:v>757912f1ab4f5a7ced6f598a7547d4127fd5c4feab06ad405be2dfd9265a9e1a</x:v>
      </x:c>
      <x:c r="K73" s="2" t="n">
        <x:v>12005441</x:v>
      </x:c>
      <x:c r="L73" s="2" t="d">
        <x:v>2026-10-14T08:25:43.862Z</x:v>
      </x:c>
      <x:c r="M73" s="2" t="str">
        <x:v>Original HTML</x:v>
      </x:c>
      <x:c r="N73" s="2" t="str">
        <x:v>Financial source</x:v>
      </x:c>
    </x:row>
    <x:row r="74" ht="24" customHeight="1">
      <x:c r="C74" s="2" t="str">
        <x:v>MS</x:v>
      </x:c>
      <x:c r="D74" s="2" t="str">
        <x:v>2020-12-31</x:v>
      </x:c>
      <x:c r="E74" s="2" t="str">
        <x:v>10-K</x:v>
      </x:c>
      <x:c r="F74" s="2" t="str">
        <x:v>2021-02-26</x:v>
      </x:c>
      <x:c r="G74" s="2" t="str">
        <x:v>0000895421-21-000286</x:v>
      </x:c>
      <x:c r="H74" s="2" t="str">
        <x:v>data/raw/filings/MS_0000895421-21-000286_ms-20201231.htm</x:v>
      </x:c>
      <x:c r="I74" s="2" t="str">
        <x:v>https://www.sec.gov/Archives/edgar/data/895421/000089542121000286/ms-20201231.htm</x:v>
      </x:c>
      <x:c r="J74" s="2" t="str">
        <x:v>faa9dda1ce6946f1bf756275b03569f0465a4fa7630c8c8c880d1054f9809c1e</x:v>
      </x:c>
      <x:c r="K74" s="2" t="n">
        <x:v>12265219</x:v>
      </x:c>
      <x:c r="L74" s="2" t="d">
        <x:v>2026-10-14T08:25:43.918Z</x:v>
      </x:c>
      <x:c r="M74" s="2" t="str">
        <x:v>Original HTML</x:v>
      </x:c>
      <x:c r="N74" s="2" t="str">
        <x:v>Financial source</x:v>
      </x:c>
    </x:row>
    <x:row r="75" ht="24" customHeight="1">
      <x:c r="C75" s="2" t="str">
        <x:v>MS</x:v>
      </x:c>
      <x:c r="D75" s="2" t="str">
        <x:v>2019-12-31</x:v>
      </x:c>
      <x:c r="E75" s="2" t="str">
        <x:v>10-K</x:v>
      </x:c>
      <x:c r="F75" s="2" t="str">
        <x:v>2020-02-27</x:v>
      </x:c>
      <x:c r="G75" s="2" t="str">
        <x:v>0000895421-20-000265</x:v>
      </x:c>
      <x:c r="H75" s="2" t="str">
        <x:v>data/raw/filings/MS_0000895421-20-000265_msq4201910k.htm</x:v>
      </x:c>
      <x:c r="I75" s="2" t="str">
        <x:v>https://www.sec.gov/Archives/edgar/data/895421/000089542120000265/msq4201910k.htm</x:v>
      </x:c>
      <x:c r="J75" s="2" t="str">
        <x:v>ba74c32a730a90bfd3f8a373f339d80e4865934ff497fb7b04323ca0a60c15b4</x:v>
      </x:c>
      <x:c r="K75" s="2" t="n">
        <x:v>12423524</x:v>
      </x:c>
      <x:c r="L75" s="2" t="d">
        <x:v>2026-10-14T08:25:43.917Z</x:v>
      </x:c>
      <x:c r="M75" s="2" t="str">
        <x:v>Original HTML</x:v>
      </x:c>
      <x:c r="N75" s="2" t="str">
        <x:v>Financial source</x:v>
      </x:c>
    </x:row>
    <x:row r="76" ht="24" customHeight="1">
      <x:c r="C76" s="2" t="str">
        <x:v>MS</x:v>
      </x:c>
      <x:c r="D76" s="2" t="str">
        <x:v>2018-12-31</x:v>
      </x:c>
      <x:c r="E76" s="2" t="str">
        <x:v>10-K</x:v>
      </x:c>
      <x:c r="F76" s="2" t="str">
        <x:v>2019-02-26</x:v>
      </x:c>
      <x:c r="G76" s="2" t="str">
        <x:v>0001193125-19-051943</x:v>
      </x:c>
      <x:c r="H76" s="2" t="str">
        <x:v>data/raw/filings/MS_0001193125-19-051943_d707577d10k.htm</x:v>
      </x:c>
      <x:c r="I76" s="2" t="str">
        <x:v>https://www.sec.gov/Archives/edgar/data/895421/000119312519051943/d707577d10k.htm</x:v>
      </x:c>
      <x:c r="J76" s="2" t="str">
        <x:v>efb9e478ecf352d0162d27c338855972c85cf21da89a4dfc7c8c20c9ebb6a569</x:v>
      </x:c>
      <x:c r="K76" s="2" t="n">
        <x:v>7206246</x:v>
      </x:c>
      <x:c r="L76" s="2" t="d">
        <x:v>2026-10-14T08:25:50.183Z</x:v>
      </x:c>
      <x:c r="M76" s="2" t="str">
        <x:v>Original HTML</x:v>
      </x:c>
      <x:c r="N76" s="2" t="str">
        <x:v>Financial source</x:v>
      </x:c>
    </x:row>
    <x:row r="77" ht="24" customHeight="1">
      <x:c r="C77" s="2" t="str">
        <x:v>MS</x:v>
      </x:c>
      <x:c r="D77" s="2" t="str">
        <x:v>2017-12-31</x:v>
      </x:c>
      <x:c r="E77" s="2" t="str">
        <x:v>10-K</x:v>
      </x:c>
      <x:c r="F77" s="2" t="str">
        <x:v>2018-02-27</x:v>
      </x:c>
      <x:c r="G77" s="2" t="str">
        <x:v>0001193125-18-060831</x:v>
      </x:c>
      <x:c r="H77" s="2" t="str">
        <x:v>data/raw/filings/MS_0001193125-18-060831_d500533d10k.htm</x:v>
      </x:c>
      <x:c r="I77" s="2" t="str">
        <x:v>https://www.sec.gov/Archives/edgar/data/895421/000119312518060831/d500533d10k.htm</x:v>
      </x:c>
      <x:c r="J77" s="2" t="str">
        <x:v>4f0a0606479eaa942932f16e8dd6771d85da862f66c89eb48be5c8038e69dd98</x:v>
      </x:c>
      <x:c r="K77" s="2" t="n">
        <x:v>6288894</x:v>
      </x:c>
      <x:c r="L77" s="2" t="d">
        <x:v>2026-10-14T08:25:50.242Z</x:v>
      </x:c>
      <x:c r="M77" s="2" t="str">
        <x:v>Original HTML</x:v>
      </x:c>
      <x:c r="N77" s="2" t="str">
        <x:v>Financial source</x:v>
      </x:c>
    </x:row>
    <x:row r="78" ht="24" customHeight="1">
      <x:c r="C78" s="2" t="str">
        <x:v>MS</x:v>
      </x:c>
      <x:c r="D78" s="2" t="str">
        <x:v>2016-12-31</x:v>
      </x:c>
      <x:c r="E78" s="2" t="str">
        <x:v>10-K</x:v>
      </x:c>
      <x:c r="F78" s="2" t="str">
        <x:v>2017-02-27</x:v>
      </x:c>
      <x:c r="G78" s="2" t="str">
        <x:v>0001193125-17-059212</x:v>
      </x:c>
      <x:c r="H78" s="2" t="str">
        <x:v>data/raw/filings/MS_0001193125-17-059212_d328282d10k.htm</x:v>
      </x:c>
      <x:c r="I78" s="2" t="str">
        <x:v>https://www.sec.gov/Archives/edgar/data/895421/000119312517059212/d328282d10k.htm</x:v>
      </x:c>
      <x:c r="J78" s="2" t="str">
        <x:v>55072b2b630d3f3df477818c758b5fe294c13379ad423390b0f661b13701365e</x:v>
      </x:c>
      <x:c r="K78" s="2" t="n">
        <x:v>6270140</x:v>
      </x:c>
      <x:c r="L78" s="2" t="d">
        <x:v>2026-10-14T08:25:50.624Z</x:v>
      </x:c>
      <x:c r="M78" s="2" t="str">
        <x:v>Original HTML</x:v>
      </x:c>
      <x:c r="N78" s="2" t="str">
        <x:v>Financial source</x:v>
      </x:c>
    </x:row>
    <x:row r="79" ht="24" customHeight="1">
      <x:c r="C79" s="2" t="str">
        <x:v>USB</x:v>
      </x:c>
      <x:c r="D79" s="2" t="str">
        <x:v>2026-06-30</x:v>
      </x:c>
      <x:c r="E79" s="2" t="str">
        <x:v>10-Q</x:v>
      </x:c>
      <x:c r="F79" s="2" t="str">
        <x:v>2026-08-06</x:v>
      </x:c>
      <x:c r="G79" s="2" t="str">
        <x:v>0000036104-26-000044</x:v>
      </x:c>
      <x:c r="H79" s="2" t="str">
        <x:v>data/raw/filings/USB_0000036104-26-000044_usb-20260630.htm</x:v>
      </x:c>
      <x:c r="I79" s="2" t="str">
        <x:v>https://www.sec.gov/Archives/edgar/data/36104/000003610426000044/usb-20260630.htm</x:v>
      </x:c>
      <x:c r="J79" s="2" t="str">
        <x:v>61972fce941c1ea2550306e709670cf30b690d3cef4f189bba19c6184465f7da</x:v>
      </x:c>
      <x:c r="K79" s="2" t="n">
        <x:v>5088912</x:v>
      </x:c>
      <x:c r="L79" s="2" t="d">
        <x:v>2026-10-14T08:25:56.376Z</x:v>
      </x:c>
      <x:c r="M79" s="2" t="str">
        <x:v>Original HTML</x:v>
      </x:c>
      <x:c r="N79" s="2" t="str">
        <x:v>Financial source</x:v>
      </x:c>
    </x:row>
    <x:row r="80" ht="24" customHeight="1">
      <x:c r="C80" s="2" t="str">
        <x:v>USB</x:v>
      </x:c>
      <x:c r="D80" s="2" t="str">
        <x:v>2025-12-31</x:v>
      </x:c>
      <x:c r="E80" s="2" t="str">
        <x:v>10-K</x:v>
      </x:c>
      <x:c r="F80" s="2" t="str">
        <x:v>2026-02-23</x:v>
      </x:c>
      <x:c r="G80" s="2" t="str">
        <x:v>0000036104-26-000011</x:v>
      </x:c>
      <x:c r="H80" s="2" t="str">
        <x:v>data/raw/filings/USB_0000036104-26-000011_usb-20251231.htm</x:v>
      </x:c>
      <x:c r="I80" s="2" t="str">
        <x:v>https://www.sec.gov/Archives/edgar/data/36104/000003610426000011/usb-20251231.htm</x:v>
      </x:c>
      <x:c r="J80" s="2" t="str">
        <x:v>7e5514ac934b8b5bbd2882767465b89bf1e17e0f7002f586a741d1def5edf9cf</x:v>
      </x:c>
      <x:c r="K80" s="2" t="n">
        <x:v>972716</x:v>
      </x:c>
      <x:c r="L80" s="2" t="d">
        <x:v>2026-10-14T08:25:56.360Z</x:v>
      </x:c>
      <x:c r="M80" s="2" t="str">
        <x:v>Original HTML</x:v>
      </x:c>
      <x:c r="N80" s="2" t="str">
        <x:v>Financial source</x:v>
      </x:c>
    </x:row>
    <x:row r="81" ht="24" customHeight="1">
      <x:c r="C81" s="2" t="str">
        <x:v>USB</x:v>
      </x:c>
      <x:c r="D81" s="2" t="str">
        <x:v>2025-06-30</x:v>
      </x:c>
      <x:c r="E81" s="2" t="str">
        <x:v>10-Q</x:v>
      </x:c>
      <x:c r="F81" s="2" t="str">
        <x:v>2025-08-07</x:v>
      </x:c>
      <x:c r="G81" s="2" t="str">
        <x:v>0000036104-25-000055</x:v>
      </x:c>
      <x:c r="H81" s="2" t="str">
        <x:v>data/raw/filings/USB_0000036104-25-000055_usb-20250630.htm</x:v>
      </x:c>
      <x:c r="I81" s="2" t="str">
        <x:v>https://www.sec.gov/Archives/edgar/data/36104/000003610425000055/usb-20250630.htm</x:v>
      </x:c>
      <x:c r="J81" s="2" t="str">
        <x:v>5056eb1b9985887f62f01817408ce5160726790f4a66c0360d9da8a9500814c6</x:v>
      </x:c>
      <x:c r="K81" s="2" t="n">
        <x:v>5075347</x:v>
      </x:c>
      <x:c r="L81" s="2" t="d">
        <x:v>2026-10-14T08:25:56.471Z</x:v>
      </x:c>
      <x:c r="M81" s="2" t="str">
        <x:v>Original HTML</x:v>
      </x:c>
      <x:c r="N81" s="2" t="str">
        <x:v>Financial source</x:v>
      </x:c>
    </x:row>
    <x:row r="82" ht="24" customHeight="1">
      <x:c r="C82" s="2" t="str">
        <x:v>USB</x:v>
      </x:c>
      <x:c r="D82" s="2" t="str">
        <x:v>2024-12-31</x:v>
      </x:c>
      <x:c r="E82" s="2" t="str">
        <x:v>10-K</x:v>
      </x:c>
      <x:c r="F82" s="2" t="str">
        <x:v>2025-02-21</x:v>
      </x:c>
      <x:c r="G82" s="2" t="str">
        <x:v>0000036104-25-000016</x:v>
      </x:c>
      <x:c r="H82" s="2" t="str">
        <x:v>data/raw/filings/USB_0000036104-25-000016_usb-20241231.htm</x:v>
      </x:c>
      <x:c r="I82" s="2" t="str">
        <x:v>https://www.sec.gov/Archives/edgar/data/36104/000003610425000016/usb-20241231.htm</x:v>
      </x:c>
      <x:c r="J82" s="2" t="str">
        <x:v>7b9a4950a8381ec62823c888f4785ba82b915b94fefc522edd6307056ba53139</x:v>
      </x:c>
      <x:c r="K82" s="2" t="n">
        <x:v>939532</x:v>
      </x:c>
      <x:c r="L82" s="2" t="d">
        <x:v>2026-10-14T08:26:02.406Z</x:v>
      </x:c>
      <x:c r="M82" s="2" t="str">
        <x:v>Original HTML</x:v>
      </x:c>
      <x:c r="N82" s="2" t="str">
        <x:v>Financial source</x:v>
      </x:c>
    </x:row>
    <x:row r="83" ht="24" customHeight="1">
      <x:c r="C83" s="2" t="str">
        <x:v>USB</x:v>
      </x:c>
      <x:c r="D83" s="2" t="str">
        <x:v>2023-12-31</x:v>
      </x:c>
      <x:c r="E83" s="2" t="str">
        <x:v>10-K</x:v>
      </x:c>
      <x:c r="F83" s="2" t="str">
        <x:v>2024-02-20</x:v>
      </x:c>
      <x:c r="G83" s="2" t="str">
        <x:v>0000036104-24-000018</x:v>
      </x:c>
      <x:c r="H83" s="2" t="str">
        <x:v>data/raw/filings/USB_0000036104-24-000018_usb-20231231.htm</x:v>
      </x:c>
      <x:c r="I83" s="2" t="str">
        <x:v>https://www.sec.gov/Archives/edgar/data/36104/000003610424000018/usb-20231231.htm</x:v>
      </x:c>
      <x:c r="J83" s="2" t="str">
        <x:v>365b64d78aab4b3eebae02adecd79693eeb7085a6cb8b61d3e1151264558546f</x:v>
      </x:c>
      <x:c r="K83" s="2" t="n">
        <x:v>964714</x:v>
      </x:c>
      <x:c r="L83" s="2" t="d">
        <x:v>2026-10-14T08:26:02.519Z</x:v>
      </x:c>
      <x:c r="M83" s="2" t="str">
        <x:v>Original HTML</x:v>
      </x:c>
      <x:c r="N83" s="2" t="str">
        <x:v>Financial source</x:v>
      </x:c>
    </x:row>
    <x:row r="84" ht="24" customHeight="1">
      <x:c r="C84" s="2" t="str">
        <x:v>USB</x:v>
      </x:c>
      <x:c r="D84" s="2" t="str">
        <x:v>2022-12-31</x:v>
      </x:c>
      <x:c r="E84" s="2" t="str">
        <x:v>10-K</x:v>
      </x:c>
      <x:c r="F84" s="2" t="str">
        <x:v>2023-02-27</x:v>
      </x:c>
      <x:c r="G84" s="2" t="str">
        <x:v>0001193125-23-050691</x:v>
      </x:c>
      <x:c r="H84" s="2" t="str">
        <x:v>data/raw/filings/USB_0001193125-23-050691_d410791d10k.htm</x:v>
      </x:c>
      <x:c r="I84" s="2" t="str">
        <x:v>https://www.sec.gov/Archives/edgar/data/36104/000119312523050691/d410791d10k.htm</x:v>
      </x:c>
      <x:c r="J84" s="2" t="str">
        <x:v>e7468f72fb1f21ce58a61bf31c9cf1ca37f0970092125d5438d833e7f2bae4df</x:v>
      </x:c>
      <x:c r="K84" s="2" t="n">
        <x:v>1025159</x:v>
      </x:c>
      <x:c r="L84" s="2" t="d">
        <x:v>2026-10-14T08:26:02.480Z</x:v>
      </x:c>
      <x:c r="M84" s="2" t="str">
        <x:v>Original HTML</x:v>
      </x:c>
      <x:c r="N84" s="2" t="str">
        <x:v>Financial source</x:v>
      </x:c>
    </x:row>
    <x:row r="85" ht="24" customHeight="1">
      <x:c r="C85" s="2" t="str">
        <x:v>USB</x:v>
      </x:c>
      <x:c r="D85" s="2" t="str">
        <x:v>2021-12-31</x:v>
      </x:c>
      <x:c r="E85" s="2" t="str">
        <x:v>10-K</x:v>
      </x:c>
      <x:c r="F85" s="2" t="str">
        <x:v>2022-02-22</x:v>
      </x:c>
      <x:c r="G85" s="2" t="str">
        <x:v>0001193125-22-048709</x:v>
      </x:c>
      <x:c r="H85" s="2" t="str">
        <x:v>data/raw/filings/USB_0001193125-22-048709_d256232d10k.htm</x:v>
      </x:c>
      <x:c r="I85" s="2" t="str">
        <x:v>https://www.sec.gov/Archives/edgar/data/36104/000119312522048709/d256232d10k.htm</x:v>
      </x:c>
      <x:c r="J85" s="2" t="str">
        <x:v>481df0f20f9573aff127cf2a34272db034ebf1e4714d879a325dd3556aba33de</x:v>
      </x:c>
      <x:c r="K85" s="2" t="n">
        <x:v>1043490</x:v>
      </x:c>
      <x:c r="L85" s="2" t="d">
        <x:v>2026-10-14T08:26:08.702Z</x:v>
      </x:c>
      <x:c r="M85" s="2" t="str">
        <x:v>Original HTML</x:v>
      </x:c>
      <x:c r="N85" s="2" t="str">
        <x:v>Financial source</x:v>
      </x:c>
    </x:row>
    <x:row r="86" ht="24" customHeight="1">
      <x:c r="C86" s="2" t="str">
        <x:v>USB</x:v>
      </x:c>
      <x:c r="D86" s="2" t="str">
        <x:v>2020-12-31</x:v>
      </x:c>
      <x:c r="E86" s="2" t="str">
        <x:v>10-K</x:v>
      </x:c>
      <x:c r="F86" s="2" t="str">
        <x:v>2021-02-23</x:v>
      </x:c>
      <x:c r="G86" s="2" t="str">
        <x:v>0001193125-21-052547</x:v>
      </x:c>
      <x:c r="H86" s="2" t="str">
        <x:v>data/raw/filings/USB_0001193125-21-052547_d14650d10k.htm</x:v>
      </x:c>
      <x:c r="I86" s="2" t="str">
        <x:v>https://www.sec.gov/Archives/edgar/data/36104/000119312521052547/d14650d10k.htm</x:v>
      </x:c>
      <x:c r="J86" s="2" t="str">
        <x:v>8ad15a4e668252d61c6beeef558ca186358cce992544b76b788f93102d985e86</x:v>
      </x:c>
      <x:c r="K86" s="2" t="n">
        <x:v>1090399</x:v>
      </x:c>
      <x:c r="L86" s="2" t="d">
        <x:v>2026-10-14T08:26:08.554Z</x:v>
      </x:c>
      <x:c r="M86" s="2" t="str">
        <x:v>Original HTML</x:v>
      </x:c>
      <x:c r="N86" s="2" t="str">
        <x:v>Financial source</x:v>
      </x:c>
    </x:row>
    <x:row r="87" ht="24" customHeight="1">
      <x:c r="C87" s="2" t="str">
        <x:v>USB</x:v>
      </x:c>
      <x:c r="D87" s="2" t="str">
        <x:v>2019-12-31</x:v>
      </x:c>
      <x:c r="E87" s="2" t="str">
        <x:v>10-K</x:v>
      </x:c>
      <x:c r="F87" s="2" t="str">
        <x:v>2020-02-20</x:v>
      </x:c>
      <x:c r="G87" s="2" t="str">
        <x:v>0001193125-20-043622</x:v>
      </x:c>
      <x:c r="H87" s="2" t="str">
        <x:v>data/raw/filings/USB_0001193125-20-043622_d597518d10k.htm</x:v>
      </x:c>
      <x:c r="I87" s="2" t="str">
        <x:v>https://www.sec.gov/Archives/edgar/data/36104/000119312520043622/d597518d10k.htm</x:v>
      </x:c>
      <x:c r="J87" s="2" t="str">
        <x:v>f59952ea73e8f553d98cfc222a0568c1d5c97314ac34fe967eb5f7c89e812d65</x:v>
      </x:c>
      <x:c r="K87" s="2" t="n">
        <x:v>457153</x:v>
      </x:c>
      <x:c r="L87" s="2" t="d">
        <x:v>2026-10-14T08:26:08.701Z</x:v>
      </x:c>
      <x:c r="M87" s="2" t="str">
        <x:v>Original HTML</x:v>
      </x:c>
      <x:c r="N87" s="2" t="str">
        <x:v>Financial source</x:v>
      </x:c>
    </x:row>
    <x:row r="88" ht="24" customHeight="1">
      <x:c r="C88" s="2" t="str">
        <x:v>USB</x:v>
      </x:c>
      <x:c r="D88" s="2" t="str">
        <x:v>2018-12-31</x:v>
      </x:c>
      <x:c r="E88" s="2" t="str">
        <x:v>10-K</x:v>
      </x:c>
      <x:c r="F88" s="2" t="str">
        <x:v>2019-02-22</x:v>
      </x:c>
      <x:c r="G88" s="2" t="str">
        <x:v>0001193125-19-047201</x:v>
      </x:c>
      <x:c r="H88" s="2" t="str">
        <x:v>data/raw/filings/USB_0001193125-19-047201_d584906d10k.htm</x:v>
      </x:c>
      <x:c r="I88" s="2" t="str">
        <x:v>https://www.sec.gov/Archives/edgar/data/36104/000119312519047201/d584906d10k.htm</x:v>
      </x:c>
      <x:c r="J88" s="2" t="str">
        <x:v>cca7767908ad68f69a9a474ab96056c65cb418f3c63cdb7a864b8cb2dcb97075</x:v>
      </x:c>
      <x:c r="K88" s="2" t="n">
        <x:v>277691</x:v>
      </x:c>
      <x:c r="L88" s="2" t="d">
        <x:v>2026-10-14T08:26:14.727Z</x:v>
      </x:c>
      <x:c r="M88" s="2" t="str">
        <x:v>Original HTML</x:v>
      </x:c>
      <x:c r="N88" s="2" t="str">
        <x:v>Financial source</x:v>
      </x:c>
    </x:row>
    <x:row r="89" ht="24" customHeight="1">
      <x:c r="C89" s="2" t="str">
        <x:v>USB</x:v>
      </x:c>
      <x:c r="D89" s="2" t="str">
        <x:v>2017-12-31</x:v>
      </x:c>
      <x:c r="E89" s="2" t="str">
        <x:v>10-K</x:v>
      </x:c>
      <x:c r="F89" s="2" t="str">
        <x:v>2018-02-22</x:v>
      </x:c>
      <x:c r="G89" s="2" t="str">
        <x:v>0001193125-18-053893</x:v>
      </x:c>
      <x:c r="H89" s="2" t="str">
        <x:v>data/raw/filings/USB_0001193125-18-053893_d492040d10k.htm</x:v>
      </x:c>
      <x:c r="I89" s="2" t="str">
        <x:v>https://www.sec.gov/Archives/edgar/data/36104/000119312518053893/d492040d10k.htm</x:v>
      </x:c>
      <x:c r="J89" s="2" t="str">
        <x:v>2cf1378a5e5691e9849a9d61bc87f2344afd01501212b4a65fc98bcfe0a29ef9</x:v>
      </x:c>
      <x:c r="K89" s="2" t="n">
        <x:v>287070</x:v>
      </x:c>
      <x:c r="L89" s="2" t="d">
        <x:v>2026-10-14T08:26:14.712Z</x:v>
      </x:c>
      <x:c r="M89" s="2" t="str">
        <x:v>Original HTML</x:v>
      </x:c>
      <x:c r="N89" s="2" t="str">
        <x:v>Financial source</x:v>
      </x:c>
    </x:row>
    <x:row r="90" ht="24" customHeight="1">
      <x:c r="C90" s="2" t="str">
        <x:v>USB</x:v>
      </x:c>
      <x:c r="D90" s="2" t="str">
        <x:v>2016-12-31</x:v>
      </x:c>
      <x:c r="E90" s="2" t="str">
        <x:v>10-K</x:v>
      </x:c>
      <x:c r="F90" s="2" t="str">
        <x:v>2017-02-23</x:v>
      </x:c>
      <x:c r="G90" s="2" t="str">
        <x:v>0001193125-17-053947</x:v>
      </x:c>
      <x:c r="H90" s="2" t="str">
        <x:v>data/raw/filings/USB_0001193125-17-053947_d291857d10k.htm</x:v>
      </x:c>
      <x:c r="I90" s="2" t="str">
        <x:v>https://www.sec.gov/Archives/edgar/data/36104/000119312517053947/d291857d10k.htm</x:v>
      </x:c>
      <x:c r="J90" s="2" t="str">
        <x:v>b4c952991c76f2619434e6bc175d2cccd64cf72464df9bd4f4b966b0b4c1eed1</x:v>
      </x:c>
      <x:c r="K90" s="2" t="n">
        <x:v>261999</x:v>
      </x:c>
      <x:c r="L90" s="2" t="d">
        <x:v>2026-10-14T08:26:14.783Z</x:v>
      </x:c>
      <x:c r="M90" s="2" t="str">
        <x:v>Original HTML</x:v>
      </x:c>
      <x:c r="N90" s="2" t="str">
        <x:v>Financial source</x:v>
      </x:c>
    </x:row>
    <x:row r="91" ht="24" customHeight="1">
      <x:c r="C91" s="2" t="str">
        <x:v>PNC</x:v>
      </x:c>
      <x:c r="D91" s="2" t="str">
        <x:v>2026-06-30</x:v>
      </x:c>
      <x:c r="E91" s="2" t="str">
        <x:v>10-Q</x:v>
      </x:c>
      <x:c r="F91" s="2" t="str">
        <x:v>2026-08-05</x:v>
      </x:c>
      <x:c r="G91" s="2" t="str">
        <x:v>0001628280-26-053170</x:v>
      </x:c>
      <x:c r="H91" s="2" t="str">
        <x:v>data/raw/filings/PNC_0001628280-26-053170_pnc-20260630.htm</x:v>
      </x:c>
      <x:c r="I91" s="2" t="str">
        <x:v>https://www.sec.gov/Archives/edgar/data/713676/000162828026053170/pnc-20260630.htm</x:v>
      </x:c>
      <x:c r="J91" s="2" t="str">
        <x:v>9f3567e6707a65f1118cb5b730799c9f9e0171ef747cf9277c74443442e510e0</x:v>
      </x:c>
      <x:c r="K91" s="2" t="n">
        <x:v>7742829</x:v>
      </x:c>
      <x:c r="L91" s="2" t="d">
        <x:v>2026-10-14T08:26:21.382Z</x:v>
      </x:c>
      <x:c r="M91" s="2" t="str">
        <x:v>Original HTML</x:v>
      </x:c>
      <x:c r="N91" s="2" t="str">
        <x:v>Financial source</x:v>
      </x:c>
    </x:row>
    <x:row r="92" ht="24" customHeight="1">
      <x:c r="C92" s="2" t="str">
        <x:v>PNC</x:v>
      </x:c>
      <x:c r="D92" s="2" t="str">
        <x:v>2025-12-31</x:v>
      </x:c>
      <x:c r="E92" s="2" t="str">
        <x:v>10-K</x:v>
      </x:c>
      <x:c r="F92" s="2" t="str">
        <x:v>2026-02-20</x:v>
      </x:c>
      <x:c r="G92" s="2" t="str">
        <x:v>0000713676-26-000020</x:v>
      </x:c>
      <x:c r="H92" s="2" t="str">
        <x:v>data/raw/filings/PNC_0000713676-26-000020_pnc-20251231.htm</x:v>
      </x:c>
      <x:c r="I92" s="2" t="str">
        <x:v>https://www.sec.gov/Archives/edgar/data/713676/000071367626000020/pnc-20251231.htm</x:v>
      </x:c>
      <x:c r="J92" s="2" t="str">
        <x:v>853fe22768bc84d86f6817dcd43b238f73343afa851e036436b308b22c6e4886</x:v>
      </x:c>
      <x:c r="K92" s="2" t="n">
        <x:v>9163923</x:v>
      </x:c>
      <x:c r="L92" s="2" t="d">
        <x:v>2026-10-14T08:26:21.414Z</x:v>
      </x:c>
      <x:c r="M92" s="2" t="str">
        <x:v>Original HTML</x:v>
      </x:c>
      <x:c r="N92" s="2" t="str">
        <x:v>Financial source</x:v>
      </x:c>
    </x:row>
    <x:row r="93" ht="24" customHeight="1">
      <x:c r="C93" s="2" t="str">
        <x:v>PNC</x:v>
      </x:c>
      <x:c r="D93" s="2" t="str">
        <x:v>2025-06-30</x:v>
      </x:c>
      <x:c r="E93" s="2" t="str">
        <x:v>10-Q</x:v>
      </x:c>
      <x:c r="F93" s="2" t="str">
        <x:v>2025-08-01</x:v>
      </x:c>
      <x:c r="G93" s="2" t="str">
        <x:v>0000713676-25-000060</x:v>
      </x:c>
      <x:c r="H93" s="2" t="str">
        <x:v>data/raw/filings/PNC_0000713676-25-000060_pnc-20250630.htm</x:v>
      </x:c>
      <x:c r="I93" s="2" t="str">
        <x:v>https://www.sec.gov/Archives/edgar/data/713676/000071367625000060/pnc-20250630.htm</x:v>
      </x:c>
      <x:c r="J93" s="2" t="str">
        <x:v>ad845273e46893dd78a61c2ca7cae91aa610140280e97bd05863c223caf0a1eb</x:v>
      </x:c>
      <x:c r="K93" s="2" t="n">
        <x:v>8260549</x:v>
      </x:c>
      <x:c r="L93" s="2" t="d">
        <x:v>2026-10-14T08:26:21.405Z</x:v>
      </x:c>
      <x:c r="M93" s="2" t="str">
        <x:v>Original HTML</x:v>
      </x:c>
      <x:c r="N93" s="2" t="str">
        <x:v>Financial source</x:v>
      </x:c>
    </x:row>
    <x:row r="94" ht="24" customHeight="1">
      <x:c r="C94" s="2" t="str">
        <x:v>PNC</x:v>
      </x:c>
      <x:c r="D94" s="2" t="str">
        <x:v>2024-12-31</x:v>
      </x:c>
      <x:c r="E94" s="2" t="str">
        <x:v>10-K</x:v>
      </x:c>
      <x:c r="F94" s="2" t="str">
        <x:v>2025-02-21</x:v>
      </x:c>
      <x:c r="G94" s="2" t="str">
        <x:v>0000713676-25-000027</x:v>
      </x:c>
      <x:c r="H94" s="2" t="str">
        <x:v>data/raw/filings/PNC_0000713676-25-000027_pnc-20241231.htm</x:v>
      </x:c>
      <x:c r="I94" s="2" t="str">
        <x:v>https://www.sec.gov/Archives/edgar/data/713676/000071367625000027/pnc-20241231.htm</x:v>
      </x:c>
      <x:c r="J94" s="2" t="str">
        <x:v>ca941c5cb995ad0357ef3a97bbd273b240d788ce15dccaf2714ce601ddb18eb1</x:v>
      </x:c>
      <x:c r="K94" s="2" t="n">
        <x:v>9005330</x:v>
      </x:c>
      <x:c r="L94" s="2" t="d">
        <x:v>2026-10-14T08:26:28.321Z</x:v>
      </x:c>
      <x:c r="M94" s="2" t="str">
        <x:v>Original HTML</x:v>
      </x:c>
      <x:c r="N94" s="2" t="str">
        <x:v>Financial source</x:v>
      </x:c>
    </x:row>
    <x:row r="95" ht="24" customHeight="1">
      <x:c r="C95" s="2" t="str">
        <x:v>PNC</x:v>
      </x:c>
      <x:c r="D95" s="2" t="str">
        <x:v>2023-12-31</x:v>
      </x:c>
      <x:c r="E95" s="2" t="str">
        <x:v>10-K</x:v>
      </x:c>
      <x:c r="F95" s="2" t="str">
        <x:v>2024-02-21</x:v>
      </x:c>
      <x:c r="G95" s="2" t="str">
        <x:v>0000713676-24-000028</x:v>
      </x:c>
      <x:c r="H95" s="2" t="str">
        <x:v>data/raw/filings/PNC_0000713676-24-000028_pnc-20231231.htm</x:v>
      </x:c>
      <x:c r="I95" s="2" t="str">
        <x:v>https://www.sec.gov/Archives/edgar/data/713676/000071367624000028/pnc-20231231.htm</x:v>
      </x:c>
      <x:c r="J95" s="2" t="str">
        <x:v>d3c6d96a0f358a81b0df3a3274fc9bd2434b601b8631cb24a706542f227d13ea</x:v>
      </x:c>
      <x:c r="K95" s="2" t="n">
        <x:v>8808452</x:v>
      </x:c>
      <x:c r="L95" s="2" t="d">
        <x:v>2026-10-14T08:26:28.321Z</x:v>
      </x:c>
      <x:c r="M95" s="2" t="str">
        <x:v>Original HTML</x:v>
      </x:c>
      <x:c r="N95" s="2" t="str">
        <x:v>Financial source</x:v>
      </x:c>
    </x:row>
    <x:row r="96" ht="24" customHeight="1">
      <x:c r="C96" s="2" t="str">
        <x:v>PNC</x:v>
      </x:c>
      <x:c r="D96" s="2" t="str">
        <x:v>2022-12-31</x:v>
      </x:c>
      <x:c r="E96" s="2" t="str">
        <x:v>10-K</x:v>
      </x:c>
      <x:c r="F96" s="2" t="str">
        <x:v>2023-02-22</x:v>
      </x:c>
      <x:c r="G96" s="2" t="str">
        <x:v>0000713676-23-000020</x:v>
      </x:c>
      <x:c r="H96" s="2" t="str">
        <x:v>data/raw/filings/PNC_0000713676-23-000020_pnc-20221231.htm</x:v>
      </x:c>
      <x:c r="I96" s="2" t="str">
        <x:v>https://www.sec.gov/Archives/edgar/data/713676/000071367623000020/pnc-20221231.htm</x:v>
      </x:c>
      <x:c r="J96" s="2" t="str">
        <x:v>8daccc19b201592a6c929c352b71c503af363fae7693ac6111b02006925637ea</x:v>
      </x:c>
      <x:c r="K96" s="2" t="n">
        <x:v>11056286</x:v>
      </x:c>
      <x:c r="L96" s="2" t="d">
        <x:v>2026-10-14T08:26:28.273Z</x:v>
      </x:c>
      <x:c r="M96" s="2" t="str">
        <x:v>Original HTML</x:v>
      </x:c>
      <x:c r="N96" s="2" t="str">
        <x:v>Financial source</x:v>
      </x:c>
    </x:row>
    <x:row r="97" ht="24" customHeight="1">
      <x:c r="C97" s="2" t="str">
        <x:v>PNC</x:v>
      </x:c>
      <x:c r="D97" s="2" t="str">
        <x:v>2021-12-31</x:v>
      </x:c>
      <x:c r="E97" s="2" t="str">
        <x:v>10-K</x:v>
      </x:c>
      <x:c r="F97" s="2" t="str">
        <x:v>2022-02-25</x:v>
      </x:c>
      <x:c r="G97" s="2" t="str">
        <x:v>0000713676-22-000019</x:v>
      </x:c>
      <x:c r="H97" s="2" t="str">
        <x:v>data/raw/filings/PNC_0000713676-22-000019_pnc-20211231.htm</x:v>
      </x:c>
      <x:c r="I97" s="2" t="str">
        <x:v>https://www.sec.gov/Archives/edgar/data/713676/000071367622000019/pnc-20211231.htm</x:v>
      </x:c>
      <x:c r="J97" s="2" t="str">
        <x:v>bc16791b529256d5522d9534038e3d1eb0f7e2cba2c89cb87d61c8d62504a5e1</x:v>
      </x:c>
      <x:c r="K97" s="2" t="n">
        <x:v>10767948</x:v>
      </x:c>
      <x:c r="L97" s="2" t="d">
        <x:v>2026-10-14T08:26:34.704Z</x:v>
      </x:c>
      <x:c r="M97" s="2" t="str">
        <x:v>Original HTML</x:v>
      </x:c>
      <x:c r="N97" s="2" t="str">
        <x:v>Financial source</x:v>
      </x:c>
    </x:row>
    <x:row r="98" ht="24" customHeight="1">
      <x:c r="C98" s="2" t="str">
        <x:v>PNC</x:v>
      </x:c>
      <x:c r="D98" s="2" t="str">
        <x:v>2020-12-31</x:v>
      </x:c>
      <x:c r="E98" s="2" t="str">
        <x:v>10-K</x:v>
      </x:c>
      <x:c r="F98" s="2" t="str">
        <x:v>2021-02-26</x:v>
      </x:c>
      <x:c r="G98" s="2" t="str">
        <x:v>0000713676-21-000025</x:v>
      </x:c>
      <x:c r="H98" s="2" t="str">
        <x:v>data/raw/filings/PNC_0000713676-21-000025_pnc-20201231.htm</x:v>
      </x:c>
      <x:c r="I98" s="2" t="str">
        <x:v>https://www.sec.gov/Archives/edgar/data/713676/000071367621000025/pnc-20201231.htm</x:v>
      </x:c>
      <x:c r="J98" s="2" t="str">
        <x:v>f53e9bb90d6ebfec32faf30380cb2c40d608417f6f7de96c793c48ad3f0bae98</x:v>
      </x:c>
      <x:c r="K98" s="2" t="n">
        <x:v>10902288</x:v>
      </x:c>
      <x:c r="L98" s="2" t="d">
        <x:v>2026-10-14T08:26:34.710Z</x:v>
      </x:c>
      <x:c r="M98" s="2" t="str">
        <x:v>Original HTML</x:v>
      </x:c>
      <x:c r="N98" s="2" t="str">
        <x:v>Financial source</x:v>
      </x:c>
    </x:row>
    <x:row r="99" ht="24" customHeight="1">
      <x:c r="C99" s="2" t="str">
        <x:v>PNC</x:v>
      </x:c>
      <x:c r="D99" s="2" t="str">
        <x:v>2019-12-31</x:v>
      </x:c>
      <x:c r="E99" s="2" t="str">
        <x:v>10-K</x:v>
      </x:c>
      <x:c r="F99" s="2" t="str">
        <x:v>2020-03-02</x:v>
      </x:c>
      <x:c r="G99" s="2" t="str">
        <x:v>0000713676-20-000042</x:v>
      </x:c>
      <x:c r="H99" s="2" t="str">
        <x:v>data/raw/filings/PNC_0000713676-20-000042_pnc201910-k.htm</x:v>
      </x:c>
      <x:c r="I99" s="2" t="str">
        <x:v>https://www.sec.gov/Archives/edgar/data/713676/000071367620000042/pnc201910-k.htm</x:v>
      </x:c>
      <x:c r="J99" s="2" t="str">
        <x:v>5b4269239a8979ee77722086d5f43c52b701d1f7ff06b4a2ca47e4bd45ee4a2e</x:v>
      </x:c>
      <x:c r="K99" s="2" t="n">
        <x:v>11919552</x:v>
      </x:c>
      <x:c r="L99" s="2" t="d">
        <x:v>2026-10-14T08:26:34.959Z</x:v>
      </x:c>
      <x:c r="M99" s="2" t="str">
        <x:v>Original HTML</x:v>
      </x:c>
      <x:c r="N99" s="2" t="str">
        <x:v>Financial source</x:v>
      </x:c>
    </x:row>
    <x:row r="100" ht="24" customHeight="1">
      <x:c r="C100" s="2" t="str">
        <x:v>PNC</x:v>
      </x:c>
      <x:c r="D100" s="2" t="str">
        <x:v>2018-12-31</x:v>
      </x:c>
      <x:c r="E100" s="2" t="str">
        <x:v>10-K</x:v>
      </x:c>
      <x:c r="F100" s="2" t="str">
        <x:v>2019-03-01</x:v>
      </x:c>
      <x:c r="G100" s="2" t="str">
        <x:v>0000713676-19-000015</x:v>
      </x:c>
      <x:c r="H100" s="2" t="str">
        <x:v>data/raw/filings/PNC_0000713676-19-000015_pnc201810k.htm</x:v>
      </x:c>
      <x:c r="I100" s="2" t="str">
        <x:v>https://www.sec.gov/Archives/edgar/data/713676/000071367619000015/pnc201810k.htm</x:v>
      </x:c>
      <x:c r="J100" s="2" t="str">
        <x:v>ce3924da5cd2308fd6256cdb80e617cd334395fbf10a6a96c77f1fe78b3b10ca</x:v>
      </x:c>
      <x:c r="K100" s="2" t="n">
        <x:v>9053450</x:v>
      </x:c>
      <x:c r="L100" s="2" t="d">
        <x:v>2026-10-14T08:26:41.225Z</x:v>
      </x:c>
      <x:c r="M100" s="2" t="str">
        <x:v>Original HTML</x:v>
      </x:c>
      <x:c r="N100" s="2" t="str">
        <x:v>Financial source</x:v>
      </x:c>
    </x:row>
    <x:row r="101" ht="24" customHeight="1">
      <x:c r="C101" s="2" t="str">
        <x:v>PNC</x:v>
      </x:c>
      <x:c r="D101" s="2" t="str">
        <x:v>2017-12-31</x:v>
      </x:c>
      <x:c r="E101" s="2" t="str">
        <x:v>10-K</x:v>
      </x:c>
      <x:c r="F101" s="2" t="str">
        <x:v>2018-02-28</x:v>
      </x:c>
      <x:c r="G101" s="2" t="str">
        <x:v>0000713676-18-000032</x:v>
      </x:c>
      <x:c r="H101" s="2" t="str">
        <x:v>data/raw/filings/PNC_0000713676-18-000032_pnc-12312017x10k.htm</x:v>
      </x:c>
      <x:c r="I101" s="2" t="str">
        <x:v>https://www.sec.gov/Archives/edgar/data/713676/000071367618000032/pnc-12312017x10k.htm</x:v>
      </x:c>
      <x:c r="J101" s="2" t="str">
        <x:v>d3dcf34bcb9a40f2c85bd14bbe7feaeec22841b2bd3acfdf72243508ab768e6f</x:v>
      </x:c>
      <x:c r="K101" s="2" t="n">
        <x:v>9255806</x:v>
      </x:c>
      <x:c r="L101" s="2" t="d">
        <x:v>2026-10-14T08:26:41.946Z</x:v>
      </x:c>
      <x:c r="M101" s="2" t="str">
        <x:v>Original HTML</x:v>
      </x:c>
      <x:c r="N101" s="2" t="str">
        <x:v>Financial source</x:v>
      </x:c>
    </x:row>
    <x:row r="102" ht="24" customHeight="1">
      <x:c r="C102" s="2" t="str">
        <x:v>PNC</x:v>
      </x:c>
      <x:c r="D102" s="2" t="str">
        <x:v>2016-12-31</x:v>
      </x:c>
      <x:c r="E102" s="2" t="str">
        <x:v>10-K</x:v>
      </x:c>
      <x:c r="F102" s="2" t="str">
        <x:v>2017-02-28</x:v>
      </x:c>
      <x:c r="G102" s="2" t="str">
        <x:v>0001193125-17-062524</x:v>
      </x:c>
      <x:c r="H102" s="2" t="str">
        <x:v>data/raw/filings/PNC_0001193125-17-062524_d300732d10k.htm</x:v>
      </x:c>
      <x:c r="I102" s="2" t="str">
        <x:v>https://www.sec.gov/Archives/edgar/data/713676/000119312517062524/d300732d10k.htm</x:v>
      </x:c>
      <x:c r="J102" s="2" t="str">
        <x:v>a8dfbcfe87a8aaa7f54e6f67556bf5050e2ec3f561364bf71d91daa050fc53a2</x:v>
      </x:c>
      <x:c r="K102" s="2" t="n">
        <x:v>5794946</x:v>
      </x:c>
      <x:c r="L102" s="2" t="d">
        <x:v>2026-10-14T08:26:41.178Z</x:v>
      </x:c>
      <x:c r="M102" s="2" t="str">
        <x:v>Original HTML</x:v>
      </x:c>
      <x:c r="N102" s="2" t="str">
        <x:v>Financial source</x:v>
      </x:c>
    </x:row>
    <x:row r="103" ht="24" customHeight="1">
      <x:c r="C103" s="2" t="str">
        <x:v>TFC</x:v>
      </x:c>
      <x:c r="D103" s="2" t="str">
        <x:v>2026-06-30</x:v>
      </x:c>
      <x:c r="E103" s="2" t="str">
        <x:v>10-Q</x:v>
      </x:c>
      <x:c r="F103" s="2" t="str">
        <x:v>2026-07-31</x:v>
      </x:c>
      <x:c r="G103" s="2" t="str">
        <x:v>0000092230-26-000099</x:v>
      </x:c>
      <x:c r="H103" s="2" t="str">
        <x:v>data/raw/filings/TFC_0000092230-26-000099_tfc-20260630.htm</x:v>
      </x:c>
      <x:c r="I103" s="2" t="str">
        <x:v>https://www.sec.gov/Archives/edgar/data/92230/000009223026000099/tfc-20260630.htm</x:v>
      </x:c>
      <x:c r="J103" s="2" t="str">
        <x:v>16fac4947ba1dc88ba5f68e25e5e56f63170ede392086ff6bcb78c4e50a0f1e9</x:v>
      </x:c>
      <x:c r="K103" s="2" t="n">
        <x:v>6452677</x:v>
      </x:c>
      <x:c r="L103" s="2" t="d">
        <x:v>2026-10-14T08:26:47.584Z</x:v>
      </x:c>
      <x:c r="M103" s="2" t="str">
        <x:v>Original HTML</x:v>
      </x:c>
      <x:c r="N103" s="2" t="str">
        <x:v>Financial source</x:v>
      </x:c>
    </x:row>
    <x:row r="104" ht="24" customHeight="1">
      <x:c r="C104" s="2" t="str">
        <x:v>TFC</x:v>
      </x:c>
      <x:c r="D104" s="2" t="str">
        <x:v>2025-12-31</x:v>
      </x:c>
      <x:c r="E104" s="2" t="str">
        <x:v>10-K</x:v>
      </x:c>
      <x:c r="F104" s="2" t="str">
        <x:v>2026-02-24</x:v>
      </x:c>
      <x:c r="G104" s="2" t="str">
        <x:v>0000092230-26-000030</x:v>
      </x:c>
      <x:c r="H104" s="2" t="str">
        <x:v>data/raw/filings/TFC_0000092230-26-000030_tfc-20251231.htm</x:v>
      </x:c>
      <x:c r="I104" s="2" t="str">
        <x:v>https://www.sec.gov/Archives/edgar/data/92230/000009223026000030/tfc-20251231.htm</x:v>
      </x:c>
      <x:c r="J104" s="2" t="str">
        <x:v>fb56e8ff3b870f6e31f043430714d130459d93a18f521845a5baf9fdc2c59b41</x:v>
      </x:c>
      <x:c r="K104" s="2" t="n">
        <x:v>8116313</x:v>
      </x:c>
      <x:c r="L104" s="2" t="d">
        <x:v>2026-10-14T08:26:47.584Z</x:v>
      </x:c>
      <x:c r="M104" s="2" t="str">
        <x:v>Original HTML</x:v>
      </x:c>
      <x:c r="N104" s="2" t="str">
        <x:v>Financial source</x:v>
      </x:c>
    </x:row>
    <x:row r="105" ht="24" customHeight="1">
      <x:c r="C105" s="2" t="str">
        <x:v>TFC</x:v>
      </x:c>
      <x:c r="D105" s="2" t="str">
        <x:v>2025-06-30</x:v>
      </x:c>
      <x:c r="E105" s="2" t="str">
        <x:v>10-Q</x:v>
      </x:c>
      <x:c r="F105" s="2" t="str">
        <x:v>2025-07-31</x:v>
      </x:c>
      <x:c r="G105" s="2" t="str">
        <x:v>0000092230-25-000123</x:v>
      </x:c>
      <x:c r="H105" s="2" t="str">
        <x:v>data/raw/filings/TFC_0000092230-25-000123_tfc-20250630.htm</x:v>
      </x:c>
      <x:c r="I105" s="2" t="str">
        <x:v>https://www.sec.gov/Archives/edgar/data/92230/000009223025000123/tfc-20250630.htm</x:v>
      </x:c>
      <x:c r="J105" s="2" t="str">
        <x:v>76bb39fdf46c7f8ab5dfdce06766fda98c7f301597ec8d04644178253db7a885</x:v>
      </x:c>
      <x:c r="K105" s="2" t="n">
        <x:v>6733573</x:v>
      </x:c>
      <x:c r="L105" s="2" t="d">
        <x:v>2026-10-14T08:26:47.571Z</x:v>
      </x:c>
      <x:c r="M105" s="2" t="str">
        <x:v>Original HTML</x:v>
      </x:c>
      <x:c r="N105" s="2" t="str">
        <x:v>Financial source</x:v>
      </x:c>
    </x:row>
    <x:row r="106" ht="24" customHeight="1">
      <x:c r="C106" s="2" t="str">
        <x:v>TFC</x:v>
      </x:c>
      <x:c r="D106" s="2" t="str">
        <x:v>2024-12-31</x:v>
      </x:c>
      <x:c r="E106" s="2" t="str">
        <x:v>10-K</x:v>
      </x:c>
      <x:c r="F106" s="2" t="str">
        <x:v>2025-02-25</x:v>
      </x:c>
      <x:c r="G106" s="2" t="str">
        <x:v>0000092230-25-000020</x:v>
      </x:c>
      <x:c r="H106" s="2" t="str">
        <x:v>data/raw/filings/TFC_0000092230-25-000020_tfc-20241231.htm</x:v>
      </x:c>
      <x:c r="I106" s="2" t="str">
        <x:v>https://www.sec.gov/Archives/edgar/data/92230/000009223025000020/tfc-20241231.htm</x:v>
      </x:c>
      <x:c r="J106" s="2" t="str">
        <x:v>abca8107b83e251b06365bb56881b18affa39df86bb1da3054dd33a0df7a1dc8</x:v>
      </x:c>
      <x:c r="K106" s="2" t="n">
        <x:v>7874693</x:v>
      </x:c>
      <x:c r="L106" s="2" t="d">
        <x:v>2026-10-14T08:26:53.977Z</x:v>
      </x:c>
      <x:c r="M106" s="2" t="str">
        <x:v>Original HTML</x:v>
      </x:c>
      <x:c r="N106" s="2" t="str">
        <x:v>Financial source</x:v>
      </x:c>
    </x:row>
    <x:row r="107" ht="24" customHeight="1">
      <x:c r="C107" s="2" t="str">
        <x:v>TFC</x:v>
      </x:c>
      <x:c r="D107" s="2" t="str">
        <x:v>2023-12-31</x:v>
      </x:c>
      <x:c r="E107" s="2" t="str">
        <x:v>10-K</x:v>
      </x:c>
      <x:c r="F107" s="2" t="str">
        <x:v>2024-02-27</x:v>
      </x:c>
      <x:c r="G107" s="2" t="str">
        <x:v>0000092230-24-000010</x:v>
      </x:c>
      <x:c r="H107" s="2" t="str">
        <x:v>data/raw/filings/TFC_0000092230-24-000010_tfc-20231231.htm</x:v>
      </x:c>
      <x:c r="I107" s="2" t="str">
        <x:v>https://www.sec.gov/Archives/edgar/data/92230/000009223024000010/tfc-20231231.htm</x:v>
      </x:c>
      <x:c r="J107" s="2" t="str">
        <x:v>014c6b210d8fecc5e9ad88fdb4ac018c5995a86272dbe2f5ed1d38d5544b8606</x:v>
      </x:c>
      <x:c r="K107" s="2" t="n">
        <x:v>7306810</x:v>
      </x:c>
      <x:c r="L107" s="2" t="d">
        <x:v>2026-10-14T08:26:53.910Z</x:v>
      </x:c>
      <x:c r="M107" s="2" t="str">
        <x:v>Original HTML</x:v>
      </x:c>
      <x:c r="N107" s="2" t="str">
        <x:v>Financial source</x:v>
      </x:c>
    </x:row>
    <x:row r="108" ht="24" customHeight="1">
      <x:c r="C108" s="2" t="str">
        <x:v>TFC</x:v>
      </x:c>
      <x:c r="D108" s="2" t="str">
        <x:v>2022-12-31</x:v>
      </x:c>
      <x:c r="E108" s="2" t="str">
        <x:v>10-K</x:v>
      </x:c>
      <x:c r="F108" s="2" t="str">
        <x:v>2023-02-28</x:v>
      </x:c>
      <x:c r="G108" s="2" t="str">
        <x:v>0000092230-23-000034</x:v>
      </x:c>
      <x:c r="H108" s="2" t="str">
        <x:v>data/raw/filings/TFC_0000092230-23-000034_tfc-20221231.htm</x:v>
      </x:c>
      <x:c r="I108" s="2" t="str">
        <x:v>https://www.sec.gov/Archives/edgar/data/92230/000009223023000034/tfc-20221231.htm</x:v>
      </x:c>
      <x:c r="J108" s="2" t="str">
        <x:v>2942d35c76fc2691f71db45d02ab69f3a87363d2faa9be0f13d1004c159fa1a8</x:v>
      </x:c>
      <x:c r="K108" s="2" t="n">
        <x:v>9010075</x:v>
      </x:c>
      <x:c r="L108" s="2" t="d">
        <x:v>2026-10-14T08:26:54.111Z</x:v>
      </x:c>
      <x:c r="M108" s="2" t="str">
        <x:v>Original HTML</x:v>
      </x:c>
      <x:c r="N108" s="2" t="str">
        <x:v>Financial source</x:v>
      </x:c>
    </x:row>
    <x:row r="109" ht="24" customHeight="1">
      <x:c r="C109" s="2" t="str">
        <x:v>TFC</x:v>
      </x:c>
      <x:c r="D109" s="2" t="str">
        <x:v>2021-12-31</x:v>
      </x:c>
      <x:c r="E109" s="2" t="str">
        <x:v>10-K</x:v>
      </x:c>
      <x:c r="F109" s="2" t="str">
        <x:v>2022-02-23</x:v>
      </x:c>
      <x:c r="G109" s="2" t="str">
        <x:v>0000092230-22-000008</x:v>
      </x:c>
      <x:c r="H109" s="2" t="str">
        <x:v>data/raw/filings/TFC_0000092230-22-000008_tfc-20211231.htm</x:v>
      </x:c>
      <x:c r="I109" s="2" t="str">
        <x:v>https://www.sec.gov/Archives/edgar/data/92230/000009223022000008/tfc-20211231.htm</x:v>
      </x:c>
      <x:c r="J109" s="2" t="str">
        <x:v>dbc029f801314fd3d29ea574102ca4908aa520b455b38eab937c21e6d18b99a3</x:v>
      </x:c>
      <x:c r="K109" s="2" t="n">
        <x:v>8916619</x:v>
      </x:c>
      <x:c r="L109" s="2" t="d">
        <x:v>2026-10-14T08:27:00.609Z</x:v>
      </x:c>
      <x:c r="M109" s="2" t="str">
        <x:v>Original HTML</x:v>
      </x:c>
      <x:c r="N109" s="2" t="str">
        <x:v>Financial source</x:v>
      </x:c>
    </x:row>
    <x:row r="110" ht="24" customHeight="1">
      <x:c r="C110" s="2" t="str">
        <x:v>TFC</x:v>
      </x:c>
      <x:c r="D110" s="2" t="str">
        <x:v>2020-12-31</x:v>
      </x:c>
      <x:c r="E110" s="2" t="str">
        <x:v>10-K</x:v>
      </x:c>
      <x:c r="F110" s="2" t="str">
        <x:v>2021-02-24</x:v>
      </x:c>
      <x:c r="G110" s="2" t="str">
        <x:v>0000092230-21-000032</x:v>
      </x:c>
      <x:c r="H110" s="2" t="str">
        <x:v>data/raw/filings/TFC_0000092230-21-000032_tfc-20201231.htm</x:v>
      </x:c>
      <x:c r="I110" s="2" t="str">
        <x:v>https://www.sec.gov/Archives/edgar/data/92230/000009223021000032/tfc-20201231.htm</x:v>
      </x:c>
      <x:c r="J110" s="2" t="str">
        <x:v>e07847d99a5b0421f1bcb8768550c7feebcd93d8a2dea845db42400579c9a54f</x:v>
      </x:c>
      <x:c r="K110" s="2" t="n">
        <x:v>8888007</x:v>
      </x:c>
      <x:c r="L110" s="2" t="d">
        <x:v>2026-10-14T08:27:00.320Z</x:v>
      </x:c>
      <x:c r="M110" s="2" t="str">
        <x:v>Original HTML</x:v>
      </x:c>
      <x:c r="N110" s="2" t="str">
        <x:v>Financial source</x:v>
      </x:c>
    </x:row>
    <x:row r="111" ht="24" customHeight="1">
      <x:c r="C111" s="2" t="str">
        <x:v>TFC</x:v>
      </x:c>
      <x:c r="D111" s="2" t="str">
        <x:v>2019-12-31</x:v>
      </x:c>
      <x:c r="E111" s="2" t="str">
        <x:v>10-K</x:v>
      </x:c>
      <x:c r="F111" s="2" t="str">
        <x:v>2020-03-03</x:v>
      </x:c>
      <x:c r="G111" s="2" t="str">
        <x:v>0000092230-20-000045</x:v>
      </x:c>
      <x:c r="H111" s="2" t="str">
        <x:v>data/raw/filings/TFC_0000092230-20-000045_tfc-20191231.htm</x:v>
      </x:c>
      <x:c r="I111" s="2" t="str">
        <x:v>https://www.sec.gov/Archives/edgar/data/92230/000009223020000045/tfc-20191231.htm</x:v>
      </x:c>
      <x:c r="J111" s="2" t="str">
        <x:v>e3f19acbd7b8c884ecd819b1f2ef84a1bdf0f165358b5e7b6617cc4d0c830b36</x:v>
      </x:c>
      <x:c r="K111" s="2" t="n">
        <x:v>11436471</x:v>
      </x:c>
      <x:c r="L111" s="2" t="d">
        <x:v>2026-10-14T08:27:00.422Z</x:v>
      </x:c>
      <x:c r="M111" s="2" t="str">
        <x:v>Original HTML</x:v>
      </x:c>
      <x:c r="N111" s="2" t="str">
        <x:v>Financial source</x:v>
      </x:c>
    </x:row>
    <x:row r="112" ht="24" customHeight="1">
      <x:c r="C112" s="2" t="str">
        <x:v>TFC</x:v>
      </x:c>
      <x:c r="D112" s="2" t="str">
        <x:v>2018-12-31</x:v>
      </x:c>
      <x:c r="E112" s="2" t="str">
        <x:v>10-K</x:v>
      </x:c>
      <x:c r="F112" s="2" t="str">
        <x:v>2019-02-26</x:v>
      </x:c>
      <x:c r="G112" s="2" t="str">
        <x:v>0000092230-19-000017</x:v>
      </x:c>
      <x:c r="H112" s="2" t="str">
        <x:v>data/raw/filings/TFC_0000092230-19-000017_form10-k_4q18.htm</x:v>
      </x:c>
      <x:c r="I112" s="2" t="str">
        <x:v>https://www.sec.gov/Archives/edgar/data/92230/000009223019000017/form10-k_4q18.htm</x:v>
      </x:c>
      <x:c r="J112" s="2" t="str">
        <x:v>35acb9bde4b7097a0a4e84cce1cffbda89f0f8f2556b701621fdd85a0982769a</x:v>
      </x:c>
      <x:c r="K112" s="2" t="n">
        <x:v>6507311</x:v>
      </x:c>
      <x:c r="L112" s="2" t="d">
        <x:v>2026-10-14T08:27:06.717Z</x:v>
      </x:c>
      <x:c r="M112" s="2" t="str">
        <x:v>Original HTML</x:v>
      </x:c>
      <x:c r="N112" s="2" t="str">
        <x:v>Financial source</x:v>
      </x:c>
    </x:row>
    <x:row r="113" ht="24" customHeight="1">
      <x:c r="C113" s="2" t="str">
        <x:v>TFC</x:v>
      </x:c>
      <x:c r="D113" s="2" t="str">
        <x:v>2017-12-31</x:v>
      </x:c>
      <x:c r="E113" s="2" t="str">
        <x:v>10-K</x:v>
      </x:c>
      <x:c r="F113" s="2" t="str">
        <x:v>2018-02-21</x:v>
      </x:c>
      <x:c r="G113" s="2" t="str">
        <x:v>0000092230-18-000021</x:v>
      </x:c>
      <x:c r="H113" s="2" t="str">
        <x:v>data/raw/filings/TFC_0000092230-18-000021_form10-k_4q17.htm</x:v>
      </x:c>
      <x:c r="I113" s="2" t="str">
        <x:v>https://www.sec.gov/Archives/edgar/data/92230/000009223018000021/form10-k_4q17.htm</x:v>
      </x:c>
      <x:c r="J113" s="2" t="str">
        <x:v>355df15826de9201838c55396b57b9db2d79dffe9bdb2cc2c9dcdf5331c9fe91</x:v>
      </x:c>
      <x:c r="K113" s="2" t="n">
        <x:v>6869824</x:v>
      </x:c>
      <x:c r="L113" s="2" t="d">
        <x:v>2026-10-14T08:27:06.795Z</x:v>
      </x:c>
      <x:c r="M113" s="2" t="str">
        <x:v>Original HTML</x:v>
      </x:c>
      <x:c r="N113" s="2" t="str">
        <x:v>Financial source</x:v>
      </x:c>
    </x:row>
    <x:row r="114" ht="24" customHeight="1">
      <x:c r="C114" s="2" t="str">
        <x:v>TFC</x:v>
      </x:c>
      <x:c r="D114" s="2" t="str">
        <x:v>2016-12-31</x:v>
      </x:c>
      <x:c r="E114" s="2" t="str">
        <x:v>10-K</x:v>
      </x:c>
      <x:c r="F114" s="2" t="str">
        <x:v>2017-02-21</x:v>
      </x:c>
      <x:c r="G114" s="2" t="str">
        <x:v>0000092230-17-000021</x:v>
      </x:c>
      <x:c r="H114" s="2" t="str">
        <x:v>data/raw/filings/TFC_0000092230-17-000021_form10-kx2016.htm</x:v>
      </x:c>
      <x:c r="I114" s="2" t="str">
        <x:v>https://www.sec.gov/Archives/edgar/data/92230/000009223017000021/form10-kx2016.htm</x:v>
      </x:c>
      <x:c r="J114" s="2" t="str">
        <x:v>b847e053da2b9e43bd5f4681dd391129be12c5b38d009f21f182456a2f959842</x:v>
      </x:c>
      <x:c r="K114" s="2" t="n">
        <x:v>7658719</x:v>
      </x:c>
      <x:c r="L114" s="2" t="d">
        <x:v>2026-10-14T08:27:06.796Z</x:v>
      </x:c>
      <x:c r="M114" s="2" t="str">
        <x:v>Original HTML</x:v>
      </x:c>
      <x:c r="N114" s="2" t="str">
        <x:v>Financial source</x:v>
      </x:c>
    </x:row>
    <x:row r="115" ht="24" customHeight="1">
      <x:c r="C115" s="2" t="str">
        <x:v>COF</x:v>
      </x:c>
      <x:c r="D115" s="2" t="str">
        <x:v>2026-06-30</x:v>
      </x:c>
      <x:c r="E115" s="2" t="str">
        <x:v>10-Q</x:v>
      </x:c>
      <x:c r="F115" s="2" t="str">
        <x:v>2026-07-28</x:v>
      </x:c>
      <x:c r="G115" s="2" t="str">
        <x:v>0000927628-26-000089</x:v>
      </x:c>
      <x:c r="H115" s="2" t="str">
        <x:v>data/raw/filings/COF_0000927628-26-000089_cof-20260630.htm</x:v>
      </x:c>
      <x:c r="I115" s="2" t="str">
        <x:v>https://www.sec.gov/Archives/edgar/data/927628/000092762826000089/cof-20260630.htm</x:v>
      </x:c>
      <x:c r="J115" s="2" t="str">
        <x:v>89d8beb218b6524924d40167f0116e50de34abb7803404fd6cff8102a2bc0097</x:v>
      </x:c>
      <x:c r="K115" s="2" t="n">
        <x:v>8330698</x:v>
      </x:c>
      <x:c r="L115" s="2" t="d">
        <x:v>2026-10-14T08:27:13.398Z</x:v>
      </x:c>
      <x:c r="M115" s="2" t="str">
        <x:v>Original HTML</x:v>
      </x:c>
      <x:c r="N115" s="2" t="str">
        <x:v>Financial source</x:v>
      </x:c>
    </x:row>
    <x:row r="116" ht="24" customHeight="1">
      <x:c r="C116" s="2" t="str">
        <x:v>COF</x:v>
      </x:c>
      <x:c r="D116" s="2" t="str">
        <x:v>2025-12-31</x:v>
      </x:c>
      <x:c r="E116" s="2" t="str">
        <x:v>10-K</x:v>
      </x:c>
      <x:c r="F116" s="2" t="str">
        <x:v>2026-02-19</x:v>
      </x:c>
      <x:c r="G116" s="2" t="str">
        <x:v>0000927628-26-000024</x:v>
      </x:c>
      <x:c r="H116" s="2" t="str">
        <x:v>data/raw/filings/COF_0000927628-26-000024_cof-20251231.htm</x:v>
      </x:c>
      <x:c r="I116" s="2" t="str">
        <x:v>https://www.sec.gov/Archives/edgar/data/927628/000092762826000024/cof-20251231.htm</x:v>
      </x:c>
      <x:c r="J116" s="2" t="str">
        <x:v>5d5a04493d4a33eb9d65be56ca50ba42a199859d80bf5f0da93eba3742c50a7d</x:v>
      </x:c>
      <x:c r="K116" s="2" t="n">
        <x:v>9213759</x:v>
      </x:c>
      <x:c r="L116" s="2" t="d">
        <x:v>2026-10-14T08:27:13.318Z</x:v>
      </x:c>
      <x:c r="M116" s="2" t="str">
        <x:v>Original HTML</x:v>
      </x:c>
      <x:c r="N116" s="2" t="str">
        <x:v>Financial source</x:v>
      </x:c>
    </x:row>
    <x:row r="117" ht="24" customHeight="1">
      <x:c r="C117" s="2" t="str">
        <x:v>COF</x:v>
      </x:c>
      <x:c r="D117" s="2" t="str">
        <x:v>2025-06-30</x:v>
      </x:c>
      <x:c r="E117" s="2" t="str">
        <x:v>10-Q</x:v>
      </x:c>
      <x:c r="F117" s="2" t="str">
        <x:v>2025-07-31</x:v>
      </x:c>
      <x:c r="G117" s="2" t="str">
        <x:v>0000927628-25-000247</x:v>
      </x:c>
      <x:c r="H117" s="2" t="str">
        <x:v>data/raw/filings/COF_0000927628-25-000247_cof-20250630.htm</x:v>
      </x:c>
      <x:c r="I117" s="2" t="str">
        <x:v>https://www.sec.gov/Archives/edgar/data/927628/000092762825000247/cof-20250630.htm</x:v>
      </x:c>
      <x:c r="J117" s="2" t="str">
        <x:v>73cb4ebe0feb1f2bd9f0e048bd852986b911b7890170c9edb34b58e29110f328</x:v>
      </x:c>
      <x:c r="K117" s="2" t="n">
        <x:v>8706884</x:v>
      </x:c>
      <x:c r="L117" s="2" t="d">
        <x:v>2026-10-14T08:27:13.408Z</x:v>
      </x:c>
      <x:c r="M117" s="2" t="str">
        <x:v>Original HTML</x:v>
      </x:c>
      <x:c r="N117" s="2" t="str">
        <x:v>Financial source</x:v>
      </x:c>
    </x:row>
    <x:row r="118" ht="24" customHeight="1">
      <x:c r="C118" s="2" t="str">
        <x:v>COF</x:v>
      </x:c>
      <x:c r="D118" s="2" t="str">
        <x:v>2024-12-31</x:v>
      </x:c>
      <x:c r="E118" s="2" t="str">
        <x:v>10-K</x:v>
      </x:c>
      <x:c r="F118" s="2" t="str">
        <x:v>2025-02-20</x:v>
      </x:c>
      <x:c r="G118" s="2" t="str">
        <x:v>0000927628-25-000092</x:v>
      </x:c>
      <x:c r="H118" s="2" t="str">
        <x:v>data/raw/filings/COF_0000927628-25-000092_cof-20241231.htm</x:v>
      </x:c>
      <x:c r="I118" s="2" t="str">
        <x:v>https://www.sec.gov/Archives/edgar/data/927628/000092762825000092/cof-20241231.htm</x:v>
      </x:c>
      <x:c r="J118" s="2" t="str">
        <x:v>8ef32078c53a1569b11a77edb7e9f7de831a53914368efe1ee606a546ffd48ed</x:v>
      </x:c>
      <x:c r="K118" s="2" t="n">
        <x:v>8528398</x:v>
      </x:c>
      <x:c r="L118" s="2" t="d">
        <x:v>2026-10-14T08:27:19.862Z</x:v>
      </x:c>
      <x:c r="M118" s="2" t="str">
        <x:v>Original HTML</x:v>
      </x:c>
      <x:c r="N118" s="2" t="str">
        <x:v>Financial source</x:v>
      </x:c>
    </x:row>
    <x:row r="119" ht="24" customHeight="1">
      <x:c r="C119" s="2" t="str">
        <x:v>COF</x:v>
      </x:c>
      <x:c r="D119" s="2" t="str">
        <x:v>2023-12-31</x:v>
      </x:c>
      <x:c r="E119" s="2" t="str">
        <x:v>10-K</x:v>
      </x:c>
      <x:c r="F119" s="2" t="str">
        <x:v>2024-02-23</x:v>
      </x:c>
      <x:c r="G119" s="2" t="str">
        <x:v>0000927628-24-000094</x:v>
      </x:c>
      <x:c r="H119" s="2" t="str">
        <x:v>data/raw/filings/COF_0000927628-24-000094_cof-20231231.htm</x:v>
      </x:c>
      <x:c r="I119" s="2" t="str">
        <x:v>https://www.sec.gov/Archives/edgar/data/927628/000092762824000094/cof-20231231.htm</x:v>
      </x:c>
      <x:c r="J119" s="2" t="str">
        <x:v>d0680be3cda29e17495741b9a2f5436f72524dd7e33d7b94e97c348da2fcb5c3</x:v>
      </x:c>
      <x:c r="K119" s="2" t="n">
        <x:v>8252617</x:v>
      </x:c>
      <x:c r="L119" s="2" t="d">
        <x:v>2026-10-14T08:27:20.034Z</x:v>
      </x:c>
      <x:c r="M119" s="2" t="str">
        <x:v>Original HTML</x:v>
      </x:c>
      <x:c r="N119" s="2" t="str">
        <x:v>Financial source</x:v>
      </x:c>
    </x:row>
    <x:row r="120" ht="24" customHeight="1">
      <x:c r="C120" s="2" t="str">
        <x:v>COF</x:v>
      </x:c>
      <x:c r="D120" s="2" t="str">
        <x:v>2022-12-31</x:v>
      </x:c>
      <x:c r="E120" s="2" t="str">
        <x:v>10-K</x:v>
      </x:c>
      <x:c r="F120" s="2" t="str">
        <x:v>2023-02-24</x:v>
      </x:c>
      <x:c r="G120" s="2" t="str">
        <x:v>0000927628-23-000117</x:v>
      </x:c>
      <x:c r="H120" s="2" t="str">
        <x:v>data/raw/filings/COF_0000927628-23-000117_cof-20221231.htm</x:v>
      </x:c>
      <x:c r="I120" s="2" t="str">
        <x:v>https://www.sec.gov/Archives/edgar/data/927628/000092762823000117/cof-20221231.htm</x:v>
      </x:c>
      <x:c r="J120" s="2" t="str">
        <x:v>33c1fe34e9d4f8a0222ca08c05cd0b134d9a744757d1926fbe49ed68f131b81f</x:v>
      </x:c>
      <x:c r="K120" s="2" t="n">
        <x:v>9695803</x:v>
      </x:c>
      <x:c r="L120" s="2" t="d">
        <x:v>2026-10-14T08:27:19.712Z</x:v>
      </x:c>
      <x:c r="M120" s="2" t="str">
        <x:v>Original HTML</x:v>
      </x:c>
      <x:c r="N120" s="2" t="str">
        <x:v>Financial source</x:v>
      </x:c>
    </x:row>
    <x:row r="121" ht="24" customHeight="1">
      <x:c r="C121" s="2" t="str">
        <x:v>COF</x:v>
      </x:c>
      <x:c r="D121" s="2" t="str">
        <x:v>2021-12-31</x:v>
      </x:c>
      <x:c r="E121" s="2" t="str">
        <x:v>10-K</x:v>
      </x:c>
      <x:c r="F121" s="2" t="str">
        <x:v>2022-02-25</x:v>
      </x:c>
      <x:c r="G121" s="2" t="str">
        <x:v>0000927628-22-000106</x:v>
      </x:c>
      <x:c r="H121" s="2" t="str">
        <x:v>data/raw/filings/COF_0000927628-22-000106_cof-20211231.htm</x:v>
      </x:c>
      <x:c r="I121" s="2" t="str">
        <x:v>https://www.sec.gov/Archives/edgar/data/927628/000092762822000106/cof-20211231.htm</x:v>
      </x:c>
      <x:c r="J121" s="2" t="str">
        <x:v>fa597950a468d72373d0894be4226ac563ce608792c9d4dc69a9167cbc593502</x:v>
      </x:c>
      <x:c r="K121" s="2" t="n">
        <x:v>9956156</x:v>
      </x:c>
      <x:c r="L121" s="2" t="d">
        <x:v>2026-10-14T08:27:26.460Z</x:v>
      </x:c>
      <x:c r="M121" s="2" t="str">
        <x:v>Original HTML</x:v>
      </x:c>
      <x:c r="N121" s="2" t="str">
        <x:v>Financial source</x:v>
      </x:c>
    </x:row>
    <x:row r="122" ht="24" customHeight="1">
      <x:c r="C122" s="2" t="str">
        <x:v>COF</x:v>
      </x:c>
      <x:c r="D122" s="2" t="str">
        <x:v>2020-12-31</x:v>
      </x:c>
      <x:c r="E122" s="2" t="str">
        <x:v>10-K</x:v>
      </x:c>
      <x:c r="F122" s="2" t="str">
        <x:v>2021-02-25</x:v>
      </x:c>
      <x:c r="G122" s="2" t="str">
        <x:v>0000927628-21-000094</x:v>
      </x:c>
      <x:c r="H122" s="2" t="str">
        <x:v>data/raw/filings/COF_0000927628-21-000094_cof-20201231.htm</x:v>
      </x:c>
      <x:c r="I122" s="2" t="str">
        <x:v>https://www.sec.gov/Archives/edgar/data/927628/000092762821000094/cof-20201231.htm</x:v>
      </x:c>
      <x:c r="J122" s="2" t="str">
        <x:v>19066b97c06682bc7578d2d90ddb788caeae7ed8757645ea044ed8dd6d03a25f</x:v>
      </x:c>
      <x:c r="K122" s="2" t="n">
        <x:v>10716078</x:v>
      </x:c>
      <x:c r="L122" s="2" t="d">
        <x:v>2026-10-14T08:27:26.041Z</x:v>
      </x:c>
      <x:c r="M122" s="2" t="str">
        <x:v>Original HTML</x:v>
      </x:c>
      <x:c r="N122" s="2" t="str">
        <x:v>Financial source</x:v>
      </x:c>
    </x:row>
    <x:row r="123" ht="24" customHeight="1">
      <x:c r="C123" s="2" t="str">
        <x:v>COF</x:v>
      </x:c>
      <x:c r="D123" s="2" t="str">
        <x:v>2019-12-31</x:v>
      </x:c>
      <x:c r="E123" s="2" t="str">
        <x:v>10-K</x:v>
      </x:c>
      <x:c r="F123" s="2" t="str">
        <x:v>2020-02-20</x:v>
      </x:c>
      <x:c r="G123" s="2" t="str">
        <x:v>0000927628-20-000102</x:v>
      </x:c>
      <x:c r="H123" s="2" t="str">
        <x:v>data/raw/filings/COF_0000927628-20-000102_cof-12312019x10k.htm</x:v>
      </x:c>
      <x:c r="I123" s="2" t="str">
        <x:v>https://www.sec.gov/Archives/edgar/data/927628/000092762820000102/cof-12312019x10k.htm</x:v>
      </x:c>
      <x:c r="J123" s="2" t="str">
        <x:v>87da55eeb42f0f018e98385615082446811e6848eb64db323e114a8114887a5b</x:v>
      </x:c>
      <x:c r="K123" s="2" t="n">
        <x:v>12367406</x:v>
      </x:c>
      <x:c r="L123" s="2" t="d">
        <x:v>2026-10-14T08:27:26.546Z</x:v>
      </x:c>
      <x:c r="M123" s="2" t="str">
        <x:v>Original HTML</x:v>
      </x:c>
      <x:c r="N123" s="2" t="str">
        <x:v>Financial source</x:v>
      </x:c>
    </x:row>
    <x:row r="124" ht="24" customHeight="1">
      <x:c r="C124" s="2" t="str">
        <x:v>COF</x:v>
      </x:c>
      <x:c r="D124" s="2" t="str">
        <x:v>2018-12-31</x:v>
      </x:c>
      <x:c r="E124" s="2" t="str">
        <x:v>10-K</x:v>
      </x:c>
      <x:c r="F124" s="2" t="str">
        <x:v>2019-02-20</x:v>
      </x:c>
      <x:c r="G124" s="2" t="str">
        <x:v>0000927628-19-000093</x:v>
      </x:c>
      <x:c r="H124" s="2" t="str">
        <x:v>data/raw/filings/COF_0000927628-19-000093_cof-12312018x10k.htm</x:v>
      </x:c>
      <x:c r="I124" s="2" t="str">
        <x:v>https://www.sec.gov/Archives/edgar/data/927628/000092762819000093/cof-12312018x10k.htm</x:v>
      </x:c>
      <x:c r="J124" s="2" t="str">
        <x:v>b3e351ec3c6fb24c4b38e862dc462d04318d83f0bb248b6371fe647845dd1aa3</x:v>
      </x:c>
      <x:c r="K124" s="2" t="n">
        <x:v>13195283</x:v>
      </x:c>
      <x:c r="L124" s="2" t="d">
        <x:v>2026-10-14T08:27:33.043Z</x:v>
      </x:c>
      <x:c r="M124" s="2" t="str">
        <x:v>Original HTML</x:v>
      </x:c>
      <x:c r="N124" s="2" t="str">
        <x:v>Financial source</x:v>
      </x:c>
    </x:row>
    <x:row r="125" ht="24" customHeight="1">
      <x:c r="C125" s="2" t="str">
        <x:v>COF</x:v>
      </x:c>
      <x:c r="D125" s="2" t="str">
        <x:v>2017-12-31</x:v>
      </x:c>
      <x:c r="E125" s="2" t="str">
        <x:v>10-K</x:v>
      </x:c>
      <x:c r="F125" s="2" t="str">
        <x:v>2018-02-21</x:v>
      </x:c>
      <x:c r="G125" s="2" t="str">
        <x:v>0000927628-18-000107</x:v>
      </x:c>
      <x:c r="H125" s="2" t="str">
        <x:v>data/raw/filings/COF_0000927628-18-000107_cof-12312017x10k.htm</x:v>
      </x:c>
      <x:c r="I125" s="2" t="str">
        <x:v>https://www.sec.gov/Archives/edgar/data/927628/000092762818000107/cof-12312017x10k.htm</x:v>
      </x:c>
      <x:c r="J125" s="2" t="str">
        <x:v>2f20b5e069ea8d0e5a6aad47be0f80aed24fa3350d0de8dbf4fc60ad4bcad025</x:v>
      </x:c>
      <x:c r="K125" s="2" t="n">
        <x:v>10701193</x:v>
      </x:c>
      <x:c r="L125" s="2" t="d">
        <x:v>2026-10-14T08:27:32.424Z</x:v>
      </x:c>
      <x:c r="M125" s="2" t="str">
        <x:v>Original HTML</x:v>
      </x:c>
      <x:c r="N125" s="2" t="str">
        <x:v>Financial source</x:v>
      </x:c>
    </x:row>
    <x:row r="126" ht="24" customHeight="1">
      <x:c r="C126" s="2" t="str">
        <x:v>COF</x:v>
      </x:c>
      <x:c r="D126" s="2" t="str">
        <x:v>2016-12-31</x:v>
      </x:c>
      <x:c r="E126" s="2" t="str">
        <x:v>10-K</x:v>
      </x:c>
      <x:c r="F126" s="2" t="str">
        <x:v>2017-02-23</x:v>
      </x:c>
      <x:c r="G126" s="2" t="str">
        <x:v>0000927628-17-000115</x:v>
      </x:c>
      <x:c r="H126" s="2" t="str">
        <x:v>data/raw/filings/COF_0000927628-17-000115_cof-12312016x10k.htm</x:v>
      </x:c>
      <x:c r="I126" s="2" t="str">
        <x:v>https://www.sec.gov/Archives/edgar/data/927628/000092762817000115/cof-12312016x10k.htm</x:v>
      </x:c>
      <x:c r="J126" s="2" t="str">
        <x:v>08807b4671ab820c8e817eade6ef157ab7c7697152058604625c75b92e9f43a3</x:v>
      </x:c>
      <x:c r="K126" s="2" t="n">
        <x:v>11031929</x:v>
      </x:c>
      <x:c r="L126" s="2" t="d">
        <x:v>2026-10-14T08:27:32.310Z</x:v>
      </x:c>
      <x:c r="M126" s="2" t="str">
        <x:v>Original HTML</x:v>
      </x:c>
      <x:c r="N126" s="2" t="str">
        <x:v>Financial source</x:v>
      </x:c>
    </x:row>
    <x:row r="127" ht="24" customHeight="1">
      <x:c r="C127" s="2" t="str">
        <x:v>PNC</x:v>
      </x:c>
      <x:c r="D127" s="2" t="str">
        <x:v>2026-06-30</x:v>
      </x:c>
      <x:c r="E127" s="2" t="str">
        <x:v>8-K supplement</x:v>
      </x:c>
      <x:c r="F127" s="2" t="str">
        <x:v>2026-07-15</x:v>
      </x:c>
      <x:c r="G127" s="2" t="str">
        <x:v>0001628280-26-048244</x:v>
      </x:c>
      <x:c r="H127" s="2" t="str">
        <x:v>data/raw/filings/PNC_2026Q2_financial_highlights.htm</x:v>
      </x:c>
      <x:c r="I127" s="2" t="str">
        <x:v>https://investor.pnc.com/sec-filings/all-sec-filings/content/0001628280-26-048244/q22026financialhighlightsa.htm</x:v>
      </x:c>
      <x:c r="J127" s="2" t="str">
        <x:v>b7344b6cd63105f498a00c50a81e854fefeb8c572a8cf4558f9336dde1a177ad</x:v>
      </x:c>
      <x:c r="K127" s="2" t="n">
        <x:v>938595</x:v>
      </x:c>
      <x:c r="L127" s="2" t="d">
        <x:v>2026-10-14T08:36:42.118Z</x:v>
      </x:c>
      <x:c r="M127" s="2" t="str">
        <x:v>Original HTML</x:v>
      </x:c>
      <x:c r="N127" s="2" t="str">
        <x:v>Financial source</x:v>
      </x:c>
    </x:row>
    <x:row r="128" ht="24" customHeight="1">
      <x:c r="C128" s="2" t="str">
        <x:v>C</x:v>
      </x:c>
      <x:c r="D128" s="2" t="str">
        <x:v>H1 2026</x:v>
      </x:c>
      <x:c r="E128" s="2" t="str">
        <x:v>Issuer PDF</x:v>
      </x:c>
      <x:c r="F128" s="2" t="str"/>
      <x:c r="G128" s="2" t="str"/>
      <x:c r="H128" s="2" t="str">
        <x:v>data/raw/reports/C_H12026_2026prqtr2rslt.pdf</x:v>
      </x:c>
      <x:c r="I128" s="2" t="str">
        <x:v>https://www.citigroup.com/rcs/citigpa/storage/public/Earnings/Q22026/2026prqtr2rslt.pdf</x:v>
      </x:c>
      <x:c r="J128" s="2" t="str">
        <x:v>65a4a775e86b481c539d1a270faed945c4e88dc7436be21f96462858f2a75c65</x:v>
      </x:c>
      <x:c r="K128" s="2" t="n">
        <x:v>372123</x:v>
      </x:c>
      <x:c r="L128" s="2" t="d">
        <x:v>2026-10-14T08:17:37.046Z</x:v>
      </x:c>
      <x:c r="M128" s="2" t="str">
        <x:v>Native PDF</x:v>
      </x:c>
      <x:c r="N128" s="2" t="str">
        <x:v>Financial evidence</x:v>
      </x:c>
    </x:row>
    <x:row r="129" ht="24" customHeight="1">
      <x:c r="C129" s="2" t="str">
        <x:v>MS</x:v>
      </x:c>
      <x:c r="D129" s="2" t="str">
        <x:v>H1 2026</x:v>
      </x:c>
      <x:c r="E129" s="2" t="str">
        <x:v>Issuer PDF</x:v>
      </x:c>
      <x:c r="F129" s="2" t="str"/>
      <x:c r="G129" s="2" t="str"/>
      <x:c r="H129" s="2" t="str">
        <x:v>data/raw/reports/MS_H12026_finsup2q2026.pdf</x:v>
      </x:c>
      <x:c r="I129" s="2" t="str">
        <x:v>https://www.morganstanley.com/about-us-ir/finsup2q2026/finsup2q2026.pdf</x:v>
      </x:c>
      <x:c r="J129" s="2" t="str">
        <x:v>8703594f43d0df969efd537ce3c4d21948b941422d10ae46baedcc237be1b63e</x:v>
      </x:c>
      <x:c r="K129" s="2" t="n">
        <x:v>926475</x:v>
      </x:c>
      <x:c r="L129" s="2" t="d">
        <x:v>2026-10-14T08:17:38.024Z</x:v>
      </x:c>
      <x:c r="M129" s="2" t="str">
        <x:v>Native PDF</x:v>
      </x:c>
      <x:c r="N129" s="2" t="str">
        <x:v>Financial evidence</x:v>
      </x:c>
    </x:row>
    <x:row r="130" ht="24" customHeight="1">
      <x:c r="C130" s="2" t="str">
        <x:v>MS</x:v>
      </x:c>
      <x:c r="D130" s="2" t="str">
        <x:v>H1 2026</x:v>
      </x:c>
      <x:c r="E130" s="2" t="str">
        <x:v>Issuer PDF</x:v>
      </x:c>
      <x:c r="F130" s="2" t="str"/>
      <x:c r="G130" s="2" t="str"/>
      <x:c r="H130" s="2" t="str">
        <x:v>data/raw/reports/MS_H12026_2q2026.pdf</x:v>
      </x:c>
      <x:c r="I130" s="2" t="str">
        <x:v>https://www.morganstanley.com/about-us-ir/shareholder/2q2026.pdf</x:v>
      </x:c>
      <x:c r="J130" s="2" t="str">
        <x:v>1fb1f1c0e8b3eb0644f0bc549d88d20cc1a8b7b827c0a3e8f10f64d8573c30e4</x:v>
      </x:c>
      <x:c r="K130" s="2" t="n">
        <x:v>1319776</x:v>
      </x:c>
      <x:c r="L130" s="2" t="d">
        <x:v>2026-10-14T08:17:38.035Z</x:v>
      </x:c>
      <x:c r="M130" s="2" t="str">
        <x:v>Native PDF</x:v>
      </x:c>
      <x:c r="N130" s="2" t="str">
        <x:v>Financial evidence</x:v>
      </x:c>
    </x:row>
    <x:row r="131" ht="24" customHeight="1">
      <x:c r="C131" s="2" t="str">
        <x:v>WFC</x:v>
      </x:c>
      <x:c r="D131" s="2" t="str">
        <x:v>H1 2026</x:v>
      </x:c>
      <x:c r="E131" s="2" t="str">
        <x:v>Issuer PDF</x:v>
      </x:c>
      <x:c r="F131" s="2" t="str"/>
      <x:c r="G131" s="2" t="str"/>
      <x:c r="H131" s="2" t="str">
        <x:v>data/raw/reports/WFC_H12026_second-quarter-2026-earnings.pdf</x:v>
      </x:c>
      <x:c r="I131" s="2" t="str">
        <x:v>https://www.wellsfargo.com/assets/pdf/about/investor-relations/earnings/second-quarter-2026-earnings.pdf</x:v>
      </x:c>
      <x:c r="J131" s="2" t="str">
        <x:v>a3dc457c53c6a84a1d1d34c9afd841aa5f6faf56d962ee859ae7362a9248a266</x:v>
      </x:c>
      <x:c r="K131" s="2" t="n">
        <x:v>259593</x:v>
      </x:c>
      <x:c r="L131" s="2" t="d">
        <x:v>2026-10-14T08:17:40.382Z</x:v>
      </x:c>
      <x:c r="M131" s="2" t="str">
        <x:v>Native PDF</x:v>
      </x:c>
      <x:c r="N131" s="2" t="str">
        <x:v>Financial evidence</x:v>
      </x:c>
    </x:row>
    <x:row r="132" ht="24" customHeight="1">
      <x:c r="C132" s="2" t="str">
        <x:v>BAC</x:v>
      </x:c>
      <x:c r="D132" s="2" t="str">
        <x:v>H1 2026</x:v>
      </x:c>
      <x:c r="E132" s="2" t="str">
        <x:v>Issuer PDF</x:v>
      </x:c>
      <x:c r="F132" s="2" t="str"/>
      <x:c r="G132" s="2" t="str"/>
      <x:c r="H132" s="2" t="str">
        <x:v>data/raw/reports/BAC_H12026_The_Press_Release_2Q26_ADA.pdf</x:v>
      </x:c>
      <x:c r="I132" s="2" t="str">
        <x:v>https://d1io3yog0oux5.cloudfront.net/_f11ccfe8ada30ec2e4f311f10a442d51/bankofamerica/db/806/10579/earnings_release/The+Press+Release_2Q26_ADA.pdf</x:v>
      </x:c>
      <x:c r="J132" s="2" t="str">
        <x:v>a650653f48aeaf0a045d4b87351a38719cb5ff560f884e6b6fd233106bc4e383</x:v>
      </x:c>
      <x:c r="K132" s="2" t="n">
        <x:v>683489</x:v>
      </x:c>
      <x:c r="L132" s="2" t="d">
        <x:v>2026-10-14T08:17:42.076Z</x:v>
      </x:c>
      <x:c r="M132" s="2" t="str">
        <x:v>Native PDF</x:v>
      </x:c>
      <x:c r="N132" s="2" t="str">
        <x:v>Financial evidence</x:v>
      </x:c>
    </x:row>
    <x:row r="133" ht="24" customHeight="1">
      <x:c r="C133" s="2" t="str">
        <x:v>BAC</x:v>
      </x:c>
      <x:c r="D133" s="2" t="str">
        <x:v>H1 2026</x:v>
      </x:c>
      <x:c r="E133" s="2" t="str">
        <x:v>Issuer PDF</x:v>
      </x:c>
      <x:c r="F133" s="2" t="str"/>
      <x:c r="G133" s="2" t="str"/>
      <x:c r="H133" s="2" t="str">
        <x:v>data/raw/reports/BAC_H12026_The_Supplemental_Information_2Q26_ADA.pdf</x:v>
      </x:c>
      <x:c r="I133" s="2" t="str">
        <x:v>https://d1io3yog0oux5.cloudfront.net/_f11ccfe8ada30ec2e4f311f10a442d51/bankofamerica/db/806/10579/supplemental_information/The+Supplemental+Information_2Q26_ADA.pdf</x:v>
      </x:c>
      <x:c r="J133" s="2" t="str">
        <x:v>584f0a9ddb6c4e4747680a0170684038591415694255bd73596b067f38b56e69</x:v>
      </x:c>
      <x:c r="K133" s="2" t="n">
        <x:v>1968978</x:v>
      </x:c>
      <x:c r="L133" s="2" t="d">
        <x:v>2026-10-14T08:17:42.128Z</x:v>
      </x:c>
      <x:c r="M133" s="2" t="str">
        <x:v>Native PDF</x:v>
      </x:c>
      <x:c r="N133" s="2" t="str">
        <x:v>Financial evidence</x:v>
      </x:c>
    </x:row>
    <x:row r="134" ht="24" customHeight="1">
      <x:c r="C134" s="2" t="str">
        <x:v>BAC</x:v>
      </x:c>
      <x:c r="D134" s="2" t="str">
        <x:v>FY2025</x:v>
      </x:c>
      <x:c r="E134" s="2" t="str">
        <x:v>Issuer PDF</x:v>
      </x:c>
      <x:c r="F134" s="2" t="str"/>
      <x:c r="G134" s="2" t="str"/>
      <x:c r="H134" s="2" t="str">
        <x:v>data/raw/reports/BAC_FY2025_BAC_2025_Annual_Report.pdf</x:v>
      </x:c>
      <x:c r="I134" s="2" t="str">
        <x:v>https://d1io3yog0oux5.cloudfront.net/_f11ccfe8ada30ec2e4f311f10a442d51/bankofamerica/db/867/10497/annual_report/BAC+2025+Annual+Report.pdf</x:v>
      </x:c>
      <x:c r="J134" s="2" t="str">
        <x:v>76424523c5c2cbe255296a194d4919d40bb58913d48f607c2383133d6fed0496</x:v>
      </x:c>
      <x:c r="K134" s="2" t="n">
        <x:v>29757437</x:v>
      </x:c>
      <x:c r="L134" s="2" t="d">
        <x:v>2026-10-14T08:17:45.525Z</x:v>
      </x:c>
      <x:c r="M134" s="2" t="str">
        <x:v>Native PDF</x:v>
      </x:c>
      <x:c r="N134" s="2" t="str">
        <x:v>Financial evidence</x:v>
      </x:c>
    </x:row>
    <x:row r="135" ht="24" customHeight="1">
      <x:c r="C135" s="2" t="str">
        <x:v>BAC</x:v>
      </x:c>
      <x:c r="D135" s="2" t="str">
        <x:v>FY2024</x:v>
      </x:c>
      <x:c r="E135" s="2" t="str">
        <x:v>Issuer PDF</x:v>
      </x:c>
      <x:c r="F135" s="2" t="str"/>
      <x:c r="G135" s="2" t="str"/>
      <x:c r="H135" s="2" t="str">
        <x:v>data/raw/reports/BAC_FY2024_BAC_2024_Annual_Report.pdf</x:v>
      </x:c>
      <x:c r="I135" s="2" t="str">
        <x:v>https://d1io3yog0oux5.cloudfront.net/_f11ccfe8ada30ec2e4f311f10a442d51/bankofamerica/db/867/10162/annual_report/BAC+2024+Annual+Report.pdf</x:v>
      </x:c>
      <x:c r="J135" s="2" t="str">
        <x:v>7b4171243e28aacea0a03c6fd1b811be495d2b9616c129d3dadb223a96f25350</x:v>
      </x:c>
      <x:c r="K135" s="2" t="n">
        <x:v>14534966</x:v>
      </x:c>
      <x:c r="L135" s="2" t="d">
        <x:v>2026-10-14T08:17:45.784Z</x:v>
      </x:c>
      <x:c r="M135" s="2" t="str">
        <x:v>Native PDF</x:v>
      </x:c>
      <x:c r="N135" s="2" t="str">
        <x:v>Financial evidence</x:v>
      </x:c>
    </x:row>
    <x:row r="136" ht="24" customHeight="1">
      <x:c r="C136" s="2" t="str">
        <x:v>BAC</x:v>
      </x:c>
      <x:c r="D136" s="2" t="str">
        <x:v>FY2023</x:v>
      </x:c>
      <x:c r="E136" s="2" t="str">
        <x:v>Issuer PDF</x:v>
      </x:c>
      <x:c r="F136" s="2" t="str"/>
      <x:c r="G136" s="2" t="str"/>
      <x:c r="H136" s="2" t="str">
        <x:v>data/raw/reports/BAC_FY2023_BAC_2023_Annual_Report.pdf</x:v>
      </x:c>
      <x:c r="I136" s="2" t="str">
        <x:v>https://d1io3yog0oux5.cloudfront.net/_f11ccfe8ada30ec2e4f311f10a442d51/bankofamerica/db/867/10038/annual_report/BAC+2023+Annual+Report.pdf</x:v>
      </x:c>
      <x:c r="J136" s="2" t="str">
        <x:v>4b187c6c56f7a41ee4852b61043864c090f320ceb9d9c1b91ef291d278a5acaf</x:v>
      </x:c>
      <x:c r="K136" s="2" t="n">
        <x:v>16464691</x:v>
      </x:c>
      <x:c r="L136" s="2" t="d">
        <x:v>2026-10-14T08:17:54.127Z</x:v>
      </x:c>
      <x:c r="M136" s="2" t="str">
        <x:v>Native PDF</x:v>
      </x:c>
      <x:c r="N136" s="2" t="str">
        <x:v>Financial evidence</x:v>
      </x:c>
    </x:row>
    <x:row r="137" ht="24" customHeight="1">
      <x:c r="C137" s="2" t="str">
        <x:v>BAC</x:v>
      </x:c>
      <x:c r="D137" s="2" t="str">
        <x:v>FY2022</x:v>
      </x:c>
      <x:c r="E137" s="2" t="str">
        <x:v>Issuer PDF</x:v>
      </x:c>
      <x:c r="F137" s="2" t="str"/>
      <x:c r="G137" s="2" t="str"/>
      <x:c r="H137" s="2" t="str">
        <x:v>data/raw/reports/BAC_FY2022_BAC_2022_Annual_Report.pdf</x:v>
      </x:c>
      <x:c r="I137" s="2" t="str">
        <x:v>https://d1io3yog0oux5.cloudfront.net/_f11ccfe8ada30ec2e4f311f10a442d51/bankofamerica/db/867/9840/annual_report/BAC+2022+Annual+Report.pdf</x:v>
      </x:c>
      <x:c r="J137" s="2" t="str">
        <x:v>90d58cd75481dbe0eba7ef73856c08d8d6326031df7a96a9f8f230a12631de83</x:v>
      </x:c>
      <x:c r="K137" s="2" t="n">
        <x:v>28291666</x:v>
      </x:c>
      <x:c r="L137" s="2" t="d">
        <x:v>2026-10-14T08:17:54.396Z</x:v>
      </x:c>
      <x:c r="M137" s="2" t="str">
        <x:v>Native PDF</x:v>
      </x:c>
      <x:c r="N137" s="2" t="str">
        <x:v>Financial evidence</x:v>
      </x:c>
    </x:row>
    <x:row r="138" ht="24" customHeight="1">
      <x:c r="C138" s="2" t="str">
        <x:v>BAC</x:v>
      </x:c>
      <x:c r="D138" s="2" t="str">
        <x:v>FY2021</x:v>
      </x:c>
      <x:c r="E138" s="2" t="str">
        <x:v>Issuer PDF</x:v>
      </x:c>
      <x:c r="F138" s="2" t="str"/>
      <x:c r="G138" s="2" t="str"/>
      <x:c r="H138" s="2" t="str">
        <x:v>data/raw/reports/BAC_FY2021_BAC_AR21_Full_Report_030122_1_.pdf</x:v>
      </x:c>
      <x:c r="I138" s="2" t="str">
        <x:v>https://d1io3yog0oux5.cloudfront.net/_f11ccfe8ada30ec2e4f311f10a442d51/bankofamerica/db/867/9640/annual_report/BAC_AR21_Full_Report_030122+%281%29.pdf</x:v>
      </x:c>
      <x:c r="J138" s="2" t="str">
        <x:v>4d2daa72836be8678b0a814f9715826bc9482cc69f7bea7aaff0a56f8405f8f6</x:v>
      </x:c>
      <x:c r="K138" s="2" t="n">
        <x:v>11703967</x:v>
      </x:c>
      <x:c r="L138" s="2" t="d">
        <x:v>2026-10-14T08:17:58.839Z</x:v>
      </x:c>
      <x:c r="M138" s="2" t="str">
        <x:v>Native PDF</x:v>
      </x:c>
      <x:c r="N138" s="2" t="str">
        <x:v>Financial evidence</x:v>
      </x:c>
    </x:row>
    <x:row r="139" ht="24" customHeight="1">
      <x:c r="C139" s="2" t="str">
        <x:v>BAC</x:v>
      </x:c>
      <x:c r="D139" s="2" t="str">
        <x:v>FY2020</x:v>
      </x:c>
      <x:c r="E139" s="2" t="str">
        <x:v>Issuer PDF</x:v>
      </x:c>
      <x:c r="F139" s="2" t="str"/>
      <x:c r="G139" s="2" t="str"/>
      <x:c r="H139" s="2" t="str">
        <x:v>data/raw/reports/BAC_FY2020_9_BAC_2020_Annual_Report_ADA.pdf</x:v>
      </x:c>
      <x:c r="I139" s="2" t="str">
        <x:v>https://d1io3yog0oux5.cloudfront.net/_f11ccfe8ada30ec2e4f311f10a442d51/bankofamerica/db/867/9129/annual_report/9+BAC_2020_Annual_Report_ADA.pdf</x:v>
      </x:c>
      <x:c r="J139" s="2" t="str">
        <x:v>89456f96065b15641df9656395eba4680b4a6730560728e7f9095a3b48e2b8b0</x:v>
      </x:c>
      <x:c r="K139" s="2" t="n">
        <x:v>23052545</x:v>
      </x:c>
      <x:c r="L139" s="2" t="d">
        <x:v>2026-10-14T08:17:58.954Z</x:v>
      </x:c>
      <x:c r="M139" s="2" t="str">
        <x:v>Native PDF</x:v>
      </x:c>
      <x:c r="N139" s="2" t="str">
        <x:v>Financial evidence</x:v>
      </x:c>
    </x:row>
    <x:row r="140" ht="24" customHeight="1">
      <x:c r="C140" s="2" t="str">
        <x:v>JPM</x:v>
      </x:c>
      <x:c r="D140" s="2" t="str">
        <x:v>FY2025</x:v>
      </x:c>
      <x:c r="E140" s="2" t="str">
        <x:v>Issuer PDF</x:v>
      </x:c>
      <x:c r="F140" s="2" t="str"/>
      <x:c r="G140" s="2" t="str"/>
      <x:c r="H140" s="2" t="str">
        <x:v>data/raw/reports/JPM_FY2025_annualreport-2025.pdf</x:v>
      </x:c>
      <x:c r="I140" s="2" t="str">
        <x:v>https://www.jpmorganchase.com/content/dam/jpmc/jpmorgan-chase-and-co/investor-relations/documents/annualreport-2025.pdf</x:v>
      </x:c>
      <x:c r="J140" s="2" t="str">
        <x:v>2a3ee9733eafd01e7667c5540fbd797c4cc688d14f00638a877f5623d1316d9d</x:v>
      </x:c>
      <x:c r="K140" s="2" t="n">
        <x:v>4928865</x:v>
      </x:c>
      <x:c r="L140" s="2" t="d">
        <x:v>2026-10-14T08:17:59.488Z</x:v>
      </x:c>
      <x:c r="M140" s="2" t="str">
        <x:v>Native PDF</x:v>
      </x:c>
      <x:c r="N140" s="2" t="str">
        <x:v>Financial evidence</x:v>
      </x:c>
    </x:row>
    <x:row r="141" ht="24" customHeight="1">
      <x:c r="C141" s="2" t="str">
        <x:v>JPM</x:v>
      </x:c>
      <x:c r="D141" s="2" t="str">
        <x:v>FY2024</x:v>
      </x:c>
      <x:c r="E141" s="2" t="str">
        <x:v>Issuer PDF</x:v>
      </x:c>
      <x:c r="F141" s="2" t="str"/>
      <x:c r="G141" s="2" t="str"/>
      <x:c r="H141" s="2" t="str">
        <x:v>data/raw/reports/JPM_FY2024_annualreport-2024.pdf</x:v>
      </x:c>
      <x:c r="I141" s="2" t="str">
        <x:v>https://www.jpmorganchase.com/content/dam/jpmc/jpmorgan-chase-and-co/investor-relations/documents/annualreport-2024.pdf</x:v>
      </x:c>
      <x:c r="J141" s="2" t="str">
        <x:v>78443e60b3188a70673ca7042d0bf9e4dc596d04072af729242886d22bd0a4e3</x:v>
      </x:c>
      <x:c r="K141" s="2" t="n">
        <x:v>17104906</x:v>
      </x:c>
      <x:c r="L141" s="2" t="d">
        <x:v>2026-10-14T08:18:00.045Z</x:v>
      </x:c>
      <x:c r="M141" s="2" t="str">
        <x:v>Native PDF</x:v>
      </x:c>
      <x:c r="N141" s="2" t="str">
        <x:v>Financial evidence</x:v>
      </x:c>
    </x:row>
    <x:row r="142" ht="24" customHeight="1">
      <x:c r="C142" s="2" t="str">
        <x:v>JPM</x:v>
      </x:c>
      <x:c r="D142" s="2" t="str">
        <x:v>FY2023</x:v>
      </x:c>
      <x:c r="E142" s="2" t="str">
        <x:v>Issuer PDF</x:v>
      </x:c>
      <x:c r="F142" s="2" t="str"/>
      <x:c r="G142" s="2" t="str"/>
      <x:c r="H142" s="2" t="str">
        <x:v>data/raw/reports/JPM_FY2023_annualreport-2023.pdf</x:v>
      </x:c>
      <x:c r="I142" s="2" t="str">
        <x:v>https://www.jpmorganchase.com/content/dam/jpmc/jpmorgan-chase-and-co/investor-relations/documents/annualreport-2023.pdf</x:v>
      </x:c>
      <x:c r="J142" s="2" t="str">
        <x:v>bebb7c4abb278396187cadcac8006951ffcee7dde7c7b458ef364befacbd8908</x:v>
      </x:c>
      <x:c r="K142" s="2" t="n">
        <x:v>6814192</x:v>
      </x:c>
      <x:c r="L142" s="2" t="d">
        <x:v>2026-10-14T08:18:05.674Z</x:v>
      </x:c>
      <x:c r="M142" s="2" t="str">
        <x:v>Native PDF</x:v>
      </x:c>
      <x:c r="N142" s="2" t="str">
        <x:v>Financial evidence</x:v>
      </x:c>
    </x:row>
    <x:row r="143" ht="24" customHeight="1">
      <x:c r="C143" s="2" t="str">
        <x:v>JPM</x:v>
      </x:c>
      <x:c r="D143" s="2" t="str">
        <x:v>FY2022</x:v>
      </x:c>
      <x:c r="E143" s="2" t="str">
        <x:v>Issuer PDF</x:v>
      </x:c>
      <x:c r="F143" s="2" t="str"/>
      <x:c r="G143" s="2" t="str"/>
      <x:c r="H143" s="2" t="str">
        <x:v>data/raw/reports/JPM_FY2022_annualreport-2022.pdf</x:v>
      </x:c>
      <x:c r="I143" s="2" t="str">
        <x:v>https://www.jpmorganchase.com/content/dam/jpmc/jpmorgan-chase-and-co/investor-relations/documents/annualreport-2022.pdf</x:v>
      </x:c>
      <x:c r="J143" s="2" t="str">
        <x:v>e2a82330efb82c9ab38b30cd043fa59c0c4b7debb5108559ce3c788bbe7942c6</x:v>
      </x:c>
      <x:c r="K143" s="2" t="n">
        <x:v>16797166</x:v>
      </x:c>
      <x:c r="L143" s="2" t="d">
        <x:v>2026-10-14T08:18:10.167Z</x:v>
      </x:c>
      <x:c r="M143" s="2" t="str">
        <x:v>Native PDF</x:v>
      </x:c>
      <x:c r="N143" s="2" t="str">
        <x:v>Financial evidence</x:v>
      </x:c>
    </x:row>
    <x:row r="144" ht="24" customHeight="1">
      <x:c r="C144" s="2" t="str">
        <x:v>JPM</x:v>
      </x:c>
      <x:c r="D144" s="2" t="str">
        <x:v>FY2021</x:v>
      </x:c>
      <x:c r="E144" s="2" t="str">
        <x:v>Issuer PDF</x:v>
      </x:c>
      <x:c r="F144" s="2" t="str"/>
      <x:c r="G144" s="2" t="str"/>
      <x:c r="H144" s="2" t="str">
        <x:v>data/raw/reports/JPM_FY2021_annualreport-2021.pdf</x:v>
      </x:c>
      <x:c r="I144" s="2" t="str">
        <x:v>https://www.jpmorganchase.com/content/dam/jpmc/jpmorgan-chase-and-co/investor-relations/documents/annualreport-2021.pdf</x:v>
      </x:c>
      <x:c r="J144" s="2" t="str">
        <x:v>7b5f2a777e92896ebf2386b0a9f51bab731f0a975826abd42ac5a0f415092273</x:v>
      </x:c>
      <x:c r="K144" s="2" t="n">
        <x:v>8488946</x:v>
      </x:c>
      <x:c r="L144" s="2" t="d">
        <x:v>2026-10-14T08:18:09.991Z</x:v>
      </x:c>
      <x:c r="M144" s="2" t="str">
        <x:v>Native PDF</x:v>
      </x:c>
      <x:c r="N144" s="2" t="str">
        <x:v>Financial evidence</x:v>
      </x:c>
    </x:row>
    <x:row r="145" ht="24" customHeight="1">
      <x:c r="C145" s="2" t="str">
        <x:v>JPM</x:v>
      </x:c>
      <x:c r="D145" s="2" t="str">
        <x:v>FY2020</x:v>
      </x:c>
      <x:c r="E145" s="2" t="str">
        <x:v>Issuer PDF</x:v>
      </x:c>
      <x:c r="F145" s="2" t="str"/>
      <x:c r="G145" s="2" t="str"/>
      <x:c r="H145" s="2" t="str">
        <x:v>data/raw/reports/JPM_FY2020_annualreport-2020.pdf</x:v>
      </x:c>
      <x:c r="I145" s="2" t="str">
        <x:v>https://www.jpmorganchase.com/content/dam/jpmc/jpmorgan-chase-and-co/investor-relations/documents/annualreport-2020.pdf</x:v>
      </x:c>
      <x:c r="J145" s="2" t="str">
        <x:v>ce247bf98179069ff1fa24d52a97d8fba6639a5c7f9846d364a1987cd70de65b</x:v>
      </x:c>
      <x:c r="K145" s="2" t="n">
        <x:v>8302860</x:v>
      </x:c>
      <x:c r="L145" s="2" t="d">
        <x:v>2026-10-14T08:18:14.113Z</x:v>
      </x:c>
      <x:c r="M145" s="2" t="str">
        <x:v>Native PDF</x:v>
      </x:c>
      <x:c r="N145" s="2" t="str">
        <x:v>Financial evidence</x:v>
      </x:c>
    </x:row>
    <x:row r="146" ht="24" customHeight="1">
      <x:c r="C146" s="2" t="str">
        <x:v>JPM</x:v>
      </x:c>
      <x:c r="D146" s="2" t="str">
        <x:v>FY2019</x:v>
      </x:c>
      <x:c r="E146" s="2" t="str">
        <x:v>Issuer PDF</x:v>
      </x:c>
      <x:c r="F146" s="2" t="str"/>
      <x:c r="G146" s="2" t="str"/>
      <x:c r="H146" s="2" t="str">
        <x:v>data/raw/reports/JPM_FY2019_annualreport-2019.pdf</x:v>
      </x:c>
      <x:c r="I146" s="2" t="str">
        <x:v>https://www.jpmorganchase.com/content/dam/jpmc/jpmorgan-chase-and-co/investor-relations/documents/annualreport-2019.pdf</x:v>
      </x:c>
      <x:c r="J146" s="2" t="str">
        <x:v>0b92afe80434d40701c7bc9cdb621daac5d57fad62cc901b1ad9ecac691323ab</x:v>
      </x:c>
      <x:c r="K146" s="2" t="n">
        <x:v>6777434</x:v>
      </x:c>
      <x:c r="L146" s="2" t="d">
        <x:v>2026-10-14T08:18:14.195Z</x:v>
      </x:c>
      <x:c r="M146" s="2" t="str">
        <x:v>Native PDF</x:v>
      </x:c>
      <x:c r="N146" s="2" t="str">
        <x:v>Financial evidence</x:v>
      </x:c>
    </x:row>
    <x:row r="147" ht="24" customHeight="1">
      <x:c r="C147" s="2" t="str">
        <x:v>JPM</x:v>
      </x:c>
      <x:c r="D147" s="2" t="str">
        <x:v>FY2018</x:v>
      </x:c>
      <x:c r="E147" s="2" t="str">
        <x:v>Issuer PDF</x:v>
      </x:c>
      <x:c r="F147" s="2" t="str"/>
      <x:c r="G147" s="2" t="str"/>
      <x:c r="H147" s="2" t="str">
        <x:v>data/raw/reports/JPM_FY2018_annualreport-2018.pdf</x:v>
      </x:c>
      <x:c r="I147" s="2" t="str">
        <x:v>https://www.jpmorganchase.com/content/dam/jpmc/jpmorgan-chase-and-co/investor-relations/documents/annualreport-2018.pdf</x:v>
      </x:c>
      <x:c r="J147" s="2" t="str">
        <x:v>020732572f52754fb0d47fb2102119863cbafe78ef0f834b5bb0f4a08f2bed54</x:v>
      </x:c>
      <x:c r="K147" s="2" t="n">
        <x:v>8320598</x:v>
      </x:c>
      <x:c r="L147" s="2" t="d">
        <x:v>2026-10-14T08:18:14.199Z</x:v>
      </x:c>
      <x:c r="M147" s="2" t="str">
        <x:v>Native PDF</x:v>
      </x:c>
      <x:c r="N147" s="2" t="str">
        <x:v>Financial evidence</x:v>
      </x:c>
    </x:row>
    <x:row r="148" ht="24" customHeight="1">
      <x:c r="C148" s="2" t="str">
        <x:v>JPM</x:v>
      </x:c>
      <x:c r="D148" s="2" t="str">
        <x:v>FY2017</x:v>
      </x:c>
      <x:c r="E148" s="2" t="str">
        <x:v>Issuer PDF</x:v>
      </x:c>
      <x:c r="F148" s="2" t="str"/>
      <x:c r="G148" s="2" t="str"/>
      <x:c r="H148" s="2" t="str">
        <x:v>data/raw/reports/JPM_FY2017_annualreport-2017.pdf</x:v>
      </x:c>
      <x:c r="I148" s="2" t="str">
        <x:v>https://www.jpmorganchase.com/content/dam/jpmc/jpmorgan-chase-and-co/investor-relations/documents/annualreport-2017.pdf</x:v>
      </x:c>
      <x:c r="J148" s="2" t="str">
        <x:v>1754bd12a8d72fe4a63234d35b3169432562f62e5ab9d22b20df0475aade8fa4</x:v>
      </x:c>
      <x:c r="K148" s="2" t="n">
        <x:v>10281582</x:v>
      </x:c>
      <x:c r="L148" s="2" t="d">
        <x:v>2026-10-14T08:18:18.195Z</x:v>
      </x:c>
      <x:c r="M148" s="2" t="str">
        <x:v>Native PDF</x:v>
      </x:c>
      <x:c r="N148" s="2" t="str">
        <x:v>Financial evidence</x:v>
      </x:c>
    </x:row>
    <x:row r="149" ht="24" customHeight="1">
      <x:c r="C149" s="2" t="str">
        <x:v>JPM</x:v>
      </x:c>
      <x:c r="D149" s="2" t="str">
        <x:v>FY2016</x:v>
      </x:c>
      <x:c r="E149" s="2" t="str">
        <x:v>Issuer PDF</x:v>
      </x:c>
      <x:c r="F149" s="2" t="str"/>
      <x:c r="G149" s="2" t="str"/>
      <x:c r="H149" s="2" t="str">
        <x:v>data/raw/reports/JPM_FY2016_2016-annualreport.pdf</x:v>
      </x:c>
      <x:c r="I149" s="2" t="str">
        <x:v>https://www.jpmorganchase.com/content/dam/jpmc/jpmorgan-chase-and-co/investor-relations/documents/2016-annualreport.pdf</x:v>
      </x:c>
      <x:c r="J149" s="2" t="str">
        <x:v>55af80a487c4a820ff8047b0695461ba31431c3fb6aaec4c21f5fa73ad4e8a38</x:v>
      </x:c>
      <x:c r="K149" s="2" t="n">
        <x:v>9367181</x:v>
      </x:c>
      <x:c r="L149" s="2" t="d">
        <x:v>2026-10-14T08:18:18.369Z</x:v>
      </x:c>
      <x:c r="M149" s="2" t="str">
        <x:v>Native PDF</x:v>
      </x:c>
      <x:c r="N149" s="2" t="str">
        <x:v>Financial evidence</x:v>
      </x:c>
    </x:row>
    <x:row r="150" ht="24" customHeight="1">
      <x:c r="C150" s="2" t="str">
        <x:v>C</x:v>
      </x:c>
      <x:c r="D150" s="2" t="str">
        <x:v>FY2025</x:v>
      </x:c>
      <x:c r="E150" s="2" t="str">
        <x:v>Issuer PDF</x:v>
      </x:c>
      <x:c r="F150" s="2" t="str"/>
      <x:c r="G150" s="2" t="str"/>
      <x:c r="H150" s="2" t="str">
        <x:v>data/raw/reports/C_FY2025_citi-2025-annual-report.pdf</x:v>
      </x:c>
      <x:c r="I150" s="2" t="str">
        <x:v>https://www.citigroup.com/rcs/citigpa/storage/public/Annual_Report/2025/citi-2025-annual-report.pdf</x:v>
      </x:c>
      <x:c r="J150" s="2" t="str">
        <x:v>2eee55ca393cdbedaccabfec0820d253442a76b4c2f1a2eda3221fd721e0d7f7</x:v>
      </x:c>
      <x:c r="K150" s="2" t="n">
        <x:v>3964657</x:v>
      </x:c>
      <x:c r="L150" s="2" t="d">
        <x:v>2026-10-14T08:18:18.684Z</x:v>
      </x:c>
      <x:c r="M150" s="2" t="str">
        <x:v>Native PDF</x:v>
      </x:c>
      <x:c r="N150" s="2" t="str">
        <x:v>Financial evidence</x:v>
      </x:c>
    </x:row>
    <x:row r="151" ht="24" customHeight="1">
      <x:c r="C151" s="2" t="str">
        <x:v>C</x:v>
      </x:c>
      <x:c r="D151" s="2" t="str">
        <x:v>FY2024</x:v>
      </x:c>
      <x:c r="E151" s="2" t="str">
        <x:v>Issuer PDF</x:v>
      </x:c>
      <x:c r="F151" s="2" t="str"/>
      <x:c r="G151" s="2" t="str"/>
      <x:c r="H151" s="2" t="str">
        <x:v>data/raw/reports/C_FY2024_citi-2024-annual-report.pdf</x:v>
      </x:c>
      <x:c r="I151" s="2" t="str">
        <x:v>https://www.citigroup.com/rcs/citigpa/storage/public/citi-2024-annual-report.pdf</x:v>
      </x:c>
      <x:c r="J151" s="2" t="str">
        <x:v>c3aa3536367a3e00437303ba43bbb5785a63909348477a59aa5879b0f4ae440b</x:v>
      </x:c>
      <x:c r="K151" s="2" t="n">
        <x:v>9582034</x:v>
      </x:c>
      <x:c r="L151" s="2" t="d">
        <x:v>2026-10-14T08:18:22.902Z</x:v>
      </x:c>
      <x:c r="M151" s="2" t="str">
        <x:v>Native PDF</x:v>
      </x:c>
      <x:c r="N151" s="2" t="str">
        <x:v>Financial evidence</x:v>
      </x:c>
    </x:row>
    <x:row r="152" ht="24" customHeight="1">
      <x:c r="C152" s="2" t="str">
        <x:v>C</x:v>
      </x:c>
      <x:c r="D152" s="2" t="str">
        <x:v>FY2023</x:v>
      </x:c>
      <x:c r="E152" s="2" t="str">
        <x:v>Issuer PDF</x:v>
      </x:c>
      <x:c r="F152" s="2" t="str"/>
      <x:c r="G152" s="2" t="str"/>
      <x:c r="H152" s="2" t="str">
        <x:v>data/raw/reports/C_FY2023_Citi-2023-Annual-Report.pdf</x:v>
      </x:c>
      <x:c r="I152" s="2" t="str">
        <x:v>https://www.citigroup.com/rcs/citigpa/storage/public/Citi-2023-Annual-Report.pdf</x:v>
      </x:c>
      <x:c r="J152" s="2" t="str">
        <x:v>81593ae0397fe73e4a8c30e1e1e6abdd027a1214923a89f2169c4abceb310e89</x:v>
      </x:c>
      <x:c r="K152" s="2" t="n">
        <x:v>5510865</x:v>
      </x:c>
      <x:c r="L152" s="2" t="d">
        <x:v>2026-10-14T08:18:23.212Z</x:v>
      </x:c>
      <x:c r="M152" s="2" t="str">
        <x:v>Native PDF</x:v>
      </x:c>
      <x:c r="N152" s="2" t="str">
        <x:v>Financial evidence</x:v>
      </x:c>
    </x:row>
    <x:row r="153" ht="24" customHeight="1">
      <x:c r="C153" s="2" t="str">
        <x:v>C</x:v>
      </x:c>
      <x:c r="D153" s="2" t="str">
        <x:v>FY2022</x:v>
      </x:c>
      <x:c r="E153" s="2" t="str">
        <x:v>Issuer PDF</x:v>
      </x:c>
      <x:c r="F153" s="2" t="str"/>
      <x:c r="G153" s="2" t="str"/>
      <x:c r="H153" s="2" t="str">
        <x:v>data/raw/reports/C_FY2022_citi-2022-annual-report.pdf</x:v>
      </x:c>
      <x:c r="I153" s="2" t="str">
        <x:v>https://www.citigroup.com/rcs/citigpa/storage/public/citi-2022-annual-report.pdf</x:v>
      </x:c>
      <x:c r="J153" s="2" t="str">
        <x:v>379e6d149b54bab7ad91967b3f5b74848124a3748f35746a0f1327340b639e3b</x:v>
      </x:c>
      <x:c r="K153" s="2" t="n">
        <x:v>5157781</x:v>
      </x:c>
      <x:c r="L153" s="2" t="d">
        <x:v>2026-10-14T08:18:22.974Z</x:v>
      </x:c>
      <x:c r="M153" s="2" t="str">
        <x:v>Native PDF</x:v>
      </x:c>
      <x:c r="N153" s="2" t="str">
        <x:v>Financial evidence</x:v>
      </x:c>
    </x:row>
    <x:row r="154" ht="24" customHeight="1">
      <x:c r="C154" s="2" t="str">
        <x:v>WFC</x:v>
      </x:c>
      <x:c r="D154" s="2" t="str">
        <x:v>H1 2026</x:v>
      </x:c>
      <x:c r="E154" s="2" t="str">
        <x:v>Issuer PDF</x:v>
      </x:c>
      <x:c r="F154" s="2" t="str"/>
      <x:c r="G154" s="2" t="str"/>
      <x:c r="H154" s="2" t="str">
        <x:v>data/raw/reports/WFC_H12026_second-quarter-2026-earnings-supplement.pdf</x:v>
      </x:c>
      <x:c r="I154" s="2" t="str">
        <x:v>https://www.wellsfargo.com/assets/pdf/about/investor-relations/earnings/second-quarter-2026-earnings-supplement.pdf</x:v>
      </x:c>
      <x:c r="J154" s="2" t="str">
        <x:v>681d1e8e3113817b2739a49397b36429f96a0ccea14fa653e9037f899fe8acd4</x:v>
      </x:c>
      <x:c r="K154" s="2" t="n">
        <x:v>2872156</x:v>
      </x:c>
      <x:c r="L154" s="2" t="d">
        <x:v>2026-10-14T08:18:26.994Z</x:v>
      </x:c>
      <x:c r="M154" s="2" t="str">
        <x:v>Native PDF</x:v>
      </x:c>
      <x:c r="N154" s="2" t="str">
        <x:v>Financial evidence</x:v>
      </x:c>
    </x:row>
    <x:row r="155" ht="24" customHeight="1">
      <x:c r="C155" s="2" t="str">
        <x:v>WFC</x:v>
      </x:c>
      <x:c r="D155" s="2" t="str">
        <x:v>FY2025</x:v>
      </x:c>
      <x:c r="E155" s="2" t="str">
        <x:v>Issuer PDF</x:v>
      </x:c>
      <x:c r="F155" s="2" t="str"/>
      <x:c r="G155" s="2" t="str"/>
      <x:c r="H155" s="2" t="str">
        <x:v>data/raw/reports/WFC_FY2025_2025-annual-report.pdf</x:v>
      </x:c>
      <x:c r="I155" s="2" t="str">
        <x:v>https://www.wellsfargo.com/assets/pdf/about/investor-relations/annual-reports/2025-annual-report.pdf</x:v>
      </x:c>
      <x:c r="J155" s="2" t="str">
        <x:v>e6d20cbcb280b77f4628ee400b3c9e8c9eb818fb0ed8ce5ddefe3f5bf659aad6</x:v>
      </x:c>
      <x:c r="K155" s="2" t="n">
        <x:v>5585154</x:v>
      </x:c>
      <x:c r="L155" s="2" t="d">
        <x:v>2026-10-14T08:18:30.428Z</x:v>
      </x:c>
      <x:c r="M155" s="2" t="str">
        <x:v>Native PDF</x:v>
      </x:c>
      <x:c r="N155" s="2" t="str">
        <x:v>Financial evidence</x:v>
      </x:c>
    </x:row>
    <x:row r="156" ht="24" customHeight="1">
      <x:c r="C156" s="2" t="str">
        <x:v>WFC</x:v>
      </x:c>
      <x:c r="D156" s="2" t="str">
        <x:v>FY2024</x:v>
      </x:c>
      <x:c r="E156" s="2" t="str">
        <x:v>Issuer PDF</x:v>
      </x:c>
      <x:c r="F156" s="2" t="str"/>
      <x:c r="G156" s="2" t="str"/>
      <x:c r="H156" s="2" t="str">
        <x:v>data/raw/reports/WFC_FY2024_2024-annual-report.pdf</x:v>
      </x:c>
      <x:c r="I156" s="2" t="str">
        <x:v>https://www.wellsfargo.com/assets/pdf/about/investor-relations/annual-reports/2024-annual-report.pdf</x:v>
      </x:c>
      <x:c r="J156" s="2" t="str">
        <x:v>2e6f248c7e2fb4078aa0a09a3cb6cd027406da4057acd2b543869d831f1b093c</x:v>
      </x:c>
      <x:c r="K156" s="2" t="n">
        <x:v>15511280</x:v>
      </x:c>
      <x:c r="L156" s="2" t="d">
        <x:v>2026-10-14T08:18:27.183Z</x:v>
      </x:c>
      <x:c r="M156" s="2" t="str">
        <x:v>Native PDF</x:v>
      </x:c>
      <x:c r="N156" s="2" t="str">
        <x:v>Financial evidence</x:v>
      </x:c>
    </x:row>
    <x:row r="157" ht="24" customHeight="1">
      <x:c r="C157" s="2" t="str">
        <x:v>WFC</x:v>
      </x:c>
      <x:c r="D157" s="2" t="str">
        <x:v>FY2023</x:v>
      </x:c>
      <x:c r="E157" s="2" t="str">
        <x:v>Issuer PDF</x:v>
      </x:c>
      <x:c r="F157" s="2" t="str"/>
      <x:c r="G157" s="2" t="str"/>
      <x:c r="H157" s="2" t="str">
        <x:v>data/raw/reports/WFC_FY2023_2023-annual-report.pdf</x:v>
      </x:c>
      <x:c r="I157" s="2" t="str">
        <x:v>https://www.wellsfargo.com/assets/pdf/about/investor-relations/annual-reports/2023-annual-report.pdf</x:v>
      </x:c>
      <x:c r="J157" s="2" t="str">
        <x:v>ac487396730e3f902c07b8899640507be8b49f18ac52ab5f4319cdefbbcd7f46</x:v>
      </x:c>
      <x:c r="K157" s="2" t="n">
        <x:v>5807551</x:v>
      </x:c>
      <x:c r="L157" s="2" t="d">
        <x:v>2026-10-14T08:18:33.932Z</x:v>
      </x:c>
      <x:c r="M157" s="2" t="str">
        <x:v>Native PDF</x:v>
      </x:c>
      <x:c r="N157" s="2" t="str">
        <x:v>Financial evidence</x:v>
      </x:c>
    </x:row>
    <x:row r="158" ht="24" customHeight="1">
      <x:c r="C158" s="2" t="str">
        <x:v>WFC</x:v>
      </x:c>
      <x:c r="D158" s="2" t="str">
        <x:v>FY2022</x:v>
      </x:c>
      <x:c r="E158" s="2" t="str">
        <x:v>Issuer PDF</x:v>
      </x:c>
      <x:c r="F158" s="2" t="str"/>
      <x:c r="G158" s="2" t="str"/>
      <x:c r="H158" s="2" t="str">
        <x:v>data/raw/reports/WFC_FY2022_2022-annual-report.pdf</x:v>
      </x:c>
      <x:c r="I158" s="2" t="str">
        <x:v>https://www.wellsfargo.com/assets/pdf/about/investor-relations/annual-reports/2022-annual-report.pdf</x:v>
      </x:c>
      <x:c r="J158" s="2" t="str">
        <x:v>93c4142fe1a35eaa093a82ac6a1594b3b9f57dc662db0dc7b9cc5bf3a53d3c34</x:v>
      </x:c>
      <x:c r="K158" s="2" t="n">
        <x:v>2798802</x:v>
      </x:c>
      <x:c r="L158" s="2" t="d">
        <x:v>2026-10-14T08:18:36.907Z</x:v>
      </x:c>
      <x:c r="M158" s="2" t="str">
        <x:v>Native PDF</x:v>
      </x:c>
      <x:c r="N158" s="2" t="str">
        <x:v>Financial evidence</x:v>
      </x:c>
    </x:row>
    <x:row r="159" ht="24" customHeight="1">
      <x:c r="C159" s="2" t="str">
        <x:v>WFC</x:v>
      </x:c>
      <x:c r="D159" s="2" t="str">
        <x:v>FY2021</x:v>
      </x:c>
      <x:c r="E159" s="2" t="str">
        <x:v>Issuer PDF</x:v>
      </x:c>
      <x:c r="F159" s="2" t="str"/>
      <x:c r="G159" s="2" t="str"/>
      <x:c r="H159" s="2" t="str">
        <x:v>data/raw/reports/WFC_FY2021_2021-annual-report.pdf</x:v>
      </x:c>
      <x:c r="I159" s="2" t="str">
        <x:v>https://www.wellsfargo.com/assets/pdf/about/investor-relations/annual-reports/2021-annual-report.pdf</x:v>
      </x:c>
      <x:c r="J159" s="2" t="str">
        <x:v>55d4d9ae01caacb0520df065dd21111fb8c9bf5d894f86b178f6c65263512bb2</x:v>
      </x:c>
      <x:c r="K159" s="2" t="n">
        <x:v>3590271</x:v>
      </x:c>
      <x:c r="L159" s="2" t="d">
        <x:v>2026-10-14T08:18:41.525Z</x:v>
      </x:c>
      <x:c r="M159" s="2" t="str">
        <x:v>Native PDF</x:v>
      </x:c>
      <x:c r="N159" s="2" t="str">
        <x:v>Financial evidence</x:v>
      </x:c>
    </x:row>
    <x:row r="160" ht="24" customHeight="1">
      <x:c r="C160" s="2" t="str">
        <x:v>WFC</x:v>
      </x:c>
      <x:c r="D160" s="2" t="str">
        <x:v>FY2020</x:v>
      </x:c>
      <x:c r="E160" s="2" t="str">
        <x:v>Issuer PDF</x:v>
      </x:c>
      <x:c r="F160" s="2" t="str"/>
      <x:c r="G160" s="2" t="str"/>
      <x:c r="H160" s="2" t="str">
        <x:v>data/raw/reports/WFC_FY2020_2020-annual-report.pdf</x:v>
      </x:c>
      <x:c r="I160" s="2" t="str">
        <x:v>https://www.wellsfargo.com/assets/pdf/about/investor-relations/annual-reports/2020-annual-report.pdf</x:v>
      </x:c>
      <x:c r="J160" s="2" t="str">
        <x:v>3d3c9533a9b2187b48212c1b09c9efc70e81e816695d741b7e3283b2518c64c5</x:v>
      </x:c>
      <x:c r="K160" s="2" t="n">
        <x:v>5669138</x:v>
      </x:c>
      <x:c r="L160" s="2" t="d">
        <x:v>2026-10-14T08:18:43.324Z</x:v>
      </x:c>
      <x:c r="M160" s="2" t="str">
        <x:v>Native PDF</x:v>
      </x:c>
      <x:c r="N160" s="2" t="str">
        <x:v>Financial evidence</x:v>
      </x:c>
    </x:row>
    <x:row r="161" ht="24" customHeight="1">
      <x:c r="C161" s="2" t="str">
        <x:v>GS</x:v>
      </x:c>
      <x:c r="D161" s="2" t="str">
        <x:v>H1 2026</x:v>
      </x:c>
      <x:c r="E161" s="2" t="str">
        <x:v>Issuer PDF</x:v>
      </x:c>
      <x:c r="F161" s="2" t="str"/>
      <x:c r="G161" s="2" t="str"/>
      <x:c r="H161" s="2" t="str">
        <x:v>data/raw/reports/GS_H12026_2026-q2-results.pdf</x:v>
      </x:c>
      <x:c r="I161" s="2" t="str">
        <x:v>https://www.goldmansachs.com/pressroom/press-releases/current/pdfs/2026-q2-results.pdf</x:v>
      </x:c>
      <x:c r="J161" s="2" t="str">
        <x:v>163de1ae273dcc982069b8de19a9372c8ea803d3a1416bfce3ff02775f08b71f</x:v>
      </x:c>
      <x:c r="K161" s="2" t="n">
        <x:v>144325</x:v>
      </x:c>
      <x:c r="L161" s="2" t="d">
        <x:v>2026-10-14T08:18:45.298Z</x:v>
      </x:c>
      <x:c r="M161" s="2" t="str">
        <x:v>Native PDF</x:v>
      </x:c>
      <x:c r="N161" s="2" t="str">
        <x:v>Financial evidence</x:v>
      </x:c>
    </x:row>
    <x:row r="162" ht="24" customHeight="1">
      <x:c r="C162" s="2" t="str">
        <x:v>PNC</x:v>
      </x:c>
      <x:c r="D162" s="2" t="str">
        <x:v>H1 2026</x:v>
      </x:c>
      <x:c r="E162" s="2" t="str">
        <x:v>Issuer PDF</x:v>
      </x:c>
      <x:c r="F162" s="2" t="str"/>
      <x:c r="G162" s="2" t="str"/>
      <x:c r="H162" s="2" t="str">
        <x:v>data/raw/reports/PNC_H12026_2Q26_Earnings_Release_Final.pdf</x:v>
      </x:c>
      <x:c r="I162" s="2" t="str">
        <x:v>https://d1io3yog0oux5.cloudfront.net/_56928887a6f94f66f452e465e89d2cd9/pnc/db/2463/24018/earnings_release/2Q26+Earnings+Release_Final.pdf</x:v>
      </x:c>
      <x:c r="J162" s="2" t="str">
        <x:v>b86a12bbd23d603058f388a309f576efcc3ac74b5eaaeb0c004742e78595edd5</x:v>
      </x:c>
      <x:c r="K162" s="2" t="n">
        <x:v>280847</x:v>
      </x:c>
      <x:c r="L162" s="2" t="d">
        <x:v>2026-10-14T08:18:47.226Z</x:v>
      </x:c>
      <x:c r="M162" s="2" t="str">
        <x:v>Native PDF</x:v>
      </x:c>
      <x:c r="N162" s="2" t="str">
        <x:v>Financial evidence</x:v>
      </x:c>
    </x:row>
    <x:row r="163" ht="24" customHeight="1">
      <x:c r="C163" s="2" t="str">
        <x:v>PNC</x:v>
      </x:c>
      <x:c r="D163" s="2" t="str">
        <x:v>H1 2026</x:v>
      </x:c>
      <x:c r="E163" s="2" t="str">
        <x:v>Issuer PDF</x:v>
      </x:c>
      <x:c r="F163" s="2" t="str"/>
      <x:c r="G163" s="2" t="str"/>
      <x:c r="H163" s="2" t="str">
        <x:v>data/raw/reports/PNC_H12026_Q2_2026_Financial_Supplement.pdf</x:v>
      </x:c>
      <x:c r="I163" s="2" t="str">
        <x:v>https://d1io3yog0oux5.cloudfront.net/_56928887a6f94f66f452e465e89d2cd9/pnc/db/2463/24018/financial_supplement/Q2+2026+Financial+Supplement.pdf</x:v>
      </x:c>
      <x:c r="J163" s="2" t="str">
        <x:v>dc10e7184d23704c40fc0541cfb21bc869f41983ab7a74960a14ad17ae8d358a</x:v>
      </x:c>
      <x:c r="K163" s="2" t="n">
        <x:v>240445</x:v>
      </x:c>
      <x:c r="L163" s="2" t="d">
        <x:v>2026-10-14T08:18:47.220Z</x:v>
      </x:c>
      <x:c r="M163" s="2" t="str">
        <x:v>Native PDF</x:v>
      </x:c>
      <x:c r="N163" s="2" t="str">
        <x:v>Financial evidence</x:v>
      </x:c>
    </x:row>
    <x:row r="164" ht="24" customHeight="1">
      <x:c r="C164" s="2" t="str">
        <x:v>PNC</x:v>
      </x:c>
      <x:c r="D164" s="2" t="str">
        <x:v>FY2025</x:v>
      </x:c>
      <x:c r="E164" s="2" t="str">
        <x:v>Issuer PDF</x:v>
      </x:c>
      <x:c r="F164" s="2" t="str"/>
      <x:c r="G164" s="2" t="str"/>
      <x:c r="H164" s="2" t="str">
        <x:v>data/raw/reports/PNC_FY2025_PNC_2025_Annual_Report_ADA.pdf</x:v>
      </x:c>
      <x:c r="I164" s="2" t="str">
        <x:v>https://d1io3yog0oux5.cloudfront.net/_56928887a6f94f66f452e465e89d2cd9/pnc/db/2463/23986/annual_report/PNC+2025+Annual+Report_ADA.pdf</x:v>
      </x:c>
      <x:c r="J164" s="2" t="str">
        <x:v>6dff5c43a14d02d2eb090ea8cf5cd9d4b85ba508f7182407b9d10e5fcf2a58aa</x:v>
      </x:c>
      <x:c r="K164" s="2" t="n">
        <x:v>5287692</x:v>
      </x:c>
      <x:c r="L164" s="2" t="d">
        <x:v>2026-10-14T08:18:47.397Z</x:v>
      </x:c>
      <x:c r="M164" s="2" t="str">
        <x:v>Native PDF</x:v>
      </x:c>
      <x:c r="N164" s="2" t="str">
        <x:v>Financial evidence</x:v>
      </x:c>
    </x:row>
    <x:row r="165" ht="24" customHeight="1">
      <x:c r="C165" s="2" t="str">
        <x:v>PNC</x:v>
      </x:c>
      <x:c r="D165" s="2" t="str">
        <x:v>FY2024</x:v>
      </x:c>
      <x:c r="E165" s="2" t="str">
        <x:v>Issuer PDF</x:v>
      </x:c>
      <x:c r="F165" s="2" t="str"/>
      <x:c r="G165" s="2" t="str"/>
      <x:c r="H165" s="2" t="str">
        <x:v>data/raw/reports/PNC_FY2024_PNC_2024_Annual_Report.pdf</x:v>
      </x:c>
      <x:c r="I165" s="2" t="str">
        <x:v>https://d1io3yog0oux5.cloudfront.net/_56928887a6f94f66f452e465e89d2cd9/pnc/db/2463/23731/annual_report/PNC+2024+Annual+Report.pdf</x:v>
      </x:c>
      <x:c r="J165" s="2" t="str">
        <x:v>5dc38016e467e9147c943dec6735956cefcbbe31e7e2866f68d2a446940e89ba</x:v>
      </x:c>
      <x:c r="K165" s="2" t="n">
        <x:v>6251032</x:v>
      </x:c>
      <x:c r="L165" s="2" t="d">
        <x:v>2026-10-14T08:18:51.752Z</x:v>
      </x:c>
      <x:c r="M165" s="2" t="str">
        <x:v>Native PDF</x:v>
      </x:c>
      <x:c r="N165" s="2" t="str">
        <x:v>Financial evidence</x:v>
      </x:c>
    </x:row>
    <x:row r="166" ht="24" customHeight="1">
      <x:c r="C166" s="2" t="str">
        <x:v>PNC</x:v>
      </x:c>
      <x:c r="D166" s="2" t="str">
        <x:v>FY2023</x:v>
      </x:c>
      <x:c r="E166" s="2" t="str">
        <x:v>Issuer PDF</x:v>
      </x:c>
      <x:c r="F166" s="2" t="str"/>
      <x:c r="G166" s="2" t="str"/>
      <x:c r="H166" s="2" t="str">
        <x:v>data/raw/reports/PNC_FY2023_PNC_2023_Annual_Report.pdf</x:v>
      </x:c>
      <x:c r="I166" s="2" t="str">
        <x:v>https://d1io3yog0oux5.cloudfront.net/_56928887a6f94f66f452e465e89d2cd9/pnc/db/2463/23727/annual_report/PNC+2023+Annual+Report.pdf</x:v>
      </x:c>
      <x:c r="J166" s="2" t="str">
        <x:v>cf27d6c5a5810cb6e2b3b3bb0dae323caf3fc382749656a2793238578e80f202</x:v>
      </x:c>
      <x:c r="K166" s="2" t="n">
        <x:v>2559399</x:v>
      </x:c>
      <x:c r="L166" s="2" t="d">
        <x:v>2026-10-14T08:18:51.629Z</x:v>
      </x:c>
      <x:c r="M166" s="2" t="str">
        <x:v>Native PDF</x:v>
      </x:c>
      <x:c r="N166" s="2" t="str">
        <x:v>Financial evidence</x:v>
      </x:c>
    </x:row>
    <x:row r="167" ht="24" customHeight="1">
      <x:c r="C167" s="2" t="str">
        <x:v>PNC</x:v>
      </x:c>
      <x:c r="D167" s="2" t="str">
        <x:v>FY2022</x:v>
      </x:c>
      <x:c r="E167" s="2" t="str">
        <x:v>Issuer PDF</x:v>
      </x:c>
      <x:c r="F167" s="2" t="str"/>
      <x:c r="G167" s="2" t="str"/>
      <x:c r="H167" s="2" t="str">
        <x:v>data/raw/reports/PNC_FY2022_PNC_2022_Annual_Report.pdf</x:v>
      </x:c>
      <x:c r="I167" s="2" t="str">
        <x:v>https://d1io3yog0oux5.cloudfront.net/_56928887a6f94f66f452e465e89d2cd9/pnc/db/2463/23723/annual_report/PNC+2022+Annual+Report.pdf</x:v>
      </x:c>
      <x:c r="J167" s="2" t="str">
        <x:v>b72cde9bbf070abe0a5391dfd412fd4252a14528ff16bdc49c5382de8cae8505</x:v>
      </x:c>
      <x:c r="K167" s="2" t="n">
        <x:v>3370542</x:v>
      </x:c>
      <x:c r="L167" s="2" t="d">
        <x:v>2026-10-14T08:18:51.551Z</x:v>
      </x:c>
      <x:c r="M167" s="2" t="str">
        <x:v>Native PDF</x:v>
      </x:c>
      <x:c r="N167" s="2" t="str">
        <x:v>Financial evidence</x:v>
      </x:c>
    </x:row>
    <x:row r="168" ht="24" customHeight="1">
      <x:c r="C168" s="2" t="str">
        <x:v>TFC</x:v>
      </x:c>
      <x:c r="D168" s="2" t="str">
        <x:v>H1 2026</x:v>
      </x:c>
      <x:c r="E168" s="2" t="str">
        <x:v>Issuer PDF</x:v>
      </x:c>
      <x:c r="F168" s="2" t="str"/>
      <x:c r="G168" s="2" t="str"/>
      <x:c r="H168" s="2" t="str">
        <x:v>data/raw/reports/TFC_H12026_TFC_2Q26_Earnings_Release.pdf</x:v>
      </x:c>
      <x:c r="I168" s="2" t="str">
        <x:v>https://ir.truist.com/download/TFC_2Q26_Earnings_Release.pdf</x:v>
      </x:c>
      <x:c r="J168" s="2" t="str">
        <x:v>6b5958ea1d4703d8e19921728900651c2c01f7d372ca2db138ca82bcc626cd16</x:v>
      </x:c>
      <x:c r="K168" s="2" t="n">
        <x:v>415853</x:v>
      </x:c>
      <x:c r="L168" s="2" t="d">
        <x:v>2026-10-14T08:19:00.146Z</x:v>
      </x:c>
      <x:c r="M168" s="2" t="str">
        <x:v>Native PDF</x:v>
      </x:c>
      <x:c r="N168" s="2" t="str">
        <x:v>Financial evidence</x:v>
      </x:c>
    </x:row>
    <x:row r="169" ht="24" customHeight="1">
      <x:c r="C169" s="2" t="str">
        <x:v>TFC</x:v>
      </x:c>
      <x:c r="D169" s="2" t="str">
        <x:v>H1 2026</x:v>
      </x:c>
      <x:c r="E169" s="2" t="str">
        <x:v>Issuer PDF</x:v>
      </x:c>
      <x:c r="F169" s="2" t="str"/>
      <x:c r="G169" s="2" t="str"/>
      <x:c r="H169" s="2" t="str">
        <x:v>data/raw/reports/TFC_H12026_TFC_2Q26_Form_10-Q.pdf</x:v>
      </x:c>
      <x:c r="I169" s="2" t="str">
        <x:v>https://ir.truist.com/download/TFC+2Q26+Form+10-Q.pdf</x:v>
      </x:c>
      <x:c r="J169" s="2" t="str">
        <x:v>28e78326145fb31faec9d807ec2a7ab01723d538ed8b6fe6aafb85442c7fee06</x:v>
      </x:c>
      <x:c r="K169" s="2" t="n">
        <x:v>506601</x:v>
      </x:c>
      <x:c r="L169" s="2" t="d">
        <x:v>2026-10-14T08:19:00.191Z</x:v>
      </x:c>
      <x:c r="M169" s="2" t="str">
        <x:v>Native PDF</x:v>
      </x:c>
      <x:c r="N169" s="2" t="str">
        <x:v>Financial evidence</x:v>
      </x:c>
    </x:row>
    <x:row r="170" ht="24" customHeight="1">
      <x:c r="C170" s="2" t="str">
        <x:v>TFC</x:v>
      </x:c>
      <x:c r="D170" s="2" t="str">
        <x:v>FY2025</x:v>
      </x:c>
      <x:c r="E170" s="2" t="str">
        <x:v>Issuer PDF</x:v>
      </x:c>
      <x:c r="F170" s="2" t="str"/>
      <x:c r="G170" s="2" t="str"/>
      <x:c r="H170" s="2" t="str">
        <x:v>data/raw/reports/TFC_FY2025_TFC_2025_Form_10-K.pdf</x:v>
      </x:c>
      <x:c r="I170" s="2" t="str">
        <x:v>https://ir.truist.com/download/TFC_2025_Form_10-K.pdf</x:v>
      </x:c>
      <x:c r="J170" s="2" t="str">
        <x:v>a4761ba02b7bd384621899df16bda70a897797bd48239002cbc3fcba9d19e829</x:v>
      </x:c>
      <x:c r="K170" s="2" t="n">
        <x:v>969244</x:v>
      </x:c>
      <x:c r="L170" s="2" t="d">
        <x:v>2026-10-14T08:19:00.212Z</x:v>
      </x:c>
      <x:c r="M170" s="2" t="str">
        <x:v>Native PDF</x:v>
      </x:c>
      <x:c r="N170" s="2" t="str">
        <x:v>Financial evidence</x:v>
      </x:c>
    </x:row>
    <x:row r="171" ht="24" customHeight="1">
      <x:c r="C171" s="2" t="str">
        <x:v>TFC</x:v>
      </x:c>
      <x:c r="D171" s="2" t="str">
        <x:v>FY2024</x:v>
      </x:c>
      <x:c r="E171" s="2" t="str">
        <x:v>Issuer PDF</x:v>
      </x:c>
      <x:c r="F171" s="2" t="str"/>
      <x:c r="G171" s="2" t="str"/>
      <x:c r="H171" s="2" t="str">
        <x:v>data/raw/reports/TFC_FY2024_TFC_Form_10-K_-_2024_-_Final.pdf</x:v>
      </x:c>
      <x:c r="I171" s="2" t="str">
        <x:v>https://ir.truist.com/download/TFC+Form+10-K+-+2024+-+Final.pdf</x:v>
      </x:c>
      <x:c r="J171" s="2" t="str">
        <x:v>55e9db6b5398058bb456066f2ff574912eb80a6bda9f44f6c1775932df4a539a</x:v>
      </x:c>
      <x:c r="K171" s="2" t="n">
        <x:v>1102453</x:v>
      </x:c>
      <x:c r="L171" s="2" t="d">
        <x:v>2026-10-14T08:19:07.417Z</x:v>
      </x:c>
      <x:c r="M171" s="2" t="str">
        <x:v>Native PDF</x:v>
      </x:c>
      <x:c r="N171" s="2" t="str">
        <x:v>Financial evidence</x:v>
      </x:c>
    </x:row>
    <x:row r="172" ht="24" customHeight="1">
      <x:c r="C172" s="2" t="str">
        <x:v>TFC</x:v>
      </x:c>
      <x:c r="D172" s="2" t="str">
        <x:v>FY2023</x:v>
      </x:c>
      <x:c r="E172" s="2" t="str">
        <x:v>Issuer PDF</x:v>
      </x:c>
      <x:c r="F172" s="2" t="str"/>
      <x:c r="G172" s="2" t="str"/>
      <x:c r="H172" s="2" t="str">
        <x:v>data/raw/reports/TFC_FY2023_TFC_2023_Form_10-K.pdf</x:v>
      </x:c>
      <x:c r="I172" s="2" t="str">
        <x:v>https://ir.truist.com/download/TFC+2023+Form+10-K.pdf</x:v>
      </x:c>
      <x:c r="J172" s="2" t="str">
        <x:v>2fc7f306b1a558d9fbc92179152c55157364d61a37fb4b67e51deb506530df49</x:v>
      </x:c>
      <x:c r="K172" s="2" t="n">
        <x:v>1216907</x:v>
      </x:c>
      <x:c r="L172" s="2" t="d">
        <x:v>2026-10-14T08:19:07.418Z</x:v>
      </x:c>
      <x:c r="M172" s="2" t="str">
        <x:v>Native PDF</x:v>
      </x:c>
      <x:c r="N172" s="2" t="str">
        <x:v>Financial evidence</x:v>
      </x:c>
    </x:row>
    <x:row r="173" ht="24" customHeight="1">
      <x:c r="C173" s="2" t="str">
        <x:v>TFC</x:v>
      </x:c>
      <x:c r="D173" s="2" t="str">
        <x:v>FY2023</x:v>
      </x:c>
      <x:c r="E173" s="2" t="str">
        <x:v>Issuer PDF</x:v>
      </x:c>
      <x:c r="F173" s="2" t="str"/>
      <x:c r="G173" s="2" t="str"/>
      <x:c r="H173" s="2" t="str">
        <x:v>data/raw/reports/TFC_FY2023_TFC_2023_Supplement_to_Form_10-K.pdf</x:v>
      </x:c>
      <x:c r="I173" s="2" t="str">
        <x:v>https://ir.truist.com/download/TFC+2023+Supplement+to+Form+10-K.pdf</x:v>
      </x:c>
      <x:c r="J173" s="2" t="str">
        <x:v>79474b44d5e1a1eecf5328aea69ab342a3fa7348e8956dec1cc89aedc21b6562</x:v>
      </x:c>
      <x:c r="K173" s="2" t="n">
        <x:v>721225</x:v>
      </x:c>
      <x:c r="L173" s="2" t="d">
        <x:v>2026-10-14T08:19:07.492Z</x:v>
      </x:c>
      <x:c r="M173" s="2" t="str">
        <x:v>Native PDF</x:v>
      </x:c>
      <x:c r="N173" s="2" t="str">
        <x:v>Financial evidence</x:v>
      </x:c>
    </x:row>
    <x:row r="174" ht="24" customHeight="1">
      <x:c r="C174" s="2" t="str">
        <x:v>TFC</x:v>
      </x:c>
      <x:c r="D174" s="2" t="str">
        <x:v>FY2020</x:v>
      </x:c>
      <x:c r="E174" s="2" t="str">
        <x:v>Issuer PDF</x:v>
      </x:c>
      <x:c r="F174" s="2" t="str"/>
      <x:c r="G174" s="2" t="str"/>
      <x:c r="H174" s="2" t="str">
        <x:v>data/raw/reports/TFC_FY2020_TFC_2020_Form_10-K.pdf</x:v>
      </x:c>
      <x:c r="I174" s="2" t="str">
        <x:v>https://ir.truist.com/download/TFC+2020+Form+10-K.pdf</x:v>
      </x:c>
      <x:c r="J174" s="2" t="str">
        <x:v>2f5b97dee63cb95290b6ae7e8d08e2beb4795dd6ff95ea67a6322fc7f2b0498e</x:v>
      </x:c>
      <x:c r="K174" s="2" t="n">
        <x:v>997400</x:v>
      </x:c>
      <x:c r="L174" s="2" t="d">
        <x:v>2026-10-14T08:19:16.728Z</x:v>
      </x:c>
      <x:c r="M174" s="2" t="str">
        <x:v>Native PDF</x:v>
      </x:c>
      <x:c r="N174" s="2" t="str">
        <x:v>Financial evidence</x:v>
      </x:c>
    </x:row>
    <x:row r="175" ht="24" customHeight="1"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</x:row>
    <x:row r="176" ht="24" customHeight="1"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</x:row>
    <x:row r="177" ht="24" customHeight="1"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</x:row>
    <x:row r="178" ht="24" customHeight="1"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</x:row>
    <x:row r="179" ht="24" customHeight="1"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</x:row>
    <x:row r="180" ht="24" customHeight="1"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</x:row>
    <x:row r="181" ht="24" customHeight="1"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</x:row>
    <x:row r="182" ht="24" customHeight="1"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</x:row>
    <x:row r="183" ht="24" customHeight="1"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</x:row>
    <x:row r="184" ht="24" customHeight="1"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</x:row>
    <x:row r="185" ht="24" customHeight="1"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</x:row>
    <x:row r="186" ht="24" customHeight="1"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</x:row>
    <x:row r="187" ht="24" customHeight="1"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</x:row>
    <x:row r="188" ht="24" customHeight="1"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</x:row>
    <x:row r="189" ht="24" customHeight="1"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</x:row>
    <x:row r="190" ht="24" customHeight="1"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</x:row>
    <x:row r="191" ht="24" customHeight="1"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</x:row>
    <x:row r="192" ht="24" customHeight="1"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</x:row>
    <x:row r="193" ht="24" customHeight="1"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</x:row>
    <x:row r="194" ht="24" customHeight="1"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</x:row>
    <x:row r="195" ht="24" customHeight="1"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</x:row>
    <x:row r="196" ht="24" customHeight="1"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</x:row>
    <x:row r="197" ht="24" customHeight="1"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</x:row>
    <x:row r="198" ht="24" customHeight="1"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</x:row>
    <x:row r="199" ht="24" customHeight="1"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</x:row>
    <x:row r="200" ht="24" customHeight="1"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</x:row>
    <x:row r="201" ht="24" customHeight="1"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</x:row>
    <x:row r="202" ht="24" customHeight="1"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</x:row>
    <x:row r="203" ht="24" customHeight="1"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</x:row>
    <x:row r="204" ht="24" customHeight="1"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</x:row>
    <x:row r="205" ht="24" customHeight="1"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</x:row>
    <x:row r="206" ht="24" customHeight="1"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</x:row>
    <x:row r="207" ht="24" customHeight="1"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</x:row>
    <x:row r="208" ht="24" customHeight="1"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</x:row>
    <x:row r="209" ht="24" customHeight="1"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</x:row>
    <x:row r="210" ht="24" customHeight="1"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</x:row>
    <x:row r="211" ht="24" customHeight="1"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</x:row>
    <x:row r="212" ht="24" customHeight="1"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</x:row>
    <x:row r="213" ht="24" customHeight="1"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</x:row>
    <x:row r="214" ht="24" customHeight="1"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</x:row>
    <x:row r="215" ht="24" customHeight="1"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</x:row>
    <x:row r="216" ht="24" customHeight="1"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</x:row>
    <x:row r="217" ht="24" customHeight="1"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</x:row>
    <x:row r="218" ht="24" customHeight="1"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</x:row>
    <x:row r="219" ht="24" customHeight="1"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</x:row>
    <x:row r="220" ht="24" customHeight="1"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</x:row>
    <x:row r="221" ht="24" customHeight="1"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</x:row>
    <x:row r="222" ht="24" customHeight="1"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</x:row>
    <x:row r="223" ht="24" customHeight="1"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</x:row>
    <x:row r="224" ht="24" customHeight="1"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</x:row>
    <x:row r="225" ht="24" customHeight="1"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</x:row>
    <x:row r="226" ht="24" customHeight="1"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</x:row>
    <x:row r="227" ht="24" customHeight="1"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</x:row>
    <x:row r="228" ht="24" customHeight="1"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</x:row>
    <x:row r="229" ht="24" customHeight="1"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</x:row>
    <x:row r="230" ht="24" customHeight="1"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</x:row>
    <x:row r="231" ht="24" customHeight="1"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</x:row>
    <x:row r="232" ht="24" customHeight="1"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</x:row>
    <x:row r="233" ht="24" customHeight="1"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</x:row>
    <x:row r="234" ht="24" customHeight="1"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</x:row>
    <x:row r="235" ht="24" customHeight="1"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</x:row>
    <x:row r="236" ht="24" customHeight="1"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</x:row>
    <x:row r="237" ht="24" customHeight="1"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</x:row>
    <x:row r="238" ht="24" customHeight="1"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</x:row>
    <x:row r="239" ht="24" customHeight="1"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</x:row>
    <x:row r="240" ht="24" customHeight="1"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</x:row>
    <x:row r="241" ht="24" customHeight="1"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</x:row>
    <x:row r="242" ht="24" customHeight="1"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</x:row>
    <x:row r="243" ht="24" customHeight="1"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</x:row>
    <x:row r="244" ht="24" customHeight="1"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</x:row>
    <x:row r="245" ht="24" customHeight="1"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</x:row>
    <x:row r="246" ht="24" customHeight="1"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</x:row>
    <x:row r="247" ht="24" customHeight="1"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</x:row>
    <x:row r="248" ht="24" customHeight="1"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</x:row>
    <x:row r="249" ht="24" customHeight="1"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</x:row>
    <x:row r="250" ht="24" customHeight="1"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00" hidden="0" customWidth="1"/>
    <x:col min="13" max="13" width="140" hidden="0" customWidth="1"/>
    <x:col min="14" max="14" width="16" hidden="0" customWidth="1"/>
    <x:col min="15" max="15" width="16" hidden="0" customWidth="1"/>
    <x:col min="16" max="16" width="45" hidden="0" customWidth="1"/>
    <x:col min="17" max="17" width="45" hidden="0" customWidth="1"/>
    <x:col min="18" max="18" width="45" hidden="0" customWidth="1"/>
    <x:col min="19" max="19" width="45" hidden="0" customWidth="1"/>
    <x:col min="20" max="20" width="45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C2" s="3" t="str">
        <x:v>Cell to original source and marked evidence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4" customHeight="1">
      <x:c r="C6" s="10" t="str">
        <x:v>Input cell</x:v>
      </x:c>
      <x:c r="D6" s="10" t="str">
        <x:v>Ticker</x:v>
      </x:c>
      <x:c r="E6" s="10" t="str">
        <x:v>Period</x:v>
      </x:c>
      <x:c r="F6" s="10" t="str">
        <x:v>Metric</x:v>
      </x:c>
      <x:c r="G6" s="10" t="str">
        <x:v>Value</x:v>
      </x:c>
      <x:c r="H6" s="10" t="str">
        <x:v>Unit</x:v>
      </x:c>
      <x:c r="I6" s="10" t="str">
        <x:v>Source date</x:v>
      </x:c>
      <x:c r="J6" s="10" t="str">
        <x:v>Filed</x:v>
      </x:c>
      <x:c r="K6" s="10" t="str">
        <x:v>Accession</x:v>
      </x:c>
      <x:c r="L6" s="10" t="str">
        <x:v>Raw original</x:v>
      </x:c>
      <x:c r="M6" s="10" t="str">
        <x:v>Source URL</x:v>
      </x:c>
      <x:c r="N6" s="10" t="str">
        <x:v>Anchor</x:v>
      </x:c>
      <x:c r="O6" s="10" t="str">
        <x:v>PDF page</x:v>
      </x:c>
      <x:c r="P6" s="10" t="str">
        <x:v>HTML status</x:v>
      </x:c>
      <x:c r="Q6" s="10" t="str">
        <x:v>Definition</x:v>
      </x:c>
      <x:c r="R6" s="10" t="str">
        <x:v>Marked HTML</x:v>
      </x:c>
      <x:c r="S6" s="10" t="str">
        <x:v>Marked PDF</x:v>
      </x:c>
      <x:c r="T6" s="10" t="str">
        <x:v>PDF evidence pages</x:v>
      </x:c>
    </x:row>
    <x:row r="7" ht="24" customHeight="1">
      <x:c r="C7" s="2" t="str">
        <x:v>Historical Inputs!F7</x:v>
      </x:c>
      <x:c r="D7" s="2" t="str">
        <x:v>BAC</x:v>
      </x:c>
      <x:c r="E7" s="2" t="str">
        <x:v>FY2016</x:v>
      </x:c>
      <x:c r="F7" s="2" t="str">
        <x:v>assets</x:v>
      </x:c>
      <x:c r="G7" s="2" t="n">
        <x:v>2188067</x:v>
      </x:c>
      <x:c r="H7" s="2" t="str">
        <x:v>USD</x:v>
      </x:c>
      <x:c r="I7" s="2" t="str">
        <x:v>2016-12-31</x:v>
      </x:c>
      <x:c r="J7" s="2" t="str">
        <x:v>2018-02-22</x:v>
      </x:c>
      <x:c r="K7" s="2" t="str">
        <x:v>0000070858-18-000009</x:v>
      </x:c>
      <x:c r="L7" s="2" t="str">
        <x:v>data/raw/filings/BAC_0000070858-18-000009_bac-1231201710xk.htm</x:v>
      </x:c>
      <x:c r="M7" s="2" t="str">
        <x:v>https://www.sec.gov/Archives/edgar/data/70858/000007085818000009/bac-1231201710xk.htm</x:v>
      </x:c>
      <x:c r="N7" s="2" t="str"/>
      <x:c r="O7" s="2" t="str"/>
      <x:c r="P7" s="2" t="str">
        <x:v>Structured source retained; exact visible anchor requires review</x:v>
      </x:c>
      <x:c r="Q7" s="2" t="str">
        <x:v>Assets</x:v>
      </x:c>
      <x:c r="R7" s="2" t="str"/>
      <x:c r="S7" s="2" t="str"/>
      <x:c r="T7" s="2" t="str"/>
    </x:row>
    <x:row r="8" ht="24" customHeight="1">
      <x:c r="C8" s="2" t="str">
        <x:v>Historical Inputs!F8</x:v>
      </x:c>
      <x:c r="D8" s="2" t="str">
        <x:v>BAC</x:v>
      </x:c>
      <x:c r="E8" s="2" t="str">
        <x:v>FY2016</x:v>
      </x:c>
      <x:c r="F8" s="2" t="str">
        <x:v>liabilities</x:v>
      </x:c>
      <x:c r="G8" s="2" t="n">
        <x:v>1921872</x:v>
      </x:c>
      <x:c r="H8" s="2" t="str">
        <x:v>USD</x:v>
      </x:c>
      <x:c r="I8" s="2" t="str">
        <x:v>2016-12-31</x:v>
      </x:c>
      <x:c r="J8" s="2" t="str">
        <x:v>2018-02-22</x:v>
      </x:c>
      <x:c r="K8" s="2" t="str">
        <x:v>0000070858-18-000009</x:v>
      </x:c>
      <x:c r="L8" s="2" t="str">
        <x:v>data/raw/filings/BAC_0000070858-18-000009_bac-1231201710xk.htm</x:v>
      </x:c>
      <x:c r="M8" s="2" t="str">
        <x:v>https://www.sec.gov/Archives/edgar/data/70858/000007085818000009/bac-1231201710xk.htm</x:v>
      </x:c>
      <x:c r="N8" s="2" t="str"/>
      <x:c r="O8" s="2" t="str"/>
      <x:c r="P8" s="2" t="str">
        <x:v>Structured source retained; exact visible anchor requires review</x:v>
      </x:c>
      <x:c r="Q8" s="2" t="str">
        <x:v>Liabilities</x:v>
      </x:c>
      <x:c r="R8" s="2" t="str"/>
      <x:c r="S8" s="2" t="str"/>
      <x:c r="T8" s="2" t="str"/>
    </x:row>
    <x:row r="9" ht="24" customHeight="1">
      <x:c r="C9" s="2" t="str">
        <x:v>Historical Inputs!F9</x:v>
      </x:c>
      <x:c r="D9" s="2" t="str">
        <x:v>BAC</x:v>
      </x:c>
      <x:c r="E9" s="2" t="str">
        <x:v>FY2016</x:v>
      </x:c>
      <x:c r="F9" s="2" t="str">
        <x:v>equity</x:v>
      </x:c>
      <x:c r="G9" s="2" t="n">
        <x:v>266195</x:v>
      </x:c>
      <x:c r="H9" s="2" t="str">
        <x:v>USD</x:v>
      </x:c>
      <x:c r="I9" s="2" t="str">
        <x:v>2016-12-31</x:v>
      </x:c>
      <x:c r="J9" s="2" t="str">
        <x:v>2020-02-19</x:v>
      </x:c>
      <x:c r="K9" s="2" t="str">
        <x:v>0000070858-20-000011</x:v>
      </x:c>
      <x:c r="L9" s="2" t="str">
        <x:v>data/raw/filings/BAC_0000070858-20-000011_bac-1231201910xk.htm</x:v>
      </x:c>
      <x:c r="M9" s="2" t="str">
        <x:v>https://www.sec.gov/Archives/edgar/data/70858/000007085820000011/bac-1231201910xk.htm</x:v>
      </x:c>
      <x:c r="N9" s="2" t="str">
        <x:v>d46533351e2370-wk-Fact-6C210CC4F44DEA8C2E59FBD3C89AE754</x:v>
      </x:c>
      <x:c r="O9" s="2" t="str"/>
      <x:c r="P9" s="2" t="str">
        <x:v>Exact XBRL anchor</x:v>
      </x:c>
      <x:c r="Q9" s="2" t="str">
        <x:v>Stockholders' Equity Attributable to Parent</x:v>
      </x:c>
      <x:c r="R9" s="2" t="str">
        <x:v>highlighted/BAC_0000070858-20-000011_bac-1231201910xk.htm</x:v>
      </x:c>
      <x:c r="S9" s="2" t="str"/>
      <x:c r="T9" s="2" t="str"/>
    </x:row>
    <x:row r="10" ht="24" customHeight="1">
      <x:c r="C10" s="2" t="str">
        <x:v>Historical Inputs!F10</x:v>
      </x:c>
      <x:c r="D10" s="2" t="str">
        <x:v>BAC</x:v>
      </x:c>
      <x:c r="E10" s="2" t="str">
        <x:v>FY2016</x:v>
      </x:c>
      <x:c r="F10" s="2" t="str">
        <x:v>preferred</x:v>
      </x:c>
      <x:c r="G10" s="2" t="str">
        <x:v>n.a.</x:v>
      </x:c>
      <x:c r="H10" s="2" t="str">
        <x:v>USDm</x:v>
      </x:c>
      <x:c r="I10" s="2" t="str">
        <x:v>2016-12-31</x:v>
      </x:c>
      <x:c r="J10" s="2" t="str"/>
      <x:c r="K10" s="2" t="str"/>
      <x:c r="L10" s="2" t="str"/>
      <x:c r="M10" s="2" t="str"/>
      <x:c r="N10" s="2" t="str"/>
      <x:c r="O10" s="2" t="str"/>
      <x:c r="P10" s="2" t="str">
        <x:v>Not reported / unavailable</x:v>
      </x:c>
      <x:c r="Q10" s="2" t="str">
        <x:v>Preferred equity carrying amount</x:v>
      </x:c>
      <x:c r="R10" s="2" t="str"/>
      <x:c r="S10" s="2" t="str"/>
      <x:c r="T10" s="2" t="str"/>
    </x:row>
    <x:row r="11" ht="24" customHeight="1">
      <x:c r="C11" s="2" t="str">
        <x:v>Historical Inputs!F11</x:v>
      </x:c>
      <x:c r="D11" s="2" t="str">
        <x:v>BAC</x:v>
      </x:c>
      <x:c r="E11" s="2" t="str">
        <x:v>FY2016</x:v>
      </x:c>
      <x:c r="F11" s="2" t="str">
        <x:v>common_equity_reported</x:v>
      </x:c>
      <x:c r="G11" s="2" t="str">
        <x:v>n.a.</x:v>
      </x:c>
      <x:c r="H11" s="2" t="str">
        <x:v>USDm</x:v>
      </x:c>
      <x:c r="I11" s="2" t="str">
        <x:v>2016-12-31</x:v>
      </x:c>
      <x:c r="J11" s="2" t="str"/>
      <x:c r="K11" s="2" t="str"/>
      <x:c r="L11" s="2" t="str"/>
      <x:c r="M11" s="2" t="str"/>
      <x:c r="N11" s="2" t="str"/>
      <x:c r="O11" s="2" t="str"/>
      <x:c r="P11" s="2" t="str">
        <x:v>Not reported / unavailable</x:v>
      </x:c>
      <x:c r="Q11" s="2" t="str">
        <x:v>Reported common shareholders equity</x:v>
      </x:c>
      <x:c r="R11" s="2" t="str"/>
      <x:c r="S11" s="2" t="str"/>
      <x:c r="T11" s="2" t="str"/>
    </x:row>
    <x:row r="12" ht="24" customHeight="1">
      <x:c r="C12" s="2" t="str">
        <x:v>Historical Inputs!F12</x:v>
      </x:c>
      <x:c r="D12" s="2" t="str">
        <x:v>BAC</x:v>
      </x:c>
      <x:c r="E12" s="2" t="str">
        <x:v>FY2016</x:v>
      </x:c>
      <x:c r="F12" s="2" t="str">
        <x:v>goodwill</x:v>
      </x:c>
      <x:c r="G12" s="2" t="n">
        <x:v>68969</x:v>
      </x:c>
      <x:c r="H12" s="2" t="str">
        <x:v>USD</x:v>
      </x:c>
      <x:c r="I12" s="2" t="str">
        <x:v>2016-12-31</x:v>
      </x:c>
      <x:c r="J12" s="2" t="str">
        <x:v>2018-02-22</x:v>
      </x:c>
      <x:c r="K12" s="2" t="str">
        <x:v>0000070858-18-000009</x:v>
      </x:c>
      <x:c r="L12" s="2" t="str">
        <x:v>data/raw/filings/BAC_0000070858-18-000009_bac-1231201710xk.htm</x:v>
      </x:c>
      <x:c r="M12" s="2" t="str">
        <x:v>https://www.sec.gov/Archives/edgar/data/70858/000007085818000009/bac-1231201710xk.htm</x:v>
      </x:c>
      <x:c r="N12" s="2" t="str"/>
      <x:c r="O12" s="2" t="str"/>
      <x:c r="P12" s="2" t="str">
        <x:v>Structured source retained; exact visible anchor requires review</x:v>
      </x:c>
      <x:c r="Q12" s="2" t="str">
        <x:v>Goodwill</x:v>
      </x:c>
      <x:c r="R12" s="2" t="str"/>
      <x:c r="S12" s="2" t="str"/>
      <x:c r="T12" s="2" t="str"/>
    </x:row>
    <x:row r="13" ht="24" customHeight="1">
      <x:c r="C13" s="2" t="str">
        <x:v>Historical Inputs!F13</x:v>
      </x:c>
      <x:c r="D13" s="2" t="str">
        <x:v>BAC</x:v>
      </x:c>
      <x:c r="E13" s="2" t="str">
        <x:v>FY2016</x:v>
      </x:c>
      <x:c r="F13" s="2" t="str">
        <x:v>intangibles</x:v>
      </x:c>
      <x:c r="G13" s="2" t="n">
        <x:v>2922</x:v>
      </x:c>
      <x:c r="H13" s="2" t="str">
        <x:v>USD</x:v>
      </x:c>
      <x:c r="I13" s="2" t="str">
        <x:v>2016-12-31</x:v>
      </x:c>
      <x:c r="J13" s="2" t="str">
        <x:v>2017-10-30</x:v>
      </x:c>
      <x:c r="K13" s="2" t="str">
        <x:v>0000070858-17-000046</x:v>
      </x:c>
      <x:c r="L13" s="2" t="str">
        <x:v>data/raw/sec/BAC_companyfacts.json</x:v>
      </x:c>
      <x:c r="M13" s="2" t="str">
        <x:v>https://data.sec.gov/api/xbrl/companyfacts/CIK0000070858.json</x:v>
      </x:c>
      <x:c r="N13" s="2" t="str"/>
      <x:c r="O13" s="2" t="str"/>
      <x:c r="P13" s="2" t="str">
        <x:v>Structured fact retained</x:v>
      </x:c>
      <x:c r="Q13" s="2" t="str">
        <x:v>Finite-Lived Intangible Assets, Net</x:v>
      </x:c>
      <x:c r="R13" s="2" t="str"/>
      <x:c r="S13" s="2" t="str"/>
      <x:c r="T13" s="2" t="str"/>
    </x:row>
    <x:row r="14" ht="24" customHeight="1">
      <x:c r="C14" s="2" t="str">
        <x:v>Historical Inputs!F14</x:v>
      </x:c>
      <x:c r="D14" s="2" t="str">
        <x:v>BAC</x:v>
      </x:c>
      <x:c r="E14" s="2" t="str">
        <x:v>FY2016</x:v>
      </x:c>
      <x:c r="F14" s="2" t="str">
        <x:v>intangibles_total</x:v>
      </x:c>
      <x:c r="G14" s="2" t="str">
        <x:v>n.a.</x:v>
      </x:c>
      <x:c r="H14" s="2" t="str">
        <x:v>USDm</x:v>
      </x:c>
      <x:c r="I14" s="2" t="str">
        <x:v>2016-12-31</x:v>
      </x:c>
      <x:c r="J14" s="2" t="str"/>
      <x:c r="K14" s="2" t="str"/>
      <x:c r="L14" s="2" t="str"/>
      <x:c r="M14" s="2" t="str"/>
      <x:c r="N14" s="2" t="str"/>
      <x:c r="O14" s="2" t="str"/>
      <x:c r="P14" s="2" t="str">
        <x:v>Not reported / unavailable</x:v>
      </x:c>
      <x:c r="Q14" s="2" t="str">
        <x:v>Reported goodwill and intangible assets combined</x:v>
      </x:c>
      <x:c r="R14" s="2" t="str"/>
      <x:c r="S14" s="2" t="str"/>
      <x:c r="T14" s="2" t="str"/>
    </x:row>
    <x:row r="15" ht="24" customHeight="1">
      <x:c r="C15" s="2" t="str">
        <x:v>Historical Inputs!F15</x:v>
      </x:c>
      <x:c r="D15" s="2" t="str">
        <x:v>BAC</x:v>
      </x:c>
      <x:c r="E15" s="2" t="str">
        <x:v>FY2016</x:v>
      </x:c>
      <x:c r="F15" s="2" t="str">
        <x:v>shares_end</x:v>
      </x:c>
      <x:c r="G15" s="2" t="n">
        <x:v>10052.625604</x:v>
      </x:c>
      <x:c r="H15" s="2" t="str">
        <x:v>shares</x:v>
      </x:c>
      <x:c r="I15" s="2" t="str">
        <x:v>2016-12-31</x:v>
      </x:c>
      <x:c r="J15" s="2" t="str">
        <x:v>2018-02-22</x:v>
      </x:c>
      <x:c r="K15" s="2" t="str">
        <x:v>0000070858-18-000009</x:v>
      </x:c>
      <x:c r="L15" s="2" t="str">
        <x:v>data/raw/filings/BAC_0000070858-18-000009_bac-1231201710xk.htm</x:v>
      </x:c>
      <x:c r="M15" s="2" t="str">
        <x:v>https://www.sec.gov/Archives/edgar/data/70858/000007085818000009/bac-1231201710xk.htm</x:v>
      </x:c>
      <x:c r="N15" s="2" t="str"/>
      <x:c r="O15" s="2" t="str"/>
      <x:c r="P15" s="2" t="str">
        <x:v>Structured source retained; exact visible anchor requires review</x:v>
      </x:c>
      <x:c r="Q15" s="2" t="str">
        <x:v>Common Stock, Shares, Outstanding</x:v>
      </x:c>
      <x:c r="R15" s="2" t="str"/>
      <x:c r="S15" s="2" t="str"/>
      <x:c r="T15" s="2" t="str"/>
    </x:row>
    <x:row r="16" ht="24" customHeight="1">
      <x:c r="C16" s="2" t="str">
        <x:v>Historical Inputs!F16</x:v>
      </x:c>
      <x:c r="D16" s="2" t="str">
        <x:v>BAC</x:v>
      </x:c>
      <x:c r="E16" s="2" t="str">
        <x:v>FY2016</x:v>
      </x:c>
      <x:c r="F16" s="2" t="str">
        <x:v>shares_issued</x:v>
      </x:c>
      <x:c r="G16" s="2" t="n">
        <x:v>10052.625604</x:v>
      </x:c>
      <x:c r="H16" s="2" t="str">
        <x:v>shares</x:v>
      </x:c>
      <x:c r="I16" s="2" t="str">
        <x:v>2016-12-31</x:v>
      </x:c>
      <x:c r="J16" s="2" t="str">
        <x:v>2018-02-22</x:v>
      </x:c>
      <x:c r="K16" s="2" t="str">
        <x:v>0000070858-18-000009</x:v>
      </x:c>
      <x:c r="L16" s="2" t="str">
        <x:v>data/raw/filings/BAC_0000070858-18-000009_bac-1231201710xk.htm</x:v>
      </x:c>
      <x:c r="M16" s="2" t="str">
        <x:v>https://www.sec.gov/Archives/edgar/data/70858/000007085818000009/bac-1231201710xk.htm</x:v>
      </x:c>
      <x:c r="N16" s="2" t="str"/>
      <x:c r="O16" s="2" t="str"/>
      <x:c r="P16" s="2" t="str">
        <x:v>Structured source retained; exact visible anchor requires review</x:v>
      </x:c>
      <x:c r="Q16" s="2" t="str">
        <x:v>Common Stock, Shares, Issued</x:v>
      </x:c>
      <x:c r="R16" s="2" t="str"/>
      <x:c r="S16" s="2" t="str"/>
      <x:c r="T16" s="2" t="str"/>
    </x:row>
    <x:row r="17" ht="24" customHeight="1">
      <x:c r="C17" s="2" t="str">
        <x:v>Historical Inputs!F17</x:v>
      </x:c>
      <x:c r="D17" s="2" t="str">
        <x:v>BAC</x:v>
      </x:c>
      <x:c r="E17" s="2" t="str">
        <x:v>FY2016</x:v>
      </x:c>
      <x:c r="F17" s="2" t="str">
        <x:v>shares_treasury</x:v>
      </x:c>
      <x:c r="G17" s="2" t="str">
        <x:v>n.a.</x:v>
      </x:c>
      <x:c r="H17" s="2" t="str">
        <x:v>million</x:v>
      </x:c>
      <x:c r="I17" s="2" t="str">
        <x:v>2016-12-31</x:v>
      </x:c>
      <x:c r="J17" s="2" t="str"/>
      <x:c r="K17" s="2" t="str"/>
      <x:c r="L17" s="2" t="str"/>
      <x:c r="M17" s="2" t="str"/>
      <x:c r="N17" s="2" t="str"/>
      <x:c r="O17" s="2" t="str"/>
      <x:c r="P17" s="2" t="str">
        <x:v>Not reported / unavailable</x:v>
      </x:c>
      <x:c r="Q17" s="2" t="str">
        <x:v>Shares Treasury</x:v>
      </x:c>
      <x:c r="R17" s="2" t="str"/>
      <x:c r="S17" s="2" t="str"/>
      <x:c r="T17" s="2" t="str"/>
    </x:row>
    <x:row r="18" ht="24" customHeight="1">
      <x:c r="C18" s="2" t="str">
        <x:v>Historical Inputs!F18</x:v>
      </x:c>
      <x:c r="D18" s="2" t="str">
        <x:v>BAC</x:v>
      </x:c>
      <x:c r="E18" s="2" t="str">
        <x:v>FY2016</x:v>
      </x:c>
      <x:c r="F18" s="2" t="str">
        <x:v>deposits</x:v>
      </x:c>
      <x:c r="G18" s="2" t="n">
        <x:v>1260934</x:v>
      </x:c>
      <x:c r="H18" s="2" t="str">
        <x:v>USD</x:v>
      </x:c>
      <x:c r="I18" s="2" t="str">
        <x:v>2016-12-31</x:v>
      </x:c>
      <x:c r="J18" s="2" t="str">
        <x:v>2018-02-22</x:v>
      </x:c>
      <x:c r="K18" s="2" t="str">
        <x:v>0000070858-18-000009</x:v>
      </x:c>
      <x:c r="L18" s="2" t="str">
        <x:v>data/raw/filings/BAC_0000070858-18-000009_bac-1231201710xk.htm</x:v>
      </x:c>
      <x:c r="M18" s="2" t="str">
        <x:v>https://www.sec.gov/Archives/edgar/data/70858/000007085818000009/bac-1231201710xk.htm</x:v>
      </x:c>
      <x:c r="N18" s="2" t="str"/>
      <x:c r="O18" s="2" t="str"/>
      <x:c r="P18" s="2" t="str">
        <x:v>Structured source retained; exact visible anchor requires review</x:v>
      </x:c>
      <x:c r="Q18" s="2" t="str">
        <x:v>Deposits</x:v>
      </x:c>
      <x:c r="R18" s="2" t="str"/>
      <x:c r="S18" s="2" t="str"/>
      <x:c r="T18" s="2" t="str"/>
    </x:row>
    <x:row r="19" ht="24" customHeight="1">
      <x:c r="C19" s="2" t="str">
        <x:v>Historical Inputs!F19</x:v>
      </x:c>
      <x:c r="D19" s="2" t="str">
        <x:v>BAC</x:v>
      </x:c>
      <x:c r="E19" s="2" t="str">
        <x:v>FY2016</x:v>
      </x:c>
      <x:c r="F19" s="2" t="str">
        <x:v>loans_gross</x:v>
      </x:c>
      <x:c r="G19" s="2" t="n">
        <x:v>906683</x:v>
      </x:c>
      <x:c r="H19" s="2" t="str">
        <x:v>USD</x:v>
      </x:c>
      <x:c r="I19" s="2" t="str">
        <x:v>2016-12-31</x:v>
      </x:c>
      <x:c r="J19" s="2" t="str">
        <x:v>2018-02-22</x:v>
      </x:c>
      <x:c r="K19" s="2" t="str">
        <x:v>0000070858-18-000009</x:v>
      </x:c>
      <x:c r="L19" s="2" t="str">
        <x:v>data/raw/filings/BAC_0000070858-18-000009_bac-1231201710xk.htm</x:v>
      </x:c>
      <x:c r="M19" s="2" t="str">
        <x:v>https://www.sec.gov/Archives/edgar/data/70858/000007085818000009/bac-1231201710xk.htm</x:v>
      </x:c>
      <x:c r="N19" s="2" t="str"/>
      <x:c r="O19" s="2" t="str"/>
      <x:c r="P19" s="2" t="str">
        <x:v>Structured source retained; exact visible anchor requires review</x:v>
      </x:c>
      <x:c r="Q19" s="2" t="str">
        <x:v>Loans and Leases Receivable, Net of Deferred Income</x:v>
      </x:c>
      <x:c r="R19" s="2" t="str"/>
      <x:c r="S19" s="2" t="str"/>
      <x:c r="T19" s="2" t="str"/>
    </x:row>
    <x:row r="20" ht="24" customHeight="1">
      <x:c r="C20" s="2" t="str">
        <x:v>Historical Inputs!F20</x:v>
      </x:c>
      <x:c r="D20" s="2" t="str">
        <x:v>BAC</x:v>
      </x:c>
      <x:c r="E20" s="2" t="str">
        <x:v>FY2016</x:v>
      </x:c>
      <x:c r="F20" s="2" t="str">
        <x:v>loans_net</x:v>
      </x:c>
      <x:c r="G20" s="2" t="n">
        <x:v>895446</x:v>
      </x:c>
      <x:c r="H20" s="2" t="str">
        <x:v>USD</x:v>
      </x:c>
      <x:c r="I20" s="2" t="str">
        <x:v>2016-12-31</x:v>
      </x:c>
      <x:c r="J20" s="2" t="str">
        <x:v>2018-02-22</x:v>
      </x:c>
      <x:c r="K20" s="2" t="str">
        <x:v>0000070858-18-000009</x:v>
      </x:c>
      <x:c r="L20" s="2" t="str">
        <x:v>data/raw/filings/BAC_0000070858-18-000009_bac-1231201710xk.htm</x:v>
      </x:c>
      <x:c r="M20" s="2" t="str">
        <x:v>https://www.sec.gov/Archives/edgar/data/70858/000007085818000009/bac-1231201710xk.htm</x:v>
      </x:c>
      <x:c r="N20" s="2" t="str"/>
      <x:c r="O20" s="2" t="str"/>
      <x:c r="P20" s="2" t="str">
        <x:v>Structured source retained; exact visible anchor requires review</x:v>
      </x:c>
      <x:c r="Q20" s="2" t="str">
        <x:v>Loans and Leases Receivable, Net Amount</x:v>
      </x:c>
      <x:c r="R20" s="2" t="str"/>
      <x:c r="S20" s="2" t="str"/>
      <x:c r="T20" s="2" t="str"/>
    </x:row>
    <x:row r="21" ht="24" customHeight="1">
      <x:c r="C21" s="2" t="str">
        <x:v>Historical Inputs!F21</x:v>
      </x:c>
      <x:c r="D21" s="2" t="str">
        <x:v>BAC</x:v>
      </x:c>
      <x:c r="E21" s="2" t="str">
        <x:v>FY2016</x:v>
      </x:c>
      <x:c r="F21" s="2" t="str">
        <x:v>allowance</x:v>
      </x:c>
      <x:c r="G21" s="2" t="n">
        <x:v>11999</x:v>
      </x:c>
      <x:c r="H21" s="2" t="str">
        <x:v>USD</x:v>
      </x:c>
      <x:c r="I21" s="2" t="str">
        <x:v>2016-12-31</x:v>
      </x:c>
      <x:c r="J21" s="2" t="str">
        <x:v>2019-02-26</x:v>
      </x:c>
      <x:c r="K21" s="2" t="str">
        <x:v>0000070858-19-000012</x:v>
      </x:c>
      <x:c r="L21" s="2" t="str">
        <x:v>data/raw/filings/BAC_0000070858-19-000012_bac-1231201810xk.htm</x:v>
      </x:c>
      <x:c r="M21" s="2" t="str">
        <x:v>https://www.sec.gov/Archives/edgar/data/70858/000007085819000012/bac-1231201810xk.htm</x:v>
      </x:c>
      <x:c r="N21" s="2" t="str">
        <x:v>d61417333e5384-wk-Fact-D8E9D287CA23FE51225FCE16B01B7F6D</x:v>
      </x:c>
      <x:c r="O21" s="2" t="str"/>
      <x:c r="P21" s="2" t="str">
        <x:v>Exact XBRL anchor</x:v>
      </x:c>
      <x:c r="Q21" s="2" t="str">
        <x:v>Financing Receivable, Allowance for Credit Loss</x:v>
      </x:c>
      <x:c r="R21" s="2" t="str">
        <x:v>highlighted/BAC_0000070858-19-000012_bac-1231201810xk.htm</x:v>
      </x:c>
      <x:c r="S21" s="2" t="str"/>
      <x:c r="T21" s="2" t="str"/>
    </x:row>
    <x:row r="22" ht="24" customHeight="1">
      <x:c r="C22" s="2" t="str">
        <x:v>Historical Inputs!F22</x:v>
      </x:c>
      <x:c r="D22" s="2" t="str">
        <x:v>BAC</x:v>
      </x:c>
      <x:c r="E22" s="2" t="str">
        <x:v>FY2016</x:v>
      </x:c>
      <x:c r="F22" s="2" t="str">
        <x:v>nonaccrual</x:v>
      </x:c>
      <x:c r="G22" s="2" t="str">
        <x:v>n.a.</x:v>
      </x:c>
      <x:c r="H22" s="2" t="str">
        <x:v>USDm</x:v>
      </x:c>
      <x:c r="I22" s="2" t="str">
        <x:v>2016-12-31</x:v>
      </x:c>
      <x:c r="J22" s="2" t="str"/>
      <x:c r="K22" s="2" t="str"/>
      <x:c r="L22" s="2" t="str"/>
      <x:c r="M22" s="2" t="str"/>
      <x:c r="N22" s="2" t="str"/>
      <x:c r="O22" s="2" t="str"/>
      <x:c r="P22" s="2" t="str">
        <x:v>Not reported / unavailable</x:v>
      </x:c>
      <x:c r="Q22" s="2" t="str">
        <x:v>Nonaccrual</x:v>
      </x:c>
      <x:c r="R22" s="2" t="str"/>
      <x:c r="S22" s="2" t="str"/>
      <x:c r="T22" s="2" t="str"/>
    </x:row>
    <x:row r="23" ht="24" customHeight="1">
      <x:c r="C23" s="2" t="str">
        <x:v>Historical Inputs!F23</x:v>
      </x:c>
      <x:c r="D23" s="2" t="str">
        <x:v>BAC</x:v>
      </x:c>
      <x:c r="E23" s="2" t="str">
        <x:v>FY2016</x:v>
      </x:c>
      <x:c r="F23" s="2" t="str">
        <x:v>cash</x:v>
      </x:c>
      <x:c r="G23" s="2" t="n">
        <x:v>147738</x:v>
      </x:c>
      <x:c r="H23" s="2" t="str">
        <x:v>USD</x:v>
      </x:c>
      <x:c r="I23" s="2" t="str">
        <x:v>2016-12-31</x:v>
      </x:c>
      <x:c r="J23" s="2" t="str">
        <x:v>2019-02-26</x:v>
      </x:c>
      <x:c r="K23" s="2" t="str">
        <x:v>0000070858-19-000012</x:v>
      </x:c>
      <x:c r="L23" s="2" t="str">
        <x:v>data/raw/filings/BAC_0000070858-19-000012_bac-1231201810xk.htm</x:v>
      </x:c>
      <x:c r="M23" s="2" t="str">
        <x:v>https://www.sec.gov/Archives/edgar/data/70858/000007085819000012/bac-1231201810xk.htm</x:v>
      </x:c>
      <x:c r="N23" s="2" t="str">
        <x:v>d61347423e5249-wk-Fact-DDA99CE1AFEACD2CF647CE16B00AFF4E</x:v>
      </x:c>
      <x:c r="O23" s="2" t="str"/>
      <x:c r="P23" s="2" t="str">
        <x:v>Exact XBRL anchor</x:v>
      </x:c>
      <x:c r="Q23" s="2" t="str">
        <x:v>Cash and Cash Equivalents, at Carrying Value</x:v>
      </x:c>
      <x:c r="R23" s="2" t="str">
        <x:v>highlighted/BAC_0000070858-19-000012_bac-1231201810xk.htm</x:v>
      </x:c>
      <x:c r="S23" s="2" t="str"/>
      <x:c r="T23" s="2" t="str"/>
    </x:row>
    <x:row r="24" ht="24" customHeight="1">
      <x:c r="C24" s="2" t="str">
        <x:v>Historical Inputs!F24</x:v>
      </x:c>
      <x:c r="D24" s="2" t="str">
        <x:v>BAC</x:v>
      </x:c>
      <x:c r="E24" s="2" t="str">
        <x:v>FY2016</x:v>
      </x:c>
      <x:c r="F24" s="2" t="str">
        <x:v>aoci</x:v>
      </x:c>
      <x:c r="G24" s="2" t="n">
        <x:v>-7288</x:v>
      </x:c>
      <x:c r="H24" s="2" t="str">
        <x:v>USD</x:v>
      </x:c>
      <x:c r="I24" s="2" t="str">
        <x:v>2016-12-31</x:v>
      </x:c>
      <x:c r="J24" s="2" t="str">
        <x:v>2018-02-22</x:v>
      </x:c>
      <x:c r="K24" s="2" t="str">
        <x:v>0000070858-18-000009</x:v>
      </x:c>
      <x:c r="L24" s="2" t="str">
        <x:v>data/raw/filings/BAC_0000070858-18-000009_bac-1231201710xk.htm</x:v>
      </x:c>
      <x:c r="M24" s="2" t="str">
        <x:v>https://www.sec.gov/Archives/edgar/data/70858/000007085818000009/bac-1231201710xk.htm</x:v>
      </x:c>
      <x:c r="N24" s="2" t="str"/>
      <x:c r="O24" s="2" t="str"/>
      <x:c r="P24" s="2" t="str">
        <x:v>Structured source retained; exact visible anchor requires review</x:v>
      </x:c>
      <x:c r="Q24" s="2" t="str">
        <x:v>Accumulated Other Comprehensive Income (Loss), Net of Tax</x:v>
      </x:c>
      <x:c r="R24" s="2" t="str"/>
      <x:c r="S24" s="2" t="str"/>
      <x:c r="T24" s="2" t="str"/>
    </x:row>
    <x:row r="25" ht="24" customHeight="1">
      <x:c r="C25" s="2" t="str">
        <x:v>Historical Inputs!F25</x:v>
      </x:c>
      <x:c r="D25" s="2" t="str">
        <x:v>BAC</x:v>
      </x:c>
      <x:c r="E25" s="2" t="str">
        <x:v>FY2016</x:v>
      </x:c>
      <x:c r="F25" s="2" t="str">
        <x:v>nii</x:v>
      </x:c>
      <x:c r="G25" s="2" t="n">
        <x:v>41096</x:v>
      </x:c>
      <x:c r="H25" s="2" t="str">
        <x:v>USD</x:v>
      </x:c>
      <x:c r="I25" s="2" t="str">
        <x:v>2016-12-31</x:v>
      </x:c>
      <x:c r="J25" s="2" t="str">
        <x:v>2019-02-26</x:v>
      </x:c>
      <x:c r="K25" s="2" t="str">
        <x:v>0000070858-19-000012</x:v>
      </x:c>
      <x:c r="L25" s="2" t="str">
        <x:v>data/raw/filings/BAC_0000070858-19-000012_bac-1231201810xk.htm</x:v>
      </x:c>
      <x:c r="M25" s="2" t="str">
        <x:v>https://www.sec.gov/Archives/edgar/data/70858/000007085819000012/bac-1231201810xk.htm</x:v>
      </x:c>
      <x:c r="N25" s="2" t="str">
        <x:v>d61342741e2793-wk-Fact-5F12A90E59005E8395542AD46FC27A13</x:v>
      </x:c>
      <x:c r="O25" s="2" t="str"/>
      <x:c r="P25" s="2" t="str">
        <x:v>Exact XBRL anchor</x:v>
      </x:c>
      <x:c r="Q25" s="2" t="str">
        <x:v>Interest Income (Expense), Net</x:v>
      </x:c>
      <x:c r="R25" s="2" t="str">
        <x:v>highlighted/BAC_0000070858-19-000012_bac-1231201810xk.htm</x:v>
      </x:c>
      <x:c r="S25" s="2" t="str"/>
      <x:c r="T25" s="2" t="str"/>
    </x:row>
    <x:row r="26" ht="24" customHeight="1">
      <x:c r="C26" s="2" t="str">
        <x:v>Historical Inputs!F26</x:v>
      </x:c>
      <x:c r="D26" s="2" t="str">
        <x:v>BAC</x:v>
      </x:c>
      <x:c r="E26" s="2" t="str">
        <x:v>FY2016</x:v>
      </x:c>
      <x:c r="F26" s="2" t="str">
        <x:v>noninterest_income</x:v>
      </x:c>
      <x:c r="G26" s="2" t="n">
        <x:v>42605</x:v>
      </x:c>
      <x:c r="H26" s="2" t="str">
        <x:v>USD</x:v>
      </x:c>
      <x:c r="I26" s="2" t="str">
        <x:v>2016-12-31</x:v>
      </x:c>
      <x:c r="J26" s="2" t="str">
        <x:v>2019-02-26</x:v>
      </x:c>
      <x:c r="K26" s="2" t="str">
        <x:v>0000070858-19-000012</x:v>
      </x:c>
      <x:c r="L26" s="2" t="str">
        <x:v>data/raw/filings/BAC_0000070858-19-000012_bac-1231201810xk.htm</x:v>
      </x:c>
      <x:c r="M26" s="2" t="str">
        <x:v>https://www.sec.gov/Archives/edgar/data/70858/000007085819000012/bac-1231201810xk.htm</x:v>
      </x:c>
      <x:c r="N26" s="2" t="str">
        <x:v>d61596782e11200-wk-Fact-BC0B53D4E0512CE5C8A52AD46FC01E8D</x:v>
      </x:c>
      <x:c r="O26" s="2" t="str"/>
      <x:c r="P26" s="2" t="str">
        <x:v>Exact XBRL anchor</x:v>
      </x:c>
      <x:c r="Q26" s="2" t="str">
        <x:v>Noninterest Income</x:v>
      </x:c>
      <x:c r="R26" s="2" t="str">
        <x:v>highlighted/BAC_0000070858-19-000012_bac-1231201810xk.htm</x:v>
      </x:c>
      <x:c r="S26" s="2" t="str"/>
      <x:c r="T26" s="2" t="str"/>
    </x:row>
    <x:row r="27" ht="24" customHeight="1">
      <x:c r="C27" s="2" t="str">
        <x:v>Historical Inputs!F27</x:v>
      </x:c>
      <x:c r="D27" s="2" t="str">
        <x:v>BAC</x:v>
      </x:c>
      <x:c r="E27" s="2" t="str">
        <x:v>FY2016</x:v>
      </x:c>
      <x:c r="F27" s="2" t="str">
        <x:v>revenue_reported</x:v>
      </x:c>
      <x:c r="G27" s="2" t="n">
        <x:v>83701</x:v>
      </x:c>
      <x:c r="H27" s="2" t="str">
        <x:v>USD</x:v>
      </x:c>
      <x:c r="I27" s="2" t="str">
        <x:v>2016-12-31</x:v>
      </x:c>
      <x:c r="J27" s="2" t="str">
        <x:v>2019-02-26</x:v>
      </x:c>
      <x:c r="K27" s="2" t="str">
        <x:v>0000070858-19-000012</x:v>
      </x:c>
      <x:c r="L27" s="2" t="str">
        <x:v>data/raw/filings/BAC_0000070858-19-000012_bac-1231201810xk.htm</x:v>
      </x:c>
      <x:c r="M27" s="2" t="str">
        <x:v>https://www.sec.gov/Archives/edgar/data/70858/000007085819000012/bac-1231201810xk.htm</x:v>
      </x:c>
      <x:c r="N27" s="2" t="str">
        <x:v>d61579808e3420-wk-Fact-2E68B74D77018D77B64B2AD46FBF54C7</x:v>
      </x:c>
      <x:c r="O27" s="2" t="str"/>
      <x:c r="P27" s="2" t="str">
        <x:v>Exact XBRL anchor</x:v>
      </x:c>
      <x:c r="Q27" s="2" t="str">
        <x:v>Revenues</x:v>
      </x:c>
      <x:c r="R27" s="2" t="str">
        <x:v>highlighted/BAC_0000070858-19-000012_bac-1231201810xk.htm</x:v>
      </x:c>
      <x:c r="S27" s="2" t="str"/>
      <x:c r="T27" s="2" t="str"/>
    </x:row>
    <x:row r="28" ht="24" customHeight="1">
      <x:c r="C28" s="2" t="str">
        <x:v>Historical Inputs!F28</x:v>
      </x:c>
      <x:c r="D28" s="2" t="str">
        <x:v>BAC</x:v>
      </x:c>
      <x:c r="E28" s="2" t="str">
        <x:v>FY2016</x:v>
      </x:c>
      <x:c r="F28" s="2" t="str">
        <x:v>opex</x:v>
      </x:c>
      <x:c r="G28" s="2" t="n">
        <x:v>55083</x:v>
      </x:c>
      <x:c r="H28" s="2" t="str">
        <x:v>USD</x:v>
      </x:c>
      <x:c r="I28" s="2" t="str">
        <x:v>2016-12-31</x:v>
      </x:c>
      <x:c r="J28" s="2" t="str">
        <x:v>2019-02-26</x:v>
      </x:c>
      <x:c r="K28" s="2" t="str">
        <x:v>0000070858-19-000012</x:v>
      </x:c>
      <x:c r="L28" s="2" t="str">
        <x:v>data/raw/filings/BAC_0000070858-19-000012_bac-1231201810xk.htm</x:v>
      </x:c>
      <x:c r="M28" s="2" t="str">
        <x:v>https://www.sec.gov/Archives/edgar/data/70858/000007085819000012/bac-1231201810xk.htm</x:v>
      </x:c>
      <x:c r="N28" s="2" t="str">
        <x:v>d61596782e3175-wk-Fact-86096CD7DC8C3BA0AD772AD46FB46449</x:v>
      </x:c>
      <x:c r="O28" s="2" t="str"/>
      <x:c r="P28" s="2" t="str">
        <x:v>Exact XBRL anchor</x:v>
      </x:c>
      <x:c r="Q28" s="2" t="str">
        <x:v>Noninterest Expense</x:v>
      </x:c>
      <x:c r="R28" s="2" t="str">
        <x:v>highlighted/BAC_0000070858-19-000012_bac-1231201810xk.htm</x:v>
      </x:c>
      <x:c r="S28" s="2" t="str"/>
      <x:c r="T28" s="2" t="str"/>
    </x:row>
    <x:row r="29" ht="24" customHeight="1">
      <x:c r="C29" s="2" t="str">
        <x:v>Historical Inputs!F29</x:v>
      </x:c>
      <x:c r="D29" s="2" t="str">
        <x:v>BAC</x:v>
      </x:c>
      <x:c r="E29" s="2" t="str">
        <x:v>FY2016</x:v>
      </x:c>
      <x:c r="F29" s="2" t="str">
        <x:v>provision</x:v>
      </x:c>
      <x:c r="G29" s="2" t="n">
        <x:v>3597</x:v>
      </x:c>
      <x:c r="H29" s="2" t="str">
        <x:v>USD</x:v>
      </x:c>
      <x:c r="I29" s="2" t="str">
        <x:v>2016-12-31</x:v>
      </x:c>
      <x:c r="J29" s="2" t="str">
        <x:v>2019-02-26</x:v>
      </x:c>
      <x:c r="K29" s="2" t="str">
        <x:v>0000070858-19-000012</x:v>
      </x:c>
      <x:c r="L29" s="2" t="str">
        <x:v>data/raw/filings/BAC_0000070858-19-000012_bac-1231201810xk.htm</x:v>
      </x:c>
      <x:c r="M29" s="2" t="str">
        <x:v>https://www.sec.gov/Archives/edgar/data/70858/000007085819000012/bac-1231201810xk.htm</x:v>
      </x:c>
      <x:c r="N29" s="2" t="str">
        <x:v>d61596782e3053-wk-Fact-091773C6CDD1BB72FE9BCE16B0F7A605</x:v>
      </x:c>
      <x:c r="O29" s="2" t="str"/>
      <x:c r="P29" s="2" t="str">
        <x:v>Exact XBRL anchor</x:v>
      </x:c>
      <x:c r="Q29" s="2" t="str">
        <x:v>Provision for Loan, Lease, and Other Losses</x:v>
      </x:c>
      <x:c r="R29" s="2" t="str">
        <x:v>highlighted/BAC_0000070858-19-000012_bac-1231201810xk.htm</x:v>
      </x:c>
      <x:c r="S29" s="2" t="str"/>
      <x:c r="T29" s="2" t="str"/>
    </x:row>
    <x:row r="30" ht="24" customHeight="1">
      <x:c r="C30" s="2" t="str">
        <x:v>Historical Inputs!F30</x:v>
      </x:c>
      <x:c r="D30" s="2" t="str">
        <x:v>BAC</x:v>
      </x:c>
      <x:c r="E30" s="2" t="str">
        <x:v>FY2016</x:v>
      </x:c>
      <x:c r="F30" s="2" t="str">
        <x:v>pretax</x:v>
      </x:c>
      <x:c r="G30" s="2" t="n">
        <x:v>25021</x:v>
      </x:c>
      <x:c r="H30" s="2" t="str">
        <x:v>USD</x:v>
      </x:c>
      <x:c r="I30" s="2" t="str">
        <x:v>2016-12-31</x:v>
      </x:c>
      <x:c r="J30" s="2" t="str">
        <x:v>2019-02-26</x:v>
      </x:c>
      <x:c r="K30" s="2" t="str">
        <x:v>0000070858-19-000012</x:v>
      </x:c>
      <x:c r="L30" s="2" t="str">
        <x:v>data/raw/filings/BAC_0000070858-19-000012_bac-1231201810xk.htm</x:v>
      </x:c>
      <x:c r="M30" s="2" t="str">
        <x:v>https://www.sec.gov/Archives/edgar/data/70858/000007085819000012/bac-1231201810xk.htm</x:v>
      </x:c>
      <x:c r="N30" s="2" t="str">
        <x:v>d61579808e3440-wk-Fact-769DB157600319EF9B442AD46FBBB2B2</x:v>
      </x:c>
      <x:c r="O30" s="2" t="str"/>
      <x:c r="P30" s="2" t="str">
        <x:v>Exact XBRL anchor</x:v>
      </x:c>
      <x:c r="Q30" s="2" t="str">
        <x:v>Income (Loss) from Continuing Operations before Income Taxes, Noncontrolling Interest</x:v>
      </x:c>
      <x:c r="R30" s="2" t="str">
        <x:v>highlighted/BAC_0000070858-19-000012_bac-1231201810xk.htm</x:v>
      </x:c>
      <x:c r="S30" s="2" t="str"/>
      <x:c r="T30" s="2" t="str"/>
    </x:row>
    <x:row r="31" ht="24" customHeight="1">
      <x:c r="C31" s="2" t="str">
        <x:v>Historical Inputs!F31</x:v>
      </x:c>
      <x:c r="D31" s="2" t="str">
        <x:v>BAC</x:v>
      </x:c>
      <x:c r="E31" s="2" t="str">
        <x:v>FY2016</x:v>
      </x:c>
      <x:c r="F31" s="2" t="str">
        <x:v>tax</x:v>
      </x:c>
      <x:c r="G31" s="2" t="n">
        <x:v>7199</x:v>
      </x:c>
      <x:c r="H31" s="2" t="str">
        <x:v>USD</x:v>
      </x:c>
      <x:c r="I31" s="2" t="str">
        <x:v>2016-12-31</x:v>
      </x:c>
      <x:c r="J31" s="2" t="str">
        <x:v>2019-02-26</x:v>
      </x:c>
      <x:c r="K31" s="2" t="str">
        <x:v>0000070858-19-000012</x:v>
      </x:c>
      <x:c r="L31" s="2" t="str">
        <x:v>data/raw/filings/BAC_0000070858-19-000012_bac-1231201810xk.htm</x:v>
      </x:c>
      <x:c r="M31" s="2" t="str">
        <x:v>https://www.sec.gov/Archives/edgar/data/70858/000007085819000012/bac-1231201810xk.htm</x:v>
      </x:c>
      <x:c r="N31" s="2" t="str">
        <x:v>d61506758e4520-wk-Fact-64C4721657051E0D2AFBCE16B0B89875</x:v>
      </x:c>
      <x:c r="O31" s="2" t="str"/>
      <x:c r="P31" s="2" t="str">
        <x:v>Exact XBRL anchor</x:v>
      </x:c>
      <x:c r="Q31" s="2" t="str">
        <x:v>Income Tax Expense (Benefit)</x:v>
      </x:c>
      <x:c r="R31" s="2" t="str">
        <x:v>highlighted/BAC_0000070858-19-000012_bac-1231201810xk.htm</x:v>
      </x:c>
      <x:c r="S31" s="2" t="str"/>
      <x:c r="T31" s="2" t="str"/>
    </x:row>
    <x:row r="32" ht="24" customHeight="1">
      <x:c r="C32" s="2" t="str">
        <x:v>Historical Inputs!F32</x:v>
      </x:c>
      <x:c r="D32" s="2" t="str">
        <x:v>BAC</x:v>
      </x:c>
      <x:c r="E32" s="2" t="str">
        <x:v>FY2016</x:v>
      </x:c>
      <x:c r="F32" s="2" t="str">
        <x:v>net_income</x:v>
      </x:c>
      <x:c r="G32" s="2" t="n">
        <x:v>17822</x:v>
      </x:c>
      <x:c r="H32" s="2" t="str">
        <x:v>USD</x:v>
      </x:c>
      <x:c r="I32" s="2" t="str">
        <x:v>2016-12-31</x:v>
      </x:c>
      <x:c r="J32" s="2" t="str">
        <x:v>2019-02-26</x:v>
      </x:c>
      <x:c r="K32" s="2" t="str">
        <x:v>0000070858-19-000012</x:v>
      </x:c>
      <x:c r="L32" s="2" t="str">
        <x:v>data/raw/filings/BAC_0000070858-19-000012_bac-1231201810xk.htm</x:v>
      </x:c>
      <x:c r="M32" s="2" t="str">
        <x:v>https://www.sec.gov/Archives/edgar/data/70858/000007085819000012/bac-1231201810xk.htm</x:v>
      </x:c>
      <x:c r="N32" s="2" t="str">
        <x:v>d61579808e3459-wk-Fact-A47A70A2227D3D3F8C04CE16B0EDB0DD</x:v>
      </x:c>
      <x:c r="O32" s="2" t="str"/>
      <x:c r="P32" s="2" t="str">
        <x:v>Exact XBRL anchor</x:v>
      </x:c>
      <x:c r="Q32" s="2" t="str">
        <x:v>Net Income (Loss) Attributable to Parent</x:v>
      </x:c>
      <x:c r="R32" s="2" t="str">
        <x:v>highlighted/BAC_0000070858-19-000012_bac-1231201810xk.htm</x:v>
      </x:c>
      <x:c r="S32" s="2" t="str"/>
      <x:c r="T32" s="2" t="str"/>
    </x:row>
    <x:row r="33" ht="24" customHeight="1">
      <x:c r="C33" s="2" t="str">
        <x:v>Historical Inputs!F33</x:v>
      </x:c>
      <x:c r="D33" s="2" t="str">
        <x:v>BAC</x:v>
      </x:c>
      <x:c r="E33" s="2" t="str">
        <x:v>FY2016</x:v>
      </x:c>
      <x:c r="F33" s="2" t="str">
        <x:v>common_income</x:v>
      </x:c>
      <x:c r="G33" s="2" t="n">
        <x:v>16140</x:v>
      </x:c>
      <x:c r="H33" s="2" t="str">
        <x:v>USD</x:v>
      </x:c>
      <x:c r="I33" s="2" t="str">
        <x:v>2016-12-31</x:v>
      </x:c>
      <x:c r="J33" s="2" t="str">
        <x:v>2019-02-26</x:v>
      </x:c>
      <x:c r="K33" s="2" t="str">
        <x:v>0000070858-19-000012</x:v>
      </x:c>
      <x:c r="L33" s="2" t="str">
        <x:v>data/raw/filings/BAC_0000070858-19-000012_bac-1231201810xk.htm</x:v>
      </x:c>
      <x:c r="M33" s="2" t="str">
        <x:v>https://www.sec.gov/Archives/edgar/data/70858/000007085819000012/bac-1231201810xk.htm</x:v>
      </x:c>
      <x:c r="N33" s="2" t="str">
        <x:v>d61485188e2367-wk-Fact-9F76B63A8DEA055D151B2AD46FB87280</x:v>
      </x:c>
      <x:c r="O33" s="2" t="str"/>
      <x:c r="P33" s="2" t="str">
        <x:v>Exact XBRL anchor</x:v>
      </x:c>
      <x:c r="Q33" s="2" t="str">
        <x:v>Net Income (Loss) Available to Common Stockholders, Basic</x:v>
      </x:c>
      <x:c r="R33" s="2" t="str">
        <x:v>highlighted/BAC_0000070858-19-000012_bac-1231201810xk.htm</x:v>
      </x:c>
      <x:c r="S33" s="2" t="str"/>
      <x:c r="T33" s="2" t="str"/>
    </x:row>
    <x:row r="34" ht="24" customHeight="1">
      <x:c r="C34" s="2" t="str">
        <x:v>Historical Inputs!F34</x:v>
      </x:c>
      <x:c r="D34" s="2" t="str">
        <x:v>BAC</x:v>
      </x:c>
      <x:c r="E34" s="2" t="str">
        <x:v>FY2016</x:v>
      </x:c>
      <x:c r="F34" s="2" t="str">
        <x:v>preferred_div</x:v>
      </x:c>
      <x:c r="G34" s="2" t="str">
        <x:v>n.a.</x:v>
      </x:c>
      <x:c r="H34" s="2" t="str">
        <x:v>USDm</x:v>
      </x:c>
      <x:c r="I34" s="2" t="str">
        <x:v>2016-12-31</x:v>
      </x:c>
      <x:c r="J34" s="2" t="str"/>
      <x:c r="K34" s="2" t="str"/>
      <x:c r="L34" s="2" t="str"/>
      <x:c r="M34" s="2" t="str"/>
      <x:c r="N34" s="2" t="str"/>
      <x:c r="O34" s="2" t="str"/>
      <x:c r="P34" s="2" t="str">
        <x:v>Not reported / unavailable</x:v>
      </x:c>
      <x:c r="Q34" s="2" t="str">
        <x:v>Preferred dividends and other common-income adjustments</x:v>
      </x:c>
      <x:c r="R34" s="2" t="str"/>
      <x:c r="S34" s="2" t="str"/>
      <x:c r="T34" s="2" t="str"/>
    </x:row>
    <x:row r="35" ht="24" customHeight="1">
      <x:c r="C35" s="2" t="str">
        <x:v>Historical Inputs!F35</x:v>
      </x:c>
      <x:c r="D35" s="2" t="str">
        <x:v>BAC</x:v>
      </x:c>
      <x:c r="E35" s="2" t="str">
        <x:v>FY2016</x:v>
      </x:c>
      <x:c r="F35" s="2" t="str">
        <x:v>eps</x:v>
      </x:c>
      <x:c r="G35" s="2" t="n">
        <x:v>1.49</x:v>
      </x:c>
      <x:c r="H35" s="2" t="str">
        <x:v>USD/shares</x:v>
      </x:c>
      <x:c r="I35" s="2" t="str">
        <x:v>2016-12-31</x:v>
      </x:c>
      <x:c r="J35" s="2" t="str">
        <x:v>2019-02-26</x:v>
      </x:c>
      <x:c r="K35" s="2" t="str">
        <x:v>0000070858-19-000012</x:v>
      </x:c>
      <x:c r="L35" s="2" t="str">
        <x:v>data/raw/filings/BAC_0000070858-19-000012_bac-1231201810xk.htm</x:v>
      </x:c>
      <x:c r="M35" s="2" t="str">
        <x:v>https://www.sec.gov/Archives/edgar/data/70858/000007085819000012/bac-1231201810xk.htm</x:v>
      </x:c>
      <x:c r="N35" s="2" t="str">
        <x:v>d61485188e2726-wk-Fact-2DC4C2575A36705E97FCCE16B04C5017</x:v>
      </x:c>
      <x:c r="O35" s="2" t="str"/>
      <x:c r="P35" s="2" t="str">
        <x:v>Exact XBRL anchor</x:v>
      </x:c>
      <x:c r="Q35" s="2" t="str">
        <x:v>Earnings Per Share, Diluted</x:v>
      </x:c>
      <x:c r="R35" s="2" t="str">
        <x:v>highlighted/BAC_0000070858-19-000012_bac-1231201810xk.htm</x:v>
      </x:c>
      <x:c r="S35" s="2" t="str"/>
      <x:c r="T35" s="2" t="str"/>
    </x:row>
    <x:row r="36" ht="24" customHeight="1">
      <x:c r="C36" s="2" t="str">
        <x:v>Historical Inputs!F36</x:v>
      </x:c>
      <x:c r="D36" s="2" t="str">
        <x:v>BAC</x:v>
      </x:c>
      <x:c r="E36" s="2" t="str">
        <x:v>FY2016</x:v>
      </x:c>
      <x:c r="F36" s="2" t="str">
        <x:v>shares_diluted</x:v>
      </x:c>
      <x:c r="G36" s="2" t="n">
        <x:v>11046.8</x:v>
      </x:c>
      <x:c r="H36" s="2" t="str">
        <x:v>shares</x:v>
      </x:c>
      <x:c r="I36" s="2" t="str">
        <x:v>2016-12-31</x:v>
      </x:c>
      <x:c r="J36" s="2" t="str">
        <x:v>2019-02-26</x:v>
      </x:c>
      <x:c r="K36" s="2" t="str">
        <x:v>0000070858-19-000012</x:v>
      </x:c>
      <x:c r="L36" s="2" t="str">
        <x:v>data/raw/filings/BAC_0000070858-19-000012_bac-1231201810xk.htm</x:v>
      </x:c>
      <x:c r="M36" s="2" t="str">
        <x:v>https://www.sec.gov/Archives/edgar/data/70858/000007085819000012/bac-1231201810xk.htm</x:v>
      </x:c>
      <x:c r="N36" s="2" t="str">
        <x:v>d61485188e2662-wk-Fact-0F34F943B507409FEED1CE16B01CC589</x:v>
      </x:c>
      <x:c r="O36" s="2" t="str"/>
      <x:c r="P36" s="2" t="str">
        <x:v>Exact XBRL anchor</x:v>
      </x:c>
      <x:c r="Q36" s="2" t="str">
        <x:v>Weighted Average Number of Shares Outstanding, Diluted</x:v>
      </x:c>
      <x:c r="R36" s="2" t="str">
        <x:v>highlighted/BAC_0000070858-19-000012_bac-1231201810xk.htm</x:v>
      </x:c>
      <x:c r="S36" s="2" t="str"/>
      <x:c r="T36" s="2" t="str"/>
    </x:row>
    <x:row r="37" ht="24" customHeight="1">
      <x:c r="C37" s="2" t="str">
        <x:v>Historical Inputs!F37</x:v>
      </x:c>
      <x:c r="D37" s="2" t="str">
        <x:v>BAC</x:v>
      </x:c>
      <x:c r="E37" s="2" t="str">
        <x:v>FY2016</x:v>
      </x:c>
      <x:c r="F37" s="2" t="str">
        <x:v>dps</x:v>
      </x:c>
      <x:c r="G37" s="2" t="n">
        <x:v>0.25</x:v>
      </x:c>
      <x:c r="H37" s="2" t="str">
        <x:v>USD/shares</x:v>
      </x:c>
      <x:c r="I37" s="2" t="str">
        <x:v>2016-12-31</x:v>
      </x:c>
      <x:c r="J37" s="2" t="str">
        <x:v>2019-02-26</x:v>
      </x:c>
      <x:c r="K37" s="2" t="str">
        <x:v>0000070858-19-000012</x:v>
      </x:c>
      <x:c r="L37" s="2" t="str">
        <x:v>data/raw/filings/BAC_0000070858-19-000012_bac-1231201810xk.htm</x:v>
      </x:c>
      <x:c r="M37" s="2" t="str">
        <x:v>https://www.sec.gov/Archives/edgar/data/70858/000007085819000012/bac-1231201810xk.htm</x:v>
      </x:c>
      <x:c r="N37" s="2" t="str">
        <x:v>d61488258e2139-wk-Fact-2422F1E687AD6F112C93C8BC021DE930</x:v>
      </x:c>
      <x:c r="O37" s="2" t="str"/>
      <x:c r="P37" s="2" t="str">
        <x:v>Exact XBRL anchor</x:v>
      </x:c>
      <x:c r="Q37" s="2" t="str">
        <x:v>Common Stock, Dividends, Per Share, Declared</x:v>
      </x:c>
      <x:c r="R37" s="2" t="str">
        <x:v>highlighted/BAC_0000070858-19-000012_bac-1231201810xk.htm</x:v>
      </x:c>
      <x:c r="S37" s="2" t="str"/>
      <x:c r="T37" s="2" t="str"/>
    </x:row>
    <x:row r="38" ht="24" customHeight="1">
      <x:c r="C38" s="2" t="str">
        <x:v>Historical Inputs!F38</x:v>
      </x:c>
      <x:c r="D38" s="2" t="str">
        <x:v>BAC</x:v>
      </x:c>
      <x:c r="E38" s="2" t="str">
        <x:v>FY2016</x:v>
      </x:c>
      <x:c r="F38" s="2" t="str">
        <x:v>dividends</x:v>
      </x:c>
      <x:c r="G38" s="2" t="str">
        <x:v>n.a.</x:v>
      </x:c>
      <x:c r="H38" s="2" t="str">
        <x:v>USDm</x:v>
      </x:c>
      <x:c r="I38" s="2" t="str">
        <x:v>2016-12-31</x:v>
      </x:c>
      <x:c r="J38" s="2" t="str"/>
      <x:c r="K38" s="2" t="str"/>
      <x:c r="L38" s="2" t="str"/>
      <x:c r="M38" s="2" t="str"/>
      <x:c r="N38" s="2" t="str"/>
      <x:c r="O38" s="2" t="str"/>
      <x:c r="P38" s="2" t="str">
        <x:v>Not reported / unavailable</x:v>
      </x:c>
      <x:c r="Q38" s="2" t="str">
        <x:v>Cash common dividends paid</x:v>
      </x:c>
      <x:c r="R38" s="2" t="str"/>
      <x:c r="S38" s="2" t="str"/>
      <x:c r="T38" s="2" t="str"/>
    </x:row>
    <x:row r="39" ht="24" customHeight="1">
      <x:c r="C39" s="2" t="str">
        <x:v>Historical Inputs!F39</x:v>
      </x:c>
      <x:c r="D39" s="2" t="str">
        <x:v>BAC</x:v>
      </x:c>
      <x:c r="E39" s="2" t="str">
        <x:v>FY2016</x:v>
      </x:c>
      <x:c r="F39" s="2" t="str">
        <x:v>buybacks</x:v>
      </x:c>
      <x:c r="G39" s="2" t="n">
        <x:v>5112</x:v>
      </x:c>
      <x:c r="H39" s="2" t="str">
        <x:v>USD</x:v>
      </x:c>
      <x:c r="I39" s="2" t="str">
        <x:v>2016-12-31</x:v>
      </x:c>
      <x:c r="J39" s="2" t="str">
        <x:v>2019-02-26</x:v>
      </x:c>
      <x:c r="K39" s="2" t="str">
        <x:v>0000070858-19-000012</x:v>
      </x:c>
      <x:c r="L39" s="2" t="str">
        <x:v>data/raw/filings/BAC_0000070858-19-000012_bac-1231201810xk.htm</x:v>
      </x:c>
      <x:c r="M39" s="2" t="str">
        <x:v>https://www.sec.gov/Archives/edgar/data/70858/000007085819000012/bac-1231201810xk.htm</x:v>
      </x:c>
      <x:c r="N39" s="2" t="str">
        <x:v>d61347423e4821-wk-Fact-F2A44FC3745DC1BE9499CE16B014D6F2</x:v>
      </x:c>
      <x:c r="O39" s="2" t="str"/>
      <x:c r="P39" s="2" t="str">
        <x:v>Exact XBRL anchor</x:v>
      </x:c>
      <x:c r="Q39" s="2" t="str">
        <x:v>Payments for Repurchase of Common Stock</x:v>
      </x:c>
      <x:c r="R39" s="2" t="str">
        <x:v>highlighted/BAC_0000070858-19-000012_bac-1231201810xk.htm</x:v>
      </x:c>
      <x:c r="S39" s="2" t="str"/>
      <x:c r="T39" s="2" t="str"/>
    </x:row>
    <x:row r="40" ht="24" customHeight="1">
      <x:c r="C40" s="2" t="str">
        <x:v>Historical Inputs!F40</x:v>
      </x:c>
      <x:c r="D40" s="2" t="str">
        <x:v>BAC</x:v>
      </x:c>
      <x:c r="E40" s="2" t="str">
        <x:v>FY2016</x:v>
      </x:c>
      <x:c r="F40" s="2" t="str">
        <x:v>chargeoffs</x:v>
      </x:c>
      <x:c r="G40" s="2" t="str">
        <x:v>n.a.</x:v>
      </x:c>
      <x:c r="H40" s="2" t="str">
        <x:v>USDm</x:v>
      </x:c>
      <x:c r="I40" s="2" t="str">
        <x:v>2016-12-31</x:v>
      </x:c>
      <x:c r="J40" s="2" t="str"/>
      <x:c r="K40" s="2" t="str"/>
      <x:c r="L40" s="2" t="str"/>
      <x:c r="M40" s="2" t="str"/>
      <x:c r="N40" s="2" t="str"/>
      <x:c r="O40" s="2" t="str"/>
      <x:c r="P40" s="2" t="str">
        <x:v>Not reported / unavailable</x:v>
      </x:c>
      <x:c r="Q40" s="2" t="str">
        <x:v>Gross loan charge-offs</x:v>
      </x:c>
      <x:c r="R40" s="2" t="str"/>
      <x:c r="S40" s="2" t="str"/>
      <x:c r="T40" s="2" t="str"/>
    </x:row>
    <x:row r="41" ht="24" customHeight="1">
      <x:c r="C41" s="2" t="str">
        <x:v>Historical Inputs!F41</x:v>
      </x:c>
      <x:c r="D41" s="2" t="str">
        <x:v>BAC</x:v>
      </x:c>
      <x:c r="E41" s="2" t="str">
        <x:v>FY2016</x:v>
      </x:c>
      <x:c r="F41" s="2" t="str">
        <x:v>recoveries</x:v>
      </x:c>
      <x:c r="G41" s="2" t="str">
        <x:v>n.a.</x:v>
      </x:c>
      <x:c r="H41" s="2" t="str">
        <x:v>USDm</x:v>
      </x:c>
      <x:c r="I41" s="2" t="str">
        <x:v>2016-12-31</x:v>
      </x:c>
      <x:c r="J41" s="2" t="str"/>
      <x:c r="K41" s="2" t="str"/>
      <x:c r="L41" s="2" t="str"/>
      <x:c r="M41" s="2" t="str"/>
      <x:c r="N41" s="2" t="str"/>
      <x:c r="O41" s="2" t="str"/>
      <x:c r="P41" s="2" t="str">
        <x:v>Not reported / unavailable</x:v>
      </x:c>
      <x:c r="Q41" s="2" t="str">
        <x:v>Loan recoveries</x:v>
      </x:c>
      <x:c r="R41" s="2" t="str"/>
      <x:c r="S41" s="2" t="str"/>
      <x:c r="T41" s="2" t="str"/>
    </x:row>
    <x:row r="42" ht="24" customHeight="1">
      <x:c r="C42" s="2" t="str">
        <x:v>Historical Inputs!F42</x:v>
      </x:c>
      <x:c r="D42" s="2" t="str">
        <x:v>BAC</x:v>
      </x:c>
      <x:c r="E42" s="2" t="str">
        <x:v>FY2016</x:v>
      </x:c>
      <x:c r="F42" s="2" t="str">
        <x:v>rwa</x:v>
      </x:c>
      <x:c r="G42" s="2" t="str">
        <x:v>n.a.</x:v>
      </x:c>
      <x:c r="H42" s="2" t="str">
        <x:v>USDm</x:v>
      </x:c>
      <x:c r="I42" s="2" t="str">
        <x:v>2016-12-31</x:v>
      </x:c>
      <x:c r="J42" s="2" t="str"/>
      <x:c r="K42" s="2" t="str"/>
      <x:c r="L42" s="2" t="str"/>
      <x:c r="M42" s="2" t="str"/>
      <x:c r="N42" s="2" t="str"/>
      <x:c r="O42" s="2" t="str"/>
      <x:c r="P42" s="2" t="str">
        <x:v>Not reported / unavailable</x:v>
      </x:c>
      <x:c r="Q42" s="2" t="str">
        <x:v>Risk-weighted assets</x:v>
      </x:c>
      <x:c r="R42" s="2" t="str"/>
      <x:c r="S42" s="2" t="str"/>
      <x:c r="T42" s="2" t="str"/>
    </x:row>
    <x:row r="43" ht="24" customHeight="1">
      <x:c r="C43" s="2" t="str">
        <x:v>Historical Inputs!F43</x:v>
      </x:c>
      <x:c r="D43" s="2" t="str">
        <x:v>BAC</x:v>
      </x:c>
      <x:c r="E43" s="2" t="str">
        <x:v>FY2016</x:v>
      </x:c>
      <x:c r="F43" s="2" t="str">
        <x:v>cet1_reported</x:v>
      </x:c>
      <x:c r="G43" s="2" t="str">
        <x:v>n.a.</x:v>
      </x:c>
      <x:c r="H43" s="2" t="str">
        <x:v>%</x:v>
      </x:c>
      <x:c r="I43" s="2" t="str">
        <x:v>2016-12-31</x:v>
      </x:c>
      <x:c r="J43" s="2" t="str"/>
      <x:c r="K43" s="2" t="str"/>
      <x:c r="L43" s="2" t="str"/>
      <x:c r="M43" s="2" t="str"/>
      <x:c r="N43" s="2" t="str"/>
      <x:c r="O43" s="2" t="str"/>
      <x:c r="P43" s="2" t="str">
        <x:v>Not reported / unavailable</x:v>
      </x:c>
      <x:c r="Q43" s="2" t="str">
        <x:v>Actual standardized CET1 ratio</x:v>
      </x:c>
      <x:c r="R43" s="2" t="str"/>
      <x:c r="S43" s="2" t="str"/>
      <x:c r="T43" s="2" t="str"/>
    </x:row>
    <x:row r="44" ht="24" customHeight="1">
      <x:c r="C44" s="2" t="str">
        <x:v>Historical Inputs!F44</x:v>
      </x:c>
      <x:c r="D44" s="2" t="str">
        <x:v>BAC</x:v>
      </x:c>
      <x:c r="E44" s="2" t="str">
        <x:v>FY2016</x:v>
      </x:c>
      <x:c r="F44" s="2" t="str">
        <x:v>nim_reported</x:v>
      </x:c>
      <x:c r="G44" s="2" t="str">
        <x:v>n.a.</x:v>
      </x:c>
      <x:c r="H44" s="2" t="str">
        <x:v>%</x:v>
      </x:c>
      <x:c r="I44" s="2" t="str">
        <x:v>2016-12-31</x:v>
      </x:c>
      <x:c r="J44" s="2" t="str"/>
      <x:c r="K44" s="2" t="str"/>
      <x:c r="L44" s="2" t="str"/>
      <x:c r="M44" s="2" t="str"/>
      <x:c r="N44" s="2" t="str"/>
      <x:c r="O44" s="2" t="str"/>
      <x:c r="P44" s="2" t="str">
        <x:v>Not reported / unavailable</x:v>
      </x:c>
      <x:c r="Q44" s="2" t="str">
        <x:v>Issuer reported net interest margin</x:v>
      </x:c>
      <x:c r="R44" s="2" t="str"/>
      <x:c r="S44" s="2" t="str"/>
      <x:c r="T44" s="2" t="str"/>
    </x:row>
    <x:row r="45" ht="24" customHeight="1">
      <x:c r="C45" s="2" t="str">
        <x:v>Historical Inputs!F45</x:v>
      </x:c>
      <x:c r="D45" s="2" t="str">
        <x:v>BAC</x:v>
      </x:c>
      <x:c r="E45" s="2" t="str">
        <x:v>FY2016</x:v>
      </x:c>
      <x:c r="F45" s="2" t="str">
        <x:v>bvps_reported</x:v>
      </x:c>
      <x:c r="G45" s="2" t="str">
        <x:v>n.a.</x:v>
      </x:c>
      <x:c r="H45" s="2" t="str">
        <x:v>USD/share</x:v>
      </x:c>
      <x:c r="I45" s="2" t="str">
        <x:v>2016-12-31</x:v>
      </x:c>
      <x:c r="J45" s="2" t="str"/>
      <x:c r="K45" s="2" t="str"/>
      <x:c r="L45" s="2" t="str"/>
      <x:c r="M45" s="2" t="str"/>
      <x:c r="N45" s="2" t="str"/>
      <x:c r="O45" s="2" t="str"/>
      <x:c r="P45" s="2" t="str">
        <x:v>Not reported / unavailable</x:v>
      </x:c>
      <x:c r="Q45" s="2" t="str">
        <x:v>Reported common book value per share</x:v>
      </x:c>
      <x:c r="R45" s="2" t="str"/>
      <x:c r="S45" s="2" t="str"/>
      <x:c r="T45" s="2" t="str"/>
    </x:row>
    <x:row r="46" ht="24" customHeight="1">
      <x:c r="C46" s="2" t="str">
        <x:v>Historical Inputs!F46</x:v>
      </x:c>
      <x:c r="D46" s="2" t="str">
        <x:v>BAC</x:v>
      </x:c>
      <x:c r="E46" s="2" t="str">
        <x:v>FY2016</x:v>
      </x:c>
      <x:c r="F46" s="2" t="str">
        <x:v>tbvps_reported</x:v>
      </x:c>
      <x:c r="G46" s="2" t="n">
        <x:v>16.95</x:v>
      </x:c>
      <x:c r="H46" s="2" t="str">
        <x:v>USD/shares</x:v>
      </x:c>
      <x:c r="I46" s="2" t="str">
        <x:v>2016-12-31</x:v>
      </x:c>
      <x:c r="J46" s="2" t="str">
        <x:v>2017-02-23</x:v>
      </x:c>
      <x:c r="K46" s="2" t="str">
        <x:v>0000070858-17-000013</x:v>
      </x:c>
      <x:c r="L46" s="2" t="str">
        <x:v>data/raw/filings/BAC_0000070858-17-000013_bac-1231201610xk.htm</x:v>
      </x:c>
      <x:c r="M46" s="2" t="str">
        <x:v>https://www.sec.gov/Archives/edgar/data/70858/000007085817000013/bac-1231201610xk.htm</x:v>
      </x:c>
      <x:c r="N46" s="2" t="str"/>
      <x:c r="O46" s="2" t="str"/>
      <x:c r="P46" s="2" t="str">
        <x:v>Exact selected original table text</x:v>
      </x:c>
      <x:c r="Q46" s="2" t="str">
        <x:v>Reported tangible book value per share</x:v>
      </x:c>
      <x:c r="R46" s="2" t="str">
        <x:v>highlighted/BAC_0000070858-17-000013_bac-1231201610xk.htm</x:v>
      </x:c>
      <x:c r="S46" s="2" t="str"/>
      <x:c r="T46" s="2" t="str"/>
    </x:row>
    <x:row r="47" ht="24" customHeight="1">
      <x:c r="C47" s="2" t="str">
        <x:v>Historical Inputs!F47</x:v>
      </x:c>
      <x:c r="D47" s="2" t="str">
        <x:v>BAC</x:v>
      </x:c>
      <x:c r="E47" s="2" t="str">
        <x:v>FY2016</x:v>
      </x:c>
      <x:c r="F47" s="2" t="str">
        <x:v>tce_reported</x:v>
      </x:c>
      <x:c r="G47" s="2" t="str">
        <x:v>n.a.</x:v>
      </x:c>
      <x:c r="H47" s="2" t="str">
        <x:v>USDm</x:v>
      </x:c>
      <x:c r="I47" s="2" t="str">
        <x:v>2016-12-31</x:v>
      </x:c>
      <x:c r="J47" s="2" t="str"/>
      <x:c r="K47" s="2" t="str"/>
      <x:c r="L47" s="2" t="str"/>
      <x:c r="M47" s="2" t="str"/>
      <x:c r="N47" s="2" t="str"/>
      <x:c r="O47" s="2" t="str"/>
      <x:c r="P47" s="2" t="str">
        <x:v>Not reported / unavailable</x:v>
      </x:c>
      <x:c r="Q47" s="2" t="str">
        <x:v>Reported tangible common equity</x:v>
      </x:c>
      <x:c r="R47" s="2" t="str"/>
      <x:c r="S47" s="2" t="str"/>
      <x:c r="T47" s="2" t="str"/>
    </x:row>
    <x:row r="48" ht="24" customHeight="1">
      <x:c r="C48" s="2" t="str">
        <x:v>Historical Inputs!F48</x:v>
      </x:c>
      <x:c r="D48" s="2" t="str">
        <x:v>BAC</x:v>
      </x:c>
      <x:c r="E48" s="2" t="str">
        <x:v>FY2017</x:v>
      </x:c>
      <x:c r="F48" s="2" t="str">
        <x:v>assets</x:v>
      </x:c>
      <x:c r="G48" s="2" t="n">
        <x:v>2281234</x:v>
      </x:c>
      <x:c r="H48" s="2" t="str">
        <x:v>USD</x:v>
      </x:c>
      <x:c r="I48" s="2" t="str">
        <x:v>2017-12-31</x:v>
      </x:c>
      <x:c r="J48" s="2" t="str">
        <x:v>2019-02-26</x:v>
      </x:c>
      <x:c r="K48" s="2" t="str">
        <x:v>0000070858-19-000012</x:v>
      </x:c>
      <x:c r="L48" s="2" t="str">
        <x:v>data/raw/filings/BAC_0000070858-19-000012_bac-1231201810xk.htm</x:v>
      </x:c>
      <x:c r="M48" s="2" t="str">
        <x:v>https://www.sec.gov/Archives/edgar/data/70858/000007085819000012/bac-1231201810xk.htm</x:v>
      </x:c>
      <x:c r="N48" s="2" t="str">
        <x:v>d61579808e3312-wk-Fact-42ADF819A889FC2A709CCE16B0CBA45F</x:v>
      </x:c>
      <x:c r="O48" s="2" t="str"/>
      <x:c r="P48" s="2" t="str">
        <x:v>Exact XBRL anchor</x:v>
      </x:c>
      <x:c r="Q48" s="2" t="str">
        <x:v>Assets</x:v>
      </x:c>
      <x:c r="R48" s="2" t="str">
        <x:v>highlighted/BAC_0000070858-19-000012_bac-1231201810xk.htm</x:v>
      </x:c>
      <x:c r="S48" s="2" t="str"/>
      <x:c r="T48" s="2" t="str"/>
    </x:row>
    <x:row r="49" ht="24" customHeight="1">
      <x:c r="C49" s="2" t="str">
        <x:v>Historical Inputs!F49</x:v>
      </x:c>
      <x:c r="D49" s="2" t="str">
        <x:v>BAC</x:v>
      </x:c>
      <x:c r="E49" s="2" t="str">
        <x:v>FY2017</x:v>
      </x:c>
      <x:c r="F49" s="2" t="str">
        <x:v>liabilities</x:v>
      </x:c>
      <x:c r="G49" s="2" t="n">
        <x:v>2014088</x:v>
      </x:c>
      <x:c r="H49" s="2" t="str">
        <x:v>USD</x:v>
      </x:c>
      <x:c r="I49" s="2" t="str">
        <x:v>2017-12-31</x:v>
      </x:c>
      <x:c r="J49" s="2" t="str">
        <x:v>2019-02-26</x:v>
      </x:c>
      <x:c r="K49" s="2" t="str">
        <x:v>0000070858-19-000012</x:v>
      </x:c>
      <x:c r="L49" s="2" t="str">
        <x:v>data/raw/filings/BAC_0000070858-19-000012_bac-1231201810xk.htm</x:v>
      </x:c>
      <x:c r="M49" s="2" t="str">
        <x:v>https://www.sec.gov/Archives/edgar/data/70858/000007085819000012/bac-1231201810xk.htm</x:v>
      </x:c>
      <x:c r="N49" s="2" t="str">
        <x:v>d61342745e3564-wk-Fact-0C0F7AF12AC1FA03A5ECDE4E3812D808</x:v>
      </x:c>
      <x:c r="O49" s="2" t="str"/>
      <x:c r="P49" s="2" t="str">
        <x:v>Exact XBRL anchor</x:v>
      </x:c>
      <x:c r="Q49" s="2" t="str">
        <x:v>Liabilities</x:v>
      </x:c>
      <x:c r="R49" s="2" t="str">
        <x:v>highlighted/BAC_0000070858-19-000012_bac-1231201810xk.htm</x:v>
      </x:c>
      <x:c r="S49" s="2" t="str"/>
      <x:c r="T49" s="2" t="str"/>
    </x:row>
    <x:row r="50" ht="24" customHeight="1">
      <x:c r="C50" s="2" t="str">
        <x:v>Historical Inputs!F50</x:v>
      </x:c>
      <x:c r="D50" s="2" t="str">
        <x:v>BAC</x:v>
      </x:c>
      <x:c r="E50" s="2" t="str">
        <x:v>FY2017</x:v>
      </x:c>
      <x:c r="F50" s="2" t="str">
        <x:v>equity</x:v>
      </x:c>
      <x:c r="G50" s="2" t="n">
        <x:v>267146</x:v>
      </x:c>
      <x:c r="H50" s="2" t="str">
        <x:v>USD</x:v>
      </x:c>
      <x:c r="I50" s="2" t="str">
        <x:v>2017-12-31</x:v>
      </x:c>
      <x:c r="J50" s="2" t="str">
        <x:v>2021-02-24</x:v>
      </x:c>
      <x:c r="K50" s="2" t="str">
        <x:v>0000070858-21-000023</x:v>
      </x:c>
      <x:c r="L50" s="2" t="str">
        <x:v>data/raw/filings/BAC_0000070858-21-000023_bac-20201231.htm</x:v>
      </x:c>
      <x:c r="M50" s="2" t="str">
        <x:v>https://www.sec.gov/Archives/edgar/data/70858/000007085821000023/bac-20201231.htm</x:v>
      </x:c>
      <x:c r="N50" s="2" t="str">
        <x:v>id3VybDovL2RvY3MudjEvZG9jOmE5ZGVjZGZhNTUxMzQyZmVhNzEzNTg2NGE1MTVhN2M0L3NlYzphOWRlY2RmYTU1MTM0MmZlYTcxMzU4NjRhNTE1YTdjNF8yOTIvZnJhZzphM2RhMzM3YWY4YTc0ZWQ3OTcxNWNlYjZhNjY1Mzg2OS90YWJsZTpjMjk2Njc0YTRkODM0MGFiYWUwMzA2NmUzNTJjMTAxYi90YWJsZXJhbmdlOmMyOTY2NzRhNGQ4MzQwYWJhZTAzMDY2ZTM1MmMxMDFiXzUtMTMtMS0xLTM2OTU_90264824-2151-4228-9a1e-b825e5fad95e</x:v>
      </x:c>
      <x:c r="O50" s="2" t="str"/>
      <x:c r="P50" s="2" t="str">
        <x:v>Exact XBRL anchor</x:v>
      </x:c>
      <x:c r="Q50" s="2" t="str">
        <x:v>Stockholders' Equity Attributable to Parent</x:v>
      </x:c>
      <x:c r="R50" s="2" t="str">
        <x:v>highlighted/BAC_0000070858-21-000023_bac-20201231.htm</x:v>
      </x:c>
      <x:c r="S50" s="2" t="str"/>
      <x:c r="T50" s="2" t="str"/>
    </x:row>
    <x:row r="51" ht="24" customHeight="1">
      <x:c r="C51" s="2" t="str">
        <x:v>Historical Inputs!F51</x:v>
      </x:c>
      <x:c r="D51" s="2" t="str">
        <x:v>BAC</x:v>
      </x:c>
      <x:c r="E51" s="2" t="str">
        <x:v>FY2017</x:v>
      </x:c>
      <x:c r="F51" s="2" t="str">
        <x:v>preferred</x:v>
      </x:c>
      <x:c r="G51" s="2" t="str">
        <x:v>n.a.</x:v>
      </x:c>
      <x:c r="H51" s="2" t="str">
        <x:v>USDm</x:v>
      </x:c>
      <x:c r="I51" s="2" t="str">
        <x:v>2017-12-31</x:v>
      </x:c>
      <x:c r="J51" s="2" t="str"/>
      <x:c r="K51" s="2" t="str"/>
      <x:c r="L51" s="2" t="str"/>
      <x:c r="M51" s="2" t="str"/>
      <x:c r="N51" s="2" t="str"/>
      <x:c r="O51" s="2" t="str"/>
      <x:c r="P51" s="2" t="str">
        <x:v>Not reported / unavailable</x:v>
      </x:c>
      <x:c r="Q51" s="2" t="str">
        <x:v>Preferred equity carrying amount</x:v>
      </x:c>
      <x:c r="R51" s="2" t="str"/>
      <x:c r="S51" s="2" t="str"/>
      <x:c r="T51" s="2" t="str"/>
    </x:row>
    <x:row r="52" ht="24" customHeight="1">
      <x:c r="C52" s="2" t="str">
        <x:v>Historical Inputs!F52</x:v>
      </x:c>
      <x:c r="D52" s="2" t="str">
        <x:v>BAC</x:v>
      </x:c>
      <x:c r="E52" s="2" t="str">
        <x:v>FY2017</x:v>
      </x:c>
      <x:c r="F52" s="2" t="str">
        <x:v>common_equity_reported</x:v>
      </x:c>
      <x:c r="G52" s="2" t="str">
        <x:v>n.a.</x:v>
      </x:c>
      <x:c r="H52" s="2" t="str">
        <x:v>USDm</x:v>
      </x:c>
      <x:c r="I52" s="2" t="str">
        <x:v>2017-12-31</x:v>
      </x:c>
      <x:c r="J52" s="2" t="str"/>
      <x:c r="K52" s="2" t="str"/>
      <x:c r="L52" s="2" t="str"/>
      <x:c r="M52" s="2" t="str"/>
      <x:c r="N52" s="2" t="str"/>
      <x:c r="O52" s="2" t="str"/>
      <x:c r="P52" s="2" t="str">
        <x:v>Not reported / unavailable</x:v>
      </x:c>
      <x:c r="Q52" s="2" t="str">
        <x:v>Reported common shareholders equity</x:v>
      </x:c>
      <x:c r="R52" s="2" t="str"/>
      <x:c r="S52" s="2" t="str"/>
      <x:c r="T52" s="2" t="str"/>
    </x:row>
    <x:row r="53" ht="24" customHeight="1">
      <x:c r="C53" s="2" t="str">
        <x:v>Historical Inputs!F53</x:v>
      </x:c>
      <x:c r="D53" s="2" t="str">
        <x:v>BAC</x:v>
      </x:c>
      <x:c r="E53" s="2" t="str">
        <x:v>FY2017</x:v>
      </x:c>
      <x:c r="F53" s="2" t="str">
        <x:v>goodwill</x:v>
      </x:c>
      <x:c r="G53" s="2" t="n">
        <x:v>68951</x:v>
      </x:c>
      <x:c r="H53" s="2" t="str">
        <x:v>USD</x:v>
      </x:c>
      <x:c r="I53" s="2" t="str">
        <x:v>2017-12-31</x:v>
      </x:c>
      <x:c r="J53" s="2" t="str">
        <x:v>2019-02-26</x:v>
      </x:c>
      <x:c r="K53" s="2" t="str">
        <x:v>0000070858-19-000012</x:v>
      </x:c>
      <x:c r="L53" s="2" t="str">
        <x:v>data/raw/filings/BAC_0000070858-19-000012_bac-1231201810xk.htm</x:v>
      </x:c>
      <x:c r="M53" s="2" t="str">
        <x:v>https://www.sec.gov/Archives/edgar/data/70858/000007085819000012/bac-1231201810xk.htm</x:v>
      </x:c>
      <x:c r="N53" s="2" t="str">
        <x:v>d61425789e2409-wk-Fact-B0B6B357E0B96E16226ACE16B0CC5FB5</x:v>
      </x:c>
      <x:c r="O53" s="2" t="str"/>
      <x:c r="P53" s="2" t="str">
        <x:v>Exact XBRL anchor</x:v>
      </x:c>
      <x:c r="Q53" s="2" t="str">
        <x:v>Goodwill</x:v>
      </x:c>
      <x:c r="R53" s="2" t="str">
        <x:v>highlighted/BAC_0000070858-19-000012_bac-1231201810xk.htm</x:v>
      </x:c>
      <x:c r="S53" s="2" t="str"/>
      <x:c r="T53" s="2" t="str"/>
    </x:row>
    <x:row r="54" ht="24" customHeight="1">
      <x:c r="C54" s="2" t="str">
        <x:v>Historical Inputs!F54</x:v>
      </x:c>
      <x:c r="D54" s="2" t="str">
        <x:v>BAC</x:v>
      </x:c>
      <x:c r="E54" s="2" t="str">
        <x:v>FY2017</x:v>
      </x:c>
      <x:c r="F54" s="2" t="str">
        <x:v>intangibles</x:v>
      </x:c>
      <x:c r="G54" s="2" t="n">
        <x:v>2312</x:v>
      </x:c>
      <x:c r="H54" s="2" t="str">
        <x:v>USD</x:v>
      </x:c>
      <x:c r="I54" s="2" t="str">
        <x:v>2017-12-31</x:v>
      </x:c>
      <x:c r="J54" s="2" t="str">
        <x:v>2019-02-26</x:v>
      </x:c>
      <x:c r="K54" s="2" t="str">
        <x:v>0000070858-19-000012</x:v>
      </x:c>
      <x:c r="L54" s="2" t="str">
        <x:v>data/raw/filings/BAC_0000070858-19-000012_bac-1231201810xk.htm</x:v>
      </x:c>
      <x:c r="M54" s="2" t="str">
        <x:v>https://www.sec.gov/Archives/edgar/data/70858/000007085819000012/bac-1231201810xk.htm</x:v>
      </x:c>
      <x:c r="N54" s="2" t="str">
        <x:v>d61425789e3574-wk-Fact-E43855FCF2BD19FCA5B4CE16B0658285</x:v>
      </x:c>
      <x:c r="O54" s="2" t="str"/>
      <x:c r="P54" s="2" t="str">
        <x:v>Exact XBRL anchor</x:v>
      </x:c>
      <x:c r="Q54" s="2" t="str">
        <x:v>Finite-Lived Intangible Assets, Net</x:v>
      </x:c>
      <x:c r="R54" s="2" t="str">
        <x:v>highlighted/BAC_0000070858-19-000012_bac-1231201810xk.htm</x:v>
      </x:c>
      <x:c r="S54" s="2" t="str"/>
      <x:c r="T54" s="2" t="str"/>
    </x:row>
    <x:row r="55" ht="24" customHeight="1">
      <x:c r="C55" s="2" t="str">
        <x:v>Historical Inputs!F55</x:v>
      </x:c>
      <x:c r="D55" s="2" t="str">
        <x:v>BAC</x:v>
      </x:c>
      <x:c r="E55" s="2" t="str">
        <x:v>FY2017</x:v>
      </x:c>
      <x:c r="F55" s="2" t="str">
        <x:v>intangibles_total</x:v>
      </x:c>
      <x:c r="G55" s="2" t="str">
        <x:v>n.a.</x:v>
      </x:c>
      <x:c r="H55" s="2" t="str">
        <x:v>USDm</x:v>
      </x:c>
      <x:c r="I55" s="2" t="str">
        <x:v>2017-12-31</x:v>
      </x:c>
      <x:c r="J55" s="2" t="str"/>
      <x:c r="K55" s="2" t="str"/>
      <x:c r="L55" s="2" t="str"/>
      <x:c r="M55" s="2" t="str"/>
      <x:c r="N55" s="2" t="str"/>
      <x:c r="O55" s="2" t="str"/>
      <x:c r="P55" s="2" t="str">
        <x:v>Not reported / unavailable</x:v>
      </x:c>
      <x:c r="Q55" s="2" t="str">
        <x:v>Reported goodwill and intangible assets combined</x:v>
      </x:c>
      <x:c r="R55" s="2" t="str"/>
      <x:c r="S55" s="2" t="str"/>
      <x:c r="T55" s="2" t="str"/>
    </x:row>
    <x:row r="56" ht="24" customHeight="1">
      <x:c r="C56" s="2" t="str">
        <x:v>Historical Inputs!F56</x:v>
      </x:c>
      <x:c r="D56" s="2" t="str">
        <x:v>BAC</x:v>
      </x:c>
      <x:c r="E56" s="2" t="str">
        <x:v>FY2017</x:v>
      </x:c>
      <x:c r="F56" s="2" t="str">
        <x:v>shares_end</x:v>
      </x:c>
      <x:c r="G56" s="2" t="n">
        <x:v>10287.302431</x:v>
      </x:c>
      <x:c r="H56" s="2" t="str">
        <x:v>shares</x:v>
      </x:c>
      <x:c r="I56" s="2" t="str">
        <x:v>2017-12-31</x:v>
      </x:c>
      <x:c r="J56" s="2" t="str">
        <x:v>2019-02-26</x:v>
      </x:c>
      <x:c r="K56" s="2" t="str">
        <x:v>0000070858-19-000012</x:v>
      </x:c>
      <x:c r="L56" s="2" t="str">
        <x:v>data/raw/filings/BAC_0000070858-19-000012_bac-1231201810xk.htm</x:v>
      </x:c>
      <x:c r="M56" s="2" t="str">
        <x:v>https://www.sec.gov/Archives/edgar/data/70858/000007085819000012/bac-1231201810xk.htm</x:v>
      </x:c>
      <x:c r="N56" s="2" t="str">
        <x:v>Fact-E53CD27322C82114AD39CE16AFE4BC70-wk-Fact-E53CD27322C82114AD39CE16AFE4BC70</x:v>
      </x:c>
      <x:c r="O56" s="2" t="str"/>
      <x:c r="P56" s="2" t="str">
        <x:v>Exact XBRL anchor</x:v>
      </x:c>
      <x:c r="Q56" s="2" t="str">
        <x:v>Common Stock, Shares, Outstanding</x:v>
      </x:c>
      <x:c r="R56" s="2" t="str">
        <x:v>highlighted/BAC_0000070858-19-000012_bac-1231201810xk.htm</x:v>
      </x:c>
      <x:c r="S56" s="2" t="str"/>
      <x:c r="T56" s="2" t="str"/>
    </x:row>
    <x:row r="57" ht="24" customHeight="1">
      <x:c r="C57" s="2" t="str">
        <x:v>Historical Inputs!F57</x:v>
      </x:c>
      <x:c r="D57" s="2" t="str">
        <x:v>BAC</x:v>
      </x:c>
      <x:c r="E57" s="2" t="str">
        <x:v>FY2017</x:v>
      </x:c>
      <x:c r="F57" s="2" t="str">
        <x:v>shares_issued</x:v>
      </x:c>
      <x:c r="G57" s="2" t="n">
        <x:v>10287.302431</x:v>
      </x:c>
      <x:c r="H57" s="2" t="str">
        <x:v>shares</x:v>
      </x:c>
      <x:c r="I57" s="2" t="str">
        <x:v>2017-12-31</x:v>
      </x:c>
      <x:c r="J57" s="2" t="str">
        <x:v>2019-02-26</x:v>
      </x:c>
      <x:c r="K57" s="2" t="str">
        <x:v>0000070858-19-000012</x:v>
      </x:c>
      <x:c r="L57" s="2" t="str">
        <x:v>data/raw/filings/BAC_0000070858-19-000012_bac-1231201810xk.htm</x:v>
      </x:c>
      <x:c r="M57" s="2" t="str">
        <x:v>https://www.sec.gov/Archives/edgar/data/70858/000007085819000012/bac-1231201810xk.htm</x:v>
      </x:c>
      <x:c r="N57" s="2" t="str">
        <x:v>Fact-C932C789FA35A5083691CE16AFDE93DB-wk-Fact-C932C789FA35A5083691CE16AFDE93DB</x:v>
      </x:c>
      <x:c r="O57" s="2" t="str"/>
      <x:c r="P57" s="2" t="str">
        <x:v>Exact XBRL anchor</x:v>
      </x:c>
      <x:c r="Q57" s="2" t="str">
        <x:v>Common Stock, Shares, Issued</x:v>
      </x:c>
      <x:c r="R57" s="2" t="str">
        <x:v>highlighted/BAC_0000070858-19-000012_bac-1231201810xk.htm</x:v>
      </x:c>
      <x:c r="S57" s="2" t="str"/>
      <x:c r="T57" s="2" t="str"/>
    </x:row>
    <x:row r="58" ht="24" customHeight="1">
      <x:c r="C58" s="2" t="str">
        <x:v>Historical Inputs!F58</x:v>
      </x:c>
      <x:c r="D58" s="2" t="str">
        <x:v>BAC</x:v>
      </x:c>
      <x:c r="E58" s="2" t="str">
        <x:v>FY2017</x:v>
      </x:c>
      <x:c r="F58" s="2" t="str">
        <x:v>shares_treasury</x:v>
      </x:c>
      <x:c r="G58" s="2" t="str">
        <x:v>n.a.</x:v>
      </x:c>
      <x:c r="H58" s="2" t="str">
        <x:v>million</x:v>
      </x:c>
      <x:c r="I58" s="2" t="str">
        <x:v>2017-12-31</x:v>
      </x:c>
      <x:c r="J58" s="2" t="str"/>
      <x:c r="K58" s="2" t="str"/>
      <x:c r="L58" s="2" t="str"/>
      <x:c r="M58" s="2" t="str"/>
      <x:c r="N58" s="2" t="str"/>
      <x:c r="O58" s="2" t="str"/>
      <x:c r="P58" s="2" t="str">
        <x:v>Not reported / unavailable</x:v>
      </x:c>
      <x:c r="Q58" s="2" t="str">
        <x:v>Shares Treasury</x:v>
      </x:c>
      <x:c r="R58" s="2" t="str"/>
      <x:c r="S58" s="2" t="str"/>
      <x:c r="T58" s="2" t="str"/>
    </x:row>
    <x:row r="59" ht="24" customHeight="1">
      <x:c r="C59" s="2" t="str">
        <x:v>Historical Inputs!F59</x:v>
      </x:c>
      <x:c r="D59" s="2" t="str">
        <x:v>BAC</x:v>
      </x:c>
      <x:c r="E59" s="2" t="str">
        <x:v>FY2017</x:v>
      </x:c>
      <x:c r="F59" s="2" t="str">
        <x:v>deposits</x:v>
      </x:c>
      <x:c r="G59" s="2" t="n">
        <x:v>1309545</x:v>
      </x:c>
      <x:c r="H59" s="2" t="str">
        <x:v>USD</x:v>
      </x:c>
      <x:c r="I59" s="2" t="str">
        <x:v>2017-12-31</x:v>
      </x:c>
      <x:c r="J59" s="2" t="str">
        <x:v>2019-02-26</x:v>
      </x:c>
      <x:c r="K59" s="2" t="str">
        <x:v>0000070858-19-000012</x:v>
      </x:c>
      <x:c r="L59" s="2" t="str">
        <x:v>data/raw/filings/BAC_0000070858-19-000012_bac-1231201810xk.htm</x:v>
      </x:c>
      <x:c r="M59" s="2" t="str">
        <x:v>https://www.sec.gov/Archives/edgar/data/70858/000007085819000012/bac-1231201810xk.htm</x:v>
      </x:c>
      <x:c r="N59" s="2" t="str">
        <x:v>d61342745e3214-wk-Fact-74B3CB49A016455BD2DECE16B06D08C0</x:v>
      </x:c>
      <x:c r="O59" s="2" t="str"/>
      <x:c r="P59" s="2" t="str">
        <x:v>Exact XBRL anchor</x:v>
      </x:c>
      <x:c r="Q59" s="2" t="str">
        <x:v>Deposits</x:v>
      </x:c>
      <x:c r="R59" s="2" t="str">
        <x:v>highlighted/BAC_0000070858-19-000012_bac-1231201810xk.htm</x:v>
      </x:c>
      <x:c r="S59" s="2" t="str"/>
      <x:c r="T59" s="2" t="str"/>
    </x:row>
    <x:row r="60" ht="24" customHeight="1">
      <x:c r="C60" s="2" t="str">
        <x:v>Historical Inputs!F60</x:v>
      </x:c>
      <x:c r="D60" s="2" t="str">
        <x:v>BAC</x:v>
      </x:c>
      <x:c r="E60" s="2" t="str">
        <x:v>FY2017</x:v>
      </x:c>
      <x:c r="F60" s="2" t="str">
        <x:v>loans_gross</x:v>
      </x:c>
      <x:c r="G60" s="2" t="n">
        <x:v>936749</x:v>
      </x:c>
      <x:c r="H60" s="2" t="str">
        <x:v>USD</x:v>
      </x:c>
      <x:c r="I60" s="2" t="str">
        <x:v>2017-12-31</x:v>
      </x:c>
      <x:c r="J60" s="2" t="str">
        <x:v>2019-02-26</x:v>
      </x:c>
      <x:c r="K60" s="2" t="str">
        <x:v>0000070858-19-000012</x:v>
      </x:c>
      <x:c r="L60" s="2" t="str">
        <x:v>data/raw/filings/BAC_0000070858-19-000012_bac-1231201810xk.htm</x:v>
      </x:c>
      <x:c r="M60" s="2" t="str">
        <x:v>https://www.sec.gov/Archives/edgar/data/70858/000007085819000012/bac-1231201810xk.htm</x:v>
      </x:c>
      <x:c r="N60" s="2" t="str"/>
      <x:c r="O60" s="2" t="str"/>
      <x:c r="P60" s="2" t="str">
        <x:v>Structured source retained; exact visible anchor requires review</x:v>
      </x:c>
      <x:c r="Q60" s="2" t="str">
        <x:v>Loans and Leases Receivable, Net of Deferred Income</x:v>
      </x:c>
      <x:c r="R60" s="2" t="str"/>
      <x:c r="S60" s="2" t="str"/>
      <x:c r="T60" s="2" t="str"/>
    </x:row>
    <x:row r="61" ht="24" customHeight="1">
      <x:c r="C61" s="2" t="str">
        <x:v>Historical Inputs!F61</x:v>
      </x:c>
      <x:c r="D61" s="2" t="str">
        <x:v>BAC</x:v>
      </x:c>
      <x:c r="E61" s="2" t="str">
        <x:v>FY2017</x:v>
      </x:c>
      <x:c r="F61" s="2" t="str">
        <x:v>loans_net</x:v>
      </x:c>
      <x:c r="G61" s="2" t="n">
        <x:v>926356</x:v>
      </x:c>
      <x:c r="H61" s="2" t="str">
        <x:v>USD</x:v>
      </x:c>
      <x:c r="I61" s="2" t="str">
        <x:v>2017-12-31</x:v>
      </x:c>
      <x:c r="J61" s="2" t="str">
        <x:v>2019-02-26</x:v>
      </x:c>
      <x:c r="K61" s="2" t="str">
        <x:v>0000070858-19-000012</x:v>
      </x:c>
      <x:c r="L61" s="2" t="str">
        <x:v>data/raw/filings/BAC_0000070858-19-000012_bac-1231201810xk.htm</x:v>
      </x:c>
      <x:c r="M61" s="2" t="str">
        <x:v>https://www.sec.gov/Archives/edgar/data/70858/000007085819000012/bac-1231201810xk.htm</x:v>
      </x:c>
      <x:c r="N61" s="2" t="str"/>
      <x:c r="O61" s="2" t="str"/>
      <x:c r="P61" s="2" t="str">
        <x:v>Structured source retained; exact visible anchor requires review</x:v>
      </x:c>
      <x:c r="Q61" s="2" t="str">
        <x:v>Loans and Leases Receivable, Net Amount</x:v>
      </x:c>
      <x:c r="R61" s="2" t="str"/>
      <x:c r="S61" s="2" t="str"/>
      <x:c r="T61" s="2" t="str"/>
    </x:row>
    <x:row r="62" ht="24" customHeight="1">
      <x:c r="C62" s="2" t="str">
        <x:v>Historical Inputs!F62</x:v>
      </x:c>
      <x:c r="D62" s="2" t="str">
        <x:v>BAC</x:v>
      </x:c>
      <x:c r="E62" s="2" t="str">
        <x:v>FY2017</x:v>
      </x:c>
      <x:c r="F62" s="2" t="str">
        <x:v>allowance</x:v>
      </x:c>
      <x:c r="G62" s="2" t="n">
        <x:v>11170</x:v>
      </x:c>
      <x:c r="H62" s="2" t="str">
        <x:v>USD</x:v>
      </x:c>
      <x:c r="I62" s="2" t="str">
        <x:v>2017-12-31</x:v>
      </x:c>
      <x:c r="J62" s="2" t="str">
        <x:v>2020-02-19</x:v>
      </x:c>
      <x:c r="K62" s="2" t="str">
        <x:v>0000070858-20-000011</x:v>
      </x:c>
      <x:c r="L62" s="2" t="str">
        <x:v>data/raw/filings/BAC_0000070858-20-000011_bac-1231201910xk.htm</x:v>
      </x:c>
      <x:c r="M62" s="2" t="str">
        <x:v>https://www.sec.gov/Archives/edgar/data/70858/000007085820000011/bac-1231201910xk.htm</x:v>
      </x:c>
      <x:c r="N62" s="2" t="str">
        <x:v>d46633721e4873-wk-Fact-F9B1595ED78E02B0B5E0FBD3CD1291D5</x:v>
      </x:c>
      <x:c r="O62" s="2" t="str"/>
      <x:c r="P62" s="2" t="str">
        <x:v>Exact XBRL anchor</x:v>
      </x:c>
      <x:c r="Q62" s="2" t="str">
        <x:v>Financing Receivable, Allowance for Credit Loss</x:v>
      </x:c>
      <x:c r="R62" s="2" t="str">
        <x:v>highlighted/BAC_0000070858-20-000011_bac-1231201910xk.htm</x:v>
      </x:c>
      <x:c r="S62" s="2" t="str"/>
      <x:c r="T62" s="2" t="str"/>
    </x:row>
    <x:row r="63" ht="24" customHeight="1">
      <x:c r="C63" s="2" t="str">
        <x:v>Historical Inputs!F63</x:v>
      </x:c>
      <x:c r="D63" s="2" t="str">
        <x:v>BAC</x:v>
      </x:c>
      <x:c r="E63" s="2" t="str">
        <x:v>FY2017</x:v>
      </x:c>
      <x:c r="F63" s="2" t="str">
        <x:v>nonaccrual</x:v>
      </x:c>
      <x:c r="G63" s="2" t="str">
        <x:v>n.a.</x:v>
      </x:c>
      <x:c r="H63" s="2" t="str">
        <x:v>USDm</x:v>
      </x:c>
      <x:c r="I63" s="2" t="str">
        <x:v>2017-12-31</x:v>
      </x:c>
      <x:c r="J63" s="2" t="str"/>
      <x:c r="K63" s="2" t="str"/>
      <x:c r="L63" s="2" t="str"/>
      <x:c r="M63" s="2" t="str"/>
      <x:c r="N63" s="2" t="str"/>
      <x:c r="O63" s="2" t="str"/>
      <x:c r="P63" s="2" t="str">
        <x:v>Not reported / unavailable</x:v>
      </x:c>
      <x:c r="Q63" s="2" t="str">
        <x:v>Nonaccrual</x:v>
      </x:c>
      <x:c r="R63" s="2" t="str"/>
      <x:c r="S63" s="2" t="str"/>
      <x:c r="T63" s="2" t="str"/>
    </x:row>
    <x:row r="64" ht="24" customHeight="1">
      <x:c r="C64" s="2" t="str">
        <x:v>Historical Inputs!F64</x:v>
      </x:c>
      <x:c r="D64" s="2" t="str">
        <x:v>BAC</x:v>
      </x:c>
      <x:c r="E64" s="2" t="str">
        <x:v>FY2017</x:v>
      </x:c>
      <x:c r="F64" s="2" t="str">
        <x:v>cash</x:v>
      </x:c>
      <x:c r="G64" s="2" t="n">
        <x:v>157434</x:v>
      </x:c>
      <x:c r="H64" s="2" t="str">
        <x:v>USD</x:v>
      </x:c>
      <x:c r="I64" s="2" t="str">
        <x:v>2017-12-31</x:v>
      </x:c>
      <x:c r="J64" s="2" t="str">
        <x:v>2019-02-26</x:v>
      </x:c>
      <x:c r="K64" s="2" t="str">
        <x:v>0000070858-19-000012</x:v>
      </x:c>
      <x:c r="L64" s="2" t="str">
        <x:v>data/raw/filings/BAC_0000070858-19-000012_bac-1231201810xk.htm</x:v>
      </x:c>
      <x:c r="M64" s="2" t="str">
        <x:v>https://www.sec.gov/Archives/edgar/data/70858/000007085819000012/bac-1231201810xk.htm</x:v>
      </x:c>
      <x:c r="N64" s="2" t="str">
        <x:v>d61347423e5230-wk-Fact-DDFAD3CC7C9D5B267A6BCE16B0D51581</x:v>
      </x:c>
      <x:c r="O64" s="2" t="str"/>
      <x:c r="P64" s="2" t="str">
        <x:v>Exact XBRL anchor</x:v>
      </x:c>
      <x:c r="Q64" s="2" t="str">
        <x:v>Cash and Cash Equivalents, at Carrying Value</x:v>
      </x:c>
      <x:c r="R64" s="2" t="str">
        <x:v>highlighted/BAC_0000070858-19-000012_bac-1231201810xk.htm</x:v>
      </x:c>
      <x:c r="S64" s="2" t="str"/>
      <x:c r="T64" s="2" t="str"/>
    </x:row>
    <x:row r="65" ht="24" customHeight="1">
      <x:c r="C65" s="2" t="str">
        <x:v>Historical Inputs!F65</x:v>
      </x:c>
      <x:c r="D65" s="2" t="str">
        <x:v>BAC</x:v>
      </x:c>
      <x:c r="E65" s="2" t="str">
        <x:v>FY2017</x:v>
      </x:c>
      <x:c r="F65" s="2" t="str">
        <x:v>aoci</x:v>
      </x:c>
      <x:c r="G65" s="2" t="n">
        <x:v>-7082</x:v>
      </x:c>
      <x:c r="H65" s="2" t="str">
        <x:v>USD</x:v>
      </x:c>
      <x:c r="I65" s="2" t="str">
        <x:v>2017-12-31</x:v>
      </x:c>
      <x:c r="J65" s="2" t="str">
        <x:v>2019-02-26</x:v>
      </x:c>
      <x:c r="K65" s="2" t="str">
        <x:v>0000070858-19-000012</x:v>
      </x:c>
      <x:c r="L65" s="2" t="str">
        <x:v>data/raw/filings/BAC_0000070858-19-000012_bac-1231201810xk.htm</x:v>
      </x:c>
      <x:c r="M65" s="2" t="str">
        <x:v>https://www.sec.gov/Archives/edgar/data/70858/000007085819000012/bac-1231201810xk.htm</x:v>
      </x:c>
      <x:c r="N65" s="2" t="str">
        <x:v>d61342745e3865-wk-Fact-ABFB5E957EFDEE02C05477A2FD2E9DA5</x:v>
      </x:c>
      <x:c r="O65" s="2" t="str"/>
      <x:c r="P65" s="2" t="str">
        <x:v>Exact XBRL anchor</x:v>
      </x:c>
      <x:c r="Q65" s="2" t="str">
        <x:v>Accumulated Other Comprehensive Income (Loss), Net of Tax</x:v>
      </x:c>
      <x:c r="R65" s="2" t="str">
        <x:v>highlighted/BAC_0000070858-19-000012_bac-1231201810xk.htm</x:v>
      </x:c>
      <x:c r="S65" s="2" t="str"/>
      <x:c r="T65" s="2" t="str"/>
    </x:row>
    <x:row r="66" ht="24" customHeight="1">
      <x:c r="C66" s="2" t="str">
        <x:v>Historical Inputs!F66</x:v>
      </x:c>
      <x:c r="D66" s="2" t="str">
        <x:v>BAC</x:v>
      </x:c>
      <x:c r="E66" s="2" t="str">
        <x:v>FY2017</x:v>
      </x:c>
      <x:c r="F66" s="2" t="str">
        <x:v>nii</x:v>
      </x:c>
      <x:c r="G66" s="2" t="n">
        <x:v>45239</x:v>
      </x:c>
      <x:c r="H66" s="2" t="str">
        <x:v>USD</x:v>
      </x:c>
      <x:c r="I66" s="2" t="str">
        <x:v>2017-12-31</x:v>
      </x:c>
      <x:c r="J66" s="2" t="str">
        <x:v>2020-02-19</x:v>
      </x:c>
      <x:c r="K66" s="2" t="str">
        <x:v>0000070858-20-000011</x:v>
      </x:c>
      <x:c r="L66" s="2" t="str">
        <x:v>data/raw/filings/BAC_0000070858-20-000011_bac-1231201910xk.htm</x:v>
      </x:c>
      <x:c r="M66" s="2" t="str">
        <x:v>https://www.sec.gov/Archives/edgar/data/70858/000007085820000011/bac-1231201910xk.htm</x:v>
      </x:c>
      <x:c r="N66" s="2" t="str">
        <x:v>d46541102e2754-wk-Fact-5756C03137765A7030FEFBD3CC953B60</x:v>
      </x:c>
      <x:c r="O66" s="2" t="str"/>
      <x:c r="P66" s="2" t="str">
        <x:v>Exact XBRL anchor</x:v>
      </x:c>
      <x:c r="Q66" s="2" t="str">
        <x:v>Interest Income (Expense), Net</x:v>
      </x:c>
      <x:c r="R66" s="2" t="str">
        <x:v>highlighted/BAC_0000070858-20-000011_bac-1231201910xk.htm</x:v>
      </x:c>
      <x:c r="S66" s="2" t="str"/>
      <x:c r="T66" s="2" t="str"/>
    </x:row>
    <x:row r="67" ht="24" customHeight="1">
      <x:c r="C67" s="2" t="str">
        <x:v>Historical Inputs!F67</x:v>
      </x:c>
      <x:c r="D67" s="2" t="str">
        <x:v>BAC</x:v>
      </x:c>
      <x:c r="E67" s="2" t="str">
        <x:v>FY2017</x:v>
      </x:c>
      <x:c r="F67" s="2" t="str">
        <x:v>noninterest_income</x:v>
      </x:c>
      <x:c r="G67" s="2" t="n">
        <x:v>41887</x:v>
      </x:c>
      <x:c r="H67" s="2" t="str">
        <x:v>USD</x:v>
      </x:c>
      <x:c r="I67" s="2" t="str">
        <x:v>2017-12-31</x:v>
      </x:c>
      <x:c r="J67" s="2" t="str">
        <x:v>2020-02-19</x:v>
      </x:c>
      <x:c r="K67" s="2" t="str">
        <x:v>0000070858-20-000011</x:v>
      </x:c>
      <x:c r="L67" s="2" t="str">
        <x:v>data/raw/filings/BAC_0000070858-20-000011_bac-1231201910xk.htm</x:v>
      </x:c>
      <x:c r="M67" s="2" t="str">
        <x:v>https://www.sec.gov/Archives/edgar/data/70858/000007085820000011/bac-1231201910xk.htm</x:v>
      </x:c>
      <x:c r="N67" s="2" t="str">
        <x:v>d46784416e11391-wk-Fact-491D190A022A80B0B6A4FBD3CCECD0E3</x:v>
      </x:c>
      <x:c r="O67" s="2" t="str"/>
      <x:c r="P67" s="2" t="str">
        <x:v>Exact XBRL anchor</x:v>
      </x:c>
      <x:c r="Q67" s="2" t="str">
        <x:v>Noninterest Income</x:v>
      </x:c>
      <x:c r="R67" s="2" t="str">
        <x:v>highlighted/BAC_0000070858-20-000011_bac-1231201910xk.htm</x:v>
      </x:c>
      <x:c r="S67" s="2" t="str"/>
      <x:c r="T67" s="2" t="str"/>
    </x:row>
    <x:row r="68" ht="24" customHeight="1">
      <x:c r="C68" s="2" t="str">
        <x:v>Historical Inputs!F68</x:v>
      </x:c>
      <x:c r="D68" s="2" t="str">
        <x:v>BAC</x:v>
      </x:c>
      <x:c r="E68" s="2" t="str">
        <x:v>FY2017</x:v>
      </x:c>
      <x:c r="F68" s="2" t="str">
        <x:v>revenue_reported</x:v>
      </x:c>
      <x:c r="G68" s="2" t="n">
        <x:v>87126</x:v>
      </x:c>
      <x:c r="H68" s="2" t="str">
        <x:v>USD</x:v>
      </x:c>
      <x:c r="I68" s="2" t="str">
        <x:v>2017-12-31</x:v>
      </x:c>
      <x:c r="J68" s="2" t="str">
        <x:v>2020-02-19</x:v>
      </x:c>
      <x:c r="K68" s="2" t="str">
        <x:v>0000070858-20-000011</x:v>
      </x:c>
      <x:c r="L68" s="2" t="str">
        <x:v>data/raw/filings/BAC_0000070858-20-000011_bac-1231201910xk.htm</x:v>
      </x:c>
      <x:c r="M68" s="2" t="str">
        <x:v>https://www.sec.gov/Archives/edgar/data/70858/000007085820000011/bac-1231201910xk.htm</x:v>
      </x:c>
      <x:c r="N68" s="2" t="str">
        <x:v>d46787216e3401-wk-Fact-48EA482584B8AE70887FCA64E4D5B51C</x:v>
      </x:c>
      <x:c r="O68" s="2" t="str"/>
      <x:c r="P68" s="2" t="str">
        <x:v>Exact XBRL anchor</x:v>
      </x:c>
      <x:c r="Q68" s="2" t="str">
        <x:v>Revenues</x:v>
      </x:c>
      <x:c r="R68" s="2" t="str">
        <x:v>highlighted/BAC_0000070858-20-000011_bac-1231201910xk.htm</x:v>
      </x:c>
      <x:c r="S68" s="2" t="str"/>
      <x:c r="T68" s="2" t="str"/>
    </x:row>
    <x:row r="69" ht="24" customHeight="1">
      <x:c r="C69" s="2" t="str">
        <x:v>Historical Inputs!F69</x:v>
      </x:c>
      <x:c r="D69" s="2" t="str">
        <x:v>BAC</x:v>
      </x:c>
      <x:c r="E69" s="2" t="str">
        <x:v>FY2017</x:v>
      </x:c>
      <x:c r="F69" s="2" t="str">
        <x:v>opex</x:v>
      </x:c>
      <x:c r="G69" s="2" t="n">
        <x:v>54517</x:v>
      </x:c>
      <x:c r="H69" s="2" t="str">
        <x:v>USD</x:v>
      </x:c>
      <x:c r="I69" s="2" t="str">
        <x:v>2017-12-31</x:v>
      </x:c>
      <x:c r="J69" s="2" t="str">
        <x:v>2020-02-19</x:v>
      </x:c>
      <x:c r="K69" s="2" t="str">
        <x:v>0000070858-20-000011</x:v>
      </x:c>
      <x:c r="L69" s="2" t="str">
        <x:v>data/raw/filings/BAC_0000070858-20-000011_bac-1231201910xk.htm</x:v>
      </x:c>
      <x:c r="M69" s="2" t="str">
        <x:v>https://www.sec.gov/Archives/edgar/data/70858/000007085820000011/bac-1231201910xk.htm</x:v>
      </x:c>
      <x:c r="N69" s="2" t="str">
        <x:v>d46784416e3045-wk-Fact-B67C95F6ABD8D522F10FFBD3CCDE783B</x:v>
      </x:c>
      <x:c r="O69" s="2" t="str"/>
      <x:c r="P69" s="2" t="str">
        <x:v>Exact XBRL anchor</x:v>
      </x:c>
      <x:c r="Q69" s="2" t="str">
        <x:v>Noninterest Expense</x:v>
      </x:c>
      <x:c r="R69" s="2" t="str">
        <x:v>highlighted/BAC_0000070858-20-000011_bac-1231201910xk.htm</x:v>
      </x:c>
      <x:c r="S69" s="2" t="str"/>
      <x:c r="T69" s="2" t="str"/>
    </x:row>
    <x:row r="70" ht="24" customHeight="1">
      <x:c r="C70" s="2" t="str">
        <x:v>Historical Inputs!F70</x:v>
      </x:c>
      <x:c r="D70" s="2" t="str">
        <x:v>BAC</x:v>
      </x:c>
      <x:c r="E70" s="2" t="str">
        <x:v>FY2017</x:v>
      </x:c>
      <x:c r="F70" s="2" t="str">
        <x:v>provision</x:v>
      </x:c>
      <x:c r="G70" s="2" t="n">
        <x:v>3396</x:v>
      </x:c>
      <x:c r="H70" s="2" t="str">
        <x:v>USD</x:v>
      </x:c>
      <x:c r="I70" s="2" t="str">
        <x:v>2017-12-31</x:v>
      </x:c>
      <x:c r="J70" s="2" t="str">
        <x:v>2020-02-19</x:v>
      </x:c>
      <x:c r="K70" s="2" t="str">
        <x:v>0000070858-20-000011</x:v>
      </x:c>
      <x:c r="L70" s="2" t="str">
        <x:v>data/raw/filings/BAC_0000070858-20-000011_bac-1231201910xk.htm</x:v>
      </x:c>
      <x:c r="M70" s="2" t="str">
        <x:v>https://www.sec.gov/Archives/edgar/data/70858/000007085820000011/bac-1231201910xk.htm</x:v>
      </x:c>
      <x:c r="N70" s="2" t="str">
        <x:v>d46784416e2923-wk-Fact-F26CB6F0F234E369212EFBD3CD836944</x:v>
      </x:c>
      <x:c r="O70" s="2" t="str"/>
      <x:c r="P70" s="2" t="str">
        <x:v>Exact XBRL anchor</x:v>
      </x:c>
      <x:c r="Q70" s="2" t="str">
        <x:v>Provision for Loan, Lease, and Other Losses</x:v>
      </x:c>
      <x:c r="R70" s="2" t="str">
        <x:v>highlighted/BAC_0000070858-20-000011_bac-1231201910xk.htm</x:v>
      </x:c>
      <x:c r="S70" s="2" t="str"/>
      <x:c r="T70" s="2" t="str"/>
    </x:row>
    <x:row r="71" ht="24" customHeight="1">
      <x:c r="C71" s="2" t="str">
        <x:v>Historical Inputs!F71</x:v>
      </x:c>
      <x:c r="D71" s="2" t="str">
        <x:v>BAC</x:v>
      </x:c>
      <x:c r="E71" s="2" t="str">
        <x:v>FY2017</x:v>
      </x:c>
      <x:c r="F71" s="2" t="str">
        <x:v>pretax</x:v>
      </x:c>
      <x:c r="G71" s="2" t="n">
        <x:v>29213</x:v>
      </x:c>
      <x:c r="H71" s="2" t="str">
        <x:v>USD</x:v>
      </x:c>
      <x:c r="I71" s="2" t="str">
        <x:v>2017-12-31</x:v>
      </x:c>
      <x:c r="J71" s="2" t="str">
        <x:v>2020-02-19</x:v>
      </x:c>
      <x:c r="K71" s="2" t="str">
        <x:v>0000070858-20-000011</x:v>
      </x:c>
      <x:c r="L71" s="2" t="str">
        <x:v>data/raw/filings/BAC_0000070858-20-000011_bac-1231201910xk.htm</x:v>
      </x:c>
      <x:c r="M71" s="2" t="str">
        <x:v>https://www.sec.gov/Archives/edgar/data/70858/000007085820000011/bac-1231201910xk.htm</x:v>
      </x:c>
      <x:c r="N71" s="2" t="str">
        <x:v>d46787216e3421-wk-Fact-11B7414D52C07C30EA70FBD3CCE8763B</x:v>
      </x:c>
      <x:c r="O71" s="2" t="str"/>
      <x:c r="P71" s="2" t="str">
        <x:v>Exact XBRL anchor</x:v>
      </x:c>
      <x:c r="Q71" s="2" t="str">
        <x:v>Income (Loss) from Continuing Operations before Income Taxes, Noncontrolling Interest</x:v>
      </x:c>
      <x:c r="R71" s="2" t="str">
        <x:v>highlighted/BAC_0000070858-20-000011_bac-1231201910xk.htm</x:v>
      </x:c>
      <x:c r="S71" s="2" t="str"/>
      <x:c r="T71" s="2" t="str"/>
    </x:row>
    <x:row r="72" ht="24" customHeight="1">
      <x:c r="C72" s="2" t="str">
        <x:v>Historical Inputs!F72</x:v>
      </x:c>
      <x:c r="D72" s="2" t="str">
        <x:v>BAC</x:v>
      </x:c>
      <x:c r="E72" s="2" t="str">
        <x:v>FY2017</x:v>
      </x:c>
      <x:c r="F72" s="2" t="str">
        <x:v>tax</x:v>
      </x:c>
      <x:c r="G72" s="2" t="n">
        <x:v>10981</x:v>
      </x:c>
      <x:c r="H72" s="2" t="str">
        <x:v>USD</x:v>
      </x:c>
      <x:c r="I72" s="2" t="str">
        <x:v>2017-12-31</x:v>
      </x:c>
      <x:c r="J72" s="2" t="str">
        <x:v>2020-02-19</x:v>
      </x:c>
      <x:c r="K72" s="2" t="str">
        <x:v>0000070858-20-000011</x:v>
      </x:c>
      <x:c r="L72" s="2" t="str">
        <x:v>data/raw/filings/BAC_0000070858-20-000011_bac-1231201910xk.htm</x:v>
      </x:c>
      <x:c r="M72" s="2" t="str">
        <x:v>https://www.sec.gov/Archives/edgar/data/70858/000007085820000011/bac-1231201910xk.htm</x:v>
      </x:c>
      <x:c r="N72" s="2" t="str">
        <x:v>d46720551e4478-wk-Fact-90278522073062219C8DFBD3CCE3AC33</x:v>
      </x:c>
      <x:c r="O72" s="2" t="str"/>
      <x:c r="P72" s="2" t="str">
        <x:v>Exact XBRL anchor</x:v>
      </x:c>
      <x:c r="Q72" s="2" t="str">
        <x:v>Income Tax Expense (Benefit)</x:v>
      </x:c>
      <x:c r="R72" s="2" t="str">
        <x:v>highlighted/BAC_0000070858-20-000011_bac-1231201910xk.htm</x:v>
      </x:c>
      <x:c r="S72" s="2" t="str"/>
      <x:c r="T72" s="2" t="str"/>
    </x:row>
    <x:row r="73" ht="24" customHeight="1">
      <x:c r="C73" s="2" t="str">
        <x:v>Historical Inputs!F73</x:v>
      </x:c>
      <x:c r="D73" s="2" t="str">
        <x:v>BAC</x:v>
      </x:c>
      <x:c r="E73" s="2" t="str">
        <x:v>FY2017</x:v>
      </x:c>
      <x:c r="F73" s="2" t="str">
        <x:v>net_income</x:v>
      </x:c>
      <x:c r="G73" s="2" t="n">
        <x:v>18232</x:v>
      </x:c>
      <x:c r="H73" s="2" t="str">
        <x:v>USD</x:v>
      </x:c>
      <x:c r="I73" s="2" t="str">
        <x:v>2017-12-31</x:v>
      </x:c>
      <x:c r="J73" s="2" t="str">
        <x:v>2020-02-19</x:v>
      </x:c>
      <x:c r="K73" s="2" t="str">
        <x:v>0000070858-20-000011</x:v>
      </x:c>
      <x:c r="L73" s="2" t="str">
        <x:v>data/raw/filings/BAC_0000070858-20-000011_bac-1231201910xk.htm</x:v>
      </x:c>
      <x:c r="M73" s="2" t="str">
        <x:v>https://www.sec.gov/Archives/edgar/data/70858/000007085820000011/bac-1231201910xk.htm</x:v>
      </x:c>
      <x:c r="N73" s="2" t="str">
        <x:v>d46787216e3440-wk-Fact-FA5C22093EDB130E9279FBD3CCDF5FD2</x:v>
      </x:c>
      <x:c r="O73" s="2" t="str"/>
      <x:c r="P73" s="2" t="str">
        <x:v>Exact XBRL anchor</x:v>
      </x:c>
      <x:c r="Q73" s="2" t="str">
        <x:v>Net Income (Loss) Attributable to Parent</x:v>
      </x:c>
      <x:c r="R73" s="2" t="str">
        <x:v>highlighted/BAC_0000070858-20-000011_bac-1231201910xk.htm</x:v>
      </x:c>
      <x:c r="S73" s="2" t="str"/>
      <x:c r="T73" s="2" t="str"/>
    </x:row>
    <x:row r="74" ht="24" customHeight="1">
      <x:c r="C74" s="2" t="str">
        <x:v>Historical Inputs!F74</x:v>
      </x:c>
      <x:c r="D74" s="2" t="str">
        <x:v>BAC</x:v>
      </x:c>
      <x:c r="E74" s="2" t="str">
        <x:v>FY2017</x:v>
      </x:c>
      <x:c r="F74" s="2" t="str">
        <x:v>common_income</x:v>
      </x:c>
      <x:c r="G74" s="2" t="n">
        <x:v>16618</x:v>
      </x:c>
      <x:c r="H74" s="2" t="str">
        <x:v>USD</x:v>
      </x:c>
      <x:c r="I74" s="2" t="str">
        <x:v>2017-12-31</x:v>
      </x:c>
      <x:c r="J74" s="2" t="str">
        <x:v>2020-02-19</x:v>
      </x:c>
      <x:c r="K74" s="2" t="str">
        <x:v>0000070858-20-000011</x:v>
      </x:c>
      <x:c r="L74" s="2" t="str">
        <x:v>data/raw/filings/BAC_0000070858-20-000011_bac-1231201910xk.htm</x:v>
      </x:c>
      <x:c r="M74" s="2" t="str">
        <x:v>https://www.sec.gov/Archives/edgar/data/70858/000007085820000011/bac-1231201910xk.htm</x:v>
      </x:c>
      <x:c r="N74" s="2" t="str">
        <x:v>d46677333e2348-wk-Fact-64A4916374677E32ED96FBD3CCE512FE</x:v>
      </x:c>
      <x:c r="O74" s="2" t="str"/>
      <x:c r="P74" s="2" t="str">
        <x:v>Exact XBRL anchor</x:v>
      </x:c>
      <x:c r="Q74" s="2" t="str">
        <x:v>Net Income (Loss) Available to Common Stockholders, Basic</x:v>
      </x:c>
      <x:c r="R74" s="2" t="str">
        <x:v>highlighted/BAC_0000070858-20-000011_bac-1231201910xk.htm</x:v>
      </x:c>
      <x:c r="S74" s="2" t="str"/>
      <x:c r="T74" s="2" t="str"/>
    </x:row>
    <x:row r="75" ht="24" customHeight="1">
      <x:c r="C75" s="2" t="str">
        <x:v>Historical Inputs!F75</x:v>
      </x:c>
      <x:c r="D75" s="2" t="str">
        <x:v>BAC</x:v>
      </x:c>
      <x:c r="E75" s="2" t="str">
        <x:v>FY2017</x:v>
      </x:c>
      <x:c r="F75" s="2" t="str">
        <x:v>preferred_div</x:v>
      </x:c>
      <x:c r="G75" s="2" t="str">
        <x:v>n.a.</x:v>
      </x:c>
      <x:c r="H75" s="2" t="str">
        <x:v>USDm</x:v>
      </x:c>
      <x:c r="I75" s="2" t="str">
        <x:v>2017-12-31</x:v>
      </x:c>
      <x:c r="J75" s="2" t="str"/>
      <x:c r="K75" s="2" t="str"/>
      <x:c r="L75" s="2" t="str"/>
      <x:c r="M75" s="2" t="str"/>
      <x:c r="N75" s="2" t="str"/>
      <x:c r="O75" s="2" t="str"/>
      <x:c r="P75" s="2" t="str">
        <x:v>Not reported / unavailable</x:v>
      </x:c>
      <x:c r="Q75" s="2" t="str">
        <x:v>Preferred dividends and other common-income adjustments</x:v>
      </x:c>
      <x:c r="R75" s="2" t="str"/>
      <x:c r="S75" s="2" t="str"/>
      <x:c r="T75" s="2" t="str"/>
    </x:row>
    <x:row r="76" ht="24" customHeight="1">
      <x:c r="C76" s="2" t="str">
        <x:v>Historical Inputs!F76</x:v>
      </x:c>
      <x:c r="D76" s="2" t="str">
        <x:v>BAC</x:v>
      </x:c>
      <x:c r="E76" s="2" t="str">
        <x:v>FY2017</x:v>
      </x:c>
      <x:c r="F76" s="2" t="str">
        <x:v>eps</x:v>
      </x:c>
      <x:c r="G76" s="2" t="n">
        <x:v>1.56</x:v>
      </x:c>
      <x:c r="H76" s="2" t="str">
        <x:v>USD/shares</x:v>
      </x:c>
      <x:c r="I76" s="2" t="str">
        <x:v>2017-12-31</x:v>
      </x:c>
      <x:c r="J76" s="2" t="str">
        <x:v>2020-02-19</x:v>
      </x:c>
      <x:c r="K76" s="2" t="str">
        <x:v>0000070858-20-000011</x:v>
      </x:c>
      <x:c r="L76" s="2" t="str">
        <x:v>data/raw/filings/BAC_0000070858-20-000011_bac-1231201910xk.htm</x:v>
      </x:c>
      <x:c r="M76" s="2" t="str">
        <x:v>https://www.sec.gov/Archives/edgar/data/70858/000007085820000011/bac-1231201910xk.htm</x:v>
      </x:c>
      <x:c r="N76" s="2" t="str">
        <x:v>d46677333e2707-wk-Fact-637CE174EAE198690318FBD3CC86CD8A</x:v>
      </x:c>
      <x:c r="O76" s="2" t="str"/>
      <x:c r="P76" s="2" t="str">
        <x:v>Exact XBRL anchor</x:v>
      </x:c>
      <x:c r="Q76" s="2" t="str">
        <x:v>Earnings Per Share, Diluted</x:v>
      </x:c>
      <x:c r="R76" s="2" t="str">
        <x:v>highlighted/BAC_0000070858-20-000011_bac-1231201910xk.htm</x:v>
      </x:c>
      <x:c r="S76" s="2" t="str"/>
      <x:c r="T76" s="2" t="str"/>
    </x:row>
    <x:row r="77" ht="24" customHeight="1">
      <x:c r="C77" s="2" t="str">
        <x:v>Historical Inputs!F77</x:v>
      </x:c>
      <x:c r="D77" s="2" t="str">
        <x:v>BAC</x:v>
      </x:c>
      <x:c r="E77" s="2" t="str">
        <x:v>FY2017</x:v>
      </x:c>
      <x:c r="F77" s="2" t="str">
        <x:v>shares_diluted</x:v>
      </x:c>
      <x:c r="G77" s="2" t="n">
        <x:v>10778.4</x:v>
      </x:c>
      <x:c r="H77" s="2" t="str">
        <x:v>shares</x:v>
      </x:c>
      <x:c r="I77" s="2" t="str">
        <x:v>2017-12-31</x:v>
      </x:c>
      <x:c r="J77" s="2" t="str">
        <x:v>2020-02-19</x:v>
      </x:c>
      <x:c r="K77" s="2" t="str">
        <x:v>0000070858-20-000011</x:v>
      </x:c>
      <x:c r="L77" s="2" t="str">
        <x:v>data/raw/filings/BAC_0000070858-20-000011_bac-1231201910xk.htm</x:v>
      </x:c>
      <x:c r="M77" s="2" t="str">
        <x:v>https://www.sec.gov/Archives/edgar/data/70858/000007085820000011/bac-1231201910xk.htm</x:v>
      </x:c>
      <x:c r="N77" s="2" t="str">
        <x:v>d46677333e2643-wk-Fact-07CCF6D68E5C1A9D292BFBD3CCE3D152</x:v>
      </x:c>
      <x:c r="O77" s="2" t="str"/>
      <x:c r="P77" s="2" t="str">
        <x:v>Exact XBRL anchor</x:v>
      </x:c>
      <x:c r="Q77" s="2" t="str">
        <x:v>Weighted Average Number of Shares Outstanding, Diluted</x:v>
      </x:c>
      <x:c r="R77" s="2" t="str">
        <x:v>highlighted/BAC_0000070858-20-000011_bac-1231201910xk.htm</x:v>
      </x:c>
      <x:c r="S77" s="2" t="str"/>
      <x:c r="T77" s="2" t="str"/>
    </x:row>
    <x:row r="78" ht="24" customHeight="1">
      <x:c r="C78" s="2" t="str">
        <x:v>Historical Inputs!F78</x:v>
      </x:c>
      <x:c r="D78" s="2" t="str">
        <x:v>BAC</x:v>
      </x:c>
      <x:c r="E78" s="2" t="str">
        <x:v>FY2017</x:v>
      </x:c>
      <x:c r="F78" s="2" t="str">
        <x:v>dps</x:v>
      </x:c>
      <x:c r="G78" s="2" t="n">
        <x:v>0.39</x:v>
      </x:c>
      <x:c r="H78" s="2" t="str">
        <x:v>USD/shares</x:v>
      </x:c>
      <x:c r="I78" s="2" t="str">
        <x:v>2017-12-31</x:v>
      </x:c>
      <x:c r="J78" s="2" t="str">
        <x:v>2020-02-19</x:v>
      </x:c>
      <x:c r="K78" s="2" t="str">
        <x:v>0000070858-20-000011</x:v>
      </x:c>
      <x:c r="L78" s="2" t="str">
        <x:v>data/raw/filings/BAC_0000070858-20-000011_bac-1231201910xk.htm</x:v>
      </x:c>
      <x:c r="M78" s="2" t="str">
        <x:v>https://www.sec.gov/Archives/edgar/data/70858/000007085820000011/bac-1231201910xk.htm</x:v>
      </x:c>
      <x:c r="N78" s="2" t="str">
        <x:v>d46675938e2123-wk-Fact-E8D37641AF016C1316B1FBD3CCBB1052</x:v>
      </x:c>
      <x:c r="O78" s="2" t="str"/>
      <x:c r="P78" s="2" t="str">
        <x:v>Exact XBRL anchor</x:v>
      </x:c>
      <x:c r="Q78" s="2" t="str">
        <x:v>Dividends per common share</x:v>
      </x:c>
      <x:c r="R78" s="2" t="str">
        <x:v>highlighted/BAC_0000070858-20-000011_bac-1231201910xk.htm</x:v>
      </x:c>
      <x:c r="S78" s="2" t="str"/>
      <x:c r="T78" s="2" t="str"/>
    </x:row>
    <x:row r="79" ht="24" customHeight="1">
      <x:c r="C79" s="2" t="str">
        <x:v>Historical Inputs!F79</x:v>
      </x:c>
      <x:c r="D79" s="2" t="str">
        <x:v>BAC</x:v>
      </x:c>
      <x:c r="E79" s="2" t="str">
        <x:v>FY2017</x:v>
      </x:c>
      <x:c r="F79" s="2" t="str">
        <x:v>dividends</x:v>
      </x:c>
      <x:c r="G79" s="2" t="str">
        <x:v>n.a.</x:v>
      </x:c>
      <x:c r="H79" s="2" t="str">
        <x:v>USDm</x:v>
      </x:c>
      <x:c r="I79" s="2" t="str">
        <x:v>2017-12-31</x:v>
      </x:c>
      <x:c r="J79" s="2" t="str"/>
      <x:c r="K79" s="2" t="str"/>
      <x:c r="L79" s="2" t="str"/>
      <x:c r="M79" s="2" t="str"/>
      <x:c r="N79" s="2" t="str"/>
      <x:c r="O79" s="2" t="str"/>
      <x:c r="P79" s="2" t="str">
        <x:v>Not reported / unavailable</x:v>
      </x:c>
      <x:c r="Q79" s="2" t="str">
        <x:v>Cash common dividends paid</x:v>
      </x:c>
      <x:c r="R79" s="2" t="str"/>
      <x:c r="S79" s="2" t="str"/>
      <x:c r="T79" s="2" t="str"/>
    </x:row>
    <x:row r="80" ht="24" customHeight="1">
      <x:c r="C80" s="2" t="str">
        <x:v>Historical Inputs!F80</x:v>
      </x:c>
      <x:c r="D80" s="2" t="str">
        <x:v>BAC</x:v>
      </x:c>
      <x:c r="E80" s="2" t="str">
        <x:v>FY2017</x:v>
      </x:c>
      <x:c r="F80" s="2" t="str">
        <x:v>buybacks</x:v>
      </x:c>
      <x:c r="G80" s="2" t="n">
        <x:v>12814</x:v>
      </x:c>
      <x:c r="H80" s="2" t="str">
        <x:v>USD</x:v>
      </x:c>
      <x:c r="I80" s="2" t="str">
        <x:v>2017-12-31</x:v>
      </x:c>
      <x:c r="J80" s="2" t="str">
        <x:v>2020-02-19</x:v>
      </x:c>
      <x:c r="K80" s="2" t="str">
        <x:v>0000070858-20-000011</x:v>
      </x:c>
      <x:c r="L80" s="2" t="str">
        <x:v>data/raw/filings/BAC_0000070858-20-000011_bac-1231201910xk.htm</x:v>
      </x:c>
      <x:c r="M80" s="2" t="str">
        <x:v>https://www.sec.gov/Archives/edgar/data/70858/000007085820000011/bac-1231201910xk.htm</x:v>
      </x:c>
      <x:c r="N80" s="2" t="str">
        <x:v>d46537876e4793-wk-Fact-15EB1E525159880C581BFBD3CBDE04ED</x:v>
      </x:c>
      <x:c r="O80" s="2" t="str"/>
      <x:c r="P80" s="2" t="str">
        <x:v>Exact XBRL anchor</x:v>
      </x:c>
      <x:c r="Q80" s="2" t="str">
        <x:v>Payments for Repurchase of Common Stock</x:v>
      </x:c>
      <x:c r="R80" s="2" t="str">
        <x:v>highlighted/BAC_0000070858-20-000011_bac-1231201910xk.htm</x:v>
      </x:c>
      <x:c r="S80" s="2" t="str"/>
      <x:c r="T80" s="2" t="str"/>
    </x:row>
    <x:row r="81" ht="24" customHeight="1">
      <x:c r="C81" s="2" t="str">
        <x:v>Historical Inputs!F81</x:v>
      </x:c>
      <x:c r="D81" s="2" t="str">
        <x:v>BAC</x:v>
      </x:c>
      <x:c r="E81" s="2" t="str">
        <x:v>FY2017</x:v>
      </x:c>
      <x:c r="F81" s="2" t="str">
        <x:v>chargeoffs</x:v>
      </x:c>
      <x:c r="G81" s="2" t="str">
        <x:v>n.a.</x:v>
      </x:c>
      <x:c r="H81" s="2" t="str">
        <x:v>USDm</x:v>
      </x:c>
      <x:c r="I81" s="2" t="str">
        <x:v>2017-12-31</x:v>
      </x:c>
      <x:c r="J81" s="2" t="str"/>
      <x:c r="K81" s="2" t="str"/>
      <x:c r="L81" s="2" t="str"/>
      <x:c r="M81" s="2" t="str"/>
      <x:c r="N81" s="2" t="str"/>
      <x:c r="O81" s="2" t="str"/>
      <x:c r="P81" s="2" t="str">
        <x:v>Not reported / unavailable</x:v>
      </x:c>
      <x:c r="Q81" s="2" t="str">
        <x:v>Gross loan charge-offs</x:v>
      </x:c>
      <x:c r="R81" s="2" t="str"/>
      <x:c r="S81" s="2" t="str"/>
      <x:c r="T81" s="2" t="str"/>
    </x:row>
    <x:row r="82" ht="24" customHeight="1">
      <x:c r="C82" s="2" t="str">
        <x:v>Historical Inputs!F82</x:v>
      </x:c>
      <x:c r="D82" s="2" t="str">
        <x:v>BAC</x:v>
      </x:c>
      <x:c r="E82" s="2" t="str">
        <x:v>FY2017</x:v>
      </x:c>
      <x:c r="F82" s="2" t="str">
        <x:v>recoveries</x:v>
      </x:c>
      <x:c r="G82" s="2" t="str">
        <x:v>n.a.</x:v>
      </x:c>
      <x:c r="H82" s="2" t="str">
        <x:v>USDm</x:v>
      </x:c>
      <x:c r="I82" s="2" t="str">
        <x:v>2017-12-31</x:v>
      </x:c>
      <x:c r="J82" s="2" t="str"/>
      <x:c r="K82" s="2" t="str"/>
      <x:c r="L82" s="2" t="str"/>
      <x:c r="M82" s="2" t="str"/>
      <x:c r="N82" s="2" t="str"/>
      <x:c r="O82" s="2" t="str"/>
      <x:c r="P82" s="2" t="str">
        <x:v>Not reported / unavailable</x:v>
      </x:c>
      <x:c r="Q82" s="2" t="str">
        <x:v>Loan recoveries</x:v>
      </x:c>
      <x:c r="R82" s="2" t="str"/>
      <x:c r="S82" s="2" t="str"/>
      <x:c r="T82" s="2" t="str"/>
    </x:row>
    <x:row r="83" ht="24" customHeight="1">
      <x:c r="C83" s="2" t="str">
        <x:v>Historical Inputs!F83</x:v>
      </x:c>
      <x:c r="D83" s="2" t="str">
        <x:v>BAC</x:v>
      </x:c>
      <x:c r="E83" s="2" t="str">
        <x:v>FY2017</x:v>
      </x:c>
      <x:c r="F83" s="2" t="str">
        <x:v>rwa</x:v>
      </x:c>
      <x:c r="G83" s="2" t="str">
        <x:v>n.a.</x:v>
      </x:c>
      <x:c r="H83" s="2" t="str">
        <x:v>USDm</x:v>
      </x:c>
      <x:c r="I83" s="2" t="str">
        <x:v>2017-12-31</x:v>
      </x:c>
      <x:c r="J83" s="2" t="str"/>
      <x:c r="K83" s="2" t="str"/>
      <x:c r="L83" s="2" t="str"/>
      <x:c r="M83" s="2" t="str"/>
      <x:c r="N83" s="2" t="str"/>
      <x:c r="O83" s="2" t="str"/>
      <x:c r="P83" s="2" t="str">
        <x:v>Not reported / unavailable</x:v>
      </x:c>
      <x:c r="Q83" s="2" t="str">
        <x:v>Risk-weighted assets</x:v>
      </x:c>
      <x:c r="R83" s="2" t="str"/>
      <x:c r="S83" s="2" t="str"/>
      <x:c r="T83" s="2" t="str"/>
    </x:row>
    <x:row r="84" ht="24" customHeight="1">
      <x:c r="C84" s="2" t="str">
        <x:v>Historical Inputs!F84</x:v>
      </x:c>
      <x:c r="D84" s="2" t="str">
        <x:v>BAC</x:v>
      </x:c>
      <x:c r="E84" s="2" t="str">
        <x:v>FY2017</x:v>
      </x:c>
      <x:c r="F84" s="2" t="str">
        <x:v>cet1_reported</x:v>
      </x:c>
      <x:c r="G84" s="2" t="str">
        <x:v>n.a.</x:v>
      </x:c>
      <x:c r="H84" s="2" t="str">
        <x:v>%</x:v>
      </x:c>
      <x:c r="I84" s="2" t="str">
        <x:v>2017-12-31</x:v>
      </x:c>
      <x:c r="J84" s="2" t="str"/>
      <x:c r="K84" s="2" t="str"/>
      <x:c r="L84" s="2" t="str"/>
      <x:c r="M84" s="2" t="str"/>
      <x:c r="N84" s="2" t="str"/>
      <x:c r="O84" s="2" t="str"/>
      <x:c r="P84" s="2" t="str">
        <x:v>Not reported / unavailable</x:v>
      </x:c>
      <x:c r="Q84" s="2" t="str">
        <x:v>Actual standardized CET1 ratio</x:v>
      </x:c>
      <x:c r="R84" s="2" t="str"/>
      <x:c r="S84" s="2" t="str"/>
      <x:c r="T84" s="2" t="str"/>
    </x:row>
    <x:row r="85" ht="24" customHeight="1">
      <x:c r="C85" s="2" t="str">
        <x:v>Historical Inputs!F85</x:v>
      </x:c>
      <x:c r="D85" s="2" t="str">
        <x:v>BAC</x:v>
      </x:c>
      <x:c r="E85" s="2" t="str">
        <x:v>FY2017</x:v>
      </x:c>
      <x:c r="F85" s="2" t="str">
        <x:v>nim_reported</x:v>
      </x:c>
      <x:c r="G85" s="2" t="str">
        <x:v>n.a.</x:v>
      </x:c>
      <x:c r="H85" s="2" t="str">
        <x:v>%</x:v>
      </x:c>
      <x:c r="I85" s="2" t="str">
        <x:v>2017-12-31</x:v>
      </x:c>
      <x:c r="J85" s="2" t="str"/>
      <x:c r="K85" s="2" t="str"/>
      <x:c r="L85" s="2" t="str"/>
      <x:c r="M85" s="2" t="str"/>
      <x:c r="N85" s="2" t="str"/>
      <x:c r="O85" s="2" t="str"/>
      <x:c r="P85" s="2" t="str">
        <x:v>Not reported / unavailable</x:v>
      </x:c>
      <x:c r="Q85" s="2" t="str">
        <x:v>Issuer reported net interest margin</x:v>
      </x:c>
      <x:c r="R85" s="2" t="str"/>
      <x:c r="S85" s="2" t="str"/>
      <x:c r="T85" s="2" t="str"/>
    </x:row>
    <x:row r="86" ht="24" customHeight="1">
      <x:c r="C86" s="2" t="str">
        <x:v>Historical Inputs!F86</x:v>
      </x:c>
      <x:c r="D86" s="2" t="str">
        <x:v>BAC</x:v>
      </x:c>
      <x:c r="E86" s="2" t="str">
        <x:v>FY2017</x:v>
      </x:c>
      <x:c r="F86" s="2" t="str">
        <x:v>bvps_reported</x:v>
      </x:c>
      <x:c r="G86" s="2" t="str">
        <x:v>n.a.</x:v>
      </x:c>
      <x:c r="H86" s="2" t="str">
        <x:v>USD/share</x:v>
      </x:c>
      <x:c r="I86" s="2" t="str">
        <x:v>2017-12-31</x:v>
      </x:c>
      <x:c r="J86" s="2" t="str"/>
      <x:c r="K86" s="2" t="str"/>
      <x:c r="L86" s="2" t="str"/>
      <x:c r="M86" s="2" t="str"/>
      <x:c r="N86" s="2" t="str"/>
      <x:c r="O86" s="2" t="str"/>
      <x:c r="P86" s="2" t="str">
        <x:v>Not reported / unavailable</x:v>
      </x:c>
      <x:c r="Q86" s="2" t="str">
        <x:v>Reported common book value per share</x:v>
      </x:c>
      <x:c r="R86" s="2" t="str"/>
      <x:c r="S86" s="2" t="str"/>
      <x:c r="T86" s="2" t="str"/>
    </x:row>
    <x:row r="87" ht="24" customHeight="1">
      <x:c r="C87" s="2" t="str">
        <x:v>Historical Inputs!F87</x:v>
      </x:c>
      <x:c r="D87" s="2" t="str">
        <x:v>BAC</x:v>
      </x:c>
      <x:c r="E87" s="2" t="str">
        <x:v>FY2017</x:v>
      </x:c>
      <x:c r="F87" s="2" t="str">
        <x:v>tbvps_reported</x:v>
      </x:c>
      <x:c r="G87" s="2" t="n">
        <x:v>16.96</x:v>
      </x:c>
      <x:c r="H87" s="2" t="str">
        <x:v>USD/shares</x:v>
      </x:c>
      <x:c r="I87" s="2" t="str">
        <x:v>2017-12-31</x:v>
      </x:c>
      <x:c r="J87" s="2" t="str">
        <x:v>2018-02-22</x:v>
      </x:c>
      <x:c r="K87" s="2" t="str">
        <x:v>0000070858-18-000009</x:v>
      </x:c>
      <x:c r="L87" s="2" t="str">
        <x:v>data/raw/filings/BAC_0000070858-18-000009_bac-1231201710xk.htm</x:v>
      </x:c>
      <x:c r="M87" s="2" t="str">
        <x:v>https://www.sec.gov/Archives/edgar/data/70858/000007085818000009/bac-1231201710xk.htm</x:v>
      </x:c>
      <x:c r="N87" s="2" t="str"/>
      <x:c r="O87" s="2" t="str"/>
      <x:c r="P87" s="2" t="str">
        <x:v>Exact selected original table text</x:v>
      </x:c>
      <x:c r="Q87" s="2" t="str">
        <x:v>Reported tangible book value per share</x:v>
      </x:c>
      <x:c r="R87" s="2" t="str">
        <x:v>highlighted/BAC_0000070858-18-000009_bac-1231201710xk.htm</x:v>
      </x:c>
      <x:c r="S87" s="2" t="str"/>
      <x:c r="T87" s="2" t="str"/>
    </x:row>
    <x:row r="88" ht="24" customHeight="1">
      <x:c r="C88" s="2" t="str">
        <x:v>Historical Inputs!F88</x:v>
      </x:c>
      <x:c r="D88" s="2" t="str">
        <x:v>BAC</x:v>
      </x:c>
      <x:c r="E88" s="2" t="str">
        <x:v>FY2017</x:v>
      </x:c>
      <x:c r="F88" s="2" t="str">
        <x:v>tce_reported</x:v>
      </x:c>
      <x:c r="G88" s="2" t="str">
        <x:v>n.a.</x:v>
      </x:c>
      <x:c r="H88" s="2" t="str">
        <x:v>USDm</x:v>
      </x:c>
      <x:c r="I88" s="2" t="str">
        <x:v>2017-12-31</x:v>
      </x:c>
      <x:c r="J88" s="2" t="str"/>
      <x:c r="K88" s="2" t="str"/>
      <x:c r="L88" s="2" t="str"/>
      <x:c r="M88" s="2" t="str"/>
      <x:c r="N88" s="2" t="str"/>
      <x:c r="O88" s="2" t="str"/>
      <x:c r="P88" s="2" t="str">
        <x:v>Not reported / unavailable</x:v>
      </x:c>
      <x:c r="Q88" s="2" t="str">
        <x:v>Reported tangible common equity</x:v>
      </x:c>
      <x:c r="R88" s="2" t="str"/>
      <x:c r="S88" s="2" t="str"/>
      <x:c r="T88" s="2" t="str"/>
    </x:row>
    <x:row r="89" ht="24" customHeight="1">
      <x:c r="C89" s="2" t="str">
        <x:v>Historical Inputs!F89</x:v>
      </x:c>
      <x:c r="D89" s="2" t="str">
        <x:v>BAC</x:v>
      </x:c>
      <x:c r="E89" s="2" t="str">
        <x:v>FY2018</x:v>
      </x:c>
      <x:c r="F89" s="2" t="str">
        <x:v>assets</x:v>
      </x:c>
      <x:c r="G89" s="2" t="n">
        <x:v>2354507</x:v>
      </x:c>
      <x:c r="H89" s="2" t="str">
        <x:v>USD</x:v>
      </x:c>
      <x:c r="I89" s="2" t="str">
        <x:v>2018-12-31</x:v>
      </x:c>
      <x:c r="J89" s="2" t="str">
        <x:v>2020-02-19</x:v>
      </x:c>
      <x:c r="K89" s="2" t="str">
        <x:v>0000070858-20-000011</x:v>
      </x:c>
      <x:c r="L89" s="2" t="str">
        <x:v>data/raw/filings/BAC_0000070858-20-000011_bac-1231201910xk.htm</x:v>
      </x:c>
      <x:c r="M89" s="2" t="str">
        <x:v>https://www.sec.gov/Archives/edgar/data/70858/000007085820000011/bac-1231201910xk.htm</x:v>
      </x:c>
      <x:c r="N89" s="2" t="str">
        <x:v>d46787216e3293-wk-Fact-7F9B16A706B50CC8829DFBD3CB5CE5AA</x:v>
      </x:c>
      <x:c r="O89" s="2" t="str"/>
      <x:c r="P89" s="2" t="str">
        <x:v>Exact XBRL anchor</x:v>
      </x:c>
      <x:c r="Q89" s="2" t="str">
        <x:v>Assets</x:v>
      </x:c>
      <x:c r="R89" s="2" t="str">
        <x:v>highlighted/BAC_0000070858-20-000011_bac-1231201910xk.htm</x:v>
      </x:c>
      <x:c r="S89" s="2" t="str"/>
      <x:c r="T89" s="2" t="str"/>
    </x:row>
    <x:row r="90" ht="24" customHeight="1">
      <x:c r="C90" s="2" t="str">
        <x:v>Historical Inputs!F90</x:v>
      </x:c>
      <x:c r="D90" s="2" t="str">
        <x:v>BAC</x:v>
      </x:c>
      <x:c r="E90" s="2" t="str">
        <x:v>FY2018</x:v>
      </x:c>
      <x:c r="F90" s="2" t="str">
        <x:v>liabilities</x:v>
      </x:c>
      <x:c r="G90" s="2" t="n">
        <x:v>2089182</x:v>
      </x:c>
      <x:c r="H90" s="2" t="str">
        <x:v>USD</x:v>
      </x:c>
      <x:c r="I90" s="2" t="str">
        <x:v>2018-12-31</x:v>
      </x:c>
      <x:c r="J90" s="2" t="str">
        <x:v>2020-02-19</x:v>
      </x:c>
      <x:c r="K90" s="2" t="str">
        <x:v>0000070858-20-000011</x:v>
      </x:c>
      <x:c r="L90" s="2" t="str">
        <x:v>data/raw/filings/BAC_0000070858-20-000011_bac-1231201910xk.htm</x:v>
      </x:c>
      <x:c r="M90" s="2" t="str">
        <x:v>https://www.sec.gov/Archives/edgar/data/70858/000007085820000011/bac-1231201910xk.htm</x:v>
      </x:c>
      <x:c r="N90" s="2" t="str">
        <x:v>d46526709e3534-wk-Fact-D1CDE763A545A20ACCDFFBD3CBDBDCD9</x:v>
      </x:c>
      <x:c r="O90" s="2" t="str"/>
      <x:c r="P90" s="2" t="str">
        <x:v>Exact XBRL anchor</x:v>
      </x:c>
      <x:c r="Q90" s="2" t="str">
        <x:v>Liabilities</x:v>
      </x:c>
      <x:c r="R90" s="2" t="str">
        <x:v>highlighted/BAC_0000070858-20-000011_bac-1231201910xk.htm</x:v>
      </x:c>
      <x:c r="S90" s="2" t="str"/>
      <x:c r="T90" s="2" t="str"/>
    </x:row>
    <x:row r="91" ht="24" customHeight="1">
      <x:c r="C91" s="2" t="str">
        <x:v>Historical Inputs!F91</x:v>
      </x:c>
      <x:c r="D91" s="2" t="str">
        <x:v>BAC</x:v>
      </x:c>
      <x:c r="E91" s="2" t="str">
        <x:v>FY2018</x:v>
      </x:c>
      <x:c r="F91" s="2" t="str">
        <x:v>equity</x:v>
      </x:c>
      <x:c r="G91" s="2" t="n">
        <x:v>265325</x:v>
      </x:c>
      <x:c r="H91" s="2" t="str">
        <x:v>USD</x:v>
      </x:c>
      <x:c r="I91" s="2" t="str">
        <x:v>2018-12-31</x:v>
      </x:c>
      <x:c r="J91" s="2" t="str">
        <x:v>2022-02-22</x:v>
      </x:c>
      <x:c r="K91" s="2" t="str">
        <x:v>0000070858-22-000062</x:v>
      </x:c>
      <x:c r="L91" s="2" t="str">
        <x:v>data/raw/filings/BAC_0000070858-22-000062_bac-20211231.htm</x:v>
      </x:c>
      <x:c r="M91" s="2" t="str">
        <x:v>https://www.sec.gov/Archives/edgar/data/70858/000007085822000062/bac-20211231.htm</x:v>
      </x:c>
      <x:c r="N91" s="2" t="str">
        <x:v>id3VybDovL2RvY3MudjEvZG9jOjA2MDY5ZmY1ZTUwOTQ4MzJiYjZlNzc5NzNkYzA3OGEwL3NlYzowNjA2OWZmNWU1MDk0ODMyYmI2ZTc3OTczZGMwNzhhMF8xNDgvZnJhZzowODBmNzJiZmM3Mzc0NDA2OTBiMThlZTg2ZTY4Y2Q1Ni90YWJsZTo4NGMzN2E2YWE5YTg0ODVmYTEwZTg1YTczNDgxMjc4MC90YWJsZXJhbmdlOjg0YzM3YTZhYTlhODQ4NWZhMTBlODVhNzM0ODEyNzgwXzg4LTEzLTEtMS0xNDUwODc_fb61a707-fa45-4604-a9c8-57284a452440</x:v>
      </x:c>
      <x:c r="O91" s="2" t="str"/>
      <x:c r="P91" s="2" t="str">
        <x:v>Exact XBRL anchor</x:v>
      </x:c>
      <x:c r="Q91" s="2" t="str">
        <x:v>Stockholders' Equity Attributable to Parent</x:v>
      </x:c>
      <x:c r="R91" s="2" t="str">
        <x:v>highlighted/BAC_0000070858-22-000062_bac-20211231.htm</x:v>
      </x:c>
      <x:c r="S91" s="2" t="str"/>
      <x:c r="T91" s="2" t="str"/>
    </x:row>
    <x:row r="92" ht="24" customHeight="1">
      <x:c r="C92" s="2" t="str">
        <x:v>Historical Inputs!F92</x:v>
      </x:c>
      <x:c r="D92" s="2" t="str">
        <x:v>BAC</x:v>
      </x:c>
      <x:c r="E92" s="2" t="str">
        <x:v>FY2018</x:v>
      </x:c>
      <x:c r="F92" s="2" t="str">
        <x:v>preferred</x:v>
      </x:c>
      <x:c r="G92" s="2" t="str">
        <x:v>n.a.</x:v>
      </x:c>
      <x:c r="H92" s="2" t="str">
        <x:v>USDm</x:v>
      </x:c>
      <x:c r="I92" s="2" t="str">
        <x:v>2018-12-31</x:v>
      </x:c>
      <x:c r="J92" s="2" t="str"/>
      <x:c r="K92" s="2" t="str"/>
      <x:c r="L92" s="2" t="str"/>
      <x:c r="M92" s="2" t="str"/>
      <x:c r="N92" s="2" t="str"/>
      <x:c r="O92" s="2" t="str"/>
      <x:c r="P92" s="2" t="str">
        <x:v>Not reported / unavailable</x:v>
      </x:c>
      <x:c r="Q92" s="2" t="str">
        <x:v>Preferred equity carrying amount</x:v>
      </x:c>
      <x:c r="R92" s="2" t="str"/>
      <x:c r="S92" s="2" t="str"/>
      <x:c r="T92" s="2" t="str"/>
    </x:row>
    <x:row r="93" ht="24" customHeight="1">
      <x:c r="C93" s="2" t="str">
        <x:v>Historical Inputs!F93</x:v>
      </x:c>
      <x:c r="D93" s="2" t="str">
        <x:v>BAC</x:v>
      </x:c>
      <x:c r="E93" s="2" t="str">
        <x:v>FY2018</x:v>
      </x:c>
      <x:c r="F93" s="2" t="str">
        <x:v>common_equity_reported</x:v>
      </x:c>
      <x:c r="G93" s="2" t="str">
        <x:v>n.a.</x:v>
      </x:c>
      <x:c r="H93" s="2" t="str">
        <x:v>USDm</x:v>
      </x:c>
      <x:c r="I93" s="2" t="str">
        <x:v>2018-12-31</x:v>
      </x:c>
      <x:c r="J93" s="2" t="str"/>
      <x:c r="K93" s="2" t="str"/>
      <x:c r="L93" s="2" t="str"/>
      <x:c r="M93" s="2" t="str"/>
      <x:c r="N93" s="2" t="str"/>
      <x:c r="O93" s="2" t="str"/>
      <x:c r="P93" s="2" t="str">
        <x:v>Not reported / unavailable</x:v>
      </x:c>
      <x:c r="Q93" s="2" t="str">
        <x:v>Reported common shareholders equity</x:v>
      </x:c>
      <x:c r="R93" s="2" t="str"/>
      <x:c r="S93" s="2" t="str"/>
      <x:c r="T93" s="2" t="str"/>
    </x:row>
    <x:row r="94" ht="24" customHeight="1">
      <x:c r="C94" s="2" t="str">
        <x:v>Historical Inputs!F94</x:v>
      </x:c>
      <x:c r="D94" s="2" t="str">
        <x:v>BAC</x:v>
      </x:c>
      <x:c r="E94" s="2" t="str">
        <x:v>FY2018</x:v>
      </x:c>
      <x:c r="F94" s="2" t="str">
        <x:v>goodwill</x:v>
      </x:c>
      <x:c r="G94" s="2" t="n">
        <x:v>68951</x:v>
      </x:c>
      <x:c r="H94" s="2" t="str">
        <x:v>USD</x:v>
      </x:c>
      <x:c r="I94" s="2" t="str">
        <x:v>2018-12-31</x:v>
      </x:c>
      <x:c r="J94" s="2" t="str">
        <x:v>2020-02-19</x:v>
      </x:c>
      <x:c r="K94" s="2" t="str">
        <x:v>0000070858-20-000011</x:v>
      </x:c>
      <x:c r="L94" s="2" t="str">
        <x:v>data/raw/filings/BAC_0000070858-20-000011_bac-1231201910xk.htm</x:v>
      </x:c>
      <x:c r="M94" s="2" t="str">
        <x:v>https://www.sec.gov/Archives/edgar/data/70858/000007085820000011/bac-1231201910xk.htm</x:v>
      </x:c>
      <x:c r="N94" s="2" t="str">
        <x:v>d46634948e2115-wk-Fact-54A9CC02B2831E6B3070FBD3CBD37FCB</x:v>
      </x:c>
      <x:c r="O94" s="2" t="str"/>
      <x:c r="P94" s="2" t="str">
        <x:v>Exact XBRL anchor</x:v>
      </x:c>
      <x:c r="Q94" s="2" t="str">
        <x:v>Goodwill</x:v>
      </x:c>
      <x:c r="R94" s="2" t="str">
        <x:v>highlighted/BAC_0000070858-20-000011_bac-1231201910xk.htm</x:v>
      </x:c>
      <x:c r="S94" s="2" t="str"/>
      <x:c r="T94" s="2" t="str"/>
    </x:row>
    <x:row r="95" ht="24" customHeight="1">
      <x:c r="C95" s="2" t="str">
        <x:v>Historical Inputs!F95</x:v>
      </x:c>
      <x:c r="D95" s="2" t="str">
        <x:v>BAC</x:v>
      </x:c>
      <x:c r="E95" s="2" t="str">
        <x:v>FY2018</x:v>
      </x:c>
      <x:c r="F95" s="2" t="str">
        <x:v>intangibles</x:v>
      </x:c>
      <x:c r="G95" s="2" t="n">
        <x:v>1800</x:v>
      </x:c>
      <x:c r="H95" s="2" t="str">
        <x:v>USD</x:v>
      </x:c>
      <x:c r="I95" s="2" t="str">
        <x:v>2018-12-31</x:v>
      </x:c>
      <x:c r="J95" s="2" t="str">
        <x:v>2020-02-19</x:v>
      </x:c>
      <x:c r="K95" s="2" t="str">
        <x:v>0000070858-20-000011</x:v>
      </x:c>
      <x:c r="L95" s="2" t="str">
        <x:v>data/raw/filings/BAC_0000070858-20-000011_bac-1231201910xk.htm</x:v>
      </x:c>
      <x:c r="M95" s="2" t="str">
        <x:v>https://www.sec.gov/Archives/edgar/data/70858/000007085820000011/bac-1231201910xk.htm</x:v>
      </x:c>
      <x:c r="N95" s="2" t="str">
        <x:v>d46634948e2167-wk-Fact-2F00C2FF89B30546EBBFFBD3CB5D0742</x:v>
      </x:c>
      <x:c r="O95" s="2" t="str"/>
      <x:c r="P95" s="2" t="str">
        <x:v>Exact XBRL anchor</x:v>
      </x:c>
      <x:c r="Q95" s="2" t="str">
        <x:v>Finite-Lived Intangible Assets, Net</x:v>
      </x:c>
      <x:c r="R95" s="2" t="str">
        <x:v>highlighted/BAC_0000070858-20-000011_bac-1231201910xk.htm</x:v>
      </x:c>
      <x:c r="S95" s="2" t="str"/>
      <x:c r="T95" s="2" t="str"/>
    </x:row>
    <x:row r="96" ht="24" customHeight="1">
      <x:c r="C96" s="2" t="str">
        <x:v>Historical Inputs!F96</x:v>
      </x:c>
      <x:c r="D96" s="2" t="str">
        <x:v>BAC</x:v>
      </x:c>
      <x:c r="E96" s="2" t="str">
        <x:v>FY2018</x:v>
      </x:c>
      <x:c r="F96" s="2" t="str">
        <x:v>intangibles_total</x:v>
      </x:c>
      <x:c r="G96" s="2" t="str">
        <x:v>n.a.</x:v>
      </x:c>
      <x:c r="H96" s="2" t="str">
        <x:v>USDm</x:v>
      </x:c>
      <x:c r="I96" s="2" t="str">
        <x:v>2018-12-31</x:v>
      </x:c>
      <x:c r="J96" s="2" t="str"/>
      <x:c r="K96" s="2" t="str"/>
      <x:c r="L96" s="2" t="str"/>
      <x:c r="M96" s="2" t="str"/>
      <x:c r="N96" s="2" t="str"/>
      <x:c r="O96" s="2" t="str"/>
      <x:c r="P96" s="2" t="str">
        <x:v>Not reported / unavailable</x:v>
      </x:c>
      <x:c r="Q96" s="2" t="str">
        <x:v>Reported goodwill and intangible assets combined</x:v>
      </x:c>
      <x:c r="R96" s="2" t="str"/>
      <x:c r="S96" s="2" t="str"/>
      <x:c r="T96" s="2" t="str"/>
    </x:row>
    <x:row r="97" ht="24" customHeight="1">
      <x:c r="C97" s="2" t="str">
        <x:v>Historical Inputs!F97</x:v>
      </x:c>
      <x:c r="D97" s="2" t="str">
        <x:v>BAC</x:v>
      </x:c>
      <x:c r="E97" s="2" t="str">
        <x:v>FY2018</x:v>
      </x:c>
      <x:c r="F97" s="2" t="str">
        <x:v>shares_end</x:v>
      </x:c>
      <x:c r="G97" s="2" t="n">
        <x:v>9669.28637</x:v>
      </x:c>
      <x:c r="H97" s="2" t="str">
        <x:v>shares</x:v>
      </x:c>
      <x:c r="I97" s="2" t="str">
        <x:v>2018-12-31</x:v>
      </x:c>
      <x:c r="J97" s="2" t="str">
        <x:v>2020-02-19</x:v>
      </x:c>
      <x:c r="K97" s="2" t="str">
        <x:v>0000070858-20-000011</x:v>
      </x:c>
      <x:c r="L97" s="2" t="str">
        <x:v>data/raw/filings/BAC_0000070858-20-000011_bac-1231201910xk.htm</x:v>
      </x:c>
      <x:c r="M97" s="2" t="str">
        <x:v>https://www.sec.gov/Archives/edgar/data/70858/000007085820000011/bac-1231201910xk.htm</x:v>
      </x:c>
      <x:c r="N97" s="2" t="str">
        <x:v>Fact-C710AA7ED08F7201A3A7FBD3C8DA2B37-wk-Fact-C710AA7ED08F7201A3A7FBD3C8DA2B37</x:v>
      </x:c>
      <x:c r="O97" s="2" t="str"/>
      <x:c r="P97" s="2" t="str">
        <x:v>Exact XBRL anchor</x:v>
      </x:c>
      <x:c r="Q97" s="2" t="str">
        <x:v>Common Stock, Shares, Outstanding</x:v>
      </x:c>
      <x:c r="R97" s="2" t="str">
        <x:v>highlighted/BAC_0000070858-20-000011_bac-1231201910xk.htm</x:v>
      </x:c>
      <x:c r="S97" s="2" t="str"/>
      <x:c r="T97" s="2" t="str"/>
    </x:row>
    <x:row r="98" ht="24" customHeight="1">
      <x:c r="C98" s="2" t="str">
        <x:v>Historical Inputs!F98</x:v>
      </x:c>
      <x:c r="D98" s="2" t="str">
        <x:v>BAC</x:v>
      </x:c>
      <x:c r="E98" s="2" t="str">
        <x:v>FY2018</x:v>
      </x:c>
      <x:c r="F98" s="2" t="str">
        <x:v>shares_issued</x:v>
      </x:c>
      <x:c r="G98" s="2" t="n">
        <x:v>9669.28637</x:v>
      </x:c>
      <x:c r="H98" s="2" t="str">
        <x:v>shares</x:v>
      </x:c>
      <x:c r="I98" s="2" t="str">
        <x:v>2018-12-31</x:v>
      </x:c>
      <x:c r="J98" s="2" t="str">
        <x:v>2020-02-19</x:v>
      </x:c>
      <x:c r="K98" s="2" t="str">
        <x:v>0000070858-20-000011</x:v>
      </x:c>
      <x:c r="L98" s="2" t="str">
        <x:v>data/raw/filings/BAC_0000070858-20-000011_bac-1231201910xk.htm</x:v>
      </x:c>
      <x:c r="M98" s="2" t="str">
        <x:v>https://www.sec.gov/Archives/edgar/data/70858/000007085820000011/bac-1231201910xk.htm</x:v>
      </x:c>
      <x:c r="N98" s="2" t="str">
        <x:v>Fact-595A84580F23DE00C27FFBD3C8D822C9-wk-Fact-595A84580F23DE00C27FFBD3C8D822C9</x:v>
      </x:c>
      <x:c r="O98" s="2" t="str"/>
      <x:c r="P98" s="2" t="str">
        <x:v>Exact XBRL anchor</x:v>
      </x:c>
      <x:c r="Q98" s="2" t="str">
        <x:v>Common Stock, Shares, Issued</x:v>
      </x:c>
      <x:c r="R98" s="2" t="str">
        <x:v>highlighted/BAC_0000070858-20-000011_bac-1231201910xk.htm</x:v>
      </x:c>
      <x:c r="S98" s="2" t="str"/>
      <x:c r="T98" s="2" t="str"/>
    </x:row>
    <x:row r="99" ht="24" customHeight="1">
      <x:c r="C99" s="2" t="str">
        <x:v>Historical Inputs!F99</x:v>
      </x:c>
      <x:c r="D99" s="2" t="str">
        <x:v>BAC</x:v>
      </x:c>
      <x:c r="E99" s="2" t="str">
        <x:v>FY2018</x:v>
      </x:c>
      <x:c r="F99" s="2" t="str">
        <x:v>shares_treasury</x:v>
      </x:c>
      <x:c r="G99" s="2" t="str">
        <x:v>n.a.</x:v>
      </x:c>
      <x:c r="H99" s="2" t="str">
        <x:v>million</x:v>
      </x:c>
      <x:c r="I99" s="2" t="str">
        <x:v>2018-12-31</x:v>
      </x:c>
      <x:c r="J99" s="2" t="str"/>
      <x:c r="K99" s="2" t="str"/>
      <x:c r="L99" s="2" t="str"/>
      <x:c r="M99" s="2" t="str"/>
      <x:c r="N99" s="2" t="str"/>
      <x:c r="O99" s="2" t="str"/>
      <x:c r="P99" s="2" t="str">
        <x:v>Not reported / unavailable</x:v>
      </x:c>
      <x:c r="Q99" s="2" t="str">
        <x:v>Shares Treasury</x:v>
      </x:c>
      <x:c r="R99" s="2" t="str"/>
      <x:c r="S99" s="2" t="str"/>
      <x:c r="T99" s="2" t="str"/>
    </x:row>
    <x:row r="100" ht="24" customHeight="1">
      <x:c r="C100" s="2" t="str">
        <x:v>Historical Inputs!F100</x:v>
      </x:c>
      <x:c r="D100" s="2" t="str">
        <x:v>BAC</x:v>
      </x:c>
      <x:c r="E100" s="2" t="str">
        <x:v>FY2018</x:v>
      </x:c>
      <x:c r="F100" s="2" t="str">
        <x:v>deposits</x:v>
      </x:c>
      <x:c r="G100" s="2" t="n">
        <x:v>1381476</x:v>
      </x:c>
      <x:c r="H100" s="2" t="str">
        <x:v>USD</x:v>
      </x:c>
      <x:c r="I100" s="2" t="str">
        <x:v>2018-12-31</x:v>
      </x:c>
      <x:c r="J100" s="2" t="str">
        <x:v>2020-02-19</x:v>
      </x:c>
      <x:c r="K100" s="2" t="str">
        <x:v>0000070858-20-000011</x:v>
      </x:c>
      <x:c r="L100" s="2" t="str">
        <x:v>data/raw/filings/BAC_0000070858-20-000011_bac-1231201910xk.htm</x:v>
      </x:c>
      <x:c r="M100" s="2" t="str">
        <x:v>https://www.sec.gov/Archives/edgar/data/70858/000007085820000011/bac-1231201910xk.htm</x:v>
      </x:c>
      <x:c r="N100" s="2" t="str">
        <x:v>d46526709e3188-wk-Fact-0DC2A0D98AC894AFED09FBD3CBC80675</x:v>
      </x:c>
      <x:c r="O100" s="2" t="str"/>
      <x:c r="P100" s="2" t="str">
        <x:v>Exact XBRL anchor</x:v>
      </x:c>
      <x:c r="Q100" s="2" t="str">
        <x:v>Deposits</x:v>
      </x:c>
      <x:c r="R100" s="2" t="str">
        <x:v>highlighted/BAC_0000070858-20-000011_bac-1231201910xk.htm</x:v>
      </x:c>
      <x:c r="S100" s="2" t="str"/>
      <x:c r="T100" s="2" t="str"/>
    </x:row>
    <x:row r="101" ht="24" customHeight="1">
      <x:c r="C101" s="2" t="str">
        <x:v>Historical Inputs!F101</x:v>
      </x:c>
      <x:c r="D101" s="2" t="str">
        <x:v>BAC</x:v>
      </x:c>
      <x:c r="E101" s="2" t="str">
        <x:v>FY2018</x:v>
      </x:c>
      <x:c r="F101" s="2" t="str">
        <x:v>loans_gross</x:v>
      </x:c>
      <x:c r="G101" s="2" t="n">
        <x:v>946895</x:v>
      </x:c>
      <x:c r="H101" s="2" t="str">
        <x:v>USD</x:v>
      </x:c>
      <x:c r="I101" s="2" t="str">
        <x:v>2018-12-31</x:v>
      </x:c>
      <x:c r="J101" s="2" t="str">
        <x:v>2020-02-19</x:v>
      </x:c>
      <x:c r="K101" s="2" t="str">
        <x:v>0000070858-20-000011</x:v>
      </x:c>
      <x:c r="L101" s="2" t="str">
        <x:v>data/raw/filings/BAC_0000070858-20-000011_bac-1231201910xk.htm</x:v>
      </x:c>
      <x:c r="M101" s="2" t="str">
        <x:v>https://www.sec.gov/Archives/edgar/data/70858/000007085820000011/bac-1231201910xk.htm</x:v>
      </x:c>
      <x:c r="N101" s="2" t="str"/>
      <x:c r="O101" s="2" t="str"/>
      <x:c r="P101" s="2" t="str">
        <x:v>Structured source retained; exact visible anchor requires review</x:v>
      </x:c>
      <x:c r="Q101" s="2" t="str">
        <x:v>Loans and Leases Receivable, Net of Deferred Income</x:v>
      </x:c>
      <x:c r="R101" s="2" t="str"/>
      <x:c r="S101" s="2" t="str"/>
      <x:c r="T101" s="2" t="str"/>
    </x:row>
    <x:row r="102" ht="24" customHeight="1">
      <x:c r="C102" s="2" t="str">
        <x:v>Historical Inputs!F102</x:v>
      </x:c>
      <x:c r="D102" s="2" t="str">
        <x:v>BAC</x:v>
      </x:c>
      <x:c r="E102" s="2" t="str">
        <x:v>FY2018</x:v>
      </x:c>
      <x:c r="F102" s="2" t="str">
        <x:v>loans_net</x:v>
      </x:c>
      <x:c r="G102" s="2" t="n">
        <x:v>937294</x:v>
      </x:c>
      <x:c r="H102" s="2" t="str">
        <x:v>USD</x:v>
      </x:c>
      <x:c r="I102" s="2" t="str">
        <x:v>2018-12-31</x:v>
      </x:c>
      <x:c r="J102" s="2" t="str">
        <x:v>2020-02-19</x:v>
      </x:c>
      <x:c r="K102" s="2" t="str">
        <x:v>0000070858-20-000011</x:v>
      </x:c>
      <x:c r="L102" s="2" t="str">
        <x:v>data/raw/filings/BAC_0000070858-20-000011_bac-1231201910xk.htm</x:v>
      </x:c>
      <x:c r="M102" s="2" t="str">
        <x:v>https://www.sec.gov/Archives/edgar/data/70858/000007085820000011/bac-1231201910xk.htm</x:v>
      </x:c>
      <x:c r="N102" s="2" t="str"/>
      <x:c r="O102" s="2" t="str"/>
      <x:c r="P102" s="2" t="str">
        <x:v>Structured source retained; exact visible anchor requires review</x:v>
      </x:c>
      <x:c r="Q102" s="2" t="str">
        <x:v>Loans and Leases Receivable, Net Amount</x:v>
      </x:c>
      <x:c r="R102" s="2" t="str"/>
      <x:c r="S102" s="2" t="str"/>
      <x:c r="T102" s="2" t="str"/>
    </x:row>
    <x:row r="103" ht="24" customHeight="1">
      <x:c r="C103" s="2" t="str">
        <x:v>Historical Inputs!F103</x:v>
      </x:c>
      <x:c r="D103" s="2" t="str">
        <x:v>BAC</x:v>
      </x:c>
      <x:c r="E103" s="2" t="str">
        <x:v>FY2018</x:v>
      </x:c>
      <x:c r="F103" s="2" t="str">
        <x:v>allowance</x:v>
      </x:c>
      <x:c r="G103" s="2" t="n">
        <x:v>9601</x:v>
      </x:c>
      <x:c r="H103" s="2" t="str">
        <x:v>USD</x:v>
      </x:c>
      <x:c r="I103" s="2" t="str">
        <x:v>2018-12-31</x:v>
      </x:c>
      <x:c r="J103" s="2" t="str">
        <x:v>2022-02-22</x:v>
      </x:c>
      <x:c r="K103" s="2" t="str">
        <x:v>0000070858-22-000062</x:v>
      </x:c>
      <x:c r="L103" s="2" t="str">
        <x:v>data/raw/filings/BAC_0000070858-22-000062_bac-20211231.htm</x:v>
      </x:c>
      <x:c r="M103" s="2" t="str">
        <x:v>https://www.sec.gov/Archives/edgar/data/70858/000007085822000062/bac-20211231.htm</x:v>
      </x:c>
      <x:c r="N103" s="2" t="str">
        <x:v>id3VybDovL2RvY3MudjEvZG9jOjA2MDY5ZmY1ZTUwOTQ4MzJiYjZlNzc5NzNkYzA3OGEwL3NlYzowNjA2OWZmNWU1MDk0ODMyYmI2ZTc3OTczZGMwNzhhMF8xOTAvZnJhZzo4ODhmNzljNWQzYmQ0NDgyYmFiM2MyZjUxYTU5OTMwOS90YWJsZTo5ZThhYThkM2FhYzQ0MzYzYjc5MjBmNTA1MzJjM2JkYi90YWJsZXJhbmdlOjllOGFhOGQzYWFjNDQzNjNiNzkyMGY1MDUzMmMzYmRiXzQ5LTctMS0xLTExNTU1MA_5d1a6106-2fb7-4c9f-892e-fb485def9633</x:v>
      </x:c>
      <x:c r="O103" s="2" t="str"/>
      <x:c r="P103" s="2" t="str">
        <x:v>Exact XBRL anchor</x:v>
      </x:c>
      <x:c r="Q103" s="2" t="str">
        <x:v>Financing Receivable, Allowance for Credit Loss</x:v>
      </x:c>
      <x:c r="R103" s="2" t="str">
        <x:v>highlighted/BAC_0000070858-22-000062_bac-20211231.htm</x:v>
      </x:c>
      <x:c r="S103" s="2" t="str"/>
      <x:c r="T103" s="2" t="str"/>
    </x:row>
    <x:row r="104" ht="24" customHeight="1">
      <x:c r="C104" s="2" t="str">
        <x:v>Historical Inputs!F104</x:v>
      </x:c>
      <x:c r="D104" s="2" t="str">
        <x:v>BAC</x:v>
      </x:c>
      <x:c r="E104" s="2" t="str">
        <x:v>FY2018</x:v>
      </x:c>
      <x:c r="F104" s="2" t="str">
        <x:v>nonaccrual</x:v>
      </x:c>
      <x:c r="G104" s="2" t="str">
        <x:v>n.a.</x:v>
      </x:c>
      <x:c r="H104" s="2" t="str">
        <x:v>USDm</x:v>
      </x:c>
      <x:c r="I104" s="2" t="str">
        <x:v>2018-12-31</x:v>
      </x:c>
      <x:c r="J104" s="2" t="str"/>
      <x:c r="K104" s="2" t="str"/>
      <x:c r="L104" s="2" t="str"/>
      <x:c r="M104" s="2" t="str"/>
      <x:c r="N104" s="2" t="str"/>
      <x:c r="O104" s="2" t="str"/>
      <x:c r="P104" s="2" t="str">
        <x:v>Not reported / unavailable</x:v>
      </x:c>
      <x:c r="Q104" s="2" t="str">
        <x:v>Nonaccrual</x:v>
      </x:c>
      <x:c r="R104" s="2" t="str"/>
      <x:c r="S104" s="2" t="str"/>
      <x:c r="T104" s="2" t="str"/>
    </x:row>
    <x:row r="105" ht="24" customHeight="1">
      <x:c r="C105" s="2" t="str">
        <x:v>Historical Inputs!F105</x:v>
      </x:c>
      <x:c r="D105" s="2" t="str">
        <x:v>BAC</x:v>
      </x:c>
      <x:c r="E105" s="2" t="str">
        <x:v>FY2018</x:v>
      </x:c>
      <x:c r="F105" s="2" t="str">
        <x:v>cash</x:v>
      </x:c>
      <x:c r="G105" s="2" t="n">
        <x:v>177404</x:v>
      </x:c>
      <x:c r="H105" s="2" t="str">
        <x:v>USD</x:v>
      </x:c>
      <x:c r="I105" s="2" t="str">
        <x:v>2018-12-31</x:v>
      </x:c>
      <x:c r="J105" s="2" t="str">
        <x:v>2020-02-19</x:v>
      </x:c>
      <x:c r="K105" s="2" t="str">
        <x:v>0000070858-20-000011</x:v>
      </x:c>
      <x:c r="L105" s="2" t="str">
        <x:v>data/raw/filings/BAC_0000070858-20-000011_bac-1231201910xk.htm</x:v>
      </x:c>
      <x:c r="M105" s="2" t="str">
        <x:v>https://www.sec.gov/Archives/edgar/data/70858/000007085820000011/bac-1231201910xk.htm</x:v>
      </x:c>
      <x:c r="N105" s="2" t="str">
        <x:v>d46526709e1986-wk-Fact-40E2E119A1C40DF53E5CFBD3CBD10913</x:v>
      </x:c>
      <x:c r="O105" s="2" t="str"/>
      <x:c r="P105" s="2" t="str">
        <x:v>Exact XBRL anchor</x:v>
      </x:c>
      <x:c r="Q105" s="2" t="str">
        <x:v>Cash and Cash Equivalents, at Carrying Value</x:v>
      </x:c>
      <x:c r="R105" s="2" t="str">
        <x:v>highlighted/BAC_0000070858-20-000011_bac-1231201910xk.htm</x:v>
      </x:c>
      <x:c r="S105" s="2" t="str"/>
      <x:c r="T105" s="2" t="str"/>
    </x:row>
    <x:row r="106" ht="24" customHeight="1">
      <x:c r="C106" s="2" t="str">
        <x:v>Historical Inputs!F106</x:v>
      </x:c>
      <x:c r="D106" s="2" t="str">
        <x:v>BAC</x:v>
      </x:c>
      <x:c r="E106" s="2" t="str">
        <x:v>FY2018</x:v>
      </x:c>
      <x:c r="F106" s="2" t="str">
        <x:v>aoci</x:v>
      </x:c>
      <x:c r="G106" s="2" t="n">
        <x:v>-12211</x:v>
      </x:c>
      <x:c r="H106" s="2" t="str">
        <x:v>USD</x:v>
      </x:c>
      <x:c r="I106" s="2" t="str">
        <x:v>2018-12-31</x:v>
      </x:c>
      <x:c r="J106" s="2" t="str">
        <x:v>2020-02-19</x:v>
      </x:c>
      <x:c r="K106" s="2" t="str">
        <x:v>0000070858-20-000011</x:v>
      </x:c>
      <x:c r="L106" s="2" t="str">
        <x:v>data/raw/filings/BAC_0000070858-20-000011_bac-1231201910xk.htm</x:v>
      </x:c>
      <x:c r="M106" s="2" t="str">
        <x:v>https://www.sec.gov/Archives/edgar/data/70858/000007085820000011/bac-1231201910xk.htm</x:v>
      </x:c>
      <x:c r="N106" s="2" t="str">
        <x:v>d46526709e3835-wk-Fact-328E8F9F97A1B981B4B6FBD3CBCF9081</x:v>
      </x:c>
      <x:c r="O106" s="2" t="str"/>
      <x:c r="P106" s="2" t="str">
        <x:v>Exact XBRL anchor</x:v>
      </x:c>
      <x:c r="Q106" s="2" t="str">
        <x:v>Accumulated Other Comprehensive Income (Loss), Net of Tax</x:v>
      </x:c>
      <x:c r="R106" s="2" t="str">
        <x:v>highlighted/BAC_0000070858-20-000011_bac-1231201910xk.htm</x:v>
      </x:c>
      <x:c r="S106" s="2" t="str"/>
      <x:c r="T106" s="2" t="str"/>
    </x:row>
    <x:row r="107" ht="24" customHeight="1">
      <x:c r="C107" s="2" t="str">
        <x:v>Historical Inputs!F107</x:v>
      </x:c>
      <x:c r="D107" s="2" t="str">
        <x:v>BAC</x:v>
      </x:c>
      <x:c r="E107" s="2" t="str">
        <x:v>FY2018</x:v>
      </x:c>
      <x:c r="F107" s="2" t="str">
        <x:v>nii</x:v>
      </x:c>
      <x:c r="G107" s="2" t="n">
        <x:v>48162</x:v>
      </x:c>
      <x:c r="H107" s="2" t="str">
        <x:v>USD</x:v>
      </x:c>
      <x:c r="I107" s="2" t="str">
        <x:v>2018-12-31</x:v>
      </x:c>
      <x:c r="J107" s="2" t="str">
        <x:v>2021-02-24</x:v>
      </x:c>
      <x:c r="K107" s="2" t="str">
        <x:v>0000070858-21-000023</x:v>
      </x:c>
      <x:c r="L107" s="2" t="str">
        <x:v>data/raw/filings/BAC_0000070858-21-000023_bac-20201231.htm</x:v>
      </x:c>
      <x:c r="M107" s="2" t="str">
        <x:v>https://www.sec.gov/Archives/edgar/data/70858/000007085821000023/bac-20201231.htm</x:v>
      </x:c>
      <x:c r="N107" s="2" t="str">
        <x:v>id3VybDovL2RvY3MudjEvZG9jOmE5ZGVjZGZhNTUxMzQyZmVhNzEzNTg2NGE1MTVhN2M0L3NlYzphOWRlY2RmYTU1MTM0MmZlYTcxMzU4NjRhNTE1YTdjNF8zMTAvZnJhZzo5YzEyZmRiMDFlNzA0MTU0YTlhZmRmZmQ5ODUyYWM4OS90YWJsZTplYmYxNWJiMTE3ZTM0ZWMzYmI5MGI0ZDE5YWEwOGY0NS90YWJsZXJhbmdlOmViZjE1YmIxMTdlMzRlYzNiYjkwYjRkMTlhYTA4ZjQ1XzE4LTUtMS0xLTM4ODU_ecb388e3-896d-4b93-b92c-2e6ac91b3946</x:v>
      </x:c>
      <x:c r="O107" s="2" t="str"/>
      <x:c r="P107" s="2" t="str">
        <x:v>Exact XBRL anchor</x:v>
      </x:c>
      <x:c r="Q107" s="2" t="str">
        <x:v>Interest Income (Expense), Net</x:v>
      </x:c>
      <x:c r="R107" s="2" t="str">
        <x:v>highlighted/BAC_0000070858-21-000023_bac-20201231.htm</x:v>
      </x:c>
      <x:c r="S107" s="2" t="str"/>
      <x:c r="T107" s="2" t="str"/>
    </x:row>
    <x:row r="108" ht="24" customHeight="1">
      <x:c r="C108" s="2" t="str">
        <x:v>Historical Inputs!F108</x:v>
      </x:c>
      <x:c r="D108" s="2" t="str">
        <x:v>BAC</x:v>
      </x:c>
      <x:c r="E108" s="2" t="str">
        <x:v>FY2018</x:v>
      </x:c>
      <x:c r="F108" s="2" t="str">
        <x:v>noninterest_income</x:v>
      </x:c>
      <x:c r="G108" s="2" t="n">
        <x:v>42858</x:v>
      </x:c>
      <x:c r="H108" s="2" t="str">
        <x:v>USD</x:v>
      </x:c>
      <x:c r="I108" s="2" t="str">
        <x:v>2018-12-31</x:v>
      </x:c>
      <x:c r="J108" s="2" t="str">
        <x:v>2021-02-24</x:v>
      </x:c>
      <x:c r="K108" s="2" t="str">
        <x:v>0000070858-21-000023</x:v>
      </x:c>
      <x:c r="L108" s="2" t="str">
        <x:v>data/raw/filings/BAC_0000070858-21-000023_bac-20201231.htm</x:v>
      </x:c>
      <x:c r="M108" s="2" t="str">
        <x:v>https://www.sec.gov/Archives/edgar/data/70858/000007085821000023/bac-20201231.htm</x:v>
      </x:c>
      <x:c r="N108" s="2" t="str">
        <x:v>id3VybDovL2RvY3MudjEvZG9jOmE5ZGVjZGZhNTUxMzQyZmVhNzEzNTg2NGE1MTVhN2M0L3NlYzphOWRlY2RmYTU1MTM0MmZlYTcxMzU4NjRhNTE1YTdjNF80NjMvZnJhZzo2MDIxYjZhYjI0NWQ0NTUzYjlkODU1NDZmZTBkNzYyMS90YWJsZTo3YzZmZjUzOTU5NmI0NGZiOGY4YzlkMmJkNjhhNTkyOS90YWJsZXJhbmdlOjdjNmZmNTM5NTk2YjQ0ZmI4ZjhjOWQyYmQ2OGE1OTI5XzI3LTUtMS0xLTc0Njk_640e85b1-e52b-41c8-aaea-23f53a98eac2</x:v>
      </x:c>
      <x:c r="O108" s="2" t="str"/>
      <x:c r="P108" s="2" t="str">
        <x:v>Exact XBRL anchor</x:v>
      </x:c>
      <x:c r="Q108" s="2" t="str">
        <x:v>Noninterest Income</x:v>
      </x:c>
      <x:c r="R108" s="2" t="str">
        <x:v>highlighted/BAC_0000070858-21-000023_bac-20201231.htm</x:v>
      </x:c>
      <x:c r="S108" s="2" t="str"/>
      <x:c r="T108" s="2" t="str"/>
    </x:row>
    <x:row r="109" ht="24" customHeight="1">
      <x:c r="C109" s="2" t="str">
        <x:v>Historical Inputs!F109</x:v>
      </x:c>
      <x:c r="D109" s="2" t="str">
        <x:v>BAC</x:v>
      </x:c>
      <x:c r="E109" s="2" t="str">
        <x:v>FY2018</x:v>
      </x:c>
      <x:c r="F109" s="2" t="str">
        <x:v>revenue_reported</x:v>
      </x:c>
      <x:c r="G109" s="2" t="n">
        <x:v>91020</x:v>
      </x:c>
      <x:c r="H109" s="2" t="str">
        <x:v>USD</x:v>
      </x:c>
      <x:c r="I109" s="2" t="str">
        <x:v>2018-12-31</x:v>
      </x:c>
      <x:c r="J109" s="2" t="str">
        <x:v>2021-02-24</x:v>
      </x:c>
      <x:c r="K109" s="2" t="str">
        <x:v>0000070858-21-000023</x:v>
      </x:c>
      <x:c r="L109" s="2" t="str">
        <x:v>data/raw/filings/BAC_0000070858-21-000023_bac-20201231.htm</x:v>
      </x:c>
      <x:c r="M109" s="2" t="str">
        <x:v>https://www.sec.gov/Archives/edgar/data/70858/000007085821000023/bac-20201231.htm</x:v>
      </x:c>
      <x:c r="N109" s="2" t="str">
        <x:v>id3VybDovL2RvY3MudjEvZG9jOmE5ZGVjZGZhNTUxMzQyZmVhNzEzNTg2NGE1MTVhN2M0L3NlYzphOWRlY2RmYTU1MTM0MmZlYTcxMzU4NjRhNTE1YTdjNF80NzUvZnJhZzo5N2M2ZjBhZmE3NDM0ODZjYTZkMmNlZjEzZjBjYzQ1Ni90YWJsZTo3YWI0ODkyYjU0NDQ0ZTc5YTU5NTkxOWVlZDc3YmFjMS90YWJsZXJhbmdlOjdhYjQ4OTJiNTQ0NDRlNzlhNTk1OTE5ZWVkNzdiYWMxXzE5LTUtMS0xLTA_1cfee5c1-e19e-41e7-b396-8ee3b9082cc5</x:v>
      </x:c>
      <x:c r="O109" s="2" t="str"/>
      <x:c r="P109" s="2" t="str">
        <x:v>Exact XBRL anchor</x:v>
      </x:c>
      <x:c r="Q109" s="2" t="str">
        <x:v>Revenues</x:v>
      </x:c>
      <x:c r="R109" s="2" t="str">
        <x:v>highlighted/BAC_0000070858-21-000023_bac-20201231.htm</x:v>
      </x:c>
      <x:c r="S109" s="2" t="str"/>
      <x:c r="T109" s="2" t="str"/>
    </x:row>
    <x:row r="110" ht="24" customHeight="1">
      <x:c r="C110" s="2" t="str">
        <x:v>Historical Inputs!F110</x:v>
      </x:c>
      <x:c r="D110" s="2" t="str">
        <x:v>BAC</x:v>
      </x:c>
      <x:c r="E110" s="2" t="str">
        <x:v>FY2018</x:v>
      </x:c>
      <x:c r="F110" s="2" t="str">
        <x:v>opex</x:v>
      </x:c>
      <x:c r="G110" s="2" t="n">
        <x:v>53154</x:v>
      </x:c>
      <x:c r="H110" s="2" t="str">
        <x:v>USD</x:v>
      </x:c>
      <x:c r="I110" s="2" t="str">
        <x:v>2018-12-31</x:v>
      </x:c>
      <x:c r="J110" s="2" t="str">
        <x:v>2021-02-24</x:v>
      </x:c>
      <x:c r="K110" s="2" t="str">
        <x:v>0000070858-21-000023</x:v>
      </x:c>
      <x:c r="L110" s="2" t="str">
        <x:v>data/raw/filings/BAC_0000070858-21-000023_bac-20201231.htm</x:v>
      </x:c>
      <x:c r="M110" s="2" t="str">
        <x:v>https://www.sec.gov/Archives/edgar/data/70858/000007085821000023/bac-20201231.htm</x:v>
      </x:c>
      <x:c r="N110" s="2" t="str">
        <x:v>id3VybDovL2RvY3MudjEvZG9jOmE5ZGVjZGZhNTUxMzQyZmVhNzEzNTg2NGE1MTVhN2M0L3NlYzphOWRlY2RmYTU1MTM0MmZlYTcxMzU4NjRhNTE1YTdjNF80NjMvZnJhZzo2MDIxYjZhYjI0NWQ0NTUzYjlkODU1NDZmZTBkNzYyMS90YWJsZToxMjQ2ZGRjNmFlZmY0YmFkOGY1NTkwZGVmNmZkZWU4MC90YWJsZXJhbmdlOjEyNDZkZGM2YWVmZjRiYWQ4ZjU1OTBkZWY2ZmRlZTgwXzktOS0xLTEtMA_5c9aed91-a2bd-469e-8163-971a77569f56</x:v>
      </x:c>
      <x:c r="O110" s="2" t="str"/>
      <x:c r="P110" s="2" t="str">
        <x:v>Exact XBRL anchor</x:v>
      </x:c>
      <x:c r="Q110" s="2" t="str">
        <x:v>Noninterest Expense</x:v>
      </x:c>
      <x:c r="R110" s="2" t="str">
        <x:v>highlighted/BAC_0000070858-21-000023_bac-20201231.htm</x:v>
      </x:c>
      <x:c r="S110" s="2" t="str"/>
      <x:c r="T110" s="2" t="str"/>
    </x:row>
    <x:row r="111" ht="24" customHeight="1">
      <x:c r="C111" s="2" t="str">
        <x:v>Historical Inputs!F111</x:v>
      </x:c>
      <x:c r="D111" s="2" t="str">
        <x:v>BAC</x:v>
      </x:c>
      <x:c r="E111" s="2" t="str">
        <x:v>FY2018</x:v>
      </x:c>
      <x:c r="F111" s="2" t="str">
        <x:v>provision</x:v>
      </x:c>
      <x:c r="G111" s="2" t="n">
        <x:v>3282</x:v>
      </x:c>
      <x:c r="H111" s="2" t="str">
        <x:v>USD</x:v>
      </x:c>
      <x:c r="I111" s="2" t="str">
        <x:v>2018-12-31</x:v>
      </x:c>
      <x:c r="J111" s="2" t="str">
        <x:v>2020-02-19</x:v>
      </x:c>
      <x:c r="K111" s="2" t="str">
        <x:v>0000070858-20-000011</x:v>
      </x:c>
      <x:c r="L111" s="2" t="str">
        <x:v>data/raw/filings/BAC_0000070858-20-000011_bac-1231201910xk.htm</x:v>
      </x:c>
      <x:c r="M111" s="2" t="str">
        <x:v>https://www.sec.gov/Archives/edgar/data/70858/000007085820000011/bac-1231201910xk.htm</x:v>
      </x:c>
      <x:c r="N111" s="2" t="str">
        <x:v>d46784416e2904-wk-Fact-108B2BE8E6CB024038B0FBD3CD23C99B</x:v>
      </x:c>
      <x:c r="O111" s="2" t="str"/>
      <x:c r="P111" s="2" t="str">
        <x:v>Exact XBRL anchor</x:v>
      </x:c>
      <x:c r="Q111" s="2" t="str">
        <x:v>Provision for Loan, Lease, and Other Losses</x:v>
      </x:c>
      <x:c r="R111" s="2" t="str">
        <x:v>highlighted/BAC_0000070858-20-000011_bac-1231201910xk.htm</x:v>
      </x:c>
      <x:c r="S111" s="2" t="str"/>
      <x:c r="T111" s="2" t="str"/>
    </x:row>
    <x:row r="112" ht="24" customHeight="1">
      <x:c r="C112" s="2" t="str">
        <x:v>Historical Inputs!F112</x:v>
      </x:c>
      <x:c r="D112" s="2" t="str">
        <x:v>BAC</x:v>
      </x:c>
      <x:c r="E112" s="2" t="str">
        <x:v>FY2018</x:v>
      </x:c>
      <x:c r="F112" s="2" t="str">
        <x:v>pretax</x:v>
      </x:c>
      <x:c r="G112" s="2" t="n">
        <x:v>34584</x:v>
      </x:c>
      <x:c r="H112" s="2" t="str">
        <x:v>USD</x:v>
      </x:c>
      <x:c r="I112" s="2" t="str">
        <x:v>2018-12-31</x:v>
      </x:c>
      <x:c r="J112" s="2" t="str">
        <x:v>2021-02-24</x:v>
      </x:c>
      <x:c r="K112" s="2" t="str">
        <x:v>0000070858-21-000023</x:v>
      </x:c>
      <x:c r="L112" s="2" t="str">
        <x:v>data/raw/filings/BAC_0000070858-21-000023_bac-20201231.htm</x:v>
      </x:c>
      <x:c r="M112" s="2" t="str">
        <x:v>https://www.sec.gov/Archives/edgar/data/70858/000007085821000023/bac-20201231.htm</x:v>
      </x:c>
      <x:c r="N112" s="2" t="str">
        <x:v>id3VybDovL2RvY3MudjEvZG9jOmE5ZGVjZGZhNTUxMzQyZmVhNzEzNTg2NGE1MTVhN2M0L3NlYzphOWRlY2RmYTU1MTM0MmZlYTcxMzU4NjRhNTE1YTdjNF80NzUvZnJhZzo5N2M2ZjBhZmE3NDM0ODZjYTZkMmNlZjEzZjBjYzQ1Ni90YWJsZTo3YWI0ODkyYjU0NDQ0ZTc5YTU5NTkxOWVlZDc3YmFjMS90YWJsZXJhbmdlOjdhYjQ4OTJiNTQ0NDRlNzlhNTk1OTE5ZWVkNzdiYWMxXzE5LTctMS0xLTA_f61c3c85-b408-4d54-8233-7095d7ce9c3c</x:v>
      </x:c>
      <x:c r="O112" s="2" t="str"/>
      <x:c r="P112" s="2" t="str">
        <x:v>Exact XBRL anchor</x:v>
      </x:c>
      <x:c r="Q112" s="2" t="str">
        <x:v>Income (Loss) from Continuing Operations before Income Taxes, Noncontrolling Interest</x:v>
      </x:c>
      <x:c r="R112" s="2" t="str">
        <x:v>highlighted/BAC_0000070858-21-000023_bac-20201231.htm</x:v>
      </x:c>
      <x:c r="S112" s="2" t="str"/>
      <x:c r="T112" s="2" t="str"/>
    </x:row>
    <x:row r="113" ht="24" customHeight="1">
      <x:c r="C113" s="2" t="str">
        <x:v>Historical Inputs!F113</x:v>
      </x:c>
      <x:c r="D113" s="2" t="str">
        <x:v>BAC</x:v>
      </x:c>
      <x:c r="E113" s="2" t="str">
        <x:v>FY2018</x:v>
      </x:c>
      <x:c r="F113" s="2" t="str">
        <x:v>tax</x:v>
      </x:c>
      <x:c r="G113" s="2" t="n">
        <x:v>6437</x:v>
      </x:c>
      <x:c r="H113" s="2" t="str">
        <x:v>USD</x:v>
      </x:c>
      <x:c r="I113" s="2" t="str">
        <x:v>2018-12-31</x:v>
      </x:c>
      <x:c r="J113" s="2" t="str">
        <x:v>2021-02-24</x:v>
      </x:c>
      <x:c r="K113" s="2" t="str">
        <x:v>0000070858-21-000023</x:v>
      </x:c>
      <x:c r="L113" s="2" t="str">
        <x:v>data/raw/filings/BAC_0000070858-21-000023_bac-20201231.htm</x:v>
      </x:c>
      <x:c r="M113" s="2" t="str">
        <x:v>https://www.sec.gov/Archives/edgar/data/70858/000007085821000023/bac-20201231.htm</x:v>
      </x:c>
      <x:c r="N113" s="2" t="str">
        <x:v>id3VybDovL2RvY3MudjEvZG9jOmE5ZGVjZGZhNTUxMzQyZmVhNzEzNTg2NGE1MTVhN2M0L3NlYzphOWRlY2RmYTU1MTM0MmZlYTcxMzU4NjRhNTE1YTdjNF80MjcvZnJhZzpjMjgyMWNhNGNmZTA0ZTk5OTFkMTc2ZTUxZDExYmJkNy90YWJsZTphNDIyZjExMWNhN2Q0MmQyYTM0YzkwZWQ1NTVhYjk3Yy90YWJsZXJhbmdlOmE0MjJmMTExY2E3ZDQyZDJhMzRjOTBlZDU1NWFiOTdjXzE3LTktMS0xLTA_dbe7fdd6-8d17-48d2-990a-c66bfeb4192f</x:v>
      </x:c>
      <x:c r="O113" s="2" t="str"/>
      <x:c r="P113" s="2" t="str">
        <x:v>Exact XBRL anchor</x:v>
      </x:c>
      <x:c r="Q113" s="2" t="str">
        <x:v>Income Tax Expense (Benefit)</x:v>
      </x:c>
      <x:c r="R113" s="2" t="str">
        <x:v>highlighted/BAC_0000070858-21-000023_bac-20201231.htm</x:v>
      </x:c>
      <x:c r="S113" s="2" t="str"/>
      <x:c r="T113" s="2" t="str"/>
    </x:row>
    <x:row r="114" ht="24" customHeight="1">
      <x:c r="C114" s="2" t="str">
        <x:v>Historical Inputs!F114</x:v>
      </x:c>
      <x:c r="D114" s="2" t="str">
        <x:v>BAC</x:v>
      </x:c>
      <x:c r="E114" s="2" t="str">
        <x:v>FY2018</x:v>
      </x:c>
      <x:c r="F114" s="2" t="str">
        <x:v>net_income</x:v>
      </x:c>
      <x:c r="G114" s="2" t="n">
        <x:v>28147</x:v>
      </x:c>
      <x:c r="H114" s="2" t="str">
        <x:v>USD</x:v>
      </x:c>
      <x:c r="I114" s="2" t="str">
        <x:v>2018-12-31</x:v>
      </x:c>
      <x:c r="J114" s="2" t="str">
        <x:v>2021-02-24</x:v>
      </x:c>
      <x:c r="K114" s="2" t="str">
        <x:v>0000070858-21-000023</x:v>
      </x:c>
      <x:c r="L114" s="2" t="str">
        <x:v>data/raw/filings/BAC_0000070858-21-000023_bac-20201231.htm</x:v>
      </x:c>
      <x:c r="M114" s="2" t="str">
        <x:v>https://www.sec.gov/Archives/edgar/data/70858/000007085821000023/bac-20201231.htm</x:v>
      </x:c>
      <x:c r="N114" s="2" t="str">
        <x:v>id3VybDovL2RvY3MudjEvZG9jOmE5ZGVjZGZhNTUxMzQyZmVhNzEzNTg2NGE1MTVhN2M0L3NlYzphOWRlY2RmYTU1MTM0MmZlYTcxMzU4NjRhNTE1YTdjNF80NzUvZnJhZzo5N2M2ZjBhZmE3NDM0ODZjYTZkMmNlZjEzZjBjYzQ1Ni90YWJsZTo3YWI0ODkyYjU0NDQ0ZTc5YTU5NTkxOWVlZDc3YmFjMS90YWJsZXJhbmdlOjdhYjQ4OTJiNTQ0NDRlNzlhNTk1OTE5ZWVkNzdiYWMxXzE5LTktMS0xLTA_3b39a3d9-6031-41be-a471-cdea6241176d</x:v>
      </x:c>
      <x:c r="O114" s="2" t="str"/>
      <x:c r="P114" s="2" t="str">
        <x:v>Exact XBRL anchor</x:v>
      </x:c>
      <x:c r="Q114" s="2" t="str">
        <x:v>Net Income (Loss) Attributable to Parent</x:v>
      </x:c>
      <x:c r="R114" s="2" t="str">
        <x:v>highlighted/BAC_0000070858-21-000023_bac-20201231.htm</x:v>
      </x:c>
      <x:c r="S114" s="2" t="str"/>
      <x:c r="T114" s="2" t="str"/>
    </x:row>
    <x:row r="115" ht="24" customHeight="1">
      <x:c r="C115" s="2" t="str">
        <x:v>Historical Inputs!F115</x:v>
      </x:c>
      <x:c r="D115" s="2" t="str">
        <x:v>BAC</x:v>
      </x:c>
      <x:c r="E115" s="2" t="str">
        <x:v>FY2018</x:v>
      </x:c>
      <x:c r="F115" s="2" t="str">
        <x:v>common_income</x:v>
      </x:c>
      <x:c r="G115" s="2" t="n">
        <x:v>26696</x:v>
      </x:c>
      <x:c r="H115" s="2" t="str">
        <x:v>USD</x:v>
      </x:c>
      <x:c r="I115" s="2" t="str">
        <x:v>2018-12-31</x:v>
      </x:c>
      <x:c r="J115" s="2" t="str">
        <x:v>2021-02-24</x:v>
      </x:c>
      <x:c r="K115" s="2" t="str">
        <x:v>0000070858-21-000023</x:v>
      </x:c>
      <x:c r="L115" s="2" t="str">
        <x:v>data/raw/filings/BAC_0000070858-21-000023_bac-20201231.htm</x:v>
      </x:c>
      <x:c r="M115" s="2" t="str">
        <x:v>https://www.sec.gov/Archives/edgar/data/70858/000007085821000023/bac-20201231.htm</x:v>
      </x:c>
      <x:c r="N115" s="2" t="str">
        <x:v>id3VybDovL2RvY3MudjEvZG9jOmE5ZGVjZGZhNTUxMzQyZmVhNzEzNTg2NGE1MTVhN2M0L3NlYzphOWRlY2RmYTU1MTM0MmZlYTcxMzU4NjRhNTE1YTdjNF8zOTcvZnJhZzozMTdkYWM1OWJmNWU0MGRlYTQzYWMyM2MzYWFiYWM2NS90YWJsZToyZmJkZDlhMTRhYzE0MDlmYThjYjNmMDkxNjQxOGM5Ny90YWJsZXJhbmdlOjJmYmRkOWExNGFjMTQwOWZhOGNiM2YwOTE2NDE4Yzk3XzE0LTExLTEtMS0w_0e5e4160-1df5-45e0-859d-7d9add508bd6</x:v>
      </x:c>
      <x:c r="O115" s="2" t="str"/>
      <x:c r="P115" s="2" t="str">
        <x:v>Exact XBRL anchor</x:v>
      </x:c>
      <x:c r="Q115" s="2" t="str">
        <x:v>Net Income (Loss) Available to Common Stockholders, Basic</x:v>
      </x:c>
      <x:c r="R115" s="2" t="str">
        <x:v>highlighted/BAC_0000070858-21-000023_bac-20201231.htm</x:v>
      </x:c>
      <x:c r="S115" s="2" t="str"/>
      <x:c r="T115" s="2" t="str"/>
    </x:row>
    <x:row r="116" ht="24" customHeight="1">
      <x:c r="C116" s="2" t="str">
        <x:v>Historical Inputs!F116</x:v>
      </x:c>
      <x:c r="D116" s="2" t="str">
        <x:v>BAC</x:v>
      </x:c>
      <x:c r="E116" s="2" t="str">
        <x:v>FY2018</x:v>
      </x:c>
      <x:c r="F116" s="2" t="str">
        <x:v>preferred_div</x:v>
      </x:c>
      <x:c r="G116" s="2" t="str">
        <x:v>n.a.</x:v>
      </x:c>
      <x:c r="H116" s="2" t="str">
        <x:v>USDm</x:v>
      </x:c>
      <x:c r="I116" s="2" t="str">
        <x:v>2018-12-31</x:v>
      </x:c>
      <x:c r="J116" s="2" t="str"/>
      <x:c r="K116" s="2" t="str"/>
      <x:c r="L116" s="2" t="str"/>
      <x:c r="M116" s="2" t="str"/>
      <x:c r="N116" s="2" t="str"/>
      <x:c r="O116" s="2" t="str"/>
      <x:c r="P116" s="2" t="str">
        <x:v>Not reported / unavailable</x:v>
      </x:c>
      <x:c r="Q116" s="2" t="str">
        <x:v>Preferred dividends and other common-income adjustments</x:v>
      </x:c>
      <x:c r="R116" s="2" t="str"/>
      <x:c r="S116" s="2" t="str"/>
      <x:c r="T116" s="2" t="str"/>
    </x:row>
    <x:row r="117" ht="24" customHeight="1">
      <x:c r="C117" s="2" t="str">
        <x:v>Historical Inputs!F117</x:v>
      </x:c>
      <x:c r="D117" s="2" t="str">
        <x:v>BAC</x:v>
      </x:c>
      <x:c r="E117" s="2" t="str">
        <x:v>FY2018</x:v>
      </x:c>
      <x:c r="F117" s="2" t="str">
        <x:v>eps</x:v>
      </x:c>
      <x:c r="G117" s="2" t="n">
        <x:v>2.61</x:v>
      </x:c>
      <x:c r="H117" s="2" t="str">
        <x:v>USD/shares</x:v>
      </x:c>
      <x:c r="I117" s="2" t="str">
        <x:v>2018-12-31</x:v>
      </x:c>
      <x:c r="J117" s="2" t="str">
        <x:v>2021-02-24</x:v>
      </x:c>
      <x:c r="K117" s="2" t="str">
        <x:v>0000070858-21-000023</x:v>
      </x:c>
      <x:c r="L117" s="2" t="str">
        <x:v>data/raw/filings/BAC_0000070858-21-000023_bac-20201231.htm</x:v>
      </x:c>
      <x:c r="M117" s="2" t="str">
        <x:v>https://www.sec.gov/Archives/edgar/data/70858/000007085821000023/bac-20201231.htm</x:v>
      </x:c>
      <x:c r="N117" s="2" t="str">
        <x:v>id3VybDovL2RvY3MudjEvZG9jOmE5ZGVjZGZhNTUxMzQyZmVhNzEzNTg2NGE1MTVhN2M0L3NlYzphOWRlY2RmYTU1MTM0MmZlYTcxMzU4NjRhNTE1YTdjNF8zOTcvZnJhZzozMTdkYWM1OWJmNWU0MGRlYTQzYWMyM2MzYWFiYWM2NS90YWJsZToyZmJkZDlhMTRhYzE0MDlmYThjYjNmMDkxNjQxOGM5Ny90YWJsZXJhbmdlOjJmYmRkOWExNGFjMTQwOWZhOGNiM2YwOTE2NDE4Yzk3XzIwLTExLTEtMS0w_cbfa7b8e-eab4-444f-aa10-2645567bd63e</x:v>
      </x:c>
      <x:c r="O117" s="2" t="str"/>
      <x:c r="P117" s="2" t="str">
        <x:v>Exact XBRL anchor</x:v>
      </x:c>
      <x:c r="Q117" s="2" t="str">
        <x:v>Earnings Per Share, Diluted</x:v>
      </x:c>
      <x:c r="R117" s="2" t="str">
        <x:v>highlighted/BAC_0000070858-21-000023_bac-20201231.htm</x:v>
      </x:c>
      <x:c r="S117" s="2" t="str"/>
      <x:c r="T117" s="2" t="str"/>
    </x:row>
    <x:row r="118" ht="24" customHeight="1">
      <x:c r="C118" s="2" t="str">
        <x:v>Historical Inputs!F118</x:v>
      </x:c>
      <x:c r="D118" s="2" t="str">
        <x:v>BAC</x:v>
      </x:c>
      <x:c r="E118" s="2" t="str">
        <x:v>FY2018</x:v>
      </x:c>
      <x:c r="F118" s="2" t="str">
        <x:v>shares_diluted</x:v>
      </x:c>
      <x:c r="G118" s="2" t="n">
        <x:v>10236.9</x:v>
      </x:c>
      <x:c r="H118" s="2" t="str">
        <x:v>shares</x:v>
      </x:c>
      <x:c r="I118" s="2" t="str">
        <x:v>2018-12-31</x:v>
      </x:c>
      <x:c r="J118" s="2" t="str">
        <x:v>2021-02-24</x:v>
      </x:c>
      <x:c r="K118" s="2" t="str">
        <x:v>0000070858-21-000023</x:v>
      </x:c>
      <x:c r="L118" s="2" t="str">
        <x:v>data/raw/filings/BAC_0000070858-21-000023_bac-20201231.htm</x:v>
      </x:c>
      <x:c r="M118" s="2" t="str">
        <x:v>https://www.sec.gov/Archives/edgar/data/70858/000007085821000023/bac-20201231.htm</x:v>
      </x:c>
      <x:c r="N118" s="2" t="str">
        <x:v>id3VybDovL2RvY3MudjEvZG9jOmE5ZGVjZGZhNTUxMzQyZmVhNzEzNTg2NGE1MTVhN2M0L3NlYzphOWRlY2RmYTU1MTM0MmZlYTcxMzU4NjRhNTE1YTdjNF8zOTcvZnJhZzozMTdkYWM1OWJmNWU0MGRlYTQzYWMyM2MzYWFiYWM2NS90YWJsZToyZmJkZDlhMTRhYzE0MDlmYThjYjNmMDkxNjQxOGM5Ny90YWJsZXJhbmdlOjJmYmRkOWExNGFjMTQwOWZhOGNiM2YwOTE2NDE4Yzk3XzE5LTExLTEtMS0w_52b7714e-0285-463b-baac-f4bb8a814315</x:v>
      </x:c>
      <x:c r="O118" s="2" t="str"/>
      <x:c r="P118" s="2" t="str">
        <x:v>Exact XBRL anchor</x:v>
      </x:c>
      <x:c r="Q118" s="2" t="str">
        <x:v>Weighted Average Number of Shares Outstanding, Diluted</x:v>
      </x:c>
      <x:c r="R118" s="2" t="str">
        <x:v>highlighted/BAC_0000070858-21-000023_bac-20201231.htm</x:v>
      </x:c>
      <x:c r="S118" s="2" t="str"/>
      <x:c r="T118" s="2" t="str"/>
    </x:row>
    <x:row r="119" ht="24" customHeight="1">
      <x:c r="C119" s="2" t="str">
        <x:v>Historical Inputs!F119</x:v>
      </x:c>
      <x:c r="D119" s="2" t="str">
        <x:v>BAC</x:v>
      </x:c>
      <x:c r="E119" s="2" t="str">
        <x:v>FY2018</x:v>
      </x:c>
      <x:c r="F119" s="2" t="str">
        <x:v>dps</x:v>
      </x:c>
      <x:c r="G119" s="2" t="n">
        <x:v>0.54</x:v>
      </x:c>
      <x:c r="H119" s="2" t="str">
        <x:v>USD/shares</x:v>
      </x:c>
      <x:c r="I119" s="2" t="str">
        <x:v>2018-12-31</x:v>
      </x:c>
      <x:c r="J119" s="2" t="str">
        <x:v>2021-02-24</x:v>
      </x:c>
      <x:c r="K119" s="2" t="str">
        <x:v>0000070858-21-000023</x:v>
      </x:c>
      <x:c r="L119" s="2" t="str">
        <x:v>data/raw/filings/BAC_0000070858-21-000023_bac-20201231.htm</x:v>
      </x:c>
      <x:c r="M119" s="2" t="str">
        <x:v>https://www.sec.gov/Archives/edgar/data/70858/000007085821000023/bac-20201231.htm</x:v>
      </x:c>
      <x:c r="N119" s="2" t="str">
        <x:v>id3VybDovL2RvY3MudjEvZG9jOmE5ZGVjZGZhNTUxMzQyZmVhNzEzNTg2NGE1MTVhN2M0L3NlYzphOWRlY2RmYTU1MTM0MmZlYTcxMzU4NjRhNTE1YTdjNF8zOTEvZnJhZzowMDcxMTk0ZGU4NjM0YzkyYWZlZWE4YzQzOTk3MzNiYi90ZXh0cmVnaW9uOjAwNzExOTRkZTg2MzRjOTJhZmVlYThjNDM5OTczM2JiXzkzNDU4NDg4Mzg1NTU_fe53bc4b-8017-472b-a388-00e5b5b21333</x:v>
      </x:c>
      <x:c r="O119" s="2" t="str"/>
      <x:c r="P119" s="2" t="str">
        <x:v>Exact XBRL anchor</x:v>
      </x:c>
      <x:c r="Q119" s="2" t="str">
        <x:v>Dividends per common share</x:v>
      </x:c>
      <x:c r="R119" s="2" t="str">
        <x:v>highlighted/BAC_0000070858-21-000023_bac-20201231.htm</x:v>
      </x:c>
      <x:c r="S119" s="2" t="str"/>
      <x:c r="T119" s="2" t="str"/>
    </x:row>
    <x:row r="120" ht="24" customHeight="1">
      <x:c r="C120" s="2" t="str">
        <x:v>Historical Inputs!F120</x:v>
      </x:c>
      <x:c r="D120" s="2" t="str">
        <x:v>BAC</x:v>
      </x:c>
      <x:c r="E120" s="2" t="str">
        <x:v>FY2018</x:v>
      </x:c>
      <x:c r="F120" s="2" t="str">
        <x:v>dividends</x:v>
      </x:c>
      <x:c r="G120" s="2" t="str">
        <x:v>n.a.</x:v>
      </x:c>
      <x:c r="H120" s="2" t="str">
        <x:v>USDm</x:v>
      </x:c>
      <x:c r="I120" s="2" t="str">
        <x:v>2018-12-31</x:v>
      </x:c>
      <x:c r="J120" s="2" t="str"/>
      <x:c r="K120" s="2" t="str"/>
      <x:c r="L120" s="2" t="str"/>
      <x:c r="M120" s="2" t="str"/>
      <x:c r="N120" s="2" t="str"/>
      <x:c r="O120" s="2" t="str"/>
      <x:c r="P120" s="2" t="str">
        <x:v>Not reported / unavailable</x:v>
      </x:c>
      <x:c r="Q120" s="2" t="str">
        <x:v>Cash common dividends paid</x:v>
      </x:c>
      <x:c r="R120" s="2" t="str"/>
      <x:c r="S120" s="2" t="str"/>
      <x:c r="T120" s="2" t="str"/>
    </x:row>
    <x:row r="121" ht="24" customHeight="1">
      <x:c r="C121" s="2" t="str">
        <x:v>Historical Inputs!F121</x:v>
      </x:c>
      <x:c r="D121" s="2" t="str">
        <x:v>BAC</x:v>
      </x:c>
      <x:c r="E121" s="2" t="str">
        <x:v>FY2018</x:v>
      </x:c>
      <x:c r="F121" s="2" t="str">
        <x:v>buybacks</x:v>
      </x:c>
      <x:c r="G121" s="2" t="n">
        <x:v>20094</x:v>
      </x:c>
      <x:c r="H121" s="2" t="str">
        <x:v>USD</x:v>
      </x:c>
      <x:c r="I121" s="2" t="str">
        <x:v>2018-12-31</x:v>
      </x:c>
      <x:c r="J121" s="2" t="str">
        <x:v>2021-02-24</x:v>
      </x:c>
      <x:c r="K121" s="2" t="str">
        <x:v>0000070858-21-000023</x:v>
      </x:c>
      <x:c r="L121" s="2" t="str">
        <x:v>data/raw/filings/BAC_0000070858-21-000023_bac-20201231.htm</x:v>
      </x:c>
      <x:c r="M121" s="2" t="str">
        <x:v>https://www.sec.gov/Archives/edgar/data/70858/000007085821000023/bac-20201231.htm</x:v>
      </x:c>
      <x:c r="N121" s="2" t="str">
        <x:v>id3VybDovL2RvY3MudjEvZG9jOmE5ZGVjZGZhNTUxMzQyZmVhNzEzNTg2NGE1MTVhN2M0L3NlYzphOWRlY2RmYTU1MTM0MmZlYTcxMzU4NjRhNTE1YTdjNF8yOTgvZnJhZzowMTEwNjYxOGI3MDY0NjllOTc4NTNkNWY0NDRiYWViOC90YWJsZTphMjQ3ZmNmMzBlY2E0YTU0YTU0NDFkYjk3MjU5NTA0NS90YWJsZXJhbmdlOmEyNDdmY2YzMGVjYTRhNTRhNTQ0MWRiOTcyNTk1MDQ1XzU0LTUtMS0xLTA_fc92f7b0-f180-4df4-8551-4a3d52dc4a75</x:v>
      </x:c>
      <x:c r="O121" s="2" t="str"/>
      <x:c r="P121" s="2" t="str">
        <x:v>Exact XBRL anchor</x:v>
      </x:c>
      <x:c r="Q121" s="2" t="str">
        <x:v>Payments for Repurchase of Common Stock</x:v>
      </x:c>
      <x:c r="R121" s="2" t="str">
        <x:v>highlighted/BAC_0000070858-21-000023_bac-20201231.htm</x:v>
      </x:c>
      <x:c r="S121" s="2" t="str"/>
      <x:c r="T121" s="2" t="str"/>
    </x:row>
    <x:row r="122" ht="24" customHeight="1">
      <x:c r="C122" s="2" t="str">
        <x:v>Historical Inputs!F122</x:v>
      </x:c>
      <x:c r="D122" s="2" t="str">
        <x:v>BAC</x:v>
      </x:c>
      <x:c r="E122" s="2" t="str">
        <x:v>FY2018</x:v>
      </x:c>
      <x:c r="F122" s="2" t="str">
        <x:v>chargeoffs</x:v>
      </x:c>
      <x:c r="G122" s="2" t="str">
        <x:v>n.a.</x:v>
      </x:c>
      <x:c r="H122" s="2" t="str">
        <x:v>USDm</x:v>
      </x:c>
      <x:c r="I122" s="2" t="str">
        <x:v>2018-12-31</x:v>
      </x:c>
      <x:c r="J122" s="2" t="str"/>
      <x:c r="K122" s="2" t="str"/>
      <x:c r="L122" s="2" t="str"/>
      <x:c r="M122" s="2" t="str"/>
      <x:c r="N122" s="2" t="str"/>
      <x:c r="O122" s="2" t="str"/>
      <x:c r="P122" s="2" t="str">
        <x:v>Not reported / unavailable</x:v>
      </x:c>
      <x:c r="Q122" s="2" t="str">
        <x:v>Gross loan charge-offs</x:v>
      </x:c>
      <x:c r="R122" s="2" t="str"/>
      <x:c r="S122" s="2" t="str"/>
      <x:c r="T122" s="2" t="str"/>
    </x:row>
    <x:row r="123" ht="24" customHeight="1">
      <x:c r="C123" s="2" t="str">
        <x:v>Historical Inputs!F123</x:v>
      </x:c>
      <x:c r="D123" s="2" t="str">
        <x:v>BAC</x:v>
      </x:c>
      <x:c r="E123" s="2" t="str">
        <x:v>FY2018</x:v>
      </x:c>
      <x:c r="F123" s="2" t="str">
        <x:v>recoveries</x:v>
      </x:c>
      <x:c r="G123" s="2" t="str">
        <x:v>n.a.</x:v>
      </x:c>
      <x:c r="H123" s="2" t="str">
        <x:v>USDm</x:v>
      </x:c>
      <x:c r="I123" s="2" t="str">
        <x:v>2018-12-31</x:v>
      </x:c>
      <x:c r="J123" s="2" t="str"/>
      <x:c r="K123" s="2" t="str"/>
      <x:c r="L123" s="2" t="str"/>
      <x:c r="M123" s="2" t="str"/>
      <x:c r="N123" s="2" t="str"/>
      <x:c r="O123" s="2" t="str"/>
      <x:c r="P123" s="2" t="str">
        <x:v>Not reported / unavailable</x:v>
      </x:c>
      <x:c r="Q123" s="2" t="str">
        <x:v>Loan recoveries</x:v>
      </x:c>
      <x:c r="R123" s="2" t="str"/>
      <x:c r="S123" s="2" t="str"/>
      <x:c r="T123" s="2" t="str"/>
    </x:row>
    <x:row r="124" ht="24" customHeight="1">
      <x:c r="C124" s="2" t="str">
        <x:v>Historical Inputs!F124</x:v>
      </x:c>
      <x:c r="D124" s="2" t="str">
        <x:v>BAC</x:v>
      </x:c>
      <x:c r="E124" s="2" t="str">
        <x:v>FY2018</x:v>
      </x:c>
      <x:c r="F124" s="2" t="str">
        <x:v>rwa</x:v>
      </x:c>
      <x:c r="G124" s="2" t="str">
        <x:v>n.a.</x:v>
      </x:c>
      <x:c r="H124" s="2" t="str">
        <x:v>USDm</x:v>
      </x:c>
      <x:c r="I124" s="2" t="str">
        <x:v>2018-12-31</x:v>
      </x:c>
      <x:c r="J124" s="2" t="str"/>
      <x:c r="K124" s="2" t="str"/>
      <x:c r="L124" s="2" t="str"/>
      <x:c r="M124" s="2" t="str"/>
      <x:c r="N124" s="2" t="str"/>
      <x:c r="O124" s="2" t="str"/>
      <x:c r="P124" s="2" t="str">
        <x:v>Not reported / unavailable</x:v>
      </x:c>
      <x:c r="Q124" s="2" t="str">
        <x:v>Risk-weighted assets</x:v>
      </x:c>
      <x:c r="R124" s="2" t="str"/>
      <x:c r="S124" s="2" t="str"/>
      <x:c r="T124" s="2" t="str"/>
    </x:row>
    <x:row r="125" ht="24" customHeight="1">
      <x:c r="C125" s="2" t="str">
        <x:v>Historical Inputs!F125</x:v>
      </x:c>
      <x:c r="D125" s="2" t="str">
        <x:v>BAC</x:v>
      </x:c>
      <x:c r="E125" s="2" t="str">
        <x:v>FY2018</x:v>
      </x:c>
      <x:c r="F125" s="2" t="str">
        <x:v>cet1_reported</x:v>
      </x:c>
      <x:c r="G125" s="2" t="str">
        <x:v>n.a.</x:v>
      </x:c>
      <x:c r="H125" s="2" t="str">
        <x:v>%</x:v>
      </x:c>
      <x:c r="I125" s="2" t="str">
        <x:v>2018-12-31</x:v>
      </x:c>
      <x:c r="J125" s="2" t="str"/>
      <x:c r="K125" s="2" t="str"/>
      <x:c r="L125" s="2" t="str"/>
      <x:c r="M125" s="2" t="str"/>
      <x:c r="N125" s="2" t="str"/>
      <x:c r="O125" s="2" t="str"/>
      <x:c r="P125" s="2" t="str">
        <x:v>Not reported / unavailable</x:v>
      </x:c>
      <x:c r="Q125" s="2" t="str">
        <x:v>Actual standardized CET1 ratio</x:v>
      </x:c>
      <x:c r="R125" s="2" t="str"/>
      <x:c r="S125" s="2" t="str"/>
      <x:c r="T125" s="2" t="str"/>
    </x:row>
    <x:row r="126" ht="24" customHeight="1">
      <x:c r="C126" s="2" t="str">
        <x:v>Historical Inputs!F126</x:v>
      </x:c>
      <x:c r="D126" s="2" t="str">
        <x:v>BAC</x:v>
      </x:c>
      <x:c r="E126" s="2" t="str">
        <x:v>FY2018</x:v>
      </x:c>
      <x:c r="F126" s="2" t="str">
        <x:v>nim_reported</x:v>
      </x:c>
      <x:c r="G126" s="2" t="str">
        <x:v>n.a.</x:v>
      </x:c>
      <x:c r="H126" s="2" t="str">
        <x:v>%</x:v>
      </x:c>
      <x:c r="I126" s="2" t="str">
        <x:v>2018-12-31</x:v>
      </x:c>
      <x:c r="J126" s="2" t="str"/>
      <x:c r="K126" s="2" t="str"/>
      <x:c r="L126" s="2" t="str"/>
      <x:c r="M126" s="2" t="str"/>
      <x:c r="N126" s="2" t="str"/>
      <x:c r="O126" s="2" t="str"/>
      <x:c r="P126" s="2" t="str">
        <x:v>Not reported / unavailable</x:v>
      </x:c>
      <x:c r="Q126" s="2" t="str">
        <x:v>Issuer reported net interest margin</x:v>
      </x:c>
      <x:c r="R126" s="2" t="str"/>
      <x:c r="S126" s="2" t="str"/>
      <x:c r="T126" s="2" t="str"/>
    </x:row>
    <x:row r="127" ht="24" customHeight="1">
      <x:c r="C127" s="2" t="str">
        <x:v>Historical Inputs!F127</x:v>
      </x:c>
      <x:c r="D127" s="2" t="str">
        <x:v>BAC</x:v>
      </x:c>
      <x:c r="E127" s="2" t="str">
        <x:v>FY2018</x:v>
      </x:c>
      <x:c r="F127" s="2" t="str">
        <x:v>bvps_reported</x:v>
      </x:c>
      <x:c r="G127" s="2" t="str">
        <x:v>n.a.</x:v>
      </x:c>
      <x:c r="H127" s="2" t="str">
        <x:v>USD/share</x:v>
      </x:c>
      <x:c r="I127" s="2" t="str">
        <x:v>2018-12-31</x:v>
      </x:c>
      <x:c r="J127" s="2" t="str"/>
      <x:c r="K127" s="2" t="str"/>
      <x:c r="L127" s="2" t="str"/>
      <x:c r="M127" s="2" t="str"/>
      <x:c r="N127" s="2" t="str"/>
      <x:c r="O127" s="2" t="str"/>
      <x:c r="P127" s="2" t="str">
        <x:v>Not reported / unavailable</x:v>
      </x:c>
      <x:c r="Q127" s="2" t="str">
        <x:v>Reported common book value per share</x:v>
      </x:c>
      <x:c r="R127" s="2" t="str"/>
      <x:c r="S127" s="2" t="str"/>
      <x:c r="T127" s="2" t="str"/>
    </x:row>
    <x:row r="128" ht="24" customHeight="1">
      <x:c r="C128" s="2" t="str">
        <x:v>Historical Inputs!F128</x:v>
      </x:c>
      <x:c r="D128" s="2" t="str">
        <x:v>BAC</x:v>
      </x:c>
      <x:c r="E128" s="2" t="str">
        <x:v>FY2018</x:v>
      </x:c>
      <x:c r="F128" s="2" t="str">
        <x:v>tbvps_reported</x:v>
      </x:c>
      <x:c r="G128" s="2" t="n">
        <x:v>17.91</x:v>
      </x:c>
      <x:c r="H128" s="2" t="str">
        <x:v>USD/shares</x:v>
      </x:c>
      <x:c r="I128" s="2" t="str">
        <x:v>2018-12-31</x:v>
      </x:c>
      <x:c r="J128" s="2" t="str">
        <x:v>2019-02-26</x:v>
      </x:c>
      <x:c r="K128" s="2" t="str">
        <x:v>0000070858-19-000012</x:v>
      </x:c>
      <x:c r="L128" s="2" t="str">
        <x:v>data/raw/filings/BAC_0000070858-19-000012_bac-1231201810xk.htm</x:v>
      </x:c>
      <x:c r="M128" s="2" t="str">
        <x:v>https://www.sec.gov/Archives/edgar/data/70858/000007085819000012/bac-1231201810xk.htm</x:v>
      </x:c>
      <x:c r="N128" s="2" t="str"/>
      <x:c r="O128" s="2" t="str"/>
      <x:c r="P128" s="2" t="str">
        <x:v>Exact selected original table text</x:v>
      </x:c>
      <x:c r="Q128" s="2" t="str">
        <x:v>Reported tangible book value per share</x:v>
      </x:c>
      <x:c r="R128" s="2" t="str">
        <x:v>highlighted/BAC_0000070858-19-000012_bac-1231201810xk.htm</x:v>
      </x:c>
      <x:c r="S128" s="2" t="str"/>
      <x:c r="T128" s="2" t="str"/>
    </x:row>
    <x:row r="129" ht="24" customHeight="1">
      <x:c r="C129" s="2" t="str">
        <x:v>Historical Inputs!F129</x:v>
      </x:c>
      <x:c r="D129" s="2" t="str">
        <x:v>BAC</x:v>
      </x:c>
      <x:c r="E129" s="2" t="str">
        <x:v>FY2018</x:v>
      </x:c>
      <x:c r="F129" s="2" t="str">
        <x:v>tce_reported</x:v>
      </x:c>
      <x:c r="G129" s="2" t="str">
        <x:v>n.a.</x:v>
      </x:c>
      <x:c r="H129" s="2" t="str">
        <x:v>USDm</x:v>
      </x:c>
      <x:c r="I129" s="2" t="str">
        <x:v>2018-12-31</x:v>
      </x:c>
      <x:c r="J129" s="2" t="str"/>
      <x:c r="K129" s="2" t="str"/>
      <x:c r="L129" s="2" t="str"/>
      <x:c r="M129" s="2" t="str"/>
      <x:c r="N129" s="2" t="str"/>
      <x:c r="O129" s="2" t="str"/>
      <x:c r="P129" s="2" t="str">
        <x:v>Not reported / unavailable</x:v>
      </x:c>
      <x:c r="Q129" s="2" t="str">
        <x:v>Reported tangible common equity</x:v>
      </x:c>
      <x:c r="R129" s="2" t="str"/>
      <x:c r="S129" s="2" t="str"/>
      <x:c r="T129" s="2" t="str"/>
    </x:row>
    <x:row r="130" ht="24" customHeight="1">
      <x:c r="C130" s="2" t="str">
        <x:v>Historical Inputs!F130</x:v>
      </x:c>
      <x:c r="D130" s="2" t="str">
        <x:v>BAC</x:v>
      </x:c>
      <x:c r="E130" s="2" t="str">
        <x:v>FY2019</x:v>
      </x:c>
      <x:c r="F130" s="2" t="str">
        <x:v>assets</x:v>
      </x:c>
      <x:c r="G130" s="2" t="n">
        <x:v>2434079</x:v>
      </x:c>
      <x:c r="H130" s="2" t="str">
        <x:v>USD</x:v>
      </x:c>
      <x:c r="I130" s="2" t="str">
        <x:v>2019-12-31</x:v>
      </x:c>
      <x:c r="J130" s="2" t="str">
        <x:v>2021-02-24</x:v>
      </x:c>
      <x:c r="K130" s="2" t="str">
        <x:v>0000070858-21-000023</x:v>
      </x:c>
      <x:c r="L130" s="2" t="str">
        <x:v>data/raw/filings/BAC_0000070858-21-000023_bac-20201231.htm</x:v>
      </x:c>
      <x:c r="M130" s="2" t="str">
        <x:v>https://www.sec.gov/Archives/edgar/data/70858/000007085821000023/bac-20201231.htm</x:v>
      </x:c>
      <x:c r="N130" s="2" t="str">
        <x:v>id3VybDovL2RvY3MudjEvZG9jOmE5ZGVjZGZhNTUxMzQyZmVhNzEzNTg2NGE1MTVhN2M0L3NlYzphOWRlY2RmYTU1MTM0MmZlYTcxMzU4NjRhNTE1YTdjNF80NzUvZnJhZzo5N2M2ZjBhZmE3NDM0ODZjYTZkMmNlZjEzZjBjYzQ1Ni90YWJsZTo3YWI0ODkyYjU0NDQ0ZTc5YTU5NTkxOWVlZDc3YmFjMS90YWJsZXJhbmdlOjdhYjQ4OTJiNTQ0NDRlNzlhNTk1OTE5ZWVkNzdiYWMxXzE4LTMtMS0xLTA_7dee19f4-a68a-4da0-9003-fc32037cb8b1</x:v>
      </x:c>
      <x:c r="O130" s="2" t="str"/>
      <x:c r="P130" s="2" t="str">
        <x:v>Exact XBRL anchor</x:v>
      </x:c>
      <x:c r="Q130" s="2" t="str">
        <x:v>Assets</x:v>
      </x:c>
      <x:c r="R130" s="2" t="str">
        <x:v>highlighted/BAC_0000070858-21-000023_bac-20201231.htm</x:v>
      </x:c>
      <x:c r="S130" s="2" t="str"/>
      <x:c r="T130" s="2" t="str"/>
    </x:row>
    <x:row r="131" ht="24" customHeight="1">
      <x:c r="C131" s="2" t="str">
        <x:v>Historical Inputs!F131</x:v>
      </x:c>
      <x:c r="D131" s="2" t="str">
        <x:v>BAC</x:v>
      </x:c>
      <x:c r="E131" s="2" t="str">
        <x:v>FY2019</x:v>
      </x:c>
      <x:c r="F131" s="2" t="str">
        <x:v>liabilities</x:v>
      </x:c>
      <x:c r="G131" s="2" t="n">
        <x:v>2169269</x:v>
      </x:c>
      <x:c r="H131" s="2" t="str">
        <x:v>USD</x:v>
      </x:c>
      <x:c r="I131" s="2" t="str">
        <x:v>2019-12-31</x:v>
      </x:c>
      <x:c r="J131" s="2" t="str">
        <x:v>2021-02-24</x:v>
      </x:c>
      <x:c r="K131" s="2" t="str">
        <x:v>0000070858-21-000023</x:v>
      </x:c>
      <x:c r="L131" s="2" t="str">
        <x:v>data/raw/filings/BAC_0000070858-21-000023_bac-20201231.htm</x:v>
      </x:c>
      <x:c r="M131" s="2" t="str">
        <x:v>https://www.sec.gov/Archives/edgar/data/70858/000007085821000023/bac-20201231.htm</x:v>
      </x:c>
      <x:c r="N131" s="2" t="str">
        <x:v>id3VybDovL2RvY3MudjEvZG9jOmE5ZGVjZGZhNTUxMzQyZmVhNzEzNTg2NGE1MTVhN2M0L3NlYzphOWRlY2RmYTU1MTM0MmZlYTcxMzU4NjRhNTE1YTdjNF8yODYvZnJhZzpiNmFlZDliMmEwMWE0MzE1YmEzMmJjYThiYjM3MDIxZS90YWJsZTo5NTNkMzcyZTdkYTM0MmZjYTc5ZjI4ZDNkODQ3MmY1MS90YWJsZXJhbmdlOjk1M2QzNzJlN2RhMzQyZmNhNzlmMjhkM2Q4NDcyZjUxXzQyLTQtMS0xLTA_7d93ccc2-4022-4563-a083-af70eb3f5643</x:v>
      </x:c>
      <x:c r="O131" s="2" t="str"/>
      <x:c r="P131" s="2" t="str">
        <x:v>Exact XBRL anchor</x:v>
      </x:c>
      <x:c r="Q131" s="2" t="str">
        <x:v>Liabilities</x:v>
      </x:c>
      <x:c r="R131" s="2" t="str">
        <x:v>highlighted/BAC_0000070858-21-000023_bac-20201231.htm</x:v>
      </x:c>
      <x:c r="S131" s="2" t="str"/>
      <x:c r="T131" s="2" t="str"/>
    </x:row>
    <x:row r="132" ht="24" customHeight="1">
      <x:c r="C132" s="2" t="str">
        <x:v>Historical Inputs!F132</x:v>
      </x:c>
      <x:c r="D132" s="2" t="str">
        <x:v>BAC</x:v>
      </x:c>
      <x:c r="E132" s="2" t="str">
        <x:v>FY2019</x:v>
      </x:c>
      <x:c r="F132" s="2" t="str">
        <x:v>equity</x:v>
      </x:c>
      <x:c r="G132" s="2" t="n">
        <x:v>264810</x:v>
      </x:c>
      <x:c r="H132" s="2" t="str">
        <x:v>USD</x:v>
      </x:c>
      <x:c r="I132" s="2" t="str">
        <x:v>2019-12-31</x:v>
      </x:c>
      <x:c r="J132" s="2" t="str">
        <x:v>2023-02-22</x:v>
      </x:c>
      <x:c r="K132" s="2" t="str">
        <x:v>0000070858-23-000092</x:v>
      </x:c>
      <x:c r="L132" s="2" t="str">
        <x:v>data/raw/filings/BAC_0000070858-23-000092_bac-20221231.htm</x:v>
      </x:c>
      <x:c r="M132" s="2" t="str">
        <x:v>https://www.sec.gov/Archives/edgar/data/70858/000007085823000092/bac-20221231.htm</x:v>
      </x:c>
      <x:c r="N132" s="2" t="str">
        <x:v>id3VybDovL2RvY3MudjEvZG9jOmUwZmJmYzQ4MjVhMzQwMjY4MGM1ZWQ3ZWQxYjcwMGI2L3NlYzplMGZiZmM0ODI1YTM0MDI2ODBjNWVkN2VkMWI3MDBiNl8xNjMvZnJhZzowMWU5MDY0YWQ4MDM0NzRhYTU4ZmJmZWQyZTA4OGNiOS90YWJsZTo4YzUwZDRkYjhlOWU0NmNkYjkzMDk1MWU5MGFkNTkzMC90YWJsZXJhbmdlOjhjNTBkNGRiOGU5ZTQ2Y2RiOTMwOTUxZTkwYWQ1OTMwXzg4LTEzLTEtMS01Nzk5NTQ_bb0d825c-8cb6-4055-9bf0-73cd5c6c396e</x:v>
      </x:c>
      <x:c r="O132" s="2" t="str"/>
      <x:c r="P132" s="2" t="str">
        <x:v>Exact XBRL anchor</x:v>
      </x:c>
      <x:c r="Q132" s="2" t="str">
        <x:v>Stockholders' Equity Attributable to Parent</x:v>
      </x:c>
      <x:c r="R132" s="2" t="str">
        <x:v>highlighted/BAC_0000070858-23-000092_bac-20221231.htm</x:v>
      </x:c>
      <x:c r="S132" s="2" t="str"/>
      <x:c r="T132" s="2" t="str"/>
    </x:row>
    <x:row r="133" ht="24" customHeight="1">
      <x:c r="C133" s="2" t="str">
        <x:v>Historical Inputs!F133</x:v>
      </x:c>
      <x:c r="D133" s="2" t="str">
        <x:v>BAC</x:v>
      </x:c>
      <x:c r="E133" s="2" t="str">
        <x:v>FY2019</x:v>
      </x:c>
      <x:c r="F133" s="2" t="str">
        <x:v>preferred</x:v>
      </x:c>
      <x:c r="G133" s="2" t="str">
        <x:v>n.a.</x:v>
      </x:c>
      <x:c r="H133" s="2" t="str">
        <x:v>USDm</x:v>
      </x:c>
      <x:c r="I133" s="2" t="str">
        <x:v>2019-12-31</x:v>
      </x:c>
      <x:c r="J133" s="2" t="str"/>
      <x:c r="K133" s="2" t="str"/>
      <x:c r="L133" s="2" t="str"/>
      <x:c r="M133" s="2" t="str"/>
      <x:c r="N133" s="2" t="str"/>
      <x:c r="O133" s="2" t="str"/>
      <x:c r="P133" s="2" t="str">
        <x:v>Not reported / unavailable</x:v>
      </x:c>
      <x:c r="Q133" s="2" t="str">
        <x:v>Preferred equity carrying amount</x:v>
      </x:c>
      <x:c r="R133" s="2" t="str"/>
      <x:c r="S133" s="2" t="str"/>
      <x:c r="T133" s="2" t="str"/>
    </x:row>
    <x:row r="134" ht="24" customHeight="1">
      <x:c r="C134" s="2" t="str">
        <x:v>Historical Inputs!F134</x:v>
      </x:c>
      <x:c r="D134" s="2" t="str">
        <x:v>BAC</x:v>
      </x:c>
      <x:c r="E134" s="2" t="str">
        <x:v>FY2019</x:v>
      </x:c>
      <x:c r="F134" s="2" t="str">
        <x:v>common_equity_reported</x:v>
      </x:c>
      <x:c r="G134" s="2" t="str">
        <x:v>n.a.</x:v>
      </x:c>
      <x:c r="H134" s="2" t="str">
        <x:v>USDm</x:v>
      </x:c>
      <x:c r="I134" s="2" t="str">
        <x:v>2019-12-31</x:v>
      </x:c>
      <x:c r="J134" s="2" t="str"/>
      <x:c r="K134" s="2" t="str"/>
      <x:c r="L134" s="2" t="str"/>
      <x:c r="M134" s="2" t="str"/>
      <x:c r="N134" s="2" t="str"/>
      <x:c r="O134" s="2" t="str"/>
      <x:c r="P134" s="2" t="str">
        <x:v>Not reported / unavailable</x:v>
      </x:c>
      <x:c r="Q134" s="2" t="str">
        <x:v>Reported common shareholders equity</x:v>
      </x:c>
      <x:c r="R134" s="2" t="str"/>
      <x:c r="S134" s="2" t="str"/>
      <x:c r="T134" s="2" t="str"/>
    </x:row>
    <x:row r="135" ht="24" customHeight="1">
      <x:c r="C135" s="2" t="str">
        <x:v>Historical Inputs!F135</x:v>
      </x:c>
      <x:c r="D135" s="2" t="str">
        <x:v>BAC</x:v>
      </x:c>
      <x:c r="E135" s="2" t="str">
        <x:v>FY2019</x:v>
      </x:c>
      <x:c r="F135" s="2" t="str">
        <x:v>goodwill</x:v>
      </x:c>
      <x:c r="G135" s="2" t="n">
        <x:v>68951</x:v>
      </x:c>
      <x:c r="H135" s="2" t="str">
        <x:v>USD</x:v>
      </x:c>
      <x:c r="I135" s="2" t="str">
        <x:v>2019-12-31</x:v>
      </x:c>
      <x:c r="J135" s="2" t="str">
        <x:v>2021-02-24</x:v>
      </x:c>
      <x:c r="K135" s="2" t="str">
        <x:v>0000070858-21-000023</x:v>
      </x:c>
      <x:c r="L135" s="2" t="str">
        <x:v>data/raw/filings/BAC_0000070858-21-000023_bac-20201231.htm</x:v>
      </x:c>
      <x:c r="M135" s="2" t="str">
        <x:v>https://www.sec.gov/Archives/edgar/data/70858/000007085821000023/bac-20201231.htm</x:v>
      </x:c>
      <x:c r="N135" s="2" t="str">
        <x:v>id3VybDovL2RvY3MudjEvZG9jOmE5ZGVjZGZhNTUxMzQyZmVhNzEzNTg2NGE1MTVhN2M0L3NlYzphOWRlY2RmYTU1MTM0MmZlYTcxMzU4NjRhNTE1YTdjNF8zNTgvZnJhZzo5OTRjOWMyZjAxMmI0YjNkYTc0YzJkN2E2NTY5YjFlYi90YWJsZTphZmJmMzA5NTIwODE0OTk0YWVlYmJkY2M2Zjc3ZjhjOC90YWJsZXJhbmdlOmFmYmYzMDk1MjA4MTQ5OTRhZWViYmRjYzZmNzdmOGM4XzE5LTMtMS0xLTA_13ca7859-ecab-4f61-926a-9e0102865722</x:v>
      </x:c>
      <x:c r="O135" s="2" t="str"/>
      <x:c r="P135" s="2" t="str">
        <x:v>Exact XBRL anchor</x:v>
      </x:c>
      <x:c r="Q135" s="2" t="str">
        <x:v>Goodwill</x:v>
      </x:c>
      <x:c r="R135" s="2" t="str">
        <x:v>highlighted/BAC_0000070858-21-000023_bac-20201231.htm</x:v>
      </x:c>
      <x:c r="S135" s="2" t="str"/>
      <x:c r="T135" s="2" t="str"/>
    </x:row>
    <x:row r="136" ht="24" customHeight="1">
      <x:c r="C136" s="2" t="str">
        <x:v>Historical Inputs!F136</x:v>
      </x:c>
      <x:c r="D136" s="2" t="str">
        <x:v>BAC</x:v>
      </x:c>
      <x:c r="E136" s="2" t="str">
        <x:v>FY2019</x:v>
      </x:c>
      <x:c r="F136" s="2" t="str">
        <x:v>intangibles</x:v>
      </x:c>
      <x:c r="G136" s="2" t="n">
        <x:v>1700</x:v>
      </x:c>
      <x:c r="H136" s="2" t="str">
        <x:v>USD</x:v>
      </x:c>
      <x:c r="I136" s="2" t="str">
        <x:v>2019-12-31</x:v>
      </x:c>
      <x:c r="J136" s="2" t="str">
        <x:v>2021-02-24</x:v>
      </x:c>
      <x:c r="K136" s="2" t="str">
        <x:v>0000070858-21-000023</x:v>
      </x:c>
      <x:c r="L136" s="2" t="str">
        <x:v>data/raw/filings/BAC_0000070858-21-000023_bac-20201231.htm</x:v>
      </x:c>
      <x:c r="M136" s="2" t="str">
        <x:v>https://www.sec.gov/Archives/edgar/data/70858/000007085821000023/bac-20201231.htm</x:v>
      </x:c>
      <x:c r="N136" s="2" t="str">
        <x:v>id3VybDovL2RvY3MudjEvZG9jOmE5ZGVjZGZhNTUxMzQyZmVhNzEzNTg2NGE1MTVhN2M0L3NlYzphOWRlY2RmYTU1MTM0MmZlYTcxMzU4NjRhNTE1YTdjNF8zNTgvZnJhZzo5OTRjOWMyZjAxMmI0YjNkYTc0YzJkN2E2NTY5YjFlYi90ZXh0cmVnaW9uOjk5NGM5YzJmMDEyYjRiM2RhNzRjMmQ3YTY1NjliMWViXzMzNw_db5b36d9-8101-4c73-8551-5d0af12a6f24</x:v>
      </x:c>
      <x:c r="O136" s="2" t="str"/>
      <x:c r="P136" s="2" t="str">
        <x:v>Exact XBRL anchor</x:v>
      </x:c>
      <x:c r="Q136" s="2" t="str">
        <x:v>Finite-Lived Intangible Assets, Net</x:v>
      </x:c>
      <x:c r="R136" s="2" t="str">
        <x:v>highlighted/BAC_0000070858-21-000023_bac-20201231.htm</x:v>
      </x:c>
      <x:c r="S136" s="2" t="str"/>
      <x:c r="T136" s="2" t="str"/>
    </x:row>
    <x:row r="137" ht="24" customHeight="1">
      <x:c r="C137" s="2" t="str">
        <x:v>Historical Inputs!F137</x:v>
      </x:c>
      <x:c r="D137" s="2" t="str">
        <x:v>BAC</x:v>
      </x:c>
      <x:c r="E137" s="2" t="str">
        <x:v>FY2019</x:v>
      </x:c>
      <x:c r="F137" s="2" t="str">
        <x:v>intangibles_total</x:v>
      </x:c>
      <x:c r="G137" s="2" t="str">
        <x:v>n.a.</x:v>
      </x:c>
      <x:c r="H137" s="2" t="str">
        <x:v>USDm</x:v>
      </x:c>
      <x:c r="I137" s="2" t="str">
        <x:v>2019-12-31</x:v>
      </x:c>
      <x:c r="J137" s="2" t="str"/>
      <x:c r="K137" s="2" t="str"/>
      <x:c r="L137" s="2" t="str"/>
      <x:c r="M137" s="2" t="str"/>
      <x:c r="N137" s="2" t="str"/>
      <x:c r="O137" s="2" t="str"/>
      <x:c r="P137" s="2" t="str">
        <x:v>Not reported / unavailable</x:v>
      </x:c>
      <x:c r="Q137" s="2" t="str">
        <x:v>Reported goodwill and intangible assets combined</x:v>
      </x:c>
      <x:c r="R137" s="2" t="str"/>
      <x:c r="S137" s="2" t="str"/>
      <x:c r="T137" s="2" t="str"/>
    </x:row>
    <x:row r="138" ht="24" customHeight="1">
      <x:c r="C138" s="2" t="str">
        <x:v>Historical Inputs!F138</x:v>
      </x:c>
      <x:c r="D138" s="2" t="str">
        <x:v>BAC</x:v>
      </x:c>
      <x:c r="E138" s="2" t="str">
        <x:v>FY2019</x:v>
      </x:c>
      <x:c r="F138" s="2" t="str">
        <x:v>shares_end</x:v>
      </x:c>
      <x:c r="G138" s="2" t="n">
        <x:v>8836.148954</x:v>
      </x:c>
      <x:c r="H138" s="2" t="str">
        <x:v>shares</x:v>
      </x:c>
      <x:c r="I138" s="2" t="str">
        <x:v>2019-12-31</x:v>
      </x:c>
      <x:c r="J138" s="2" t="str">
        <x:v>2021-02-24</x:v>
      </x:c>
      <x:c r="K138" s="2" t="str">
        <x:v>0000070858-21-000023</x:v>
      </x:c>
      <x:c r="L138" s="2" t="str">
        <x:v>data/raw/filings/BAC_0000070858-21-000023_bac-20201231.htm</x:v>
      </x:c>
      <x:c r="M138" s="2" t="str">
        <x:v>https://www.sec.gov/Archives/edgar/data/70858/000007085821000023/bac-20201231.htm</x:v>
      </x:c>
      <x:c r="N138" s="2" t="str"/>
      <x:c r="O138" s="2" t="str"/>
      <x:c r="P138" s="2" t="str">
        <x:v>Structured source retained; exact visible anchor requires review</x:v>
      </x:c>
      <x:c r="Q138" s="2" t="str">
        <x:v>Common Stock, Shares, Outstanding</x:v>
      </x:c>
      <x:c r="R138" s="2" t="str"/>
      <x:c r="S138" s="2" t="str"/>
      <x:c r="T138" s="2" t="str"/>
    </x:row>
    <x:row r="139" ht="24" customHeight="1">
      <x:c r="C139" s="2" t="str">
        <x:v>Historical Inputs!F139</x:v>
      </x:c>
      <x:c r="D139" s="2" t="str">
        <x:v>BAC</x:v>
      </x:c>
      <x:c r="E139" s="2" t="str">
        <x:v>FY2019</x:v>
      </x:c>
      <x:c r="F139" s="2" t="str">
        <x:v>shares_issued</x:v>
      </x:c>
      <x:c r="G139" s="2" t="n">
        <x:v>8836.148954</x:v>
      </x:c>
      <x:c r="H139" s="2" t="str">
        <x:v>shares</x:v>
      </x:c>
      <x:c r="I139" s="2" t="str">
        <x:v>2019-12-31</x:v>
      </x:c>
      <x:c r="J139" s="2" t="str">
        <x:v>2021-02-24</x:v>
      </x:c>
      <x:c r="K139" s="2" t="str">
        <x:v>0000070858-21-000023</x:v>
      </x:c>
      <x:c r="L139" s="2" t="str">
        <x:v>data/raw/filings/BAC_0000070858-21-000023_bac-20201231.htm</x:v>
      </x:c>
      <x:c r="M139" s="2" t="str">
        <x:v>https://www.sec.gov/Archives/edgar/data/70858/000007085821000023/bac-20201231.htm</x:v>
      </x:c>
      <x:c r="N139" s="2" t="str">
        <x:v>id3VybDovL2RvY3MudjEvZG9jOmE5ZGVjZGZhNTUxMzQyZmVhNzEzNTg2NGE1MTVhN2M0L3NlYzphOWRlY2RmYTU1MTM0MmZlYTcxMzU4NjRhNTE1YTdjNF8yODYvZnJhZzpiNmFlZDliMmEwMWE0MzE1YmEzMmJjYThiYjM3MDIxZS90YWJsZTo5NTNkMzcyZTdkYTM0MmZjYTc5ZjI4ZDNkODQ3MmY1MS90YWJsZXJhbmdlOjk1M2QzNzJlN2RhMzQyZmNhNzlmMjhkM2Q4NDcyZjUxXzQ2LTAtMS0xLTAvdGV4dHJlZ2lvbjplYTY0YTg0Y2ZlYjU0N2RjODEwOTdjOTBmNDJjODJhN18xMjQ_5dac0879-b38a-4d7b-913d-e79e01dea404</x:v>
      </x:c>
      <x:c r="O139" s="2" t="str"/>
      <x:c r="P139" s="2" t="str">
        <x:v>Exact XBRL anchor</x:v>
      </x:c>
      <x:c r="Q139" s="2" t="str">
        <x:v>Common Stock, Shares, Issued</x:v>
      </x:c>
      <x:c r="R139" s="2" t="str">
        <x:v>highlighted/BAC_0000070858-21-000023_bac-20201231.htm</x:v>
      </x:c>
      <x:c r="S139" s="2" t="str"/>
      <x:c r="T139" s="2" t="str"/>
    </x:row>
    <x:row r="140" ht="24" customHeight="1">
      <x:c r="C140" s="2" t="str">
        <x:v>Historical Inputs!F140</x:v>
      </x:c>
      <x:c r="D140" s="2" t="str">
        <x:v>BAC</x:v>
      </x:c>
      <x:c r="E140" s="2" t="str">
        <x:v>FY2019</x:v>
      </x:c>
      <x:c r="F140" s="2" t="str">
        <x:v>shares_treasury</x:v>
      </x:c>
      <x:c r="G140" s="2" t="str">
        <x:v>n.a.</x:v>
      </x:c>
      <x:c r="H140" s="2" t="str">
        <x:v>million</x:v>
      </x:c>
      <x:c r="I140" s="2" t="str">
        <x:v>2019-12-31</x:v>
      </x:c>
      <x:c r="J140" s="2" t="str"/>
      <x:c r="K140" s="2" t="str"/>
      <x:c r="L140" s="2" t="str"/>
      <x:c r="M140" s="2" t="str"/>
      <x:c r="N140" s="2" t="str"/>
      <x:c r="O140" s="2" t="str"/>
      <x:c r="P140" s="2" t="str">
        <x:v>Not reported / unavailable</x:v>
      </x:c>
      <x:c r="Q140" s="2" t="str">
        <x:v>Shares Treasury</x:v>
      </x:c>
      <x:c r="R140" s="2" t="str"/>
      <x:c r="S140" s="2" t="str"/>
      <x:c r="T140" s="2" t="str"/>
    </x:row>
    <x:row r="141" ht="24" customHeight="1">
      <x:c r="C141" s="2" t="str">
        <x:v>Historical Inputs!F141</x:v>
      </x:c>
      <x:c r="D141" s="2" t="str">
        <x:v>BAC</x:v>
      </x:c>
      <x:c r="E141" s="2" t="str">
        <x:v>FY2019</x:v>
      </x:c>
      <x:c r="F141" s="2" t="str">
        <x:v>deposits</x:v>
      </x:c>
      <x:c r="G141" s="2" t="n">
        <x:v>1434803</x:v>
      </x:c>
      <x:c r="H141" s="2" t="str">
        <x:v>USD</x:v>
      </x:c>
      <x:c r="I141" s="2" t="str">
        <x:v>2019-12-31</x:v>
      </x:c>
      <x:c r="J141" s="2" t="str">
        <x:v>2021-02-24</x:v>
      </x:c>
      <x:c r="K141" s="2" t="str">
        <x:v>0000070858-21-000023</x:v>
      </x:c>
      <x:c r="L141" s="2" t="str">
        <x:v>data/raw/filings/BAC_0000070858-21-000023_bac-20201231.htm</x:v>
      </x:c>
      <x:c r="M141" s="2" t="str">
        <x:v>https://www.sec.gov/Archives/edgar/data/70858/000007085821000023/bac-20201231.htm</x:v>
      </x:c>
      <x:c r="N141" s="2" t="str">
        <x:v>id3VybDovL2RvY3MudjEvZG9jOmE5ZGVjZGZhNTUxMzQyZmVhNzEzNTg2NGE1MTVhN2M0L3NlYzphOWRlY2RmYTU1MTM0MmZlYTcxMzU4NjRhNTE1YTdjNF8yODYvZnJhZzpiNmFlZDliMmEwMWE0MzE1YmEzMmJjYThiYjM3MDIxZS90YWJsZTo5NTNkMzcyZTdkYTM0MmZjYTc5ZjI4ZDNkODQ3MmY1MS90YWJsZXJhbmdlOjk1M2QzNzJlN2RhMzQyZmNhNzlmMjhkM2Q4NDcyZjUxXzM1LTQtMS0xLTA_32215a7d-b8cd-4dd4-8080-17943e5cace5</x:v>
      </x:c>
      <x:c r="O141" s="2" t="str"/>
      <x:c r="P141" s="2" t="str">
        <x:v>Exact XBRL anchor</x:v>
      </x:c>
      <x:c r="Q141" s="2" t="str">
        <x:v>Deposits</x:v>
      </x:c>
      <x:c r="R141" s="2" t="str">
        <x:v>highlighted/BAC_0000070858-21-000023_bac-20201231.htm</x:v>
      </x:c>
      <x:c r="S141" s="2" t="str"/>
      <x:c r="T141" s="2" t="str"/>
    </x:row>
    <x:row r="142" ht="24" customHeight="1">
      <x:c r="C142" s="2" t="str">
        <x:v>Historical Inputs!F142</x:v>
      </x:c>
      <x:c r="D142" s="2" t="str">
        <x:v>BAC</x:v>
      </x:c>
      <x:c r="E142" s="2" t="str">
        <x:v>FY2019</x:v>
      </x:c>
      <x:c r="F142" s="2" t="str">
        <x:v>loans_gross</x:v>
      </x:c>
      <x:c r="G142" s="2" t="n">
        <x:v>983426</x:v>
      </x:c>
      <x:c r="H142" s="2" t="str">
        <x:v>USD</x:v>
      </x:c>
      <x:c r="I142" s="2" t="str">
        <x:v>2019-12-31</x:v>
      </x:c>
      <x:c r="J142" s="2" t="str">
        <x:v>2020-07-31</x:v>
      </x:c>
      <x:c r="K142" s="2" t="str">
        <x:v>0000070858-20-000040</x:v>
      </x:c>
      <x:c r="L142" s="2" t="str">
        <x:v>data/raw/sec/BAC_companyfacts.json</x:v>
      </x:c>
      <x:c r="M142" s="2" t="str">
        <x:v>https://data.sec.gov/api/xbrl/companyfacts/CIK0000070858.json</x:v>
      </x:c>
      <x:c r="N142" s="2" t="str"/>
      <x:c r="O142" s="2" t="str"/>
      <x:c r="P142" s="2" t="str">
        <x:v>Structured fact retained</x:v>
      </x:c>
      <x:c r="Q142" s="2" t="str">
        <x:v>Loans and Leases Receivable, Net of Deferred Income</x:v>
      </x:c>
      <x:c r="R142" s="2" t="str"/>
      <x:c r="S142" s="2" t="str"/>
      <x:c r="T142" s="2" t="str"/>
    </x:row>
    <x:row r="143" ht="24" customHeight="1">
      <x:c r="C143" s="2" t="str">
        <x:v>Historical Inputs!F143</x:v>
      </x:c>
      <x:c r="D143" s="2" t="str">
        <x:v>BAC</x:v>
      </x:c>
      <x:c r="E143" s="2" t="str">
        <x:v>FY2019</x:v>
      </x:c>
      <x:c r="F143" s="2" t="str">
        <x:v>loans_net</x:v>
      </x:c>
      <x:c r="G143" s="2" t="n">
        <x:v>974010</x:v>
      </x:c>
      <x:c r="H143" s="2" t="str">
        <x:v>USD</x:v>
      </x:c>
      <x:c r="I143" s="2" t="str">
        <x:v>2019-12-31</x:v>
      </x:c>
      <x:c r="J143" s="2" t="str">
        <x:v>2020-07-31</x:v>
      </x:c>
      <x:c r="K143" s="2" t="str">
        <x:v>0000070858-20-000040</x:v>
      </x:c>
      <x:c r="L143" s="2" t="str">
        <x:v>data/raw/sec/BAC_companyfacts.json</x:v>
      </x:c>
      <x:c r="M143" s="2" t="str">
        <x:v>https://data.sec.gov/api/xbrl/companyfacts/CIK0000070858.json</x:v>
      </x:c>
      <x:c r="N143" s="2" t="str"/>
      <x:c r="O143" s="2" t="str"/>
      <x:c r="P143" s="2" t="str">
        <x:v>Structured fact retained</x:v>
      </x:c>
      <x:c r="Q143" s="2" t="str">
        <x:v>Loans and Leases Receivable, Net Amount</x:v>
      </x:c>
      <x:c r="R143" s="2" t="str"/>
      <x:c r="S143" s="2" t="str"/>
      <x:c r="T143" s="2" t="str"/>
    </x:row>
    <x:row r="144" ht="24" customHeight="1">
      <x:c r="C144" s="2" t="str">
        <x:v>Historical Inputs!F144</x:v>
      </x:c>
      <x:c r="D144" s="2" t="str">
        <x:v>BAC</x:v>
      </x:c>
      <x:c r="E144" s="2" t="str">
        <x:v>FY2019</x:v>
      </x:c>
      <x:c r="F144" s="2" t="str">
        <x:v>allowance</x:v>
      </x:c>
      <x:c r="G144" s="2" t="n">
        <x:v>12358</x:v>
      </x:c>
      <x:c r="H144" s="2" t="str">
        <x:v>USD</x:v>
      </x:c>
      <x:c r="I144" s="2" t="str">
        <x:v>2019-12-31</x:v>
      </x:c>
      <x:c r="J144" s="2" t="str">
        <x:v>2023-02-22</x:v>
      </x:c>
      <x:c r="K144" s="2" t="str">
        <x:v>0000070858-23-000092</x:v>
      </x:c>
      <x:c r="L144" s="2" t="str">
        <x:v>data/raw/filings/BAC_0000070858-23-000092_bac-20221231.htm</x:v>
      </x:c>
      <x:c r="M144" s="2" t="str">
        <x:v>https://www.sec.gov/Archives/edgar/data/70858/000007085823000092/bac-20221231.htm</x:v>
      </x:c>
      <x:c r="N144" s="2" t="str">
        <x:v>id3VybDovL2RvY3MudjEvZG9jOmUwZmJmYzQ4MjVhMzQwMjY4MGM1ZWQ3ZWQxYjcwMGI2L3NlYzplMGZiZmM0ODI1YTM0MDI2ODBjNWVkN2VkMWI3MDBiNl8yMDUvZnJhZzo0YTRjNGI3MjA4NmU0YTgzOWE1NTIzMDM2MWQ2ZjUwMC90YWJsZTo2NDYxZGIyYjFkZDE0OWFlOTgxMGFjNzA0YjY5ODE3ZC90YWJsZXJhbmdlOjY0NjFkYjJiMWRkMTQ5YWU5ODEwYWM3MDRiNjk4MTdkXzYzLTctMS0xLTU3OTk1NA_494c2c93-9b5c-4091-8701-5deea006813a</x:v>
      </x:c>
      <x:c r="O144" s="2" t="str"/>
      <x:c r="P144" s="2" t="str">
        <x:v>Exact XBRL anchor</x:v>
      </x:c>
      <x:c r="Q144" s="2" t="str">
        <x:v>Loan allowance for credit losses</x:v>
      </x:c>
      <x:c r="R144" s="2" t="str">
        <x:v>highlighted/BAC_0000070858-23-000092_bac-20221231.htm</x:v>
      </x:c>
      <x:c r="S144" s="2" t="str"/>
      <x:c r="T144" s="2" t="str"/>
    </x:row>
    <x:row r="145" ht="24" customHeight="1">
      <x:c r="C145" s="2" t="str">
        <x:v>Historical Inputs!F145</x:v>
      </x:c>
      <x:c r="D145" s="2" t="str">
        <x:v>BAC</x:v>
      </x:c>
      <x:c r="E145" s="2" t="str">
        <x:v>FY2019</x:v>
      </x:c>
      <x:c r="F145" s="2" t="str">
        <x:v>nonaccrual</x:v>
      </x:c>
      <x:c r="G145" s="2" t="str">
        <x:v>n.a.</x:v>
      </x:c>
      <x:c r="H145" s="2" t="str">
        <x:v>USDm</x:v>
      </x:c>
      <x:c r="I145" s="2" t="str">
        <x:v>2019-12-31</x:v>
      </x:c>
      <x:c r="J145" s="2" t="str"/>
      <x:c r="K145" s="2" t="str"/>
      <x:c r="L145" s="2" t="str"/>
      <x:c r="M145" s="2" t="str"/>
      <x:c r="N145" s="2" t="str"/>
      <x:c r="O145" s="2" t="str"/>
      <x:c r="P145" s="2" t="str">
        <x:v>Not reported / unavailable</x:v>
      </x:c>
      <x:c r="Q145" s="2" t="str">
        <x:v>Nonaccrual</x:v>
      </x:c>
      <x:c r="R145" s="2" t="str"/>
      <x:c r="S145" s="2" t="str"/>
      <x:c r="T145" s="2" t="str"/>
    </x:row>
    <x:row r="146" ht="24" customHeight="1">
      <x:c r="C146" s="2" t="str">
        <x:v>Historical Inputs!F146</x:v>
      </x:c>
      <x:c r="D146" s="2" t="str">
        <x:v>BAC</x:v>
      </x:c>
      <x:c r="E146" s="2" t="str">
        <x:v>FY2019</x:v>
      </x:c>
      <x:c r="F146" s="2" t="str">
        <x:v>cash</x:v>
      </x:c>
      <x:c r="G146" s="2" t="n">
        <x:v>161560</x:v>
      </x:c>
      <x:c r="H146" s="2" t="str">
        <x:v>USD</x:v>
      </x:c>
      <x:c r="I146" s="2" t="str">
        <x:v>2019-12-31</x:v>
      </x:c>
      <x:c r="J146" s="2" t="str">
        <x:v>2020-10-30</x:v>
      </x:c>
      <x:c r="K146" s="2" t="str">
        <x:v>0000070858-20-000071</x:v>
      </x:c>
      <x:c r="L146" s="2" t="str">
        <x:v>data/raw/sec/BAC_companyfacts.json</x:v>
      </x:c>
      <x:c r="M146" s="2" t="str">
        <x:v>https://data.sec.gov/api/xbrl/companyfacts/CIK0000070858.json</x:v>
      </x:c>
      <x:c r="N146" s="2" t="str"/>
      <x:c r="O146" s="2" t="str"/>
      <x:c r="P146" s="2" t="str">
        <x:v>Structured fact retained</x:v>
      </x:c>
      <x:c r="Q146" s="2" t="str">
        <x:v>Cash and Cash Equivalents, at Carrying Value</x:v>
      </x:c>
      <x:c r="R146" s="2" t="str"/>
      <x:c r="S146" s="2" t="str"/>
      <x:c r="T146" s="2" t="str"/>
    </x:row>
    <x:row r="147" ht="24" customHeight="1">
      <x:c r="C147" s="2" t="str">
        <x:v>Historical Inputs!F147</x:v>
      </x:c>
      <x:c r="D147" s="2" t="str">
        <x:v>BAC</x:v>
      </x:c>
      <x:c r="E147" s="2" t="str">
        <x:v>FY2019</x:v>
      </x:c>
      <x:c r="F147" s="2" t="str">
        <x:v>aoci</x:v>
      </x:c>
      <x:c r="G147" s="2" t="n">
        <x:v>-6633</x:v>
      </x:c>
      <x:c r="H147" s="2" t="str">
        <x:v>USD</x:v>
      </x:c>
      <x:c r="I147" s="2" t="str">
        <x:v>2019-12-31</x:v>
      </x:c>
      <x:c r="J147" s="2" t="str">
        <x:v>2021-02-24</x:v>
      </x:c>
      <x:c r="K147" s="2" t="str">
        <x:v>0000070858-21-000023</x:v>
      </x:c>
      <x:c r="L147" s="2" t="str">
        <x:v>data/raw/filings/BAC_0000070858-21-000023_bac-20201231.htm</x:v>
      </x:c>
      <x:c r="M147" s="2" t="str">
        <x:v>https://www.sec.gov/Archives/edgar/data/70858/000007085821000023/bac-20201231.htm</x:v>
      </x:c>
      <x:c r="N147" s="2" t="str">
        <x:v>id3VybDovL2RvY3MudjEvZG9jOmE5ZGVjZGZhNTUxMzQyZmVhNzEzNTg2NGE1MTVhN2M0L3NlYzphOWRlY2RmYTU1MTM0MmZlYTcxMzU4NjRhNTE1YTdjNF8yODYvZnJhZzpiNmFlZDliMmEwMWE0MzE1YmEzMmJjYThiYjM3MDIxZS90YWJsZTo5NTNkMzcyZTdkYTM0MmZjYTc5ZjI4ZDNkODQ3MmY1MS90YWJsZXJhbmdlOjk1M2QzNzJlN2RhMzQyZmNhNzlmMjhkM2Q4NDcyZjUxXzQ4LTQtMS0xLTA_40b4b987-5d6b-4be2-acff-b4877adde5e4</x:v>
      </x:c>
      <x:c r="O147" s="2" t="str"/>
      <x:c r="P147" s="2" t="str">
        <x:v>Exact XBRL anchor</x:v>
      </x:c>
      <x:c r="Q147" s="2" t="str">
        <x:v>Accumulated Other Comprehensive Income (Loss), Net of Tax</x:v>
      </x:c>
      <x:c r="R147" s="2" t="str">
        <x:v>highlighted/BAC_0000070858-21-000023_bac-20201231.htm</x:v>
      </x:c>
      <x:c r="S147" s="2" t="str"/>
      <x:c r="T147" s="2" t="str"/>
    </x:row>
    <x:row r="148" ht="24" customHeight="1">
      <x:c r="C148" s="2" t="str">
        <x:v>Historical Inputs!F148</x:v>
      </x:c>
      <x:c r="D148" s="2" t="str">
        <x:v>BAC</x:v>
      </x:c>
      <x:c r="E148" s="2" t="str">
        <x:v>FY2019</x:v>
      </x:c>
      <x:c r="F148" s="2" t="str">
        <x:v>nii</x:v>
      </x:c>
      <x:c r="G148" s="2" t="n">
        <x:v>48891</x:v>
      </x:c>
      <x:c r="H148" s="2" t="str">
        <x:v>USD</x:v>
      </x:c>
      <x:c r="I148" s="2" t="str">
        <x:v>2019-12-31</x:v>
      </x:c>
      <x:c r="J148" s="2" t="str">
        <x:v>2022-02-22</x:v>
      </x:c>
      <x:c r="K148" s="2" t="str">
        <x:v>0000070858-22-000062</x:v>
      </x:c>
      <x:c r="L148" s="2" t="str">
        <x:v>data/raw/filings/BAC_0000070858-22-000062_bac-20211231.htm</x:v>
      </x:c>
      <x:c r="M148" s="2" t="str">
        <x:v>https://www.sec.gov/Archives/edgar/data/70858/000007085822000062/bac-20211231.htm</x:v>
      </x:c>
      <x:c r="N148" s="2" t="str">
        <x:v>id3VybDovL2RvY3MudjEvZG9jOjA2MDY5ZmY1ZTUwOTQ4MzJiYjZlNzc5NzNkYzA3OGEwL3NlYzowNjA2OWZmNWU1MDk0ODMyYmI2ZTc3OTczZGMwNzhhMF8xNjYvZnJhZzpkMTJmNjViZjVjYmM0OTQwODNkNjBlY2RiOWI1MDc5Yy90YWJsZTphMGJhN2QxMjk0YmM0ZGIwOGZmNTUxNDhlNGE5MDAyYS90YWJsZXJhbmdlOmEwYmE3ZDEyOTRiYzRkYjA4ZmY1NTE0OGU0YTkwMDJhXzE4LTUtMS0xLTExNTU1MA_6cb43039-8505-44ee-b277-7df42144b85e</x:v>
      </x:c>
      <x:c r="O148" s="2" t="str"/>
      <x:c r="P148" s="2" t="str">
        <x:v>Exact XBRL anchor</x:v>
      </x:c>
      <x:c r="Q148" s="2" t="str">
        <x:v>Interest Income (Expense), Net</x:v>
      </x:c>
      <x:c r="R148" s="2" t="str">
        <x:v>highlighted/BAC_0000070858-22-000062_bac-20211231.htm</x:v>
      </x:c>
      <x:c r="S148" s="2" t="str"/>
      <x:c r="T148" s="2" t="str"/>
    </x:row>
    <x:row r="149" ht="24" customHeight="1">
      <x:c r="C149" s="2" t="str">
        <x:v>Historical Inputs!F149</x:v>
      </x:c>
      <x:c r="D149" s="2" t="str">
        <x:v>BAC</x:v>
      </x:c>
      <x:c r="E149" s="2" t="str">
        <x:v>FY2019</x:v>
      </x:c>
      <x:c r="F149" s="2" t="str">
        <x:v>noninterest_income</x:v>
      </x:c>
      <x:c r="G149" s="2" t="n">
        <x:v>42353</x:v>
      </x:c>
      <x:c r="H149" s="2" t="str">
        <x:v>USD</x:v>
      </x:c>
      <x:c r="I149" s="2" t="str">
        <x:v>2019-12-31</x:v>
      </x:c>
      <x:c r="J149" s="2" t="str">
        <x:v>2022-02-22</x:v>
      </x:c>
      <x:c r="K149" s="2" t="str">
        <x:v>0000070858-22-000062</x:v>
      </x:c>
      <x:c r="L149" s="2" t="str">
        <x:v>data/raw/filings/BAC_0000070858-22-000062_bac-20211231.htm</x:v>
      </x:c>
      <x:c r="M149" s="2" t="str">
        <x:v>https://www.sec.gov/Archives/edgar/data/70858/000007085822000062/bac-20211231.htm</x:v>
      </x:c>
      <x:c r="N149" s="2" t="str">
        <x:v>id3VybDovL2RvY3MudjEvZG9jOjA2MDY5ZmY1ZTUwOTQ4MzJiYjZlNzc5NzNkYzA3OGEwL3NlYzowNjA2OWZmNWU1MDk0ODMyYmI2ZTc3OTczZGMwNzhhMF8yNjUvZnJhZzo2NTM3YTUxM2ViNzQ0OTgzODZmNGZmNzMwOGNjMzY0OC90YWJsZTpkZjVhNGM1OTg5ZTM0MTUxOWExZTRkNDZlZjA1MTU1Yi90YWJsZXJhbmdlOmRmNWE0YzU5ODllMzQxNTE5YTFlNGQ0NmVmMDUxNTViXzI3LTUtMS0xLTE4MDY5MA_08682aa3-18d8-4643-bb21-6c83419ff2ea</x:v>
      </x:c>
      <x:c r="O149" s="2" t="str"/>
      <x:c r="P149" s="2" t="str">
        <x:v>Exact XBRL anchor</x:v>
      </x:c>
      <x:c r="Q149" s="2" t="str">
        <x:v>Noninterest Income</x:v>
      </x:c>
      <x:c r="R149" s="2" t="str">
        <x:v>highlighted/BAC_0000070858-22-000062_bac-20211231.htm</x:v>
      </x:c>
      <x:c r="S149" s="2" t="str"/>
      <x:c r="T149" s="2" t="str"/>
    </x:row>
    <x:row r="150" ht="24" customHeight="1">
      <x:c r="C150" s="2" t="str">
        <x:v>Historical Inputs!F150</x:v>
      </x:c>
      <x:c r="D150" s="2" t="str">
        <x:v>BAC</x:v>
      </x:c>
      <x:c r="E150" s="2" t="str">
        <x:v>FY2019</x:v>
      </x:c>
      <x:c r="F150" s="2" t="str">
        <x:v>revenue_reported</x:v>
      </x:c>
      <x:c r="G150" s="2" t="n">
        <x:v>91244</x:v>
      </x:c>
      <x:c r="H150" s="2" t="str">
        <x:v>USD</x:v>
      </x:c>
      <x:c r="I150" s="2" t="str">
        <x:v>2019-12-31</x:v>
      </x:c>
      <x:c r="J150" s="2" t="str">
        <x:v>2022-02-22</x:v>
      </x:c>
      <x:c r="K150" s="2" t="str">
        <x:v>0000070858-22-000062</x:v>
      </x:c>
      <x:c r="L150" s="2" t="str">
        <x:v>data/raw/filings/BAC_0000070858-22-000062_bac-20211231.htm</x:v>
      </x:c>
      <x:c r="M150" s="2" t="str">
        <x:v>https://www.sec.gov/Archives/edgar/data/70858/000007085822000062/bac-20211231.htm</x:v>
      </x:c>
      <x:c r="N150" s="2" t="str">
        <x:v>id3VybDovL2RvY3MudjEvZG9jOjA2MDY5ZmY1ZTUwOTQ4MzJiYjZlNzc5NzNkYzA3OGEwL3NlYzowNjA2OWZmNWU1MDk0ODMyYmI2ZTc3OTczZGMwNzhhMF8yNzcvZnJhZzpmZmNiMzAyOGY0OTQ0NGFmYjc2ZGEyZDNkOWQ0NzIzNC90YWJsZTo3ZGIwMzRmNTRmNTk0YTg0YmYzOWZhOTZkMTU0NDYzNS90YWJsZXJhbmdlOjdkYjAzNGY1NGY1OTRhODRiZjM5ZmE5NmQxNTQ0NjM1XzE5LTUtMS0xLTExNTU1MA_eea83ec8-e9a8-433e-a15c-7f52969d315e</x:v>
      </x:c>
      <x:c r="O150" s="2" t="str"/>
      <x:c r="P150" s="2" t="str">
        <x:v>Exact XBRL anchor</x:v>
      </x:c>
      <x:c r="Q150" s="2" t="str">
        <x:v>Revenues</x:v>
      </x:c>
      <x:c r="R150" s="2" t="str">
        <x:v>highlighted/BAC_0000070858-22-000062_bac-20211231.htm</x:v>
      </x:c>
      <x:c r="S150" s="2" t="str"/>
      <x:c r="T150" s="2" t="str"/>
    </x:row>
    <x:row r="151" ht="24" customHeight="1">
      <x:c r="C151" s="2" t="str">
        <x:v>Historical Inputs!F151</x:v>
      </x:c>
      <x:c r="D151" s="2" t="str">
        <x:v>BAC</x:v>
      </x:c>
      <x:c r="E151" s="2" t="str">
        <x:v>FY2019</x:v>
      </x:c>
      <x:c r="F151" s="2" t="str">
        <x:v>opex</x:v>
      </x:c>
      <x:c r="G151" s="2" t="n">
        <x:v>54900</x:v>
      </x:c>
      <x:c r="H151" s="2" t="str">
        <x:v>USD</x:v>
      </x:c>
      <x:c r="I151" s="2" t="str">
        <x:v>2019-12-31</x:v>
      </x:c>
      <x:c r="J151" s="2" t="str">
        <x:v>2022-02-22</x:v>
      </x:c>
      <x:c r="K151" s="2" t="str">
        <x:v>0000070858-22-000062</x:v>
      </x:c>
      <x:c r="L151" s="2" t="str">
        <x:v>data/raw/filings/BAC_0000070858-22-000062_bac-20211231.htm</x:v>
      </x:c>
      <x:c r="M151" s="2" t="str">
        <x:v>https://www.sec.gov/Archives/edgar/data/70858/000007085822000062/bac-20211231.htm</x:v>
      </x:c>
      <x:c r="N151" s="2" t="str">
        <x:v>id3VybDovL2RvY3MudjEvZG9jOjA2MDY5ZmY1ZTUwOTQ4MzJiYjZlNzc5NzNkYzA3OGEwL3NlYzowNjA2OWZmNWU1MDk0ODMyYmI2ZTc3OTczZGMwNzhhMF8yNjUvZnJhZzo2NTM3YTUxM2ViNzQ0OTgzODZmNGZmNzMwOGNjMzY0OC90YWJsZTo4NWVhODAyNmE0MTU0MWFhOTIwMDJlODQxMmJiNWFiOS90YWJsZXJhbmdlOjg1ZWE4MDI2YTQxNTQxYWE5MjAwMmU4NDEyYmI1YWI5XzktOS0xLTEtMTU3ODY4_f107068c-33ae-4525-94d7-8065af9d6231</x:v>
      </x:c>
      <x:c r="O151" s="2" t="str"/>
      <x:c r="P151" s="2" t="str">
        <x:v>Exact XBRL anchor</x:v>
      </x:c>
      <x:c r="Q151" s="2" t="str">
        <x:v>Noninterest Expense</x:v>
      </x:c>
      <x:c r="R151" s="2" t="str">
        <x:v>highlighted/BAC_0000070858-22-000062_bac-20211231.htm</x:v>
      </x:c>
      <x:c r="S151" s="2" t="str"/>
      <x:c r="T151" s="2" t="str"/>
    </x:row>
    <x:row r="152" ht="24" customHeight="1">
      <x:c r="C152" s="2" t="str">
        <x:v>Historical Inputs!F152</x:v>
      </x:c>
      <x:c r="D152" s="2" t="str">
        <x:v>BAC</x:v>
      </x:c>
      <x:c r="E152" s="2" t="str">
        <x:v>FY2019</x:v>
      </x:c>
      <x:c r="F152" s="2" t="str">
        <x:v>provision</x:v>
      </x:c>
      <x:c r="G152" s="2" t="n">
        <x:v>3590</x:v>
      </x:c>
      <x:c r="H152" s="2" t="str">
        <x:v>USD</x:v>
      </x:c>
      <x:c r="I152" s="2" t="str">
        <x:v>2019-12-31</x:v>
      </x:c>
      <x:c r="J152" s="2" t="str">
        <x:v>2020-02-19</x:v>
      </x:c>
      <x:c r="K152" s="2" t="str">
        <x:v>0000070858-20-000011</x:v>
      </x:c>
      <x:c r="L152" s="2" t="str">
        <x:v>data/raw/filings/BAC_0000070858-20-000011_bac-1231201910xk.htm</x:v>
      </x:c>
      <x:c r="M152" s="2" t="str">
        <x:v>https://www.sec.gov/Archives/edgar/data/70858/000007085820000011/bac-1231201910xk.htm</x:v>
      </x:c>
      <x:c r="N152" s="2" t="str">
        <x:v>d46784416e2885-wk-Fact-2BB7EE9E01E06F04C167FBD3CD3B29C6</x:v>
      </x:c>
      <x:c r="O152" s="2" t="str"/>
      <x:c r="P152" s="2" t="str">
        <x:v>Exact XBRL anchor</x:v>
      </x:c>
      <x:c r="Q152" s="2" t="str">
        <x:v>Provision for Loan, Lease, and Other Losses</x:v>
      </x:c>
      <x:c r="R152" s="2" t="str">
        <x:v>highlighted/BAC_0000070858-20-000011_bac-1231201910xk.htm</x:v>
      </x:c>
      <x:c r="S152" s="2" t="str"/>
      <x:c r="T152" s="2" t="str"/>
    </x:row>
    <x:row r="153" ht="24" customHeight="1">
      <x:c r="C153" s="2" t="str">
        <x:v>Historical Inputs!F153</x:v>
      </x:c>
      <x:c r="D153" s="2" t="str">
        <x:v>BAC</x:v>
      </x:c>
      <x:c r="E153" s="2" t="str">
        <x:v>FY2019</x:v>
      </x:c>
      <x:c r="F153" s="2" t="str">
        <x:v>pretax</x:v>
      </x:c>
      <x:c r="G153" s="2" t="n">
        <x:v>32754</x:v>
      </x:c>
      <x:c r="H153" s="2" t="str">
        <x:v>USD</x:v>
      </x:c>
      <x:c r="I153" s="2" t="str">
        <x:v>2019-12-31</x:v>
      </x:c>
      <x:c r="J153" s="2" t="str">
        <x:v>2022-02-22</x:v>
      </x:c>
      <x:c r="K153" s="2" t="str">
        <x:v>0000070858-22-000062</x:v>
      </x:c>
      <x:c r="L153" s="2" t="str">
        <x:v>data/raw/filings/BAC_0000070858-22-000062_bac-20211231.htm</x:v>
      </x:c>
      <x:c r="M153" s="2" t="str">
        <x:v>https://www.sec.gov/Archives/edgar/data/70858/000007085822000062/bac-20211231.htm</x:v>
      </x:c>
      <x:c r="N153" s="2" t="str">
        <x:v>id3VybDovL2RvY3MudjEvZG9jOjA2MDY5ZmY1ZTUwOTQ4MzJiYjZlNzc5NzNkYzA3OGEwL3NlYzowNjA2OWZmNWU1MDk0ODMyYmI2ZTc3OTczZGMwNzhhMF8yNzcvZnJhZzpmZmNiMzAyOGY0OTQ0NGFmYjc2ZGEyZDNkOWQ0NzIzNC90YWJsZTo3ZGIwMzRmNTRmNTk0YTg0YmYzOWZhOTZkMTU0NDYzNS90YWJsZXJhbmdlOjdkYjAzNGY1NGY1OTRhODRiZjM5ZmE5NmQxNTQ0NjM1XzE5LTctMS0xLTExNTU1MA_6a0764ff-6027-4683-a8bd-a5f089087c8b</x:v>
      </x:c>
      <x:c r="O153" s="2" t="str"/>
      <x:c r="P153" s="2" t="str">
        <x:v>Exact XBRL anchor</x:v>
      </x:c>
      <x:c r="Q153" s="2" t="str">
        <x:v>Income (Loss) from Continuing Operations before Income Taxes, Noncontrolling Interest</x:v>
      </x:c>
      <x:c r="R153" s="2" t="str">
        <x:v>highlighted/BAC_0000070858-22-000062_bac-20211231.htm</x:v>
      </x:c>
      <x:c r="S153" s="2" t="str"/>
      <x:c r="T153" s="2" t="str"/>
    </x:row>
    <x:row r="154" ht="24" customHeight="1">
      <x:c r="C154" s="2" t="str">
        <x:v>Historical Inputs!F154</x:v>
      </x:c>
      <x:c r="D154" s="2" t="str">
        <x:v>BAC</x:v>
      </x:c>
      <x:c r="E154" s="2" t="str">
        <x:v>FY2019</x:v>
      </x:c>
      <x:c r="F154" s="2" t="str">
        <x:v>tax</x:v>
      </x:c>
      <x:c r="G154" s="2" t="n">
        <x:v>5324</x:v>
      </x:c>
      <x:c r="H154" s="2" t="str">
        <x:v>USD</x:v>
      </x:c>
      <x:c r="I154" s="2" t="str">
        <x:v>2019-12-31</x:v>
      </x:c>
      <x:c r="J154" s="2" t="str">
        <x:v>2022-02-22</x:v>
      </x:c>
      <x:c r="K154" s="2" t="str">
        <x:v>0000070858-22-000062</x:v>
      </x:c>
      <x:c r="L154" s="2" t="str">
        <x:v>data/raw/filings/BAC_0000070858-22-000062_bac-20211231.htm</x:v>
      </x:c>
      <x:c r="M154" s="2" t="str">
        <x:v>https://www.sec.gov/Archives/edgar/data/70858/000007085822000062/bac-20211231.htm</x:v>
      </x:c>
      <x:c r="N154" s="2" t="str">
        <x:v>id3VybDovL2RvY3MudjEvZG9jOjA2MDY5ZmY1ZTUwOTQ4MzJiYjZlNzc5NzNkYzA3OGEwL3NlYzowNjA2OWZmNWU1MDk0ODMyYmI2ZTc3OTczZGMwNzhhMF8yNDEvZnJhZzpkZmZkY2Q3ZmQ4YzQ0MDA4YThjMjNiM2QxMjUzZmNmNC90YWJsZTpkMGZjNzZhZjI1MmQ0ZjU3YjY4ZmUzZTJiNmIxZTk4My90YWJsZXJhbmdlOmQwZmM3NmFmMjUyZDRmNTdiNjhmZTNlMmI2YjFlOTgzXzE3LTktMS0xLTExNTU1MA_9f48d6d8-20d5-4040-a24e-a250425226d3</x:v>
      </x:c>
      <x:c r="O154" s="2" t="str"/>
      <x:c r="P154" s="2" t="str">
        <x:v>Exact XBRL anchor</x:v>
      </x:c>
      <x:c r="Q154" s="2" t="str">
        <x:v>Income Tax Expense (Benefit)</x:v>
      </x:c>
      <x:c r="R154" s="2" t="str">
        <x:v>highlighted/BAC_0000070858-22-000062_bac-20211231.htm</x:v>
      </x:c>
      <x:c r="S154" s="2" t="str"/>
      <x:c r="T154" s="2" t="str"/>
    </x:row>
    <x:row r="155" ht="24" customHeight="1">
      <x:c r="C155" s="2" t="str">
        <x:v>Historical Inputs!F155</x:v>
      </x:c>
      <x:c r="D155" s="2" t="str">
        <x:v>BAC</x:v>
      </x:c>
      <x:c r="E155" s="2" t="str">
        <x:v>FY2019</x:v>
      </x:c>
      <x:c r="F155" s="2" t="str">
        <x:v>net_income</x:v>
      </x:c>
      <x:c r="G155" s="2" t="n">
        <x:v>27430</x:v>
      </x:c>
      <x:c r="H155" s="2" t="str">
        <x:v>USD</x:v>
      </x:c>
      <x:c r="I155" s="2" t="str">
        <x:v>2019-12-31</x:v>
      </x:c>
      <x:c r="J155" s="2" t="str">
        <x:v>2022-02-22</x:v>
      </x:c>
      <x:c r="K155" s="2" t="str">
        <x:v>0000070858-22-000062</x:v>
      </x:c>
      <x:c r="L155" s="2" t="str">
        <x:v>data/raw/filings/BAC_0000070858-22-000062_bac-20211231.htm</x:v>
      </x:c>
      <x:c r="M155" s="2" t="str">
        <x:v>https://www.sec.gov/Archives/edgar/data/70858/000007085822000062/bac-20211231.htm</x:v>
      </x:c>
      <x:c r="N155" s="2" t="str">
        <x:v>id3VybDovL2RvY3MudjEvZG9jOjA2MDY5ZmY1ZTUwOTQ4MzJiYjZlNzc5NzNkYzA3OGEwL3NlYzowNjA2OWZmNWU1MDk0ODMyYmI2ZTc3OTczZGMwNzhhMF8yNzcvZnJhZzpmZmNiMzAyOGY0OTQ0NGFmYjc2ZGEyZDNkOWQ0NzIzNC90YWJsZTo3ZGIwMzRmNTRmNTk0YTg0YmYzOWZhOTZkMTU0NDYzNS90YWJsZXJhbmdlOjdkYjAzNGY1NGY1OTRhODRiZjM5ZmE5NmQxNTQ0NjM1XzE5LTktMS0xLTExNTU1MA_99dd40f7-babd-4119-b61a-7ac2852abbcf</x:v>
      </x:c>
      <x:c r="O155" s="2" t="str"/>
      <x:c r="P155" s="2" t="str">
        <x:v>Exact XBRL anchor</x:v>
      </x:c>
      <x:c r="Q155" s="2" t="str">
        <x:v>Net Income (Loss) Attributable to Parent</x:v>
      </x:c>
      <x:c r="R155" s="2" t="str">
        <x:v>highlighted/BAC_0000070858-22-000062_bac-20211231.htm</x:v>
      </x:c>
      <x:c r="S155" s="2" t="str"/>
      <x:c r="T155" s="2" t="str"/>
    </x:row>
    <x:row r="156" ht="24" customHeight="1">
      <x:c r="C156" s="2" t="str">
        <x:v>Historical Inputs!F156</x:v>
      </x:c>
      <x:c r="D156" s="2" t="str">
        <x:v>BAC</x:v>
      </x:c>
      <x:c r="E156" s="2" t="str">
        <x:v>FY2019</x:v>
      </x:c>
      <x:c r="F156" s="2" t="str">
        <x:v>common_income</x:v>
      </x:c>
      <x:c r="G156" s="2" t="n">
        <x:v>25998</x:v>
      </x:c>
      <x:c r="H156" s="2" t="str">
        <x:v>USD</x:v>
      </x:c>
      <x:c r="I156" s="2" t="str">
        <x:v>2019-12-31</x:v>
      </x:c>
      <x:c r="J156" s="2" t="str">
        <x:v>2022-02-22</x:v>
      </x:c>
      <x:c r="K156" s="2" t="str">
        <x:v>0000070858-22-000062</x:v>
      </x:c>
      <x:c r="L156" s="2" t="str">
        <x:v>data/raw/filings/BAC_0000070858-22-000062_bac-20211231.htm</x:v>
      </x:c>
      <x:c r="M156" s="2" t="str">
        <x:v>https://www.sec.gov/Archives/edgar/data/70858/000007085822000062/bac-20211231.htm</x:v>
      </x:c>
      <x:c r="N156" s="2" t="str">
        <x:v>id3VybDovL2RvY3MudjEvZG9jOjA2MDY5ZmY1ZTUwOTQ4MzJiYjZlNzc5NzNkYzA3OGEwL3NlYzowNjA2OWZmNWU1MDk0ODMyYmI2ZTc3OTczZGMwNzhhMF8yMjYvZnJhZzpiNjAxMGYxY2EzYmI0YzRmODM0M2Y1N2YwYjRjYzFlYy90YWJsZTpmYTRjNzVmOTRlMDA0YTFlOGEyNDQ0ZDQ5ZThiNjcwYy90YWJsZXJhbmdlOmZhNGM3NWY5NGUwMDRhMWU4YTI0NDRkNDllOGI2NzBjXzE0LTExLTEtMS0xMTU1NTA_43140a1e-308a-46f4-a4e6-930ed16f4e41</x:v>
      </x:c>
      <x:c r="O156" s="2" t="str"/>
      <x:c r="P156" s="2" t="str">
        <x:v>Exact XBRL anchor</x:v>
      </x:c>
      <x:c r="Q156" s="2" t="str">
        <x:v>Net Income (Loss) Available to Common Stockholders, Basic</x:v>
      </x:c>
      <x:c r="R156" s="2" t="str">
        <x:v>highlighted/BAC_0000070858-22-000062_bac-20211231.htm</x:v>
      </x:c>
      <x:c r="S156" s="2" t="str"/>
      <x:c r="T156" s="2" t="str"/>
    </x:row>
    <x:row r="157" ht="24" customHeight="1">
      <x:c r="C157" s="2" t="str">
        <x:v>Historical Inputs!F157</x:v>
      </x:c>
      <x:c r="D157" s="2" t="str">
        <x:v>BAC</x:v>
      </x:c>
      <x:c r="E157" s="2" t="str">
        <x:v>FY2019</x:v>
      </x:c>
      <x:c r="F157" s="2" t="str">
        <x:v>preferred_div</x:v>
      </x:c>
      <x:c r="G157" s="2" t="str">
        <x:v>n.a.</x:v>
      </x:c>
      <x:c r="H157" s="2" t="str">
        <x:v>USDm</x:v>
      </x:c>
      <x:c r="I157" s="2" t="str">
        <x:v>2019-12-31</x:v>
      </x:c>
      <x:c r="J157" s="2" t="str"/>
      <x:c r="K157" s="2" t="str"/>
      <x:c r="L157" s="2" t="str"/>
      <x:c r="M157" s="2" t="str"/>
      <x:c r="N157" s="2" t="str"/>
      <x:c r="O157" s="2" t="str"/>
      <x:c r="P157" s="2" t="str">
        <x:v>Not reported / unavailable</x:v>
      </x:c>
      <x:c r="Q157" s="2" t="str">
        <x:v>Preferred dividends and other common-income adjustments</x:v>
      </x:c>
      <x:c r="R157" s="2" t="str"/>
      <x:c r="S157" s="2" t="str"/>
      <x:c r="T157" s="2" t="str"/>
    </x:row>
    <x:row r="158" ht="24" customHeight="1">
      <x:c r="C158" s="2" t="str">
        <x:v>Historical Inputs!F158</x:v>
      </x:c>
      <x:c r="D158" s="2" t="str">
        <x:v>BAC</x:v>
      </x:c>
      <x:c r="E158" s="2" t="str">
        <x:v>FY2019</x:v>
      </x:c>
      <x:c r="F158" s="2" t="str">
        <x:v>eps</x:v>
      </x:c>
      <x:c r="G158" s="2" t="n">
        <x:v>2.75</x:v>
      </x:c>
      <x:c r="H158" s="2" t="str">
        <x:v>USD/shares</x:v>
      </x:c>
      <x:c r="I158" s="2" t="str">
        <x:v>2019-12-31</x:v>
      </x:c>
      <x:c r="J158" s="2" t="str">
        <x:v>2022-02-22</x:v>
      </x:c>
      <x:c r="K158" s="2" t="str">
        <x:v>0000070858-22-000062</x:v>
      </x:c>
      <x:c r="L158" s="2" t="str">
        <x:v>data/raw/filings/BAC_0000070858-22-000062_bac-20211231.htm</x:v>
      </x:c>
      <x:c r="M158" s="2" t="str">
        <x:v>https://www.sec.gov/Archives/edgar/data/70858/000007085822000062/bac-20211231.htm</x:v>
      </x:c>
      <x:c r="N158" s="2" t="str">
        <x:v>id3VybDovL2RvY3MudjEvZG9jOjA2MDY5ZmY1ZTUwOTQ4MzJiYjZlNzc5NzNkYzA3OGEwL3NlYzowNjA2OWZmNWU1MDk0ODMyYmI2ZTc3OTczZGMwNzhhMF8yMjYvZnJhZzpiNjAxMGYxY2EzYmI0YzRmODM0M2Y1N2YwYjRjYzFlYy90YWJsZTpmYTRjNzVmOTRlMDA0YTFlOGEyNDQ0ZDQ5ZThiNjcwYy90YWJsZXJhbmdlOmZhNGM3NWY5NGUwMDRhMWU4YTI0NDRkNDllOGI2NzBjXzIwLTExLTEtMS0xMTU1NTA_4dc3d2d6-58ef-469c-bf80-40582f97be49</x:v>
      </x:c>
      <x:c r="O158" s="2" t="str"/>
      <x:c r="P158" s="2" t="str">
        <x:v>Exact XBRL anchor</x:v>
      </x:c>
      <x:c r="Q158" s="2" t="str">
        <x:v>Earnings Per Share, Diluted</x:v>
      </x:c>
      <x:c r="R158" s="2" t="str">
        <x:v>highlighted/BAC_0000070858-22-000062_bac-20211231.htm</x:v>
      </x:c>
      <x:c r="S158" s="2" t="str"/>
      <x:c r="T158" s="2" t="str"/>
    </x:row>
    <x:row r="159" ht="24" customHeight="1">
      <x:c r="C159" s="2" t="str">
        <x:v>Historical Inputs!F159</x:v>
      </x:c>
      <x:c r="D159" s="2" t="str">
        <x:v>BAC</x:v>
      </x:c>
      <x:c r="E159" s="2" t="str">
        <x:v>FY2019</x:v>
      </x:c>
      <x:c r="F159" s="2" t="str">
        <x:v>shares_diluted</x:v>
      </x:c>
      <x:c r="G159" s="2" t="n">
        <x:v>9442.9</x:v>
      </x:c>
      <x:c r="H159" s="2" t="str">
        <x:v>shares</x:v>
      </x:c>
      <x:c r="I159" s="2" t="str">
        <x:v>2019-12-31</x:v>
      </x:c>
      <x:c r="J159" s="2" t="str">
        <x:v>2022-02-22</x:v>
      </x:c>
      <x:c r="K159" s="2" t="str">
        <x:v>0000070858-22-000062</x:v>
      </x:c>
      <x:c r="L159" s="2" t="str">
        <x:v>data/raw/filings/BAC_0000070858-22-000062_bac-20211231.htm</x:v>
      </x:c>
      <x:c r="M159" s="2" t="str">
        <x:v>https://www.sec.gov/Archives/edgar/data/70858/000007085822000062/bac-20211231.htm</x:v>
      </x:c>
      <x:c r="N159" s="2" t="str">
        <x:v>id3VybDovL2RvY3MudjEvZG9jOjA2MDY5ZmY1ZTUwOTQ4MzJiYjZlNzc5NzNkYzA3OGEwL3NlYzowNjA2OWZmNWU1MDk0ODMyYmI2ZTc3OTczZGMwNzhhMF8yMjYvZnJhZzpiNjAxMGYxY2EzYmI0YzRmODM0M2Y1N2YwYjRjYzFlYy90YWJsZTpmYTRjNzVmOTRlMDA0YTFlOGEyNDQ0ZDQ5ZThiNjcwYy90YWJsZXJhbmdlOmZhNGM3NWY5NGUwMDRhMWU4YTI0NDRkNDllOGI2NzBjXzE5LTExLTEtMS0xMTU1NTA_c5ea3043-15fa-4c34-b6d0-9382cc606c50</x:v>
      </x:c>
      <x:c r="O159" s="2" t="str"/>
      <x:c r="P159" s="2" t="str">
        <x:v>Exact XBRL anchor</x:v>
      </x:c>
      <x:c r="Q159" s="2" t="str">
        <x:v>Weighted Average Number of Shares Outstanding, Diluted</x:v>
      </x:c>
      <x:c r="R159" s="2" t="str">
        <x:v>highlighted/BAC_0000070858-22-000062_bac-20211231.htm</x:v>
      </x:c>
      <x:c r="S159" s="2" t="str"/>
      <x:c r="T159" s="2" t="str"/>
    </x:row>
    <x:row r="160" ht="24" customHeight="1">
      <x:c r="C160" s="2" t="str">
        <x:v>Historical Inputs!F160</x:v>
      </x:c>
      <x:c r="D160" s="2" t="str">
        <x:v>BAC</x:v>
      </x:c>
      <x:c r="E160" s="2" t="str">
        <x:v>FY2019</x:v>
      </x:c>
      <x:c r="F160" s="2" t="str">
        <x:v>dps</x:v>
      </x:c>
      <x:c r="G160" s="2" t="n">
        <x:v>0.66</x:v>
      </x:c>
      <x:c r="H160" s="2" t="str">
        <x:v>USD/shares</x:v>
      </x:c>
      <x:c r="I160" s="2" t="str">
        <x:v>2019-12-31</x:v>
      </x:c>
      <x:c r="J160" s="2" t="str">
        <x:v>2022-02-22</x:v>
      </x:c>
      <x:c r="K160" s="2" t="str">
        <x:v>0000070858-22-000062</x:v>
      </x:c>
      <x:c r="L160" s="2" t="str">
        <x:v>data/raw/filings/BAC_0000070858-22-000062_bac-20211231.htm</x:v>
      </x:c>
      <x:c r="M160" s="2" t="str">
        <x:v>https://www.sec.gov/Archives/edgar/data/70858/000007085822000062/bac-20211231.htm</x:v>
      </x:c>
      <x:c r="N160" s="2" t="str">
        <x:v>id3VybDovL2RvY3MudjEvZG9jOjA2MDY5ZmY1ZTUwOTQ4MzJiYjZlNzc5NzNkYzA3OGEwL3NlYzowNjA2OWZmNWU1MDk0ODMyYmI2ZTc3OTczZGMwNzhhMF8yMjAvZnJhZzo3ODZiZTk0NDYyOTQ0MGQzYWNmZjU4MTZlOGY3NGY0NC90ZXh0cmVnaW9uOjc4NmJlOTQ0NjI5NDQwZDNhY2ZmNTgxNmU4Zjc0ZjQ0Xzg3OTYwOTMwMjM5MzM_f317fa20-8e4d-4401-a745-dc18dcfb24e9</x:v>
      </x:c>
      <x:c r="O160" s="2" t="str"/>
      <x:c r="P160" s="2" t="str">
        <x:v>Exact XBRL anchor</x:v>
      </x:c>
      <x:c r="Q160" s="2" t="str">
        <x:v>Common Stock, Dividends, Per Share, Cash Paid</x:v>
      </x:c>
      <x:c r="R160" s="2" t="str">
        <x:v>highlighted/BAC_0000070858-22-000062_bac-20211231.htm</x:v>
      </x:c>
      <x:c r="S160" s="2" t="str"/>
      <x:c r="T160" s="2" t="str"/>
    </x:row>
    <x:row r="161" ht="24" customHeight="1">
      <x:c r="C161" s="2" t="str">
        <x:v>Historical Inputs!F161</x:v>
      </x:c>
      <x:c r="D161" s="2" t="str">
        <x:v>BAC</x:v>
      </x:c>
      <x:c r="E161" s="2" t="str">
        <x:v>FY2019</x:v>
      </x:c>
      <x:c r="F161" s="2" t="str">
        <x:v>dividends</x:v>
      </x:c>
      <x:c r="G161" s="2" t="str">
        <x:v>n.a.</x:v>
      </x:c>
      <x:c r="H161" s="2" t="str">
        <x:v>USDm</x:v>
      </x:c>
      <x:c r="I161" s="2" t="str">
        <x:v>2019-12-31</x:v>
      </x:c>
      <x:c r="J161" s="2" t="str"/>
      <x:c r="K161" s="2" t="str"/>
      <x:c r="L161" s="2" t="str"/>
      <x:c r="M161" s="2" t="str"/>
      <x:c r="N161" s="2" t="str"/>
      <x:c r="O161" s="2" t="str"/>
      <x:c r="P161" s="2" t="str">
        <x:v>Not reported / unavailable</x:v>
      </x:c>
      <x:c r="Q161" s="2" t="str">
        <x:v>Cash common dividends paid</x:v>
      </x:c>
      <x:c r="R161" s="2" t="str"/>
      <x:c r="S161" s="2" t="str"/>
      <x:c r="T161" s="2" t="str"/>
    </x:row>
    <x:row r="162" ht="24" customHeight="1">
      <x:c r="C162" s="2" t="str">
        <x:v>Historical Inputs!F162</x:v>
      </x:c>
      <x:c r="D162" s="2" t="str">
        <x:v>BAC</x:v>
      </x:c>
      <x:c r="E162" s="2" t="str">
        <x:v>FY2019</x:v>
      </x:c>
      <x:c r="F162" s="2" t="str">
        <x:v>buybacks</x:v>
      </x:c>
      <x:c r="G162" s="2" t="n">
        <x:v>28144</x:v>
      </x:c>
      <x:c r="H162" s="2" t="str">
        <x:v>USD</x:v>
      </x:c>
      <x:c r="I162" s="2" t="str">
        <x:v>2019-12-31</x:v>
      </x:c>
      <x:c r="J162" s="2" t="str">
        <x:v>2022-02-22</x:v>
      </x:c>
      <x:c r="K162" s="2" t="str">
        <x:v>0000070858-22-000062</x:v>
      </x:c>
      <x:c r="L162" s="2" t="str">
        <x:v>data/raw/filings/BAC_0000070858-22-000062_bac-20211231.htm</x:v>
      </x:c>
      <x:c r="M162" s="2" t="str">
        <x:v>https://www.sec.gov/Archives/edgar/data/70858/000007085822000062/bac-20211231.htm</x:v>
      </x:c>
      <x:c r="N162" s="2" t="str">
        <x:v>id3VybDovL2RvY3MudjEvZG9jOjA2MDY5ZmY1ZTUwOTQ4MzJiYjZlNzc5NzNkYzA3OGEwL3NlYzowNjA2OWZmNWU1MDk0ODMyYmI2ZTc3OTczZGMwNzhhMF8xNTQvZnJhZzo2ZjdhNjUwNDQzNDA0YzNkOTYzYTQzOTkxNzBmYzIwMi90YWJsZTo3NDdjMmExMDkzZDc0NzkwYTliMjc4YTA0YWViYTNjNC90YWJsZXJhbmdlOjc0N2MyYTEwOTNkNzQ3OTBhOWIyNzhhMDRhZWJhM2M0XzU0LTUtMS0xLTExNTU1MA_65ee73c6-8e65-4b9c-b996-73b459fe78f2</x:v>
      </x:c>
      <x:c r="O162" s="2" t="str"/>
      <x:c r="P162" s="2" t="str">
        <x:v>Exact XBRL anchor</x:v>
      </x:c>
      <x:c r="Q162" s="2" t="str">
        <x:v>Payments for Repurchase of Common Stock</x:v>
      </x:c>
      <x:c r="R162" s="2" t="str">
        <x:v>highlighted/BAC_0000070858-22-000062_bac-20211231.htm</x:v>
      </x:c>
      <x:c r="S162" s="2" t="str"/>
      <x:c r="T162" s="2" t="str"/>
    </x:row>
    <x:row r="163" ht="24" customHeight="1">
      <x:c r="C163" s="2" t="str">
        <x:v>Historical Inputs!F163</x:v>
      </x:c>
      <x:c r="D163" s="2" t="str">
        <x:v>BAC</x:v>
      </x:c>
      <x:c r="E163" s="2" t="str">
        <x:v>FY2019</x:v>
      </x:c>
      <x:c r="F163" s="2" t="str">
        <x:v>chargeoffs</x:v>
      </x:c>
      <x:c r="G163" s="2" t="str">
        <x:v>n.a.</x:v>
      </x:c>
      <x:c r="H163" s="2" t="str">
        <x:v>USDm</x:v>
      </x:c>
      <x:c r="I163" s="2" t="str">
        <x:v>2019-12-31</x:v>
      </x:c>
      <x:c r="J163" s="2" t="str"/>
      <x:c r="K163" s="2" t="str"/>
      <x:c r="L163" s="2" t="str"/>
      <x:c r="M163" s="2" t="str"/>
      <x:c r="N163" s="2" t="str"/>
      <x:c r="O163" s="2" t="str"/>
      <x:c r="P163" s="2" t="str">
        <x:v>Not reported / unavailable</x:v>
      </x:c>
      <x:c r="Q163" s="2" t="str">
        <x:v>Gross loan charge-offs</x:v>
      </x:c>
      <x:c r="R163" s="2" t="str"/>
      <x:c r="S163" s="2" t="str"/>
      <x:c r="T163" s="2" t="str"/>
    </x:row>
    <x:row r="164" ht="24" customHeight="1">
      <x:c r="C164" s="2" t="str">
        <x:v>Historical Inputs!F164</x:v>
      </x:c>
      <x:c r="D164" s="2" t="str">
        <x:v>BAC</x:v>
      </x:c>
      <x:c r="E164" s="2" t="str">
        <x:v>FY2019</x:v>
      </x:c>
      <x:c r="F164" s="2" t="str">
        <x:v>recoveries</x:v>
      </x:c>
      <x:c r="G164" s="2" t="str">
        <x:v>n.a.</x:v>
      </x:c>
      <x:c r="H164" s="2" t="str">
        <x:v>USDm</x:v>
      </x:c>
      <x:c r="I164" s="2" t="str">
        <x:v>2019-12-31</x:v>
      </x:c>
      <x:c r="J164" s="2" t="str"/>
      <x:c r="K164" s="2" t="str"/>
      <x:c r="L164" s="2" t="str"/>
      <x:c r="M164" s="2" t="str"/>
      <x:c r="N164" s="2" t="str"/>
      <x:c r="O164" s="2" t="str"/>
      <x:c r="P164" s="2" t="str">
        <x:v>Not reported / unavailable</x:v>
      </x:c>
      <x:c r="Q164" s="2" t="str">
        <x:v>Loan recoveries</x:v>
      </x:c>
      <x:c r="R164" s="2" t="str"/>
      <x:c r="S164" s="2" t="str"/>
      <x:c r="T164" s="2" t="str"/>
    </x:row>
    <x:row r="165" ht="24" customHeight="1">
      <x:c r="C165" s="2" t="str">
        <x:v>Historical Inputs!F165</x:v>
      </x:c>
      <x:c r="D165" s="2" t="str">
        <x:v>BAC</x:v>
      </x:c>
      <x:c r="E165" s="2" t="str">
        <x:v>FY2019</x:v>
      </x:c>
      <x:c r="F165" s="2" t="str">
        <x:v>rwa</x:v>
      </x:c>
      <x:c r="G165" s="2" t="str">
        <x:v>n.a.</x:v>
      </x:c>
      <x:c r="H165" s="2" t="str">
        <x:v>USDm</x:v>
      </x:c>
      <x:c r="I165" s="2" t="str">
        <x:v>2019-12-31</x:v>
      </x:c>
      <x:c r="J165" s="2" t="str"/>
      <x:c r="K165" s="2" t="str"/>
      <x:c r="L165" s="2" t="str"/>
      <x:c r="M165" s="2" t="str"/>
      <x:c r="N165" s="2" t="str"/>
      <x:c r="O165" s="2" t="str"/>
      <x:c r="P165" s="2" t="str">
        <x:v>Not reported / unavailable</x:v>
      </x:c>
      <x:c r="Q165" s="2" t="str">
        <x:v>Risk-weighted assets</x:v>
      </x:c>
      <x:c r="R165" s="2" t="str"/>
      <x:c r="S165" s="2" t="str"/>
      <x:c r="T165" s="2" t="str"/>
    </x:row>
    <x:row r="166" ht="24" customHeight="1">
      <x:c r="C166" s="2" t="str">
        <x:v>Historical Inputs!F166</x:v>
      </x:c>
      <x:c r="D166" s="2" t="str">
        <x:v>BAC</x:v>
      </x:c>
      <x:c r="E166" s="2" t="str">
        <x:v>FY2019</x:v>
      </x:c>
      <x:c r="F166" s="2" t="str">
        <x:v>cet1_reported</x:v>
      </x:c>
      <x:c r="G166" s="2" t="str">
        <x:v>n.a.</x:v>
      </x:c>
      <x:c r="H166" s="2" t="str">
        <x:v>%</x:v>
      </x:c>
      <x:c r="I166" s="2" t="str">
        <x:v>2019-12-31</x:v>
      </x:c>
      <x:c r="J166" s="2" t="str"/>
      <x:c r="K166" s="2" t="str"/>
      <x:c r="L166" s="2" t="str"/>
      <x:c r="M166" s="2" t="str"/>
      <x:c r="N166" s="2" t="str"/>
      <x:c r="O166" s="2" t="str"/>
      <x:c r="P166" s="2" t="str">
        <x:v>Not reported / unavailable</x:v>
      </x:c>
      <x:c r="Q166" s="2" t="str">
        <x:v>Actual standardized CET1 ratio</x:v>
      </x:c>
      <x:c r="R166" s="2" t="str"/>
      <x:c r="S166" s="2" t="str"/>
      <x:c r="T166" s="2" t="str"/>
    </x:row>
    <x:row r="167" ht="24" customHeight="1">
      <x:c r="C167" s="2" t="str">
        <x:v>Historical Inputs!F167</x:v>
      </x:c>
      <x:c r="D167" s="2" t="str">
        <x:v>BAC</x:v>
      </x:c>
      <x:c r="E167" s="2" t="str">
        <x:v>FY2019</x:v>
      </x:c>
      <x:c r="F167" s="2" t="str">
        <x:v>nim_reported</x:v>
      </x:c>
      <x:c r="G167" s="2" t="str">
        <x:v>n.a.</x:v>
      </x:c>
      <x:c r="H167" s="2" t="str">
        <x:v>%</x:v>
      </x:c>
      <x:c r="I167" s="2" t="str">
        <x:v>2019-12-31</x:v>
      </x:c>
      <x:c r="J167" s="2" t="str"/>
      <x:c r="K167" s="2" t="str"/>
      <x:c r="L167" s="2" t="str"/>
      <x:c r="M167" s="2" t="str"/>
      <x:c r="N167" s="2" t="str"/>
      <x:c r="O167" s="2" t="str"/>
      <x:c r="P167" s="2" t="str">
        <x:v>Not reported / unavailable</x:v>
      </x:c>
      <x:c r="Q167" s="2" t="str">
        <x:v>Issuer reported net interest margin</x:v>
      </x:c>
      <x:c r="R167" s="2" t="str"/>
      <x:c r="S167" s="2" t="str"/>
      <x:c r="T167" s="2" t="str"/>
    </x:row>
    <x:row r="168" ht="24" customHeight="1">
      <x:c r="C168" s="2" t="str">
        <x:v>Historical Inputs!F168</x:v>
      </x:c>
      <x:c r="D168" s="2" t="str">
        <x:v>BAC</x:v>
      </x:c>
      <x:c r="E168" s="2" t="str">
        <x:v>FY2019</x:v>
      </x:c>
      <x:c r="F168" s="2" t="str">
        <x:v>bvps_reported</x:v>
      </x:c>
      <x:c r="G168" s="2" t="str">
        <x:v>n.a.</x:v>
      </x:c>
      <x:c r="H168" s="2" t="str">
        <x:v>USD/share</x:v>
      </x:c>
      <x:c r="I168" s="2" t="str">
        <x:v>2019-12-31</x:v>
      </x:c>
      <x:c r="J168" s="2" t="str"/>
      <x:c r="K168" s="2" t="str"/>
      <x:c r="L168" s="2" t="str"/>
      <x:c r="M168" s="2" t="str"/>
      <x:c r="N168" s="2" t="str"/>
      <x:c r="O168" s="2" t="str"/>
      <x:c r="P168" s="2" t="str">
        <x:v>Not reported / unavailable</x:v>
      </x:c>
      <x:c r="Q168" s="2" t="str">
        <x:v>Reported common book value per share</x:v>
      </x:c>
      <x:c r="R168" s="2" t="str"/>
      <x:c r="S168" s="2" t="str"/>
      <x:c r="T168" s="2" t="str"/>
    </x:row>
    <x:row r="169" ht="24" customHeight="1">
      <x:c r="C169" s="2" t="str">
        <x:v>Historical Inputs!F169</x:v>
      </x:c>
      <x:c r="D169" s="2" t="str">
        <x:v>BAC</x:v>
      </x:c>
      <x:c r="E169" s="2" t="str">
        <x:v>FY2019</x:v>
      </x:c>
      <x:c r="F169" s="2" t="str">
        <x:v>tbvps_reported</x:v>
      </x:c>
      <x:c r="G169" s="2" t="n">
        <x:v>19.41</x:v>
      </x:c>
      <x:c r="H169" s="2" t="str">
        <x:v>USD/shares</x:v>
      </x:c>
      <x:c r="I169" s="2" t="str">
        <x:v>2019-12-31</x:v>
      </x:c>
      <x:c r="J169" s="2" t="str">
        <x:v>2020-02-19</x:v>
      </x:c>
      <x:c r="K169" s="2" t="str">
        <x:v>0000070858-20-000011</x:v>
      </x:c>
      <x:c r="L169" s="2" t="str">
        <x:v>data/raw/filings/BAC_0000070858-20-000011_bac-1231201910xk.htm</x:v>
      </x:c>
      <x:c r="M169" s="2" t="str">
        <x:v>https://www.sec.gov/Archives/edgar/data/70858/000007085820000011/bac-1231201910xk.htm</x:v>
      </x:c>
      <x:c r="N169" s="2" t="str"/>
      <x:c r="O169" s="2" t="str"/>
      <x:c r="P169" s="2" t="str">
        <x:v>Exact selected original table text</x:v>
      </x:c>
      <x:c r="Q169" s="2" t="str">
        <x:v>Reported tangible book value per share</x:v>
      </x:c>
      <x:c r="R169" s="2" t="str">
        <x:v>highlighted/BAC_0000070858-20-000011_bac-1231201910xk.htm</x:v>
      </x:c>
      <x:c r="S169" s="2" t="str"/>
      <x:c r="T169" s="2" t="str"/>
    </x:row>
    <x:row r="170" ht="24" customHeight="1">
      <x:c r="C170" s="2" t="str">
        <x:v>Historical Inputs!F170</x:v>
      </x:c>
      <x:c r="D170" s="2" t="str">
        <x:v>BAC</x:v>
      </x:c>
      <x:c r="E170" s="2" t="str">
        <x:v>FY2019</x:v>
      </x:c>
      <x:c r="F170" s="2" t="str">
        <x:v>tce_reported</x:v>
      </x:c>
      <x:c r="G170" s="2" t="str">
        <x:v>n.a.</x:v>
      </x:c>
      <x:c r="H170" s="2" t="str">
        <x:v>USDm</x:v>
      </x:c>
      <x:c r="I170" s="2" t="str">
        <x:v>2019-12-31</x:v>
      </x:c>
      <x:c r="J170" s="2" t="str"/>
      <x:c r="K170" s="2" t="str"/>
      <x:c r="L170" s="2" t="str"/>
      <x:c r="M170" s="2" t="str"/>
      <x:c r="N170" s="2" t="str"/>
      <x:c r="O170" s="2" t="str"/>
      <x:c r="P170" s="2" t="str">
        <x:v>Not reported / unavailable</x:v>
      </x:c>
      <x:c r="Q170" s="2" t="str">
        <x:v>Reported tangible common equity</x:v>
      </x:c>
      <x:c r="R170" s="2" t="str"/>
      <x:c r="S170" s="2" t="str"/>
      <x:c r="T170" s="2" t="str"/>
    </x:row>
    <x:row r="171" ht="24" customHeight="1">
      <x:c r="C171" s="2" t="str">
        <x:v>Historical Inputs!F171</x:v>
      </x:c>
      <x:c r="D171" s="2" t="str">
        <x:v>BAC</x:v>
      </x:c>
      <x:c r="E171" s="2" t="str">
        <x:v>FY2020</x:v>
      </x:c>
      <x:c r="F171" s="2" t="str">
        <x:v>assets</x:v>
      </x:c>
      <x:c r="G171" s="2" t="n">
        <x:v>2819627</x:v>
      </x:c>
      <x:c r="H171" s="2" t="str">
        <x:v>USD</x:v>
      </x:c>
      <x:c r="I171" s="2" t="str">
        <x:v>2020-12-31</x:v>
      </x:c>
      <x:c r="J171" s="2" t="str">
        <x:v>2022-02-22</x:v>
      </x:c>
      <x:c r="K171" s="2" t="str">
        <x:v>0000070858-22-000062</x:v>
      </x:c>
      <x:c r="L171" s="2" t="str">
        <x:v>data/raw/filings/BAC_0000070858-22-000062_bac-20211231.htm</x:v>
      </x:c>
      <x:c r="M171" s="2" t="str">
        <x:v>https://www.sec.gov/Archives/edgar/data/70858/000007085822000062/bac-20211231.htm</x:v>
      </x:c>
      <x:c r="N171" s="2" t="str">
        <x:v>id3VybDovL2RvY3MudjEvZG9jOjA2MDY5ZmY1ZTUwOTQ4MzJiYjZlNzc5NzNkYzA3OGEwL3NlYzowNjA2OWZmNWU1MDk0ODMyYmI2ZTc3OTczZGMwNzhhMF8yNzcvZnJhZzpmZmNiMzAyOGY0OTQ0NGFmYjc2ZGEyZDNkOWQ0NzIzNC90YWJsZTo3ZGIwMzRmNTRmNTk0YTg0YmYzOWZhOTZkMTU0NDYzNS90YWJsZXJhbmdlOjdkYjAzNGY1NGY1OTRhODRiZjM5ZmE5NmQxNTQ0NjM1XzE4LTMtMS0xLTExNTU1MA_2ea3e147-6ac4-4317-8a3d-1ad16981103a</x:v>
      </x:c>
      <x:c r="O171" s="2" t="str"/>
      <x:c r="P171" s="2" t="str">
        <x:v>Exact XBRL anchor</x:v>
      </x:c>
      <x:c r="Q171" s="2" t="str">
        <x:v>Assets</x:v>
      </x:c>
      <x:c r="R171" s="2" t="str">
        <x:v>highlighted/BAC_0000070858-22-000062_bac-20211231.htm</x:v>
      </x:c>
      <x:c r="S171" s="2" t="str"/>
      <x:c r="T171" s="2" t="str"/>
    </x:row>
    <x:row r="172" ht="24" customHeight="1">
      <x:c r="C172" s="2" t="str">
        <x:v>Historical Inputs!F172</x:v>
      </x:c>
      <x:c r="D172" s="2" t="str">
        <x:v>BAC</x:v>
      </x:c>
      <x:c r="E172" s="2" t="str">
        <x:v>FY2020</x:v>
      </x:c>
      <x:c r="F172" s="2" t="str">
        <x:v>liabilities</x:v>
      </x:c>
      <x:c r="G172" s="2" t="n">
        <x:v>2546703</x:v>
      </x:c>
      <x:c r="H172" s="2" t="str">
        <x:v>USD</x:v>
      </x:c>
      <x:c r="I172" s="2" t="str">
        <x:v>2020-12-31</x:v>
      </x:c>
      <x:c r="J172" s="2" t="str">
        <x:v>2022-02-22</x:v>
      </x:c>
      <x:c r="K172" s="2" t="str">
        <x:v>0000070858-22-000062</x:v>
      </x:c>
      <x:c r="L172" s="2" t="str">
        <x:v>data/raw/filings/BAC_0000070858-22-000062_bac-20211231.htm</x:v>
      </x:c>
      <x:c r="M172" s="2" t="str">
        <x:v>https://www.sec.gov/Archives/edgar/data/70858/000007085822000062/bac-20211231.htm</x:v>
      </x:c>
      <x:c r="N172" s="2" t="str">
        <x:v>id3VybDovL2RvY3MudjEvZG9jOjA2MDY5ZmY1ZTUwOTQ4MzJiYjZlNzc5NzNkYzA3OGEwL3NlYzowNjA2OWZmNWU1MDk0ODMyYmI2ZTc3OTczZGMwNzhhMF8xNDIvZnJhZzo2NTdkZTAxM2Q0M2M0Y2RjYjQwNTcyODRkMmFlN2E3Ni90YWJsZTo3MTQyNGViNzIyNWE0Y2EwOTBmN2UyYzc0OTA4ZDIzZi90YWJsZXJhbmdlOjcxNDI0ZWI3MjI1YTRjYTA5MGY3ZTJjNzQ5MDhkMjNmXzQyLTQtMS0xLTExNTU1MA_4d5b91cb-9561-458d-aedd-e2ee73e02b03</x:v>
      </x:c>
      <x:c r="O172" s="2" t="str"/>
      <x:c r="P172" s="2" t="str">
        <x:v>Exact XBRL anchor</x:v>
      </x:c>
      <x:c r="Q172" s="2" t="str">
        <x:v>Liabilities</x:v>
      </x:c>
      <x:c r="R172" s="2" t="str">
        <x:v>highlighted/BAC_0000070858-22-000062_bac-20211231.htm</x:v>
      </x:c>
      <x:c r="S172" s="2" t="str">
        <x:v>highlighted/BAC_FY2020_9_BAC_2020_Annual_Report_ADA.pdf</x:v>
      </x:c>
      <x:c r="T172" s="2" t="str">
        <x:v>52,54,123</x:v>
      </x:c>
    </x:row>
    <x:row r="173" ht="24" customHeight="1">
      <x:c r="C173" s="2" t="str">
        <x:v>Historical Inputs!F173</x:v>
      </x:c>
      <x:c r="D173" s="2" t="str">
        <x:v>BAC</x:v>
      </x:c>
      <x:c r="E173" s="2" t="str">
        <x:v>FY2020</x:v>
      </x:c>
      <x:c r="F173" s="2" t="str">
        <x:v>equity</x:v>
      </x:c>
      <x:c r="G173" s="2" t="n">
        <x:v>272924</x:v>
      </x:c>
      <x:c r="H173" s="2" t="str">
        <x:v>USD</x:v>
      </x:c>
      <x:c r="I173" s="2" t="str">
        <x:v>2020-12-31</x:v>
      </x:c>
      <x:c r="J173" s="2" t="str">
        <x:v>2024-02-20</x:v>
      </x:c>
      <x:c r="K173" s="2" t="str">
        <x:v>0000070858-24-000122</x:v>
      </x:c>
      <x:c r="L173" s="2" t="str">
        <x:v>data/raw/filings/BAC_0000070858-24-000122_bac-20231231.htm</x:v>
      </x:c>
      <x:c r="M173" s="2" t="str">
        <x:v>https://www.sec.gov/Archives/edgar/data/70858/000007085824000122/bac-20231231.htm</x:v>
      </x:c>
      <x:c r="N173" s="2" t="str">
        <x:v>f-341</x:v>
      </x:c>
      <x:c r="O173" s="2" t="str"/>
      <x:c r="P173" s="2" t="str">
        <x:v>Exact XBRL anchor</x:v>
      </x:c>
      <x:c r="Q173" s="2" t="str">
        <x:v>Stockholders' Equity Attributable to Parent</x:v>
      </x:c>
      <x:c r="R173" s="2" t="str">
        <x:v>highlighted/BAC_0000070858-24-000122_bac-20231231.htm</x:v>
      </x:c>
      <x:c r="S173" s="2" t="str"/>
      <x:c r="T173" s="2" t="str"/>
    </x:row>
    <x:row r="174" ht="24" customHeight="1">
      <x:c r="C174" s="2" t="str">
        <x:v>Historical Inputs!F174</x:v>
      </x:c>
      <x:c r="D174" s="2" t="str">
        <x:v>BAC</x:v>
      </x:c>
      <x:c r="E174" s="2" t="str">
        <x:v>FY2020</x:v>
      </x:c>
      <x:c r="F174" s="2" t="str">
        <x:v>preferred</x:v>
      </x:c>
      <x:c r="G174" s="2" t="str">
        <x:v>n.a.</x:v>
      </x:c>
      <x:c r="H174" s="2" t="str">
        <x:v>USDm</x:v>
      </x:c>
      <x:c r="I174" s="2" t="str">
        <x:v>2020-12-31</x:v>
      </x:c>
      <x:c r="J174" s="2" t="str"/>
      <x:c r="K174" s="2" t="str"/>
      <x:c r="L174" s="2" t="str"/>
      <x:c r="M174" s="2" t="str"/>
      <x:c r="N174" s="2" t="str"/>
      <x:c r="O174" s="2" t="str"/>
      <x:c r="P174" s="2" t="str">
        <x:v>Not reported / unavailable</x:v>
      </x:c>
      <x:c r="Q174" s="2" t="str">
        <x:v>Preferred equity carrying amount</x:v>
      </x:c>
      <x:c r="R174" s="2" t="str"/>
      <x:c r="S174" s="2" t="str"/>
      <x:c r="T174" s="2" t="str"/>
    </x:row>
    <x:row r="175" ht="24" customHeight="1">
      <x:c r="C175" s="2" t="str">
        <x:v>Historical Inputs!F175</x:v>
      </x:c>
      <x:c r="D175" s="2" t="str">
        <x:v>BAC</x:v>
      </x:c>
      <x:c r="E175" s="2" t="str">
        <x:v>FY2020</x:v>
      </x:c>
      <x:c r="F175" s="2" t="str">
        <x:v>common_equity_reported</x:v>
      </x:c>
      <x:c r="G175" s="2" t="str">
        <x:v>n.a.</x:v>
      </x:c>
      <x:c r="H175" s="2" t="str">
        <x:v>USDm</x:v>
      </x:c>
      <x:c r="I175" s="2" t="str">
        <x:v>2020-12-31</x:v>
      </x:c>
      <x:c r="J175" s="2" t="str"/>
      <x:c r="K175" s="2" t="str"/>
      <x:c r="L175" s="2" t="str"/>
      <x:c r="M175" s="2" t="str"/>
      <x:c r="N175" s="2" t="str"/>
      <x:c r="O175" s="2" t="str"/>
      <x:c r="P175" s="2" t="str">
        <x:v>Not reported / unavailable</x:v>
      </x:c>
      <x:c r="Q175" s="2" t="str">
        <x:v>Reported common shareholders equity</x:v>
      </x:c>
      <x:c r="R175" s="2" t="str"/>
      <x:c r="S175" s="2" t="str"/>
      <x:c r="T175" s="2" t="str"/>
    </x:row>
    <x:row r="176" ht="24" customHeight="1">
      <x:c r="C176" s="2" t="str">
        <x:v>Historical Inputs!F176</x:v>
      </x:c>
      <x:c r="D176" s="2" t="str">
        <x:v>BAC</x:v>
      </x:c>
      <x:c r="E176" s="2" t="str">
        <x:v>FY2020</x:v>
      </x:c>
      <x:c r="F176" s="2" t="str">
        <x:v>goodwill</x:v>
      </x:c>
      <x:c r="G176" s="2" t="n">
        <x:v>68951</x:v>
      </x:c>
      <x:c r="H176" s="2" t="str">
        <x:v>USD</x:v>
      </x:c>
      <x:c r="I176" s="2" t="str">
        <x:v>2020-12-31</x:v>
      </x:c>
      <x:c r="J176" s="2" t="str">
        <x:v>2022-02-22</x:v>
      </x:c>
      <x:c r="K176" s="2" t="str">
        <x:v>0000070858-22-000062</x:v>
      </x:c>
      <x:c r="L176" s="2" t="str">
        <x:v>data/raw/filings/BAC_0000070858-22-000062_bac-20211231.htm</x:v>
      </x:c>
      <x:c r="M176" s="2" t="str">
        <x:v>https://www.sec.gov/Archives/edgar/data/70858/000007085822000062/bac-20211231.htm</x:v>
      </x:c>
      <x:c r="N176" s="2" t="str">
        <x:v>id3VybDovL2RvY3MudjEvZG9jOjA2MDY5ZmY1ZTUwOTQ4MzJiYjZlNzc5NzNkYzA3OGEwL3NlYzowNjA2OWZmNWU1MDk0ODMyYmI2ZTc3OTczZGMwNzhhMF8xOTkvZnJhZzoxOGNhNmE4M2IwYTA0MDVhYThjOThkOWVlNWJkYzkzNC90YWJsZTpjZDY4NzY4Njk0OTQ0OGQyOGE4MjNhNjVjZWI2MjMwZS90YWJsZXJhbmdlOmNkNjg3Njg2OTQ5NDQ4ZDI4YTgyM2E2NWNlYjYyMzBlXzE5LTMtMS0xLTExNTU1MA_ae186050-9d4d-4c6c-9535-4705a4db4adf</x:v>
      </x:c>
      <x:c r="O176" s="2" t="str"/>
      <x:c r="P176" s="2" t="str">
        <x:v>Exact XBRL anchor</x:v>
      </x:c>
      <x:c r="Q176" s="2" t="str">
        <x:v>Goodwill</x:v>
      </x:c>
      <x:c r="R176" s="2" t="str">
        <x:v>highlighted/BAC_0000070858-22-000062_bac-20211231.htm</x:v>
      </x:c>
      <x:c r="S176" s="2" t="str"/>
      <x:c r="T176" s="2" t="str"/>
    </x:row>
    <x:row r="177" ht="24" customHeight="1">
      <x:c r="C177" s="2" t="str">
        <x:v>Historical Inputs!F177</x:v>
      </x:c>
      <x:c r="D177" s="2" t="str">
        <x:v>BAC</x:v>
      </x:c>
      <x:c r="E177" s="2" t="str">
        <x:v>FY2020</x:v>
      </x:c>
      <x:c r="F177" s="2" t="str">
        <x:v>intangibles</x:v>
      </x:c>
      <x:c r="G177" s="2" t="n">
        <x:v>2200</x:v>
      </x:c>
      <x:c r="H177" s="2" t="str">
        <x:v>USD</x:v>
      </x:c>
      <x:c r="I177" s="2" t="str">
        <x:v>2020-12-31</x:v>
      </x:c>
      <x:c r="J177" s="2" t="str">
        <x:v>2022-02-22</x:v>
      </x:c>
      <x:c r="K177" s="2" t="str">
        <x:v>0000070858-22-000062</x:v>
      </x:c>
      <x:c r="L177" s="2" t="str">
        <x:v>data/raw/filings/BAC_0000070858-22-000062_bac-20211231.htm</x:v>
      </x:c>
      <x:c r="M177" s="2" t="str">
        <x:v>https://www.sec.gov/Archives/edgar/data/70858/000007085822000062/bac-20211231.htm</x:v>
      </x:c>
      <x:c r="N177" s="2" t="str"/>
      <x:c r="O177" s="2" t="str"/>
      <x:c r="P177" s="2" t="str">
        <x:v>Structured source retained; exact visible anchor requires review</x:v>
      </x:c>
      <x:c r="Q177" s="2" t="str">
        <x:v>Intangible Assets, Net (Excluding Goodwill)</x:v>
      </x:c>
      <x:c r="R177" s="2" t="str"/>
      <x:c r="S177" s="2" t="str"/>
      <x:c r="T177" s="2" t="str"/>
    </x:row>
    <x:row r="178" ht="24" customHeight="1">
      <x:c r="C178" s="2" t="str">
        <x:v>Historical Inputs!F178</x:v>
      </x:c>
      <x:c r="D178" s="2" t="str">
        <x:v>BAC</x:v>
      </x:c>
      <x:c r="E178" s="2" t="str">
        <x:v>FY2020</x:v>
      </x:c>
      <x:c r="F178" s="2" t="str">
        <x:v>intangibles_total</x:v>
      </x:c>
      <x:c r="G178" s="2" t="str">
        <x:v>n.a.</x:v>
      </x:c>
      <x:c r="H178" s="2" t="str">
        <x:v>USDm</x:v>
      </x:c>
      <x:c r="I178" s="2" t="str">
        <x:v>2020-12-31</x:v>
      </x:c>
      <x:c r="J178" s="2" t="str"/>
      <x:c r="K178" s="2" t="str"/>
      <x:c r="L178" s="2" t="str"/>
      <x:c r="M178" s="2" t="str"/>
      <x:c r="N178" s="2" t="str"/>
      <x:c r="O178" s="2" t="str"/>
      <x:c r="P178" s="2" t="str">
        <x:v>Not reported / unavailable</x:v>
      </x:c>
      <x:c r="Q178" s="2" t="str">
        <x:v>Reported goodwill and intangible assets combined</x:v>
      </x:c>
      <x:c r="R178" s="2" t="str"/>
      <x:c r="S178" s="2" t="str"/>
      <x:c r="T178" s="2" t="str"/>
    </x:row>
    <x:row r="179" ht="24" customHeight="1">
      <x:c r="C179" s="2" t="str">
        <x:v>Historical Inputs!F179</x:v>
      </x:c>
      <x:c r="D179" s="2" t="str">
        <x:v>BAC</x:v>
      </x:c>
      <x:c r="E179" s="2" t="str">
        <x:v>FY2020</x:v>
      </x:c>
      <x:c r="F179" s="2" t="str">
        <x:v>shares_end</x:v>
      </x:c>
      <x:c r="G179" s="2" t="n">
        <x:v>8650.814105</x:v>
      </x:c>
      <x:c r="H179" s="2" t="str">
        <x:v>shares</x:v>
      </x:c>
      <x:c r="I179" s="2" t="str">
        <x:v>2020-12-31</x:v>
      </x:c>
      <x:c r="J179" s="2" t="str">
        <x:v>2022-02-22</x:v>
      </x:c>
      <x:c r="K179" s="2" t="str">
        <x:v>0000070858-22-000062</x:v>
      </x:c>
      <x:c r="L179" s="2" t="str">
        <x:v>data/raw/filings/BAC_0000070858-22-000062_bac-20211231.htm</x:v>
      </x:c>
      <x:c r="M179" s="2" t="str">
        <x:v>https://www.sec.gov/Archives/edgar/data/70858/000007085822000062/bac-20211231.htm</x:v>
      </x:c>
      <x:c r="N179" s="2" t="str"/>
      <x:c r="O179" s="2" t="str"/>
      <x:c r="P179" s="2" t="str">
        <x:v>Structured source retained; exact visible anchor requires review</x:v>
      </x:c>
      <x:c r="Q179" s="2" t="str">
        <x:v>Common Stock, Shares, Outstanding</x:v>
      </x:c>
      <x:c r="R179" s="2" t="str"/>
      <x:c r="S179" s="2" t="str"/>
      <x:c r="T179" s="2" t="str"/>
    </x:row>
    <x:row r="180" ht="24" customHeight="1">
      <x:c r="C180" s="2" t="str">
        <x:v>Historical Inputs!F180</x:v>
      </x:c>
      <x:c r="D180" s="2" t="str">
        <x:v>BAC</x:v>
      </x:c>
      <x:c r="E180" s="2" t="str">
        <x:v>FY2020</x:v>
      </x:c>
      <x:c r="F180" s="2" t="str">
        <x:v>shares_issued</x:v>
      </x:c>
      <x:c r="G180" s="2" t="n">
        <x:v>8650.814105</x:v>
      </x:c>
      <x:c r="H180" s="2" t="str">
        <x:v>shares</x:v>
      </x:c>
      <x:c r="I180" s="2" t="str">
        <x:v>2020-12-31</x:v>
      </x:c>
      <x:c r="J180" s="2" t="str">
        <x:v>2022-02-22</x:v>
      </x:c>
      <x:c r="K180" s="2" t="str">
        <x:v>0000070858-22-000062</x:v>
      </x:c>
      <x:c r="L180" s="2" t="str">
        <x:v>data/raw/filings/BAC_0000070858-22-000062_bac-20211231.htm</x:v>
      </x:c>
      <x:c r="M180" s="2" t="str">
        <x:v>https://www.sec.gov/Archives/edgar/data/70858/000007085822000062/bac-20211231.htm</x:v>
      </x:c>
      <x:c r="N180" s="2" t="str">
        <x:v>id3VybDovL2RvY3MudjEvZG9jOjA2MDY5ZmY1ZTUwOTQ4MzJiYjZlNzc5NzNkYzA3OGEwL3NlYzowNjA2OWZmNWU1MDk0ODMyYmI2ZTc3OTczZGMwNzhhMF8xNDIvZnJhZzo2NTdkZTAxM2Q0M2M0Y2RjYjQwNTcyODRkMmFlN2E3Ni90YWJsZTo3MTQyNGViNzIyNWE0Y2EwOTBmN2UyYzc0OTA4ZDIzZi90YWJsZXJhbmdlOjcxNDI0ZWI3MjI1YTRjYTA5MGY3ZTJjNzQ5MDhkMjNmXzQ2LTAtMS0xLTExNTU1MC90ZXh0cmVnaW9uOmFhNDAwNjYwMGZhYTQxNjBiOTI2OGJlNGEwZDE1MDMwXzEyNA_12a2a07b-2f40-49f3-85cb-dbf03ceff3c2</x:v>
      </x:c>
      <x:c r="O180" s="2" t="str"/>
      <x:c r="P180" s="2" t="str">
        <x:v>Exact XBRL anchor</x:v>
      </x:c>
      <x:c r="Q180" s="2" t="str">
        <x:v>Common Stock, Shares, Issued</x:v>
      </x:c>
      <x:c r="R180" s="2" t="str">
        <x:v>highlighted/BAC_0000070858-22-000062_bac-20211231.htm</x:v>
      </x:c>
      <x:c r="S180" s="2" t="str"/>
      <x:c r="T180" s="2" t="str"/>
    </x:row>
    <x:row r="181" ht="24" customHeight="1">
      <x:c r="C181" s="2" t="str">
        <x:v>Historical Inputs!F181</x:v>
      </x:c>
      <x:c r="D181" s="2" t="str">
        <x:v>BAC</x:v>
      </x:c>
      <x:c r="E181" s="2" t="str">
        <x:v>FY2020</x:v>
      </x:c>
      <x:c r="F181" s="2" t="str">
        <x:v>shares_treasury</x:v>
      </x:c>
      <x:c r="G181" s="2" t="str">
        <x:v>n.a.</x:v>
      </x:c>
      <x:c r="H181" s="2" t="str">
        <x:v>million</x:v>
      </x:c>
      <x:c r="I181" s="2" t="str">
        <x:v>2020-12-31</x:v>
      </x:c>
      <x:c r="J181" s="2" t="str"/>
      <x:c r="K181" s="2" t="str"/>
      <x:c r="L181" s="2" t="str"/>
      <x:c r="M181" s="2" t="str"/>
      <x:c r="N181" s="2" t="str"/>
      <x:c r="O181" s="2" t="str"/>
      <x:c r="P181" s="2" t="str">
        <x:v>Not reported / unavailable</x:v>
      </x:c>
      <x:c r="Q181" s="2" t="str">
        <x:v>Shares Treasury</x:v>
      </x:c>
      <x:c r="R181" s="2" t="str"/>
      <x:c r="S181" s="2" t="str"/>
      <x:c r="T181" s="2" t="str"/>
    </x:row>
    <x:row r="182" ht="24" customHeight="1">
      <x:c r="C182" s="2" t="str">
        <x:v>Historical Inputs!F182</x:v>
      </x:c>
      <x:c r="D182" s="2" t="str">
        <x:v>BAC</x:v>
      </x:c>
      <x:c r="E182" s="2" t="str">
        <x:v>FY2020</x:v>
      </x:c>
      <x:c r="F182" s="2" t="str">
        <x:v>deposits</x:v>
      </x:c>
      <x:c r="G182" s="2" t="n">
        <x:v>1795480</x:v>
      </x:c>
      <x:c r="H182" s="2" t="str">
        <x:v>USD</x:v>
      </x:c>
      <x:c r="I182" s="2" t="str">
        <x:v>2020-12-31</x:v>
      </x:c>
      <x:c r="J182" s="2" t="str">
        <x:v>2022-02-22</x:v>
      </x:c>
      <x:c r="K182" s="2" t="str">
        <x:v>0000070858-22-000062</x:v>
      </x:c>
      <x:c r="L182" s="2" t="str">
        <x:v>data/raw/filings/BAC_0000070858-22-000062_bac-20211231.htm</x:v>
      </x:c>
      <x:c r="M182" s="2" t="str">
        <x:v>https://www.sec.gov/Archives/edgar/data/70858/000007085822000062/bac-20211231.htm</x:v>
      </x:c>
      <x:c r="N182" s="2" t="str">
        <x:v>id3VybDovL2RvY3MudjEvZG9jOjA2MDY5ZmY1ZTUwOTQ4MzJiYjZlNzc5NzNkYzA3OGEwL3NlYzowNjA2OWZmNWU1MDk0ODMyYmI2ZTc3OTczZGMwNzhhMF8xNDIvZnJhZzo2NTdkZTAxM2Q0M2M0Y2RjYjQwNTcyODRkMmFlN2E3Ni90YWJsZTo3MTQyNGViNzIyNWE0Y2EwOTBmN2UyYzc0OTA4ZDIzZi90YWJsZXJhbmdlOjcxNDI0ZWI3MjI1YTRjYTA5MGY3ZTJjNzQ5MDhkMjNmXzM1LTQtMS0xLTExNTU1MA_c9439ff7-c3fb-47c7-a10d-cc9cfbd7d249</x:v>
      </x:c>
      <x:c r="O182" s="2" t="str"/>
      <x:c r="P182" s="2" t="str">
        <x:v>Exact XBRL anchor</x:v>
      </x:c>
      <x:c r="Q182" s="2" t="str">
        <x:v>Deposits</x:v>
      </x:c>
      <x:c r="R182" s="2" t="str">
        <x:v>highlighted/BAC_0000070858-22-000062_bac-20211231.htm</x:v>
      </x:c>
      <x:c r="S182" s="2" t="str"/>
      <x:c r="T182" s="2" t="str"/>
    </x:row>
    <x:row r="183" ht="24" customHeight="1">
      <x:c r="C183" s="2" t="str">
        <x:v>Historical Inputs!F183</x:v>
      </x:c>
      <x:c r="D183" s="2" t="str">
        <x:v>BAC</x:v>
      </x:c>
      <x:c r="E183" s="2" t="str">
        <x:v>FY2020</x:v>
      </x:c>
      <x:c r="F183" s="2" t="str">
        <x:v>loans_gross</x:v>
      </x:c>
      <x:c r="G183" s="2" t="str">
        <x:v>n.a.</x:v>
      </x:c>
      <x:c r="H183" s="2" t="str">
        <x:v>USDm</x:v>
      </x:c>
      <x:c r="I183" s="2" t="str">
        <x:v>2020-12-31</x:v>
      </x:c>
      <x:c r="J183" s="2" t="str"/>
      <x:c r="K183" s="2" t="str"/>
      <x:c r="L183" s="2" t="str"/>
      <x:c r="M183" s="2" t="str"/>
      <x:c r="N183" s="2" t="str"/>
      <x:c r="O183" s="2" t="str"/>
      <x:c r="P183" s="2" t="str">
        <x:v>Not reported / unavailable</x:v>
      </x:c>
      <x:c r="Q183" s="2" t="str">
        <x:v>Gross loans and leases selected definition</x:v>
      </x:c>
      <x:c r="R183" s="2" t="str"/>
      <x:c r="S183" s="2" t="str"/>
      <x:c r="T183" s="2" t="str"/>
    </x:row>
    <x:row r="184" ht="24" customHeight="1">
      <x:c r="C184" s="2" t="str">
        <x:v>Historical Inputs!F184</x:v>
      </x:c>
      <x:c r="D184" s="2" t="str">
        <x:v>BAC</x:v>
      </x:c>
      <x:c r="E184" s="2" t="str">
        <x:v>FY2020</x:v>
      </x:c>
      <x:c r="F184" s="2" t="str">
        <x:v>loans_net</x:v>
      </x:c>
      <x:c r="G184" s="2" t="str">
        <x:v>n.a.</x:v>
      </x:c>
      <x:c r="H184" s="2" t="str">
        <x:v>USDm</x:v>
      </x:c>
      <x:c r="I184" s="2" t="str">
        <x:v>2020-12-31</x:v>
      </x:c>
      <x:c r="J184" s="2" t="str"/>
      <x:c r="K184" s="2" t="str"/>
      <x:c r="L184" s="2" t="str"/>
      <x:c r="M184" s="2" t="str"/>
      <x:c r="N184" s="2" t="str"/>
      <x:c r="O184" s="2" t="str"/>
      <x:c r="P184" s="2" t="str">
        <x:v>Not reported / unavailable</x:v>
      </x:c>
      <x:c r="Q184" s="2" t="str">
        <x:v>Net loans after allowance selected definition</x:v>
      </x:c>
      <x:c r="R184" s="2" t="str"/>
      <x:c r="S184" s="2" t="str"/>
      <x:c r="T184" s="2" t="str"/>
    </x:row>
    <x:row r="185" ht="24" customHeight="1">
      <x:c r="C185" s="2" t="str">
        <x:v>Historical Inputs!F185</x:v>
      </x:c>
      <x:c r="D185" s="2" t="str">
        <x:v>BAC</x:v>
      </x:c>
      <x:c r="E185" s="2" t="str">
        <x:v>FY2020</x:v>
      </x:c>
      <x:c r="F185" s="2" t="str">
        <x:v>allowance</x:v>
      </x:c>
      <x:c r="G185" s="2" t="n">
        <x:v>18802</x:v>
      </x:c>
      <x:c r="H185" s="2" t="str">
        <x:v>USD</x:v>
      </x:c>
      <x:c r="I185" s="2" t="str">
        <x:v>2020-12-31</x:v>
      </x:c>
      <x:c r="J185" s="2" t="str">
        <x:v>2024-02-20</x:v>
      </x:c>
      <x:c r="K185" s="2" t="str">
        <x:v>0000070858-24-000122</x:v>
      </x:c>
      <x:c r="L185" s="2" t="str">
        <x:v>data/raw/filings/BAC_0000070858-24-000122_bac-20231231.htm</x:v>
      </x:c>
      <x:c r="M185" s="2" t="str">
        <x:v>https://www.sec.gov/Archives/edgar/data/70858/000007085824000122/bac-20231231.htm</x:v>
      </x:c>
      <x:c r="N185" s="2" t="str">
        <x:v>f-3473</x:v>
      </x:c>
      <x:c r="O185" s="2" t="str"/>
      <x:c r="P185" s="2" t="str">
        <x:v>Exact XBRL anchor</x:v>
      </x:c>
      <x:c r="Q185" s="2" t="str">
        <x:v>Loan allowance for credit losses</x:v>
      </x:c>
      <x:c r="R185" s="2" t="str">
        <x:v>highlighted/BAC_0000070858-24-000122_bac-20231231.htm</x:v>
      </x:c>
      <x:c r="S185" s="2" t="str"/>
      <x:c r="T185" s="2" t="str"/>
    </x:row>
    <x:row r="186" ht="24" customHeight="1">
      <x:c r="C186" s="2" t="str">
        <x:v>Historical Inputs!F186</x:v>
      </x:c>
      <x:c r="D186" s="2" t="str">
        <x:v>BAC</x:v>
      </x:c>
      <x:c r="E186" s="2" t="str">
        <x:v>FY2020</x:v>
      </x:c>
      <x:c r="F186" s="2" t="str">
        <x:v>nonaccrual</x:v>
      </x:c>
      <x:c r="G186" s="2" t="str">
        <x:v>n.a.</x:v>
      </x:c>
      <x:c r="H186" s="2" t="str">
        <x:v>USDm</x:v>
      </x:c>
      <x:c r="I186" s="2" t="str">
        <x:v>2020-12-31</x:v>
      </x:c>
      <x:c r="J186" s="2" t="str"/>
      <x:c r="K186" s="2" t="str"/>
      <x:c r="L186" s="2" t="str"/>
      <x:c r="M186" s="2" t="str"/>
      <x:c r="N186" s="2" t="str"/>
      <x:c r="O186" s="2" t="str"/>
      <x:c r="P186" s="2" t="str">
        <x:v>Not reported / unavailable</x:v>
      </x:c>
      <x:c r="Q186" s="2" t="str">
        <x:v>Nonaccrual</x:v>
      </x:c>
      <x:c r="R186" s="2" t="str"/>
      <x:c r="S186" s="2" t="str"/>
      <x:c r="T186" s="2" t="str"/>
    </x:row>
    <x:row r="187" ht="24" customHeight="1">
      <x:c r="C187" s="2" t="str">
        <x:v>Historical Inputs!F187</x:v>
      </x:c>
      <x:c r="D187" s="2" t="str">
        <x:v>BAC</x:v>
      </x:c>
      <x:c r="E187" s="2" t="str">
        <x:v>FY2020</x:v>
      </x:c>
      <x:c r="F187" s="2" t="str">
        <x:v>cash</x:v>
      </x:c>
      <x:c r="G187" s="2" t="str">
        <x:v>n.a.</x:v>
      </x:c>
      <x:c r="H187" s="2" t="str">
        <x:v>USDm</x:v>
      </x:c>
      <x:c r="I187" s="2" t="str">
        <x:v>2020-12-31</x:v>
      </x:c>
      <x:c r="J187" s="2" t="str"/>
      <x:c r="K187" s="2" t="str"/>
      <x:c r="L187" s="2" t="str"/>
      <x:c r="M187" s="2" t="str"/>
      <x:c r="N187" s="2" t="str"/>
      <x:c r="O187" s="2" t="str"/>
      <x:c r="P187" s="2" t="str">
        <x:v>Not reported / unavailable</x:v>
      </x:c>
      <x:c r="Q187" s="2" t="str">
        <x:v>Cash</x:v>
      </x:c>
      <x:c r="R187" s="2" t="str"/>
      <x:c r="S187" s="2" t="str"/>
      <x:c r="T187" s="2" t="str"/>
    </x:row>
    <x:row r="188" ht="24" customHeight="1">
      <x:c r="C188" s="2" t="str">
        <x:v>Historical Inputs!F188</x:v>
      </x:c>
      <x:c r="D188" s="2" t="str">
        <x:v>BAC</x:v>
      </x:c>
      <x:c r="E188" s="2" t="str">
        <x:v>FY2020</x:v>
      </x:c>
      <x:c r="F188" s="2" t="str">
        <x:v>aoci</x:v>
      </x:c>
      <x:c r="G188" s="2" t="n">
        <x:v>-1656</x:v>
      </x:c>
      <x:c r="H188" s="2" t="str">
        <x:v>USD</x:v>
      </x:c>
      <x:c r="I188" s="2" t="str">
        <x:v>2020-12-31</x:v>
      </x:c>
      <x:c r="J188" s="2" t="str">
        <x:v>2022-02-22</x:v>
      </x:c>
      <x:c r="K188" s="2" t="str">
        <x:v>0000070858-22-000062</x:v>
      </x:c>
      <x:c r="L188" s="2" t="str">
        <x:v>data/raw/filings/BAC_0000070858-22-000062_bac-20211231.htm</x:v>
      </x:c>
      <x:c r="M188" s="2" t="str">
        <x:v>https://www.sec.gov/Archives/edgar/data/70858/000007085822000062/bac-20211231.htm</x:v>
      </x:c>
      <x:c r="N188" s="2" t="str">
        <x:v>id3VybDovL2RvY3MudjEvZG9jOjA2MDY5ZmY1ZTUwOTQ4MzJiYjZlNzc5NzNkYzA3OGEwL3NlYzowNjA2OWZmNWU1MDk0ODMyYmI2ZTc3OTczZGMwNzhhMF8xNDIvZnJhZzo2NTdkZTAxM2Q0M2M0Y2RjYjQwNTcyODRkMmFlN2E3Ni90YWJsZTo3MTQyNGViNzIyNWE0Y2EwOTBmN2UyYzc0OTA4ZDIzZi90YWJsZXJhbmdlOjcxNDI0ZWI3MjI1YTRjYTA5MGY3ZTJjNzQ5MDhkMjNmXzQ4LTQtMS0xLTExNTU1MA_11a22f24-cfd4-44df-9464-a91d6e0cd507</x:v>
      </x:c>
      <x:c r="O188" s="2" t="str"/>
      <x:c r="P188" s="2" t="str">
        <x:v>Exact XBRL anchor</x:v>
      </x:c>
      <x:c r="Q188" s="2" t="str">
        <x:v>Accumulated Other Comprehensive Income (Loss), Net of Tax</x:v>
      </x:c>
      <x:c r="R188" s="2" t="str">
        <x:v>highlighted/BAC_0000070858-22-000062_bac-20211231.htm</x:v>
      </x:c>
      <x:c r="S188" s="2" t="str">
        <x:v>highlighted/BAC_FY2020_9_BAC_2020_Annual_Report_ADA.pdf</x:v>
      </x:c>
      <x:c r="T188" s="2" t="str">
        <x:v>123</x:v>
      </x:c>
    </x:row>
    <x:row r="189" ht="24" customHeight="1">
      <x:c r="C189" s="2" t="str">
        <x:v>Historical Inputs!F189</x:v>
      </x:c>
      <x:c r="D189" s="2" t="str">
        <x:v>BAC</x:v>
      </x:c>
      <x:c r="E189" s="2" t="str">
        <x:v>FY2020</x:v>
      </x:c>
      <x:c r="F189" s="2" t="str">
        <x:v>nii</x:v>
      </x:c>
      <x:c r="G189" s="2" t="n">
        <x:v>43360</x:v>
      </x:c>
      <x:c r="H189" s="2" t="str">
        <x:v>USD</x:v>
      </x:c>
      <x:c r="I189" s="2" t="str">
        <x:v>2020-12-31</x:v>
      </x:c>
      <x:c r="J189" s="2" t="str">
        <x:v>2023-02-22</x:v>
      </x:c>
      <x:c r="K189" s="2" t="str">
        <x:v>0000070858-23-000092</x:v>
      </x:c>
      <x:c r="L189" s="2" t="str">
        <x:v>data/raw/filings/BAC_0000070858-23-000092_bac-20221231.htm</x:v>
      </x:c>
      <x:c r="M189" s="2" t="str">
        <x:v>https://www.sec.gov/Archives/edgar/data/70858/000007085823000092/bac-20221231.htm</x:v>
      </x:c>
      <x:c r="N189" s="2" t="str">
        <x:v>id3VybDovL2RvY3MudjEvZG9jOmUwZmJmYzQ4MjVhMzQwMjY4MGM1ZWQ3ZWQxYjcwMGI2L3NlYzplMGZiZmM0ODI1YTM0MDI2ODBjNWVkN2VkMWI3MDBiNl8xODEvZnJhZzozYzAxNjA2NjI0Yjk0ZGY2OGUyZTI0NzAyZmFjOGQyNS90YWJsZTo0MjRkNTA2ODc5NTQ0YWY1YWU1NGExMDNiY2QxZDE2Ni90YWJsZXJhbmdlOjQyNGQ1MDY4Nzk1NDRhZjVhZTU0YTEwM2JjZDFkMTY2XzE4LTUtMS0xLTU3OTk1NA_9cf5e1ef-bf21-4565-bad1-1c25b98e825a</x:v>
      </x:c>
      <x:c r="O189" s="2" t="str"/>
      <x:c r="P189" s="2" t="str">
        <x:v>Exact XBRL anchor</x:v>
      </x:c>
      <x:c r="Q189" s="2" t="str">
        <x:v>Interest Income (Expense), Net</x:v>
      </x:c>
      <x:c r="R189" s="2" t="str">
        <x:v>highlighted/BAC_0000070858-23-000092_bac-20221231.htm</x:v>
      </x:c>
      <x:c r="S189" s="2" t="str"/>
      <x:c r="T189" s="2" t="str"/>
    </x:row>
    <x:row r="190" ht="24" customHeight="1">
      <x:c r="C190" s="2" t="str">
        <x:v>Historical Inputs!F190</x:v>
      </x:c>
      <x:c r="D190" s="2" t="str">
        <x:v>BAC</x:v>
      </x:c>
      <x:c r="E190" s="2" t="str">
        <x:v>FY2020</x:v>
      </x:c>
      <x:c r="F190" s="2" t="str">
        <x:v>noninterest_income</x:v>
      </x:c>
      <x:c r="G190" s="2" t="n">
        <x:v>42168</x:v>
      </x:c>
      <x:c r="H190" s="2" t="str">
        <x:v>USD</x:v>
      </x:c>
      <x:c r="I190" s="2" t="str">
        <x:v>2020-12-31</x:v>
      </x:c>
      <x:c r="J190" s="2" t="str">
        <x:v>2023-02-22</x:v>
      </x:c>
      <x:c r="K190" s="2" t="str">
        <x:v>0000070858-23-000092</x:v>
      </x:c>
      <x:c r="L190" s="2" t="str">
        <x:v>data/raw/filings/BAC_0000070858-23-000092_bac-20221231.htm</x:v>
      </x:c>
      <x:c r="M190" s="2" t="str">
        <x:v>https://www.sec.gov/Archives/edgar/data/70858/000007085823000092/bac-20221231.htm</x:v>
      </x:c>
      <x:c r="N190" s="2" t="str">
        <x:v>id3VybDovL2RvY3MudjEvZG9jOmUwZmJmYzQ4MjVhMzQwMjY4MGM1ZWQ3ZWQxYjcwMGI2L3NlYzplMGZiZmM0ODI1YTM0MDI2ODBjNWVkN2VkMWI3MDBiNl8yODAvZnJhZzphNDg0MzhlMmZhNmU0MWRiOTU5MzZhMDdkMjMxNTM5NC90YWJsZTo2MGEzNTIwMThjNjk0MjRjODk1OTQzZWY4ZGM5ZWZkYi90YWJsZXJhbmdlOjYwYTM1MjAxOGM2OTQyNGM4OTU5NDNlZjhkYzllZmRiXzI3LTUtMS0xLTU3OTk1NA_6222fc7b-8bc2-4162-a24c-07aec284dba6</x:v>
      </x:c>
      <x:c r="O190" s="2" t="str"/>
      <x:c r="P190" s="2" t="str">
        <x:v>Exact XBRL anchor</x:v>
      </x:c>
      <x:c r="Q190" s="2" t="str">
        <x:v>Noninterest Income</x:v>
      </x:c>
      <x:c r="R190" s="2" t="str">
        <x:v>highlighted/BAC_0000070858-23-000092_bac-20221231.htm</x:v>
      </x:c>
      <x:c r="S190" s="2" t="str"/>
      <x:c r="T190" s="2" t="str"/>
    </x:row>
    <x:row r="191" ht="24" customHeight="1">
      <x:c r="C191" s="2" t="str">
        <x:v>Historical Inputs!F191</x:v>
      </x:c>
      <x:c r="D191" s="2" t="str">
        <x:v>BAC</x:v>
      </x:c>
      <x:c r="E191" s="2" t="str">
        <x:v>FY2020</x:v>
      </x:c>
      <x:c r="F191" s="2" t="str">
        <x:v>revenue_reported</x:v>
      </x:c>
      <x:c r="G191" s="2" t="n">
        <x:v>85528</x:v>
      </x:c>
      <x:c r="H191" s="2" t="str">
        <x:v>USD</x:v>
      </x:c>
      <x:c r="I191" s="2" t="str">
        <x:v>2020-12-31</x:v>
      </x:c>
      <x:c r="J191" s="2" t="str">
        <x:v>2023-02-22</x:v>
      </x:c>
      <x:c r="K191" s="2" t="str">
        <x:v>0000070858-23-000092</x:v>
      </x:c>
      <x:c r="L191" s="2" t="str">
        <x:v>data/raw/filings/BAC_0000070858-23-000092_bac-20221231.htm</x:v>
      </x:c>
      <x:c r="M191" s="2" t="str">
        <x:v>https://www.sec.gov/Archives/edgar/data/70858/000007085823000092/bac-20221231.htm</x:v>
      </x:c>
      <x:c r="N191" s="2" t="str">
        <x:v>id3VybDovL2RvY3MudjEvZG9jOmUwZmJmYzQ4MjVhMzQwMjY4MGM1ZWQ3ZWQxYjcwMGI2L3NlYzplMGZiZmM0ODI1YTM0MDI2ODBjNWVkN2VkMWI3MDBiNl8yOTIvZnJhZzoxODhmNmVjNjhjMjM0NThiODdhZjc4ZTc3ZDMyOGY3MC90YWJsZTpmMDQyZTZkZDg3YzE0YWJiYTgzM2UyYzg5OTJhMWEyZS90YWJsZXJhbmdlOmYwNDJlNmRkODdjMTRhYmJhODMzZTJjODk5MmExYTJlXzE5LTUtMS0xLTU3OTk1NA_8d31db97-37a5-4ebf-94fa-68c0a932b557</x:v>
      </x:c>
      <x:c r="O191" s="2" t="str"/>
      <x:c r="P191" s="2" t="str">
        <x:v>Exact XBRL anchor</x:v>
      </x:c>
      <x:c r="Q191" s="2" t="str">
        <x:v>Revenues</x:v>
      </x:c>
      <x:c r="R191" s="2" t="str">
        <x:v>highlighted/BAC_0000070858-23-000092_bac-20221231.htm</x:v>
      </x:c>
      <x:c r="S191" s="2" t="str">
        <x:v>highlighted/BAC_FY2020_9_BAC_2020_Annual_Report_ADA.pdf</x:v>
      </x:c>
      <x:c r="T191" s="2" t="str">
        <x:v>52,57,122</x:v>
      </x:c>
    </x:row>
    <x:row r="192" ht="24" customHeight="1">
      <x:c r="C192" s="2" t="str">
        <x:v>Historical Inputs!F192</x:v>
      </x:c>
      <x:c r="D192" s="2" t="str">
        <x:v>BAC</x:v>
      </x:c>
      <x:c r="E192" s="2" t="str">
        <x:v>FY2020</x:v>
      </x:c>
      <x:c r="F192" s="2" t="str">
        <x:v>opex</x:v>
      </x:c>
      <x:c r="G192" s="2" t="n">
        <x:v>55213</x:v>
      </x:c>
      <x:c r="H192" s="2" t="str">
        <x:v>USD</x:v>
      </x:c>
      <x:c r="I192" s="2" t="str">
        <x:v>2020-12-31</x:v>
      </x:c>
      <x:c r="J192" s="2" t="str">
        <x:v>2023-02-22</x:v>
      </x:c>
      <x:c r="K192" s="2" t="str">
        <x:v>0000070858-23-000092</x:v>
      </x:c>
      <x:c r="L192" s="2" t="str">
        <x:v>data/raw/filings/BAC_0000070858-23-000092_bac-20221231.htm</x:v>
      </x:c>
      <x:c r="M192" s="2" t="str">
        <x:v>https://www.sec.gov/Archives/edgar/data/70858/000007085823000092/bac-20221231.htm</x:v>
      </x:c>
      <x:c r="N192" s="2" t="str">
        <x:v>id3VybDovL2RvY3MudjEvZG9jOmUwZmJmYzQ4MjVhMzQwMjY4MGM1ZWQ3ZWQxYjcwMGI2L3NlYzplMGZiZmM0ODI1YTM0MDI2ODBjNWVkN2VkMWI3MDBiNl8yODAvZnJhZzphNDg0MzhlMmZhNmU0MWRiOTU5MzZhMDdkMjMxNTM5NC90YWJsZTo2ZjA4ZmE4YjFmNTk0ZjIwYWI5ZThlZGM2MWRmMDlmMi90YWJsZXJhbmdlOjZmMDhmYThiMWY1OTRmMjBhYjllOGVkYzYxZGYwOWYyXzktOS0xLTEtNTc5OTU0_911396a0-e002-42d8-be77-263c8fc9affd</x:v>
      </x:c>
      <x:c r="O192" s="2" t="str"/>
      <x:c r="P192" s="2" t="str">
        <x:v>Exact XBRL anchor</x:v>
      </x:c>
      <x:c r="Q192" s="2" t="str">
        <x:v>Noninterest Expense</x:v>
      </x:c>
      <x:c r="R192" s="2" t="str">
        <x:v>highlighted/BAC_0000070858-23-000092_bac-20221231.htm</x:v>
      </x:c>
      <x:c r="S192" s="2" t="str"/>
      <x:c r="T192" s="2" t="str"/>
    </x:row>
    <x:row r="193" ht="24" customHeight="1">
      <x:c r="C193" s="2" t="str">
        <x:v>Historical Inputs!F193</x:v>
      </x:c>
      <x:c r="D193" s="2" t="str">
        <x:v>BAC</x:v>
      </x:c>
      <x:c r="E193" s="2" t="str">
        <x:v>FY2020</x:v>
      </x:c>
      <x:c r="F193" s="2" t="str">
        <x:v>provision</x:v>
      </x:c>
      <x:c r="G193" s="2" t="str">
        <x:v>n.a.</x:v>
      </x:c>
      <x:c r="H193" s="2" t="str">
        <x:v>USDm</x:v>
      </x:c>
      <x:c r="I193" s="2" t="str">
        <x:v>2020-12-31</x:v>
      </x:c>
      <x:c r="J193" s="2" t="str"/>
      <x:c r="K193" s="2" t="str"/>
      <x:c r="L193" s="2" t="str"/>
      <x:c r="M193" s="2" t="str"/>
      <x:c r="N193" s="2" t="str"/>
      <x:c r="O193" s="2" t="str"/>
      <x:c r="P193" s="2" t="str">
        <x:v>Not reported / unavailable</x:v>
      </x:c>
      <x:c r="Q193" s="2" t="str">
        <x:v>Provision for credit losses</x:v>
      </x:c>
      <x:c r="R193" s="2" t="str"/>
      <x:c r="S193" s="2" t="str"/>
      <x:c r="T193" s="2" t="str"/>
    </x:row>
    <x:row r="194" ht="24" customHeight="1">
      <x:c r="C194" s="2" t="str">
        <x:v>Historical Inputs!F194</x:v>
      </x:c>
      <x:c r="D194" s="2" t="str">
        <x:v>BAC</x:v>
      </x:c>
      <x:c r="E194" s="2" t="str">
        <x:v>FY2020</x:v>
      </x:c>
      <x:c r="F194" s="2" t="str">
        <x:v>pretax</x:v>
      </x:c>
      <x:c r="G194" s="2" t="n">
        <x:v>18995</x:v>
      </x:c>
      <x:c r="H194" s="2" t="str">
        <x:v>USD</x:v>
      </x:c>
      <x:c r="I194" s="2" t="str">
        <x:v>2020-12-31</x:v>
      </x:c>
      <x:c r="J194" s="2" t="str">
        <x:v>2023-02-22</x:v>
      </x:c>
      <x:c r="K194" s="2" t="str">
        <x:v>0000070858-23-000092</x:v>
      </x:c>
      <x:c r="L194" s="2" t="str">
        <x:v>data/raw/filings/BAC_0000070858-23-000092_bac-20221231.htm</x:v>
      </x:c>
      <x:c r="M194" s="2" t="str">
        <x:v>https://www.sec.gov/Archives/edgar/data/70858/000007085823000092/bac-20221231.htm</x:v>
      </x:c>
      <x:c r="N194" s="2" t="str">
        <x:v>id3VybDovL2RvY3MudjEvZG9jOmUwZmJmYzQ4MjVhMzQwMjY4MGM1ZWQ3ZWQxYjcwMGI2L3NlYzplMGZiZmM0ODI1YTM0MDI2ODBjNWVkN2VkMWI3MDBiNl8yOTIvZnJhZzoxODhmNmVjNjhjMjM0NThiODdhZjc4ZTc3ZDMyOGY3MC90YWJsZTpmMDQyZTZkZDg3YzE0YWJiYTgzM2UyYzg5OTJhMWEyZS90YWJsZXJhbmdlOmYwNDJlNmRkODdjMTRhYmJhODMzZTJjODk5MmExYTJlXzE5LTctMS0xLTU3OTk1NA_4b6b5b49-fd5c-4a68-9a64-9003ce8f4533</x:v>
      </x:c>
      <x:c r="O194" s="2" t="str"/>
      <x:c r="P194" s="2" t="str">
        <x:v>Exact XBRL anchor</x:v>
      </x:c>
      <x:c r="Q194" s="2" t="str">
        <x:v>Income (Loss) from Continuing Operations before Income Taxes, Noncontrolling Interest</x:v>
      </x:c>
      <x:c r="R194" s="2" t="str">
        <x:v>highlighted/BAC_0000070858-23-000092_bac-20221231.htm</x:v>
      </x:c>
      <x:c r="S194" s="2" t="str"/>
      <x:c r="T194" s="2" t="str"/>
    </x:row>
    <x:row r="195" ht="24" customHeight="1">
      <x:c r="C195" s="2" t="str">
        <x:v>Historical Inputs!F195</x:v>
      </x:c>
      <x:c r="D195" s="2" t="str">
        <x:v>BAC</x:v>
      </x:c>
      <x:c r="E195" s="2" t="str">
        <x:v>FY2020</x:v>
      </x:c>
      <x:c r="F195" s="2" t="str">
        <x:v>tax</x:v>
      </x:c>
      <x:c r="G195" s="2" t="n">
        <x:v>1101</x:v>
      </x:c>
      <x:c r="H195" s="2" t="str">
        <x:v>USD</x:v>
      </x:c>
      <x:c r="I195" s="2" t="str">
        <x:v>2020-12-31</x:v>
      </x:c>
      <x:c r="J195" s="2" t="str">
        <x:v>2023-02-22</x:v>
      </x:c>
      <x:c r="K195" s="2" t="str">
        <x:v>0000070858-23-000092</x:v>
      </x:c>
      <x:c r="L195" s="2" t="str">
        <x:v>data/raw/filings/BAC_0000070858-23-000092_bac-20221231.htm</x:v>
      </x:c>
      <x:c r="M195" s="2" t="str">
        <x:v>https://www.sec.gov/Archives/edgar/data/70858/000007085823000092/bac-20221231.htm</x:v>
      </x:c>
      <x:c r="N195" s="2" t="str">
        <x:v>id3VybDovL2RvY3MudjEvZG9jOmUwZmJmYzQ4MjVhMzQwMjY4MGM1ZWQ3ZWQxYjcwMGI2L3NlYzplMGZiZmM0ODI1YTM0MDI2ODBjNWVkN2VkMWI3MDBiNl8yNTYvZnJhZzo1YmFjNTg4ZDA4MDM0NGQ0YjZjZTU3YWExNzUwNzc0Zi90YWJsZTpkNDcxYjBiYjIzNTA0OTc2ODQ2ZTFkZGM3OWMyNTg1NS90YWJsZXJhbmdlOmQ0NzFiMGJiMjM1MDQ5NzY4NDZlMWRkYzc5YzI1ODU1XzE2LTktMS0xLTU3OTk1NA_6156217c-0903-4948-b937-60150330f6cf</x:v>
      </x:c>
      <x:c r="O195" s="2" t="str"/>
      <x:c r="P195" s="2" t="str">
        <x:v>Exact XBRL anchor</x:v>
      </x:c>
      <x:c r="Q195" s="2" t="str">
        <x:v>Income Tax Expense (Benefit)</x:v>
      </x:c>
      <x:c r="R195" s="2" t="str">
        <x:v>highlighted/BAC_0000070858-23-000092_bac-20221231.htm</x:v>
      </x:c>
      <x:c r="S195" s="2" t="str"/>
      <x:c r="T195" s="2" t="str"/>
    </x:row>
    <x:row r="196" ht="24" customHeight="1">
      <x:c r="C196" s="2" t="str">
        <x:v>Historical Inputs!F196</x:v>
      </x:c>
      <x:c r="D196" s="2" t="str">
        <x:v>BAC</x:v>
      </x:c>
      <x:c r="E196" s="2" t="str">
        <x:v>FY2020</x:v>
      </x:c>
      <x:c r="F196" s="2" t="str">
        <x:v>net_income</x:v>
      </x:c>
      <x:c r="G196" s="2" t="n">
        <x:v>17894</x:v>
      </x:c>
      <x:c r="H196" s="2" t="str">
        <x:v>USD</x:v>
      </x:c>
      <x:c r="I196" s="2" t="str">
        <x:v>2020-12-31</x:v>
      </x:c>
      <x:c r="J196" s="2" t="str">
        <x:v>2023-02-22</x:v>
      </x:c>
      <x:c r="K196" s="2" t="str">
        <x:v>0000070858-23-000092</x:v>
      </x:c>
      <x:c r="L196" s="2" t="str">
        <x:v>data/raw/filings/BAC_0000070858-23-000092_bac-20221231.htm</x:v>
      </x:c>
      <x:c r="M196" s="2" t="str">
        <x:v>https://www.sec.gov/Archives/edgar/data/70858/000007085823000092/bac-20221231.htm</x:v>
      </x:c>
      <x:c r="N196" s="2" t="str">
        <x:v>id3VybDovL2RvY3MudjEvZG9jOmUwZmJmYzQ4MjVhMzQwMjY4MGM1ZWQ3ZWQxYjcwMGI2L3NlYzplMGZiZmM0ODI1YTM0MDI2ODBjNWVkN2VkMWI3MDBiNl8yOTIvZnJhZzoxODhmNmVjNjhjMjM0NThiODdhZjc4ZTc3ZDMyOGY3MC90YWJsZTpmMDQyZTZkZDg3YzE0YWJiYTgzM2UyYzg5OTJhMWEyZS90YWJsZXJhbmdlOmYwNDJlNmRkODdjMTRhYmJhODMzZTJjODk5MmExYTJlXzE5LTktMS0xLTU3OTk1NA_11fc1df3-4291-41f5-98ff-d1e9d8b73c8c</x:v>
      </x:c>
      <x:c r="O196" s="2" t="str"/>
      <x:c r="P196" s="2" t="str">
        <x:v>Exact XBRL anchor</x:v>
      </x:c>
      <x:c r="Q196" s="2" t="str">
        <x:v>Net Income (Loss) Attributable to Parent</x:v>
      </x:c>
      <x:c r="R196" s="2" t="str">
        <x:v>highlighted/BAC_0000070858-23-000092_bac-20221231.htm</x:v>
      </x:c>
      <x:c r="S196" s="2" t="str"/>
      <x:c r="T196" s="2" t="str"/>
    </x:row>
    <x:row r="197" ht="24" customHeight="1">
      <x:c r="C197" s="2" t="str">
        <x:v>Historical Inputs!F197</x:v>
      </x:c>
      <x:c r="D197" s="2" t="str">
        <x:v>BAC</x:v>
      </x:c>
      <x:c r="E197" s="2" t="str">
        <x:v>FY2020</x:v>
      </x:c>
      <x:c r="F197" s="2" t="str">
        <x:v>common_income</x:v>
      </x:c>
      <x:c r="G197" s="2" t="n">
        <x:v>16473</x:v>
      </x:c>
      <x:c r="H197" s="2" t="str">
        <x:v>USD</x:v>
      </x:c>
      <x:c r="I197" s="2" t="str">
        <x:v>2020-12-31</x:v>
      </x:c>
      <x:c r="J197" s="2" t="str">
        <x:v>2023-02-22</x:v>
      </x:c>
      <x:c r="K197" s="2" t="str">
        <x:v>0000070858-23-000092</x:v>
      </x:c>
      <x:c r="L197" s="2" t="str">
        <x:v>data/raw/filings/BAC_0000070858-23-000092_bac-20221231.htm</x:v>
      </x:c>
      <x:c r="M197" s="2" t="str">
        <x:v>https://www.sec.gov/Archives/edgar/data/70858/000007085823000092/bac-20221231.htm</x:v>
      </x:c>
      <x:c r="N197" s="2" t="str">
        <x:v>id3VybDovL2RvY3MudjEvZG9jOmUwZmJmYzQ4MjVhMzQwMjY4MGM1ZWQ3ZWQxYjcwMGI2L3NlYzplMGZiZmM0ODI1YTM0MDI2ODBjNWVkN2VkMWI3MDBiNl8yNDQvZnJhZzpmOTUyOTU5ZWZhNTE0NDEzYTVlNWRiYzVjYTg5YTMyMS90YWJsZTpjNTg4YjlmZDQ2OTU0N2E3OTRkYjQ5ZWRiNzEwNGU0Ny90YWJsZXJhbmdlOmM1ODhiOWZkNDY5NTQ3YTc5NGRiNDllZGI3MTA0ZTQ3XzE0LTExLTEtMS01Nzk5NTQ_6cec1aca-a0c3-41aa-9732-4e83b253e512</x:v>
      </x:c>
      <x:c r="O197" s="2" t="str"/>
      <x:c r="P197" s="2" t="str">
        <x:v>Exact XBRL anchor</x:v>
      </x:c>
      <x:c r="Q197" s="2" t="str">
        <x:v>Net Income (Loss) Available to Common Stockholders, Basic</x:v>
      </x:c>
      <x:c r="R197" s="2" t="str">
        <x:v>highlighted/BAC_0000070858-23-000092_bac-20221231.htm</x:v>
      </x:c>
      <x:c r="S197" s="2" t="str"/>
      <x:c r="T197" s="2" t="str"/>
    </x:row>
    <x:row r="198" ht="24" customHeight="1">
      <x:c r="C198" s="2" t="str">
        <x:v>Historical Inputs!F198</x:v>
      </x:c>
      <x:c r="D198" s="2" t="str">
        <x:v>BAC</x:v>
      </x:c>
      <x:c r="E198" s="2" t="str">
        <x:v>FY2020</x:v>
      </x:c>
      <x:c r="F198" s="2" t="str">
        <x:v>preferred_div</x:v>
      </x:c>
      <x:c r="G198" s="2" t="n">
        <x:v>1421</x:v>
      </x:c>
      <x:c r="H198" s="2" t="str">
        <x:v>USD</x:v>
      </x:c>
      <x:c r="I198" s="2" t="str">
        <x:v>2020-12-31</x:v>
      </x:c>
      <x:c r="J198" s="2" t="str">
        <x:v>2023-02-22</x:v>
      </x:c>
      <x:c r="K198" s="2" t="str">
        <x:v>0000070858-23-000092</x:v>
      </x:c>
      <x:c r="L198" s="2" t="str">
        <x:v>data/raw/filings/BAC_0000070858-23-000092_bac-20221231.htm</x:v>
      </x:c>
      <x:c r="M198" s="2" t="str">
        <x:v>https://www.sec.gov/Archives/edgar/data/70858/000007085823000092/bac-20221231.htm</x:v>
      </x:c>
      <x:c r="N198" s="2" t="str">
        <x:v>id3VybDovL2RvY3MudjEvZG9jOmUwZmJmYzQ4MjVhMzQwMjY4MGM1ZWQ3ZWQxYjcwMGI2L3NlYzplMGZiZmM0ODI1YTM0MDI2ODBjNWVkN2VkMWI3MDBiNl8yNDQvZnJhZzpmOTUyOTU5ZWZhNTE0NDEzYTVlNWRiYzVjYTg5YTMyMS90YWJsZTpjNTg4YjlmZDQ2OTU0N2E3OTRkYjQ5ZWRiNzEwNGU0Ny90YWJsZXJhbmdlOmM1ODhiOWZkNDY5NTQ3YTc5NGRiNDllZGI3MTA0ZTQ3XzUtMTEtMS0xLTU3OTk1NA_75af8f09-d4c7-4cf5-b56a-be808e1ae2ad</x:v>
      </x:c>
      <x:c r="O198" s="2" t="str"/>
      <x:c r="P198" s="2" t="str">
        <x:v>Exact XBRL anchor</x:v>
      </x:c>
      <x:c r="Q198" s="2" t="str">
        <x:v>Preferred Stock Dividends and Other Adjustments</x:v>
      </x:c>
      <x:c r="R198" s="2" t="str">
        <x:v>highlighted/BAC_0000070858-23-000092_bac-20221231.htm</x:v>
      </x:c>
      <x:c r="S198" s="2" t="str"/>
      <x:c r="T198" s="2" t="str"/>
    </x:row>
    <x:row r="199" ht="24" customHeight="1">
      <x:c r="C199" s="2" t="str">
        <x:v>Historical Inputs!F199</x:v>
      </x:c>
      <x:c r="D199" s="2" t="str">
        <x:v>BAC</x:v>
      </x:c>
      <x:c r="E199" s="2" t="str">
        <x:v>FY2020</x:v>
      </x:c>
      <x:c r="F199" s="2" t="str">
        <x:v>eps</x:v>
      </x:c>
      <x:c r="G199" s="2" t="n">
        <x:v>1.87</x:v>
      </x:c>
      <x:c r="H199" s="2" t="str">
        <x:v>USD/shares</x:v>
      </x:c>
      <x:c r="I199" s="2" t="str">
        <x:v>2020-12-31</x:v>
      </x:c>
      <x:c r="J199" s="2" t="str">
        <x:v>2023-02-22</x:v>
      </x:c>
      <x:c r="K199" s="2" t="str">
        <x:v>0000070858-23-000092</x:v>
      </x:c>
      <x:c r="L199" s="2" t="str">
        <x:v>data/raw/filings/BAC_0000070858-23-000092_bac-20221231.htm</x:v>
      </x:c>
      <x:c r="M199" s="2" t="str">
        <x:v>https://www.sec.gov/Archives/edgar/data/70858/000007085823000092/bac-20221231.htm</x:v>
      </x:c>
      <x:c r="N199" s="2" t="str">
        <x:v>id3VybDovL2RvY3MudjEvZG9jOmUwZmJmYzQ4MjVhMzQwMjY4MGM1ZWQ3ZWQxYjcwMGI2L3NlYzplMGZiZmM0ODI1YTM0MDI2ODBjNWVkN2VkMWI3MDBiNl8yNDQvZnJhZzpmOTUyOTU5ZWZhNTE0NDEzYTVlNWRiYzVjYTg5YTMyMS90YWJsZTpjNTg4YjlmZDQ2OTU0N2E3OTRkYjQ5ZWRiNzEwNGU0Ny90YWJsZXJhbmdlOmM1ODhiOWZkNDY5NTQ3YTc5NGRiNDllZGI3MTA0ZTQ3XzIwLTExLTEtMS01Nzk5NTQ_8b6ec2e0-911c-43b3-adf7-f04648656cce</x:v>
      </x:c>
      <x:c r="O199" s="2" t="str"/>
      <x:c r="P199" s="2" t="str">
        <x:v>Exact XBRL anchor</x:v>
      </x:c>
      <x:c r="Q199" s="2" t="str">
        <x:v>Earnings Per Share, Diluted</x:v>
      </x:c>
      <x:c r="R199" s="2" t="str">
        <x:v>highlighted/BAC_0000070858-23-000092_bac-20221231.htm</x:v>
      </x:c>
      <x:c r="S199" s="2" t="str"/>
      <x:c r="T199" s="2" t="str"/>
    </x:row>
    <x:row r="200" ht="24" customHeight="1">
      <x:c r="C200" s="2" t="str">
        <x:v>Historical Inputs!F200</x:v>
      </x:c>
      <x:c r="D200" s="2" t="str">
        <x:v>BAC</x:v>
      </x:c>
      <x:c r="E200" s="2" t="str">
        <x:v>FY2020</x:v>
      </x:c>
      <x:c r="F200" s="2" t="str">
        <x:v>shares_diluted</x:v>
      </x:c>
      <x:c r="G200" s="2" t="n">
        <x:v>8796.9</x:v>
      </x:c>
      <x:c r="H200" s="2" t="str">
        <x:v>shares</x:v>
      </x:c>
      <x:c r="I200" s="2" t="str">
        <x:v>2020-12-31</x:v>
      </x:c>
      <x:c r="J200" s="2" t="str">
        <x:v>2023-02-22</x:v>
      </x:c>
      <x:c r="K200" s="2" t="str">
        <x:v>0000070858-23-000092</x:v>
      </x:c>
      <x:c r="L200" s="2" t="str">
        <x:v>data/raw/filings/BAC_0000070858-23-000092_bac-20221231.htm</x:v>
      </x:c>
      <x:c r="M200" s="2" t="str">
        <x:v>https://www.sec.gov/Archives/edgar/data/70858/000007085823000092/bac-20221231.htm</x:v>
      </x:c>
      <x:c r="N200" s="2" t="str">
        <x:v>id3VybDovL2RvY3MudjEvZG9jOmUwZmJmYzQ4MjVhMzQwMjY4MGM1ZWQ3ZWQxYjcwMGI2L3NlYzplMGZiZmM0ODI1YTM0MDI2ODBjNWVkN2VkMWI3MDBiNl8yNDQvZnJhZzpmOTUyOTU5ZWZhNTE0NDEzYTVlNWRiYzVjYTg5YTMyMS90YWJsZTpjNTg4YjlmZDQ2OTU0N2E3OTRkYjQ5ZWRiNzEwNGU0Ny90YWJsZXJhbmdlOmM1ODhiOWZkNDY5NTQ3YTc5NGRiNDllZGI3MTA0ZTQ3XzE5LTExLTEtMS01Nzk5NTQ_cca236ad-afac-4a11-a885-81c36d7dc8c8</x:v>
      </x:c>
      <x:c r="O200" s="2" t="str"/>
      <x:c r="P200" s="2" t="str">
        <x:v>Exact XBRL anchor</x:v>
      </x:c>
      <x:c r="Q200" s="2" t="str">
        <x:v>Weighted Average Number of Shares Outstanding, Diluted</x:v>
      </x:c>
      <x:c r="R200" s="2" t="str">
        <x:v>highlighted/BAC_0000070858-23-000092_bac-20221231.htm</x:v>
      </x:c>
      <x:c r="S200" s="2" t="str">
        <x:v>highlighted/BAC_FY2020_9_BAC_2020_Annual_Report_ADA.pdf</x:v>
      </x:c>
      <x:c r="T200" s="2" t="str">
        <x:v>57,122,170</x:v>
      </x:c>
    </x:row>
    <x:row r="201" ht="24" customHeight="1">
      <x:c r="C201" s="2" t="str">
        <x:v>Historical Inputs!F201</x:v>
      </x:c>
      <x:c r="D201" s="2" t="str">
        <x:v>BAC</x:v>
      </x:c>
      <x:c r="E201" s="2" t="str">
        <x:v>FY2020</x:v>
      </x:c>
      <x:c r="F201" s="2" t="str">
        <x:v>dps</x:v>
      </x:c>
      <x:c r="G201" s="2" t="n">
        <x:v>0.72</x:v>
      </x:c>
      <x:c r="H201" s="2" t="str">
        <x:v>USD/shares</x:v>
      </x:c>
      <x:c r="I201" s="2" t="str">
        <x:v>2020-12-31</x:v>
      </x:c>
      <x:c r="J201" s="2" t="str">
        <x:v>2023-02-22</x:v>
      </x:c>
      <x:c r="K201" s="2" t="str">
        <x:v>0000070858-23-000092</x:v>
      </x:c>
      <x:c r="L201" s="2" t="str">
        <x:v>data/raw/filings/BAC_0000070858-23-000092_bac-20221231.htm</x:v>
      </x:c>
      <x:c r="M201" s="2" t="str">
        <x:v>https://www.sec.gov/Archives/edgar/data/70858/000007085823000092/bac-20221231.htm</x:v>
      </x:c>
      <x:c r="N201" s="2" t="str">
        <x:v>id3VybDovL2RvY3MudjEvZG9jOmUwZmJmYzQ4MjVhMzQwMjY4MGM1ZWQ3ZWQxYjcwMGI2L3NlYzplMGZiZmM0ODI1YTM0MDI2ODBjNWVkN2VkMWI3MDBiNl8yMzUvZnJhZzoxYmNiMWMzZmU0NzI0MzRjODBmNmZiYjkyOTY1ZDZmZS90ZXh0cmVnaW9uOjFiY2IxYzNmZTQ3MjQzNGM4MGY2ZmJiOTI5NjVkNmZlXzgyNDYzMzcyMTcwMjE_a786d21f-d242-44a6-afe2-5ec7dcbcbfe5</x:v>
      </x:c>
      <x:c r="O201" s="2" t="str"/>
      <x:c r="P201" s="2" t="str">
        <x:v>Exact XBRL anchor</x:v>
      </x:c>
      <x:c r="Q201" s="2" t="str">
        <x:v>Common Stock, Dividends, Per Share, Cash Paid</x:v>
      </x:c>
      <x:c r="R201" s="2" t="str">
        <x:v>highlighted/BAC_0000070858-23-000092_bac-20221231.htm</x:v>
      </x:c>
      <x:c r="S201" s="2" t="str"/>
      <x:c r="T201" s="2" t="str"/>
    </x:row>
    <x:row r="202" ht="24" customHeight="1">
      <x:c r="C202" s="2" t="str">
        <x:v>Historical Inputs!F202</x:v>
      </x:c>
      <x:c r="D202" s="2" t="str">
        <x:v>BAC</x:v>
      </x:c>
      <x:c r="E202" s="2" t="str">
        <x:v>FY2020</x:v>
      </x:c>
      <x:c r="F202" s="2" t="str">
        <x:v>dividends</x:v>
      </x:c>
      <x:c r="G202" s="2" t="str">
        <x:v>n.a.</x:v>
      </x:c>
      <x:c r="H202" s="2" t="str">
        <x:v>USDm</x:v>
      </x:c>
      <x:c r="I202" s="2" t="str">
        <x:v>2020-12-31</x:v>
      </x:c>
      <x:c r="J202" s="2" t="str"/>
      <x:c r="K202" s="2" t="str"/>
      <x:c r="L202" s="2" t="str"/>
      <x:c r="M202" s="2" t="str"/>
      <x:c r="N202" s="2" t="str"/>
      <x:c r="O202" s="2" t="str"/>
      <x:c r="P202" s="2" t="str">
        <x:v>Not reported / unavailable</x:v>
      </x:c>
      <x:c r="Q202" s="2" t="str">
        <x:v>Cash common dividends paid</x:v>
      </x:c>
      <x:c r="R202" s="2" t="str"/>
      <x:c r="S202" s="2" t="str"/>
      <x:c r="T202" s="2" t="str"/>
    </x:row>
    <x:row r="203" ht="24" customHeight="1">
      <x:c r="C203" s="2" t="str">
        <x:v>Historical Inputs!F203</x:v>
      </x:c>
      <x:c r="D203" s="2" t="str">
        <x:v>BAC</x:v>
      </x:c>
      <x:c r="E203" s="2" t="str">
        <x:v>FY2020</x:v>
      </x:c>
      <x:c r="F203" s="2" t="str">
        <x:v>buybacks</x:v>
      </x:c>
      <x:c r="G203" s="2" t="n">
        <x:v>7025</x:v>
      </x:c>
      <x:c r="H203" s="2" t="str">
        <x:v>USD</x:v>
      </x:c>
      <x:c r="I203" s="2" t="str">
        <x:v>2020-12-31</x:v>
      </x:c>
      <x:c r="J203" s="2" t="str">
        <x:v>2023-02-22</x:v>
      </x:c>
      <x:c r="K203" s="2" t="str">
        <x:v>0000070858-23-000092</x:v>
      </x:c>
      <x:c r="L203" s="2" t="str">
        <x:v>data/raw/filings/BAC_0000070858-23-000092_bac-20221231.htm</x:v>
      </x:c>
      <x:c r="M203" s="2" t="str">
        <x:v>https://www.sec.gov/Archives/edgar/data/70858/000007085823000092/bac-20221231.htm</x:v>
      </x:c>
      <x:c r="N203" s="2" t="str">
        <x:v>id3VybDovL2RvY3MudjEvZG9jOmUwZmJmYzQ4MjVhMzQwMjY4MGM1ZWQ3ZWQxYjcwMGI2L3NlYzplMGZiZmM0ODI1YTM0MDI2ODBjNWVkN2VkMWI3MDBiNl8xNjkvZnJhZzo2NjQ0YWRjZmY0NTI0MWNlOTRjN2JiNjE2NjFkODFlZi90YWJsZTo2Y2M4ZTJkYTMzMDc0ZTU0ODU3NjFkZDMzNmI1YjNkNC90YWJsZXJhbmdlOjZjYzhlMmRhMzMwNzRlNTQ4NTc2MWRkMzM2YjViM2Q0XzUzLTUtMS0xLTU3OTk1NA_8f15ab7a-d70d-41e5-8e83-e2e86f72a369</x:v>
      </x:c>
      <x:c r="O203" s="2" t="str"/>
      <x:c r="P203" s="2" t="str">
        <x:v>Exact XBRL anchor</x:v>
      </x:c>
      <x:c r="Q203" s="2" t="str">
        <x:v>Payments for Repurchase of Common Stock</x:v>
      </x:c>
      <x:c r="R203" s="2" t="str">
        <x:v>highlighted/BAC_0000070858-23-000092_bac-20221231.htm</x:v>
      </x:c>
      <x:c r="S203" s="2" t="str"/>
      <x:c r="T203" s="2" t="str"/>
    </x:row>
    <x:row r="204" ht="24" customHeight="1">
      <x:c r="C204" s="2" t="str">
        <x:v>Historical Inputs!F204</x:v>
      </x:c>
      <x:c r="D204" s="2" t="str">
        <x:v>BAC</x:v>
      </x:c>
      <x:c r="E204" s="2" t="str">
        <x:v>FY2020</x:v>
      </x:c>
      <x:c r="F204" s="2" t="str">
        <x:v>chargeoffs</x:v>
      </x:c>
      <x:c r="G204" s="2" t="str">
        <x:v>n.a.</x:v>
      </x:c>
      <x:c r="H204" s="2" t="str">
        <x:v>USDm</x:v>
      </x:c>
      <x:c r="I204" s="2" t="str">
        <x:v>2020-12-31</x:v>
      </x:c>
      <x:c r="J204" s="2" t="str"/>
      <x:c r="K204" s="2" t="str"/>
      <x:c r="L204" s="2" t="str"/>
      <x:c r="M204" s="2" t="str"/>
      <x:c r="N204" s="2" t="str"/>
      <x:c r="O204" s="2" t="str"/>
      <x:c r="P204" s="2" t="str">
        <x:v>Not reported / unavailable</x:v>
      </x:c>
      <x:c r="Q204" s="2" t="str">
        <x:v>Gross loan charge-offs</x:v>
      </x:c>
      <x:c r="R204" s="2" t="str"/>
      <x:c r="S204" s="2" t="str"/>
      <x:c r="T204" s="2" t="str"/>
    </x:row>
    <x:row r="205" ht="24" customHeight="1">
      <x:c r="C205" s="2" t="str">
        <x:v>Historical Inputs!F205</x:v>
      </x:c>
      <x:c r="D205" s="2" t="str">
        <x:v>BAC</x:v>
      </x:c>
      <x:c r="E205" s="2" t="str">
        <x:v>FY2020</x:v>
      </x:c>
      <x:c r="F205" s="2" t="str">
        <x:v>recoveries</x:v>
      </x:c>
      <x:c r="G205" s="2" t="str">
        <x:v>n.a.</x:v>
      </x:c>
      <x:c r="H205" s="2" t="str">
        <x:v>USDm</x:v>
      </x:c>
      <x:c r="I205" s="2" t="str">
        <x:v>2020-12-31</x:v>
      </x:c>
      <x:c r="J205" s="2" t="str"/>
      <x:c r="K205" s="2" t="str"/>
      <x:c r="L205" s="2" t="str"/>
      <x:c r="M205" s="2" t="str"/>
      <x:c r="N205" s="2" t="str"/>
      <x:c r="O205" s="2" t="str"/>
      <x:c r="P205" s="2" t="str">
        <x:v>Not reported / unavailable</x:v>
      </x:c>
      <x:c r="Q205" s="2" t="str">
        <x:v>Loan recoveries</x:v>
      </x:c>
      <x:c r="R205" s="2" t="str"/>
      <x:c r="S205" s="2" t="str"/>
      <x:c r="T205" s="2" t="str"/>
    </x:row>
    <x:row r="206" ht="24" customHeight="1">
      <x:c r="C206" s="2" t="str">
        <x:v>Historical Inputs!F206</x:v>
      </x:c>
      <x:c r="D206" s="2" t="str">
        <x:v>BAC</x:v>
      </x:c>
      <x:c r="E206" s="2" t="str">
        <x:v>FY2020</x:v>
      </x:c>
      <x:c r="F206" s="2" t="str">
        <x:v>rwa</x:v>
      </x:c>
      <x:c r="G206" s="2" t="str">
        <x:v>n.a.</x:v>
      </x:c>
      <x:c r="H206" s="2" t="str">
        <x:v>USDm</x:v>
      </x:c>
      <x:c r="I206" s="2" t="str">
        <x:v>2020-12-31</x:v>
      </x:c>
      <x:c r="J206" s="2" t="str"/>
      <x:c r="K206" s="2" t="str"/>
      <x:c r="L206" s="2" t="str"/>
      <x:c r="M206" s="2" t="str"/>
      <x:c r="N206" s="2" t="str"/>
      <x:c r="O206" s="2" t="str"/>
      <x:c r="P206" s="2" t="str">
        <x:v>Not reported / unavailable</x:v>
      </x:c>
      <x:c r="Q206" s="2" t="str">
        <x:v>Risk-weighted assets</x:v>
      </x:c>
      <x:c r="R206" s="2" t="str"/>
      <x:c r="S206" s="2" t="str"/>
      <x:c r="T206" s="2" t="str"/>
    </x:row>
    <x:row r="207" ht="24" customHeight="1">
      <x:c r="C207" s="2" t="str">
        <x:v>Historical Inputs!F207</x:v>
      </x:c>
      <x:c r="D207" s="2" t="str">
        <x:v>BAC</x:v>
      </x:c>
      <x:c r="E207" s="2" t="str">
        <x:v>FY2020</x:v>
      </x:c>
      <x:c r="F207" s="2" t="str">
        <x:v>cet1_reported</x:v>
      </x:c>
      <x:c r="G207" s="2" t="str">
        <x:v>n.a.</x:v>
      </x:c>
      <x:c r="H207" s="2" t="str">
        <x:v>%</x:v>
      </x:c>
      <x:c r="I207" s="2" t="str">
        <x:v>2020-12-31</x:v>
      </x:c>
      <x:c r="J207" s="2" t="str"/>
      <x:c r="K207" s="2" t="str"/>
      <x:c r="L207" s="2" t="str"/>
      <x:c r="M207" s="2" t="str"/>
      <x:c r="N207" s="2" t="str"/>
      <x:c r="O207" s="2" t="str"/>
      <x:c r="P207" s="2" t="str">
        <x:v>Not reported / unavailable</x:v>
      </x:c>
      <x:c r="Q207" s="2" t="str">
        <x:v>Actual standardized CET1 ratio</x:v>
      </x:c>
      <x:c r="R207" s="2" t="str"/>
      <x:c r="S207" s="2" t="str"/>
      <x:c r="T207" s="2" t="str"/>
    </x:row>
    <x:row r="208" ht="24" customHeight="1">
      <x:c r="C208" s="2" t="str">
        <x:v>Historical Inputs!F208</x:v>
      </x:c>
      <x:c r="D208" s="2" t="str">
        <x:v>BAC</x:v>
      </x:c>
      <x:c r="E208" s="2" t="str">
        <x:v>FY2020</x:v>
      </x:c>
      <x:c r="F208" s="2" t="str">
        <x:v>nim_reported</x:v>
      </x:c>
      <x:c r="G208" s="2" t="str">
        <x:v>n.a.</x:v>
      </x:c>
      <x:c r="H208" s="2" t="str">
        <x:v>%</x:v>
      </x:c>
      <x:c r="I208" s="2" t="str">
        <x:v>2020-12-31</x:v>
      </x:c>
      <x:c r="J208" s="2" t="str"/>
      <x:c r="K208" s="2" t="str"/>
      <x:c r="L208" s="2" t="str"/>
      <x:c r="M208" s="2" t="str"/>
      <x:c r="N208" s="2" t="str"/>
      <x:c r="O208" s="2" t="str"/>
      <x:c r="P208" s="2" t="str">
        <x:v>Not reported / unavailable</x:v>
      </x:c>
      <x:c r="Q208" s="2" t="str">
        <x:v>Issuer reported net interest margin</x:v>
      </x:c>
      <x:c r="R208" s="2" t="str"/>
      <x:c r="S208" s="2" t="str"/>
      <x:c r="T208" s="2" t="str"/>
    </x:row>
    <x:row r="209" ht="24" customHeight="1">
      <x:c r="C209" s="2" t="str">
        <x:v>Historical Inputs!F209</x:v>
      </x:c>
      <x:c r="D209" s="2" t="str">
        <x:v>BAC</x:v>
      </x:c>
      <x:c r="E209" s="2" t="str">
        <x:v>FY2020</x:v>
      </x:c>
      <x:c r="F209" s="2" t="str">
        <x:v>bvps_reported</x:v>
      </x:c>
      <x:c r="G209" s="2" t="n">
        <x:v>28.72</x:v>
      </x:c>
      <x:c r="H209" s="2" t="str">
        <x:v>USD/shares</x:v>
      </x:c>
      <x:c r="I209" s="2" t="str">
        <x:v>2020-12-31</x:v>
      </x:c>
      <x:c r="J209" s="2" t="str">
        <x:v>2021-02-24</x:v>
      </x:c>
      <x:c r="K209" s="2" t="str">
        <x:v>0000070858-21-000023</x:v>
      </x:c>
      <x:c r="L209" s="2" t="str">
        <x:v>data/raw/filings/BAC_0000070858-21-000023_bac-20201231.htm</x:v>
      </x:c>
      <x:c r="M209" s="2" t="str">
        <x:v>https://www.sec.gov/Archives/edgar/data/70858/000007085821000023/bac-20201231.htm</x:v>
      </x:c>
      <x:c r="N209" s="2" t="str"/>
      <x:c r="O209" s="2" t="str"/>
      <x:c r="P209" s="2" t="str">
        <x:v>Exact selected original table text</x:v>
      </x:c>
      <x:c r="Q209" s="2" t="str">
        <x:v>Reported common book value per share</x:v>
      </x:c>
      <x:c r="R209" s="2" t="str">
        <x:v>highlighted/BAC_0000070858-21-000023_bac-20201231.htm</x:v>
      </x:c>
      <x:c r="S209" s="2" t="str">
        <x:v>highlighted/BAC_FY2020_9_BAC_2020_Annual_Report_ADA.pdf</x:v>
      </x:c>
      <x:c r="T209" s="2" t="str">
        <x:v>40,57,58</x:v>
      </x:c>
    </x:row>
    <x:row r="210" ht="24" customHeight="1">
      <x:c r="C210" s="2" t="str">
        <x:v>Historical Inputs!F210</x:v>
      </x:c>
      <x:c r="D210" s="2" t="str">
        <x:v>BAC</x:v>
      </x:c>
      <x:c r="E210" s="2" t="str">
        <x:v>FY2020</x:v>
      </x:c>
      <x:c r="F210" s="2" t="str">
        <x:v>tbvps_reported</x:v>
      </x:c>
      <x:c r="G210" s="2" t="n">
        <x:v>20.6</x:v>
      </x:c>
      <x:c r="H210" s="2" t="str">
        <x:v>USD/shares</x:v>
      </x:c>
      <x:c r="I210" s="2" t="str">
        <x:v>2020-12-31</x:v>
      </x:c>
      <x:c r="J210" s="2" t="str">
        <x:v>2021-02-24</x:v>
      </x:c>
      <x:c r="K210" s="2" t="str">
        <x:v>0000070858-21-000023</x:v>
      </x:c>
      <x:c r="L210" s="2" t="str">
        <x:v>data/raw/filings/BAC_0000070858-21-000023_bac-20201231.htm</x:v>
      </x:c>
      <x:c r="M210" s="2" t="str">
        <x:v>https://www.sec.gov/Archives/edgar/data/70858/000007085821000023/bac-20201231.htm</x:v>
      </x:c>
      <x:c r="N210" s="2" t="str"/>
      <x:c r="O210" s="2" t="str"/>
      <x:c r="P210" s="2" t="str">
        <x:v>Exact selected original table text</x:v>
      </x:c>
      <x:c r="Q210" s="2" t="str">
        <x:v>Reported tangible book value per share</x:v>
      </x:c>
      <x:c r="R210" s="2" t="str">
        <x:v>highlighted/BAC_0000070858-21-000023_bac-20201231.htm</x:v>
      </x:c>
      <x:c r="S210" s="2" t="str">
        <x:v>highlighted/BAC_FY2020_9_BAC_2020_Annual_Report_ADA.pdf</x:v>
      </x:c>
      <x:c r="T210" s="2" t="str">
        <x:v>40,57,58</x:v>
      </x:c>
    </x:row>
    <x:row r="211" ht="24" customHeight="1">
      <x:c r="C211" s="2" t="str">
        <x:v>Historical Inputs!F211</x:v>
      </x:c>
      <x:c r="D211" s="2" t="str">
        <x:v>BAC</x:v>
      </x:c>
      <x:c r="E211" s="2" t="str">
        <x:v>FY2020</x:v>
      </x:c>
      <x:c r="F211" s="2" t="str">
        <x:v>tce_reported</x:v>
      </x:c>
      <x:c r="G211" s="2" t="str">
        <x:v>n.a.</x:v>
      </x:c>
      <x:c r="H211" s="2" t="str">
        <x:v>USDm</x:v>
      </x:c>
      <x:c r="I211" s="2" t="str">
        <x:v>2020-12-31</x:v>
      </x:c>
      <x:c r="J211" s="2" t="str"/>
      <x:c r="K211" s="2" t="str"/>
      <x:c r="L211" s="2" t="str"/>
      <x:c r="M211" s="2" t="str"/>
      <x:c r="N211" s="2" t="str"/>
      <x:c r="O211" s="2" t="str"/>
      <x:c r="P211" s="2" t="str">
        <x:v>Not reported / unavailable</x:v>
      </x:c>
      <x:c r="Q211" s="2" t="str">
        <x:v>Reported tangible common equity</x:v>
      </x:c>
      <x:c r="R211" s="2" t="str"/>
      <x:c r="S211" s="2" t="str"/>
      <x:c r="T211" s="2" t="str"/>
    </x:row>
    <x:row r="212" ht="24" customHeight="1">
      <x:c r="C212" s="2" t="str">
        <x:v>Historical Inputs!F212</x:v>
      </x:c>
      <x:c r="D212" s="2" t="str">
        <x:v>BAC</x:v>
      </x:c>
      <x:c r="E212" s="2" t="str">
        <x:v>FY2021</x:v>
      </x:c>
      <x:c r="F212" s="2" t="str">
        <x:v>assets</x:v>
      </x:c>
      <x:c r="G212" s="2" t="n">
        <x:v>3169495</x:v>
      </x:c>
      <x:c r="H212" s="2" t="str">
        <x:v>USD</x:v>
      </x:c>
      <x:c r="I212" s="2" t="str">
        <x:v>2021-12-31</x:v>
      </x:c>
      <x:c r="J212" s="2" t="str">
        <x:v>2023-02-22</x:v>
      </x:c>
      <x:c r="K212" s="2" t="str">
        <x:v>0000070858-23-000092</x:v>
      </x:c>
      <x:c r="L212" s="2" t="str">
        <x:v>data/raw/filings/BAC_0000070858-23-000092_bac-20221231.htm</x:v>
      </x:c>
      <x:c r="M212" s="2" t="str">
        <x:v>https://www.sec.gov/Archives/edgar/data/70858/000007085823000092/bac-20221231.htm</x:v>
      </x:c>
      <x:c r="N212" s="2" t="str">
        <x:v>id3VybDovL2RvY3MudjEvZG9jOmUwZmJmYzQ4MjVhMzQwMjY4MGM1ZWQ3ZWQxYjcwMGI2L3NlYzplMGZiZmM0ODI1YTM0MDI2ODBjNWVkN2VkMWI3MDBiNl8yOTIvZnJhZzoxODhmNmVjNjhjMjM0NThiODdhZjc4ZTc3ZDMyOGY3MC90YWJsZTpmMDQyZTZkZDg3YzE0YWJiYTgzM2UyYzg5OTJhMWEyZS90YWJsZXJhbmdlOmYwNDJlNmRkODdjMTRhYmJhODMzZTJjODk5MmExYTJlXzE4LTMtMS0xLTU3OTk1NA_d0e4ea80-712f-4293-af83-ef36403ebae4</x:v>
      </x:c>
      <x:c r="O212" s="2" t="str"/>
      <x:c r="P212" s="2" t="str">
        <x:v>Exact XBRL anchor</x:v>
      </x:c>
      <x:c r="Q212" s="2" t="str">
        <x:v>Assets</x:v>
      </x:c>
      <x:c r="R212" s="2" t="str">
        <x:v>highlighted/BAC_0000070858-23-000092_bac-20221231.htm</x:v>
      </x:c>
      <x:c r="S212" s="2" t="str"/>
      <x:c r="T212" s="2" t="str"/>
    </x:row>
    <x:row r="213" ht="24" customHeight="1">
      <x:c r="C213" s="2" t="str">
        <x:v>Historical Inputs!F213</x:v>
      </x:c>
      <x:c r="D213" s="2" t="str">
        <x:v>BAC</x:v>
      </x:c>
      <x:c r="E213" s="2" t="str">
        <x:v>FY2021</x:v>
      </x:c>
      <x:c r="F213" s="2" t="str">
        <x:v>liabilities</x:v>
      </x:c>
      <x:c r="G213" s="2" t="n">
        <x:v>2899429</x:v>
      </x:c>
      <x:c r="H213" s="2" t="str">
        <x:v>USD</x:v>
      </x:c>
      <x:c r="I213" s="2" t="str">
        <x:v>2021-12-31</x:v>
      </x:c>
      <x:c r="J213" s="2" t="str">
        <x:v>2023-02-22</x:v>
      </x:c>
      <x:c r="K213" s="2" t="str">
        <x:v>0000070858-23-000092</x:v>
      </x:c>
      <x:c r="L213" s="2" t="str">
        <x:v>data/raw/filings/BAC_0000070858-23-000092_bac-20221231.htm</x:v>
      </x:c>
      <x:c r="M213" s="2" t="str">
        <x:v>https://www.sec.gov/Archives/edgar/data/70858/000007085823000092/bac-20221231.htm</x:v>
      </x:c>
      <x:c r="N213" s="2" t="str">
        <x:v>id3VybDovL2RvY3MudjEvZG9jOmUwZmJmYzQ4MjVhMzQwMjY4MGM1ZWQ3ZWQxYjcwMGI2L3NlYzplMGZiZmM0ODI1YTM0MDI2ODBjNWVkN2VkMWI3MDBiNl8xNTcvZnJhZzo2YmQzYTNjNjUyNzk0YTAyODVhNTlmZjk1MTUzNjI4OC90YWJsZTo0YzE3N2ZlNGZhZDg0YmE0YTczNWM3ZGE4NzMwZDIzMi90YWJsZXJhbmdlOjRjMTc3ZmU0ZmFkODRiYTRhNzM1YzdkYTg3MzBkMjMyXzQxLTQtMS0xLTU3OTk1NA_a006d775-5395-496f-8b38-58aa18884dcc</x:v>
      </x:c>
      <x:c r="O213" s="2" t="str"/>
      <x:c r="P213" s="2" t="str">
        <x:v>Exact XBRL anchor</x:v>
      </x:c>
      <x:c r="Q213" s="2" t="str">
        <x:v>Liabilities</x:v>
      </x:c>
      <x:c r="R213" s="2" t="str">
        <x:v>highlighted/BAC_0000070858-23-000092_bac-20221231.htm</x:v>
      </x:c>
      <x:c r="S213" s="2" t="str">
        <x:v>highlighted/BAC_FY2021_BAC_AR21_Full_Report_030122_1_.pdf</x:v>
      </x:c>
      <x:c r="T213" s="2" t="str">
        <x:v>69,71,132</x:v>
      </x:c>
    </x:row>
    <x:row r="214" ht="24" customHeight="1">
      <x:c r="C214" s="2" t="str">
        <x:v>Historical Inputs!F214</x:v>
      </x:c>
      <x:c r="D214" s="2" t="str">
        <x:v>BAC</x:v>
      </x:c>
      <x:c r="E214" s="2" t="str">
        <x:v>FY2021</x:v>
      </x:c>
      <x:c r="F214" s="2" t="str">
        <x:v>equity</x:v>
      </x:c>
      <x:c r="G214" s="2" t="n">
        <x:v>270066</x:v>
      </x:c>
      <x:c r="H214" s="2" t="str">
        <x:v>USD</x:v>
      </x:c>
      <x:c r="I214" s="2" t="str">
        <x:v>2021-12-31</x:v>
      </x:c>
      <x:c r="J214" s="2" t="str">
        <x:v>2025-02-25</x:v>
      </x:c>
      <x:c r="K214" s="2" t="str">
        <x:v>0000070858-25-000139</x:v>
      </x:c>
      <x:c r="L214" s="2" t="str">
        <x:v>data/raw/filings/BAC_0000070858-25-000139_bac-20241231.htm</x:v>
      </x:c>
      <x:c r="M214" s="2" t="str">
        <x:v>https://www.sec.gov/Archives/edgar/data/70858/000007085825000139/bac-20241231.htm</x:v>
      </x:c>
      <x:c r="N214" s="2" t="str">
        <x:v>f-357</x:v>
      </x:c>
      <x:c r="O214" s="2" t="str"/>
      <x:c r="P214" s="2" t="str">
        <x:v>Exact XBRL anchor</x:v>
      </x:c>
      <x:c r="Q214" s="2" t="str">
        <x:v>Stockholders' Equity Attributable to Parent</x:v>
      </x:c>
      <x:c r="R214" s="2" t="str">
        <x:v>highlighted/BAC_0000070858-25-000139_bac-20241231.htm</x:v>
      </x:c>
      <x:c r="S214" s="2" t="str"/>
      <x:c r="T214" s="2" t="str"/>
    </x:row>
    <x:row r="215" ht="24" customHeight="1">
      <x:c r="C215" s="2" t="str">
        <x:v>Historical Inputs!F215</x:v>
      </x:c>
      <x:c r="D215" s="2" t="str">
        <x:v>BAC</x:v>
      </x:c>
      <x:c r="E215" s="2" t="str">
        <x:v>FY2021</x:v>
      </x:c>
      <x:c r="F215" s="2" t="str">
        <x:v>preferred</x:v>
      </x:c>
      <x:c r="G215" s="2" t="str">
        <x:v>n.a.</x:v>
      </x:c>
      <x:c r="H215" s="2" t="str">
        <x:v>USDm</x:v>
      </x:c>
      <x:c r="I215" s="2" t="str">
        <x:v>2021-12-31</x:v>
      </x:c>
      <x:c r="J215" s="2" t="str"/>
      <x:c r="K215" s="2" t="str"/>
      <x:c r="L215" s="2" t="str"/>
      <x:c r="M215" s="2" t="str"/>
      <x:c r="N215" s="2" t="str"/>
      <x:c r="O215" s="2" t="str"/>
      <x:c r="P215" s="2" t="str">
        <x:v>Not reported / unavailable</x:v>
      </x:c>
      <x:c r="Q215" s="2" t="str">
        <x:v>Preferred equity carrying amount</x:v>
      </x:c>
      <x:c r="R215" s="2" t="str"/>
      <x:c r="S215" s="2" t="str"/>
      <x:c r="T215" s="2" t="str"/>
    </x:row>
    <x:row r="216" ht="24" customHeight="1">
      <x:c r="C216" s="2" t="str">
        <x:v>Historical Inputs!F216</x:v>
      </x:c>
      <x:c r="D216" s="2" t="str">
        <x:v>BAC</x:v>
      </x:c>
      <x:c r="E216" s="2" t="str">
        <x:v>FY2021</x:v>
      </x:c>
      <x:c r="F216" s="2" t="str">
        <x:v>common_equity_reported</x:v>
      </x:c>
      <x:c r="G216" s="2" t="str">
        <x:v>n.a.</x:v>
      </x:c>
      <x:c r="H216" s="2" t="str">
        <x:v>USDm</x:v>
      </x:c>
      <x:c r="I216" s="2" t="str">
        <x:v>2021-12-31</x:v>
      </x:c>
      <x:c r="J216" s="2" t="str"/>
      <x:c r="K216" s="2" t="str"/>
      <x:c r="L216" s="2" t="str"/>
      <x:c r="M216" s="2" t="str"/>
      <x:c r="N216" s="2" t="str"/>
      <x:c r="O216" s="2" t="str"/>
      <x:c r="P216" s="2" t="str">
        <x:v>Not reported / unavailable</x:v>
      </x:c>
      <x:c r="Q216" s="2" t="str">
        <x:v>Reported common shareholders equity</x:v>
      </x:c>
      <x:c r="R216" s="2" t="str"/>
      <x:c r="S216" s="2" t="str"/>
      <x:c r="T216" s="2" t="str"/>
    </x:row>
    <x:row r="217" ht="24" customHeight="1">
      <x:c r="C217" s="2" t="str">
        <x:v>Historical Inputs!F217</x:v>
      </x:c>
      <x:c r="D217" s="2" t="str">
        <x:v>BAC</x:v>
      </x:c>
      <x:c r="E217" s="2" t="str">
        <x:v>FY2021</x:v>
      </x:c>
      <x:c r="F217" s="2" t="str">
        <x:v>goodwill</x:v>
      </x:c>
      <x:c r="G217" s="2" t="n">
        <x:v>69022</x:v>
      </x:c>
      <x:c r="H217" s="2" t="str">
        <x:v>USD</x:v>
      </x:c>
      <x:c r="I217" s="2" t="str">
        <x:v>2021-12-31</x:v>
      </x:c>
      <x:c r="J217" s="2" t="str">
        <x:v>2023-02-22</x:v>
      </x:c>
      <x:c r="K217" s="2" t="str">
        <x:v>0000070858-23-000092</x:v>
      </x:c>
      <x:c r="L217" s="2" t="str">
        <x:v>data/raw/filings/BAC_0000070858-23-000092_bac-20221231.htm</x:v>
      </x:c>
      <x:c r="M217" s="2" t="str">
        <x:v>https://www.sec.gov/Archives/edgar/data/70858/000007085823000092/bac-20221231.htm</x:v>
      </x:c>
      <x:c r="N217" s="2" t="str">
        <x:v>id3VybDovL2RvY3MudjEvZG9jOmUwZmJmYzQ4MjVhMzQwMjY4MGM1ZWQ3ZWQxYjcwMGI2L3NlYzplMGZiZmM0ODI1YTM0MDI2ODBjNWVkN2VkMWI3MDBiNl8yMTQvZnJhZzoyNTFhN2E2MmY0ODY0ZmY4YmY5ZDY0NGEyMjVkNzFlZS90YWJsZTplN2ViODE0ZjYwY2Y0ZDM1YjBjN2JmMDI3YWI4MTdhNi90YWJsZXJhbmdlOmU3ZWI4MTRmNjBjZjRkMzViMGM3YmYwMjdhYjgxN2E2XzE5LTMtMS0xLTU3OTk1NA_5ce7f1e9-224c-4763-802c-db94a266911f</x:v>
      </x:c>
      <x:c r="O217" s="2" t="str"/>
      <x:c r="P217" s="2" t="str">
        <x:v>Exact XBRL anchor</x:v>
      </x:c>
      <x:c r="Q217" s="2" t="str">
        <x:v>Goodwill</x:v>
      </x:c>
      <x:c r="R217" s="2" t="str">
        <x:v>highlighted/BAC_0000070858-23-000092_bac-20221231.htm</x:v>
      </x:c>
      <x:c r="S217" s="2" t="str"/>
      <x:c r="T217" s="2" t="str"/>
    </x:row>
    <x:row r="218" ht="24" customHeight="1">
      <x:c r="C218" s="2" t="str">
        <x:v>Historical Inputs!F218</x:v>
      </x:c>
      <x:c r="D218" s="2" t="str">
        <x:v>BAC</x:v>
      </x:c>
      <x:c r="E218" s="2" t="str">
        <x:v>FY2021</x:v>
      </x:c>
      <x:c r="F218" s="2" t="str">
        <x:v>intangibles</x:v>
      </x:c>
      <x:c r="G218" s="2" t="n">
        <x:v>2200</x:v>
      </x:c>
      <x:c r="H218" s="2" t="str">
        <x:v>USD</x:v>
      </x:c>
      <x:c r="I218" s="2" t="str">
        <x:v>2021-12-31</x:v>
      </x:c>
      <x:c r="J218" s="2" t="str">
        <x:v>2023-02-22</x:v>
      </x:c>
      <x:c r="K218" s="2" t="str">
        <x:v>0000070858-23-000092</x:v>
      </x:c>
      <x:c r="L218" s="2" t="str">
        <x:v>data/raw/filings/BAC_0000070858-23-000092_bac-20221231.htm</x:v>
      </x:c>
      <x:c r="M218" s="2" t="str">
        <x:v>https://www.sec.gov/Archives/edgar/data/70858/000007085823000092/bac-20221231.htm</x:v>
      </x:c>
      <x:c r="N218" s="2" t="str">
        <x:v>id3VybDovL2RvY3MudjEvZG9jOmUwZmJmYzQ4MjVhMzQwMjY4MGM1ZWQ3ZWQxYjcwMGI2L3NlYzplMGZiZmM0ODI1YTM0MDI2ODBjNWVkN2VkMWI3MDBiNl8yMTQvZnJhZzoyNTFhN2E2MmY0ODY0ZmY4YmY5ZDY0NGEyMjVkNzFlZS90ZXh0cmVnaW9uOjI1MWE3YTYyZjQ4NjRmZjhiZjlkNjQ0YTIyNWQ3MWVlXzMyMw_53368ad7-aa32-4ad0-b394-d29f210fcf35</x:v>
      </x:c>
      <x:c r="O218" s="2" t="str"/>
      <x:c r="P218" s="2" t="str">
        <x:v>Exact XBRL anchor</x:v>
      </x:c>
      <x:c r="Q218" s="2" t="str">
        <x:v>Intangible Assets, Net (Excluding Goodwill)</x:v>
      </x:c>
      <x:c r="R218" s="2" t="str">
        <x:v>highlighted/BAC_0000070858-23-000092_bac-20221231.htm</x:v>
      </x:c>
      <x:c r="S218" s="2" t="str"/>
      <x:c r="T218" s="2" t="str"/>
    </x:row>
    <x:row r="219" ht="24" customHeight="1">
      <x:c r="C219" s="2" t="str">
        <x:v>Historical Inputs!F219</x:v>
      </x:c>
      <x:c r="D219" s="2" t="str">
        <x:v>BAC</x:v>
      </x:c>
      <x:c r="E219" s="2" t="str">
        <x:v>FY2021</x:v>
      </x:c>
      <x:c r="F219" s="2" t="str">
        <x:v>intangibles_total</x:v>
      </x:c>
      <x:c r="G219" s="2" t="str">
        <x:v>n.a.</x:v>
      </x:c>
      <x:c r="H219" s="2" t="str">
        <x:v>USDm</x:v>
      </x:c>
      <x:c r="I219" s="2" t="str">
        <x:v>2021-12-31</x:v>
      </x:c>
      <x:c r="J219" s="2" t="str"/>
      <x:c r="K219" s="2" t="str"/>
      <x:c r="L219" s="2" t="str"/>
      <x:c r="M219" s="2" t="str"/>
      <x:c r="N219" s="2" t="str"/>
      <x:c r="O219" s="2" t="str"/>
      <x:c r="P219" s="2" t="str">
        <x:v>Not reported / unavailable</x:v>
      </x:c>
      <x:c r="Q219" s="2" t="str">
        <x:v>Reported goodwill and intangible assets combined</x:v>
      </x:c>
      <x:c r="R219" s="2" t="str"/>
      <x:c r="S219" s="2" t="str"/>
      <x:c r="T219" s="2" t="str"/>
    </x:row>
    <x:row r="220" ht="24" customHeight="1">
      <x:c r="C220" s="2" t="str">
        <x:v>Historical Inputs!F220</x:v>
      </x:c>
      <x:c r="D220" s="2" t="str">
        <x:v>BAC</x:v>
      </x:c>
      <x:c r="E220" s="2" t="str">
        <x:v>FY2021</x:v>
      </x:c>
      <x:c r="F220" s="2" t="str">
        <x:v>shares_end</x:v>
      </x:c>
      <x:c r="G220" s="2" t="n">
        <x:v>8077.831463</x:v>
      </x:c>
      <x:c r="H220" s="2" t="str">
        <x:v>shares</x:v>
      </x:c>
      <x:c r="I220" s="2" t="str">
        <x:v>2021-12-31</x:v>
      </x:c>
      <x:c r="J220" s="2" t="str">
        <x:v>2023-02-22</x:v>
      </x:c>
      <x:c r="K220" s="2" t="str">
        <x:v>0000070858-23-000092</x:v>
      </x:c>
      <x:c r="L220" s="2" t="str">
        <x:v>data/raw/filings/BAC_0000070858-23-000092_bac-20221231.htm</x:v>
      </x:c>
      <x:c r="M220" s="2" t="str">
        <x:v>https://www.sec.gov/Archives/edgar/data/70858/000007085823000092/bac-20221231.htm</x:v>
      </x:c>
      <x:c r="N220" s="2" t="str"/>
      <x:c r="O220" s="2" t="str"/>
      <x:c r="P220" s="2" t="str">
        <x:v>Structured source retained; exact visible anchor requires review</x:v>
      </x:c>
      <x:c r="Q220" s="2" t="str">
        <x:v>Common Stock, Shares, Outstanding</x:v>
      </x:c>
      <x:c r="R220" s="2" t="str"/>
      <x:c r="S220" s="2" t="str"/>
      <x:c r="T220" s="2" t="str"/>
    </x:row>
    <x:row r="221" ht="24" customHeight="1">
      <x:c r="C221" s="2" t="str">
        <x:v>Historical Inputs!F221</x:v>
      </x:c>
      <x:c r="D221" s="2" t="str">
        <x:v>BAC</x:v>
      </x:c>
      <x:c r="E221" s="2" t="str">
        <x:v>FY2021</x:v>
      </x:c>
      <x:c r="F221" s="2" t="str">
        <x:v>shares_issued</x:v>
      </x:c>
      <x:c r="G221" s="2" t="n">
        <x:v>8077.831463</x:v>
      </x:c>
      <x:c r="H221" s="2" t="str">
        <x:v>shares</x:v>
      </x:c>
      <x:c r="I221" s="2" t="str">
        <x:v>2021-12-31</x:v>
      </x:c>
      <x:c r="J221" s="2" t="str">
        <x:v>2023-02-22</x:v>
      </x:c>
      <x:c r="K221" s="2" t="str">
        <x:v>0000070858-23-000092</x:v>
      </x:c>
      <x:c r="L221" s="2" t="str">
        <x:v>data/raw/filings/BAC_0000070858-23-000092_bac-20221231.htm</x:v>
      </x:c>
      <x:c r="M221" s="2" t="str">
        <x:v>https://www.sec.gov/Archives/edgar/data/70858/000007085823000092/bac-20221231.htm</x:v>
      </x:c>
      <x:c r="N221" s="2" t="str">
        <x:v>id3VybDovL2RvY3MudjEvZG9jOmUwZmJmYzQ4MjVhMzQwMjY4MGM1ZWQ3ZWQxYjcwMGI2L3NlYzplMGZiZmM0ODI1YTM0MDI2ODBjNWVkN2VkMWI3MDBiNl8xNTcvZnJhZzo2YmQzYTNjNjUyNzk0YTAyODVhNTlmZjk1MTUzNjI4OC90YWJsZTo0YzE3N2ZlNGZhZDg0YmE0YTczNWM3ZGE4NzMwZDIzMi90YWJsZXJhbmdlOjRjMTc3ZmU0ZmFkODRiYTRhNzM1YzdkYTg3MzBkMjMyXzQ1LTAtMS0xLTU3OTk1NC90ZXh0cmVnaW9uOjQ4MjdmOThkNmY5ZTQ4NTRiOTkyN2FjMDQyMjI4MjQyXzEyMw_83a25b50-4595-49e2-90e9-5820c718eb0e</x:v>
      </x:c>
      <x:c r="O221" s="2" t="str"/>
      <x:c r="P221" s="2" t="str">
        <x:v>Exact XBRL anchor</x:v>
      </x:c>
      <x:c r="Q221" s="2" t="str">
        <x:v>Common Stock, Shares, Issued</x:v>
      </x:c>
      <x:c r="R221" s="2" t="str">
        <x:v>highlighted/BAC_0000070858-23-000092_bac-20221231.htm</x:v>
      </x:c>
      <x:c r="S221" s="2" t="str"/>
      <x:c r="T221" s="2" t="str"/>
    </x:row>
    <x:row r="222" ht="24" customHeight="1">
      <x:c r="C222" s="2" t="str">
        <x:v>Historical Inputs!F222</x:v>
      </x:c>
      <x:c r="D222" s="2" t="str">
        <x:v>BAC</x:v>
      </x:c>
      <x:c r="E222" s="2" t="str">
        <x:v>FY2021</x:v>
      </x:c>
      <x:c r="F222" s="2" t="str">
        <x:v>shares_treasury</x:v>
      </x:c>
      <x:c r="G222" s="2" t="str">
        <x:v>n.a.</x:v>
      </x:c>
      <x:c r="H222" s="2" t="str">
        <x:v>million</x:v>
      </x:c>
      <x:c r="I222" s="2" t="str">
        <x:v>2021-12-31</x:v>
      </x:c>
      <x:c r="J222" s="2" t="str"/>
      <x:c r="K222" s="2" t="str"/>
      <x:c r="L222" s="2" t="str"/>
      <x:c r="M222" s="2" t="str"/>
      <x:c r="N222" s="2" t="str"/>
      <x:c r="O222" s="2" t="str"/>
      <x:c r="P222" s="2" t="str">
        <x:v>Not reported / unavailable</x:v>
      </x:c>
      <x:c r="Q222" s="2" t="str">
        <x:v>Shares Treasury</x:v>
      </x:c>
      <x:c r="R222" s="2" t="str"/>
      <x:c r="S222" s="2" t="str"/>
      <x:c r="T222" s="2" t="str"/>
    </x:row>
    <x:row r="223" ht="24" customHeight="1">
      <x:c r="C223" s="2" t="str">
        <x:v>Historical Inputs!F223</x:v>
      </x:c>
      <x:c r="D223" s="2" t="str">
        <x:v>BAC</x:v>
      </x:c>
      <x:c r="E223" s="2" t="str">
        <x:v>FY2021</x:v>
      </x:c>
      <x:c r="F223" s="2" t="str">
        <x:v>deposits</x:v>
      </x:c>
      <x:c r="G223" s="2" t="n">
        <x:v>2064446</x:v>
      </x:c>
      <x:c r="H223" s="2" t="str">
        <x:v>USD</x:v>
      </x:c>
      <x:c r="I223" s="2" t="str">
        <x:v>2021-12-31</x:v>
      </x:c>
      <x:c r="J223" s="2" t="str">
        <x:v>2023-02-22</x:v>
      </x:c>
      <x:c r="K223" s="2" t="str">
        <x:v>0000070858-23-000092</x:v>
      </x:c>
      <x:c r="L223" s="2" t="str">
        <x:v>data/raw/filings/BAC_0000070858-23-000092_bac-20221231.htm</x:v>
      </x:c>
      <x:c r="M223" s="2" t="str">
        <x:v>https://www.sec.gov/Archives/edgar/data/70858/000007085823000092/bac-20221231.htm</x:v>
      </x:c>
      <x:c r="N223" s="2" t="str">
        <x:v>id3VybDovL2RvY3MudjEvZG9jOmUwZmJmYzQ4MjVhMzQwMjY4MGM1ZWQ3ZWQxYjcwMGI2L3NlYzplMGZiZmM0ODI1YTM0MDI2ODBjNWVkN2VkMWI3MDBiNl8xNTcvZnJhZzo2YmQzYTNjNjUyNzk0YTAyODVhNTlmZjk1MTUzNjI4OC90YWJsZTo0YzE3N2ZlNGZhZDg0YmE0YTczNWM3ZGE4NzMwZDIzMi90YWJsZXJhbmdlOjRjMTc3ZmU0ZmFkODRiYTRhNzM1YzdkYTg3MzBkMjMyXzM0LTQtMS0xLTU3OTk1NA_04f9d23a-c4af-4126-97ce-4b8c066d5cee</x:v>
      </x:c>
      <x:c r="O223" s="2" t="str"/>
      <x:c r="P223" s="2" t="str">
        <x:v>Exact XBRL anchor</x:v>
      </x:c>
      <x:c r="Q223" s="2" t="str">
        <x:v>Deposits</x:v>
      </x:c>
      <x:c r="R223" s="2" t="str">
        <x:v>highlighted/BAC_0000070858-23-000092_bac-20221231.htm</x:v>
      </x:c>
      <x:c r="S223" s="2" t="str"/>
      <x:c r="T223" s="2" t="str"/>
    </x:row>
    <x:row r="224" ht="24" customHeight="1">
      <x:c r="C224" s="2" t="str">
        <x:v>Historical Inputs!F224</x:v>
      </x:c>
      <x:c r="D224" s="2" t="str">
        <x:v>BAC</x:v>
      </x:c>
      <x:c r="E224" s="2" t="str">
        <x:v>FY2021</x:v>
      </x:c>
      <x:c r="F224" s="2" t="str">
        <x:v>loans_gross</x:v>
      </x:c>
      <x:c r="G224" s="2" t="n">
        <x:v>979124</x:v>
      </x:c>
      <x:c r="H224" s="2" t="str">
        <x:v>USD</x:v>
      </x:c>
      <x:c r="I224" s="2" t="str">
        <x:v>2021-12-31</x:v>
      </x:c>
      <x:c r="J224" s="2" t="str">
        <x:v>2023-02-22</x:v>
      </x:c>
      <x:c r="K224" s="2" t="str">
        <x:v>0000070858-23-000092</x:v>
      </x:c>
      <x:c r="L224" s="2" t="str">
        <x:v>data/raw/filings/BAC_0000070858-23-000092_bac-20221231.htm</x:v>
      </x:c>
      <x:c r="M224" s="2" t="str">
        <x:v>https://www.sec.gov/Archives/edgar/data/70858/000007085823000092/bac-20221231.htm</x:v>
      </x:c>
      <x:c r="N224" s="2" t="str">
        <x:v>id3VybDovL2RvY3MudjEvZG9jOmUwZmJmYzQ4MjVhMzQwMjY4MGM1ZWQ3ZWQxYjcwMGI2L3NlYzplMGZiZmM0ODI1YTM0MDI2ODBjNWVkN2VkMWI3MDBiNl8xOTAvZnJhZzozZjBkYWNmZWYwM2U0MjQyOGVjMzA3ZmU2ODNhNzQwYy90YWJsZTo3ZDc0YzdhZjkxYmE0OWYzYjI3ZDYwNTNhNWFhNjgyMy90YWJsZXJhbmdlOjdkNzRjN2FmOTFiYTQ5ZjNiMjdkNjA1M2E1YWE2ODIzXzMyLTE1LTEtMS01Nzk5NTQ_6257a0ec-393e-4014-ad9d-e9fc7e5aaeae</x:v>
      </x:c>
      <x:c r="O224" s="2" t="str"/>
      <x:c r="P224" s="2" t="str">
        <x:v>Exact XBRL anchor</x:v>
      </x:c>
      <x:c r="Q224" s="2" t="str">
        <x:v>Gross loans and leases selected definition</x:v>
      </x:c>
      <x:c r="R224" s="2" t="str">
        <x:v>highlighted/BAC_0000070858-23-000092_bac-20221231.htm</x:v>
      </x:c>
      <x:c r="S224" s="2" t="str"/>
      <x:c r="T224" s="2" t="str"/>
    </x:row>
    <x:row r="225" ht="24" customHeight="1">
      <x:c r="C225" s="2" t="str">
        <x:v>Historical Inputs!F225</x:v>
      </x:c>
      <x:c r="D225" s="2" t="str">
        <x:v>BAC</x:v>
      </x:c>
      <x:c r="E225" s="2" t="str">
        <x:v>FY2021</x:v>
      </x:c>
      <x:c r="F225" s="2" t="str">
        <x:v>loans_net</x:v>
      </x:c>
      <x:c r="G225" s="2" t="n">
        <x:v>966737</x:v>
      </x:c>
      <x:c r="H225" s="2" t="str">
        <x:v>USD</x:v>
      </x:c>
      <x:c r="I225" s="2" t="str">
        <x:v>2021-12-31</x:v>
      </x:c>
      <x:c r="J225" s="2" t="str">
        <x:v>2023-02-22</x:v>
      </x:c>
      <x:c r="K225" s="2" t="str">
        <x:v>0000070858-23-000092</x:v>
      </x:c>
      <x:c r="L225" s="2" t="str">
        <x:v>data/raw/filings/BAC_0000070858-23-000092_bac-20221231.htm</x:v>
      </x:c>
      <x:c r="M225" s="2" t="str">
        <x:v>https://www.sec.gov/Archives/edgar/data/70858/000007085823000092/bac-20221231.htm</x:v>
      </x:c>
      <x:c r="N225" s="2" t="str">
        <x:v>id3VybDovL2RvY3MudjEvZG9jOmUwZmJmYzQ4MjVhMzQwMjY4MGM1ZWQ3ZWQxYjcwMGI2L3NlYzplMGZiZmM0ODI1YTM0MDI2ODBjNWVkN2VkMWI3MDBiNl8xNTcvZnJhZzo2YmQzYTNjNjUyNzk0YTAyODVhNTlmZjk1MTUzNjI4OC90YWJsZTo0YzE3N2ZlNGZhZDg0YmE0YTczNWM3ZGE4NzMwZDIzMi90YWJsZXJhbmdlOjRjMTc3ZmU0ZmFkODRiYTRhNzM1YzdkYTg3MzBkMjMyXzE5LTQtMS0xLTU3OTk1NA_9c4e62f2-a0cf-4eee-9862-10f9a744d162</x:v>
      </x:c>
      <x:c r="O225" s="2" t="str"/>
      <x:c r="P225" s="2" t="str">
        <x:v>Exact XBRL anchor</x:v>
      </x:c>
      <x:c r="Q225" s="2" t="str">
        <x:v>Net loans after allowance selected definition</x:v>
      </x:c>
      <x:c r="R225" s="2" t="str">
        <x:v>highlighted/BAC_0000070858-23-000092_bac-20221231.htm</x:v>
      </x:c>
      <x:c r="S225" s="2" t="str">
        <x:v>highlighted/BAC_FY2021_BAC_AR21_Full_Report_030122_1_.pdf</x:v>
      </x:c>
      <x:c r="T225" s="2" t="str">
        <x:v>132</x:v>
      </x:c>
    </x:row>
    <x:row r="226" ht="24" customHeight="1">
      <x:c r="C226" s="2" t="str">
        <x:v>Historical Inputs!F226</x:v>
      </x:c>
      <x:c r="D226" s="2" t="str">
        <x:v>BAC</x:v>
      </x:c>
      <x:c r="E226" s="2" t="str">
        <x:v>FY2021</x:v>
      </x:c>
      <x:c r="F226" s="2" t="str">
        <x:v>allowance</x:v>
      </x:c>
      <x:c r="G226" s="2" t="n">
        <x:v>12387</x:v>
      </x:c>
      <x:c r="H226" s="2" t="str">
        <x:v>USD</x:v>
      </x:c>
      <x:c r="I226" s="2" t="str">
        <x:v>2021-12-31</x:v>
      </x:c>
      <x:c r="J226" s="2" t="str">
        <x:v>2025-02-25</x:v>
      </x:c>
      <x:c r="K226" s="2" t="str">
        <x:v>0000070858-25-000139</x:v>
      </x:c>
      <x:c r="L226" s="2" t="str">
        <x:v>data/raw/filings/BAC_0000070858-25-000139_bac-20241231.htm</x:v>
      </x:c>
      <x:c r="M226" s="2" t="str">
        <x:v>https://www.sec.gov/Archives/edgar/data/70858/000007085825000139/bac-20241231.htm</x:v>
      </x:c>
      <x:c r="N226" s="2" t="str">
        <x:v>f-3507</x:v>
      </x:c>
      <x:c r="O226" s="2" t="str"/>
      <x:c r="P226" s="2" t="str">
        <x:v>Exact XBRL anchor</x:v>
      </x:c>
      <x:c r="Q226" s="2" t="str">
        <x:v>Loan allowance for credit losses</x:v>
      </x:c>
      <x:c r="R226" s="2" t="str">
        <x:v>highlighted/BAC_0000070858-25-000139_bac-20241231.htm</x:v>
      </x:c>
      <x:c r="S226" s="2" t="str"/>
      <x:c r="T226" s="2" t="str"/>
    </x:row>
    <x:row r="227" ht="24" customHeight="1">
      <x:c r="C227" s="2" t="str">
        <x:v>Historical Inputs!F227</x:v>
      </x:c>
      <x:c r="D227" s="2" t="str">
        <x:v>BAC</x:v>
      </x:c>
      <x:c r="E227" s="2" t="str">
        <x:v>FY2021</x:v>
      </x:c>
      <x:c r="F227" s="2" t="str">
        <x:v>nonaccrual</x:v>
      </x:c>
      <x:c r="G227" s="2" t="str">
        <x:v>n.a.</x:v>
      </x:c>
      <x:c r="H227" s="2" t="str">
        <x:v>USDm</x:v>
      </x:c>
      <x:c r="I227" s="2" t="str">
        <x:v>2021-12-31</x:v>
      </x:c>
      <x:c r="J227" s="2" t="str"/>
      <x:c r="K227" s="2" t="str"/>
      <x:c r="L227" s="2" t="str"/>
      <x:c r="M227" s="2" t="str"/>
      <x:c r="N227" s="2" t="str"/>
      <x:c r="O227" s="2" t="str"/>
      <x:c r="P227" s="2" t="str">
        <x:v>Not reported / unavailable</x:v>
      </x:c>
      <x:c r="Q227" s="2" t="str">
        <x:v>Nonaccrual</x:v>
      </x:c>
      <x:c r="R227" s="2" t="str"/>
      <x:c r="S227" s="2" t="str"/>
      <x:c r="T227" s="2" t="str"/>
    </x:row>
    <x:row r="228" ht="24" customHeight="1">
      <x:c r="C228" s="2" t="str">
        <x:v>Historical Inputs!F228</x:v>
      </x:c>
      <x:c r="D228" s="2" t="str">
        <x:v>BAC</x:v>
      </x:c>
      <x:c r="E228" s="2" t="str">
        <x:v>FY2021</x:v>
      </x:c>
      <x:c r="F228" s="2" t="str">
        <x:v>cash</x:v>
      </x:c>
      <x:c r="G228" s="2" t="str">
        <x:v>n.a.</x:v>
      </x:c>
      <x:c r="H228" s="2" t="str">
        <x:v>USDm</x:v>
      </x:c>
      <x:c r="I228" s="2" t="str">
        <x:v>2021-12-31</x:v>
      </x:c>
      <x:c r="J228" s="2" t="str"/>
      <x:c r="K228" s="2" t="str"/>
      <x:c r="L228" s="2" t="str"/>
      <x:c r="M228" s="2" t="str"/>
      <x:c r="N228" s="2" t="str"/>
      <x:c r="O228" s="2" t="str"/>
      <x:c r="P228" s="2" t="str">
        <x:v>Not reported / unavailable</x:v>
      </x:c>
      <x:c r="Q228" s="2" t="str">
        <x:v>Cash</x:v>
      </x:c>
      <x:c r="R228" s="2" t="str"/>
      <x:c r="S228" s="2" t="str"/>
      <x:c r="T228" s="2" t="str"/>
    </x:row>
    <x:row r="229" ht="24" customHeight="1">
      <x:c r="C229" s="2" t="str">
        <x:v>Historical Inputs!F229</x:v>
      </x:c>
      <x:c r="D229" s="2" t="str">
        <x:v>BAC</x:v>
      </x:c>
      <x:c r="E229" s="2" t="str">
        <x:v>FY2021</x:v>
      </x:c>
      <x:c r="F229" s="2" t="str">
        <x:v>aoci</x:v>
      </x:c>
      <x:c r="G229" s="2" t="n">
        <x:v>-5104</x:v>
      </x:c>
      <x:c r="H229" s="2" t="str">
        <x:v>USD</x:v>
      </x:c>
      <x:c r="I229" s="2" t="str">
        <x:v>2021-12-31</x:v>
      </x:c>
      <x:c r="J229" s="2" t="str">
        <x:v>2023-02-22</x:v>
      </x:c>
      <x:c r="K229" s="2" t="str">
        <x:v>0000070858-23-000092</x:v>
      </x:c>
      <x:c r="L229" s="2" t="str">
        <x:v>data/raw/filings/BAC_0000070858-23-000092_bac-20221231.htm</x:v>
      </x:c>
      <x:c r="M229" s="2" t="str">
        <x:v>https://www.sec.gov/Archives/edgar/data/70858/000007085823000092/bac-20221231.htm</x:v>
      </x:c>
      <x:c r="N229" s="2" t="str">
        <x:v>id3VybDovL2RvY3MudjEvZG9jOmUwZmJmYzQ4MjVhMzQwMjY4MGM1ZWQ3ZWQxYjcwMGI2L3NlYzplMGZiZmM0ODI1YTM0MDI2ODBjNWVkN2VkMWI3MDBiNl8xNTcvZnJhZzo2YmQzYTNjNjUyNzk0YTAyODVhNTlmZjk1MTUzNjI4OC90YWJsZTo0YzE3N2ZlNGZhZDg0YmE0YTczNWM3ZGE4NzMwZDIzMi90YWJsZXJhbmdlOjRjMTc3ZmU0ZmFkODRiYTRhNzM1YzdkYTg3MzBkMjMyXzQ3LTQtMS0xLTU3OTk1NA_bb79eddb-5f01-47fd-b186-2719f125023a</x:v>
      </x:c>
      <x:c r="O229" s="2" t="str"/>
      <x:c r="P229" s="2" t="str">
        <x:v>Exact XBRL anchor</x:v>
      </x:c>
      <x:c r="Q229" s="2" t="str">
        <x:v>Accumulated Other Comprehensive Income (Loss), Net of Tax</x:v>
      </x:c>
      <x:c r="R229" s="2" t="str">
        <x:v>highlighted/BAC_0000070858-23-000092_bac-20221231.htm</x:v>
      </x:c>
      <x:c r="S229" s="2" t="str">
        <x:v>highlighted/BAC_FY2021_BAC_AR21_Full_Report_030122_1_.pdf</x:v>
      </x:c>
      <x:c r="T229" s="2" t="str">
        <x:v>132</x:v>
      </x:c>
    </x:row>
    <x:row r="230" ht="24" customHeight="1">
      <x:c r="C230" s="2" t="str">
        <x:v>Historical Inputs!F230</x:v>
      </x:c>
      <x:c r="D230" s="2" t="str">
        <x:v>BAC</x:v>
      </x:c>
      <x:c r="E230" s="2" t="str">
        <x:v>FY2021</x:v>
      </x:c>
      <x:c r="F230" s="2" t="str">
        <x:v>nii</x:v>
      </x:c>
      <x:c r="G230" s="2" t="n">
        <x:v>42934</x:v>
      </x:c>
      <x:c r="H230" s="2" t="str">
        <x:v>USD</x:v>
      </x:c>
      <x:c r="I230" s="2" t="str">
        <x:v>2021-12-31</x:v>
      </x:c>
      <x:c r="J230" s="2" t="str">
        <x:v>2024-02-20</x:v>
      </x:c>
      <x:c r="K230" s="2" t="str">
        <x:v>0000070858-24-000122</x:v>
      </x:c>
      <x:c r="L230" s="2" t="str">
        <x:v>data/raw/filings/BAC_0000070858-24-000122_bac-20231231.htm</x:v>
      </x:c>
      <x:c r="M230" s="2" t="str">
        <x:v>https://www.sec.gov/Archives/edgar/data/70858/000007085824000122/bac-20231231.htm</x:v>
      </x:c>
      <x:c r="N230" s="2" t="str">
        <x:v>f-657</x:v>
      </x:c>
      <x:c r="O230" s="2" t="str"/>
      <x:c r="P230" s="2" t="str">
        <x:v>Exact XBRL anchor</x:v>
      </x:c>
      <x:c r="Q230" s="2" t="str">
        <x:v>Interest Income (Expense), Net</x:v>
      </x:c>
      <x:c r="R230" s="2" t="str">
        <x:v>highlighted/BAC_0000070858-24-000122_bac-20231231.htm</x:v>
      </x:c>
      <x:c r="S230" s="2" t="str"/>
      <x:c r="T230" s="2" t="str"/>
    </x:row>
    <x:row r="231" ht="24" customHeight="1">
      <x:c r="C231" s="2" t="str">
        <x:v>Historical Inputs!F231</x:v>
      </x:c>
      <x:c r="D231" s="2" t="str">
        <x:v>BAC</x:v>
      </x:c>
      <x:c r="E231" s="2" t="str">
        <x:v>FY2021</x:v>
      </x:c>
      <x:c r="F231" s="2" t="str">
        <x:v>noninterest_income</x:v>
      </x:c>
      <x:c r="G231" s="2" t="n">
        <x:v>46179</x:v>
      </x:c>
      <x:c r="H231" s="2" t="str">
        <x:v>USD</x:v>
      </x:c>
      <x:c r="I231" s="2" t="str">
        <x:v>2021-12-31</x:v>
      </x:c>
      <x:c r="J231" s="2" t="str">
        <x:v>2024-02-20</x:v>
      </x:c>
      <x:c r="K231" s="2" t="str">
        <x:v>0000070858-24-000122</x:v>
      </x:c>
      <x:c r="L231" s="2" t="str">
        <x:v>data/raw/filings/BAC_0000070858-24-000122_bac-20231231.htm</x:v>
      </x:c>
      <x:c r="M231" s="2" t="str">
        <x:v>https://www.sec.gov/Archives/edgar/data/70858/000007085824000122/bac-20231231.htm</x:v>
      </x:c>
      <x:c r="N231" s="2" t="str">
        <x:v>f-7792</x:v>
      </x:c>
      <x:c r="O231" s="2" t="str"/>
      <x:c r="P231" s="2" t="str">
        <x:v>Exact XBRL anchor</x:v>
      </x:c>
      <x:c r="Q231" s="2" t="str">
        <x:v>Noninterest Income</x:v>
      </x:c>
      <x:c r="R231" s="2" t="str">
        <x:v>highlighted/BAC_0000070858-24-000122_bac-20231231.htm</x:v>
      </x:c>
      <x:c r="S231" s="2" t="str"/>
      <x:c r="T231" s="2" t="str"/>
    </x:row>
    <x:row r="232" ht="24" customHeight="1">
      <x:c r="C232" s="2" t="str">
        <x:v>Historical Inputs!F232</x:v>
      </x:c>
      <x:c r="D232" s="2" t="str">
        <x:v>BAC</x:v>
      </x:c>
      <x:c r="E232" s="2" t="str">
        <x:v>FY2021</x:v>
      </x:c>
      <x:c r="F232" s="2" t="str">
        <x:v>revenue_reported</x:v>
      </x:c>
      <x:c r="G232" s="2" t="n">
        <x:v>89113</x:v>
      </x:c>
      <x:c r="H232" s="2" t="str">
        <x:v>USD</x:v>
      </x:c>
      <x:c r="I232" s="2" t="str">
        <x:v>2021-12-31</x:v>
      </x:c>
      <x:c r="J232" s="2" t="str">
        <x:v>2024-02-20</x:v>
      </x:c>
      <x:c r="K232" s="2" t="str">
        <x:v>0000070858-24-000122</x:v>
      </x:c>
      <x:c r="L232" s="2" t="str">
        <x:v>data/raw/filings/BAC_0000070858-24-000122_bac-20231231.htm</x:v>
      </x:c>
      <x:c r="M232" s="2" t="str">
        <x:v>https://www.sec.gov/Archives/edgar/data/70858/000007085824000122/bac-20231231.htm</x:v>
      </x:c>
      <x:c r="N232" s="2" t="str">
        <x:v>f-8192</x:v>
      </x:c>
      <x:c r="O232" s="2" t="str"/>
      <x:c r="P232" s="2" t="str">
        <x:v>Exact XBRL anchor</x:v>
      </x:c>
      <x:c r="Q232" s="2" t="str">
        <x:v>Revenues</x:v>
      </x:c>
      <x:c r="R232" s="2" t="str">
        <x:v>highlighted/BAC_0000070858-24-000122_bac-20231231.htm</x:v>
      </x:c>
      <x:c r="S232" s="2" t="str">
        <x:v>highlighted/BAC_FY2021_BAC_AR21_Full_Report_030122_1_.pdf</x:v>
      </x:c>
      <x:c r="T232" s="2" t="str">
        <x:v>69,73,131</x:v>
      </x:c>
    </x:row>
    <x:row r="233" ht="24" customHeight="1">
      <x:c r="C233" s="2" t="str">
        <x:v>Historical Inputs!F233</x:v>
      </x:c>
      <x:c r="D233" s="2" t="str">
        <x:v>BAC</x:v>
      </x:c>
      <x:c r="E233" s="2" t="str">
        <x:v>FY2021</x:v>
      </x:c>
      <x:c r="F233" s="2" t="str">
        <x:v>opex</x:v>
      </x:c>
      <x:c r="G233" s="2" t="n">
        <x:v>59731</x:v>
      </x:c>
      <x:c r="H233" s="2" t="str">
        <x:v>USD</x:v>
      </x:c>
      <x:c r="I233" s="2" t="str">
        <x:v>2021-12-31</x:v>
      </x:c>
      <x:c r="J233" s="2" t="str">
        <x:v>2024-02-20</x:v>
      </x:c>
      <x:c r="K233" s="2" t="str">
        <x:v>0000070858-24-000122</x:v>
      </x:c>
      <x:c r="L233" s="2" t="str">
        <x:v>data/raw/filings/BAC_0000070858-24-000122_bac-20231231.htm</x:v>
      </x:c>
      <x:c r="M233" s="2" t="str">
        <x:v>https://www.sec.gov/Archives/edgar/data/70858/000007085824000122/bac-20231231.htm</x:v>
      </x:c>
      <x:c r="N233" s="2" t="str">
        <x:v>f-7516</x:v>
      </x:c>
      <x:c r="O233" s="2" t="str"/>
      <x:c r="P233" s="2" t="str">
        <x:v>Exact XBRL anchor</x:v>
      </x:c>
      <x:c r="Q233" s="2" t="str">
        <x:v>Noninterest Expense</x:v>
      </x:c>
      <x:c r="R233" s="2" t="str">
        <x:v>highlighted/BAC_0000070858-24-000122_bac-20231231.htm</x:v>
      </x:c>
      <x:c r="S233" s="2" t="str"/>
      <x:c r="T233" s="2" t="str"/>
    </x:row>
    <x:row r="234" ht="24" customHeight="1">
      <x:c r="C234" s="2" t="str">
        <x:v>Historical Inputs!F234</x:v>
      </x:c>
      <x:c r="D234" s="2" t="str">
        <x:v>BAC</x:v>
      </x:c>
      <x:c r="E234" s="2" t="str">
        <x:v>FY2021</x:v>
      </x:c>
      <x:c r="F234" s="2" t="str">
        <x:v>provision</x:v>
      </x:c>
      <x:c r="G234" s="2" t="str">
        <x:v>n.a.</x:v>
      </x:c>
      <x:c r="H234" s="2" t="str">
        <x:v>USDm</x:v>
      </x:c>
      <x:c r="I234" s="2" t="str">
        <x:v>2021-12-31</x:v>
      </x:c>
      <x:c r="J234" s="2" t="str"/>
      <x:c r="K234" s="2" t="str"/>
      <x:c r="L234" s="2" t="str"/>
      <x:c r="M234" s="2" t="str"/>
      <x:c r="N234" s="2" t="str"/>
      <x:c r="O234" s="2" t="str"/>
      <x:c r="P234" s="2" t="str">
        <x:v>Not reported / unavailable</x:v>
      </x:c>
      <x:c r="Q234" s="2" t="str">
        <x:v>Provision for credit losses</x:v>
      </x:c>
      <x:c r="R234" s="2" t="str"/>
      <x:c r="S234" s="2" t="str"/>
      <x:c r="T234" s="2" t="str"/>
    </x:row>
    <x:row r="235" ht="24" customHeight="1">
      <x:c r="C235" s="2" t="str">
        <x:v>Historical Inputs!F235</x:v>
      </x:c>
      <x:c r="D235" s="2" t="str">
        <x:v>BAC</x:v>
      </x:c>
      <x:c r="E235" s="2" t="str">
        <x:v>FY2021</x:v>
      </x:c>
      <x:c r="F235" s="2" t="str">
        <x:v>pretax</x:v>
      </x:c>
      <x:c r="G235" s="2" t="n">
        <x:v>33976</x:v>
      </x:c>
      <x:c r="H235" s="2" t="str">
        <x:v>USD</x:v>
      </x:c>
      <x:c r="I235" s="2" t="str">
        <x:v>2021-12-31</x:v>
      </x:c>
      <x:c r="J235" s="2" t="str">
        <x:v>2024-02-20</x:v>
      </x:c>
      <x:c r="K235" s="2" t="str">
        <x:v>0000070858-24-000122</x:v>
      </x:c>
      <x:c r="L235" s="2" t="str">
        <x:v>data/raw/filings/BAC_0000070858-24-000122_bac-20231231.htm</x:v>
      </x:c>
      <x:c r="M235" s="2" t="str">
        <x:v>https://www.sec.gov/Archives/edgar/data/70858/000007085824000122/bac-20231231.htm</x:v>
      </x:c>
      <x:c r="N235" s="2" t="str">
        <x:v>f-8193</x:v>
      </x:c>
      <x:c r="O235" s="2" t="str"/>
      <x:c r="P235" s="2" t="str">
        <x:v>Exact XBRL anchor</x:v>
      </x:c>
      <x:c r="Q235" s="2" t="str">
        <x:v>Income (Loss) from Continuing Operations before Income Taxes, Noncontrolling Interest</x:v>
      </x:c>
      <x:c r="R235" s="2" t="str">
        <x:v>highlighted/BAC_0000070858-24-000122_bac-20231231.htm</x:v>
      </x:c>
      <x:c r="S235" s="2" t="str"/>
      <x:c r="T235" s="2" t="str"/>
    </x:row>
    <x:row r="236" ht="24" customHeight="1">
      <x:c r="C236" s="2" t="str">
        <x:v>Historical Inputs!F236</x:v>
      </x:c>
      <x:c r="D236" s="2" t="str">
        <x:v>BAC</x:v>
      </x:c>
      <x:c r="E236" s="2" t="str">
        <x:v>FY2021</x:v>
      </x:c>
      <x:c r="F236" s="2" t="str">
        <x:v>tax</x:v>
      </x:c>
      <x:c r="G236" s="2" t="n">
        <x:v>1998</x:v>
      </x:c>
      <x:c r="H236" s="2" t="str">
        <x:v>USD</x:v>
      </x:c>
      <x:c r="I236" s="2" t="str">
        <x:v>2021-12-31</x:v>
      </x:c>
      <x:c r="J236" s="2" t="str">
        <x:v>2024-02-20</x:v>
      </x:c>
      <x:c r="K236" s="2" t="str">
        <x:v>0000070858-24-000122</x:v>
      </x:c>
      <x:c r="L236" s="2" t="str">
        <x:v>data/raw/filings/BAC_0000070858-24-000122_bac-20231231.htm</x:v>
      </x:c>
      <x:c r="M236" s="2" t="str">
        <x:v>https://www.sec.gov/Archives/edgar/data/70858/000007085824000122/bac-20231231.htm</x:v>
      </x:c>
      <x:c r="N236" s="2" t="str">
        <x:v>f-5904</x:v>
      </x:c>
      <x:c r="O236" s="2" t="str"/>
      <x:c r="P236" s="2" t="str">
        <x:v>Exact XBRL anchor</x:v>
      </x:c>
      <x:c r="Q236" s="2" t="str">
        <x:v>Income Tax Expense (Benefit)</x:v>
      </x:c>
      <x:c r="R236" s="2" t="str">
        <x:v>highlighted/BAC_0000070858-24-000122_bac-20231231.htm</x:v>
      </x:c>
      <x:c r="S236" s="2" t="str"/>
      <x:c r="T236" s="2" t="str"/>
    </x:row>
    <x:row r="237" ht="24" customHeight="1">
      <x:c r="C237" s="2" t="str">
        <x:v>Historical Inputs!F237</x:v>
      </x:c>
      <x:c r="D237" s="2" t="str">
        <x:v>BAC</x:v>
      </x:c>
      <x:c r="E237" s="2" t="str">
        <x:v>FY2021</x:v>
      </x:c>
      <x:c r="F237" s="2" t="str">
        <x:v>net_income</x:v>
      </x:c>
      <x:c r="G237" s="2" t="n">
        <x:v>31978</x:v>
      </x:c>
      <x:c r="H237" s="2" t="str">
        <x:v>USD</x:v>
      </x:c>
      <x:c r="I237" s="2" t="str">
        <x:v>2021-12-31</x:v>
      </x:c>
      <x:c r="J237" s="2" t="str">
        <x:v>2024-02-20</x:v>
      </x:c>
      <x:c r="K237" s="2" t="str">
        <x:v>0000070858-24-000122</x:v>
      </x:c>
      <x:c r="L237" s="2" t="str">
        <x:v>data/raw/filings/BAC_0000070858-24-000122_bac-20231231.htm</x:v>
      </x:c>
      <x:c r="M237" s="2" t="str">
        <x:v>https://www.sec.gov/Archives/edgar/data/70858/000007085824000122/bac-20231231.htm</x:v>
      </x:c>
      <x:c r="N237" s="2" t="str">
        <x:v>f-8194</x:v>
      </x:c>
      <x:c r="O237" s="2" t="str"/>
      <x:c r="P237" s="2" t="str">
        <x:v>Exact XBRL anchor</x:v>
      </x:c>
      <x:c r="Q237" s="2" t="str">
        <x:v>Net Income (Loss) Attributable to Parent</x:v>
      </x:c>
      <x:c r="R237" s="2" t="str">
        <x:v>highlighted/BAC_0000070858-24-000122_bac-20231231.htm</x:v>
      </x:c>
      <x:c r="S237" s="2" t="str"/>
      <x:c r="T237" s="2" t="str"/>
    </x:row>
    <x:row r="238" ht="24" customHeight="1">
      <x:c r="C238" s="2" t="str">
        <x:v>Historical Inputs!F238</x:v>
      </x:c>
      <x:c r="D238" s="2" t="str">
        <x:v>BAC</x:v>
      </x:c>
      <x:c r="E238" s="2" t="str">
        <x:v>FY2021</x:v>
      </x:c>
      <x:c r="F238" s="2" t="str">
        <x:v>common_income</x:v>
      </x:c>
      <x:c r="G238" s="2" t="n">
        <x:v>30557</x:v>
      </x:c>
      <x:c r="H238" s="2" t="str">
        <x:v>USD</x:v>
      </x:c>
      <x:c r="I238" s="2" t="str">
        <x:v>2021-12-31</x:v>
      </x:c>
      <x:c r="J238" s="2" t="str">
        <x:v>2024-02-20</x:v>
      </x:c>
      <x:c r="K238" s="2" t="str">
        <x:v>0000070858-24-000122</x:v>
      </x:c>
      <x:c r="L238" s="2" t="str">
        <x:v>data/raw/filings/BAC_0000070858-24-000122_bac-20231231.htm</x:v>
      </x:c>
      <x:c r="M238" s="2" t="str">
        <x:v>https://www.sec.gov/Archives/edgar/data/70858/000007085824000122/bac-20231231.htm</x:v>
      </x:c>
      <x:c r="N238" s="2" t="str">
        <x:v>f-5012</x:v>
      </x:c>
      <x:c r="O238" s="2" t="str"/>
      <x:c r="P238" s="2" t="str">
        <x:v>Exact XBRL anchor</x:v>
      </x:c>
      <x:c r="Q238" s="2" t="str">
        <x:v>Net Income (Loss) Available to Common Stockholders, Basic</x:v>
      </x:c>
      <x:c r="R238" s="2" t="str">
        <x:v>highlighted/BAC_0000070858-24-000122_bac-20231231.htm</x:v>
      </x:c>
      <x:c r="S238" s="2" t="str"/>
      <x:c r="T238" s="2" t="str"/>
    </x:row>
    <x:row r="239" ht="24" customHeight="1">
      <x:c r="C239" s="2" t="str">
        <x:v>Historical Inputs!F239</x:v>
      </x:c>
      <x:c r="D239" s="2" t="str">
        <x:v>BAC</x:v>
      </x:c>
      <x:c r="E239" s="2" t="str">
        <x:v>FY2021</x:v>
      </x:c>
      <x:c r="F239" s="2" t="str">
        <x:v>preferred_div</x:v>
      </x:c>
      <x:c r="G239" s="2" t="n">
        <x:v>1421</x:v>
      </x:c>
      <x:c r="H239" s="2" t="str">
        <x:v>USD</x:v>
      </x:c>
      <x:c r="I239" s="2" t="str">
        <x:v>2021-12-31</x:v>
      </x:c>
      <x:c r="J239" s="2" t="str">
        <x:v>2024-02-20</x:v>
      </x:c>
      <x:c r="K239" s="2" t="str">
        <x:v>0000070858-24-000122</x:v>
      </x:c>
      <x:c r="L239" s="2" t="str">
        <x:v>data/raw/filings/BAC_0000070858-24-000122_bac-20231231.htm</x:v>
      </x:c>
      <x:c r="M239" s="2" t="str">
        <x:v>https://www.sec.gov/Archives/edgar/data/70858/000007085824000122/bac-20231231.htm</x:v>
      </x:c>
      <x:c r="N239" s="2" t="str">
        <x:v>f-5000</x:v>
      </x:c>
      <x:c r="O239" s="2" t="str"/>
      <x:c r="P239" s="2" t="str">
        <x:v>Exact XBRL anchor</x:v>
      </x:c>
      <x:c r="Q239" s="2" t="str">
        <x:v>Preferred Stock Dividends and Other Adjustments</x:v>
      </x:c>
      <x:c r="R239" s="2" t="str">
        <x:v>highlighted/BAC_0000070858-24-000122_bac-20231231.htm</x:v>
      </x:c>
      <x:c r="S239" s="2" t="str"/>
      <x:c r="T239" s="2" t="str"/>
    </x:row>
    <x:row r="240" ht="24" customHeight="1">
      <x:c r="C240" s="2" t="str">
        <x:v>Historical Inputs!F240</x:v>
      </x:c>
      <x:c r="D240" s="2" t="str">
        <x:v>BAC</x:v>
      </x:c>
      <x:c r="E240" s="2" t="str">
        <x:v>FY2021</x:v>
      </x:c>
      <x:c r="F240" s="2" t="str">
        <x:v>eps</x:v>
      </x:c>
      <x:c r="G240" s="2" t="n">
        <x:v>3.57</x:v>
      </x:c>
      <x:c r="H240" s="2" t="str">
        <x:v>USD/shares</x:v>
      </x:c>
      <x:c r="I240" s="2" t="str">
        <x:v>2021-12-31</x:v>
      </x:c>
      <x:c r="J240" s="2" t="str">
        <x:v>2024-02-20</x:v>
      </x:c>
      <x:c r="K240" s="2" t="str">
        <x:v>0000070858-24-000122</x:v>
      </x:c>
      <x:c r="L240" s="2" t="str">
        <x:v>data/raw/filings/BAC_0000070858-24-000122_bac-20231231.htm</x:v>
      </x:c>
      <x:c r="M240" s="2" t="str">
        <x:v>https://www.sec.gov/Archives/edgar/data/70858/000007085824000122/bac-20231231.htm</x:v>
      </x:c>
      <x:c r="N240" s="2" t="str">
        <x:v>f-5024</x:v>
      </x:c>
      <x:c r="O240" s="2" t="str"/>
      <x:c r="P240" s="2" t="str">
        <x:v>Exact XBRL anchor</x:v>
      </x:c>
      <x:c r="Q240" s="2" t="str">
        <x:v>Earnings Per Share, Diluted</x:v>
      </x:c>
      <x:c r="R240" s="2" t="str">
        <x:v>highlighted/BAC_0000070858-24-000122_bac-20231231.htm</x:v>
      </x:c>
      <x:c r="S240" s="2" t="str"/>
      <x:c r="T240" s="2" t="str"/>
    </x:row>
    <x:row r="241" ht="24" customHeight="1">
      <x:c r="C241" s="2" t="str">
        <x:v>Historical Inputs!F241</x:v>
      </x:c>
      <x:c r="D241" s="2" t="str">
        <x:v>BAC</x:v>
      </x:c>
      <x:c r="E241" s="2" t="str">
        <x:v>FY2021</x:v>
      </x:c>
      <x:c r="F241" s="2" t="str">
        <x:v>shares_diluted</x:v>
      </x:c>
      <x:c r="G241" s="2" t="n">
        <x:v>8558.4</x:v>
      </x:c>
      <x:c r="H241" s="2" t="str">
        <x:v>shares</x:v>
      </x:c>
      <x:c r="I241" s="2" t="str">
        <x:v>2021-12-31</x:v>
      </x:c>
      <x:c r="J241" s="2" t="str">
        <x:v>2024-02-20</x:v>
      </x:c>
      <x:c r="K241" s="2" t="str">
        <x:v>0000070858-24-000122</x:v>
      </x:c>
      <x:c r="L241" s="2" t="str">
        <x:v>data/raw/filings/BAC_0000070858-24-000122_bac-20231231.htm</x:v>
      </x:c>
      <x:c r="M241" s="2" t="str">
        <x:v>https://www.sec.gov/Archives/edgar/data/70858/000007085824000122/bac-20231231.htm</x:v>
      </x:c>
      <x:c r="N241" s="2" t="str">
        <x:v>f-5021</x:v>
      </x:c>
      <x:c r="O241" s="2" t="str"/>
      <x:c r="P241" s="2" t="str">
        <x:v>Exact XBRL anchor</x:v>
      </x:c>
      <x:c r="Q241" s="2" t="str">
        <x:v>Weighted Average Number of Shares Outstanding, Diluted</x:v>
      </x:c>
      <x:c r="R241" s="2" t="str">
        <x:v>highlighted/BAC_0000070858-24-000122_bac-20231231.htm</x:v>
      </x:c>
      <x:c r="S241" s="2" t="str">
        <x:v>highlighted/BAC_FY2021_BAC_AR21_Full_Report_030122_1_.pdf</x:v>
      </x:c>
      <x:c r="T241" s="2" t="str">
        <x:v>73,131,182</x:v>
      </x:c>
    </x:row>
    <x:row r="242" ht="24" customHeight="1">
      <x:c r="C242" s="2" t="str">
        <x:v>Historical Inputs!F242</x:v>
      </x:c>
      <x:c r="D242" s="2" t="str">
        <x:v>BAC</x:v>
      </x:c>
      <x:c r="E242" s="2" t="str">
        <x:v>FY2021</x:v>
      </x:c>
      <x:c r="F242" s="2" t="str">
        <x:v>dps</x:v>
      </x:c>
      <x:c r="G242" s="2" t="n">
        <x:v>0.78</x:v>
      </x:c>
      <x:c r="H242" s="2" t="str">
        <x:v>USD/shares</x:v>
      </x:c>
      <x:c r="I242" s="2" t="str">
        <x:v>2021-12-31</x:v>
      </x:c>
      <x:c r="J242" s="2" t="str">
        <x:v>2024-02-20</x:v>
      </x:c>
      <x:c r="K242" s="2" t="str">
        <x:v>0000070858-24-000122</x:v>
      </x:c>
      <x:c r="L242" s="2" t="str">
        <x:v>data/raw/filings/BAC_0000070858-24-000122_bac-20231231.htm</x:v>
      </x:c>
      <x:c r="M242" s="2" t="str">
        <x:v>https://www.sec.gov/Archives/edgar/data/70858/000007085824000122/bac-20231231.htm</x:v>
      </x:c>
      <x:c r="N242" s="2" t="str">
        <x:v>f-4548</x:v>
      </x:c>
      <x:c r="O242" s="2" t="str"/>
      <x:c r="P242" s="2" t="str">
        <x:v>Exact XBRL anchor</x:v>
      </x:c>
      <x:c r="Q242" s="2" t="str">
        <x:v>Common Stock, Dividends, Per Share, Cash Paid</x:v>
      </x:c>
      <x:c r="R242" s="2" t="str">
        <x:v>highlighted/BAC_0000070858-24-000122_bac-20231231.htm</x:v>
      </x:c>
      <x:c r="S242" s="2" t="str"/>
      <x:c r="T242" s="2" t="str"/>
    </x:row>
    <x:row r="243" ht="24" customHeight="1">
      <x:c r="C243" s="2" t="str">
        <x:v>Historical Inputs!F243</x:v>
      </x:c>
      <x:c r="D243" s="2" t="str">
        <x:v>BAC</x:v>
      </x:c>
      <x:c r="E243" s="2" t="str">
        <x:v>FY2021</x:v>
      </x:c>
      <x:c r="F243" s="2" t="str">
        <x:v>dividends</x:v>
      </x:c>
      <x:c r="G243" s="2" t="str">
        <x:v>n.a.</x:v>
      </x:c>
      <x:c r="H243" s="2" t="str">
        <x:v>USDm</x:v>
      </x:c>
      <x:c r="I243" s="2" t="str">
        <x:v>2021-12-31</x:v>
      </x:c>
      <x:c r="J243" s="2" t="str"/>
      <x:c r="K243" s="2" t="str"/>
      <x:c r="L243" s="2" t="str"/>
      <x:c r="M243" s="2" t="str"/>
      <x:c r="N243" s="2" t="str"/>
      <x:c r="O243" s="2" t="str"/>
      <x:c r="P243" s="2" t="str">
        <x:v>Not reported / unavailable</x:v>
      </x:c>
      <x:c r="Q243" s="2" t="str">
        <x:v>Cash common dividends paid</x:v>
      </x:c>
      <x:c r="R243" s="2" t="str"/>
      <x:c r="S243" s="2" t="str"/>
      <x:c r="T243" s="2" t="str"/>
    </x:row>
    <x:row r="244" ht="24" customHeight="1">
      <x:c r="C244" s="2" t="str">
        <x:v>Historical Inputs!F244</x:v>
      </x:c>
      <x:c r="D244" s="2" t="str">
        <x:v>BAC</x:v>
      </x:c>
      <x:c r="E244" s="2" t="str">
        <x:v>FY2021</x:v>
      </x:c>
      <x:c r="F244" s="2" t="str">
        <x:v>buybacks</x:v>
      </x:c>
      <x:c r="G244" s="2" t="n">
        <x:v>25126</x:v>
      </x:c>
      <x:c r="H244" s="2" t="str">
        <x:v>USD</x:v>
      </x:c>
      <x:c r="I244" s="2" t="str">
        <x:v>2021-12-31</x:v>
      </x:c>
      <x:c r="J244" s="2" t="str">
        <x:v>2024-02-20</x:v>
      </x:c>
      <x:c r="K244" s="2" t="str">
        <x:v>0000070858-24-000122</x:v>
      </x:c>
      <x:c r="L244" s="2" t="str">
        <x:v>data/raw/filings/BAC_0000070858-24-000122_bac-20231231.htm</x:v>
      </x:c>
      <x:c r="M244" s="2" t="str">
        <x:v>https://www.sec.gov/Archives/edgar/data/70858/000007085824000122/bac-20231231.htm</x:v>
      </x:c>
      <x:c r="N244" s="2" t="str">
        <x:v>f-542</x:v>
      </x:c>
      <x:c r="O244" s="2" t="str"/>
      <x:c r="P244" s="2" t="str">
        <x:v>Exact XBRL anchor</x:v>
      </x:c>
      <x:c r="Q244" s="2" t="str">
        <x:v>Payments for Repurchase of Common Stock</x:v>
      </x:c>
      <x:c r="R244" s="2" t="str">
        <x:v>highlighted/BAC_0000070858-24-000122_bac-20231231.htm</x:v>
      </x:c>
      <x:c r="S244" s="2" t="str"/>
      <x:c r="T244" s="2" t="str"/>
    </x:row>
    <x:row r="245" ht="24" customHeight="1">
      <x:c r="C245" s="2" t="str">
        <x:v>Historical Inputs!F245</x:v>
      </x:c>
      <x:c r="D245" s="2" t="str">
        <x:v>BAC</x:v>
      </x:c>
      <x:c r="E245" s="2" t="str">
        <x:v>FY2021</x:v>
      </x:c>
      <x:c r="F245" s="2" t="str">
        <x:v>chargeoffs</x:v>
      </x:c>
      <x:c r="G245" s="2" t="str">
        <x:v>n.a.</x:v>
      </x:c>
      <x:c r="H245" s="2" t="str">
        <x:v>USDm</x:v>
      </x:c>
      <x:c r="I245" s="2" t="str">
        <x:v>2021-12-31</x:v>
      </x:c>
      <x:c r="J245" s="2" t="str"/>
      <x:c r="K245" s="2" t="str"/>
      <x:c r="L245" s="2" t="str"/>
      <x:c r="M245" s="2" t="str"/>
      <x:c r="N245" s="2" t="str"/>
      <x:c r="O245" s="2" t="str"/>
      <x:c r="P245" s="2" t="str">
        <x:v>Not reported / unavailable</x:v>
      </x:c>
      <x:c r="Q245" s="2" t="str">
        <x:v>Gross loan charge-offs</x:v>
      </x:c>
      <x:c r="R245" s="2" t="str"/>
      <x:c r="S245" s="2" t="str"/>
      <x:c r="T245" s="2" t="str"/>
    </x:row>
    <x:row r="246" ht="24" customHeight="1">
      <x:c r="C246" s="2" t="str">
        <x:v>Historical Inputs!F246</x:v>
      </x:c>
      <x:c r="D246" s="2" t="str">
        <x:v>BAC</x:v>
      </x:c>
      <x:c r="E246" s="2" t="str">
        <x:v>FY2021</x:v>
      </x:c>
      <x:c r="F246" s="2" t="str">
        <x:v>recoveries</x:v>
      </x:c>
      <x:c r="G246" s="2" t="str">
        <x:v>n.a.</x:v>
      </x:c>
      <x:c r="H246" s="2" t="str">
        <x:v>USDm</x:v>
      </x:c>
      <x:c r="I246" s="2" t="str">
        <x:v>2021-12-31</x:v>
      </x:c>
      <x:c r="J246" s="2" t="str"/>
      <x:c r="K246" s="2" t="str"/>
      <x:c r="L246" s="2" t="str"/>
      <x:c r="M246" s="2" t="str"/>
      <x:c r="N246" s="2" t="str"/>
      <x:c r="O246" s="2" t="str"/>
      <x:c r="P246" s="2" t="str">
        <x:v>Not reported / unavailable</x:v>
      </x:c>
      <x:c r="Q246" s="2" t="str">
        <x:v>Loan recoveries</x:v>
      </x:c>
      <x:c r="R246" s="2" t="str"/>
      <x:c r="S246" s="2" t="str"/>
      <x:c r="T246" s="2" t="str"/>
    </x:row>
    <x:row r="247" ht="24" customHeight="1">
      <x:c r="C247" s="2" t="str">
        <x:v>Historical Inputs!F247</x:v>
      </x:c>
      <x:c r="D247" s="2" t="str">
        <x:v>BAC</x:v>
      </x:c>
      <x:c r="E247" s="2" t="str">
        <x:v>FY2021</x:v>
      </x:c>
      <x:c r="F247" s="2" t="str">
        <x:v>rwa</x:v>
      </x:c>
      <x:c r="G247" s="2" t="str">
        <x:v>n.a.</x:v>
      </x:c>
      <x:c r="H247" s="2" t="str">
        <x:v>USDm</x:v>
      </x:c>
      <x:c r="I247" s="2" t="str">
        <x:v>2021-12-31</x:v>
      </x:c>
      <x:c r="J247" s="2" t="str"/>
      <x:c r="K247" s="2" t="str"/>
      <x:c r="L247" s="2" t="str"/>
      <x:c r="M247" s="2" t="str"/>
      <x:c r="N247" s="2" t="str"/>
      <x:c r="O247" s="2" t="str"/>
      <x:c r="P247" s="2" t="str">
        <x:v>Not reported / unavailable</x:v>
      </x:c>
      <x:c r="Q247" s="2" t="str">
        <x:v>Risk-weighted assets</x:v>
      </x:c>
      <x:c r="R247" s="2" t="str"/>
      <x:c r="S247" s="2" t="str"/>
      <x:c r="T247" s="2" t="str"/>
    </x:row>
    <x:row r="248" ht="24" customHeight="1">
      <x:c r="C248" s="2" t="str">
        <x:v>Historical Inputs!F248</x:v>
      </x:c>
      <x:c r="D248" s="2" t="str">
        <x:v>BAC</x:v>
      </x:c>
      <x:c r="E248" s="2" t="str">
        <x:v>FY2021</x:v>
      </x:c>
      <x:c r="F248" s="2" t="str">
        <x:v>cet1_reported</x:v>
      </x:c>
      <x:c r="G248" s="2" t="str">
        <x:v>n.a.</x:v>
      </x:c>
      <x:c r="H248" s="2" t="str">
        <x:v>%</x:v>
      </x:c>
      <x:c r="I248" s="2" t="str">
        <x:v>2021-12-31</x:v>
      </x:c>
      <x:c r="J248" s="2" t="str"/>
      <x:c r="K248" s="2" t="str"/>
      <x:c r="L248" s="2" t="str"/>
      <x:c r="M248" s="2" t="str"/>
      <x:c r="N248" s="2" t="str"/>
      <x:c r="O248" s="2" t="str"/>
      <x:c r="P248" s="2" t="str">
        <x:v>Not reported / unavailable</x:v>
      </x:c>
      <x:c r="Q248" s="2" t="str">
        <x:v>Actual standardized CET1 ratio</x:v>
      </x:c>
      <x:c r="R248" s="2" t="str"/>
      <x:c r="S248" s="2" t="str"/>
      <x:c r="T248" s="2" t="str"/>
    </x:row>
    <x:row r="249" ht="24" customHeight="1">
      <x:c r="C249" s="2" t="str">
        <x:v>Historical Inputs!F249</x:v>
      </x:c>
      <x:c r="D249" s="2" t="str">
        <x:v>BAC</x:v>
      </x:c>
      <x:c r="E249" s="2" t="str">
        <x:v>FY2021</x:v>
      </x:c>
      <x:c r="F249" s="2" t="str">
        <x:v>nim_reported</x:v>
      </x:c>
      <x:c r="G249" s="2" t="str">
        <x:v>n.a.</x:v>
      </x:c>
      <x:c r="H249" s="2" t="str">
        <x:v>%</x:v>
      </x:c>
      <x:c r="I249" s="2" t="str">
        <x:v>2021-12-31</x:v>
      </x:c>
      <x:c r="J249" s="2" t="str"/>
      <x:c r="K249" s="2" t="str"/>
      <x:c r="L249" s="2" t="str"/>
      <x:c r="M249" s="2" t="str"/>
      <x:c r="N249" s="2" t="str"/>
      <x:c r="O249" s="2" t="str"/>
      <x:c r="P249" s="2" t="str">
        <x:v>Not reported / unavailable</x:v>
      </x:c>
      <x:c r="Q249" s="2" t="str">
        <x:v>Issuer reported net interest margin</x:v>
      </x:c>
      <x:c r="R249" s="2" t="str"/>
      <x:c r="S249" s="2" t="str"/>
      <x:c r="T249" s="2" t="str"/>
    </x:row>
    <x:row r="250" ht="24" customHeight="1">
      <x:c r="C250" s="2" t="str">
        <x:v>Historical Inputs!F250</x:v>
      </x:c>
      <x:c r="D250" s="2" t="str">
        <x:v>BAC</x:v>
      </x:c>
      <x:c r="E250" s="2" t="str">
        <x:v>FY2021</x:v>
      </x:c>
      <x:c r="F250" s="2" t="str">
        <x:v>bvps_reported</x:v>
      </x:c>
      <x:c r="G250" s="2" t="n">
        <x:v>30.37</x:v>
      </x:c>
      <x:c r="H250" s="2" t="str">
        <x:v>USD/shares</x:v>
      </x:c>
      <x:c r="I250" s="2" t="str">
        <x:v>2021-12-31</x:v>
      </x:c>
      <x:c r="J250" s="2" t="str">
        <x:v>2022-02-22</x:v>
      </x:c>
      <x:c r="K250" s="2" t="str">
        <x:v>0000070858-22-000062</x:v>
      </x:c>
      <x:c r="L250" s="2" t="str">
        <x:v>data/raw/filings/BAC_0000070858-22-000062_bac-20211231.htm</x:v>
      </x:c>
      <x:c r="M250" s="2" t="str">
        <x:v>https://www.sec.gov/Archives/edgar/data/70858/000007085822000062/bac-20211231.htm</x:v>
      </x:c>
      <x:c r="N250" s="2" t="str"/>
      <x:c r="O250" s="2" t="str"/>
      <x:c r="P250" s="2" t="str">
        <x:v>Exact selected original table text</x:v>
      </x:c>
      <x:c r="Q250" s="2" t="str">
        <x:v>Reported common book value per share</x:v>
      </x:c>
      <x:c r="R250" s="2" t="str">
        <x:v>highlighted/BAC_0000070858-22-000062_bac-20211231.htm</x:v>
      </x:c>
      <x:c r="S250" s="2" t="str">
        <x:v>highlighted/BAC_FY2021_BAC_AR21_Full_Report_030122_1_.pdf</x:v>
      </x:c>
      <x:c r="T250" s="2" t="str">
        <x:v>54,73,74</x:v>
      </x:c>
    </x:row>
    <x:row r="251" ht="24" customHeight="1">
      <x:c r="C251" s="2" t="str">
        <x:v>Historical Inputs!F251</x:v>
      </x:c>
      <x:c r="D251" s="2" t="str">
        <x:v>BAC</x:v>
      </x:c>
      <x:c r="E251" s="2" t="str">
        <x:v>FY2021</x:v>
      </x:c>
      <x:c r="F251" s="2" t="str">
        <x:v>tbvps_reported</x:v>
      </x:c>
      <x:c r="G251" s="2" t="n">
        <x:v>21.68</x:v>
      </x:c>
      <x:c r="H251" s="2" t="str">
        <x:v>USD/shares</x:v>
      </x:c>
      <x:c r="I251" s="2" t="str">
        <x:v>2021-12-31</x:v>
      </x:c>
      <x:c r="J251" s="2" t="str">
        <x:v>2022-02-22</x:v>
      </x:c>
      <x:c r="K251" s="2" t="str">
        <x:v>0000070858-22-000062</x:v>
      </x:c>
      <x:c r="L251" s="2" t="str">
        <x:v>data/raw/filings/BAC_0000070858-22-000062_bac-20211231.htm</x:v>
      </x:c>
      <x:c r="M251" s="2" t="str">
        <x:v>https://www.sec.gov/Archives/edgar/data/70858/000007085822000062/bac-20211231.htm</x:v>
      </x:c>
      <x:c r="N251" s="2" t="str"/>
      <x:c r="O251" s="2" t="str"/>
      <x:c r="P251" s="2" t="str">
        <x:v>Exact selected original table text</x:v>
      </x:c>
      <x:c r="Q251" s="2" t="str">
        <x:v>Reported tangible book value per share</x:v>
      </x:c>
      <x:c r="R251" s="2" t="str">
        <x:v>highlighted/BAC_0000070858-22-000062_bac-20211231.htm</x:v>
      </x:c>
      <x:c r="S251" s="2" t="str">
        <x:v>highlighted/BAC_FY2021_BAC_AR21_Full_Report_030122_1_.pdf</x:v>
      </x:c>
      <x:c r="T251" s="2" t="str">
        <x:v>54,73,74</x:v>
      </x:c>
    </x:row>
    <x:row r="252" ht="24" customHeight="1">
      <x:c r="C252" s="2" t="str">
        <x:v>Historical Inputs!F252</x:v>
      </x:c>
      <x:c r="D252" s="2" t="str">
        <x:v>BAC</x:v>
      </x:c>
      <x:c r="E252" s="2" t="str">
        <x:v>FY2021</x:v>
      </x:c>
      <x:c r="F252" s="2" t="str">
        <x:v>tce_reported</x:v>
      </x:c>
      <x:c r="G252" s="2" t="str">
        <x:v>n.a.</x:v>
      </x:c>
      <x:c r="H252" s="2" t="str">
        <x:v>USDm</x:v>
      </x:c>
      <x:c r="I252" s="2" t="str">
        <x:v>2021-12-31</x:v>
      </x:c>
      <x:c r="J252" s="2" t="str"/>
      <x:c r="K252" s="2" t="str"/>
      <x:c r="L252" s="2" t="str"/>
      <x:c r="M252" s="2" t="str"/>
      <x:c r="N252" s="2" t="str"/>
      <x:c r="O252" s="2" t="str"/>
      <x:c r="P252" s="2" t="str">
        <x:v>Not reported / unavailable</x:v>
      </x:c>
      <x:c r="Q252" s="2" t="str">
        <x:v>Reported tangible common equity</x:v>
      </x:c>
      <x:c r="R252" s="2" t="str"/>
      <x:c r="S252" s="2" t="str"/>
      <x:c r="T252" s="2" t="str"/>
    </x:row>
    <x:row r="253" ht="24" customHeight="1">
      <x:c r="C253" s="2" t="str">
        <x:v>Historical Inputs!F253</x:v>
      </x:c>
      <x:c r="D253" s="2" t="str">
        <x:v>BAC</x:v>
      </x:c>
      <x:c r="E253" s="2" t="str">
        <x:v>FY2022</x:v>
      </x:c>
      <x:c r="F253" s="2" t="str">
        <x:v>assets</x:v>
      </x:c>
      <x:c r="G253" s="2" t="n">
        <x:v>3051375</x:v>
      </x:c>
      <x:c r="H253" s="2" t="str">
        <x:v>USD</x:v>
      </x:c>
      <x:c r="I253" s="2" t="str">
        <x:v>2022-12-31</x:v>
      </x:c>
      <x:c r="J253" s="2" t="str">
        <x:v>2024-02-20</x:v>
      </x:c>
      <x:c r="K253" s="2" t="str">
        <x:v>0000070858-24-000122</x:v>
      </x:c>
      <x:c r="L253" s="2" t="str">
        <x:v>data/raw/filings/BAC_0000070858-24-000122_bac-20231231.htm</x:v>
      </x:c>
      <x:c r="M253" s="2" t="str">
        <x:v>https://www.sec.gov/Archives/edgar/data/70858/000007085824000122/bac-20231231.htm</x:v>
      </x:c>
      <x:c r="N253" s="2" t="str">
        <x:v>f-8187</x:v>
      </x:c>
      <x:c r="O253" s="2" t="str"/>
      <x:c r="P253" s="2" t="str">
        <x:v>Exact XBRL anchor</x:v>
      </x:c>
      <x:c r="Q253" s="2" t="str">
        <x:v>Assets</x:v>
      </x:c>
      <x:c r="R253" s="2" t="str">
        <x:v>highlighted/BAC_0000070858-24-000122_bac-20231231.htm</x:v>
      </x:c>
      <x:c r="S253" s="2" t="str"/>
      <x:c r="T253" s="2" t="str"/>
    </x:row>
    <x:row r="254" ht="24" customHeight="1">
      <x:c r="C254" s="2" t="str">
        <x:v>Historical Inputs!F254</x:v>
      </x:c>
      <x:c r="D254" s="2" t="str">
        <x:v>BAC</x:v>
      </x:c>
      <x:c r="E254" s="2" t="str">
        <x:v>FY2022</x:v>
      </x:c>
      <x:c r="F254" s="2" t="str">
        <x:v>liabilities</x:v>
      </x:c>
      <x:c r="G254" s="2" t="n">
        <x:v>2778178</x:v>
      </x:c>
      <x:c r="H254" s="2" t="str">
        <x:v>USD</x:v>
      </x:c>
      <x:c r="I254" s="2" t="str">
        <x:v>2022-12-31</x:v>
      </x:c>
      <x:c r="J254" s="2" t="str">
        <x:v>2024-02-20</x:v>
      </x:c>
      <x:c r="K254" s="2" t="str">
        <x:v>0000070858-24-000122</x:v>
      </x:c>
      <x:c r="L254" s="2" t="str">
        <x:v>data/raw/filings/BAC_0000070858-24-000122_bac-20231231.htm</x:v>
      </x:c>
      <x:c r="M254" s="2" t="str">
        <x:v>https://www.sec.gov/Archives/edgar/data/70858/000007085824000122/bac-20231231.htm</x:v>
      </x:c>
      <x:c r="N254" s="2" t="str">
        <x:v>f-279</x:v>
      </x:c>
      <x:c r="O254" s="2" t="str"/>
      <x:c r="P254" s="2" t="str">
        <x:v>Exact XBRL anchor</x:v>
      </x:c>
      <x:c r="Q254" s="2" t="str">
        <x:v>Liabilities</x:v>
      </x:c>
      <x:c r="R254" s="2" t="str">
        <x:v>highlighted/BAC_0000070858-24-000122_bac-20231231.htm</x:v>
      </x:c>
      <x:c r="S254" s="2" t="str">
        <x:v>highlighted/BAC_FY2022_BAC_2022_Annual_Report.pdf</x:v>
      </x:c>
      <x:c r="T254" s="2" t="str">
        <x:v>77,79,140</x:v>
      </x:c>
    </x:row>
    <x:row r="255" ht="24" customHeight="1">
      <x:c r="C255" s="2" t="str">
        <x:v>Historical Inputs!F255</x:v>
      </x:c>
      <x:c r="D255" s="2" t="str">
        <x:v>BAC</x:v>
      </x:c>
      <x:c r="E255" s="2" t="str">
        <x:v>FY2022</x:v>
      </x:c>
      <x:c r="F255" s="2" t="str">
        <x:v>equity</x:v>
      </x:c>
      <x:c r="G255" s="2" t="n">
        <x:v>273197</x:v>
      </x:c>
      <x:c r="H255" s="2" t="str">
        <x:v>USD</x:v>
      </x:c>
      <x:c r="I255" s="2" t="str">
        <x:v>2022-12-31</x:v>
      </x:c>
      <x:c r="J255" s="2" t="str">
        <x:v>2026-02-25</x:v>
      </x:c>
      <x:c r="K255" s="2" t="str">
        <x:v>0000070858-26-000157</x:v>
      </x:c>
      <x:c r="L255" s="2" t="str">
        <x:v>data/raw/filings/BAC_0000070858-26-000157_bac-20251231.htm</x:v>
      </x:c>
      <x:c r="M255" s="2" t="str">
        <x:v>https://www.sec.gov/Archives/edgar/data/70858/000007085826000157/bac-20251231.htm</x:v>
      </x:c>
      <x:c r="N255" s="2" t="str">
        <x:v>f-357</x:v>
      </x:c>
      <x:c r="O255" s="2" t="str"/>
      <x:c r="P255" s="2" t="str">
        <x:v>Exact XBRL anchor</x:v>
      </x:c>
      <x:c r="Q255" s="2" t="str">
        <x:v>Stockholders' Equity Attributable to Parent</x:v>
      </x:c>
      <x:c r="R255" s="2" t="str">
        <x:v>highlighted/BAC_0000070858-26-000157_bac-20251231.htm</x:v>
      </x:c>
      <x:c r="S255" s="2" t="str"/>
      <x:c r="T255" s="2" t="str"/>
    </x:row>
    <x:row r="256" ht="24" customHeight="1">
      <x:c r="C256" s="2" t="str">
        <x:v>Historical Inputs!F256</x:v>
      </x:c>
      <x:c r="D256" s="2" t="str">
        <x:v>BAC</x:v>
      </x:c>
      <x:c r="E256" s="2" t="str">
        <x:v>FY2022</x:v>
      </x:c>
      <x:c r="F256" s="2" t="str">
        <x:v>preferred</x:v>
      </x:c>
      <x:c r="G256" s="2" t="str">
        <x:v>n.a.</x:v>
      </x:c>
      <x:c r="H256" s="2" t="str">
        <x:v>USDm</x:v>
      </x:c>
      <x:c r="I256" s="2" t="str">
        <x:v>2022-12-31</x:v>
      </x:c>
      <x:c r="J256" s="2" t="str"/>
      <x:c r="K256" s="2" t="str"/>
      <x:c r="L256" s="2" t="str"/>
      <x:c r="M256" s="2" t="str"/>
      <x:c r="N256" s="2" t="str"/>
      <x:c r="O256" s="2" t="str"/>
      <x:c r="P256" s="2" t="str">
        <x:v>Not reported / unavailable</x:v>
      </x:c>
      <x:c r="Q256" s="2" t="str">
        <x:v>Preferred equity carrying amount</x:v>
      </x:c>
      <x:c r="R256" s="2" t="str"/>
      <x:c r="S256" s="2" t="str"/>
      <x:c r="T256" s="2" t="str"/>
    </x:row>
    <x:row r="257" ht="24" customHeight="1">
      <x:c r="C257" s="2" t="str">
        <x:v>Historical Inputs!F257</x:v>
      </x:c>
      <x:c r="D257" s="2" t="str">
        <x:v>BAC</x:v>
      </x:c>
      <x:c r="E257" s="2" t="str">
        <x:v>FY2022</x:v>
      </x:c>
      <x:c r="F257" s="2" t="str">
        <x:v>common_equity_reported</x:v>
      </x:c>
      <x:c r="G257" s="2" t="str">
        <x:v>n.a.</x:v>
      </x:c>
      <x:c r="H257" s="2" t="str">
        <x:v>USDm</x:v>
      </x:c>
      <x:c r="I257" s="2" t="str">
        <x:v>2022-12-31</x:v>
      </x:c>
      <x:c r="J257" s="2" t="str"/>
      <x:c r="K257" s="2" t="str"/>
      <x:c r="L257" s="2" t="str"/>
      <x:c r="M257" s="2" t="str"/>
      <x:c r="N257" s="2" t="str"/>
      <x:c r="O257" s="2" t="str"/>
      <x:c r="P257" s="2" t="str">
        <x:v>Not reported / unavailable</x:v>
      </x:c>
      <x:c r="Q257" s="2" t="str">
        <x:v>Reported common shareholders equity</x:v>
      </x:c>
      <x:c r="R257" s="2" t="str"/>
      <x:c r="S257" s="2" t="str"/>
      <x:c r="T257" s="2" t="str"/>
    </x:row>
    <x:row r="258" ht="24" customHeight="1">
      <x:c r="C258" s="2" t="str">
        <x:v>Historical Inputs!F258</x:v>
      </x:c>
      <x:c r="D258" s="2" t="str">
        <x:v>BAC</x:v>
      </x:c>
      <x:c r="E258" s="2" t="str">
        <x:v>FY2022</x:v>
      </x:c>
      <x:c r="F258" s="2" t="str">
        <x:v>goodwill</x:v>
      </x:c>
      <x:c r="G258" s="2" t="n">
        <x:v>69022</x:v>
      </x:c>
      <x:c r="H258" s="2" t="str">
        <x:v>USD</x:v>
      </x:c>
      <x:c r="I258" s="2" t="str">
        <x:v>2022-12-31</x:v>
      </x:c>
      <x:c r="J258" s="2" t="str">
        <x:v>2024-02-20</x:v>
      </x:c>
      <x:c r="K258" s="2" t="str">
        <x:v>0000070858-24-000122</x:v>
      </x:c>
      <x:c r="L258" s="2" t="str">
        <x:v>data/raw/filings/BAC_0000070858-24-000122_bac-20231231.htm</x:v>
      </x:c>
      <x:c r="M258" s="2" t="str">
        <x:v>https://www.sec.gov/Archives/edgar/data/70858/000007085824000122/bac-20231231.htm</x:v>
      </x:c>
      <x:c r="N258" s="2" t="str">
        <x:v>f-3928</x:v>
      </x:c>
      <x:c r="O258" s="2" t="str"/>
      <x:c r="P258" s="2" t="str">
        <x:v>Exact XBRL anchor</x:v>
      </x:c>
      <x:c r="Q258" s="2" t="str">
        <x:v>Goodwill</x:v>
      </x:c>
      <x:c r="R258" s="2" t="str">
        <x:v>highlighted/BAC_0000070858-24-000122_bac-20231231.htm</x:v>
      </x:c>
      <x:c r="S258" s="2" t="str"/>
      <x:c r="T258" s="2" t="str"/>
    </x:row>
    <x:row r="259" ht="24" customHeight="1">
      <x:c r="C259" s="2" t="str">
        <x:v>Historical Inputs!F259</x:v>
      </x:c>
      <x:c r="D259" s="2" t="str">
        <x:v>BAC</x:v>
      </x:c>
      <x:c r="E259" s="2" t="str">
        <x:v>FY2022</x:v>
      </x:c>
      <x:c r="F259" s="2" t="str">
        <x:v>intangibles</x:v>
      </x:c>
      <x:c r="G259" s="2" t="n">
        <x:v>2100</x:v>
      </x:c>
      <x:c r="H259" s="2" t="str">
        <x:v>USD</x:v>
      </x:c>
      <x:c r="I259" s="2" t="str">
        <x:v>2022-12-31</x:v>
      </x:c>
      <x:c r="J259" s="2" t="str">
        <x:v>2024-02-20</x:v>
      </x:c>
      <x:c r="K259" s="2" t="str">
        <x:v>0000070858-24-000122</x:v>
      </x:c>
      <x:c r="L259" s="2" t="str">
        <x:v>data/raw/filings/BAC_0000070858-24-000122_bac-20231231.htm</x:v>
      </x:c>
      <x:c r="M259" s="2" t="str">
        <x:v>https://www.sec.gov/Archives/edgar/data/70858/000007085824000122/bac-20231231.htm</x:v>
      </x:c>
      <x:c r="N259" s="2" t="str">
        <x:v>f-3930</x:v>
      </x:c>
      <x:c r="O259" s="2" t="str"/>
      <x:c r="P259" s="2" t="str">
        <x:v>Exact XBRL anchor</x:v>
      </x:c>
      <x:c r="Q259" s="2" t="str">
        <x:v>Intangible Assets, Net (Excluding Goodwill)</x:v>
      </x:c>
      <x:c r="R259" s="2" t="str">
        <x:v>highlighted/BAC_0000070858-24-000122_bac-20231231.htm</x:v>
      </x:c>
      <x:c r="S259" s="2" t="str"/>
      <x:c r="T259" s="2" t="str"/>
    </x:row>
    <x:row r="260" ht="24" customHeight="1">
      <x:c r="C260" s="2" t="str">
        <x:v>Historical Inputs!F260</x:v>
      </x:c>
      <x:c r="D260" s="2" t="str">
        <x:v>BAC</x:v>
      </x:c>
      <x:c r="E260" s="2" t="str">
        <x:v>FY2022</x:v>
      </x:c>
      <x:c r="F260" s="2" t="str">
        <x:v>intangibles_total</x:v>
      </x:c>
      <x:c r="G260" s="2" t="str">
        <x:v>n.a.</x:v>
      </x:c>
      <x:c r="H260" s="2" t="str">
        <x:v>USDm</x:v>
      </x:c>
      <x:c r="I260" s="2" t="str">
        <x:v>2022-12-31</x:v>
      </x:c>
      <x:c r="J260" s="2" t="str"/>
      <x:c r="K260" s="2" t="str"/>
      <x:c r="L260" s="2" t="str"/>
      <x:c r="M260" s="2" t="str"/>
      <x:c r="N260" s="2" t="str"/>
      <x:c r="O260" s="2" t="str"/>
      <x:c r="P260" s="2" t="str">
        <x:v>Not reported / unavailable</x:v>
      </x:c>
      <x:c r="Q260" s="2" t="str">
        <x:v>Reported goodwill and intangible assets combined</x:v>
      </x:c>
      <x:c r="R260" s="2" t="str"/>
      <x:c r="S260" s="2" t="str"/>
      <x:c r="T260" s="2" t="str"/>
    </x:row>
    <x:row r="261" ht="24" customHeight="1">
      <x:c r="C261" s="2" t="str">
        <x:v>Historical Inputs!F261</x:v>
      </x:c>
      <x:c r="D261" s="2" t="str">
        <x:v>BAC</x:v>
      </x:c>
      <x:c r="E261" s="2" t="str">
        <x:v>FY2022</x:v>
      </x:c>
      <x:c r="F261" s="2" t="str">
        <x:v>shares_end</x:v>
      </x:c>
      <x:c r="G261" s="2" t="n">
        <x:v>7996.777943</x:v>
      </x:c>
      <x:c r="H261" s="2" t="str">
        <x:v>shares</x:v>
      </x:c>
      <x:c r="I261" s="2" t="str">
        <x:v>2022-12-31</x:v>
      </x:c>
      <x:c r="J261" s="2" t="str">
        <x:v>2024-02-20</x:v>
      </x:c>
      <x:c r="K261" s="2" t="str">
        <x:v>0000070858-24-000122</x:v>
      </x:c>
      <x:c r="L261" s="2" t="str">
        <x:v>data/raw/filings/BAC_0000070858-24-000122_bac-20231231.htm</x:v>
      </x:c>
      <x:c r="M261" s="2" t="str">
        <x:v>https://www.sec.gov/Archives/edgar/data/70858/000007085824000122/bac-20231231.htm</x:v>
      </x:c>
      <x:c r="N261" s="2" t="str">
        <x:v>f-298</x:v>
      </x:c>
      <x:c r="O261" s="2" t="str"/>
      <x:c r="P261" s="2" t="str">
        <x:v>Exact XBRL anchor</x:v>
      </x:c>
      <x:c r="Q261" s="2" t="str">
        <x:v>Common Stock, Shares, Outstanding</x:v>
      </x:c>
      <x:c r="R261" s="2" t="str">
        <x:v>highlighted/BAC_0000070858-24-000122_bac-20231231.htm</x:v>
      </x:c>
      <x:c r="S261" s="2" t="str"/>
      <x:c r="T261" s="2" t="str"/>
    </x:row>
    <x:row r="262" ht="24" customHeight="1">
      <x:c r="C262" s="2" t="str">
        <x:v>Historical Inputs!F262</x:v>
      </x:c>
      <x:c r="D262" s="2" t="str">
        <x:v>BAC</x:v>
      </x:c>
      <x:c r="E262" s="2" t="str">
        <x:v>FY2022</x:v>
      </x:c>
      <x:c r="F262" s="2" t="str">
        <x:v>shares_issued</x:v>
      </x:c>
      <x:c r="G262" s="2" t="n">
        <x:v>7996.777943</x:v>
      </x:c>
      <x:c r="H262" s="2" t="str">
        <x:v>shares</x:v>
      </x:c>
      <x:c r="I262" s="2" t="str">
        <x:v>2022-12-31</x:v>
      </x:c>
      <x:c r="J262" s="2" t="str">
        <x:v>2024-02-20</x:v>
      </x:c>
      <x:c r="K262" s="2" t="str">
        <x:v>0000070858-24-000122</x:v>
      </x:c>
      <x:c r="L262" s="2" t="str">
        <x:v>data/raw/filings/BAC_0000070858-24-000122_bac-20231231.htm</x:v>
      </x:c>
      <x:c r="M262" s="2" t="str">
        <x:v>https://www.sec.gov/Archives/edgar/data/70858/000007085824000122/bac-20231231.htm</x:v>
      </x:c>
      <x:c r="N262" s="2" t="str"/>
      <x:c r="O262" s="2" t="str"/>
      <x:c r="P262" s="2" t="str">
        <x:v>Structured source retained; exact visible anchor requires review</x:v>
      </x:c>
      <x:c r="Q262" s="2" t="str">
        <x:v>Common Stock, Shares, Issued</x:v>
      </x:c>
      <x:c r="R262" s="2" t="str"/>
      <x:c r="S262" s="2" t="str"/>
      <x:c r="T262" s="2" t="str"/>
    </x:row>
    <x:row r="263" ht="24" customHeight="1">
      <x:c r="C263" s="2" t="str">
        <x:v>Historical Inputs!F263</x:v>
      </x:c>
      <x:c r="D263" s="2" t="str">
        <x:v>BAC</x:v>
      </x:c>
      <x:c r="E263" s="2" t="str">
        <x:v>FY2022</x:v>
      </x:c>
      <x:c r="F263" s="2" t="str">
        <x:v>shares_treasury</x:v>
      </x:c>
      <x:c r="G263" s="2" t="str">
        <x:v>n.a.</x:v>
      </x:c>
      <x:c r="H263" s="2" t="str">
        <x:v>million</x:v>
      </x:c>
      <x:c r="I263" s="2" t="str">
        <x:v>2022-12-31</x:v>
      </x:c>
      <x:c r="J263" s="2" t="str"/>
      <x:c r="K263" s="2" t="str"/>
      <x:c r="L263" s="2" t="str"/>
      <x:c r="M263" s="2" t="str"/>
      <x:c r="N263" s="2" t="str"/>
      <x:c r="O263" s="2" t="str"/>
      <x:c r="P263" s="2" t="str">
        <x:v>Not reported / unavailable</x:v>
      </x:c>
      <x:c r="Q263" s="2" t="str">
        <x:v>Shares Treasury</x:v>
      </x:c>
      <x:c r="R263" s="2" t="str"/>
      <x:c r="S263" s="2" t="str"/>
      <x:c r="T263" s="2" t="str"/>
    </x:row>
    <x:row r="264" ht="24" customHeight="1">
      <x:c r="C264" s="2" t="str">
        <x:v>Historical Inputs!F264</x:v>
      </x:c>
      <x:c r="D264" s="2" t="str">
        <x:v>BAC</x:v>
      </x:c>
      <x:c r="E264" s="2" t="str">
        <x:v>FY2022</x:v>
      </x:c>
      <x:c r="F264" s="2" t="str">
        <x:v>deposits</x:v>
      </x:c>
      <x:c r="G264" s="2" t="n">
        <x:v>1930341</x:v>
      </x:c>
      <x:c r="H264" s="2" t="str">
        <x:v>USD</x:v>
      </x:c>
      <x:c r="I264" s="2" t="str">
        <x:v>2022-12-31</x:v>
      </x:c>
      <x:c r="J264" s="2" t="str">
        <x:v>2024-02-20</x:v>
      </x:c>
      <x:c r="K264" s="2" t="str">
        <x:v>0000070858-24-000122</x:v>
      </x:c>
      <x:c r="L264" s="2" t="str">
        <x:v>data/raw/filings/BAC_0000070858-24-000122_bac-20231231.htm</x:v>
      </x:c>
      <x:c r="M264" s="2" t="str">
        <x:v>https://www.sec.gov/Archives/edgar/data/70858/000007085824000122/bac-20231231.htm</x:v>
      </x:c>
      <x:c r="N264" s="2" t="str">
        <x:v>f-255</x:v>
      </x:c>
      <x:c r="O264" s="2" t="str"/>
      <x:c r="P264" s="2" t="str">
        <x:v>Exact XBRL anchor</x:v>
      </x:c>
      <x:c r="Q264" s="2" t="str">
        <x:v>Deposits</x:v>
      </x:c>
      <x:c r="R264" s="2" t="str">
        <x:v>highlighted/BAC_0000070858-24-000122_bac-20231231.htm</x:v>
      </x:c>
      <x:c r="S264" s="2" t="str"/>
      <x:c r="T264" s="2" t="str"/>
    </x:row>
    <x:row r="265" ht="24" customHeight="1">
      <x:c r="C265" s="2" t="str">
        <x:v>Historical Inputs!F265</x:v>
      </x:c>
      <x:c r="D265" s="2" t="str">
        <x:v>BAC</x:v>
      </x:c>
      <x:c r="E265" s="2" t="str">
        <x:v>FY2022</x:v>
      </x:c>
      <x:c r="F265" s="2" t="str">
        <x:v>loans_gross</x:v>
      </x:c>
      <x:c r="G265" s="2" t="n">
        <x:v>1045747</x:v>
      </x:c>
      <x:c r="H265" s="2" t="str">
        <x:v>USD</x:v>
      </x:c>
      <x:c r="I265" s="2" t="str">
        <x:v>2022-12-31</x:v>
      </x:c>
      <x:c r="J265" s="2" t="str">
        <x:v>2024-02-20</x:v>
      </x:c>
      <x:c r="K265" s="2" t="str">
        <x:v>0000070858-24-000122</x:v>
      </x:c>
      <x:c r="L265" s="2" t="str">
        <x:v>data/raw/filings/BAC_0000070858-24-000122_bac-20231231.htm</x:v>
      </x:c>
      <x:c r="M265" s="2" t="str">
        <x:v>https://www.sec.gov/Archives/edgar/data/70858/000007085824000122/bac-20231231.htm</x:v>
      </x:c>
      <x:c r="N265" s="2" t="str">
        <x:v>f-2256</x:v>
      </x:c>
      <x:c r="O265" s="2" t="str"/>
      <x:c r="P265" s="2" t="str">
        <x:v>Exact XBRL anchor</x:v>
      </x:c>
      <x:c r="Q265" s="2" t="str">
        <x:v>Gross loans and leases selected definition</x:v>
      </x:c>
      <x:c r="R265" s="2" t="str">
        <x:v>highlighted/BAC_0000070858-24-000122_bac-20231231.htm</x:v>
      </x:c>
      <x:c r="S265" s="2" t="str"/>
      <x:c r="T265" s="2" t="str"/>
    </x:row>
    <x:row r="266" ht="24" customHeight="1">
      <x:c r="C266" s="2" t="str">
        <x:v>Historical Inputs!F266</x:v>
      </x:c>
      <x:c r="D266" s="2" t="str">
        <x:v>BAC</x:v>
      </x:c>
      <x:c r="E266" s="2" t="str">
        <x:v>FY2022</x:v>
      </x:c>
      <x:c r="F266" s="2" t="str">
        <x:v>loans_net</x:v>
      </x:c>
      <x:c r="G266" s="2" t="n">
        <x:v>1033065</x:v>
      </x:c>
      <x:c r="H266" s="2" t="str">
        <x:v>USD</x:v>
      </x:c>
      <x:c r="I266" s="2" t="str">
        <x:v>2022-12-31</x:v>
      </x:c>
      <x:c r="J266" s="2" t="str">
        <x:v>2024-02-20</x:v>
      </x:c>
      <x:c r="K266" s="2" t="str">
        <x:v>0000070858-24-000122</x:v>
      </x:c>
      <x:c r="L266" s="2" t="str">
        <x:v>data/raw/filings/BAC_0000070858-24-000122_bac-20231231.htm</x:v>
      </x:c>
      <x:c r="M266" s="2" t="str">
        <x:v>https://www.sec.gov/Archives/edgar/data/70858/000007085824000122/bac-20231231.htm</x:v>
      </x:c>
      <x:c r="N266" s="2" t="str">
        <x:v>f-227</x:v>
      </x:c>
      <x:c r="O266" s="2" t="str"/>
      <x:c r="P266" s="2" t="str">
        <x:v>Exact XBRL anchor</x:v>
      </x:c>
      <x:c r="Q266" s="2" t="str">
        <x:v>Net loans after allowance selected definition</x:v>
      </x:c>
      <x:c r="R266" s="2" t="str">
        <x:v>highlighted/BAC_0000070858-24-000122_bac-20231231.htm</x:v>
      </x:c>
      <x:c r="S266" s="2" t="str">
        <x:v>highlighted/BAC_FY2022_BAC_2022_Annual_Report.pdf</x:v>
      </x:c>
      <x:c r="T266" s="2" t="str">
        <x:v>140</x:v>
      </x:c>
    </x:row>
    <x:row r="267" ht="24" customHeight="1">
      <x:c r="C267" s="2" t="str">
        <x:v>Historical Inputs!F267</x:v>
      </x:c>
      <x:c r="D267" s="2" t="str">
        <x:v>BAC</x:v>
      </x:c>
      <x:c r="E267" s="2" t="str">
        <x:v>FY2022</x:v>
      </x:c>
      <x:c r="F267" s="2" t="str">
        <x:v>allowance</x:v>
      </x:c>
      <x:c r="G267" s="2" t="n">
        <x:v>12682</x:v>
      </x:c>
      <x:c r="H267" s="2" t="str">
        <x:v>USD</x:v>
      </x:c>
      <x:c r="I267" s="2" t="str">
        <x:v>2022-12-31</x:v>
      </x:c>
      <x:c r="J267" s="2" t="str">
        <x:v>2026-02-25</x:v>
      </x:c>
      <x:c r="K267" s="2" t="str">
        <x:v>0000070858-26-000157</x:v>
      </x:c>
      <x:c r="L267" s="2" t="str">
        <x:v>data/raw/filings/BAC_0000070858-26-000157_bac-20251231.htm</x:v>
      </x:c>
      <x:c r="M267" s="2" t="str">
        <x:v>https://www.sec.gov/Archives/edgar/data/70858/000007085826000157/bac-20251231.htm</x:v>
      </x:c>
      <x:c r="N267" s="2" t="str">
        <x:v>f-3461</x:v>
      </x:c>
      <x:c r="O267" s="2" t="str"/>
      <x:c r="P267" s="2" t="str">
        <x:v>Exact XBRL anchor</x:v>
      </x:c>
      <x:c r="Q267" s="2" t="str">
        <x:v>Loan allowance for credit losses</x:v>
      </x:c>
      <x:c r="R267" s="2" t="str">
        <x:v>highlighted/BAC_0000070858-26-000157_bac-20251231.htm</x:v>
      </x:c>
      <x:c r="S267" s="2" t="str"/>
      <x:c r="T267" s="2" t="str"/>
    </x:row>
    <x:row r="268" ht="24" customHeight="1">
      <x:c r="C268" s="2" t="str">
        <x:v>Historical Inputs!F268</x:v>
      </x:c>
      <x:c r="D268" s="2" t="str">
        <x:v>BAC</x:v>
      </x:c>
      <x:c r="E268" s="2" t="str">
        <x:v>FY2022</x:v>
      </x:c>
      <x:c r="F268" s="2" t="str">
        <x:v>nonaccrual</x:v>
      </x:c>
      <x:c r="G268" s="2" t="str">
        <x:v>n.a.</x:v>
      </x:c>
      <x:c r="H268" s="2" t="str">
        <x:v>USDm</x:v>
      </x:c>
      <x:c r="I268" s="2" t="str">
        <x:v>2022-12-31</x:v>
      </x:c>
      <x:c r="J268" s="2" t="str"/>
      <x:c r="K268" s="2" t="str"/>
      <x:c r="L268" s="2" t="str"/>
      <x:c r="M268" s="2" t="str"/>
      <x:c r="N268" s="2" t="str"/>
      <x:c r="O268" s="2" t="str"/>
      <x:c r="P268" s="2" t="str">
        <x:v>Not reported / unavailable</x:v>
      </x:c>
      <x:c r="Q268" s="2" t="str">
        <x:v>Nonaccrual</x:v>
      </x:c>
      <x:c r="R268" s="2" t="str"/>
      <x:c r="S268" s="2" t="str"/>
      <x:c r="T268" s="2" t="str"/>
    </x:row>
    <x:row r="269" ht="24" customHeight="1">
      <x:c r="C269" s="2" t="str">
        <x:v>Historical Inputs!F269</x:v>
      </x:c>
      <x:c r="D269" s="2" t="str">
        <x:v>BAC</x:v>
      </x:c>
      <x:c r="E269" s="2" t="str">
        <x:v>FY2022</x:v>
      </x:c>
      <x:c r="F269" s="2" t="str">
        <x:v>cash</x:v>
      </x:c>
      <x:c r="G269" s="2" t="str">
        <x:v>n.a.</x:v>
      </x:c>
      <x:c r="H269" s="2" t="str">
        <x:v>USDm</x:v>
      </x:c>
      <x:c r="I269" s="2" t="str">
        <x:v>2022-12-31</x:v>
      </x:c>
      <x:c r="J269" s="2" t="str"/>
      <x:c r="K269" s="2" t="str"/>
      <x:c r="L269" s="2" t="str"/>
      <x:c r="M269" s="2" t="str"/>
      <x:c r="N269" s="2" t="str"/>
      <x:c r="O269" s="2" t="str"/>
      <x:c r="P269" s="2" t="str">
        <x:v>Not reported / unavailable</x:v>
      </x:c>
      <x:c r="Q269" s="2" t="str">
        <x:v>Cash</x:v>
      </x:c>
      <x:c r="R269" s="2" t="str"/>
      <x:c r="S269" s="2" t="str"/>
      <x:c r="T269" s="2" t="str"/>
    </x:row>
    <x:row r="270" ht="24" customHeight="1">
      <x:c r="C270" s="2" t="str">
        <x:v>Historical Inputs!F270</x:v>
      </x:c>
      <x:c r="D270" s="2" t="str">
        <x:v>BAC</x:v>
      </x:c>
      <x:c r="E270" s="2" t="str">
        <x:v>FY2022</x:v>
      </x:c>
      <x:c r="F270" s="2" t="str">
        <x:v>aoci</x:v>
      </x:c>
      <x:c r="G270" s="2" t="n">
        <x:v>-21156</x:v>
      </x:c>
      <x:c r="H270" s="2" t="str">
        <x:v>USD</x:v>
      </x:c>
      <x:c r="I270" s="2" t="str">
        <x:v>2022-12-31</x:v>
      </x:c>
      <x:c r="J270" s="2" t="str">
        <x:v>2024-02-20</x:v>
      </x:c>
      <x:c r="K270" s="2" t="str">
        <x:v>0000070858-24-000122</x:v>
      </x:c>
      <x:c r="L270" s="2" t="str">
        <x:v>data/raw/filings/BAC_0000070858-24-000122_bac-20231231.htm</x:v>
      </x:c>
      <x:c r="M270" s="2" t="str">
        <x:v>https://www.sec.gov/Archives/edgar/data/70858/000007085824000122/bac-20231231.htm</x:v>
      </x:c>
      <x:c r="N270" s="2" t="str">
        <x:v>f-305</x:v>
      </x:c>
      <x:c r="O270" s="2" t="str"/>
      <x:c r="P270" s="2" t="str">
        <x:v>Exact XBRL anchor</x:v>
      </x:c>
      <x:c r="Q270" s="2" t="str">
        <x:v>Accumulated Other Comprehensive Income (Loss), Net of Tax</x:v>
      </x:c>
      <x:c r="R270" s="2" t="str">
        <x:v>highlighted/BAC_0000070858-24-000122_bac-20231231.htm</x:v>
      </x:c>
      <x:c r="S270" s="2" t="str">
        <x:v>highlighted/BAC_FY2022_BAC_2022_Annual_Report.pdf</x:v>
      </x:c>
      <x:c r="T270" s="2" t="str">
        <x:v>140</x:v>
      </x:c>
    </x:row>
    <x:row r="271" ht="24" customHeight="1">
      <x:c r="C271" s="2" t="str">
        <x:v>Historical Inputs!F271</x:v>
      </x:c>
      <x:c r="D271" s="2" t="str">
        <x:v>BAC</x:v>
      </x:c>
      <x:c r="E271" s="2" t="str">
        <x:v>FY2022</x:v>
      </x:c>
      <x:c r="F271" s="2" t="str">
        <x:v>nii</x:v>
      </x:c>
      <x:c r="G271" s="2" t="n">
        <x:v>52462</x:v>
      </x:c>
      <x:c r="H271" s="2" t="str">
        <x:v>USD</x:v>
      </x:c>
      <x:c r="I271" s="2" t="str">
        <x:v>2022-12-31</x:v>
      </x:c>
      <x:c r="J271" s="2" t="str">
        <x:v>2025-02-25</x:v>
      </x:c>
      <x:c r="K271" s="2" t="str">
        <x:v>0000070858-25-000139</x:v>
      </x:c>
      <x:c r="L271" s="2" t="str">
        <x:v>data/raw/filings/BAC_0000070858-25-000139_bac-20241231.htm</x:v>
      </x:c>
      <x:c r="M271" s="2" t="str">
        <x:v>https://www.sec.gov/Archives/edgar/data/70858/000007085825000139/bac-20241231.htm</x:v>
      </x:c>
      <x:c r="N271" s="2" t="str">
        <x:v>f-670</x:v>
      </x:c>
      <x:c r="O271" s="2" t="str"/>
      <x:c r="P271" s="2" t="str">
        <x:v>Exact XBRL anchor</x:v>
      </x:c>
      <x:c r="Q271" s="2" t="str">
        <x:v>Interest Income (Expense), Net</x:v>
      </x:c>
      <x:c r="R271" s="2" t="str">
        <x:v>highlighted/BAC_0000070858-25-000139_bac-20241231.htm</x:v>
      </x:c>
      <x:c r="S271" s="2" t="str"/>
      <x:c r="T271" s="2" t="str"/>
    </x:row>
    <x:row r="272" ht="24" customHeight="1">
      <x:c r="C272" s="2" t="str">
        <x:v>Historical Inputs!F272</x:v>
      </x:c>
      <x:c r="D272" s="2" t="str">
        <x:v>BAC</x:v>
      </x:c>
      <x:c r="E272" s="2" t="str">
        <x:v>FY2022</x:v>
      </x:c>
      <x:c r="F272" s="2" t="str">
        <x:v>noninterest_income</x:v>
      </x:c>
      <x:c r="G272" s="2" t="n">
        <x:v>42488</x:v>
      </x:c>
      <x:c r="H272" s="2" t="str">
        <x:v>USD</x:v>
      </x:c>
      <x:c r="I272" s="2" t="str">
        <x:v>2022-12-31</x:v>
      </x:c>
      <x:c r="J272" s="2" t="str">
        <x:v>2025-02-25</x:v>
      </x:c>
      <x:c r="K272" s="2" t="str">
        <x:v>0000070858-25-000139</x:v>
      </x:c>
      <x:c r="L272" s="2" t="str">
        <x:v>data/raw/filings/BAC_0000070858-25-000139_bac-20241231.htm</x:v>
      </x:c>
      <x:c r="M272" s="2" t="str">
        <x:v>https://www.sec.gov/Archives/edgar/data/70858/000007085825000139/bac-20241231.htm</x:v>
      </x:c>
      <x:c r="N272" s="2" t="str">
        <x:v>f-7854</x:v>
      </x:c>
      <x:c r="O272" s="2" t="str"/>
      <x:c r="P272" s="2" t="str">
        <x:v>Exact XBRL anchor</x:v>
      </x:c>
      <x:c r="Q272" s="2" t="str">
        <x:v>Noninterest Income</x:v>
      </x:c>
      <x:c r="R272" s="2" t="str">
        <x:v>highlighted/BAC_0000070858-25-000139_bac-20241231.htm</x:v>
      </x:c>
      <x:c r="S272" s="2" t="str"/>
      <x:c r="T272" s="2" t="str"/>
    </x:row>
    <x:row r="273" ht="24" customHeight="1">
      <x:c r="C273" s="2" t="str">
        <x:v>Historical Inputs!F273</x:v>
      </x:c>
      <x:c r="D273" s="2" t="str">
        <x:v>BAC</x:v>
      </x:c>
      <x:c r="E273" s="2" t="str">
        <x:v>FY2022</x:v>
      </x:c>
      <x:c r="F273" s="2" t="str">
        <x:v>revenue_reported</x:v>
      </x:c>
      <x:c r="G273" s="2" t="n">
        <x:v>94950</x:v>
      </x:c>
      <x:c r="H273" s="2" t="str">
        <x:v>USD</x:v>
      </x:c>
      <x:c r="I273" s="2" t="str">
        <x:v>2022-12-31</x:v>
      </x:c>
      <x:c r="J273" s="2" t="str">
        <x:v>2025-02-25</x:v>
      </x:c>
      <x:c r="K273" s="2" t="str">
        <x:v>0000070858-25-000139</x:v>
      </x:c>
      <x:c r="L273" s="2" t="str">
        <x:v>data/raw/filings/BAC_0000070858-25-000139_bac-20241231.htm</x:v>
      </x:c>
      <x:c r="M273" s="2" t="str">
        <x:v>https://www.sec.gov/Archives/edgar/data/70858/000007085825000139/bac-20241231.htm</x:v>
      </x:c>
      <x:c r="N273" s="2" t="str">
        <x:v>f-8225</x:v>
      </x:c>
      <x:c r="O273" s="2" t="str"/>
      <x:c r="P273" s="2" t="str">
        <x:v>Exact XBRL anchor</x:v>
      </x:c>
      <x:c r="Q273" s="2" t="str">
        <x:v>Revenues</x:v>
      </x:c>
      <x:c r="R273" s="2" t="str">
        <x:v>highlighted/BAC_0000070858-25-000139_bac-20241231.htm</x:v>
      </x:c>
      <x:c r="S273" s="2" t="str">
        <x:v>highlighted/BAC_FY2022_BAC_2022_Annual_Report.pdf</x:v>
      </x:c>
      <x:c r="T273" s="2" t="str">
        <x:v>77,82,139</x:v>
      </x:c>
    </x:row>
    <x:row r="274" ht="24" customHeight="1">
      <x:c r="C274" s="2" t="str">
        <x:v>Historical Inputs!F274</x:v>
      </x:c>
      <x:c r="D274" s="2" t="str">
        <x:v>BAC</x:v>
      </x:c>
      <x:c r="E274" s="2" t="str">
        <x:v>FY2022</x:v>
      </x:c>
      <x:c r="F274" s="2" t="str">
        <x:v>opex</x:v>
      </x:c>
      <x:c r="G274" s="2" t="n">
        <x:v>61438</x:v>
      </x:c>
      <x:c r="H274" s="2" t="str">
        <x:v>USD</x:v>
      </x:c>
      <x:c r="I274" s="2" t="str">
        <x:v>2022-12-31</x:v>
      </x:c>
      <x:c r="J274" s="2" t="str">
        <x:v>2025-02-25</x:v>
      </x:c>
      <x:c r="K274" s="2" t="str">
        <x:v>0000070858-25-000139</x:v>
      </x:c>
      <x:c r="L274" s="2" t="str">
        <x:v>data/raw/filings/BAC_0000070858-25-000139_bac-20241231.htm</x:v>
      </x:c>
      <x:c r="M274" s="2" t="str">
        <x:v>https://www.sec.gov/Archives/edgar/data/70858/000007085825000139/bac-20241231.htm</x:v>
      </x:c>
      <x:c r="N274" s="2" t="str">
        <x:v>f-7551</x:v>
      </x:c>
      <x:c r="O274" s="2" t="str"/>
      <x:c r="P274" s="2" t="str">
        <x:v>Exact XBRL anchor</x:v>
      </x:c>
      <x:c r="Q274" s="2" t="str">
        <x:v>Noninterest Expense</x:v>
      </x:c>
      <x:c r="R274" s="2" t="str">
        <x:v>highlighted/BAC_0000070858-25-000139_bac-20241231.htm</x:v>
      </x:c>
      <x:c r="S274" s="2" t="str"/>
      <x:c r="T274" s="2" t="str"/>
    </x:row>
    <x:row r="275" ht="24" customHeight="1">
      <x:c r="C275" s="2" t="str">
        <x:v>Historical Inputs!F275</x:v>
      </x:c>
      <x:c r="D275" s="2" t="str">
        <x:v>BAC</x:v>
      </x:c>
      <x:c r="E275" s="2" t="str">
        <x:v>FY2022</x:v>
      </x:c>
      <x:c r="F275" s="2" t="str">
        <x:v>provision</x:v>
      </x:c>
      <x:c r="G275" s="2" t="str">
        <x:v>n.a.</x:v>
      </x:c>
      <x:c r="H275" s="2" t="str">
        <x:v>USDm</x:v>
      </x:c>
      <x:c r="I275" s="2" t="str">
        <x:v>2022-12-31</x:v>
      </x:c>
      <x:c r="J275" s="2" t="str"/>
      <x:c r="K275" s="2" t="str"/>
      <x:c r="L275" s="2" t="str"/>
      <x:c r="M275" s="2" t="str"/>
      <x:c r="N275" s="2" t="str"/>
      <x:c r="O275" s="2" t="str"/>
      <x:c r="P275" s="2" t="str">
        <x:v>Not reported / unavailable</x:v>
      </x:c>
      <x:c r="Q275" s="2" t="str">
        <x:v>Provision for credit losses</x:v>
      </x:c>
      <x:c r="R275" s="2" t="str"/>
      <x:c r="S275" s="2" t="str"/>
      <x:c r="T275" s="2" t="str"/>
    </x:row>
    <x:row r="276" ht="24" customHeight="1">
      <x:c r="C276" s="2" t="str">
        <x:v>Historical Inputs!F276</x:v>
      </x:c>
      <x:c r="D276" s="2" t="str">
        <x:v>BAC</x:v>
      </x:c>
      <x:c r="E276" s="2" t="str">
        <x:v>FY2022</x:v>
      </x:c>
      <x:c r="F276" s="2" t="str">
        <x:v>pretax</x:v>
      </x:c>
      <x:c r="G276" s="2" t="n">
        <x:v>30969</x:v>
      </x:c>
      <x:c r="H276" s="2" t="str">
        <x:v>USD</x:v>
      </x:c>
      <x:c r="I276" s="2" t="str">
        <x:v>2022-12-31</x:v>
      </x:c>
      <x:c r="J276" s="2" t="str">
        <x:v>2025-02-25</x:v>
      </x:c>
      <x:c r="K276" s="2" t="str">
        <x:v>0000070858-25-000139</x:v>
      </x:c>
      <x:c r="L276" s="2" t="str">
        <x:v>data/raw/filings/BAC_0000070858-25-000139_bac-20241231.htm</x:v>
      </x:c>
      <x:c r="M276" s="2" t="str">
        <x:v>https://www.sec.gov/Archives/edgar/data/70858/000007085825000139/bac-20241231.htm</x:v>
      </x:c>
      <x:c r="N276" s="2" t="str">
        <x:v>f-8226</x:v>
      </x:c>
      <x:c r="O276" s="2" t="str"/>
      <x:c r="P276" s="2" t="str">
        <x:v>Exact XBRL anchor</x:v>
      </x:c>
      <x:c r="Q276" s="2" t="str">
        <x:v>Income (Loss) from Continuing Operations before Income Taxes, Noncontrolling Interest</x:v>
      </x:c>
      <x:c r="R276" s="2" t="str">
        <x:v>highlighted/BAC_0000070858-25-000139_bac-20241231.htm</x:v>
      </x:c>
      <x:c r="S276" s="2" t="str"/>
      <x:c r="T276" s="2" t="str"/>
    </x:row>
    <x:row r="277" ht="24" customHeight="1">
      <x:c r="C277" s="2" t="str">
        <x:v>Historical Inputs!F277</x:v>
      </x:c>
      <x:c r="D277" s="2" t="str">
        <x:v>BAC</x:v>
      </x:c>
      <x:c r="E277" s="2" t="str">
        <x:v>FY2022</x:v>
      </x:c>
      <x:c r="F277" s="2" t="str">
        <x:v>tax</x:v>
      </x:c>
      <x:c r="G277" s="2" t="n">
        <x:v>3441</x:v>
      </x:c>
      <x:c r="H277" s="2" t="str">
        <x:v>USD</x:v>
      </x:c>
      <x:c r="I277" s="2" t="str">
        <x:v>2022-12-31</x:v>
      </x:c>
      <x:c r="J277" s="2" t="str">
        <x:v>2025-02-25</x:v>
      </x:c>
      <x:c r="K277" s="2" t="str">
        <x:v>0000070858-25-000139</x:v>
      </x:c>
      <x:c r="L277" s="2" t="str">
        <x:v>data/raw/filings/BAC_0000070858-25-000139_bac-20241231.htm</x:v>
      </x:c>
      <x:c r="M277" s="2" t="str">
        <x:v>https://www.sec.gov/Archives/edgar/data/70858/000007085825000139/bac-20241231.htm</x:v>
      </x:c>
      <x:c r="N277" s="2" t="str">
        <x:v>f-5884</x:v>
      </x:c>
      <x:c r="O277" s="2" t="str"/>
      <x:c r="P277" s="2" t="str">
        <x:v>Exact XBRL anchor</x:v>
      </x:c>
      <x:c r="Q277" s="2" t="str">
        <x:v>Income Tax Expense (Benefit)</x:v>
      </x:c>
      <x:c r="R277" s="2" t="str">
        <x:v>highlighted/BAC_0000070858-25-000139_bac-20241231.htm</x:v>
      </x:c>
      <x:c r="S277" s="2" t="str"/>
      <x:c r="T277" s="2" t="str"/>
    </x:row>
    <x:row r="278" ht="24" customHeight="1">
      <x:c r="C278" s="2" t="str">
        <x:v>Historical Inputs!F278</x:v>
      </x:c>
      <x:c r="D278" s="2" t="str">
        <x:v>BAC</x:v>
      </x:c>
      <x:c r="E278" s="2" t="str">
        <x:v>FY2022</x:v>
      </x:c>
      <x:c r="F278" s="2" t="str">
        <x:v>net_income</x:v>
      </x:c>
      <x:c r="G278" s="2" t="n">
        <x:v>27528</x:v>
      </x:c>
      <x:c r="H278" s="2" t="str">
        <x:v>USD</x:v>
      </x:c>
      <x:c r="I278" s="2" t="str">
        <x:v>2022-12-31</x:v>
      </x:c>
      <x:c r="J278" s="2" t="str">
        <x:v>2025-02-25</x:v>
      </x:c>
      <x:c r="K278" s="2" t="str">
        <x:v>0000070858-25-000139</x:v>
      </x:c>
      <x:c r="L278" s="2" t="str">
        <x:v>data/raw/filings/BAC_0000070858-25-000139_bac-20241231.htm</x:v>
      </x:c>
      <x:c r="M278" s="2" t="str">
        <x:v>https://www.sec.gov/Archives/edgar/data/70858/000007085825000139/bac-20241231.htm</x:v>
      </x:c>
      <x:c r="N278" s="2" t="str">
        <x:v>f-8227</x:v>
      </x:c>
      <x:c r="O278" s="2" t="str"/>
      <x:c r="P278" s="2" t="str">
        <x:v>Exact XBRL anchor</x:v>
      </x:c>
      <x:c r="Q278" s="2" t="str">
        <x:v>Net Income (Loss) Attributable to Parent</x:v>
      </x:c>
      <x:c r="R278" s="2" t="str">
        <x:v>highlighted/BAC_0000070858-25-000139_bac-20241231.htm</x:v>
      </x:c>
      <x:c r="S278" s="2" t="str"/>
      <x:c r="T278" s="2" t="str"/>
    </x:row>
    <x:row r="279" ht="24" customHeight="1">
      <x:c r="C279" s="2" t="str">
        <x:v>Historical Inputs!F279</x:v>
      </x:c>
      <x:c r="D279" s="2" t="str">
        <x:v>BAC</x:v>
      </x:c>
      <x:c r="E279" s="2" t="str">
        <x:v>FY2022</x:v>
      </x:c>
      <x:c r="F279" s="2" t="str">
        <x:v>common_income</x:v>
      </x:c>
      <x:c r="G279" s="2" t="n">
        <x:v>26015</x:v>
      </x:c>
      <x:c r="H279" s="2" t="str">
        <x:v>USD</x:v>
      </x:c>
      <x:c r="I279" s="2" t="str">
        <x:v>2022-12-31</x:v>
      </x:c>
      <x:c r="J279" s="2" t="str">
        <x:v>2025-02-25</x:v>
      </x:c>
      <x:c r="K279" s="2" t="str">
        <x:v>0000070858-25-000139</x:v>
      </x:c>
      <x:c r="L279" s="2" t="str">
        <x:v>data/raw/filings/BAC_0000070858-25-000139_bac-20241231.htm</x:v>
      </x:c>
      <x:c r="M279" s="2" t="str">
        <x:v>https://www.sec.gov/Archives/edgar/data/70858/000007085825000139/bac-20241231.htm</x:v>
      </x:c>
      <x:c r="N279" s="2" t="str">
        <x:v>f-5034</x:v>
      </x:c>
      <x:c r="O279" s="2" t="str"/>
      <x:c r="P279" s="2" t="str">
        <x:v>Exact XBRL anchor</x:v>
      </x:c>
      <x:c r="Q279" s="2" t="str">
        <x:v>Net Income (Loss) Available to Common Stockholders, Basic</x:v>
      </x:c>
      <x:c r="R279" s="2" t="str">
        <x:v>highlighted/BAC_0000070858-25-000139_bac-20241231.htm</x:v>
      </x:c>
      <x:c r="S279" s="2" t="str"/>
      <x:c r="T279" s="2" t="str"/>
    </x:row>
    <x:row r="280" ht="24" customHeight="1">
      <x:c r="C280" s="2" t="str">
        <x:v>Historical Inputs!F280</x:v>
      </x:c>
      <x:c r="D280" s="2" t="str">
        <x:v>BAC</x:v>
      </x:c>
      <x:c r="E280" s="2" t="str">
        <x:v>FY2022</x:v>
      </x:c>
      <x:c r="F280" s="2" t="str">
        <x:v>preferred_div</x:v>
      </x:c>
      <x:c r="G280" s="2" t="n">
        <x:v>1513</x:v>
      </x:c>
      <x:c r="H280" s="2" t="str">
        <x:v>USD</x:v>
      </x:c>
      <x:c r="I280" s="2" t="str">
        <x:v>2022-12-31</x:v>
      </x:c>
      <x:c r="J280" s="2" t="str">
        <x:v>2024-02-20</x:v>
      </x:c>
      <x:c r="K280" s="2" t="str">
        <x:v>0000070858-24-000122</x:v>
      </x:c>
      <x:c r="L280" s="2" t="str">
        <x:v>data/raw/filings/BAC_0000070858-24-000122_bac-20231231.htm</x:v>
      </x:c>
      <x:c r="M280" s="2" t="str">
        <x:v>https://www.sec.gov/Archives/edgar/data/70858/000007085824000122/bac-20231231.htm</x:v>
      </x:c>
      <x:c r="N280" s="2" t="str">
        <x:v>f-4999</x:v>
      </x:c>
      <x:c r="O280" s="2" t="str"/>
      <x:c r="P280" s="2" t="str">
        <x:v>Exact XBRL anchor</x:v>
      </x:c>
      <x:c r="Q280" s="2" t="str">
        <x:v>Preferred Stock Dividends and Other Adjustments</x:v>
      </x:c>
      <x:c r="R280" s="2" t="str">
        <x:v>highlighted/BAC_0000070858-24-000122_bac-20231231.htm</x:v>
      </x:c>
      <x:c r="S280" s="2" t="str">
        <x:v>highlighted/BAC_FY2022_BAC_2022_Annual_Report.pdf</x:v>
      </x:c>
      <x:c r="T280" s="2" t="str">
        <x:v>77,139,188</x:v>
      </x:c>
    </x:row>
    <x:row r="281" ht="24" customHeight="1">
      <x:c r="C281" s="2" t="str">
        <x:v>Historical Inputs!F281</x:v>
      </x:c>
      <x:c r="D281" s="2" t="str">
        <x:v>BAC</x:v>
      </x:c>
      <x:c r="E281" s="2" t="str">
        <x:v>FY2022</x:v>
      </x:c>
      <x:c r="F281" s="2" t="str">
        <x:v>eps</x:v>
      </x:c>
      <x:c r="G281" s="2" t="n">
        <x:v>3.19</x:v>
      </x:c>
      <x:c r="H281" s="2" t="str">
        <x:v>USD/shares</x:v>
      </x:c>
      <x:c r="I281" s="2" t="str">
        <x:v>2022-12-31</x:v>
      </x:c>
      <x:c r="J281" s="2" t="str">
        <x:v>2025-02-25</x:v>
      </x:c>
      <x:c r="K281" s="2" t="str">
        <x:v>0000070858-25-000139</x:v>
      </x:c>
      <x:c r="L281" s="2" t="str">
        <x:v>data/raw/filings/BAC_0000070858-25-000139_bac-20241231.htm</x:v>
      </x:c>
      <x:c r="M281" s="2" t="str">
        <x:v>https://www.sec.gov/Archives/edgar/data/70858/000007085825000139/bac-20241231.htm</x:v>
      </x:c>
      <x:c r="N281" s="2" t="str">
        <x:v>f-5046</x:v>
      </x:c>
      <x:c r="O281" s="2" t="str"/>
      <x:c r="P281" s="2" t="str">
        <x:v>Exact XBRL anchor</x:v>
      </x:c>
      <x:c r="Q281" s="2" t="str">
        <x:v>Earnings Per Share, Diluted</x:v>
      </x:c>
      <x:c r="R281" s="2" t="str">
        <x:v>highlighted/BAC_0000070858-25-000139_bac-20241231.htm</x:v>
      </x:c>
      <x:c r="S281" s="2" t="str"/>
      <x:c r="T281" s="2" t="str"/>
    </x:row>
    <x:row r="282" ht="24" customHeight="1">
      <x:c r="C282" s="2" t="str">
        <x:v>Historical Inputs!F282</x:v>
      </x:c>
      <x:c r="D282" s="2" t="str">
        <x:v>BAC</x:v>
      </x:c>
      <x:c r="E282" s="2" t="str">
        <x:v>FY2022</x:v>
      </x:c>
      <x:c r="F282" s="2" t="str">
        <x:v>shares_diluted</x:v>
      </x:c>
      <x:c r="G282" s="2" t="n">
        <x:v>8167.5</x:v>
      </x:c>
      <x:c r="H282" s="2" t="str">
        <x:v>shares</x:v>
      </x:c>
      <x:c r="I282" s="2" t="str">
        <x:v>2022-12-31</x:v>
      </x:c>
      <x:c r="J282" s="2" t="str">
        <x:v>2025-02-25</x:v>
      </x:c>
      <x:c r="K282" s="2" t="str">
        <x:v>0000070858-25-000139</x:v>
      </x:c>
      <x:c r="L282" s="2" t="str">
        <x:v>data/raw/filings/BAC_0000070858-25-000139_bac-20241231.htm</x:v>
      </x:c>
      <x:c r="M282" s="2" t="str">
        <x:v>https://www.sec.gov/Archives/edgar/data/70858/000007085825000139/bac-20241231.htm</x:v>
      </x:c>
      <x:c r="N282" s="2" t="str">
        <x:v>f-5043</x:v>
      </x:c>
      <x:c r="O282" s="2" t="str"/>
      <x:c r="P282" s="2" t="str">
        <x:v>Exact XBRL anchor</x:v>
      </x:c>
      <x:c r="Q282" s="2" t="str">
        <x:v>Weighted Average Number of Shares Outstanding, Diluted</x:v>
      </x:c>
      <x:c r="R282" s="2" t="str">
        <x:v>highlighted/BAC_0000070858-25-000139_bac-20241231.htm</x:v>
      </x:c>
      <x:c r="S282" s="2" t="str">
        <x:v>highlighted/BAC_FY2022_BAC_2022_Annual_Report.pdf</x:v>
      </x:c>
      <x:c r="T282" s="2" t="str">
        <x:v>82,139,188</x:v>
      </x:c>
    </x:row>
    <x:row r="283" ht="24" customHeight="1">
      <x:c r="C283" s="2" t="str">
        <x:v>Historical Inputs!F283</x:v>
      </x:c>
      <x:c r="D283" s="2" t="str">
        <x:v>BAC</x:v>
      </x:c>
      <x:c r="E283" s="2" t="str">
        <x:v>FY2022</x:v>
      </x:c>
      <x:c r="F283" s="2" t="str">
        <x:v>dps</x:v>
      </x:c>
      <x:c r="G283" s="2" t="n">
        <x:v>0.86</x:v>
      </x:c>
      <x:c r="H283" s="2" t="str">
        <x:v>USD/shares</x:v>
      </x:c>
      <x:c r="I283" s="2" t="str">
        <x:v>2022-12-31</x:v>
      </x:c>
      <x:c r="J283" s="2" t="str">
        <x:v>2025-02-25</x:v>
      </x:c>
      <x:c r="K283" s="2" t="str">
        <x:v>0000070858-25-000139</x:v>
      </x:c>
      <x:c r="L283" s="2" t="str">
        <x:v>data/raw/filings/BAC_0000070858-25-000139_bac-20241231.htm</x:v>
      </x:c>
      <x:c r="M283" s="2" t="str">
        <x:v>https://www.sec.gov/Archives/edgar/data/70858/000007085825000139/bac-20241231.htm</x:v>
      </x:c>
      <x:c r="N283" s="2" t="str">
        <x:v>f-4600</x:v>
      </x:c>
      <x:c r="O283" s="2" t="str"/>
      <x:c r="P283" s="2" t="str">
        <x:v>Exact XBRL anchor</x:v>
      </x:c>
      <x:c r="Q283" s="2" t="str">
        <x:v>Common Stock, Dividends, Per Share, Cash Paid</x:v>
      </x:c>
      <x:c r="R283" s="2" t="str">
        <x:v>highlighted/BAC_0000070858-25-000139_bac-20241231.htm</x:v>
      </x:c>
      <x:c r="S283" s="2" t="str"/>
      <x:c r="T283" s="2" t="str"/>
    </x:row>
    <x:row r="284" ht="24" customHeight="1">
      <x:c r="C284" s="2" t="str">
        <x:v>Historical Inputs!F284</x:v>
      </x:c>
      <x:c r="D284" s="2" t="str">
        <x:v>BAC</x:v>
      </x:c>
      <x:c r="E284" s="2" t="str">
        <x:v>FY2022</x:v>
      </x:c>
      <x:c r="F284" s="2" t="str">
        <x:v>dividends</x:v>
      </x:c>
      <x:c r="G284" s="2" t="str">
        <x:v>n.a.</x:v>
      </x:c>
      <x:c r="H284" s="2" t="str">
        <x:v>USDm</x:v>
      </x:c>
      <x:c r="I284" s="2" t="str">
        <x:v>2022-12-31</x:v>
      </x:c>
      <x:c r="J284" s="2" t="str"/>
      <x:c r="K284" s="2" t="str"/>
      <x:c r="L284" s="2" t="str"/>
      <x:c r="M284" s="2" t="str"/>
      <x:c r="N284" s="2" t="str"/>
      <x:c r="O284" s="2" t="str"/>
      <x:c r="P284" s="2" t="str">
        <x:v>Not reported / unavailable</x:v>
      </x:c>
      <x:c r="Q284" s="2" t="str">
        <x:v>Cash common dividends paid</x:v>
      </x:c>
      <x:c r="R284" s="2" t="str"/>
      <x:c r="S284" s="2" t="str"/>
      <x:c r="T284" s="2" t="str"/>
    </x:row>
    <x:row r="285" ht="24" customHeight="1">
      <x:c r="C285" s="2" t="str">
        <x:v>Historical Inputs!F285</x:v>
      </x:c>
      <x:c r="D285" s="2" t="str">
        <x:v>BAC</x:v>
      </x:c>
      <x:c r="E285" s="2" t="str">
        <x:v>FY2022</x:v>
      </x:c>
      <x:c r="F285" s="2" t="str">
        <x:v>buybacks</x:v>
      </x:c>
      <x:c r="G285" s="2" t="n">
        <x:v>5073</x:v>
      </x:c>
      <x:c r="H285" s="2" t="str">
        <x:v>USD</x:v>
      </x:c>
      <x:c r="I285" s="2" t="str">
        <x:v>2022-12-31</x:v>
      </x:c>
      <x:c r="J285" s="2" t="str">
        <x:v>2025-02-25</x:v>
      </x:c>
      <x:c r="K285" s="2" t="str">
        <x:v>0000070858-25-000139</x:v>
      </x:c>
      <x:c r="L285" s="2" t="str">
        <x:v>data/raw/filings/BAC_0000070858-25-000139_bac-20241231.htm</x:v>
      </x:c>
      <x:c r="M285" s="2" t="str">
        <x:v>https://www.sec.gov/Archives/edgar/data/70858/000007085825000139/bac-20241231.htm</x:v>
      </x:c>
      <x:c r="N285" s="2" t="str">
        <x:v>f-557</x:v>
      </x:c>
      <x:c r="O285" s="2" t="str"/>
      <x:c r="P285" s="2" t="str">
        <x:v>Exact XBRL anchor</x:v>
      </x:c>
      <x:c r="Q285" s="2" t="str">
        <x:v>Payments for Repurchase of Common Stock</x:v>
      </x:c>
      <x:c r="R285" s="2" t="str">
        <x:v>highlighted/BAC_0000070858-25-000139_bac-20241231.htm</x:v>
      </x:c>
      <x:c r="S285" s="2" t="str"/>
      <x:c r="T285" s="2" t="str"/>
    </x:row>
    <x:row r="286" ht="24" customHeight="1">
      <x:c r="C286" s="2" t="str">
        <x:v>Historical Inputs!F286</x:v>
      </x:c>
      <x:c r="D286" s="2" t="str">
        <x:v>BAC</x:v>
      </x:c>
      <x:c r="E286" s="2" t="str">
        <x:v>FY2022</x:v>
      </x:c>
      <x:c r="F286" s="2" t="str">
        <x:v>chargeoffs</x:v>
      </x:c>
      <x:c r="G286" s="2" t="str">
        <x:v>n.a.</x:v>
      </x:c>
      <x:c r="H286" s="2" t="str">
        <x:v>USDm</x:v>
      </x:c>
      <x:c r="I286" s="2" t="str">
        <x:v>2022-12-31</x:v>
      </x:c>
      <x:c r="J286" s="2" t="str"/>
      <x:c r="K286" s="2" t="str"/>
      <x:c r="L286" s="2" t="str"/>
      <x:c r="M286" s="2" t="str"/>
      <x:c r="N286" s="2" t="str"/>
      <x:c r="O286" s="2" t="str"/>
      <x:c r="P286" s="2" t="str">
        <x:v>Not reported / unavailable</x:v>
      </x:c>
      <x:c r="Q286" s="2" t="str">
        <x:v>Gross loan charge-offs</x:v>
      </x:c>
      <x:c r="R286" s="2" t="str"/>
      <x:c r="S286" s="2" t="str"/>
      <x:c r="T286" s="2" t="str"/>
    </x:row>
    <x:row r="287" ht="24" customHeight="1">
      <x:c r="C287" s="2" t="str">
        <x:v>Historical Inputs!F287</x:v>
      </x:c>
      <x:c r="D287" s="2" t="str">
        <x:v>BAC</x:v>
      </x:c>
      <x:c r="E287" s="2" t="str">
        <x:v>FY2022</x:v>
      </x:c>
      <x:c r="F287" s="2" t="str">
        <x:v>recoveries</x:v>
      </x:c>
      <x:c r="G287" s="2" t="str">
        <x:v>n.a.</x:v>
      </x:c>
      <x:c r="H287" s="2" t="str">
        <x:v>USDm</x:v>
      </x:c>
      <x:c r="I287" s="2" t="str">
        <x:v>2022-12-31</x:v>
      </x:c>
      <x:c r="J287" s="2" t="str"/>
      <x:c r="K287" s="2" t="str"/>
      <x:c r="L287" s="2" t="str"/>
      <x:c r="M287" s="2" t="str"/>
      <x:c r="N287" s="2" t="str"/>
      <x:c r="O287" s="2" t="str"/>
      <x:c r="P287" s="2" t="str">
        <x:v>Not reported / unavailable</x:v>
      </x:c>
      <x:c r="Q287" s="2" t="str">
        <x:v>Loan recoveries</x:v>
      </x:c>
      <x:c r="R287" s="2" t="str"/>
      <x:c r="S287" s="2" t="str"/>
      <x:c r="T287" s="2" t="str"/>
    </x:row>
    <x:row r="288" ht="24" customHeight="1">
      <x:c r="C288" s="2" t="str">
        <x:v>Historical Inputs!F288</x:v>
      </x:c>
      <x:c r="D288" s="2" t="str">
        <x:v>BAC</x:v>
      </x:c>
      <x:c r="E288" s="2" t="str">
        <x:v>FY2022</x:v>
      </x:c>
      <x:c r="F288" s="2" t="str">
        <x:v>rwa</x:v>
      </x:c>
      <x:c r="G288" s="2" t="str">
        <x:v>n.a.</x:v>
      </x:c>
      <x:c r="H288" s="2" t="str">
        <x:v>USDm</x:v>
      </x:c>
      <x:c r="I288" s="2" t="str">
        <x:v>2022-12-31</x:v>
      </x:c>
      <x:c r="J288" s="2" t="str"/>
      <x:c r="K288" s="2" t="str"/>
      <x:c r="L288" s="2" t="str"/>
      <x:c r="M288" s="2" t="str"/>
      <x:c r="N288" s="2" t="str"/>
      <x:c r="O288" s="2" t="str"/>
      <x:c r="P288" s="2" t="str">
        <x:v>Not reported / unavailable</x:v>
      </x:c>
      <x:c r="Q288" s="2" t="str">
        <x:v>Risk-weighted assets</x:v>
      </x:c>
      <x:c r="R288" s="2" t="str"/>
      <x:c r="S288" s="2" t="str"/>
      <x:c r="T288" s="2" t="str"/>
    </x:row>
    <x:row r="289" ht="24" customHeight="1">
      <x:c r="C289" s="2" t="str">
        <x:v>Historical Inputs!F289</x:v>
      </x:c>
      <x:c r="D289" s="2" t="str">
        <x:v>BAC</x:v>
      </x:c>
      <x:c r="E289" s="2" t="str">
        <x:v>FY2022</x:v>
      </x:c>
      <x:c r="F289" s="2" t="str">
        <x:v>cet1_reported</x:v>
      </x:c>
      <x:c r="G289" s="2" t="str">
        <x:v>n.a.</x:v>
      </x:c>
      <x:c r="H289" s="2" t="str">
        <x:v>%</x:v>
      </x:c>
      <x:c r="I289" s="2" t="str">
        <x:v>2022-12-31</x:v>
      </x:c>
      <x:c r="J289" s="2" t="str"/>
      <x:c r="K289" s="2" t="str"/>
      <x:c r="L289" s="2" t="str"/>
      <x:c r="M289" s="2" t="str"/>
      <x:c r="N289" s="2" t="str"/>
      <x:c r="O289" s="2" t="str"/>
      <x:c r="P289" s="2" t="str">
        <x:v>Not reported / unavailable</x:v>
      </x:c>
      <x:c r="Q289" s="2" t="str">
        <x:v>Actual standardized CET1 ratio</x:v>
      </x:c>
      <x:c r="R289" s="2" t="str"/>
      <x:c r="S289" s="2" t="str"/>
      <x:c r="T289" s="2" t="str"/>
    </x:row>
    <x:row r="290" ht="24" customHeight="1">
      <x:c r="C290" s="2" t="str">
        <x:v>Historical Inputs!F290</x:v>
      </x:c>
      <x:c r="D290" s="2" t="str">
        <x:v>BAC</x:v>
      </x:c>
      <x:c r="E290" s="2" t="str">
        <x:v>FY2022</x:v>
      </x:c>
      <x:c r="F290" s="2" t="str">
        <x:v>nim_reported</x:v>
      </x:c>
      <x:c r="G290" s="2" t="str">
        <x:v>n.a.</x:v>
      </x:c>
      <x:c r="H290" s="2" t="str">
        <x:v>%</x:v>
      </x:c>
      <x:c r="I290" s="2" t="str">
        <x:v>2022-12-31</x:v>
      </x:c>
      <x:c r="J290" s="2" t="str"/>
      <x:c r="K290" s="2" t="str"/>
      <x:c r="L290" s="2" t="str"/>
      <x:c r="M290" s="2" t="str"/>
      <x:c r="N290" s="2" t="str"/>
      <x:c r="O290" s="2" t="str"/>
      <x:c r="P290" s="2" t="str">
        <x:v>Not reported / unavailable</x:v>
      </x:c>
      <x:c r="Q290" s="2" t="str">
        <x:v>Issuer reported net interest margin</x:v>
      </x:c>
      <x:c r="R290" s="2" t="str"/>
      <x:c r="S290" s="2" t="str"/>
      <x:c r="T290" s="2" t="str"/>
    </x:row>
    <x:row r="291" ht="24" customHeight="1">
      <x:c r="C291" s="2" t="str">
        <x:v>Historical Inputs!F291</x:v>
      </x:c>
      <x:c r="D291" s="2" t="str">
        <x:v>BAC</x:v>
      </x:c>
      <x:c r="E291" s="2" t="str">
        <x:v>FY2022</x:v>
      </x:c>
      <x:c r="F291" s="2" t="str">
        <x:v>bvps_reported</x:v>
      </x:c>
      <x:c r="G291" s="2" t="n">
        <x:v>30.61</x:v>
      </x:c>
      <x:c r="H291" s="2" t="str">
        <x:v>USD/shares</x:v>
      </x:c>
      <x:c r="I291" s="2" t="str">
        <x:v>2022-12-31</x:v>
      </x:c>
      <x:c r="J291" s="2" t="str">
        <x:v>2023-02-22</x:v>
      </x:c>
      <x:c r="K291" s="2" t="str">
        <x:v>0000070858-23-000092</x:v>
      </x:c>
      <x:c r="L291" s="2" t="str">
        <x:v>data/raw/filings/BAC_0000070858-23-000092_bac-20221231.htm</x:v>
      </x:c>
      <x:c r="M291" s="2" t="str">
        <x:v>https://www.sec.gov/Archives/edgar/data/70858/000007085823000092/bac-20221231.htm</x:v>
      </x:c>
      <x:c r="N291" s="2" t="str"/>
      <x:c r="O291" s="2" t="str"/>
      <x:c r="P291" s="2" t="str">
        <x:v>Exact selected original table text</x:v>
      </x:c>
      <x:c r="Q291" s="2" t="str">
        <x:v>Reported common book value per share</x:v>
      </x:c>
      <x:c r="R291" s="2" t="str">
        <x:v>highlighted/BAC_0000070858-23-000092_bac-20221231.htm</x:v>
      </x:c>
      <x:c r="S291" s="2" t="str"/>
      <x:c r="T291" s="2" t="str"/>
    </x:row>
    <x:row r="292" ht="24" customHeight="1">
      <x:c r="C292" s="2" t="str">
        <x:v>Historical Inputs!F292</x:v>
      </x:c>
      <x:c r="D292" s="2" t="str">
        <x:v>BAC</x:v>
      </x:c>
      <x:c r="E292" s="2" t="str">
        <x:v>FY2022</x:v>
      </x:c>
      <x:c r="F292" s="2" t="str">
        <x:v>tbvps_reported</x:v>
      </x:c>
      <x:c r="G292" s="2" t="n">
        <x:v>21.83</x:v>
      </x:c>
      <x:c r="H292" s="2" t="str">
        <x:v>USD/shares</x:v>
      </x:c>
      <x:c r="I292" s="2" t="str">
        <x:v>2022-12-31</x:v>
      </x:c>
      <x:c r="J292" s="2" t="str">
        <x:v>2023-02-22</x:v>
      </x:c>
      <x:c r="K292" s="2" t="str">
        <x:v>0000070858-23-000092</x:v>
      </x:c>
      <x:c r="L292" s="2" t="str">
        <x:v>data/raw/filings/BAC_0000070858-23-000092_bac-20221231.htm</x:v>
      </x:c>
      <x:c r="M292" s="2" t="str">
        <x:v>https://www.sec.gov/Archives/edgar/data/70858/000007085823000092/bac-20221231.htm</x:v>
      </x:c>
      <x:c r="N292" s="2" t="str"/>
      <x:c r="O292" s="2" t="str"/>
      <x:c r="P292" s="2" t="str">
        <x:v>Exact selected original table text</x:v>
      </x:c>
      <x:c r="Q292" s="2" t="str">
        <x:v>Reported tangible book value per share</x:v>
      </x:c>
      <x:c r="R292" s="2" t="str">
        <x:v>highlighted/BAC_0000070858-23-000092_bac-20221231.htm</x:v>
      </x:c>
      <x:c r="S292" s="2" t="str">
        <x:v>highlighted/BAC_FY2022_BAC_2022_Annual_Report.pdf</x:v>
      </x:c>
      <x:c r="T292" s="2" t="str">
        <x:v>60,82,83</x:v>
      </x:c>
    </x:row>
    <x:row r="293" ht="24" customHeight="1">
      <x:c r="C293" s="2" t="str">
        <x:v>Historical Inputs!F293</x:v>
      </x:c>
      <x:c r="D293" s="2" t="str">
        <x:v>BAC</x:v>
      </x:c>
      <x:c r="E293" s="2" t="str">
        <x:v>FY2022</x:v>
      </x:c>
      <x:c r="F293" s="2" t="str">
        <x:v>tce_reported</x:v>
      </x:c>
      <x:c r="G293" s="2" t="str">
        <x:v>n.a.</x:v>
      </x:c>
      <x:c r="H293" s="2" t="str">
        <x:v>USDm</x:v>
      </x:c>
      <x:c r="I293" s="2" t="str">
        <x:v>2022-12-31</x:v>
      </x:c>
      <x:c r="J293" s="2" t="str"/>
      <x:c r="K293" s="2" t="str"/>
      <x:c r="L293" s="2" t="str"/>
      <x:c r="M293" s="2" t="str"/>
      <x:c r="N293" s="2" t="str"/>
      <x:c r="O293" s="2" t="str"/>
      <x:c r="P293" s="2" t="str">
        <x:v>Not reported / unavailable</x:v>
      </x:c>
      <x:c r="Q293" s="2" t="str">
        <x:v>Reported tangible common equity</x:v>
      </x:c>
      <x:c r="R293" s="2" t="str"/>
      <x:c r="S293" s="2" t="str"/>
      <x:c r="T293" s="2" t="str"/>
    </x:row>
    <x:row r="294" ht="24" customHeight="1">
      <x:c r="C294" s="2" t="str">
        <x:v>Historical Inputs!F294</x:v>
      </x:c>
      <x:c r="D294" s="2" t="str">
        <x:v>BAC</x:v>
      </x:c>
      <x:c r="E294" s="2" t="str">
        <x:v>FY2023</x:v>
      </x:c>
      <x:c r="F294" s="2" t="str">
        <x:v>assets</x:v>
      </x:c>
      <x:c r="G294" s="2" t="n">
        <x:v>3180151</x:v>
      </x:c>
      <x:c r="H294" s="2" t="str">
        <x:v>USD</x:v>
      </x:c>
      <x:c r="I294" s="2" t="str">
        <x:v>2023-12-31</x:v>
      </x:c>
      <x:c r="J294" s="2" t="str">
        <x:v>2025-02-25</x:v>
      </x:c>
      <x:c r="K294" s="2" t="str">
        <x:v>0000070858-25-000139</x:v>
      </x:c>
      <x:c r="L294" s="2" t="str">
        <x:v>data/raw/filings/BAC_0000070858-25-000139_bac-20241231.htm</x:v>
      </x:c>
      <x:c r="M294" s="2" t="str">
        <x:v>https://www.sec.gov/Archives/edgar/data/70858/000007085825000139/bac-20241231.htm</x:v>
      </x:c>
      <x:c r="N294" s="2" t="str">
        <x:v>f-8220</x:v>
      </x:c>
      <x:c r="O294" s="2" t="str"/>
      <x:c r="P294" s="2" t="str">
        <x:v>Exact XBRL anchor</x:v>
      </x:c>
      <x:c r="Q294" s="2" t="str">
        <x:v>Assets</x:v>
      </x:c>
      <x:c r="R294" s="2" t="str">
        <x:v>highlighted/BAC_0000070858-25-000139_bac-20241231.htm</x:v>
      </x:c>
      <x:c r="S294" s="2" t="str"/>
      <x:c r="T294" s="2" t="str"/>
    </x:row>
    <x:row r="295" ht="24" customHeight="1">
      <x:c r="C295" s="2" t="str">
        <x:v>Historical Inputs!F295</x:v>
      </x:c>
      <x:c r="D295" s="2" t="str">
        <x:v>BAC</x:v>
      </x:c>
      <x:c r="E295" s="2" t="str">
        <x:v>FY2023</x:v>
      </x:c>
      <x:c r="F295" s="2" t="str">
        <x:v>liabilities</x:v>
      </x:c>
      <x:c r="G295" s="2" t="n">
        <x:v>2888505</x:v>
      </x:c>
      <x:c r="H295" s="2" t="str">
        <x:v>USD</x:v>
      </x:c>
      <x:c r="I295" s="2" t="str">
        <x:v>2023-12-31</x:v>
      </x:c>
      <x:c r="J295" s="2" t="str">
        <x:v>2025-02-25</x:v>
      </x:c>
      <x:c r="K295" s="2" t="str">
        <x:v>0000070858-25-000139</x:v>
      </x:c>
      <x:c r="L295" s="2" t="str">
        <x:v>data/raw/filings/BAC_0000070858-25-000139_bac-20241231.htm</x:v>
      </x:c>
      <x:c r="M295" s="2" t="str">
        <x:v>https://www.sec.gov/Archives/edgar/data/70858/000007085825000139/bac-20241231.htm</x:v>
      </x:c>
      <x:c r="N295" s="2" t="str">
        <x:v>f-295</x:v>
      </x:c>
      <x:c r="O295" s="2" t="str"/>
      <x:c r="P295" s="2" t="str">
        <x:v>Exact XBRL anchor</x:v>
      </x:c>
      <x:c r="Q295" s="2" t="str">
        <x:v>Liabilities</x:v>
      </x:c>
      <x:c r="R295" s="2" t="str">
        <x:v>highlighted/BAC_0000070858-25-000139_bac-20241231.htm</x:v>
      </x:c>
      <x:c r="S295" s="2" t="str">
        <x:v>highlighted/BAC_FY2023_BAC_2023_Annual_Report.pdf</x:v>
      </x:c>
      <x:c r="T295" s="2" t="str">
        <x:v>82,84,147</x:v>
      </x:c>
    </x:row>
    <x:row r="296" ht="24" customHeight="1">
      <x:c r="C296" s="2" t="str">
        <x:v>Historical Inputs!F296</x:v>
      </x:c>
      <x:c r="D296" s="2" t="str">
        <x:v>BAC</x:v>
      </x:c>
      <x:c r="E296" s="2" t="str">
        <x:v>FY2023</x:v>
      </x:c>
      <x:c r="F296" s="2" t="str">
        <x:v>equity</x:v>
      </x:c>
      <x:c r="G296" s="2" t="n">
        <x:v>290209</x:v>
      </x:c>
      <x:c r="H296" s="2" t="str">
        <x:v>USD</x:v>
      </x:c>
      <x:c r="I296" s="2" t="str">
        <x:v>2023-12-31</x:v>
      </x:c>
      <x:c r="J296" s="2" t="str">
        <x:v>2026-02-25</x:v>
      </x:c>
      <x:c r="K296" s="2" t="str">
        <x:v>0000070858-26-000157</x:v>
      </x:c>
      <x:c r="L296" s="2" t="str">
        <x:v>data/raw/filings/BAC_0000070858-26-000157_bac-20251231.htm</x:v>
      </x:c>
      <x:c r="M296" s="2" t="str">
        <x:v>https://www.sec.gov/Archives/edgar/data/70858/000007085826000157/bac-20251231.htm</x:v>
      </x:c>
      <x:c r="N296" s="2" t="str">
        <x:v>f-391</x:v>
      </x:c>
      <x:c r="O296" s="2" t="str"/>
      <x:c r="P296" s="2" t="str">
        <x:v>Exact XBRL anchor</x:v>
      </x:c>
      <x:c r="Q296" s="2" t="str">
        <x:v>Stockholders' Equity Attributable to Parent</x:v>
      </x:c>
      <x:c r="R296" s="2" t="str">
        <x:v>highlighted/BAC_0000070858-26-000157_bac-20251231.htm</x:v>
      </x:c>
      <x:c r="S296" s="2" t="str"/>
      <x:c r="T296" s="2" t="str"/>
    </x:row>
    <x:row r="297" ht="24" customHeight="1">
      <x:c r="C297" s="2" t="str">
        <x:v>Historical Inputs!F297</x:v>
      </x:c>
      <x:c r="D297" s="2" t="str">
        <x:v>BAC</x:v>
      </x:c>
      <x:c r="E297" s="2" t="str">
        <x:v>FY2023</x:v>
      </x:c>
      <x:c r="F297" s="2" t="str">
        <x:v>preferred</x:v>
      </x:c>
      <x:c r="G297" s="2" t="str">
        <x:v>n.a.</x:v>
      </x:c>
      <x:c r="H297" s="2" t="str">
        <x:v>USDm</x:v>
      </x:c>
      <x:c r="I297" s="2" t="str">
        <x:v>2023-12-31</x:v>
      </x:c>
      <x:c r="J297" s="2" t="str"/>
      <x:c r="K297" s="2" t="str"/>
      <x:c r="L297" s="2" t="str"/>
      <x:c r="M297" s="2" t="str"/>
      <x:c r="N297" s="2" t="str"/>
      <x:c r="O297" s="2" t="str"/>
      <x:c r="P297" s="2" t="str">
        <x:v>Not reported / unavailable</x:v>
      </x:c>
      <x:c r="Q297" s="2" t="str">
        <x:v>Preferred equity carrying amount</x:v>
      </x:c>
      <x:c r="R297" s="2" t="str"/>
      <x:c r="S297" s="2" t="str"/>
      <x:c r="T297" s="2" t="str"/>
    </x:row>
    <x:row r="298" ht="24" customHeight="1">
      <x:c r="C298" s="2" t="str">
        <x:v>Historical Inputs!F298</x:v>
      </x:c>
      <x:c r="D298" s="2" t="str">
        <x:v>BAC</x:v>
      </x:c>
      <x:c r="E298" s="2" t="str">
        <x:v>FY2023</x:v>
      </x:c>
      <x:c r="F298" s="2" t="str">
        <x:v>common_equity_reported</x:v>
      </x:c>
      <x:c r="G298" s="2" t="str">
        <x:v>n.a.</x:v>
      </x:c>
      <x:c r="H298" s="2" t="str">
        <x:v>USDm</x:v>
      </x:c>
      <x:c r="I298" s="2" t="str">
        <x:v>2023-12-31</x:v>
      </x:c>
      <x:c r="J298" s="2" t="str"/>
      <x:c r="K298" s="2" t="str"/>
      <x:c r="L298" s="2" t="str"/>
      <x:c r="M298" s="2" t="str"/>
      <x:c r="N298" s="2" t="str"/>
      <x:c r="O298" s="2" t="str"/>
      <x:c r="P298" s="2" t="str">
        <x:v>Not reported / unavailable</x:v>
      </x:c>
      <x:c r="Q298" s="2" t="str">
        <x:v>Reported common shareholders equity</x:v>
      </x:c>
      <x:c r="R298" s="2" t="str"/>
      <x:c r="S298" s="2" t="str"/>
      <x:c r="T298" s="2" t="str"/>
    </x:row>
    <x:row r="299" ht="24" customHeight="1">
      <x:c r="C299" s="2" t="str">
        <x:v>Historical Inputs!F299</x:v>
      </x:c>
      <x:c r="D299" s="2" t="str">
        <x:v>BAC</x:v>
      </x:c>
      <x:c r="E299" s="2" t="str">
        <x:v>FY2023</x:v>
      </x:c>
      <x:c r="F299" s="2" t="str">
        <x:v>goodwill</x:v>
      </x:c>
      <x:c r="G299" s="2" t="n">
        <x:v>69021</x:v>
      </x:c>
      <x:c r="H299" s="2" t="str">
        <x:v>USD</x:v>
      </x:c>
      <x:c r="I299" s="2" t="str">
        <x:v>2023-12-31</x:v>
      </x:c>
      <x:c r="J299" s="2" t="str">
        <x:v>2025-02-25</x:v>
      </x:c>
      <x:c r="K299" s="2" t="str">
        <x:v>0000070858-25-000139</x:v>
      </x:c>
      <x:c r="L299" s="2" t="str">
        <x:v>data/raw/filings/BAC_0000070858-25-000139_bac-20241231.htm</x:v>
      </x:c>
      <x:c r="M299" s="2" t="str">
        <x:v>https://www.sec.gov/Archives/edgar/data/70858/000007085825000139/bac-20241231.htm</x:v>
      </x:c>
      <x:c r="N299" s="2" t="str">
        <x:v>f-3972</x:v>
      </x:c>
      <x:c r="O299" s="2" t="str"/>
      <x:c r="P299" s="2" t="str">
        <x:v>Exact XBRL anchor</x:v>
      </x:c>
      <x:c r="Q299" s="2" t="str">
        <x:v>Goodwill</x:v>
      </x:c>
      <x:c r="R299" s="2" t="str">
        <x:v>highlighted/BAC_0000070858-25-000139_bac-20241231.htm</x:v>
      </x:c>
      <x:c r="S299" s="2" t="str"/>
      <x:c r="T299" s="2" t="str"/>
    </x:row>
    <x:row r="300" ht="24" customHeight="1">
      <x:c r="C300" s="2" t="str">
        <x:v>Historical Inputs!F300</x:v>
      </x:c>
      <x:c r="D300" s="2" t="str">
        <x:v>BAC</x:v>
      </x:c>
      <x:c r="E300" s="2" t="str">
        <x:v>FY2023</x:v>
      </x:c>
      <x:c r="F300" s="2" t="str">
        <x:v>intangibles</x:v>
      </x:c>
      <x:c r="G300" s="2" t="n">
        <x:v>2000</x:v>
      </x:c>
      <x:c r="H300" s="2" t="str">
        <x:v>USD</x:v>
      </x:c>
      <x:c r="I300" s="2" t="str">
        <x:v>2023-12-31</x:v>
      </x:c>
      <x:c r="J300" s="2" t="str">
        <x:v>2025-02-25</x:v>
      </x:c>
      <x:c r="K300" s="2" t="str">
        <x:v>0000070858-25-000139</x:v>
      </x:c>
      <x:c r="L300" s="2" t="str">
        <x:v>data/raw/filings/BAC_0000070858-25-000139_bac-20241231.htm</x:v>
      </x:c>
      <x:c r="M300" s="2" t="str">
        <x:v>https://www.sec.gov/Archives/edgar/data/70858/000007085825000139/bac-20241231.htm</x:v>
      </x:c>
      <x:c r="N300" s="2" t="str">
        <x:v>f-3973</x:v>
      </x:c>
      <x:c r="O300" s="2" t="str"/>
      <x:c r="P300" s="2" t="str">
        <x:v>Exact XBRL anchor</x:v>
      </x:c>
      <x:c r="Q300" s="2" t="str">
        <x:v>Intangible Assets, Net (Excluding Goodwill)</x:v>
      </x:c>
      <x:c r="R300" s="2" t="str">
        <x:v>highlighted/BAC_0000070858-25-000139_bac-20241231.htm</x:v>
      </x:c>
      <x:c r="S300" s="2" t="str"/>
      <x:c r="T300" s="2" t="str"/>
    </x:row>
    <x:row r="301" ht="24" customHeight="1">
      <x:c r="C301" s="2" t="str">
        <x:v>Historical Inputs!F301</x:v>
      </x:c>
      <x:c r="D301" s="2" t="str">
        <x:v>BAC</x:v>
      </x:c>
      <x:c r="E301" s="2" t="str">
        <x:v>FY2023</x:v>
      </x:c>
      <x:c r="F301" s="2" t="str">
        <x:v>intangibles_total</x:v>
      </x:c>
      <x:c r="G301" s="2" t="str">
        <x:v>n.a.</x:v>
      </x:c>
      <x:c r="H301" s="2" t="str">
        <x:v>USDm</x:v>
      </x:c>
      <x:c r="I301" s="2" t="str">
        <x:v>2023-12-31</x:v>
      </x:c>
      <x:c r="J301" s="2" t="str"/>
      <x:c r="K301" s="2" t="str"/>
      <x:c r="L301" s="2" t="str"/>
      <x:c r="M301" s="2" t="str"/>
      <x:c r="N301" s="2" t="str"/>
      <x:c r="O301" s="2" t="str"/>
      <x:c r="P301" s="2" t="str">
        <x:v>Not reported / unavailable</x:v>
      </x:c>
      <x:c r="Q301" s="2" t="str">
        <x:v>Reported goodwill and intangible assets combined</x:v>
      </x:c>
      <x:c r="R301" s="2" t="str"/>
      <x:c r="S301" s="2" t="str"/>
      <x:c r="T301" s="2" t="str"/>
    </x:row>
    <x:row r="302" ht="24" customHeight="1">
      <x:c r="C302" s="2" t="str">
        <x:v>Historical Inputs!F302</x:v>
      </x:c>
      <x:c r="D302" s="2" t="str">
        <x:v>BAC</x:v>
      </x:c>
      <x:c r="E302" s="2" t="str">
        <x:v>FY2023</x:v>
      </x:c>
      <x:c r="F302" s="2" t="str">
        <x:v>shares_end</x:v>
      </x:c>
      <x:c r="G302" s="2" t="n">
        <x:v>7895.457665</x:v>
      </x:c>
      <x:c r="H302" s="2" t="str">
        <x:v>shares</x:v>
      </x:c>
      <x:c r="I302" s="2" t="str">
        <x:v>2023-12-31</x:v>
      </x:c>
      <x:c r="J302" s="2" t="str">
        <x:v>2025-02-25</x:v>
      </x:c>
      <x:c r="K302" s="2" t="str">
        <x:v>0000070858-25-000139</x:v>
      </x:c>
      <x:c r="L302" s="2" t="str">
        <x:v>data/raw/filings/BAC_0000070858-25-000139_bac-20241231.htm</x:v>
      </x:c>
      <x:c r="M302" s="2" t="str">
        <x:v>https://www.sec.gov/Archives/edgar/data/70858/000007085825000139/bac-20241231.htm</x:v>
      </x:c>
      <x:c r="N302" s="2" t="str">
        <x:v>f-314</x:v>
      </x:c>
      <x:c r="O302" s="2" t="str"/>
      <x:c r="P302" s="2" t="str">
        <x:v>Exact XBRL anchor</x:v>
      </x:c>
      <x:c r="Q302" s="2" t="str">
        <x:v>Common Stock, Shares, Outstanding</x:v>
      </x:c>
      <x:c r="R302" s="2" t="str">
        <x:v>highlighted/BAC_0000070858-25-000139_bac-20241231.htm</x:v>
      </x:c>
      <x:c r="S302" s="2" t="str"/>
      <x:c r="T302" s="2" t="str"/>
    </x:row>
    <x:row r="303" ht="24" customHeight="1">
      <x:c r="C303" s="2" t="str">
        <x:v>Historical Inputs!F303</x:v>
      </x:c>
      <x:c r="D303" s="2" t="str">
        <x:v>BAC</x:v>
      </x:c>
      <x:c r="E303" s="2" t="str">
        <x:v>FY2023</x:v>
      </x:c>
      <x:c r="F303" s="2" t="str">
        <x:v>shares_issued</x:v>
      </x:c>
      <x:c r="G303" s="2" t="n">
        <x:v>7895.457665</x:v>
      </x:c>
      <x:c r="H303" s="2" t="str">
        <x:v>shares</x:v>
      </x:c>
      <x:c r="I303" s="2" t="str">
        <x:v>2023-12-31</x:v>
      </x:c>
      <x:c r="J303" s="2" t="str">
        <x:v>2025-02-25</x:v>
      </x:c>
      <x:c r="K303" s="2" t="str">
        <x:v>0000070858-25-000139</x:v>
      </x:c>
      <x:c r="L303" s="2" t="str">
        <x:v>data/raw/filings/BAC_0000070858-25-000139_bac-20241231.htm</x:v>
      </x:c>
      <x:c r="M303" s="2" t="str">
        <x:v>https://www.sec.gov/Archives/edgar/data/70858/000007085825000139/bac-20241231.htm</x:v>
      </x:c>
      <x:c r="N303" s="2" t="str"/>
      <x:c r="O303" s="2" t="str"/>
      <x:c r="P303" s="2" t="str">
        <x:v>Structured source retained; exact visible anchor requires review</x:v>
      </x:c>
      <x:c r="Q303" s="2" t="str">
        <x:v>Common Stock, Shares, Issued</x:v>
      </x:c>
      <x:c r="R303" s="2" t="str"/>
      <x:c r="S303" s="2" t="str"/>
      <x:c r="T303" s="2" t="str"/>
    </x:row>
    <x:row r="304" ht="24" customHeight="1">
      <x:c r="C304" s="2" t="str">
        <x:v>Historical Inputs!F304</x:v>
      </x:c>
      <x:c r="D304" s="2" t="str">
        <x:v>BAC</x:v>
      </x:c>
      <x:c r="E304" s="2" t="str">
        <x:v>FY2023</x:v>
      </x:c>
      <x:c r="F304" s="2" t="str">
        <x:v>shares_treasury</x:v>
      </x:c>
      <x:c r="G304" s="2" t="str">
        <x:v>n.a.</x:v>
      </x:c>
      <x:c r="H304" s="2" t="str">
        <x:v>million</x:v>
      </x:c>
      <x:c r="I304" s="2" t="str">
        <x:v>2023-12-31</x:v>
      </x:c>
      <x:c r="J304" s="2" t="str"/>
      <x:c r="K304" s="2" t="str"/>
      <x:c r="L304" s="2" t="str"/>
      <x:c r="M304" s="2" t="str"/>
      <x:c r="N304" s="2" t="str"/>
      <x:c r="O304" s="2" t="str"/>
      <x:c r="P304" s="2" t="str">
        <x:v>Not reported / unavailable</x:v>
      </x:c>
      <x:c r="Q304" s="2" t="str">
        <x:v>Shares Treasury</x:v>
      </x:c>
      <x:c r="R304" s="2" t="str"/>
      <x:c r="S304" s="2" t="str"/>
      <x:c r="T304" s="2" t="str"/>
    </x:row>
    <x:row r="305" ht="24" customHeight="1">
      <x:c r="C305" s="2" t="str">
        <x:v>Historical Inputs!F305</x:v>
      </x:c>
      <x:c r="D305" s="2" t="str">
        <x:v>BAC</x:v>
      </x:c>
      <x:c r="E305" s="2" t="str">
        <x:v>FY2023</x:v>
      </x:c>
      <x:c r="F305" s="2" t="str">
        <x:v>deposits</x:v>
      </x:c>
      <x:c r="G305" s="2" t="n">
        <x:v>1923827</x:v>
      </x:c>
      <x:c r="H305" s="2" t="str">
        <x:v>USD</x:v>
      </x:c>
      <x:c r="I305" s="2" t="str">
        <x:v>2023-12-31</x:v>
      </x:c>
      <x:c r="J305" s="2" t="str">
        <x:v>2025-02-25</x:v>
      </x:c>
      <x:c r="K305" s="2" t="str">
        <x:v>0000070858-25-000139</x:v>
      </x:c>
      <x:c r="L305" s="2" t="str">
        <x:v>data/raw/filings/BAC_0000070858-25-000139_bac-20241231.htm</x:v>
      </x:c>
      <x:c r="M305" s="2" t="str">
        <x:v>https://www.sec.gov/Archives/edgar/data/70858/000007085825000139/bac-20241231.htm</x:v>
      </x:c>
      <x:c r="N305" s="2" t="str">
        <x:v>f-271</x:v>
      </x:c>
      <x:c r="O305" s="2" t="str"/>
      <x:c r="P305" s="2" t="str">
        <x:v>Exact XBRL anchor</x:v>
      </x:c>
      <x:c r="Q305" s="2" t="str">
        <x:v>Deposits</x:v>
      </x:c>
      <x:c r="R305" s="2" t="str">
        <x:v>highlighted/BAC_0000070858-25-000139_bac-20241231.htm</x:v>
      </x:c>
      <x:c r="S305" s="2" t="str"/>
      <x:c r="T305" s="2" t="str"/>
    </x:row>
    <x:row r="306" ht="24" customHeight="1">
      <x:c r="C306" s="2" t="str">
        <x:v>Historical Inputs!F306</x:v>
      </x:c>
      <x:c r="D306" s="2" t="str">
        <x:v>BAC</x:v>
      </x:c>
      <x:c r="E306" s="2" t="str">
        <x:v>FY2023</x:v>
      </x:c>
      <x:c r="F306" s="2" t="str">
        <x:v>loans_gross</x:v>
      </x:c>
      <x:c r="G306" s="2" t="n">
        <x:v>1053732</x:v>
      </x:c>
      <x:c r="H306" s="2" t="str">
        <x:v>USD</x:v>
      </x:c>
      <x:c r="I306" s="2" t="str">
        <x:v>2023-12-31</x:v>
      </x:c>
      <x:c r="J306" s="2" t="str">
        <x:v>2025-02-25</x:v>
      </x:c>
      <x:c r="K306" s="2" t="str">
        <x:v>0000070858-25-000139</x:v>
      </x:c>
      <x:c r="L306" s="2" t="str">
        <x:v>data/raw/filings/BAC_0000070858-25-000139_bac-20241231.htm</x:v>
      </x:c>
      <x:c r="M306" s="2" t="str">
        <x:v>https://www.sec.gov/Archives/edgar/data/70858/000007085825000139/bac-20241231.htm</x:v>
      </x:c>
      <x:c r="N306" s="2" t="str">
        <x:v>f-2276</x:v>
      </x:c>
      <x:c r="O306" s="2" t="str"/>
      <x:c r="P306" s="2" t="str">
        <x:v>Exact XBRL anchor</x:v>
      </x:c>
      <x:c r="Q306" s="2" t="str">
        <x:v>Gross loans and leases selected definition</x:v>
      </x:c>
      <x:c r="R306" s="2" t="str">
        <x:v>highlighted/BAC_0000070858-25-000139_bac-20241231.htm</x:v>
      </x:c>
      <x:c r="S306" s="2" t="str"/>
      <x:c r="T306" s="2" t="str"/>
    </x:row>
    <x:row r="307" ht="24" customHeight="1">
      <x:c r="C307" s="2" t="str">
        <x:v>Historical Inputs!F307</x:v>
      </x:c>
      <x:c r="D307" s="2" t="str">
        <x:v>BAC</x:v>
      </x:c>
      <x:c r="E307" s="2" t="str">
        <x:v>FY2023</x:v>
      </x:c>
      <x:c r="F307" s="2" t="str">
        <x:v>loans_net</x:v>
      </x:c>
      <x:c r="G307" s="2" t="n">
        <x:v>1040390</x:v>
      </x:c>
      <x:c r="H307" s="2" t="str">
        <x:v>USD</x:v>
      </x:c>
      <x:c r="I307" s="2" t="str">
        <x:v>2023-12-31</x:v>
      </x:c>
      <x:c r="J307" s="2" t="str">
        <x:v>2025-02-25</x:v>
      </x:c>
      <x:c r="K307" s="2" t="str">
        <x:v>0000070858-25-000139</x:v>
      </x:c>
      <x:c r="L307" s="2" t="str">
        <x:v>data/raw/filings/BAC_0000070858-25-000139_bac-20241231.htm</x:v>
      </x:c>
      <x:c r="M307" s="2" t="str">
        <x:v>https://www.sec.gov/Archives/edgar/data/70858/000007085825000139/bac-20241231.htm</x:v>
      </x:c>
      <x:c r="N307" s="2" t="str">
        <x:v>f-243</x:v>
      </x:c>
      <x:c r="O307" s="2" t="str"/>
      <x:c r="P307" s="2" t="str">
        <x:v>Exact XBRL anchor</x:v>
      </x:c>
      <x:c r="Q307" s="2" t="str">
        <x:v>Net loans after allowance selected definition</x:v>
      </x:c>
      <x:c r="R307" s="2" t="str">
        <x:v>highlighted/BAC_0000070858-25-000139_bac-20241231.htm</x:v>
      </x:c>
      <x:c r="S307" s="2" t="str">
        <x:v>highlighted/BAC_FY2023_BAC_2023_Annual_Report.pdf</x:v>
      </x:c>
      <x:c r="T307" s="2" t="str">
        <x:v>147</x:v>
      </x:c>
    </x:row>
    <x:row r="308" ht="24" customHeight="1">
      <x:c r="C308" s="2" t="str">
        <x:v>Historical Inputs!F308</x:v>
      </x:c>
      <x:c r="D308" s="2" t="str">
        <x:v>BAC</x:v>
      </x:c>
      <x:c r="E308" s="2" t="str">
        <x:v>FY2023</x:v>
      </x:c>
      <x:c r="F308" s="2" t="str">
        <x:v>allowance</x:v>
      </x:c>
      <x:c r="G308" s="2" t="n">
        <x:v>13342</x:v>
      </x:c>
      <x:c r="H308" s="2" t="str">
        <x:v>USD</x:v>
      </x:c>
      <x:c r="I308" s="2" t="str">
        <x:v>2023-12-31</x:v>
      </x:c>
      <x:c r="J308" s="2" t="str">
        <x:v>2026-02-25</x:v>
      </x:c>
      <x:c r="K308" s="2" t="str">
        <x:v>0000070858-26-000157</x:v>
      </x:c>
      <x:c r="L308" s="2" t="str">
        <x:v>data/raw/filings/BAC_0000070858-26-000157_bac-20251231.htm</x:v>
      </x:c>
      <x:c r="M308" s="2" t="str">
        <x:v>https://www.sec.gov/Archives/edgar/data/70858/000007085826000157/bac-20251231.htm</x:v>
      </x:c>
      <x:c r="N308" s="2" t="str">
        <x:v>f-3493</x:v>
      </x:c>
      <x:c r="O308" s="2" t="str"/>
      <x:c r="P308" s="2" t="str">
        <x:v>Exact XBRL anchor</x:v>
      </x:c>
      <x:c r="Q308" s="2" t="str">
        <x:v>Loan allowance for credit losses</x:v>
      </x:c>
      <x:c r="R308" s="2" t="str">
        <x:v>highlighted/BAC_0000070858-26-000157_bac-20251231.htm</x:v>
      </x:c>
      <x:c r="S308" s="2" t="str"/>
      <x:c r="T308" s="2" t="str"/>
    </x:row>
    <x:row r="309" ht="24" customHeight="1">
      <x:c r="C309" s="2" t="str">
        <x:v>Historical Inputs!F309</x:v>
      </x:c>
      <x:c r="D309" s="2" t="str">
        <x:v>BAC</x:v>
      </x:c>
      <x:c r="E309" s="2" t="str">
        <x:v>FY2023</x:v>
      </x:c>
      <x:c r="F309" s="2" t="str">
        <x:v>nonaccrual</x:v>
      </x:c>
      <x:c r="G309" s="2" t="str">
        <x:v>n.a.</x:v>
      </x:c>
      <x:c r="H309" s="2" t="str">
        <x:v>USDm</x:v>
      </x:c>
      <x:c r="I309" s="2" t="str">
        <x:v>2023-12-31</x:v>
      </x:c>
      <x:c r="J309" s="2" t="str"/>
      <x:c r="K309" s="2" t="str"/>
      <x:c r="L309" s="2" t="str"/>
      <x:c r="M309" s="2" t="str"/>
      <x:c r="N309" s="2" t="str"/>
      <x:c r="O309" s="2" t="str"/>
      <x:c r="P309" s="2" t="str">
        <x:v>Not reported / unavailable</x:v>
      </x:c>
      <x:c r="Q309" s="2" t="str">
        <x:v>Nonaccrual</x:v>
      </x:c>
      <x:c r="R309" s="2" t="str"/>
      <x:c r="S309" s="2" t="str"/>
      <x:c r="T309" s="2" t="str"/>
    </x:row>
    <x:row r="310" ht="24" customHeight="1">
      <x:c r="C310" s="2" t="str">
        <x:v>Historical Inputs!F310</x:v>
      </x:c>
      <x:c r="D310" s="2" t="str">
        <x:v>BAC</x:v>
      </x:c>
      <x:c r="E310" s="2" t="str">
        <x:v>FY2023</x:v>
      </x:c>
      <x:c r="F310" s="2" t="str">
        <x:v>cash</x:v>
      </x:c>
      <x:c r="G310" s="2" t="str">
        <x:v>n.a.</x:v>
      </x:c>
      <x:c r="H310" s="2" t="str">
        <x:v>USDm</x:v>
      </x:c>
      <x:c r="I310" s="2" t="str">
        <x:v>2023-12-31</x:v>
      </x:c>
      <x:c r="J310" s="2" t="str"/>
      <x:c r="K310" s="2" t="str"/>
      <x:c r="L310" s="2" t="str"/>
      <x:c r="M310" s="2" t="str"/>
      <x:c r="N310" s="2" t="str"/>
      <x:c r="O310" s="2" t="str"/>
      <x:c r="P310" s="2" t="str">
        <x:v>Not reported / unavailable</x:v>
      </x:c>
      <x:c r="Q310" s="2" t="str">
        <x:v>Cash</x:v>
      </x:c>
      <x:c r="R310" s="2" t="str"/>
      <x:c r="S310" s="2" t="str"/>
      <x:c r="T310" s="2" t="str"/>
    </x:row>
    <x:row r="311" ht="24" customHeight="1">
      <x:c r="C311" s="2" t="str">
        <x:v>Historical Inputs!F311</x:v>
      </x:c>
      <x:c r="D311" s="2" t="str">
        <x:v>BAC</x:v>
      </x:c>
      <x:c r="E311" s="2" t="str">
        <x:v>FY2023</x:v>
      </x:c>
      <x:c r="F311" s="2" t="str">
        <x:v>aoci</x:v>
      </x:c>
      <x:c r="G311" s="2" t="n">
        <x:v>-17788</x:v>
      </x:c>
      <x:c r="H311" s="2" t="str">
        <x:v>USD</x:v>
      </x:c>
      <x:c r="I311" s="2" t="str">
        <x:v>2023-12-31</x:v>
      </x:c>
      <x:c r="J311" s="2" t="str">
        <x:v>2025-02-25</x:v>
      </x:c>
      <x:c r="K311" s="2" t="str">
        <x:v>0000070858-25-000139</x:v>
      </x:c>
      <x:c r="L311" s="2" t="str">
        <x:v>data/raw/filings/BAC_0000070858-25-000139_bac-20241231.htm</x:v>
      </x:c>
      <x:c r="M311" s="2" t="str">
        <x:v>https://www.sec.gov/Archives/edgar/data/70858/000007085825000139/bac-20241231.htm</x:v>
      </x:c>
      <x:c r="N311" s="2" t="str">
        <x:v>f-321</x:v>
      </x:c>
      <x:c r="O311" s="2" t="str"/>
      <x:c r="P311" s="2" t="str">
        <x:v>Exact XBRL anchor</x:v>
      </x:c>
      <x:c r="Q311" s="2" t="str">
        <x:v>Accumulated Other Comprehensive Income (Loss), Net of Tax</x:v>
      </x:c>
      <x:c r="R311" s="2" t="str">
        <x:v>highlighted/BAC_0000070858-25-000139_bac-20241231.htm</x:v>
      </x:c>
      <x:c r="S311" s="2" t="str">
        <x:v>highlighted/BAC_FY2023_BAC_2023_Annual_Report.pdf</x:v>
      </x:c>
      <x:c r="T311" s="2" t="str">
        <x:v>147</x:v>
      </x:c>
    </x:row>
    <x:row r="312" ht="24" customHeight="1">
      <x:c r="C312" s="2" t="str">
        <x:v>Historical Inputs!F312</x:v>
      </x:c>
      <x:c r="D312" s="2" t="str">
        <x:v>BAC</x:v>
      </x:c>
      <x:c r="E312" s="2" t="str">
        <x:v>FY2023</x:v>
      </x:c>
      <x:c r="F312" s="2" t="str">
        <x:v>nii</x:v>
      </x:c>
      <x:c r="G312" s="2" t="n">
        <x:v>56931</x:v>
      </x:c>
      <x:c r="H312" s="2" t="str">
        <x:v>USD</x:v>
      </x:c>
      <x:c r="I312" s="2" t="str">
        <x:v>2023-12-31</x:v>
      </x:c>
      <x:c r="J312" s="2" t="str">
        <x:v>2026-02-25</x:v>
      </x:c>
      <x:c r="K312" s="2" t="str">
        <x:v>0000070858-26-000157</x:v>
      </x:c>
      <x:c r="L312" s="2" t="str">
        <x:v>data/raw/filings/BAC_0000070858-26-000157_bac-20251231.htm</x:v>
      </x:c>
      <x:c r="M312" s="2" t="str">
        <x:v>https://www.sec.gov/Archives/edgar/data/70858/000007085826000157/bac-20251231.htm</x:v>
      </x:c>
      <x:c r="N312" s="2" t="str">
        <x:v>f-667</x:v>
      </x:c>
      <x:c r="O312" s="2" t="str"/>
      <x:c r="P312" s="2" t="str">
        <x:v>Exact XBRL anchor</x:v>
      </x:c>
      <x:c r="Q312" s="2" t="str">
        <x:v>Interest Income (Expense), Net</x:v>
      </x:c>
      <x:c r="R312" s="2" t="str">
        <x:v>highlighted/BAC_0000070858-26-000157_bac-20251231.htm</x:v>
      </x:c>
      <x:c r="S312" s="2" t="str"/>
      <x:c r="T312" s="2" t="str"/>
    </x:row>
    <x:row r="313" ht="24" customHeight="1">
      <x:c r="C313" s="2" t="str">
        <x:v>Historical Inputs!F313</x:v>
      </x:c>
      <x:c r="D313" s="2" t="str">
        <x:v>BAC</x:v>
      </x:c>
      <x:c r="E313" s="2" t="str">
        <x:v>FY2023</x:v>
      </x:c>
      <x:c r="F313" s="2" t="str">
        <x:v>noninterest_income</x:v>
      </x:c>
      <x:c r="G313" s="2" t="n">
        <x:v>45838</x:v>
      </x:c>
      <x:c r="H313" s="2" t="str">
        <x:v>USD</x:v>
      </x:c>
      <x:c r="I313" s="2" t="str">
        <x:v>2023-12-31</x:v>
      </x:c>
      <x:c r="J313" s="2" t="str">
        <x:v>2026-02-25</x:v>
      </x:c>
      <x:c r="K313" s="2" t="str">
        <x:v>0000070858-26-000157</x:v>
      </x:c>
      <x:c r="L313" s="2" t="str">
        <x:v>data/raw/filings/BAC_0000070858-26-000157_bac-20251231.htm</x:v>
      </x:c>
      <x:c r="M313" s="2" t="str">
        <x:v>https://www.sec.gov/Archives/edgar/data/70858/000007085826000157/bac-20251231.htm</x:v>
      </x:c>
      <x:c r="N313" s="2" t="str">
        <x:v>f-7876</x:v>
      </x:c>
      <x:c r="O313" s="2" t="str"/>
      <x:c r="P313" s="2" t="str">
        <x:v>Exact XBRL anchor</x:v>
      </x:c>
      <x:c r="Q313" s="2" t="str">
        <x:v>Noninterest Income</x:v>
      </x:c>
      <x:c r="R313" s="2" t="str">
        <x:v>highlighted/BAC_0000070858-26-000157_bac-20251231.htm</x:v>
      </x:c>
      <x:c r="S313" s="2" t="str"/>
      <x:c r="T313" s="2" t="str"/>
    </x:row>
    <x:row r="314" ht="24" customHeight="1">
      <x:c r="C314" s="2" t="str">
        <x:v>Historical Inputs!F314</x:v>
      </x:c>
      <x:c r="D314" s="2" t="str">
        <x:v>BAC</x:v>
      </x:c>
      <x:c r="E314" s="2" t="str">
        <x:v>FY2023</x:v>
      </x:c>
      <x:c r="F314" s="2" t="str">
        <x:v>revenue_reported</x:v>
      </x:c>
      <x:c r="G314" s="2" t="n">
        <x:v>102769</x:v>
      </x:c>
      <x:c r="H314" s="2" t="str">
        <x:v>USD</x:v>
      </x:c>
      <x:c r="I314" s="2" t="str">
        <x:v>2023-12-31</x:v>
      </x:c>
      <x:c r="J314" s="2" t="str">
        <x:v>2026-02-25</x:v>
      </x:c>
      <x:c r="K314" s="2" t="str">
        <x:v>0000070858-26-000157</x:v>
      </x:c>
      <x:c r="L314" s="2" t="str">
        <x:v>data/raw/filings/BAC_0000070858-26-000157_bac-20251231.htm</x:v>
      </x:c>
      <x:c r="M314" s="2" t="str">
        <x:v>https://www.sec.gov/Archives/edgar/data/70858/000007085826000157/bac-20251231.htm</x:v>
      </x:c>
      <x:c r="N314" s="2" t="str">
        <x:v>f-8250</x:v>
      </x:c>
      <x:c r="O314" s="2" t="str"/>
      <x:c r="P314" s="2" t="str">
        <x:v>Exact XBRL anchor</x:v>
      </x:c>
      <x:c r="Q314" s="2" t="str">
        <x:v>Revenues</x:v>
      </x:c>
      <x:c r="R314" s="2" t="str">
        <x:v>highlighted/BAC_0000070858-26-000157_bac-20251231.htm</x:v>
      </x:c>
      <x:c r="S314" s="2" t="str"/>
      <x:c r="T314" s="2" t="str"/>
    </x:row>
    <x:row r="315" ht="24" customHeight="1">
      <x:c r="C315" s="2" t="str">
        <x:v>Historical Inputs!F315</x:v>
      </x:c>
      <x:c r="D315" s="2" t="str">
        <x:v>BAC</x:v>
      </x:c>
      <x:c r="E315" s="2" t="str">
        <x:v>FY2023</x:v>
      </x:c>
      <x:c r="F315" s="2" t="str">
        <x:v>opex</x:v>
      </x:c>
      <x:c r="G315" s="2" t="n">
        <x:v>65845</x:v>
      </x:c>
      <x:c r="H315" s="2" t="str">
        <x:v>USD</x:v>
      </x:c>
      <x:c r="I315" s="2" t="str">
        <x:v>2023-12-31</x:v>
      </x:c>
      <x:c r="J315" s="2" t="str">
        <x:v>2026-02-25</x:v>
      </x:c>
      <x:c r="K315" s="2" t="str">
        <x:v>0000070858-26-000157</x:v>
      </x:c>
      <x:c r="L315" s="2" t="str">
        <x:v>data/raw/filings/BAC_0000070858-26-000157_bac-20251231.htm</x:v>
      </x:c>
      <x:c r="M315" s="2" t="str">
        <x:v>https://www.sec.gov/Archives/edgar/data/70858/000007085826000157/bac-20251231.htm</x:v>
      </x:c>
      <x:c r="N315" s="2" t="str">
        <x:v>f-7573</x:v>
      </x:c>
      <x:c r="O315" s="2" t="str"/>
      <x:c r="P315" s="2" t="str">
        <x:v>Exact XBRL anchor</x:v>
      </x:c>
      <x:c r="Q315" s="2" t="str">
        <x:v>Noninterest Expense</x:v>
      </x:c>
      <x:c r="R315" s="2" t="str">
        <x:v>highlighted/BAC_0000070858-26-000157_bac-20251231.htm</x:v>
      </x:c>
      <x:c r="S315" s="2" t="str"/>
      <x:c r="T315" s="2" t="str"/>
    </x:row>
    <x:row r="316" ht="24" customHeight="1">
      <x:c r="C316" s="2" t="str">
        <x:v>Historical Inputs!F316</x:v>
      </x:c>
      <x:c r="D316" s="2" t="str">
        <x:v>BAC</x:v>
      </x:c>
      <x:c r="E316" s="2" t="str">
        <x:v>FY2023</x:v>
      </x:c>
      <x:c r="F316" s="2" t="str">
        <x:v>provision</x:v>
      </x:c>
      <x:c r="G316" s="2" t="str">
        <x:v>n.a.</x:v>
      </x:c>
      <x:c r="H316" s="2" t="str">
        <x:v>USDm</x:v>
      </x:c>
      <x:c r="I316" s="2" t="str">
        <x:v>2023-12-31</x:v>
      </x:c>
      <x:c r="J316" s="2" t="str"/>
      <x:c r="K316" s="2" t="str"/>
      <x:c r="L316" s="2" t="str"/>
      <x:c r="M316" s="2" t="str"/>
      <x:c r="N316" s="2" t="str"/>
      <x:c r="O316" s="2" t="str"/>
      <x:c r="P316" s="2" t="str">
        <x:v>Not reported / unavailable</x:v>
      </x:c>
      <x:c r="Q316" s="2" t="str">
        <x:v>Provision for credit losses</x:v>
      </x:c>
      <x:c r="R316" s="2" t="str"/>
      <x:c r="S316" s="2" t="str"/>
      <x:c r="T316" s="2" t="str"/>
    </x:row>
    <x:row r="317" ht="24" customHeight="1">
      <x:c r="C317" s="2" t="str">
        <x:v>Historical Inputs!F317</x:v>
      </x:c>
      <x:c r="D317" s="2" t="str">
        <x:v>BAC</x:v>
      </x:c>
      <x:c r="E317" s="2" t="str">
        <x:v>FY2023</x:v>
      </x:c>
      <x:c r="F317" s="2" t="str">
        <x:v>pretax</x:v>
      </x:c>
      <x:c r="G317" s="2" t="n">
        <x:v>32530</x:v>
      </x:c>
      <x:c r="H317" s="2" t="str">
        <x:v>USD</x:v>
      </x:c>
      <x:c r="I317" s="2" t="str">
        <x:v>2023-12-31</x:v>
      </x:c>
      <x:c r="J317" s="2" t="str">
        <x:v>2026-02-25</x:v>
      </x:c>
      <x:c r="K317" s="2" t="str">
        <x:v>0000070858-26-000157</x:v>
      </x:c>
      <x:c r="L317" s="2" t="str">
        <x:v>data/raw/filings/BAC_0000070858-26-000157_bac-20251231.htm</x:v>
      </x:c>
      <x:c r="M317" s="2" t="str">
        <x:v>https://www.sec.gov/Archives/edgar/data/70858/000007085826000157/bac-20251231.htm</x:v>
      </x:c>
      <x:c r="N317" s="2" t="str">
        <x:v>f-8251</x:v>
      </x:c>
      <x:c r="O317" s="2" t="str"/>
      <x:c r="P317" s="2" t="str">
        <x:v>Exact XBRL anchor</x:v>
      </x:c>
      <x:c r="Q317" s="2" t="str">
        <x:v>Income (Loss) from Continuing Operations before Income Taxes, Noncontrolling Interest</x:v>
      </x:c>
      <x:c r="R317" s="2" t="str">
        <x:v>highlighted/BAC_0000070858-26-000157_bac-20251231.htm</x:v>
      </x:c>
      <x:c r="S317" s="2" t="str"/>
      <x:c r="T317" s="2" t="str"/>
    </x:row>
    <x:row r="318" ht="24" customHeight="1">
      <x:c r="C318" s="2" t="str">
        <x:v>Historical Inputs!F318</x:v>
      </x:c>
      <x:c r="D318" s="2" t="str">
        <x:v>BAC</x:v>
      </x:c>
      <x:c r="E318" s="2" t="str">
        <x:v>FY2023</x:v>
      </x:c>
      <x:c r="F318" s="2" t="str">
        <x:v>tax</x:v>
      </x:c>
      <x:c r="G318" s="2" t="n">
        <x:v>6225</x:v>
      </x:c>
      <x:c r="H318" s="2" t="str">
        <x:v>USD</x:v>
      </x:c>
      <x:c r="I318" s="2" t="str">
        <x:v>2023-12-31</x:v>
      </x:c>
      <x:c r="J318" s="2" t="str">
        <x:v>2026-02-25</x:v>
      </x:c>
      <x:c r="K318" s="2" t="str">
        <x:v>0000070858-26-000157</x:v>
      </x:c>
      <x:c r="L318" s="2" t="str">
        <x:v>data/raw/filings/BAC_0000070858-26-000157_bac-20251231.htm</x:v>
      </x:c>
      <x:c r="M318" s="2" t="str">
        <x:v>https://www.sec.gov/Archives/edgar/data/70858/000007085826000157/bac-20251231.htm</x:v>
      </x:c>
      <x:c r="N318" s="2" t="str">
        <x:v>f-5893</x:v>
      </x:c>
      <x:c r="O318" s="2" t="str"/>
      <x:c r="P318" s="2" t="str">
        <x:v>Exact XBRL anchor</x:v>
      </x:c>
      <x:c r="Q318" s="2" t="str">
        <x:v>Income Tax Expense (Benefit)</x:v>
      </x:c>
      <x:c r="R318" s="2" t="str">
        <x:v>highlighted/BAC_0000070858-26-000157_bac-20251231.htm</x:v>
      </x:c>
      <x:c r="S318" s="2" t="str"/>
      <x:c r="T318" s="2" t="str"/>
    </x:row>
    <x:row r="319" ht="24" customHeight="1">
      <x:c r="C319" s="2" t="str">
        <x:v>Historical Inputs!F319</x:v>
      </x:c>
      <x:c r="D319" s="2" t="str">
        <x:v>BAC</x:v>
      </x:c>
      <x:c r="E319" s="2" t="str">
        <x:v>FY2023</x:v>
      </x:c>
      <x:c r="F319" s="2" t="str">
        <x:v>net_income</x:v>
      </x:c>
      <x:c r="G319" s="2" t="n">
        <x:v>26305</x:v>
      </x:c>
      <x:c r="H319" s="2" t="str">
        <x:v>USD</x:v>
      </x:c>
      <x:c r="I319" s="2" t="str">
        <x:v>2023-12-31</x:v>
      </x:c>
      <x:c r="J319" s="2" t="str">
        <x:v>2026-02-25</x:v>
      </x:c>
      <x:c r="K319" s="2" t="str">
        <x:v>0000070858-26-000157</x:v>
      </x:c>
      <x:c r="L319" s="2" t="str">
        <x:v>data/raw/filings/BAC_0000070858-26-000157_bac-20251231.htm</x:v>
      </x:c>
      <x:c r="M319" s="2" t="str">
        <x:v>https://www.sec.gov/Archives/edgar/data/70858/000007085826000157/bac-20251231.htm</x:v>
      </x:c>
      <x:c r="N319" s="2" t="str">
        <x:v>f-8252</x:v>
      </x:c>
      <x:c r="O319" s="2" t="str"/>
      <x:c r="P319" s="2" t="str">
        <x:v>Exact XBRL anchor</x:v>
      </x:c>
      <x:c r="Q319" s="2" t="str">
        <x:v>Net Income (Loss) Attributable to Parent</x:v>
      </x:c>
      <x:c r="R319" s="2" t="str">
        <x:v>highlighted/BAC_0000070858-26-000157_bac-20251231.htm</x:v>
      </x:c>
      <x:c r="S319" s="2" t="str"/>
      <x:c r="T319" s="2" t="str"/>
    </x:row>
    <x:row r="320" ht="24" customHeight="1">
      <x:c r="C320" s="2" t="str">
        <x:v>Historical Inputs!F320</x:v>
      </x:c>
      <x:c r="D320" s="2" t="str">
        <x:v>BAC</x:v>
      </x:c>
      <x:c r="E320" s="2" t="str">
        <x:v>FY2023</x:v>
      </x:c>
      <x:c r="F320" s="2" t="str">
        <x:v>common_income</x:v>
      </x:c>
      <x:c r="G320" s="2" t="n">
        <x:v>24656</x:v>
      </x:c>
      <x:c r="H320" s="2" t="str">
        <x:v>USD</x:v>
      </x:c>
      <x:c r="I320" s="2" t="str">
        <x:v>2023-12-31</x:v>
      </x:c>
      <x:c r="J320" s="2" t="str">
        <x:v>2026-02-25</x:v>
      </x:c>
      <x:c r="K320" s="2" t="str">
        <x:v>0000070858-26-000157</x:v>
      </x:c>
      <x:c r="L320" s="2" t="str">
        <x:v>data/raw/filings/BAC_0000070858-26-000157_bac-20251231.htm</x:v>
      </x:c>
      <x:c r="M320" s="2" t="str">
        <x:v>https://www.sec.gov/Archives/edgar/data/70858/000007085826000157/bac-20251231.htm</x:v>
      </x:c>
      <x:c r="N320" s="2" t="str">
        <x:v>f-5008</x:v>
      </x:c>
      <x:c r="O320" s="2" t="str"/>
      <x:c r="P320" s="2" t="str">
        <x:v>Exact XBRL anchor</x:v>
      </x:c>
      <x:c r="Q320" s="2" t="str">
        <x:v>Net Income (Loss) Available to Common Stockholders, Basic</x:v>
      </x:c>
      <x:c r="R320" s="2" t="str">
        <x:v>highlighted/BAC_0000070858-26-000157_bac-20251231.htm</x:v>
      </x:c>
      <x:c r="S320" s="2" t="str"/>
      <x:c r="T320" s="2" t="str"/>
    </x:row>
    <x:row r="321" ht="24" customHeight="1">
      <x:c r="C321" s="2" t="str">
        <x:v>Historical Inputs!F321</x:v>
      </x:c>
      <x:c r="D321" s="2" t="str">
        <x:v>BAC</x:v>
      </x:c>
      <x:c r="E321" s="2" t="str">
        <x:v>FY2023</x:v>
      </x:c>
      <x:c r="F321" s="2" t="str">
        <x:v>preferred_div</x:v>
      </x:c>
      <x:c r="G321" s="2" t="n">
        <x:v>1649</x:v>
      </x:c>
      <x:c r="H321" s="2" t="str">
        <x:v>USD</x:v>
      </x:c>
      <x:c r="I321" s="2" t="str">
        <x:v>2023-12-31</x:v>
      </x:c>
      <x:c r="J321" s="2" t="str">
        <x:v>2026-02-25</x:v>
      </x:c>
      <x:c r="K321" s="2" t="str">
        <x:v>0000070858-26-000157</x:v>
      </x:c>
      <x:c r="L321" s="2" t="str">
        <x:v>data/raw/filings/BAC_0000070858-26-000157_bac-20251231.htm</x:v>
      </x:c>
      <x:c r="M321" s="2" t="str">
        <x:v>https://www.sec.gov/Archives/edgar/data/70858/000007085826000157/bac-20251231.htm</x:v>
      </x:c>
      <x:c r="N321" s="2" t="str">
        <x:v>f-4996</x:v>
      </x:c>
      <x:c r="O321" s="2" t="str"/>
      <x:c r="P321" s="2" t="str">
        <x:v>Exact XBRL anchor</x:v>
      </x:c>
      <x:c r="Q321" s="2" t="str">
        <x:v>Preferred Stock Dividends and Other Adjustments</x:v>
      </x:c>
      <x:c r="R321" s="2" t="str">
        <x:v>highlighted/BAC_0000070858-26-000157_bac-20251231.htm</x:v>
      </x:c>
      <x:c r="S321" s="2" t="str"/>
      <x:c r="T321" s="2" t="str"/>
    </x:row>
    <x:row r="322" ht="24" customHeight="1">
      <x:c r="C322" s="2" t="str">
        <x:v>Historical Inputs!F322</x:v>
      </x:c>
      <x:c r="D322" s="2" t="str">
        <x:v>BAC</x:v>
      </x:c>
      <x:c r="E322" s="2" t="str">
        <x:v>FY2023</x:v>
      </x:c>
      <x:c r="F322" s="2" t="str">
        <x:v>eps</x:v>
      </x:c>
      <x:c r="G322" s="2" t="n">
        <x:v>3.05</x:v>
      </x:c>
      <x:c r="H322" s="2" t="str">
        <x:v>USD/shares</x:v>
      </x:c>
      <x:c r="I322" s="2" t="str">
        <x:v>2023-12-31</x:v>
      </x:c>
      <x:c r="J322" s="2" t="str">
        <x:v>2026-02-25</x:v>
      </x:c>
      <x:c r="K322" s="2" t="str">
        <x:v>0000070858-26-000157</x:v>
      </x:c>
      <x:c r="L322" s="2" t="str">
        <x:v>data/raw/filings/BAC_0000070858-26-000157_bac-20251231.htm</x:v>
      </x:c>
      <x:c r="M322" s="2" t="str">
        <x:v>https://www.sec.gov/Archives/edgar/data/70858/000007085826000157/bac-20251231.htm</x:v>
      </x:c>
      <x:c r="N322" s="2" t="str">
        <x:v>f-5026</x:v>
      </x:c>
      <x:c r="O322" s="2" t="str"/>
      <x:c r="P322" s="2" t="str">
        <x:v>Exact XBRL anchor</x:v>
      </x:c>
      <x:c r="Q322" s="2" t="str">
        <x:v>Earnings Per Share, Diluted</x:v>
      </x:c>
      <x:c r="R322" s="2" t="str">
        <x:v>highlighted/BAC_0000070858-26-000157_bac-20251231.htm</x:v>
      </x:c>
      <x:c r="S322" s="2" t="str"/>
      <x:c r="T322" s="2" t="str"/>
    </x:row>
    <x:row r="323" ht="24" customHeight="1">
      <x:c r="C323" s="2" t="str">
        <x:v>Historical Inputs!F323</x:v>
      </x:c>
      <x:c r="D323" s="2" t="str">
        <x:v>BAC</x:v>
      </x:c>
      <x:c r="E323" s="2" t="str">
        <x:v>FY2023</x:v>
      </x:c>
      <x:c r="F323" s="2" t="str">
        <x:v>shares_diluted</x:v>
      </x:c>
      <x:c r="G323" s="2" t="n">
        <x:v>8080.5</x:v>
      </x:c>
      <x:c r="H323" s="2" t="str">
        <x:v>shares</x:v>
      </x:c>
      <x:c r="I323" s="2" t="str">
        <x:v>2023-12-31</x:v>
      </x:c>
      <x:c r="J323" s="2" t="str">
        <x:v>2026-02-25</x:v>
      </x:c>
      <x:c r="K323" s="2" t="str">
        <x:v>0000070858-26-000157</x:v>
      </x:c>
      <x:c r="L323" s="2" t="str">
        <x:v>data/raw/filings/BAC_0000070858-26-000157_bac-20251231.htm</x:v>
      </x:c>
      <x:c r="M323" s="2" t="str">
        <x:v>https://www.sec.gov/Archives/edgar/data/70858/000007085826000157/bac-20251231.htm</x:v>
      </x:c>
      <x:c r="N323" s="2" t="str">
        <x:v>f-5023</x:v>
      </x:c>
      <x:c r="O323" s="2" t="str"/>
      <x:c r="P323" s="2" t="str">
        <x:v>Exact XBRL anchor</x:v>
      </x:c>
      <x:c r="Q323" s="2" t="str">
        <x:v>Weighted Average Number of Shares Outstanding, Diluted</x:v>
      </x:c>
      <x:c r="R323" s="2" t="str">
        <x:v>highlighted/BAC_0000070858-26-000157_bac-20251231.htm</x:v>
      </x:c>
      <x:c r="S323" s="2" t="str">
        <x:v>highlighted/BAC_FY2023_BAC_2023_Annual_Report.pdf</x:v>
      </x:c>
      <x:c r="T323" s="2" t="str">
        <x:v>86,146,199</x:v>
      </x:c>
    </x:row>
    <x:row r="324" ht="24" customHeight="1">
      <x:c r="C324" s="2" t="str">
        <x:v>Historical Inputs!F324</x:v>
      </x:c>
      <x:c r="D324" s="2" t="str">
        <x:v>BAC</x:v>
      </x:c>
      <x:c r="E324" s="2" t="str">
        <x:v>FY2023</x:v>
      </x:c>
      <x:c r="F324" s="2" t="str">
        <x:v>dps</x:v>
      </x:c>
      <x:c r="G324" s="2" t="n">
        <x:v>0.92</x:v>
      </x:c>
      <x:c r="H324" s="2" t="str">
        <x:v>USD/shares</x:v>
      </x:c>
      <x:c r="I324" s="2" t="str">
        <x:v>2023-12-31</x:v>
      </x:c>
      <x:c r="J324" s="2" t="str">
        <x:v>2026-02-25</x:v>
      </x:c>
      <x:c r="K324" s="2" t="str">
        <x:v>0000070858-26-000157</x:v>
      </x:c>
      <x:c r="L324" s="2" t="str">
        <x:v>data/raw/filings/BAC_0000070858-26-000157_bac-20251231.htm</x:v>
      </x:c>
      <x:c r="M324" s="2" t="str">
        <x:v>https://www.sec.gov/Archives/edgar/data/70858/000007085826000157/bac-20251231.htm</x:v>
      </x:c>
      <x:c r="N324" s="2" t="str">
        <x:v>f-4562</x:v>
      </x:c>
      <x:c r="O324" s="2" t="str"/>
      <x:c r="P324" s="2" t="str">
        <x:v>Exact XBRL anchor</x:v>
      </x:c>
      <x:c r="Q324" s="2" t="str">
        <x:v>Common Stock, Dividends, Per Share, Cash Paid</x:v>
      </x:c>
      <x:c r="R324" s="2" t="str">
        <x:v>highlighted/BAC_0000070858-26-000157_bac-20251231.htm</x:v>
      </x:c>
      <x:c r="S324" s="2" t="str"/>
      <x:c r="T324" s="2" t="str"/>
    </x:row>
    <x:row r="325" ht="24" customHeight="1">
      <x:c r="C325" s="2" t="str">
        <x:v>Historical Inputs!F325</x:v>
      </x:c>
      <x:c r="D325" s="2" t="str">
        <x:v>BAC</x:v>
      </x:c>
      <x:c r="E325" s="2" t="str">
        <x:v>FY2023</x:v>
      </x:c>
      <x:c r="F325" s="2" t="str">
        <x:v>dividends</x:v>
      </x:c>
      <x:c r="G325" s="2" t="str">
        <x:v>n.a.</x:v>
      </x:c>
      <x:c r="H325" s="2" t="str">
        <x:v>USDm</x:v>
      </x:c>
      <x:c r="I325" s="2" t="str">
        <x:v>2023-12-31</x:v>
      </x:c>
      <x:c r="J325" s="2" t="str"/>
      <x:c r="K325" s="2" t="str"/>
      <x:c r="L325" s="2" t="str"/>
      <x:c r="M325" s="2" t="str"/>
      <x:c r="N325" s="2" t="str"/>
      <x:c r="O325" s="2" t="str"/>
      <x:c r="P325" s="2" t="str">
        <x:v>Not reported / unavailable</x:v>
      </x:c>
      <x:c r="Q325" s="2" t="str">
        <x:v>Cash common dividends paid</x:v>
      </x:c>
      <x:c r="R325" s="2" t="str"/>
      <x:c r="S325" s="2" t="str"/>
      <x:c r="T325" s="2" t="str"/>
    </x:row>
    <x:row r="326" ht="24" customHeight="1">
      <x:c r="C326" s="2" t="str">
        <x:v>Historical Inputs!F326</x:v>
      </x:c>
      <x:c r="D326" s="2" t="str">
        <x:v>BAC</x:v>
      </x:c>
      <x:c r="E326" s="2" t="str">
        <x:v>FY2023</x:v>
      </x:c>
      <x:c r="F326" s="2" t="str">
        <x:v>buybacks</x:v>
      </x:c>
      <x:c r="G326" s="2" t="n">
        <x:v>4576</x:v>
      </x:c>
      <x:c r="H326" s="2" t="str">
        <x:v>USD</x:v>
      </x:c>
      <x:c r="I326" s="2" t="str">
        <x:v>2023-12-31</x:v>
      </x:c>
      <x:c r="J326" s="2" t="str">
        <x:v>2026-02-25</x:v>
      </x:c>
      <x:c r="K326" s="2" t="str">
        <x:v>0000070858-26-000157</x:v>
      </x:c>
      <x:c r="L326" s="2" t="str">
        <x:v>data/raw/filings/BAC_0000070858-26-000157_bac-20251231.htm</x:v>
      </x:c>
      <x:c r="M326" s="2" t="str">
        <x:v>https://www.sec.gov/Archives/edgar/data/70858/000007085826000157/bac-20251231.htm</x:v>
      </x:c>
      <x:c r="N326" s="2" t="str">
        <x:v>f-556</x:v>
      </x:c>
      <x:c r="O326" s="2" t="str"/>
      <x:c r="P326" s="2" t="str">
        <x:v>Exact XBRL anchor</x:v>
      </x:c>
      <x:c r="Q326" s="2" t="str">
        <x:v>Payments for Repurchase of Common Stock</x:v>
      </x:c>
      <x:c r="R326" s="2" t="str">
        <x:v>highlighted/BAC_0000070858-26-000157_bac-20251231.htm</x:v>
      </x:c>
      <x:c r="S326" s="2" t="str"/>
      <x:c r="T326" s="2" t="str"/>
    </x:row>
    <x:row r="327" ht="24" customHeight="1">
      <x:c r="C327" s="2" t="str">
        <x:v>Historical Inputs!F327</x:v>
      </x:c>
      <x:c r="D327" s="2" t="str">
        <x:v>BAC</x:v>
      </x:c>
      <x:c r="E327" s="2" t="str">
        <x:v>FY2023</x:v>
      </x:c>
      <x:c r="F327" s="2" t="str">
        <x:v>chargeoffs</x:v>
      </x:c>
      <x:c r="G327" s="2" t="str">
        <x:v>n.a.</x:v>
      </x:c>
      <x:c r="H327" s="2" t="str">
        <x:v>USDm</x:v>
      </x:c>
      <x:c r="I327" s="2" t="str">
        <x:v>2023-12-31</x:v>
      </x:c>
      <x:c r="J327" s="2" t="str"/>
      <x:c r="K327" s="2" t="str"/>
      <x:c r="L327" s="2" t="str"/>
      <x:c r="M327" s="2" t="str"/>
      <x:c r="N327" s="2" t="str"/>
      <x:c r="O327" s="2" t="str"/>
      <x:c r="P327" s="2" t="str">
        <x:v>Not reported / unavailable</x:v>
      </x:c>
      <x:c r="Q327" s="2" t="str">
        <x:v>Gross loan charge-offs</x:v>
      </x:c>
      <x:c r="R327" s="2" t="str"/>
      <x:c r="S327" s="2" t="str"/>
      <x:c r="T327" s="2" t="str"/>
    </x:row>
    <x:row r="328" ht="24" customHeight="1">
      <x:c r="C328" s="2" t="str">
        <x:v>Historical Inputs!F328</x:v>
      </x:c>
      <x:c r="D328" s="2" t="str">
        <x:v>BAC</x:v>
      </x:c>
      <x:c r="E328" s="2" t="str">
        <x:v>FY2023</x:v>
      </x:c>
      <x:c r="F328" s="2" t="str">
        <x:v>recoveries</x:v>
      </x:c>
      <x:c r="G328" s="2" t="str">
        <x:v>n.a.</x:v>
      </x:c>
      <x:c r="H328" s="2" t="str">
        <x:v>USDm</x:v>
      </x:c>
      <x:c r="I328" s="2" t="str">
        <x:v>2023-12-31</x:v>
      </x:c>
      <x:c r="J328" s="2" t="str"/>
      <x:c r="K328" s="2" t="str"/>
      <x:c r="L328" s="2" t="str"/>
      <x:c r="M328" s="2" t="str"/>
      <x:c r="N328" s="2" t="str"/>
      <x:c r="O328" s="2" t="str"/>
      <x:c r="P328" s="2" t="str">
        <x:v>Not reported / unavailable</x:v>
      </x:c>
      <x:c r="Q328" s="2" t="str">
        <x:v>Loan recoveries</x:v>
      </x:c>
      <x:c r="R328" s="2" t="str"/>
      <x:c r="S328" s="2" t="str"/>
      <x:c r="T328" s="2" t="str"/>
    </x:row>
    <x:row r="329" ht="24" customHeight="1">
      <x:c r="C329" s="2" t="str">
        <x:v>Historical Inputs!F329</x:v>
      </x:c>
      <x:c r="D329" s="2" t="str">
        <x:v>BAC</x:v>
      </x:c>
      <x:c r="E329" s="2" t="str">
        <x:v>FY2023</x:v>
      </x:c>
      <x:c r="F329" s="2" t="str">
        <x:v>rwa</x:v>
      </x:c>
      <x:c r="G329" s="2" t="str">
        <x:v>n.a.</x:v>
      </x:c>
      <x:c r="H329" s="2" t="str">
        <x:v>USDm</x:v>
      </x:c>
      <x:c r="I329" s="2" t="str">
        <x:v>2023-12-31</x:v>
      </x:c>
      <x:c r="J329" s="2" t="str"/>
      <x:c r="K329" s="2" t="str"/>
      <x:c r="L329" s="2" t="str"/>
      <x:c r="M329" s="2" t="str"/>
      <x:c r="N329" s="2" t="str"/>
      <x:c r="O329" s="2" t="str"/>
      <x:c r="P329" s="2" t="str">
        <x:v>Not reported / unavailable</x:v>
      </x:c>
      <x:c r="Q329" s="2" t="str">
        <x:v>Risk-weighted assets</x:v>
      </x:c>
      <x:c r="R329" s="2" t="str"/>
      <x:c r="S329" s="2" t="str"/>
      <x:c r="T329" s="2" t="str"/>
    </x:row>
    <x:row r="330" ht="24" customHeight="1">
      <x:c r="C330" s="2" t="str">
        <x:v>Historical Inputs!F330</x:v>
      </x:c>
      <x:c r="D330" s="2" t="str">
        <x:v>BAC</x:v>
      </x:c>
      <x:c r="E330" s="2" t="str">
        <x:v>FY2023</x:v>
      </x:c>
      <x:c r="F330" s="2" t="str">
        <x:v>cet1_reported</x:v>
      </x:c>
      <x:c r="G330" s="2" t="str">
        <x:v>n.a.</x:v>
      </x:c>
      <x:c r="H330" s="2" t="str">
        <x:v>%</x:v>
      </x:c>
      <x:c r="I330" s="2" t="str">
        <x:v>2023-12-31</x:v>
      </x:c>
      <x:c r="J330" s="2" t="str"/>
      <x:c r="K330" s="2" t="str"/>
      <x:c r="L330" s="2" t="str"/>
      <x:c r="M330" s="2" t="str"/>
      <x:c r="N330" s="2" t="str"/>
      <x:c r="O330" s="2" t="str"/>
      <x:c r="P330" s="2" t="str">
        <x:v>Not reported / unavailable</x:v>
      </x:c>
      <x:c r="Q330" s="2" t="str">
        <x:v>Actual standardized CET1 ratio</x:v>
      </x:c>
      <x:c r="R330" s="2" t="str"/>
      <x:c r="S330" s="2" t="str"/>
      <x:c r="T330" s="2" t="str"/>
    </x:row>
    <x:row r="331" ht="24" customHeight="1">
      <x:c r="C331" s="2" t="str">
        <x:v>Historical Inputs!F331</x:v>
      </x:c>
      <x:c r="D331" s="2" t="str">
        <x:v>BAC</x:v>
      </x:c>
      <x:c r="E331" s="2" t="str">
        <x:v>FY2023</x:v>
      </x:c>
      <x:c r="F331" s="2" t="str">
        <x:v>nim_reported</x:v>
      </x:c>
      <x:c r="G331" s="2" t="str">
        <x:v>n.a.</x:v>
      </x:c>
      <x:c r="H331" s="2" t="str">
        <x:v>%</x:v>
      </x:c>
      <x:c r="I331" s="2" t="str">
        <x:v>2023-12-31</x:v>
      </x:c>
      <x:c r="J331" s="2" t="str"/>
      <x:c r="K331" s="2" t="str"/>
      <x:c r="L331" s="2" t="str"/>
      <x:c r="M331" s="2" t="str"/>
      <x:c r="N331" s="2" t="str"/>
      <x:c r="O331" s="2" t="str"/>
      <x:c r="P331" s="2" t="str">
        <x:v>Not reported / unavailable</x:v>
      </x:c>
      <x:c r="Q331" s="2" t="str">
        <x:v>Issuer reported net interest margin</x:v>
      </x:c>
      <x:c r="R331" s="2" t="str"/>
      <x:c r="S331" s="2" t="str"/>
      <x:c r="T331" s="2" t="str"/>
    </x:row>
    <x:row r="332" ht="24" customHeight="1">
      <x:c r="C332" s="2" t="str">
        <x:v>Historical Inputs!F332</x:v>
      </x:c>
      <x:c r="D332" s="2" t="str">
        <x:v>BAC</x:v>
      </x:c>
      <x:c r="E332" s="2" t="str">
        <x:v>FY2023</x:v>
      </x:c>
      <x:c r="F332" s="2" t="str">
        <x:v>bvps_reported</x:v>
      </x:c>
      <x:c r="G332" s="2" t="n">
        <x:v>33.34</x:v>
      </x:c>
      <x:c r="H332" s="2" t="str">
        <x:v>USD/shares</x:v>
      </x:c>
      <x:c r="I332" s="2" t="str">
        <x:v>2023-12-31</x:v>
      </x:c>
      <x:c r="J332" s="2" t="str">
        <x:v>2024-02-20</x:v>
      </x:c>
      <x:c r="K332" s="2" t="str">
        <x:v>0000070858-24-000122</x:v>
      </x:c>
      <x:c r="L332" s="2" t="str">
        <x:v>data/raw/filings/BAC_0000070858-24-000122_bac-20231231.htm</x:v>
      </x:c>
      <x:c r="M332" s="2" t="str">
        <x:v>https://www.sec.gov/Archives/edgar/data/70858/000007085824000122/bac-20231231.htm</x:v>
      </x:c>
      <x:c r="N332" s="2" t="str"/>
      <x:c r="O332" s="2" t="str"/>
      <x:c r="P332" s="2" t="str">
        <x:v>Exact selected original table text</x:v>
      </x:c>
      <x:c r="Q332" s="2" t="str">
        <x:v>Reported common book value per share</x:v>
      </x:c>
      <x:c r="R332" s="2" t="str">
        <x:v>highlighted/BAC_0000070858-24-000122_bac-20231231.htm</x:v>
      </x:c>
      <x:c r="S332" s="2" t="str">
        <x:v>highlighted/BAC_FY2023_BAC_2023_Annual_Report.pdf</x:v>
      </x:c>
      <x:c r="T332" s="2" t="str">
        <x:v>66,86,87</x:v>
      </x:c>
    </x:row>
    <x:row r="333" ht="24" customHeight="1">
      <x:c r="C333" s="2" t="str">
        <x:v>Historical Inputs!F333</x:v>
      </x:c>
      <x:c r="D333" s="2" t="str">
        <x:v>BAC</x:v>
      </x:c>
      <x:c r="E333" s="2" t="str">
        <x:v>FY2023</x:v>
      </x:c>
      <x:c r="F333" s="2" t="str">
        <x:v>tbvps_reported</x:v>
      </x:c>
      <x:c r="G333" s="2" t="n">
        <x:v>24.46</x:v>
      </x:c>
      <x:c r="H333" s="2" t="str">
        <x:v>USD/shares</x:v>
      </x:c>
      <x:c r="I333" s="2" t="str">
        <x:v>2023-12-31</x:v>
      </x:c>
      <x:c r="J333" s="2" t="str">
        <x:v>2024-02-20</x:v>
      </x:c>
      <x:c r="K333" s="2" t="str">
        <x:v>0000070858-24-000122</x:v>
      </x:c>
      <x:c r="L333" s="2" t="str">
        <x:v>data/raw/filings/BAC_0000070858-24-000122_bac-20231231.htm</x:v>
      </x:c>
      <x:c r="M333" s="2" t="str">
        <x:v>https://www.sec.gov/Archives/edgar/data/70858/000007085824000122/bac-20231231.htm</x:v>
      </x:c>
      <x:c r="N333" s="2" t="str"/>
      <x:c r="O333" s="2" t="str"/>
      <x:c r="P333" s="2" t="str">
        <x:v>Exact selected original table text</x:v>
      </x:c>
      <x:c r="Q333" s="2" t="str">
        <x:v>Reported tangible book value per share</x:v>
      </x:c>
      <x:c r="R333" s="2" t="str">
        <x:v>highlighted/BAC_0000070858-24-000122_bac-20231231.htm</x:v>
      </x:c>
      <x:c r="S333" s="2" t="str">
        <x:v>highlighted/BAC_FY2023_BAC_2023_Annual_Report.pdf</x:v>
      </x:c>
      <x:c r="T333" s="2" t="str">
        <x:v>66,86,87</x:v>
      </x:c>
    </x:row>
    <x:row r="334" ht="24" customHeight="1">
      <x:c r="C334" s="2" t="str">
        <x:v>Historical Inputs!F334</x:v>
      </x:c>
      <x:c r="D334" s="2" t="str">
        <x:v>BAC</x:v>
      </x:c>
      <x:c r="E334" s="2" t="str">
        <x:v>FY2023</x:v>
      </x:c>
      <x:c r="F334" s="2" t="str">
        <x:v>tce_reported</x:v>
      </x:c>
      <x:c r="G334" s="2" t="str">
        <x:v>n.a.</x:v>
      </x:c>
      <x:c r="H334" s="2" t="str">
        <x:v>USDm</x:v>
      </x:c>
      <x:c r="I334" s="2" t="str">
        <x:v>2023-12-31</x:v>
      </x:c>
      <x:c r="J334" s="2" t="str"/>
      <x:c r="K334" s="2" t="str"/>
      <x:c r="L334" s="2" t="str"/>
      <x:c r="M334" s="2" t="str"/>
      <x:c r="N334" s="2" t="str"/>
      <x:c r="O334" s="2" t="str"/>
      <x:c r="P334" s="2" t="str">
        <x:v>Not reported / unavailable</x:v>
      </x:c>
      <x:c r="Q334" s="2" t="str">
        <x:v>Reported tangible common equity</x:v>
      </x:c>
      <x:c r="R334" s="2" t="str"/>
      <x:c r="S334" s="2" t="str"/>
      <x:c r="T334" s="2" t="str"/>
    </x:row>
    <x:row r="335" ht="24" customHeight="1">
      <x:c r="C335" s="2" t="str">
        <x:v>Historical Inputs!F335</x:v>
      </x:c>
      <x:c r="D335" s="2" t="str">
        <x:v>BAC</x:v>
      </x:c>
      <x:c r="E335" s="2" t="str">
        <x:v>FY2024</x:v>
      </x:c>
      <x:c r="F335" s="2" t="str">
        <x:v>assets</x:v>
      </x:c>
      <x:c r="G335" s="2" t="n">
        <x:v>3261299</x:v>
      </x:c>
      <x:c r="H335" s="2" t="str">
        <x:v>USD</x:v>
      </x:c>
      <x:c r="I335" s="2" t="str">
        <x:v>2024-12-31</x:v>
      </x:c>
      <x:c r="J335" s="2" t="str">
        <x:v>2026-02-25</x:v>
      </x:c>
      <x:c r="K335" s="2" t="str">
        <x:v>0000070858-26-000157</x:v>
      </x:c>
      <x:c r="L335" s="2" t="str">
        <x:v>data/raw/filings/BAC_0000070858-26-000157_bac-20251231.htm</x:v>
      </x:c>
      <x:c r="M335" s="2" t="str">
        <x:v>https://www.sec.gov/Archives/edgar/data/70858/000007085826000157/bac-20251231.htm</x:v>
      </x:c>
      <x:c r="N335" s="2" t="str">
        <x:v>f-8245</x:v>
      </x:c>
      <x:c r="O335" s="2" t="str"/>
      <x:c r="P335" s="2" t="str">
        <x:v>Exact XBRL anchor</x:v>
      </x:c>
      <x:c r="Q335" s="2" t="str">
        <x:v>Assets</x:v>
      </x:c>
      <x:c r="R335" s="2" t="str">
        <x:v>highlighted/BAC_0000070858-26-000157_bac-20251231.htm</x:v>
      </x:c>
      <x:c r="S335" s="2" t="str"/>
      <x:c r="T335" s="2" t="str"/>
    </x:row>
    <x:row r="336" ht="24" customHeight="1">
      <x:c r="C336" s="2" t="str">
        <x:v>Historical Inputs!F336</x:v>
      </x:c>
      <x:c r="D336" s="2" t="str">
        <x:v>BAC</x:v>
      </x:c>
      <x:c r="E336" s="2" t="str">
        <x:v>FY2024</x:v>
      </x:c>
      <x:c r="F336" s="2" t="str">
        <x:v>liabilities</x:v>
      </x:c>
      <x:c r="G336" s="2" t="n">
        <x:v>2967336</x:v>
      </x:c>
      <x:c r="H336" s="2" t="str">
        <x:v>USD</x:v>
      </x:c>
      <x:c r="I336" s="2" t="str">
        <x:v>2024-12-31</x:v>
      </x:c>
      <x:c r="J336" s="2" t="str">
        <x:v>2026-02-25</x:v>
      </x:c>
      <x:c r="K336" s="2" t="str">
        <x:v>0000070858-26-000157</x:v>
      </x:c>
      <x:c r="L336" s="2" t="str">
        <x:v>data/raw/filings/BAC_0000070858-26-000157_bac-20251231.htm</x:v>
      </x:c>
      <x:c r="M336" s="2" t="str">
        <x:v>https://www.sec.gov/Archives/edgar/data/70858/000007085826000157/bac-20251231.htm</x:v>
      </x:c>
      <x:c r="N336" s="2" t="str">
        <x:v>f-295</x:v>
      </x:c>
      <x:c r="O336" s="2" t="str"/>
      <x:c r="P336" s="2" t="str">
        <x:v>Exact XBRL anchor</x:v>
      </x:c>
      <x:c r="Q336" s="2" t="str">
        <x:v>Liabilities</x:v>
      </x:c>
      <x:c r="R336" s="2" t="str">
        <x:v>highlighted/BAC_0000070858-26-000157_bac-20251231.htm</x:v>
      </x:c>
      <x:c r="S336" s="2" t="str"/>
      <x:c r="T336" s="2" t="str"/>
    </x:row>
    <x:row r="337" ht="24" customHeight="1">
      <x:c r="C337" s="2" t="str">
        <x:v>Historical Inputs!F337</x:v>
      </x:c>
      <x:c r="D337" s="2" t="str">
        <x:v>BAC</x:v>
      </x:c>
      <x:c r="E337" s="2" t="str">
        <x:v>FY2024</x:v>
      </x:c>
      <x:c r="F337" s="2" t="str">
        <x:v>equity</x:v>
      </x:c>
      <x:c r="G337" s="2" t="n">
        <x:v>293963</x:v>
      </x:c>
      <x:c r="H337" s="2" t="str">
        <x:v>USD</x:v>
      </x:c>
      <x:c r="I337" s="2" t="str">
        <x:v>2024-12-31</x:v>
      </x:c>
      <x:c r="J337" s="2" t="str">
        <x:v>2026-07-31</x:v>
      </x:c>
      <x:c r="K337" s="2" t="str">
        <x:v>0000070858-26-000394</x:v>
      </x:c>
      <x:c r="L337" s="2" t="str">
        <x:v>data/raw/filings/BAC_0000070858-26-000394_bac-20260630.htm</x:v>
      </x:c>
      <x:c r="M337" s="2" t="str">
        <x:v>https://www.sec.gov/Archives/edgar/data/70858/000007085826000394/bac-20260630.htm</x:v>
      </x:c>
      <x:c r="N337" s="2" t="str">
        <x:v>f-480</x:v>
      </x:c>
      <x:c r="O337" s="2" t="str"/>
      <x:c r="P337" s="2" t="str">
        <x:v>Exact XBRL anchor</x:v>
      </x:c>
      <x:c r="Q337" s="2" t="str">
        <x:v>Stockholders' Equity Attributable to Parent</x:v>
      </x:c>
      <x:c r="R337" s="2" t="str">
        <x:v>highlighted/BAC_0000070858-26-000394_bac-20260630.htm</x:v>
      </x:c>
      <x:c r="S337" s="2" t="str"/>
      <x:c r="T337" s="2" t="str"/>
    </x:row>
    <x:row r="338" ht="24" customHeight="1">
      <x:c r="C338" s="2" t="str">
        <x:v>Historical Inputs!F338</x:v>
      </x:c>
      <x:c r="D338" s="2" t="str">
        <x:v>BAC</x:v>
      </x:c>
      <x:c r="E338" s="2" t="str">
        <x:v>FY2024</x:v>
      </x:c>
      <x:c r="F338" s="2" t="str">
        <x:v>preferred</x:v>
      </x:c>
      <x:c r="G338" s="2" t="str">
        <x:v>n.a.</x:v>
      </x:c>
      <x:c r="H338" s="2" t="str">
        <x:v>USDm</x:v>
      </x:c>
      <x:c r="I338" s="2" t="str">
        <x:v>2024-12-31</x:v>
      </x:c>
      <x:c r="J338" s="2" t="str"/>
      <x:c r="K338" s="2" t="str"/>
      <x:c r="L338" s="2" t="str"/>
      <x:c r="M338" s="2" t="str"/>
      <x:c r="N338" s="2" t="str"/>
      <x:c r="O338" s="2" t="str"/>
      <x:c r="P338" s="2" t="str">
        <x:v>Not reported / unavailable</x:v>
      </x:c>
      <x:c r="Q338" s="2" t="str">
        <x:v>Preferred equity carrying amount</x:v>
      </x:c>
      <x:c r="R338" s="2" t="str"/>
      <x:c r="S338" s="2" t="str"/>
      <x:c r="T338" s="2" t="str"/>
    </x:row>
    <x:row r="339" ht="24" customHeight="1">
      <x:c r="C339" s="2" t="str">
        <x:v>Historical Inputs!F339</x:v>
      </x:c>
      <x:c r="D339" s="2" t="str">
        <x:v>BAC</x:v>
      </x:c>
      <x:c r="E339" s="2" t="str">
        <x:v>FY2024</x:v>
      </x:c>
      <x:c r="F339" s="2" t="str">
        <x:v>common_equity_reported</x:v>
      </x:c>
      <x:c r="G339" s="2" t="str">
        <x:v>n.a.</x:v>
      </x:c>
      <x:c r="H339" s="2" t="str">
        <x:v>USDm</x:v>
      </x:c>
      <x:c r="I339" s="2" t="str">
        <x:v>2024-12-31</x:v>
      </x:c>
      <x:c r="J339" s="2" t="str"/>
      <x:c r="K339" s="2" t="str"/>
      <x:c r="L339" s="2" t="str"/>
      <x:c r="M339" s="2" t="str"/>
      <x:c r="N339" s="2" t="str"/>
      <x:c r="O339" s="2" t="str"/>
      <x:c r="P339" s="2" t="str">
        <x:v>Not reported / unavailable</x:v>
      </x:c>
      <x:c r="Q339" s="2" t="str">
        <x:v>Reported common shareholders equity</x:v>
      </x:c>
      <x:c r="R339" s="2" t="str"/>
      <x:c r="S339" s="2" t="str"/>
      <x:c r="T339" s="2" t="str"/>
    </x:row>
    <x:row r="340" ht="24" customHeight="1">
      <x:c r="C340" s="2" t="str">
        <x:v>Historical Inputs!F340</x:v>
      </x:c>
      <x:c r="D340" s="2" t="str">
        <x:v>BAC</x:v>
      </x:c>
      <x:c r="E340" s="2" t="str">
        <x:v>FY2024</x:v>
      </x:c>
      <x:c r="F340" s="2" t="str">
        <x:v>goodwill</x:v>
      </x:c>
      <x:c r="G340" s="2" t="n">
        <x:v>69021</x:v>
      </x:c>
      <x:c r="H340" s="2" t="str">
        <x:v>USD</x:v>
      </x:c>
      <x:c r="I340" s="2" t="str">
        <x:v>2024-12-31</x:v>
      </x:c>
      <x:c r="J340" s="2" t="str">
        <x:v>2026-02-25</x:v>
      </x:c>
      <x:c r="K340" s="2" t="str">
        <x:v>0000070858-26-000157</x:v>
      </x:c>
      <x:c r="L340" s="2" t="str">
        <x:v>data/raw/filings/BAC_0000070858-26-000157_bac-20251231.htm</x:v>
      </x:c>
      <x:c r="M340" s="2" t="str">
        <x:v>https://www.sec.gov/Archives/edgar/data/70858/000007085826000157/bac-20251231.htm</x:v>
      </x:c>
      <x:c r="N340" s="2" t="str">
        <x:v>f-3932</x:v>
      </x:c>
      <x:c r="O340" s="2" t="str"/>
      <x:c r="P340" s="2" t="str">
        <x:v>Exact XBRL anchor</x:v>
      </x:c>
      <x:c r="Q340" s="2" t="str">
        <x:v>Goodwill</x:v>
      </x:c>
      <x:c r="R340" s="2" t="str">
        <x:v>highlighted/BAC_0000070858-26-000157_bac-20251231.htm</x:v>
      </x:c>
      <x:c r="S340" s="2" t="str"/>
      <x:c r="T340" s="2" t="str"/>
    </x:row>
    <x:row r="341" ht="24" customHeight="1">
      <x:c r="C341" s="2" t="str">
        <x:v>Historical Inputs!F341</x:v>
      </x:c>
      <x:c r="D341" s="2" t="str">
        <x:v>BAC</x:v>
      </x:c>
      <x:c r="E341" s="2" t="str">
        <x:v>FY2024</x:v>
      </x:c>
      <x:c r="F341" s="2" t="str">
        <x:v>intangibles</x:v>
      </x:c>
      <x:c r="G341" s="2" t="n">
        <x:v>2000</x:v>
      </x:c>
      <x:c r="H341" s="2" t="str">
        <x:v>USD</x:v>
      </x:c>
      <x:c r="I341" s="2" t="str">
        <x:v>2024-12-31</x:v>
      </x:c>
      <x:c r="J341" s="2" t="str">
        <x:v>2026-02-25</x:v>
      </x:c>
      <x:c r="K341" s="2" t="str">
        <x:v>0000070858-26-000157</x:v>
      </x:c>
      <x:c r="L341" s="2" t="str">
        <x:v>data/raw/filings/BAC_0000070858-26-000157_bac-20251231.htm</x:v>
      </x:c>
      <x:c r="M341" s="2" t="str">
        <x:v>https://www.sec.gov/Archives/edgar/data/70858/000007085826000157/bac-20251231.htm</x:v>
      </x:c>
      <x:c r="N341" s="2" t="str">
        <x:v>f-3934</x:v>
      </x:c>
      <x:c r="O341" s="2" t="str"/>
      <x:c r="P341" s="2" t="str">
        <x:v>Exact XBRL anchor</x:v>
      </x:c>
      <x:c r="Q341" s="2" t="str">
        <x:v>Intangible Assets, Net (Excluding Goodwill)</x:v>
      </x:c>
      <x:c r="R341" s="2" t="str">
        <x:v>highlighted/BAC_0000070858-26-000157_bac-20251231.htm</x:v>
      </x:c>
      <x:c r="S341" s="2" t="str"/>
      <x:c r="T341" s="2" t="str"/>
    </x:row>
    <x:row r="342" ht="24" customHeight="1">
      <x:c r="C342" s="2" t="str">
        <x:v>Historical Inputs!F342</x:v>
      </x:c>
      <x:c r="D342" s="2" t="str">
        <x:v>BAC</x:v>
      </x:c>
      <x:c r="E342" s="2" t="str">
        <x:v>FY2024</x:v>
      </x:c>
      <x:c r="F342" s="2" t="str">
        <x:v>intangibles_total</x:v>
      </x:c>
      <x:c r="G342" s="2" t="str">
        <x:v>n.a.</x:v>
      </x:c>
      <x:c r="H342" s="2" t="str">
        <x:v>USDm</x:v>
      </x:c>
      <x:c r="I342" s="2" t="str">
        <x:v>2024-12-31</x:v>
      </x:c>
      <x:c r="J342" s="2" t="str"/>
      <x:c r="K342" s="2" t="str"/>
      <x:c r="L342" s="2" t="str"/>
      <x:c r="M342" s="2" t="str"/>
      <x:c r="N342" s="2" t="str"/>
      <x:c r="O342" s="2" t="str"/>
      <x:c r="P342" s="2" t="str">
        <x:v>Not reported / unavailable</x:v>
      </x:c>
      <x:c r="Q342" s="2" t="str">
        <x:v>Reported goodwill and intangible assets combined</x:v>
      </x:c>
      <x:c r="R342" s="2" t="str"/>
      <x:c r="S342" s="2" t="str"/>
      <x:c r="T342" s="2" t="str"/>
    </x:row>
    <x:row r="343" ht="24" customHeight="1">
      <x:c r="C343" s="2" t="str">
        <x:v>Historical Inputs!F343</x:v>
      </x:c>
      <x:c r="D343" s="2" t="str">
        <x:v>BAC</x:v>
      </x:c>
      <x:c r="E343" s="2" t="str">
        <x:v>FY2024</x:v>
      </x:c>
      <x:c r="F343" s="2" t="str">
        <x:v>shares_end</x:v>
      </x:c>
      <x:c r="G343" s="2" t="n">
        <x:v>7610.862311</x:v>
      </x:c>
      <x:c r="H343" s="2" t="str">
        <x:v>shares</x:v>
      </x:c>
      <x:c r="I343" s="2" t="str">
        <x:v>2024-12-31</x:v>
      </x:c>
      <x:c r="J343" s="2" t="str">
        <x:v>2026-02-25</x:v>
      </x:c>
      <x:c r="K343" s="2" t="str">
        <x:v>0000070858-26-000157</x:v>
      </x:c>
      <x:c r="L343" s="2" t="str">
        <x:v>data/raw/filings/BAC_0000070858-26-000157_bac-20251231.htm</x:v>
      </x:c>
      <x:c r="M343" s="2" t="str">
        <x:v>https://www.sec.gov/Archives/edgar/data/70858/000007085826000157/bac-20251231.htm</x:v>
      </x:c>
      <x:c r="N343" s="2" t="str"/>
      <x:c r="O343" s="2" t="str"/>
      <x:c r="P343" s="2" t="str">
        <x:v>Structured source retained; exact visible anchor requires review</x:v>
      </x:c>
      <x:c r="Q343" s="2" t="str">
        <x:v>Common Stock, Shares, Outstanding</x:v>
      </x:c>
      <x:c r="R343" s="2" t="str"/>
      <x:c r="S343" s="2" t="str">
        <x:v>highlighted/BAC_FY2024_BAC_2024_Annual_Report.pdf</x:v>
      </x:c>
      <x:c r="T343" s="2" t="str">
        <x:v>69</x:v>
      </x:c>
    </x:row>
    <x:row r="344" ht="24" customHeight="1">
      <x:c r="C344" s="2" t="str">
        <x:v>Historical Inputs!F344</x:v>
      </x:c>
      <x:c r="D344" s="2" t="str">
        <x:v>BAC</x:v>
      </x:c>
      <x:c r="E344" s="2" t="str">
        <x:v>FY2024</x:v>
      </x:c>
      <x:c r="F344" s="2" t="str">
        <x:v>shares_issued</x:v>
      </x:c>
      <x:c r="G344" s="2" t="n">
        <x:v>7610.862311</x:v>
      </x:c>
      <x:c r="H344" s="2" t="str">
        <x:v>shares</x:v>
      </x:c>
      <x:c r="I344" s="2" t="str">
        <x:v>2024-12-31</x:v>
      </x:c>
      <x:c r="J344" s="2" t="str">
        <x:v>2026-02-25</x:v>
      </x:c>
      <x:c r="K344" s="2" t="str">
        <x:v>0000070858-26-000157</x:v>
      </x:c>
      <x:c r="L344" s="2" t="str">
        <x:v>data/raw/filings/BAC_0000070858-26-000157_bac-20251231.htm</x:v>
      </x:c>
      <x:c r="M344" s="2" t="str">
        <x:v>https://www.sec.gov/Archives/edgar/data/70858/000007085826000157/bac-20251231.htm</x:v>
      </x:c>
      <x:c r="N344" s="2" t="str">
        <x:v>f-314</x:v>
      </x:c>
      <x:c r="O344" s="2" t="str"/>
      <x:c r="P344" s="2" t="str">
        <x:v>Exact XBRL anchor</x:v>
      </x:c>
      <x:c r="Q344" s="2" t="str">
        <x:v>Common Stock, Shares, Issued</x:v>
      </x:c>
      <x:c r="R344" s="2" t="str">
        <x:v>highlighted/BAC_0000070858-26-000157_bac-20251231.htm</x:v>
      </x:c>
      <x:c r="S344" s="2" t="str">
        <x:v>highlighted/BAC_FY2024_BAC_2024_Annual_Report.pdf</x:v>
      </x:c>
      <x:c r="T344" s="2" t="str">
        <x:v>69</x:v>
      </x:c>
    </x:row>
    <x:row r="345" ht="24" customHeight="1">
      <x:c r="C345" s="2" t="str">
        <x:v>Historical Inputs!F345</x:v>
      </x:c>
      <x:c r="D345" s="2" t="str">
        <x:v>BAC</x:v>
      </x:c>
      <x:c r="E345" s="2" t="str">
        <x:v>FY2024</x:v>
      </x:c>
      <x:c r="F345" s="2" t="str">
        <x:v>shares_treasury</x:v>
      </x:c>
      <x:c r="G345" s="2" t="str">
        <x:v>n.a.</x:v>
      </x:c>
      <x:c r="H345" s="2" t="str">
        <x:v>million</x:v>
      </x:c>
      <x:c r="I345" s="2" t="str">
        <x:v>2024-12-31</x:v>
      </x:c>
      <x:c r="J345" s="2" t="str"/>
      <x:c r="K345" s="2" t="str"/>
      <x:c r="L345" s="2" t="str"/>
      <x:c r="M345" s="2" t="str"/>
      <x:c r="N345" s="2" t="str"/>
      <x:c r="O345" s="2" t="str"/>
      <x:c r="P345" s="2" t="str">
        <x:v>Not reported / unavailable</x:v>
      </x:c>
      <x:c r="Q345" s="2" t="str">
        <x:v>Shares Treasury</x:v>
      </x:c>
      <x:c r="R345" s="2" t="str"/>
      <x:c r="S345" s="2" t="str"/>
      <x:c r="T345" s="2" t="str"/>
    </x:row>
    <x:row r="346" ht="24" customHeight="1">
      <x:c r="C346" s="2" t="str">
        <x:v>Historical Inputs!F346</x:v>
      </x:c>
      <x:c r="D346" s="2" t="str">
        <x:v>BAC</x:v>
      </x:c>
      <x:c r="E346" s="2" t="str">
        <x:v>FY2024</x:v>
      </x:c>
      <x:c r="F346" s="2" t="str">
        <x:v>deposits</x:v>
      </x:c>
      <x:c r="G346" s="2" t="n">
        <x:v>1965467</x:v>
      </x:c>
      <x:c r="H346" s="2" t="str">
        <x:v>USD</x:v>
      </x:c>
      <x:c r="I346" s="2" t="str">
        <x:v>2024-12-31</x:v>
      </x:c>
      <x:c r="J346" s="2" t="str">
        <x:v>2026-02-25</x:v>
      </x:c>
      <x:c r="K346" s="2" t="str">
        <x:v>0000070858-26-000157</x:v>
      </x:c>
      <x:c r="L346" s="2" t="str">
        <x:v>data/raw/filings/BAC_0000070858-26-000157_bac-20251231.htm</x:v>
      </x:c>
      <x:c r="M346" s="2" t="str">
        <x:v>https://www.sec.gov/Archives/edgar/data/70858/000007085826000157/bac-20251231.htm</x:v>
      </x:c>
      <x:c r="N346" s="2" t="str">
        <x:v>f-4029</x:v>
      </x:c>
      <x:c r="O346" s="2" t="str"/>
      <x:c r="P346" s="2" t="str">
        <x:v>Exact XBRL anchor</x:v>
      </x:c>
      <x:c r="Q346" s="2" t="str">
        <x:v>Deposits</x:v>
      </x:c>
      <x:c r="R346" s="2" t="str">
        <x:v>highlighted/BAC_0000070858-26-000157_bac-20251231.htm</x:v>
      </x:c>
      <x:c r="S346" s="2" t="str"/>
      <x:c r="T346" s="2" t="str"/>
    </x:row>
    <x:row r="347" ht="24" customHeight="1">
      <x:c r="C347" s="2" t="str">
        <x:v>Historical Inputs!F347</x:v>
      </x:c>
      <x:c r="D347" s="2" t="str">
        <x:v>BAC</x:v>
      </x:c>
      <x:c r="E347" s="2" t="str">
        <x:v>FY2024</x:v>
      </x:c>
      <x:c r="F347" s="2" t="str">
        <x:v>loans_gross</x:v>
      </x:c>
      <x:c r="G347" s="2" t="n">
        <x:v>1095835</x:v>
      </x:c>
      <x:c r="H347" s="2" t="str">
        <x:v>USD</x:v>
      </x:c>
      <x:c r="I347" s="2" t="str">
        <x:v>2024-12-31</x:v>
      </x:c>
      <x:c r="J347" s="2" t="str">
        <x:v>2026-02-25</x:v>
      </x:c>
      <x:c r="K347" s="2" t="str">
        <x:v>0000070858-26-000157</x:v>
      </x:c>
      <x:c r="L347" s="2" t="str">
        <x:v>data/raw/filings/BAC_0000070858-26-000157_bac-20251231.htm</x:v>
      </x:c>
      <x:c r="M347" s="2" t="str">
        <x:v>https://www.sec.gov/Archives/edgar/data/70858/000007085826000157/bac-20251231.htm</x:v>
      </x:c>
      <x:c r="N347" s="2" t="str">
        <x:v>f-2273</x:v>
      </x:c>
      <x:c r="O347" s="2" t="str"/>
      <x:c r="P347" s="2" t="str">
        <x:v>Exact XBRL anchor</x:v>
      </x:c>
      <x:c r="Q347" s="2" t="str">
        <x:v>Gross loans and leases selected definition</x:v>
      </x:c>
      <x:c r="R347" s="2" t="str">
        <x:v>highlighted/BAC_0000070858-26-000157_bac-20251231.htm</x:v>
      </x:c>
      <x:c r="S347" s="2" t="str"/>
      <x:c r="T347" s="2" t="str"/>
    </x:row>
    <x:row r="348" ht="24" customHeight="1">
      <x:c r="C348" s="2" t="str">
        <x:v>Historical Inputs!F348</x:v>
      </x:c>
      <x:c r="D348" s="2" t="str">
        <x:v>BAC</x:v>
      </x:c>
      <x:c r="E348" s="2" t="str">
        <x:v>FY2024</x:v>
      </x:c>
      <x:c r="F348" s="2" t="str">
        <x:v>loans_net</x:v>
      </x:c>
      <x:c r="G348" s="2" t="n">
        <x:v>1082595</x:v>
      </x:c>
      <x:c r="H348" s="2" t="str">
        <x:v>USD</x:v>
      </x:c>
      <x:c r="I348" s="2" t="str">
        <x:v>2024-12-31</x:v>
      </x:c>
      <x:c r="J348" s="2" t="str">
        <x:v>2026-02-25</x:v>
      </x:c>
      <x:c r="K348" s="2" t="str">
        <x:v>0000070858-26-000157</x:v>
      </x:c>
      <x:c r="L348" s="2" t="str">
        <x:v>data/raw/filings/BAC_0000070858-26-000157_bac-20251231.htm</x:v>
      </x:c>
      <x:c r="M348" s="2" t="str">
        <x:v>https://www.sec.gov/Archives/edgar/data/70858/000007085826000157/bac-20251231.htm</x:v>
      </x:c>
      <x:c r="N348" s="2" t="str">
        <x:v>f-243</x:v>
      </x:c>
      <x:c r="O348" s="2" t="str"/>
      <x:c r="P348" s="2" t="str">
        <x:v>Exact XBRL anchor</x:v>
      </x:c>
      <x:c r="Q348" s="2" t="str">
        <x:v>Net loans after allowance selected definition</x:v>
      </x:c>
      <x:c r="R348" s="2" t="str">
        <x:v>highlighted/BAC_0000070858-26-000157_bac-20251231.htm</x:v>
      </x:c>
      <x:c r="S348" s="2" t="str">
        <x:v>highlighted/BAC_FY2024_BAC_2024_Annual_Report.pdf</x:v>
      </x:c>
      <x:c r="T348" s="2" t="str">
        <x:v>69</x:v>
      </x:c>
    </x:row>
    <x:row r="349" ht="24" customHeight="1">
      <x:c r="C349" s="2" t="str">
        <x:v>Historical Inputs!F349</x:v>
      </x:c>
      <x:c r="D349" s="2" t="str">
        <x:v>BAC</x:v>
      </x:c>
      <x:c r="E349" s="2" t="str">
        <x:v>FY2024</x:v>
      </x:c>
      <x:c r="F349" s="2" t="str">
        <x:v>allowance</x:v>
      </x:c>
      <x:c r="G349" s="2" t="n">
        <x:v>13240</x:v>
      </x:c>
      <x:c r="H349" s="2" t="str">
        <x:v>USD</x:v>
      </x:c>
      <x:c r="I349" s="2" t="str">
        <x:v>2024-12-31</x:v>
      </x:c>
      <x:c r="J349" s="2" t="str">
        <x:v>2026-07-31</x:v>
      </x:c>
      <x:c r="K349" s="2" t="str">
        <x:v>0000070858-26-000394</x:v>
      </x:c>
      <x:c r="L349" s="2" t="str">
        <x:v>data/raw/filings/BAC_0000070858-26-000394_bac-20260630.htm</x:v>
      </x:c>
      <x:c r="M349" s="2" t="str">
        <x:v>https://www.sec.gov/Archives/edgar/data/70858/000007085826000394/bac-20260630.htm</x:v>
      </x:c>
      <x:c r="N349" s="2" t="str">
        <x:v>f-3638</x:v>
      </x:c>
      <x:c r="O349" s="2" t="str"/>
      <x:c r="P349" s="2" t="str">
        <x:v>Exact XBRL anchor</x:v>
      </x:c>
      <x:c r="Q349" s="2" t="str">
        <x:v>Loan allowance for credit losses</x:v>
      </x:c>
      <x:c r="R349" s="2" t="str">
        <x:v>highlighted/BAC_0000070858-26-000394_bac-20260630.htm</x:v>
      </x:c>
      <x:c r="S349" s="2" t="str"/>
      <x:c r="T349" s="2" t="str"/>
    </x:row>
    <x:row r="350" ht="24" customHeight="1">
      <x:c r="C350" s="2" t="str">
        <x:v>Historical Inputs!F350</x:v>
      </x:c>
      <x:c r="D350" s="2" t="str">
        <x:v>BAC</x:v>
      </x:c>
      <x:c r="E350" s="2" t="str">
        <x:v>FY2024</x:v>
      </x:c>
      <x:c r="F350" s="2" t="str">
        <x:v>nonaccrual</x:v>
      </x:c>
      <x:c r="G350" s="2" t="str">
        <x:v>n.a.</x:v>
      </x:c>
      <x:c r="H350" s="2" t="str">
        <x:v>USDm</x:v>
      </x:c>
      <x:c r="I350" s="2" t="str">
        <x:v>2024-12-31</x:v>
      </x:c>
      <x:c r="J350" s="2" t="str"/>
      <x:c r="K350" s="2" t="str"/>
      <x:c r="L350" s="2" t="str"/>
      <x:c r="M350" s="2" t="str"/>
      <x:c r="N350" s="2" t="str"/>
      <x:c r="O350" s="2" t="str"/>
      <x:c r="P350" s="2" t="str">
        <x:v>Not reported / unavailable</x:v>
      </x:c>
      <x:c r="Q350" s="2" t="str">
        <x:v>Nonaccrual</x:v>
      </x:c>
      <x:c r="R350" s="2" t="str"/>
      <x:c r="S350" s="2" t="str"/>
      <x:c r="T350" s="2" t="str"/>
    </x:row>
    <x:row r="351" ht="24" customHeight="1">
      <x:c r="C351" s="2" t="str">
        <x:v>Historical Inputs!F351</x:v>
      </x:c>
      <x:c r="D351" s="2" t="str">
        <x:v>BAC</x:v>
      </x:c>
      <x:c r="E351" s="2" t="str">
        <x:v>FY2024</x:v>
      </x:c>
      <x:c r="F351" s="2" t="str">
        <x:v>cash</x:v>
      </x:c>
      <x:c r="G351" s="2" t="str">
        <x:v>n.a.</x:v>
      </x:c>
      <x:c r="H351" s="2" t="str">
        <x:v>USDm</x:v>
      </x:c>
      <x:c r="I351" s="2" t="str">
        <x:v>2024-12-31</x:v>
      </x:c>
      <x:c r="J351" s="2" t="str"/>
      <x:c r="K351" s="2" t="str"/>
      <x:c r="L351" s="2" t="str"/>
      <x:c r="M351" s="2" t="str"/>
      <x:c r="N351" s="2" t="str"/>
      <x:c r="O351" s="2" t="str"/>
      <x:c r="P351" s="2" t="str">
        <x:v>Not reported / unavailable</x:v>
      </x:c>
      <x:c r="Q351" s="2" t="str">
        <x:v>Cash</x:v>
      </x:c>
      <x:c r="R351" s="2" t="str"/>
      <x:c r="S351" s="2" t="str"/>
      <x:c r="T351" s="2" t="str"/>
    </x:row>
    <x:row r="352" ht="24" customHeight="1">
      <x:c r="C352" s="2" t="str">
        <x:v>Historical Inputs!F352</x:v>
      </x:c>
      <x:c r="D352" s="2" t="str">
        <x:v>BAC</x:v>
      </x:c>
      <x:c r="E352" s="2" t="str">
        <x:v>FY2024</x:v>
      </x:c>
      <x:c r="F352" s="2" t="str">
        <x:v>aoci</x:v>
      </x:c>
      <x:c r="G352" s="2" t="n">
        <x:v>-15285</x:v>
      </x:c>
      <x:c r="H352" s="2" t="str">
        <x:v>USD</x:v>
      </x:c>
      <x:c r="I352" s="2" t="str">
        <x:v>2024-12-31</x:v>
      </x:c>
      <x:c r="J352" s="2" t="str">
        <x:v>2026-02-25</x:v>
      </x:c>
      <x:c r="K352" s="2" t="str">
        <x:v>0000070858-26-000157</x:v>
      </x:c>
      <x:c r="L352" s="2" t="str">
        <x:v>data/raw/filings/BAC_0000070858-26-000157_bac-20251231.htm</x:v>
      </x:c>
      <x:c r="M352" s="2" t="str">
        <x:v>https://www.sec.gov/Archives/edgar/data/70858/000007085826000157/bac-20251231.htm</x:v>
      </x:c>
      <x:c r="N352" s="2" t="str">
        <x:v>f-321</x:v>
      </x:c>
      <x:c r="O352" s="2" t="str"/>
      <x:c r="P352" s="2" t="str">
        <x:v>Exact XBRL anchor</x:v>
      </x:c>
      <x:c r="Q352" s="2" t="str">
        <x:v>Accumulated Other Comprehensive Income (Loss), Net of Tax</x:v>
      </x:c>
      <x:c r="R352" s="2" t="str">
        <x:v>highlighted/BAC_0000070858-26-000157_bac-20251231.htm</x:v>
      </x:c>
      <x:c r="S352" s="2" t="str">
        <x:v>highlighted/BAC_FY2024_BAC_2024_Annual_Report.pdf</x:v>
      </x:c>
      <x:c r="T352" s="2" t="str">
        <x:v>69</x:v>
      </x:c>
    </x:row>
    <x:row r="353" ht="24" customHeight="1">
      <x:c r="C353" s="2" t="str">
        <x:v>Historical Inputs!F353</x:v>
      </x:c>
      <x:c r="D353" s="2" t="str">
        <x:v>BAC</x:v>
      </x:c>
      <x:c r="E353" s="2" t="str">
        <x:v>FY2024</x:v>
      </x:c>
      <x:c r="F353" s="2" t="str">
        <x:v>nii</x:v>
      </x:c>
      <x:c r="G353" s="2" t="n">
        <x:v>56060</x:v>
      </x:c>
      <x:c r="H353" s="2" t="str">
        <x:v>USD</x:v>
      </x:c>
      <x:c r="I353" s="2" t="str">
        <x:v>2024-12-31</x:v>
      </x:c>
      <x:c r="J353" s="2" t="str">
        <x:v>2026-02-25</x:v>
      </x:c>
      <x:c r="K353" s="2" t="str">
        <x:v>0000070858-26-000157</x:v>
      </x:c>
      <x:c r="L353" s="2" t="str">
        <x:v>data/raw/filings/BAC_0000070858-26-000157_bac-20251231.htm</x:v>
      </x:c>
      <x:c r="M353" s="2" t="str">
        <x:v>https://www.sec.gov/Archives/edgar/data/70858/000007085826000157/bac-20251231.htm</x:v>
      </x:c>
      <x:c r="N353" s="2" t="str">
        <x:v>f-666</x:v>
      </x:c>
      <x:c r="O353" s="2" t="str"/>
      <x:c r="P353" s="2" t="str">
        <x:v>Exact XBRL anchor</x:v>
      </x:c>
      <x:c r="Q353" s="2" t="str">
        <x:v>Interest Income (Expense), Net</x:v>
      </x:c>
      <x:c r="R353" s="2" t="str">
        <x:v>highlighted/BAC_0000070858-26-000157_bac-20251231.htm</x:v>
      </x:c>
      <x:c r="S353" s="2" t="str"/>
      <x:c r="T353" s="2" t="str"/>
    </x:row>
    <x:row r="354" ht="24" customHeight="1">
      <x:c r="C354" s="2" t="str">
        <x:v>Historical Inputs!F354</x:v>
      </x:c>
      <x:c r="D354" s="2" t="str">
        <x:v>BAC</x:v>
      </x:c>
      <x:c r="E354" s="2" t="str">
        <x:v>FY2024</x:v>
      </x:c>
      <x:c r="F354" s="2" t="str">
        <x:v>noninterest_income</x:v>
      </x:c>
      <x:c r="G354" s="2" t="n">
        <x:v>49796</x:v>
      </x:c>
      <x:c r="H354" s="2" t="str">
        <x:v>USD</x:v>
      </x:c>
      <x:c r="I354" s="2" t="str">
        <x:v>2024-12-31</x:v>
      </x:c>
      <x:c r="J354" s="2" t="str">
        <x:v>2026-02-25</x:v>
      </x:c>
      <x:c r="K354" s="2" t="str">
        <x:v>0000070858-26-000157</x:v>
      </x:c>
      <x:c r="L354" s="2" t="str">
        <x:v>data/raw/filings/BAC_0000070858-26-000157_bac-20251231.htm</x:v>
      </x:c>
      <x:c r="M354" s="2" t="str">
        <x:v>https://www.sec.gov/Archives/edgar/data/70858/000007085826000157/bac-20251231.htm</x:v>
      </x:c>
      <x:c r="N354" s="2" t="str">
        <x:v>f-7875</x:v>
      </x:c>
      <x:c r="O354" s="2" t="str"/>
      <x:c r="P354" s="2" t="str">
        <x:v>Exact XBRL anchor</x:v>
      </x:c>
      <x:c r="Q354" s="2" t="str">
        <x:v>Noninterest Income</x:v>
      </x:c>
      <x:c r="R354" s="2" t="str">
        <x:v>highlighted/BAC_0000070858-26-000157_bac-20251231.htm</x:v>
      </x:c>
      <x:c r="S354" s="2" t="str"/>
      <x:c r="T354" s="2" t="str"/>
    </x:row>
    <x:row r="355" ht="24" customHeight="1">
      <x:c r="C355" s="2" t="str">
        <x:v>Historical Inputs!F355</x:v>
      </x:c>
      <x:c r="D355" s="2" t="str">
        <x:v>BAC</x:v>
      </x:c>
      <x:c r="E355" s="2" t="str">
        <x:v>FY2024</x:v>
      </x:c>
      <x:c r="F355" s="2" t="str">
        <x:v>revenue_reported</x:v>
      </x:c>
      <x:c r="G355" s="2" t="n">
        <x:v>105856</x:v>
      </x:c>
      <x:c r="H355" s="2" t="str">
        <x:v>USD</x:v>
      </x:c>
      <x:c r="I355" s="2" t="str">
        <x:v>2024-12-31</x:v>
      </x:c>
      <x:c r="J355" s="2" t="str">
        <x:v>2026-02-25</x:v>
      </x:c>
      <x:c r="K355" s="2" t="str">
        <x:v>0000070858-26-000157</x:v>
      </x:c>
      <x:c r="L355" s="2" t="str">
        <x:v>data/raw/filings/BAC_0000070858-26-000157_bac-20251231.htm</x:v>
      </x:c>
      <x:c r="M355" s="2" t="str">
        <x:v>https://www.sec.gov/Archives/edgar/data/70858/000007085826000157/bac-20251231.htm</x:v>
      </x:c>
      <x:c r="N355" s="2" t="str">
        <x:v>f-8246</x:v>
      </x:c>
      <x:c r="O355" s="2" t="str"/>
      <x:c r="P355" s="2" t="str">
        <x:v>Exact XBRL anchor</x:v>
      </x:c>
      <x:c r="Q355" s="2" t="str">
        <x:v>Revenues</x:v>
      </x:c>
      <x:c r="R355" s="2" t="str">
        <x:v>highlighted/BAC_0000070858-26-000157_bac-20251231.htm</x:v>
      </x:c>
      <x:c r="S355" s="2" t="str"/>
      <x:c r="T355" s="2" t="str"/>
    </x:row>
    <x:row r="356" ht="24" customHeight="1">
      <x:c r="C356" s="2" t="str">
        <x:v>Historical Inputs!F356</x:v>
      </x:c>
      <x:c r="D356" s="2" t="str">
        <x:v>BAC</x:v>
      </x:c>
      <x:c r="E356" s="2" t="str">
        <x:v>FY2024</x:v>
      </x:c>
      <x:c r="F356" s="2" t="str">
        <x:v>opex</x:v>
      </x:c>
      <x:c r="G356" s="2" t="n">
        <x:v>66812</x:v>
      </x:c>
      <x:c r="H356" s="2" t="str">
        <x:v>USD</x:v>
      </x:c>
      <x:c r="I356" s="2" t="str">
        <x:v>2024-12-31</x:v>
      </x:c>
      <x:c r="J356" s="2" t="str">
        <x:v>2026-02-25</x:v>
      </x:c>
      <x:c r="K356" s="2" t="str">
        <x:v>0000070858-26-000157</x:v>
      </x:c>
      <x:c r="L356" s="2" t="str">
        <x:v>data/raw/filings/BAC_0000070858-26-000157_bac-20251231.htm</x:v>
      </x:c>
      <x:c r="M356" s="2" t="str">
        <x:v>https://www.sec.gov/Archives/edgar/data/70858/000007085826000157/bac-20251231.htm</x:v>
      </x:c>
      <x:c r="N356" s="2" t="str">
        <x:v>f-7572</x:v>
      </x:c>
      <x:c r="O356" s="2" t="str"/>
      <x:c r="P356" s="2" t="str">
        <x:v>Exact XBRL anchor</x:v>
      </x:c>
      <x:c r="Q356" s="2" t="str">
        <x:v>Noninterest Expense</x:v>
      </x:c>
      <x:c r="R356" s="2" t="str">
        <x:v>highlighted/BAC_0000070858-26-000157_bac-20251231.htm</x:v>
      </x:c>
      <x:c r="S356" s="2" t="str"/>
      <x:c r="T356" s="2" t="str"/>
    </x:row>
    <x:row r="357" ht="24" customHeight="1">
      <x:c r="C357" s="2" t="str">
        <x:v>Historical Inputs!F357</x:v>
      </x:c>
      <x:c r="D357" s="2" t="str">
        <x:v>BAC</x:v>
      </x:c>
      <x:c r="E357" s="2" t="str">
        <x:v>FY2024</x:v>
      </x:c>
      <x:c r="F357" s="2" t="str">
        <x:v>provision</x:v>
      </x:c>
      <x:c r="G357" s="2" t="str">
        <x:v>n.a.</x:v>
      </x:c>
      <x:c r="H357" s="2" t="str">
        <x:v>USDm</x:v>
      </x:c>
      <x:c r="I357" s="2" t="str">
        <x:v>2024-12-31</x:v>
      </x:c>
      <x:c r="J357" s="2" t="str"/>
      <x:c r="K357" s="2" t="str"/>
      <x:c r="L357" s="2" t="str"/>
      <x:c r="M357" s="2" t="str"/>
      <x:c r="N357" s="2" t="str"/>
      <x:c r="O357" s="2" t="str"/>
      <x:c r="P357" s="2" t="str">
        <x:v>Not reported / unavailable</x:v>
      </x:c>
      <x:c r="Q357" s="2" t="str">
        <x:v>Provision for credit losses</x:v>
      </x:c>
      <x:c r="R357" s="2" t="str"/>
      <x:c r="S357" s="2" t="str"/>
      <x:c r="T357" s="2" t="str"/>
    </x:row>
    <x:row r="358" ht="24" customHeight="1">
      <x:c r="C358" s="2" t="str">
        <x:v>Historical Inputs!F358</x:v>
      </x:c>
      <x:c r="D358" s="2" t="str">
        <x:v>BAC</x:v>
      </x:c>
      <x:c r="E358" s="2" t="str">
        <x:v>FY2024</x:v>
      </x:c>
      <x:c r="F358" s="2" t="str">
        <x:v>pretax</x:v>
      </x:c>
      <x:c r="G358" s="2" t="n">
        <x:v>33223</x:v>
      </x:c>
      <x:c r="H358" s="2" t="str">
        <x:v>USD</x:v>
      </x:c>
      <x:c r="I358" s="2" t="str">
        <x:v>2024-12-31</x:v>
      </x:c>
      <x:c r="J358" s="2" t="str">
        <x:v>2026-02-25</x:v>
      </x:c>
      <x:c r="K358" s="2" t="str">
        <x:v>0000070858-26-000157</x:v>
      </x:c>
      <x:c r="L358" s="2" t="str">
        <x:v>data/raw/filings/BAC_0000070858-26-000157_bac-20251231.htm</x:v>
      </x:c>
      <x:c r="M358" s="2" t="str">
        <x:v>https://www.sec.gov/Archives/edgar/data/70858/000007085826000157/bac-20251231.htm</x:v>
      </x:c>
      <x:c r="N358" s="2" t="str">
        <x:v>f-8247</x:v>
      </x:c>
      <x:c r="O358" s="2" t="str"/>
      <x:c r="P358" s="2" t="str">
        <x:v>Exact XBRL anchor</x:v>
      </x:c>
      <x:c r="Q358" s="2" t="str">
        <x:v>Income (Loss) from Continuing Operations before Income Taxes, Noncontrolling Interest</x:v>
      </x:c>
      <x:c r="R358" s="2" t="str">
        <x:v>highlighted/BAC_0000070858-26-000157_bac-20251231.htm</x:v>
      </x:c>
      <x:c r="S358" s="2" t="str"/>
      <x:c r="T358" s="2" t="str"/>
    </x:row>
    <x:row r="359" ht="24" customHeight="1">
      <x:c r="C359" s="2" t="str">
        <x:v>Historical Inputs!F359</x:v>
      </x:c>
      <x:c r="D359" s="2" t="str">
        <x:v>BAC</x:v>
      </x:c>
      <x:c r="E359" s="2" t="str">
        <x:v>FY2024</x:v>
      </x:c>
      <x:c r="F359" s="2" t="str">
        <x:v>tax</x:v>
      </x:c>
      <x:c r="G359" s="2" t="n">
        <x:v>6250</x:v>
      </x:c>
      <x:c r="H359" s="2" t="str">
        <x:v>USD</x:v>
      </x:c>
      <x:c r="I359" s="2" t="str">
        <x:v>2024-12-31</x:v>
      </x:c>
      <x:c r="J359" s="2" t="str">
        <x:v>2026-02-25</x:v>
      </x:c>
      <x:c r="K359" s="2" t="str">
        <x:v>0000070858-26-000157</x:v>
      </x:c>
      <x:c r="L359" s="2" t="str">
        <x:v>data/raw/filings/BAC_0000070858-26-000157_bac-20251231.htm</x:v>
      </x:c>
      <x:c r="M359" s="2" t="str">
        <x:v>https://www.sec.gov/Archives/edgar/data/70858/000007085826000157/bac-20251231.htm</x:v>
      </x:c>
      <x:c r="N359" s="2" t="str">
        <x:v>f-5891</x:v>
      </x:c>
      <x:c r="O359" s="2" t="str"/>
      <x:c r="P359" s="2" t="str">
        <x:v>Exact XBRL anchor</x:v>
      </x:c>
      <x:c r="Q359" s="2" t="str">
        <x:v>Income Tax Expense (Benefit)</x:v>
      </x:c>
      <x:c r="R359" s="2" t="str">
        <x:v>highlighted/BAC_0000070858-26-000157_bac-20251231.htm</x:v>
      </x:c>
      <x:c r="S359" s="2" t="str"/>
      <x:c r="T359" s="2" t="str"/>
    </x:row>
    <x:row r="360" ht="24" customHeight="1">
      <x:c r="C360" s="2" t="str">
        <x:v>Historical Inputs!F360</x:v>
      </x:c>
      <x:c r="D360" s="2" t="str">
        <x:v>BAC</x:v>
      </x:c>
      <x:c r="E360" s="2" t="str">
        <x:v>FY2024</x:v>
      </x:c>
      <x:c r="F360" s="2" t="str">
        <x:v>net_income</x:v>
      </x:c>
      <x:c r="G360" s="2" t="n">
        <x:v>26973</x:v>
      </x:c>
      <x:c r="H360" s="2" t="str">
        <x:v>USD</x:v>
      </x:c>
      <x:c r="I360" s="2" t="str">
        <x:v>2024-12-31</x:v>
      </x:c>
      <x:c r="J360" s="2" t="str">
        <x:v>2026-02-25</x:v>
      </x:c>
      <x:c r="K360" s="2" t="str">
        <x:v>0000070858-26-000157</x:v>
      </x:c>
      <x:c r="L360" s="2" t="str">
        <x:v>data/raw/filings/BAC_0000070858-26-000157_bac-20251231.htm</x:v>
      </x:c>
      <x:c r="M360" s="2" t="str">
        <x:v>https://www.sec.gov/Archives/edgar/data/70858/000007085826000157/bac-20251231.htm</x:v>
      </x:c>
      <x:c r="N360" s="2" t="str">
        <x:v>f-8248</x:v>
      </x:c>
      <x:c r="O360" s="2" t="str"/>
      <x:c r="P360" s="2" t="str">
        <x:v>Exact XBRL anchor</x:v>
      </x:c>
      <x:c r="Q360" s="2" t="str">
        <x:v>Net Income (Loss) Attributable to Parent</x:v>
      </x:c>
      <x:c r="R360" s="2" t="str">
        <x:v>highlighted/BAC_0000070858-26-000157_bac-20251231.htm</x:v>
      </x:c>
      <x:c r="S360" s="2" t="str"/>
      <x:c r="T360" s="2" t="str"/>
    </x:row>
    <x:row r="361" ht="24" customHeight="1">
      <x:c r="C361" s="2" t="str">
        <x:v>Historical Inputs!F361</x:v>
      </x:c>
      <x:c r="D361" s="2" t="str">
        <x:v>BAC</x:v>
      </x:c>
      <x:c r="E361" s="2" t="str">
        <x:v>FY2024</x:v>
      </x:c>
      <x:c r="F361" s="2" t="str">
        <x:v>common_income</x:v>
      </x:c>
      <x:c r="G361" s="2" t="n">
        <x:v>25344</x:v>
      </x:c>
      <x:c r="H361" s="2" t="str">
        <x:v>USD</x:v>
      </x:c>
      <x:c r="I361" s="2" t="str">
        <x:v>2024-12-31</x:v>
      </x:c>
      <x:c r="J361" s="2" t="str">
        <x:v>2026-02-25</x:v>
      </x:c>
      <x:c r="K361" s="2" t="str">
        <x:v>0000070858-26-000157</x:v>
      </x:c>
      <x:c r="L361" s="2" t="str">
        <x:v>data/raw/filings/BAC_0000070858-26-000157_bac-20251231.htm</x:v>
      </x:c>
      <x:c r="M361" s="2" t="str">
        <x:v>https://www.sec.gov/Archives/edgar/data/70858/000007085826000157/bac-20251231.htm</x:v>
      </x:c>
      <x:c r="N361" s="2" t="str">
        <x:v>f-5007</x:v>
      </x:c>
      <x:c r="O361" s="2" t="str"/>
      <x:c r="P361" s="2" t="str">
        <x:v>Exact XBRL anchor</x:v>
      </x:c>
      <x:c r="Q361" s="2" t="str">
        <x:v>Net Income (Loss) Available to Common Stockholders, Basic</x:v>
      </x:c>
      <x:c r="R361" s="2" t="str">
        <x:v>highlighted/BAC_0000070858-26-000157_bac-20251231.htm</x:v>
      </x:c>
      <x:c r="S361" s="2" t="str"/>
      <x:c r="T361" s="2" t="str"/>
    </x:row>
    <x:row r="362" ht="24" customHeight="1">
      <x:c r="C362" s="2" t="str">
        <x:v>Historical Inputs!F362</x:v>
      </x:c>
      <x:c r="D362" s="2" t="str">
        <x:v>BAC</x:v>
      </x:c>
      <x:c r="E362" s="2" t="str">
        <x:v>FY2024</x:v>
      </x:c>
      <x:c r="F362" s="2" t="str">
        <x:v>preferred_div</x:v>
      </x:c>
      <x:c r="G362" s="2" t="n">
        <x:v>1629</x:v>
      </x:c>
      <x:c r="H362" s="2" t="str">
        <x:v>USD</x:v>
      </x:c>
      <x:c r="I362" s="2" t="str">
        <x:v>2024-12-31</x:v>
      </x:c>
      <x:c r="J362" s="2" t="str">
        <x:v>2026-02-25</x:v>
      </x:c>
      <x:c r="K362" s="2" t="str">
        <x:v>0000070858-26-000157</x:v>
      </x:c>
      <x:c r="L362" s="2" t="str">
        <x:v>data/raw/filings/BAC_0000070858-26-000157_bac-20251231.htm</x:v>
      </x:c>
      <x:c r="M362" s="2" t="str">
        <x:v>https://www.sec.gov/Archives/edgar/data/70858/000007085826000157/bac-20251231.htm</x:v>
      </x:c>
      <x:c r="N362" s="2" t="str">
        <x:v>f-4995</x:v>
      </x:c>
      <x:c r="O362" s="2" t="str"/>
      <x:c r="P362" s="2" t="str">
        <x:v>Exact XBRL anchor</x:v>
      </x:c>
      <x:c r="Q362" s="2" t="str">
        <x:v>Preferred Stock Dividends and Other Adjustments</x:v>
      </x:c>
      <x:c r="R362" s="2" t="str">
        <x:v>highlighted/BAC_0000070858-26-000157_bac-20251231.htm</x:v>
      </x:c>
      <x:c r="S362" s="2" t="str">
        <x:v>highlighted/BAC_FY2024_BAC_2024_Annual_Report.pdf</x:v>
      </x:c>
      <x:c r="T362" s="2" t="str">
        <x:v>37,68,95</x:v>
      </x:c>
    </x:row>
    <x:row r="363" ht="24" customHeight="1">
      <x:c r="C363" s="2" t="str">
        <x:v>Historical Inputs!F363</x:v>
      </x:c>
      <x:c r="D363" s="2" t="str">
        <x:v>BAC</x:v>
      </x:c>
      <x:c r="E363" s="2" t="str">
        <x:v>FY2024</x:v>
      </x:c>
      <x:c r="F363" s="2" t="str">
        <x:v>eps</x:v>
      </x:c>
      <x:c r="G363" s="2" t="n">
        <x:v>3.19</x:v>
      </x:c>
      <x:c r="H363" s="2" t="str">
        <x:v>USD/shares</x:v>
      </x:c>
      <x:c r="I363" s="2" t="str">
        <x:v>2024-12-31</x:v>
      </x:c>
      <x:c r="J363" s="2" t="str">
        <x:v>2026-02-25</x:v>
      </x:c>
      <x:c r="K363" s="2" t="str">
        <x:v>0000070858-26-000157</x:v>
      </x:c>
      <x:c r="L363" s="2" t="str">
        <x:v>data/raw/filings/BAC_0000070858-26-000157_bac-20251231.htm</x:v>
      </x:c>
      <x:c r="M363" s="2" t="str">
        <x:v>https://www.sec.gov/Archives/edgar/data/70858/000007085826000157/bac-20251231.htm</x:v>
      </x:c>
      <x:c r="N363" s="2" t="str">
        <x:v>f-5025</x:v>
      </x:c>
      <x:c r="O363" s="2" t="str"/>
      <x:c r="P363" s="2" t="str">
        <x:v>Exact XBRL anchor</x:v>
      </x:c>
      <x:c r="Q363" s="2" t="str">
        <x:v>Earnings Per Share, Diluted</x:v>
      </x:c>
      <x:c r="R363" s="2" t="str">
        <x:v>highlighted/BAC_0000070858-26-000157_bac-20251231.htm</x:v>
      </x:c>
      <x:c r="S363" s="2" t="str"/>
      <x:c r="T363" s="2" t="str"/>
    </x:row>
    <x:row r="364" ht="24" customHeight="1">
      <x:c r="C364" s="2" t="str">
        <x:v>Historical Inputs!F364</x:v>
      </x:c>
      <x:c r="D364" s="2" t="str">
        <x:v>BAC</x:v>
      </x:c>
      <x:c r="E364" s="2" t="str">
        <x:v>FY2024</x:v>
      </x:c>
      <x:c r="F364" s="2" t="str">
        <x:v>shares_diluted</x:v>
      </x:c>
      <x:c r="G364" s="2" t="n">
        <x:v>7935.8</x:v>
      </x:c>
      <x:c r="H364" s="2" t="str">
        <x:v>shares</x:v>
      </x:c>
      <x:c r="I364" s="2" t="str">
        <x:v>2024-12-31</x:v>
      </x:c>
      <x:c r="J364" s="2" t="str">
        <x:v>2026-02-25</x:v>
      </x:c>
      <x:c r="K364" s="2" t="str">
        <x:v>0000070858-26-000157</x:v>
      </x:c>
      <x:c r="L364" s="2" t="str">
        <x:v>data/raw/filings/BAC_0000070858-26-000157_bac-20251231.htm</x:v>
      </x:c>
      <x:c r="M364" s="2" t="str">
        <x:v>https://www.sec.gov/Archives/edgar/data/70858/000007085826000157/bac-20251231.htm</x:v>
      </x:c>
      <x:c r="N364" s="2" t="str">
        <x:v>f-5022</x:v>
      </x:c>
      <x:c r="O364" s="2" t="str"/>
      <x:c r="P364" s="2" t="str">
        <x:v>Exact XBRL anchor</x:v>
      </x:c>
      <x:c r="Q364" s="2" t="str">
        <x:v>Weighted Average Number of Shares Outstanding, Diluted</x:v>
      </x:c>
      <x:c r="R364" s="2" t="str">
        <x:v>highlighted/BAC_0000070858-26-000157_bac-20251231.htm</x:v>
      </x:c>
      <x:c r="S364" s="2" t="str">
        <x:v>highlighted/BAC_FY2024_BAC_2024_Annual_Report.pdf</x:v>
      </x:c>
      <x:c r="T364" s="2" t="str">
        <x:v>39,68,95</x:v>
      </x:c>
    </x:row>
    <x:row r="365" ht="24" customHeight="1">
      <x:c r="C365" s="2" t="str">
        <x:v>Historical Inputs!F365</x:v>
      </x:c>
      <x:c r="D365" s="2" t="str">
        <x:v>BAC</x:v>
      </x:c>
      <x:c r="E365" s="2" t="str">
        <x:v>FY2024</x:v>
      </x:c>
      <x:c r="F365" s="2" t="str">
        <x:v>dps</x:v>
      </x:c>
      <x:c r="G365" s="2" t="n">
        <x:v>1</x:v>
      </x:c>
      <x:c r="H365" s="2" t="str">
        <x:v>USD/shares</x:v>
      </x:c>
      <x:c r="I365" s="2" t="str">
        <x:v>2024-12-31</x:v>
      </x:c>
      <x:c r="J365" s="2" t="str">
        <x:v>2026-02-25</x:v>
      </x:c>
      <x:c r="K365" s="2" t="str">
        <x:v>0000070858-26-000157</x:v>
      </x:c>
      <x:c r="L365" s="2" t="str">
        <x:v>data/raw/filings/BAC_0000070858-26-000157_bac-20251231.htm</x:v>
      </x:c>
      <x:c r="M365" s="2" t="str">
        <x:v>https://www.sec.gov/Archives/edgar/data/70858/000007085826000157/bac-20251231.htm</x:v>
      </x:c>
      <x:c r="N365" s="2" t="str">
        <x:v>f-4561</x:v>
      </x:c>
      <x:c r="O365" s="2" t="str"/>
      <x:c r="P365" s="2" t="str">
        <x:v>Exact XBRL anchor</x:v>
      </x:c>
      <x:c r="Q365" s="2" t="str">
        <x:v>Common Stock, Dividends, Per Share, Cash Paid</x:v>
      </x:c>
      <x:c r="R365" s="2" t="str">
        <x:v>highlighted/BAC_0000070858-26-000157_bac-20251231.htm</x:v>
      </x:c>
      <x:c r="S365" s="2" t="str">
        <x:v>highlighted/BAC_FY2024_BAC_2024_Annual_Report.pdf</x:v>
      </x:c>
      <x:c r="T365" s="2" t="str">
        <x:v>29,37,39</x:v>
      </x:c>
    </x:row>
    <x:row r="366" ht="24" customHeight="1">
      <x:c r="C366" s="2" t="str">
        <x:v>Historical Inputs!F366</x:v>
      </x:c>
      <x:c r="D366" s="2" t="str">
        <x:v>BAC</x:v>
      </x:c>
      <x:c r="E366" s="2" t="str">
        <x:v>FY2024</x:v>
      </x:c>
      <x:c r="F366" s="2" t="str">
        <x:v>dividends</x:v>
      </x:c>
      <x:c r="G366" s="2" t="str">
        <x:v>n.a.</x:v>
      </x:c>
      <x:c r="H366" s="2" t="str">
        <x:v>USDm</x:v>
      </x:c>
      <x:c r="I366" s="2" t="str">
        <x:v>2024-12-31</x:v>
      </x:c>
      <x:c r="J366" s="2" t="str"/>
      <x:c r="K366" s="2" t="str"/>
      <x:c r="L366" s="2" t="str"/>
      <x:c r="M366" s="2" t="str"/>
      <x:c r="N366" s="2" t="str"/>
      <x:c r="O366" s="2" t="str"/>
      <x:c r="P366" s="2" t="str">
        <x:v>Not reported / unavailable</x:v>
      </x:c>
      <x:c r="Q366" s="2" t="str">
        <x:v>Cash common dividends paid</x:v>
      </x:c>
      <x:c r="R366" s="2" t="str"/>
      <x:c r="S366" s="2" t="str"/>
      <x:c r="T366" s="2" t="str"/>
    </x:row>
    <x:row r="367" ht="24" customHeight="1">
      <x:c r="C367" s="2" t="str">
        <x:v>Historical Inputs!F367</x:v>
      </x:c>
      <x:c r="D367" s="2" t="str">
        <x:v>BAC</x:v>
      </x:c>
      <x:c r="E367" s="2" t="str">
        <x:v>FY2024</x:v>
      </x:c>
      <x:c r="F367" s="2" t="str">
        <x:v>buybacks</x:v>
      </x:c>
      <x:c r="G367" s="2" t="n">
        <x:v>13104</x:v>
      </x:c>
      <x:c r="H367" s="2" t="str">
        <x:v>USD</x:v>
      </x:c>
      <x:c r="I367" s="2" t="str">
        <x:v>2024-12-31</x:v>
      </x:c>
      <x:c r="J367" s="2" t="str">
        <x:v>2026-02-25</x:v>
      </x:c>
      <x:c r="K367" s="2" t="str">
        <x:v>0000070858-26-000157</x:v>
      </x:c>
      <x:c r="L367" s="2" t="str">
        <x:v>data/raw/filings/BAC_0000070858-26-000157_bac-20251231.htm</x:v>
      </x:c>
      <x:c r="M367" s="2" t="str">
        <x:v>https://www.sec.gov/Archives/edgar/data/70858/000007085826000157/bac-20251231.htm</x:v>
      </x:c>
      <x:c r="N367" s="2" t="str">
        <x:v>f-555</x:v>
      </x:c>
      <x:c r="O367" s="2" t="str"/>
      <x:c r="P367" s="2" t="str">
        <x:v>Exact XBRL anchor</x:v>
      </x:c>
      <x:c r="Q367" s="2" t="str">
        <x:v>Payments for Repurchase of Common Stock</x:v>
      </x:c>
      <x:c r="R367" s="2" t="str">
        <x:v>highlighted/BAC_0000070858-26-000157_bac-20251231.htm</x:v>
      </x:c>
      <x:c r="S367" s="2" t="str"/>
      <x:c r="T367" s="2" t="str"/>
    </x:row>
    <x:row r="368" ht="24" customHeight="1">
      <x:c r="C368" s="2" t="str">
        <x:v>Historical Inputs!F368</x:v>
      </x:c>
      <x:c r="D368" s="2" t="str">
        <x:v>BAC</x:v>
      </x:c>
      <x:c r="E368" s="2" t="str">
        <x:v>FY2024</x:v>
      </x:c>
      <x:c r="F368" s="2" t="str">
        <x:v>chargeoffs</x:v>
      </x:c>
      <x:c r="G368" s="2" t="str">
        <x:v>n.a.</x:v>
      </x:c>
      <x:c r="H368" s="2" t="str">
        <x:v>USDm</x:v>
      </x:c>
      <x:c r="I368" s="2" t="str">
        <x:v>2024-12-31</x:v>
      </x:c>
      <x:c r="J368" s="2" t="str"/>
      <x:c r="K368" s="2" t="str"/>
      <x:c r="L368" s="2" t="str"/>
      <x:c r="M368" s="2" t="str"/>
      <x:c r="N368" s="2" t="str"/>
      <x:c r="O368" s="2" t="str"/>
      <x:c r="P368" s="2" t="str">
        <x:v>Not reported / unavailable</x:v>
      </x:c>
      <x:c r="Q368" s="2" t="str">
        <x:v>Gross loan charge-offs</x:v>
      </x:c>
      <x:c r="R368" s="2" t="str"/>
      <x:c r="S368" s="2" t="str"/>
      <x:c r="T368" s="2" t="str"/>
    </x:row>
    <x:row r="369" ht="24" customHeight="1">
      <x:c r="C369" s="2" t="str">
        <x:v>Historical Inputs!F369</x:v>
      </x:c>
      <x:c r="D369" s="2" t="str">
        <x:v>BAC</x:v>
      </x:c>
      <x:c r="E369" s="2" t="str">
        <x:v>FY2024</x:v>
      </x:c>
      <x:c r="F369" s="2" t="str">
        <x:v>recoveries</x:v>
      </x:c>
      <x:c r="G369" s="2" t="str">
        <x:v>n.a.</x:v>
      </x:c>
      <x:c r="H369" s="2" t="str">
        <x:v>USDm</x:v>
      </x:c>
      <x:c r="I369" s="2" t="str">
        <x:v>2024-12-31</x:v>
      </x:c>
      <x:c r="J369" s="2" t="str"/>
      <x:c r="K369" s="2" t="str"/>
      <x:c r="L369" s="2" t="str"/>
      <x:c r="M369" s="2" t="str"/>
      <x:c r="N369" s="2" t="str"/>
      <x:c r="O369" s="2" t="str"/>
      <x:c r="P369" s="2" t="str">
        <x:v>Not reported / unavailable</x:v>
      </x:c>
      <x:c r="Q369" s="2" t="str">
        <x:v>Loan recoveries</x:v>
      </x:c>
      <x:c r="R369" s="2" t="str"/>
      <x:c r="S369" s="2" t="str"/>
      <x:c r="T369" s="2" t="str"/>
    </x:row>
    <x:row r="370" ht="24" customHeight="1">
      <x:c r="C370" s="2" t="str">
        <x:v>Historical Inputs!F370</x:v>
      </x:c>
      <x:c r="D370" s="2" t="str">
        <x:v>BAC</x:v>
      </x:c>
      <x:c r="E370" s="2" t="str">
        <x:v>FY2024</x:v>
      </x:c>
      <x:c r="F370" s="2" t="str">
        <x:v>rwa</x:v>
      </x:c>
      <x:c r="G370" s="2" t="str">
        <x:v>n.a.</x:v>
      </x:c>
      <x:c r="H370" s="2" t="str">
        <x:v>USDm</x:v>
      </x:c>
      <x:c r="I370" s="2" t="str">
        <x:v>2024-12-31</x:v>
      </x:c>
      <x:c r="J370" s="2" t="str"/>
      <x:c r="K370" s="2" t="str"/>
      <x:c r="L370" s="2" t="str"/>
      <x:c r="M370" s="2" t="str"/>
      <x:c r="N370" s="2" t="str"/>
      <x:c r="O370" s="2" t="str"/>
      <x:c r="P370" s="2" t="str">
        <x:v>Not reported / unavailable</x:v>
      </x:c>
      <x:c r="Q370" s="2" t="str">
        <x:v>Risk-weighted assets</x:v>
      </x:c>
      <x:c r="R370" s="2" t="str"/>
      <x:c r="S370" s="2" t="str"/>
      <x:c r="T370" s="2" t="str"/>
    </x:row>
    <x:row r="371" ht="24" customHeight="1">
      <x:c r="C371" s="2" t="str">
        <x:v>Historical Inputs!F371</x:v>
      </x:c>
      <x:c r="D371" s="2" t="str">
        <x:v>BAC</x:v>
      </x:c>
      <x:c r="E371" s="2" t="str">
        <x:v>FY2024</x:v>
      </x:c>
      <x:c r="F371" s="2" t="str">
        <x:v>cet1_reported</x:v>
      </x:c>
      <x:c r="G371" s="2" t="str">
        <x:v>n.a.</x:v>
      </x:c>
      <x:c r="H371" s="2" t="str">
        <x:v>%</x:v>
      </x:c>
      <x:c r="I371" s="2" t="str">
        <x:v>2024-12-31</x:v>
      </x:c>
      <x:c r="J371" s="2" t="str"/>
      <x:c r="K371" s="2" t="str"/>
      <x:c r="L371" s="2" t="str"/>
      <x:c r="M371" s="2" t="str"/>
      <x:c r="N371" s="2" t="str"/>
      <x:c r="O371" s="2" t="str"/>
      <x:c r="P371" s="2" t="str">
        <x:v>Not reported / unavailable</x:v>
      </x:c>
      <x:c r="Q371" s="2" t="str">
        <x:v>Actual standardized CET1 ratio</x:v>
      </x:c>
      <x:c r="R371" s="2" t="str"/>
      <x:c r="S371" s="2" t="str"/>
      <x:c r="T371" s="2" t="str"/>
    </x:row>
    <x:row r="372" ht="24" customHeight="1">
      <x:c r="C372" s="2" t="str">
        <x:v>Historical Inputs!F372</x:v>
      </x:c>
      <x:c r="D372" s="2" t="str">
        <x:v>BAC</x:v>
      </x:c>
      <x:c r="E372" s="2" t="str">
        <x:v>FY2024</x:v>
      </x:c>
      <x:c r="F372" s="2" t="str">
        <x:v>nim_reported</x:v>
      </x:c>
      <x:c r="G372" s="2" t="str">
        <x:v>n.a.</x:v>
      </x:c>
      <x:c r="H372" s="2" t="str">
        <x:v>%</x:v>
      </x:c>
      <x:c r="I372" s="2" t="str">
        <x:v>2024-12-31</x:v>
      </x:c>
      <x:c r="J372" s="2" t="str"/>
      <x:c r="K372" s="2" t="str"/>
      <x:c r="L372" s="2" t="str"/>
      <x:c r="M372" s="2" t="str"/>
      <x:c r="N372" s="2" t="str"/>
      <x:c r="O372" s="2" t="str"/>
      <x:c r="P372" s="2" t="str">
        <x:v>Not reported / unavailable</x:v>
      </x:c>
      <x:c r="Q372" s="2" t="str">
        <x:v>Issuer reported net interest margin</x:v>
      </x:c>
      <x:c r="R372" s="2" t="str"/>
      <x:c r="S372" s="2" t="str"/>
      <x:c r="T372" s="2" t="str"/>
    </x:row>
    <x:row r="373" ht="24" customHeight="1">
      <x:c r="C373" s="2" t="str">
        <x:v>Historical Inputs!F373</x:v>
      </x:c>
      <x:c r="D373" s="2" t="str">
        <x:v>BAC</x:v>
      </x:c>
      <x:c r="E373" s="2" t="str">
        <x:v>FY2024</x:v>
      </x:c>
      <x:c r="F373" s="2" t="str">
        <x:v>bvps_reported</x:v>
      </x:c>
      <x:c r="G373" s="2" t="n">
        <x:v>35.79</x:v>
      </x:c>
      <x:c r="H373" s="2" t="str">
        <x:v>USD/shares</x:v>
      </x:c>
      <x:c r="I373" s="2" t="str">
        <x:v>2024-12-31</x:v>
      </x:c>
      <x:c r="J373" s="2" t="str">
        <x:v>2025-02-25</x:v>
      </x:c>
      <x:c r="K373" s="2" t="str">
        <x:v>0000070858-25-000139</x:v>
      </x:c>
      <x:c r="L373" s="2" t="str">
        <x:v>data/raw/filings/BAC_0000070858-25-000139_bac-20241231.htm</x:v>
      </x:c>
      <x:c r="M373" s="2" t="str">
        <x:v>https://www.sec.gov/Archives/edgar/data/70858/000007085825000139/bac-20241231.htm</x:v>
      </x:c>
      <x:c r="N373" s="2" t="str"/>
      <x:c r="O373" s="2" t="str"/>
      <x:c r="P373" s="2" t="str">
        <x:v>Exact selected original table text</x:v>
      </x:c>
      <x:c r="Q373" s="2" t="str">
        <x:v>Reported common book value per share</x:v>
      </x:c>
      <x:c r="R373" s="2" t="str">
        <x:v>highlighted/BAC_0000070858-25-000139_bac-20241231.htm</x:v>
      </x:c>
      <x:c r="S373" s="2" t="str">
        <x:v>highlighted/BAC_FY2024_BAC_2024_Annual_Report.pdf</x:v>
      </x:c>
      <x:c r="T373" s="2" t="str">
        <x:v>29,39</x:v>
      </x:c>
    </x:row>
    <x:row r="374" ht="24" customHeight="1">
      <x:c r="C374" s="2" t="str">
        <x:v>Historical Inputs!F374</x:v>
      </x:c>
      <x:c r="D374" s="2" t="str">
        <x:v>BAC</x:v>
      </x:c>
      <x:c r="E374" s="2" t="str">
        <x:v>FY2024</x:v>
      </x:c>
      <x:c r="F374" s="2" t="str">
        <x:v>tbvps_reported</x:v>
      </x:c>
      <x:c r="G374" s="2" t="n">
        <x:v>26.58</x:v>
      </x:c>
      <x:c r="H374" s="2" t="str">
        <x:v>USD/shares</x:v>
      </x:c>
      <x:c r="I374" s="2" t="str">
        <x:v>2024-12-31</x:v>
      </x:c>
      <x:c r="J374" s="2" t="str">
        <x:v>2025-02-25</x:v>
      </x:c>
      <x:c r="K374" s="2" t="str">
        <x:v>0000070858-25-000139</x:v>
      </x:c>
      <x:c r="L374" s="2" t="str">
        <x:v>data/raw/filings/BAC_0000070858-25-000139_bac-20241231.htm</x:v>
      </x:c>
      <x:c r="M374" s="2" t="str">
        <x:v>https://www.sec.gov/Archives/edgar/data/70858/000007085825000139/bac-20241231.htm</x:v>
      </x:c>
      <x:c r="N374" s="2" t="str"/>
      <x:c r="O374" s="2" t="str"/>
      <x:c r="P374" s="2" t="str">
        <x:v>Exact selected original table text</x:v>
      </x:c>
      <x:c r="Q374" s="2" t="str">
        <x:v>Reported tangible book value per share</x:v>
      </x:c>
      <x:c r="R374" s="2" t="str">
        <x:v>highlighted/BAC_0000070858-25-000139_bac-20241231.htm</x:v>
      </x:c>
      <x:c r="S374" s="2" t="str">
        <x:v>highlighted/BAC_FY2024_BAC_2024_Annual_Report.pdf</x:v>
      </x:c>
      <x:c r="T374" s="2" t="str">
        <x:v>29,39</x:v>
      </x:c>
    </x:row>
    <x:row r="375" ht="24" customHeight="1">
      <x:c r="C375" s="2" t="str">
        <x:v>Historical Inputs!F375</x:v>
      </x:c>
      <x:c r="D375" s="2" t="str">
        <x:v>BAC</x:v>
      </x:c>
      <x:c r="E375" s="2" t="str">
        <x:v>FY2024</x:v>
      </x:c>
      <x:c r="F375" s="2" t="str">
        <x:v>tce_reported</x:v>
      </x:c>
      <x:c r="G375" s="2" t="str">
        <x:v>n.a.</x:v>
      </x:c>
      <x:c r="H375" s="2" t="str">
        <x:v>USDm</x:v>
      </x:c>
      <x:c r="I375" s="2" t="str">
        <x:v>2024-12-31</x:v>
      </x:c>
      <x:c r="J375" s="2" t="str"/>
      <x:c r="K375" s="2" t="str"/>
      <x:c r="L375" s="2" t="str"/>
      <x:c r="M375" s="2" t="str"/>
      <x:c r="N375" s="2" t="str"/>
      <x:c r="O375" s="2" t="str"/>
      <x:c r="P375" s="2" t="str">
        <x:v>Not reported / unavailable</x:v>
      </x:c>
      <x:c r="Q375" s="2" t="str">
        <x:v>Reported tangible common equity</x:v>
      </x:c>
      <x:c r="R375" s="2" t="str"/>
      <x:c r="S375" s="2" t="str"/>
      <x:c r="T375" s="2" t="str"/>
    </x:row>
    <x:row r="376" ht="24" customHeight="1">
      <x:c r="C376" s="2" t="str">
        <x:v>Historical Inputs!F376</x:v>
      </x:c>
      <x:c r="D376" s="2" t="str">
        <x:v>BAC</x:v>
      </x:c>
      <x:c r="E376" s="2" t="str">
        <x:v>FY2025</x:v>
      </x:c>
      <x:c r="F376" s="2" t="str">
        <x:v>assets</x:v>
      </x:c>
      <x:c r="G376" s="2" t="n">
        <x:v>3411738</x:v>
      </x:c>
      <x:c r="H376" s="2" t="str">
        <x:v>USD</x:v>
      </x:c>
      <x:c r="I376" s="2" t="str">
        <x:v>2025-12-31</x:v>
      </x:c>
      <x:c r="J376" s="2" t="str">
        <x:v>2026-07-31</x:v>
      </x:c>
      <x:c r="K376" s="2" t="str">
        <x:v>0000070858-26-000394</x:v>
      </x:c>
      <x:c r="L376" s="2" t="str">
        <x:v>data/raw/filings/BAC_0000070858-26-000394_bac-20260630.htm</x:v>
      </x:c>
      <x:c r="M376" s="2" t="str">
        <x:v>https://www.sec.gov/Archives/edgar/data/70858/000007085826000394/bac-20260630.htm</x:v>
      </x:c>
      <x:c r="N376" s="2" t="str">
        <x:v>f-269</x:v>
      </x:c>
      <x:c r="O376" s="2" t="str"/>
      <x:c r="P376" s="2" t="str">
        <x:v>Exact XBRL anchor</x:v>
      </x:c>
      <x:c r="Q376" s="2" t="str">
        <x:v>Assets</x:v>
      </x:c>
      <x:c r="R376" s="2" t="str">
        <x:v>highlighted/BAC_0000070858-26-000394_bac-20260630.htm</x:v>
      </x:c>
      <x:c r="S376" s="2" t="str"/>
      <x:c r="T376" s="2" t="str"/>
    </x:row>
    <x:row r="377" ht="24" customHeight="1">
      <x:c r="C377" s="2" t="str">
        <x:v>Historical Inputs!F377</x:v>
      </x:c>
      <x:c r="D377" s="2" t="str">
        <x:v>BAC</x:v>
      </x:c>
      <x:c r="E377" s="2" t="str">
        <x:v>FY2025</x:v>
      </x:c>
      <x:c r="F377" s="2" t="str">
        <x:v>liabilities</x:v>
      </x:c>
      <x:c r="G377" s="2" t="n">
        <x:v>3108495</x:v>
      </x:c>
      <x:c r="H377" s="2" t="str">
        <x:v>USD</x:v>
      </x:c>
      <x:c r="I377" s="2" t="str">
        <x:v>2025-12-31</x:v>
      </x:c>
      <x:c r="J377" s="2" t="str">
        <x:v>2026-07-31</x:v>
      </x:c>
      <x:c r="K377" s="2" t="str">
        <x:v>0000070858-26-000394</x:v>
      </x:c>
      <x:c r="L377" s="2" t="str">
        <x:v>data/raw/filings/BAC_0000070858-26-000394_bac-20260630.htm</x:v>
      </x:c>
      <x:c r="M377" s="2" t="str">
        <x:v>https://www.sec.gov/Archives/edgar/data/70858/000007085826000394/bac-20260630.htm</x:v>
      </x:c>
      <x:c r="N377" s="2" t="str">
        <x:v>f-305</x:v>
      </x:c>
      <x:c r="O377" s="2" t="str"/>
      <x:c r="P377" s="2" t="str">
        <x:v>Exact XBRL anchor</x:v>
      </x:c>
      <x:c r="Q377" s="2" t="str">
        <x:v>Liabilities</x:v>
      </x:c>
      <x:c r="R377" s="2" t="str">
        <x:v>highlighted/BAC_0000070858-26-000394_bac-20260630.htm</x:v>
      </x:c>
      <x:c r="S377" s="2" t="str">
        <x:v>highlighted/BAC_FY2025_BAC_2025_Annual_Report.pdf</x:v>
      </x:c>
      <x:c r="T377" s="2" t="str">
        <x:v>35,36,67</x:v>
      </x:c>
    </x:row>
    <x:row r="378" ht="24" customHeight="1">
      <x:c r="C378" s="2" t="str">
        <x:v>Historical Inputs!F378</x:v>
      </x:c>
      <x:c r="D378" s="2" t="str">
        <x:v>BAC</x:v>
      </x:c>
      <x:c r="E378" s="2" t="str">
        <x:v>FY2025</x:v>
      </x:c>
      <x:c r="F378" s="2" t="str">
        <x:v>equity</x:v>
      </x:c>
      <x:c r="G378" s="2" t="n">
        <x:v>303243</x:v>
      </x:c>
      <x:c r="H378" s="2" t="str">
        <x:v>USD</x:v>
      </x:c>
      <x:c r="I378" s="2" t="str">
        <x:v>2025-12-31</x:v>
      </x:c>
      <x:c r="J378" s="2" t="str">
        <x:v>2026-07-31</x:v>
      </x:c>
      <x:c r="K378" s="2" t="str">
        <x:v>0000070858-26-000394</x:v>
      </x:c>
      <x:c r="L378" s="2" t="str">
        <x:v>data/raw/filings/BAC_0000070858-26-000394_bac-20260630.htm</x:v>
      </x:c>
      <x:c r="M378" s="2" t="str">
        <x:v>https://www.sec.gov/Archives/edgar/data/70858/000007085826000394/bac-20260630.htm</x:v>
      </x:c>
      <x:c r="N378" s="2" t="str">
        <x:v>f-401</x:v>
      </x:c>
      <x:c r="O378" s="2" t="str"/>
      <x:c r="P378" s="2" t="str">
        <x:v>Exact XBRL anchor</x:v>
      </x:c>
      <x:c r="Q378" s="2" t="str">
        <x:v>Stockholders' Equity Attributable to Parent</x:v>
      </x:c>
      <x:c r="R378" s="2" t="str">
        <x:v>highlighted/BAC_0000070858-26-000394_bac-20260630.htm</x:v>
      </x:c>
      <x:c r="S378" s="2" t="str"/>
      <x:c r="T378" s="2" t="str"/>
    </x:row>
    <x:row r="379" ht="24" customHeight="1">
      <x:c r="C379" s="2" t="str">
        <x:v>Historical Inputs!F379</x:v>
      </x:c>
      <x:c r="D379" s="2" t="str">
        <x:v>BAC</x:v>
      </x:c>
      <x:c r="E379" s="2" t="str">
        <x:v>FY2025</x:v>
      </x:c>
      <x:c r="F379" s="2" t="str">
        <x:v>preferred</x:v>
      </x:c>
      <x:c r="G379" s="2" t="str">
        <x:v>n.a.</x:v>
      </x:c>
      <x:c r="H379" s="2" t="str">
        <x:v>USDm</x:v>
      </x:c>
      <x:c r="I379" s="2" t="str">
        <x:v>2025-12-31</x:v>
      </x:c>
      <x:c r="J379" s="2" t="str"/>
      <x:c r="K379" s="2" t="str"/>
      <x:c r="L379" s="2" t="str"/>
      <x:c r="M379" s="2" t="str"/>
      <x:c r="N379" s="2" t="str"/>
      <x:c r="O379" s="2" t="str"/>
      <x:c r="P379" s="2" t="str">
        <x:v>Not reported / unavailable</x:v>
      </x:c>
      <x:c r="Q379" s="2" t="str">
        <x:v>Preferred equity carrying amount</x:v>
      </x:c>
      <x:c r="R379" s="2" t="str"/>
      <x:c r="S379" s="2" t="str"/>
      <x:c r="T379" s="2" t="str"/>
    </x:row>
    <x:row r="380" ht="24" customHeight="1">
      <x:c r="C380" s="2" t="str">
        <x:v>Historical Inputs!F380</x:v>
      </x:c>
      <x:c r="D380" s="2" t="str">
        <x:v>BAC</x:v>
      </x:c>
      <x:c r="E380" s="2" t="str">
        <x:v>FY2025</x:v>
      </x:c>
      <x:c r="F380" s="2" t="str">
        <x:v>common_equity_reported</x:v>
      </x:c>
      <x:c r="G380" s="2" t="str">
        <x:v>n.a.</x:v>
      </x:c>
      <x:c r="H380" s="2" t="str">
        <x:v>USDm</x:v>
      </x:c>
      <x:c r="I380" s="2" t="str">
        <x:v>2025-12-31</x:v>
      </x:c>
      <x:c r="J380" s="2" t="str"/>
      <x:c r="K380" s="2" t="str"/>
      <x:c r="L380" s="2" t="str"/>
      <x:c r="M380" s="2" t="str"/>
      <x:c r="N380" s="2" t="str"/>
      <x:c r="O380" s="2" t="str"/>
      <x:c r="P380" s="2" t="str">
        <x:v>Not reported / unavailable</x:v>
      </x:c>
      <x:c r="Q380" s="2" t="str">
        <x:v>Reported common shareholders equity</x:v>
      </x:c>
      <x:c r="R380" s="2" t="str"/>
      <x:c r="S380" s="2" t="str"/>
      <x:c r="T380" s="2" t="str"/>
    </x:row>
    <x:row r="381" ht="24" customHeight="1">
      <x:c r="C381" s="2" t="str">
        <x:v>Historical Inputs!F381</x:v>
      </x:c>
      <x:c r="D381" s="2" t="str">
        <x:v>BAC</x:v>
      </x:c>
      <x:c r="E381" s="2" t="str">
        <x:v>FY2025</x:v>
      </x:c>
      <x:c r="F381" s="2" t="str">
        <x:v>goodwill</x:v>
      </x:c>
      <x:c r="G381" s="2" t="n">
        <x:v>69021</x:v>
      </x:c>
      <x:c r="H381" s="2" t="str">
        <x:v>USD</x:v>
      </x:c>
      <x:c r="I381" s="2" t="str">
        <x:v>2025-12-31</x:v>
      </x:c>
      <x:c r="J381" s="2" t="str">
        <x:v>2026-07-31</x:v>
      </x:c>
      <x:c r="K381" s="2" t="str">
        <x:v>0000070858-26-000394</x:v>
      </x:c>
      <x:c r="L381" s="2" t="str">
        <x:v>data/raw/filings/BAC_0000070858-26-000394_bac-20260630.htm</x:v>
      </x:c>
      <x:c r="M381" s="2" t="str">
        <x:v>https://www.sec.gov/Archives/edgar/data/70858/000007085826000394/bac-20260630.htm</x:v>
      </x:c>
      <x:c r="N381" s="2" t="str">
        <x:v>f-4127</x:v>
      </x:c>
      <x:c r="O381" s="2" t="str"/>
      <x:c r="P381" s="2" t="str">
        <x:v>Exact XBRL anchor</x:v>
      </x:c>
      <x:c r="Q381" s="2" t="str">
        <x:v>Goodwill</x:v>
      </x:c>
      <x:c r="R381" s="2" t="str">
        <x:v>highlighted/BAC_0000070858-26-000394_bac-20260630.htm</x:v>
      </x:c>
      <x:c r="S381" s="2" t="str"/>
      <x:c r="T381" s="2" t="str"/>
    </x:row>
    <x:row r="382" ht="24" customHeight="1">
      <x:c r="C382" s="2" t="str">
        <x:v>Historical Inputs!F382</x:v>
      </x:c>
      <x:c r="D382" s="2" t="str">
        <x:v>BAC</x:v>
      </x:c>
      <x:c r="E382" s="2" t="str">
        <x:v>FY2025</x:v>
      </x:c>
      <x:c r="F382" s="2" t="str">
        <x:v>intangibles</x:v>
      </x:c>
      <x:c r="G382" s="2" t="n">
        <x:v>1800</x:v>
      </x:c>
      <x:c r="H382" s="2" t="str">
        <x:v>USD</x:v>
      </x:c>
      <x:c r="I382" s="2" t="str">
        <x:v>2025-12-31</x:v>
      </x:c>
      <x:c r="J382" s="2" t="str">
        <x:v>2026-07-31</x:v>
      </x:c>
      <x:c r="K382" s="2" t="str">
        <x:v>0000070858-26-000394</x:v>
      </x:c>
      <x:c r="L382" s="2" t="str">
        <x:v>data/raw/filings/BAC_0000070858-26-000394_bac-20260630.htm</x:v>
      </x:c>
      <x:c r="M382" s="2" t="str">
        <x:v>https://www.sec.gov/Archives/edgar/data/70858/000007085826000394/bac-20260630.htm</x:v>
      </x:c>
      <x:c r="N382" s="2" t="str"/>
      <x:c r="O382" s="2" t="str"/>
      <x:c r="P382" s="2" t="str">
        <x:v>Structured source retained; exact visible anchor requires review</x:v>
      </x:c>
      <x:c r="Q382" s="2" t="str">
        <x:v>Intangible Assets, Net (Excluding Goodwill)</x:v>
      </x:c>
      <x:c r="R382" s="2" t="str"/>
      <x:c r="S382" s="2" t="str"/>
      <x:c r="T382" s="2" t="str"/>
    </x:row>
    <x:row r="383" ht="24" customHeight="1">
      <x:c r="C383" s="2" t="str">
        <x:v>Historical Inputs!F383</x:v>
      </x:c>
      <x:c r="D383" s="2" t="str">
        <x:v>BAC</x:v>
      </x:c>
      <x:c r="E383" s="2" t="str">
        <x:v>FY2025</x:v>
      </x:c>
      <x:c r="F383" s="2" t="str">
        <x:v>intangibles_total</x:v>
      </x:c>
      <x:c r="G383" s="2" t="str">
        <x:v>n.a.</x:v>
      </x:c>
      <x:c r="H383" s="2" t="str">
        <x:v>USDm</x:v>
      </x:c>
      <x:c r="I383" s="2" t="str">
        <x:v>2025-12-31</x:v>
      </x:c>
      <x:c r="J383" s="2" t="str"/>
      <x:c r="K383" s="2" t="str"/>
      <x:c r="L383" s="2" t="str"/>
      <x:c r="M383" s="2" t="str"/>
      <x:c r="N383" s="2" t="str"/>
      <x:c r="O383" s="2" t="str"/>
      <x:c r="P383" s="2" t="str">
        <x:v>Not reported / unavailable</x:v>
      </x:c>
      <x:c r="Q383" s="2" t="str">
        <x:v>Reported goodwill and intangible assets combined</x:v>
      </x:c>
      <x:c r="R383" s="2" t="str"/>
      <x:c r="S383" s="2" t="str"/>
      <x:c r="T383" s="2" t="str"/>
    </x:row>
    <x:row r="384" ht="24" customHeight="1">
      <x:c r="C384" s="2" t="str">
        <x:v>Historical Inputs!F384</x:v>
      </x:c>
      <x:c r="D384" s="2" t="str">
        <x:v>BAC</x:v>
      </x:c>
      <x:c r="E384" s="2" t="str">
        <x:v>FY2025</x:v>
      </x:c>
      <x:c r="F384" s="2" t="str">
        <x:v>shares_end</x:v>
      </x:c>
      <x:c r="G384" s="2" t="n">
        <x:v>7212.464345</x:v>
      </x:c>
      <x:c r="H384" s="2" t="str">
        <x:v>shares</x:v>
      </x:c>
      <x:c r="I384" s="2" t="str">
        <x:v>2025-12-31</x:v>
      </x:c>
      <x:c r="J384" s="2" t="str">
        <x:v>2026-07-31</x:v>
      </x:c>
      <x:c r="K384" s="2" t="str">
        <x:v>0000070858-26-000394</x:v>
      </x:c>
      <x:c r="L384" s="2" t="str">
        <x:v>data/raw/filings/BAC_0000070858-26-000394_bac-20260630.htm</x:v>
      </x:c>
      <x:c r="M384" s="2" t="str">
        <x:v>https://www.sec.gov/Archives/edgar/data/70858/000007085826000394/bac-20260630.htm</x:v>
      </x:c>
      <x:c r="N384" s="2" t="str"/>
      <x:c r="O384" s="2" t="str"/>
      <x:c r="P384" s="2" t="str">
        <x:v>Structured source retained; exact visible anchor requires review</x:v>
      </x:c>
      <x:c r="Q384" s="2" t="str">
        <x:v>Common Stock, Shares, Outstanding</x:v>
      </x:c>
      <x:c r="R384" s="2" t="str"/>
      <x:c r="S384" s="2" t="str"/>
      <x:c r="T384" s="2" t="str"/>
    </x:row>
    <x:row r="385" ht="24" customHeight="1">
      <x:c r="C385" s="2" t="str">
        <x:v>Historical Inputs!F385</x:v>
      </x:c>
      <x:c r="D385" s="2" t="str">
        <x:v>BAC</x:v>
      </x:c>
      <x:c r="E385" s="2" t="str">
        <x:v>FY2025</x:v>
      </x:c>
      <x:c r="F385" s="2" t="str">
        <x:v>shares_issued</x:v>
      </x:c>
      <x:c r="G385" s="2" t="n">
        <x:v>7212.464345</x:v>
      </x:c>
      <x:c r="H385" s="2" t="str">
        <x:v>shares</x:v>
      </x:c>
      <x:c r="I385" s="2" t="str">
        <x:v>2025-12-31</x:v>
      </x:c>
      <x:c r="J385" s="2" t="str">
        <x:v>2026-07-31</x:v>
      </x:c>
      <x:c r="K385" s="2" t="str">
        <x:v>0000070858-26-000394</x:v>
      </x:c>
      <x:c r="L385" s="2" t="str">
        <x:v>data/raw/filings/BAC_0000070858-26-000394_bac-20260630.htm</x:v>
      </x:c>
      <x:c r="M385" s="2" t="str">
        <x:v>https://www.sec.gov/Archives/edgar/data/70858/000007085826000394/bac-20260630.htm</x:v>
      </x:c>
      <x:c r="N385" s="2" t="str">
        <x:v>f-324</x:v>
      </x:c>
      <x:c r="O385" s="2" t="str"/>
      <x:c r="P385" s="2" t="str">
        <x:v>Exact XBRL anchor</x:v>
      </x:c>
      <x:c r="Q385" s="2" t="str">
        <x:v>Common Stock, Shares, Issued</x:v>
      </x:c>
      <x:c r="R385" s="2" t="str">
        <x:v>highlighted/BAC_0000070858-26-000394_bac-20260630.htm</x:v>
      </x:c>
      <x:c r="S385" s="2" t="str"/>
      <x:c r="T385" s="2" t="str"/>
    </x:row>
    <x:row r="386" ht="24" customHeight="1">
      <x:c r="C386" s="2" t="str">
        <x:v>Historical Inputs!F386</x:v>
      </x:c>
      <x:c r="D386" s="2" t="str">
        <x:v>BAC</x:v>
      </x:c>
      <x:c r="E386" s="2" t="str">
        <x:v>FY2025</x:v>
      </x:c>
      <x:c r="F386" s="2" t="str">
        <x:v>shares_treasury</x:v>
      </x:c>
      <x:c r="G386" s="2" t="str">
        <x:v>n.a.</x:v>
      </x:c>
      <x:c r="H386" s="2" t="str">
        <x:v>million</x:v>
      </x:c>
      <x:c r="I386" s="2" t="str">
        <x:v>2025-12-31</x:v>
      </x:c>
      <x:c r="J386" s="2" t="str"/>
      <x:c r="K386" s="2" t="str"/>
      <x:c r="L386" s="2" t="str"/>
      <x:c r="M386" s="2" t="str"/>
      <x:c r="N386" s="2" t="str"/>
      <x:c r="O386" s="2" t="str"/>
      <x:c r="P386" s="2" t="str">
        <x:v>Not reported / unavailable</x:v>
      </x:c>
      <x:c r="Q386" s="2" t="str">
        <x:v>Shares Treasury</x:v>
      </x:c>
      <x:c r="R386" s="2" t="str"/>
      <x:c r="S386" s="2" t="str"/>
      <x:c r="T386" s="2" t="str"/>
    </x:row>
    <x:row r="387" ht="24" customHeight="1">
      <x:c r="C387" s="2" t="str">
        <x:v>Historical Inputs!F387</x:v>
      </x:c>
      <x:c r="D387" s="2" t="str">
        <x:v>BAC</x:v>
      </x:c>
      <x:c r="E387" s="2" t="str">
        <x:v>FY2025</x:v>
      </x:c>
      <x:c r="F387" s="2" t="str">
        <x:v>deposits</x:v>
      </x:c>
      <x:c r="G387" s="2" t="n">
        <x:v>2018729</x:v>
      </x:c>
      <x:c r="H387" s="2" t="str">
        <x:v>USD</x:v>
      </x:c>
      <x:c r="I387" s="2" t="str">
        <x:v>2025-12-31</x:v>
      </x:c>
      <x:c r="J387" s="2" t="str">
        <x:v>2026-07-31</x:v>
      </x:c>
      <x:c r="K387" s="2" t="str">
        <x:v>0000070858-26-000394</x:v>
      </x:c>
      <x:c r="L387" s="2" t="str">
        <x:v>data/raw/filings/BAC_0000070858-26-000394_bac-20260630.htm</x:v>
      </x:c>
      <x:c r="M387" s="2" t="str">
        <x:v>https://www.sec.gov/Archives/edgar/data/70858/000007085826000394/bac-20260630.htm</x:v>
      </x:c>
      <x:c r="N387" s="2" t="str">
        <x:v>f-281</x:v>
      </x:c>
      <x:c r="O387" s="2" t="str"/>
      <x:c r="P387" s="2" t="str">
        <x:v>Exact XBRL anchor</x:v>
      </x:c>
      <x:c r="Q387" s="2" t="str">
        <x:v>Deposits</x:v>
      </x:c>
      <x:c r="R387" s="2" t="str">
        <x:v>highlighted/BAC_0000070858-26-000394_bac-20260630.htm</x:v>
      </x:c>
      <x:c r="S387" s="2" t="str"/>
      <x:c r="T387" s="2" t="str"/>
    </x:row>
    <x:row r="388" ht="24" customHeight="1">
      <x:c r="C388" s="2" t="str">
        <x:v>Historical Inputs!F388</x:v>
      </x:c>
      <x:c r="D388" s="2" t="str">
        <x:v>BAC</x:v>
      </x:c>
      <x:c r="E388" s="2" t="str">
        <x:v>FY2025</x:v>
      </x:c>
      <x:c r="F388" s="2" t="str">
        <x:v>loans_gross</x:v>
      </x:c>
      <x:c r="G388" s="2" t="n">
        <x:v>1185700</x:v>
      </x:c>
      <x:c r="H388" s="2" t="str">
        <x:v>USD</x:v>
      </x:c>
      <x:c r="I388" s="2" t="str">
        <x:v>2025-12-31</x:v>
      </x:c>
      <x:c r="J388" s="2" t="str">
        <x:v>2026-07-31</x:v>
      </x:c>
      <x:c r="K388" s="2" t="str">
        <x:v>0000070858-26-000394</x:v>
      </x:c>
      <x:c r="L388" s="2" t="str">
        <x:v>data/raw/filings/BAC_0000070858-26-000394_bac-20260630.htm</x:v>
      </x:c>
      <x:c r="M388" s="2" t="str">
        <x:v>https://www.sec.gov/Archives/edgar/data/70858/000007085826000394/bac-20260630.htm</x:v>
      </x:c>
      <x:c r="N388" s="2" t="str">
        <x:v>f-2321</x:v>
      </x:c>
      <x:c r="O388" s="2" t="str"/>
      <x:c r="P388" s="2" t="str">
        <x:v>Exact XBRL anchor</x:v>
      </x:c>
      <x:c r="Q388" s="2" t="str">
        <x:v>Gross loans and leases selected definition</x:v>
      </x:c>
      <x:c r="R388" s="2" t="str">
        <x:v>highlighted/BAC_0000070858-26-000394_bac-20260630.htm</x:v>
      </x:c>
      <x:c r="S388" s="2" t="str"/>
      <x:c r="T388" s="2" t="str"/>
    </x:row>
    <x:row r="389" ht="24" customHeight="1">
      <x:c r="C389" s="2" t="str">
        <x:v>Historical Inputs!F389</x:v>
      </x:c>
      <x:c r="D389" s="2" t="str">
        <x:v>BAC</x:v>
      </x:c>
      <x:c r="E389" s="2" t="str">
        <x:v>FY2025</x:v>
      </x:c>
      <x:c r="F389" s="2" t="str">
        <x:v>loans_net</x:v>
      </x:c>
      <x:c r="G389" s="2" t="n">
        <x:v>1172497</x:v>
      </x:c>
      <x:c r="H389" s="2" t="str">
        <x:v>USD</x:v>
      </x:c>
      <x:c r="I389" s="2" t="str">
        <x:v>2025-12-31</x:v>
      </x:c>
      <x:c r="J389" s="2" t="str">
        <x:v>2026-07-31</x:v>
      </x:c>
      <x:c r="K389" s="2" t="str">
        <x:v>0000070858-26-000394</x:v>
      </x:c>
      <x:c r="L389" s="2" t="str">
        <x:v>data/raw/filings/BAC_0000070858-26-000394_bac-20260630.htm</x:v>
      </x:c>
      <x:c r="M389" s="2" t="str">
        <x:v>https://www.sec.gov/Archives/edgar/data/70858/000007085826000394/bac-20260630.htm</x:v>
      </x:c>
      <x:c r="N389" s="2" t="str">
        <x:v>f-253</x:v>
      </x:c>
      <x:c r="O389" s="2" t="str"/>
      <x:c r="P389" s="2" t="str">
        <x:v>Exact XBRL anchor</x:v>
      </x:c>
      <x:c r="Q389" s="2" t="str">
        <x:v>Net loans after allowance selected definition</x:v>
      </x:c>
      <x:c r="R389" s="2" t="str">
        <x:v>highlighted/BAC_0000070858-26-000394_bac-20260630.htm</x:v>
      </x:c>
      <x:c r="S389" s="2" t="str">
        <x:v>highlighted/BAC_FY2025_BAC_2025_Annual_Report.pdf</x:v>
      </x:c>
      <x:c r="T389" s="2" t="str">
        <x:v>67</x:v>
      </x:c>
    </x:row>
    <x:row r="390" ht="24" customHeight="1">
      <x:c r="C390" s="2" t="str">
        <x:v>Historical Inputs!F390</x:v>
      </x:c>
      <x:c r="D390" s="2" t="str">
        <x:v>BAC</x:v>
      </x:c>
      <x:c r="E390" s="2" t="str">
        <x:v>FY2025</x:v>
      </x:c>
      <x:c r="F390" s="2" t="str">
        <x:v>allowance</x:v>
      </x:c>
      <x:c r="G390" s="2" t="n">
        <x:v>13203</x:v>
      </x:c>
      <x:c r="H390" s="2" t="str">
        <x:v>USD</x:v>
      </x:c>
      <x:c r="I390" s="2" t="str">
        <x:v>2025-12-31</x:v>
      </x:c>
      <x:c r="J390" s="2" t="str">
        <x:v>2026-07-31</x:v>
      </x:c>
      <x:c r="K390" s="2" t="str">
        <x:v>0000070858-26-000394</x:v>
      </x:c>
      <x:c r="L390" s="2" t="str">
        <x:v>data/raw/filings/BAC_0000070858-26-000394_bac-20260630.htm</x:v>
      </x:c>
      <x:c r="M390" s="2" t="str">
        <x:v>https://www.sec.gov/Archives/edgar/data/70858/000007085826000394/bac-20260630.htm</x:v>
      </x:c>
      <x:c r="N390" s="2" t="str">
        <x:v>f-3594</x:v>
      </x:c>
      <x:c r="O390" s="2" t="str"/>
      <x:c r="P390" s="2" t="str">
        <x:v>Exact XBRL anchor</x:v>
      </x:c>
      <x:c r="Q390" s="2" t="str">
        <x:v>Loan allowance for credit losses</x:v>
      </x:c>
      <x:c r="R390" s="2" t="str">
        <x:v>highlighted/BAC_0000070858-26-000394_bac-20260630.htm</x:v>
      </x:c>
      <x:c r="S390" s="2" t="str"/>
      <x:c r="T390" s="2" t="str"/>
    </x:row>
    <x:row r="391" ht="24" customHeight="1">
      <x:c r="C391" s="2" t="str">
        <x:v>Historical Inputs!F391</x:v>
      </x:c>
      <x:c r="D391" s="2" t="str">
        <x:v>BAC</x:v>
      </x:c>
      <x:c r="E391" s="2" t="str">
        <x:v>FY2025</x:v>
      </x:c>
      <x:c r="F391" s="2" t="str">
        <x:v>nonaccrual</x:v>
      </x:c>
      <x:c r="G391" s="2" t="str">
        <x:v>n.a.</x:v>
      </x:c>
      <x:c r="H391" s="2" t="str">
        <x:v>USDm</x:v>
      </x:c>
      <x:c r="I391" s="2" t="str">
        <x:v>2025-12-31</x:v>
      </x:c>
      <x:c r="J391" s="2" t="str"/>
      <x:c r="K391" s="2" t="str"/>
      <x:c r="L391" s="2" t="str"/>
      <x:c r="M391" s="2" t="str"/>
      <x:c r="N391" s="2" t="str"/>
      <x:c r="O391" s="2" t="str"/>
      <x:c r="P391" s="2" t="str">
        <x:v>Not reported / unavailable</x:v>
      </x:c>
      <x:c r="Q391" s="2" t="str">
        <x:v>Nonaccrual</x:v>
      </x:c>
      <x:c r="R391" s="2" t="str"/>
      <x:c r="S391" s="2" t="str"/>
      <x:c r="T391" s="2" t="str"/>
    </x:row>
    <x:row r="392" ht="24" customHeight="1">
      <x:c r="C392" s="2" t="str">
        <x:v>Historical Inputs!F392</x:v>
      </x:c>
      <x:c r="D392" s="2" t="str">
        <x:v>BAC</x:v>
      </x:c>
      <x:c r="E392" s="2" t="str">
        <x:v>FY2025</x:v>
      </x:c>
      <x:c r="F392" s="2" t="str">
        <x:v>cash</x:v>
      </x:c>
      <x:c r="G392" s="2" t="str">
        <x:v>n.a.</x:v>
      </x:c>
      <x:c r="H392" s="2" t="str">
        <x:v>USDm</x:v>
      </x:c>
      <x:c r="I392" s="2" t="str">
        <x:v>2025-12-31</x:v>
      </x:c>
      <x:c r="J392" s="2" t="str"/>
      <x:c r="K392" s="2" t="str"/>
      <x:c r="L392" s="2" t="str"/>
      <x:c r="M392" s="2" t="str"/>
      <x:c r="N392" s="2" t="str"/>
      <x:c r="O392" s="2" t="str"/>
      <x:c r="P392" s="2" t="str">
        <x:v>Not reported / unavailable</x:v>
      </x:c>
      <x:c r="Q392" s="2" t="str">
        <x:v>Cash</x:v>
      </x:c>
      <x:c r="R392" s="2" t="str"/>
      <x:c r="S392" s="2" t="str"/>
      <x:c r="T392" s="2" t="str"/>
    </x:row>
    <x:row r="393" ht="24" customHeight="1">
      <x:c r="C393" s="2" t="str">
        <x:v>Historical Inputs!F393</x:v>
      </x:c>
      <x:c r="D393" s="2" t="str">
        <x:v>BAC</x:v>
      </x:c>
      <x:c r="E393" s="2" t="str">
        <x:v>FY2025</x:v>
      </x:c>
      <x:c r="F393" s="2" t="str">
        <x:v>aoci</x:v>
      </x:c>
      <x:c r="G393" s="2" t="n">
        <x:v>-10526</x:v>
      </x:c>
      <x:c r="H393" s="2" t="str">
        <x:v>USD</x:v>
      </x:c>
      <x:c r="I393" s="2" t="str">
        <x:v>2025-12-31</x:v>
      </x:c>
      <x:c r="J393" s="2" t="str">
        <x:v>2026-07-31</x:v>
      </x:c>
      <x:c r="K393" s="2" t="str">
        <x:v>0000070858-26-000394</x:v>
      </x:c>
      <x:c r="L393" s="2" t="str">
        <x:v>data/raw/filings/BAC_0000070858-26-000394_bac-20260630.htm</x:v>
      </x:c>
      <x:c r="M393" s="2" t="str">
        <x:v>https://www.sec.gov/Archives/edgar/data/70858/000007085826000394/bac-20260630.htm</x:v>
      </x:c>
      <x:c r="N393" s="2" t="str">
        <x:v>f-331</x:v>
      </x:c>
      <x:c r="O393" s="2" t="str"/>
      <x:c r="P393" s="2" t="str">
        <x:v>Exact XBRL anchor</x:v>
      </x:c>
      <x:c r="Q393" s="2" t="str">
        <x:v>Accumulated Other Comprehensive Income (Loss), Net of Tax</x:v>
      </x:c>
      <x:c r="R393" s="2" t="str">
        <x:v>highlighted/BAC_0000070858-26-000394_bac-20260630.htm</x:v>
      </x:c>
      <x:c r="S393" s="2" t="str">
        <x:v>highlighted/BAC_FY2025_BAC_2025_Annual_Report.pdf</x:v>
      </x:c>
      <x:c r="T393" s="2" t="str">
        <x:v>67</x:v>
      </x:c>
    </x:row>
    <x:row r="394" ht="24" customHeight="1">
      <x:c r="C394" s="2" t="str">
        <x:v>Historical Inputs!F394</x:v>
      </x:c>
      <x:c r="D394" s="2" t="str">
        <x:v>BAC</x:v>
      </x:c>
      <x:c r="E394" s="2" t="str">
        <x:v>FY2025</x:v>
      </x:c>
      <x:c r="F394" s="2" t="str">
        <x:v>nii</x:v>
      </x:c>
      <x:c r="G394" s="2" t="n">
        <x:v>60096</x:v>
      </x:c>
      <x:c r="H394" s="2" t="str">
        <x:v>USD</x:v>
      </x:c>
      <x:c r="I394" s="2" t="str">
        <x:v>2025-12-31</x:v>
      </x:c>
      <x:c r="J394" s="2" t="str">
        <x:v>2026-02-25</x:v>
      </x:c>
      <x:c r="K394" s="2" t="str">
        <x:v>0000070858-26-000157</x:v>
      </x:c>
      <x:c r="L394" s="2" t="str">
        <x:v>data/raw/filings/BAC_0000070858-26-000157_bac-20251231.htm</x:v>
      </x:c>
      <x:c r="M394" s="2" t="str">
        <x:v>https://www.sec.gov/Archives/edgar/data/70858/000007085826000157/bac-20251231.htm</x:v>
      </x:c>
      <x:c r="N394" s="2" t="str">
        <x:v>f-665</x:v>
      </x:c>
      <x:c r="O394" s="2" t="str"/>
      <x:c r="P394" s="2" t="str">
        <x:v>Exact XBRL anchor</x:v>
      </x:c>
      <x:c r="Q394" s="2" t="str">
        <x:v>Interest Income (Expense), Net</x:v>
      </x:c>
      <x:c r="R394" s="2" t="str">
        <x:v>highlighted/BAC_0000070858-26-000157_bac-20251231.htm</x:v>
      </x:c>
      <x:c r="S394" s="2" t="str"/>
      <x:c r="T394" s="2" t="str"/>
    </x:row>
    <x:row r="395" ht="24" customHeight="1">
      <x:c r="C395" s="2" t="str">
        <x:v>Historical Inputs!F395</x:v>
      </x:c>
      <x:c r="D395" s="2" t="str">
        <x:v>BAC</x:v>
      </x:c>
      <x:c r="E395" s="2" t="str">
        <x:v>FY2025</x:v>
      </x:c>
      <x:c r="F395" s="2" t="str">
        <x:v>noninterest_income</x:v>
      </x:c>
      <x:c r="G395" s="2" t="n">
        <x:v>53001</x:v>
      </x:c>
      <x:c r="H395" s="2" t="str">
        <x:v>USD</x:v>
      </x:c>
      <x:c r="I395" s="2" t="str">
        <x:v>2025-12-31</x:v>
      </x:c>
      <x:c r="J395" s="2" t="str">
        <x:v>2026-02-25</x:v>
      </x:c>
      <x:c r="K395" s="2" t="str">
        <x:v>0000070858-26-000157</x:v>
      </x:c>
      <x:c r="L395" s="2" t="str">
        <x:v>data/raw/filings/BAC_0000070858-26-000157_bac-20251231.htm</x:v>
      </x:c>
      <x:c r="M395" s="2" t="str">
        <x:v>https://www.sec.gov/Archives/edgar/data/70858/000007085826000157/bac-20251231.htm</x:v>
      </x:c>
      <x:c r="N395" s="2" t="str">
        <x:v>f-7874</x:v>
      </x:c>
      <x:c r="O395" s="2" t="str"/>
      <x:c r="P395" s="2" t="str">
        <x:v>Exact XBRL anchor</x:v>
      </x:c>
      <x:c r="Q395" s="2" t="str">
        <x:v>Noninterest Income</x:v>
      </x:c>
      <x:c r="R395" s="2" t="str">
        <x:v>highlighted/BAC_0000070858-26-000157_bac-20251231.htm</x:v>
      </x:c>
      <x:c r="S395" s="2" t="str"/>
      <x:c r="T395" s="2" t="str"/>
    </x:row>
    <x:row r="396" ht="24" customHeight="1">
      <x:c r="C396" s="2" t="str">
        <x:v>Historical Inputs!F396</x:v>
      </x:c>
      <x:c r="D396" s="2" t="str">
        <x:v>BAC</x:v>
      </x:c>
      <x:c r="E396" s="2" t="str">
        <x:v>FY2025</x:v>
      </x:c>
      <x:c r="F396" s="2" t="str">
        <x:v>revenue_reported</x:v>
      </x:c>
      <x:c r="G396" s="2" t="n">
        <x:v>113097</x:v>
      </x:c>
      <x:c r="H396" s="2" t="str">
        <x:v>USD</x:v>
      </x:c>
      <x:c r="I396" s="2" t="str">
        <x:v>2025-12-31</x:v>
      </x:c>
      <x:c r="J396" s="2" t="str">
        <x:v>2026-02-25</x:v>
      </x:c>
      <x:c r="K396" s="2" t="str">
        <x:v>0000070858-26-000157</x:v>
      </x:c>
      <x:c r="L396" s="2" t="str">
        <x:v>data/raw/filings/BAC_0000070858-26-000157_bac-20251231.htm</x:v>
      </x:c>
      <x:c r="M396" s="2" t="str">
        <x:v>https://www.sec.gov/Archives/edgar/data/70858/000007085826000157/bac-20251231.htm</x:v>
      </x:c>
      <x:c r="N396" s="2" t="str">
        <x:v>f-8242</x:v>
      </x:c>
      <x:c r="O396" s="2" t="str"/>
      <x:c r="P396" s="2" t="str">
        <x:v>Exact XBRL anchor</x:v>
      </x:c>
      <x:c r="Q396" s="2" t="str">
        <x:v>Revenues</x:v>
      </x:c>
      <x:c r="R396" s="2" t="str">
        <x:v>highlighted/BAC_0000070858-26-000157_bac-20251231.htm</x:v>
      </x:c>
      <x:c r="S396" s="2" t="str">
        <x:v>highlighted/BAC_FY2025_BAC_2025_Annual_Report.pdf</x:v>
      </x:c>
      <x:c r="T396" s="2" t="str">
        <x:v>35,37,67</x:v>
      </x:c>
    </x:row>
    <x:row r="397" ht="24" customHeight="1">
      <x:c r="C397" s="2" t="str">
        <x:v>Historical Inputs!F397</x:v>
      </x:c>
      <x:c r="D397" s="2" t="str">
        <x:v>BAC</x:v>
      </x:c>
      <x:c r="E397" s="2" t="str">
        <x:v>FY2025</x:v>
      </x:c>
      <x:c r="F397" s="2" t="str">
        <x:v>opex</x:v>
      </x:c>
      <x:c r="G397" s="2" t="n">
        <x:v>69727</x:v>
      </x:c>
      <x:c r="H397" s="2" t="str">
        <x:v>USD</x:v>
      </x:c>
      <x:c r="I397" s="2" t="str">
        <x:v>2025-12-31</x:v>
      </x:c>
      <x:c r="J397" s="2" t="str">
        <x:v>2026-02-25</x:v>
      </x:c>
      <x:c r="K397" s="2" t="str">
        <x:v>0000070858-26-000157</x:v>
      </x:c>
      <x:c r="L397" s="2" t="str">
        <x:v>data/raw/filings/BAC_0000070858-26-000157_bac-20251231.htm</x:v>
      </x:c>
      <x:c r="M397" s="2" t="str">
        <x:v>https://www.sec.gov/Archives/edgar/data/70858/000007085826000157/bac-20251231.htm</x:v>
      </x:c>
      <x:c r="N397" s="2" t="str">
        <x:v>f-7571</x:v>
      </x:c>
      <x:c r="O397" s="2" t="str"/>
      <x:c r="P397" s="2" t="str">
        <x:v>Exact XBRL anchor</x:v>
      </x:c>
      <x:c r="Q397" s="2" t="str">
        <x:v>Noninterest Expense</x:v>
      </x:c>
      <x:c r="R397" s="2" t="str">
        <x:v>highlighted/BAC_0000070858-26-000157_bac-20251231.htm</x:v>
      </x:c>
      <x:c r="S397" s="2" t="str"/>
      <x:c r="T397" s="2" t="str"/>
    </x:row>
    <x:row r="398" ht="24" customHeight="1">
      <x:c r="C398" s="2" t="str">
        <x:v>Historical Inputs!F398</x:v>
      </x:c>
      <x:c r="D398" s="2" t="str">
        <x:v>BAC</x:v>
      </x:c>
      <x:c r="E398" s="2" t="str">
        <x:v>FY2025</x:v>
      </x:c>
      <x:c r="F398" s="2" t="str">
        <x:v>provision</x:v>
      </x:c>
      <x:c r="G398" s="2" t="str">
        <x:v>n.a.</x:v>
      </x:c>
      <x:c r="H398" s="2" t="str">
        <x:v>USDm</x:v>
      </x:c>
      <x:c r="I398" s="2" t="str">
        <x:v>2025-12-31</x:v>
      </x:c>
      <x:c r="J398" s="2" t="str"/>
      <x:c r="K398" s="2" t="str"/>
      <x:c r="L398" s="2" t="str"/>
      <x:c r="M398" s="2" t="str"/>
      <x:c r="N398" s="2" t="str"/>
      <x:c r="O398" s="2" t="str"/>
      <x:c r="P398" s="2" t="str">
        <x:v>Not reported / unavailable</x:v>
      </x:c>
      <x:c r="Q398" s="2" t="str">
        <x:v>Provision for credit losses</x:v>
      </x:c>
      <x:c r="R398" s="2" t="str"/>
      <x:c r="S398" s="2" t="str"/>
      <x:c r="T398" s="2" t="str"/>
    </x:row>
    <x:row r="399" ht="24" customHeight="1">
      <x:c r="C399" s="2" t="str">
        <x:v>Historical Inputs!F399</x:v>
      </x:c>
      <x:c r="D399" s="2" t="str">
        <x:v>BAC</x:v>
      </x:c>
      <x:c r="E399" s="2" t="str">
        <x:v>FY2025</x:v>
      </x:c>
      <x:c r="F399" s="2" t="str">
        <x:v>pretax</x:v>
      </x:c>
      <x:c r="G399" s="2" t="n">
        <x:v>37695</x:v>
      </x:c>
      <x:c r="H399" s="2" t="str">
        <x:v>USD</x:v>
      </x:c>
      <x:c r="I399" s="2" t="str">
        <x:v>2025-12-31</x:v>
      </x:c>
      <x:c r="J399" s="2" t="str">
        <x:v>2026-02-25</x:v>
      </x:c>
      <x:c r="K399" s="2" t="str">
        <x:v>0000070858-26-000157</x:v>
      </x:c>
      <x:c r="L399" s="2" t="str">
        <x:v>data/raw/filings/BAC_0000070858-26-000157_bac-20251231.htm</x:v>
      </x:c>
      <x:c r="M399" s="2" t="str">
        <x:v>https://www.sec.gov/Archives/edgar/data/70858/000007085826000157/bac-20251231.htm</x:v>
      </x:c>
      <x:c r="N399" s="2" t="str">
        <x:v>f-8243</x:v>
      </x:c>
      <x:c r="O399" s="2" t="str"/>
      <x:c r="P399" s="2" t="str">
        <x:v>Exact XBRL anchor</x:v>
      </x:c>
      <x:c r="Q399" s="2" t="str">
        <x:v>Income (Loss) from Continuing Operations before Income Taxes, Noncontrolling Interest</x:v>
      </x:c>
      <x:c r="R399" s="2" t="str">
        <x:v>highlighted/BAC_0000070858-26-000157_bac-20251231.htm</x:v>
      </x:c>
      <x:c r="S399" s="2" t="str"/>
      <x:c r="T399" s="2" t="str"/>
    </x:row>
    <x:row r="400" ht="24" customHeight="1">
      <x:c r="C400" s="2" t="str">
        <x:v>Historical Inputs!F400</x:v>
      </x:c>
      <x:c r="D400" s="2" t="str">
        <x:v>BAC</x:v>
      </x:c>
      <x:c r="E400" s="2" t="str">
        <x:v>FY2025</x:v>
      </x:c>
      <x:c r="F400" s="2" t="str">
        <x:v>tax</x:v>
      </x:c>
      <x:c r="G400" s="2" t="n">
        <x:v>7186</x:v>
      </x:c>
      <x:c r="H400" s="2" t="str">
        <x:v>USD</x:v>
      </x:c>
      <x:c r="I400" s="2" t="str">
        <x:v>2025-12-31</x:v>
      </x:c>
      <x:c r="J400" s="2" t="str">
        <x:v>2026-02-25</x:v>
      </x:c>
      <x:c r="K400" s="2" t="str">
        <x:v>0000070858-26-000157</x:v>
      </x:c>
      <x:c r="L400" s="2" t="str">
        <x:v>data/raw/filings/BAC_0000070858-26-000157_bac-20251231.htm</x:v>
      </x:c>
      <x:c r="M400" s="2" t="str">
        <x:v>https://www.sec.gov/Archives/edgar/data/70858/000007085826000157/bac-20251231.htm</x:v>
      </x:c>
      <x:c r="N400" s="2" t="str">
        <x:v>f-5889</x:v>
      </x:c>
      <x:c r="O400" s="2" t="str"/>
      <x:c r="P400" s="2" t="str">
        <x:v>Exact XBRL anchor</x:v>
      </x:c>
      <x:c r="Q400" s="2" t="str">
        <x:v>Income Tax Expense (Benefit)</x:v>
      </x:c>
      <x:c r="R400" s="2" t="str">
        <x:v>highlighted/BAC_0000070858-26-000157_bac-20251231.htm</x:v>
      </x:c>
      <x:c r="S400" s="2" t="str"/>
      <x:c r="T400" s="2" t="str"/>
    </x:row>
    <x:row r="401" ht="24" customHeight="1">
      <x:c r="C401" s="2" t="str">
        <x:v>Historical Inputs!F401</x:v>
      </x:c>
      <x:c r="D401" s="2" t="str">
        <x:v>BAC</x:v>
      </x:c>
      <x:c r="E401" s="2" t="str">
        <x:v>FY2025</x:v>
      </x:c>
      <x:c r="F401" s="2" t="str">
        <x:v>net_income</x:v>
      </x:c>
      <x:c r="G401" s="2" t="n">
        <x:v>30509</x:v>
      </x:c>
      <x:c r="H401" s="2" t="str">
        <x:v>USD</x:v>
      </x:c>
      <x:c r="I401" s="2" t="str">
        <x:v>2025-12-31</x:v>
      </x:c>
      <x:c r="J401" s="2" t="str">
        <x:v>2026-02-25</x:v>
      </x:c>
      <x:c r="K401" s="2" t="str">
        <x:v>0000070858-26-000157</x:v>
      </x:c>
      <x:c r="L401" s="2" t="str">
        <x:v>data/raw/filings/BAC_0000070858-26-000157_bac-20251231.htm</x:v>
      </x:c>
      <x:c r="M401" s="2" t="str">
        <x:v>https://www.sec.gov/Archives/edgar/data/70858/000007085826000157/bac-20251231.htm</x:v>
      </x:c>
      <x:c r="N401" s="2" t="str">
        <x:v>f-8244</x:v>
      </x:c>
      <x:c r="O401" s="2" t="str"/>
      <x:c r="P401" s="2" t="str">
        <x:v>Exact XBRL anchor</x:v>
      </x:c>
      <x:c r="Q401" s="2" t="str">
        <x:v>Net Income (Loss) Attributable to Parent</x:v>
      </x:c>
      <x:c r="R401" s="2" t="str">
        <x:v>highlighted/BAC_0000070858-26-000157_bac-20251231.htm</x:v>
      </x:c>
      <x:c r="S401" s="2" t="str"/>
      <x:c r="T401" s="2" t="str"/>
    </x:row>
    <x:row r="402" ht="24" customHeight="1">
      <x:c r="C402" s="2" t="str">
        <x:v>Historical Inputs!F402</x:v>
      </x:c>
      <x:c r="D402" s="2" t="str">
        <x:v>BAC</x:v>
      </x:c>
      <x:c r="E402" s="2" t="str">
        <x:v>FY2025</x:v>
      </x:c>
      <x:c r="F402" s="2" t="str">
        <x:v>common_income</x:v>
      </x:c>
      <x:c r="G402" s="2" t="n">
        <x:v>29055</x:v>
      </x:c>
      <x:c r="H402" s="2" t="str">
        <x:v>USD</x:v>
      </x:c>
      <x:c r="I402" s="2" t="str">
        <x:v>2025-12-31</x:v>
      </x:c>
      <x:c r="J402" s="2" t="str">
        <x:v>2026-02-25</x:v>
      </x:c>
      <x:c r="K402" s="2" t="str">
        <x:v>0000070858-26-000157</x:v>
      </x:c>
      <x:c r="L402" s="2" t="str">
        <x:v>data/raw/filings/BAC_0000070858-26-000157_bac-20251231.htm</x:v>
      </x:c>
      <x:c r="M402" s="2" t="str">
        <x:v>https://www.sec.gov/Archives/edgar/data/70858/000007085826000157/bac-20251231.htm</x:v>
      </x:c>
      <x:c r="N402" s="2" t="str">
        <x:v>f-5006</x:v>
      </x:c>
      <x:c r="O402" s="2" t="str"/>
      <x:c r="P402" s="2" t="str">
        <x:v>Exact XBRL anchor</x:v>
      </x:c>
      <x:c r="Q402" s="2" t="str">
        <x:v>Net Income (Loss) Available to Common Stockholders, Basic</x:v>
      </x:c>
      <x:c r="R402" s="2" t="str">
        <x:v>highlighted/BAC_0000070858-26-000157_bac-20251231.htm</x:v>
      </x:c>
      <x:c r="S402" s="2" t="str"/>
      <x:c r="T402" s="2" t="str"/>
    </x:row>
    <x:row r="403" ht="24" customHeight="1">
      <x:c r="C403" s="2" t="str">
        <x:v>Historical Inputs!F403</x:v>
      </x:c>
      <x:c r="D403" s="2" t="str">
        <x:v>BAC</x:v>
      </x:c>
      <x:c r="E403" s="2" t="str">
        <x:v>FY2025</x:v>
      </x:c>
      <x:c r="F403" s="2" t="str">
        <x:v>preferred_div</x:v>
      </x:c>
      <x:c r="G403" s="2" t="n">
        <x:v>1454</x:v>
      </x:c>
      <x:c r="H403" s="2" t="str">
        <x:v>USD</x:v>
      </x:c>
      <x:c r="I403" s="2" t="str">
        <x:v>2025-12-31</x:v>
      </x:c>
      <x:c r="J403" s="2" t="str">
        <x:v>2026-02-25</x:v>
      </x:c>
      <x:c r="K403" s="2" t="str">
        <x:v>0000070858-26-000157</x:v>
      </x:c>
      <x:c r="L403" s="2" t="str">
        <x:v>data/raw/filings/BAC_0000070858-26-000157_bac-20251231.htm</x:v>
      </x:c>
      <x:c r="M403" s="2" t="str">
        <x:v>https://www.sec.gov/Archives/edgar/data/70858/000007085826000157/bac-20251231.htm</x:v>
      </x:c>
      <x:c r="N403" s="2" t="str">
        <x:v>f-4994</x:v>
      </x:c>
      <x:c r="O403" s="2" t="str"/>
      <x:c r="P403" s="2" t="str">
        <x:v>Exact XBRL anchor</x:v>
      </x:c>
      <x:c r="Q403" s="2" t="str">
        <x:v>Preferred Stock Dividends and Other Adjustments</x:v>
      </x:c>
      <x:c r="R403" s="2" t="str">
        <x:v>highlighted/BAC_0000070858-26-000157_bac-20251231.htm</x:v>
      </x:c>
      <x:c r="S403" s="2" t="str">
        <x:v>highlighted/BAC_FY2025_BAC_2025_Annual_Report.pdf</x:v>
      </x:c>
      <x:c r="T403" s="2" t="str">
        <x:v>35,67,94</x:v>
      </x:c>
    </x:row>
    <x:row r="404" ht="24" customHeight="1">
      <x:c r="C404" s="2" t="str">
        <x:v>Historical Inputs!F404</x:v>
      </x:c>
      <x:c r="D404" s="2" t="str">
        <x:v>BAC</x:v>
      </x:c>
      <x:c r="E404" s="2" t="str">
        <x:v>FY2025</x:v>
      </x:c>
      <x:c r="F404" s="2" t="str">
        <x:v>eps</x:v>
      </x:c>
      <x:c r="G404" s="2" t="n">
        <x:v>3.81</x:v>
      </x:c>
      <x:c r="H404" s="2" t="str">
        <x:v>USD/shares</x:v>
      </x:c>
      <x:c r="I404" s="2" t="str">
        <x:v>2025-12-31</x:v>
      </x:c>
      <x:c r="J404" s="2" t="str">
        <x:v>2026-02-25</x:v>
      </x:c>
      <x:c r="K404" s="2" t="str">
        <x:v>0000070858-26-000157</x:v>
      </x:c>
      <x:c r="L404" s="2" t="str">
        <x:v>data/raw/filings/BAC_0000070858-26-000157_bac-20251231.htm</x:v>
      </x:c>
      <x:c r="M404" s="2" t="str">
        <x:v>https://www.sec.gov/Archives/edgar/data/70858/000007085826000157/bac-20251231.htm</x:v>
      </x:c>
      <x:c r="N404" s="2" t="str">
        <x:v>f-5024</x:v>
      </x:c>
      <x:c r="O404" s="2" t="str"/>
      <x:c r="P404" s="2" t="str">
        <x:v>Exact XBRL anchor</x:v>
      </x:c>
      <x:c r="Q404" s="2" t="str">
        <x:v>Earnings Per Share, Diluted</x:v>
      </x:c>
      <x:c r="R404" s="2" t="str">
        <x:v>highlighted/BAC_0000070858-26-000157_bac-20251231.htm</x:v>
      </x:c>
      <x:c r="S404" s="2" t="str"/>
      <x:c r="T404" s="2" t="str"/>
    </x:row>
    <x:row r="405" ht="24" customHeight="1">
      <x:c r="C405" s="2" t="str">
        <x:v>Historical Inputs!F405</x:v>
      </x:c>
      <x:c r="D405" s="2" t="str">
        <x:v>BAC</x:v>
      </x:c>
      <x:c r="E405" s="2" t="str">
        <x:v>FY2025</x:v>
      </x:c>
      <x:c r="F405" s="2" t="str">
        <x:v>shares_diluted</x:v>
      </x:c>
      <x:c r="G405" s="2" t="n">
        <x:v>7680.9</x:v>
      </x:c>
      <x:c r="H405" s="2" t="str">
        <x:v>shares</x:v>
      </x:c>
      <x:c r="I405" s="2" t="str">
        <x:v>2025-12-31</x:v>
      </x:c>
      <x:c r="J405" s="2" t="str">
        <x:v>2026-02-25</x:v>
      </x:c>
      <x:c r="K405" s="2" t="str">
        <x:v>0000070858-26-000157</x:v>
      </x:c>
      <x:c r="L405" s="2" t="str">
        <x:v>data/raw/filings/BAC_0000070858-26-000157_bac-20251231.htm</x:v>
      </x:c>
      <x:c r="M405" s="2" t="str">
        <x:v>https://www.sec.gov/Archives/edgar/data/70858/000007085826000157/bac-20251231.htm</x:v>
      </x:c>
      <x:c r="N405" s="2" t="str">
        <x:v>f-5021</x:v>
      </x:c>
      <x:c r="O405" s="2" t="str"/>
      <x:c r="P405" s="2" t="str">
        <x:v>Exact XBRL anchor</x:v>
      </x:c>
      <x:c r="Q405" s="2" t="str">
        <x:v>Weighted Average Number of Shares Outstanding, Diluted</x:v>
      </x:c>
      <x:c r="R405" s="2" t="str">
        <x:v>highlighted/BAC_0000070858-26-000157_bac-20251231.htm</x:v>
      </x:c>
      <x:c r="S405" s="2" t="str">
        <x:v>highlighted/BAC_FY2025_BAC_2025_Annual_Report.pdf</x:v>
      </x:c>
      <x:c r="T405" s="2" t="str">
        <x:v>37,67,94</x:v>
      </x:c>
    </x:row>
    <x:row r="406" ht="24" customHeight="1">
      <x:c r="C406" s="2" t="str">
        <x:v>Historical Inputs!F406</x:v>
      </x:c>
      <x:c r="D406" s="2" t="str">
        <x:v>BAC</x:v>
      </x:c>
      <x:c r="E406" s="2" t="str">
        <x:v>FY2025</x:v>
      </x:c>
      <x:c r="F406" s="2" t="str">
        <x:v>dps</x:v>
      </x:c>
      <x:c r="G406" s="2" t="n">
        <x:v>1.08</x:v>
      </x:c>
      <x:c r="H406" s="2" t="str">
        <x:v>USD/shares</x:v>
      </x:c>
      <x:c r="I406" s="2" t="str">
        <x:v>2025-12-31</x:v>
      </x:c>
      <x:c r="J406" s="2" t="str">
        <x:v>2026-02-25</x:v>
      </x:c>
      <x:c r="K406" s="2" t="str">
        <x:v>0000070858-26-000157</x:v>
      </x:c>
      <x:c r="L406" s="2" t="str">
        <x:v>data/raw/filings/BAC_0000070858-26-000157_bac-20251231.htm</x:v>
      </x:c>
      <x:c r="M406" s="2" t="str">
        <x:v>https://www.sec.gov/Archives/edgar/data/70858/000007085826000157/bac-20251231.htm</x:v>
      </x:c>
      <x:c r="N406" s="2" t="str">
        <x:v>f-4560</x:v>
      </x:c>
      <x:c r="O406" s="2" t="str"/>
      <x:c r="P406" s="2" t="str">
        <x:v>Exact XBRL anchor</x:v>
      </x:c>
      <x:c r="Q406" s="2" t="str">
        <x:v>Common Stock, Dividends, Per Share, Cash Paid</x:v>
      </x:c>
      <x:c r="R406" s="2" t="str">
        <x:v>highlighted/BAC_0000070858-26-000157_bac-20251231.htm</x:v>
      </x:c>
      <x:c r="S406" s="2" t="str"/>
      <x:c r="T406" s="2" t="str"/>
    </x:row>
    <x:row r="407" ht="24" customHeight="1">
      <x:c r="C407" s="2" t="str">
        <x:v>Historical Inputs!F407</x:v>
      </x:c>
      <x:c r="D407" s="2" t="str">
        <x:v>BAC</x:v>
      </x:c>
      <x:c r="E407" s="2" t="str">
        <x:v>FY2025</x:v>
      </x:c>
      <x:c r="F407" s="2" t="str">
        <x:v>dividends</x:v>
      </x:c>
      <x:c r="G407" s="2" t="str">
        <x:v>n.a.</x:v>
      </x:c>
      <x:c r="H407" s="2" t="str">
        <x:v>USDm</x:v>
      </x:c>
      <x:c r="I407" s="2" t="str">
        <x:v>2025-12-31</x:v>
      </x:c>
      <x:c r="J407" s="2" t="str"/>
      <x:c r="K407" s="2" t="str"/>
      <x:c r="L407" s="2" t="str"/>
      <x:c r="M407" s="2" t="str"/>
      <x:c r="N407" s="2" t="str"/>
      <x:c r="O407" s="2" t="str"/>
      <x:c r="P407" s="2" t="str">
        <x:v>Not reported / unavailable</x:v>
      </x:c>
      <x:c r="Q407" s="2" t="str">
        <x:v>Cash common dividends paid</x:v>
      </x:c>
      <x:c r="R407" s="2" t="str"/>
      <x:c r="S407" s="2" t="str"/>
      <x:c r="T407" s="2" t="str"/>
    </x:row>
    <x:row r="408" ht="24" customHeight="1">
      <x:c r="C408" s="2" t="str">
        <x:v>Historical Inputs!F408</x:v>
      </x:c>
      <x:c r="D408" s="2" t="str">
        <x:v>BAC</x:v>
      </x:c>
      <x:c r="E408" s="2" t="str">
        <x:v>FY2025</x:v>
      </x:c>
      <x:c r="F408" s="2" t="str">
        <x:v>buybacks</x:v>
      </x:c>
      <x:c r="G408" s="2" t="n">
        <x:v>21433</x:v>
      </x:c>
      <x:c r="H408" s="2" t="str">
        <x:v>USD</x:v>
      </x:c>
      <x:c r="I408" s="2" t="str">
        <x:v>2025-12-31</x:v>
      </x:c>
      <x:c r="J408" s="2" t="str">
        <x:v>2026-02-25</x:v>
      </x:c>
      <x:c r="K408" s="2" t="str">
        <x:v>0000070858-26-000157</x:v>
      </x:c>
      <x:c r="L408" s="2" t="str">
        <x:v>data/raw/filings/BAC_0000070858-26-000157_bac-20251231.htm</x:v>
      </x:c>
      <x:c r="M408" s="2" t="str">
        <x:v>https://www.sec.gov/Archives/edgar/data/70858/000007085826000157/bac-20251231.htm</x:v>
      </x:c>
      <x:c r="N408" s="2" t="str">
        <x:v>f-554</x:v>
      </x:c>
      <x:c r="O408" s="2" t="str"/>
      <x:c r="P408" s="2" t="str">
        <x:v>Exact XBRL anchor</x:v>
      </x:c>
      <x:c r="Q408" s="2" t="str">
        <x:v>Payments for Repurchase of Common Stock</x:v>
      </x:c>
      <x:c r="R408" s="2" t="str">
        <x:v>highlighted/BAC_0000070858-26-000157_bac-20251231.htm</x:v>
      </x:c>
      <x:c r="S408" s="2" t="str"/>
      <x:c r="T408" s="2" t="str"/>
    </x:row>
    <x:row r="409" ht="24" customHeight="1">
      <x:c r="C409" s="2" t="str">
        <x:v>Historical Inputs!F409</x:v>
      </x:c>
      <x:c r="D409" s="2" t="str">
        <x:v>BAC</x:v>
      </x:c>
      <x:c r="E409" s="2" t="str">
        <x:v>FY2025</x:v>
      </x:c>
      <x:c r="F409" s="2" t="str">
        <x:v>chargeoffs</x:v>
      </x:c>
      <x:c r="G409" s="2" t="str">
        <x:v>n.a.</x:v>
      </x:c>
      <x:c r="H409" s="2" t="str">
        <x:v>USDm</x:v>
      </x:c>
      <x:c r="I409" s="2" t="str">
        <x:v>2025-12-31</x:v>
      </x:c>
      <x:c r="J409" s="2" t="str"/>
      <x:c r="K409" s="2" t="str"/>
      <x:c r="L409" s="2" t="str"/>
      <x:c r="M409" s="2" t="str"/>
      <x:c r="N409" s="2" t="str"/>
      <x:c r="O409" s="2" t="str"/>
      <x:c r="P409" s="2" t="str">
        <x:v>Not reported / unavailable</x:v>
      </x:c>
      <x:c r="Q409" s="2" t="str">
        <x:v>Gross loan charge-offs</x:v>
      </x:c>
      <x:c r="R409" s="2" t="str"/>
      <x:c r="S409" s="2" t="str"/>
      <x:c r="T409" s="2" t="str"/>
    </x:row>
    <x:row r="410" ht="24" customHeight="1">
      <x:c r="C410" s="2" t="str">
        <x:v>Historical Inputs!F410</x:v>
      </x:c>
      <x:c r="D410" s="2" t="str">
        <x:v>BAC</x:v>
      </x:c>
      <x:c r="E410" s="2" t="str">
        <x:v>FY2025</x:v>
      </x:c>
      <x:c r="F410" s="2" t="str">
        <x:v>recoveries</x:v>
      </x:c>
      <x:c r="G410" s="2" t="str">
        <x:v>n.a.</x:v>
      </x:c>
      <x:c r="H410" s="2" t="str">
        <x:v>USDm</x:v>
      </x:c>
      <x:c r="I410" s="2" t="str">
        <x:v>2025-12-31</x:v>
      </x:c>
      <x:c r="J410" s="2" t="str"/>
      <x:c r="K410" s="2" t="str"/>
      <x:c r="L410" s="2" t="str"/>
      <x:c r="M410" s="2" t="str"/>
      <x:c r="N410" s="2" t="str"/>
      <x:c r="O410" s="2" t="str"/>
      <x:c r="P410" s="2" t="str">
        <x:v>Not reported / unavailable</x:v>
      </x:c>
      <x:c r="Q410" s="2" t="str">
        <x:v>Loan recoveries</x:v>
      </x:c>
      <x:c r="R410" s="2" t="str"/>
      <x:c r="S410" s="2" t="str"/>
      <x:c r="T410" s="2" t="str"/>
    </x:row>
    <x:row r="411" ht="24" customHeight="1">
      <x:c r="C411" s="2" t="str">
        <x:v>Historical Inputs!F411</x:v>
      </x:c>
      <x:c r="D411" s="2" t="str">
        <x:v>BAC</x:v>
      </x:c>
      <x:c r="E411" s="2" t="str">
        <x:v>FY2025</x:v>
      </x:c>
      <x:c r="F411" s="2" t="str">
        <x:v>rwa</x:v>
      </x:c>
      <x:c r="G411" s="2" t="str">
        <x:v>n.a.</x:v>
      </x:c>
      <x:c r="H411" s="2" t="str">
        <x:v>USDm</x:v>
      </x:c>
      <x:c r="I411" s="2" t="str">
        <x:v>2025-12-31</x:v>
      </x:c>
      <x:c r="J411" s="2" t="str"/>
      <x:c r="K411" s="2" t="str"/>
      <x:c r="L411" s="2" t="str"/>
      <x:c r="M411" s="2" t="str"/>
      <x:c r="N411" s="2" t="str"/>
      <x:c r="O411" s="2" t="str"/>
      <x:c r="P411" s="2" t="str">
        <x:v>Not reported / unavailable</x:v>
      </x:c>
      <x:c r="Q411" s="2" t="str">
        <x:v>Risk-weighted assets</x:v>
      </x:c>
      <x:c r="R411" s="2" t="str"/>
      <x:c r="S411" s="2" t="str"/>
      <x:c r="T411" s="2" t="str"/>
    </x:row>
    <x:row r="412" ht="24" customHeight="1">
      <x:c r="C412" s="2" t="str">
        <x:v>Historical Inputs!F412</x:v>
      </x:c>
      <x:c r="D412" s="2" t="str">
        <x:v>BAC</x:v>
      </x:c>
      <x:c r="E412" s="2" t="str">
        <x:v>FY2025</x:v>
      </x:c>
      <x:c r="F412" s="2" t="str">
        <x:v>cet1_reported</x:v>
      </x:c>
      <x:c r="G412" s="2" t="str">
        <x:v>n.a.</x:v>
      </x:c>
      <x:c r="H412" s="2" t="str">
        <x:v>%</x:v>
      </x:c>
      <x:c r="I412" s="2" t="str">
        <x:v>2025-12-31</x:v>
      </x:c>
      <x:c r="J412" s="2" t="str"/>
      <x:c r="K412" s="2" t="str"/>
      <x:c r="L412" s="2" t="str"/>
      <x:c r="M412" s="2" t="str"/>
      <x:c r="N412" s="2" t="str"/>
      <x:c r="O412" s="2" t="str"/>
      <x:c r="P412" s="2" t="str">
        <x:v>Not reported / unavailable</x:v>
      </x:c>
      <x:c r="Q412" s="2" t="str">
        <x:v>Actual standardized CET1 ratio</x:v>
      </x:c>
      <x:c r="R412" s="2" t="str"/>
      <x:c r="S412" s="2" t="str"/>
      <x:c r="T412" s="2" t="str"/>
    </x:row>
    <x:row r="413" ht="24" customHeight="1">
      <x:c r="C413" s="2" t="str">
        <x:v>Historical Inputs!F413</x:v>
      </x:c>
      <x:c r="D413" s="2" t="str">
        <x:v>BAC</x:v>
      </x:c>
      <x:c r="E413" s="2" t="str">
        <x:v>FY2025</x:v>
      </x:c>
      <x:c r="F413" s="2" t="str">
        <x:v>nim_reported</x:v>
      </x:c>
      <x:c r="G413" s="2" t="str">
        <x:v>n.a.</x:v>
      </x:c>
      <x:c r="H413" s="2" t="str">
        <x:v>%</x:v>
      </x:c>
      <x:c r="I413" s="2" t="str">
        <x:v>2025-12-31</x:v>
      </x:c>
      <x:c r="J413" s="2" t="str"/>
      <x:c r="K413" s="2" t="str"/>
      <x:c r="L413" s="2" t="str"/>
      <x:c r="M413" s="2" t="str"/>
      <x:c r="N413" s="2" t="str"/>
      <x:c r="O413" s="2" t="str"/>
      <x:c r="P413" s="2" t="str">
        <x:v>Not reported / unavailable</x:v>
      </x:c>
      <x:c r="Q413" s="2" t="str">
        <x:v>Issuer reported net interest margin</x:v>
      </x:c>
      <x:c r="R413" s="2" t="str"/>
      <x:c r="S413" s="2" t="str"/>
      <x:c r="T413" s="2" t="str"/>
    </x:row>
    <x:row r="414" ht="24" customHeight="1">
      <x:c r="C414" s="2" t="str">
        <x:v>Historical Inputs!F414</x:v>
      </x:c>
      <x:c r="D414" s="2" t="str">
        <x:v>BAC</x:v>
      </x:c>
      <x:c r="E414" s="2" t="str">
        <x:v>FY2025</x:v>
      </x:c>
      <x:c r="F414" s="2" t="str">
        <x:v>bvps_reported</x:v>
      </x:c>
      <x:c r="G414" s="2" t="n">
        <x:v>38.44</x:v>
      </x:c>
      <x:c r="H414" s="2" t="str">
        <x:v>USD/shares</x:v>
      </x:c>
      <x:c r="I414" s="2" t="str">
        <x:v>2025-12-31</x:v>
      </x:c>
      <x:c r="J414" s="2" t="str">
        <x:v>2026-02-25</x:v>
      </x:c>
      <x:c r="K414" s="2" t="str">
        <x:v>0000070858-26-000157</x:v>
      </x:c>
      <x:c r="L414" s="2" t="str">
        <x:v>data/raw/filings/BAC_0000070858-26-000157_bac-20251231.htm</x:v>
      </x:c>
      <x:c r="M414" s="2" t="str">
        <x:v>https://www.sec.gov/Archives/edgar/data/70858/000007085826000157/bac-20251231.htm</x:v>
      </x:c>
      <x:c r="N414" s="2" t="str"/>
      <x:c r="O414" s="2" t="str"/>
      <x:c r="P414" s="2" t="str">
        <x:v>Exact selected original table text</x:v>
      </x:c>
      <x:c r="Q414" s="2" t="str">
        <x:v>Reported common book value per share</x:v>
      </x:c>
      <x:c r="R414" s="2" t="str">
        <x:v>highlighted/BAC_0000070858-26-000157_bac-20251231.htm</x:v>
      </x:c>
      <x:c r="S414" s="2" t="str">
        <x:v>highlighted/BAC_FY2025_BAC_2025_Annual_Report.pdf</x:v>
      </x:c>
      <x:c r="T414" s="2" t="str">
        <x:v>28,37,38</x:v>
      </x:c>
    </x:row>
    <x:row r="415" ht="24" customHeight="1">
      <x:c r="C415" s="2" t="str">
        <x:v>Historical Inputs!F415</x:v>
      </x:c>
      <x:c r="D415" s="2" t="str">
        <x:v>BAC</x:v>
      </x:c>
      <x:c r="E415" s="2" t="str">
        <x:v>FY2025</x:v>
      </x:c>
      <x:c r="F415" s="2" t="str">
        <x:v>tbvps_reported</x:v>
      </x:c>
      <x:c r="G415" s="2" t="n">
        <x:v>28.73</x:v>
      </x:c>
      <x:c r="H415" s="2" t="str">
        <x:v>USD/shares</x:v>
      </x:c>
      <x:c r="I415" s="2" t="str">
        <x:v>2025-12-31</x:v>
      </x:c>
      <x:c r="J415" s="2" t="str">
        <x:v>2026-02-25</x:v>
      </x:c>
      <x:c r="K415" s="2" t="str">
        <x:v>0000070858-26-000157</x:v>
      </x:c>
      <x:c r="L415" s="2" t="str">
        <x:v>data/raw/filings/BAC_0000070858-26-000157_bac-20251231.htm</x:v>
      </x:c>
      <x:c r="M415" s="2" t="str">
        <x:v>https://www.sec.gov/Archives/edgar/data/70858/000007085826000157/bac-20251231.htm</x:v>
      </x:c>
      <x:c r="N415" s="2" t="str"/>
      <x:c r="O415" s="2" t="str"/>
      <x:c r="P415" s="2" t="str">
        <x:v>Exact selected original table text</x:v>
      </x:c>
      <x:c r="Q415" s="2" t="str">
        <x:v>Reported tangible book value per share</x:v>
      </x:c>
      <x:c r="R415" s="2" t="str">
        <x:v>highlighted/BAC_0000070858-26-000157_bac-20251231.htm</x:v>
      </x:c>
      <x:c r="S415" s="2" t="str">
        <x:v>highlighted/BAC_FY2025_BAC_2025_Annual_Report.pdf</x:v>
      </x:c>
      <x:c r="T415" s="2" t="str">
        <x:v>28,37,38</x:v>
      </x:c>
    </x:row>
    <x:row r="416" ht="24" customHeight="1">
      <x:c r="C416" s="2" t="str">
        <x:v>Historical Inputs!F416</x:v>
      </x:c>
      <x:c r="D416" s="2" t="str">
        <x:v>BAC</x:v>
      </x:c>
      <x:c r="E416" s="2" t="str">
        <x:v>FY2025</x:v>
      </x:c>
      <x:c r="F416" s="2" t="str">
        <x:v>tce_reported</x:v>
      </x:c>
      <x:c r="G416" s="2" t="str">
        <x:v>n.a.</x:v>
      </x:c>
      <x:c r="H416" s="2" t="str">
        <x:v>USDm</x:v>
      </x:c>
      <x:c r="I416" s="2" t="str">
        <x:v>2025-12-31</x:v>
      </x:c>
      <x:c r="J416" s="2" t="str"/>
      <x:c r="K416" s="2" t="str"/>
      <x:c r="L416" s="2" t="str"/>
      <x:c r="M416" s="2" t="str"/>
      <x:c r="N416" s="2" t="str"/>
      <x:c r="O416" s="2" t="str"/>
      <x:c r="P416" s="2" t="str">
        <x:v>Not reported / unavailable</x:v>
      </x:c>
      <x:c r="Q416" s="2" t="str">
        <x:v>Reported tangible common equity</x:v>
      </x:c>
      <x:c r="R416" s="2" t="str"/>
      <x:c r="S416" s="2" t="str"/>
      <x:c r="T416" s="2" t="str"/>
    </x:row>
    <x:row r="417" ht="24" customHeight="1">
      <x:c r="C417" s="2" t="str">
        <x:v>Historical Inputs!F417</x:v>
      </x:c>
      <x:c r="D417" s="2" t="str">
        <x:v>BAC</x:v>
      </x:c>
      <x:c r="E417" s="2" t="str">
        <x:v>H1 2025</x:v>
      </x:c>
      <x:c r="F417" s="2" t="str">
        <x:v>assets</x:v>
      </x:c>
      <x:c r="G417" s="2" t="n">
        <x:v>3440798</x:v>
      </x:c>
      <x:c r="H417" s="2" t="str">
        <x:v>USD</x:v>
      </x:c>
      <x:c r="I417" s="2" t="str">
        <x:v>2025-06-30</x:v>
      </x:c>
      <x:c r="J417" s="2" t="str">
        <x:v>2026-07-31</x:v>
      </x:c>
      <x:c r="K417" s="2" t="str">
        <x:v>0000070858-26-000394</x:v>
      </x:c>
      <x:c r="L417" s="2" t="str">
        <x:v>data/raw/filings/BAC_0000070858-26-000394_bac-20260630.htm</x:v>
      </x:c>
      <x:c r="M417" s="2" t="str">
        <x:v>https://www.sec.gov/Archives/edgar/data/70858/000007085826000394/bac-20260630.htm</x:v>
      </x:c>
      <x:c r="N417" s="2" t="str">
        <x:v>f-6578</x:v>
      </x:c>
      <x:c r="O417" s="2" t="str"/>
      <x:c r="P417" s="2" t="str">
        <x:v>Exact XBRL anchor</x:v>
      </x:c>
      <x:c r="Q417" s="2" t="str">
        <x:v>Assets</x:v>
      </x:c>
      <x:c r="R417" s="2" t="str">
        <x:v>highlighted/BAC_0000070858-26-000394_bac-20260630.htm</x:v>
      </x:c>
      <x:c r="S417" s="2" t="str"/>
      <x:c r="T417" s="2" t="str"/>
    </x:row>
    <x:row r="418" ht="24" customHeight="1">
      <x:c r="C418" s="2" t="str">
        <x:v>Historical Inputs!F418</x:v>
      </x:c>
      <x:c r="D418" s="2" t="str">
        <x:v>BAC</x:v>
      </x:c>
      <x:c r="E418" s="2" t="str">
        <x:v>H1 2025</x:v>
      </x:c>
      <x:c r="F418" s="2" t="str">
        <x:v>liabilities</x:v>
      </x:c>
      <x:c r="G418" s="2" t="n">
        <x:v>3141543</x:v>
      </x:c>
      <x:c r="H418" s="2" t="str">
        <x:v>USD</x:v>
      </x:c>
      <x:c r="I418" s="2" t="str">
        <x:v>2025-06-30</x:v>
      </x:c>
      <x:c r="J418" s="2" t="str">
        <x:v>2025-07-31</x:v>
      </x:c>
      <x:c r="K418" s="2" t="str">
        <x:v>0000070858-25-000268</x:v>
      </x:c>
      <x:c r="L418" s="2" t="str">
        <x:v>data/raw/filings/BAC_0000070858-25-000268_bac-20250630.htm</x:v>
      </x:c>
      <x:c r="M418" s="2" t="str">
        <x:v>https://www.sec.gov/Archives/edgar/data/70858/000007085825000268/bac-20250630.htm</x:v>
      </x:c>
      <x:c r="N418" s="2" t="str">
        <x:v>f-304</x:v>
      </x:c>
      <x:c r="O418" s="2" t="str"/>
      <x:c r="P418" s="2" t="str">
        <x:v>Exact XBRL anchor</x:v>
      </x:c>
      <x:c r="Q418" s="2" t="str">
        <x:v>Liabilities</x:v>
      </x:c>
      <x:c r="R418" s="2" t="str">
        <x:v>highlighted/BAC_0000070858-25-000268_bac-20250630.htm</x:v>
      </x:c>
      <x:c r="S418" s="2" t="str"/>
      <x:c r="T418" s="2" t="str"/>
    </x:row>
    <x:row r="419" ht="24" customHeight="1">
      <x:c r="C419" s="2" t="str">
        <x:v>Historical Inputs!F419</x:v>
      </x:c>
      <x:c r="D419" s="2" t="str">
        <x:v>BAC</x:v>
      </x:c>
      <x:c r="E419" s="2" t="str">
        <x:v>H1 2025</x:v>
      </x:c>
      <x:c r="F419" s="2" t="str">
        <x:v>equity</x:v>
      </x:c>
      <x:c r="G419" s="2" t="n">
        <x:v>298021</x:v>
      </x:c>
      <x:c r="H419" s="2" t="str">
        <x:v>USD</x:v>
      </x:c>
      <x:c r="I419" s="2" t="str">
        <x:v>2025-06-30</x:v>
      </x:c>
      <x:c r="J419" s="2" t="str">
        <x:v>2026-07-31</x:v>
      </x:c>
      <x:c r="K419" s="2" t="str">
        <x:v>0000070858-26-000394</x:v>
      </x:c>
      <x:c r="L419" s="2" t="str">
        <x:v>data/raw/filings/BAC_0000070858-26-000394_bac-20260630.htm</x:v>
      </x:c>
      <x:c r="M419" s="2" t="str">
        <x:v>https://www.sec.gov/Archives/edgar/data/70858/000007085826000394/bac-20260630.htm</x:v>
      </x:c>
      <x:c r="N419" s="2" t="str">
        <x:v>f-514</x:v>
      </x:c>
      <x:c r="O419" s="2" t="str"/>
      <x:c r="P419" s="2" t="str">
        <x:v>Exact XBRL anchor</x:v>
      </x:c>
      <x:c r="Q419" s="2" t="str">
        <x:v>Stockholders' Equity Attributable to Parent</x:v>
      </x:c>
      <x:c r="R419" s="2" t="str">
        <x:v>highlighted/BAC_0000070858-26-000394_bac-20260630.htm</x:v>
      </x:c>
      <x:c r="S419" s="2" t="str"/>
      <x:c r="T419" s="2" t="str"/>
    </x:row>
    <x:row r="420" ht="24" customHeight="1">
      <x:c r="C420" s="2" t="str">
        <x:v>Historical Inputs!F420</x:v>
      </x:c>
      <x:c r="D420" s="2" t="str">
        <x:v>BAC</x:v>
      </x:c>
      <x:c r="E420" s="2" t="str">
        <x:v>H1 2025</x:v>
      </x:c>
      <x:c r="F420" s="2" t="str">
        <x:v>preferred</x:v>
      </x:c>
      <x:c r="G420" s="2" t="str">
        <x:v>n.a.</x:v>
      </x:c>
      <x:c r="H420" s="2" t="str">
        <x:v>USDm</x:v>
      </x:c>
      <x:c r="I420" s="2" t="str">
        <x:v>2025-06-30</x:v>
      </x:c>
      <x:c r="J420" s="2" t="str"/>
      <x:c r="K420" s="2" t="str"/>
      <x:c r="L420" s="2" t="str"/>
      <x:c r="M420" s="2" t="str"/>
      <x:c r="N420" s="2" t="str"/>
      <x:c r="O420" s="2" t="str"/>
      <x:c r="P420" s="2" t="str">
        <x:v>Not reported / unavailable</x:v>
      </x:c>
      <x:c r="Q420" s="2" t="str">
        <x:v>Preferred equity carrying amount</x:v>
      </x:c>
      <x:c r="R420" s="2" t="str"/>
      <x:c r="S420" s="2" t="str"/>
      <x:c r="T420" s="2" t="str"/>
    </x:row>
    <x:row r="421" ht="24" customHeight="1">
      <x:c r="C421" s="2" t="str">
        <x:v>Historical Inputs!F421</x:v>
      </x:c>
      <x:c r="D421" s="2" t="str">
        <x:v>BAC</x:v>
      </x:c>
      <x:c r="E421" s="2" t="str">
        <x:v>H1 2025</x:v>
      </x:c>
      <x:c r="F421" s="2" t="str">
        <x:v>common_equity_reported</x:v>
      </x:c>
      <x:c r="G421" s="2" t="str">
        <x:v>n.a.</x:v>
      </x:c>
      <x:c r="H421" s="2" t="str">
        <x:v>USDm</x:v>
      </x:c>
      <x:c r="I421" s="2" t="str">
        <x:v>2025-06-30</x:v>
      </x:c>
      <x:c r="J421" s="2" t="str"/>
      <x:c r="K421" s="2" t="str"/>
      <x:c r="L421" s="2" t="str"/>
      <x:c r="M421" s="2" t="str"/>
      <x:c r="N421" s="2" t="str"/>
      <x:c r="O421" s="2" t="str"/>
      <x:c r="P421" s="2" t="str">
        <x:v>Not reported / unavailable</x:v>
      </x:c>
      <x:c r="Q421" s="2" t="str">
        <x:v>Reported common shareholders equity</x:v>
      </x:c>
      <x:c r="R421" s="2" t="str"/>
      <x:c r="S421" s="2" t="str"/>
      <x:c r="T421" s="2" t="str"/>
    </x:row>
    <x:row r="422" ht="24" customHeight="1">
      <x:c r="C422" s="2" t="str">
        <x:v>Historical Inputs!F422</x:v>
      </x:c>
      <x:c r="D422" s="2" t="str">
        <x:v>BAC</x:v>
      </x:c>
      <x:c r="E422" s="2" t="str">
        <x:v>H1 2025</x:v>
      </x:c>
      <x:c r="F422" s="2" t="str">
        <x:v>goodwill</x:v>
      </x:c>
      <x:c r="G422" s="2" t="n">
        <x:v>69021</x:v>
      </x:c>
      <x:c r="H422" s="2" t="str">
        <x:v>USD</x:v>
      </x:c>
      <x:c r="I422" s="2" t="str">
        <x:v>2025-06-30</x:v>
      </x:c>
      <x:c r="J422" s="2" t="str">
        <x:v>2025-07-31</x:v>
      </x:c>
      <x:c r="K422" s="2" t="str">
        <x:v>0000070858-25-000268</x:v>
      </x:c>
      <x:c r="L422" s="2" t="str">
        <x:v>data/raw/filings/BAC_0000070858-25-000268_bac-20250630.htm</x:v>
      </x:c>
      <x:c r="M422" s="2" t="str">
        <x:v>https://www.sec.gov/Archives/edgar/data/70858/000007085825000268/bac-20250630.htm</x:v>
      </x:c>
      <x:c r="N422" s="2" t="str">
        <x:v>f-4108</x:v>
      </x:c>
      <x:c r="O422" s="2" t="str"/>
      <x:c r="P422" s="2" t="str">
        <x:v>Exact XBRL anchor</x:v>
      </x:c>
      <x:c r="Q422" s="2" t="str">
        <x:v>Goodwill</x:v>
      </x:c>
      <x:c r="R422" s="2" t="str">
        <x:v>highlighted/BAC_0000070858-25-000268_bac-20250630.htm</x:v>
      </x:c>
      <x:c r="S422" s="2" t="str"/>
      <x:c r="T422" s="2" t="str"/>
    </x:row>
    <x:row r="423" ht="24" customHeight="1">
      <x:c r="C423" s="2" t="str">
        <x:v>Historical Inputs!F423</x:v>
      </x:c>
      <x:c r="D423" s="2" t="str">
        <x:v>BAC</x:v>
      </x:c>
      <x:c r="E423" s="2" t="str">
        <x:v>H1 2025</x:v>
      </x:c>
      <x:c r="F423" s="2" t="str">
        <x:v>intangibles</x:v>
      </x:c>
      <x:c r="G423" s="2" t="n">
        <x:v>1900</x:v>
      </x:c>
      <x:c r="H423" s="2" t="str">
        <x:v>USD</x:v>
      </x:c>
      <x:c r="I423" s="2" t="str">
        <x:v>2025-06-30</x:v>
      </x:c>
      <x:c r="J423" s="2" t="str">
        <x:v>2025-07-31</x:v>
      </x:c>
      <x:c r="K423" s="2" t="str">
        <x:v>0000070858-25-000268</x:v>
      </x:c>
      <x:c r="L423" s="2" t="str">
        <x:v>data/raw/filings/BAC_0000070858-25-000268_bac-20250630.htm</x:v>
      </x:c>
      <x:c r="M423" s="2" t="str">
        <x:v>https://www.sec.gov/Archives/edgar/data/70858/000007085825000268/bac-20250630.htm</x:v>
      </x:c>
      <x:c r="N423" s="2" t="str">
        <x:v>f-4110</x:v>
      </x:c>
      <x:c r="O423" s="2" t="str"/>
      <x:c r="P423" s="2" t="str">
        <x:v>Exact XBRL anchor</x:v>
      </x:c>
      <x:c r="Q423" s="2" t="str">
        <x:v>Intangible Assets, Net (Excluding Goodwill)</x:v>
      </x:c>
      <x:c r="R423" s="2" t="str">
        <x:v>highlighted/BAC_0000070858-25-000268_bac-20250630.htm</x:v>
      </x:c>
      <x:c r="S423" s="2" t="str"/>
      <x:c r="T423" s="2" t="str"/>
    </x:row>
    <x:row r="424" ht="24" customHeight="1">
      <x:c r="C424" s="2" t="str">
        <x:v>Historical Inputs!F424</x:v>
      </x:c>
      <x:c r="D424" s="2" t="str">
        <x:v>BAC</x:v>
      </x:c>
      <x:c r="E424" s="2" t="str">
        <x:v>H1 2025</x:v>
      </x:c>
      <x:c r="F424" s="2" t="str">
        <x:v>intangibles_total</x:v>
      </x:c>
      <x:c r="G424" s="2" t="str">
        <x:v>n.a.</x:v>
      </x:c>
      <x:c r="H424" s="2" t="str">
        <x:v>USDm</x:v>
      </x:c>
      <x:c r="I424" s="2" t="str">
        <x:v>2025-06-30</x:v>
      </x:c>
      <x:c r="J424" s="2" t="str"/>
      <x:c r="K424" s="2" t="str"/>
      <x:c r="L424" s="2" t="str"/>
      <x:c r="M424" s="2" t="str"/>
      <x:c r="N424" s="2" t="str"/>
      <x:c r="O424" s="2" t="str"/>
      <x:c r="P424" s="2" t="str">
        <x:v>Not reported / unavailable</x:v>
      </x:c>
      <x:c r="Q424" s="2" t="str">
        <x:v>Reported goodwill and intangible assets combined</x:v>
      </x:c>
      <x:c r="R424" s="2" t="str"/>
      <x:c r="S424" s="2" t="str"/>
      <x:c r="T424" s="2" t="str"/>
    </x:row>
    <x:row r="425" ht="24" customHeight="1">
      <x:c r="C425" s="2" t="str">
        <x:v>Historical Inputs!F425</x:v>
      </x:c>
      <x:c r="D425" s="2" t="str">
        <x:v>BAC</x:v>
      </x:c>
      <x:c r="E425" s="2" t="str">
        <x:v>H1 2025</x:v>
      </x:c>
      <x:c r="F425" s="2" t="str">
        <x:v>shares_end</x:v>
      </x:c>
      <x:c r="G425" s="2" t="n">
        <x:v>7436.679485</x:v>
      </x:c>
      <x:c r="H425" s="2" t="str">
        <x:v>shares</x:v>
      </x:c>
      <x:c r="I425" s="2" t="str">
        <x:v>2025-06-30</x:v>
      </x:c>
      <x:c r="J425" s="2" t="str">
        <x:v>2025-07-31</x:v>
      </x:c>
      <x:c r="K425" s="2" t="str">
        <x:v>0000070858-25-000268</x:v>
      </x:c>
      <x:c r="L425" s="2" t="str">
        <x:v>data/raw/filings/BAC_0000070858-25-000268_bac-20250630.htm</x:v>
      </x:c>
      <x:c r="M425" s="2" t="str">
        <x:v>https://www.sec.gov/Archives/edgar/data/70858/000007085825000268/bac-20250630.htm</x:v>
      </x:c>
      <x:c r="N425" s="2" t="str"/>
      <x:c r="O425" s="2" t="str"/>
      <x:c r="P425" s="2" t="str">
        <x:v>Structured source retained; exact visible anchor requires review</x:v>
      </x:c>
      <x:c r="Q425" s="2" t="str">
        <x:v>Common Stock, Shares, Outstanding</x:v>
      </x:c>
      <x:c r="R425" s="2" t="str"/>
      <x:c r="S425" s="2" t="str"/>
      <x:c r="T425" s="2" t="str"/>
    </x:row>
    <x:row r="426" ht="24" customHeight="1">
      <x:c r="C426" s="2" t="str">
        <x:v>Historical Inputs!F426</x:v>
      </x:c>
      <x:c r="D426" s="2" t="str">
        <x:v>BAC</x:v>
      </x:c>
      <x:c r="E426" s="2" t="str">
        <x:v>H1 2025</x:v>
      </x:c>
      <x:c r="F426" s="2" t="str">
        <x:v>shares_issued</x:v>
      </x:c>
      <x:c r="G426" s="2" t="n">
        <x:v>7436.679485</x:v>
      </x:c>
      <x:c r="H426" s="2" t="str">
        <x:v>shares</x:v>
      </x:c>
      <x:c r="I426" s="2" t="str">
        <x:v>2025-06-30</x:v>
      </x:c>
      <x:c r="J426" s="2" t="str">
        <x:v>2025-07-31</x:v>
      </x:c>
      <x:c r="K426" s="2" t="str">
        <x:v>0000070858-25-000268</x:v>
      </x:c>
      <x:c r="L426" s="2" t="str">
        <x:v>data/raw/filings/BAC_0000070858-25-000268_bac-20250630.htm</x:v>
      </x:c>
      <x:c r="M426" s="2" t="str">
        <x:v>https://www.sec.gov/Archives/edgar/data/70858/000007085825000268/bac-20250630.htm</x:v>
      </x:c>
      <x:c r="N426" s="2" t="str">
        <x:v>f-322</x:v>
      </x:c>
      <x:c r="O426" s="2" t="str"/>
      <x:c r="P426" s="2" t="str">
        <x:v>Exact XBRL anchor</x:v>
      </x:c>
      <x:c r="Q426" s="2" t="str">
        <x:v>Common Stock, Shares, Issued</x:v>
      </x:c>
      <x:c r="R426" s="2" t="str">
        <x:v>highlighted/BAC_0000070858-25-000268_bac-20250630.htm</x:v>
      </x:c>
      <x:c r="S426" s="2" t="str"/>
      <x:c r="T426" s="2" t="str"/>
    </x:row>
    <x:row r="427" ht="24" customHeight="1">
      <x:c r="C427" s="2" t="str">
        <x:v>Historical Inputs!F427</x:v>
      </x:c>
      <x:c r="D427" s="2" t="str">
        <x:v>BAC</x:v>
      </x:c>
      <x:c r="E427" s="2" t="str">
        <x:v>H1 2025</x:v>
      </x:c>
      <x:c r="F427" s="2" t="str">
        <x:v>shares_treasury</x:v>
      </x:c>
      <x:c r="G427" s="2" t="str">
        <x:v>n.a.</x:v>
      </x:c>
      <x:c r="H427" s="2" t="str">
        <x:v>million</x:v>
      </x:c>
      <x:c r="I427" s="2" t="str">
        <x:v>2025-06-30</x:v>
      </x:c>
      <x:c r="J427" s="2" t="str"/>
      <x:c r="K427" s="2" t="str"/>
      <x:c r="L427" s="2" t="str"/>
      <x:c r="M427" s="2" t="str"/>
      <x:c r="N427" s="2" t="str"/>
      <x:c r="O427" s="2" t="str"/>
      <x:c r="P427" s="2" t="str">
        <x:v>Not reported / unavailable</x:v>
      </x:c>
      <x:c r="Q427" s="2" t="str">
        <x:v>Shares Treasury</x:v>
      </x:c>
      <x:c r="R427" s="2" t="str"/>
      <x:c r="S427" s="2" t="str"/>
      <x:c r="T427" s="2" t="str"/>
    </x:row>
    <x:row r="428" ht="24" customHeight="1">
      <x:c r="C428" s="2" t="str">
        <x:v>Historical Inputs!F428</x:v>
      </x:c>
      <x:c r="D428" s="2" t="str">
        <x:v>BAC</x:v>
      </x:c>
      <x:c r="E428" s="2" t="str">
        <x:v>H1 2025</x:v>
      </x:c>
      <x:c r="F428" s="2" t="str">
        <x:v>deposits</x:v>
      </x:c>
      <x:c r="G428" s="2" t="n">
        <x:v>2011613</x:v>
      </x:c>
      <x:c r="H428" s="2" t="str">
        <x:v>USD</x:v>
      </x:c>
      <x:c r="I428" s="2" t="str">
        <x:v>2025-06-30</x:v>
      </x:c>
      <x:c r="J428" s="2" t="str">
        <x:v>2025-07-31</x:v>
      </x:c>
      <x:c r="K428" s="2" t="str">
        <x:v>0000070858-25-000268</x:v>
      </x:c>
      <x:c r="L428" s="2" t="str">
        <x:v>data/raw/filings/BAC_0000070858-25-000268_bac-20250630.htm</x:v>
      </x:c>
      <x:c r="M428" s="2" t="str">
        <x:v>https://www.sec.gov/Archives/edgar/data/70858/000007085825000268/bac-20250630.htm</x:v>
      </x:c>
      <x:c r="N428" s="2" t="str">
        <x:v>f-280</x:v>
      </x:c>
      <x:c r="O428" s="2" t="str"/>
      <x:c r="P428" s="2" t="str">
        <x:v>Exact XBRL anchor</x:v>
      </x:c>
      <x:c r="Q428" s="2" t="str">
        <x:v>Deposits</x:v>
      </x:c>
      <x:c r="R428" s="2" t="str">
        <x:v>highlighted/BAC_0000070858-25-000268_bac-20250630.htm</x:v>
      </x:c>
      <x:c r="S428" s="2" t="str"/>
      <x:c r="T428" s="2" t="str"/>
    </x:row>
    <x:row r="429" ht="24" customHeight="1">
      <x:c r="C429" s="2" t="str">
        <x:v>Historical Inputs!F429</x:v>
      </x:c>
      <x:c r="D429" s="2" t="str">
        <x:v>BAC</x:v>
      </x:c>
      <x:c r="E429" s="2" t="str">
        <x:v>H1 2025</x:v>
      </x:c>
      <x:c r="F429" s="2" t="str">
        <x:v>loans_gross</x:v>
      </x:c>
      <x:c r="G429" s="2" t="n">
        <x:v>1147056</x:v>
      </x:c>
      <x:c r="H429" s="2" t="str">
        <x:v>USD</x:v>
      </x:c>
      <x:c r="I429" s="2" t="str">
        <x:v>2025-06-30</x:v>
      </x:c>
      <x:c r="J429" s="2" t="str">
        <x:v>2025-07-31</x:v>
      </x:c>
      <x:c r="K429" s="2" t="str">
        <x:v>0000070858-25-000268</x:v>
      </x:c>
      <x:c r="L429" s="2" t="str">
        <x:v>data/raw/filings/BAC_0000070858-25-000268_bac-20250630.htm</x:v>
      </x:c>
      <x:c r="M429" s="2" t="str">
        <x:v>https://www.sec.gov/Archives/edgar/data/70858/000007085825000268/bac-20250630.htm</x:v>
      </x:c>
      <x:c r="N429" s="2" t="str">
        <x:v>f-2198</x:v>
      </x:c>
      <x:c r="O429" s="2" t="str"/>
      <x:c r="P429" s="2" t="str">
        <x:v>Exact XBRL anchor</x:v>
      </x:c>
      <x:c r="Q429" s="2" t="str">
        <x:v>Gross loans and leases selected definition</x:v>
      </x:c>
      <x:c r="R429" s="2" t="str">
        <x:v>highlighted/BAC_0000070858-25-000268_bac-20250630.htm</x:v>
      </x:c>
      <x:c r="S429" s="2" t="str"/>
      <x:c r="T429" s="2" t="str"/>
    </x:row>
    <x:row r="430" ht="24" customHeight="1">
      <x:c r="C430" s="2" t="str">
        <x:v>Historical Inputs!F430</x:v>
      </x:c>
      <x:c r="D430" s="2" t="str">
        <x:v>BAC</x:v>
      </x:c>
      <x:c r="E430" s="2" t="str">
        <x:v>H1 2025</x:v>
      </x:c>
      <x:c r="F430" s="2" t="str">
        <x:v>loans_net</x:v>
      </x:c>
      <x:c r="G430" s="2" t="n">
        <x:v>1133765</x:v>
      </x:c>
      <x:c r="H430" s="2" t="str">
        <x:v>USD</x:v>
      </x:c>
      <x:c r="I430" s="2" t="str">
        <x:v>2025-06-30</x:v>
      </x:c>
      <x:c r="J430" s="2" t="str">
        <x:v>2025-07-31</x:v>
      </x:c>
      <x:c r="K430" s="2" t="str">
        <x:v>0000070858-25-000268</x:v>
      </x:c>
      <x:c r="L430" s="2" t="str">
        <x:v>data/raw/filings/BAC_0000070858-25-000268_bac-20250630.htm</x:v>
      </x:c>
      <x:c r="M430" s="2" t="str">
        <x:v>https://www.sec.gov/Archives/edgar/data/70858/000007085825000268/bac-20250630.htm</x:v>
      </x:c>
      <x:c r="N430" s="2" t="str">
        <x:v>f-252</x:v>
      </x:c>
      <x:c r="O430" s="2" t="str"/>
      <x:c r="P430" s="2" t="str">
        <x:v>Exact XBRL anchor</x:v>
      </x:c>
      <x:c r="Q430" s="2" t="str">
        <x:v>Net loans after allowance selected definition</x:v>
      </x:c>
      <x:c r="R430" s="2" t="str">
        <x:v>highlighted/BAC_0000070858-25-000268_bac-20250630.htm</x:v>
      </x:c>
      <x:c r="S430" s="2" t="str"/>
      <x:c r="T430" s="2" t="str"/>
    </x:row>
    <x:row r="431" ht="24" customHeight="1">
      <x:c r="C431" s="2" t="str">
        <x:v>Historical Inputs!F431</x:v>
      </x:c>
      <x:c r="D431" s="2" t="str">
        <x:v>BAC</x:v>
      </x:c>
      <x:c r="E431" s="2" t="str">
        <x:v>H1 2025</x:v>
      </x:c>
      <x:c r="F431" s="2" t="str">
        <x:v>allowance</x:v>
      </x:c>
      <x:c r="G431" s="2" t="n">
        <x:v>13291</x:v>
      </x:c>
      <x:c r="H431" s="2" t="str">
        <x:v>USD</x:v>
      </x:c>
      <x:c r="I431" s="2" t="str">
        <x:v>2025-06-30</x:v>
      </x:c>
      <x:c r="J431" s="2" t="str">
        <x:v>2026-07-31</x:v>
      </x:c>
      <x:c r="K431" s="2" t="str">
        <x:v>0000070858-26-000394</x:v>
      </x:c>
      <x:c r="L431" s="2" t="str">
        <x:v>data/raw/filings/BAC_0000070858-26-000394_bac-20260630.htm</x:v>
      </x:c>
      <x:c r="M431" s="2" t="str">
        <x:v>https://www.sec.gov/Archives/edgar/data/70858/000007085826000394/bac-20260630.htm</x:v>
      </x:c>
      <x:c r="N431" s="2" t="str">
        <x:v>f-3662</x:v>
      </x:c>
      <x:c r="O431" s="2" t="str"/>
      <x:c r="P431" s="2" t="str">
        <x:v>Exact XBRL anchor</x:v>
      </x:c>
      <x:c r="Q431" s="2" t="str">
        <x:v>Loan allowance for credit losses</x:v>
      </x:c>
      <x:c r="R431" s="2" t="str">
        <x:v>highlighted/BAC_0000070858-26-000394_bac-20260630.htm</x:v>
      </x:c>
      <x:c r="S431" s="2" t="str"/>
      <x:c r="T431" s="2" t="str"/>
    </x:row>
    <x:row r="432" ht="24" customHeight="1">
      <x:c r="C432" s="2" t="str">
        <x:v>Historical Inputs!F432</x:v>
      </x:c>
      <x:c r="D432" s="2" t="str">
        <x:v>BAC</x:v>
      </x:c>
      <x:c r="E432" s="2" t="str">
        <x:v>H1 2025</x:v>
      </x:c>
      <x:c r="F432" s="2" t="str">
        <x:v>nonaccrual</x:v>
      </x:c>
      <x:c r="G432" s="2" t="str">
        <x:v>n.a.</x:v>
      </x:c>
      <x:c r="H432" s="2" t="str">
        <x:v>USDm</x:v>
      </x:c>
      <x:c r="I432" s="2" t="str">
        <x:v>2025-06-30</x:v>
      </x:c>
      <x:c r="J432" s="2" t="str"/>
      <x:c r="K432" s="2" t="str"/>
      <x:c r="L432" s="2" t="str"/>
      <x:c r="M432" s="2" t="str"/>
      <x:c r="N432" s="2" t="str"/>
      <x:c r="O432" s="2" t="str"/>
      <x:c r="P432" s="2" t="str">
        <x:v>Not reported / unavailable</x:v>
      </x:c>
      <x:c r="Q432" s="2" t="str">
        <x:v>Nonaccrual</x:v>
      </x:c>
      <x:c r="R432" s="2" t="str"/>
      <x:c r="S432" s="2" t="str"/>
      <x:c r="T432" s="2" t="str"/>
    </x:row>
    <x:row r="433" ht="24" customHeight="1">
      <x:c r="C433" s="2" t="str">
        <x:v>Historical Inputs!F433</x:v>
      </x:c>
      <x:c r="D433" s="2" t="str">
        <x:v>BAC</x:v>
      </x:c>
      <x:c r="E433" s="2" t="str">
        <x:v>H1 2025</x:v>
      </x:c>
      <x:c r="F433" s="2" t="str">
        <x:v>cash</x:v>
      </x:c>
      <x:c r="G433" s="2" t="str">
        <x:v>n.a.</x:v>
      </x:c>
      <x:c r="H433" s="2" t="str">
        <x:v>USDm</x:v>
      </x:c>
      <x:c r="I433" s="2" t="str">
        <x:v>2025-06-30</x:v>
      </x:c>
      <x:c r="J433" s="2" t="str"/>
      <x:c r="K433" s="2" t="str"/>
      <x:c r="L433" s="2" t="str"/>
      <x:c r="M433" s="2" t="str"/>
      <x:c r="N433" s="2" t="str"/>
      <x:c r="O433" s="2" t="str"/>
      <x:c r="P433" s="2" t="str">
        <x:v>Not reported / unavailable</x:v>
      </x:c>
      <x:c r="Q433" s="2" t="str">
        <x:v>Cash</x:v>
      </x:c>
      <x:c r="R433" s="2" t="str"/>
      <x:c r="S433" s="2" t="str"/>
      <x:c r="T433" s="2" t="str"/>
    </x:row>
    <x:row r="434" ht="24" customHeight="1">
      <x:c r="C434" s="2" t="str">
        <x:v>Historical Inputs!F434</x:v>
      </x:c>
      <x:c r="D434" s="2" t="str">
        <x:v>BAC</x:v>
      </x:c>
      <x:c r="E434" s="2" t="str">
        <x:v>H1 2025</x:v>
      </x:c>
      <x:c r="F434" s="2" t="str">
        <x:v>aoci</x:v>
      </x:c>
      <x:c r="G434" s="2" t="n">
        <x:v>-12504</x:v>
      </x:c>
      <x:c r="H434" s="2" t="str">
        <x:v>USD</x:v>
      </x:c>
      <x:c r="I434" s="2" t="str">
        <x:v>2025-06-30</x:v>
      </x:c>
      <x:c r="J434" s="2" t="str">
        <x:v>2025-07-31</x:v>
      </x:c>
      <x:c r="K434" s="2" t="str">
        <x:v>0000070858-25-000268</x:v>
      </x:c>
      <x:c r="L434" s="2" t="str">
        <x:v>data/raw/filings/BAC_0000070858-25-000268_bac-20250630.htm</x:v>
      </x:c>
      <x:c r="M434" s="2" t="str">
        <x:v>https://www.sec.gov/Archives/edgar/data/70858/000007085825000268/bac-20250630.htm</x:v>
      </x:c>
      <x:c r="N434" s="2" t="str">
        <x:v>f-330</x:v>
      </x:c>
      <x:c r="O434" s="2" t="str"/>
      <x:c r="P434" s="2" t="str">
        <x:v>Exact XBRL anchor</x:v>
      </x:c>
      <x:c r="Q434" s="2" t="str">
        <x:v>Accumulated Other Comprehensive Income (Loss), Net of Tax</x:v>
      </x:c>
      <x:c r="R434" s="2" t="str">
        <x:v>highlighted/BAC_0000070858-25-000268_bac-20250630.htm</x:v>
      </x:c>
      <x:c r="S434" s="2" t="str"/>
      <x:c r="T434" s="2" t="str"/>
    </x:row>
    <x:row r="435" ht="24" customHeight="1">
      <x:c r="C435" s="2" t="str">
        <x:v>Historical Inputs!F435</x:v>
      </x:c>
      <x:c r="D435" s="2" t="str">
        <x:v>BAC</x:v>
      </x:c>
      <x:c r="E435" s="2" t="str">
        <x:v>H1 2025</x:v>
      </x:c>
      <x:c r="F435" s="2" t="str">
        <x:v>nii</x:v>
      </x:c>
      <x:c r="G435" s="2" t="n">
        <x:v>29113</x:v>
      </x:c>
      <x:c r="H435" s="2" t="str">
        <x:v>USD</x:v>
      </x:c>
      <x:c r="I435" s="2" t="str">
        <x:v>2025-06-30</x:v>
      </x:c>
      <x:c r="J435" s="2" t="str">
        <x:v>2026-07-31</x:v>
      </x:c>
      <x:c r="K435" s="2" t="str">
        <x:v>0000070858-26-000394</x:v>
      </x:c>
      <x:c r="L435" s="2" t="str">
        <x:v>data/raw/filings/BAC_0000070858-26-000394_bac-20260630.htm</x:v>
      </x:c>
      <x:c r="M435" s="2" t="str">
        <x:v>https://www.sec.gov/Archives/edgar/data/70858/000007085826000394/bac-20260630.htm</x:v>
      </x:c>
      <x:c r="N435" s="2" t="str">
        <x:v>f-645</x:v>
      </x:c>
      <x:c r="O435" s="2" t="str"/>
      <x:c r="P435" s="2" t="str">
        <x:v>Exact XBRL anchor</x:v>
      </x:c>
      <x:c r="Q435" s="2" t="str">
        <x:v>Interest Income (Expense), Net</x:v>
      </x:c>
      <x:c r="R435" s="2" t="str">
        <x:v>highlighted/BAC_0000070858-26-000394_bac-20260630.htm</x:v>
      </x:c>
      <x:c r="S435" s="2" t="str"/>
      <x:c r="T435" s="2" t="str"/>
    </x:row>
    <x:row r="436" ht="24" customHeight="1">
      <x:c r="C436" s="2" t="str">
        <x:v>Historical Inputs!F436</x:v>
      </x:c>
      <x:c r="D436" s="2" t="str">
        <x:v>BAC</x:v>
      </x:c>
      <x:c r="E436" s="2" t="str">
        <x:v>H1 2025</x:v>
      </x:c>
      <x:c r="F436" s="2" t="str">
        <x:v>noninterest_income</x:v>
      </x:c>
      <x:c r="G436" s="2" t="n">
        <x:v>26577</x:v>
      </x:c>
      <x:c r="H436" s="2" t="str">
        <x:v>USD</x:v>
      </x:c>
      <x:c r="I436" s="2" t="str">
        <x:v>2025-06-30</x:v>
      </x:c>
      <x:c r="J436" s="2" t="str">
        <x:v>2026-07-31</x:v>
      </x:c>
      <x:c r="K436" s="2" t="str">
        <x:v>0000070858-26-000394</x:v>
      </x:c>
      <x:c r="L436" s="2" t="str">
        <x:v>data/raw/filings/BAC_0000070858-26-000394_bac-20260630.htm</x:v>
      </x:c>
      <x:c r="M436" s="2" t="str">
        <x:v>https://www.sec.gov/Archives/edgar/data/70858/000007085826000394/bac-20260630.htm</x:v>
      </x:c>
      <x:c r="N436" s="2" t="str">
        <x:v>f-6952</x:v>
      </x:c>
      <x:c r="O436" s="2" t="str"/>
      <x:c r="P436" s="2" t="str">
        <x:v>Exact XBRL anchor</x:v>
      </x:c>
      <x:c r="Q436" s="2" t="str">
        <x:v>Noninterest Income</x:v>
      </x:c>
      <x:c r="R436" s="2" t="str">
        <x:v>highlighted/BAC_0000070858-26-000394_bac-20260630.htm</x:v>
      </x:c>
      <x:c r="S436" s="2" t="str"/>
      <x:c r="T436" s="2" t="str"/>
    </x:row>
    <x:row r="437" ht="24" customHeight="1">
      <x:c r="C437" s="2" t="str">
        <x:v>Historical Inputs!F437</x:v>
      </x:c>
      <x:c r="D437" s="2" t="str">
        <x:v>BAC</x:v>
      </x:c>
      <x:c r="E437" s="2" t="str">
        <x:v>H1 2025</x:v>
      </x:c>
      <x:c r="F437" s="2" t="str">
        <x:v>revenue_reported</x:v>
      </x:c>
      <x:c r="G437" s="2" t="n">
        <x:v>55690</x:v>
      </x:c>
      <x:c r="H437" s="2" t="str">
        <x:v>USD</x:v>
      </x:c>
      <x:c r="I437" s="2" t="str">
        <x:v>2025-06-30</x:v>
      </x:c>
      <x:c r="J437" s="2" t="str">
        <x:v>2026-07-31</x:v>
      </x:c>
      <x:c r="K437" s="2" t="str">
        <x:v>0000070858-26-000394</x:v>
      </x:c>
      <x:c r="L437" s="2" t="str">
        <x:v>data/raw/filings/BAC_0000070858-26-000394_bac-20260630.htm</x:v>
      </x:c>
      <x:c r="M437" s="2" t="str">
        <x:v>https://www.sec.gov/Archives/edgar/data/70858/000007085826000394/bac-20260630.htm</x:v>
      </x:c>
      <x:c r="N437" s="2" t="str">
        <x:v>f-115</x:v>
      </x:c>
      <x:c r="O437" s="2" t="str"/>
      <x:c r="P437" s="2" t="str">
        <x:v>Exact XBRL anchor</x:v>
      </x:c>
      <x:c r="Q437" s="2" t="str">
        <x:v>Revenues</x:v>
      </x:c>
      <x:c r="R437" s="2" t="str">
        <x:v>highlighted/BAC_0000070858-26-000394_bac-20260630.htm</x:v>
      </x:c>
      <x:c r="S437" s="2" t="str"/>
      <x:c r="T437" s="2" t="str"/>
    </x:row>
    <x:row r="438" ht="24" customHeight="1">
      <x:c r="C438" s="2" t="str">
        <x:v>Historical Inputs!F438</x:v>
      </x:c>
      <x:c r="D438" s="2" t="str">
        <x:v>BAC</x:v>
      </x:c>
      <x:c r="E438" s="2" t="str">
        <x:v>H1 2025</x:v>
      </x:c>
      <x:c r="F438" s="2" t="str">
        <x:v>opex</x:v>
      </x:c>
      <x:c r="G438" s="2" t="n">
        <x:v>34953</x:v>
      </x:c>
      <x:c r="H438" s="2" t="str">
        <x:v>USD</x:v>
      </x:c>
      <x:c r="I438" s="2" t="str">
        <x:v>2025-06-30</x:v>
      </x:c>
      <x:c r="J438" s="2" t="str">
        <x:v>2026-07-31</x:v>
      </x:c>
      <x:c r="K438" s="2" t="str">
        <x:v>0000070858-26-000394</x:v>
      </x:c>
      <x:c r="L438" s="2" t="str">
        <x:v>data/raw/filings/BAC_0000070858-26-000394_bac-20260630.htm</x:v>
      </x:c>
      <x:c r="M438" s="2" t="str">
        <x:v>https://www.sec.gov/Archives/edgar/data/70858/000007085826000394/bac-20260630.htm</x:v>
      </x:c>
      <x:c r="N438" s="2" t="str">
        <x:v>f-6554</x:v>
      </x:c>
      <x:c r="O438" s="2" t="str"/>
      <x:c r="P438" s="2" t="str">
        <x:v>Exact XBRL anchor</x:v>
      </x:c>
      <x:c r="Q438" s="2" t="str">
        <x:v>Noninterest Expense</x:v>
      </x:c>
      <x:c r="R438" s="2" t="str">
        <x:v>highlighted/BAC_0000070858-26-000394_bac-20260630.htm</x:v>
      </x:c>
      <x:c r="S438" s="2" t="str"/>
      <x:c r="T438" s="2" t="str"/>
    </x:row>
    <x:row r="439" ht="24" customHeight="1">
      <x:c r="C439" s="2" t="str">
        <x:v>Historical Inputs!F439</x:v>
      </x:c>
      <x:c r="D439" s="2" t="str">
        <x:v>BAC</x:v>
      </x:c>
      <x:c r="E439" s="2" t="str">
        <x:v>H1 2025</x:v>
      </x:c>
      <x:c r="F439" s="2" t="str">
        <x:v>provision</x:v>
      </x:c>
      <x:c r="G439" s="2" t="str">
        <x:v>n.a.</x:v>
      </x:c>
      <x:c r="H439" s="2" t="str">
        <x:v>USDm</x:v>
      </x:c>
      <x:c r="I439" s="2" t="str">
        <x:v>2025-06-30</x:v>
      </x:c>
      <x:c r="J439" s="2" t="str"/>
      <x:c r="K439" s="2" t="str"/>
      <x:c r="L439" s="2" t="str"/>
      <x:c r="M439" s="2" t="str"/>
      <x:c r="N439" s="2" t="str"/>
      <x:c r="O439" s="2" t="str"/>
      <x:c r="P439" s="2" t="str">
        <x:v>Not reported / unavailable</x:v>
      </x:c>
      <x:c r="Q439" s="2" t="str">
        <x:v>Provision for credit losses</x:v>
      </x:c>
      <x:c r="R439" s="2" t="str"/>
      <x:c r="S439" s="2" t="str"/>
      <x:c r="T439" s="2" t="str"/>
    </x:row>
    <x:row r="440" ht="24" customHeight="1">
      <x:c r="C440" s="2" t="str">
        <x:v>Historical Inputs!F440</x:v>
      </x:c>
      <x:c r="D440" s="2" t="str">
        <x:v>BAC</x:v>
      </x:c>
      <x:c r="E440" s="2" t="str">
        <x:v>H1 2025</x:v>
      </x:c>
      <x:c r="F440" s="2" t="str">
        <x:v>pretax</x:v>
      </x:c>
      <x:c r="G440" s="2" t="n">
        <x:v>17665</x:v>
      </x:c>
      <x:c r="H440" s="2" t="str">
        <x:v>USD</x:v>
      </x:c>
      <x:c r="I440" s="2" t="str">
        <x:v>2025-06-30</x:v>
      </x:c>
      <x:c r="J440" s="2" t="str">
        <x:v>2026-07-31</x:v>
      </x:c>
      <x:c r="K440" s="2" t="str">
        <x:v>0000070858-26-000394</x:v>
      </x:c>
      <x:c r="L440" s="2" t="str">
        <x:v>data/raw/filings/BAC_0000070858-26-000394_bac-20260630.htm</x:v>
      </x:c>
      <x:c r="M440" s="2" t="str">
        <x:v>https://www.sec.gov/Archives/edgar/data/70858/000007085826000394/bac-20260630.htm</x:v>
      </x:c>
      <x:c r="N440" s="2" t="str">
        <x:v>f-155</x:v>
      </x:c>
      <x:c r="O440" s="2" t="str"/>
      <x:c r="P440" s="2" t="str">
        <x:v>Exact XBRL anchor</x:v>
      </x:c>
      <x:c r="Q440" s="2" t="str">
        <x:v>Income (Loss) from Continuing Operations before Income Taxes, Noncontrolling Interest</x:v>
      </x:c>
      <x:c r="R440" s="2" t="str">
        <x:v>highlighted/BAC_0000070858-26-000394_bac-20260630.htm</x:v>
      </x:c>
      <x:c r="S440" s="2" t="str"/>
      <x:c r="T440" s="2" t="str"/>
    </x:row>
    <x:row r="441" ht="24" customHeight="1">
      <x:c r="C441" s="2" t="str">
        <x:v>Historical Inputs!F441</x:v>
      </x:c>
      <x:c r="D441" s="2" t="str">
        <x:v>BAC</x:v>
      </x:c>
      <x:c r="E441" s="2" t="str">
        <x:v>H1 2025</x:v>
      </x:c>
      <x:c r="F441" s="2" t="str">
        <x:v>tax</x:v>
      </x:c>
      <x:c r="G441" s="2" t="n">
        <x:v>3135</x:v>
      </x:c>
      <x:c r="H441" s="2" t="str">
        <x:v>USD</x:v>
      </x:c>
      <x:c r="I441" s="2" t="str">
        <x:v>2025-06-30</x:v>
      </x:c>
      <x:c r="J441" s="2" t="str">
        <x:v>2026-07-31</x:v>
      </x:c>
      <x:c r="K441" s="2" t="str">
        <x:v>0000070858-26-000394</x:v>
      </x:c>
      <x:c r="L441" s="2" t="str">
        <x:v>data/raw/filings/BAC_0000070858-26-000394_bac-20260630.htm</x:v>
      </x:c>
      <x:c r="M441" s="2" t="str">
        <x:v>https://www.sec.gov/Archives/edgar/data/70858/000007085826000394/bac-20260630.htm</x:v>
      </x:c>
      <x:c r="N441" s="2" t="str">
        <x:v>f-159</x:v>
      </x:c>
      <x:c r="O441" s="2" t="str"/>
      <x:c r="P441" s="2" t="str">
        <x:v>Exact XBRL anchor</x:v>
      </x:c>
      <x:c r="Q441" s="2" t="str">
        <x:v>Income Tax Expense (Benefit)</x:v>
      </x:c>
      <x:c r="R441" s="2" t="str">
        <x:v>highlighted/BAC_0000070858-26-000394_bac-20260630.htm</x:v>
      </x:c>
      <x:c r="S441" s="2" t="str"/>
      <x:c r="T441" s="2" t="str"/>
    </x:row>
    <x:row r="442" ht="24" customHeight="1">
      <x:c r="C442" s="2" t="str">
        <x:v>Historical Inputs!F442</x:v>
      </x:c>
      <x:c r="D442" s="2" t="str">
        <x:v>BAC</x:v>
      </x:c>
      <x:c r="E442" s="2" t="str">
        <x:v>H1 2025</x:v>
      </x:c>
      <x:c r="F442" s="2" t="str">
        <x:v>net_income</x:v>
      </x:c>
      <x:c r="G442" s="2" t="n">
        <x:v>14530</x:v>
      </x:c>
      <x:c r="H442" s="2" t="str">
        <x:v>USD</x:v>
      </x:c>
      <x:c r="I442" s="2" t="str">
        <x:v>2025-06-30</x:v>
      </x:c>
      <x:c r="J442" s="2" t="str">
        <x:v>2026-07-31</x:v>
      </x:c>
      <x:c r="K442" s="2" t="str">
        <x:v>0000070858-26-000394</x:v>
      </x:c>
      <x:c r="L442" s="2" t="str">
        <x:v>data/raw/filings/BAC_0000070858-26-000394_bac-20260630.htm</x:v>
      </x:c>
      <x:c r="M442" s="2" t="str">
        <x:v>https://www.sec.gov/Archives/edgar/data/70858/000007085826000394/bac-20260630.htm</x:v>
      </x:c>
      <x:c r="N442" s="2" t="str">
        <x:v>f-6572</x:v>
      </x:c>
      <x:c r="O442" s="2" t="str"/>
      <x:c r="P442" s="2" t="str">
        <x:v>Exact XBRL anchor</x:v>
      </x:c>
      <x:c r="Q442" s="2" t="str">
        <x:v>Net Income (Loss) Attributable to Parent</x:v>
      </x:c>
      <x:c r="R442" s="2" t="str">
        <x:v>highlighted/BAC_0000070858-26-000394_bac-20260630.htm</x:v>
      </x:c>
      <x:c r="S442" s="2" t="str"/>
      <x:c r="T442" s="2" t="str"/>
    </x:row>
    <x:row r="443" ht="24" customHeight="1">
      <x:c r="C443" s="2" t="str">
        <x:v>Historical Inputs!F443</x:v>
      </x:c>
      <x:c r="D443" s="2" t="str">
        <x:v>BAC</x:v>
      </x:c>
      <x:c r="E443" s="2" t="str">
        <x:v>H1 2025</x:v>
      </x:c>
      <x:c r="F443" s="2" t="str">
        <x:v>common_income</x:v>
      </x:c>
      <x:c r="G443" s="2" t="n">
        <x:v>13833</x:v>
      </x:c>
      <x:c r="H443" s="2" t="str">
        <x:v>USD</x:v>
      </x:c>
      <x:c r="I443" s="2" t="str">
        <x:v>2025-06-30</x:v>
      </x:c>
      <x:c r="J443" s="2" t="str">
        <x:v>2026-07-31</x:v>
      </x:c>
      <x:c r="K443" s="2" t="str">
        <x:v>0000070858-26-000394</x:v>
      </x:c>
      <x:c r="L443" s="2" t="str">
        <x:v>data/raw/filings/BAC_0000070858-26-000394_bac-20260630.htm</x:v>
      </x:c>
      <x:c r="M443" s="2" t="str">
        <x:v>https://www.sec.gov/Archives/edgar/data/70858/000007085826000394/bac-20260630.htm</x:v>
      </x:c>
      <x:c r="N443" s="2" t="str">
        <x:v>f-4636</x:v>
      </x:c>
      <x:c r="O443" s="2" t="str"/>
      <x:c r="P443" s="2" t="str">
        <x:v>Exact XBRL anchor</x:v>
      </x:c>
      <x:c r="Q443" s="2" t="str">
        <x:v>Net Income (Loss) Available to Common Stockholders, Basic</x:v>
      </x:c>
      <x:c r="R443" s="2" t="str">
        <x:v>highlighted/BAC_0000070858-26-000394_bac-20260630.htm</x:v>
      </x:c>
      <x:c r="S443" s="2" t="str"/>
      <x:c r="T443" s="2" t="str"/>
    </x:row>
    <x:row r="444" ht="24" customHeight="1">
      <x:c r="C444" s="2" t="str">
        <x:v>Historical Inputs!F444</x:v>
      </x:c>
      <x:c r="D444" s="2" t="str">
        <x:v>BAC</x:v>
      </x:c>
      <x:c r="E444" s="2" t="str">
        <x:v>H1 2025</x:v>
      </x:c>
      <x:c r="F444" s="2" t="str">
        <x:v>preferred_div</x:v>
      </x:c>
      <x:c r="G444" s="2" t="n">
        <x:v>697</x:v>
      </x:c>
      <x:c r="H444" s="2" t="str">
        <x:v>USD</x:v>
      </x:c>
      <x:c r="I444" s="2" t="str">
        <x:v>2025-06-30</x:v>
      </x:c>
      <x:c r="J444" s="2" t="str">
        <x:v>2026-07-31</x:v>
      </x:c>
      <x:c r="K444" s="2" t="str">
        <x:v>0000070858-26-000394</x:v>
      </x:c>
      <x:c r="L444" s="2" t="str">
        <x:v>data/raw/filings/BAC_0000070858-26-000394_bac-20260630.htm</x:v>
      </x:c>
      <x:c r="M444" s="2" t="str">
        <x:v>https://www.sec.gov/Archives/edgar/data/70858/000007085826000394/bac-20260630.htm</x:v>
      </x:c>
      <x:c r="N444" s="2" t="str">
        <x:v>f-4620</x:v>
      </x:c>
      <x:c r="O444" s="2" t="str"/>
      <x:c r="P444" s="2" t="str">
        <x:v>Exact XBRL anchor</x:v>
      </x:c>
      <x:c r="Q444" s="2" t="str">
        <x:v>Preferred Stock Dividends and Other Adjustments</x:v>
      </x:c>
      <x:c r="R444" s="2" t="str">
        <x:v>highlighted/BAC_0000070858-26-000394_bac-20260630.htm</x:v>
      </x:c>
      <x:c r="S444" s="2" t="str"/>
      <x:c r="T444" s="2" t="str"/>
    </x:row>
    <x:row r="445" ht="24" customHeight="1">
      <x:c r="C445" s="2" t="str">
        <x:v>Historical Inputs!F445</x:v>
      </x:c>
      <x:c r="D445" s="2" t="str">
        <x:v>BAC</x:v>
      </x:c>
      <x:c r="E445" s="2" t="str">
        <x:v>H1 2025</x:v>
      </x:c>
      <x:c r="F445" s="2" t="str">
        <x:v>eps</x:v>
      </x:c>
      <x:c r="G445" s="2" t="n">
        <x:v>1.79</x:v>
      </x:c>
      <x:c r="H445" s="2" t="str">
        <x:v>USD/shares</x:v>
      </x:c>
      <x:c r="I445" s="2" t="str">
        <x:v>2025-06-30</x:v>
      </x:c>
      <x:c r="J445" s="2" t="str">
        <x:v>2026-07-31</x:v>
      </x:c>
      <x:c r="K445" s="2" t="str">
        <x:v>0000070858-26-000394</x:v>
      </x:c>
      <x:c r="L445" s="2" t="str">
        <x:v>data/raw/filings/BAC_0000070858-26-000394_bac-20260630.htm</x:v>
      </x:c>
      <x:c r="M445" s="2" t="str">
        <x:v>https://www.sec.gov/Archives/edgar/data/70858/000007085826000394/bac-20260630.htm</x:v>
      </x:c>
      <x:c r="N445" s="2" t="str">
        <x:v>f-4660</x:v>
      </x:c>
      <x:c r="O445" s="2" t="str"/>
      <x:c r="P445" s="2" t="str">
        <x:v>Exact XBRL anchor</x:v>
      </x:c>
      <x:c r="Q445" s="2" t="str">
        <x:v>Earnings Per Share, Diluted</x:v>
      </x:c>
      <x:c r="R445" s="2" t="str">
        <x:v>highlighted/BAC_0000070858-26-000394_bac-20260630.htm</x:v>
      </x:c>
      <x:c r="S445" s="2" t="str"/>
      <x:c r="T445" s="2" t="str"/>
    </x:row>
    <x:row r="446" ht="24" customHeight="1">
      <x:c r="C446" s="2" t="str">
        <x:v>Historical Inputs!F446</x:v>
      </x:c>
      <x:c r="D446" s="2" t="str">
        <x:v>BAC</x:v>
      </x:c>
      <x:c r="E446" s="2" t="str">
        <x:v>H1 2025</x:v>
      </x:c>
      <x:c r="F446" s="2" t="str">
        <x:v>shares_diluted</x:v>
      </x:c>
      <x:c r="G446" s="2" t="n">
        <x:v>7711.2</x:v>
      </x:c>
      <x:c r="H446" s="2" t="str">
        <x:v>shares</x:v>
      </x:c>
      <x:c r="I446" s="2" t="str">
        <x:v>2025-06-30</x:v>
      </x:c>
      <x:c r="J446" s="2" t="str">
        <x:v>2026-07-31</x:v>
      </x:c>
      <x:c r="K446" s="2" t="str">
        <x:v>0000070858-26-000394</x:v>
      </x:c>
      <x:c r="L446" s="2" t="str">
        <x:v>data/raw/filings/BAC_0000070858-26-000394_bac-20260630.htm</x:v>
      </x:c>
      <x:c r="M446" s="2" t="str">
        <x:v>https://www.sec.gov/Archives/edgar/data/70858/000007085826000394/bac-20260630.htm</x:v>
      </x:c>
      <x:c r="N446" s="2" t="str">
        <x:v>f-4656</x:v>
      </x:c>
      <x:c r="O446" s="2" t="str"/>
      <x:c r="P446" s="2" t="str">
        <x:v>Exact XBRL anchor</x:v>
      </x:c>
      <x:c r="Q446" s="2" t="str">
        <x:v>Weighted Average Number of Shares Outstanding, Diluted</x:v>
      </x:c>
      <x:c r="R446" s="2" t="str">
        <x:v>highlighted/BAC_0000070858-26-000394_bac-20260630.htm</x:v>
      </x:c>
      <x:c r="S446" s="2" t="str"/>
      <x:c r="T446" s="2" t="str"/>
    </x:row>
    <x:row r="447" ht="24" customHeight="1">
      <x:c r="C447" s="2" t="str">
        <x:v>Historical Inputs!F447</x:v>
      </x:c>
      <x:c r="D447" s="2" t="str">
        <x:v>BAC</x:v>
      </x:c>
      <x:c r="E447" s="2" t="str">
        <x:v>H1 2025</x:v>
      </x:c>
      <x:c r="F447" s="2" t="str">
        <x:v>dps</x:v>
      </x:c>
      <x:c r="G447" s="2" t="str">
        <x:v>n.a.</x:v>
      </x:c>
      <x:c r="H447" s="2" t="str">
        <x:v>USD/share</x:v>
      </x:c>
      <x:c r="I447" s="2" t="str">
        <x:v>2025-06-30</x:v>
      </x:c>
      <x:c r="J447" s="2" t="str"/>
      <x:c r="K447" s="2" t="str"/>
      <x:c r="L447" s="2" t="str"/>
      <x:c r="M447" s="2" t="str"/>
      <x:c r="N447" s="2" t="str"/>
      <x:c r="O447" s="2" t="str"/>
      <x:c r="P447" s="2" t="str">
        <x:v>Not reported / unavailable</x:v>
      </x:c>
      <x:c r="Q447" s="2" t="str">
        <x:v>Dividends per common share</x:v>
      </x:c>
      <x:c r="R447" s="2" t="str"/>
      <x:c r="S447" s="2" t="str"/>
      <x:c r="T447" s="2" t="str"/>
    </x:row>
    <x:row r="448" ht="24" customHeight="1">
      <x:c r="C448" s="2" t="str">
        <x:v>Historical Inputs!F448</x:v>
      </x:c>
      <x:c r="D448" s="2" t="str">
        <x:v>BAC</x:v>
      </x:c>
      <x:c r="E448" s="2" t="str">
        <x:v>H1 2025</x:v>
      </x:c>
      <x:c r="F448" s="2" t="str">
        <x:v>dividends</x:v>
      </x:c>
      <x:c r="G448" s="2" t="str">
        <x:v>n.a.</x:v>
      </x:c>
      <x:c r="H448" s="2" t="str">
        <x:v>USDm</x:v>
      </x:c>
      <x:c r="I448" s="2" t="str">
        <x:v>2025-06-30</x:v>
      </x:c>
      <x:c r="J448" s="2" t="str"/>
      <x:c r="K448" s="2" t="str"/>
      <x:c r="L448" s="2" t="str"/>
      <x:c r="M448" s="2" t="str"/>
      <x:c r="N448" s="2" t="str"/>
      <x:c r="O448" s="2" t="str"/>
      <x:c r="P448" s="2" t="str">
        <x:v>Not reported / unavailable</x:v>
      </x:c>
      <x:c r="Q448" s="2" t="str">
        <x:v>Cash common dividends paid</x:v>
      </x:c>
      <x:c r="R448" s="2" t="str"/>
      <x:c r="S448" s="2" t="str"/>
      <x:c r="T448" s="2" t="str"/>
    </x:row>
    <x:row r="449" ht="24" customHeight="1">
      <x:c r="C449" s="2" t="str">
        <x:v>Historical Inputs!F449</x:v>
      </x:c>
      <x:c r="D449" s="2" t="str">
        <x:v>BAC</x:v>
      </x:c>
      <x:c r="E449" s="2" t="str">
        <x:v>H1 2025</x:v>
      </x:c>
      <x:c r="F449" s="2" t="str">
        <x:v>buybacks</x:v>
      </x:c>
      <x:c r="G449" s="2" t="n">
        <x:v>9823</x:v>
      </x:c>
      <x:c r="H449" s="2" t="str">
        <x:v>USD</x:v>
      </x:c>
      <x:c r="I449" s="2" t="str">
        <x:v>2025-06-30</x:v>
      </x:c>
      <x:c r="J449" s="2" t="str">
        <x:v>2026-07-31</x:v>
      </x:c>
      <x:c r="K449" s="2" t="str">
        <x:v>0000070858-26-000394</x:v>
      </x:c>
      <x:c r="L449" s="2" t="str">
        <x:v>data/raw/filings/BAC_0000070858-26-000394_bac-20260630.htm</x:v>
      </x:c>
      <x:c r="M449" s="2" t="str">
        <x:v>https://www.sec.gov/Archives/edgar/data/70858/000007085826000394/bac-20260630.htm</x:v>
      </x:c>
      <x:c r="N449" s="2" t="str">
        <x:v>f-578</x:v>
      </x:c>
      <x:c r="O449" s="2" t="str"/>
      <x:c r="P449" s="2" t="str">
        <x:v>Exact XBRL anchor</x:v>
      </x:c>
      <x:c r="Q449" s="2" t="str">
        <x:v>Payments for Repurchase of Common Stock</x:v>
      </x:c>
      <x:c r="R449" s="2" t="str">
        <x:v>highlighted/BAC_0000070858-26-000394_bac-20260630.htm</x:v>
      </x:c>
      <x:c r="S449" s="2" t="str"/>
      <x:c r="T449" s="2" t="str"/>
    </x:row>
    <x:row r="450" ht="24" customHeight="1">
      <x:c r="C450" s="2" t="str">
        <x:v>Historical Inputs!F450</x:v>
      </x:c>
      <x:c r="D450" s="2" t="str">
        <x:v>BAC</x:v>
      </x:c>
      <x:c r="E450" s="2" t="str">
        <x:v>H1 2025</x:v>
      </x:c>
      <x:c r="F450" s="2" t="str">
        <x:v>chargeoffs</x:v>
      </x:c>
      <x:c r="G450" s="2" t="str">
        <x:v>n.a.</x:v>
      </x:c>
      <x:c r="H450" s="2" t="str">
        <x:v>USDm</x:v>
      </x:c>
      <x:c r="I450" s="2" t="str">
        <x:v>2025-06-30</x:v>
      </x:c>
      <x:c r="J450" s="2" t="str"/>
      <x:c r="K450" s="2" t="str"/>
      <x:c r="L450" s="2" t="str"/>
      <x:c r="M450" s="2" t="str"/>
      <x:c r="N450" s="2" t="str"/>
      <x:c r="O450" s="2" t="str"/>
      <x:c r="P450" s="2" t="str">
        <x:v>Not reported / unavailable</x:v>
      </x:c>
      <x:c r="Q450" s="2" t="str">
        <x:v>Gross loan charge-offs</x:v>
      </x:c>
      <x:c r="R450" s="2" t="str"/>
      <x:c r="S450" s="2" t="str"/>
      <x:c r="T450" s="2" t="str"/>
    </x:row>
    <x:row r="451" ht="24" customHeight="1">
      <x:c r="C451" s="2" t="str">
        <x:v>Historical Inputs!F451</x:v>
      </x:c>
      <x:c r="D451" s="2" t="str">
        <x:v>BAC</x:v>
      </x:c>
      <x:c r="E451" s="2" t="str">
        <x:v>H1 2025</x:v>
      </x:c>
      <x:c r="F451" s="2" t="str">
        <x:v>recoveries</x:v>
      </x:c>
      <x:c r="G451" s="2" t="str">
        <x:v>n.a.</x:v>
      </x:c>
      <x:c r="H451" s="2" t="str">
        <x:v>USDm</x:v>
      </x:c>
      <x:c r="I451" s="2" t="str">
        <x:v>2025-06-30</x:v>
      </x:c>
      <x:c r="J451" s="2" t="str"/>
      <x:c r="K451" s="2" t="str"/>
      <x:c r="L451" s="2" t="str"/>
      <x:c r="M451" s="2" t="str"/>
      <x:c r="N451" s="2" t="str"/>
      <x:c r="O451" s="2" t="str"/>
      <x:c r="P451" s="2" t="str">
        <x:v>Not reported / unavailable</x:v>
      </x:c>
      <x:c r="Q451" s="2" t="str">
        <x:v>Loan recoveries</x:v>
      </x:c>
      <x:c r="R451" s="2" t="str"/>
      <x:c r="S451" s="2" t="str"/>
      <x:c r="T451" s="2" t="str"/>
    </x:row>
    <x:row r="452" ht="24" customHeight="1">
      <x:c r="C452" s="2" t="str">
        <x:v>Historical Inputs!F452</x:v>
      </x:c>
      <x:c r="D452" s="2" t="str">
        <x:v>BAC</x:v>
      </x:c>
      <x:c r="E452" s="2" t="str">
        <x:v>H1 2025</x:v>
      </x:c>
      <x:c r="F452" s="2" t="str">
        <x:v>rwa</x:v>
      </x:c>
      <x:c r="G452" s="2" t="str">
        <x:v>n.a.</x:v>
      </x:c>
      <x:c r="H452" s="2" t="str">
        <x:v>USDm</x:v>
      </x:c>
      <x:c r="I452" s="2" t="str">
        <x:v>2025-06-30</x:v>
      </x:c>
      <x:c r="J452" s="2" t="str"/>
      <x:c r="K452" s="2" t="str"/>
      <x:c r="L452" s="2" t="str"/>
      <x:c r="M452" s="2" t="str"/>
      <x:c r="N452" s="2" t="str"/>
      <x:c r="O452" s="2" t="str"/>
      <x:c r="P452" s="2" t="str">
        <x:v>Not reported / unavailable</x:v>
      </x:c>
      <x:c r="Q452" s="2" t="str">
        <x:v>Risk-weighted assets</x:v>
      </x:c>
      <x:c r="R452" s="2" t="str"/>
      <x:c r="S452" s="2" t="str"/>
      <x:c r="T452" s="2" t="str"/>
    </x:row>
    <x:row r="453" ht="24" customHeight="1">
      <x:c r="C453" s="2" t="str">
        <x:v>Historical Inputs!F453</x:v>
      </x:c>
      <x:c r="D453" s="2" t="str">
        <x:v>BAC</x:v>
      </x:c>
      <x:c r="E453" s="2" t="str">
        <x:v>H1 2025</x:v>
      </x:c>
      <x:c r="F453" s="2" t="str">
        <x:v>cet1_reported</x:v>
      </x:c>
      <x:c r="G453" s="2" t="str">
        <x:v>n.a.</x:v>
      </x:c>
      <x:c r="H453" s="2" t="str">
        <x:v>%</x:v>
      </x:c>
      <x:c r="I453" s="2" t="str">
        <x:v>2025-06-30</x:v>
      </x:c>
      <x:c r="J453" s="2" t="str"/>
      <x:c r="K453" s="2" t="str"/>
      <x:c r="L453" s="2" t="str"/>
      <x:c r="M453" s="2" t="str"/>
      <x:c r="N453" s="2" t="str"/>
      <x:c r="O453" s="2" t="str"/>
      <x:c r="P453" s="2" t="str">
        <x:v>Not reported / unavailable</x:v>
      </x:c>
      <x:c r="Q453" s="2" t="str">
        <x:v>Actual standardized CET1 ratio</x:v>
      </x:c>
      <x:c r="R453" s="2" t="str"/>
      <x:c r="S453" s="2" t="str"/>
      <x:c r="T453" s="2" t="str"/>
    </x:row>
    <x:row r="454" ht="24" customHeight="1">
      <x:c r="C454" s="2" t="str">
        <x:v>Historical Inputs!F454</x:v>
      </x:c>
      <x:c r="D454" s="2" t="str">
        <x:v>BAC</x:v>
      </x:c>
      <x:c r="E454" s="2" t="str">
        <x:v>H1 2025</x:v>
      </x:c>
      <x:c r="F454" s="2" t="str">
        <x:v>nim_reported</x:v>
      </x:c>
      <x:c r="G454" s="2" t="str">
        <x:v>n.a.</x:v>
      </x:c>
      <x:c r="H454" s="2" t="str">
        <x:v>%</x:v>
      </x:c>
      <x:c r="I454" s="2" t="str">
        <x:v>2025-06-30</x:v>
      </x:c>
      <x:c r="J454" s="2" t="str"/>
      <x:c r="K454" s="2" t="str"/>
      <x:c r="L454" s="2" t="str"/>
      <x:c r="M454" s="2" t="str"/>
      <x:c r="N454" s="2" t="str"/>
      <x:c r="O454" s="2" t="str"/>
      <x:c r="P454" s="2" t="str">
        <x:v>Not reported / unavailable</x:v>
      </x:c>
      <x:c r="Q454" s="2" t="str">
        <x:v>Issuer reported net interest margin</x:v>
      </x:c>
      <x:c r="R454" s="2" t="str"/>
      <x:c r="S454" s="2" t="str"/>
      <x:c r="T454" s="2" t="str"/>
    </x:row>
    <x:row r="455" ht="24" customHeight="1">
      <x:c r="C455" s="2" t="str">
        <x:v>Historical Inputs!F455</x:v>
      </x:c>
      <x:c r="D455" s="2" t="str">
        <x:v>BAC</x:v>
      </x:c>
      <x:c r="E455" s="2" t="str">
        <x:v>H1 2025</x:v>
      </x:c>
      <x:c r="F455" s="2" t="str">
        <x:v>bvps_reported</x:v>
      </x:c>
      <x:c r="G455" s="2" t="n">
        <x:v>37.13</x:v>
      </x:c>
      <x:c r="H455" s="2" t="str">
        <x:v>USD/shares</x:v>
      </x:c>
      <x:c r="I455" s="2" t="str">
        <x:v>2025-06-30</x:v>
      </x:c>
      <x:c r="J455" s="2" t="str">
        <x:v>2025-07-31</x:v>
      </x:c>
      <x:c r="K455" s="2" t="str">
        <x:v>0000070858-25-000268</x:v>
      </x:c>
      <x:c r="L455" s="2" t="str">
        <x:v>data/raw/filings/BAC_0000070858-25-000268_bac-20250630.htm</x:v>
      </x:c>
      <x:c r="M455" s="2" t="str">
        <x:v>https://www.sec.gov/Archives/edgar/data/70858/000007085825000268/bac-20250630.htm</x:v>
      </x:c>
      <x:c r="N455" s="2" t="str"/>
      <x:c r="O455" s="2" t="str"/>
      <x:c r="P455" s="2" t="str">
        <x:v>Exact selected original table text</x:v>
      </x:c>
      <x:c r="Q455" s="2" t="str">
        <x:v>Reported common book value per share</x:v>
      </x:c>
      <x:c r="R455" s="2" t="str">
        <x:v>highlighted/BAC_0000070858-25-000268_bac-20250630.htm</x:v>
      </x:c>
      <x:c r="S455" s="2" t="str"/>
      <x:c r="T455" s="2" t="str"/>
    </x:row>
    <x:row r="456" ht="24" customHeight="1">
      <x:c r="C456" s="2" t="str">
        <x:v>Historical Inputs!F456</x:v>
      </x:c>
      <x:c r="D456" s="2" t="str">
        <x:v>BAC</x:v>
      </x:c>
      <x:c r="E456" s="2" t="str">
        <x:v>H1 2025</x:v>
      </x:c>
      <x:c r="F456" s="2" t="str">
        <x:v>tbvps_reported</x:v>
      </x:c>
      <x:c r="G456" s="2" t="n">
        <x:v>27.71</x:v>
      </x:c>
      <x:c r="H456" s="2" t="str">
        <x:v>USD/shares</x:v>
      </x:c>
      <x:c r="I456" s="2" t="str">
        <x:v>2025-06-30</x:v>
      </x:c>
      <x:c r="J456" s="2" t="str">
        <x:v>2025-07-31</x:v>
      </x:c>
      <x:c r="K456" s="2" t="str">
        <x:v>0000070858-25-000268</x:v>
      </x:c>
      <x:c r="L456" s="2" t="str">
        <x:v>data/raw/filings/BAC_0000070858-25-000268_bac-20250630.htm</x:v>
      </x:c>
      <x:c r="M456" s="2" t="str">
        <x:v>https://www.sec.gov/Archives/edgar/data/70858/000007085825000268/bac-20250630.htm</x:v>
      </x:c>
      <x:c r="N456" s="2" t="str"/>
      <x:c r="O456" s="2" t="str"/>
      <x:c r="P456" s="2" t="str">
        <x:v>Exact selected original table text</x:v>
      </x:c>
      <x:c r="Q456" s="2" t="str">
        <x:v>Reported tangible book value per share</x:v>
      </x:c>
      <x:c r="R456" s="2" t="str">
        <x:v>highlighted/BAC_0000070858-25-000268_bac-20250630.htm</x:v>
      </x:c>
      <x:c r="S456" s="2" t="str"/>
      <x:c r="T456" s="2" t="str"/>
    </x:row>
    <x:row r="457" ht="24" customHeight="1">
      <x:c r="C457" s="2" t="str">
        <x:v>Historical Inputs!F457</x:v>
      </x:c>
      <x:c r="D457" s="2" t="str">
        <x:v>BAC</x:v>
      </x:c>
      <x:c r="E457" s="2" t="str">
        <x:v>H1 2025</x:v>
      </x:c>
      <x:c r="F457" s="2" t="str">
        <x:v>tce_reported</x:v>
      </x:c>
      <x:c r="G457" s="2" t="str">
        <x:v>n.a.</x:v>
      </x:c>
      <x:c r="H457" s="2" t="str">
        <x:v>USDm</x:v>
      </x:c>
      <x:c r="I457" s="2" t="str">
        <x:v>2025-06-30</x:v>
      </x:c>
      <x:c r="J457" s="2" t="str"/>
      <x:c r="K457" s="2" t="str"/>
      <x:c r="L457" s="2" t="str"/>
      <x:c r="M457" s="2" t="str"/>
      <x:c r="N457" s="2" t="str"/>
      <x:c r="O457" s="2" t="str"/>
      <x:c r="P457" s="2" t="str">
        <x:v>Not reported / unavailable</x:v>
      </x:c>
      <x:c r="Q457" s="2" t="str">
        <x:v>Reported tangible common equity</x:v>
      </x:c>
      <x:c r="R457" s="2" t="str"/>
      <x:c r="S457" s="2" t="str"/>
      <x:c r="T457" s="2" t="str"/>
    </x:row>
    <x:row r="458" ht="24" customHeight="1">
      <x:c r="C458" s="2" t="str">
        <x:v>Historical Inputs!F458</x:v>
      </x:c>
      <x:c r="D458" s="2" t="str">
        <x:v>BAC</x:v>
      </x:c>
      <x:c r="E458" s="2" t="str">
        <x:v>H1 2026</x:v>
      </x:c>
      <x:c r="F458" s="2" t="str">
        <x:v>assets</x:v>
      </x:c>
      <x:c r="G458" s="2" t="n">
        <x:v>3499191</x:v>
      </x:c>
      <x:c r="H458" s="2" t="str">
        <x:v>USD</x:v>
      </x:c>
      <x:c r="I458" s="2" t="str">
        <x:v>2026-06-30</x:v>
      </x:c>
      <x:c r="J458" s="2" t="str">
        <x:v>2026-07-31</x:v>
      </x:c>
      <x:c r="K458" s="2" t="str">
        <x:v>0000070858-26-000394</x:v>
      </x:c>
      <x:c r="L458" s="2" t="str">
        <x:v>data/raw/filings/BAC_0000070858-26-000394_bac-20260630.htm</x:v>
      </x:c>
      <x:c r="M458" s="2" t="str">
        <x:v>https://www.sec.gov/Archives/edgar/data/70858/000007085826000394/bac-20260630.htm</x:v>
      </x:c>
      <x:c r="N458" s="2" t="str">
        <x:v>f-6577</x:v>
      </x:c>
      <x:c r="O458" s="2" t="str"/>
      <x:c r="P458" s="2" t="str">
        <x:v>Exact XBRL anchor</x:v>
      </x:c>
      <x:c r="Q458" s="2" t="str">
        <x:v>Assets</x:v>
      </x:c>
      <x:c r="R458" s="2" t="str">
        <x:v>highlighted/BAC_0000070858-26-000394_bac-20260630.htm</x:v>
      </x:c>
      <x:c r="S458" s="2" t="str"/>
      <x:c r="T458" s="2" t="str"/>
    </x:row>
    <x:row r="459" ht="24" customHeight="1">
      <x:c r="C459" s="2" t="str">
        <x:v>Historical Inputs!F459</x:v>
      </x:c>
      <x:c r="D459" s="2" t="str">
        <x:v>BAC</x:v>
      </x:c>
      <x:c r="E459" s="2" t="str">
        <x:v>H1 2026</x:v>
      </x:c>
      <x:c r="F459" s="2" t="str">
        <x:v>liabilities</x:v>
      </x:c>
      <x:c r="G459" s="2" t="n">
        <x:v>3198097</x:v>
      </x:c>
      <x:c r="H459" s="2" t="str">
        <x:v>USD</x:v>
      </x:c>
      <x:c r="I459" s="2" t="str">
        <x:v>2026-06-30</x:v>
      </x:c>
      <x:c r="J459" s="2" t="str">
        <x:v>2026-07-31</x:v>
      </x:c>
      <x:c r="K459" s="2" t="str">
        <x:v>0000070858-26-000394</x:v>
      </x:c>
      <x:c r="L459" s="2" t="str">
        <x:v>data/raw/filings/BAC_0000070858-26-000394_bac-20260630.htm</x:v>
      </x:c>
      <x:c r="M459" s="2" t="str">
        <x:v>https://www.sec.gov/Archives/edgar/data/70858/000007085826000394/bac-20260630.htm</x:v>
      </x:c>
      <x:c r="N459" s="2" t="str">
        <x:v>f-304</x:v>
      </x:c>
      <x:c r="O459" s="2" t="str"/>
      <x:c r="P459" s="2" t="str">
        <x:v>Exact XBRL anchor</x:v>
      </x:c>
      <x:c r="Q459" s="2" t="str">
        <x:v>Liabilities</x:v>
      </x:c>
      <x:c r="R459" s="2" t="str">
        <x:v>highlighted/BAC_0000070858-26-000394_bac-20260630.htm</x:v>
      </x:c>
      <x:c r="S459" s="2" t="str"/>
      <x:c r="T459" s="2" t="str"/>
    </x:row>
    <x:row r="460" ht="24" customHeight="1">
      <x:c r="C460" s="2" t="str">
        <x:v>Historical Inputs!F460</x:v>
      </x:c>
      <x:c r="D460" s="2" t="str">
        <x:v>BAC</x:v>
      </x:c>
      <x:c r="E460" s="2" t="str">
        <x:v>H1 2026</x:v>
      </x:c>
      <x:c r="F460" s="2" t="str">
        <x:v>equity</x:v>
      </x:c>
      <x:c r="G460" s="2" t="n">
        <x:v>301094</x:v>
      </x:c>
      <x:c r="H460" s="2" t="str">
        <x:v>USD</x:v>
      </x:c>
      <x:c r="I460" s="2" t="str">
        <x:v>2026-06-30</x:v>
      </x:c>
      <x:c r="J460" s="2" t="str">
        <x:v>2026-07-31</x:v>
      </x:c>
      <x:c r="K460" s="2" t="str">
        <x:v>0000070858-26-000394</x:v>
      </x:c>
      <x:c r="L460" s="2" t="str">
        <x:v>data/raw/filings/BAC_0000070858-26-000394_bac-20260630.htm</x:v>
      </x:c>
      <x:c r="M460" s="2" t="str">
        <x:v>https://www.sec.gov/Archives/edgar/data/70858/000007085826000394/bac-20260630.htm</x:v>
      </x:c>
      <x:c r="N460" s="2" t="str">
        <x:v>f-433</x:v>
      </x:c>
      <x:c r="O460" s="2" t="str"/>
      <x:c r="P460" s="2" t="str">
        <x:v>Exact XBRL anchor</x:v>
      </x:c>
      <x:c r="Q460" s="2" t="str">
        <x:v>Stockholders' Equity Attributable to Parent</x:v>
      </x:c>
      <x:c r="R460" s="2" t="str">
        <x:v>highlighted/BAC_0000070858-26-000394_bac-20260630.htm</x:v>
      </x:c>
      <x:c r="S460" s="2" t="str">
        <x:v>highlighted/BAC_H12026_The_Press_Release_2Q26_ADA.pdf; highlighted/BAC_H12026_The_Supplemental_Information_2Q26_ADA.pdf</x:v>
      </x:c>
      <x:c r="T460" s="2" t="str">
        <x:v>14,19; 6,32</x:v>
      </x:c>
    </x:row>
    <x:row r="461" ht="24" customHeight="1">
      <x:c r="C461" s="2" t="str">
        <x:v>Historical Inputs!F461</x:v>
      </x:c>
      <x:c r="D461" s="2" t="str">
        <x:v>BAC</x:v>
      </x:c>
      <x:c r="E461" s="2" t="str">
        <x:v>H1 2026</x:v>
      </x:c>
      <x:c r="F461" s="2" t="str">
        <x:v>preferred</x:v>
      </x:c>
      <x:c r="G461" s="2" t="str">
        <x:v>n.a.</x:v>
      </x:c>
      <x:c r="H461" s="2" t="str">
        <x:v>USDm</x:v>
      </x:c>
      <x:c r="I461" s="2" t="str">
        <x:v>2026-06-30</x:v>
      </x:c>
      <x:c r="J461" s="2" t="str"/>
      <x:c r="K461" s="2" t="str"/>
      <x:c r="L461" s="2" t="str"/>
      <x:c r="M461" s="2" t="str"/>
      <x:c r="N461" s="2" t="str"/>
      <x:c r="O461" s="2" t="str"/>
      <x:c r="P461" s="2" t="str">
        <x:v>Not reported / unavailable</x:v>
      </x:c>
      <x:c r="Q461" s="2" t="str">
        <x:v>Preferred equity carrying amount</x:v>
      </x:c>
      <x:c r="R461" s="2" t="str"/>
      <x:c r="S461" s="2" t="str"/>
      <x:c r="T461" s="2" t="str"/>
    </x:row>
    <x:row r="462" ht="24" customHeight="1">
      <x:c r="C462" s="2" t="str">
        <x:v>Historical Inputs!F462</x:v>
      </x:c>
      <x:c r="D462" s="2" t="str">
        <x:v>BAC</x:v>
      </x:c>
      <x:c r="E462" s="2" t="str">
        <x:v>H1 2026</x:v>
      </x:c>
      <x:c r="F462" s="2" t="str">
        <x:v>common_equity_reported</x:v>
      </x:c>
      <x:c r="G462" s="2" t="n">
        <x:v>276098</x:v>
      </x:c>
      <x:c r="H462" s="2" t="str">
        <x:v>USD</x:v>
      </x:c>
      <x:c r="I462" s="2" t="str">
        <x:v>2026-06-30</x:v>
      </x:c>
      <x:c r="J462" s="2" t="str">
        <x:v>2026-07-31</x:v>
      </x:c>
      <x:c r="K462" s="2" t="str">
        <x:v>0000070858-26-000394</x:v>
      </x:c>
      <x:c r="L462" s="2" t="str">
        <x:v>data/raw/filings/BAC_0000070858-26-000394_bac-20260630.htm</x:v>
      </x:c>
      <x:c r="M462" s="2" t="str">
        <x:v>https://www.sec.gov/Archives/edgar/data/70858/000007085826000394/bac-20260630.htm</x:v>
      </x:c>
      <x:c r="N462" s="2" t="str"/>
      <x:c r="O462" s="2" t="str"/>
      <x:c r="P462" s="2" t="str">
        <x:v>Verified original table row</x:v>
      </x:c>
      <x:c r="Q462" s="2" t="str">
        <x:v>Reported common shareholders equity</x:v>
      </x:c>
      <x:c r="R462" s="2" t="str">
        <x:v>highlighted/BAC_0000070858-26-000394_bac-20260630.htm</x:v>
      </x:c>
      <x:c r="S462" s="2" t="str">
        <x:v>highlighted/BAC_H12026_The_Press_Release_2Q26_ADA.pdf; highlighted/BAC_H12026_The_Supplemental_Information_2Q26_ADA.pdf</x:v>
      </x:c>
      <x:c r="T462" s="2" t="str">
        <x:v>14,19; 8,32</x:v>
      </x:c>
    </x:row>
    <x:row r="463" ht="24" customHeight="1">
      <x:c r="C463" s="2" t="str">
        <x:v>Historical Inputs!F463</x:v>
      </x:c>
      <x:c r="D463" s="2" t="str">
        <x:v>BAC</x:v>
      </x:c>
      <x:c r="E463" s="2" t="str">
        <x:v>H1 2026</x:v>
      </x:c>
      <x:c r="F463" s="2" t="str">
        <x:v>goodwill</x:v>
      </x:c>
      <x:c r="G463" s="2" t="n">
        <x:v>69021</x:v>
      </x:c>
      <x:c r="H463" s="2" t="str">
        <x:v>USD</x:v>
      </x:c>
      <x:c r="I463" s="2" t="str">
        <x:v>2026-06-30</x:v>
      </x:c>
      <x:c r="J463" s="2" t="str">
        <x:v>2026-07-31</x:v>
      </x:c>
      <x:c r="K463" s="2" t="str">
        <x:v>0000070858-26-000394</x:v>
      </x:c>
      <x:c r="L463" s="2" t="str">
        <x:v>data/raw/filings/BAC_0000070858-26-000394_bac-20260630.htm</x:v>
      </x:c>
      <x:c r="M463" s="2" t="str">
        <x:v>https://www.sec.gov/Archives/edgar/data/70858/000007085826000394/bac-20260630.htm</x:v>
      </x:c>
      <x:c r="N463" s="2" t="str">
        <x:v>f-4126</x:v>
      </x:c>
      <x:c r="O463" s="2" t="str"/>
      <x:c r="P463" s="2" t="str">
        <x:v>Exact XBRL anchor</x:v>
      </x:c>
      <x:c r="Q463" s="2" t="str">
        <x:v>Goodwill</x:v>
      </x:c>
      <x:c r="R463" s="2" t="str">
        <x:v>highlighted/BAC_0000070858-26-000394_bac-20260630.htm</x:v>
      </x:c>
      <x:c r="S463" s="2" t="str"/>
      <x:c r="T463" s="2" t="str"/>
    </x:row>
    <x:row r="464" ht="24" customHeight="1">
      <x:c r="C464" s="2" t="str">
        <x:v>Historical Inputs!F464</x:v>
      </x:c>
      <x:c r="D464" s="2" t="str">
        <x:v>BAC</x:v>
      </x:c>
      <x:c r="E464" s="2" t="str">
        <x:v>H1 2026</x:v>
      </x:c>
      <x:c r="F464" s="2" t="str">
        <x:v>intangibles</x:v>
      </x:c>
      <x:c r="G464" s="2" t="n">
        <x:v>1800</x:v>
      </x:c>
      <x:c r="H464" s="2" t="str">
        <x:v>USD</x:v>
      </x:c>
      <x:c r="I464" s="2" t="str">
        <x:v>2026-06-30</x:v>
      </x:c>
      <x:c r="J464" s="2" t="str">
        <x:v>2026-07-31</x:v>
      </x:c>
      <x:c r="K464" s="2" t="str">
        <x:v>0000070858-26-000394</x:v>
      </x:c>
      <x:c r="L464" s="2" t="str">
        <x:v>data/raw/filings/BAC_0000070858-26-000394_bac-20260630.htm</x:v>
      </x:c>
      <x:c r="M464" s="2" t="str">
        <x:v>https://www.sec.gov/Archives/edgar/data/70858/000007085826000394/bac-20260630.htm</x:v>
      </x:c>
      <x:c r="N464" s="2" t="str">
        <x:v>f-4128</x:v>
      </x:c>
      <x:c r="O464" s="2" t="str"/>
      <x:c r="P464" s="2" t="str">
        <x:v>Exact XBRL anchor</x:v>
      </x:c>
      <x:c r="Q464" s="2" t="str">
        <x:v>Intangible Assets, Net (Excluding Goodwill)</x:v>
      </x:c>
      <x:c r="R464" s="2" t="str">
        <x:v>highlighted/BAC_0000070858-26-000394_bac-20260630.htm</x:v>
      </x:c>
      <x:c r="S464" s="2" t="str"/>
      <x:c r="T464" s="2" t="str"/>
    </x:row>
    <x:row r="465" ht="24" customHeight="1">
      <x:c r="C465" s="2" t="str">
        <x:v>Historical Inputs!F465</x:v>
      </x:c>
      <x:c r="D465" s="2" t="str">
        <x:v>BAC</x:v>
      </x:c>
      <x:c r="E465" s="2" t="str">
        <x:v>H1 2026</x:v>
      </x:c>
      <x:c r="F465" s="2" t="str">
        <x:v>intangibles_total</x:v>
      </x:c>
      <x:c r="G465" s="2" t="str">
        <x:v>n.a.</x:v>
      </x:c>
      <x:c r="H465" s="2" t="str">
        <x:v>USDm</x:v>
      </x:c>
      <x:c r="I465" s="2" t="str">
        <x:v>2026-06-30</x:v>
      </x:c>
      <x:c r="J465" s="2" t="str"/>
      <x:c r="K465" s="2" t="str"/>
      <x:c r="L465" s="2" t="str"/>
      <x:c r="M465" s="2" t="str"/>
      <x:c r="N465" s="2" t="str"/>
      <x:c r="O465" s="2" t="str"/>
      <x:c r="P465" s="2" t="str">
        <x:v>Not reported / unavailable</x:v>
      </x:c>
      <x:c r="Q465" s="2" t="str">
        <x:v>Reported goodwill and intangible assets combined</x:v>
      </x:c>
      <x:c r="R465" s="2" t="str"/>
      <x:c r="S465" s="2" t="str"/>
      <x:c r="T465" s="2" t="str"/>
    </x:row>
    <x:row r="466" ht="24" customHeight="1">
      <x:c r="C466" s="2" t="str">
        <x:v>Historical Inputs!F466</x:v>
      </x:c>
      <x:c r="D466" s="2" t="str">
        <x:v>BAC</x:v>
      </x:c>
      <x:c r="E466" s="2" t="str">
        <x:v>H1 2026</x:v>
      </x:c>
      <x:c r="F466" s="2" t="str">
        <x:v>shares_end</x:v>
      </x:c>
      <x:c r="G466" s="2" t="n">
        <x:v>7017.96746</x:v>
      </x:c>
      <x:c r="H466" s="2" t="str">
        <x:v>shares</x:v>
      </x:c>
      <x:c r="I466" s="2" t="str">
        <x:v>2026-06-30</x:v>
      </x:c>
      <x:c r="J466" s="2" t="str">
        <x:v>2026-07-31</x:v>
      </x:c>
      <x:c r="K466" s="2" t="str">
        <x:v>0000070858-26-000394</x:v>
      </x:c>
      <x:c r="L466" s="2" t="str">
        <x:v>data/raw/filings/BAC_0000070858-26-000394_bac-20260630.htm</x:v>
      </x:c>
      <x:c r="M466" s="2" t="str">
        <x:v>https://www.sec.gov/Archives/edgar/data/70858/000007085826000394/bac-20260630.htm</x:v>
      </x:c>
      <x:c r="N466" s="2" t="str">
        <x:v>f-322</x:v>
      </x:c>
      <x:c r="O466" s="2" t="str"/>
      <x:c r="P466" s="2" t="str">
        <x:v>Exact XBRL anchor</x:v>
      </x:c>
      <x:c r="Q466" s="2" t="str">
        <x:v>Common Stock, Shares, Outstanding</x:v>
      </x:c>
      <x:c r="R466" s="2" t="str">
        <x:v>highlighted/BAC_0000070858-26-000394_bac-20260630.htm</x:v>
      </x:c>
      <x:c r="S466" s="2" t="str"/>
      <x:c r="T466" s="2" t="str"/>
    </x:row>
    <x:row r="467" ht="24" customHeight="1">
      <x:c r="C467" s="2" t="str">
        <x:v>Historical Inputs!F467</x:v>
      </x:c>
      <x:c r="D467" s="2" t="str">
        <x:v>BAC</x:v>
      </x:c>
      <x:c r="E467" s="2" t="str">
        <x:v>H1 2026</x:v>
      </x:c>
      <x:c r="F467" s="2" t="str">
        <x:v>shares_issued</x:v>
      </x:c>
      <x:c r="G467" s="2" t="n">
        <x:v>7017.96746</x:v>
      </x:c>
      <x:c r="H467" s="2" t="str">
        <x:v>shares</x:v>
      </x:c>
      <x:c r="I467" s="2" t="str">
        <x:v>2026-06-30</x:v>
      </x:c>
      <x:c r="J467" s="2" t="str">
        <x:v>2026-07-31</x:v>
      </x:c>
      <x:c r="K467" s="2" t="str">
        <x:v>0000070858-26-000394</x:v>
      </x:c>
      <x:c r="L467" s="2" t="str">
        <x:v>data/raw/filings/BAC_0000070858-26-000394_bac-20260630.htm</x:v>
      </x:c>
      <x:c r="M467" s="2" t="str">
        <x:v>https://www.sec.gov/Archives/edgar/data/70858/000007085826000394/bac-20260630.htm</x:v>
      </x:c>
      <x:c r="N467" s="2" t="str"/>
      <x:c r="O467" s="2" t="str"/>
      <x:c r="P467" s="2" t="str">
        <x:v>Structured source retained; exact visible anchor requires review</x:v>
      </x:c>
      <x:c r="Q467" s="2" t="str">
        <x:v>Common Stock, Shares, Issued</x:v>
      </x:c>
      <x:c r="R467" s="2" t="str"/>
      <x:c r="S467" s="2" t="str"/>
      <x:c r="T467" s="2" t="str"/>
    </x:row>
    <x:row r="468" ht="24" customHeight="1">
      <x:c r="C468" s="2" t="str">
        <x:v>Historical Inputs!F468</x:v>
      </x:c>
      <x:c r="D468" s="2" t="str">
        <x:v>BAC</x:v>
      </x:c>
      <x:c r="E468" s="2" t="str">
        <x:v>H1 2026</x:v>
      </x:c>
      <x:c r="F468" s="2" t="str">
        <x:v>shares_treasury</x:v>
      </x:c>
      <x:c r="G468" s="2" t="str">
        <x:v>n.a.</x:v>
      </x:c>
      <x:c r="H468" s="2" t="str">
        <x:v>million</x:v>
      </x:c>
      <x:c r="I468" s="2" t="str">
        <x:v>2026-06-30</x:v>
      </x:c>
      <x:c r="J468" s="2" t="str"/>
      <x:c r="K468" s="2" t="str"/>
      <x:c r="L468" s="2" t="str"/>
      <x:c r="M468" s="2" t="str"/>
      <x:c r="N468" s="2" t="str"/>
      <x:c r="O468" s="2" t="str"/>
      <x:c r="P468" s="2" t="str">
        <x:v>Not reported / unavailable</x:v>
      </x:c>
      <x:c r="Q468" s="2" t="str">
        <x:v>Shares Treasury</x:v>
      </x:c>
      <x:c r="R468" s="2" t="str"/>
      <x:c r="S468" s="2" t="str"/>
      <x:c r="T468" s="2" t="str"/>
    </x:row>
    <x:row r="469" ht="24" customHeight="1">
      <x:c r="C469" s="2" t="str">
        <x:v>Historical Inputs!F469</x:v>
      </x:c>
      <x:c r="D469" s="2" t="str">
        <x:v>BAC</x:v>
      </x:c>
      <x:c r="E469" s="2" t="str">
        <x:v>H1 2026</x:v>
      </x:c>
      <x:c r="F469" s="2" t="str">
        <x:v>deposits</x:v>
      </x:c>
      <x:c r="G469" s="2" t="n">
        <x:v>2025124</x:v>
      </x:c>
      <x:c r="H469" s="2" t="str">
        <x:v>USD</x:v>
      </x:c>
      <x:c r="I469" s="2" t="str">
        <x:v>2026-06-30</x:v>
      </x:c>
      <x:c r="J469" s="2" t="str">
        <x:v>2026-07-31</x:v>
      </x:c>
      <x:c r="K469" s="2" t="str">
        <x:v>0000070858-26-000394</x:v>
      </x:c>
      <x:c r="L469" s="2" t="str">
        <x:v>data/raw/filings/BAC_0000070858-26-000394_bac-20260630.htm</x:v>
      </x:c>
      <x:c r="M469" s="2" t="str">
        <x:v>https://www.sec.gov/Archives/edgar/data/70858/000007085826000394/bac-20260630.htm</x:v>
      </x:c>
      <x:c r="N469" s="2" t="str">
        <x:v>f-280</x:v>
      </x:c>
      <x:c r="O469" s="2" t="str"/>
      <x:c r="P469" s="2" t="str">
        <x:v>Exact XBRL anchor</x:v>
      </x:c>
      <x:c r="Q469" s="2" t="str">
        <x:v>Deposits</x:v>
      </x:c>
      <x:c r="R469" s="2" t="str">
        <x:v>highlighted/BAC_0000070858-26-000394_bac-20260630.htm</x:v>
      </x:c>
      <x:c r="S469" s="2" t="str">
        <x:v>highlighted/BAC_H12026_The_Press_Release_2Q26_ADA.pdf; highlighted/BAC_H12026_The_Supplemental_Information_2Q26_ADA.pdf</x:v>
      </x:c>
      <x:c r="T469" s="2" t="str">
        <x:v>14; 6,12,14</x:v>
      </x:c>
    </x:row>
    <x:row r="470" ht="24" customHeight="1">
      <x:c r="C470" s="2" t="str">
        <x:v>Historical Inputs!F470</x:v>
      </x:c>
      <x:c r="D470" s="2" t="str">
        <x:v>BAC</x:v>
      </x:c>
      <x:c r="E470" s="2" t="str">
        <x:v>H1 2026</x:v>
      </x:c>
      <x:c r="F470" s="2" t="str">
        <x:v>loans_gross</x:v>
      </x:c>
      <x:c r="G470" s="2" t="n">
        <x:v>1217619</x:v>
      </x:c>
      <x:c r="H470" s="2" t="str">
        <x:v>USD</x:v>
      </x:c>
      <x:c r="I470" s="2" t="str">
        <x:v>2026-06-30</x:v>
      </x:c>
      <x:c r="J470" s="2" t="str">
        <x:v>2026-07-31</x:v>
      </x:c>
      <x:c r="K470" s="2" t="str">
        <x:v>0000070858-26-000394</x:v>
      </x:c>
      <x:c r="L470" s="2" t="str">
        <x:v>data/raw/filings/BAC_0000070858-26-000394_bac-20260630.htm</x:v>
      </x:c>
      <x:c r="M470" s="2" t="str">
        <x:v>https://www.sec.gov/Archives/edgar/data/70858/000007085826000394/bac-20260630.htm</x:v>
      </x:c>
      <x:c r="N470" s="2" t="str">
        <x:v>f-2198</x:v>
      </x:c>
      <x:c r="O470" s="2" t="str"/>
      <x:c r="P470" s="2" t="str">
        <x:v>Exact XBRL anchor</x:v>
      </x:c>
      <x:c r="Q470" s="2" t="str">
        <x:v>Gross loans and leases selected definition</x:v>
      </x:c>
      <x:c r="R470" s="2" t="str">
        <x:v>highlighted/BAC_0000070858-26-000394_bac-20260630.htm</x:v>
      </x:c>
      <x:c r="S470" s="2" t="str">
        <x:v>highlighted/BAC_H12026_The_Press_Release_2Q26_ADA.pdf</x:v>
      </x:c>
      <x:c r="T470" s="2" t="str">
        <x:v>14</x:v>
      </x:c>
    </x:row>
    <x:row r="471" ht="24" customHeight="1">
      <x:c r="C471" s="2" t="str">
        <x:v>Historical Inputs!F471</x:v>
      </x:c>
      <x:c r="D471" s="2" t="str">
        <x:v>BAC</x:v>
      </x:c>
      <x:c r="E471" s="2" t="str">
        <x:v>H1 2026</x:v>
      </x:c>
      <x:c r="F471" s="2" t="str">
        <x:v>loans_net</x:v>
      </x:c>
      <x:c r="G471" s="2" t="n">
        <x:v>1204505</x:v>
      </x:c>
      <x:c r="H471" s="2" t="str">
        <x:v>USD</x:v>
      </x:c>
      <x:c r="I471" s="2" t="str">
        <x:v>2026-06-30</x:v>
      </x:c>
      <x:c r="J471" s="2" t="str">
        <x:v>2026-07-31</x:v>
      </x:c>
      <x:c r="K471" s="2" t="str">
        <x:v>0000070858-26-000394</x:v>
      </x:c>
      <x:c r="L471" s="2" t="str">
        <x:v>data/raw/filings/BAC_0000070858-26-000394_bac-20260630.htm</x:v>
      </x:c>
      <x:c r="M471" s="2" t="str">
        <x:v>https://www.sec.gov/Archives/edgar/data/70858/000007085826000394/bac-20260630.htm</x:v>
      </x:c>
      <x:c r="N471" s="2" t="str">
        <x:v>f-252</x:v>
      </x:c>
      <x:c r="O471" s="2" t="str"/>
      <x:c r="P471" s="2" t="str">
        <x:v>Exact XBRL anchor</x:v>
      </x:c>
      <x:c r="Q471" s="2" t="str">
        <x:v>Net loans after allowance selected definition</x:v>
      </x:c>
      <x:c r="R471" s="2" t="str">
        <x:v>highlighted/BAC_0000070858-26-000394_bac-20260630.htm</x:v>
      </x:c>
      <x:c r="S471" s="2" t="str">
        <x:v>highlighted/BAC_H12026_The_Supplemental_Information_2Q26_ADA.pdf</x:v>
      </x:c>
      <x:c r="T471" s="2" t="str">
        <x:v>6</x:v>
      </x:c>
    </x:row>
    <x:row r="472" ht="24" customHeight="1">
      <x:c r="C472" s="2" t="str">
        <x:v>Historical Inputs!F472</x:v>
      </x:c>
      <x:c r="D472" s="2" t="str">
        <x:v>BAC</x:v>
      </x:c>
      <x:c r="E472" s="2" t="str">
        <x:v>H1 2026</x:v>
      </x:c>
      <x:c r="F472" s="2" t="str">
        <x:v>allowance</x:v>
      </x:c>
      <x:c r="G472" s="2" t="n">
        <x:v>13114</x:v>
      </x:c>
      <x:c r="H472" s="2" t="str">
        <x:v>USD</x:v>
      </x:c>
      <x:c r="I472" s="2" t="str">
        <x:v>2026-06-30</x:v>
      </x:c>
      <x:c r="J472" s="2" t="str">
        <x:v>2026-07-31</x:v>
      </x:c>
      <x:c r="K472" s="2" t="str">
        <x:v>0000070858-26-000394</x:v>
      </x:c>
      <x:c r="L472" s="2" t="str">
        <x:v>data/raw/filings/BAC_0000070858-26-000394_bac-20260630.htm</x:v>
      </x:c>
      <x:c r="M472" s="2" t="str">
        <x:v>https://www.sec.gov/Archives/edgar/data/70858/000007085826000394/bac-20260630.htm</x:v>
      </x:c>
      <x:c r="N472" s="2" t="str">
        <x:v>f-3618</x:v>
      </x:c>
      <x:c r="O472" s="2" t="str"/>
      <x:c r="P472" s="2" t="str">
        <x:v>Exact XBRL anchor</x:v>
      </x:c>
      <x:c r="Q472" s="2" t="str">
        <x:v>Loan allowance for credit losses</x:v>
      </x:c>
      <x:c r="R472" s="2" t="str">
        <x:v>highlighted/BAC_0000070858-26-000394_bac-20260630.htm</x:v>
      </x:c>
      <x:c r="S472" s="2" t="str">
        <x:v>highlighted/BAC_H12026_The_Press_Release_2Q26_ADA.pdf; highlighted/BAC_H12026_The_Supplemental_Information_2Q26_ADA.pdf</x:v>
      </x:c>
      <x:c r="T472" s="2" t="str">
        <x:v>8,14; 6,31</x:v>
      </x:c>
    </x:row>
    <x:row r="473" ht="24" customHeight="1">
      <x:c r="C473" s="2" t="str">
        <x:v>Historical Inputs!F473</x:v>
      </x:c>
      <x:c r="D473" s="2" t="str">
        <x:v>BAC</x:v>
      </x:c>
      <x:c r="E473" s="2" t="str">
        <x:v>H1 2026</x:v>
      </x:c>
      <x:c r="F473" s="2" t="str">
        <x:v>nonaccrual</x:v>
      </x:c>
      <x:c r="G473" s="2" t="str">
        <x:v>n.a.</x:v>
      </x:c>
      <x:c r="H473" s="2" t="str">
        <x:v>USDm</x:v>
      </x:c>
      <x:c r="I473" s="2" t="str">
        <x:v>2026-06-30</x:v>
      </x:c>
      <x:c r="J473" s="2" t="str"/>
      <x:c r="K473" s="2" t="str"/>
      <x:c r="L473" s="2" t="str"/>
      <x:c r="M473" s="2" t="str"/>
      <x:c r="N473" s="2" t="str"/>
      <x:c r="O473" s="2" t="str"/>
      <x:c r="P473" s="2" t="str">
        <x:v>Not reported / unavailable</x:v>
      </x:c>
      <x:c r="Q473" s="2" t="str">
        <x:v>Nonaccrual</x:v>
      </x:c>
      <x:c r="R473" s="2" t="str"/>
      <x:c r="S473" s="2" t="str"/>
      <x:c r="T473" s="2" t="str"/>
    </x:row>
    <x:row r="474" ht="24" customHeight="1">
      <x:c r="C474" s="2" t="str">
        <x:v>Historical Inputs!F474</x:v>
      </x:c>
      <x:c r="D474" s="2" t="str">
        <x:v>BAC</x:v>
      </x:c>
      <x:c r="E474" s="2" t="str">
        <x:v>H1 2026</x:v>
      </x:c>
      <x:c r="F474" s="2" t="str">
        <x:v>cash</x:v>
      </x:c>
      <x:c r="G474" s="2" t="str">
        <x:v>n.a.</x:v>
      </x:c>
      <x:c r="H474" s="2" t="str">
        <x:v>USDm</x:v>
      </x:c>
      <x:c r="I474" s="2" t="str">
        <x:v>2026-06-30</x:v>
      </x:c>
      <x:c r="J474" s="2" t="str"/>
      <x:c r="K474" s="2" t="str"/>
      <x:c r="L474" s="2" t="str"/>
      <x:c r="M474" s="2" t="str"/>
      <x:c r="N474" s="2" t="str"/>
      <x:c r="O474" s="2" t="str"/>
      <x:c r="P474" s="2" t="str">
        <x:v>Not reported / unavailable</x:v>
      </x:c>
      <x:c r="Q474" s="2" t="str">
        <x:v>Cash</x:v>
      </x:c>
      <x:c r="R474" s="2" t="str"/>
      <x:c r="S474" s="2" t="str"/>
      <x:c r="T474" s="2" t="str"/>
    </x:row>
    <x:row r="475" ht="24" customHeight="1">
      <x:c r="C475" s="2" t="str">
        <x:v>Historical Inputs!F475</x:v>
      </x:c>
      <x:c r="D475" s="2" t="str">
        <x:v>BAC</x:v>
      </x:c>
      <x:c r="E475" s="2" t="str">
        <x:v>H1 2026</x:v>
      </x:c>
      <x:c r="F475" s="2" t="str">
        <x:v>aoci</x:v>
      </x:c>
      <x:c r="G475" s="2" t="n">
        <x:v>-12033</x:v>
      </x:c>
      <x:c r="H475" s="2" t="str">
        <x:v>USD</x:v>
      </x:c>
      <x:c r="I475" s="2" t="str">
        <x:v>2026-06-30</x:v>
      </x:c>
      <x:c r="J475" s="2" t="str">
        <x:v>2026-07-31</x:v>
      </x:c>
      <x:c r="K475" s="2" t="str">
        <x:v>0000070858-26-000394</x:v>
      </x:c>
      <x:c r="L475" s="2" t="str">
        <x:v>data/raw/filings/BAC_0000070858-26-000394_bac-20260630.htm</x:v>
      </x:c>
      <x:c r="M475" s="2" t="str">
        <x:v>https://www.sec.gov/Archives/edgar/data/70858/000007085826000394/bac-20260630.htm</x:v>
      </x:c>
      <x:c r="N475" s="2" t="str">
        <x:v>f-330</x:v>
      </x:c>
      <x:c r="O475" s="2" t="str"/>
      <x:c r="P475" s="2" t="str">
        <x:v>Exact XBRL anchor</x:v>
      </x:c>
      <x:c r="Q475" s="2" t="str">
        <x:v>Accumulated Other Comprehensive Income (Loss), Net of Tax</x:v>
      </x:c>
      <x:c r="R475" s="2" t="str">
        <x:v>highlighted/BAC_0000070858-26-000394_bac-20260630.htm</x:v>
      </x:c>
      <x:c r="S475" s="2" t="str">
        <x:v>highlighted/BAC_H12026_The_Supplemental_Information_2Q26_ADA.pdf</x:v>
      </x:c>
      <x:c r="T475" s="2" t="str">
        <x:v>6</x:v>
      </x:c>
    </x:row>
    <x:row r="476" ht="24" customHeight="1">
      <x:c r="C476" s="2" t="str">
        <x:v>Historical Inputs!F476</x:v>
      </x:c>
      <x:c r="D476" s="2" t="str">
        <x:v>BAC</x:v>
      </x:c>
      <x:c r="E476" s="2" t="str">
        <x:v>H1 2026</x:v>
      </x:c>
      <x:c r="F476" s="2" t="str">
        <x:v>nii</x:v>
      </x:c>
      <x:c r="G476" s="2" t="n">
        <x:v>31742</x:v>
      </x:c>
      <x:c r="H476" s="2" t="str">
        <x:v>USD</x:v>
      </x:c>
      <x:c r="I476" s="2" t="str">
        <x:v>2026-06-30</x:v>
      </x:c>
      <x:c r="J476" s="2" t="str">
        <x:v>2026-07-31</x:v>
      </x:c>
      <x:c r="K476" s="2" t="str">
        <x:v>0000070858-26-000394</x:v>
      </x:c>
      <x:c r="L476" s="2" t="str">
        <x:v>data/raw/filings/BAC_0000070858-26-000394_bac-20260630.htm</x:v>
      </x:c>
      <x:c r="M476" s="2" t="str">
        <x:v>https://www.sec.gov/Archives/edgar/data/70858/000007085826000394/bac-20260630.htm</x:v>
      </x:c>
      <x:c r="N476" s="2" t="str">
        <x:v>f-644</x:v>
      </x:c>
      <x:c r="O476" s="2" t="str"/>
      <x:c r="P476" s="2" t="str">
        <x:v>Exact XBRL anchor</x:v>
      </x:c>
      <x:c r="Q476" s="2" t="str">
        <x:v>Interest Income (Expense), Net</x:v>
      </x:c>
      <x:c r="R476" s="2" t="str">
        <x:v>highlighted/BAC_0000070858-26-000394_bac-20260630.htm</x:v>
      </x:c>
      <x:c r="S476" s="2" t="str">
        <x:v>highlighted/BAC_H12026_The_Press_Release_2Q26_ADA.pdf; highlighted/BAC_H12026_The_Supplemental_Information_2Q26_ADA.pdf</x:v>
      </x:c>
      <x:c r="T476" s="2" t="str">
        <x:v>14; 3,4,5</x:v>
      </x:c>
    </x:row>
    <x:row r="477" ht="24" customHeight="1">
      <x:c r="C477" s="2" t="str">
        <x:v>Historical Inputs!F477</x:v>
      </x:c>
      <x:c r="D477" s="2" t="str">
        <x:v>BAC</x:v>
      </x:c>
      <x:c r="E477" s="2" t="str">
        <x:v>H1 2026</x:v>
      </x:c>
      <x:c r="F477" s="2" t="str">
        <x:v>noninterest_income</x:v>
      </x:c>
      <x:c r="G477" s="2" t="n">
        <x:v>30088</x:v>
      </x:c>
      <x:c r="H477" s="2" t="str">
        <x:v>USD</x:v>
      </x:c>
      <x:c r="I477" s="2" t="str">
        <x:v>2026-06-30</x:v>
      </x:c>
      <x:c r="J477" s="2" t="str">
        <x:v>2026-07-31</x:v>
      </x:c>
      <x:c r="K477" s="2" t="str">
        <x:v>0000070858-26-000394</x:v>
      </x:c>
      <x:c r="L477" s="2" t="str">
        <x:v>data/raw/filings/BAC_0000070858-26-000394_bac-20260630.htm</x:v>
      </x:c>
      <x:c r="M477" s="2" t="str">
        <x:v>https://www.sec.gov/Archives/edgar/data/70858/000007085826000394/bac-20260630.htm</x:v>
      </x:c>
      <x:c r="N477" s="2" t="str">
        <x:v>f-6951</x:v>
      </x:c>
      <x:c r="O477" s="2" t="str"/>
      <x:c r="P477" s="2" t="str">
        <x:v>Exact XBRL anchor</x:v>
      </x:c>
      <x:c r="Q477" s="2" t="str">
        <x:v>Noninterest Income</x:v>
      </x:c>
      <x:c r="R477" s="2" t="str">
        <x:v>highlighted/BAC_0000070858-26-000394_bac-20260630.htm</x:v>
      </x:c>
      <x:c r="S477" s="2" t="str">
        <x:v>highlighted/BAC_H12026_The_Press_Release_2Q26_ADA.pdf</x:v>
      </x:c>
      <x:c r="T477" s="2" t="str">
        <x:v>14</x:v>
      </x:c>
    </x:row>
    <x:row r="478" ht="24" customHeight="1">
      <x:c r="C478" s="2" t="str">
        <x:v>Historical Inputs!F478</x:v>
      </x:c>
      <x:c r="D478" s="2" t="str">
        <x:v>BAC</x:v>
      </x:c>
      <x:c r="E478" s="2" t="str">
        <x:v>H1 2026</x:v>
      </x:c>
      <x:c r="F478" s="2" t="str">
        <x:v>revenue_reported</x:v>
      </x:c>
      <x:c r="G478" s="2" t="n">
        <x:v>61830</x:v>
      </x:c>
      <x:c r="H478" s="2" t="str">
        <x:v>USD</x:v>
      </x:c>
      <x:c r="I478" s="2" t="str">
        <x:v>2026-06-30</x:v>
      </x:c>
      <x:c r="J478" s="2" t="str">
        <x:v>2026-07-31</x:v>
      </x:c>
      <x:c r="K478" s="2" t="str">
        <x:v>0000070858-26-000394</x:v>
      </x:c>
      <x:c r="L478" s="2" t="str">
        <x:v>data/raw/filings/BAC_0000070858-26-000394_bac-20260630.htm</x:v>
      </x:c>
      <x:c r="M478" s="2" t="str">
        <x:v>https://www.sec.gov/Archives/edgar/data/70858/000007085826000394/bac-20260630.htm</x:v>
      </x:c>
      <x:c r="N478" s="2" t="str">
        <x:v>f-114</x:v>
      </x:c>
      <x:c r="O478" s="2" t="str"/>
      <x:c r="P478" s="2" t="str">
        <x:v>Exact XBRL anchor</x:v>
      </x:c>
      <x:c r="Q478" s="2" t="str">
        <x:v>Revenues</x:v>
      </x:c>
      <x:c r="R478" s="2" t="str">
        <x:v>highlighted/BAC_0000070858-26-000394_bac-20260630.htm</x:v>
      </x:c>
      <x:c r="S478" s="2" t="str">
        <x:v>highlighted/BAC_H12026_The_Press_Release_2Q26_ADA.pdf; highlighted/BAC_H12026_The_Supplemental_Information_2Q26_ADA.pdf</x:v>
      </x:c>
      <x:c r="T478" s="2" t="str">
        <x:v>14; 3,4</x:v>
      </x:c>
    </x:row>
    <x:row r="479" ht="24" customHeight="1">
      <x:c r="C479" s="2" t="str">
        <x:v>Historical Inputs!F479</x:v>
      </x:c>
      <x:c r="D479" s="2" t="str">
        <x:v>BAC</x:v>
      </x:c>
      <x:c r="E479" s="2" t="str">
        <x:v>H1 2026</x:v>
      </x:c>
      <x:c r="F479" s="2" t="str">
        <x:v>opex</x:v>
      </x:c>
      <x:c r="G479" s="2" t="n">
        <x:v>37158</x:v>
      </x:c>
      <x:c r="H479" s="2" t="str">
        <x:v>USD</x:v>
      </x:c>
      <x:c r="I479" s="2" t="str">
        <x:v>2026-06-30</x:v>
      </x:c>
      <x:c r="J479" s="2" t="str">
        <x:v>2026-07-31</x:v>
      </x:c>
      <x:c r="K479" s="2" t="str">
        <x:v>0000070858-26-000394</x:v>
      </x:c>
      <x:c r="L479" s="2" t="str">
        <x:v>data/raw/filings/BAC_0000070858-26-000394_bac-20260630.htm</x:v>
      </x:c>
      <x:c r="M479" s="2" t="str">
        <x:v>https://www.sec.gov/Archives/edgar/data/70858/000007085826000394/bac-20260630.htm</x:v>
      </x:c>
      <x:c r="N479" s="2" t="str">
        <x:v>f-6553</x:v>
      </x:c>
      <x:c r="O479" s="2" t="str"/>
      <x:c r="P479" s="2" t="str">
        <x:v>Exact XBRL anchor</x:v>
      </x:c>
      <x:c r="Q479" s="2" t="str">
        <x:v>Noninterest Expense</x:v>
      </x:c>
      <x:c r="R479" s="2" t="str">
        <x:v>highlighted/BAC_0000070858-26-000394_bac-20260630.htm</x:v>
      </x:c>
      <x:c r="S479" s="2" t="str">
        <x:v>highlighted/BAC_H12026_The_Press_Release_2Q26_ADA.pdf; highlighted/BAC_H12026_The_Supplemental_Information_2Q26_ADA.pdf</x:v>
      </x:c>
      <x:c r="T479" s="2" t="str">
        <x:v>14; 3,4,14</x:v>
      </x:c>
    </x:row>
    <x:row r="480" ht="24" customHeight="1">
      <x:c r="C480" s="2" t="str">
        <x:v>Historical Inputs!F480</x:v>
      </x:c>
      <x:c r="D480" s="2" t="str">
        <x:v>BAC</x:v>
      </x:c>
      <x:c r="E480" s="2" t="str">
        <x:v>H1 2026</x:v>
      </x:c>
      <x:c r="F480" s="2" t="str">
        <x:v>provision</x:v>
      </x:c>
      <x:c r="G480" s="2" t="str">
        <x:v>n.a.</x:v>
      </x:c>
      <x:c r="H480" s="2" t="str">
        <x:v>USDm</x:v>
      </x:c>
      <x:c r="I480" s="2" t="str">
        <x:v>2026-06-30</x:v>
      </x:c>
      <x:c r="J480" s="2" t="str"/>
      <x:c r="K480" s="2" t="str"/>
      <x:c r="L480" s="2" t="str"/>
      <x:c r="M480" s="2" t="str"/>
      <x:c r="N480" s="2" t="str"/>
      <x:c r="O480" s="2" t="str"/>
      <x:c r="P480" s="2" t="str">
        <x:v>Not reported / unavailable</x:v>
      </x:c>
      <x:c r="Q480" s="2" t="str">
        <x:v>Provision for credit losses</x:v>
      </x:c>
      <x:c r="R480" s="2" t="str"/>
      <x:c r="S480" s="2" t="str"/>
      <x:c r="T480" s="2" t="str"/>
    </x:row>
    <x:row r="481" ht="24" customHeight="1">
      <x:c r="C481" s="2" t="str">
        <x:v>Historical Inputs!F481</x:v>
      </x:c>
      <x:c r="D481" s="2" t="str">
        <x:v>BAC</x:v>
      </x:c>
      <x:c r="E481" s="2" t="str">
        <x:v>H1 2026</x:v>
      </x:c>
      <x:c r="F481" s="2" t="str">
        <x:v>pretax</x:v>
      </x:c>
      <x:c r="G481" s="2" t="n">
        <x:v>21969</x:v>
      </x:c>
      <x:c r="H481" s="2" t="str">
        <x:v>USD</x:v>
      </x:c>
      <x:c r="I481" s="2" t="str">
        <x:v>2026-06-30</x:v>
      </x:c>
      <x:c r="J481" s="2" t="str">
        <x:v>2026-07-31</x:v>
      </x:c>
      <x:c r="K481" s="2" t="str">
        <x:v>0000070858-26-000394</x:v>
      </x:c>
      <x:c r="L481" s="2" t="str">
        <x:v>data/raw/filings/BAC_0000070858-26-000394_bac-20260630.htm</x:v>
      </x:c>
      <x:c r="M481" s="2" t="str">
        <x:v>https://www.sec.gov/Archives/edgar/data/70858/000007085826000394/bac-20260630.htm</x:v>
      </x:c>
      <x:c r="N481" s="2" t="str">
        <x:v>f-154</x:v>
      </x:c>
      <x:c r="O481" s="2" t="str"/>
      <x:c r="P481" s="2" t="str">
        <x:v>Exact XBRL anchor</x:v>
      </x:c>
      <x:c r="Q481" s="2" t="str">
        <x:v>Income (Loss) from Continuing Operations before Income Taxes, Noncontrolling Interest</x:v>
      </x:c>
      <x:c r="R481" s="2" t="str">
        <x:v>highlighted/BAC_0000070858-26-000394_bac-20260630.htm</x:v>
      </x:c>
      <x:c r="S481" s="2" t="str">
        <x:v>highlighted/BAC_H12026_The_Press_Release_2Q26_ADA.pdf; highlighted/BAC_H12026_The_Supplemental_Information_2Q26_ADA.pdf</x:v>
      </x:c>
      <x:c r="T481" s="2" t="str">
        <x:v>14,19; 3,4,32</x:v>
      </x:c>
    </x:row>
    <x:row r="482" ht="24" customHeight="1">
      <x:c r="C482" s="2" t="str">
        <x:v>Historical Inputs!F482</x:v>
      </x:c>
      <x:c r="D482" s="2" t="str">
        <x:v>BAC</x:v>
      </x:c>
      <x:c r="E482" s="2" t="str">
        <x:v>H1 2026</x:v>
      </x:c>
      <x:c r="F482" s="2" t="str">
        <x:v>tax</x:v>
      </x:c>
      <x:c r="G482" s="2" t="n">
        <x:v>4311</x:v>
      </x:c>
      <x:c r="H482" s="2" t="str">
        <x:v>USD</x:v>
      </x:c>
      <x:c r="I482" s="2" t="str">
        <x:v>2026-06-30</x:v>
      </x:c>
      <x:c r="J482" s="2" t="str">
        <x:v>2026-07-31</x:v>
      </x:c>
      <x:c r="K482" s="2" t="str">
        <x:v>0000070858-26-000394</x:v>
      </x:c>
      <x:c r="L482" s="2" t="str">
        <x:v>data/raw/filings/BAC_0000070858-26-000394_bac-20260630.htm</x:v>
      </x:c>
      <x:c r="M482" s="2" t="str">
        <x:v>https://www.sec.gov/Archives/edgar/data/70858/000007085826000394/bac-20260630.htm</x:v>
      </x:c>
      <x:c r="N482" s="2" t="str">
        <x:v>f-158</x:v>
      </x:c>
      <x:c r="O482" s="2" t="str"/>
      <x:c r="P482" s="2" t="str">
        <x:v>Exact XBRL anchor</x:v>
      </x:c>
      <x:c r="Q482" s="2" t="str">
        <x:v>Income Tax Expense (Benefit)</x:v>
      </x:c>
      <x:c r="R482" s="2" t="str">
        <x:v>highlighted/BAC_0000070858-26-000394_bac-20260630.htm</x:v>
      </x:c>
      <x:c r="S482" s="2" t="str">
        <x:v>highlighted/BAC_H12026_The_Press_Release_2Q26_ADA.pdf; highlighted/BAC_H12026_The_Supplemental_Information_2Q26_ADA.pdf</x:v>
      </x:c>
      <x:c r="T482" s="2" t="str">
        <x:v>14; 3,4</x:v>
      </x:c>
    </x:row>
    <x:row r="483" ht="24" customHeight="1">
      <x:c r="C483" s="2" t="str">
        <x:v>Historical Inputs!F483</x:v>
      </x:c>
      <x:c r="D483" s="2" t="str">
        <x:v>BAC</x:v>
      </x:c>
      <x:c r="E483" s="2" t="str">
        <x:v>H1 2026</x:v>
      </x:c>
      <x:c r="F483" s="2" t="str">
        <x:v>net_income</x:v>
      </x:c>
      <x:c r="G483" s="2" t="n">
        <x:v>17658</x:v>
      </x:c>
      <x:c r="H483" s="2" t="str">
        <x:v>USD</x:v>
      </x:c>
      <x:c r="I483" s="2" t="str">
        <x:v>2026-06-30</x:v>
      </x:c>
      <x:c r="J483" s="2" t="str">
        <x:v>2026-07-31</x:v>
      </x:c>
      <x:c r="K483" s="2" t="str">
        <x:v>0000070858-26-000394</x:v>
      </x:c>
      <x:c r="L483" s="2" t="str">
        <x:v>data/raw/filings/BAC_0000070858-26-000394_bac-20260630.htm</x:v>
      </x:c>
      <x:c r="M483" s="2" t="str">
        <x:v>https://www.sec.gov/Archives/edgar/data/70858/000007085826000394/bac-20260630.htm</x:v>
      </x:c>
      <x:c r="N483" s="2" t="str">
        <x:v>f-6571</x:v>
      </x:c>
      <x:c r="O483" s="2" t="str"/>
      <x:c r="P483" s="2" t="str">
        <x:v>Exact XBRL anchor</x:v>
      </x:c>
      <x:c r="Q483" s="2" t="str">
        <x:v>Net Income (Loss) Attributable to Parent</x:v>
      </x:c>
      <x:c r="R483" s="2" t="str">
        <x:v>highlighted/BAC_0000070858-26-000394_bac-20260630.htm</x:v>
      </x:c>
      <x:c r="S483" s="2" t="str">
        <x:v>highlighted/BAC_H12026_The_Press_Release_2Q26_ADA.pdf</x:v>
      </x:c>
      <x:c r="T483" s="2" t="str">
        <x:v>14</x:v>
      </x:c>
    </x:row>
    <x:row r="484" ht="24" customHeight="1">
      <x:c r="C484" s="2" t="str">
        <x:v>Historical Inputs!F484</x:v>
      </x:c>
      <x:c r="D484" s="2" t="str">
        <x:v>BAC</x:v>
      </x:c>
      <x:c r="E484" s="2" t="str">
        <x:v>H1 2026</x:v>
      </x:c>
      <x:c r="F484" s="2" t="str">
        <x:v>common_income</x:v>
      </x:c>
      <x:c r="G484" s="2" t="n">
        <x:v>16903</x:v>
      </x:c>
      <x:c r="H484" s="2" t="str">
        <x:v>USD</x:v>
      </x:c>
      <x:c r="I484" s="2" t="str">
        <x:v>2026-06-30</x:v>
      </x:c>
      <x:c r="J484" s="2" t="str">
        <x:v>2026-07-31</x:v>
      </x:c>
      <x:c r="K484" s="2" t="str">
        <x:v>0000070858-26-000394</x:v>
      </x:c>
      <x:c r="L484" s="2" t="str">
        <x:v>data/raw/filings/BAC_0000070858-26-000394_bac-20260630.htm</x:v>
      </x:c>
      <x:c r="M484" s="2" t="str">
        <x:v>https://www.sec.gov/Archives/edgar/data/70858/000007085826000394/bac-20260630.htm</x:v>
      </x:c>
      <x:c r="N484" s="2" t="str">
        <x:v>f-4635</x:v>
      </x:c>
      <x:c r="O484" s="2" t="str"/>
      <x:c r="P484" s="2" t="str">
        <x:v>Exact XBRL anchor</x:v>
      </x:c>
      <x:c r="Q484" s="2" t="str">
        <x:v>Net Income (Loss) Available to Common Stockholders, Basic</x:v>
      </x:c>
      <x:c r="R484" s="2" t="str">
        <x:v>highlighted/BAC_0000070858-26-000394_bac-20260630.htm</x:v>
      </x:c>
      <x:c r="S484" s="2" t="str">
        <x:v>highlighted/BAC_H12026_The_Press_Release_2Q26_ADA.pdf; highlighted/BAC_H12026_The_Supplemental_Information_2Q26_ADA.pdf</x:v>
      </x:c>
      <x:c r="T484" s="2" t="str">
        <x:v>14; 3,4</x:v>
      </x:c>
    </x:row>
    <x:row r="485" ht="24" customHeight="1">
      <x:c r="C485" s="2" t="str">
        <x:v>Historical Inputs!F485</x:v>
      </x:c>
      <x:c r="D485" s="2" t="str">
        <x:v>BAC</x:v>
      </x:c>
      <x:c r="E485" s="2" t="str">
        <x:v>H1 2026</x:v>
      </x:c>
      <x:c r="F485" s="2" t="str">
        <x:v>preferred_div</x:v>
      </x:c>
      <x:c r="G485" s="2" t="n">
        <x:v>755</x:v>
      </x:c>
      <x:c r="H485" s="2" t="str">
        <x:v>USD</x:v>
      </x:c>
      <x:c r="I485" s="2" t="str">
        <x:v>2026-06-30</x:v>
      </x:c>
      <x:c r="J485" s="2" t="str">
        <x:v>2026-07-31</x:v>
      </x:c>
      <x:c r="K485" s="2" t="str">
        <x:v>0000070858-26-000394</x:v>
      </x:c>
      <x:c r="L485" s="2" t="str">
        <x:v>data/raw/filings/BAC_0000070858-26-000394_bac-20260630.htm</x:v>
      </x:c>
      <x:c r="M485" s="2" t="str">
        <x:v>https://www.sec.gov/Archives/edgar/data/70858/000007085826000394/bac-20260630.htm</x:v>
      </x:c>
      <x:c r="N485" s="2" t="str">
        <x:v>f-4619</x:v>
      </x:c>
      <x:c r="O485" s="2" t="str"/>
      <x:c r="P485" s="2" t="str">
        <x:v>Exact XBRL anchor</x:v>
      </x:c>
      <x:c r="Q485" s="2" t="str">
        <x:v>Preferred Stock Dividends and Other Adjustments</x:v>
      </x:c>
      <x:c r="R485" s="2" t="str">
        <x:v>highlighted/BAC_0000070858-26-000394_bac-20260630.htm</x:v>
      </x:c>
      <x:c r="S485" s="2" t="str">
        <x:v>highlighted/BAC_H12026_The_Press_Release_2Q26_ADA.pdf</x:v>
      </x:c>
      <x:c r="T485" s="2" t="str">
        <x:v>14</x:v>
      </x:c>
    </x:row>
    <x:row r="486" ht="24" customHeight="1">
      <x:c r="C486" s="2" t="str">
        <x:v>Historical Inputs!F486</x:v>
      </x:c>
      <x:c r="D486" s="2" t="str">
        <x:v>BAC</x:v>
      </x:c>
      <x:c r="E486" s="2" t="str">
        <x:v>H1 2026</x:v>
      </x:c>
      <x:c r="F486" s="2" t="str">
        <x:v>eps</x:v>
      </x:c>
      <x:c r="G486" s="2" t="n">
        <x:v>2.31</x:v>
      </x:c>
      <x:c r="H486" s="2" t="str">
        <x:v>USD/shares</x:v>
      </x:c>
      <x:c r="I486" s="2" t="str">
        <x:v>2026-06-30</x:v>
      </x:c>
      <x:c r="J486" s="2" t="str">
        <x:v>2026-07-31</x:v>
      </x:c>
      <x:c r="K486" s="2" t="str">
        <x:v>0000070858-26-000394</x:v>
      </x:c>
      <x:c r="L486" s="2" t="str">
        <x:v>data/raw/filings/BAC_0000070858-26-000394_bac-20260630.htm</x:v>
      </x:c>
      <x:c r="M486" s="2" t="str">
        <x:v>https://www.sec.gov/Archives/edgar/data/70858/000007085826000394/bac-20260630.htm</x:v>
      </x:c>
      <x:c r="N486" s="2" t="str">
        <x:v>f-4659</x:v>
      </x:c>
      <x:c r="O486" s="2" t="str"/>
      <x:c r="P486" s="2" t="str">
        <x:v>Exact XBRL anchor</x:v>
      </x:c>
      <x:c r="Q486" s="2" t="str">
        <x:v>Earnings Per Share, Diluted</x:v>
      </x:c>
      <x:c r="R486" s="2" t="str">
        <x:v>highlighted/BAC_0000070858-26-000394_bac-20260630.htm</x:v>
      </x:c>
      <x:c r="S486" s="2" t="str">
        <x:v>highlighted/BAC_H12026_The_Press_Release_2Q26_ADA.pdf; highlighted/BAC_H12026_The_Supplemental_Information_2Q26_ADA.pdf</x:v>
      </x:c>
      <x:c r="T486" s="2" t="str">
        <x:v>14; 3,4</x:v>
      </x:c>
    </x:row>
    <x:row r="487" ht="24" customHeight="1">
      <x:c r="C487" s="2" t="str">
        <x:v>Historical Inputs!F487</x:v>
      </x:c>
      <x:c r="D487" s="2" t="str">
        <x:v>BAC</x:v>
      </x:c>
      <x:c r="E487" s="2" t="str">
        <x:v>H1 2026</x:v>
      </x:c>
      <x:c r="F487" s="2" t="str">
        <x:v>shares_diluted</x:v>
      </x:c>
      <x:c r="G487" s="2" t="n">
        <x:v>7356.2</x:v>
      </x:c>
      <x:c r="H487" s="2" t="str">
        <x:v>shares</x:v>
      </x:c>
      <x:c r="I487" s="2" t="str">
        <x:v>2026-06-30</x:v>
      </x:c>
      <x:c r="J487" s="2" t="str">
        <x:v>2026-07-31</x:v>
      </x:c>
      <x:c r="K487" s="2" t="str">
        <x:v>0000070858-26-000394</x:v>
      </x:c>
      <x:c r="L487" s="2" t="str">
        <x:v>data/raw/filings/BAC_0000070858-26-000394_bac-20260630.htm</x:v>
      </x:c>
      <x:c r="M487" s="2" t="str">
        <x:v>https://www.sec.gov/Archives/edgar/data/70858/000007085826000394/bac-20260630.htm</x:v>
      </x:c>
      <x:c r="N487" s="2" t="str">
        <x:v>f-4655</x:v>
      </x:c>
      <x:c r="O487" s="2" t="str"/>
      <x:c r="P487" s="2" t="str">
        <x:v>Exact XBRL anchor</x:v>
      </x:c>
      <x:c r="Q487" s="2" t="str">
        <x:v>Weighted Average Number of Shares Outstanding, Diluted</x:v>
      </x:c>
      <x:c r="R487" s="2" t="str">
        <x:v>highlighted/BAC_0000070858-26-000394_bac-20260630.htm</x:v>
      </x:c>
      <x:c r="S487" s="2" t="str">
        <x:v>highlighted/BAC_H12026_The_Press_Release_2Q26_ADA.pdf; highlighted/BAC_H12026_The_Supplemental_Information_2Q26_ADA.pdf</x:v>
      </x:c>
      <x:c r="T487" s="2" t="str">
        <x:v>14; 3,4</x:v>
      </x:c>
    </x:row>
    <x:row r="488" ht="24" customHeight="1">
      <x:c r="C488" s="2" t="str">
        <x:v>Historical Inputs!F488</x:v>
      </x:c>
      <x:c r="D488" s="2" t="str">
        <x:v>BAC</x:v>
      </x:c>
      <x:c r="E488" s="2" t="str">
        <x:v>H1 2026</x:v>
      </x:c>
      <x:c r="F488" s="2" t="str">
        <x:v>dps</x:v>
      </x:c>
      <x:c r="G488" s="2" t="str">
        <x:v>n.a.</x:v>
      </x:c>
      <x:c r="H488" s="2" t="str">
        <x:v>USD/share</x:v>
      </x:c>
      <x:c r="I488" s="2" t="str">
        <x:v>2026-06-30</x:v>
      </x:c>
      <x:c r="J488" s="2" t="str"/>
      <x:c r="K488" s="2" t="str"/>
      <x:c r="L488" s="2" t="str"/>
      <x:c r="M488" s="2" t="str"/>
      <x:c r="N488" s="2" t="str"/>
      <x:c r="O488" s="2" t="str"/>
      <x:c r="P488" s="2" t="str">
        <x:v>Not reported / unavailable</x:v>
      </x:c>
      <x:c r="Q488" s="2" t="str">
        <x:v>Dividends per common share</x:v>
      </x:c>
      <x:c r="R488" s="2" t="str"/>
      <x:c r="S488" s="2" t="str"/>
      <x:c r="T488" s="2" t="str"/>
    </x:row>
    <x:row r="489" ht="24" customHeight="1">
      <x:c r="C489" s="2" t="str">
        <x:v>Historical Inputs!F489</x:v>
      </x:c>
      <x:c r="D489" s="2" t="str">
        <x:v>BAC</x:v>
      </x:c>
      <x:c r="E489" s="2" t="str">
        <x:v>H1 2026</x:v>
      </x:c>
      <x:c r="F489" s="2" t="str">
        <x:v>dividends</x:v>
      </x:c>
      <x:c r="G489" s="2" t="str">
        <x:v>n.a.</x:v>
      </x:c>
      <x:c r="H489" s="2" t="str">
        <x:v>USDm</x:v>
      </x:c>
      <x:c r="I489" s="2" t="str">
        <x:v>2026-06-30</x:v>
      </x:c>
      <x:c r="J489" s="2" t="str"/>
      <x:c r="K489" s="2" t="str"/>
      <x:c r="L489" s="2" t="str"/>
      <x:c r="M489" s="2" t="str"/>
      <x:c r="N489" s="2" t="str"/>
      <x:c r="O489" s="2" t="str"/>
      <x:c r="P489" s="2" t="str">
        <x:v>Not reported / unavailable</x:v>
      </x:c>
      <x:c r="Q489" s="2" t="str">
        <x:v>Cash common dividends paid</x:v>
      </x:c>
      <x:c r="R489" s="2" t="str"/>
      <x:c r="S489" s="2" t="str"/>
      <x:c r="T489" s="2" t="str"/>
    </x:row>
    <x:row r="490" ht="24" customHeight="1">
      <x:c r="C490" s="2" t="str">
        <x:v>Historical Inputs!F490</x:v>
      </x:c>
      <x:c r="D490" s="2" t="str">
        <x:v>BAC</x:v>
      </x:c>
      <x:c r="E490" s="2" t="str">
        <x:v>H1 2026</x:v>
      </x:c>
      <x:c r="F490" s="2" t="str">
        <x:v>buybacks</x:v>
      </x:c>
      <x:c r="G490" s="2" t="n">
        <x:v>13246</x:v>
      </x:c>
      <x:c r="H490" s="2" t="str">
        <x:v>USD</x:v>
      </x:c>
      <x:c r="I490" s="2" t="str">
        <x:v>2026-06-30</x:v>
      </x:c>
      <x:c r="J490" s="2" t="str">
        <x:v>2026-07-31</x:v>
      </x:c>
      <x:c r="K490" s="2" t="str">
        <x:v>0000070858-26-000394</x:v>
      </x:c>
      <x:c r="L490" s="2" t="str">
        <x:v>data/raw/filings/BAC_0000070858-26-000394_bac-20260630.htm</x:v>
      </x:c>
      <x:c r="M490" s="2" t="str">
        <x:v>https://www.sec.gov/Archives/edgar/data/70858/000007085826000394/bac-20260630.htm</x:v>
      </x:c>
      <x:c r="N490" s="2" t="str">
        <x:v>f-577</x:v>
      </x:c>
      <x:c r="O490" s="2" t="str"/>
      <x:c r="P490" s="2" t="str">
        <x:v>Exact XBRL anchor</x:v>
      </x:c>
      <x:c r="Q490" s="2" t="str">
        <x:v>Payments for Repurchase of Common Stock</x:v>
      </x:c>
      <x:c r="R490" s="2" t="str">
        <x:v>highlighted/BAC_0000070858-26-000394_bac-20260630.htm</x:v>
      </x:c>
      <x:c r="S490" s="2" t="str"/>
      <x:c r="T490" s="2" t="str"/>
    </x:row>
    <x:row r="491" ht="24" customHeight="1">
      <x:c r="C491" s="2" t="str">
        <x:v>Historical Inputs!F491</x:v>
      </x:c>
      <x:c r="D491" s="2" t="str">
        <x:v>BAC</x:v>
      </x:c>
      <x:c r="E491" s="2" t="str">
        <x:v>H1 2026</x:v>
      </x:c>
      <x:c r="F491" s="2" t="str">
        <x:v>chargeoffs</x:v>
      </x:c>
      <x:c r="G491" s="2" t="str">
        <x:v>n.a.</x:v>
      </x:c>
      <x:c r="H491" s="2" t="str">
        <x:v>USDm</x:v>
      </x:c>
      <x:c r="I491" s="2" t="str">
        <x:v>2026-06-30</x:v>
      </x:c>
      <x:c r="J491" s="2" t="str"/>
      <x:c r="K491" s="2" t="str"/>
      <x:c r="L491" s="2" t="str"/>
      <x:c r="M491" s="2" t="str"/>
      <x:c r="N491" s="2" t="str"/>
      <x:c r="O491" s="2" t="str"/>
      <x:c r="P491" s="2" t="str">
        <x:v>Not reported / unavailable</x:v>
      </x:c>
      <x:c r="Q491" s="2" t="str">
        <x:v>Gross loan charge-offs</x:v>
      </x:c>
      <x:c r="R491" s="2" t="str"/>
      <x:c r="S491" s="2" t="str"/>
      <x:c r="T491" s="2" t="str"/>
    </x:row>
    <x:row r="492" ht="24" customHeight="1">
      <x:c r="C492" s="2" t="str">
        <x:v>Historical Inputs!F492</x:v>
      </x:c>
      <x:c r="D492" s="2" t="str">
        <x:v>BAC</x:v>
      </x:c>
      <x:c r="E492" s="2" t="str">
        <x:v>H1 2026</x:v>
      </x:c>
      <x:c r="F492" s="2" t="str">
        <x:v>recoveries</x:v>
      </x:c>
      <x:c r="G492" s="2" t="str">
        <x:v>n.a.</x:v>
      </x:c>
      <x:c r="H492" s="2" t="str">
        <x:v>USDm</x:v>
      </x:c>
      <x:c r="I492" s="2" t="str">
        <x:v>2026-06-30</x:v>
      </x:c>
      <x:c r="J492" s="2" t="str"/>
      <x:c r="K492" s="2" t="str"/>
      <x:c r="L492" s="2" t="str"/>
      <x:c r="M492" s="2" t="str"/>
      <x:c r="N492" s="2" t="str"/>
      <x:c r="O492" s="2" t="str"/>
      <x:c r="P492" s="2" t="str">
        <x:v>Not reported / unavailable</x:v>
      </x:c>
      <x:c r="Q492" s="2" t="str">
        <x:v>Loan recoveries</x:v>
      </x:c>
      <x:c r="R492" s="2" t="str"/>
      <x:c r="S492" s="2" t="str"/>
      <x:c r="T492" s="2" t="str"/>
    </x:row>
    <x:row r="493" ht="24" customHeight="1">
      <x:c r="C493" s="2" t="str">
        <x:v>Historical Inputs!F493</x:v>
      </x:c>
      <x:c r="D493" s="2" t="str">
        <x:v>BAC</x:v>
      </x:c>
      <x:c r="E493" s="2" t="str">
        <x:v>H1 2026</x:v>
      </x:c>
      <x:c r="F493" s="2" t="str">
        <x:v>rwa</x:v>
      </x:c>
      <x:c r="G493" s="2" t="str">
        <x:v>n.a.</x:v>
      </x:c>
      <x:c r="H493" s="2" t="str">
        <x:v>USDm</x:v>
      </x:c>
      <x:c r="I493" s="2" t="str">
        <x:v>2026-06-30</x:v>
      </x:c>
      <x:c r="J493" s="2" t="str"/>
      <x:c r="K493" s="2" t="str"/>
      <x:c r="L493" s="2" t="str"/>
      <x:c r="M493" s="2" t="str"/>
      <x:c r="N493" s="2" t="str"/>
      <x:c r="O493" s="2" t="str"/>
      <x:c r="P493" s="2" t="str">
        <x:v>Not reported / unavailable</x:v>
      </x:c>
      <x:c r="Q493" s="2" t="str">
        <x:v>Risk-weighted assets</x:v>
      </x:c>
      <x:c r="R493" s="2" t="str"/>
      <x:c r="S493" s="2" t="str"/>
      <x:c r="T493" s="2" t="str"/>
    </x:row>
    <x:row r="494" ht="24" customHeight="1">
      <x:c r="C494" s="2" t="str">
        <x:v>Historical Inputs!F494</x:v>
      </x:c>
      <x:c r="D494" s="2" t="str">
        <x:v>BAC</x:v>
      </x:c>
      <x:c r="E494" s="2" t="str">
        <x:v>H1 2026</x:v>
      </x:c>
      <x:c r="F494" s="2" t="str">
        <x:v>cet1_reported</x:v>
      </x:c>
      <x:c r="G494" s="2" t="n">
        <x:v>0.11199999999999999</x:v>
      </x:c>
      <x:c r="H494" s="2" t="str">
        <x:v>pure</x:v>
      </x:c>
      <x:c r="I494" s="2" t="str">
        <x:v>2026-06-30</x:v>
      </x:c>
      <x:c r="J494" s="2" t="str">
        <x:v>2026-07-31</x:v>
      </x:c>
      <x:c r="K494" s="2" t="str">
        <x:v>0000070858-26-000394</x:v>
      </x:c>
      <x:c r="L494" s="2" t="str">
        <x:v>data/raw/filings/BAC_0000070858-26-000394_bac-20260630.htm</x:v>
      </x:c>
      <x:c r="M494" s="2" t="str">
        <x:v>https://www.sec.gov/Archives/edgar/data/70858/000007085826000394/bac-20260630.htm</x:v>
      </x:c>
      <x:c r="N494" s="2" t="str"/>
      <x:c r="O494" s="2" t="str"/>
      <x:c r="P494" s="2" t="str">
        <x:v>Verified original table row</x:v>
      </x:c>
      <x:c r="Q494" s="2" t="str">
        <x:v>Actual standardized CET1 ratio</x:v>
      </x:c>
      <x:c r="R494" s="2" t="str">
        <x:v>highlighted/BAC_0000070858-26-000394_bac-20260630.htm</x:v>
      </x:c>
      <x:c r="S494" s="2" t="str">
        <x:v>highlighted/BAC_H12026_The_Supplemental_Information_2Q26_ADA.pdf</x:v>
      </x:c>
      <x:c r="T494" s="2" t="str">
        <x:v>7</x:v>
      </x:c>
    </x:row>
    <x:row r="495" ht="24" customHeight="1">
      <x:c r="C495" s="2" t="str">
        <x:v>Historical Inputs!F495</x:v>
      </x:c>
      <x:c r="D495" s="2" t="str">
        <x:v>BAC</x:v>
      </x:c>
      <x:c r="E495" s="2" t="str">
        <x:v>H1 2026</x:v>
      </x:c>
      <x:c r="F495" s="2" t="str">
        <x:v>nim_reported</x:v>
      </x:c>
      <x:c r="G495" s="2" t="str">
        <x:v>n.a.</x:v>
      </x:c>
      <x:c r="H495" s="2" t="str">
        <x:v>%</x:v>
      </x:c>
      <x:c r="I495" s="2" t="str">
        <x:v>2026-06-30</x:v>
      </x:c>
      <x:c r="J495" s="2" t="str"/>
      <x:c r="K495" s="2" t="str"/>
      <x:c r="L495" s="2" t="str"/>
      <x:c r="M495" s="2" t="str"/>
      <x:c r="N495" s="2" t="str"/>
      <x:c r="O495" s="2" t="str"/>
      <x:c r="P495" s="2" t="str">
        <x:v>Not reported / unavailable</x:v>
      </x:c>
      <x:c r="Q495" s="2" t="str">
        <x:v>Issuer reported net interest margin</x:v>
      </x:c>
      <x:c r="R495" s="2" t="str"/>
      <x:c r="S495" s="2" t="str"/>
      <x:c r="T495" s="2" t="str"/>
    </x:row>
    <x:row r="496" ht="24" customHeight="1">
      <x:c r="C496" s="2" t="str">
        <x:v>Historical Inputs!F496</x:v>
      </x:c>
      <x:c r="D496" s="2" t="str">
        <x:v>BAC</x:v>
      </x:c>
      <x:c r="E496" s="2" t="str">
        <x:v>H1 2026</x:v>
      </x:c>
      <x:c r="F496" s="2" t="str">
        <x:v>bvps_reported</x:v>
      </x:c>
      <x:c r="G496" s="2" t="n">
        <x:v>39.34</x:v>
      </x:c>
      <x:c r="H496" s="2" t="str">
        <x:v>USD/shares</x:v>
      </x:c>
      <x:c r="I496" s="2" t="str">
        <x:v>2026-06-30</x:v>
      </x:c>
      <x:c r="J496" s="2" t="str">
        <x:v>2026-07-31</x:v>
      </x:c>
      <x:c r="K496" s="2" t="str">
        <x:v>0000070858-26-000394</x:v>
      </x:c>
      <x:c r="L496" s="2" t="str">
        <x:v>data/raw/filings/BAC_0000070858-26-000394_bac-20260630.htm</x:v>
      </x:c>
      <x:c r="M496" s="2" t="str">
        <x:v>https://www.sec.gov/Archives/edgar/data/70858/000007085826000394/bac-20260630.htm</x:v>
      </x:c>
      <x:c r="N496" s="2" t="str"/>
      <x:c r="O496" s="2" t="str"/>
      <x:c r="P496" s="2" t="str">
        <x:v>Exact selected original table text</x:v>
      </x:c>
      <x:c r="Q496" s="2" t="str">
        <x:v>Reported common book value per share</x:v>
      </x:c>
      <x:c r="R496" s="2" t="str">
        <x:v>highlighted/BAC_0000070858-26-000394_bac-20260630.htm</x:v>
      </x:c>
      <x:c r="S496" s="2" t="str"/>
      <x:c r="T496" s="2" t="str"/>
    </x:row>
    <x:row r="497" ht="24" customHeight="1">
      <x:c r="C497" s="2" t="str">
        <x:v>Historical Inputs!F497</x:v>
      </x:c>
      <x:c r="D497" s="2" t="str">
        <x:v>BAC</x:v>
      </x:c>
      <x:c r="E497" s="2" t="str">
        <x:v>H1 2026</x:v>
      </x:c>
      <x:c r="F497" s="2" t="str">
        <x:v>tbvps_reported</x:v>
      </x:c>
      <x:c r="G497" s="2" t="n">
        <x:v>29.37</x:v>
      </x:c>
      <x:c r="H497" s="2" t="str">
        <x:v>USD/shares</x:v>
      </x:c>
      <x:c r="I497" s="2" t="str">
        <x:v>2026-06-30</x:v>
      </x:c>
      <x:c r="J497" s="2" t="str">
        <x:v>2026-07-31</x:v>
      </x:c>
      <x:c r="K497" s="2" t="str">
        <x:v>0000070858-26-000394</x:v>
      </x:c>
      <x:c r="L497" s="2" t="str">
        <x:v>data/raw/filings/BAC_0000070858-26-000394_bac-20260630.htm</x:v>
      </x:c>
      <x:c r="M497" s="2" t="str">
        <x:v>https://www.sec.gov/Archives/edgar/data/70858/000007085826000394/bac-20260630.htm</x:v>
      </x:c>
      <x:c r="N497" s="2" t="str"/>
      <x:c r="O497" s="2" t="str"/>
      <x:c r="P497" s="2" t="str">
        <x:v>Exact selected original table text</x:v>
      </x:c>
      <x:c r="Q497" s="2" t="str">
        <x:v>Reported tangible book value per share</x:v>
      </x:c>
      <x:c r="R497" s="2" t="str">
        <x:v>highlighted/BAC_0000070858-26-000394_bac-20260630.htm</x:v>
      </x:c>
      <x:c r="S497" s="2" t="str"/>
      <x:c r="T497" s="2" t="str"/>
    </x:row>
    <x:row r="498" ht="24" customHeight="1">
      <x:c r="C498" s="2" t="str">
        <x:v>Historical Inputs!F498</x:v>
      </x:c>
      <x:c r="D498" s="2" t="str">
        <x:v>BAC</x:v>
      </x:c>
      <x:c r="E498" s="2" t="str">
        <x:v>H1 2026</x:v>
      </x:c>
      <x:c r="F498" s="2" t="str">
        <x:v>tce_reported</x:v>
      </x:c>
      <x:c r="G498" s="2" t="n">
        <x:v>206090</x:v>
      </x:c>
      <x:c r="H498" s="2" t="str">
        <x:v>USD</x:v>
      </x:c>
      <x:c r="I498" s="2" t="str">
        <x:v>2026-06-30</x:v>
      </x:c>
      <x:c r="J498" s="2" t="str">
        <x:v>2026-07-31</x:v>
      </x:c>
      <x:c r="K498" s="2" t="str">
        <x:v>0000070858-26-000394</x:v>
      </x:c>
      <x:c r="L498" s="2" t="str">
        <x:v>data/raw/filings/BAC_0000070858-26-000394_bac-20260630.htm</x:v>
      </x:c>
      <x:c r="M498" s="2" t="str">
        <x:v>https://www.sec.gov/Archives/edgar/data/70858/000007085826000394/bac-20260630.htm</x:v>
      </x:c>
      <x:c r="N498" s="2" t="str"/>
      <x:c r="O498" s="2" t="str"/>
      <x:c r="P498" s="2" t="str">
        <x:v>Verified original table row</x:v>
      </x:c>
      <x:c r="Q498" s="2" t="str">
        <x:v>Reported tangible common equity</x:v>
      </x:c>
      <x:c r="R498" s="2" t="str">
        <x:v>highlighted/BAC_0000070858-26-000394_bac-20260630.htm</x:v>
      </x:c>
      <x:c r="S498" s="2" t="str"/>
      <x:c r="T498" s="2" t="str"/>
    </x:row>
    <x:row r="499" ht="24" customHeight="1">
      <x:c r="C499" s="2" t="str">
        <x:v>Historical Inputs!F499</x:v>
      </x:c>
      <x:c r="D499" s="2" t="str">
        <x:v>JPM</x:v>
      </x:c>
      <x:c r="E499" s="2" t="str">
        <x:v>FY2016</x:v>
      </x:c>
      <x:c r="F499" s="2" t="str">
        <x:v>assets</x:v>
      </x:c>
      <x:c r="G499" s="2" t="n">
        <x:v>2490972</x:v>
      </x:c>
      <x:c r="H499" s="2" t="str">
        <x:v>USD</x:v>
      </x:c>
      <x:c r="I499" s="2" t="str">
        <x:v>2016-12-31</x:v>
      </x:c>
      <x:c r="J499" s="2" t="str">
        <x:v>2019-02-26</x:v>
      </x:c>
      <x:c r="K499" s="2" t="str">
        <x:v>0000019617-19-000054</x:v>
      </x:c>
      <x:c r="L499" s="2" t="str">
        <x:v>data/raw/filings/JPM_0000019617-19-000054_corp10k2018.htm</x:v>
      </x:c>
      <x:c r="M499" s="2" t="str">
        <x:v>https://www.sec.gov/Archives/edgar/data/19617/000001961719000054/corp10k2018.htm</x:v>
      </x:c>
      <x:c r="N499" s="2" t="str">
        <x:v>d69093004e7800-wk-Fact-9ABF1CC631465A85BFFC450AA1A638A9</x:v>
      </x:c>
      <x:c r="O499" s="2" t="str"/>
      <x:c r="P499" s="2" t="str">
        <x:v>Exact XBRL anchor</x:v>
      </x:c>
      <x:c r="Q499" s="2" t="str">
        <x:v>Assets</x:v>
      </x:c>
      <x:c r="R499" s="2" t="str">
        <x:v>highlighted/JPM_0000019617-19-000054_corp10k2018.htm</x:v>
      </x:c>
      <x:c r="S499" s="2" t="str"/>
      <x:c r="T499" s="2" t="str"/>
    </x:row>
    <x:row r="500" ht="24" customHeight="1">
      <x:c r="C500" s="2" t="str">
        <x:v>Historical Inputs!F500</x:v>
      </x:c>
      <x:c r="D500" s="2" t="str">
        <x:v>JPM</x:v>
      </x:c>
      <x:c r="E500" s="2" t="str">
        <x:v>FY2016</x:v>
      </x:c>
      <x:c r="F500" s="2" t="str">
        <x:v>liabilities</x:v>
      </x:c>
      <x:c r="G500" s="2" t="n">
        <x:v>2236782</x:v>
      </x:c>
      <x:c r="H500" s="2" t="str">
        <x:v>USD</x:v>
      </x:c>
      <x:c r="I500" s="2" t="str">
        <x:v>2016-12-31</x:v>
      </x:c>
      <x:c r="J500" s="2" t="str">
        <x:v>2018-02-27</x:v>
      </x:c>
      <x:c r="K500" s="2" t="str">
        <x:v>0000019617-18-000057</x:v>
      </x:c>
      <x:c r="L500" s="2" t="str">
        <x:v>data/raw/filings/JPM_0000019617-18-000057_corp10k2017.htm</x:v>
      </x:c>
      <x:c r="M500" s="2" t="str">
        <x:v>https://www.sec.gov/Archives/edgar/data/19617/000001961718000057/corp10k2017.htm</x:v>
      </x:c>
      <x:c r="N500" s="2" t="str"/>
      <x:c r="O500" s="2" t="str"/>
      <x:c r="P500" s="2" t="str">
        <x:v>Structured source retained; exact visible anchor requires review</x:v>
      </x:c>
      <x:c r="Q500" s="2" t="str">
        <x:v>Liabilities</x:v>
      </x:c>
      <x:c r="R500" s="2" t="str"/>
      <x:c r="S500" s="2" t="str">
        <x:v>highlighted/JPM_FY2016_2016-annualreport.pdf</x:v>
      </x:c>
      <x:c r="T500" s="2" t="str">
        <x:v>82,181</x:v>
      </x:c>
    </x:row>
    <x:row r="501" ht="24" customHeight="1">
      <x:c r="C501" s="2" t="str">
        <x:v>Historical Inputs!F501</x:v>
      </x:c>
      <x:c r="D501" s="2" t="str">
        <x:v>JPM</x:v>
      </x:c>
      <x:c r="E501" s="2" t="str">
        <x:v>FY2016</x:v>
      </x:c>
      <x:c r="F501" s="2" t="str">
        <x:v>equity</x:v>
      </x:c>
      <x:c r="G501" s="2" t="n">
        <x:v>254190</x:v>
      </x:c>
      <x:c r="H501" s="2" t="str">
        <x:v>USD</x:v>
      </x:c>
      <x:c r="I501" s="2" t="str">
        <x:v>2016-12-31</x:v>
      </x:c>
      <x:c r="J501" s="2" t="str">
        <x:v>2019-02-26</x:v>
      </x:c>
      <x:c r="K501" s="2" t="str">
        <x:v>0000019617-19-000054</x:v>
      </x:c>
      <x:c r="L501" s="2" t="str">
        <x:v>data/raw/filings/JPM_0000019617-19-000054_corp10k2018.htm</x:v>
      </x:c>
      <x:c r="M501" s="2" t="str">
        <x:v>https://www.sec.gov/Archives/edgar/data/19617/000001961719000054/corp10k2018.htm</x:v>
      </x:c>
      <x:c r="N501" s="2" t="str">
        <x:v>d68825624e4730-wk-Fact-55C13A1DAC6E524FB0FF4C44E971F706</x:v>
      </x:c>
      <x:c r="O501" s="2" t="str"/>
      <x:c r="P501" s="2" t="str">
        <x:v>Exact XBRL anchor</x:v>
      </x:c>
      <x:c r="Q501" s="2" t="str">
        <x:v>Stockholders' Equity Attributable to Parent</x:v>
      </x:c>
      <x:c r="R501" s="2" t="str">
        <x:v>highlighted/JPM_0000019617-19-000054_corp10k2018.htm</x:v>
      </x:c>
      <x:c r="S501" s="2" t="str"/>
      <x:c r="T501" s="2" t="str"/>
    </x:row>
    <x:row r="502" ht="24" customHeight="1">
      <x:c r="C502" s="2" t="str">
        <x:v>Historical Inputs!F502</x:v>
      </x:c>
      <x:c r="D502" s="2" t="str">
        <x:v>JPM</x:v>
      </x:c>
      <x:c r="E502" s="2" t="str">
        <x:v>FY2016</x:v>
      </x:c>
      <x:c r="F502" s="2" t="str">
        <x:v>preferred</x:v>
      </x:c>
      <x:c r="G502" s="2" t="n">
        <x:v>26068</x:v>
      </x:c>
      <x:c r="H502" s="2" t="str">
        <x:v>USD</x:v>
      </x:c>
      <x:c r="I502" s="2" t="str">
        <x:v>2016-12-31</x:v>
      </x:c>
      <x:c r="J502" s="2" t="str">
        <x:v>2018-02-27</x:v>
      </x:c>
      <x:c r="K502" s="2" t="str">
        <x:v>0000019617-18-000057</x:v>
      </x:c>
      <x:c r="L502" s="2" t="str">
        <x:v>data/raw/filings/JPM_0000019617-18-000057_corp10k2017.htm</x:v>
      </x:c>
      <x:c r="M502" s="2" t="str">
        <x:v>https://www.sec.gov/Archives/edgar/data/19617/000001961718000057/corp10k2017.htm</x:v>
      </x:c>
      <x:c r="N502" s="2" t="str"/>
      <x:c r="O502" s="2" t="str"/>
      <x:c r="P502" s="2" t="str">
        <x:v>Structured source retained; exact visible anchor requires review</x:v>
      </x:c>
      <x:c r="Q502" s="2" t="str">
        <x:v>Preferred Stock, Including Additional Paid in Capital, Net of Discount</x:v>
      </x:c>
      <x:c r="R502" s="2" t="str"/>
      <x:c r="S502" s="2" t="str"/>
      <x:c r="T502" s="2" t="str"/>
    </x:row>
    <x:row r="503" ht="24" customHeight="1">
      <x:c r="C503" s="2" t="str">
        <x:v>Historical Inputs!F503</x:v>
      </x:c>
      <x:c r="D503" s="2" t="str">
        <x:v>JPM</x:v>
      </x:c>
      <x:c r="E503" s="2" t="str">
        <x:v>FY2016</x:v>
      </x:c>
      <x:c r="F503" s="2" t="str">
        <x:v>common_equity_reported</x:v>
      </x:c>
      <x:c r="G503" s="2" t="str">
        <x:v>n.a.</x:v>
      </x:c>
      <x:c r="H503" s="2" t="str">
        <x:v>USDm</x:v>
      </x:c>
      <x:c r="I503" s="2" t="str">
        <x:v>2016-12-31</x:v>
      </x:c>
      <x:c r="J503" s="2" t="str"/>
      <x:c r="K503" s="2" t="str"/>
      <x:c r="L503" s="2" t="str"/>
      <x:c r="M503" s="2" t="str"/>
      <x:c r="N503" s="2" t="str"/>
      <x:c r="O503" s="2" t="str"/>
      <x:c r="P503" s="2" t="str">
        <x:v>Not reported / unavailable</x:v>
      </x:c>
      <x:c r="Q503" s="2" t="str">
        <x:v>Reported common shareholders equity</x:v>
      </x:c>
      <x:c r="R503" s="2" t="str"/>
      <x:c r="S503" s="2" t="str"/>
      <x:c r="T503" s="2" t="str"/>
    </x:row>
    <x:row r="504" ht="24" customHeight="1">
      <x:c r="C504" s="2" t="str">
        <x:v>Historical Inputs!F504</x:v>
      </x:c>
      <x:c r="D504" s="2" t="str">
        <x:v>JPM</x:v>
      </x:c>
      <x:c r="E504" s="2" t="str">
        <x:v>FY2016</x:v>
      </x:c>
      <x:c r="F504" s="2" t="str">
        <x:v>goodwill</x:v>
      </x:c>
      <x:c r="G504" s="2" t="n">
        <x:v>47288</x:v>
      </x:c>
      <x:c r="H504" s="2" t="str">
        <x:v>USD</x:v>
      </x:c>
      <x:c r="I504" s="2" t="str">
        <x:v>2016-12-31</x:v>
      </x:c>
      <x:c r="J504" s="2" t="str">
        <x:v>2020-02-25</x:v>
      </x:c>
      <x:c r="K504" s="2" t="str">
        <x:v>0000019617-20-000257</x:v>
      </x:c>
      <x:c r="L504" s="2" t="str">
        <x:v>data/raw/filings/JPM_0000019617-20-000257_corp10k2019.htm</x:v>
      </x:c>
      <x:c r="M504" s="2" t="str">
        <x:v>https://www.sec.gov/Archives/edgar/data/19617/000001961720000257/corp10k2019.htm</x:v>
      </x:c>
      <x:c r="N504" s="2" t="str">
        <x:v>d37282417e2978-wk-Fact-13BAFCAFF8AD5AFFBB60368301D74709</x:v>
      </x:c>
      <x:c r="O504" s="2" t="str"/>
      <x:c r="P504" s="2" t="str">
        <x:v>Exact XBRL anchor</x:v>
      </x:c>
      <x:c r="Q504" s="2" t="str">
        <x:v>Goodwill</x:v>
      </x:c>
      <x:c r="R504" s="2" t="str">
        <x:v>highlighted/JPM_0000019617-20-000257_corp10k2019.htm</x:v>
      </x:c>
      <x:c r="S504" s="2" t="str"/>
      <x:c r="T504" s="2" t="str"/>
    </x:row>
    <x:row r="505" ht="24" customHeight="1">
      <x:c r="C505" s="2" t="str">
        <x:v>Historical Inputs!F505</x:v>
      </x:c>
      <x:c r="D505" s="2" t="str">
        <x:v>JPM</x:v>
      </x:c>
      <x:c r="E505" s="2" t="str">
        <x:v>FY2016</x:v>
      </x:c>
      <x:c r="F505" s="2" t="str">
        <x:v>intangibles</x:v>
      </x:c>
      <x:c r="G505" s="2" t="str">
        <x:v>n.a.</x:v>
      </x:c>
      <x:c r="H505" s="2" t="str">
        <x:v>USDm</x:v>
      </x:c>
      <x:c r="I505" s="2" t="str">
        <x:v>2016-12-31</x:v>
      </x:c>
      <x:c r="J505" s="2" t="str"/>
      <x:c r="K505" s="2" t="str"/>
      <x:c r="L505" s="2" t="str"/>
      <x:c r="M505" s="2" t="str"/>
      <x:c r="N505" s="2" t="str"/>
      <x:c r="O505" s="2" t="str"/>
      <x:c r="P505" s="2" t="str">
        <x:v>Not reported / unavailable</x:v>
      </x:c>
      <x:c r="Q505" s="2" t="str">
        <x:v>Other intangible assets excluding goodwill</x:v>
      </x:c>
      <x:c r="R505" s="2" t="str"/>
      <x:c r="S505" s="2" t="str"/>
      <x:c r="T505" s="2" t="str"/>
    </x:row>
    <x:row r="506" ht="24" customHeight="1">
      <x:c r="C506" s="2" t="str">
        <x:v>Historical Inputs!F506</x:v>
      </x:c>
      <x:c r="D506" s="2" t="str">
        <x:v>JPM</x:v>
      </x:c>
      <x:c r="E506" s="2" t="str">
        <x:v>FY2016</x:v>
      </x:c>
      <x:c r="F506" s="2" t="str">
        <x:v>intangibles_total</x:v>
      </x:c>
      <x:c r="G506" s="2" t="str">
        <x:v>n.a.</x:v>
      </x:c>
      <x:c r="H506" s="2" t="str">
        <x:v>USDm</x:v>
      </x:c>
      <x:c r="I506" s="2" t="str">
        <x:v>2016-12-31</x:v>
      </x:c>
      <x:c r="J506" s="2" t="str"/>
      <x:c r="K506" s="2" t="str"/>
      <x:c r="L506" s="2" t="str"/>
      <x:c r="M506" s="2" t="str"/>
      <x:c r="N506" s="2" t="str"/>
      <x:c r="O506" s="2" t="str"/>
      <x:c r="P506" s="2" t="str">
        <x:v>Not reported / unavailable</x:v>
      </x:c>
      <x:c r="Q506" s="2" t="str">
        <x:v>Reported goodwill and intangible assets combined</x:v>
      </x:c>
      <x:c r="R506" s="2" t="str"/>
      <x:c r="S506" s="2" t="str"/>
      <x:c r="T506" s="2" t="str"/>
    </x:row>
    <x:row r="507" ht="24" customHeight="1">
      <x:c r="C507" s="2" t="str">
        <x:v>Historical Inputs!F507</x:v>
      </x:c>
      <x:c r="D507" s="2" t="str">
        <x:v>JPM</x:v>
      </x:c>
      <x:c r="E507" s="2" t="str">
        <x:v>FY2016</x:v>
      </x:c>
      <x:c r="F507" s="2" t="str">
        <x:v>shares_end</x:v>
      </x:c>
      <x:c r="G507" s="2" t="n">
        <x:v>3561.2</x:v>
      </x:c>
      <x:c r="H507" s="2" t="str">
        <x:v>shares</x:v>
      </x:c>
      <x:c r="I507" s="2" t="str">
        <x:v>2016-12-31</x:v>
      </x:c>
      <x:c r="J507" s="2" t="str">
        <x:v>2019-02-26</x:v>
      </x:c>
      <x:c r="K507" s="2" t="str">
        <x:v>0000019617-19-000054</x:v>
      </x:c>
      <x:c r="L507" s="2" t="str">
        <x:v>data/raw/filings/JPM_0000019617-19-000054_corp10k2018.htm</x:v>
      </x:c>
      <x:c r="M507" s="2" t="str">
        <x:v>https://www.sec.gov/Archives/edgar/data/19617/000001961719000054/corp10k2018.htm</x:v>
      </x:c>
      <x:c r="N507" s="2" t="str">
        <x:v>d69052126e2910-wk-Fact-E4985215D5F252D7BAF43D930AE3EEFF</x:v>
      </x:c>
      <x:c r="O507" s="2" t="str"/>
      <x:c r="P507" s="2" t="str">
        <x:v>Exact XBRL anchor</x:v>
      </x:c>
      <x:c r="Q507" s="2" t="str">
        <x:v>Common Stock, Shares, Outstanding</x:v>
      </x:c>
      <x:c r="R507" s="2" t="str">
        <x:v>highlighted/JPM_0000019617-19-000054_corp10k2018.htm</x:v>
      </x:c>
      <x:c r="S507" s="2" t="str"/>
      <x:c r="T507" s="2" t="str"/>
    </x:row>
    <x:row r="508" ht="24" customHeight="1">
      <x:c r="C508" s="2" t="str">
        <x:v>Historical Inputs!F508</x:v>
      </x:c>
      <x:c r="D508" s="2" t="str">
        <x:v>JPM</x:v>
      </x:c>
      <x:c r="E508" s="2" t="str">
        <x:v>FY2016</x:v>
      </x:c>
      <x:c r="F508" s="2" t="str">
        <x:v>shares_issued</x:v>
      </x:c>
      <x:c r="G508" s="2" t="n">
        <x:v>4104.9</x:v>
      </x:c>
      <x:c r="H508" s="2" t="str">
        <x:v>shares</x:v>
      </x:c>
      <x:c r="I508" s="2" t="str">
        <x:v>2016-12-31</x:v>
      </x:c>
      <x:c r="J508" s="2" t="str">
        <x:v>2020-02-25</x:v>
      </x:c>
      <x:c r="K508" s="2" t="str">
        <x:v>0000019617-20-000257</x:v>
      </x:c>
      <x:c r="L508" s="2" t="str">
        <x:v>data/raw/filings/JPM_0000019617-20-000257_corp10k2019.htm</x:v>
      </x:c>
      <x:c r="M508" s="2" t="str">
        <x:v>https://www.sec.gov/Archives/edgar/data/19617/000001961720000257/corp10k2019.htm</x:v>
      </x:c>
      <x:c r="N508" s="2" t="str">
        <x:v>d37330603e2615-wk-Fact-7AEF0CC2BEEC51FCA04A631F461CDA65</x:v>
      </x:c>
      <x:c r="O508" s="2" t="str"/>
      <x:c r="P508" s="2" t="str">
        <x:v>Exact XBRL anchor</x:v>
      </x:c>
      <x:c r="Q508" s="2" t="str">
        <x:v>Common Stock, Shares, Issued</x:v>
      </x:c>
      <x:c r="R508" s="2" t="str">
        <x:v>highlighted/JPM_0000019617-20-000257_corp10k2019.htm</x:v>
      </x:c>
      <x:c r="S508" s="2" t="str">
        <x:v>highlighted/JPM_FY2016_2016-annualreport.pdf</x:v>
      </x:c>
      <x:c r="T508" s="2" t="str">
        <x:v>285</x:v>
      </x:c>
    </x:row>
    <x:row r="509" ht="24" customHeight="1">
      <x:c r="C509" s="2" t="str">
        <x:v>Historical Inputs!F509</x:v>
      </x:c>
      <x:c r="D509" s="2" t="str">
        <x:v>JPM</x:v>
      </x:c>
      <x:c r="E509" s="2" t="str">
        <x:v>FY2016</x:v>
      </x:c>
      <x:c r="F509" s="2" t="str">
        <x:v>shares_treasury</x:v>
      </x:c>
      <x:c r="G509" s="2" t="n">
        <x:v>543.744003</x:v>
      </x:c>
      <x:c r="H509" s="2" t="str">
        <x:v>shares</x:v>
      </x:c>
      <x:c r="I509" s="2" t="str">
        <x:v>2016-12-31</x:v>
      </x:c>
      <x:c r="J509" s="2" t="str">
        <x:v>2018-02-27</x:v>
      </x:c>
      <x:c r="K509" s="2" t="str">
        <x:v>0000019617-18-000057</x:v>
      </x:c>
      <x:c r="L509" s="2" t="str">
        <x:v>data/raw/filings/JPM_0000019617-18-000057_corp10k2017.htm</x:v>
      </x:c>
      <x:c r="M509" s="2" t="str">
        <x:v>https://www.sec.gov/Archives/edgar/data/19617/000001961718000057/corp10k2017.htm</x:v>
      </x:c>
      <x:c r="N509" s="2" t="str"/>
      <x:c r="O509" s="2" t="str"/>
      <x:c r="P509" s="2" t="str">
        <x:v>Structured source retained; exact visible anchor requires review</x:v>
      </x:c>
      <x:c r="Q509" s="2" t="str">
        <x:v>Treasury Stock, Shares</x:v>
      </x:c>
      <x:c r="R509" s="2" t="str"/>
      <x:c r="S509" s="2" t="str">
        <x:v>highlighted/JPM_FY2016_2016-annualreport.pdf</x:v>
      </x:c>
      <x:c r="T509" s="2" t="str">
        <x:v>285</x:v>
      </x:c>
    </x:row>
    <x:row r="510" ht="24" customHeight="1">
      <x:c r="C510" s="2" t="str">
        <x:v>Historical Inputs!F510</x:v>
      </x:c>
      <x:c r="D510" s="2" t="str">
        <x:v>JPM</x:v>
      </x:c>
      <x:c r="E510" s="2" t="str">
        <x:v>FY2016</x:v>
      </x:c>
      <x:c r="F510" s="2" t="str">
        <x:v>deposits</x:v>
      </x:c>
      <x:c r="G510" s="2" t="n">
        <x:v>1375179</x:v>
      </x:c>
      <x:c r="H510" s="2" t="str">
        <x:v>USD</x:v>
      </x:c>
      <x:c r="I510" s="2" t="str">
        <x:v>2016-12-31</x:v>
      </x:c>
      <x:c r="J510" s="2" t="str">
        <x:v>2018-02-27</x:v>
      </x:c>
      <x:c r="K510" s="2" t="str">
        <x:v>0000019617-18-000057</x:v>
      </x:c>
      <x:c r="L510" s="2" t="str">
        <x:v>data/raw/filings/JPM_0000019617-18-000057_corp10k2017.htm</x:v>
      </x:c>
      <x:c r="M510" s="2" t="str">
        <x:v>https://www.sec.gov/Archives/edgar/data/19617/000001961718000057/corp10k2017.htm</x:v>
      </x:c>
      <x:c r="N510" s="2" t="str"/>
      <x:c r="O510" s="2" t="str"/>
      <x:c r="P510" s="2" t="str">
        <x:v>Structured source retained; exact visible anchor requires review</x:v>
      </x:c>
      <x:c r="Q510" s="2" t="str">
        <x:v>Deposits</x:v>
      </x:c>
      <x:c r="R510" s="2" t="str"/>
      <x:c r="S510" s="2" t="str"/>
      <x:c r="T510" s="2" t="str"/>
    </x:row>
    <x:row r="511" ht="24" customHeight="1">
      <x:c r="C511" s="2" t="str">
        <x:v>Historical Inputs!F511</x:v>
      </x:c>
      <x:c r="D511" s="2" t="str">
        <x:v>JPM</x:v>
      </x:c>
      <x:c r="E511" s="2" t="str">
        <x:v>FY2016</x:v>
      </x:c>
      <x:c r="F511" s="2" t="str">
        <x:v>loans_gross</x:v>
      </x:c>
      <x:c r="G511" s="2" t="str">
        <x:v>n.a.</x:v>
      </x:c>
      <x:c r="H511" s="2" t="str">
        <x:v>USDm</x:v>
      </x:c>
      <x:c r="I511" s="2" t="str">
        <x:v>2016-12-31</x:v>
      </x:c>
      <x:c r="J511" s="2" t="str"/>
      <x:c r="K511" s="2" t="str"/>
      <x:c r="L511" s="2" t="str"/>
      <x:c r="M511" s="2" t="str"/>
      <x:c r="N511" s="2" t="str"/>
      <x:c r="O511" s="2" t="str"/>
      <x:c r="P511" s="2" t="str">
        <x:v>Not reported / unavailable</x:v>
      </x:c>
      <x:c r="Q511" s="2" t="str">
        <x:v>Gross loans and leases selected definition</x:v>
      </x:c>
      <x:c r="R511" s="2" t="str"/>
      <x:c r="S511" s="2" t="str"/>
      <x:c r="T511" s="2" t="str"/>
    </x:row>
    <x:row r="512" ht="24" customHeight="1">
      <x:c r="C512" s="2" t="str">
        <x:v>Historical Inputs!F512</x:v>
      </x:c>
      <x:c r="D512" s="2" t="str">
        <x:v>JPM</x:v>
      </x:c>
      <x:c r="E512" s="2" t="str">
        <x:v>FY2016</x:v>
      </x:c>
      <x:c r="F512" s="2" t="str">
        <x:v>loans_net</x:v>
      </x:c>
      <x:c r="G512" s="2" t="str">
        <x:v>n.a.</x:v>
      </x:c>
      <x:c r="H512" s="2" t="str">
        <x:v>USDm</x:v>
      </x:c>
      <x:c r="I512" s="2" t="str">
        <x:v>2016-12-31</x:v>
      </x:c>
      <x:c r="J512" s="2" t="str"/>
      <x:c r="K512" s="2" t="str"/>
      <x:c r="L512" s="2" t="str"/>
      <x:c r="M512" s="2" t="str"/>
      <x:c r="N512" s="2" t="str"/>
      <x:c r="O512" s="2" t="str"/>
      <x:c r="P512" s="2" t="str">
        <x:v>Not reported / unavailable</x:v>
      </x:c>
      <x:c r="Q512" s="2" t="str">
        <x:v>Net loans after allowance selected definition</x:v>
      </x:c>
      <x:c r="R512" s="2" t="str"/>
      <x:c r="S512" s="2" t="str"/>
      <x:c r="T512" s="2" t="str"/>
    </x:row>
    <x:row r="513" ht="24" customHeight="1">
      <x:c r="C513" s="2" t="str">
        <x:v>Historical Inputs!F513</x:v>
      </x:c>
      <x:c r="D513" s="2" t="str">
        <x:v>JPM</x:v>
      </x:c>
      <x:c r="E513" s="2" t="str">
        <x:v>FY2016</x:v>
      </x:c>
      <x:c r="F513" s="2" t="str">
        <x:v>allowance</x:v>
      </x:c>
      <x:c r="G513" s="2" t="str">
        <x:v>n.a.</x:v>
      </x:c>
      <x:c r="H513" s="2" t="str">
        <x:v>USDm</x:v>
      </x:c>
      <x:c r="I513" s="2" t="str">
        <x:v>2016-12-31</x:v>
      </x:c>
      <x:c r="J513" s="2" t="str"/>
      <x:c r="K513" s="2" t="str"/>
      <x:c r="L513" s="2" t="str"/>
      <x:c r="M513" s="2" t="str"/>
      <x:c r="N513" s="2" t="str"/>
      <x:c r="O513" s="2" t="str"/>
      <x:c r="P513" s="2" t="str">
        <x:v>Not reported / unavailable</x:v>
      </x:c>
      <x:c r="Q513" s="2" t="str">
        <x:v>Loan allowance for credit losses</x:v>
      </x:c>
      <x:c r="R513" s="2" t="str"/>
      <x:c r="S513" s="2" t="str"/>
      <x:c r="T513" s="2" t="str"/>
    </x:row>
    <x:row r="514" ht="24" customHeight="1">
      <x:c r="C514" s="2" t="str">
        <x:v>Historical Inputs!F514</x:v>
      </x:c>
      <x:c r="D514" s="2" t="str">
        <x:v>JPM</x:v>
      </x:c>
      <x:c r="E514" s="2" t="str">
        <x:v>FY2016</x:v>
      </x:c>
      <x:c r="F514" s="2" t="str">
        <x:v>nonaccrual</x:v>
      </x:c>
      <x:c r="G514" s="2" t="str">
        <x:v>n.a.</x:v>
      </x:c>
      <x:c r="H514" s="2" t="str">
        <x:v>USDm</x:v>
      </x:c>
      <x:c r="I514" s="2" t="str">
        <x:v>2016-12-31</x:v>
      </x:c>
      <x:c r="J514" s="2" t="str"/>
      <x:c r="K514" s="2" t="str"/>
      <x:c r="L514" s="2" t="str"/>
      <x:c r="M514" s="2" t="str"/>
      <x:c r="N514" s="2" t="str"/>
      <x:c r="O514" s="2" t="str"/>
      <x:c r="P514" s="2" t="str">
        <x:v>Not reported / unavailable</x:v>
      </x:c>
      <x:c r="Q514" s="2" t="str">
        <x:v>Nonaccrual</x:v>
      </x:c>
      <x:c r="R514" s="2" t="str"/>
      <x:c r="S514" s="2" t="str"/>
      <x:c r="T514" s="2" t="str"/>
    </x:row>
    <x:row r="515" ht="24" customHeight="1">
      <x:c r="C515" s="2" t="str">
        <x:v>Historical Inputs!F515</x:v>
      </x:c>
      <x:c r="D515" s="2" t="str">
        <x:v>JPM</x:v>
      </x:c>
      <x:c r="E515" s="2" t="str">
        <x:v>FY2016</x:v>
      </x:c>
      <x:c r="F515" s="2" t="str">
        <x:v>cash</x:v>
      </x:c>
      <x:c r="G515" s="2" t="n">
        <x:v>391154</x:v>
      </x:c>
      <x:c r="H515" s="2" t="str">
        <x:v>USD</x:v>
      </x:c>
      <x:c r="I515" s="2" t="str">
        <x:v>2016-12-31</x:v>
      </x:c>
      <x:c r="J515" s="2" t="str">
        <x:v>2019-02-26</x:v>
      </x:c>
      <x:c r="K515" s="2" t="str">
        <x:v>0000019617-19-000054</x:v>
      </x:c>
      <x:c r="L515" s="2" t="str">
        <x:v>data/raw/filings/JPM_0000019617-19-000054_corp10k2018.htm</x:v>
      </x:c>
      <x:c r="M515" s="2" t="str">
        <x:v>https://www.sec.gov/Archives/edgar/data/19617/000001961719000054/corp10k2018.htm</x:v>
      </x:c>
      <x:c r="N515" s="2" t="str">
        <x:v>d68829534e5575-wk-Fact-96A967DFB0255854B54809956BA9005F</x:v>
      </x:c>
      <x:c r="O515" s="2" t="str"/>
      <x:c r="P515" s="2" t="str">
        <x:v>Exact XBRL anchor</x:v>
      </x:c>
      <x:c r="Q515" s="2" t="str">
        <x:v>Cash and Cash Equivalents, at Carrying Value</x:v>
      </x:c>
      <x:c r="R515" s="2" t="str">
        <x:v>highlighted/JPM_0000019617-19-000054_corp10k2018.htm</x:v>
      </x:c>
      <x:c r="S515" s="2" t="str"/>
      <x:c r="T515" s="2" t="str"/>
    </x:row>
    <x:row r="516" ht="24" customHeight="1">
      <x:c r="C516" s="2" t="str">
        <x:v>Historical Inputs!F516</x:v>
      </x:c>
      <x:c r="D516" s="2" t="str">
        <x:v>JPM</x:v>
      </x:c>
      <x:c r="E516" s="2" t="str">
        <x:v>FY2016</x:v>
      </x:c>
      <x:c r="F516" s="2" t="str">
        <x:v>aoci</x:v>
      </x:c>
      <x:c r="G516" s="2" t="n">
        <x:v>-1175</x:v>
      </x:c>
      <x:c r="H516" s="2" t="str">
        <x:v>USD</x:v>
      </x:c>
      <x:c r="I516" s="2" t="str">
        <x:v>2016-12-31</x:v>
      </x:c>
      <x:c r="J516" s="2" t="str">
        <x:v>2018-02-27</x:v>
      </x:c>
      <x:c r="K516" s="2" t="str">
        <x:v>0000019617-18-000057</x:v>
      </x:c>
      <x:c r="L516" s="2" t="str">
        <x:v>data/raw/filings/JPM_0000019617-18-000057_corp10k2017.htm</x:v>
      </x:c>
      <x:c r="M516" s="2" t="str">
        <x:v>https://www.sec.gov/Archives/edgar/data/19617/000001961718000057/corp10k2017.htm</x:v>
      </x:c>
      <x:c r="N516" s="2" t="str"/>
      <x:c r="O516" s="2" t="str"/>
      <x:c r="P516" s="2" t="str">
        <x:v>Structured source retained; exact visible anchor requires review</x:v>
      </x:c>
      <x:c r="Q516" s="2" t="str">
        <x:v>Accumulated Other Comprehensive Income (Loss), Net of Tax</x:v>
      </x:c>
      <x:c r="R516" s="2" t="str"/>
      <x:c r="S516" s="2" t="str">
        <x:v>highlighted/JPM_FY2016_2016-annualreport.pdf</x:v>
      </x:c>
      <x:c r="T516" s="2" t="str">
        <x:v>181</x:v>
      </x:c>
    </x:row>
    <x:row r="517" ht="24" customHeight="1">
      <x:c r="C517" s="2" t="str">
        <x:v>Historical Inputs!F517</x:v>
      </x:c>
      <x:c r="D517" s="2" t="str">
        <x:v>JPM</x:v>
      </x:c>
      <x:c r="E517" s="2" t="str">
        <x:v>FY2016</x:v>
      </x:c>
      <x:c r="F517" s="2" t="str">
        <x:v>nii</x:v>
      </x:c>
      <x:c r="G517" s="2" t="n">
        <x:v>46083</x:v>
      </x:c>
      <x:c r="H517" s="2" t="str">
        <x:v>USD</x:v>
      </x:c>
      <x:c r="I517" s="2" t="str">
        <x:v>2016-12-31</x:v>
      </x:c>
      <x:c r="J517" s="2" t="str">
        <x:v>2019-02-26</x:v>
      </x:c>
      <x:c r="K517" s="2" t="str">
        <x:v>0000019617-19-000054</x:v>
      </x:c>
      <x:c r="L517" s="2" t="str">
        <x:v>data/raw/filings/JPM_0000019617-19-000054_corp10k2018.htm</x:v>
      </x:c>
      <x:c r="M517" s="2" t="str">
        <x:v>https://www.sec.gov/Archives/edgar/data/19617/000001961719000054/corp10k2018.htm</x:v>
      </x:c>
      <x:c r="N517" s="2" t="str">
        <x:v>d69093004e6545-wk-Fact-550F647352115D7095511F6C5E143D25</x:v>
      </x:c>
      <x:c r="O517" s="2" t="str"/>
      <x:c r="P517" s="2" t="str">
        <x:v>Exact XBRL anchor</x:v>
      </x:c>
      <x:c r="Q517" s="2" t="str">
        <x:v>Interest Income (Expense), Net</x:v>
      </x:c>
      <x:c r="R517" s="2" t="str">
        <x:v>highlighted/JPM_0000019617-19-000054_corp10k2018.htm</x:v>
      </x:c>
      <x:c r="S517" s="2" t="str"/>
      <x:c r="T517" s="2" t="str"/>
    </x:row>
    <x:row r="518" ht="24" customHeight="1">
      <x:c r="C518" s="2" t="str">
        <x:v>Historical Inputs!F518</x:v>
      </x:c>
      <x:c r="D518" s="2" t="str">
        <x:v>JPM</x:v>
      </x:c>
      <x:c r="E518" s="2" t="str">
        <x:v>FY2016</x:v>
      </x:c>
      <x:c r="F518" s="2" t="str">
        <x:v>noninterest_income</x:v>
      </x:c>
      <x:c r="G518" s="2" t="n">
        <x:v>50486</x:v>
      </x:c>
      <x:c r="H518" s="2" t="str">
        <x:v>USD</x:v>
      </x:c>
      <x:c r="I518" s="2" t="str">
        <x:v>2016-12-31</x:v>
      </x:c>
      <x:c r="J518" s="2" t="str">
        <x:v>2019-02-26</x:v>
      </x:c>
      <x:c r="K518" s="2" t="str">
        <x:v>0000019617-19-000054</x:v>
      </x:c>
      <x:c r="L518" s="2" t="str">
        <x:v>data/raw/filings/JPM_0000019617-19-000054_corp10k2018.htm</x:v>
      </x:c>
      <x:c r="M518" s="2" t="str">
        <x:v>https://www.sec.gov/Archives/edgar/data/19617/000001961719000054/corp10k2018.htm</x:v>
      </x:c>
      <x:c r="N518" s="2" t="str">
        <x:v>d69093004e6392-wk-Fact-0F8514F8513E516081579B2497D57C1F</x:v>
      </x:c>
      <x:c r="O518" s="2" t="str"/>
      <x:c r="P518" s="2" t="str">
        <x:v>Exact XBRL anchor</x:v>
      </x:c>
      <x:c r="Q518" s="2" t="str">
        <x:v>Noninterest Income</x:v>
      </x:c>
      <x:c r="R518" s="2" t="str">
        <x:v>highlighted/JPM_0000019617-19-000054_corp10k2018.htm</x:v>
      </x:c>
      <x:c r="S518" s="2" t="str"/>
      <x:c r="T518" s="2" t="str"/>
    </x:row>
    <x:row r="519" ht="24" customHeight="1">
      <x:c r="C519" s="2" t="str">
        <x:v>Historical Inputs!F519</x:v>
      </x:c>
      <x:c r="D519" s="2" t="str">
        <x:v>JPM</x:v>
      </x:c>
      <x:c r="E519" s="2" t="str">
        <x:v>FY2016</x:v>
      </x:c>
      <x:c r="F519" s="2" t="str">
        <x:v>revenue_reported</x:v>
      </x:c>
      <x:c r="G519" s="2" t="n">
        <x:v>96569</x:v>
      </x:c>
      <x:c r="H519" s="2" t="str">
        <x:v>USD</x:v>
      </x:c>
      <x:c r="I519" s="2" t="str">
        <x:v>2016-12-31</x:v>
      </x:c>
      <x:c r="J519" s="2" t="str">
        <x:v>2019-02-26</x:v>
      </x:c>
      <x:c r="K519" s="2" t="str">
        <x:v>0000019617-19-000054</x:v>
      </x:c>
      <x:c r="L519" s="2" t="str">
        <x:v>data/raw/filings/JPM_0000019617-19-000054_corp10k2018.htm</x:v>
      </x:c>
      <x:c r="M519" s="2" t="str">
        <x:v>https://www.sec.gov/Archives/edgar/data/19617/000001961719000054/corp10k2018.htm</x:v>
      </x:c>
      <x:c r="N519" s="2" t="str">
        <x:v>d69093004e6704-wk-Fact-1BFD5FA8EA735FD7999DDE0D26427C84</x:v>
      </x:c>
      <x:c r="O519" s="2" t="str"/>
      <x:c r="P519" s="2" t="str">
        <x:v>Exact XBRL anchor</x:v>
      </x:c>
      <x:c r="Q519" s="2" t="str">
        <x:v>Revenues, Net of Interest Expense</x:v>
      </x:c>
      <x:c r="R519" s="2" t="str">
        <x:v>highlighted/JPM_0000019617-19-000054_corp10k2018.htm</x:v>
      </x:c>
      <x:c r="S519" s="2" t="str"/>
      <x:c r="T519" s="2" t="str"/>
    </x:row>
    <x:row r="520" ht="24" customHeight="1">
      <x:c r="C520" s="2" t="str">
        <x:v>Historical Inputs!F520</x:v>
      </x:c>
      <x:c r="D520" s="2" t="str">
        <x:v>JPM</x:v>
      </x:c>
      <x:c r="E520" s="2" t="str">
        <x:v>FY2016</x:v>
      </x:c>
      <x:c r="F520" s="2" t="str">
        <x:v>opex</x:v>
      </x:c>
      <x:c r="G520" s="2" t="n">
        <x:v>56672</x:v>
      </x:c>
      <x:c r="H520" s="2" t="str">
        <x:v>USD</x:v>
      </x:c>
      <x:c r="I520" s="2" t="str">
        <x:v>2016-12-31</x:v>
      </x:c>
      <x:c r="J520" s="2" t="str">
        <x:v>2019-02-26</x:v>
      </x:c>
      <x:c r="K520" s="2" t="str">
        <x:v>0000019617-19-000054</x:v>
      </x:c>
      <x:c r="L520" s="2" t="str">
        <x:v>data/raw/filings/JPM_0000019617-19-000054_corp10k2018.htm</x:v>
      </x:c>
      <x:c r="M520" s="2" t="str">
        <x:v>https://www.sec.gov/Archives/edgar/data/19617/000001961719000054/corp10k2018.htm</x:v>
      </x:c>
      <x:c r="N520" s="2" t="str">
        <x:v>d69093004e7014-wk-Fact-4A8E6A9643E5549A8510A650D1518BD9</x:v>
      </x:c>
      <x:c r="O520" s="2" t="str"/>
      <x:c r="P520" s="2" t="str">
        <x:v>Exact XBRL anchor</x:v>
      </x:c>
      <x:c r="Q520" s="2" t="str">
        <x:v>Noninterest Expense</x:v>
      </x:c>
      <x:c r="R520" s="2" t="str">
        <x:v>highlighted/JPM_0000019617-19-000054_corp10k2018.htm</x:v>
      </x:c>
      <x:c r="S520" s="2" t="str"/>
      <x:c r="T520" s="2" t="str"/>
    </x:row>
    <x:row r="521" ht="24" customHeight="1">
      <x:c r="C521" s="2" t="str">
        <x:v>Historical Inputs!F521</x:v>
      </x:c>
      <x:c r="D521" s="2" t="str">
        <x:v>JPM</x:v>
      </x:c>
      <x:c r="E521" s="2" t="str">
        <x:v>FY2016</x:v>
      </x:c>
      <x:c r="F521" s="2" t="str">
        <x:v>provision</x:v>
      </x:c>
      <x:c r="G521" s="2" t="n">
        <x:v>5361</x:v>
      </x:c>
      <x:c r="H521" s="2" t="str">
        <x:v>USD</x:v>
      </x:c>
      <x:c r="I521" s="2" t="str">
        <x:v>2016-12-31</x:v>
      </x:c>
      <x:c r="J521" s="2" t="str">
        <x:v>2019-02-26</x:v>
      </x:c>
      <x:c r="K521" s="2" t="str">
        <x:v>0000019617-19-000054</x:v>
      </x:c>
      <x:c r="L521" s="2" t="str">
        <x:v>data/raw/filings/JPM_0000019617-19-000054_corp10k2018.htm</x:v>
      </x:c>
      <x:c r="M521" s="2" t="str">
        <x:v>https://www.sec.gov/Archives/edgar/data/19617/000001961719000054/corp10k2018.htm</x:v>
      </x:c>
      <x:c r="N521" s="2" t="str">
        <x:v>d69093004e6860-wk-Fact-B9A7024CE9B55F76B1CF549F674D5065</x:v>
      </x:c>
      <x:c r="O521" s="2" t="str"/>
      <x:c r="P521" s="2" t="str">
        <x:v>Exact XBRL anchor</x:v>
      </x:c>
      <x:c r="Q521" s="2" t="str">
        <x:v>Provision for Loan, Lease, and Other Losses</x:v>
      </x:c>
      <x:c r="R521" s="2" t="str">
        <x:v>highlighted/JPM_0000019617-19-000054_corp10k2018.htm</x:v>
      </x:c>
      <x:c r="S521" s="2" t="str"/>
      <x:c r="T521" s="2" t="str"/>
    </x:row>
    <x:row r="522" ht="24" customHeight="1">
      <x:c r="C522" s="2" t="str">
        <x:v>Historical Inputs!F522</x:v>
      </x:c>
      <x:c r="D522" s="2" t="str">
        <x:v>JPM</x:v>
      </x:c>
      <x:c r="E522" s="2" t="str">
        <x:v>FY2016</x:v>
      </x:c>
      <x:c r="F522" s="2" t="str">
        <x:v>pretax</x:v>
      </x:c>
      <x:c r="G522" s="2" t="n">
        <x:v>34536</x:v>
      </x:c>
      <x:c r="H522" s="2" t="str">
        <x:v>USD</x:v>
      </x:c>
      <x:c r="I522" s="2" t="str">
        <x:v>2016-12-31</x:v>
      </x:c>
      <x:c r="J522" s="2" t="str">
        <x:v>2019-02-26</x:v>
      </x:c>
      <x:c r="K522" s="2" t="str">
        <x:v>0000019617-19-000054</x:v>
      </x:c>
      <x:c r="L522" s="2" t="str">
        <x:v>data/raw/filings/JPM_0000019617-19-000054_corp10k2018.htm</x:v>
      </x:c>
      <x:c r="M522" s="2" t="str">
        <x:v>https://www.sec.gov/Archives/edgar/data/19617/000001961719000054/corp10k2018.htm</x:v>
      </x:c>
      <x:c r="N522" s="2" t="str">
        <x:v>d69093004e7176-wk-Fact-F0AA9BA8C79B51CE990D264204942789</x:v>
      </x:c>
      <x:c r="O522" s="2" t="str"/>
      <x:c r="P522" s="2" t="str">
        <x:v>Exact XBRL anchor</x:v>
      </x:c>
      <x:c r="Q522" s="2" t="str">
        <x:v>Income (Loss) from Continuing Operations before Income Taxes, Noncontrolling Interest</x:v>
      </x:c>
      <x:c r="R522" s="2" t="str">
        <x:v>highlighted/JPM_0000019617-19-000054_corp10k2018.htm</x:v>
      </x:c>
      <x:c r="S522" s="2" t="str"/>
      <x:c r="T522" s="2" t="str"/>
    </x:row>
    <x:row r="523" ht="24" customHeight="1">
      <x:c r="C523" s="2" t="str">
        <x:v>Historical Inputs!F523</x:v>
      </x:c>
      <x:c r="D523" s="2" t="str">
        <x:v>JPM</x:v>
      </x:c>
      <x:c r="E523" s="2" t="str">
        <x:v>FY2016</x:v>
      </x:c>
      <x:c r="F523" s="2" t="str">
        <x:v>tax</x:v>
      </x:c>
      <x:c r="G523" s="2" t="n">
        <x:v>9803</x:v>
      </x:c>
      <x:c r="H523" s="2" t="str">
        <x:v>USD</x:v>
      </x:c>
      <x:c r="I523" s="2" t="str">
        <x:v>2016-12-31</x:v>
      </x:c>
      <x:c r="J523" s="2" t="str">
        <x:v>2019-02-26</x:v>
      </x:c>
      <x:c r="K523" s="2" t="str">
        <x:v>0000019617-19-000054</x:v>
      </x:c>
      <x:c r="L523" s="2" t="str">
        <x:v>data/raw/filings/JPM_0000019617-19-000054_corp10k2018.htm</x:v>
      </x:c>
      <x:c r="M523" s="2" t="str">
        <x:v>https://www.sec.gov/Archives/edgar/data/19617/000001961719000054/corp10k2018.htm</x:v>
      </x:c>
      <x:c r="N523" s="2" t="str">
        <x:v>d69093004e7334-wk-Fact-CE87883F6F935D0390BBF26CFD269ABD</x:v>
      </x:c>
      <x:c r="O523" s="2" t="str"/>
      <x:c r="P523" s="2" t="str">
        <x:v>Exact XBRL anchor</x:v>
      </x:c>
      <x:c r="Q523" s="2" t="str">
        <x:v>Income Tax Expense (Benefit)</x:v>
      </x:c>
      <x:c r="R523" s="2" t="str">
        <x:v>highlighted/JPM_0000019617-19-000054_corp10k2018.htm</x:v>
      </x:c>
      <x:c r="S523" s="2" t="str"/>
      <x:c r="T523" s="2" t="str"/>
    </x:row>
    <x:row r="524" ht="24" customHeight="1">
      <x:c r="C524" s="2" t="str">
        <x:v>Historical Inputs!F524</x:v>
      </x:c>
      <x:c r="D524" s="2" t="str">
        <x:v>JPM</x:v>
      </x:c>
      <x:c r="E524" s="2" t="str">
        <x:v>FY2016</x:v>
      </x:c>
      <x:c r="F524" s="2" t="str">
        <x:v>net_income</x:v>
      </x:c>
      <x:c r="G524" s="2" t="n">
        <x:v>24733</x:v>
      </x:c>
      <x:c r="H524" s="2" t="str">
        <x:v>USD</x:v>
      </x:c>
      <x:c r="I524" s="2" t="str">
        <x:v>2016-12-31</x:v>
      </x:c>
      <x:c r="J524" s="2" t="str">
        <x:v>2019-02-26</x:v>
      </x:c>
      <x:c r="K524" s="2" t="str">
        <x:v>0000019617-19-000054</x:v>
      </x:c>
      <x:c r="L524" s="2" t="str">
        <x:v>data/raw/filings/JPM_0000019617-19-000054_corp10k2018.htm</x:v>
      </x:c>
      <x:c r="M524" s="2" t="str">
        <x:v>https://www.sec.gov/Archives/edgar/data/19617/000001961719000054/corp10k2018.htm</x:v>
      </x:c>
      <x:c r="N524" s="2" t="str">
        <x:v>d69093004e7496-wk-Fact-7833A1C71205520A9B2CA98D63A8D4CC</x:v>
      </x:c>
      <x:c r="O524" s="2" t="str"/>
      <x:c r="P524" s="2" t="str">
        <x:v>Exact XBRL anchor</x:v>
      </x:c>
      <x:c r="Q524" s="2" t="str">
        <x:v>Net Income (Loss) Attributable to Parent</x:v>
      </x:c>
      <x:c r="R524" s="2" t="str">
        <x:v>highlighted/JPM_0000019617-19-000054_corp10k2018.htm</x:v>
      </x:c>
      <x:c r="S524" s="2" t="str"/>
      <x:c r="T524" s="2" t="str"/>
    </x:row>
    <x:row r="525" ht="24" customHeight="1">
      <x:c r="C525" s="2" t="str">
        <x:v>Historical Inputs!F525</x:v>
      </x:c>
      <x:c r="D525" s="2" t="str">
        <x:v>JPM</x:v>
      </x:c>
      <x:c r="E525" s="2" t="str">
        <x:v>FY2016</x:v>
      </x:c>
      <x:c r="F525" s="2" t="str">
        <x:v>common_income</x:v>
      </x:c>
      <x:c r="G525" s="2" t="n">
        <x:v>22834</x:v>
      </x:c>
      <x:c r="H525" s="2" t="str">
        <x:v>USD</x:v>
      </x:c>
      <x:c r="I525" s="2" t="str">
        <x:v>2016-12-31</x:v>
      </x:c>
      <x:c r="J525" s="2" t="str">
        <x:v>2019-02-26</x:v>
      </x:c>
      <x:c r="K525" s="2" t="str">
        <x:v>0000019617-19-000054</x:v>
      </x:c>
      <x:c r="L525" s="2" t="str">
        <x:v>data/raw/filings/JPM_0000019617-19-000054_corp10k2018.htm</x:v>
      </x:c>
      <x:c r="M525" s="2" t="str">
        <x:v>https://www.sec.gov/Archives/edgar/data/19617/000001961719000054/corp10k2018.htm</x:v>
      </x:c>
      <x:c r="N525" s="2" t="str">
        <x:v>d69052114e3191-wk-Fact-9B0417A21C075ADAAC72C0C22B14484E</x:v>
      </x:c>
      <x:c r="O525" s="2" t="str"/>
      <x:c r="P525" s="2" t="str">
        <x:v>Exact XBRL anchor</x:v>
      </x:c>
      <x:c r="Q525" s="2" t="str">
        <x:v>Net Income (Loss) Available to Common Stockholders, Basic</x:v>
      </x:c>
      <x:c r="R525" s="2" t="str">
        <x:v>highlighted/JPM_0000019617-19-000054_corp10k2018.htm</x:v>
      </x:c>
      <x:c r="S525" s="2" t="str"/>
      <x:c r="T525" s="2" t="str"/>
    </x:row>
    <x:row r="526" ht="24" customHeight="1">
      <x:c r="C526" s="2" t="str">
        <x:v>Historical Inputs!F526</x:v>
      </x:c>
      <x:c r="D526" s="2" t="str">
        <x:v>JPM</x:v>
      </x:c>
      <x:c r="E526" s="2" t="str">
        <x:v>FY2016</x:v>
      </x:c>
      <x:c r="F526" s="2" t="str">
        <x:v>preferred_div</x:v>
      </x:c>
      <x:c r="G526" s="2" t="n">
        <x:v>1647</x:v>
      </x:c>
      <x:c r="H526" s="2" t="str">
        <x:v>USD</x:v>
      </x:c>
      <x:c r="I526" s="2" t="str">
        <x:v>2016-12-31</x:v>
      </x:c>
      <x:c r="J526" s="2" t="str">
        <x:v>2019-02-26</x:v>
      </x:c>
      <x:c r="K526" s="2" t="str">
        <x:v>0000019617-19-000054</x:v>
      </x:c>
      <x:c r="L526" s="2" t="str">
        <x:v>data/raw/filings/JPM_0000019617-19-000054_corp10k2018.htm</x:v>
      </x:c>
      <x:c r="M526" s="2" t="str">
        <x:v>https://www.sec.gov/Archives/edgar/data/19617/000001961719000054/corp10k2018.htm</x:v>
      </x:c>
      <x:c r="N526" s="2" t="str">
        <x:v>d69052114e2744-wk-Fact-FBA2F5E753FF5EC898852ACA2AB7165A</x:v>
      </x:c>
      <x:c r="O526" s="2" t="str"/>
      <x:c r="P526" s="2" t="str">
        <x:v>Exact XBRL anchor</x:v>
      </x:c>
      <x:c r="Q526" s="2" t="str">
        <x:v>Dividends, Preferred Stock</x:v>
      </x:c>
      <x:c r="R526" s="2" t="str">
        <x:v>highlighted/JPM_0000019617-19-000054_corp10k2018.htm</x:v>
      </x:c>
      <x:c r="S526" s="2" t="str">
        <x:v>highlighted/JPM_FY2016_2016-annualreport.pdf</x:v>
      </x:c>
      <x:c r="T526" s="2" t="str">
        <x:v>182,286</x:v>
      </x:c>
    </x:row>
    <x:row r="527" ht="24" customHeight="1">
      <x:c r="C527" s="2" t="str">
        <x:v>Historical Inputs!F527</x:v>
      </x:c>
      <x:c r="D527" s="2" t="str">
        <x:v>JPM</x:v>
      </x:c>
      <x:c r="E527" s="2" t="str">
        <x:v>FY2016</x:v>
      </x:c>
      <x:c r="F527" s="2" t="str">
        <x:v>eps</x:v>
      </x:c>
      <x:c r="G527" s="2" t="n">
        <x:v>6.19</x:v>
      </x:c>
      <x:c r="H527" s="2" t="str">
        <x:v>USD/shares</x:v>
      </x:c>
      <x:c r="I527" s="2" t="str">
        <x:v>2016-12-31</x:v>
      </x:c>
      <x:c r="J527" s="2" t="str">
        <x:v>2019-02-26</x:v>
      </x:c>
      <x:c r="K527" s="2" t="str">
        <x:v>0000019617-19-000054</x:v>
      </x:c>
      <x:c r="L527" s="2" t="str">
        <x:v>data/raw/filings/JPM_0000019617-19-000054_corp10k2018.htm</x:v>
      </x:c>
      <x:c r="M527" s="2" t="str">
        <x:v>https://www.sec.gov/Archives/edgar/data/19617/000001961719000054/corp10k2018.htm</x:v>
      </x:c>
      <x:c r="N527" s="2" t="str">
        <x:v>d69052114e3434-wk-Fact-AF1B99A6B97F526EBF3EF1DC1E83A3E0</x:v>
      </x:c>
      <x:c r="O527" s="2" t="str"/>
      <x:c r="P527" s="2" t="str">
        <x:v>Exact XBRL anchor</x:v>
      </x:c>
      <x:c r="Q527" s="2" t="str">
        <x:v>Earnings Per Share, Diluted</x:v>
      </x:c>
      <x:c r="R527" s="2" t="str">
        <x:v>highlighted/JPM_0000019617-19-000054_corp10k2018.htm</x:v>
      </x:c>
      <x:c r="S527" s="2" t="str">
        <x:v>highlighted/JPM_FY2016_2016-annualreport.pdf</x:v>
      </x:c>
      <x:c r="T527" s="2" t="str">
        <x:v>72,75,179</x:v>
      </x:c>
    </x:row>
    <x:row r="528" ht="24" customHeight="1">
      <x:c r="C528" s="2" t="str">
        <x:v>Historical Inputs!F528</x:v>
      </x:c>
      <x:c r="D528" s="2" t="str">
        <x:v>JPM</x:v>
      </x:c>
      <x:c r="E528" s="2" t="str">
        <x:v>FY2016</x:v>
      </x:c>
      <x:c r="F528" s="2" t="str">
        <x:v>shares_diluted</x:v>
      </x:c>
      <x:c r="G528" s="2" t="n">
        <x:v>3690</x:v>
      </x:c>
      <x:c r="H528" s="2" t="str">
        <x:v>shares</x:v>
      </x:c>
      <x:c r="I528" s="2" t="str">
        <x:v>2016-12-31</x:v>
      </x:c>
      <x:c r="J528" s="2" t="str">
        <x:v>2019-02-26</x:v>
      </x:c>
      <x:c r="K528" s="2" t="str">
        <x:v>0000019617-19-000054</x:v>
      </x:c>
      <x:c r="L528" s="2" t="str">
        <x:v>data/raw/filings/JPM_0000019617-19-000054_corp10k2018.htm</x:v>
      </x:c>
      <x:c r="M528" s="2" t="str">
        <x:v>https://www.sec.gov/Archives/edgar/data/19617/000001961719000054/corp10k2018.htm</x:v>
      </x:c>
      <x:c r="N528" s="2" t="str">
        <x:v>d69052114e3381-wk-Fact-13AE19D981AA5979B6939B586B14E423</x:v>
      </x:c>
      <x:c r="O528" s="2" t="str"/>
      <x:c r="P528" s="2" t="str">
        <x:v>Exact XBRL anchor</x:v>
      </x:c>
      <x:c r="Q528" s="2" t="str">
        <x:v>Weighted Average Number of Shares Outstanding, Diluted</x:v>
      </x:c>
      <x:c r="R528" s="2" t="str">
        <x:v>highlighted/JPM_0000019617-19-000054_corp10k2018.htm</x:v>
      </x:c>
      <x:c r="S528" s="2" t="str"/>
      <x:c r="T528" s="2" t="str"/>
    </x:row>
    <x:row r="529" ht="24" customHeight="1">
      <x:c r="C529" s="2" t="str">
        <x:v>Historical Inputs!F529</x:v>
      </x:c>
      <x:c r="D529" s="2" t="str">
        <x:v>JPM</x:v>
      </x:c>
      <x:c r="E529" s="2" t="str">
        <x:v>FY2016</x:v>
      </x:c>
      <x:c r="F529" s="2" t="str">
        <x:v>dps</x:v>
      </x:c>
      <x:c r="G529" s="2" t="n">
        <x:v>1.88</x:v>
      </x:c>
      <x:c r="H529" s="2" t="str">
        <x:v>USD/shares</x:v>
      </x:c>
      <x:c r="I529" s="2" t="str">
        <x:v>2016-12-31</x:v>
      </x:c>
      <x:c r="J529" s="2" t="str">
        <x:v>2019-02-26</x:v>
      </x:c>
      <x:c r="K529" s="2" t="str">
        <x:v>0000019617-19-000054</x:v>
      </x:c>
      <x:c r="L529" s="2" t="str">
        <x:v>data/raw/filings/JPM_0000019617-19-000054_corp10k2018.htm</x:v>
      </x:c>
      <x:c r="M529" s="2" t="str">
        <x:v>https://www.sec.gov/Archives/edgar/data/19617/000001961719000054/corp10k2018.htm</x:v>
      </x:c>
      <x:c r="N529" s="2" t="str">
        <x:v>Fact-2966FB4D4BE4518781BE223F26435BB5-wk-Fact-2966FB4D4BE4518781BE223F26435BB5</x:v>
      </x:c>
      <x:c r="O529" s="2" t="str"/>
      <x:c r="P529" s="2" t="str">
        <x:v>Exact XBRL anchor</x:v>
      </x:c>
      <x:c r="Q529" s="2" t="str">
        <x:v>Common Stock, Dividends, Per Share, Declared</x:v>
      </x:c>
      <x:c r="R529" s="2" t="str">
        <x:v>highlighted/JPM_0000019617-19-000054_corp10k2018.htm</x:v>
      </x:c>
      <x:c r="S529" s="2" t="str">
        <x:v>highlighted/JPM_FY2016_2016-annualreport.pdf</x:v>
      </x:c>
      <x:c r="T529" s="2" t="str">
        <x:v>72,179</x:v>
      </x:c>
    </x:row>
    <x:row r="530" ht="24" customHeight="1">
      <x:c r="C530" s="2" t="str">
        <x:v>Historical Inputs!F530</x:v>
      </x:c>
      <x:c r="D530" s="2" t="str">
        <x:v>JPM</x:v>
      </x:c>
      <x:c r="E530" s="2" t="str">
        <x:v>FY2016</x:v>
      </x:c>
      <x:c r="F530" s="2" t="str">
        <x:v>dividends</x:v>
      </x:c>
      <x:c r="G530" s="2" t="n">
        <x:v>8476</x:v>
      </x:c>
      <x:c r="H530" s="2" t="str">
        <x:v>USD</x:v>
      </x:c>
      <x:c r="I530" s="2" t="str">
        <x:v>2016-12-31</x:v>
      </x:c>
      <x:c r="J530" s="2" t="str">
        <x:v>2019-02-26</x:v>
      </x:c>
      <x:c r="K530" s="2" t="str">
        <x:v>0000019617-19-000054</x:v>
      </x:c>
      <x:c r="L530" s="2" t="str">
        <x:v>data/raw/filings/JPM_0000019617-19-000054_corp10k2018.htm</x:v>
      </x:c>
      <x:c r="M530" s="2" t="str">
        <x:v>https://www.sec.gov/Archives/edgar/data/19617/000001961719000054/corp10k2018.htm</x:v>
      </x:c>
      <x:c r="N530" s="2" t="str">
        <x:v>d68829534e5210-wk-Fact-B8DE2946DA21539084618E6D5987E24C</x:v>
      </x:c>
      <x:c r="O530" s="2" t="str"/>
      <x:c r="P530" s="2" t="str">
        <x:v>Exact XBRL anchor</x:v>
      </x:c>
      <x:c r="Q530" s="2" t="str">
        <x:v>Payments of Dividends</x:v>
      </x:c>
      <x:c r="R530" s="2" t="str">
        <x:v>highlighted/JPM_0000019617-19-000054_corp10k2018.htm</x:v>
      </x:c>
      <x:c r="S530" s="2" t="str">
        <x:v>highlighted/JPM_FY2016_2016-annualreport.pdf</x:v>
      </x:c>
      <x:c r="T530" s="2" t="str">
        <x:v>183,309</x:v>
      </x:c>
    </x:row>
    <x:row r="531" ht="24" customHeight="1">
      <x:c r="C531" s="2" t="str">
        <x:v>Historical Inputs!F531</x:v>
      </x:c>
      <x:c r="D531" s="2" t="str">
        <x:v>JPM</x:v>
      </x:c>
      <x:c r="E531" s="2" t="str">
        <x:v>FY2016</x:v>
      </x:c>
      <x:c r="F531" s="2" t="str">
        <x:v>buybacks</x:v>
      </x:c>
      <x:c r="G531" s="2" t="n">
        <x:v>9082</x:v>
      </x:c>
      <x:c r="H531" s="2" t="str">
        <x:v>USD</x:v>
      </x:c>
      <x:c r="I531" s="2" t="str">
        <x:v>2016-12-31</x:v>
      </x:c>
      <x:c r="J531" s="2" t="str">
        <x:v>2019-02-26</x:v>
      </x:c>
      <x:c r="K531" s="2" t="str">
        <x:v>0000019617-19-000054</x:v>
      </x:c>
      <x:c r="L531" s="2" t="str">
        <x:v>data/raw/filings/JPM_0000019617-19-000054_corp10k2018.htm</x:v>
      </x:c>
      <x:c r="M531" s="2" t="str">
        <x:v>https://www.sec.gov/Archives/edgar/data/19617/000001961719000054/corp10k2018.htm</x:v>
      </x:c>
      <x:c r="N531" s="2" t="str">
        <x:v>d68829534e5147-wk-Fact-FD36198EF8BB5ED58CBDDD0F707C60B2</x:v>
      </x:c>
      <x:c r="O531" s="2" t="str"/>
      <x:c r="P531" s="2" t="str">
        <x:v>Exact XBRL anchor</x:v>
      </x:c>
      <x:c r="Q531" s="2" t="str">
        <x:v>Payments for Repurchase of Common Stock</x:v>
      </x:c>
      <x:c r="R531" s="2" t="str">
        <x:v>highlighted/JPM_0000019617-19-000054_corp10k2018.htm</x:v>
      </x:c>
      <x:c r="S531" s="2" t="str"/>
      <x:c r="T531" s="2" t="str"/>
    </x:row>
    <x:row r="532" ht="24" customHeight="1">
      <x:c r="C532" s="2" t="str">
        <x:v>Historical Inputs!F532</x:v>
      </x:c>
      <x:c r="D532" s="2" t="str">
        <x:v>JPM</x:v>
      </x:c>
      <x:c r="E532" s="2" t="str">
        <x:v>FY2016</x:v>
      </x:c>
      <x:c r="F532" s="2" t="str">
        <x:v>chargeoffs</x:v>
      </x:c>
      <x:c r="G532" s="2" t="str">
        <x:v>n.a.</x:v>
      </x:c>
      <x:c r="H532" s="2" t="str">
        <x:v>USDm</x:v>
      </x:c>
      <x:c r="I532" s="2" t="str">
        <x:v>2016-12-31</x:v>
      </x:c>
      <x:c r="J532" s="2" t="str"/>
      <x:c r="K532" s="2" t="str"/>
      <x:c r="L532" s="2" t="str"/>
      <x:c r="M532" s="2" t="str"/>
      <x:c r="N532" s="2" t="str"/>
      <x:c r="O532" s="2" t="str"/>
      <x:c r="P532" s="2" t="str">
        <x:v>Not reported / unavailable</x:v>
      </x:c>
      <x:c r="Q532" s="2" t="str">
        <x:v>Gross loan charge-offs</x:v>
      </x:c>
      <x:c r="R532" s="2" t="str"/>
      <x:c r="S532" s="2" t="str"/>
      <x:c r="T532" s="2" t="str"/>
    </x:row>
    <x:row r="533" ht="24" customHeight="1">
      <x:c r="C533" s="2" t="str">
        <x:v>Historical Inputs!F533</x:v>
      </x:c>
      <x:c r="D533" s="2" t="str">
        <x:v>JPM</x:v>
      </x:c>
      <x:c r="E533" s="2" t="str">
        <x:v>FY2016</x:v>
      </x:c>
      <x:c r="F533" s="2" t="str">
        <x:v>recoveries</x:v>
      </x:c>
      <x:c r="G533" s="2" t="str">
        <x:v>n.a.</x:v>
      </x:c>
      <x:c r="H533" s="2" t="str">
        <x:v>USDm</x:v>
      </x:c>
      <x:c r="I533" s="2" t="str">
        <x:v>2016-12-31</x:v>
      </x:c>
      <x:c r="J533" s="2" t="str"/>
      <x:c r="K533" s="2" t="str"/>
      <x:c r="L533" s="2" t="str"/>
      <x:c r="M533" s="2" t="str"/>
      <x:c r="N533" s="2" t="str"/>
      <x:c r="O533" s="2" t="str"/>
      <x:c r="P533" s="2" t="str">
        <x:v>Not reported / unavailable</x:v>
      </x:c>
      <x:c r="Q533" s="2" t="str">
        <x:v>Loan recoveries</x:v>
      </x:c>
      <x:c r="R533" s="2" t="str"/>
      <x:c r="S533" s="2" t="str"/>
      <x:c r="T533" s="2" t="str"/>
    </x:row>
    <x:row r="534" ht="24" customHeight="1">
      <x:c r="C534" s="2" t="str">
        <x:v>Historical Inputs!F534</x:v>
      </x:c>
      <x:c r="D534" s="2" t="str">
        <x:v>JPM</x:v>
      </x:c>
      <x:c r="E534" s="2" t="str">
        <x:v>FY2016</x:v>
      </x:c>
      <x:c r="F534" s="2" t="str">
        <x:v>rwa</x:v>
      </x:c>
      <x:c r="G534" s="2" t="str">
        <x:v>n.a.</x:v>
      </x:c>
      <x:c r="H534" s="2" t="str">
        <x:v>USDm</x:v>
      </x:c>
      <x:c r="I534" s="2" t="str">
        <x:v>2016-12-31</x:v>
      </x:c>
      <x:c r="J534" s="2" t="str"/>
      <x:c r="K534" s="2" t="str"/>
      <x:c r="L534" s="2" t="str"/>
      <x:c r="M534" s="2" t="str"/>
      <x:c r="N534" s="2" t="str"/>
      <x:c r="O534" s="2" t="str"/>
      <x:c r="P534" s="2" t="str">
        <x:v>Not reported / unavailable</x:v>
      </x:c>
      <x:c r="Q534" s="2" t="str">
        <x:v>Risk-weighted assets</x:v>
      </x:c>
      <x:c r="R534" s="2" t="str"/>
      <x:c r="S534" s="2" t="str"/>
      <x:c r="T534" s="2" t="str"/>
    </x:row>
    <x:row r="535" ht="24" customHeight="1">
      <x:c r="C535" s="2" t="str">
        <x:v>Historical Inputs!F535</x:v>
      </x:c>
      <x:c r="D535" s="2" t="str">
        <x:v>JPM</x:v>
      </x:c>
      <x:c r="E535" s="2" t="str">
        <x:v>FY2016</x:v>
      </x:c>
      <x:c r="F535" s="2" t="str">
        <x:v>cet1_reported</x:v>
      </x:c>
      <x:c r="G535" s="2" t="str">
        <x:v>n.a.</x:v>
      </x:c>
      <x:c r="H535" s="2" t="str">
        <x:v>%</x:v>
      </x:c>
      <x:c r="I535" s="2" t="str">
        <x:v>2016-12-31</x:v>
      </x:c>
      <x:c r="J535" s="2" t="str"/>
      <x:c r="K535" s="2" t="str"/>
      <x:c r="L535" s="2" t="str"/>
      <x:c r="M535" s="2" t="str"/>
      <x:c r="N535" s="2" t="str"/>
      <x:c r="O535" s="2" t="str"/>
      <x:c r="P535" s="2" t="str">
        <x:v>Not reported / unavailable</x:v>
      </x:c>
      <x:c r="Q535" s="2" t="str">
        <x:v>Actual standardized CET1 ratio</x:v>
      </x:c>
      <x:c r="R535" s="2" t="str"/>
      <x:c r="S535" s="2" t="str"/>
      <x:c r="T535" s="2" t="str"/>
    </x:row>
    <x:row r="536" ht="24" customHeight="1">
      <x:c r="C536" s="2" t="str">
        <x:v>Historical Inputs!F536</x:v>
      </x:c>
      <x:c r="D536" s="2" t="str">
        <x:v>JPM</x:v>
      </x:c>
      <x:c r="E536" s="2" t="str">
        <x:v>FY2016</x:v>
      </x:c>
      <x:c r="F536" s="2" t="str">
        <x:v>nim_reported</x:v>
      </x:c>
      <x:c r="G536" s="2" t="str">
        <x:v>n.a.</x:v>
      </x:c>
      <x:c r="H536" s="2" t="str">
        <x:v>%</x:v>
      </x:c>
      <x:c r="I536" s="2" t="str">
        <x:v>2016-12-31</x:v>
      </x:c>
      <x:c r="J536" s="2" t="str"/>
      <x:c r="K536" s="2" t="str"/>
      <x:c r="L536" s="2" t="str"/>
      <x:c r="M536" s="2" t="str"/>
      <x:c r="N536" s="2" t="str"/>
      <x:c r="O536" s="2" t="str"/>
      <x:c r="P536" s="2" t="str">
        <x:v>Not reported / unavailable</x:v>
      </x:c>
      <x:c r="Q536" s="2" t="str">
        <x:v>Issuer reported net interest margin</x:v>
      </x:c>
      <x:c r="R536" s="2" t="str"/>
      <x:c r="S536" s="2" t="str"/>
      <x:c r="T536" s="2" t="str"/>
    </x:row>
    <x:row r="537" ht="24" customHeight="1">
      <x:c r="C537" s="2" t="str">
        <x:v>Historical Inputs!F537</x:v>
      </x:c>
      <x:c r="D537" s="2" t="str">
        <x:v>JPM</x:v>
      </x:c>
      <x:c r="E537" s="2" t="str">
        <x:v>FY2016</x:v>
      </x:c>
      <x:c r="F537" s="2" t="str">
        <x:v>bvps_reported</x:v>
      </x:c>
      <x:c r="G537" s="2" t="n">
        <x:v>64.06</x:v>
      </x:c>
      <x:c r="H537" s="2" t="str">
        <x:v>USD/shares</x:v>
      </x:c>
      <x:c r="I537" s="2" t="str">
        <x:v>2016-12-31</x:v>
      </x:c>
      <x:c r="J537" s="2" t="str">
        <x:v>2017-02-28</x:v>
      </x:c>
      <x:c r="K537" s="2" t="str">
        <x:v>0000019617-17-000314</x:v>
      </x:c>
      <x:c r="L537" s="2" t="str">
        <x:v>data/raw/filings/JPM_0000019617-17-000314_corp10k2016.htm</x:v>
      </x:c>
      <x:c r="M537" s="2" t="str">
        <x:v>https://www.sec.gov/Archives/edgar/data/19617/000001961717000314/corp10k2016.htm</x:v>
      </x:c>
      <x:c r="N537" s="2" t="str"/>
      <x:c r="O537" s="2" t="str"/>
      <x:c r="P537" s="2" t="str">
        <x:v>Exact selected original table text</x:v>
      </x:c>
      <x:c r="Q537" s="2" t="str">
        <x:v>Reported common book value per share</x:v>
      </x:c>
      <x:c r="R537" s="2" t="str">
        <x:v>highlighted/JPM_0000019617-17-000314_corp10k2016.htm</x:v>
      </x:c>
      <x:c r="S537" s="2" t="str">
        <x:v>highlighted/JPM_FY2016_2016-annualreport.pdf</x:v>
      </x:c>
      <x:c r="T537" s="2" t="str">
        <x:v>72,75,310</x:v>
      </x:c>
    </x:row>
    <x:row r="538" ht="24" customHeight="1">
      <x:c r="C538" s="2" t="str">
        <x:v>Historical Inputs!F538</x:v>
      </x:c>
      <x:c r="D538" s="2" t="str">
        <x:v>JPM</x:v>
      </x:c>
      <x:c r="E538" s="2" t="str">
        <x:v>FY2016</x:v>
      </x:c>
      <x:c r="F538" s="2" t="str">
        <x:v>tbvps_reported</x:v>
      </x:c>
      <x:c r="G538" s="2" t="n">
        <x:v>51.44</x:v>
      </x:c>
      <x:c r="H538" s="2" t="str">
        <x:v>USD/shares</x:v>
      </x:c>
      <x:c r="I538" s="2" t="str">
        <x:v>2016-12-31</x:v>
      </x:c>
      <x:c r="J538" s="2" t="str">
        <x:v>2017-02-28</x:v>
      </x:c>
      <x:c r="K538" s="2" t="str">
        <x:v>0000019617-17-000314</x:v>
      </x:c>
      <x:c r="L538" s="2" t="str">
        <x:v>data/raw/filings/JPM_0000019617-17-000314_corp10k2016.htm</x:v>
      </x:c>
      <x:c r="M538" s="2" t="str">
        <x:v>https://www.sec.gov/Archives/edgar/data/19617/000001961717000314/corp10k2016.htm</x:v>
      </x:c>
      <x:c r="N538" s="2" t="str"/>
      <x:c r="O538" s="2" t="str"/>
      <x:c r="P538" s="2" t="str">
        <x:v>Exact selected original table text</x:v>
      </x:c>
      <x:c r="Q538" s="2" t="str">
        <x:v>Reported tangible book value per share</x:v>
      </x:c>
      <x:c r="R538" s="2" t="str">
        <x:v>highlighted/JPM_0000019617-17-000314_corp10k2016.htm</x:v>
      </x:c>
      <x:c r="S538" s="2" t="str"/>
      <x:c r="T538" s="2" t="str"/>
    </x:row>
    <x:row r="539" ht="24" customHeight="1">
      <x:c r="C539" s="2" t="str">
        <x:v>Historical Inputs!F539</x:v>
      </x:c>
      <x:c r="D539" s="2" t="str">
        <x:v>JPM</x:v>
      </x:c>
      <x:c r="E539" s="2" t="str">
        <x:v>FY2016</x:v>
      </x:c>
      <x:c r="F539" s="2" t="str">
        <x:v>tce_reported</x:v>
      </x:c>
      <x:c r="G539" s="2" t="str">
        <x:v>n.a.</x:v>
      </x:c>
      <x:c r="H539" s="2" t="str">
        <x:v>USDm</x:v>
      </x:c>
      <x:c r="I539" s="2" t="str">
        <x:v>2016-12-31</x:v>
      </x:c>
      <x:c r="J539" s="2" t="str"/>
      <x:c r="K539" s="2" t="str"/>
      <x:c r="L539" s="2" t="str"/>
      <x:c r="M539" s="2" t="str"/>
      <x:c r="N539" s="2" t="str"/>
      <x:c r="O539" s="2" t="str"/>
      <x:c r="P539" s="2" t="str">
        <x:v>Not reported / unavailable</x:v>
      </x:c>
      <x:c r="Q539" s="2" t="str">
        <x:v>Reported tangible common equity</x:v>
      </x:c>
      <x:c r="R539" s="2" t="str"/>
      <x:c r="S539" s="2" t="str"/>
      <x:c r="T539" s="2" t="str"/>
    </x:row>
    <x:row r="540" ht="24" customHeight="1">
      <x:c r="C540" s="2" t="str">
        <x:v>Historical Inputs!F540</x:v>
      </x:c>
      <x:c r="D540" s="2" t="str">
        <x:v>JPM</x:v>
      </x:c>
      <x:c r="E540" s="2" t="str">
        <x:v>FY2017</x:v>
      </x:c>
      <x:c r="F540" s="2" t="str">
        <x:v>assets</x:v>
      </x:c>
      <x:c r="G540" s="2" t="n">
        <x:v>2533600</x:v>
      </x:c>
      <x:c r="H540" s="2" t="str">
        <x:v>USD</x:v>
      </x:c>
      <x:c r="I540" s="2" t="str">
        <x:v>2017-12-31</x:v>
      </x:c>
      <x:c r="J540" s="2" t="str">
        <x:v>2020-02-25</x:v>
      </x:c>
      <x:c r="K540" s="2" t="str">
        <x:v>0000019617-20-000257</x:v>
      </x:c>
      <x:c r="L540" s="2" t="str">
        <x:v>data/raw/filings/JPM_0000019617-20-000257_corp10k2019.htm</x:v>
      </x:c>
      <x:c r="M540" s="2" t="str">
        <x:v>https://www.sec.gov/Archives/edgar/data/19617/000001961720000257/corp10k2019.htm</x:v>
      </x:c>
      <x:c r="N540" s="2" t="str">
        <x:v>d37403522e7819-wk-Fact-9A63F18CB11F5A23BC7387A14718D7E2</x:v>
      </x:c>
      <x:c r="O540" s="2" t="str"/>
      <x:c r="P540" s="2" t="str">
        <x:v>Exact XBRL anchor</x:v>
      </x:c>
      <x:c r="Q540" s="2" t="str">
        <x:v>Assets</x:v>
      </x:c>
      <x:c r="R540" s="2" t="str">
        <x:v>highlighted/JPM_0000019617-20-000257_corp10k2019.htm</x:v>
      </x:c>
      <x:c r="S540" s="2" t="str"/>
      <x:c r="T540" s="2" t="str"/>
    </x:row>
    <x:row r="541" ht="24" customHeight="1">
      <x:c r="C541" s="2" t="str">
        <x:v>Historical Inputs!F541</x:v>
      </x:c>
      <x:c r="D541" s="2" t="str">
        <x:v>JPM</x:v>
      </x:c>
      <x:c r="E541" s="2" t="str">
        <x:v>FY2017</x:v>
      </x:c>
      <x:c r="F541" s="2" t="str">
        <x:v>liabilities</x:v>
      </x:c>
      <x:c r="G541" s="2" t="n">
        <x:v>2277907</x:v>
      </x:c>
      <x:c r="H541" s="2" t="str">
        <x:v>USD</x:v>
      </x:c>
      <x:c r="I541" s="2" t="str">
        <x:v>2017-12-31</x:v>
      </x:c>
      <x:c r="J541" s="2" t="str">
        <x:v>2019-02-26</x:v>
      </x:c>
      <x:c r="K541" s="2" t="str">
        <x:v>0000019617-19-000054</x:v>
      </x:c>
      <x:c r="L541" s="2" t="str">
        <x:v>data/raw/filings/JPM_0000019617-19-000054_corp10k2018.htm</x:v>
      </x:c>
      <x:c r="M541" s="2" t="str">
        <x:v>https://www.sec.gov/Archives/edgar/data/19617/000001961719000054/corp10k2018.htm</x:v>
      </x:c>
      <x:c r="N541" s="2" t="str">
        <x:v>d68825622e3524-wk-Fact-83C315624F3B52669B2E177D2F77657F</x:v>
      </x:c>
      <x:c r="O541" s="2" t="str"/>
      <x:c r="P541" s="2" t="str">
        <x:v>Exact XBRL anchor</x:v>
      </x:c>
      <x:c r="Q541" s="2" t="str">
        <x:v>Liabilities</x:v>
      </x:c>
      <x:c r="R541" s="2" t="str">
        <x:v>highlighted/JPM_0000019617-19-000054_corp10k2018.htm</x:v>
      </x:c>
      <x:c r="S541" s="2" t="str">
        <x:v>highlighted/JPM_FY2017_annualreport-2017.pdf</x:v>
      </x:c>
      <x:c r="T541" s="2" t="str">
        <x:v>78,180</x:v>
      </x:c>
    </x:row>
    <x:row r="542" ht="24" customHeight="1">
      <x:c r="C542" s="2" t="str">
        <x:v>Historical Inputs!F542</x:v>
      </x:c>
      <x:c r="D542" s="2" t="str">
        <x:v>JPM</x:v>
      </x:c>
      <x:c r="E542" s="2" t="str">
        <x:v>FY2017</x:v>
      </x:c>
      <x:c r="F542" s="2" t="str">
        <x:v>equity</x:v>
      </x:c>
      <x:c r="G542" s="2" t="n">
        <x:v>255693</x:v>
      </x:c>
      <x:c r="H542" s="2" t="str">
        <x:v>USD</x:v>
      </x:c>
      <x:c r="I542" s="2" t="str">
        <x:v>2017-12-31</x:v>
      </x:c>
      <x:c r="J542" s="2" t="str">
        <x:v>2020-02-25</x:v>
      </x:c>
      <x:c r="K542" s="2" t="str">
        <x:v>0000019617-20-000257</x:v>
      </x:c>
      <x:c r="L542" s="2" t="str">
        <x:v>data/raw/filings/JPM_0000019617-20-000257_corp10k2019.htm</x:v>
      </x:c>
      <x:c r="M542" s="2" t="str">
        <x:v>https://www.sec.gov/Archives/edgar/data/19617/000001961720000257/corp10k2019.htm</x:v>
      </x:c>
      <x:c r="N542" s="2" t="str">
        <x:v>d37129727e4735-wk-Fact-23F176176EDA58FB8B8DED283BFB48B1</x:v>
      </x:c>
      <x:c r="O542" s="2" t="str"/>
      <x:c r="P542" s="2" t="str">
        <x:v>Exact XBRL anchor</x:v>
      </x:c>
      <x:c r="Q542" s="2" t="str">
        <x:v>Stockholders' Equity Attributable to Parent</x:v>
      </x:c>
      <x:c r="R542" s="2" t="str">
        <x:v>highlighted/JPM_0000019617-20-000257_corp10k2019.htm</x:v>
      </x:c>
      <x:c r="S542" s="2" t="str"/>
      <x:c r="T542" s="2" t="str"/>
    </x:row>
    <x:row r="543" ht="24" customHeight="1">
      <x:c r="C543" s="2" t="str">
        <x:v>Historical Inputs!F543</x:v>
      </x:c>
      <x:c r="D543" s="2" t="str">
        <x:v>JPM</x:v>
      </x:c>
      <x:c r="E543" s="2" t="str">
        <x:v>FY2017</x:v>
      </x:c>
      <x:c r="F543" s="2" t="str">
        <x:v>preferred</x:v>
      </x:c>
      <x:c r="G543" s="2" t="n">
        <x:v>26068</x:v>
      </x:c>
      <x:c r="H543" s="2" t="str">
        <x:v>USD</x:v>
      </x:c>
      <x:c r="I543" s="2" t="str">
        <x:v>2017-12-31</x:v>
      </x:c>
      <x:c r="J543" s="2" t="str">
        <x:v>2019-02-26</x:v>
      </x:c>
      <x:c r="K543" s="2" t="str">
        <x:v>0000019617-19-000054</x:v>
      </x:c>
      <x:c r="L543" s="2" t="str">
        <x:v>data/raw/filings/JPM_0000019617-19-000054_corp10k2018.htm</x:v>
      </x:c>
      <x:c r="M543" s="2" t="str">
        <x:v>https://www.sec.gov/Archives/edgar/data/19617/000001961719000054/corp10k2018.htm</x:v>
      </x:c>
      <x:c r="N543" s="2" t="str">
        <x:v>d69049544e5106-wk-Fact-027E4AF628C7535A94AFE9775131D151</x:v>
      </x:c>
      <x:c r="O543" s="2" t="str"/>
      <x:c r="P543" s="2" t="str">
        <x:v>Exact XBRL anchor</x:v>
      </x:c>
      <x:c r="Q543" s="2" t="str">
        <x:v>Preferred Stock, Including Additional Paid in Capital, Net of Discount</x:v>
      </x:c>
      <x:c r="R543" s="2" t="str">
        <x:v>highlighted/JPM_0000019617-19-000054_corp10k2018.htm</x:v>
      </x:c>
      <x:c r="S543" s="2" t="str"/>
      <x:c r="T543" s="2" t="str"/>
    </x:row>
    <x:row r="544" ht="24" customHeight="1">
      <x:c r="C544" s="2" t="str">
        <x:v>Historical Inputs!F544</x:v>
      </x:c>
      <x:c r="D544" s="2" t="str">
        <x:v>JPM</x:v>
      </x:c>
      <x:c r="E544" s="2" t="str">
        <x:v>FY2017</x:v>
      </x:c>
      <x:c r="F544" s="2" t="str">
        <x:v>common_equity_reported</x:v>
      </x:c>
      <x:c r="G544" s="2" t="str">
        <x:v>n.a.</x:v>
      </x:c>
      <x:c r="H544" s="2" t="str">
        <x:v>USDm</x:v>
      </x:c>
      <x:c r="I544" s="2" t="str">
        <x:v>2017-12-31</x:v>
      </x:c>
      <x:c r="J544" s="2" t="str"/>
      <x:c r="K544" s="2" t="str"/>
      <x:c r="L544" s="2" t="str"/>
      <x:c r="M544" s="2" t="str"/>
      <x:c r="N544" s="2" t="str"/>
      <x:c r="O544" s="2" t="str"/>
      <x:c r="P544" s="2" t="str">
        <x:v>Not reported / unavailable</x:v>
      </x:c>
      <x:c r="Q544" s="2" t="str">
        <x:v>Reported common shareholders equity</x:v>
      </x:c>
      <x:c r="R544" s="2" t="str"/>
      <x:c r="S544" s="2" t="str"/>
      <x:c r="T544" s="2" t="str"/>
    </x:row>
    <x:row r="545" ht="24" customHeight="1">
      <x:c r="C545" s="2" t="str">
        <x:v>Historical Inputs!F545</x:v>
      </x:c>
      <x:c r="D545" s="2" t="str">
        <x:v>JPM</x:v>
      </x:c>
      <x:c r="E545" s="2" t="str">
        <x:v>FY2017</x:v>
      </x:c>
      <x:c r="F545" s="2" t="str">
        <x:v>goodwill</x:v>
      </x:c>
      <x:c r="G545" s="2" t="n">
        <x:v>47507</x:v>
      </x:c>
      <x:c r="H545" s="2" t="str">
        <x:v>USD</x:v>
      </x:c>
      <x:c r="I545" s="2" t="str">
        <x:v>2017-12-31</x:v>
      </x:c>
      <x:c r="J545" s="2" t="str">
        <x:v>2021-02-23</x:v>
      </x:c>
      <x:c r="K545" s="2" t="str">
        <x:v>0000019617-21-000236</x:v>
      </x:c>
      <x:c r="L545" s="2" t="str">
        <x:v>data/raw/filings/JPM_0000019617-21-000236_jpm-20201231.htm</x:v>
      </x:c>
      <x:c r="M545" s="2" t="str">
        <x:v>https://www.sec.gov/Archives/edgar/data/19617/000001961721000236/jpm-20201231.htm</x:v>
      </x:c>
      <x:c r="N545" s="2" t="str">
        <x:v>id3VybDovL2RvY3MudjEvZG9jOmQ0OTFjM2YzNDAxODQ3MDZiYmVhNzE2ZjgxOTU5YWZhL3NlYzpkNDkxYzNmMzQwMTg0NzA2YmJlYTcxNmY4MTk1OWFmYV80MzkvZnJhZzpkZDZkNzU3MWEzYTU0YTM0YWQ1MmJmMzZlNjkzYzQwNS90YWJsZTplOWEwODI0Nzg2MDY0YmY1ODY5ODVhMmJmNTFmZjQ3Mi90YWJsZXJhbmdlOmU5YTA4MjQ3ODYwNjRiZjU4Njk4NWEyYmY1MWZmNDcyXzEtNS0xLTEtMA_6610b3fb-3233-42dd-adaf-1a7533d93794</x:v>
      </x:c>
      <x:c r="O545" s="2" t="str"/>
      <x:c r="P545" s="2" t="str">
        <x:v>Exact XBRL anchor</x:v>
      </x:c>
      <x:c r="Q545" s="2" t="str">
        <x:v>Goodwill</x:v>
      </x:c>
      <x:c r="R545" s="2" t="str">
        <x:v>highlighted/JPM_0000019617-21-000236_jpm-20201231.htm</x:v>
      </x:c>
      <x:c r="S545" s="2" t="str">
        <x:v>highlighted/JPM_FY2017_annualreport-2017.pdf</x:v>
      </x:c>
      <x:c r="T545" s="2" t="str">
        <x:v>84,116,274</x:v>
      </x:c>
    </x:row>
    <x:row r="546" ht="24" customHeight="1">
      <x:c r="C546" s="2" t="str">
        <x:v>Historical Inputs!F546</x:v>
      </x:c>
      <x:c r="D546" s="2" t="str">
        <x:v>JPM</x:v>
      </x:c>
      <x:c r="E546" s="2" t="str">
        <x:v>FY2017</x:v>
      </x:c>
      <x:c r="F546" s="2" t="str">
        <x:v>intangibles</x:v>
      </x:c>
      <x:c r="G546" s="2" t="str">
        <x:v>n.a.</x:v>
      </x:c>
      <x:c r="H546" s="2" t="str">
        <x:v>USDm</x:v>
      </x:c>
      <x:c r="I546" s="2" t="str">
        <x:v>2017-12-31</x:v>
      </x:c>
      <x:c r="J546" s="2" t="str"/>
      <x:c r="K546" s="2" t="str"/>
      <x:c r="L546" s="2" t="str"/>
      <x:c r="M546" s="2" t="str"/>
      <x:c r="N546" s="2" t="str"/>
      <x:c r="O546" s="2" t="str"/>
      <x:c r="P546" s="2" t="str">
        <x:v>Not reported / unavailable</x:v>
      </x:c>
      <x:c r="Q546" s="2" t="str">
        <x:v>Other intangible assets excluding goodwill</x:v>
      </x:c>
      <x:c r="R546" s="2" t="str"/>
      <x:c r="S546" s="2" t="str"/>
      <x:c r="T546" s="2" t="str"/>
    </x:row>
    <x:row r="547" ht="24" customHeight="1">
      <x:c r="C547" s="2" t="str">
        <x:v>Historical Inputs!F547</x:v>
      </x:c>
      <x:c r="D547" s="2" t="str">
        <x:v>JPM</x:v>
      </x:c>
      <x:c r="E547" s="2" t="str">
        <x:v>FY2017</x:v>
      </x:c>
      <x:c r="F547" s="2" t="str">
        <x:v>intangibles_total</x:v>
      </x:c>
      <x:c r="G547" s="2" t="str">
        <x:v>n.a.</x:v>
      </x:c>
      <x:c r="H547" s="2" t="str">
        <x:v>USDm</x:v>
      </x:c>
      <x:c r="I547" s="2" t="str">
        <x:v>2017-12-31</x:v>
      </x:c>
      <x:c r="J547" s="2" t="str"/>
      <x:c r="K547" s="2" t="str"/>
      <x:c r="L547" s="2" t="str"/>
      <x:c r="M547" s="2" t="str"/>
      <x:c r="N547" s="2" t="str"/>
      <x:c r="O547" s="2" t="str"/>
      <x:c r="P547" s="2" t="str">
        <x:v>Not reported / unavailable</x:v>
      </x:c>
      <x:c r="Q547" s="2" t="str">
        <x:v>Reported goodwill and intangible assets combined</x:v>
      </x:c>
      <x:c r="R547" s="2" t="str"/>
      <x:c r="S547" s="2" t="str"/>
      <x:c r="T547" s="2" t="str"/>
    </x:row>
    <x:row r="548" ht="24" customHeight="1">
      <x:c r="C548" s="2" t="str">
        <x:v>Historical Inputs!F548</x:v>
      </x:c>
      <x:c r="D548" s="2" t="str">
        <x:v>JPM</x:v>
      </x:c>
      <x:c r="E548" s="2" t="str">
        <x:v>FY2017</x:v>
      </x:c>
      <x:c r="F548" s="2" t="str">
        <x:v>shares_end</x:v>
      </x:c>
      <x:c r="G548" s="2" t="n">
        <x:v>3425.3</x:v>
      </x:c>
      <x:c r="H548" s="2" t="str">
        <x:v>shares</x:v>
      </x:c>
      <x:c r="I548" s="2" t="str">
        <x:v>2017-12-31</x:v>
      </x:c>
      <x:c r="J548" s="2" t="str">
        <x:v>2020-02-25</x:v>
      </x:c>
      <x:c r="K548" s="2" t="str">
        <x:v>0000019617-20-000257</x:v>
      </x:c>
      <x:c r="L548" s="2" t="str">
        <x:v>data/raw/filings/JPM_0000019617-20-000257_corp10k2019.htm</x:v>
      </x:c>
      <x:c r="M548" s="2" t="str">
        <x:v>https://www.sec.gov/Archives/edgar/data/19617/000001961720000257/corp10k2019.htm</x:v>
      </x:c>
      <x:c r="N548" s="2" t="str">
        <x:v>d37330603e2924-wk-Fact-AD38F4991F9A5C4B83C7940084AD921E</x:v>
      </x:c>
      <x:c r="O548" s="2" t="str"/>
      <x:c r="P548" s="2" t="str">
        <x:v>Exact XBRL anchor</x:v>
      </x:c>
      <x:c r="Q548" s="2" t="str">
        <x:v>Common Stock, Shares, Outstanding</x:v>
      </x:c>
      <x:c r="R548" s="2" t="str">
        <x:v>highlighted/JPM_0000019617-20-000257_corp10k2019.htm</x:v>
      </x:c>
      <x:c r="S548" s="2" t="str"/>
      <x:c r="T548" s="2" t="str"/>
    </x:row>
    <x:row r="549" ht="24" customHeight="1">
      <x:c r="C549" s="2" t="str">
        <x:v>Historical Inputs!F549</x:v>
      </x:c>
      <x:c r="D549" s="2" t="str">
        <x:v>JPM</x:v>
      </x:c>
      <x:c r="E549" s="2" t="str">
        <x:v>FY2017</x:v>
      </x:c>
      <x:c r="F549" s="2" t="str">
        <x:v>shares_issued</x:v>
      </x:c>
      <x:c r="G549" s="2" t="n">
        <x:v>4104.9</x:v>
      </x:c>
      <x:c r="H549" s="2" t="str">
        <x:v>shares</x:v>
      </x:c>
      <x:c r="I549" s="2" t="str">
        <x:v>2017-12-31</x:v>
      </x:c>
      <x:c r="J549" s="2" t="str">
        <x:v>2021-02-23</x:v>
      </x:c>
      <x:c r="K549" s="2" t="str">
        <x:v>0000019617-21-000236</x:v>
      </x:c>
      <x:c r="L549" s="2" t="str">
        <x:v>data/raw/filings/JPM_0000019617-21-000236_jpm-20201231.htm</x:v>
      </x:c>
      <x:c r="M549" s="2" t="str">
        <x:v>https://www.sec.gov/Archives/edgar/data/19617/000001961721000236/jpm-20201231.htm</x:v>
      </x:c>
      <x:c r="N549" s="2" t="str">
        <x:v>id3VybDovL2RvY3MudjEvZG9jOmQ0OTFjM2YzNDAxODQ3MDZiYmVhNzE2ZjgxOTU5YWZhL3NlYzpkNDkxYzNmMzQwMTg0NzA2YmJlYTcxNmY4MTk1OWFmYV80NjAvZnJhZzo1M2E0NTUxYzJjMmU0YmMyYmE3ZGM1ZTViNGJjNjgxMC90YWJsZToxZGQ0ZDQ3Y2ZiMGM0OGY5ODQ3OGVjNmJjYWE5MmM3Yi90YWJsZXJhbmdlOjFkZDRkNDdjZmIwYzQ4Zjk4NDc4ZWM2YmNhYTkyYzdiXzEtMy0xLTEtMA_921caa6a-30f8-40f9-aca1-7861a8544b88</x:v>
      </x:c>
      <x:c r="O549" s="2" t="str"/>
      <x:c r="P549" s="2" t="str">
        <x:v>Exact XBRL anchor</x:v>
      </x:c>
      <x:c r="Q549" s="2" t="str">
        <x:v>Common Stock, Shares, Issued</x:v>
      </x:c>
      <x:c r="R549" s="2" t="str">
        <x:v>highlighted/JPM_0000019617-21-000236_jpm-20201231.htm</x:v>
      </x:c>
      <x:c r="S549" s="2" t="str">
        <x:v>highlighted/JPM_FY2017_annualreport-2017.pdf</x:v>
      </x:c>
      <x:c r="T549" s="2" t="str">
        <x:v>282</x:v>
      </x:c>
    </x:row>
    <x:row r="550" ht="24" customHeight="1">
      <x:c r="C550" s="2" t="str">
        <x:v>Historical Inputs!F550</x:v>
      </x:c>
      <x:c r="D550" s="2" t="str">
        <x:v>JPM</x:v>
      </x:c>
      <x:c r="E550" s="2" t="str">
        <x:v>FY2017</x:v>
      </x:c>
      <x:c r="F550" s="2" t="str">
        <x:v>shares_treasury</x:v>
      </x:c>
      <x:c r="G550" s="2" t="n">
        <x:v>679.635064</x:v>
      </x:c>
      <x:c r="H550" s="2" t="str">
        <x:v>shares</x:v>
      </x:c>
      <x:c r="I550" s="2" t="str">
        <x:v>2017-12-31</x:v>
      </x:c>
      <x:c r="J550" s="2" t="str">
        <x:v>2019-02-26</x:v>
      </x:c>
      <x:c r="K550" s="2" t="str">
        <x:v>0000019617-19-000054</x:v>
      </x:c>
      <x:c r="L550" s="2" t="str">
        <x:v>data/raw/filings/JPM_0000019617-19-000054_corp10k2018.htm</x:v>
      </x:c>
      <x:c r="M550" s="2" t="str">
        <x:v>https://www.sec.gov/Archives/edgar/data/19617/000001961719000054/corp10k2018.htm</x:v>
      </x:c>
      <x:c r="N550" s="2" t="str">
        <x:v>Fact-41689F20C0D55A9980E161D99E3B2C81-wk-Fact-41689F20C0D55A9980E161D99E3B2C81</x:v>
      </x:c>
      <x:c r="O550" s="2" t="str"/>
      <x:c r="P550" s="2" t="str">
        <x:v>Exact XBRL anchor</x:v>
      </x:c>
      <x:c r="Q550" s="2" t="str">
        <x:v>Treasury Stock, Shares</x:v>
      </x:c>
      <x:c r="R550" s="2" t="str">
        <x:v>highlighted/JPM_0000019617-19-000054_corp10k2018.htm</x:v>
      </x:c>
      <x:c r="S550" s="2" t="str">
        <x:v>highlighted/JPM_FY2017_annualreport-2017.pdf</x:v>
      </x:c>
      <x:c r="T550" s="2" t="str">
        <x:v>282</x:v>
      </x:c>
    </x:row>
    <x:row r="551" ht="24" customHeight="1">
      <x:c r="C551" s="2" t="str">
        <x:v>Historical Inputs!F551</x:v>
      </x:c>
      <x:c r="D551" s="2" t="str">
        <x:v>JPM</x:v>
      </x:c>
      <x:c r="E551" s="2" t="str">
        <x:v>FY2017</x:v>
      </x:c>
      <x:c r="F551" s="2" t="str">
        <x:v>deposits</x:v>
      </x:c>
      <x:c r="G551" s="2" t="n">
        <x:v>1443982</x:v>
      </x:c>
      <x:c r="H551" s="2" t="str">
        <x:v>USD</x:v>
      </x:c>
      <x:c r="I551" s="2" t="str">
        <x:v>2017-12-31</x:v>
      </x:c>
      <x:c r="J551" s="2" t="str">
        <x:v>2019-02-26</x:v>
      </x:c>
      <x:c r="K551" s="2" t="str">
        <x:v>0000019617-19-000054</x:v>
      </x:c>
      <x:c r="L551" s="2" t="str">
        <x:v>data/raw/filings/JPM_0000019617-19-000054_corp10k2018.htm</x:v>
      </x:c>
      <x:c r="M551" s="2" t="str">
        <x:v>https://www.sec.gov/Archives/edgar/data/19617/000001961719000054/corp10k2018.htm</x:v>
      </x:c>
      <x:c r="N551" s="2" t="str">
        <x:v>d69009008e2963-wk-Fact-8B669740B76C5A50BAF519E647C5FD82</x:v>
      </x:c>
      <x:c r="O551" s="2" t="str"/>
      <x:c r="P551" s="2" t="str">
        <x:v>Exact XBRL anchor</x:v>
      </x:c>
      <x:c r="Q551" s="2" t="str">
        <x:v>Deposits</x:v>
      </x:c>
      <x:c r="R551" s="2" t="str">
        <x:v>highlighted/JPM_0000019617-19-000054_corp10k2018.htm</x:v>
      </x:c>
      <x:c r="S551" s="2" t="str"/>
      <x:c r="T551" s="2" t="str"/>
    </x:row>
    <x:row r="552" ht="24" customHeight="1">
      <x:c r="C552" s="2" t="str">
        <x:v>Historical Inputs!F552</x:v>
      </x:c>
      <x:c r="D552" s="2" t="str">
        <x:v>JPM</x:v>
      </x:c>
      <x:c r="E552" s="2" t="str">
        <x:v>FY2017</x:v>
      </x:c>
      <x:c r="F552" s="2" t="str">
        <x:v>loans_gross</x:v>
      </x:c>
      <x:c r="G552" s="2" t="str">
        <x:v>n.a.</x:v>
      </x:c>
      <x:c r="H552" s="2" t="str">
        <x:v>USDm</x:v>
      </x:c>
      <x:c r="I552" s="2" t="str">
        <x:v>2017-12-31</x:v>
      </x:c>
      <x:c r="J552" s="2" t="str"/>
      <x:c r="K552" s="2" t="str"/>
      <x:c r="L552" s="2" t="str"/>
      <x:c r="M552" s="2" t="str"/>
      <x:c r="N552" s="2" t="str"/>
      <x:c r="O552" s="2" t="str"/>
      <x:c r="P552" s="2" t="str">
        <x:v>Not reported / unavailable</x:v>
      </x:c>
      <x:c r="Q552" s="2" t="str">
        <x:v>Gross loans and leases selected definition</x:v>
      </x:c>
      <x:c r="R552" s="2" t="str"/>
      <x:c r="S552" s="2" t="str"/>
      <x:c r="T552" s="2" t="str"/>
    </x:row>
    <x:row r="553" ht="24" customHeight="1">
      <x:c r="C553" s="2" t="str">
        <x:v>Historical Inputs!F553</x:v>
      </x:c>
      <x:c r="D553" s="2" t="str">
        <x:v>JPM</x:v>
      </x:c>
      <x:c r="E553" s="2" t="str">
        <x:v>FY2017</x:v>
      </x:c>
      <x:c r="F553" s="2" t="str">
        <x:v>loans_net</x:v>
      </x:c>
      <x:c r="G553" s="2" t="str">
        <x:v>n.a.</x:v>
      </x:c>
      <x:c r="H553" s="2" t="str">
        <x:v>USDm</x:v>
      </x:c>
      <x:c r="I553" s="2" t="str">
        <x:v>2017-12-31</x:v>
      </x:c>
      <x:c r="J553" s="2" t="str"/>
      <x:c r="K553" s="2" t="str"/>
      <x:c r="L553" s="2" t="str"/>
      <x:c r="M553" s="2" t="str"/>
      <x:c r="N553" s="2" t="str"/>
      <x:c r="O553" s="2" t="str"/>
      <x:c r="P553" s="2" t="str">
        <x:v>Not reported / unavailable</x:v>
      </x:c>
      <x:c r="Q553" s="2" t="str">
        <x:v>Net loans after allowance selected definition</x:v>
      </x:c>
      <x:c r="R553" s="2" t="str"/>
      <x:c r="S553" s="2" t="str"/>
      <x:c r="T553" s="2" t="str"/>
    </x:row>
    <x:row r="554" ht="24" customHeight="1">
      <x:c r="C554" s="2" t="str">
        <x:v>Historical Inputs!F554</x:v>
      </x:c>
      <x:c r="D554" s="2" t="str">
        <x:v>JPM</x:v>
      </x:c>
      <x:c r="E554" s="2" t="str">
        <x:v>FY2017</x:v>
      </x:c>
      <x:c r="F554" s="2" t="str">
        <x:v>allowance</x:v>
      </x:c>
      <x:c r="G554" s="2" t="n">
        <x:v>13604</x:v>
      </x:c>
      <x:c r="H554" s="2" t="str">
        <x:v>USD</x:v>
      </x:c>
      <x:c r="I554" s="2" t="str">
        <x:v>2017-12-31</x:v>
      </x:c>
      <x:c r="J554" s="2" t="str">
        <x:v>2021-02-23</x:v>
      </x:c>
      <x:c r="K554" s="2" t="str">
        <x:v>0000019617-21-000236</x:v>
      </x:c>
      <x:c r="L554" s="2" t="str">
        <x:v>data/raw/filings/JPM_0000019617-21-000236_jpm-20201231.htm</x:v>
      </x:c>
      <x:c r="M554" s="2" t="str">
        <x:v>https://www.sec.gov/Archives/edgar/data/19617/000001961721000236/jpm-20201231.htm</x:v>
      </x:c>
      <x:c r="N554" s="2" t="str">
        <x:v>id3VybDovL2RvY3MudjEvZG9jOmQ0OTFjM2YzNDAxODQ3MDZiYmVhNzE2ZjgxOTU5YWZhL3NlYzpkNDkxYzNmMzQwMTg0NzA2YmJlYTcxNmY4MTk1OWFmYV80MzMvZnJhZzpkZTc3MzgzNjk1YTU0NmU5OTMzYjM1MTEzNWNjMjhlYS90YWJsZTpmNTM1Nzg0YWY1OGQ0OGRmYTBlMjg2MTRkZTUzMjJiOS90YWJsZXJhbmdlOmY1MzU3ODRhZjU4ZDQ4ZGZhMGUyODYxNGRlNTMyMmI5XzQtMTQtMS0xLTA_56f60c96-afb1-4fef-9534-a88dab5a8517</x:v>
      </x:c>
      <x:c r="O554" s="2" t="str"/>
      <x:c r="P554" s="2" t="str">
        <x:v>Exact XBRL anchor</x:v>
      </x:c>
      <x:c r="Q554" s="2" t="str">
        <x:v>Financing Receivable, Allowance for Credit Loss</x:v>
      </x:c>
      <x:c r="R554" s="2" t="str">
        <x:v>highlighted/JPM_0000019617-21-000236_jpm-20201231.htm</x:v>
      </x:c>
      <x:c r="S554" s="2" t="str"/>
      <x:c r="T554" s="2" t="str"/>
    </x:row>
    <x:row r="555" ht="24" customHeight="1">
      <x:c r="C555" s="2" t="str">
        <x:v>Historical Inputs!F555</x:v>
      </x:c>
      <x:c r="D555" s="2" t="str">
        <x:v>JPM</x:v>
      </x:c>
      <x:c r="E555" s="2" t="str">
        <x:v>FY2017</x:v>
      </x:c>
      <x:c r="F555" s="2" t="str">
        <x:v>nonaccrual</x:v>
      </x:c>
      <x:c r="G555" s="2" t="str">
        <x:v>n.a.</x:v>
      </x:c>
      <x:c r="H555" s="2" t="str">
        <x:v>USDm</x:v>
      </x:c>
      <x:c r="I555" s="2" t="str">
        <x:v>2017-12-31</x:v>
      </x:c>
      <x:c r="J555" s="2" t="str"/>
      <x:c r="K555" s="2" t="str"/>
      <x:c r="L555" s="2" t="str"/>
      <x:c r="M555" s="2" t="str"/>
      <x:c r="N555" s="2" t="str"/>
      <x:c r="O555" s="2" t="str"/>
      <x:c r="P555" s="2" t="str">
        <x:v>Not reported / unavailable</x:v>
      </x:c>
      <x:c r="Q555" s="2" t="str">
        <x:v>Nonaccrual</x:v>
      </x:c>
      <x:c r="R555" s="2" t="str"/>
      <x:c r="S555" s="2" t="str"/>
      <x:c r="T555" s="2" t="str"/>
    </x:row>
    <x:row r="556" ht="24" customHeight="1">
      <x:c r="C556" s="2" t="str">
        <x:v>Historical Inputs!F556</x:v>
      </x:c>
      <x:c r="D556" s="2" t="str">
        <x:v>JPM</x:v>
      </x:c>
      <x:c r="E556" s="2" t="str">
        <x:v>FY2017</x:v>
      </x:c>
      <x:c r="F556" s="2" t="str">
        <x:v>cash</x:v>
      </x:c>
      <x:c r="G556" s="2" t="n">
        <x:v>431304</x:v>
      </x:c>
      <x:c r="H556" s="2" t="str">
        <x:v>USD</x:v>
      </x:c>
      <x:c r="I556" s="2" t="str">
        <x:v>2017-12-31</x:v>
      </x:c>
      <x:c r="J556" s="2" t="str">
        <x:v>2019-02-26</x:v>
      </x:c>
      <x:c r="K556" s="2" t="str">
        <x:v>0000019617-19-000054</x:v>
      </x:c>
      <x:c r="L556" s="2" t="str">
        <x:v>data/raw/filings/JPM_0000019617-19-000054_corp10k2018.htm</x:v>
      </x:c>
      <x:c r="M556" s="2" t="str">
        <x:v>https://www.sec.gov/Archives/edgar/data/19617/000001961719000054/corp10k2018.htm</x:v>
      </x:c>
      <x:c r="N556" s="2" t="str">
        <x:v>d68829534e5556-wk-Fact-92418E6E86BA5F119BC11F113B605D8B</x:v>
      </x:c>
      <x:c r="O556" s="2" t="str"/>
      <x:c r="P556" s="2" t="str">
        <x:v>Exact XBRL anchor</x:v>
      </x:c>
      <x:c r="Q556" s="2" t="str">
        <x:v>Cash and Cash Equivalents, at Carrying Value</x:v>
      </x:c>
      <x:c r="R556" s="2" t="str">
        <x:v>highlighted/JPM_0000019617-19-000054_corp10k2018.htm</x:v>
      </x:c>
      <x:c r="S556" s="2" t="str"/>
      <x:c r="T556" s="2" t="str"/>
    </x:row>
    <x:row r="557" ht="24" customHeight="1">
      <x:c r="C557" s="2" t="str">
        <x:v>Historical Inputs!F557</x:v>
      </x:c>
      <x:c r="D557" s="2" t="str">
        <x:v>JPM</x:v>
      </x:c>
      <x:c r="E557" s="2" t="str">
        <x:v>FY2017</x:v>
      </x:c>
      <x:c r="F557" s="2" t="str">
        <x:v>aoci</x:v>
      </x:c>
      <x:c r="G557" s="2" t="n">
        <x:v>-119</x:v>
      </x:c>
      <x:c r="H557" s="2" t="str">
        <x:v>USD</x:v>
      </x:c>
      <x:c r="I557" s="2" t="str">
        <x:v>2017-12-31</x:v>
      </x:c>
      <x:c r="J557" s="2" t="str">
        <x:v>2019-02-26</x:v>
      </x:c>
      <x:c r="K557" s="2" t="str">
        <x:v>0000019617-19-000054</x:v>
      </x:c>
      <x:c r="L557" s="2" t="str">
        <x:v>data/raw/filings/JPM_0000019617-19-000054_corp10k2018.htm</x:v>
      </x:c>
      <x:c r="M557" s="2" t="str">
        <x:v>https://www.sec.gov/Archives/edgar/data/19617/000001961719000054/corp10k2018.htm</x:v>
      </x:c>
      <x:c r="N557" s="2" t="str">
        <x:v>d68825622e3810-wk-Fact-C6C7D8F8022F509D8499FD4220C62D79</x:v>
      </x:c>
      <x:c r="O557" s="2" t="str"/>
      <x:c r="P557" s="2" t="str">
        <x:v>Exact XBRL anchor</x:v>
      </x:c>
      <x:c r="Q557" s="2" t="str">
        <x:v>Accumulated Other Comprehensive Income (Loss), Net of Tax</x:v>
      </x:c>
      <x:c r="R557" s="2" t="str">
        <x:v>highlighted/JPM_0000019617-19-000054_corp10k2018.htm</x:v>
      </x:c>
      <x:c r="S557" s="2" t="str">
        <x:v>highlighted/JPM_FY2017_annualreport-2017.pdf</x:v>
      </x:c>
      <x:c r="T557" s="2" t="str">
        <x:v>180</x:v>
      </x:c>
    </x:row>
    <x:row r="558" ht="24" customHeight="1">
      <x:c r="C558" s="2" t="str">
        <x:v>Historical Inputs!F558</x:v>
      </x:c>
      <x:c r="D558" s="2" t="str">
        <x:v>JPM</x:v>
      </x:c>
      <x:c r="E558" s="2" t="str">
        <x:v>FY2017</x:v>
      </x:c>
      <x:c r="F558" s="2" t="str">
        <x:v>nii</x:v>
      </x:c>
      <x:c r="G558" s="2" t="n">
        <x:v>50097</x:v>
      </x:c>
      <x:c r="H558" s="2" t="str">
        <x:v>USD</x:v>
      </x:c>
      <x:c r="I558" s="2" t="str">
        <x:v>2017-12-31</x:v>
      </x:c>
      <x:c r="J558" s="2" t="str">
        <x:v>2020-02-25</x:v>
      </x:c>
      <x:c r="K558" s="2" t="str">
        <x:v>0000019617-20-000257</x:v>
      </x:c>
      <x:c r="L558" s="2" t="str">
        <x:v>data/raw/filings/JPM_0000019617-20-000257_corp10k2019.htm</x:v>
      </x:c>
      <x:c r="M558" s="2" t="str">
        <x:v>https://www.sec.gov/Archives/edgar/data/19617/000001961720000257/corp10k2019.htm</x:v>
      </x:c>
      <x:c r="N558" s="2" t="str">
        <x:v>d37403522e6567-wk-Fact-886F51C730395C9A9AF2376F1260A92A</x:v>
      </x:c>
      <x:c r="O558" s="2" t="str"/>
      <x:c r="P558" s="2" t="str">
        <x:v>Exact XBRL anchor</x:v>
      </x:c>
      <x:c r="Q558" s="2" t="str">
        <x:v>Interest Income (Expense), Net</x:v>
      </x:c>
      <x:c r="R558" s="2" t="str">
        <x:v>highlighted/JPM_0000019617-20-000257_corp10k2019.htm</x:v>
      </x:c>
      <x:c r="S558" s="2" t="str"/>
      <x:c r="T558" s="2" t="str"/>
    </x:row>
    <x:row r="559" ht="24" customHeight="1">
      <x:c r="C559" s="2" t="str">
        <x:v>Historical Inputs!F559</x:v>
      </x:c>
      <x:c r="D559" s="2" t="str">
        <x:v>JPM</x:v>
      </x:c>
      <x:c r="E559" s="2" t="str">
        <x:v>FY2017</x:v>
      </x:c>
      <x:c r="F559" s="2" t="str">
        <x:v>noninterest_income</x:v>
      </x:c>
      <x:c r="G559" s="2" t="n">
        <x:v>50608</x:v>
      </x:c>
      <x:c r="H559" s="2" t="str">
        <x:v>USD</x:v>
      </x:c>
      <x:c r="I559" s="2" t="str">
        <x:v>2017-12-31</x:v>
      </x:c>
      <x:c r="J559" s="2" t="str">
        <x:v>2020-02-25</x:v>
      </x:c>
      <x:c r="K559" s="2" t="str">
        <x:v>0000019617-20-000257</x:v>
      </x:c>
      <x:c r="L559" s="2" t="str">
        <x:v>data/raw/filings/JPM_0000019617-20-000257_corp10k2019.htm</x:v>
      </x:c>
      <x:c r="M559" s="2" t="str">
        <x:v>https://www.sec.gov/Archives/edgar/data/19617/000001961720000257/corp10k2019.htm</x:v>
      </x:c>
      <x:c r="N559" s="2" t="str">
        <x:v>d37403522e6415-wk-Fact-75D7B4ABF34B5132AC5CFC1FE5E15EEF</x:v>
      </x:c>
      <x:c r="O559" s="2" t="str"/>
      <x:c r="P559" s="2" t="str">
        <x:v>Exact XBRL anchor</x:v>
      </x:c>
      <x:c r="Q559" s="2" t="str">
        <x:v>Noninterest Income</x:v>
      </x:c>
      <x:c r="R559" s="2" t="str">
        <x:v>highlighted/JPM_0000019617-20-000257_corp10k2019.htm</x:v>
      </x:c>
      <x:c r="S559" s="2" t="str"/>
      <x:c r="T559" s="2" t="str"/>
    </x:row>
    <x:row r="560" ht="24" customHeight="1">
      <x:c r="C560" s="2" t="str">
        <x:v>Historical Inputs!F560</x:v>
      </x:c>
      <x:c r="D560" s="2" t="str">
        <x:v>JPM</x:v>
      </x:c>
      <x:c r="E560" s="2" t="str">
        <x:v>FY2017</x:v>
      </x:c>
      <x:c r="F560" s="2" t="str">
        <x:v>revenue_reported</x:v>
      </x:c>
      <x:c r="G560" s="2" t="n">
        <x:v>100705</x:v>
      </x:c>
      <x:c r="H560" s="2" t="str">
        <x:v>USD</x:v>
      </x:c>
      <x:c r="I560" s="2" t="str">
        <x:v>2017-12-31</x:v>
      </x:c>
      <x:c r="J560" s="2" t="str">
        <x:v>2020-02-25</x:v>
      </x:c>
      <x:c r="K560" s="2" t="str">
        <x:v>0000019617-20-000257</x:v>
      </x:c>
      <x:c r="L560" s="2" t="str">
        <x:v>data/raw/filings/JPM_0000019617-20-000257_corp10k2019.htm</x:v>
      </x:c>
      <x:c r="M560" s="2" t="str">
        <x:v>https://www.sec.gov/Archives/edgar/data/19617/000001961720000257/corp10k2019.htm</x:v>
      </x:c>
      <x:c r="N560" s="2" t="str">
        <x:v>d37403522e6725-wk-Fact-E88EBF61515B505DB7FA4A2D632A51F8</x:v>
      </x:c>
      <x:c r="O560" s="2" t="str"/>
      <x:c r="P560" s="2" t="str">
        <x:v>Exact XBRL anchor</x:v>
      </x:c>
      <x:c r="Q560" s="2" t="str">
        <x:v>Revenues, Net of Interest Expense</x:v>
      </x:c>
      <x:c r="R560" s="2" t="str">
        <x:v>highlighted/JPM_0000019617-20-000257_corp10k2019.htm</x:v>
      </x:c>
      <x:c r="S560" s="2" t="str"/>
      <x:c r="T560" s="2" t="str"/>
    </x:row>
    <x:row r="561" ht="24" customHeight="1">
      <x:c r="C561" s="2" t="str">
        <x:v>Historical Inputs!F561</x:v>
      </x:c>
      <x:c r="D561" s="2" t="str">
        <x:v>JPM</x:v>
      </x:c>
      <x:c r="E561" s="2" t="str">
        <x:v>FY2017</x:v>
      </x:c>
      <x:c r="F561" s="2" t="str">
        <x:v>opex</x:v>
      </x:c>
      <x:c r="G561" s="2" t="n">
        <x:v>59515</x:v>
      </x:c>
      <x:c r="H561" s="2" t="str">
        <x:v>USD</x:v>
      </x:c>
      <x:c r="I561" s="2" t="str">
        <x:v>2017-12-31</x:v>
      </x:c>
      <x:c r="J561" s="2" t="str">
        <x:v>2020-02-25</x:v>
      </x:c>
      <x:c r="K561" s="2" t="str">
        <x:v>0000019617-20-000257</x:v>
      </x:c>
      <x:c r="L561" s="2" t="str">
        <x:v>data/raw/filings/JPM_0000019617-20-000257_corp10k2019.htm</x:v>
      </x:c>
      <x:c r="M561" s="2" t="str">
        <x:v>https://www.sec.gov/Archives/edgar/data/19617/000001961720000257/corp10k2019.htm</x:v>
      </x:c>
      <x:c r="N561" s="2" t="str">
        <x:v>d37403522e7035-wk-Fact-6BC31CA91E145C34B3B8CB39CBD06190</x:v>
      </x:c>
      <x:c r="O561" s="2" t="str"/>
      <x:c r="P561" s="2" t="str">
        <x:v>Exact XBRL anchor</x:v>
      </x:c>
      <x:c r="Q561" s="2" t="str">
        <x:v>Noninterest Expense</x:v>
      </x:c>
      <x:c r="R561" s="2" t="str">
        <x:v>highlighted/JPM_0000019617-20-000257_corp10k2019.htm</x:v>
      </x:c>
      <x:c r="S561" s="2" t="str"/>
      <x:c r="T561" s="2" t="str"/>
    </x:row>
    <x:row r="562" ht="24" customHeight="1">
      <x:c r="C562" s="2" t="str">
        <x:v>Historical Inputs!F562</x:v>
      </x:c>
      <x:c r="D562" s="2" t="str">
        <x:v>JPM</x:v>
      </x:c>
      <x:c r="E562" s="2" t="str">
        <x:v>FY2017</x:v>
      </x:c>
      <x:c r="F562" s="2" t="str">
        <x:v>provision</x:v>
      </x:c>
      <x:c r="G562" s="2" t="n">
        <x:v>5290</x:v>
      </x:c>
      <x:c r="H562" s="2" t="str">
        <x:v>USD</x:v>
      </x:c>
      <x:c r="I562" s="2" t="str">
        <x:v>2017-12-31</x:v>
      </x:c>
      <x:c r="J562" s="2" t="str">
        <x:v>2020-02-25</x:v>
      </x:c>
      <x:c r="K562" s="2" t="str">
        <x:v>0000019617-20-000257</x:v>
      </x:c>
      <x:c r="L562" s="2" t="str">
        <x:v>data/raw/filings/JPM_0000019617-20-000257_corp10k2019.htm</x:v>
      </x:c>
      <x:c r="M562" s="2" t="str">
        <x:v>https://www.sec.gov/Archives/edgar/data/19617/000001961720000257/corp10k2019.htm</x:v>
      </x:c>
      <x:c r="N562" s="2" t="str">
        <x:v>d37403522e6881-wk-Fact-ED885DB7AADD573BBBABA9FA21A4E021</x:v>
      </x:c>
      <x:c r="O562" s="2" t="str"/>
      <x:c r="P562" s="2" t="str">
        <x:v>Exact XBRL anchor</x:v>
      </x:c>
      <x:c r="Q562" s="2" t="str">
        <x:v>Provision for Loan, Lease, and Other Losses</x:v>
      </x:c>
      <x:c r="R562" s="2" t="str">
        <x:v>highlighted/JPM_0000019617-20-000257_corp10k2019.htm</x:v>
      </x:c>
      <x:c r="S562" s="2" t="str"/>
      <x:c r="T562" s="2" t="str"/>
    </x:row>
    <x:row r="563" ht="24" customHeight="1">
      <x:c r="C563" s="2" t="str">
        <x:v>Historical Inputs!F563</x:v>
      </x:c>
      <x:c r="D563" s="2" t="str">
        <x:v>JPM</x:v>
      </x:c>
      <x:c r="E563" s="2" t="str">
        <x:v>FY2017</x:v>
      </x:c>
      <x:c r="F563" s="2" t="str">
        <x:v>pretax</x:v>
      </x:c>
      <x:c r="G563" s="2" t="n">
        <x:v>35900</x:v>
      </x:c>
      <x:c r="H563" s="2" t="str">
        <x:v>USD</x:v>
      </x:c>
      <x:c r="I563" s="2" t="str">
        <x:v>2017-12-31</x:v>
      </x:c>
      <x:c r="J563" s="2" t="str">
        <x:v>2020-02-25</x:v>
      </x:c>
      <x:c r="K563" s="2" t="str">
        <x:v>0000019617-20-000257</x:v>
      </x:c>
      <x:c r="L563" s="2" t="str">
        <x:v>data/raw/filings/JPM_0000019617-20-000257_corp10k2019.htm</x:v>
      </x:c>
      <x:c r="M563" s="2" t="str">
        <x:v>https://www.sec.gov/Archives/edgar/data/19617/000001961720000257/corp10k2019.htm</x:v>
      </x:c>
      <x:c r="N563" s="2" t="str">
        <x:v>d37403522e7196-wk-Fact-AC7491B9D9FA57F0B03C057DAD87CA90</x:v>
      </x:c>
      <x:c r="O563" s="2" t="str"/>
      <x:c r="P563" s="2" t="str">
        <x:v>Exact XBRL anchor</x:v>
      </x:c>
      <x:c r="Q563" s="2" t="str">
        <x:v>Income (Loss) from Continuing Operations before Income Taxes, Noncontrolling Interest</x:v>
      </x:c>
      <x:c r="R563" s="2" t="str">
        <x:v>highlighted/JPM_0000019617-20-000257_corp10k2019.htm</x:v>
      </x:c>
      <x:c r="S563" s="2" t="str"/>
      <x:c r="T563" s="2" t="str"/>
    </x:row>
    <x:row r="564" ht="24" customHeight="1">
      <x:c r="C564" s="2" t="str">
        <x:v>Historical Inputs!F564</x:v>
      </x:c>
      <x:c r="D564" s="2" t="str">
        <x:v>JPM</x:v>
      </x:c>
      <x:c r="E564" s="2" t="str">
        <x:v>FY2017</x:v>
      </x:c>
      <x:c r="F564" s="2" t="str">
        <x:v>tax</x:v>
      </x:c>
      <x:c r="G564" s="2" t="n">
        <x:v>11459</x:v>
      </x:c>
      <x:c r="H564" s="2" t="str">
        <x:v>USD</x:v>
      </x:c>
      <x:c r="I564" s="2" t="str">
        <x:v>2017-12-31</x:v>
      </x:c>
      <x:c r="J564" s="2" t="str">
        <x:v>2020-02-25</x:v>
      </x:c>
      <x:c r="K564" s="2" t="str">
        <x:v>0000019617-20-000257</x:v>
      </x:c>
      <x:c r="L564" s="2" t="str">
        <x:v>data/raw/filings/JPM_0000019617-20-000257_corp10k2019.htm</x:v>
      </x:c>
      <x:c r="M564" s="2" t="str">
        <x:v>https://www.sec.gov/Archives/edgar/data/19617/000001961720000257/corp10k2019.htm</x:v>
      </x:c>
      <x:c r="N564" s="2" t="str">
        <x:v>d37403522e7354-wk-Fact-4EF714DE51985708B7ABED3BF3BAB469</x:v>
      </x:c>
      <x:c r="O564" s="2" t="str"/>
      <x:c r="P564" s="2" t="str">
        <x:v>Exact XBRL anchor</x:v>
      </x:c>
      <x:c r="Q564" s="2" t="str">
        <x:v>Income Tax Expense (Benefit)</x:v>
      </x:c>
      <x:c r="R564" s="2" t="str">
        <x:v>highlighted/JPM_0000019617-20-000257_corp10k2019.htm</x:v>
      </x:c>
      <x:c r="S564" s="2" t="str"/>
      <x:c r="T564" s="2" t="str"/>
    </x:row>
    <x:row r="565" ht="24" customHeight="1">
      <x:c r="C565" s="2" t="str">
        <x:v>Historical Inputs!F565</x:v>
      </x:c>
      <x:c r="D565" s="2" t="str">
        <x:v>JPM</x:v>
      </x:c>
      <x:c r="E565" s="2" t="str">
        <x:v>FY2017</x:v>
      </x:c>
      <x:c r="F565" s="2" t="str">
        <x:v>net_income</x:v>
      </x:c>
      <x:c r="G565" s="2" t="n">
        <x:v>24441</x:v>
      </x:c>
      <x:c r="H565" s="2" t="str">
        <x:v>USD</x:v>
      </x:c>
      <x:c r="I565" s="2" t="str">
        <x:v>2017-12-31</x:v>
      </x:c>
      <x:c r="J565" s="2" t="str">
        <x:v>2020-02-25</x:v>
      </x:c>
      <x:c r="K565" s="2" t="str">
        <x:v>0000019617-20-000257</x:v>
      </x:c>
      <x:c r="L565" s="2" t="str">
        <x:v>data/raw/filings/JPM_0000019617-20-000257_corp10k2019.htm</x:v>
      </x:c>
      <x:c r="M565" s="2" t="str">
        <x:v>https://www.sec.gov/Archives/edgar/data/19617/000001961720000257/corp10k2019.htm</x:v>
      </x:c>
      <x:c r="N565" s="2" t="str">
        <x:v>d37403522e7515-wk-Fact-E859E67D556357F8A674CAD00ADB8818</x:v>
      </x:c>
      <x:c r="O565" s="2" t="str"/>
      <x:c r="P565" s="2" t="str">
        <x:v>Exact XBRL anchor</x:v>
      </x:c>
      <x:c r="Q565" s="2" t="str">
        <x:v>Net Income (Loss) Attributable to Parent</x:v>
      </x:c>
      <x:c r="R565" s="2" t="str">
        <x:v>highlighted/JPM_0000019617-20-000257_corp10k2019.htm</x:v>
      </x:c>
      <x:c r="S565" s="2" t="str"/>
      <x:c r="T565" s="2" t="str"/>
    </x:row>
    <x:row r="566" ht="24" customHeight="1">
      <x:c r="C566" s="2" t="str">
        <x:v>Historical Inputs!F566</x:v>
      </x:c>
      <x:c r="D566" s="2" t="str">
        <x:v>JPM</x:v>
      </x:c>
      <x:c r="E566" s="2" t="str">
        <x:v>FY2017</x:v>
      </x:c>
      <x:c r="F566" s="2" t="str">
        <x:v>common_income</x:v>
      </x:c>
      <x:c r="G566" s="2" t="n">
        <x:v>22567</x:v>
      </x:c>
      <x:c r="H566" s="2" t="str">
        <x:v>USD</x:v>
      </x:c>
      <x:c r="I566" s="2" t="str">
        <x:v>2017-12-31</x:v>
      </x:c>
      <x:c r="J566" s="2" t="str">
        <x:v>2020-02-25</x:v>
      </x:c>
      <x:c r="K566" s="2" t="str">
        <x:v>0000019617-20-000257</x:v>
      </x:c>
      <x:c r="L566" s="2" t="str">
        <x:v>data/raw/filings/JPM_0000019617-20-000257_corp10k2019.htm</x:v>
      </x:c>
      <x:c r="M566" s="2" t="str">
        <x:v>https://www.sec.gov/Archives/edgar/data/19617/000001961720000257/corp10k2019.htm</x:v>
      </x:c>
      <x:c r="N566" s="2" t="str">
        <x:v>d37332835e3210-wk-Fact-EFD25EDDE5865461AB6BB90E54B19F7A</x:v>
      </x:c>
      <x:c r="O566" s="2" t="str"/>
      <x:c r="P566" s="2" t="str">
        <x:v>Exact XBRL anchor</x:v>
      </x:c>
      <x:c r="Q566" s="2" t="str">
        <x:v>Net Income (Loss) Available to Common Stockholders, Basic</x:v>
      </x:c>
      <x:c r="R566" s="2" t="str">
        <x:v>highlighted/JPM_0000019617-20-000257_corp10k2019.htm</x:v>
      </x:c>
      <x:c r="S566" s="2" t="str">
        <x:v>highlighted/JPM_FY2017_annualreport-2017.pdf</x:v>
      </x:c>
      <x:c r="T566" s="2" t="str">
        <x:v>178,283</x:v>
      </x:c>
    </x:row>
    <x:row r="567" ht="24" customHeight="1">
      <x:c r="C567" s="2" t="str">
        <x:v>Historical Inputs!F567</x:v>
      </x:c>
      <x:c r="D567" s="2" t="str">
        <x:v>JPM</x:v>
      </x:c>
      <x:c r="E567" s="2" t="str">
        <x:v>FY2017</x:v>
      </x:c>
      <x:c r="F567" s="2" t="str">
        <x:v>preferred_div</x:v>
      </x:c>
      <x:c r="G567" s="2" t="n">
        <x:v>1663</x:v>
      </x:c>
      <x:c r="H567" s="2" t="str">
        <x:v>USD</x:v>
      </x:c>
      <x:c r="I567" s="2" t="str">
        <x:v>2017-12-31</x:v>
      </x:c>
      <x:c r="J567" s="2" t="str">
        <x:v>2020-02-25</x:v>
      </x:c>
      <x:c r="K567" s="2" t="str">
        <x:v>0000019617-20-000257</x:v>
      </x:c>
      <x:c r="L567" s="2" t="str">
        <x:v>data/raw/filings/JPM_0000019617-20-000257_corp10k2019.htm</x:v>
      </x:c>
      <x:c r="M567" s="2" t="str">
        <x:v>https://www.sec.gov/Archives/edgar/data/19617/000001961720000257/corp10k2019.htm</x:v>
      </x:c>
      <x:c r="N567" s="2" t="str">
        <x:v>d37332835e2763-wk-Fact-CA0694F9193E5F3C9964C57E43B73FB5</x:v>
      </x:c>
      <x:c r="O567" s="2" t="str"/>
      <x:c r="P567" s="2" t="str">
        <x:v>Exact XBRL anchor</x:v>
      </x:c>
      <x:c r="Q567" s="2" t="str">
        <x:v>Dividends, Preferred Stock</x:v>
      </x:c>
      <x:c r="R567" s="2" t="str">
        <x:v>highlighted/JPM_0000019617-20-000257_corp10k2019.htm</x:v>
      </x:c>
      <x:c r="S567" s="2" t="str">
        <x:v>highlighted/JPM_FY2017_annualreport-2017.pdf</x:v>
      </x:c>
      <x:c r="T567" s="2" t="str">
        <x:v>181,283</x:v>
      </x:c>
    </x:row>
    <x:row r="568" ht="24" customHeight="1">
      <x:c r="C568" s="2" t="str">
        <x:v>Historical Inputs!F568</x:v>
      </x:c>
      <x:c r="D568" s="2" t="str">
        <x:v>JPM</x:v>
      </x:c>
      <x:c r="E568" s="2" t="str">
        <x:v>FY2017</x:v>
      </x:c>
      <x:c r="F568" s="2" t="str">
        <x:v>eps</x:v>
      </x:c>
      <x:c r="G568" s="2" t="n">
        <x:v>6.31</x:v>
      </x:c>
      <x:c r="H568" s="2" t="str">
        <x:v>USD/shares</x:v>
      </x:c>
      <x:c r="I568" s="2" t="str">
        <x:v>2017-12-31</x:v>
      </x:c>
      <x:c r="J568" s="2" t="str">
        <x:v>2020-02-25</x:v>
      </x:c>
      <x:c r="K568" s="2" t="str">
        <x:v>0000019617-20-000257</x:v>
      </x:c>
      <x:c r="L568" s="2" t="str">
        <x:v>data/raw/filings/JPM_0000019617-20-000257_corp10k2019.htm</x:v>
      </x:c>
      <x:c r="M568" s="2" t="str">
        <x:v>https://www.sec.gov/Archives/edgar/data/19617/000001961720000257/corp10k2019.htm</x:v>
      </x:c>
      <x:c r="N568" s="2" t="str">
        <x:v>d37332835e3453-wk-Fact-08817E546E5855CA9084D3FB39C1A752</x:v>
      </x:c>
      <x:c r="O568" s="2" t="str"/>
      <x:c r="P568" s="2" t="str">
        <x:v>Exact XBRL anchor</x:v>
      </x:c>
      <x:c r="Q568" s="2" t="str">
        <x:v>Earnings Per Share, Diluted</x:v>
      </x:c>
      <x:c r="R568" s="2" t="str">
        <x:v>highlighted/JPM_0000019617-20-000257_corp10k2019.htm</x:v>
      </x:c>
      <x:c r="S568" s="2" t="str">
        <x:v>highlighted/JPM_FY2017_annualreport-2017.pdf</x:v>
      </x:c>
      <x:c r="T568" s="2" t="str">
        <x:v>68,71,178</x:v>
      </x:c>
    </x:row>
    <x:row r="569" ht="24" customHeight="1">
      <x:c r="C569" s="2" t="str">
        <x:v>Historical Inputs!F569</x:v>
      </x:c>
      <x:c r="D569" s="2" t="str">
        <x:v>JPM</x:v>
      </x:c>
      <x:c r="E569" s="2" t="str">
        <x:v>FY2017</x:v>
      </x:c>
      <x:c r="F569" s="2" t="str">
        <x:v>shares_diluted</x:v>
      </x:c>
      <x:c r="G569" s="2" t="n">
        <x:v>3576.8</x:v>
      </x:c>
      <x:c r="H569" s="2" t="str">
        <x:v>shares</x:v>
      </x:c>
      <x:c r="I569" s="2" t="str">
        <x:v>2017-12-31</x:v>
      </x:c>
      <x:c r="J569" s="2" t="str">
        <x:v>2020-02-25</x:v>
      </x:c>
      <x:c r="K569" s="2" t="str">
        <x:v>0000019617-20-000257</x:v>
      </x:c>
      <x:c r="L569" s="2" t="str">
        <x:v>data/raw/filings/JPM_0000019617-20-000257_corp10k2019.htm</x:v>
      </x:c>
      <x:c r="M569" s="2" t="str">
        <x:v>https://www.sec.gov/Archives/edgar/data/19617/000001961720000257/corp10k2019.htm</x:v>
      </x:c>
      <x:c r="N569" s="2" t="str">
        <x:v>d37332835e3400-wk-Fact-CBE6FEAAE8FC57A8A3ECEA7F7564F28E</x:v>
      </x:c>
      <x:c r="O569" s="2" t="str"/>
      <x:c r="P569" s="2" t="str">
        <x:v>Exact XBRL anchor</x:v>
      </x:c>
      <x:c r="Q569" s="2" t="str">
        <x:v>Weighted Average Number of Shares Outstanding, Diluted</x:v>
      </x:c>
      <x:c r="R569" s="2" t="str">
        <x:v>highlighted/JPM_0000019617-20-000257_corp10k2019.htm</x:v>
      </x:c>
      <x:c r="S569" s="2" t="str">
        <x:v>highlighted/JPM_FY2017_annualreport-2017.pdf</x:v>
      </x:c>
      <x:c r="T569" s="2" t="str">
        <x:v>68,178,283</x:v>
      </x:c>
    </x:row>
    <x:row r="570" ht="24" customHeight="1">
      <x:c r="C570" s="2" t="str">
        <x:v>Historical Inputs!F570</x:v>
      </x:c>
      <x:c r="D570" s="2" t="str">
        <x:v>JPM</x:v>
      </x:c>
      <x:c r="E570" s="2" t="str">
        <x:v>FY2017</x:v>
      </x:c>
      <x:c r="F570" s="2" t="str">
        <x:v>dps</x:v>
      </x:c>
      <x:c r="G570" s="2" t="n">
        <x:v>2.12</x:v>
      </x:c>
      <x:c r="H570" s="2" t="str">
        <x:v>USD/shares</x:v>
      </x:c>
      <x:c r="I570" s="2" t="str">
        <x:v>2017-12-31</x:v>
      </x:c>
      <x:c r="J570" s="2" t="str">
        <x:v>2020-02-25</x:v>
      </x:c>
      <x:c r="K570" s="2" t="str">
        <x:v>0000019617-20-000257</x:v>
      </x:c>
      <x:c r="L570" s="2" t="str">
        <x:v>data/raw/filings/JPM_0000019617-20-000257_corp10k2019.htm</x:v>
      </x:c>
      <x:c r="M570" s="2" t="str">
        <x:v>https://www.sec.gov/Archives/edgar/data/19617/000001961720000257/corp10k2019.htm</x:v>
      </x:c>
      <x:c r="N570" s="2" t="str">
        <x:v>Fact-2B3034AA4E495CD4A42C18AABB3AE469-wk-Fact-2B3034AA4E495CD4A42C18AABB3AE469</x:v>
      </x:c>
      <x:c r="O570" s="2" t="str"/>
      <x:c r="P570" s="2" t="str">
        <x:v>Exact XBRL anchor</x:v>
      </x:c>
      <x:c r="Q570" s="2" t="str">
        <x:v>Common Stock, Dividends, Per Share, Declared</x:v>
      </x:c>
      <x:c r="R570" s="2" t="str">
        <x:v>highlighted/JPM_0000019617-20-000257_corp10k2019.htm</x:v>
      </x:c>
      <x:c r="S570" s="2" t="str">
        <x:v>highlighted/JPM_FY2017_annualreport-2017.pdf</x:v>
      </x:c>
      <x:c r="T570" s="2" t="str">
        <x:v>68,178</x:v>
      </x:c>
    </x:row>
    <x:row r="571" ht="24" customHeight="1">
      <x:c r="C571" s="2" t="str">
        <x:v>Historical Inputs!F571</x:v>
      </x:c>
      <x:c r="D571" s="2" t="str">
        <x:v>JPM</x:v>
      </x:c>
      <x:c r="E571" s="2" t="str">
        <x:v>FY2017</x:v>
      </x:c>
      <x:c r="F571" s="2" t="str">
        <x:v>dividends</x:v>
      </x:c>
      <x:c r="G571" s="2" t="n">
        <x:v>8993</x:v>
      </x:c>
      <x:c r="H571" s="2" t="str">
        <x:v>USD</x:v>
      </x:c>
      <x:c r="I571" s="2" t="str">
        <x:v>2017-12-31</x:v>
      </x:c>
      <x:c r="J571" s="2" t="str">
        <x:v>2020-02-25</x:v>
      </x:c>
      <x:c r="K571" s="2" t="str">
        <x:v>0000019617-20-000257</x:v>
      </x:c>
      <x:c r="L571" s="2" t="str">
        <x:v>data/raw/filings/JPM_0000019617-20-000257_corp10k2019.htm</x:v>
      </x:c>
      <x:c r="M571" s="2" t="str">
        <x:v>https://www.sec.gov/Archives/edgar/data/19617/000001961720000257/corp10k2019.htm</x:v>
      </x:c>
      <x:c r="N571" s="2" t="str">
        <x:v>d37138119e5217-wk-Fact-9E92C40BD14851BB9073BD888D84374D</x:v>
      </x:c>
      <x:c r="O571" s="2" t="str"/>
      <x:c r="P571" s="2" t="str">
        <x:v>Exact XBRL anchor</x:v>
      </x:c>
      <x:c r="Q571" s="2" t="str">
        <x:v>Payments of Dividends</x:v>
      </x:c>
      <x:c r="R571" s="2" t="str">
        <x:v>highlighted/JPM_0000019617-20-000257_corp10k2019.htm</x:v>
      </x:c>
      <x:c r="S571" s="2" t="str">
        <x:v>highlighted/JPM_FY2017_annualreport-2017.pdf</x:v>
      </x:c>
      <x:c r="T571" s="2" t="str">
        <x:v>182,306</x:v>
      </x:c>
    </x:row>
    <x:row r="572" ht="24" customHeight="1">
      <x:c r="C572" s="2" t="str">
        <x:v>Historical Inputs!F572</x:v>
      </x:c>
      <x:c r="D572" s="2" t="str">
        <x:v>JPM</x:v>
      </x:c>
      <x:c r="E572" s="2" t="str">
        <x:v>FY2017</x:v>
      </x:c>
      <x:c r="F572" s="2" t="str">
        <x:v>buybacks</x:v>
      </x:c>
      <x:c r="G572" s="2" t="n">
        <x:v>15410</x:v>
      </x:c>
      <x:c r="H572" s="2" t="str">
        <x:v>USD</x:v>
      </x:c>
      <x:c r="I572" s="2" t="str">
        <x:v>2017-12-31</x:v>
      </x:c>
      <x:c r="J572" s="2" t="str">
        <x:v>2020-02-25</x:v>
      </x:c>
      <x:c r="K572" s="2" t="str">
        <x:v>0000019617-20-000257</x:v>
      </x:c>
      <x:c r="L572" s="2" t="str">
        <x:v>data/raw/filings/JPM_0000019617-20-000257_corp10k2019.htm</x:v>
      </x:c>
      <x:c r="M572" s="2" t="str">
        <x:v>https://www.sec.gov/Archives/edgar/data/19617/000001961720000257/corp10k2019.htm</x:v>
      </x:c>
      <x:c r="N572" s="2" t="str">
        <x:v>d37138119e5154-wk-Fact-E417711E576C5CE8969890450E78FC08</x:v>
      </x:c>
      <x:c r="O572" s="2" t="str"/>
      <x:c r="P572" s="2" t="str">
        <x:v>Exact XBRL anchor</x:v>
      </x:c>
      <x:c r="Q572" s="2" t="str">
        <x:v>Payments for Repurchase of Common Stock</x:v>
      </x:c>
      <x:c r="R572" s="2" t="str">
        <x:v>highlighted/JPM_0000019617-20-000257_corp10k2019.htm</x:v>
      </x:c>
      <x:c r="S572" s="2" t="str"/>
      <x:c r="T572" s="2" t="str"/>
    </x:row>
    <x:row r="573" ht="24" customHeight="1">
      <x:c r="C573" s="2" t="str">
        <x:v>Historical Inputs!F573</x:v>
      </x:c>
      <x:c r="D573" s="2" t="str">
        <x:v>JPM</x:v>
      </x:c>
      <x:c r="E573" s="2" t="str">
        <x:v>FY2017</x:v>
      </x:c>
      <x:c r="F573" s="2" t="str">
        <x:v>chargeoffs</x:v>
      </x:c>
      <x:c r="G573" s="2" t="str">
        <x:v>n.a.</x:v>
      </x:c>
      <x:c r="H573" s="2" t="str">
        <x:v>USDm</x:v>
      </x:c>
      <x:c r="I573" s="2" t="str">
        <x:v>2017-12-31</x:v>
      </x:c>
      <x:c r="J573" s="2" t="str"/>
      <x:c r="K573" s="2" t="str"/>
      <x:c r="L573" s="2" t="str"/>
      <x:c r="M573" s="2" t="str"/>
      <x:c r="N573" s="2" t="str"/>
      <x:c r="O573" s="2" t="str"/>
      <x:c r="P573" s="2" t="str">
        <x:v>Not reported / unavailable</x:v>
      </x:c>
      <x:c r="Q573" s="2" t="str">
        <x:v>Gross loan charge-offs</x:v>
      </x:c>
      <x:c r="R573" s="2" t="str"/>
      <x:c r="S573" s="2" t="str"/>
      <x:c r="T573" s="2" t="str"/>
    </x:row>
    <x:row r="574" ht="24" customHeight="1">
      <x:c r="C574" s="2" t="str">
        <x:v>Historical Inputs!F574</x:v>
      </x:c>
      <x:c r="D574" s="2" t="str">
        <x:v>JPM</x:v>
      </x:c>
      <x:c r="E574" s="2" t="str">
        <x:v>FY2017</x:v>
      </x:c>
      <x:c r="F574" s="2" t="str">
        <x:v>recoveries</x:v>
      </x:c>
      <x:c r="G574" s="2" t="str">
        <x:v>n.a.</x:v>
      </x:c>
      <x:c r="H574" s="2" t="str">
        <x:v>USDm</x:v>
      </x:c>
      <x:c r="I574" s="2" t="str">
        <x:v>2017-12-31</x:v>
      </x:c>
      <x:c r="J574" s="2" t="str"/>
      <x:c r="K574" s="2" t="str"/>
      <x:c r="L574" s="2" t="str"/>
      <x:c r="M574" s="2" t="str"/>
      <x:c r="N574" s="2" t="str"/>
      <x:c r="O574" s="2" t="str"/>
      <x:c r="P574" s="2" t="str">
        <x:v>Not reported / unavailable</x:v>
      </x:c>
      <x:c r="Q574" s="2" t="str">
        <x:v>Loan recoveries</x:v>
      </x:c>
      <x:c r="R574" s="2" t="str"/>
      <x:c r="S574" s="2" t="str"/>
      <x:c r="T574" s="2" t="str"/>
    </x:row>
    <x:row r="575" ht="24" customHeight="1">
      <x:c r="C575" s="2" t="str">
        <x:v>Historical Inputs!F575</x:v>
      </x:c>
      <x:c r="D575" s="2" t="str">
        <x:v>JPM</x:v>
      </x:c>
      <x:c r="E575" s="2" t="str">
        <x:v>FY2017</x:v>
      </x:c>
      <x:c r="F575" s="2" t="str">
        <x:v>rwa</x:v>
      </x:c>
      <x:c r="G575" s="2" t="str">
        <x:v>n.a.</x:v>
      </x:c>
      <x:c r="H575" s="2" t="str">
        <x:v>USDm</x:v>
      </x:c>
      <x:c r="I575" s="2" t="str">
        <x:v>2017-12-31</x:v>
      </x:c>
      <x:c r="J575" s="2" t="str"/>
      <x:c r="K575" s="2" t="str"/>
      <x:c r="L575" s="2" t="str"/>
      <x:c r="M575" s="2" t="str"/>
      <x:c r="N575" s="2" t="str"/>
      <x:c r="O575" s="2" t="str"/>
      <x:c r="P575" s="2" t="str">
        <x:v>Not reported / unavailable</x:v>
      </x:c>
      <x:c r="Q575" s="2" t="str">
        <x:v>Risk-weighted assets</x:v>
      </x:c>
      <x:c r="R575" s="2" t="str"/>
      <x:c r="S575" s="2" t="str"/>
      <x:c r="T575" s="2" t="str"/>
    </x:row>
    <x:row r="576" ht="24" customHeight="1">
      <x:c r="C576" s="2" t="str">
        <x:v>Historical Inputs!F576</x:v>
      </x:c>
      <x:c r="D576" s="2" t="str">
        <x:v>JPM</x:v>
      </x:c>
      <x:c r="E576" s="2" t="str">
        <x:v>FY2017</x:v>
      </x:c>
      <x:c r="F576" s="2" t="str">
        <x:v>cet1_reported</x:v>
      </x:c>
      <x:c r="G576" s="2" t="str">
        <x:v>n.a.</x:v>
      </x:c>
      <x:c r="H576" s="2" t="str">
        <x:v>%</x:v>
      </x:c>
      <x:c r="I576" s="2" t="str">
        <x:v>2017-12-31</x:v>
      </x:c>
      <x:c r="J576" s="2" t="str"/>
      <x:c r="K576" s="2" t="str"/>
      <x:c r="L576" s="2" t="str"/>
      <x:c r="M576" s="2" t="str"/>
      <x:c r="N576" s="2" t="str"/>
      <x:c r="O576" s="2" t="str"/>
      <x:c r="P576" s="2" t="str">
        <x:v>Not reported / unavailable</x:v>
      </x:c>
      <x:c r="Q576" s="2" t="str">
        <x:v>Actual standardized CET1 ratio</x:v>
      </x:c>
      <x:c r="R576" s="2" t="str"/>
      <x:c r="S576" s="2" t="str"/>
      <x:c r="T576" s="2" t="str"/>
    </x:row>
    <x:row r="577" ht="24" customHeight="1">
      <x:c r="C577" s="2" t="str">
        <x:v>Historical Inputs!F577</x:v>
      </x:c>
      <x:c r="D577" s="2" t="str">
        <x:v>JPM</x:v>
      </x:c>
      <x:c r="E577" s="2" t="str">
        <x:v>FY2017</x:v>
      </x:c>
      <x:c r="F577" s="2" t="str">
        <x:v>nim_reported</x:v>
      </x:c>
      <x:c r="G577" s="2" t="str">
        <x:v>n.a.</x:v>
      </x:c>
      <x:c r="H577" s="2" t="str">
        <x:v>%</x:v>
      </x:c>
      <x:c r="I577" s="2" t="str">
        <x:v>2017-12-31</x:v>
      </x:c>
      <x:c r="J577" s="2" t="str"/>
      <x:c r="K577" s="2" t="str"/>
      <x:c r="L577" s="2" t="str"/>
      <x:c r="M577" s="2" t="str"/>
      <x:c r="N577" s="2" t="str"/>
      <x:c r="O577" s="2" t="str"/>
      <x:c r="P577" s="2" t="str">
        <x:v>Not reported / unavailable</x:v>
      </x:c>
      <x:c r="Q577" s="2" t="str">
        <x:v>Issuer reported net interest margin</x:v>
      </x:c>
      <x:c r="R577" s="2" t="str"/>
      <x:c r="S577" s="2" t="str"/>
      <x:c r="T577" s="2" t="str"/>
    </x:row>
    <x:row r="578" ht="24" customHeight="1">
      <x:c r="C578" s="2" t="str">
        <x:v>Historical Inputs!F578</x:v>
      </x:c>
      <x:c r="D578" s="2" t="str">
        <x:v>JPM</x:v>
      </x:c>
      <x:c r="E578" s="2" t="str">
        <x:v>FY2017</x:v>
      </x:c>
      <x:c r="F578" s="2" t="str">
        <x:v>bvps_reported</x:v>
      </x:c>
      <x:c r="G578" s="2" t="n">
        <x:v>67.04</x:v>
      </x:c>
      <x:c r="H578" s="2" t="str">
        <x:v>USD/shares</x:v>
      </x:c>
      <x:c r="I578" s="2" t="str">
        <x:v>2017-12-31</x:v>
      </x:c>
      <x:c r="J578" s="2" t="str">
        <x:v>2018-02-27</x:v>
      </x:c>
      <x:c r="K578" s="2" t="str">
        <x:v>0000019617-18-000057</x:v>
      </x:c>
      <x:c r="L578" s="2" t="str">
        <x:v>data/raw/filings/JPM_0000019617-18-000057_corp10k2017.htm</x:v>
      </x:c>
      <x:c r="M578" s="2" t="str">
        <x:v>https://www.sec.gov/Archives/edgar/data/19617/000001961718000057/corp10k2017.htm</x:v>
      </x:c>
      <x:c r="N578" s="2" t="str"/>
      <x:c r="O578" s="2" t="str"/>
      <x:c r="P578" s="2" t="str">
        <x:v>Exact selected original table text</x:v>
      </x:c>
      <x:c r="Q578" s="2" t="str">
        <x:v>Reported common book value per share</x:v>
      </x:c>
      <x:c r="R578" s="2" t="str">
        <x:v>highlighted/JPM_0000019617-18-000057_corp10k2017.htm</x:v>
      </x:c>
      <x:c r="S578" s="2" t="str">
        <x:v>highlighted/JPM_FY2017_annualreport-2017.pdf</x:v>
      </x:c>
      <x:c r="T578" s="2" t="str">
        <x:v>68,71,307</x:v>
      </x:c>
    </x:row>
    <x:row r="579" ht="24" customHeight="1">
      <x:c r="C579" s="2" t="str">
        <x:v>Historical Inputs!F579</x:v>
      </x:c>
      <x:c r="D579" s="2" t="str">
        <x:v>JPM</x:v>
      </x:c>
      <x:c r="E579" s="2" t="str">
        <x:v>FY2017</x:v>
      </x:c>
      <x:c r="F579" s="2" t="str">
        <x:v>tbvps_reported</x:v>
      </x:c>
      <x:c r="G579" s="2" t="n">
        <x:v>53.56</x:v>
      </x:c>
      <x:c r="H579" s="2" t="str">
        <x:v>USD/shares</x:v>
      </x:c>
      <x:c r="I579" s="2" t="str">
        <x:v>2017-12-31</x:v>
      </x:c>
      <x:c r="J579" s="2" t="str">
        <x:v>2018-02-27</x:v>
      </x:c>
      <x:c r="K579" s="2" t="str">
        <x:v>0000019617-18-000057</x:v>
      </x:c>
      <x:c r="L579" s="2" t="str">
        <x:v>data/raw/filings/JPM_0000019617-18-000057_corp10k2017.htm</x:v>
      </x:c>
      <x:c r="M579" s="2" t="str">
        <x:v>https://www.sec.gov/Archives/edgar/data/19617/000001961718000057/corp10k2017.htm</x:v>
      </x:c>
      <x:c r="N579" s="2" t="str"/>
      <x:c r="O579" s="2" t="str"/>
      <x:c r="P579" s="2" t="str">
        <x:v>Exact selected original table text</x:v>
      </x:c>
      <x:c r="Q579" s="2" t="str">
        <x:v>Reported tangible book value per share</x:v>
      </x:c>
      <x:c r="R579" s="2" t="str">
        <x:v>highlighted/JPM_0000019617-18-000057_corp10k2017.htm</x:v>
      </x:c>
      <x:c r="S579" s="2" t="str">
        <x:v>highlighted/JPM_FY2017_annualreport-2017.pdf</x:v>
      </x:c>
      <x:c r="T579" s="2" t="str">
        <x:v>68,71,84</x:v>
      </x:c>
    </x:row>
    <x:row r="580" ht="24" customHeight="1">
      <x:c r="C580" s="2" t="str">
        <x:v>Historical Inputs!F580</x:v>
      </x:c>
      <x:c r="D580" s="2" t="str">
        <x:v>JPM</x:v>
      </x:c>
      <x:c r="E580" s="2" t="str">
        <x:v>FY2017</x:v>
      </x:c>
      <x:c r="F580" s="2" t="str">
        <x:v>tce_reported</x:v>
      </x:c>
      <x:c r="G580" s="2" t="str">
        <x:v>n.a.</x:v>
      </x:c>
      <x:c r="H580" s="2" t="str">
        <x:v>USDm</x:v>
      </x:c>
      <x:c r="I580" s="2" t="str">
        <x:v>2017-12-31</x:v>
      </x:c>
      <x:c r="J580" s="2" t="str"/>
      <x:c r="K580" s="2" t="str"/>
      <x:c r="L580" s="2" t="str"/>
      <x:c r="M580" s="2" t="str"/>
      <x:c r="N580" s="2" t="str"/>
      <x:c r="O580" s="2" t="str"/>
      <x:c r="P580" s="2" t="str">
        <x:v>Not reported / unavailable</x:v>
      </x:c>
      <x:c r="Q580" s="2" t="str">
        <x:v>Reported tangible common equity</x:v>
      </x:c>
      <x:c r="R580" s="2" t="str"/>
      <x:c r="S580" s="2" t="str"/>
      <x:c r="T580" s="2" t="str"/>
    </x:row>
    <x:row r="581" ht="24" customHeight="1">
      <x:c r="C581" s="2" t="str">
        <x:v>Historical Inputs!F581</x:v>
      </x:c>
      <x:c r="D581" s="2" t="str">
        <x:v>JPM</x:v>
      </x:c>
      <x:c r="E581" s="2" t="str">
        <x:v>FY2018</x:v>
      </x:c>
      <x:c r="F581" s="2" t="str">
        <x:v>assets</x:v>
      </x:c>
      <x:c r="G581" s="2" t="n">
        <x:v>2622532</x:v>
      </x:c>
      <x:c r="H581" s="2" t="str">
        <x:v>USD</x:v>
      </x:c>
      <x:c r="I581" s="2" t="str">
        <x:v>2018-12-31</x:v>
      </x:c>
      <x:c r="J581" s="2" t="str">
        <x:v>2021-02-23</x:v>
      </x:c>
      <x:c r="K581" s="2" t="str">
        <x:v>0000019617-21-000236</x:v>
      </x:c>
      <x:c r="L581" s="2" t="str">
        <x:v>data/raw/filings/JPM_0000019617-21-000236_jpm-20201231.htm</x:v>
      </x:c>
      <x:c r="M581" s="2" t="str">
        <x:v>https://www.sec.gov/Archives/edgar/data/19617/000001961721000236/jpm-20201231.htm</x:v>
      </x:c>
      <x:c r="N581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EyLTEzLTEtMS0w_8bcf89dd-bf5f-4d02-bc5c-b9f586b449f0</x:v>
      </x:c>
      <x:c r="O581" s="2" t="str"/>
      <x:c r="P581" s="2" t="str">
        <x:v>Exact XBRL anchor</x:v>
      </x:c>
      <x:c r="Q581" s="2" t="str">
        <x:v>Assets</x:v>
      </x:c>
      <x:c r="R581" s="2" t="str">
        <x:v>highlighted/JPM_0000019617-21-000236_jpm-20201231.htm</x:v>
      </x:c>
      <x:c r="S581" s="2" t="str"/>
      <x:c r="T581" s="2" t="str"/>
    </x:row>
    <x:row r="582" ht="24" customHeight="1">
      <x:c r="C582" s="2" t="str">
        <x:v>Historical Inputs!F582</x:v>
      </x:c>
      <x:c r="D582" s="2" t="str">
        <x:v>JPM</x:v>
      </x:c>
      <x:c r="E582" s="2" t="str">
        <x:v>FY2018</x:v>
      </x:c>
      <x:c r="F582" s="2" t="str">
        <x:v>liabilities</x:v>
      </x:c>
      <x:c r="G582" s="2" t="n">
        <x:v>2366017</x:v>
      </x:c>
      <x:c r="H582" s="2" t="str">
        <x:v>USD</x:v>
      </x:c>
      <x:c r="I582" s="2" t="str">
        <x:v>2018-12-31</x:v>
      </x:c>
      <x:c r="J582" s="2" t="str">
        <x:v>2020-02-25</x:v>
      </x:c>
      <x:c r="K582" s="2" t="str">
        <x:v>0000019617-20-000257</x:v>
      </x:c>
      <x:c r="L582" s="2" t="str">
        <x:v>data/raw/filings/JPM_0000019617-20-000257_corp10k2019.htm</x:v>
      </x:c>
      <x:c r="M582" s="2" t="str">
        <x:v>https://www.sec.gov/Archives/edgar/data/19617/000001961720000257/corp10k2019.htm</x:v>
      </x:c>
      <x:c r="N582" s="2" t="str">
        <x:v>d37132208e3530-wk-Fact-6EFCBCE803225F88AC2FAB5D781CCF34</x:v>
      </x:c>
      <x:c r="O582" s="2" t="str"/>
      <x:c r="P582" s="2" t="str">
        <x:v>Exact XBRL anchor</x:v>
      </x:c>
      <x:c r="Q582" s="2" t="str">
        <x:v>Liabilities</x:v>
      </x:c>
      <x:c r="R582" s="2" t="str">
        <x:v>highlighted/JPM_0000019617-20-000257_corp10k2019.htm</x:v>
      </x:c>
      <x:c r="S582" s="2" t="str">
        <x:v>highlighted/JPM_FY2018_annualreport-2018.pdf</x:v>
      </x:c>
      <x:c r="T582" s="2" t="str">
        <x:v>85,184</x:v>
      </x:c>
    </x:row>
    <x:row r="583" ht="24" customHeight="1">
      <x:c r="C583" s="2" t="str">
        <x:v>Historical Inputs!F583</x:v>
      </x:c>
      <x:c r="D583" s="2" t="str">
        <x:v>JPM</x:v>
      </x:c>
      <x:c r="E583" s="2" t="str">
        <x:v>FY2018</x:v>
      </x:c>
      <x:c r="F583" s="2" t="str">
        <x:v>equity</x:v>
      </x:c>
      <x:c r="G583" s="2" t="n">
        <x:v>256515</x:v>
      </x:c>
      <x:c r="H583" s="2" t="str">
        <x:v>USD</x:v>
      </x:c>
      <x:c r="I583" s="2" t="str">
        <x:v>2018-12-31</x:v>
      </x:c>
      <x:c r="J583" s="2" t="str">
        <x:v>2021-02-23</x:v>
      </x:c>
      <x:c r="K583" s="2" t="str">
        <x:v>0000019617-21-000236</x:v>
      </x:c>
      <x:c r="L583" s="2" t="str">
        <x:v>data/raw/filings/JPM_0000019617-21-000236_jpm-20201231.htm</x:v>
      </x:c>
      <x:c r="M583" s="2" t="str">
        <x:v>https://www.sec.gov/Archives/edgar/data/19617/000001961721000236/jpm-20201231.htm</x:v>
      </x:c>
      <x:c r="N583" s="2" t="str">
        <x:v>id3VybDovL2RvY3MudjEvZG9jOmQ0OTFjM2YzNDAxODQ3MDZiYmVhNzE2ZjgxOTU5YWZhL3NlYzpkNDkxYzNmMzQwMTg0NzA2YmJlYTcxNmY4MTk1OWFmYV8zMTMvZnJhZzowNmE2ZGU2NTNmZGI0NzJkYWE4MjYwYmQxYTQwYmY0Mi90YWJsZTo4M2RmZDdjM2ZmN2M0NzI0OGE1ZjlmN2VlMGQ3NTM2Zi90YWJsZXJhbmdlOjgzZGZkN2MzZmY3YzQ3MjQ4YTVmOWY3ZWUwZDc1MzZmXzM2LTYtMS0xLTA_412b0779-fc15-488a-adf3-822f9f32537b</x:v>
      </x:c>
      <x:c r="O583" s="2" t="str"/>
      <x:c r="P583" s="2" t="str">
        <x:v>Exact XBRL anchor</x:v>
      </x:c>
      <x:c r="Q583" s="2" t="str">
        <x:v>Stockholders' Equity Attributable to Parent</x:v>
      </x:c>
      <x:c r="R583" s="2" t="str">
        <x:v>highlighted/JPM_0000019617-21-000236_jpm-20201231.htm</x:v>
      </x:c>
      <x:c r="S583" s="2" t="str"/>
      <x:c r="T583" s="2" t="str"/>
    </x:row>
    <x:row r="584" ht="24" customHeight="1">
      <x:c r="C584" s="2" t="str">
        <x:v>Historical Inputs!F584</x:v>
      </x:c>
      <x:c r="D584" s="2" t="str">
        <x:v>JPM</x:v>
      </x:c>
      <x:c r="E584" s="2" t="str">
        <x:v>FY2018</x:v>
      </x:c>
      <x:c r="F584" s="2" t="str">
        <x:v>preferred</x:v>
      </x:c>
      <x:c r="G584" s="2" t="n">
        <x:v>26068</x:v>
      </x:c>
      <x:c r="H584" s="2" t="str">
        <x:v>USD</x:v>
      </x:c>
      <x:c r="I584" s="2" t="str">
        <x:v>2018-12-31</x:v>
      </x:c>
      <x:c r="J584" s="2" t="str">
        <x:v>2020-02-25</x:v>
      </x:c>
      <x:c r="K584" s="2" t="str">
        <x:v>0000019617-20-000257</x:v>
      </x:c>
      <x:c r="L584" s="2" t="str">
        <x:v>data/raw/filings/JPM_0000019617-20-000257_corp10k2019.htm</x:v>
      </x:c>
      <x:c r="M584" s="2" t="str">
        <x:v>https://www.sec.gov/Archives/edgar/data/19617/000001961720000257/corp10k2019.htm</x:v>
      </x:c>
      <x:c r="N584" s="2" t="str">
        <x:v>d37335830e5339-wk-Fact-ACE674D1CD485D0C8CFFF119019D9EA5</x:v>
      </x:c>
      <x:c r="O584" s="2" t="str"/>
      <x:c r="P584" s="2" t="str">
        <x:v>Exact XBRL anchor</x:v>
      </x:c>
      <x:c r="Q584" s="2" t="str">
        <x:v>Preferred Stock, Including Additional Paid in Capital, Net of Discount</x:v>
      </x:c>
      <x:c r="R584" s="2" t="str">
        <x:v>highlighted/JPM_0000019617-20-000257_corp10k2019.htm</x:v>
      </x:c>
      <x:c r="S584" s="2" t="str"/>
      <x:c r="T584" s="2" t="str"/>
    </x:row>
    <x:row r="585" ht="24" customHeight="1">
      <x:c r="C585" s="2" t="str">
        <x:v>Historical Inputs!F585</x:v>
      </x:c>
      <x:c r="D585" s="2" t="str">
        <x:v>JPM</x:v>
      </x:c>
      <x:c r="E585" s="2" t="str">
        <x:v>FY2018</x:v>
      </x:c>
      <x:c r="F585" s="2" t="str">
        <x:v>common_equity_reported</x:v>
      </x:c>
      <x:c r="G585" s="2" t="str">
        <x:v>n.a.</x:v>
      </x:c>
      <x:c r="H585" s="2" t="str">
        <x:v>USDm</x:v>
      </x:c>
      <x:c r="I585" s="2" t="str">
        <x:v>2018-12-31</x:v>
      </x:c>
      <x:c r="J585" s="2" t="str"/>
      <x:c r="K585" s="2" t="str"/>
      <x:c r="L585" s="2" t="str"/>
      <x:c r="M585" s="2" t="str"/>
      <x:c r="N585" s="2" t="str"/>
      <x:c r="O585" s="2" t="str"/>
      <x:c r="P585" s="2" t="str">
        <x:v>Not reported / unavailable</x:v>
      </x:c>
      <x:c r="Q585" s="2" t="str">
        <x:v>Reported common shareholders equity</x:v>
      </x:c>
      <x:c r="R585" s="2" t="str"/>
      <x:c r="S585" s="2" t="str"/>
      <x:c r="T585" s="2" t="str"/>
    </x:row>
    <x:row r="586" ht="24" customHeight="1">
      <x:c r="C586" s="2" t="str">
        <x:v>Historical Inputs!F586</x:v>
      </x:c>
      <x:c r="D586" s="2" t="str">
        <x:v>JPM</x:v>
      </x:c>
      <x:c r="E586" s="2" t="str">
        <x:v>FY2018</x:v>
      </x:c>
      <x:c r="F586" s="2" t="str">
        <x:v>goodwill</x:v>
      </x:c>
      <x:c r="G586" s="2" t="n">
        <x:v>47471</x:v>
      </x:c>
      <x:c r="H586" s="2" t="str">
        <x:v>USD</x:v>
      </x:c>
      <x:c r="I586" s="2" t="str">
        <x:v>2018-12-31</x:v>
      </x:c>
      <x:c r="J586" s="2" t="str">
        <x:v>2022-02-22</x:v>
      </x:c>
      <x:c r="K586" s="2" t="str">
        <x:v>0000019617-22-000272</x:v>
      </x:c>
      <x:c r="L586" s="2" t="str">
        <x:v>data/raw/filings/JPM_0000019617-22-000272_jpm-20211231.htm</x:v>
      </x:c>
      <x:c r="M586" s="2" t="str">
        <x:v>https://www.sec.gov/Archives/edgar/data/19617/000001961722000272/jpm-20211231.htm</x:v>
      </x:c>
      <x:c r="N586" s="2" t="str">
        <x:v>id3VybDovL2RvY3MudjEvZG9jOjM0ZDhmYzFjMDA1OTQ1ZDI5MzBmOWVhYWU5YmVjNmRkL3NlYzozNGQ4ZmMxYzAwNTk0NWQyOTMwZjllYWFlOWJlYzZkZF80NDIvZnJhZzo2NjY3YjQxZWRjZWY0MDkyOTNjOTMzNTQ3YjY3YjY4OS90YWJsZTpjNDZiNDhlYWZmMDc0MTIyYjkzMzQ3Yzg3MTNmZGYxZi90YWJsZXJhbmdlOmM0NmI0OGVhZmYwNzQxMjJiOTMzNDdjODcxM2ZkZjFmXzEtNS0xLTEtMTg5MzQ5_f98eddc5-05a5-4831-ac6d-1263bee7cc82</x:v>
      </x:c>
      <x:c r="O586" s="2" t="str"/>
      <x:c r="P586" s="2" t="str">
        <x:v>Exact XBRL anchor</x:v>
      </x:c>
      <x:c r="Q586" s="2" t="str">
        <x:v>Goodwill</x:v>
      </x:c>
      <x:c r="R586" s="2" t="str">
        <x:v>highlighted/JPM_0000019617-22-000272_jpm-20211231.htm</x:v>
      </x:c>
      <x:c r="S586" s="2" t="str">
        <x:v>highlighted/JPM_FY2018_annualreport-2018.pdf</x:v>
      </x:c>
      <x:c r="T586" s="2" t="str">
        <x:v>91,122,284</x:v>
      </x:c>
    </x:row>
    <x:row r="587" ht="24" customHeight="1">
      <x:c r="C587" s="2" t="str">
        <x:v>Historical Inputs!F587</x:v>
      </x:c>
      <x:c r="D587" s="2" t="str">
        <x:v>JPM</x:v>
      </x:c>
      <x:c r="E587" s="2" t="str">
        <x:v>FY2018</x:v>
      </x:c>
      <x:c r="F587" s="2" t="str">
        <x:v>intangibles</x:v>
      </x:c>
      <x:c r="G587" s="2" t="str">
        <x:v>n.a.</x:v>
      </x:c>
      <x:c r="H587" s="2" t="str">
        <x:v>USDm</x:v>
      </x:c>
      <x:c r="I587" s="2" t="str">
        <x:v>2018-12-31</x:v>
      </x:c>
      <x:c r="J587" s="2" t="str"/>
      <x:c r="K587" s="2" t="str"/>
      <x:c r="L587" s="2" t="str"/>
      <x:c r="M587" s="2" t="str"/>
      <x:c r="N587" s="2" t="str"/>
      <x:c r="O587" s="2" t="str"/>
      <x:c r="P587" s="2" t="str">
        <x:v>Not reported / unavailable</x:v>
      </x:c>
      <x:c r="Q587" s="2" t="str">
        <x:v>Other intangible assets excluding goodwill</x:v>
      </x:c>
      <x:c r="R587" s="2" t="str"/>
      <x:c r="S587" s="2" t="str"/>
      <x:c r="T587" s="2" t="str"/>
    </x:row>
    <x:row r="588" ht="24" customHeight="1">
      <x:c r="C588" s="2" t="str">
        <x:v>Historical Inputs!F588</x:v>
      </x:c>
      <x:c r="D588" s="2" t="str">
        <x:v>JPM</x:v>
      </x:c>
      <x:c r="E588" s="2" t="str">
        <x:v>FY2018</x:v>
      </x:c>
      <x:c r="F588" s="2" t="str">
        <x:v>intangibles_total</x:v>
      </x:c>
      <x:c r="G588" s="2" t="str">
        <x:v>n.a.</x:v>
      </x:c>
      <x:c r="H588" s="2" t="str">
        <x:v>USDm</x:v>
      </x:c>
      <x:c r="I588" s="2" t="str">
        <x:v>2018-12-31</x:v>
      </x:c>
      <x:c r="J588" s="2" t="str"/>
      <x:c r="K588" s="2" t="str"/>
      <x:c r="L588" s="2" t="str"/>
      <x:c r="M588" s="2" t="str"/>
      <x:c r="N588" s="2" t="str"/>
      <x:c r="O588" s="2" t="str"/>
      <x:c r="P588" s="2" t="str">
        <x:v>Not reported / unavailable</x:v>
      </x:c>
      <x:c r="Q588" s="2" t="str">
        <x:v>Reported goodwill and intangible assets combined</x:v>
      </x:c>
      <x:c r="R588" s="2" t="str"/>
      <x:c r="S588" s="2" t="str"/>
      <x:c r="T588" s="2" t="str"/>
    </x:row>
    <x:row r="589" ht="24" customHeight="1">
      <x:c r="C589" s="2" t="str">
        <x:v>Historical Inputs!F589</x:v>
      </x:c>
      <x:c r="D589" s="2" t="str">
        <x:v>JPM</x:v>
      </x:c>
      <x:c r="E589" s="2" t="str">
        <x:v>FY2018</x:v>
      </x:c>
      <x:c r="F589" s="2" t="str">
        <x:v>shares_end</x:v>
      </x:c>
      <x:c r="G589" s="2" t="n">
        <x:v>3275.8</x:v>
      </x:c>
      <x:c r="H589" s="2" t="str">
        <x:v>shares</x:v>
      </x:c>
      <x:c r="I589" s="2" t="str">
        <x:v>2018-12-31</x:v>
      </x:c>
      <x:c r="J589" s="2" t="str">
        <x:v>2021-02-23</x:v>
      </x:c>
      <x:c r="K589" s="2" t="str">
        <x:v>0000019617-21-000236</x:v>
      </x:c>
      <x:c r="L589" s="2" t="str">
        <x:v>data/raw/filings/JPM_0000019617-21-000236_jpm-20201231.htm</x:v>
      </x:c>
      <x:c r="M589" s="2" t="str">
        <x:v>https://www.sec.gov/Archives/edgar/data/19617/000001961721000236/jpm-20201231.htm</x:v>
      </x:c>
      <x:c r="N589" s="2" t="str">
        <x:v>id3VybDovL2RvY3MudjEvZG9jOmQ0OTFjM2YzNDAxODQ3MDZiYmVhNzE2ZjgxOTU5YWZhL3NlYzpkNDkxYzNmMzQwMTg0NzA2YmJlYTcxNmY4MTk1OWFmYV80NjAvZnJhZzo1M2E0NTUxYzJjMmU0YmMyYmE3ZGM1ZTViNGJjNjgxMC90YWJsZToxZGQ0ZDQ3Y2ZiMGM0OGY5ODQ3OGVjNmJjYWE5MmM3Yi90YWJsZXJhbmdlOjFkZDRkNDdjZmIwYzQ4Zjk4NDc4ZWM2YmNhYTkyYzdiXzEwLTMtMS0xLTA_dc1d523a-b35b-41d5-a7a4-ff49d512e8ac</x:v>
      </x:c>
      <x:c r="O589" s="2" t="str"/>
      <x:c r="P589" s="2" t="str">
        <x:v>Exact XBRL anchor</x:v>
      </x:c>
      <x:c r="Q589" s="2" t="str">
        <x:v>Common Stock, Shares, Outstanding</x:v>
      </x:c>
      <x:c r="R589" s="2" t="str">
        <x:v>highlighted/JPM_0000019617-21-000236_jpm-20201231.htm</x:v>
      </x:c>
      <x:c r="S589" s="2" t="str"/>
      <x:c r="T589" s="2" t="str"/>
    </x:row>
    <x:row r="590" ht="24" customHeight="1">
      <x:c r="C590" s="2" t="str">
        <x:v>Historical Inputs!F590</x:v>
      </x:c>
      <x:c r="D590" s="2" t="str">
        <x:v>JPM</x:v>
      </x:c>
      <x:c r="E590" s="2" t="str">
        <x:v>FY2018</x:v>
      </x:c>
      <x:c r="F590" s="2" t="str">
        <x:v>shares_issued</x:v>
      </x:c>
      <x:c r="G590" s="2" t="n">
        <x:v>4104.9</x:v>
      </x:c>
      <x:c r="H590" s="2" t="str">
        <x:v>shares</x:v>
      </x:c>
      <x:c r="I590" s="2" t="str">
        <x:v>2018-12-31</x:v>
      </x:c>
      <x:c r="J590" s="2" t="str">
        <x:v>2022-02-22</x:v>
      </x:c>
      <x:c r="K590" s="2" t="str">
        <x:v>0000019617-22-000272</x:v>
      </x:c>
      <x:c r="L590" s="2" t="str">
        <x:v>data/raw/filings/JPM_0000019617-22-000272_jpm-20211231.htm</x:v>
      </x:c>
      <x:c r="M590" s="2" t="str">
        <x:v>https://www.sec.gov/Archives/edgar/data/19617/000001961722000272/jpm-20211231.htm</x:v>
      </x:c>
      <x:c r="N590" s="2" t="str">
        <x:v>id3VybDovL2RvY3MudjEvZG9jOjM0ZDhmYzFjMDA1OTQ1ZDI5MzBmOWVhYWU5YmVjNmRkL3NlYzozNGQ4ZmMxYzAwNTk0NWQyOTMwZjllYWFlOWJlYzZkZF80NjkvZnJhZzo2NzBkOTc0Nzc2NTc0NjZlOWYwZDI4YWVjZDNkMTJiYS90YWJsZTo3MDg4ODUxYzZlNjY0MDMwODU3NzhlZGM1NWRmZWVmMy90YWJsZXJhbmdlOjcwODg4NTFjNmU2NjQwMzA4NTc3OGVkYzU1ZGZlZWYzXzEtMy0xLTEtMTg5MzQ5_8053092d-4d01-47ee-bee0-6c37b974158e</x:v>
      </x:c>
      <x:c r="O590" s="2" t="str"/>
      <x:c r="P590" s="2" t="str">
        <x:v>Exact XBRL anchor</x:v>
      </x:c>
      <x:c r="Q590" s="2" t="str">
        <x:v>Common Stock, Shares, Issued</x:v>
      </x:c>
      <x:c r="R590" s="2" t="str">
        <x:v>highlighted/JPM_0000019617-22-000272_jpm-20211231.htm</x:v>
      </x:c>
      <x:c r="S590" s="2" t="str">
        <x:v>highlighted/JPM_FY2018_annualreport-2018.pdf</x:v>
      </x:c>
      <x:c r="T590" s="2" t="str">
        <x:v>292</x:v>
      </x:c>
    </x:row>
    <x:row r="591" ht="24" customHeight="1">
      <x:c r="C591" s="2" t="str">
        <x:v>Historical Inputs!F591</x:v>
      </x:c>
      <x:c r="D591" s="2" t="str">
        <x:v>JPM</x:v>
      </x:c>
      <x:c r="E591" s="2" t="str">
        <x:v>FY2018</x:v>
      </x:c>
      <x:c r="F591" s="2" t="str">
        <x:v>shares_treasury</x:v>
      </x:c>
      <x:c r="G591" s="2" t="n">
        <x:v>829.167674</x:v>
      </x:c>
      <x:c r="H591" s="2" t="str">
        <x:v>shares</x:v>
      </x:c>
      <x:c r="I591" s="2" t="str">
        <x:v>2018-12-31</x:v>
      </x:c>
      <x:c r="J591" s="2" t="str">
        <x:v>2020-02-25</x:v>
      </x:c>
      <x:c r="K591" s="2" t="str">
        <x:v>0000019617-20-000257</x:v>
      </x:c>
      <x:c r="L591" s="2" t="str">
        <x:v>data/raw/filings/JPM_0000019617-20-000257_corp10k2019.htm</x:v>
      </x:c>
      <x:c r="M591" s="2" t="str">
        <x:v>https://www.sec.gov/Archives/edgar/data/19617/000001961720000257/corp10k2019.htm</x:v>
      </x:c>
      <x:c r="N591" s="2" t="str">
        <x:v>Fact-07CD206CC1C85A379EC121C46EAF2416-wk-Fact-07CD206CC1C85A379EC121C46EAF2416</x:v>
      </x:c>
      <x:c r="O591" s="2" t="str"/>
      <x:c r="P591" s="2" t="str">
        <x:v>Exact XBRL anchor</x:v>
      </x:c>
      <x:c r="Q591" s="2" t="str">
        <x:v>Treasury Stock, Shares</x:v>
      </x:c>
      <x:c r="R591" s="2" t="str">
        <x:v>highlighted/JPM_0000019617-20-000257_corp10k2019.htm</x:v>
      </x:c>
      <x:c r="S591" s="2" t="str"/>
      <x:c r="T591" s="2" t="str"/>
    </x:row>
    <x:row r="592" ht="24" customHeight="1">
      <x:c r="C592" s="2" t="str">
        <x:v>Historical Inputs!F592</x:v>
      </x:c>
      <x:c r="D592" s="2" t="str">
        <x:v>JPM</x:v>
      </x:c>
      <x:c r="E592" s="2" t="str">
        <x:v>FY2018</x:v>
      </x:c>
      <x:c r="F592" s="2" t="str">
        <x:v>deposits</x:v>
      </x:c>
      <x:c r="G592" s="2" t="n">
        <x:v>1470666</x:v>
      </x:c>
      <x:c r="H592" s="2" t="str">
        <x:v>USD</x:v>
      </x:c>
      <x:c r="I592" s="2" t="str">
        <x:v>2018-12-31</x:v>
      </x:c>
      <x:c r="J592" s="2" t="str">
        <x:v>2020-02-25</x:v>
      </x:c>
      <x:c r="K592" s="2" t="str">
        <x:v>0000019617-20-000257</x:v>
      </x:c>
      <x:c r="L592" s="2" t="str">
        <x:v>data/raw/filings/JPM_0000019617-20-000257_corp10k2019.htm</x:v>
      </x:c>
      <x:c r="M592" s="2" t="str">
        <x:v>https://www.sec.gov/Archives/edgar/data/19617/000001961720000257/corp10k2019.htm</x:v>
      </x:c>
      <x:c r="N592" s="2" t="str">
        <x:v>d37313700e2993-wk-Fact-ECD6B9287AE85F4BBED84413EE7F4FB0</x:v>
      </x:c>
      <x:c r="O592" s="2" t="str"/>
      <x:c r="P592" s="2" t="str">
        <x:v>Exact XBRL anchor</x:v>
      </x:c>
      <x:c r="Q592" s="2" t="str">
        <x:v>Deposits</x:v>
      </x:c>
      <x:c r="R592" s="2" t="str">
        <x:v>highlighted/JPM_0000019617-20-000257_corp10k2019.htm</x:v>
      </x:c>
      <x:c r="S592" s="2" t="str"/>
      <x:c r="T592" s="2" t="str"/>
    </x:row>
    <x:row r="593" ht="24" customHeight="1">
      <x:c r="C593" s="2" t="str">
        <x:v>Historical Inputs!F593</x:v>
      </x:c>
      <x:c r="D593" s="2" t="str">
        <x:v>JPM</x:v>
      </x:c>
      <x:c r="E593" s="2" t="str">
        <x:v>FY2018</x:v>
      </x:c>
      <x:c r="F593" s="2" t="str">
        <x:v>loans_gross</x:v>
      </x:c>
      <x:c r="G593" s="2" t="str">
        <x:v>n.a.</x:v>
      </x:c>
      <x:c r="H593" s="2" t="str">
        <x:v>USDm</x:v>
      </x:c>
      <x:c r="I593" s="2" t="str">
        <x:v>2018-12-31</x:v>
      </x:c>
      <x:c r="J593" s="2" t="str"/>
      <x:c r="K593" s="2" t="str"/>
      <x:c r="L593" s="2" t="str"/>
      <x:c r="M593" s="2" t="str"/>
      <x:c r="N593" s="2" t="str"/>
      <x:c r="O593" s="2" t="str"/>
      <x:c r="P593" s="2" t="str">
        <x:v>Not reported / unavailable</x:v>
      </x:c>
      <x:c r="Q593" s="2" t="str">
        <x:v>Gross loans and leases selected definition</x:v>
      </x:c>
      <x:c r="R593" s="2" t="str"/>
      <x:c r="S593" s="2" t="str"/>
      <x:c r="T593" s="2" t="str"/>
    </x:row>
    <x:row r="594" ht="24" customHeight="1">
      <x:c r="C594" s="2" t="str">
        <x:v>Historical Inputs!F594</x:v>
      </x:c>
      <x:c r="D594" s="2" t="str">
        <x:v>JPM</x:v>
      </x:c>
      <x:c r="E594" s="2" t="str">
        <x:v>FY2018</x:v>
      </x:c>
      <x:c r="F594" s="2" t="str">
        <x:v>loans_net</x:v>
      </x:c>
      <x:c r="G594" s="2" t="str">
        <x:v>n.a.</x:v>
      </x:c>
      <x:c r="H594" s="2" t="str">
        <x:v>USDm</x:v>
      </x:c>
      <x:c r="I594" s="2" t="str">
        <x:v>2018-12-31</x:v>
      </x:c>
      <x:c r="J594" s="2" t="str"/>
      <x:c r="K594" s="2" t="str"/>
      <x:c r="L594" s="2" t="str"/>
      <x:c r="M594" s="2" t="str"/>
      <x:c r="N594" s="2" t="str"/>
      <x:c r="O594" s="2" t="str"/>
      <x:c r="P594" s="2" t="str">
        <x:v>Not reported / unavailable</x:v>
      </x:c>
      <x:c r="Q594" s="2" t="str">
        <x:v>Net loans after allowance selected definition</x:v>
      </x:c>
      <x:c r="R594" s="2" t="str"/>
      <x:c r="S594" s="2" t="str"/>
      <x:c r="T594" s="2" t="str"/>
    </x:row>
    <x:row r="595" ht="24" customHeight="1">
      <x:c r="C595" s="2" t="str">
        <x:v>Historical Inputs!F595</x:v>
      </x:c>
      <x:c r="D595" s="2" t="str">
        <x:v>JPM</x:v>
      </x:c>
      <x:c r="E595" s="2" t="str">
        <x:v>FY2018</x:v>
      </x:c>
      <x:c r="F595" s="2" t="str">
        <x:v>allowance</x:v>
      </x:c>
      <x:c r="G595" s="2" t="n">
        <x:v>13445</x:v>
      </x:c>
      <x:c r="H595" s="2" t="str">
        <x:v>USD</x:v>
      </x:c>
      <x:c r="I595" s="2" t="str">
        <x:v>2018-12-31</x:v>
      </x:c>
      <x:c r="J595" s="2" t="str">
        <x:v>2022-02-22</x:v>
      </x:c>
      <x:c r="K595" s="2" t="str">
        <x:v>0000019617-22-000272</x:v>
      </x:c>
      <x:c r="L595" s="2" t="str">
        <x:v>data/raw/filings/JPM_0000019617-22-000272_jpm-20211231.htm</x:v>
      </x:c>
      <x:c r="M595" s="2" t="str">
        <x:v>https://www.sec.gov/Archives/edgar/data/19617/000001961722000272/jpm-20211231.htm</x:v>
      </x:c>
      <x:c r="N595" s="2" t="str">
        <x:v>id3VybDovL2RvY3MudjEvZG9jOjM0ZDhmYzFjMDA1OTQ1ZDI5MzBmOWVhYWU5YmVjNmRkL3NlYzozNGQ4ZmMxYzAwNTk0NWQyOTMwZjllYWFlOWJlYzZkZF80MzYvZnJhZzo2Yzk5NzI5NWU0OWU0MGRhOTQzZDBjZmQ5YzJmZmJiYi90YWJsZTo4ZDBhNWQ3N2EzZjk0NDdlYmU1Yzg4ZTI3ODQxNGRlZS90YWJsZXJhbmdlOjhkMGE1ZDc3YTNmOTQ0N2ViZTVjODhlMjc4NDE0ZGVlXzQtMTQtMS0xLTE4OTM0OQ_5b6b888a-fb62-4763-969c-882402656fe0</x:v>
      </x:c>
      <x:c r="O595" s="2" t="str"/>
      <x:c r="P595" s="2" t="str">
        <x:v>Exact XBRL anchor</x:v>
      </x:c>
      <x:c r="Q595" s="2" t="str">
        <x:v>Loan allowance for credit losses</x:v>
      </x:c>
      <x:c r="R595" s="2" t="str">
        <x:v>highlighted/JPM_0000019617-22-000272_jpm-20211231.htm</x:v>
      </x:c>
      <x:c r="S595" s="2" t="str"/>
      <x:c r="T595" s="2" t="str"/>
    </x:row>
    <x:row r="596" ht="24" customHeight="1">
      <x:c r="C596" s="2" t="str">
        <x:v>Historical Inputs!F596</x:v>
      </x:c>
      <x:c r="D596" s="2" t="str">
        <x:v>JPM</x:v>
      </x:c>
      <x:c r="E596" s="2" t="str">
        <x:v>FY2018</x:v>
      </x:c>
      <x:c r="F596" s="2" t="str">
        <x:v>nonaccrual</x:v>
      </x:c>
      <x:c r="G596" s="2" t="str">
        <x:v>n.a.</x:v>
      </x:c>
      <x:c r="H596" s="2" t="str">
        <x:v>USDm</x:v>
      </x:c>
      <x:c r="I596" s="2" t="str">
        <x:v>2018-12-31</x:v>
      </x:c>
      <x:c r="J596" s="2" t="str"/>
      <x:c r="K596" s="2" t="str"/>
      <x:c r="L596" s="2" t="str"/>
      <x:c r="M596" s="2" t="str"/>
      <x:c r="N596" s="2" t="str"/>
      <x:c r="O596" s="2" t="str"/>
      <x:c r="P596" s="2" t="str">
        <x:v>Not reported / unavailable</x:v>
      </x:c>
      <x:c r="Q596" s="2" t="str">
        <x:v>Nonaccrual</x:v>
      </x:c>
      <x:c r="R596" s="2" t="str"/>
      <x:c r="S596" s="2" t="str"/>
      <x:c r="T596" s="2" t="str"/>
    </x:row>
    <x:row r="597" ht="24" customHeight="1">
      <x:c r="C597" s="2" t="str">
        <x:v>Historical Inputs!F597</x:v>
      </x:c>
      <x:c r="D597" s="2" t="str">
        <x:v>JPM</x:v>
      </x:c>
      <x:c r="E597" s="2" t="str">
        <x:v>FY2018</x:v>
      </x:c>
      <x:c r="F597" s="2" t="str">
        <x:v>cash</x:v>
      </x:c>
      <x:c r="G597" s="2" t="n">
        <x:v>278793</x:v>
      </x:c>
      <x:c r="H597" s="2" t="str">
        <x:v>USD</x:v>
      </x:c>
      <x:c r="I597" s="2" t="str">
        <x:v>2018-12-31</x:v>
      </x:c>
      <x:c r="J597" s="2" t="str">
        <x:v>2019-02-26</x:v>
      </x:c>
      <x:c r="K597" s="2" t="str">
        <x:v>0000019617-19-000054</x:v>
      </x:c>
      <x:c r="L597" s="2" t="str">
        <x:v>data/raw/filings/JPM_0000019617-19-000054_corp10k2018.htm</x:v>
      </x:c>
      <x:c r="M597" s="2" t="str">
        <x:v>https://www.sec.gov/Archives/edgar/data/19617/000001961719000054/corp10k2018.htm</x:v>
      </x:c>
      <x:c r="N597" s="2" t="str">
        <x:v>d68829534e5537-wk-Fact-AFBEAB01BA8E5AF8A242AFF99179695E</x:v>
      </x:c>
      <x:c r="O597" s="2" t="str"/>
      <x:c r="P597" s="2" t="str">
        <x:v>Exact XBRL anchor</x:v>
      </x:c>
      <x:c r="Q597" s="2" t="str">
        <x:v>Cash and Cash Equivalents, at Carrying Value</x:v>
      </x:c>
      <x:c r="R597" s="2" t="str">
        <x:v>highlighted/JPM_0000019617-19-000054_corp10k2018.htm</x:v>
      </x:c>
      <x:c r="S597" s="2" t="str">
        <x:v>highlighted/JPM_FY2018_annualreport-2018.pdf</x:v>
      </x:c>
      <x:c r="T597" s="2" t="str">
        <x:v>186</x:v>
      </x:c>
    </x:row>
    <x:row r="598" ht="24" customHeight="1">
      <x:c r="C598" s="2" t="str">
        <x:v>Historical Inputs!F598</x:v>
      </x:c>
      <x:c r="D598" s="2" t="str">
        <x:v>JPM</x:v>
      </x:c>
      <x:c r="E598" s="2" t="str">
        <x:v>FY2018</x:v>
      </x:c>
      <x:c r="F598" s="2" t="str">
        <x:v>aoci</x:v>
      </x:c>
      <x:c r="G598" s="2" t="n">
        <x:v>-1507</x:v>
      </x:c>
      <x:c r="H598" s="2" t="str">
        <x:v>USD</x:v>
      </x:c>
      <x:c r="I598" s="2" t="str">
        <x:v>2018-12-31</x:v>
      </x:c>
      <x:c r="J598" s="2" t="str">
        <x:v>2020-02-25</x:v>
      </x:c>
      <x:c r="K598" s="2" t="str">
        <x:v>0000019617-20-000257</x:v>
      </x:c>
      <x:c r="L598" s="2" t="str">
        <x:v>data/raw/filings/JPM_0000019617-20-000257_corp10k2019.htm</x:v>
      </x:c>
      <x:c r="M598" s="2" t="str">
        <x:v>https://www.sec.gov/Archives/edgar/data/19617/000001961720000257/corp10k2019.htm</x:v>
      </x:c>
      <x:c r="N598" s="2" t="str">
        <x:v>d37132208e3811-wk-Fact-B0D08473E486532E93D2B14E09AB914F</x:v>
      </x:c>
      <x:c r="O598" s="2" t="str"/>
      <x:c r="P598" s="2" t="str">
        <x:v>Exact XBRL anchor</x:v>
      </x:c>
      <x:c r="Q598" s="2" t="str">
        <x:v>Accumulated Other Comprehensive Income (Loss), Net of Tax</x:v>
      </x:c>
      <x:c r="R598" s="2" t="str">
        <x:v>highlighted/JPM_0000019617-20-000257_corp10k2019.htm</x:v>
      </x:c>
      <x:c r="S598" s="2" t="str">
        <x:v>highlighted/JPM_FY2018_annualreport-2018.pdf</x:v>
      </x:c>
      <x:c r="T598" s="2" t="str">
        <x:v>184</x:v>
      </x:c>
    </x:row>
    <x:row r="599" ht="24" customHeight="1">
      <x:c r="C599" s="2" t="str">
        <x:v>Historical Inputs!F599</x:v>
      </x:c>
      <x:c r="D599" s="2" t="str">
        <x:v>JPM</x:v>
      </x:c>
      <x:c r="E599" s="2" t="str">
        <x:v>FY2018</x:v>
      </x:c>
      <x:c r="F599" s="2" t="str">
        <x:v>nii</x:v>
      </x:c>
      <x:c r="G599" s="2" t="n">
        <x:v>55059</x:v>
      </x:c>
      <x:c r="H599" s="2" t="str">
        <x:v>USD</x:v>
      </x:c>
      <x:c r="I599" s="2" t="str">
        <x:v>2018-12-31</x:v>
      </x:c>
      <x:c r="J599" s="2" t="str">
        <x:v>2021-02-23</x:v>
      </x:c>
      <x:c r="K599" s="2" t="str">
        <x:v>0000019617-21-000236</x:v>
      </x:c>
      <x:c r="L599" s="2" t="str">
        <x:v>data/raw/filings/JPM_0000019617-21-000236_jpm-20201231.htm</x:v>
      </x:c>
      <x:c r="M599" s="2" t="str">
        <x:v>https://www.sec.gov/Archives/edgar/data/19617/000001961721000236/jpm-20201231.htm</x:v>
      </x:c>
      <x:c r="N599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QtMTMtMS0xLTA_dfcd81a6-25ed-4ea3-9da6-570b3e7e96ad</x:v>
      </x:c>
      <x:c r="O599" s="2" t="str"/>
      <x:c r="P599" s="2" t="str">
        <x:v>Exact XBRL anchor</x:v>
      </x:c>
      <x:c r="Q599" s="2" t="str">
        <x:v>Interest Income (Expense), Net</x:v>
      </x:c>
      <x:c r="R599" s="2" t="str">
        <x:v>highlighted/JPM_0000019617-21-000236_jpm-20201231.htm</x:v>
      </x:c>
      <x:c r="S599" s="2" t="str"/>
      <x:c r="T599" s="2" t="str"/>
    </x:row>
    <x:row r="600" ht="24" customHeight="1">
      <x:c r="C600" s="2" t="str">
        <x:v>Historical Inputs!F600</x:v>
      </x:c>
      <x:c r="D600" s="2" t="str">
        <x:v>JPM</x:v>
      </x:c>
      <x:c r="E600" s="2" t="str">
        <x:v>FY2018</x:v>
      </x:c>
      <x:c r="F600" s="2" t="str">
        <x:v>noninterest_income</x:v>
      </x:c>
      <x:c r="G600" s="2" t="n">
        <x:v>53724</x:v>
      </x:c>
      <x:c r="H600" s="2" t="str">
        <x:v>USD</x:v>
      </x:c>
      <x:c r="I600" s="2" t="str">
        <x:v>2018-12-31</x:v>
      </x:c>
      <x:c r="J600" s="2" t="str">
        <x:v>2021-02-23</x:v>
      </x:c>
      <x:c r="K600" s="2" t="str">
        <x:v>0000019617-21-000236</x:v>
      </x:c>
      <x:c r="L600" s="2" t="str">
        <x:v>data/raw/filings/JPM_0000019617-21-000236_jpm-20201231.htm</x:v>
      </x:c>
      <x:c r="M600" s="2" t="str">
        <x:v>https://www.sec.gov/Archives/edgar/data/19617/000001961721000236/jpm-20201231.htm</x:v>
      </x:c>
      <x:c r="N600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MtMTMtMS0xLTA_8f54516a-b746-42b5-ac7a-108ef66dacfb</x:v>
      </x:c>
      <x:c r="O600" s="2" t="str"/>
      <x:c r="P600" s="2" t="str">
        <x:v>Exact XBRL anchor</x:v>
      </x:c>
      <x:c r="Q600" s="2" t="str">
        <x:v>Noninterest Income</x:v>
      </x:c>
      <x:c r="R600" s="2" t="str">
        <x:v>highlighted/JPM_0000019617-21-000236_jpm-20201231.htm</x:v>
      </x:c>
      <x:c r="S600" s="2" t="str"/>
      <x:c r="T600" s="2" t="str"/>
    </x:row>
    <x:row r="601" ht="24" customHeight="1">
      <x:c r="C601" s="2" t="str">
        <x:v>Historical Inputs!F601</x:v>
      </x:c>
      <x:c r="D601" s="2" t="str">
        <x:v>JPM</x:v>
      </x:c>
      <x:c r="E601" s="2" t="str">
        <x:v>FY2018</x:v>
      </x:c>
      <x:c r="F601" s="2" t="str">
        <x:v>revenue_reported</x:v>
      </x:c>
      <x:c r="G601" s="2" t="n">
        <x:v>108783</x:v>
      </x:c>
      <x:c r="H601" s="2" t="str">
        <x:v>USD</x:v>
      </x:c>
      <x:c r="I601" s="2" t="str">
        <x:v>2018-12-31</x:v>
      </x:c>
      <x:c r="J601" s="2" t="str">
        <x:v>2021-02-23</x:v>
      </x:c>
      <x:c r="K601" s="2" t="str">
        <x:v>0000019617-21-000236</x:v>
      </x:c>
      <x:c r="L601" s="2" t="str">
        <x:v>data/raw/filings/JPM_0000019617-21-000236_jpm-20201231.htm</x:v>
      </x:c>
      <x:c r="M601" s="2" t="str">
        <x:v>https://www.sec.gov/Archives/edgar/data/19617/000001961721000236/jpm-20201231.htm</x:v>
      </x:c>
      <x:c r="N601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UtMTMtMS0xLTA_ea2c7500-d925-46be-89ac-92e759f2490e</x:v>
      </x:c>
      <x:c r="O601" s="2" t="str"/>
      <x:c r="P601" s="2" t="str">
        <x:v>Exact XBRL anchor</x:v>
      </x:c>
      <x:c r="Q601" s="2" t="str">
        <x:v>Revenues, Net of Interest Expense</x:v>
      </x:c>
      <x:c r="R601" s="2" t="str">
        <x:v>highlighted/JPM_0000019617-21-000236_jpm-20201231.htm</x:v>
      </x:c>
      <x:c r="S601" s="2" t="str"/>
      <x:c r="T601" s="2" t="str"/>
    </x:row>
    <x:row r="602" ht="24" customHeight="1">
      <x:c r="C602" s="2" t="str">
        <x:v>Historical Inputs!F602</x:v>
      </x:c>
      <x:c r="D602" s="2" t="str">
        <x:v>JPM</x:v>
      </x:c>
      <x:c r="E602" s="2" t="str">
        <x:v>FY2018</x:v>
      </x:c>
      <x:c r="F602" s="2" t="str">
        <x:v>opex</x:v>
      </x:c>
      <x:c r="G602" s="2" t="n">
        <x:v>63148</x:v>
      </x:c>
      <x:c r="H602" s="2" t="str">
        <x:v>USD</x:v>
      </x:c>
      <x:c r="I602" s="2" t="str">
        <x:v>2018-12-31</x:v>
      </x:c>
      <x:c r="J602" s="2" t="str">
        <x:v>2021-02-23</x:v>
      </x:c>
      <x:c r="K602" s="2" t="str">
        <x:v>0000019617-21-000236</x:v>
      </x:c>
      <x:c r="L602" s="2" t="str">
        <x:v>data/raw/filings/JPM_0000019617-21-000236_jpm-20201231.htm</x:v>
      </x:c>
      <x:c r="M602" s="2" t="str">
        <x:v>https://www.sec.gov/Archives/edgar/data/19617/000001961721000236/jpm-20201231.htm</x:v>
      </x:c>
      <x:c r="N602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ctMTMtMS0xLTA_6a6f9020-258e-4313-b79b-d91b0da9d8f7</x:v>
      </x:c>
      <x:c r="O602" s="2" t="str"/>
      <x:c r="P602" s="2" t="str">
        <x:v>Exact XBRL anchor</x:v>
      </x:c>
      <x:c r="Q602" s="2" t="str">
        <x:v>Noninterest Expense</x:v>
      </x:c>
      <x:c r="R602" s="2" t="str">
        <x:v>highlighted/JPM_0000019617-21-000236_jpm-20201231.htm</x:v>
      </x:c>
      <x:c r="S602" s="2" t="str"/>
      <x:c r="T602" s="2" t="str"/>
    </x:row>
    <x:row r="603" ht="24" customHeight="1">
      <x:c r="C603" s="2" t="str">
        <x:v>Historical Inputs!F603</x:v>
      </x:c>
      <x:c r="D603" s="2" t="str">
        <x:v>JPM</x:v>
      </x:c>
      <x:c r="E603" s="2" t="str">
        <x:v>FY2018</x:v>
      </x:c>
      <x:c r="F603" s="2" t="str">
        <x:v>provision</x:v>
      </x:c>
      <x:c r="G603" s="2" t="n">
        <x:v>4871</x:v>
      </x:c>
      <x:c r="H603" s="2" t="str">
        <x:v>USD</x:v>
      </x:c>
      <x:c r="I603" s="2" t="str">
        <x:v>2018-12-31</x:v>
      </x:c>
      <x:c r="J603" s="2" t="str">
        <x:v>2021-02-23</x:v>
      </x:c>
      <x:c r="K603" s="2" t="str">
        <x:v>0000019617-21-000236</x:v>
      </x:c>
      <x:c r="L603" s="2" t="str">
        <x:v>data/raw/filings/JPM_0000019617-21-000236_jpm-20201231.htm</x:v>
      </x:c>
      <x:c r="M603" s="2" t="str">
        <x:v>https://www.sec.gov/Archives/edgar/data/19617/000001961721000236/jpm-20201231.htm</x:v>
      </x:c>
      <x:c r="N603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YtMTMtMS0xLTA_4fb9a5c1-9fcc-46e7-b399-82b2db42602f</x:v>
      </x:c>
      <x:c r="O603" s="2" t="str"/>
      <x:c r="P603" s="2" t="str">
        <x:v>Exact XBRL anchor</x:v>
      </x:c>
      <x:c r="Q603" s="2" t="str">
        <x:v>Provision for Loan, Lease, and Other Losses</x:v>
      </x:c>
      <x:c r="R603" s="2" t="str">
        <x:v>highlighted/JPM_0000019617-21-000236_jpm-20201231.htm</x:v>
      </x:c>
      <x:c r="S603" s="2" t="str"/>
      <x:c r="T603" s="2" t="str"/>
    </x:row>
    <x:row r="604" ht="24" customHeight="1">
      <x:c r="C604" s="2" t="str">
        <x:v>Historical Inputs!F604</x:v>
      </x:c>
      <x:c r="D604" s="2" t="str">
        <x:v>JPM</x:v>
      </x:c>
      <x:c r="E604" s="2" t="str">
        <x:v>FY2018</x:v>
      </x:c>
      <x:c r="F604" s="2" t="str">
        <x:v>pretax</x:v>
      </x:c>
      <x:c r="G604" s="2" t="n">
        <x:v>40764</x:v>
      </x:c>
      <x:c r="H604" s="2" t="str">
        <x:v>USD</x:v>
      </x:c>
      <x:c r="I604" s="2" t="str">
        <x:v>2018-12-31</x:v>
      </x:c>
      <x:c r="J604" s="2" t="str">
        <x:v>2021-02-23</x:v>
      </x:c>
      <x:c r="K604" s="2" t="str">
        <x:v>0000019617-21-000236</x:v>
      </x:c>
      <x:c r="L604" s="2" t="str">
        <x:v>data/raw/filings/JPM_0000019617-21-000236_jpm-20201231.htm</x:v>
      </x:c>
      <x:c r="M604" s="2" t="str">
        <x:v>https://www.sec.gov/Archives/edgar/data/19617/000001961721000236/jpm-20201231.htm</x:v>
      </x:c>
      <x:c r="N604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gtMTMtMS0xLTA_c5107d36-2eff-4e86-8224-f40b8e93ca2b</x:v>
      </x:c>
      <x:c r="O604" s="2" t="str"/>
      <x:c r="P604" s="2" t="str">
        <x:v>Exact XBRL anchor</x:v>
      </x:c>
      <x:c r="Q604" s="2" t="str">
        <x:v>Income (Loss) from Continuing Operations before Income Taxes, Noncontrolling Interest</x:v>
      </x:c>
      <x:c r="R604" s="2" t="str">
        <x:v>highlighted/JPM_0000019617-21-000236_jpm-20201231.htm</x:v>
      </x:c>
      <x:c r="S604" s="2" t="str"/>
      <x:c r="T604" s="2" t="str"/>
    </x:row>
    <x:row r="605" ht="24" customHeight="1">
      <x:c r="C605" s="2" t="str">
        <x:v>Historical Inputs!F605</x:v>
      </x:c>
      <x:c r="D605" s="2" t="str">
        <x:v>JPM</x:v>
      </x:c>
      <x:c r="E605" s="2" t="str">
        <x:v>FY2018</x:v>
      </x:c>
      <x:c r="F605" s="2" t="str">
        <x:v>tax</x:v>
      </x:c>
      <x:c r="G605" s="2" t="n">
        <x:v>8290</x:v>
      </x:c>
      <x:c r="H605" s="2" t="str">
        <x:v>USD</x:v>
      </x:c>
      <x:c r="I605" s="2" t="str">
        <x:v>2018-12-31</x:v>
      </x:c>
      <x:c r="J605" s="2" t="str">
        <x:v>2021-02-23</x:v>
      </x:c>
      <x:c r="K605" s="2" t="str">
        <x:v>0000019617-21-000236</x:v>
      </x:c>
      <x:c r="L605" s="2" t="str">
        <x:v>data/raw/filings/JPM_0000019617-21-000236_jpm-20201231.htm</x:v>
      </x:c>
      <x:c r="M605" s="2" t="str">
        <x:v>https://www.sec.gov/Archives/edgar/data/19617/000001961721000236/jpm-20201231.htm</x:v>
      </x:c>
      <x:c r="N605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ktMTMtMS0xLTA_a96f3825-d170-4779-ae7e-5b11c0a32d12</x:v>
      </x:c>
      <x:c r="O605" s="2" t="str"/>
      <x:c r="P605" s="2" t="str">
        <x:v>Exact XBRL anchor</x:v>
      </x:c>
      <x:c r="Q605" s="2" t="str">
        <x:v>Income Tax Expense (Benefit)</x:v>
      </x:c>
      <x:c r="R605" s="2" t="str">
        <x:v>highlighted/JPM_0000019617-21-000236_jpm-20201231.htm</x:v>
      </x:c>
      <x:c r="S605" s="2" t="str"/>
      <x:c r="T605" s="2" t="str"/>
    </x:row>
    <x:row r="606" ht="24" customHeight="1">
      <x:c r="C606" s="2" t="str">
        <x:v>Historical Inputs!F606</x:v>
      </x:c>
      <x:c r="D606" s="2" t="str">
        <x:v>JPM</x:v>
      </x:c>
      <x:c r="E606" s="2" t="str">
        <x:v>FY2018</x:v>
      </x:c>
      <x:c r="F606" s="2" t="str">
        <x:v>net_income</x:v>
      </x:c>
      <x:c r="G606" s="2" t="n">
        <x:v>32474</x:v>
      </x:c>
      <x:c r="H606" s="2" t="str">
        <x:v>USD</x:v>
      </x:c>
      <x:c r="I606" s="2" t="str">
        <x:v>2018-12-31</x:v>
      </x:c>
      <x:c r="J606" s="2" t="str">
        <x:v>2021-02-23</x:v>
      </x:c>
      <x:c r="K606" s="2" t="str">
        <x:v>0000019617-21-000236</x:v>
      </x:c>
      <x:c r="L606" s="2" t="str">
        <x:v>data/raw/filings/JPM_0000019617-21-000236_jpm-20201231.htm</x:v>
      </x:c>
      <x:c r="M606" s="2" t="str">
        <x:v>https://www.sec.gov/Archives/edgar/data/19617/000001961721000236/jpm-20201231.htm</x:v>
      </x:c>
      <x:c r="N606" s="2" t="str">
        <x:v>id3VybDovL2RvY3MudjEvZG9jOmQ0OTFjM2YzNDAxODQ3MDZiYmVhNzE2ZjgxOTU5YWZhL3NlYzpkNDkxYzNmMzQwMTg0NzA2YmJlYTcxNmY4MTk1OWFmYV81MTEvZnJhZzpmM2NmOTdiYzg5ODQ0MTk1OTNlMGJlNTBjMWI0ZjhkMS90YWJsZTpmNDhjNjc2ZTgyMGU0OTQ2OTM0YTZhMzZjMjc5MmRmYS90YWJsZXJhbmdlOmY0OGM2NzZlODIwZTQ5NDY5MzRhNmEzNmMyNzkyZGZhXzEwLTEzLTEtMS0w_625194f8-3a22-4a87-851e-03047c81f5e5</x:v>
      </x:c>
      <x:c r="O606" s="2" t="str"/>
      <x:c r="P606" s="2" t="str">
        <x:v>Exact XBRL anchor</x:v>
      </x:c>
      <x:c r="Q606" s="2" t="str">
        <x:v>Net Income (Loss) Attributable to Parent</x:v>
      </x:c>
      <x:c r="R606" s="2" t="str">
        <x:v>highlighted/JPM_0000019617-21-000236_jpm-20201231.htm</x:v>
      </x:c>
      <x:c r="S606" s="2" t="str"/>
      <x:c r="T606" s="2" t="str"/>
    </x:row>
    <x:row r="607" ht="24" customHeight="1">
      <x:c r="C607" s="2" t="str">
        <x:v>Historical Inputs!F607</x:v>
      </x:c>
      <x:c r="D607" s="2" t="str">
        <x:v>JPM</x:v>
      </x:c>
      <x:c r="E607" s="2" t="str">
        <x:v>FY2018</x:v>
      </x:c>
      <x:c r="F607" s="2" t="str">
        <x:v>common_income</x:v>
      </x:c>
      <x:c r="G607" s="2" t="n">
        <x:v>30709</x:v>
      </x:c>
      <x:c r="H607" s="2" t="str">
        <x:v>USD</x:v>
      </x:c>
      <x:c r="I607" s="2" t="str">
        <x:v>2018-12-31</x:v>
      </x:c>
      <x:c r="J607" s="2" t="str">
        <x:v>2021-02-23</x:v>
      </x:c>
      <x:c r="K607" s="2" t="str">
        <x:v>0000019617-21-000236</x:v>
      </x:c>
      <x:c r="L607" s="2" t="str">
        <x:v>data/raw/filings/JPM_0000019617-21-000236_jpm-20201231.htm</x:v>
      </x:c>
      <x:c r="M607" s="2" t="str">
        <x:v>https://www.sec.gov/Archives/edgar/data/19617/000001961721000236/jpm-20201231.htm</x:v>
      </x:c>
      <x:c r="N607" s="2" t="str">
        <x:v>id3VybDovL2RvY3MudjEvZG9jOmQ0OTFjM2YzNDAxODQ3MDZiYmVhNzE2ZjgxOTU5YWZhL3NlYzpkNDkxYzNmMzQwMTg0NzA2YmJlYTcxNmY4MTk1OWFmYV80NjMvZnJhZzpmZTViY2JiNTUzMDQ0MDI5YTllY2NlYmViNWU5YWIzZi90YWJsZTo1ZTQwNzhiNDUyYWQ0NzkzYTlmNmQ3Zjg3MzNiOWYyMS90YWJsZXJhbmdlOjVlNDA3OGI0NTJhZDQ3OTNhOWY2ZDdmODczM2I5ZjIxXzEyLTMtMS0xLTA_ae793446-6210-431a-9374-bf597088be67</x:v>
      </x:c>
      <x:c r="O607" s="2" t="str"/>
      <x:c r="P607" s="2" t="str">
        <x:v>Exact XBRL anchor</x:v>
      </x:c>
      <x:c r="Q607" s="2" t="str">
        <x:v>Net Income (Loss) Available to Common Stockholders, Basic</x:v>
      </x:c>
      <x:c r="R607" s="2" t="str">
        <x:v>highlighted/JPM_0000019617-21-000236_jpm-20201231.htm</x:v>
      </x:c>
      <x:c r="S607" s="2" t="str">
        <x:v>highlighted/JPM_FY2018_annualreport-2018.pdf</x:v>
      </x:c>
      <x:c r="T607" s="2" t="str">
        <x:v>182,293</x:v>
      </x:c>
    </x:row>
    <x:row r="608" ht="24" customHeight="1">
      <x:c r="C608" s="2" t="str">
        <x:v>Historical Inputs!F608</x:v>
      </x:c>
      <x:c r="D608" s="2" t="str">
        <x:v>JPM</x:v>
      </x:c>
      <x:c r="E608" s="2" t="str">
        <x:v>FY2018</x:v>
      </x:c>
      <x:c r="F608" s="2" t="str">
        <x:v>preferred_div</x:v>
      </x:c>
      <x:c r="G608" s="2" t="n">
        <x:v>1551</x:v>
      </x:c>
      <x:c r="H608" s="2" t="str">
        <x:v>USD</x:v>
      </x:c>
      <x:c r="I608" s="2" t="str">
        <x:v>2018-12-31</x:v>
      </x:c>
      <x:c r="J608" s="2" t="str">
        <x:v>2021-02-23</x:v>
      </x:c>
      <x:c r="K608" s="2" t="str">
        <x:v>0000019617-21-000236</x:v>
      </x:c>
      <x:c r="L608" s="2" t="str">
        <x:v>data/raw/filings/JPM_0000019617-21-000236_jpm-20201231.htm</x:v>
      </x:c>
      <x:c r="M608" s="2" t="str">
        <x:v>https://www.sec.gov/Archives/edgar/data/19617/000001961721000236/jpm-20201231.htm</x:v>
      </x:c>
      <x:c r="N608" s="2" t="str">
        <x:v>id3VybDovL2RvY3MudjEvZG9jOmQ0OTFjM2YzNDAxODQ3MDZiYmVhNzE2ZjgxOTU5YWZhL3NlYzpkNDkxYzNmMzQwMTg0NzA2YmJlYTcxNmY4MTk1OWFmYV80NjMvZnJhZzpmZTViY2JiNTUzMDQ0MDI5YTllY2NlYmViNWU5YWIzZi90YWJsZTo1ZTQwNzhiNDUyYWQ0NzkzYTlmNmQ3Zjg3MzNiOWYyMS90YWJsZXJhbmdlOjVlNDA3OGI0NTJhZDQ3OTNhOWY2ZDdmODczM2I5ZjIxXzMtMy0xLTEtMA_a1daab71-950e-4781-b118-47c498a23d0f</x:v>
      </x:c>
      <x:c r="O608" s="2" t="str"/>
      <x:c r="P608" s="2" t="str">
        <x:v>Exact XBRL anchor</x:v>
      </x:c>
      <x:c r="Q608" s="2" t="str">
        <x:v>Dividends, Preferred Stock</x:v>
      </x:c>
      <x:c r="R608" s="2" t="str">
        <x:v>highlighted/JPM_0000019617-21-000236_jpm-20201231.htm</x:v>
      </x:c>
      <x:c r="S608" s="2" t="str">
        <x:v>highlighted/JPM_FY2018_annualreport-2018.pdf</x:v>
      </x:c>
      <x:c r="T608" s="2" t="str">
        <x:v>185,293</x:v>
      </x:c>
    </x:row>
    <x:row r="609" ht="24" customHeight="1">
      <x:c r="C609" s="2" t="str">
        <x:v>Historical Inputs!F609</x:v>
      </x:c>
      <x:c r="D609" s="2" t="str">
        <x:v>JPM</x:v>
      </x:c>
      <x:c r="E609" s="2" t="str">
        <x:v>FY2018</x:v>
      </x:c>
      <x:c r="F609" s="2" t="str">
        <x:v>eps</x:v>
      </x:c>
      <x:c r="G609" s="2" t="n">
        <x:v>9</x:v>
      </x:c>
      <x:c r="H609" s="2" t="str">
        <x:v>USD/shares</x:v>
      </x:c>
      <x:c r="I609" s="2" t="str">
        <x:v>2018-12-31</x:v>
      </x:c>
      <x:c r="J609" s="2" t="str">
        <x:v>2021-02-23</x:v>
      </x:c>
      <x:c r="K609" s="2" t="str">
        <x:v>0000019617-21-000236</x:v>
      </x:c>
      <x:c r="L609" s="2" t="str">
        <x:v>data/raw/filings/JPM_0000019617-21-000236_jpm-20201231.htm</x:v>
      </x:c>
      <x:c r="M609" s="2" t="str">
        <x:v>https://www.sec.gov/Archives/edgar/data/19617/000001961721000236/jpm-20201231.htm</x:v>
      </x:c>
      <x:c r="N609" s="2" t="str">
        <x:v>id3VybDovL2RvY3MudjEvZG9jOmQ0OTFjM2YzNDAxODQ3MDZiYmVhNzE2ZjgxOTU5YWZhL3NlYzpkNDkxYzNmMzQwMTg0NzA2YmJlYTcxNmY4MTk1OWFmYV80NjMvZnJhZzpmZTViY2JiNTUzMDQ0MDI5YTllY2NlYmViNWU5YWIzZi90YWJsZTo1ZTQwNzhiNDUyYWQ0NzkzYTlmNmQ3Zjg3MzNiOWYyMS90YWJsZXJhbmdlOjVlNDA3OGI0NTJhZDQ3OTNhOWY2ZDdmODczM2I5ZjIxXzE3LTMtMS0xLTA_f0cf91d4-8e89-4a88-9bd9-140f891cc628</x:v>
      </x:c>
      <x:c r="O609" s="2" t="str"/>
      <x:c r="P609" s="2" t="str">
        <x:v>Exact XBRL anchor</x:v>
      </x:c>
      <x:c r="Q609" s="2" t="str">
        <x:v>Earnings Per Share, Diluted</x:v>
      </x:c>
      <x:c r="R609" s="2" t="str">
        <x:v>highlighted/JPM_0000019617-21-000236_jpm-20201231.htm</x:v>
      </x:c>
      <x:c r="S609" s="2" t="str">
        <x:v>highlighted/JPM_FY2018_annualreport-2018.pdf</x:v>
      </x:c>
      <x:c r="T609" s="2" t="str">
        <x:v>72,75,182</x:v>
      </x:c>
    </x:row>
    <x:row r="610" ht="24" customHeight="1">
      <x:c r="C610" s="2" t="str">
        <x:v>Historical Inputs!F610</x:v>
      </x:c>
      <x:c r="D610" s="2" t="str">
        <x:v>JPM</x:v>
      </x:c>
      <x:c r="E610" s="2" t="str">
        <x:v>FY2018</x:v>
      </x:c>
      <x:c r="F610" s="2" t="str">
        <x:v>shares_diluted</x:v>
      </x:c>
      <x:c r="G610" s="2" t="n">
        <x:v>3414</x:v>
      </x:c>
      <x:c r="H610" s="2" t="str">
        <x:v>shares</x:v>
      </x:c>
      <x:c r="I610" s="2" t="str">
        <x:v>2018-12-31</x:v>
      </x:c>
      <x:c r="J610" s="2" t="str">
        <x:v>2021-02-23</x:v>
      </x:c>
      <x:c r="K610" s="2" t="str">
        <x:v>0000019617-21-000236</x:v>
      </x:c>
      <x:c r="L610" s="2" t="str">
        <x:v>data/raw/filings/JPM_0000019617-21-000236_jpm-20201231.htm</x:v>
      </x:c>
      <x:c r="M610" s="2" t="str">
        <x:v>https://www.sec.gov/Archives/edgar/data/19617/000001961721000236/jpm-20201231.htm</x:v>
      </x:c>
      <x:c r="N610" s="2" t="str">
        <x:v>id3VybDovL2RvY3MudjEvZG9jOmQ0OTFjM2YzNDAxODQ3MDZiYmVhNzE2ZjgxOTU5YWZhL3NlYzpkNDkxYzNmMzQwMTg0NzA2YmJlYTcxNmY4MTk1OWFmYV80NjMvZnJhZzpmZTViY2JiNTUzMDQ0MDI5YTllY2NlYmViNWU5YWIzZi90YWJsZTo1ZTQwNzhiNDUyYWQ0NzkzYTlmNmQ3Zjg3MzNiOWYyMS90YWJsZXJhbmdlOjVlNDA3OGI0NTJhZDQ3OTNhOWY2ZDdmODczM2I5ZjIxXzE2LTMtMS0xLTA_0e4d5c15-05fe-4f47-ac3e-22e7e3d693a5</x:v>
      </x:c>
      <x:c r="O610" s="2" t="str"/>
      <x:c r="P610" s="2" t="str">
        <x:v>Exact XBRL anchor</x:v>
      </x:c>
      <x:c r="Q610" s="2" t="str">
        <x:v>Weighted Average Number of Shares Outstanding, Diluted</x:v>
      </x:c>
      <x:c r="R610" s="2" t="str">
        <x:v>highlighted/JPM_0000019617-21-000236_jpm-20201231.htm</x:v>
      </x:c>
      <x:c r="S610" s="2" t="str"/>
      <x:c r="T610" s="2" t="str"/>
    </x:row>
    <x:row r="611" ht="24" customHeight="1">
      <x:c r="C611" s="2" t="str">
        <x:v>Historical Inputs!F611</x:v>
      </x:c>
      <x:c r="D611" s="2" t="str">
        <x:v>JPM</x:v>
      </x:c>
      <x:c r="E611" s="2" t="str">
        <x:v>FY2018</x:v>
      </x:c>
      <x:c r="F611" s="2" t="str">
        <x:v>dps</x:v>
      </x:c>
      <x:c r="G611" s="2" t="n">
        <x:v>2.72</x:v>
      </x:c>
      <x:c r="H611" s="2" t="str">
        <x:v>USD/shares</x:v>
      </x:c>
      <x:c r="I611" s="2" t="str">
        <x:v>2018-12-31</x:v>
      </x:c>
      <x:c r="J611" s="2" t="str">
        <x:v>2021-02-23</x:v>
      </x:c>
      <x:c r="K611" s="2" t="str">
        <x:v>0000019617-21-000236</x:v>
      </x:c>
      <x:c r="L611" s="2" t="str">
        <x:v>data/raw/filings/JPM_0000019617-21-000236_jpm-20201231.htm</x:v>
      </x:c>
      <x:c r="M611" s="2" t="str">
        <x:v>https://www.sec.gov/Archives/edgar/data/19617/000001961721000236/jpm-20201231.htm</x:v>
      </x:c>
      <x:c r="N611" s="2" t="str">
        <x:v>id3VybDovL2RvY3MudjEvZG9jOmQ0OTFjM2YzNDAxODQ3MDZiYmVhNzE2ZjgxOTU5YWZhL3NlYzpkNDkxYzNmMzQwMTg0NzA2YmJlYTcxNmY4MTk1OWFmYV8zMTMvZnJhZzowNmE2ZGU2NTNmZGI0NzJkYWE4MjYwYmQxYTQwYmY0Mi90YWJsZTo4M2RmZDdjM2ZmN2M0NzI0OGE1ZjlmN2VlMGQ3NTM2Zi90YWJsZXJhbmdlOjgzZGZkN2MzZmY3YzQ3MjQ4YTVmOWY3ZWUwZDc1MzZmXzE5LTAtMS0xLTAvdGV4dHJlZ2lvbjoyNzA5YmFiMTZmMmQ0MjBlOWJmY2JhM2UzYjhjNzUxZl81NDk3NTU4MTM5MDg2_b7c2d2c2-c35c-46a8-a921-68f01a94e769</x:v>
      </x:c>
      <x:c r="O611" s="2" t="str"/>
      <x:c r="P611" s="2" t="str">
        <x:v>Exact XBRL anchor</x:v>
      </x:c>
      <x:c r="Q611" s="2" t="str">
        <x:v>Common Stock, Dividends, Per Share, Declared</x:v>
      </x:c>
      <x:c r="R611" s="2" t="str">
        <x:v>highlighted/JPM_0000019617-21-000236_jpm-20201231.htm</x:v>
      </x:c>
      <x:c r="S611" s="2" t="str">
        <x:v>highlighted/JPM_FY2018_annualreport-2018.pdf</x:v>
      </x:c>
      <x:c r="T611" s="2" t="str">
        <x:v>72</x:v>
      </x:c>
    </x:row>
    <x:row r="612" ht="24" customHeight="1">
      <x:c r="C612" s="2" t="str">
        <x:v>Historical Inputs!F612</x:v>
      </x:c>
      <x:c r="D612" s="2" t="str">
        <x:v>JPM</x:v>
      </x:c>
      <x:c r="E612" s="2" t="str">
        <x:v>FY2018</x:v>
      </x:c>
      <x:c r="F612" s="2" t="str">
        <x:v>dividends</x:v>
      </x:c>
      <x:c r="G612" s="2" t="n">
        <x:v>10109</x:v>
      </x:c>
      <x:c r="H612" s="2" t="str">
        <x:v>USD</x:v>
      </x:c>
      <x:c r="I612" s="2" t="str">
        <x:v>2018-12-31</x:v>
      </x:c>
      <x:c r="J612" s="2" t="str">
        <x:v>2021-02-23</x:v>
      </x:c>
      <x:c r="K612" s="2" t="str">
        <x:v>0000019617-21-000236</x:v>
      </x:c>
      <x:c r="L612" s="2" t="str">
        <x:v>data/raw/filings/JPM_0000019617-21-000236_jpm-20201231.htm</x:v>
      </x:c>
      <x:c r="M612" s="2" t="str">
        <x:v>https://www.sec.gov/Archives/edgar/data/19617/000001961721000236/jpm-20201231.htm</x:v>
      </x:c>
      <x:c r="N612" s="2" t="str">
        <x:v>id3VybDovL2RvY3MudjEvZG9jOmQ0OTFjM2YzNDAxODQ3MDZiYmVhNzE2ZjgxOTU5YWZhL3NlYzpkNDkxYzNmMzQwMTg0NzA2YmJlYTcxNmY4MTk1OWFmYV8zMTkvZnJhZzo2ZTcwZjBiNjA3YWQ0OGY5ODBmYzMxN2ZkZDk2ZGZjMS90YWJsZTo4YzlmMWZkZGU2MTU0OGQ2OWZkYTczOGI0N2E1MjUxYS90YWJsZXJhbmdlOjhjOWYxZmRkZTYxNTQ4ZDY5ZmRhNzM4YjQ3YTUyNTFhXzQ2LTUtMS0xLTA_99d5354c-62f9-4da5-8fac-a24cb6e5db08</x:v>
      </x:c>
      <x:c r="O612" s="2" t="str"/>
      <x:c r="P612" s="2" t="str">
        <x:v>Exact XBRL anchor</x:v>
      </x:c>
      <x:c r="Q612" s="2" t="str">
        <x:v>Payments of Dividends</x:v>
      </x:c>
      <x:c r="R612" s="2" t="str">
        <x:v>highlighted/JPM_0000019617-21-000236_jpm-20201231.htm</x:v>
      </x:c>
      <x:c r="S612" s="2" t="str">
        <x:v>highlighted/JPM_FY2018_annualreport-2018.pdf</x:v>
      </x:c>
      <x:c r="T612" s="2" t="str">
        <x:v>186,318</x:v>
      </x:c>
    </x:row>
    <x:row r="613" ht="24" customHeight="1">
      <x:c r="C613" s="2" t="str">
        <x:v>Historical Inputs!F613</x:v>
      </x:c>
      <x:c r="D613" s="2" t="str">
        <x:v>JPM</x:v>
      </x:c>
      <x:c r="E613" s="2" t="str">
        <x:v>FY2018</x:v>
      </x:c>
      <x:c r="F613" s="2" t="str">
        <x:v>buybacks</x:v>
      </x:c>
      <x:c r="G613" s="2" t="n">
        <x:v>19983</x:v>
      </x:c>
      <x:c r="H613" s="2" t="str">
        <x:v>USD</x:v>
      </x:c>
      <x:c r="I613" s="2" t="str">
        <x:v>2018-12-31</x:v>
      </x:c>
      <x:c r="J613" s="2" t="str">
        <x:v>2021-02-23</x:v>
      </x:c>
      <x:c r="K613" s="2" t="str">
        <x:v>0000019617-21-000236</x:v>
      </x:c>
      <x:c r="L613" s="2" t="str">
        <x:v>data/raw/filings/JPM_0000019617-21-000236_jpm-20201231.htm</x:v>
      </x:c>
      <x:c r="M613" s="2" t="str">
        <x:v>https://www.sec.gov/Archives/edgar/data/19617/000001961721000236/jpm-20201231.htm</x:v>
      </x:c>
      <x:c r="N613" s="2" t="str">
        <x:v>id3VybDovL2RvY3MudjEvZG9jOmQ0OTFjM2YzNDAxODQ3MDZiYmVhNzE2ZjgxOTU5YWZhL3NlYzpkNDkxYzNmMzQwMTg0NzA2YmJlYTcxNmY4MTk1OWFmYV8zMTkvZnJhZzo2ZTcwZjBiNjA3YWQ0OGY5ODBmYzMxN2ZkZDk2ZGZjMS90YWJsZTo4YzlmMWZkZGU2MTU0OGQ2OWZkYTczOGI0N2E1MjUxYS90YWJsZXJhbmdlOjhjOWYxZmRkZTYxNTQ4ZDY5ZmRhNzM4YjQ3YTUyNTFhXzQ1LTUtMS0xLTA_cf0d79d6-2d3d-47a7-afbb-ccbd5d719ddf</x:v>
      </x:c>
      <x:c r="O613" s="2" t="str"/>
      <x:c r="P613" s="2" t="str">
        <x:v>Exact XBRL anchor</x:v>
      </x:c>
      <x:c r="Q613" s="2" t="str">
        <x:v>Payments for Repurchase of Common Stock</x:v>
      </x:c>
      <x:c r="R613" s="2" t="str">
        <x:v>highlighted/JPM_0000019617-21-000236_jpm-20201231.htm</x:v>
      </x:c>
      <x:c r="S613" s="2" t="str"/>
      <x:c r="T613" s="2" t="str"/>
    </x:row>
    <x:row r="614" ht="24" customHeight="1">
      <x:c r="C614" s="2" t="str">
        <x:v>Historical Inputs!F614</x:v>
      </x:c>
      <x:c r="D614" s="2" t="str">
        <x:v>JPM</x:v>
      </x:c>
      <x:c r="E614" s="2" t="str">
        <x:v>FY2018</x:v>
      </x:c>
      <x:c r="F614" s="2" t="str">
        <x:v>chargeoffs</x:v>
      </x:c>
      <x:c r="G614" s="2" t="str">
        <x:v>n.a.</x:v>
      </x:c>
      <x:c r="H614" s="2" t="str">
        <x:v>USDm</x:v>
      </x:c>
      <x:c r="I614" s="2" t="str">
        <x:v>2018-12-31</x:v>
      </x:c>
      <x:c r="J614" s="2" t="str"/>
      <x:c r="K614" s="2" t="str"/>
      <x:c r="L614" s="2" t="str"/>
      <x:c r="M614" s="2" t="str"/>
      <x:c r="N614" s="2" t="str"/>
      <x:c r="O614" s="2" t="str"/>
      <x:c r="P614" s="2" t="str">
        <x:v>Not reported / unavailable</x:v>
      </x:c>
      <x:c r="Q614" s="2" t="str">
        <x:v>Gross loan charge-offs</x:v>
      </x:c>
      <x:c r="R614" s="2" t="str"/>
      <x:c r="S614" s="2" t="str"/>
      <x:c r="T614" s="2" t="str"/>
    </x:row>
    <x:row r="615" ht="24" customHeight="1">
      <x:c r="C615" s="2" t="str">
        <x:v>Historical Inputs!F615</x:v>
      </x:c>
      <x:c r="D615" s="2" t="str">
        <x:v>JPM</x:v>
      </x:c>
      <x:c r="E615" s="2" t="str">
        <x:v>FY2018</x:v>
      </x:c>
      <x:c r="F615" s="2" t="str">
        <x:v>recoveries</x:v>
      </x:c>
      <x:c r="G615" s="2" t="str">
        <x:v>n.a.</x:v>
      </x:c>
      <x:c r="H615" s="2" t="str">
        <x:v>USDm</x:v>
      </x:c>
      <x:c r="I615" s="2" t="str">
        <x:v>2018-12-31</x:v>
      </x:c>
      <x:c r="J615" s="2" t="str"/>
      <x:c r="K615" s="2" t="str"/>
      <x:c r="L615" s="2" t="str"/>
      <x:c r="M615" s="2" t="str"/>
      <x:c r="N615" s="2" t="str"/>
      <x:c r="O615" s="2" t="str"/>
      <x:c r="P615" s="2" t="str">
        <x:v>Not reported / unavailable</x:v>
      </x:c>
      <x:c r="Q615" s="2" t="str">
        <x:v>Loan recoveries</x:v>
      </x:c>
      <x:c r="R615" s="2" t="str"/>
      <x:c r="S615" s="2" t="str"/>
      <x:c r="T615" s="2" t="str"/>
    </x:row>
    <x:row r="616" ht="24" customHeight="1">
      <x:c r="C616" s="2" t="str">
        <x:v>Historical Inputs!F616</x:v>
      </x:c>
      <x:c r="D616" s="2" t="str">
        <x:v>JPM</x:v>
      </x:c>
      <x:c r="E616" s="2" t="str">
        <x:v>FY2018</x:v>
      </x:c>
      <x:c r="F616" s="2" t="str">
        <x:v>rwa</x:v>
      </x:c>
      <x:c r="G616" s="2" t="str">
        <x:v>n.a.</x:v>
      </x:c>
      <x:c r="H616" s="2" t="str">
        <x:v>USDm</x:v>
      </x:c>
      <x:c r="I616" s="2" t="str">
        <x:v>2018-12-31</x:v>
      </x:c>
      <x:c r="J616" s="2" t="str"/>
      <x:c r="K616" s="2" t="str"/>
      <x:c r="L616" s="2" t="str"/>
      <x:c r="M616" s="2" t="str"/>
      <x:c r="N616" s="2" t="str"/>
      <x:c r="O616" s="2" t="str"/>
      <x:c r="P616" s="2" t="str">
        <x:v>Not reported / unavailable</x:v>
      </x:c>
      <x:c r="Q616" s="2" t="str">
        <x:v>Risk-weighted assets</x:v>
      </x:c>
      <x:c r="R616" s="2" t="str"/>
      <x:c r="S616" s="2" t="str"/>
      <x:c r="T616" s="2" t="str"/>
    </x:row>
    <x:row r="617" ht="24" customHeight="1">
      <x:c r="C617" s="2" t="str">
        <x:v>Historical Inputs!F617</x:v>
      </x:c>
      <x:c r="D617" s="2" t="str">
        <x:v>JPM</x:v>
      </x:c>
      <x:c r="E617" s="2" t="str">
        <x:v>FY2018</x:v>
      </x:c>
      <x:c r="F617" s="2" t="str">
        <x:v>cet1_reported</x:v>
      </x:c>
      <x:c r="G617" s="2" t="str">
        <x:v>n.a.</x:v>
      </x:c>
      <x:c r="H617" s="2" t="str">
        <x:v>%</x:v>
      </x:c>
      <x:c r="I617" s="2" t="str">
        <x:v>2018-12-31</x:v>
      </x:c>
      <x:c r="J617" s="2" t="str"/>
      <x:c r="K617" s="2" t="str"/>
      <x:c r="L617" s="2" t="str"/>
      <x:c r="M617" s="2" t="str"/>
      <x:c r="N617" s="2" t="str"/>
      <x:c r="O617" s="2" t="str"/>
      <x:c r="P617" s="2" t="str">
        <x:v>Not reported / unavailable</x:v>
      </x:c>
      <x:c r="Q617" s="2" t="str">
        <x:v>Actual standardized CET1 ratio</x:v>
      </x:c>
      <x:c r="R617" s="2" t="str"/>
      <x:c r="S617" s="2" t="str"/>
      <x:c r="T617" s="2" t="str"/>
    </x:row>
    <x:row r="618" ht="24" customHeight="1">
      <x:c r="C618" s="2" t="str">
        <x:v>Historical Inputs!F618</x:v>
      </x:c>
      <x:c r="D618" s="2" t="str">
        <x:v>JPM</x:v>
      </x:c>
      <x:c r="E618" s="2" t="str">
        <x:v>FY2018</x:v>
      </x:c>
      <x:c r="F618" s="2" t="str">
        <x:v>nim_reported</x:v>
      </x:c>
      <x:c r="G618" s="2" t="str">
        <x:v>n.a.</x:v>
      </x:c>
      <x:c r="H618" s="2" t="str">
        <x:v>%</x:v>
      </x:c>
      <x:c r="I618" s="2" t="str">
        <x:v>2018-12-31</x:v>
      </x:c>
      <x:c r="J618" s="2" t="str"/>
      <x:c r="K618" s="2" t="str"/>
      <x:c r="L618" s="2" t="str"/>
      <x:c r="M618" s="2" t="str"/>
      <x:c r="N618" s="2" t="str"/>
      <x:c r="O618" s="2" t="str"/>
      <x:c r="P618" s="2" t="str">
        <x:v>Not reported / unavailable</x:v>
      </x:c>
      <x:c r="Q618" s="2" t="str">
        <x:v>Issuer reported net interest margin</x:v>
      </x:c>
      <x:c r="R618" s="2" t="str"/>
      <x:c r="S618" s="2" t="str"/>
      <x:c r="T618" s="2" t="str"/>
    </x:row>
    <x:row r="619" ht="24" customHeight="1">
      <x:c r="C619" s="2" t="str">
        <x:v>Historical Inputs!F619</x:v>
      </x:c>
      <x:c r="D619" s="2" t="str">
        <x:v>JPM</x:v>
      </x:c>
      <x:c r="E619" s="2" t="str">
        <x:v>FY2018</x:v>
      </x:c>
      <x:c r="F619" s="2" t="str">
        <x:v>bvps_reported</x:v>
      </x:c>
      <x:c r="G619" s="2" t="n">
        <x:v>70.35</x:v>
      </x:c>
      <x:c r="H619" s="2" t="str">
        <x:v>USD/shares</x:v>
      </x:c>
      <x:c r="I619" s="2" t="str">
        <x:v>2018-12-31</x:v>
      </x:c>
      <x:c r="J619" s="2" t="str">
        <x:v>2019-02-26</x:v>
      </x:c>
      <x:c r="K619" s="2" t="str">
        <x:v>0000019617-19-000054</x:v>
      </x:c>
      <x:c r="L619" s="2" t="str">
        <x:v>data/raw/filings/JPM_0000019617-19-000054_corp10k2018.htm</x:v>
      </x:c>
      <x:c r="M619" s="2" t="str">
        <x:v>https://www.sec.gov/Archives/edgar/data/19617/000001961719000054/corp10k2018.htm</x:v>
      </x:c>
      <x:c r="N619" s="2" t="str"/>
      <x:c r="O619" s="2" t="str"/>
      <x:c r="P619" s="2" t="str">
        <x:v>Exact selected original table text</x:v>
      </x:c>
      <x:c r="Q619" s="2" t="str">
        <x:v>Reported common book value per share</x:v>
      </x:c>
      <x:c r="R619" s="2" t="str">
        <x:v>highlighted/JPM_0000019617-19-000054_corp10k2018.htm</x:v>
      </x:c>
      <x:c r="S619" s="2" t="str">
        <x:v>highlighted/JPM_FY2018_annualreport-2018.pdf</x:v>
      </x:c>
      <x:c r="T619" s="2" t="str">
        <x:v>72,75,319</x:v>
      </x:c>
    </x:row>
    <x:row r="620" ht="24" customHeight="1">
      <x:c r="C620" s="2" t="str">
        <x:v>Historical Inputs!F620</x:v>
      </x:c>
      <x:c r="D620" s="2" t="str">
        <x:v>JPM</x:v>
      </x:c>
      <x:c r="E620" s="2" t="str">
        <x:v>FY2018</x:v>
      </x:c>
      <x:c r="F620" s="2" t="str">
        <x:v>tbvps_reported</x:v>
      </x:c>
      <x:c r="G620" s="2" t="n">
        <x:v>56.33</x:v>
      </x:c>
      <x:c r="H620" s="2" t="str">
        <x:v>USD/shares</x:v>
      </x:c>
      <x:c r="I620" s="2" t="str">
        <x:v>2018-12-31</x:v>
      </x:c>
      <x:c r="J620" s="2" t="str">
        <x:v>2019-02-26</x:v>
      </x:c>
      <x:c r="K620" s="2" t="str">
        <x:v>0000019617-19-000054</x:v>
      </x:c>
      <x:c r="L620" s="2" t="str">
        <x:v>data/raw/filings/JPM_0000019617-19-000054_corp10k2018.htm</x:v>
      </x:c>
      <x:c r="M620" s="2" t="str">
        <x:v>https://www.sec.gov/Archives/edgar/data/19617/000001961719000054/corp10k2018.htm</x:v>
      </x:c>
      <x:c r="N620" s="2" t="str"/>
      <x:c r="O620" s="2" t="str"/>
      <x:c r="P620" s="2" t="str">
        <x:v>Exact selected original table text</x:v>
      </x:c>
      <x:c r="Q620" s="2" t="str">
        <x:v>Reported tangible book value per share</x:v>
      </x:c>
      <x:c r="R620" s="2" t="str">
        <x:v>highlighted/JPM_0000019617-19-000054_corp10k2018.htm</x:v>
      </x:c>
      <x:c r="S620" s="2" t="str">
        <x:v>highlighted/JPM_FY2018_annualreport-2018.pdf</x:v>
      </x:c>
      <x:c r="T620" s="2" t="str">
        <x:v>72,75,91</x:v>
      </x:c>
    </x:row>
    <x:row r="621" ht="24" customHeight="1">
      <x:c r="C621" s="2" t="str">
        <x:v>Historical Inputs!F621</x:v>
      </x:c>
      <x:c r="D621" s="2" t="str">
        <x:v>JPM</x:v>
      </x:c>
      <x:c r="E621" s="2" t="str">
        <x:v>FY2018</x:v>
      </x:c>
      <x:c r="F621" s="2" t="str">
        <x:v>tce_reported</x:v>
      </x:c>
      <x:c r="G621" s="2" t="str">
        <x:v>n.a.</x:v>
      </x:c>
      <x:c r="H621" s="2" t="str">
        <x:v>USDm</x:v>
      </x:c>
      <x:c r="I621" s="2" t="str">
        <x:v>2018-12-31</x:v>
      </x:c>
      <x:c r="J621" s="2" t="str"/>
      <x:c r="K621" s="2" t="str"/>
      <x:c r="L621" s="2" t="str"/>
      <x:c r="M621" s="2" t="str"/>
      <x:c r="N621" s="2" t="str"/>
      <x:c r="O621" s="2" t="str"/>
      <x:c r="P621" s="2" t="str">
        <x:v>Not reported / unavailable</x:v>
      </x:c>
      <x:c r="Q621" s="2" t="str">
        <x:v>Reported tangible common equity</x:v>
      </x:c>
      <x:c r="R621" s="2" t="str"/>
      <x:c r="S621" s="2" t="str"/>
      <x:c r="T621" s="2" t="str"/>
    </x:row>
    <x:row r="622" ht="24" customHeight="1">
      <x:c r="C622" s="2" t="str">
        <x:v>Historical Inputs!F622</x:v>
      </x:c>
      <x:c r="D622" s="2" t="str">
        <x:v>JPM</x:v>
      </x:c>
      <x:c r="E622" s="2" t="str">
        <x:v>FY2019</x:v>
      </x:c>
      <x:c r="F622" s="2" t="str">
        <x:v>assets</x:v>
      </x:c>
      <x:c r="G622" s="2" t="n">
        <x:v>2686477</x:v>
      </x:c>
      <x:c r="H622" s="2" t="str">
        <x:v>USD</x:v>
      </x:c>
      <x:c r="I622" s="2" t="str">
        <x:v>2019-12-31</x:v>
      </x:c>
      <x:c r="J622" s="2" t="str">
        <x:v>2022-02-22</x:v>
      </x:c>
      <x:c r="K622" s="2" t="str">
        <x:v>0000019617-22-000272</x:v>
      </x:c>
      <x:c r="L622" s="2" t="str">
        <x:v>data/raw/filings/JPM_0000019617-22-000272_jpm-20211231.htm</x:v>
      </x:c>
      <x:c r="M622" s="2" t="str">
        <x:v>https://www.sec.gov/Archives/edgar/data/19617/000001961722000272/jpm-20211231.htm</x:v>
      </x:c>
      <x:c r="N622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EyLTEzLTEtMS0xODkzNDk_dd9e5cd0-57d5-4e5c-aad0-04df101ca543</x:v>
      </x:c>
      <x:c r="O622" s="2" t="str"/>
      <x:c r="P622" s="2" t="str">
        <x:v>Exact XBRL anchor</x:v>
      </x:c>
      <x:c r="Q622" s="2" t="str">
        <x:v>Assets</x:v>
      </x:c>
      <x:c r="R622" s="2" t="str">
        <x:v>highlighted/JPM_0000019617-22-000272_jpm-20211231.htm</x:v>
      </x:c>
      <x:c r="S622" s="2" t="str"/>
      <x:c r="T622" s="2" t="str"/>
    </x:row>
    <x:row r="623" ht="24" customHeight="1">
      <x:c r="C623" s="2" t="str">
        <x:v>Historical Inputs!F623</x:v>
      </x:c>
      <x:c r="D623" s="2" t="str">
        <x:v>JPM</x:v>
      </x:c>
      <x:c r="E623" s="2" t="str">
        <x:v>FY2019</x:v>
      </x:c>
      <x:c r="F623" s="2" t="str">
        <x:v>liabilities</x:v>
      </x:c>
      <x:c r="G623" s="2" t="n">
        <x:v>2426049</x:v>
      </x:c>
      <x:c r="H623" s="2" t="str">
        <x:v>USD</x:v>
      </x:c>
      <x:c r="I623" s="2" t="str">
        <x:v>2019-12-31</x:v>
      </x:c>
      <x:c r="J623" s="2" t="str">
        <x:v>2021-02-23</x:v>
      </x:c>
      <x:c r="K623" s="2" t="str">
        <x:v>0000019617-21-000236</x:v>
      </x:c>
      <x:c r="L623" s="2" t="str">
        <x:v>data/raw/filings/JPM_0000019617-21-000236_jpm-20201231.htm</x:v>
      </x:c>
      <x:c r="M623" s="2" t="str">
        <x:v>https://www.sec.gov/Archives/edgar/data/19617/000001961721000236/jpm-20201231.htm</x:v>
      </x:c>
      <x:c r="N623" s="2" t="str">
        <x:v>id3VybDovL2RvY3MudjEvZG9jOmQ0OTFjM2YzNDAxODQ3MDZiYmVhNzE2ZjgxOTU5YWZhL3NlYzpkNDkxYzNmMzQwMTg0NzA2YmJlYTcxNmY4MTk1OWFmYV8zMDcvZnJhZzo2MjUyNmMxODU1ZTk0NmEyOGQwZTcyZDJiNzQ1MWI5ZC90YWJsZToyZDViYjI5NDJiODg0MTRiYjg1ZmEyOTZmYzJjYjE5Zi90YWJsZXJhbmdlOjJkNWJiMjk0MmI4ODQxNGJiODVmYTI5NmZjMmNiMTlmXzI5LTMtMS0xLTA_a6d15db5-b98d-4cef-aac0-2c1db5be7197</x:v>
      </x:c>
      <x:c r="O623" s="2" t="str"/>
      <x:c r="P623" s="2" t="str">
        <x:v>Exact XBRL anchor</x:v>
      </x:c>
      <x:c r="Q623" s="2" t="str">
        <x:v>Liabilities</x:v>
      </x:c>
      <x:c r="R623" s="2" t="str">
        <x:v>highlighted/JPM_0000019617-21-000236_jpm-20201231.htm</x:v>
      </x:c>
      <x:c r="S623" s="2" t="str">
        <x:v>highlighted/JPM_FY2019_annualreport-2019.pdf</x:v>
      </x:c>
      <x:c r="T623" s="2" t="str">
        <x:v>57,152</x:v>
      </x:c>
    </x:row>
    <x:row r="624" ht="24" customHeight="1">
      <x:c r="C624" s="2" t="str">
        <x:v>Historical Inputs!F624</x:v>
      </x:c>
      <x:c r="D624" s="2" t="str">
        <x:v>JPM</x:v>
      </x:c>
      <x:c r="E624" s="2" t="str">
        <x:v>FY2019</x:v>
      </x:c>
      <x:c r="F624" s="2" t="str">
        <x:v>equity</x:v>
      </x:c>
      <x:c r="G624" s="2" t="n">
        <x:v>261330</x:v>
      </x:c>
      <x:c r="H624" s="2" t="str">
        <x:v>USD</x:v>
      </x:c>
      <x:c r="I624" s="2" t="str">
        <x:v>2019-12-31</x:v>
      </x:c>
      <x:c r="J624" s="2" t="str">
        <x:v>2022-02-22</x:v>
      </x:c>
      <x:c r="K624" s="2" t="str">
        <x:v>0000019617-22-000272</x:v>
      </x:c>
      <x:c r="L624" s="2" t="str">
        <x:v>data/raw/filings/JPM_0000019617-22-000272_jpm-20211231.htm</x:v>
      </x:c>
      <x:c r="M624" s="2" t="str">
        <x:v>https://www.sec.gov/Archives/edgar/data/19617/000001961722000272/jpm-20211231.htm</x:v>
      </x:c>
      <x:c r="N624" s="2" t="str">
        <x:v>id3VybDovL2RvY3MudjEvZG9jOjM0ZDhmYzFjMDA1OTQ1ZDI5MzBmOWVhYWU5YmVjNmRkL3NlYzozNGQ4ZmMxYzAwNTk0NWQyOTMwZjllYWFlOWJlYzZkZF8zMTYvZnJhZzo2NjdhMTRlOTFlNDc0OGVhYjY1NzdhZGJiNTJjNTY3Mi90YWJsZTo5ZDU3OTBjMTVmYjg0Zjg4OGVhODYyNjZkY2I4NzQ5Ny90YWJsZXJhbmdlOjlkNTc5MGMxNWZiODRmODg4ZWE4NjI2NmRjYjg3NDk3XzM4LTYtMS0xLTE4OTM0OQ_139d29c7-e79f-4ea5-a0ef-3c45ad8d9d79</x:v>
      </x:c>
      <x:c r="O624" s="2" t="str"/>
      <x:c r="P624" s="2" t="str">
        <x:v>Exact XBRL anchor</x:v>
      </x:c>
      <x:c r="Q624" s="2" t="str">
        <x:v>Stockholders' Equity Attributable to Parent</x:v>
      </x:c>
      <x:c r="R624" s="2" t="str">
        <x:v>highlighted/JPM_0000019617-22-000272_jpm-20211231.htm</x:v>
      </x:c>
      <x:c r="S624" s="2" t="str"/>
      <x:c r="T624" s="2" t="str"/>
    </x:row>
    <x:row r="625" ht="24" customHeight="1">
      <x:c r="C625" s="2" t="str">
        <x:v>Historical Inputs!F625</x:v>
      </x:c>
      <x:c r="D625" s="2" t="str">
        <x:v>JPM</x:v>
      </x:c>
      <x:c r="E625" s="2" t="str">
        <x:v>FY2019</x:v>
      </x:c>
      <x:c r="F625" s="2" t="str">
        <x:v>preferred</x:v>
      </x:c>
      <x:c r="G625" s="2" t="n">
        <x:v>26993</x:v>
      </x:c>
      <x:c r="H625" s="2" t="str">
        <x:v>USD</x:v>
      </x:c>
      <x:c r="I625" s="2" t="str">
        <x:v>2019-12-31</x:v>
      </x:c>
      <x:c r="J625" s="2" t="str">
        <x:v>2021-02-23</x:v>
      </x:c>
      <x:c r="K625" s="2" t="str">
        <x:v>0000019617-21-000236</x:v>
      </x:c>
      <x:c r="L625" s="2" t="str">
        <x:v>data/raw/filings/JPM_0000019617-21-000236_jpm-20201231.htm</x:v>
      </x:c>
      <x:c r="M625" s="2" t="str">
        <x:v>https://www.sec.gov/Archives/edgar/data/19617/000001961721000236/jpm-20201231.htm</x:v>
      </x:c>
      <x:c r="N625" s="2" t="str">
        <x:v>id3VybDovL2RvY3MudjEvZG9jOmQ0OTFjM2YzNDAxODQ3MDZiYmVhNzE2ZjgxOTU5YWZhL3NlYzpkNDkxYzNmMzQwMTg0NzA2YmJlYTcxNmY4MTk1OWFmYV80NTcvZnJhZzoyZjdlNjY3ZjUzZjI0ZmNmODlmNWY0Y2QxZDQ0YmQ3OC90YWJsZTpiNzY4ODM5MWI1ZDI0YmY1OTdjYjJiODc4OTBlZTkzYS90YWJsZXJhbmdlOmI3Njg4MzkxYjVkMjRiZjU5N2NiMmI4Nzg5MGVlOTNhXzI1LTUtMS0xLTA_347ea26e-e3f9-4207-be72-b3d6cb9d9106</x:v>
      </x:c>
      <x:c r="O625" s="2" t="str"/>
      <x:c r="P625" s="2" t="str">
        <x:v>Exact XBRL anchor</x:v>
      </x:c>
      <x:c r="Q625" s="2" t="str">
        <x:v>Preferred Stock, Including Additional Paid in Capital, Net of Discount</x:v>
      </x:c>
      <x:c r="R625" s="2" t="str">
        <x:v>highlighted/JPM_0000019617-21-000236_jpm-20201231.htm</x:v>
      </x:c>
      <x:c r="S625" s="2" t="str"/>
      <x:c r="T625" s="2" t="str"/>
    </x:row>
    <x:row r="626" ht="24" customHeight="1">
      <x:c r="C626" s="2" t="str">
        <x:v>Historical Inputs!F626</x:v>
      </x:c>
      <x:c r="D626" s="2" t="str">
        <x:v>JPM</x:v>
      </x:c>
      <x:c r="E626" s="2" t="str">
        <x:v>FY2019</x:v>
      </x:c>
      <x:c r="F626" s="2" t="str">
        <x:v>common_equity_reported</x:v>
      </x:c>
      <x:c r="G626" s="2" t="str">
        <x:v>n.a.</x:v>
      </x:c>
      <x:c r="H626" s="2" t="str">
        <x:v>USDm</x:v>
      </x:c>
      <x:c r="I626" s="2" t="str">
        <x:v>2019-12-31</x:v>
      </x:c>
      <x:c r="J626" s="2" t="str"/>
      <x:c r="K626" s="2" t="str"/>
      <x:c r="L626" s="2" t="str"/>
      <x:c r="M626" s="2" t="str"/>
      <x:c r="N626" s="2" t="str"/>
      <x:c r="O626" s="2" t="str"/>
      <x:c r="P626" s="2" t="str">
        <x:v>Not reported / unavailable</x:v>
      </x:c>
      <x:c r="Q626" s="2" t="str">
        <x:v>Reported common shareholders equity</x:v>
      </x:c>
      <x:c r="R626" s="2" t="str"/>
      <x:c r="S626" s="2" t="str"/>
      <x:c r="T626" s="2" t="str"/>
    </x:row>
    <x:row r="627" ht="24" customHeight="1">
      <x:c r="C627" s="2" t="str">
        <x:v>Historical Inputs!F627</x:v>
      </x:c>
      <x:c r="D627" s="2" t="str">
        <x:v>JPM</x:v>
      </x:c>
      <x:c r="E627" s="2" t="str">
        <x:v>FY2019</x:v>
      </x:c>
      <x:c r="F627" s="2" t="str">
        <x:v>goodwill</x:v>
      </x:c>
      <x:c r="G627" s="2" t="n">
        <x:v>47823</x:v>
      </x:c>
      <x:c r="H627" s="2" t="str">
        <x:v>USD</x:v>
      </x:c>
      <x:c r="I627" s="2" t="str">
        <x:v>2019-12-31</x:v>
      </x:c>
      <x:c r="J627" s="2" t="str">
        <x:v>2023-02-21</x:v>
      </x:c>
      <x:c r="K627" s="2" t="str">
        <x:v>0000019617-23-000231</x:v>
      </x:c>
      <x:c r="L627" s="2" t="str">
        <x:v>data/raw/filings/JPM_0000019617-23-000231_jpm-20221231.htm</x:v>
      </x:c>
      <x:c r="M627" s="2" t="str">
        <x:v>https://www.sec.gov/Archives/edgar/data/19617/000001961723000231/jpm-20221231.htm</x:v>
      </x:c>
      <x:c r="N627" s="2" t="str">
        <x:v>id3VybDovL2RvY3MudjEvZG9jOjcxZmQzYmUzOWNmZjQ2ZDRiZmEwOTBjMzcxM2MzZmEyL3NlYzo3MWZkM2JlMzljZmY0NmQ0YmZhMDkwYzM3MTNjM2ZhMl80MzAvZnJhZzoyYTEyMzU0OGQ0Mzc0MGQyYTgzMzMxMzA0NTUyYTdkMC90YWJsZTozYTBkMzM1NTEwYzI0OWY0OGYyMTc3MzZjYTc3YWJiOC90YWJsZXJhbmdlOjNhMGQzMzU1MTBjMjQ5ZjQ4ZjIxNzczNmNhNzdhYmI4XzEtNS0xLTEtOTI3NTU4_334bd609-920c-489c-9451-fe4c18759fad</x:v>
      </x:c>
      <x:c r="O627" s="2" t="str"/>
      <x:c r="P627" s="2" t="str">
        <x:v>Exact XBRL anchor</x:v>
      </x:c>
      <x:c r="Q627" s="2" t="str">
        <x:v>Goodwill</x:v>
      </x:c>
      <x:c r="R627" s="2" t="str">
        <x:v>highlighted/JPM_0000019617-23-000231_jpm-20221231.htm</x:v>
      </x:c>
      <x:c r="S627" s="2" t="str">
        <x:v>highlighted/JPM_FY2019_annualreport-2019.pdf</x:v>
      </x:c>
      <x:c r="T627" s="2" t="str">
        <x:v>63,93,254</x:v>
      </x:c>
    </x:row>
    <x:row r="628" ht="24" customHeight="1">
      <x:c r="C628" s="2" t="str">
        <x:v>Historical Inputs!F628</x:v>
      </x:c>
      <x:c r="D628" s="2" t="str">
        <x:v>JPM</x:v>
      </x:c>
      <x:c r="E628" s="2" t="str">
        <x:v>FY2019</x:v>
      </x:c>
      <x:c r="F628" s="2" t="str">
        <x:v>intangibles</x:v>
      </x:c>
      <x:c r="G628" s="2" t="str">
        <x:v>n.a.</x:v>
      </x:c>
      <x:c r="H628" s="2" t="str">
        <x:v>USDm</x:v>
      </x:c>
      <x:c r="I628" s="2" t="str">
        <x:v>2019-12-31</x:v>
      </x:c>
      <x:c r="J628" s="2" t="str"/>
      <x:c r="K628" s="2" t="str"/>
      <x:c r="L628" s="2" t="str"/>
      <x:c r="M628" s="2" t="str"/>
      <x:c r="N628" s="2" t="str"/>
      <x:c r="O628" s="2" t="str"/>
      <x:c r="P628" s="2" t="str">
        <x:v>Not reported / unavailable</x:v>
      </x:c>
      <x:c r="Q628" s="2" t="str">
        <x:v>Other intangible assets excluding goodwill</x:v>
      </x:c>
      <x:c r="R628" s="2" t="str"/>
      <x:c r="S628" s="2" t="str"/>
      <x:c r="T628" s="2" t="str"/>
    </x:row>
    <x:row r="629" ht="24" customHeight="1">
      <x:c r="C629" s="2" t="str">
        <x:v>Historical Inputs!F629</x:v>
      </x:c>
      <x:c r="D629" s="2" t="str">
        <x:v>JPM</x:v>
      </x:c>
      <x:c r="E629" s="2" t="str">
        <x:v>FY2019</x:v>
      </x:c>
      <x:c r="F629" s="2" t="str">
        <x:v>intangibles_total</x:v>
      </x:c>
      <x:c r="G629" s="2" t="str">
        <x:v>n.a.</x:v>
      </x:c>
      <x:c r="H629" s="2" t="str">
        <x:v>USDm</x:v>
      </x:c>
      <x:c r="I629" s="2" t="str">
        <x:v>2019-12-31</x:v>
      </x:c>
      <x:c r="J629" s="2" t="str"/>
      <x:c r="K629" s="2" t="str"/>
      <x:c r="L629" s="2" t="str"/>
      <x:c r="M629" s="2" t="str"/>
      <x:c r="N629" s="2" t="str"/>
      <x:c r="O629" s="2" t="str"/>
      <x:c r="P629" s="2" t="str">
        <x:v>Not reported / unavailable</x:v>
      </x:c>
      <x:c r="Q629" s="2" t="str">
        <x:v>Reported goodwill and intangible assets combined</x:v>
      </x:c>
      <x:c r="R629" s="2" t="str"/>
      <x:c r="S629" s="2" t="str"/>
      <x:c r="T629" s="2" t="str"/>
    </x:row>
    <x:row r="630" ht="24" customHeight="1">
      <x:c r="C630" s="2" t="str">
        <x:v>Historical Inputs!F630</x:v>
      </x:c>
      <x:c r="D630" s="2" t="str">
        <x:v>JPM</x:v>
      </x:c>
      <x:c r="E630" s="2" t="str">
        <x:v>FY2019</x:v>
      </x:c>
      <x:c r="F630" s="2" t="str">
        <x:v>shares_end</x:v>
      </x:c>
      <x:c r="G630" s="2" t="n">
        <x:v>3084</x:v>
      </x:c>
      <x:c r="H630" s="2" t="str">
        <x:v>shares</x:v>
      </x:c>
      <x:c r="I630" s="2" t="str">
        <x:v>2019-12-31</x:v>
      </x:c>
      <x:c r="J630" s="2" t="str">
        <x:v>2022-02-22</x:v>
      </x:c>
      <x:c r="K630" s="2" t="str">
        <x:v>0000019617-22-000272</x:v>
      </x:c>
      <x:c r="L630" s="2" t="str">
        <x:v>data/raw/filings/JPM_0000019617-22-000272_jpm-20211231.htm</x:v>
      </x:c>
      <x:c r="M630" s="2" t="str">
        <x:v>https://www.sec.gov/Archives/edgar/data/19617/000001961722000272/jpm-20211231.htm</x:v>
      </x:c>
      <x:c r="N630" s="2" t="str">
        <x:v>id3VybDovL2RvY3MudjEvZG9jOjM0ZDhmYzFjMDA1OTQ1ZDI5MzBmOWVhYWU5YmVjNmRkL3NlYzozNGQ4ZmMxYzAwNTk0NWQyOTMwZjllYWFlOWJlYzZkZF80NjkvZnJhZzo2NzBkOTc0Nzc2NTc0NjZlOWYwZDI4YWVjZDNkMTJiYS90YWJsZTo3MDg4ODUxYzZlNjY0MDMwODU3NzhlZGM1NWRmZWVmMy90YWJsZXJhbmdlOjcwODg4NTFjNmU2NjQwMzA4NTc3OGVkYzU1ZGZlZWYzXzEwLTMtMS0xLTE4OTM0OQ_4c2bd05c-74e8-41d6-8f43-9533d3f7faf4</x:v>
      </x:c>
      <x:c r="O630" s="2" t="str"/>
      <x:c r="P630" s="2" t="str">
        <x:v>Exact XBRL anchor</x:v>
      </x:c>
      <x:c r="Q630" s="2" t="str">
        <x:v>Common Stock, Shares, Outstanding</x:v>
      </x:c>
      <x:c r="R630" s="2" t="str">
        <x:v>highlighted/JPM_0000019617-22-000272_jpm-20211231.htm</x:v>
      </x:c>
      <x:c r="S630" s="2" t="str"/>
      <x:c r="T630" s="2" t="str"/>
    </x:row>
    <x:row r="631" ht="24" customHeight="1">
      <x:c r="C631" s="2" t="str">
        <x:v>Historical Inputs!F631</x:v>
      </x:c>
      <x:c r="D631" s="2" t="str">
        <x:v>JPM</x:v>
      </x:c>
      <x:c r="E631" s="2" t="str">
        <x:v>FY2019</x:v>
      </x:c>
      <x:c r="F631" s="2" t="str">
        <x:v>shares_issued</x:v>
      </x:c>
      <x:c r="G631" s="2" t="n">
        <x:v>4104.9</x:v>
      </x:c>
      <x:c r="H631" s="2" t="str">
        <x:v>shares</x:v>
      </x:c>
      <x:c r="I631" s="2" t="str">
        <x:v>2019-12-31</x:v>
      </x:c>
      <x:c r="J631" s="2" t="str">
        <x:v>2023-02-21</x:v>
      </x:c>
      <x:c r="K631" s="2" t="str">
        <x:v>0000019617-23-000231</x:v>
      </x:c>
      <x:c r="L631" s="2" t="str">
        <x:v>data/raw/filings/JPM_0000019617-23-000231_jpm-20221231.htm</x:v>
      </x:c>
      <x:c r="M631" s="2" t="str">
        <x:v>https://www.sec.gov/Archives/edgar/data/19617/000001961723000231/jpm-20221231.htm</x:v>
      </x:c>
      <x:c r="N631" s="2" t="str">
        <x:v>id3VybDovL2RvY3MudjEvZG9jOjcxZmQzYmUzOWNmZjQ2ZDRiZmEwOTBjMzcxM2MzZmEyL3NlYzo3MWZkM2JlMzljZmY0NmQ0YmZhMDkwYzM3MTNjM2ZhMl80NTQvZnJhZzphZjBjYTQwNmE2MDI0MzYwODU5YjliYjU4MGM3OTAwMi90YWJsZTplZmRjNDZmNjQ2MDY0Yjc5OWY5NmExMmMyMmNkMWFlYi90YWJsZXJhbmdlOmVmZGM0NmY2NDYwNjRiNzk5Zjk2YTEyYzIyY2QxYWViXzEtMy0xLTEtOTI3NTU4_2d43086f-0f0a-4a48-b9e7-3a539c3cf55a</x:v>
      </x:c>
      <x:c r="O631" s="2" t="str"/>
      <x:c r="P631" s="2" t="str">
        <x:v>Exact XBRL anchor</x:v>
      </x:c>
      <x:c r="Q631" s="2" t="str">
        <x:v>Common Stock, Shares, Issued</x:v>
      </x:c>
      <x:c r="R631" s="2" t="str">
        <x:v>highlighted/JPM_0000019617-23-000231_jpm-20221231.htm</x:v>
      </x:c>
      <x:c r="S631" s="2" t="str">
        <x:v>highlighted/JPM_FY2019_annualreport-2019.pdf</x:v>
      </x:c>
      <x:c r="T631" s="2" t="str">
        <x:v>265</x:v>
      </x:c>
    </x:row>
    <x:row r="632" ht="24" customHeight="1">
      <x:c r="C632" s="2" t="str">
        <x:v>Historical Inputs!F632</x:v>
      </x:c>
      <x:c r="D632" s="2" t="str">
        <x:v>JPM</x:v>
      </x:c>
      <x:c r="E632" s="2" t="str">
        <x:v>FY2019</x:v>
      </x:c>
      <x:c r="F632" s="2" t="str">
        <x:v>shares_treasury</x:v>
      </x:c>
      <x:c r="G632" s="2" t="n">
        <x:v>1020.912567</x:v>
      </x:c>
      <x:c r="H632" s="2" t="str">
        <x:v>shares</x:v>
      </x:c>
      <x:c r="I632" s="2" t="str">
        <x:v>2019-12-31</x:v>
      </x:c>
      <x:c r="J632" s="2" t="str">
        <x:v>2021-02-23</x:v>
      </x:c>
      <x:c r="K632" s="2" t="str">
        <x:v>0000019617-21-000236</x:v>
      </x:c>
      <x:c r="L632" s="2" t="str">
        <x:v>data/raw/filings/JPM_0000019617-21-000236_jpm-20201231.htm</x:v>
      </x:c>
      <x:c r="M632" s="2" t="str">
        <x:v>https://www.sec.gov/Archives/edgar/data/19617/000001961721000236/jpm-20201231.htm</x:v>
      </x:c>
      <x:c r="N632" s="2" t="str">
        <x:v>id3VybDovL2RvY3MudjEvZG9jOmQ0OTFjM2YzNDAxODQ3MDZiYmVhNzE2ZjgxOTU5YWZhL3NlYzpkNDkxYzNmMzQwMTg0NzA2YmJlYTcxNmY4MTk1OWFmYV8zMDcvZnJhZzo2MjUyNmMxODU1ZTk0NmEyOGQwZTcyZDJiNzQ1MWI5ZC90YWJsZToyZDViYjI5NDJiODg0MTRiYjg1ZmEyOTZmYzJjYjE5Zi90YWJsZXJhbmdlOjJkNWJiMjk0MmI4ODQxNGJiODVmYTI5NmZjMmNiMTlmXzM4LTAtMS0xLTAvdGV4dHJlZ2lvbjpjMzgzNjgzZGU3OTU0OWY0OTlmZTU5MGM4NTllYWExZl8zNg_0273cc78-6a94-46f4-b9b0-073af19ecb16</x:v>
      </x:c>
      <x:c r="O632" s="2" t="str"/>
      <x:c r="P632" s="2" t="str">
        <x:v>Exact XBRL anchor</x:v>
      </x:c>
      <x:c r="Q632" s="2" t="str">
        <x:v>Treasury Stock, Shares</x:v>
      </x:c>
      <x:c r="R632" s="2" t="str">
        <x:v>highlighted/JPM_0000019617-21-000236_jpm-20201231.htm</x:v>
      </x:c>
      <x:c r="S632" s="2" t="str">
        <x:v>highlighted/JPM_FY2019_annualreport-2019.pdf</x:v>
      </x:c>
      <x:c r="T632" s="2" t="str">
        <x:v>265</x:v>
      </x:c>
    </x:row>
    <x:row r="633" ht="24" customHeight="1">
      <x:c r="C633" s="2" t="str">
        <x:v>Historical Inputs!F633</x:v>
      </x:c>
      <x:c r="D633" s="2" t="str">
        <x:v>JPM</x:v>
      </x:c>
      <x:c r="E633" s="2" t="str">
        <x:v>FY2019</x:v>
      </x:c>
      <x:c r="F633" s="2" t="str">
        <x:v>deposits</x:v>
      </x:c>
      <x:c r="G633" s="2" t="n">
        <x:v>1562431</x:v>
      </x:c>
      <x:c r="H633" s="2" t="str">
        <x:v>USD</x:v>
      </x:c>
      <x:c r="I633" s="2" t="str">
        <x:v>2019-12-31</x:v>
      </x:c>
      <x:c r="J633" s="2" t="str">
        <x:v>2021-02-23</x:v>
      </x:c>
      <x:c r="K633" s="2" t="str">
        <x:v>0000019617-21-000236</x:v>
      </x:c>
      <x:c r="L633" s="2" t="str">
        <x:v>data/raw/filings/JPM_0000019617-21-000236_jpm-20201231.htm</x:v>
      </x:c>
      <x:c r="M633" s="2" t="str">
        <x:v>https://www.sec.gov/Archives/edgar/data/19617/000001961721000236/jpm-20201231.htm</x:v>
      </x:c>
      <x:c r="N633" s="2" t="str">
        <x:v>id3VybDovL2RvY3MudjEvZG9jOmQ0OTFjM2YzNDAxODQ3MDZiYmVhNzE2ZjgxOTU5YWZhL3NlYzpkNDkxYzNmMzQwMTg0NzA2YmJlYTcxNmY4MTk1OWFmYV80NDUvZnJhZzo0OGMyN2MyZTU0YTQ0ZmZlYjU1ZDE3NmU2Y2Y0ZGE5Zi90YWJsZTo0OTFlZDMyOWY0YmY0MTU0YmJiY2NhNDM4YjIzZTQyNC90YWJsZXJhbmdlOjQ5MWVkMzI5ZjRiZjQxNTRiYmJjY2E0MzhiMjNlNDI0XzktMy0xLTEtMA_4421b043-b431-4b54-bee8-d8201977ac06</x:v>
      </x:c>
      <x:c r="O633" s="2" t="str"/>
      <x:c r="P633" s="2" t="str">
        <x:v>Exact XBRL anchor</x:v>
      </x:c>
      <x:c r="Q633" s="2" t="str">
        <x:v>Deposits</x:v>
      </x:c>
      <x:c r="R633" s="2" t="str">
        <x:v>highlighted/JPM_0000019617-21-000236_jpm-20201231.htm</x:v>
      </x:c>
      <x:c r="S633" s="2" t="str"/>
      <x:c r="T633" s="2" t="str"/>
    </x:row>
    <x:row r="634" ht="24" customHeight="1">
      <x:c r="C634" s="2" t="str">
        <x:v>Historical Inputs!F634</x:v>
      </x:c>
      <x:c r="D634" s="2" t="str">
        <x:v>JPM</x:v>
      </x:c>
      <x:c r="E634" s="2" t="str">
        <x:v>FY2019</x:v>
      </x:c>
      <x:c r="F634" s="2" t="str">
        <x:v>loans_gross</x:v>
      </x:c>
      <x:c r="G634" s="2" t="n">
        <x:v>945601</x:v>
      </x:c>
      <x:c r="H634" s="2" t="str">
        <x:v>USD</x:v>
      </x:c>
      <x:c r="I634" s="2" t="str">
        <x:v>2019-12-31</x:v>
      </x:c>
      <x:c r="J634" s="2" t="str">
        <x:v>2022-02-22</x:v>
      </x:c>
      <x:c r="K634" s="2" t="str">
        <x:v>0000019617-22-000272</x:v>
      </x:c>
      <x:c r="L634" s="2" t="str">
        <x:v>data/raw/filings/JPM_0000019617-22-000272_jpm-20211231.htm</x:v>
      </x:c>
      <x:c r="M634" s="2" t="str">
        <x:v>https://www.sec.gov/Archives/edgar/data/19617/000001961722000272/jpm-20211231.htm</x:v>
      </x:c>
      <x:c r="N634" s="2" t="str">
        <x:v>id3VybDovL2RvY3MudjEvZG9jOjM0ZDhmYzFjMDA1OTQ1ZDI5MzBmOWVhYWU5YmVjNmRkL3NlYzozNGQ4ZmMxYzAwNTk0NWQyOTMwZjllYWFlOWJlYzZkZF80MzYvZnJhZzo2Yzk5NzI5NWU0OWU0MGRhOTQzZDBjZmQ5YzJmZmJiYi90YWJsZTo4ZDBhNWQ3N2EzZjk0NDdlYmU1Yzg4ZTI3ODQxNGRlZS90YWJsZXJhbmdlOjhkMGE1ZDc3YTNmOTQ0N2ViZTVjODhlMjc4NDE0ZGVlXzM0LTE0LTEtMS0xODkzNDk_c13544b9-0dce-4fd2-89b7-0ddf6f74c0d7</x:v>
      </x:c>
      <x:c r="O634" s="2" t="str"/>
      <x:c r="P634" s="2" t="str">
        <x:v>Exact XBRL anchor</x:v>
      </x:c>
      <x:c r="Q634" s="2" t="str">
        <x:v>Gross loans and leases selected definition</x:v>
      </x:c>
      <x:c r="R634" s="2" t="str">
        <x:v>highlighted/JPM_0000019617-22-000272_jpm-20211231.htm</x:v>
      </x:c>
      <x:c r="S634" s="2" t="str">
        <x:v>highlighted/JPM_FY2019_annualreport-2019.pdf</x:v>
      </x:c>
      <x:c r="T634" s="2" t="str">
        <x:v>106,121,244</x:v>
      </x:c>
    </x:row>
    <x:row r="635" ht="24" customHeight="1">
      <x:c r="C635" s="2" t="str">
        <x:v>Historical Inputs!F635</x:v>
      </x:c>
      <x:c r="D635" s="2" t="str">
        <x:v>JPM</x:v>
      </x:c>
      <x:c r="E635" s="2" t="str">
        <x:v>FY2019</x:v>
      </x:c>
      <x:c r="F635" s="2" t="str">
        <x:v>loans_net</x:v>
      </x:c>
      <x:c r="G635" s="2" t="str">
        <x:v>n.a.</x:v>
      </x:c>
      <x:c r="H635" s="2" t="str">
        <x:v>USDm</x:v>
      </x:c>
      <x:c r="I635" s="2" t="str">
        <x:v>2019-12-31</x:v>
      </x:c>
      <x:c r="J635" s="2" t="str"/>
      <x:c r="K635" s="2" t="str"/>
      <x:c r="L635" s="2" t="str"/>
      <x:c r="M635" s="2" t="str"/>
      <x:c r="N635" s="2" t="str"/>
      <x:c r="O635" s="2" t="str"/>
      <x:c r="P635" s="2" t="str">
        <x:v>Not reported / unavailable</x:v>
      </x:c>
      <x:c r="Q635" s="2" t="str">
        <x:v>Net loans after allowance selected definition</x:v>
      </x:c>
      <x:c r="R635" s="2" t="str"/>
      <x:c r="S635" s="2" t="str"/>
      <x:c r="T635" s="2" t="str"/>
    </x:row>
    <x:row r="636" ht="24" customHeight="1">
      <x:c r="C636" s="2" t="str">
        <x:v>Historical Inputs!F636</x:v>
      </x:c>
      <x:c r="D636" s="2" t="str">
        <x:v>JPM</x:v>
      </x:c>
      <x:c r="E636" s="2" t="str">
        <x:v>FY2019</x:v>
      </x:c>
      <x:c r="F636" s="2" t="str">
        <x:v>allowance</x:v>
      </x:c>
      <x:c r="G636" s="2" t="n">
        <x:v>13123</x:v>
      </x:c>
      <x:c r="H636" s="2" t="str">
        <x:v>USD</x:v>
      </x:c>
      <x:c r="I636" s="2" t="str">
        <x:v>2019-12-31</x:v>
      </x:c>
      <x:c r="J636" s="2" t="str">
        <x:v>2023-02-21</x:v>
      </x:c>
      <x:c r="K636" s="2" t="str">
        <x:v>0000019617-23-000231</x:v>
      </x:c>
      <x:c r="L636" s="2" t="str">
        <x:v>data/raw/filings/JPM_0000019617-23-000231_jpm-20221231.htm</x:v>
      </x:c>
      <x:c r="M636" s="2" t="str">
        <x:v>https://www.sec.gov/Archives/edgar/data/19617/000001961723000231/jpm-20221231.htm</x:v>
      </x:c>
      <x:c r="N636" s="2" t="str">
        <x:v>id3VybDovL2RvY3MudjEvZG9jOjcxZmQzYmUzOWNmZjQ2ZDRiZmEwOTBjMzcxM2MzZmEyL3NlYzo3MWZkM2JlMzljZmY0NmQ0YmZhMDkwYzM3MTNjM2ZhMl80MjQvZnJhZzo4MmFkNjdmODVjYTE0MzE4YjExY2VjMjgwYjBjMTFlZC90YWJsZTphODRjZjRkZWMzYWY0ZjM2OTMwYzQ2ZDIxOTg5NzQ4OC90YWJsZXJhbmdlOmE4NGNmNGRlYzNhZjRmMzY5MzBjNDZkMjE5ODk3NDg4XzQtMTQtMS0xLTkyNzU1OA_f0c712ef-a149-40c7-9ff6-9b3f053584cb</x:v>
      </x:c>
      <x:c r="O636" s="2" t="str"/>
      <x:c r="P636" s="2" t="str">
        <x:v>Exact XBRL anchor</x:v>
      </x:c>
      <x:c r="Q636" s="2" t="str">
        <x:v>Loan allowance for credit losses</x:v>
      </x:c>
      <x:c r="R636" s="2" t="str">
        <x:v>highlighted/JPM_0000019617-23-000231_jpm-20221231.htm</x:v>
      </x:c>
      <x:c r="S636" s="2" t="str"/>
      <x:c r="T636" s="2" t="str"/>
    </x:row>
    <x:row r="637" ht="24" customHeight="1">
      <x:c r="C637" s="2" t="str">
        <x:v>Historical Inputs!F637</x:v>
      </x:c>
      <x:c r="D637" s="2" t="str">
        <x:v>JPM</x:v>
      </x:c>
      <x:c r="E637" s="2" t="str">
        <x:v>FY2019</x:v>
      </x:c>
      <x:c r="F637" s="2" t="str">
        <x:v>nonaccrual</x:v>
      </x:c>
      <x:c r="G637" s="2" t="str">
        <x:v>n.a.</x:v>
      </x:c>
      <x:c r="H637" s="2" t="str">
        <x:v>USDm</x:v>
      </x:c>
      <x:c r="I637" s="2" t="str">
        <x:v>2019-12-31</x:v>
      </x:c>
      <x:c r="J637" s="2" t="str"/>
      <x:c r="K637" s="2" t="str"/>
      <x:c r="L637" s="2" t="str"/>
      <x:c r="M637" s="2" t="str"/>
      <x:c r="N637" s="2" t="str"/>
      <x:c r="O637" s="2" t="str"/>
      <x:c r="P637" s="2" t="str">
        <x:v>Not reported / unavailable</x:v>
      </x:c>
      <x:c r="Q637" s="2" t="str">
        <x:v>Nonaccrual</x:v>
      </x:c>
      <x:c r="R637" s="2" t="str"/>
      <x:c r="S637" s="2" t="str"/>
      <x:c r="T637" s="2" t="str"/>
    </x:row>
    <x:row r="638" ht="24" customHeight="1">
      <x:c r="C638" s="2" t="str">
        <x:v>Historical Inputs!F638</x:v>
      </x:c>
      <x:c r="D638" s="2" t="str">
        <x:v>JPM</x:v>
      </x:c>
      <x:c r="E638" s="2" t="str">
        <x:v>FY2019</x:v>
      </x:c>
      <x:c r="F638" s="2" t="str">
        <x:v>cash</x:v>
      </x:c>
      <x:c r="G638" s="2" t="str">
        <x:v>n.a.</x:v>
      </x:c>
      <x:c r="H638" s="2" t="str">
        <x:v>USDm</x:v>
      </x:c>
      <x:c r="I638" s="2" t="str">
        <x:v>2019-12-31</x:v>
      </x:c>
      <x:c r="J638" s="2" t="str"/>
      <x:c r="K638" s="2" t="str"/>
      <x:c r="L638" s="2" t="str"/>
      <x:c r="M638" s="2" t="str"/>
      <x:c r="N638" s="2" t="str"/>
      <x:c r="O638" s="2" t="str"/>
      <x:c r="P638" s="2" t="str">
        <x:v>Not reported / unavailable</x:v>
      </x:c>
      <x:c r="Q638" s="2" t="str">
        <x:v>Cash</x:v>
      </x:c>
      <x:c r="R638" s="2" t="str"/>
      <x:c r="S638" s="2" t="str"/>
      <x:c r="T638" s="2" t="str"/>
    </x:row>
    <x:row r="639" ht="24" customHeight="1">
      <x:c r="C639" s="2" t="str">
        <x:v>Historical Inputs!F639</x:v>
      </x:c>
      <x:c r="D639" s="2" t="str">
        <x:v>JPM</x:v>
      </x:c>
      <x:c r="E639" s="2" t="str">
        <x:v>FY2019</x:v>
      </x:c>
      <x:c r="F639" s="2" t="str">
        <x:v>aoci</x:v>
      </x:c>
      <x:c r="G639" s="2" t="n">
        <x:v>1569</x:v>
      </x:c>
      <x:c r="H639" s="2" t="str">
        <x:v>USD</x:v>
      </x:c>
      <x:c r="I639" s="2" t="str">
        <x:v>2019-12-31</x:v>
      </x:c>
      <x:c r="J639" s="2" t="str">
        <x:v>2021-02-23</x:v>
      </x:c>
      <x:c r="K639" s="2" t="str">
        <x:v>0000019617-21-000236</x:v>
      </x:c>
      <x:c r="L639" s="2" t="str">
        <x:v>data/raw/filings/JPM_0000019617-21-000236_jpm-20201231.htm</x:v>
      </x:c>
      <x:c r="M639" s="2" t="str">
        <x:v>https://www.sec.gov/Archives/edgar/data/19617/000001961721000236/jpm-20201231.htm</x:v>
      </x:c>
      <x:c r="N639" s="2" t="str">
        <x:v>id3VybDovL2RvY3MudjEvZG9jOmQ0OTFjM2YzNDAxODQ3MDZiYmVhNzE2ZjgxOTU5YWZhL3NlYzpkNDkxYzNmMzQwMTg0NzA2YmJlYTcxNmY4MTk1OWFmYV8zMDcvZnJhZzo2MjUyNmMxODU1ZTk0NmEyOGQwZTcyZDJiNzQ1MWI5ZC90YWJsZToyZDViYjI5NDJiODg0MTRiYjg1ZmEyOTZmYzJjYjE5Zi90YWJsZXJhbmdlOjJkNWJiMjk0MmI4ODQxNGJiODVmYTI5NmZjMmNiMTlmXzM2LTMtMS0xLTA_78ee5e1e-e9d2-4a16-aa2a-335f894f2f98</x:v>
      </x:c>
      <x:c r="O639" s="2" t="str"/>
      <x:c r="P639" s="2" t="str">
        <x:v>Exact XBRL anchor</x:v>
      </x:c>
      <x:c r="Q639" s="2" t="str">
        <x:v>Accumulated Other Comprehensive Income (Loss), Net of Tax</x:v>
      </x:c>
      <x:c r="R639" s="2" t="str">
        <x:v>highlighted/JPM_0000019617-21-000236_jpm-20201231.htm</x:v>
      </x:c>
      <x:c r="S639" s="2" t="str">
        <x:v>highlighted/JPM_FY2019_annualreport-2019.pdf</x:v>
      </x:c>
      <x:c r="T639" s="2" t="str">
        <x:v>152</x:v>
      </x:c>
    </x:row>
    <x:row r="640" ht="24" customHeight="1">
      <x:c r="C640" s="2" t="str">
        <x:v>Historical Inputs!F640</x:v>
      </x:c>
      <x:c r="D640" s="2" t="str">
        <x:v>JPM</x:v>
      </x:c>
      <x:c r="E640" s="2" t="str">
        <x:v>FY2019</x:v>
      </x:c>
      <x:c r="F640" s="2" t="str">
        <x:v>nii</x:v>
      </x:c>
      <x:c r="G640" s="2" t="n">
        <x:v>57245</x:v>
      </x:c>
      <x:c r="H640" s="2" t="str">
        <x:v>USD</x:v>
      </x:c>
      <x:c r="I640" s="2" t="str">
        <x:v>2019-12-31</x:v>
      </x:c>
      <x:c r="J640" s="2" t="str">
        <x:v>2022-02-22</x:v>
      </x:c>
      <x:c r="K640" s="2" t="str">
        <x:v>0000019617-22-000272</x:v>
      </x:c>
      <x:c r="L640" s="2" t="str">
        <x:v>data/raw/filings/JPM_0000019617-22-000272_jpm-20211231.htm</x:v>
      </x:c>
      <x:c r="M640" s="2" t="str">
        <x:v>https://www.sec.gov/Archives/edgar/data/19617/000001961722000272/jpm-20211231.htm</x:v>
      </x:c>
      <x:c r="N640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QtMTMtMS0xLTE4OTM0OQ_f253781d-c2ff-4799-a42c-6f5fd0002287</x:v>
      </x:c>
      <x:c r="O640" s="2" t="str"/>
      <x:c r="P640" s="2" t="str">
        <x:v>Exact XBRL anchor</x:v>
      </x:c>
      <x:c r="Q640" s="2" t="str">
        <x:v>Interest Income (Expense), Net</x:v>
      </x:c>
      <x:c r="R640" s="2" t="str">
        <x:v>highlighted/JPM_0000019617-22-000272_jpm-20211231.htm</x:v>
      </x:c>
      <x:c r="S640" s="2" t="str"/>
      <x:c r="T640" s="2" t="str"/>
    </x:row>
    <x:row r="641" ht="24" customHeight="1">
      <x:c r="C641" s="2" t="str">
        <x:v>Historical Inputs!F641</x:v>
      </x:c>
      <x:c r="D641" s="2" t="str">
        <x:v>JPM</x:v>
      </x:c>
      <x:c r="E641" s="2" t="str">
        <x:v>FY2019</x:v>
      </x:c>
      <x:c r="F641" s="2" t="str">
        <x:v>noninterest_income</x:v>
      </x:c>
      <x:c r="G641" s="2" t="n">
        <x:v>58475</x:v>
      </x:c>
      <x:c r="H641" s="2" t="str">
        <x:v>USD</x:v>
      </x:c>
      <x:c r="I641" s="2" t="str">
        <x:v>2019-12-31</x:v>
      </x:c>
      <x:c r="J641" s="2" t="str">
        <x:v>2022-02-22</x:v>
      </x:c>
      <x:c r="K641" s="2" t="str">
        <x:v>0000019617-22-000272</x:v>
      </x:c>
      <x:c r="L641" s="2" t="str">
        <x:v>data/raw/filings/JPM_0000019617-22-000272_jpm-20211231.htm</x:v>
      </x:c>
      <x:c r="M641" s="2" t="str">
        <x:v>https://www.sec.gov/Archives/edgar/data/19617/000001961722000272/jpm-20211231.htm</x:v>
      </x:c>
      <x:c r="N641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MtMTMtMS0xLTE4OTM0OQ_522df034-e83b-45b8-b8ca-f35bb25ef7bd</x:v>
      </x:c>
      <x:c r="O641" s="2" t="str"/>
      <x:c r="P641" s="2" t="str">
        <x:v>Exact XBRL anchor</x:v>
      </x:c>
      <x:c r="Q641" s="2" t="str">
        <x:v>Noninterest Income</x:v>
      </x:c>
      <x:c r="R641" s="2" t="str">
        <x:v>highlighted/JPM_0000019617-22-000272_jpm-20211231.htm</x:v>
      </x:c>
      <x:c r="S641" s="2" t="str"/>
      <x:c r="T641" s="2" t="str"/>
    </x:row>
    <x:row r="642" ht="24" customHeight="1">
      <x:c r="C642" s="2" t="str">
        <x:v>Historical Inputs!F642</x:v>
      </x:c>
      <x:c r="D642" s="2" t="str">
        <x:v>JPM</x:v>
      </x:c>
      <x:c r="E642" s="2" t="str">
        <x:v>FY2019</x:v>
      </x:c>
      <x:c r="F642" s="2" t="str">
        <x:v>revenue_reported</x:v>
      </x:c>
      <x:c r="G642" s="2" t="n">
        <x:v>115720</x:v>
      </x:c>
      <x:c r="H642" s="2" t="str">
        <x:v>USD</x:v>
      </x:c>
      <x:c r="I642" s="2" t="str">
        <x:v>2019-12-31</x:v>
      </x:c>
      <x:c r="J642" s="2" t="str">
        <x:v>2022-02-22</x:v>
      </x:c>
      <x:c r="K642" s="2" t="str">
        <x:v>0000019617-22-000272</x:v>
      </x:c>
      <x:c r="L642" s="2" t="str">
        <x:v>data/raw/filings/JPM_0000019617-22-000272_jpm-20211231.htm</x:v>
      </x:c>
      <x:c r="M642" s="2" t="str">
        <x:v>https://www.sec.gov/Archives/edgar/data/19617/000001961722000272/jpm-20211231.htm</x:v>
      </x:c>
      <x:c r="N642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UtMTMtMS0xLTE4OTM0OQ_5081009b-a9a2-41da-b8d5-a9fd5687178b</x:v>
      </x:c>
      <x:c r="O642" s="2" t="str"/>
      <x:c r="P642" s="2" t="str">
        <x:v>Exact XBRL anchor</x:v>
      </x:c>
      <x:c r="Q642" s="2" t="str">
        <x:v>Revenues, Net of Interest Expense</x:v>
      </x:c>
      <x:c r="R642" s="2" t="str">
        <x:v>highlighted/JPM_0000019617-22-000272_jpm-20211231.htm</x:v>
      </x:c>
      <x:c r="S642" s="2" t="str"/>
      <x:c r="T642" s="2" t="str"/>
    </x:row>
    <x:row r="643" ht="24" customHeight="1">
      <x:c r="C643" s="2" t="str">
        <x:v>Historical Inputs!F643</x:v>
      </x:c>
      <x:c r="D643" s="2" t="str">
        <x:v>JPM</x:v>
      </x:c>
      <x:c r="E643" s="2" t="str">
        <x:v>FY2019</x:v>
      </x:c>
      <x:c r="F643" s="2" t="str">
        <x:v>opex</x:v>
      </x:c>
      <x:c r="G643" s="2" t="n">
        <x:v>65269</x:v>
      </x:c>
      <x:c r="H643" s="2" t="str">
        <x:v>USD</x:v>
      </x:c>
      <x:c r="I643" s="2" t="str">
        <x:v>2019-12-31</x:v>
      </x:c>
      <x:c r="J643" s="2" t="str">
        <x:v>2022-02-22</x:v>
      </x:c>
      <x:c r="K643" s="2" t="str">
        <x:v>0000019617-22-000272</x:v>
      </x:c>
      <x:c r="L643" s="2" t="str">
        <x:v>data/raw/filings/JPM_0000019617-22-000272_jpm-20211231.htm</x:v>
      </x:c>
      <x:c r="M643" s="2" t="str">
        <x:v>https://www.sec.gov/Archives/edgar/data/19617/000001961722000272/jpm-20211231.htm</x:v>
      </x:c>
      <x:c r="N643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ctMTMtMS0xLTE4OTM0OQ_904728e1-dd09-4fb6-b495-dbfe030d901f</x:v>
      </x:c>
      <x:c r="O643" s="2" t="str"/>
      <x:c r="P643" s="2" t="str">
        <x:v>Exact XBRL anchor</x:v>
      </x:c>
      <x:c r="Q643" s="2" t="str">
        <x:v>Noninterest Expense</x:v>
      </x:c>
      <x:c r="R643" s="2" t="str">
        <x:v>highlighted/JPM_0000019617-22-000272_jpm-20211231.htm</x:v>
      </x:c>
      <x:c r="S643" s="2" t="str"/>
      <x:c r="T643" s="2" t="str"/>
    </x:row>
    <x:row r="644" ht="24" customHeight="1">
      <x:c r="C644" s="2" t="str">
        <x:v>Historical Inputs!F644</x:v>
      </x:c>
      <x:c r="D644" s="2" t="str">
        <x:v>JPM</x:v>
      </x:c>
      <x:c r="E644" s="2" t="str">
        <x:v>FY2019</x:v>
      </x:c>
      <x:c r="F644" s="2" t="str">
        <x:v>provision</x:v>
      </x:c>
      <x:c r="G644" s="2" t="n">
        <x:v>5585</x:v>
      </x:c>
      <x:c r="H644" s="2" t="str">
        <x:v>USD</x:v>
      </x:c>
      <x:c r="I644" s="2" t="str">
        <x:v>2019-12-31</x:v>
      </x:c>
      <x:c r="J644" s="2" t="str">
        <x:v>2022-02-22</x:v>
      </x:c>
      <x:c r="K644" s="2" t="str">
        <x:v>0000019617-22-000272</x:v>
      </x:c>
      <x:c r="L644" s="2" t="str">
        <x:v>data/raw/filings/JPM_0000019617-22-000272_jpm-20211231.htm</x:v>
      </x:c>
      <x:c r="M644" s="2" t="str">
        <x:v>https://www.sec.gov/Archives/edgar/data/19617/000001961722000272/jpm-20211231.htm</x:v>
      </x:c>
      <x:c r="N644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YtMTMtMS0xLTE4OTM0OQ_c4a4e5ab-a18a-4993-8d49-c71412945fb2</x:v>
      </x:c>
      <x:c r="O644" s="2" t="str"/>
      <x:c r="P644" s="2" t="str">
        <x:v>Exact XBRL anchor</x:v>
      </x:c>
      <x:c r="Q644" s="2" t="str">
        <x:v>Provision for Loan, Lease, and Other Losses</x:v>
      </x:c>
      <x:c r="R644" s="2" t="str">
        <x:v>highlighted/JPM_0000019617-22-000272_jpm-20211231.htm</x:v>
      </x:c>
      <x:c r="S644" s="2" t="str"/>
      <x:c r="T644" s="2" t="str"/>
    </x:row>
    <x:row r="645" ht="24" customHeight="1">
      <x:c r="C645" s="2" t="str">
        <x:v>Historical Inputs!F645</x:v>
      </x:c>
      <x:c r="D645" s="2" t="str">
        <x:v>JPM</x:v>
      </x:c>
      <x:c r="E645" s="2" t="str">
        <x:v>FY2019</x:v>
      </x:c>
      <x:c r="F645" s="2" t="str">
        <x:v>pretax</x:v>
      </x:c>
      <x:c r="G645" s="2" t="n">
        <x:v>44866</x:v>
      </x:c>
      <x:c r="H645" s="2" t="str">
        <x:v>USD</x:v>
      </x:c>
      <x:c r="I645" s="2" t="str">
        <x:v>2019-12-31</x:v>
      </x:c>
      <x:c r="J645" s="2" t="str">
        <x:v>2022-02-22</x:v>
      </x:c>
      <x:c r="K645" s="2" t="str">
        <x:v>0000019617-22-000272</x:v>
      </x:c>
      <x:c r="L645" s="2" t="str">
        <x:v>data/raw/filings/JPM_0000019617-22-000272_jpm-20211231.htm</x:v>
      </x:c>
      <x:c r="M645" s="2" t="str">
        <x:v>https://www.sec.gov/Archives/edgar/data/19617/000001961722000272/jpm-20211231.htm</x:v>
      </x:c>
      <x:c r="N645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gtMTMtMS0xLTE4OTM0OQ_e229e733-1be7-491c-8825-a18183b73b1c</x:v>
      </x:c>
      <x:c r="O645" s="2" t="str"/>
      <x:c r="P645" s="2" t="str">
        <x:v>Exact XBRL anchor</x:v>
      </x:c>
      <x:c r="Q645" s="2" t="str">
        <x:v>Income (Loss) from Continuing Operations before Income Taxes, Noncontrolling Interest</x:v>
      </x:c>
      <x:c r="R645" s="2" t="str">
        <x:v>highlighted/JPM_0000019617-22-000272_jpm-20211231.htm</x:v>
      </x:c>
      <x:c r="S645" s="2" t="str"/>
      <x:c r="T645" s="2" t="str"/>
    </x:row>
    <x:row r="646" ht="24" customHeight="1">
      <x:c r="C646" s="2" t="str">
        <x:v>Historical Inputs!F646</x:v>
      </x:c>
      <x:c r="D646" s="2" t="str">
        <x:v>JPM</x:v>
      </x:c>
      <x:c r="E646" s="2" t="str">
        <x:v>FY2019</x:v>
      </x:c>
      <x:c r="F646" s="2" t="str">
        <x:v>tax</x:v>
      </x:c>
      <x:c r="G646" s="2" t="n">
        <x:v>8435</x:v>
      </x:c>
      <x:c r="H646" s="2" t="str">
        <x:v>USD</x:v>
      </x:c>
      <x:c r="I646" s="2" t="str">
        <x:v>2019-12-31</x:v>
      </x:c>
      <x:c r="J646" s="2" t="str">
        <x:v>2022-02-22</x:v>
      </x:c>
      <x:c r="K646" s="2" t="str">
        <x:v>0000019617-22-000272</x:v>
      </x:c>
      <x:c r="L646" s="2" t="str">
        <x:v>data/raw/filings/JPM_0000019617-22-000272_jpm-20211231.htm</x:v>
      </x:c>
      <x:c r="M646" s="2" t="str">
        <x:v>https://www.sec.gov/Archives/edgar/data/19617/000001961722000272/jpm-20211231.htm</x:v>
      </x:c>
      <x:c r="N646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ktMTMtMS0xLTE4OTM0OQ_9d1a1627-b19a-4618-bd86-364be17a8c2e</x:v>
      </x:c>
      <x:c r="O646" s="2" t="str"/>
      <x:c r="P646" s="2" t="str">
        <x:v>Exact XBRL anchor</x:v>
      </x:c>
      <x:c r="Q646" s="2" t="str">
        <x:v>Income Tax Expense (Benefit)</x:v>
      </x:c>
      <x:c r="R646" s="2" t="str">
        <x:v>highlighted/JPM_0000019617-22-000272_jpm-20211231.htm</x:v>
      </x:c>
      <x:c r="S646" s="2" t="str"/>
      <x:c r="T646" s="2" t="str"/>
    </x:row>
    <x:row r="647" ht="24" customHeight="1">
      <x:c r="C647" s="2" t="str">
        <x:v>Historical Inputs!F647</x:v>
      </x:c>
      <x:c r="D647" s="2" t="str">
        <x:v>JPM</x:v>
      </x:c>
      <x:c r="E647" s="2" t="str">
        <x:v>FY2019</x:v>
      </x:c>
      <x:c r="F647" s="2" t="str">
        <x:v>net_income</x:v>
      </x:c>
      <x:c r="G647" s="2" t="n">
        <x:v>36431</x:v>
      </x:c>
      <x:c r="H647" s="2" t="str">
        <x:v>USD</x:v>
      </x:c>
      <x:c r="I647" s="2" t="str">
        <x:v>2019-12-31</x:v>
      </x:c>
      <x:c r="J647" s="2" t="str">
        <x:v>2022-02-22</x:v>
      </x:c>
      <x:c r="K647" s="2" t="str">
        <x:v>0000019617-22-000272</x:v>
      </x:c>
      <x:c r="L647" s="2" t="str">
        <x:v>data/raw/filings/JPM_0000019617-22-000272_jpm-20211231.htm</x:v>
      </x:c>
      <x:c r="M647" s="2" t="str">
        <x:v>https://www.sec.gov/Archives/edgar/data/19617/000001961722000272/jpm-20211231.htm</x:v>
      </x:c>
      <x:c r="N647" s="2" t="str">
        <x:v>id3VybDovL2RvY3MudjEvZG9jOjM0ZDhmYzFjMDA1OTQ1ZDI5MzBmOWVhYWU5YmVjNmRkL3NlYzozNGQ4ZmMxYzAwNTk0NWQyOTMwZjllYWFlOWJlYzZkZF81MTcvZnJhZzpiYmNmMDJhMTNkNTQ0YjQyOTJiZTIyYTMxMWFiODQwZS90YWJsZToxZGNiMmJjOTZhNDg0MmM2YjI5YTkyNTdjNzZkZjhhOC90YWJsZXJhbmdlOjFkY2IyYmM5NmE0ODQyYzZiMjlhOTI1N2M3NmRmOGE4XzEwLTEzLTEtMS0xODkzNDk_f48eea55-0a81-436b-be8f-356eefa40e74</x:v>
      </x:c>
      <x:c r="O647" s="2" t="str"/>
      <x:c r="P647" s="2" t="str">
        <x:v>Exact XBRL anchor</x:v>
      </x:c>
      <x:c r="Q647" s="2" t="str">
        <x:v>Net Income (Loss) Attributable to Parent</x:v>
      </x:c>
      <x:c r="R647" s="2" t="str">
        <x:v>highlighted/JPM_0000019617-22-000272_jpm-20211231.htm</x:v>
      </x:c>
      <x:c r="S647" s="2" t="str"/>
      <x:c r="T647" s="2" t="str"/>
    </x:row>
    <x:row r="648" ht="24" customHeight="1">
      <x:c r="C648" s="2" t="str">
        <x:v>Historical Inputs!F648</x:v>
      </x:c>
      <x:c r="D648" s="2" t="str">
        <x:v>JPM</x:v>
      </x:c>
      <x:c r="E648" s="2" t="str">
        <x:v>FY2019</x:v>
      </x:c>
      <x:c r="F648" s="2" t="str">
        <x:v>common_income</x:v>
      </x:c>
      <x:c r="G648" s="2" t="n">
        <x:v>34642</x:v>
      </x:c>
      <x:c r="H648" s="2" t="str">
        <x:v>USD</x:v>
      </x:c>
      <x:c r="I648" s="2" t="str">
        <x:v>2019-12-31</x:v>
      </x:c>
      <x:c r="J648" s="2" t="str">
        <x:v>2022-02-22</x:v>
      </x:c>
      <x:c r="K648" s="2" t="str">
        <x:v>0000019617-22-000272</x:v>
      </x:c>
      <x:c r="L648" s="2" t="str">
        <x:v>data/raw/filings/JPM_0000019617-22-000272_jpm-20211231.htm</x:v>
      </x:c>
      <x:c r="M648" s="2" t="str">
        <x:v>https://www.sec.gov/Archives/edgar/data/19617/000001961722000272/jpm-20211231.htm</x:v>
      </x:c>
      <x:c r="N648" s="2" t="str">
        <x:v>id3VybDovL2RvY3MudjEvZG9jOjM0ZDhmYzFjMDA1OTQ1ZDI5MzBmOWVhYWU5YmVjNmRkL3NlYzozNGQ4ZmMxYzAwNTk0NWQyOTMwZjllYWFlOWJlYzZkZF80NzIvZnJhZzowZTBjOTk5MTJjYmY0MTU4OTdiNTYwYWVkMmJmYmM0Zi90YWJsZTowY2IzMDVkODA0YTM0NzgyOGJiNzhkMTVhYWRkYThkOS90YWJsZXJhbmdlOjBjYjMwNWQ4MDRhMzQ3ODI4YmI3OGQxNWFhZGRhOGQ5XzEyLTMtMS0xLTE4OTM0OQ_cb376749-ad32-4f69-bb25-106eda7e57a0</x:v>
      </x:c>
      <x:c r="O648" s="2" t="str"/>
      <x:c r="P648" s="2" t="str">
        <x:v>Exact XBRL anchor</x:v>
      </x:c>
      <x:c r="Q648" s="2" t="str">
        <x:v>Net Income (Loss) Available to Common Stockholders, Basic</x:v>
      </x:c>
      <x:c r="R648" s="2" t="str">
        <x:v>highlighted/JPM_0000019617-22-000272_jpm-20211231.htm</x:v>
      </x:c>
      <x:c r="S648" s="2" t="str">
        <x:v>highlighted/JPM_FY2019_annualreport-2019.pdf</x:v>
      </x:c>
      <x:c r="T648" s="2" t="str">
        <x:v>150,266</x:v>
      </x:c>
    </x:row>
    <x:row r="649" ht="24" customHeight="1">
      <x:c r="C649" s="2" t="str">
        <x:v>Historical Inputs!F649</x:v>
      </x:c>
      <x:c r="D649" s="2" t="str">
        <x:v>JPM</x:v>
      </x:c>
      <x:c r="E649" s="2" t="str">
        <x:v>FY2019</x:v>
      </x:c>
      <x:c r="F649" s="2" t="str">
        <x:v>preferred_div</x:v>
      </x:c>
      <x:c r="G649" s="2" t="n">
        <x:v>1587</x:v>
      </x:c>
      <x:c r="H649" s="2" t="str">
        <x:v>USD</x:v>
      </x:c>
      <x:c r="I649" s="2" t="str">
        <x:v>2019-12-31</x:v>
      </x:c>
      <x:c r="J649" s="2" t="str">
        <x:v>2022-02-22</x:v>
      </x:c>
      <x:c r="K649" s="2" t="str">
        <x:v>0000019617-22-000272</x:v>
      </x:c>
      <x:c r="L649" s="2" t="str">
        <x:v>data/raw/filings/JPM_0000019617-22-000272_jpm-20211231.htm</x:v>
      </x:c>
      <x:c r="M649" s="2" t="str">
        <x:v>https://www.sec.gov/Archives/edgar/data/19617/000001961722000272/jpm-20211231.htm</x:v>
      </x:c>
      <x:c r="N649" s="2" t="str">
        <x:v>id3VybDovL2RvY3MudjEvZG9jOjM0ZDhmYzFjMDA1OTQ1ZDI5MzBmOWVhYWU5YmVjNmRkL3NlYzozNGQ4ZmMxYzAwNTk0NWQyOTMwZjllYWFlOWJlYzZkZF80NzIvZnJhZzowZTBjOTk5MTJjYmY0MTU4OTdiNTYwYWVkMmJmYmM0Zi90YWJsZTowY2IzMDVkODA0YTM0NzgyOGJiNzhkMTVhYWRkYThkOS90YWJsZXJhbmdlOjBjYjMwNWQ4MDRhMzQ3ODI4YmI3OGQxNWFhZGRhOGQ5XzMtMy0xLTEtMTg5MzQ5_6fec90c3-0800-41d1-bcc8-62462abf2822</x:v>
      </x:c>
      <x:c r="O649" s="2" t="str"/>
      <x:c r="P649" s="2" t="str">
        <x:v>Exact XBRL anchor</x:v>
      </x:c>
      <x:c r="Q649" s="2" t="str">
        <x:v>Dividends, Preferred Stock</x:v>
      </x:c>
      <x:c r="R649" s="2" t="str">
        <x:v>highlighted/JPM_0000019617-22-000272_jpm-20211231.htm</x:v>
      </x:c>
      <x:c r="S649" s="2" t="str">
        <x:v>highlighted/JPM_FY2019_annualreport-2019.pdf</x:v>
      </x:c>
      <x:c r="T649" s="2" t="str">
        <x:v>153,266</x:v>
      </x:c>
    </x:row>
    <x:row r="650" ht="24" customHeight="1">
      <x:c r="C650" s="2" t="str">
        <x:v>Historical Inputs!F650</x:v>
      </x:c>
      <x:c r="D650" s="2" t="str">
        <x:v>JPM</x:v>
      </x:c>
      <x:c r="E650" s="2" t="str">
        <x:v>FY2019</x:v>
      </x:c>
      <x:c r="F650" s="2" t="str">
        <x:v>eps</x:v>
      </x:c>
      <x:c r="G650" s="2" t="n">
        <x:v>10.72</x:v>
      </x:c>
      <x:c r="H650" s="2" t="str">
        <x:v>USD/shares</x:v>
      </x:c>
      <x:c r="I650" s="2" t="str">
        <x:v>2019-12-31</x:v>
      </x:c>
      <x:c r="J650" s="2" t="str">
        <x:v>2022-02-22</x:v>
      </x:c>
      <x:c r="K650" s="2" t="str">
        <x:v>0000019617-22-000272</x:v>
      </x:c>
      <x:c r="L650" s="2" t="str">
        <x:v>data/raw/filings/JPM_0000019617-22-000272_jpm-20211231.htm</x:v>
      </x:c>
      <x:c r="M650" s="2" t="str">
        <x:v>https://www.sec.gov/Archives/edgar/data/19617/000001961722000272/jpm-20211231.htm</x:v>
      </x:c>
      <x:c r="N650" s="2" t="str">
        <x:v>id3VybDovL2RvY3MudjEvZG9jOjM0ZDhmYzFjMDA1OTQ1ZDI5MzBmOWVhYWU5YmVjNmRkL3NlYzozNGQ4ZmMxYzAwNTk0NWQyOTMwZjllYWFlOWJlYzZkZF80NzIvZnJhZzowZTBjOTk5MTJjYmY0MTU4OTdiNTYwYWVkMmJmYmM0Zi90YWJsZTowY2IzMDVkODA0YTM0NzgyOGJiNzhkMTVhYWRkYThkOS90YWJsZXJhbmdlOjBjYjMwNWQ4MDRhMzQ3ODI4YmI3OGQxNWFhZGRhOGQ5XzE3LTMtMS0xLTE4OTM0OQ_3d05de31-eb7e-4b37-b08c-585df046a0ec</x:v>
      </x:c>
      <x:c r="O650" s="2" t="str"/>
      <x:c r="P650" s="2" t="str">
        <x:v>Exact XBRL anchor</x:v>
      </x:c>
      <x:c r="Q650" s="2" t="str">
        <x:v>Earnings Per Share, Diluted</x:v>
      </x:c>
      <x:c r="R650" s="2" t="str">
        <x:v>highlighted/JPM_0000019617-22-000272_jpm-20211231.htm</x:v>
      </x:c>
      <x:c r="S650" s="2" t="str">
        <x:v>highlighted/JPM_FY2019_annualreport-2019.pdf</x:v>
      </x:c>
      <x:c r="T650" s="2" t="str">
        <x:v>44,47,150</x:v>
      </x:c>
    </x:row>
    <x:row r="651" ht="24" customHeight="1">
      <x:c r="C651" s="2" t="str">
        <x:v>Historical Inputs!F651</x:v>
      </x:c>
      <x:c r="D651" s="2" t="str">
        <x:v>JPM</x:v>
      </x:c>
      <x:c r="E651" s="2" t="str">
        <x:v>FY2019</x:v>
      </x:c>
      <x:c r="F651" s="2" t="str">
        <x:v>shares_diluted</x:v>
      </x:c>
      <x:c r="G651" s="2" t="n">
        <x:v>3230.4</x:v>
      </x:c>
      <x:c r="H651" s="2" t="str">
        <x:v>shares</x:v>
      </x:c>
      <x:c r="I651" s="2" t="str">
        <x:v>2019-12-31</x:v>
      </x:c>
      <x:c r="J651" s="2" t="str">
        <x:v>2022-02-22</x:v>
      </x:c>
      <x:c r="K651" s="2" t="str">
        <x:v>0000019617-22-000272</x:v>
      </x:c>
      <x:c r="L651" s="2" t="str">
        <x:v>data/raw/filings/JPM_0000019617-22-000272_jpm-20211231.htm</x:v>
      </x:c>
      <x:c r="M651" s="2" t="str">
        <x:v>https://www.sec.gov/Archives/edgar/data/19617/000001961722000272/jpm-20211231.htm</x:v>
      </x:c>
      <x:c r="N651" s="2" t="str">
        <x:v>id3VybDovL2RvY3MudjEvZG9jOjM0ZDhmYzFjMDA1OTQ1ZDI5MzBmOWVhYWU5YmVjNmRkL3NlYzozNGQ4ZmMxYzAwNTk0NWQyOTMwZjllYWFlOWJlYzZkZF80NzIvZnJhZzowZTBjOTk5MTJjYmY0MTU4OTdiNTYwYWVkMmJmYmM0Zi90YWJsZTowY2IzMDVkODA0YTM0NzgyOGJiNzhkMTVhYWRkYThkOS90YWJsZXJhbmdlOjBjYjMwNWQ4MDRhMzQ3ODI4YmI3OGQxNWFhZGRhOGQ5XzE2LTMtMS0xLTE4OTM0OQ_94b41bb5-bef4-40d8-bc1d-8880de4f1fba</x:v>
      </x:c>
      <x:c r="O651" s="2" t="str"/>
      <x:c r="P651" s="2" t="str">
        <x:v>Exact XBRL anchor</x:v>
      </x:c>
      <x:c r="Q651" s="2" t="str">
        <x:v>Weighted Average Number of Shares Outstanding, Diluted</x:v>
      </x:c>
      <x:c r="R651" s="2" t="str">
        <x:v>highlighted/JPM_0000019617-22-000272_jpm-20211231.htm</x:v>
      </x:c>
      <x:c r="S651" s="2" t="str">
        <x:v>highlighted/JPM_FY2019_annualreport-2019.pdf</x:v>
      </x:c>
      <x:c r="T651" s="2" t="str">
        <x:v>44,150,266</x:v>
      </x:c>
    </x:row>
    <x:row r="652" ht="24" customHeight="1">
      <x:c r="C652" s="2" t="str">
        <x:v>Historical Inputs!F652</x:v>
      </x:c>
      <x:c r="D652" s="2" t="str">
        <x:v>JPM</x:v>
      </x:c>
      <x:c r="E652" s="2" t="str">
        <x:v>FY2019</x:v>
      </x:c>
      <x:c r="F652" s="2" t="str">
        <x:v>dps</x:v>
      </x:c>
      <x:c r="G652" s="2" t="n">
        <x:v>3.4</x:v>
      </x:c>
      <x:c r="H652" s="2" t="str">
        <x:v>USD/shares</x:v>
      </x:c>
      <x:c r="I652" s="2" t="str">
        <x:v>2019-12-31</x:v>
      </x:c>
      <x:c r="J652" s="2" t="str">
        <x:v>2022-02-22</x:v>
      </x:c>
      <x:c r="K652" s="2" t="str">
        <x:v>0000019617-22-000272</x:v>
      </x:c>
      <x:c r="L652" s="2" t="str">
        <x:v>data/raw/filings/JPM_0000019617-22-000272_jpm-20211231.htm</x:v>
      </x:c>
      <x:c r="M652" s="2" t="str">
        <x:v>https://www.sec.gov/Archives/edgar/data/19617/000001961722000272/jpm-20211231.htm</x:v>
      </x:c>
      <x:c r="N652" s="2" t="str">
        <x:v>id3VybDovL2RvY3MudjEvZG9jOjM0ZDhmYzFjMDA1OTQ1ZDI5MzBmOWVhYWU5YmVjNmRkL3NlYzozNGQ4ZmMxYzAwNTk0NWQyOTMwZjllYWFlOWJlYzZkZF8zMTYvZnJhZzo2NjdhMTRlOTFlNDc0OGVhYjY1NzdhZGJiNTJjNTY3Mi90YWJsZTo5ZDU3OTBjMTVmYjg0Zjg4OGVhODYyNjZkY2I4NzQ5Ny90YWJsZXJhbmdlOjlkNTc5MGMxNWZiODRmODg4ZWE4NjI2NmRjYjg3NDk3XzE5LTAtMS0xLTE4OTM0OS90ZXh0cmVnaW9uOmRkYzE2Y2QzOGQ4ODRiMTNhOTViNDdhOTEzZjc3YzUwXzc2OTY1ODEzOTQ1MzE_c5897e28-2254-47b0-834f-acc2e4406305</x:v>
      </x:c>
      <x:c r="O652" s="2" t="str"/>
      <x:c r="P652" s="2" t="str">
        <x:v>Exact XBRL anchor</x:v>
      </x:c>
      <x:c r="Q652" s="2" t="str">
        <x:v>Common Stock, Dividends, Per Share, Declared</x:v>
      </x:c>
      <x:c r="R652" s="2" t="str">
        <x:v>highlighted/JPM_0000019617-22-000272_jpm-20211231.htm</x:v>
      </x:c>
      <x:c r="S652" s="2" t="str">
        <x:v>highlighted/JPM_FY2019_annualreport-2019.pdf</x:v>
      </x:c>
      <x:c r="T652" s="2" t="str">
        <x:v>44</x:v>
      </x:c>
    </x:row>
    <x:row r="653" ht="24" customHeight="1">
      <x:c r="C653" s="2" t="str">
        <x:v>Historical Inputs!F653</x:v>
      </x:c>
      <x:c r="D653" s="2" t="str">
        <x:v>JPM</x:v>
      </x:c>
      <x:c r="E653" s="2" t="str">
        <x:v>FY2019</x:v>
      </x:c>
      <x:c r="F653" s="2" t="str">
        <x:v>dividends</x:v>
      </x:c>
      <x:c r="G653" s="2" t="n">
        <x:v>12343</x:v>
      </x:c>
      <x:c r="H653" s="2" t="str">
        <x:v>USD</x:v>
      </x:c>
      <x:c r="I653" s="2" t="str">
        <x:v>2019-12-31</x:v>
      </x:c>
      <x:c r="J653" s="2" t="str">
        <x:v>2022-02-22</x:v>
      </x:c>
      <x:c r="K653" s="2" t="str">
        <x:v>0000019617-22-000272</x:v>
      </x:c>
      <x:c r="L653" s="2" t="str">
        <x:v>data/raw/filings/JPM_0000019617-22-000272_jpm-20211231.htm</x:v>
      </x:c>
      <x:c r="M653" s="2" t="str">
        <x:v>https://www.sec.gov/Archives/edgar/data/19617/000001961722000272/jpm-20211231.htm</x:v>
      </x:c>
      <x:c r="N653" s="2" t="str">
        <x:v>id3VybDovL2RvY3MudjEvZG9jOjM0ZDhmYzFjMDA1OTQ1ZDI5MzBmOWVhYWU5YmVjNmRkL3NlYzozNGQ4ZmMxYzAwNTk0NWQyOTMwZjllYWFlOWJlYzZkZF8zMTkvZnJhZzo1ZjA5NzhlM2U2ZDg0MmFkOTQ1NzUzNWNjZDJmYmRmMy90YWJsZTphYmE5ZTliZTUxOTU0YTM3YTc1MGZmNWQ4ZTkxNmExNC90YWJsZXJhbmdlOmFiYTllOWJlNTE5NTRhMzdhNzUwZmY1ZDhlOTE2YTE0XzQ2LTUtMS0xLTE4OTM0OQ_9677b039-2a51-4803-839a-f6b488eefb5a</x:v>
      </x:c>
      <x:c r="O653" s="2" t="str"/>
      <x:c r="P653" s="2" t="str">
        <x:v>Exact XBRL anchor</x:v>
      </x:c>
      <x:c r="Q653" s="2" t="str">
        <x:v>Payments of Dividends</x:v>
      </x:c>
      <x:c r="R653" s="2" t="str">
        <x:v>highlighted/JPM_0000019617-22-000272_jpm-20211231.htm</x:v>
      </x:c>
      <x:c r="S653" s="2" t="str">
        <x:v>highlighted/JPM_FY2019_annualreport-2019.pdf</x:v>
      </x:c>
      <x:c r="T653" s="2" t="str">
        <x:v>154,290</x:v>
      </x:c>
    </x:row>
    <x:row r="654" ht="24" customHeight="1">
      <x:c r="C654" s="2" t="str">
        <x:v>Historical Inputs!F654</x:v>
      </x:c>
      <x:c r="D654" s="2" t="str">
        <x:v>JPM</x:v>
      </x:c>
      <x:c r="E654" s="2" t="str">
        <x:v>FY2019</x:v>
      </x:c>
      <x:c r="F654" s="2" t="str">
        <x:v>buybacks</x:v>
      </x:c>
      <x:c r="G654" s="2" t="n">
        <x:v>24001</x:v>
      </x:c>
      <x:c r="H654" s="2" t="str">
        <x:v>USD</x:v>
      </x:c>
      <x:c r="I654" s="2" t="str">
        <x:v>2019-12-31</x:v>
      </x:c>
      <x:c r="J654" s="2" t="str">
        <x:v>2022-02-22</x:v>
      </x:c>
      <x:c r="K654" s="2" t="str">
        <x:v>0000019617-22-000272</x:v>
      </x:c>
      <x:c r="L654" s="2" t="str">
        <x:v>data/raw/filings/JPM_0000019617-22-000272_jpm-20211231.htm</x:v>
      </x:c>
      <x:c r="M654" s="2" t="str">
        <x:v>https://www.sec.gov/Archives/edgar/data/19617/000001961722000272/jpm-20211231.htm</x:v>
      </x:c>
      <x:c r="N654" s="2" t="str">
        <x:v>id3VybDovL2RvY3MudjEvZG9jOjM0ZDhmYzFjMDA1OTQ1ZDI5MzBmOWVhYWU5YmVjNmRkL3NlYzozNGQ4ZmMxYzAwNTk0NWQyOTMwZjllYWFlOWJlYzZkZF8zMTkvZnJhZzo1ZjA5NzhlM2U2ZDg0MmFkOTQ1NzUzNWNjZDJmYmRmMy90YWJsZTphYmE5ZTliZTUxOTU0YTM3YTc1MGZmNWQ4ZTkxNmExNC90YWJsZXJhbmdlOmFiYTllOWJlNTE5NTRhMzdhNzUwZmY1ZDhlOTE2YTE0XzQ1LTUtMS0xLTE4OTM0OQ_50ab3dd7-8a6f-498b-9872-189adcb2c3cb</x:v>
      </x:c>
      <x:c r="O654" s="2" t="str"/>
      <x:c r="P654" s="2" t="str">
        <x:v>Exact XBRL anchor</x:v>
      </x:c>
      <x:c r="Q654" s="2" t="str">
        <x:v>Payments for Repurchase of Common Stock</x:v>
      </x:c>
      <x:c r="R654" s="2" t="str">
        <x:v>highlighted/JPM_0000019617-22-000272_jpm-20211231.htm</x:v>
      </x:c>
      <x:c r="S654" s="2" t="str">
        <x:v>highlighted/JPM_FY2019_annualreport-2019.pdf</x:v>
      </x:c>
      <x:c r="T654" s="2" t="str">
        <x:v>154,290</x:v>
      </x:c>
    </x:row>
    <x:row r="655" ht="24" customHeight="1">
      <x:c r="C655" s="2" t="str">
        <x:v>Historical Inputs!F655</x:v>
      </x:c>
      <x:c r="D655" s="2" t="str">
        <x:v>JPM</x:v>
      </x:c>
      <x:c r="E655" s="2" t="str">
        <x:v>FY2019</x:v>
      </x:c>
      <x:c r="F655" s="2" t="str">
        <x:v>chargeoffs</x:v>
      </x:c>
      <x:c r="G655" s="2" t="str">
        <x:v>n.a.</x:v>
      </x:c>
      <x:c r="H655" s="2" t="str">
        <x:v>USDm</x:v>
      </x:c>
      <x:c r="I655" s="2" t="str">
        <x:v>2019-12-31</x:v>
      </x:c>
      <x:c r="J655" s="2" t="str"/>
      <x:c r="K655" s="2" t="str"/>
      <x:c r="L655" s="2" t="str"/>
      <x:c r="M655" s="2" t="str"/>
      <x:c r="N655" s="2" t="str"/>
      <x:c r="O655" s="2" t="str"/>
      <x:c r="P655" s="2" t="str">
        <x:v>Not reported / unavailable</x:v>
      </x:c>
      <x:c r="Q655" s="2" t="str">
        <x:v>Gross loan charge-offs</x:v>
      </x:c>
      <x:c r="R655" s="2" t="str"/>
      <x:c r="S655" s="2" t="str"/>
      <x:c r="T655" s="2" t="str"/>
    </x:row>
    <x:row r="656" ht="24" customHeight="1">
      <x:c r="C656" s="2" t="str">
        <x:v>Historical Inputs!F656</x:v>
      </x:c>
      <x:c r="D656" s="2" t="str">
        <x:v>JPM</x:v>
      </x:c>
      <x:c r="E656" s="2" t="str">
        <x:v>FY2019</x:v>
      </x:c>
      <x:c r="F656" s="2" t="str">
        <x:v>recoveries</x:v>
      </x:c>
      <x:c r="G656" s="2" t="str">
        <x:v>n.a.</x:v>
      </x:c>
      <x:c r="H656" s="2" t="str">
        <x:v>USDm</x:v>
      </x:c>
      <x:c r="I656" s="2" t="str">
        <x:v>2019-12-31</x:v>
      </x:c>
      <x:c r="J656" s="2" t="str"/>
      <x:c r="K656" s="2" t="str"/>
      <x:c r="L656" s="2" t="str"/>
      <x:c r="M656" s="2" t="str"/>
      <x:c r="N656" s="2" t="str"/>
      <x:c r="O656" s="2" t="str"/>
      <x:c r="P656" s="2" t="str">
        <x:v>Not reported / unavailable</x:v>
      </x:c>
      <x:c r="Q656" s="2" t="str">
        <x:v>Loan recoveries</x:v>
      </x:c>
      <x:c r="R656" s="2" t="str"/>
      <x:c r="S656" s="2" t="str"/>
      <x:c r="T656" s="2" t="str"/>
    </x:row>
    <x:row r="657" ht="24" customHeight="1">
      <x:c r="C657" s="2" t="str">
        <x:v>Historical Inputs!F657</x:v>
      </x:c>
      <x:c r="D657" s="2" t="str">
        <x:v>JPM</x:v>
      </x:c>
      <x:c r="E657" s="2" t="str">
        <x:v>FY2019</x:v>
      </x:c>
      <x:c r="F657" s="2" t="str">
        <x:v>rwa</x:v>
      </x:c>
      <x:c r="G657" s="2" t="str">
        <x:v>n.a.</x:v>
      </x:c>
      <x:c r="H657" s="2" t="str">
        <x:v>USDm</x:v>
      </x:c>
      <x:c r="I657" s="2" t="str">
        <x:v>2019-12-31</x:v>
      </x:c>
      <x:c r="J657" s="2" t="str"/>
      <x:c r="K657" s="2" t="str"/>
      <x:c r="L657" s="2" t="str"/>
      <x:c r="M657" s="2" t="str"/>
      <x:c r="N657" s="2" t="str"/>
      <x:c r="O657" s="2" t="str"/>
      <x:c r="P657" s="2" t="str">
        <x:v>Not reported / unavailable</x:v>
      </x:c>
      <x:c r="Q657" s="2" t="str">
        <x:v>Risk-weighted assets</x:v>
      </x:c>
      <x:c r="R657" s="2" t="str"/>
      <x:c r="S657" s="2" t="str"/>
      <x:c r="T657" s="2" t="str"/>
    </x:row>
    <x:row r="658" ht="24" customHeight="1">
      <x:c r="C658" s="2" t="str">
        <x:v>Historical Inputs!F658</x:v>
      </x:c>
      <x:c r="D658" s="2" t="str">
        <x:v>JPM</x:v>
      </x:c>
      <x:c r="E658" s="2" t="str">
        <x:v>FY2019</x:v>
      </x:c>
      <x:c r="F658" s="2" t="str">
        <x:v>cet1_reported</x:v>
      </x:c>
      <x:c r="G658" s="2" t="str">
        <x:v>n.a.</x:v>
      </x:c>
      <x:c r="H658" s="2" t="str">
        <x:v>%</x:v>
      </x:c>
      <x:c r="I658" s="2" t="str">
        <x:v>2019-12-31</x:v>
      </x:c>
      <x:c r="J658" s="2" t="str"/>
      <x:c r="K658" s="2" t="str"/>
      <x:c r="L658" s="2" t="str"/>
      <x:c r="M658" s="2" t="str"/>
      <x:c r="N658" s="2" t="str"/>
      <x:c r="O658" s="2" t="str"/>
      <x:c r="P658" s="2" t="str">
        <x:v>Not reported / unavailable</x:v>
      </x:c>
      <x:c r="Q658" s="2" t="str">
        <x:v>Actual standardized CET1 ratio</x:v>
      </x:c>
      <x:c r="R658" s="2" t="str"/>
      <x:c r="S658" s="2" t="str"/>
      <x:c r="T658" s="2" t="str"/>
    </x:row>
    <x:row r="659" ht="24" customHeight="1">
      <x:c r="C659" s="2" t="str">
        <x:v>Historical Inputs!F659</x:v>
      </x:c>
      <x:c r="D659" s="2" t="str">
        <x:v>JPM</x:v>
      </x:c>
      <x:c r="E659" s="2" t="str">
        <x:v>FY2019</x:v>
      </x:c>
      <x:c r="F659" s="2" t="str">
        <x:v>nim_reported</x:v>
      </x:c>
      <x:c r="G659" s="2" t="str">
        <x:v>n.a.</x:v>
      </x:c>
      <x:c r="H659" s="2" t="str">
        <x:v>%</x:v>
      </x:c>
      <x:c r="I659" s="2" t="str">
        <x:v>2019-12-31</x:v>
      </x:c>
      <x:c r="J659" s="2" t="str"/>
      <x:c r="K659" s="2" t="str"/>
      <x:c r="L659" s="2" t="str"/>
      <x:c r="M659" s="2" t="str"/>
      <x:c r="N659" s="2" t="str"/>
      <x:c r="O659" s="2" t="str"/>
      <x:c r="P659" s="2" t="str">
        <x:v>Not reported / unavailable</x:v>
      </x:c>
      <x:c r="Q659" s="2" t="str">
        <x:v>Issuer reported net interest margin</x:v>
      </x:c>
      <x:c r="R659" s="2" t="str"/>
      <x:c r="S659" s="2" t="str"/>
      <x:c r="T659" s="2" t="str"/>
    </x:row>
    <x:row r="660" ht="24" customHeight="1">
      <x:c r="C660" s="2" t="str">
        <x:v>Historical Inputs!F660</x:v>
      </x:c>
      <x:c r="D660" s="2" t="str">
        <x:v>JPM</x:v>
      </x:c>
      <x:c r="E660" s="2" t="str">
        <x:v>FY2019</x:v>
      </x:c>
      <x:c r="F660" s="2" t="str">
        <x:v>bvps_reported</x:v>
      </x:c>
      <x:c r="G660" s="2" t="n">
        <x:v>75.98</x:v>
      </x:c>
      <x:c r="H660" s="2" t="str">
        <x:v>USD/shares</x:v>
      </x:c>
      <x:c r="I660" s="2" t="str">
        <x:v>2019-12-31</x:v>
      </x:c>
      <x:c r="J660" s="2" t="str">
        <x:v>2020-02-25</x:v>
      </x:c>
      <x:c r="K660" s="2" t="str">
        <x:v>0000019617-20-000257</x:v>
      </x:c>
      <x:c r="L660" s="2" t="str">
        <x:v>data/raw/filings/JPM_0000019617-20-000257_corp10k2019.htm</x:v>
      </x:c>
      <x:c r="M660" s="2" t="str">
        <x:v>https://www.sec.gov/Archives/edgar/data/19617/000001961720000257/corp10k2019.htm</x:v>
      </x:c>
      <x:c r="N660" s="2" t="str"/>
      <x:c r="O660" s="2" t="str"/>
      <x:c r="P660" s="2" t="str">
        <x:v>Exact selected original table text</x:v>
      </x:c>
      <x:c r="Q660" s="2" t="str">
        <x:v>Reported common book value per share</x:v>
      </x:c>
      <x:c r="R660" s="2" t="str">
        <x:v>highlighted/JPM_0000019617-20-000257_corp10k2019.htm</x:v>
      </x:c>
      <x:c r="S660" s="2" t="str">
        <x:v>highlighted/JPM_FY2019_annualreport-2019.pdf</x:v>
      </x:c>
      <x:c r="T660" s="2" t="str">
        <x:v>44,47,291</x:v>
      </x:c>
    </x:row>
    <x:row r="661" ht="24" customHeight="1">
      <x:c r="C661" s="2" t="str">
        <x:v>Historical Inputs!F661</x:v>
      </x:c>
      <x:c r="D661" s="2" t="str">
        <x:v>JPM</x:v>
      </x:c>
      <x:c r="E661" s="2" t="str">
        <x:v>FY2019</x:v>
      </x:c>
      <x:c r="F661" s="2" t="str">
        <x:v>tbvps_reported</x:v>
      </x:c>
      <x:c r="G661" s="2" t="n">
        <x:v>60.98</x:v>
      </x:c>
      <x:c r="H661" s="2" t="str">
        <x:v>USD/shares</x:v>
      </x:c>
      <x:c r="I661" s="2" t="str">
        <x:v>2019-12-31</x:v>
      </x:c>
      <x:c r="J661" s="2" t="str">
        <x:v>2020-02-25</x:v>
      </x:c>
      <x:c r="K661" s="2" t="str">
        <x:v>0000019617-20-000257</x:v>
      </x:c>
      <x:c r="L661" s="2" t="str">
        <x:v>data/raw/filings/JPM_0000019617-20-000257_corp10k2019.htm</x:v>
      </x:c>
      <x:c r="M661" s="2" t="str">
        <x:v>https://www.sec.gov/Archives/edgar/data/19617/000001961720000257/corp10k2019.htm</x:v>
      </x:c>
      <x:c r="N661" s="2" t="str"/>
      <x:c r="O661" s="2" t="str"/>
      <x:c r="P661" s="2" t="str">
        <x:v>Exact selected original table text</x:v>
      </x:c>
      <x:c r="Q661" s="2" t="str">
        <x:v>Reported tangible book value per share</x:v>
      </x:c>
      <x:c r="R661" s="2" t="str">
        <x:v>highlighted/JPM_0000019617-20-000257_corp10k2019.htm</x:v>
      </x:c>
      <x:c r="S661" s="2" t="str">
        <x:v>highlighted/JPM_FY2019_annualreport-2019.pdf</x:v>
      </x:c>
      <x:c r="T661" s="2" t="str">
        <x:v>44,47,63</x:v>
      </x:c>
    </x:row>
    <x:row r="662" ht="24" customHeight="1">
      <x:c r="C662" s="2" t="str">
        <x:v>Historical Inputs!F662</x:v>
      </x:c>
      <x:c r="D662" s="2" t="str">
        <x:v>JPM</x:v>
      </x:c>
      <x:c r="E662" s="2" t="str">
        <x:v>FY2019</x:v>
      </x:c>
      <x:c r="F662" s="2" t="str">
        <x:v>tce_reported</x:v>
      </x:c>
      <x:c r="G662" s="2" t="str">
        <x:v>n.a.</x:v>
      </x:c>
      <x:c r="H662" s="2" t="str">
        <x:v>USDm</x:v>
      </x:c>
      <x:c r="I662" s="2" t="str">
        <x:v>2019-12-31</x:v>
      </x:c>
      <x:c r="J662" s="2" t="str"/>
      <x:c r="K662" s="2" t="str"/>
      <x:c r="L662" s="2" t="str"/>
      <x:c r="M662" s="2" t="str"/>
      <x:c r="N662" s="2" t="str"/>
      <x:c r="O662" s="2" t="str"/>
      <x:c r="P662" s="2" t="str">
        <x:v>Not reported / unavailable</x:v>
      </x:c>
      <x:c r="Q662" s="2" t="str">
        <x:v>Reported tangible common equity</x:v>
      </x:c>
      <x:c r="R662" s="2" t="str"/>
      <x:c r="S662" s="2" t="str"/>
      <x:c r="T662" s="2" t="str"/>
    </x:row>
    <x:row r="663" ht="24" customHeight="1">
      <x:c r="C663" s="2" t="str">
        <x:v>Historical Inputs!F663</x:v>
      </x:c>
      <x:c r="D663" s="2" t="str">
        <x:v>JPM</x:v>
      </x:c>
      <x:c r="E663" s="2" t="str">
        <x:v>FY2020</x:v>
      </x:c>
      <x:c r="F663" s="2" t="str">
        <x:v>assets</x:v>
      </x:c>
      <x:c r="G663" s="2" t="n">
        <x:v>3384757</x:v>
      </x:c>
      <x:c r="H663" s="2" t="str">
        <x:v>USD</x:v>
      </x:c>
      <x:c r="I663" s="2" t="str">
        <x:v>2020-12-31</x:v>
      </x:c>
      <x:c r="J663" s="2" t="str">
        <x:v>2023-02-21</x:v>
      </x:c>
      <x:c r="K663" s="2" t="str">
        <x:v>0000019617-23-000231</x:v>
      </x:c>
      <x:c r="L663" s="2" t="str">
        <x:v>data/raw/filings/JPM_0000019617-23-000231_jpm-20221231.htm</x:v>
      </x:c>
      <x:c r="M663" s="2" t="str">
        <x:v>https://www.sec.gov/Archives/edgar/data/19617/000001961723000231/jpm-20221231.htm</x:v>
      </x:c>
      <x:c r="N663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EyLTEzLTEtMS05Mjc1NTg_3623bb58-a049-4b6e-a24e-0ec7a717258e</x:v>
      </x:c>
      <x:c r="O663" s="2" t="str"/>
      <x:c r="P663" s="2" t="str">
        <x:v>Exact XBRL anchor</x:v>
      </x:c>
      <x:c r="Q663" s="2" t="str">
        <x:v>Assets</x:v>
      </x:c>
      <x:c r="R663" s="2" t="str">
        <x:v>highlighted/JPM_0000019617-23-000231_jpm-20221231.htm</x:v>
      </x:c>
      <x:c r="S663" s="2" t="str"/>
      <x:c r="T663" s="2" t="str"/>
    </x:row>
    <x:row r="664" ht="24" customHeight="1">
      <x:c r="C664" s="2" t="str">
        <x:v>Historical Inputs!F664</x:v>
      </x:c>
      <x:c r="D664" s="2" t="str">
        <x:v>JPM</x:v>
      </x:c>
      <x:c r="E664" s="2" t="str">
        <x:v>FY2020</x:v>
      </x:c>
      <x:c r="F664" s="2" t="str">
        <x:v>liabilities</x:v>
      </x:c>
      <x:c r="G664" s="2" t="n">
        <x:v>3105403</x:v>
      </x:c>
      <x:c r="H664" s="2" t="str">
        <x:v>USD</x:v>
      </x:c>
      <x:c r="I664" s="2" t="str">
        <x:v>2020-12-31</x:v>
      </x:c>
      <x:c r="J664" s="2" t="str">
        <x:v>2022-02-22</x:v>
      </x:c>
      <x:c r="K664" s="2" t="str">
        <x:v>0000019617-22-000272</x:v>
      </x:c>
      <x:c r="L664" s="2" t="str">
        <x:v>data/raw/filings/JPM_0000019617-22-000272_jpm-20211231.htm</x:v>
      </x:c>
      <x:c r="M664" s="2" t="str">
        <x:v>https://www.sec.gov/Archives/edgar/data/19617/000001961722000272/jpm-20211231.htm</x:v>
      </x:c>
      <x:c r="N664" s="2" t="str">
        <x:v>id3VybDovL2RvY3MudjEvZG9jOjM0ZDhmYzFjMDA1OTQ1ZDI5MzBmOWVhYWU5YmVjNmRkL3NlYzozNGQ4ZmMxYzAwNTk0NWQyOTMwZjllYWFlOWJlYzZkZF8zMTMvZnJhZzo1OGQwNmE1YmM3NGU0MjEyOGM1OTVlZDZjNzZjZDFhNi90YWJsZTplYzBkYTIxNDA5MmI0ZjY5YmEwNmM5MzBlMDcwMmQ2NC90YWJsZXJhbmdlOmVjMGRhMjE0MDkyYjRmNjliYTA2YzkzMGUwNzAyZDY0XzMxLTMtMS0xLTE4OTM0OQ_68fa4bf6-0552-4cab-87ed-857ecb8458e5</x:v>
      </x:c>
      <x:c r="O664" s="2" t="str"/>
      <x:c r="P664" s="2" t="str">
        <x:v>Exact XBRL anchor</x:v>
      </x:c>
      <x:c r="Q664" s="2" t="str">
        <x:v>Liabilities</x:v>
      </x:c>
      <x:c r="R664" s="2" t="str">
        <x:v>highlighted/JPM_0000019617-22-000272_jpm-20211231.htm</x:v>
      </x:c>
      <x:c r="S664" s="2" t="str"/>
      <x:c r="T664" s="2" t="str"/>
    </x:row>
    <x:row r="665" ht="24" customHeight="1">
      <x:c r="C665" s="2" t="str">
        <x:v>Historical Inputs!F665</x:v>
      </x:c>
      <x:c r="D665" s="2" t="str">
        <x:v>JPM</x:v>
      </x:c>
      <x:c r="E665" s="2" t="str">
        <x:v>FY2020</x:v>
      </x:c>
      <x:c r="F665" s="2" t="str">
        <x:v>equity</x:v>
      </x:c>
      <x:c r="G665" s="2" t="n">
        <x:v>279354</x:v>
      </x:c>
      <x:c r="H665" s="2" t="str">
        <x:v>USD</x:v>
      </x:c>
      <x:c r="I665" s="2" t="str">
        <x:v>2020-12-31</x:v>
      </x:c>
      <x:c r="J665" s="2" t="str">
        <x:v>2023-02-21</x:v>
      </x:c>
      <x:c r="K665" s="2" t="str">
        <x:v>0000019617-23-000231</x:v>
      </x:c>
      <x:c r="L665" s="2" t="str">
        <x:v>data/raw/filings/JPM_0000019617-23-000231_jpm-20221231.htm</x:v>
      </x:c>
      <x:c r="M665" s="2" t="str">
        <x:v>https://www.sec.gov/Archives/edgar/data/19617/000001961723000231/jpm-20221231.htm</x:v>
      </x:c>
      <x:c r="N665" s="2" t="str">
        <x:v>id3VybDovL2RvY3MudjEvZG9jOjcxZmQzYmUzOWNmZjQ2ZDRiZmEwOTBjMzcxM2MzZmEyL3NlYzo3MWZkM2JlMzljZmY0NmQ0YmZhMDkwYzM3MTNjM2ZhMl8zMDQvZnJhZzo5ZWYwYjY3NTAzZjM0MzRhODI5ZmNlNzIzZjZjOWI4Yy90YWJsZToxNGVjYjdjYTU2N2Q0MzJjODQyY2ViZTQ5Mjg4OTg3NC90YWJsZXJhbmdlOjE0ZWNiN2NhNTY3ZDQzMmM4NDJjZWJlNDkyODg5ODc0XzM4LTYtMS0xLTkyNzU1OA_50d836d5-e65c-4459-a642-49181fb2ec04</x:v>
      </x:c>
      <x:c r="O665" s="2" t="str"/>
      <x:c r="P665" s="2" t="str">
        <x:v>Exact XBRL anchor</x:v>
      </x:c>
      <x:c r="Q665" s="2" t="str">
        <x:v>Stockholders' Equity Attributable to Parent</x:v>
      </x:c>
      <x:c r="R665" s="2" t="str">
        <x:v>highlighted/JPM_0000019617-23-000231_jpm-20221231.htm</x:v>
      </x:c>
      <x:c r="S665" s="2" t="str"/>
      <x:c r="T665" s="2" t="str"/>
    </x:row>
    <x:row r="666" ht="24" customHeight="1">
      <x:c r="C666" s="2" t="str">
        <x:v>Historical Inputs!F666</x:v>
      </x:c>
      <x:c r="D666" s="2" t="str">
        <x:v>JPM</x:v>
      </x:c>
      <x:c r="E666" s="2" t="str">
        <x:v>FY2020</x:v>
      </x:c>
      <x:c r="F666" s="2" t="str">
        <x:v>preferred</x:v>
      </x:c>
      <x:c r="G666" s="2" t="n">
        <x:v>30063</x:v>
      </x:c>
      <x:c r="H666" s="2" t="str">
        <x:v>USD</x:v>
      </x:c>
      <x:c r="I666" s="2" t="str">
        <x:v>2020-12-31</x:v>
      </x:c>
      <x:c r="J666" s="2" t="str">
        <x:v>2022-02-22</x:v>
      </x:c>
      <x:c r="K666" s="2" t="str">
        <x:v>0000019617-22-000272</x:v>
      </x:c>
      <x:c r="L666" s="2" t="str">
        <x:v>data/raw/filings/JPM_0000019617-22-000272_jpm-20211231.htm</x:v>
      </x:c>
      <x:c r="M666" s="2" t="str">
        <x:v>https://www.sec.gov/Archives/edgar/data/19617/000001961722000272/jpm-20211231.htm</x:v>
      </x:c>
      <x:c r="N666" s="2" t="str">
        <x:v>id3VybDovL2RvY3MudjEvZG9jOjM0ZDhmYzFjMDA1OTQ1ZDI5MzBmOWVhYWU5YmVjNmRkL3NlYzozNGQ4ZmMxYzAwNTk0NWQyOTMwZjllYWFlOWJlYzZkZF80NjMvZnJhZzo4M2MyOWEyOGZkMWE0NWI2OTMyNGEwZTg4YjFkZGUzYi90YWJsZTphYTYyMDhjYTk1NzQ0N2ZlYjljNmUxMTlkYTdmNDc4NC90YWJsZXJhbmdlOmFhNjIwOGNhOTU3NDQ3ZmViOWM2ZTExOWRhN2Y0Nzg0XzI3LTUtMS0xLTE4OTM0OQ_4c99f19a-1f5b-4464-9419-27474c017591</x:v>
      </x:c>
      <x:c r="O666" s="2" t="str"/>
      <x:c r="P666" s="2" t="str">
        <x:v>Exact XBRL anchor</x:v>
      </x:c>
      <x:c r="Q666" s="2" t="str">
        <x:v>Preferred Stock, Including Additional Paid in Capital, Net of Discount</x:v>
      </x:c>
      <x:c r="R666" s="2" t="str">
        <x:v>highlighted/JPM_0000019617-22-000272_jpm-20211231.htm</x:v>
      </x:c>
      <x:c r="S666" s="2" t="str"/>
      <x:c r="T666" s="2" t="str"/>
    </x:row>
    <x:row r="667" ht="24" customHeight="1">
      <x:c r="C667" s="2" t="str">
        <x:v>Historical Inputs!F667</x:v>
      </x:c>
      <x:c r="D667" s="2" t="str">
        <x:v>JPM</x:v>
      </x:c>
      <x:c r="E667" s="2" t="str">
        <x:v>FY2020</x:v>
      </x:c>
      <x:c r="F667" s="2" t="str">
        <x:v>common_equity_reported</x:v>
      </x:c>
      <x:c r="G667" s="2" t="str">
        <x:v>n.a.</x:v>
      </x:c>
      <x:c r="H667" s="2" t="str">
        <x:v>USDm</x:v>
      </x:c>
      <x:c r="I667" s="2" t="str">
        <x:v>2020-12-31</x:v>
      </x:c>
      <x:c r="J667" s="2" t="str"/>
      <x:c r="K667" s="2" t="str"/>
      <x:c r="L667" s="2" t="str"/>
      <x:c r="M667" s="2" t="str"/>
      <x:c r="N667" s="2" t="str"/>
      <x:c r="O667" s="2" t="str"/>
      <x:c r="P667" s="2" t="str">
        <x:v>Not reported / unavailable</x:v>
      </x:c>
      <x:c r="Q667" s="2" t="str">
        <x:v>Reported common shareholders equity</x:v>
      </x:c>
      <x:c r="R667" s="2" t="str"/>
      <x:c r="S667" s="2" t="str"/>
      <x:c r="T667" s="2" t="str"/>
    </x:row>
    <x:row r="668" ht="24" customHeight="1">
      <x:c r="C668" s="2" t="str">
        <x:v>Historical Inputs!F668</x:v>
      </x:c>
      <x:c r="D668" s="2" t="str">
        <x:v>JPM</x:v>
      </x:c>
      <x:c r="E668" s="2" t="str">
        <x:v>FY2020</x:v>
      </x:c>
      <x:c r="F668" s="2" t="str">
        <x:v>goodwill</x:v>
      </x:c>
      <x:c r="G668" s="2" t="n">
        <x:v>49248</x:v>
      </x:c>
      <x:c r="H668" s="2" t="str">
        <x:v>USD</x:v>
      </x:c>
      <x:c r="I668" s="2" t="str">
        <x:v>2020-12-31</x:v>
      </x:c>
      <x:c r="J668" s="2" t="str">
        <x:v>2024-02-16</x:v>
      </x:c>
      <x:c r="K668" s="2" t="str">
        <x:v>0000019617-24-000225</x:v>
      </x:c>
      <x:c r="L668" s="2" t="str">
        <x:v>data/raw/filings/JPM_0000019617-24-000225_jpm-20231231.htm</x:v>
      </x:c>
      <x:c r="M668" s="2" t="str">
        <x:v>https://www.sec.gov/Archives/edgar/data/19617/000001961724000225/jpm-20231231.htm</x:v>
      </x:c>
      <x:c r="N668" s="2" t="str">
        <x:v>f-6127</x:v>
      </x:c>
      <x:c r="O668" s="2" t="str"/>
      <x:c r="P668" s="2" t="str">
        <x:v>Exact XBRL anchor</x:v>
      </x:c>
      <x:c r="Q668" s="2" t="str">
        <x:v>Goodwill</x:v>
      </x:c>
      <x:c r="R668" s="2" t="str">
        <x:v>highlighted/JPM_0000019617-24-000225_jpm-20231231.htm</x:v>
      </x:c>
      <x:c r="S668" s="2" t="str">
        <x:v>highlighted/JPM_FY2020_annualreport-2020.pdf</x:v>
      </x:c>
      <x:c r="T668" s="2" t="str">
        <x:v>108,141,305</x:v>
      </x:c>
    </x:row>
    <x:row r="669" ht="24" customHeight="1">
      <x:c r="C669" s="2" t="str">
        <x:v>Historical Inputs!F669</x:v>
      </x:c>
      <x:c r="D669" s="2" t="str">
        <x:v>JPM</x:v>
      </x:c>
      <x:c r="E669" s="2" t="str">
        <x:v>FY2020</x:v>
      </x:c>
      <x:c r="F669" s="2" t="str">
        <x:v>intangibles</x:v>
      </x:c>
      <x:c r="G669" s="2" t="str">
        <x:v>n.a.</x:v>
      </x:c>
      <x:c r="H669" s="2" t="str">
        <x:v>USDm</x:v>
      </x:c>
      <x:c r="I669" s="2" t="str">
        <x:v>2020-12-31</x:v>
      </x:c>
      <x:c r="J669" s="2" t="str"/>
      <x:c r="K669" s="2" t="str"/>
      <x:c r="L669" s="2" t="str"/>
      <x:c r="M669" s="2" t="str"/>
      <x:c r="N669" s="2" t="str"/>
      <x:c r="O669" s="2" t="str"/>
      <x:c r="P669" s="2" t="str">
        <x:v>Not reported / unavailable</x:v>
      </x:c>
      <x:c r="Q669" s="2" t="str">
        <x:v>Other intangible assets excluding goodwill</x:v>
      </x:c>
      <x:c r="R669" s="2" t="str"/>
      <x:c r="S669" s="2" t="str"/>
      <x:c r="T669" s="2" t="str"/>
    </x:row>
    <x:row r="670" ht="24" customHeight="1">
      <x:c r="C670" s="2" t="str">
        <x:v>Historical Inputs!F670</x:v>
      </x:c>
      <x:c r="D670" s="2" t="str">
        <x:v>JPM</x:v>
      </x:c>
      <x:c r="E670" s="2" t="str">
        <x:v>FY2020</x:v>
      </x:c>
      <x:c r="F670" s="2" t="str">
        <x:v>intangibles_total</x:v>
      </x:c>
      <x:c r="G670" s="2" t="str">
        <x:v>n.a.</x:v>
      </x:c>
      <x:c r="H670" s="2" t="str">
        <x:v>USDm</x:v>
      </x:c>
      <x:c r="I670" s="2" t="str">
        <x:v>2020-12-31</x:v>
      </x:c>
      <x:c r="J670" s="2" t="str"/>
      <x:c r="K670" s="2" t="str"/>
      <x:c r="L670" s="2" t="str"/>
      <x:c r="M670" s="2" t="str"/>
      <x:c r="N670" s="2" t="str"/>
      <x:c r="O670" s="2" t="str"/>
      <x:c r="P670" s="2" t="str">
        <x:v>Not reported / unavailable</x:v>
      </x:c>
      <x:c r="Q670" s="2" t="str">
        <x:v>Reported goodwill and intangible assets combined</x:v>
      </x:c>
      <x:c r="R670" s="2" t="str"/>
      <x:c r="S670" s="2" t="str"/>
      <x:c r="T670" s="2" t="str"/>
    </x:row>
    <x:row r="671" ht="24" customHeight="1">
      <x:c r="C671" s="2" t="str">
        <x:v>Historical Inputs!F671</x:v>
      </x:c>
      <x:c r="D671" s="2" t="str">
        <x:v>JPM</x:v>
      </x:c>
      <x:c r="E671" s="2" t="str">
        <x:v>FY2020</x:v>
      </x:c>
      <x:c r="F671" s="2" t="str">
        <x:v>shares_end</x:v>
      </x:c>
      <x:c r="G671" s="2" t="n">
        <x:v>3049.4</x:v>
      </x:c>
      <x:c r="H671" s="2" t="str">
        <x:v>shares</x:v>
      </x:c>
      <x:c r="I671" s="2" t="str">
        <x:v>2020-12-31</x:v>
      </x:c>
      <x:c r="J671" s="2" t="str">
        <x:v>2023-02-21</x:v>
      </x:c>
      <x:c r="K671" s="2" t="str">
        <x:v>0000019617-23-000231</x:v>
      </x:c>
      <x:c r="L671" s="2" t="str">
        <x:v>data/raw/filings/JPM_0000019617-23-000231_jpm-20221231.htm</x:v>
      </x:c>
      <x:c r="M671" s="2" t="str">
        <x:v>https://www.sec.gov/Archives/edgar/data/19617/000001961723000231/jpm-20221231.htm</x:v>
      </x:c>
      <x:c r="N671" s="2" t="str">
        <x:v>id3VybDovL2RvY3MudjEvZG9jOjcxZmQzYmUzOWNmZjQ2ZDRiZmEwOTBjMzcxM2MzZmEyL3NlYzo3MWZkM2JlMzljZmY0NmQ0YmZhMDkwYzM3MTNjM2ZhMl80NTQvZnJhZzphZjBjYTQwNmE2MDI0MzYwODU5YjliYjU4MGM3OTAwMi90YWJsZTplZmRjNDZmNjQ2MDY0Yjc5OWY5NmExMmMyMmNkMWFlYi90YWJsZXJhbmdlOmVmZGM0NmY2NDYwNjRiNzk5Zjk2YTEyYzIyY2QxYWViXzEwLTMtMS0xLTkyNzU1OA_f6f237b4-f3a5-40c7-ad39-70364d196f12</x:v>
      </x:c>
      <x:c r="O671" s="2" t="str"/>
      <x:c r="P671" s="2" t="str">
        <x:v>Exact XBRL anchor</x:v>
      </x:c>
      <x:c r="Q671" s="2" t="str">
        <x:v>Common Stock, Shares, Outstanding</x:v>
      </x:c>
      <x:c r="R671" s="2" t="str">
        <x:v>highlighted/JPM_0000019617-23-000231_jpm-20221231.htm</x:v>
      </x:c>
      <x:c r="S671" s="2" t="str"/>
      <x:c r="T671" s="2" t="str"/>
    </x:row>
    <x:row r="672" ht="24" customHeight="1">
      <x:c r="C672" s="2" t="str">
        <x:v>Historical Inputs!F672</x:v>
      </x:c>
      <x:c r="D672" s="2" t="str">
        <x:v>JPM</x:v>
      </x:c>
      <x:c r="E672" s="2" t="str">
        <x:v>FY2020</x:v>
      </x:c>
      <x:c r="F672" s="2" t="str">
        <x:v>shares_issued</x:v>
      </x:c>
      <x:c r="G672" s="2" t="n">
        <x:v>4104.9</x:v>
      </x:c>
      <x:c r="H672" s="2" t="str">
        <x:v>shares</x:v>
      </x:c>
      <x:c r="I672" s="2" t="str">
        <x:v>2020-12-31</x:v>
      </x:c>
      <x:c r="J672" s="2" t="str">
        <x:v>2024-02-16</x:v>
      </x:c>
      <x:c r="K672" s="2" t="str">
        <x:v>0000019617-24-000225</x:v>
      </x:c>
      <x:c r="L672" s="2" t="str">
        <x:v>data/raw/filings/JPM_0000019617-24-000225_jpm-20231231.htm</x:v>
      </x:c>
      <x:c r="M672" s="2" t="str">
        <x:v>https://www.sec.gov/Archives/edgar/data/19617/000001961724000225/jpm-20231231.htm</x:v>
      </x:c>
      <x:c r="N672" s="2" t="str">
        <x:v>f-6825</x:v>
      </x:c>
      <x:c r="O672" s="2" t="str"/>
      <x:c r="P672" s="2" t="str">
        <x:v>Exact XBRL anchor</x:v>
      </x:c>
      <x:c r="Q672" s="2" t="str">
        <x:v>Common Stock, Shares, Issued</x:v>
      </x:c>
      <x:c r="R672" s="2" t="str">
        <x:v>highlighted/JPM_0000019617-24-000225_jpm-20231231.htm</x:v>
      </x:c>
      <x:c r="S672" s="2" t="str">
        <x:v>highlighted/JPM_FY2020_annualreport-2020.pdf</x:v>
      </x:c>
      <x:c r="T672" s="2" t="str">
        <x:v>317</x:v>
      </x:c>
    </x:row>
    <x:row r="673" ht="24" customHeight="1">
      <x:c r="C673" s="2" t="str">
        <x:v>Historical Inputs!F673</x:v>
      </x:c>
      <x:c r="D673" s="2" t="str">
        <x:v>JPM</x:v>
      </x:c>
      <x:c r="E673" s="2" t="str">
        <x:v>FY2020</x:v>
      </x:c>
      <x:c r="F673" s="2" t="str">
        <x:v>shares_treasury</x:v>
      </x:c>
      <x:c r="G673" s="2" t="n">
        <x:v>1055.499435</x:v>
      </x:c>
      <x:c r="H673" s="2" t="str">
        <x:v>shares</x:v>
      </x:c>
      <x:c r="I673" s="2" t="str">
        <x:v>2020-12-31</x:v>
      </x:c>
      <x:c r="J673" s="2" t="str">
        <x:v>2022-02-22</x:v>
      </x:c>
      <x:c r="K673" s="2" t="str">
        <x:v>0000019617-22-000272</x:v>
      </x:c>
      <x:c r="L673" s="2" t="str">
        <x:v>data/raw/filings/JPM_0000019617-22-000272_jpm-20211231.htm</x:v>
      </x:c>
      <x:c r="M673" s="2" t="str">
        <x:v>https://www.sec.gov/Archives/edgar/data/19617/000001961722000272/jpm-20211231.htm</x:v>
      </x:c>
      <x:c r="N673" s="2" t="str">
        <x:v>id3VybDovL2RvY3MudjEvZG9jOjM0ZDhmYzFjMDA1OTQ1ZDI5MzBmOWVhYWU5YmVjNmRkL3NlYzozNGQ4ZmMxYzAwNTk0NWQyOTMwZjllYWFlOWJlYzZkZF8zMTMvZnJhZzo1OGQwNmE1YmM3NGU0MjEyOGM1OTVlZDZjNzZjZDFhNi90YWJsZTplYzBkYTIxNDA5MmI0ZjY5YmEwNmM5MzBlMDcwMmQ2NC90YWJsZXJhbmdlOmVjMGRhMjE0MDkyYjRmNjliYTA2YzkzMGUwNzAyZDY0XzQwLTAtMS0xLTE4OTM0OS90ZXh0cmVnaW9uOjIyMTQ4YjE0ZTRmNTRmNDc5MmMyZTUxNGVkMWY0MWY0XzM2_19ffc05e-32bc-453d-912a-7ddbc6c7c484</x:v>
      </x:c>
      <x:c r="O673" s="2" t="str"/>
      <x:c r="P673" s="2" t="str">
        <x:v>Exact XBRL anchor</x:v>
      </x:c>
      <x:c r="Q673" s="2" t="str">
        <x:v>Treasury Stock, Shares</x:v>
      </x:c>
      <x:c r="R673" s="2" t="str">
        <x:v>highlighted/JPM_0000019617-22-000272_jpm-20211231.htm</x:v>
      </x:c>
      <x:c r="S673" s="2" t="str">
        <x:v>highlighted/JPM_FY2020_annualreport-2020.pdf</x:v>
      </x:c>
      <x:c r="T673" s="2" t="str">
        <x:v>317</x:v>
      </x:c>
    </x:row>
    <x:row r="674" ht="24" customHeight="1">
      <x:c r="C674" s="2" t="str">
        <x:v>Historical Inputs!F674</x:v>
      </x:c>
      <x:c r="D674" s="2" t="str">
        <x:v>JPM</x:v>
      </x:c>
      <x:c r="E674" s="2" t="str">
        <x:v>FY2020</x:v>
      </x:c>
      <x:c r="F674" s="2" t="str">
        <x:v>deposits</x:v>
      </x:c>
      <x:c r="G674" s="2" t="n">
        <x:v>2144257</x:v>
      </x:c>
      <x:c r="H674" s="2" t="str">
        <x:v>USD</x:v>
      </x:c>
      <x:c r="I674" s="2" t="str">
        <x:v>2020-12-31</x:v>
      </x:c>
      <x:c r="J674" s="2" t="str">
        <x:v>2022-02-22</x:v>
      </x:c>
      <x:c r="K674" s="2" t="str">
        <x:v>0000019617-22-000272</x:v>
      </x:c>
      <x:c r="L674" s="2" t="str">
        <x:v>data/raw/filings/JPM_0000019617-22-000272_jpm-20211231.htm</x:v>
      </x:c>
      <x:c r="M674" s="2" t="str">
        <x:v>https://www.sec.gov/Archives/edgar/data/19617/000001961722000272/jpm-20211231.htm</x:v>
      </x:c>
      <x:c r="N674" s="2" t="str">
        <x:v>id3VybDovL2RvY3MudjEvZG9jOjM0ZDhmYzFjMDA1OTQ1ZDI5MzBmOWVhYWU5YmVjNmRkL3NlYzozNGQ4ZmMxYzAwNTk0NWQyOTMwZjllYWFlOWJlYzZkZF80NDgvZnJhZzowMGM4OTNhN2VkYTU0YzcyODVmNmMwZDRiOGI5ZDUyNi90YWJsZTpkYWNmZTJiZWExNmE0NzU4YmZhZDM4Y2I4YTU2OGUwZC90YWJsZXJhbmdlOmRhY2ZlMmJlYTE2YTQ3NThiZmFkMzhjYjhhNTY4ZTBkXzktMy0xLTEtMTg5MzQ5_d5714ce1-5d5e-4d44-b9cc-5690251645ec</x:v>
      </x:c>
      <x:c r="O674" s="2" t="str"/>
      <x:c r="P674" s="2" t="str">
        <x:v>Exact XBRL anchor</x:v>
      </x:c>
      <x:c r="Q674" s="2" t="str">
        <x:v>Deposits</x:v>
      </x:c>
      <x:c r="R674" s="2" t="str">
        <x:v>highlighted/JPM_0000019617-22-000272_jpm-20211231.htm</x:v>
      </x:c>
      <x:c r="S674" s="2" t="str"/>
      <x:c r="T674" s="2" t="str"/>
    </x:row>
    <x:row r="675" ht="24" customHeight="1">
      <x:c r="C675" s="2" t="str">
        <x:v>Historical Inputs!F675</x:v>
      </x:c>
      <x:c r="D675" s="2" t="str">
        <x:v>JPM</x:v>
      </x:c>
      <x:c r="E675" s="2" t="str">
        <x:v>FY2020</x:v>
      </x:c>
      <x:c r="F675" s="2" t="str">
        <x:v>loans_gross</x:v>
      </x:c>
      <x:c r="G675" s="2" t="n">
        <x:v>960506</x:v>
      </x:c>
      <x:c r="H675" s="2" t="str">
        <x:v>USD</x:v>
      </x:c>
      <x:c r="I675" s="2" t="str">
        <x:v>2020-12-31</x:v>
      </x:c>
      <x:c r="J675" s="2" t="str">
        <x:v>2023-02-21</x:v>
      </x:c>
      <x:c r="K675" s="2" t="str">
        <x:v>0000019617-23-000231</x:v>
      </x:c>
      <x:c r="L675" s="2" t="str">
        <x:v>data/raw/filings/JPM_0000019617-23-000231_jpm-20221231.htm</x:v>
      </x:c>
      <x:c r="M675" s="2" t="str">
        <x:v>https://www.sec.gov/Archives/edgar/data/19617/000001961723000231/jpm-20221231.htm</x:v>
      </x:c>
      <x:c r="N675" s="2" t="str">
        <x:v>id3VybDovL2RvY3MudjEvZG9jOjcxZmQzYmUzOWNmZjQ2ZDRiZmEwOTBjMzcxM2MzZmEyL3NlYzo3MWZkM2JlMzljZmY0NmQ0YmZhMDkwYzM3MTNjM2ZhMl80MjQvZnJhZzo4MmFkNjdmODVjYTE0MzE4YjExY2VjMjgwYjBjMTFlZC90YWJsZTphODRjZjRkZWMzYWY0ZjM2OTMwYzQ2ZDIxOTg5NzQ4OC90YWJsZXJhbmdlOmE4NGNmNGRlYzNhZjRmMzY5MzBjNDZkMjE5ODk3NDg4XzM0LTE0LTEtMS05Mjc1NTg_dc88362e-b426-4e8c-905d-9c47ba56b725</x:v>
      </x:c>
      <x:c r="O675" s="2" t="str"/>
      <x:c r="P675" s="2" t="str">
        <x:v>Exact XBRL anchor</x:v>
      </x:c>
      <x:c r="Q675" s="2" t="str">
        <x:v>Gross loans and leases selected definition</x:v>
      </x:c>
      <x:c r="R675" s="2" t="str">
        <x:v>highlighted/JPM_0000019617-23-000231_jpm-20221231.htm</x:v>
      </x:c>
      <x:c r="S675" s="2" t="str">
        <x:v>highlighted/JPM_FY2020_annualreport-2020.pdf</x:v>
      </x:c>
      <x:c r="T675" s="2" t="str">
        <x:v>157,177,294</x:v>
      </x:c>
    </x:row>
    <x:row r="676" ht="24" customHeight="1">
      <x:c r="C676" s="2" t="str">
        <x:v>Historical Inputs!F676</x:v>
      </x:c>
      <x:c r="D676" s="2" t="str">
        <x:v>JPM</x:v>
      </x:c>
      <x:c r="E676" s="2" t="str">
        <x:v>FY2020</x:v>
      </x:c>
      <x:c r="F676" s="2" t="str">
        <x:v>loans_net</x:v>
      </x:c>
      <x:c r="G676" s="2" t="n">
        <x:v>984525</x:v>
      </x:c>
      <x:c r="H676" s="2" t="str">
        <x:v>USD</x:v>
      </x:c>
      <x:c r="I676" s="2" t="str">
        <x:v>2020-12-31</x:v>
      </x:c>
      <x:c r="J676" s="2" t="str">
        <x:v>2022-02-22</x:v>
      </x:c>
      <x:c r="K676" s="2" t="str">
        <x:v>0000019617-22-000272</x:v>
      </x:c>
      <x:c r="L676" s="2" t="str">
        <x:v>data/raw/filings/JPM_0000019617-22-000272_jpm-20211231.htm</x:v>
      </x:c>
      <x:c r="M676" s="2" t="str">
        <x:v>https://www.sec.gov/Archives/edgar/data/19617/000001961722000272/jpm-20211231.htm</x:v>
      </x:c>
      <x:c r="N676" s="2" t="str">
        <x:v>id3VybDovL2RvY3MudjEvZG9jOjM0ZDhmYzFjMDA1OTQ1ZDI5MzBmOWVhYWU5YmVjNmRkL3NlYzozNGQ4ZmMxYzAwNTk0NWQyOTMwZjllYWFlOWJlYzZkZF8zMTMvZnJhZzo1OGQwNmE1YmM3NGU0MjEyOGM1OTVlZDZjNzZjZDFhNi90YWJsZTplYzBkYTIxNDA5MmI0ZjY5YmEwNmM5MzBlMDcwMmQ2NC90YWJsZXJhbmdlOmVjMGRhMjE0MDkyYjRmNjliYTA2YzkzMGUwNzAyZDY0XzEyLTMtMS0xLTE4OTM0OQ_cde07a0d-85a5-4a9e-8cec-830e262066a4</x:v>
      </x:c>
      <x:c r="O676" s="2" t="str"/>
      <x:c r="P676" s="2" t="str">
        <x:v>Exact XBRL anchor</x:v>
      </x:c>
      <x:c r="Q676" s="2" t="str">
        <x:v>Net loans after allowance selected definition</x:v>
      </x:c>
      <x:c r="R676" s="2" t="str">
        <x:v>highlighted/JPM_0000019617-22-000272_jpm-20211231.htm</x:v>
      </x:c>
      <x:c r="S676" s="2" t="str">
        <x:v>highlighted/JPM_FY2020_annualreport-2020.pdf</x:v>
      </x:c>
      <x:c r="T676" s="2" t="str">
        <x:v>101,208</x:v>
      </x:c>
    </x:row>
    <x:row r="677" ht="24" customHeight="1">
      <x:c r="C677" s="2" t="str">
        <x:v>Historical Inputs!F677</x:v>
      </x:c>
      <x:c r="D677" s="2" t="str">
        <x:v>JPM</x:v>
      </x:c>
      <x:c r="E677" s="2" t="str">
        <x:v>FY2020</x:v>
      </x:c>
      <x:c r="F677" s="2" t="str">
        <x:v>allowance</x:v>
      </x:c>
      <x:c r="G677" s="2" t="n">
        <x:v>28328</x:v>
      </x:c>
      <x:c r="H677" s="2" t="str">
        <x:v>USD</x:v>
      </x:c>
      <x:c r="I677" s="2" t="str">
        <x:v>2020-12-31</x:v>
      </x:c>
      <x:c r="J677" s="2" t="str">
        <x:v>2024-02-16</x:v>
      </x:c>
      <x:c r="K677" s="2" t="str">
        <x:v>0000019617-24-000225</x:v>
      </x:c>
      <x:c r="L677" s="2" t="str">
        <x:v>data/raw/filings/JPM_0000019617-24-000225_jpm-20231231.htm</x:v>
      </x:c>
      <x:c r="M677" s="2" t="str">
        <x:v>https://www.sec.gov/Archives/edgar/data/19617/000001961724000225/jpm-20231231.htm</x:v>
      </x:c>
      <x:c r="N677" s="2" t="str">
        <x:v>f-5616</x:v>
      </x:c>
      <x:c r="O677" s="2" t="str"/>
      <x:c r="P677" s="2" t="str">
        <x:v>Exact XBRL anchor</x:v>
      </x:c>
      <x:c r="Q677" s="2" t="str">
        <x:v>Loan allowance for credit losses</x:v>
      </x:c>
      <x:c r="R677" s="2" t="str">
        <x:v>highlighted/JPM_0000019617-24-000225_jpm-20231231.htm</x:v>
      </x:c>
      <x:c r="S677" s="2" t="str"/>
      <x:c r="T677" s="2" t="str"/>
    </x:row>
    <x:row r="678" ht="24" customHeight="1">
      <x:c r="C678" s="2" t="str">
        <x:v>Historical Inputs!F678</x:v>
      </x:c>
      <x:c r="D678" s="2" t="str">
        <x:v>JPM</x:v>
      </x:c>
      <x:c r="E678" s="2" t="str">
        <x:v>FY2020</x:v>
      </x:c>
      <x:c r="F678" s="2" t="str">
        <x:v>nonaccrual</x:v>
      </x:c>
      <x:c r="G678" s="2" t="str">
        <x:v>n.a.</x:v>
      </x:c>
      <x:c r="H678" s="2" t="str">
        <x:v>USDm</x:v>
      </x:c>
      <x:c r="I678" s="2" t="str">
        <x:v>2020-12-31</x:v>
      </x:c>
      <x:c r="J678" s="2" t="str"/>
      <x:c r="K678" s="2" t="str"/>
      <x:c r="L678" s="2" t="str"/>
      <x:c r="M678" s="2" t="str"/>
      <x:c r="N678" s="2" t="str"/>
      <x:c r="O678" s="2" t="str"/>
      <x:c r="P678" s="2" t="str">
        <x:v>Not reported / unavailable</x:v>
      </x:c>
      <x:c r="Q678" s="2" t="str">
        <x:v>Nonaccrual</x:v>
      </x:c>
      <x:c r="R678" s="2" t="str"/>
      <x:c r="S678" s="2" t="str"/>
      <x:c r="T678" s="2" t="str"/>
    </x:row>
    <x:row r="679" ht="24" customHeight="1">
      <x:c r="C679" s="2" t="str">
        <x:v>Historical Inputs!F679</x:v>
      </x:c>
      <x:c r="D679" s="2" t="str">
        <x:v>JPM</x:v>
      </x:c>
      <x:c r="E679" s="2" t="str">
        <x:v>FY2020</x:v>
      </x:c>
      <x:c r="F679" s="2" t="str">
        <x:v>cash</x:v>
      </x:c>
      <x:c r="G679" s="2" t="str">
        <x:v>n.a.</x:v>
      </x:c>
      <x:c r="H679" s="2" t="str">
        <x:v>USDm</x:v>
      </x:c>
      <x:c r="I679" s="2" t="str">
        <x:v>2020-12-31</x:v>
      </x:c>
      <x:c r="J679" s="2" t="str"/>
      <x:c r="K679" s="2" t="str"/>
      <x:c r="L679" s="2" t="str"/>
      <x:c r="M679" s="2" t="str"/>
      <x:c r="N679" s="2" t="str"/>
      <x:c r="O679" s="2" t="str"/>
      <x:c r="P679" s="2" t="str">
        <x:v>Not reported / unavailable</x:v>
      </x:c>
      <x:c r="Q679" s="2" t="str">
        <x:v>Cash</x:v>
      </x:c>
      <x:c r="R679" s="2" t="str"/>
      <x:c r="S679" s="2" t="str"/>
      <x:c r="T679" s="2" t="str"/>
    </x:row>
    <x:row r="680" ht="24" customHeight="1">
      <x:c r="C680" s="2" t="str">
        <x:v>Historical Inputs!F680</x:v>
      </x:c>
      <x:c r="D680" s="2" t="str">
        <x:v>JPM</x:v>
      </x:c>
      <x:c r="E680" s="2" t="str">
        <x:v>FY2020</x:v>
      </x:c>
      <x:c r="F680" s="2" t="str">
        <x:v>aoci</x:v>
      </x:c>
      <x:c r="G680" s="2" t="n">
        <x:v>7986</x:v>
      </x:c>
      <x:c r="H680" s="2" t="str">
        <x:v>USD</x:v>
      </x:c>
      <x:c r="I680" s="2" t="str">
        <x:v>2020-12-31</x:v>
      </x:c>
      <x:c r="J680" s="2" t="str">
        <x:v>2022-02-22</x:v>
      </x:c>
      <x:c r="K680" s="2" t="str">
        <x:v>0000019617-22-000272</x:v>
      </x:c>
      <x:c r="L680" s="2" t="str">
        <x:v>data/raw/filings/JPM_0000019617-22-000272_jpm-20211231.htm</x:v>
      </x:c>
      <x:c r="M680" s="2" t="str">
        <x:v>https://www.sec.gov/Archives/edgar/data/19617/000001961722000272/jpm-20211231.htm</x:v>
      </x:c>
      <x:c r="N680" s="2" t="str">
        <x:v>id3VybDovL2RvY3MudjEvZG9jOjM0ZDhmYzFjMDA1OTQ1ZDI5MzBmOWVhYWU5YmVjNmRkL3NlYzozNGQ4ZmMxYzAwNTk0NWQyOTMwZjllYWFlOWJlYzZkZF8zMTMvZnJhZzo1OGQwNmE1YmM3NGU0MjEyOGM1OTVlZDZjNzZjZDFhNi90YWJsZTplYzBkYTIxNDA5MmI0ZjY5YmEwNmM5MzBlMDcwMmQ2NC90YWJsZXJhbmdlOmVjMGRhMjE0MDkyYjRmNjliYTA2YzkzMGUwNzAyZDY0XzM4LTMtMS0xLTE4OTM0OQ_a8801db0-df21-4425-91cc-79732fe12825</x:v>
      </x:c>
      <x:c r="O680" s="2" t="str"/>
      <x:c r="P680" s="2" t="str">
        <x:v>Exact XBRL anchor</x:v>
      </x:c>
      <x:c r="Q680" s="2" t="str">
        <x:v>Accumulated Other Comprehensive Income (Loss), Net of Tax</x:v>
      </x:c>
      <x:c r="R680" s="2" t="str">
        <x:v>highlighted/JPM_0000019617-22-000272_jpm-20211231.htm</x:v>
      </x:c>
      <x:c r="S680" s="2" t="str">
        <x:v>highlighted/JPM_FY2020_annualreport-2020.pdf</x:v>
      </x:c>
      <x:c r="T680" s="2" t="str">
        <x:v>208</x:v>
      </x:c>
    </x:row>
    <x:row r="681" ht="24" customHeight="1">
      <x:c r="C681" s="2" t="str">
        <x:v>Historical Inputs!F681</x:v>
      </x:c>
      <x:c r="D681" s="2" t="str">
        <x:v>JPM</x:v>
      </x:c>
      <x:c r="E681" s="2" t="str">
        <x:v>FY2020</x:v>
      </x:c>
      <x:c r="F681" s="2" t="str">
        <x:v>nii</x:v>
      </x:c>
      <x:c r="G681" s="2" t="n">
        <x:v>54563</x:v>
      </x:c>
      <x:c r="H681" s="2" t="str">
        <x:v>USD</x:v>
      </x:c>
      <x:c r="I681" s="2" t="str">
        <x:v>2020-12-31</x:v>
      </x:c>
      <x:c r="J681" s="2" t="str">
        <x:v>2023-02-21</x:v>
      </x:c>
      <x:c r="K681" s="2" t="str">
        <x:v>0000019617-23-000231</x:v>
      </x:c>
      <x:c r="L681" s="2" t="str">
        <x:v>data/raw/filings/JPM_0000019617-23-000231_jpm-20221231.htm</x:v>
      </x:c>
      <x:c r="M681" s="2" t="str">
        <x:v>https://www.sec.gov/Archives/edgar/data/19617/000001961723000231/jpm-20221231.htm</x:v>
      </x:c>
      <x:c r="N681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QtMTMtMS0xLTkyNzU1OA_d2f7b719-ae93-43a3-be35-d3cf3e427f87</x:v>
      </x:c>
      <x:c r="O681" s="2" t="str"/>
      <x:c r="P681" s="2" t="str">
        <x:v>Exact XBRL anchor</x:v>
      </x:c>
      <x:c r="Q681" s="2" t="str">
        <x:v>Interest Income (Expense), Net</x:v>
      </x:c>
      <x:c r="R681" s="2" t="str">
        <x:v>highlighted/JPM_0000019617-23-000231_jpm-20221231.htm</x:v>
      </x:c>
      <x:c r="S681" s="2" t="str"/>
      <x:c r="T681" s="2" t="str"/>
    </x:row>
    <x:row r="682" ht="24" customHeight="1">
      <x:c r="C682" s="2" t="str">
        <x:v>Historical Inputs!F682</x:v>
      </x:c>
      <x:c r="D682" s="2" t="str">
        <x:v>JPM</x:v>
      </x:c>
      <x:c r="E682" s="2" t="str">
        <x:v>FY2020</x:v>
      </x:c>
      <x:c r="F682" s="2" t="str">
        <x:v>noninterest_income</x:v>
      </x:c>
      <x:c r="G682" s="2" t="n">
        <x:v>65388</x:v>
      </x:c>
      <x:c r="H682" s="2" t="str">
        <x:v>USD</x:v>
      </x:c>
      <x:c r="I682" s="2" t="str">
        <x:v>2020-12-31</x:v>
      </x:c>
      <x:c r="J682" s="2" t="str">
        <x:v>2023-02-21</x:v>
      </x:c>
      <x:c r="K682" s="2" t="str">
        <x:v>0000019617-23-000231</x:v>
      </x:c>
      <x:c r="L682" s="2" t="str">
        <x:v>data/raw/filings/JPM_0000019617-23-000231_jpm-20221231.htm</x:v>
      </x:c>
      <x:c r="M682" s="2" t="str">
        <x:v>https://www.sec.gov/Archives/edgar/data/19617/000001961723000231/jpm-20221231.htm</x:v>
      </x:c>
      <x:c r="N682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MtMTMtMS0xLTkyNzU1OA_edea4e6d-ad89-459f-bfdd-34c786b0f675</x:v>
      </x:c>
      <x:c r="O682" s="2" t="str"/>
      <x:c r="P682" s="2" t="str">
        <x:v>Exact XBRL anchor</x:v>
      </x:c>
      <x:c r="Q682" s="2" t="str">
        <x:v>Noninterest Income</x:v>
      </x:c>
      <x:c r="R682" s="2" t="str">
        <x:v>highlighted/JPM_0000019617-23-000231_jpm-20221231.htm</x:v>
      </x:c>
      <x:c r="S682" s="2" t="str"/>
      <x:c r="T682" s="2" t="str"/>
    </x:row>
    <x:row r="683" ht="24" customHeight="1">
      <x:c r="C683" s="2" t="str">
        <x:v>Historical Inputs!F683</x:v>
      </x:c>
      <x:c r="D683" s="2" t="str">
        <x:v>JPM</x:v>
      </x:c>
      <x:c r="E683" s="2" t="str">
        <x:v>FY2020</x:v>
      </x:c>
      <x:c r="F683" s="2" t="str">
        <x:v>revenue_reported</x:v>
      </x:c>
      <x:c r="G683" s="2" t="n">
        <x:v>119951</x:v>
      </x:c>
      <x:c r="H683" s="2" t="str">
        <x:v>USD</x:v>
      </x:c>
      <x:c r="I683" s="2" t="str">
        <x:v>2020-12-31</x:v>
      </x:c>
      <x:c r="J683" s="2" t="str">
        <x:v>2023-02-21</x:v>
      </x:c>
      <x:c r="K683" s="2" t="str">
        <x:v>0000019617-23-000231</x:v>
      </x:c>
      <x:c r="L683" s="2" t="str">
        <x:v>data/raw/filings/JPM_0000019617-23-000231_jpm-20221231.htm</x:v>
      </x:c>
      <x:c r="M683" s="2" t="str">
        <x:v>https://www.sec.gov/Archives/edgar/data/19617/000001961723000231/jpm-20221231.htm</x:v>
      </x:c>
      <x:c r="N683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UtMTMtMS0xLTkyNzU1OA_2ff0112e-d85d-4b11-9c3c-5eb5b8876ae3</x:v>
      </x:c>
      <x:c r="O683" s="2" t="str"/>
      <x:c r="P683" s="2" t="str">
        <x:v>Exact XBRL anchor</x:v>
      </x:c>
      <x:c r="Q683" s="2" t="str">
        <x:v>Revenues, Net of Interest Expense</x:v>
      </x:c>
      <x:c r="R683" s="2" t="str">
        <x:v>highlighted/JPM_0000019617-23-000231_jpm-20221231.htm</x:v>
      </x:c>
      <x:c r="S683" s="2" t="str"/>
      <x:c r="T683" s="2" t="str"/>
    </x:row>
    <x:row r="684" ht="24" customHeight="1">
      <x:c r="C684" s="2" t="str">
        <x:v>Historical Inputs!F684</x:v>
      </x:c>
      <x:c r="D684" s="2" t="str">
        <x:v>JPM</x:v>
      </x:c>
      <x:c r="E684" s="2" t="str">
        <x:v>FY2020</x:v>
      </x:c>
      <x:c r="F684" s="2" t="str">
        <x:v>opex</x:v>
      </x:c>
      <x:c r="G684" s="2" t="n">
        <x:v>66656</x:v>
      </x:c>
      <x:c r="H684" s="2" t="str">
        <x:v>USD</x:v>
      </x:c>
      <x:c r="I684" s="2" t="str">
        <x:v>2020-12-31</x:v>
      </x:c>
      <x:c r="J684" s="2" t="str">
        <x:v>2023-02-21</x:v>
      </x:c>
      <x:c r="K684" s="2" t="str">
        <x:v>0000019617-23-000231</x:v>
      </x:c>
      <x:c r="L684" s="2" t="str">
        <x:v>data/raw/filings/JPM_0000019617-23-000231_jpm-20221231.htm</x:v>
      </x:c>
      <x:c r="M684" s="2" t="str">
        <x:v>https://www.sec.gov/Archives/edgar/data/19617/000001961723000231/jpm-20221231.htm</x:v>
      </x:c>
      <x:c r="N684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ctMTMtMS0xLTkyNzU1OA_9934362d-f8ba-4b55-b329-eac741882125</x:v>
      </x:c>
      <x:c r="O684" s="2" t="str"/>
      <x:c r="P684" s="2" t="str">
        <x:v>Exact XBRL anchor</x:v>
      </x:c>
      <x:c r="Q684" s="2" t="str">
        <x:v>Noninterest Expense</x:v>
      </x:c>
      <x:c r="R684" s="2" t="str">
        <x:v>highlighted/JPM_0000019617-23-000231_jpm-20221231.htm</x:v>
      </x:c>
      <x:c r="S684" s="2" t="str"/>
      <x:c r="T684" s="2" t="str"/>
    </x:row>
    <x:row r="685" ht="24" customHeight="1">
      <x:c r="C685" s="2" t="str">
        <x:v>Historical Inputs!F685</x:v>
      </x:c>
      <x:c r="D685" s="2" t="str">
        <x:v>JPM</x:v>
      </x:c>
      <x:c r="E685" s="2" t="str">
        <x:v>FY2020</x:v>
      </x:c>
      <x:c r="F685" s="2" t="str">
        <x:v>provision</x:v>
      </x:c>
      <x:c r="G685" s="2" t="n">
        <x:v>17480</x:v>
      </x:c>
      <x:c r="H685" s="2" t="str">
        <x:v>USD</x:v>
      </x:c>
      <x:c r="I685" s="2" t="str">
        <x:v>2020-12-31</x:v>
      </x:c>
      <x:c r="J685" s="2" t="str">
        <x:v>2023-02-21</x:v>
      </x:c>
      <x:c r="K685" s="2" t="str">
        <x:v>0000019617-23-000231</x:v>
      </x:c>
      <x:c r="L685" s="2" t="str">
        <x:v>data/raw/filings/JPM_0000019617-23-000231_jpm-20221231.htm</x:v>
      </x:c>
      <x:c r="M685" s="2" t="str">
        <x:v>https://www.sec.gov/Archives/edgar/data/19617/000001961723000231/jpm-20221231.htm</x:v>
      </x:c>
      <x:c r="N685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YtMTMtMS0xLTkyNzU1OA_0fb462ce-3ba6-493b-bcda-79bdee558f8d</x:v>
      </x:c>
      <x:c r="O685" s="2" t="str"/>
      <x:c r="P685" s="2" t="str">
        <x:v>Exact XBRL anchor</x:v>
      </x:c>
      <x:c r="Q685" s="2" t="str">
        <x:v>Provision for Loan, Lease, and Other Losses</x:v>
      </x:c>
      <x:c r="R685" s="2" t="str">
        <x:v>highlighted/JPM_0000019617-23-000231_jpm-20221231.htm</x:v>
      </x:c>
      <x:c r="S685" s="2" t="str"/>
      <x:c r="T685" s="2" t="str"/>
    </x:row>
    <x:row r="686" ht="24" customHeight="1">
      <x:c r="C686" s="2" t="str">
        <x:v>Historical Inputs!F686</x:v>
      </x:c>
      <x:c r="D686" s="2" t="str">
        <x:v>JPM</x:v>
      </x:c>
      <x:c r="E686" s="2" t="str">
        <x:v>FY2020</x:v>
      </x:c>
      <x:c r="F686" s="2" t="str">
        <x:v>pretax</x:v>
      </x:c>
      <x:c r="G686" s="2" t="n">
        <x:v>35815</x:v>
      </x:c>
      <x:c r="H686" s="2" t="str">
        <x:v>USD</x:v>
      </x:c>
      <x:c r="I686" s="2" t="str">
        <x:v>2020-12-31</x:v>
      </x:c>
      <x:c r="J686" s="2" t="str">
        <x:v>2023-02-21</x:v>
      </x:c>
      <x:c r="K686" s="2" t="str">
        <x:v>0000019617-23-000231</x:v>
      </x:c>
      <x:c r="L686" s="2" t="str">
        <x:v>data/raw/filings/JPM_0000019617-23-000231_jpm-20221231.htm</x:v>
      </x:c>
      <x:c r="M686" s="2" t="str">
        <x:v>https://www.sec.gov/Archives/edgar/data/19617/000001961723000231/jpm-20221231.htm</x:v>
      </x:c>
      <x:c r="N686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gtMTMtMS0xLTkyNzU1OA_67a67f9b-da51-4b99-8ef9-afd8573110d3</x:v>
      </x:c>
      <x:c r="O686" s="2" t="str"/>
      <x:c r="P686" s="2" t="str">
        <x:v>Exact XBRL anchor</x:v>
      </x:c>
      <x:c r="Q686" s="2" t="str">
        <x:v>Income (Loss) from Continuing Operations before Income Taxes, Noncontrolling Interest</x:v>
      </x:c>
      <x:c r="R686" s="2" t="str">
        <x:v>highlighted/JPM_0000019617-23-000231_jpm-20221231.htm</x:v>
      </x:c>
      <x:c r="S686" s="2" t="str"/>
      <x:c r="T686" s="2" t="str"/>
    </x:row>
    <x:row r="687" ht="24" customHeight="1">
      <x:c r="C687" s="2" t="str">
        <x:v>Historical Inputs!F687</x:v>
      </x:c>
      <x:c r="D687" s="2" t="str">
        <x:v>JPM</x:v>
      </x:c>
      <x:c r="E687" s="2" t="str">
        <x:v>FY2020</x:v>
      </x:c>
      <x:c r="F687" s="2" t="str">
        <x:v>tax</x:v>
      </x:c>
      <x:c r="G687" s="2" t="n">
        <x:v>6684</x:v>
      </x:c>
      <x:c r="H687" s="2" t="str">
        <x:v>USD</x:v>
      </x:c>
      <x:c r="I687" s="2" t="str">
        <x:v>2020-12-31</x:v>
      </x:c>
      <x:c r="J687" s="2" t="str">
        <x:v>2023-02-21</x:v>
      </x:c>
      <x:c r="K687" s="2" t="str">
        <x:v>0000019617-23-000231</x:v>
      </x:c>
      <x:c r="L687" s="2" t="str">
        <x:v>data/raw/filings/JPM_0000019617-23-000231_jpm-20221231.htm</x:v>
      </x:c>
      <x:c r="M687" s="2" t="str">
        <x:v>https://www.sec.gov/Archives/edgar/data/19617/000001961723000231/jpm-20221231.htm</x:v>
      </x:c>
      <x:c r="N687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ktMTMtMS0xLTkyNzU1OA_db485e12-08e6-462c-804e-fc596fb24b1e</x:v>
      </x:c>
      <x:c r="O687" s="2" t="str"/>
      <x:c r="P687" s="2" t="str">
        <x:v>Exact XBRL anchor</x:v>
      </x:c>
      <x:c r="Q687" s="2" t="str">
        <x:v>Income Tax Expense (Benefit)</x:v>
      </x:c>
      <x:c r="R687" s="2" t="str">
        <x:v>highlighted/JPM_0000019617-23-000231_jpm-20221231.htm</x:v>
      </x:c>
      <x:c r="S687" s="2" t="str"/>
      <x:c r="T687" s="2" t="str"/>
    </x:row>
    <x:row r="688" ht="24" customHeight="1">
      <x:c r="C688" s="2" t="str">
        <x:v>Historical Inputs!F688</x:v>
      </x:c>
      <x:c r="D688" s="2" t="str">
        <x:v>JPM</x:v>
      </x:c>
      <x:c r="E688" s="2" t="str">
        <x:v>FY2020</x:v>
      </x:c>
      <x:c r="F688" s="2" t="str">
        <x:v>net_income</x:v>
      </x:c>
      <x:c r="G688" s="2" t="n">
        <x:v>29131</x:v>
      </x:c>
      <x:c r="H688" s="2" t="str">
        <x:v>USD</x:v>
      </x:c>
      <x:c r="I688" s="2" t="str">
        <x:v>2020-12-31</x:v>
      </x:c>
      <x:c r="J688" s="2" t="str">
        <x:v>2023-02-21</x:v>
      </x:c>
      <x:c r="K688" s="2" t="str">
        <x:v>0000019617-23-000231</x:v>
      </x:c>
      <x:c r="L688" s="2" t="str">
        <x:v>data/raw/filings/JPM_0000019617-23-000231_jpm-20221231.htm</x:v>
      </x:c>
      <x:c r="M688" s="2" t="str">
        <x:v>https://www.sec.gov/Archives/edgar/data/19617/000001961723000231/jpm-20221231.htm</x:v>
      </x:c>
      <x:c r="N688" s="2" t="str">
        <x:v>id3VybDovL2RvY3MudjEvZG9jOjcxZmQzYmUzOWNmZjQ2ZDRiZmEwOTBjMzcxM2MzZmEyL3NlYzo3MWZkM2JlMzljZmY0NmQ0YmZhMDkwYzM3MTNjM2ZhMl81MDIvZnJhZzoyOTY2YmViM2E4MDQ0MmQxYWViYWZiMTkzNDM5OWI3MC90YWJsZTo2YWYwMGUwMjZkNDc0ZDZiYWI3OGMzNDY3MDU1NzI4MS90YWJsZXJhbmdlOjZhZjAwZTAyNmQ0NzRkNmJhYjc4YzM0NjcwNTU3MjgxXzEwLTEzLTEtMS05Mjc1NTg_a01fd2ec-b5ee-4842-b501-a2ef4089d6de</x:v>
      </x:c>
      <x:c r="O688" s="2" t="str"/>
      <x:c r="P688" s="2" t="str">
        <x:v>Exact XBRL anchor</x:v>
      </x:c>
      <x:c r="Q688" s="2" t="str">
        <x:v>Net Income (Loss) Attributable to Parent</x:v>
      </x:c>
      <x:c r="R688" s="2" t="str">
        <x:v>highlighted/JPM_0000019617-23-000231_jpm-20221231.htm</x:v>
      </x:c>
      <x:c r="S688" s="2" t="str"/>
      <x:c r="T688" s="2" t="str"/>
    </x:row>
    <x:row r="689" ht="24" customHeight="1">
      <x:c r="C689" s="2" t="str">
        <x:v>Historical Inputs!F689</x:v>
      </x:c>
      <x:c r="D689" s="2" t="str">
        <x:v>JPM</x:v>
      </x:c>
      <x:c r="E689" s="2" t="str">
        <x:v>FY2020</x:v>
      </x:c>
      <x:c r="F689" s="2" t="str">
        <x:v>common_income</x:v>
      </x:c>
      <x:c r="G689" s="2" t="n">
        <x:v>27410</x:v>
      </x:c>
      <x:c r="H689" s="2" t="str">
        <x:v>USD</x:v>
      </x:c>
      <x:c r="I689" s="2" t="str">
        <x:v>2020-12-31</x:v>
      </x:c>
      <x:c r="J689" s="2" t="str">
        <x:v>2023-02-21</x:v>
      </x:c>
      <x:c r="K689" s="2" t="str">
        <x:v>0000019617-23-000231</x:v>
      </x:c>
      <x:c r="L689" s="2" t="str">
        <x:v>data/raw/filings/JPM_0000019617-23-000231_jpm-20221231.htm</x:v>
      </x:c>
      <x:c r="M689" s="2" t="str">
        <x:v>https://www.sec.gov/Archives/edgar/data/19617/000001961723000231/jpm-20221231.htm</x:v>
      </x:c>
      <x:c r="N689" s="2" t="str">
        <x:v>id3VybDovL2RvY3MudjEvZG9jOjcxZmQzYmUzOWNmZjQ2ZDRiZmEwOTBjMzcxM2MzZmEyL3NlYzo3MWZkM2JlMzljZmY0NmQ0YmZhMDkwYzM3MTNjM2ZhMl80NTcvZnJhZzo3OTNiYWVkNzIzNjA0MWY4YmQzMGIxMDhhNzUyYWFhOC90YWJsZTpkOWI2NWI0ZWIyZWU0MDMyOGZjNzg5OWJmMDY0MzdkNi90YWJsZXJhbmdlOmQ5YjY1YjRlYjJlZTQwMzI4ZmM3ODk5YmYwNjQzN2Q2XzYtMy0xLTEtOTI3NTU4_a1e47e46-87e9-431a-ac9a-e585217aa802</x:v>
      </x:c>
      <x:c r="O689" s="2" t="str"/>
      <x:c r="P689" s="2" t="str">
        <x:v>Exact XBRL anchor</x:v>
      </x:c>
      <x:c r="Q689" s="2" t="str">
        <x:v>Net Income (Loss) Available to Common Stockholders, Basic</x:v>
      </x:c>
      <x:c r="R689" s="2" t="str">
        <x:v>highlighted/JPM_0000019617-23-000231_jpm-20221231.htm</x:v>
      </x:c>
      <x:c r="S689" s="2" t="str">
        <x:v>highlighted/JPM_FY2020_annualreport-2020.pdf</x:v>
      </x:c>
      <x:c r="T689" s="2" t="str">
        <x:v>206,318</x:v>
      </x:c>
    </x:row>
    <x:row r="690" ht="24" customHeight="1">
      <x:c r="C690" s="2" t="str">
        <x:v>Historical Inputs!F690</x:v>
      </x:c>
      <x:c r="D690" s="2" t="str">
        <x:v>JPM</x:v>
      </x:c>
      <x:c r="E690" s="2" t="str">
        <x:v>FY2020</x:v>
      </x:c>
      <x:c r="F690" s="2" t="str">
        <x:v>preferred_div</x:v>
      </x:c>
      <x:c r="G690" s="2" t="n">
        <x:v>1583</x:v>
      </x:c>
      <x:c r="H690" s="2" t="str">
        <x:v>USD</x:v>
      </x:c>
      <x:c r="I690" s="2" t="str">
        <x:v>2020-12-31</x:v>
      </x:c>
      <x:c r="J690" s="2" t="str">
        <x:v>2023-02-21</x:v>
      </x:c>
      <x:c r="K690" s="2" t="str">
        <x:v>0000019617-23-000231</x:v>
      </x:c>
      <x:c r="L690" s="2" t="str">
        <x:v>data/raw/filings/JPM_0000019617-23-000231_jpm-20221231.htm</x:v>
      </x:c>
      <x:c r="M690" s="2" t="str">
        <x:v>https://www.sec.gov/Archives/edgar/data/19617/000001961723000231/jpm-20221231.htm</x:v>
      </x:c>
      <x:c r="N690" s="2" t="str">
        <x:v>id3VybDovL2RvY3MudjEvZG9jOjcxZmQzYmUzOWNmZjQ2ZDRiZmEwOTBjMzcxM2MzZmEyL3NlYzo3MWZkM2JlMzljZmY0NmQ0YmZhMDkwYzM3MTNjM2ZhMl80NTcvZnJhZzo3OTNiYWVkNzIzNjA0MWY4YmQzMGIxMDhhNzUyYWFhOC90YWJsZTpkOWI2NWI0ZWIyZWU0MDMyOGZjNzg5OWJmMDY0MzdkNi90YWJsZXJhbmdlOmQ5YjY1YjRlYjJlZTQwMzI4ZmM3ODk5YmYwNjQzN2Q2XzMtMy0xLTEtOTI3NTU4_34369e06-416b-4231-b2a7-1bde9040127e</x:v>
      </x:c>
      <x:c r="O690" s="2" t="str"/>
      <x:c r="P690" s="2" t="str">
        <x:v>Exact XBRL anchor</x:v>
      </x:c>
      <x:c r="Q690" s="2" t="str">
        <x:v>Dividends, Preferred Stock</x:v>
      </x:c>
      <x:c r="R690" s="2" t="str">
        <x:v>highlighted/JPM_0000019617-23-000231_jpm-20221231.htm</x:v>
      </x:c>
      <x:c r="S690" s="2" t="str">
        <x:v>highlighted/JPM_FY2020_annualreport-2020.pdf</x:v>
      </x:c>
      <x:c r="T690" s="2" t="str">
        <x:v>209,318</x:v>
      </x:c>
    </x:row>
    <x:row r="691" ht="24" customHeight="1">
      <x:c r="C691" s="2" t="str">
        <x:v>Historical Inputs!F691</x:v>
      </x:c>
      <x:c r="D691" s="2" t="str">
        <x:v>JPM</x:v>
      </x:c>
      <x:c r="E691" s="2" t="str">
        <x:v>FY2020</x:v>
      </x:c>
      <x:c r="F691" s="2" t="str">
        <x:v>eps</x:v>
      </x:c>
      <x:c r="G691" s="2" t="n">
        <x:v>8.88</x:v>
      </x:c>
      <x:c r="H691" s="2" t="str">
        <x:v>USD/shares</x:v>
      </x:c>
      <x:c r="I691" s="2" t="str">
        <x:v>2020-12-31</x:v>
      </x:c>
      <x:c r="J691" s="2" t="str">
        <x:v>2023-02-21</x:v>
      </x:c>
      <x:c r="K691" s="2" t="str">
        <x:v>0000019617-23-000231</x:v>
      </x:c>
      <x:c r="L691" s="2" t="str">
        <x:v>data/raw/filings/JPM_0000019617-23-000231_jpm-20221231.htm</x:v>
      </x:c>
      <x:c r="M691" s="2" t="str">
        <x:v>https://www.sec.gov/Archives/edgar/data/19617/000001961723000231/jpm-20221231.htm</x:v>
      </x:c>
      <x:c r="N691" s="2" t="str">
        <x:v>id3VybDovL2RvY3MudjEvZG9jOjcxZmQzYmUzOWNmZjQ2ZDRiZmEwOTBjMzcxM2MzZmEyL3NlYzo3MWZkM2JlMzljZmY0NmQ0YmZhMDkwYzM3MTNjM2ZhMl80NTcvZnJhZzo3OTNiYWVkNzIzNjA0MWY4YmQzMGIxMDhhNzUyYWFhOC90YWJsZTpkOWI2NWI0ZWIyZWU0MDMyOGZjNzg5OWJmMDY0MzdkNi90YWJsZXJhbmdlOmQ5YjY1YjRlYjJlZTQwMzI4ZmM3ODk5YmYwNjQzN2Q2XzE3LTMtMS0xLTkyNzU1OA_b7f3d797-a70c-4ee1-90be-d1d95ec63fde</x:v>
      </x:c>
      <x:c r="O691" s="2" t="str"/>
      <x:c r="P691" s="2" t="str">
        <x:v>Exact XBRL anchor</x:v>
      </x:c>
      <x:c r="Q691" s="2" t="str">
        <x:v>Earnings Per Share, Diluted</x:v>
      </x:c>
      <x:c r="R691" s="2" t="str">
        <x:v>highlighted/JPM_0000019617-23-000231_jpm-20221231.htm</x:v>
      </x:c>
      <x:c r="S691" s="2" t="str">
        <x:v>highlighted/JPM_FY2020_annualreport-2020.pdf</x:v>
      </x:c>
      <x:c r="T691" s="2" t="str">
        <x:v>88,91,206</x:v>
      </x:c>
    </x:row>
    <x:row r="692" ht="24" customHeight="1">
      <x:c r="C692" s="2" t="str">
        <x:v>Historical Inputs!F692</x:v>
      </x:c>
      <x:c r="D692" s="2" t="str">
        <x:v>JPM</x:v>
      </x:c>
      <x:c r="E692" s="2" t="str">
        <x:v>FY2020</x:v>
      </x:c>
      <x:c r="F692" s="2" t="str">
        <x:v>shares_diluted</x:v>
      </x:c>
      <x:c r="G692" s="2" t="n">
        <x:v>3087.4</x:v>
      </x:c>
      <x:c r="H692" s="2" t="str">
        <x:v>shares</x:v>
      </x:c>
      <x:c r="I692" s="2" t="str">
        <x:v>2020-12-31</x:v>
      </x:c>
      <x:c r="J692" s="2" t="str">
        <x:v>2023-02-21</x:v>
      </x:c>
      <x:c r="K692" s="2" t="str">
        <x:v>0000019617-23-000231</x:v>
      </x:c>
      <x:c r="L692" s="2" t="str">
        <x:v>data/raw/filings/JPM_0000019617-23-000231_jpm-20221231.htm</x:v>
      </x:c>
      <x:c r="M692" s="2" t="str">
        <x:v>https://www.sec.gov/Archives/edgar/data/19617/000001961723000231/jpm-20221231.htm</x:v>
      </x:c>
      <x:c r="N692" s="2" t="str">
        <x:v>id3VybDovL2RvY3MudjEvZG9jOjcxZmQzYmUzOWNmZjQ2ZDRiZmEwOTBjMzcxM2MzZmEyL3NlYzo3MWZkM2JlMzljZmY0NmQ0YmZhMDkwYzM3MTNjM2ZhMl80NTcvZnJhZzo3OTNiYWVkNzIzNjA0MWY4YmQzMGIxMDhhNzUyYWFhOC90YWJsZTpkOWI2NWI0ZWIyZWU0MDMyOGZjNzg5OWJmMDY0MzdkNi90YWJsZXJhbmdlOmQ5YjY1YjRlYjJlZTQwMzI4ZmM3ODk5YmYwNjQzN2Q2XzE2LTMtMS0xLTkyNzU1OA_b3ea6897-51e0-4177-86c9-59633980b7d1</x:v>
      </x:c>
      <x:c r="O692" s="2" t="str"/>
      <x:c r="P692" s="2" t="str">
        <x:v>Exact XBRL anchor</x:v>
      </x:c>
      <x:c r="Q692" s="2" t="str">
        <x:v>Weighted Average Number of Shares Outstanding, Diluted</x:v>
      </x:c>
      <x:c r="R692" s="2" t="str">
        <x:v>highlighted/JPM_0000019617-23-000231_jpm-20221231.htm</x:v>
      </x:c>
      <x:c r="S692" s="2" t="str">
        <x:v>highlighted/JPM_FY2020_annualreport-2020.pdf</x:v>
      </x:c>
      <x:c r="T692" s="2" t="str">
        <x:v>88,206,318</x:v>
      </x:c>
    </x:row>
    <x:row r="693" ht="24" customHeight="1">
      <x:c r="C693" s="2" t="str">
        <x:v>Historical Inputs!F693</x:v>
      </x:c>
      <x:c r="D693" s="2" t="str">
        <x:v>JPM</x:v>
      </x:c>
      <x:c r="E693" s="2" t="str">
        <x:v>FY2020</x:v>
      </x:c>
      <x:c r="F693" s="2" t="str">
        <x:v>dps</x:v>
      </x:c>
      <x:c r="G693" s="2" t="n">
        <x:v>3.6</x:v>
      </x:c>
      <x:c r="H693" s="2" t="str">
        <x:v>USD/shares</x:v>
      </x:c>
      <x:c r="I693" s="2" t="str">
        <x:v>2020-12-31</x:v>
      </x:c>
      <x:c r="J693" s="2" t="str">
        <x:v>2023-02-21</x:v>
      </x:c>
      <x:c r="K693" s="2" t="str">
        <x:v>0000019617-23-000231</x:v>
      </x:c>
      <x:c r="L693" s="2" t="str">
        <x:v>data/raw/filings/JPM_0000019617-23-000231_jpm-20221231.htm</x:v>
      </x:c>
      <x:c r="M693" s="2" t="str">
        <x:v>https://www.sec.gov/Archives/edgar/data/19617/000001961723000231/jpm-20221231.htm</x:v>
      </x:c>
      <x:c r="N693" s="2" t="str">
        <x:v>id3VybDovL2RvY3MudjEvZG9jOjcxZmQzYmUzOWNmZjQ2ZDRiZmEwOTBjMzcxM2MzZmEyL3NlYzo3MWZkM2JlMzljZmY0NmQ0YmZhMDkwYzM3MTNjM2ZhMl8zMDQvZnJhZzo5ZWYwYjY3NTAzZjM0MzRhODI5ZmNlNzIzZjZjOWI4Yy90YWJsZToxNGVjYjdjYTU2N2Q0MzJjODQyY2ViZTQ5Mjg4OTg3NC90YWJsZXJhbmdlOjE0ZWNiN2NhNTY3ZDQzMmM4NDJjZWJlNDkyODg5ODc0XzE5LTAtMS0xLTkyNzU1OC90ZXh0cmVnaW9uOjdjYzVkZDFjMWM4YjQwMGY5ZDE5M2JmZGQxNGEyYTU3XzI5_37ee0a09-c5a1-4b87-a5a4-71d1b9d419f0</x:v>
      </x:c>
      <x:c r="O693" s="2" t="str"/>
      <x:c r="P693" s="2" t="str">
        <x:v>Exact XBRL anchor</x:v>
      </x:c>
      <x:c r="Q693" s="2" t="str">
        <x:v>Common Stock, Dividends, Per Share, Declared</x:v>
      </x:c>
      <x:c r="R693" s="2" t="str">
        <x:v>highlighted/JPM_0000019617-23-000231_jpm-20221231.htm</x:v>
      </x:c>
      <x:c r="S693" s="2" t="str">
        <x:v>highlighted/JPM_FY2020_annualreport-2020.pdf</x:v>
      </x:c>
      <x:c r="T693" s="2" t="str">
        <x:v>88</x:v>
      </x:c>
    </x:row>
    <x:row r="694" ht="24" customHeight="1">
      <x:c r="C694" s="2" t="str">
        <x:v>Historical Inputs!F694</x:v>
      </x:c>
      <x:c r="D694" s="2" t="str">
        <x:v>JPM</x:v>
      </x:c>
      <x:c r="E694" s="2" t="str">
        <x:v>FY2020</x:v>
      </x:c>
      <x:c r="F694" s="2" t="str">
        <x:v>dividends</x:v>
      </x:c>
      <x:c r="G694" s="2" t="n">
        <x:v>12690</x:v>
      </x:c>
      <x:c r="H694" s="2" t="str">
        <x:v>USD</x:v>
      </x:c>
      <x:c r="I694" s="2" t="str">
        <x:v>2020-12-31</x:v>
      </x:c>
      <x:c r="J694" s="2" t="str">
        <x:v>2023-02-21</x:v>
      </x:c>
      <x:c r="K694" s="2" t="str">
        <x:v>0000019617-23-000231</x:v>
      </x:c>
      <x:c r="L694" s="2" t="str">
        <x:v>data/raw/filings/JPM_0000019617-23-000231_jpm-20221231.htm</x:v>
      </x:c>
      <x:c r="M694" s="2" t="str">
        <x:v>https://www.sec.gov/Archives/edgar/data/19617/000001961723000231/jpm-20221231.htm</x:v>
      </x:c>
      <x:c r="N694" s="2" t="str">
        <x:v>id3VybDovL2RvY3MudjEvZG9jOjcxZmQzYmUzOWNmZjQ2ZDRiZmEwOTBjMzcxM2MzZmEyL3NlYzo3MWZkM2JlMzljZmY0NmQ0YmZhMDkwYzM3MTNjM2ZhMl8zMDcvZnJhZzo4NzI5NzQ2MjEwNTQ0NDljOTQxNzQ0N2IzMTYxOWJjZi90YWJsZToxZjIzMGU0MWE2Yjc0ODE1ODQyNGE2Njc4YWZjZDNiYi90YWJsZXJhbmdlOjFmMjMwZTQxYTZiNzQ4MTU4NDI0YTY2NzhhZmNkM2JiXzQ2LTUtMS0xLTkyNzU1OA_8e03b833-fe02-4da4-b64a-24a9096f9908</x:v>
      </x:c>
      <x:c r="O694" s="2" t="str"/>
      <x:c r="P694" s="2" t="str">
        <x:v>Exact XBRL anchor</x:v>
      </x:c>
      <x:c r="Q694" s="2" t="str">
        <x:v>Payments of Dividends</x:v>
      </x:c>
      <x:c r="R694" s="2" t="str">
        <x:v>highlighted/JPM_0000019617-23-000231_jpm-20221231.htm</x:v>
      </x:c>
      <x:c r="S694" s="2" t="str">
        <x:v>highlighted/JPM_FY2020_annualreport-2020.pdf</x:v>
      </x:c>
      <x:c r="T694" s="2" t="str">
        <x:v>210,342</x:v>
      </x:c>
    </x:row>
    <x:row r="695" ht="24" customHeight="1">
      <x:c r="C695" s="2" t="str">
        <x:v>Historical Inputs!F695</x:v>
      </x:c>
      <x:c r="D695" s="2" t="str">
        <x:v>JPM</x:v>
      </x:c>
      <x:c r="E695" s="2" t="str">
        <x:v>FY2020</x:v>
      </x:c>
      <x:c r="F695" s="2" t="str">
        <x:v>buybacks</x:v>
      </x:c>
      <x:c r="G695" s="2" t="n">
        <x:v>6517</x:v>
      </x:c>
      <x:c r="H695" s="2" t="str">
        <x:v>USD</x:v>
      </x:c>
      <x:c r="I695" s="2" t="str">
        <x:v>2020-12-31</x:v>
      </x:c>
      <x:c r="J695" s="2" t="str">
        <x:v>2023-02-21</x:v>
      </x:c>
      <x:c r="K695" s="2" t="str">
        <x:v>0000019617-23-000231</x:v>
      </x:c>
      <x:c r="L695" s="2" t="str">
        <x:v>data/raw/filings/JPM_0000019617-23-000231_jpm-20221231.htm</x:v>
      </x:c>
      <x:c r="M695" s="2" t="str">
        <x:v>https://www.sec.gov/Archives/edgar/data/19617/000001961723000231/jpm-20221231.htm</x:v>
      </x:c>
      <x:c r="N695" s="2" t="str">
        <x:v>id3VybDovL2RvY3MudjEvZG9jOjcxZmQzYmUzOWNmZjQ2ZDRiZmEwOTBjMzcxM2MzZmEyL3NlYzo3MWZkM2JlMzljZmY0NmQ0YmZhMDkwYzM3MTNjM2ZhMl8zMDcvZnJhZzo4NzI5NzQ2MjEwNTQ0NDljOTQxNzQ0N2IzMTYxOWJjZi90YWJsZToxZjIzMGU0MWE2Yjc0ODE1ODQyNGE2Njc4YWZjZDNiYi90YWJsZXJhbmdlOjFmMjMwZTQxYTZiNzQ4MTU4NDI0YTY2NzhhZmNkM2JiXzQ1LTUtMS0xLTkyNzU1OA_fe0e1498-b350-4506-88ec-50b6ca285c46</x:v>
      </x:c>
      <x:c r="O695" s="2" t="str"/>
      <x:c r="P695" s="2" t="str">
        <x:v>Exact XBRL anchor</x:v>
      </x:c>
      <x:c r="Q695" s="2" t="str">
        <x:v>Payments for Repurchase of Common Stock</x:v>
      </x:c>
      <x:c r="R695" s="2" t="str">
        <x:v>highlighted/JPM_0000019617-23-000231_jpm-20221231.htm</x:v>
      </x:c>
      <x:c r="S695" s="2" t="str">
        <x:v>highlighted/JPM_FY2020_annualreport-2020.pdf</x:v>
      </x:c>
      <x:c r="T695" s="2" t="str">
        <x:v>210,342</x:v>
      </x:c>
    </x:row>
    <x:row r="696" ht="24" customHeight="1">
      <x:c r="C696" s="2" t="str">
        <x:v>Historical Inputs!F696</x:v>
      </x:c>
      <x:c r="D696" s="2" t="str">
        <x:v>JPM</x:v>
      </x:c>
      <x:c r="E696" s="2" t="str">
        <x:v>FY2020</x:v>
      </x:c>
      <x:c r="F696" s="2" t="str">
        <x:v>chargeoffs</x:v>
      </x:c>
      <x:c r="G696" s="2" t="str">
        <x:v>n.a.</x:v>
      </x:c>
      <x:c r="H696" s="2" t="str">
        <x:v>USDm</x:v>
      </x:c>
      <x:c r="I696" s="2" t="str">
        <x:v>2020-12-31</x:v>
      </x:c>
      <x:c r="J696" s="2" t="str"/>
      <x:c r="K696" s="2" t="str"/>
      <x:c r="L696" s="2" t="str"/>
      <x:c r="M696" s="2" t="str"/>
      <x:c r="N696" s="2" t="str"/>
      <x:c r="O696" s="2" t="str"/>
      <x:c r="P696" s="2" t="str">
        <x:v>Not reported / unavailable</x:v>
      </x:c>
      <x:c r="Q696" s="2" t="str">
        <x:v>Gross loan charge-offs</x:v>
      </x:c>
      <x:c r="R696" s="2" t="str"/>
      <x:c r="S696" s="2" t="str"/>
      <x:c r="T696" s="2" t="str"/>
    </x:row>
    <x:row r="697" ht="24" customHeight="1">
      <x:c r="C697" s="2" t="str">
        <x:v>Historical Inputs!F697</x:v>
      </x:c>
      <x:c r="D697" s="2" t="str">
        <x:v>JPM</x:v>
      </x:c>
      <x:c r="E697" s="2" t="str">
        <x:v>FY2020</x:v>
      </x:c>
      <x:c r="F697" s="2" t="str">
        <x:v>recoveries</x:v>
      </x:c>
      <x:c r="G697" s="2" t="str">
        <x:v>n.a.</x:v>
      </x:c>
      <x:c r="H697" s="2" t="str">
        <x:v>USDm</x:v>
      </x:c>
      <x:c r="I697" s="2" t="str">
        <x:v>2020-12-31</x:v>
      </x:c>
      <x:c r="J697" s="2" t="str"/>
      <x:c r="K697" s="2" t="str"/>
      <x:c r="L697" s="2" t="str"/>
      <x:c r="M697" s="2" t="str"/>
      <x:c r="N697" s="2" t="str"/>
      <x:c r="O697" s="2" t="str"/>
      <x:c r="P697" s="2" t="str">
        <x:v>Not reported / unavailable</x:v>
      </x:c>
      <x:c r="Q697" s="2" t="str">
        <x:v>Loan recoveries</x:v>
      </x:c>
      <x:c r="R697" s="2" t="str"/>
      <x:c r="S697" s="2" t="str"/>
      <x:c r="T697" s="2" t="str"/>
    </x:row>
    <x:row r="698" ht="24" customHeight="1">
      <x:c r="C698" s="2" t="str">
        <x:v>Historical Inputs!F698</x:v>
      </x:c>
      <x:c r="D698" s="2" t="str">
        <x:v>JPM</x:v>
      </x:c>
      <x:c r="E698" s="2" t="str">
        <x:v>FY2020</x:v>
      </x:c>
      <x:c r="F698" s="2" t="str">
        <x:v>rwa</x:v>
      </x:c>
      <x:c r="G698" s="2" t="str">
        <x:v>n.a.</x:v>
      </x:c>
      <x:c r="H698" s="2" t="str">
        <x:v>USDm</x:v>
      </x:c>
      <x:c r="I698" s="2" t="str">
        <x:v>2020-12-31</x:v>
      </x:c>
      <x:c r="J698" s="2" t="str"/>
      <x:c r="K698" s="2" t="str"/>
      <x:c r="L698" s="2" t="str"/>
      <x:c r="M698" s="2" t="str"/>
      <x:c r="N698" s="2" t="str"/>
      <x:c r="O698" s="2" t="str"/>
      <x:c r="P698" s="2" t="str">
        <x:v>Not reported / unavailable</x:v>
      </x:c>
      <x:c r="Q698" s="2" t="str">
        <x:v>Risk-weighted assets</x:v>
      </x:c>
      <x:c r="R698" s="2" t="str"/>
      <x:c r="S698" s="2" t="str"/>
      <x:c r="T698" s="2" t="str"/>
    </x:row>
    <x:row r="699" ht="24" customHeight="1">
      <x:c r="C699" s="2" t="str">
        <x:v>Historical Inputs!F699</x:v>
      </x:c>
      <x:c r="D699" s="2" t="str">
        <x:v>JPM</x:v>
      </x:c>
      <x:c r="E699" s="2" t="str">
        <x:v>FY2020</x:v>
      </x:c>
      <x:c r="F699" s="2" t="str">
        <x:v>cet1_reported</x:v>
      </x:c>
      <x:c r="G699" s="2" t="str">
        <x:v>n.a.</x:v>
      </x:c>
      <x:c r="H699" s="2" t="str">
        <x:v>%</x:v>
      </x:c>
      <x:c r="I699" s="2" t="str">
        <x:v>2020-12-31</x:v>
      </x:c>
      <x:c r="J699" s="2" t="str"/>
      <x:c r="K699" s="2" t="str"/>
      <x:c r="L699" s="2" t="str"/>
      <x:c r="M699" s="2" t="str"/>
      <x:c r="N699" s="2" t="str"/>
      <x:c r="O699" s="2" t="str"/>
      <x:c r="P699" s="2" t="str">
        <x:v>Not reported / unavailable</x:v>
      </x:c>
      <x:c r="Q699" s="2" t="str">
        <x:v>Actual standardized CET1 ratio</x:v>
      </x:c>
      <x:c r="R699" s="2" t="str"/>
      <x:c r="S699" s="2" t="str"/>
      <x:c r="T699" s="2" t="str"/>
    </x:row>
    <x:row r="700" ht="24" customHeight="1">
      <x:c r="C700" s="2" t="str">
        <x:v>Historical Inputs!F700</x:v>
      </x:c>
      <x:c r="D700" s="2" t="str">
        <x:v>JPM</x:v>
      </x:c>
      <x:c r="E700" s="2" t="str">
        <x:v>FY2020</x:v>
      </x:c>
      <x:c r="F700" s="2" t="str">
        <x:v>nim_reported</x:v>
      </x:c>
      <x:c r="G700" s="2" t="str">
        <x:v>n.a.</x:v>
      </x:c>
      <x:c r="H700" s="2" t="str">
        <x:v>%</x:v>
      </x:c>
      <x:c r="I700" s="2" t="str">
        <x:v>2020-12-31</x:v>
      </x:c>
      <x:c r="J700" s="2" t="str"/>
      <x:c r="K700" s="2" t="str"/>
      <x:c r="L700" s="2" t="str"/>
      <x:c r="M700" s="2" t="str"/>
      <x:c r="N700" s="2" t="str"/>
      <x:c r="O700" s="2" t="str"/>
      <x:c r="P700" s="2" t="str">
        <x:v>Not reported / unavailable</x:v>
      </x:c>
      <x:c r="Q700" s="2" t="str">
        <x:v>Issuer reported net interest margin</x:v>
      </x:c>
      <x:c r="R700" s="2" t="str"/>
      <x:c r="S700" s="2" t="str"/>
      <x:c r="T700" s="2" t="str"/>
    </x:row>
    <x:row r="701" ht="24" customHeight="1">
      <x:c r="C701" s="2" t="str">
        <x:v>Historical Inputs!F701</x:v>
      </x:c>
      <x:c r="D701" s="2" t="str">
        <x:v>JPM</x:v>
      </x:c>
      <x:c r="E701" s="2" t="str">
        <x:v>FY2020</x:v>
      </x:c>
      <x:c r="F701" s="2" t="str">
        <x:v>bvps_reported</x:v>
      </x:c>
      <x:c r="G701" s="2" t="n">
        <x:v>81.75</x:v>
      </x:c>
      <x:c r="H701" s="2" t="str">
        <x:v>USD/shares</x:v>
      </x:c>
      <x:c r="I701" s="2" t="str">
        <x:v>2020-12-31</x:v>
      </x:c>
      <x:c r="J701" s="2" t="str">
        <x:v>2021-02-23</x:v>
      </x:c>
      <x:c r="K701" s="2" t="str">
        <x:v>0000019617-21-000236</x:v>
      </x:c>
      <x:c r="L701" s="2" t="str">
        <x:v>data/raw/filings/JPM_0000019617-21-000236_jpm-20201231.htm</x:v>
      </x:c>
      <x:c r="M701" s="2" t="str">
        <x:v>https://www.sec.gov/Archives/edgar/data/19617/000001961721000236/jpm-20201231.htm</x:v>
      </x:c>
      <x:c r="N701" s="2" t="str"/>
      <x:c r="O701" s="2" t="str"/>
      <x:c r="P701" s="2" t="str">
        <x:v>Exact selected original table text</x:v>
      </x:c>
      <x:c r="Q701" s="2" t="str">
        <x:v>Reported common book value per share</x:v>
      </x:c>
      <x:c r="R701" s="2" t="str">
        <x:v>highlighted/JPM_0000019617-21-000236_jpm-20201231.htm</x:v>
      </x:c>
      <x:c r="S701" s="2" t="str">
        <x:v>highlighted/JPM_FY2020_annualreport-2020.pdf</x:v>
      </x:c>
      <x:c r="T701" s="2" t="str">
        <x:v>88,91,343</x:v>
      </x:c>
    </x:row>
    <x:row r="702" ht="24" customHeight="1">
      <x:c r="C702" s="2" t="str">
        <x:v>Historical Inputs!F702</x:v>
      </x:c>
      <x:c r="D702" s="2" t="str">
        <x:v>JPM</x:v>
      </x:c>
      <x:c r="E702" s="2" t="str">
        <x:v>FY2020</x:v>
      </x:c>
      <x:c r="F702" s="2" t="str">
        <x:v>tbvps_reported</x:v>
      </x:c>
      <x:c r="G702" s="2" t="n">
        <x:v>66.11</x:v>
      </x:c>
      <x:c r="H702" s="2" t="str">
        <x:v>USD/shares</x:v>
      </x:c>
      <x:c r="I702" s="2" t="str">
        <x:v>2020-12-31</x:v>
      </x:c>
      <x:c r="J702" s="2" t="str">
        <x:v>2021-02-23</x:v>
      </x:c>
      <x:c r="K702" s="2" t="str">
        <x:v>0000019617-21-000236</x:v>
      </x:c>
      <x:c r="L702" s="2" t="str">
        <x:v>data/raw/filings/JPM_0000019617-21-000236_jpm-20201231.htm</x:v>
      </x:c>
      <x:c r="M702" s="2" t="str">
        <x:v>https://www.sec.gov/Archives/edgar/data/19617/000001961721000236/jpm-20201231.htm</x:v>
      </x:c>
      <x:c r="N702" s="2" t="str"/>
      <x:c r="O702" s="2" t="str"/>
      <x:c r="P702" s="2" t="str">
        <x:v>Exact selected original table text</x:v>
      </x:c>
      <x:c r="Q702" s="2" t="str">
        <x:v>Reported tangible book value per share</x:v>
      </x:c>
      <x:c r="R702" s="2" t="str">
        <x:v>highlighted/JPM_0000019617-21-000236_jpm-20201231.htm</x:v>
      </x:c>
      <x:c r="S702" s="2" t="str">
        <x:v>highlighted/JPM_FY2020_annualreport-2020.pdf</x:v>
      </x:c>
      <x:c r="T702" s="2" t="str">
        <x:v>88,91,108</x:v>
      </x:c>
    </x:row>
    <x:row r="703" ht="24" customHeight="1">
      <x:c r="C703" s="2" t="str">
        <x:v>Historical Inputs!F703</x:v>
      </x:c>
      <x:c r="D703" s="2" t="str">
        <x:v>JPM</x:v>
      </x:c>
      <x:c r="E703" s="2" t="str">
        <x:v>FY2020</x:v>
      </x:c>
      <x:c r="F703" s="2" t="str">
        <x:v>tce_reported</x:v>
      </x:c>
      <x:c r="G703" s="2" t="str">
        <x:v>n.a.</x:v>
      </x:c>
      <x:c r="H703" s="2" t="str">
        <x:v>USDm</x:v>
      </x:c>
      <x:c r="I703" s="2" t="str">
        <x:v>2020-12-31</x:v>
      </x:c>
      <x:c r="J703" s="2" t="str"/>
      <x:c r="K703" s="2" t="str"/>
      <x:c r="L703" s="2" t="str"/>
      <x:c r="M703" s="2" t="str"/>
      <x:c r="N703" s="2" t="str"/>
      <x:c r="O703" s="2" t="str"/>
      <x:c r="P703" s="2" t="str">
        <x:v>Not reported / unavailable</x:v>
      </x:c>
      <x:c r="Q703" s="2" t="str">
        <x:v>Reported tangible common equity</x:v>
      </x:c>
      <x:c r="R703" s="2" t="str"/>
      <x:c r="S703" s="2" t="str"/>
      <x:c r="T703" s="2" t="str"/>
    </x:row>
    <x:row r="704" ht="24" customHeight="1">
      <x:c r="C704" s="2" t="str">
        <x:v>Historical Inputs!F704</x:v>
      </x:c>
      <x:c r="D704" s="2" t="str">
        <x:v>JPM</x:v>
      </x:c>
      <x:c r="E704" s="2" t="str">
        <x:v>FY2021</x:v>
      </x:c>
      <x:c r="F704" s="2" t="str">
        <x:v>assets</x:v>
      </x:c>
      <x:c r="G704" s="2" t="n">
        <x:v>3743567</x:v>
      </x:c>
      <x:c r="H704" s="2" t="str">
        <x:v>USD</x:v>
      </x:c>
      <x:c r="I704" s="2" t="str">
        <x:v>2021-12-31</x:v>
      </x:c>
      <x:c r="J704" s="2" t="str">
        <x:v>2024-02-16</x:v>
      </x:c>
      <x:c r="K704" s="2" t="str">
        <x:v>0000019617-24-000225</x:v>
      </x:c>
      <x:c r="L704" s="2" t="str">
        <x:v>data/raw/filings/JPM_0000019617-24-000225_jpm-20231231.htm</x:v>
      </x:c>
      <x:c r="M704" s="2" t="str">
        <x:v>https://www.sec.gov/Archives/edgar/data/19617/000001961724000225/jpm-20231231.htm</x:v>
      </x:c>
      <x:c r="N704" s="2" t="str">
        <x:v>f-7936</x:v>
      </x:c>
      <x:c r="O704" s="2" t="str"/>
      <x:c r="P704" s="2" t="str">
        <x:v>Exact XBRL anchor</x:v>
      </x:c>
      <x:c r="Q704" s="2" t="str">
        <x:v>Assets</x:v>
      </x:c>
      <x:c r="R704" s="2" t="str">
        <x:v>highlighted/JPM_0000019617-24-000225_jpm-20231231.htm</x:v>
      </x:c>
      <x:c r="S704" s="2" t="str">
        <x:v>highlighted/JPM_FY2021_annualreport-2021.pdf</x:v>
      </x:c>
      <x:c r="T704" s="2" t="str">
        <x:v>2</x:v>
      </x:c>
    </x:row>
    <x:row r="705" ht="24" customHeight="1">
      <x:c r="C705" s="2" t="str">
        <x:v>Historical Inputs!F705</x:v>
      </x:c>
      <x:c r="D705" s="2" t="str">
        <x:v>JPM</x:v>
      </x:c>
      <x:c r="E705" s="2" t="str">
        <x:v>FY2021</x:v>
      </x:c>
      <x:c r="F705" s="2" t="str">
        <x:v>liabilities</x:v>
      </x:c>
      <x:c r="G705" s="2" t="n">
        <x:v>3449440</x:v>
      </x:c>
      <x:c r="H705" s="2" t="str">
        <x:v>USD</x:v>
      </x:c>
      <x:c r="I705" s="2" t="str">
        <x:v>2021-12-31</x:v>
      </x:c>
      <x:c r="J705" s="2" t="str">
        <x:v>2023-02-21</x:v>
      </x:c>
      <x:c r="K705" s="2" t="str">
        <x:v>0000019617-23-000231</x:v>
      </x:c>
      <x:c r="L705" s="2" t="str">
        <x:v>data/raw/filings/JPM_0000019617-23-000231_jpm-20221231.htm</x:v>
      </x:c>
      <x:c r="M705" s="2" t="str">
        <x:v>https://www.sec.gov/Archives/edgar/data/19617/000001961723000231/jpm-20221231.htm</x:v>
      </x:c>
      <x:c r="N705" s="2" t="str">
        <x:v>id3VybDovL2RvY3MudjEvZG9jOjcxZmQzYmUzOWNmZjQ2ZDRiZmEwOTBjMzcxM2MzZmEyL3NlYzo3MWZkM2JlMzljZmY0NmQ0YmZhMDkwYzM3MTNjM2ZhMl8zMDEvZnJhZzpiNGQxMWY3NjlhZjc0MmEwODM4ZTEyMTU5ODY0NWE3MC90YWJsZTozMGQ4N2E2MjNkOGE0NTdiOTU5MGI0ZTFlODQxYTQ2NC90YWJsZXJhbmdlOjMwZDg3YTYyM2Q4YTQ1N2I5NTkwYjRlMWU4NDFhNDY0XzMxLTMtMS0xLTkyNzU1OA_b69a47e3-9db7-4f51-aeaf-2318c3932786</x:v>
      </x:c>
      <x:c r="O705" s="2" t="str"/>
      <x:c r="P705" s="2" t="str">
        <x:v>Exact XBRL anchor</x:v>
      </x:c>
      <x:c r="Q705" s="2" t="str">
        <x:v>Liabilities</x:v>
      </x:c>
      <x:c r="R705" s="2" t="str">
        <x:v>highlighted/JPM_0000019617-23-000231_jpm-20221231.htm</x:v>
      </x:c>
      <x:c r="S705" s="2" t="str"/>
      <x:c r="T705" s="2" t="str"/>
    </x:row>
    <x:row r="706" ht="24" customHeight="1">
      <x:c r="C706" s="2" t="str">
        <x:v>Historical Inputs!F706</x:v>
      </x:c>
      <x:c r="D706" s="2" t="str">
        <x:v>JPM</x:v>
      </x:c>
      <x:c r="E706" s="2" t="str">
        <x:v>FY2021</x:v>
      </x:c>
      <x:c r="F706" s="2" t="str">
        <x:v>equity</x:v>
      </x:c>
      <x:c r="G706" s="2" t="n">
        <x:v>294127</x:v>
      </x:c>
      <x:c r="H706" s="2" t="str">
        <x:v>USD</x:v>
      </x:c>
      <x:c r="I706" s="2" t="str">
        <x:v>2021-12-31</x:v>
      </x:c>
      <x:c r="J706" s="2" t="str">
        <x:v>2024-02-16</x:v>
      </x:c>
      <x:c r="K706" s="2" t="str">
        <x:v>0000019617-24-000225</x:v>
      </x:c>
      <x:c r="L706" s="2" t="str">
        <x:v>data/raw/filings/JPM_0000019617-24-000225_jpm-20231231.htm</x:v>
      </x:c>
      <x:c r="M706" s="2" t="str">
        <x:v>https://www.sec.gov/Archives/edgar/data/19617/000001961724000225/jpm-20231231.htm</x:v>
      </x:c>
      <x:c r="N706" s="2" t="str">
        <x:v>f-402</x:v>
      </x:c>
      <x:c r="O706" s="2" t="str"/>
      <x:c r="P706" s="2" t="str">
        <x:v>Exact XBRL anchor</x:v>
      </x:c>
      <x:c r="Q706" s="2" t="str">
        <x:v>Stockholders' Equity Attributable to Parent</x:v>
      </x:c>
      <x:c r="R706" s="2" t="str">
        <x:v>highlighted/JPM_0000019617-24-000225_jpm-20231231.htm</x:v>
      </x:c>
      <x:c r="S706" s="2" t="str"/>
      <x:c r="T706" s="2" t="str"/>
    </x:row>
    <x:row r="707" ht="24" customHeight="1">
      <x:c r="C707" s="2" t="str">
        <x:v>Historical Inputs!F707</x:v>
      </x:c>
      <x:c r="D707" s="2" t="str">
        <x:v>JPM</x:v>
      </x:c>
      <x:c r="E707" s="2" t="str">
        <x:v>FY2021</x:v>
      </x:c>
      <x:c r="F707" s="2" t="str">
        <x:v>preferred</x:v>
      </x:c>
      <x:c r="G707" s="2" t="n">
        <x:v>34838</x:v>
      </x:c>
      <x:c r="H707" s="2" t="str">
        <x:v>USD</x:v>
      </x:c>
      <x:c r="I707" s="2" t="str">
        <x:v>2021-12-31</x:v>
      </x:c>
      <x:c r="J707" s="2" t="str">
        <x:v>2023-02-21</x:v>
      </x:c>
      <x:c r="K707" s="2" t="str">
        <x:v>0000019617-23-000231</x:v>
      </x:c>
      <x:c r="L707" s="2" t="str">
        <x:v>data/raw/filings/JPM_0000019617-23-000231_jpm-20221231.htm</x:v>
      </x:c>
      <x:c r="M707" s="2" t="str">
        <x:v>https://www.sec.gov/Archives/edgar/data/19617/000001961723000231/jpm-20221231.htm</x:v>
      </x:c>
      <x:c r="N707" s="2" t="str">
        <x:v>id3VybDovL2RvY3MudjEvZG9jOjcxZmQzYmUzOWNmZjQ2ZDRiZmEwOTBjMzcxM2MzZmEyL3NlYzo3MWZkM2JlMzljZmY0NmQ0YmZhMDkwYzM3MTNjM2ZhMl80NDgvZnJhZzo1NDdjNzM4ZmZjZjA0ZmIxYWE4ZGU3ZDFhOTNjMzdlNS90YWJsZTo1OWRhNzViZmViNmE0MzEyODNkMDE5ZmI4NzhjYWJiNi90YWJsZXJhbmdlOjU5ZGE3NWJmZWI2YTQzMTI4M2QwMTlmYjg3OGNhYmI2XzMxLTUtMS0xLTkyNzU1OA_67dca02e-ac45-4cc1-889f-f7ef770f6ff9</x:v>
      </x:c>
      <x:c r="O707" s="2" t="str"/>
      <x:c r="P707" s="2" t="str">
        <x:v>Exact XBRL anchor</x:v>
      </x:c>
      <x:c r="Q707" s="2" t="str">
        <x:v>Preferred Stock, Including Additional Paid in Capital, Net of Discount</x:v>
      </x:c>
      <x:c r="R707" s="2" t="str">
        <x:v>highlighted/JPM_0000019617-23-000231_jpm-20221231.htm</x:v>
      </x:c>
      <x:c r="S707" s="2" t="str"/>
      <x:c r="T707" s="2" t="str"/>
    </x:row>
    <x:row r="708" ht="24" customHeight="1">
      <x:c r="C708" s="2" t="str">
        <x:v>Historical Inputs!F708</x:v>
      </x:c>
      <x:c r="D708" s="2" t="str">
        <x:v>JPM</x:v>
      </x:c>
      <x:c r="E708" s="2" t="str">
        <x:v>FY2021</x:v>
      </x:c>
      <x:c r="F708" s="2" t="str">
        <x:v>common_equity_reported</x:v>
      </x:c>
      <x:c r="G708" s="2" t="str">
        <x:v>n.a.</x:v>
      </x:c>
      <x:c r="H708" s="2" t="str">
        <x:v>USDm</x:v>
      </x:c>
      <x:c r="I708" s="2" t="str">
        <x:v>2021-12-31</x:v>
      </x:c>
      <x:c r="J708" s="2" t="str"/>
      <x:c r="K708" s="2" t="str"/>
      <x:c r="L708" s="2" t="str"/>
      <x:c r="M708" s="2" t="str"/>
      <x:c r="N708" s="2" t="str"/>
      <x:c r="O708" s="2" t="str"/>
      <x:c r="P708" s="2" t="str">
        <x:v>Not reported / unavailable</x:v>
      </x:c>
      <x:c r="Q708" s="2" t="str">
        <x:v>Reported common shareholders equity</x:v>
      </x:c>
      <x:c r="R708" s="2" t="str"/>
      <x:c r="S708" s="2" t="str"/>
      <x:c r="T708" s="2" t="str"/>
    </x:row>
    <x:row r="709" ht="24" customHeight="1">
      <x:c r="C709" s="2" t="str">
        <x:v>Historical Inputs!F709</x:v>
      </x:c>
      <x:c r="D709" s="2" t="str">
        <x:v>JPM</x:v>
      </x:c>
      <x:c r="E709" s="2" t="str">
        <x:v>FY2021</x:v>
      </x:c>
      <x:c r="F709" s="2" t="str">
        <x:v>goodwill</x:v>
      </x:c>
      <x:c r="G709" s="2" t="n">
        <x:v>50315</x:v>
      </x:c>
      <x:c r="H709" s="2" t="str">
        <x:v>USD</x:v>
      </x:c>
      <x:c r="I709" s="2" t="str">
        <x:v>2021-12-31</x:v>
      </x:c>
      <x:c r="J709" s="2" t="str">
        <x:v>2025-02-14</x:v>
      </x:c>
      <x:c r="K709" s="2" t="str">
        <x:v>0000019617-25-000270</x:v>
      </x:c>
      <x:c r="L709" s="2" t="str">
        <x:v>data/raw/filings/JPM_0000019617-25-000270_jpm-20241231.htm</x:v>
      </x:c>
      <x:c r="M709" s="2" t="str">
        <x:v>https://www.sec.gov/Archives/edgar/data/19617/000001961725000270/jpm-20241231.htm</x:v>
      </x:c>
      <x:c r="N709" s="2" t="str">
        <x:v>f-6271</x:v>
      </x:c>
      <x:c r="O709" s="2" t="str"/>
      <x:c r="P709" s="2" t="str">
        <x:v>Exact XBRL anchor</x:v>
      </x:c>
      <x:c r="Q709" s="2" t="str">
        <x:v>Goodwill</x:v>
      </x:c>
      <x:c r="R709" s="2" t="str">
        <x:v>highlighted/JPM_0000019617-25-000270_jpm-20241231.htm</x:v>
      </x:c>
      <x:c r="S709" s="2" t="str"/>
      <x:c r="T709" s="2" t="str"/>
    </x:row>
    <x:row r="710" ht="24" customHeight="1">
      <x:c r="C710" s="2" t="str">
        <x:v>Historical Inputs!F710</x:v>
      </x:c>
      <x:c r="D710" s="2" t="str">
        <x:v>JPM</x:v>
      </x:c>
      <x:c r="E710" s="2" t="str">
        <x:v>FY2021</x:v>
      </x:c>
      <x:c r="F710" s="2" t="str">
        <x:v>intangibles</x:v>
      </x:c>
      <x:c r="G710" s="2" t="str">
        <x:v>n.a.</x:v>
      </x:c>
      <x:c r="H710" s="2" t="str">
        <x:v>USDm</x:v>
      </x:c>
      <x:c r="I710" s="2" t="str">
        <x:v>2021-12-31</x:v>
      </x:c>
      <x:c r="J710" s="2" t="str"/>
      <x:c r="K710" s="2" t="str"/>
      <x:c r="L710" s="2" t="str"/>
      <x:c r="M710" s="2" t="str"/>
      <x:c r="N710" s="2" t="str"/>
      <x:c r="O710" s="2" t="str"/>
      <x:c r="P710" s="2" t="str">
        <x:v>Not reported / unavailable</x:v>
      </x:c>
      <x:c r="Q710" s="2" t="str">
        <x:v>Other intangible assets excluding goodwill</x:v>
      </x:c>
      <x:c r="R710" s="2" t="str"/>
      <x:c r="S710" s="2" t="str"/>
      <x:c r="T710" s="2" t="str"/>
    </x:row>
    <x:row r="711" ht="24" customHeight="1">
      <x:c r="C711" s="2" t="str">
        <x:v>Historical Inputs!F711</x:v>
      </x:c>
      <x:c r="D711" s="2" t="str">
        <x:v>JPM</x:v>
      </x:c>
      <x:c r="E711" s="2" t="str">
        <x:v>FY2021</x:v>
      </x:c>
      <x:c r="F711" s="2" t="str">
        <x:v>intangibles_total</x:v>
      </x:c>
      <x:c r="G711" s="2" t="str">
        <x:v>n.a.</x:v>
      </x:c>
      <x:c r="H711" s="2" t="str">
        <x:v>USDm</x:v>
      </x:c>
      <x:c r="I711" s="2" t="str">
        <x:v>2021-12-31</x:v>
      </x:c>
      <x:c r="J711" s="2" t="str"/>
      <x:c r="K711" s="2" t="str"/>
      <x:c r="L711" s="2" t="str"/>
      <x:c r="M711" s="2" t="str"/>
      <x:c r="N711" s="2" t="str"/>
      <x:c r="O711" s="2" t="str"/>
      <x:c r="P711" s="2" t="str">
        <x:v>Not reported / unavailable</x:v>
      </x:c>
      <x:c r="Q711" s="2" t="str">
        <x:v>Reported goodwill and intangible assets combined</x:v>
      </x:c>
      <x:c r="R711" s="2" t="str"/>
      <x:c r="S711" s="2" t="str"/>
      <x:c r="T711" s="2" t="str"/>
    </x:row>
    <x:row r="712" ht="24" customHeight="1">
      <x:c r="C712" s="2" t="str">
        <x:v>Historical Inputs!F712</x:v>
      </x:c>
      <x:c r="D712" s="2" t="str">
        <x:v>JPM</x:v>
      </x:c>
      <x:c r="E712" s="2" t="str">
        <x:v>FY2021</x:v>
      </x:c>
      <x:c r="F712" s="2" t="str">
        <x:v>shares_end</x:v>
      </x:c>
      <x:c r="G712" s="2" t="n">
        <x:v>2944.1</x:v>
      </x:c>
      <x:c r="H712" s="2" t="str">
        <x:v>shares</x:v>
      </x:c>
      <x:c r="I712" s="2" t="str">
        <x:v>2021-12-31</x:v>
      </x:c>
      <x:c r="J712" s="2" t="str">
        <x:v>2024-02-16</x:v>
      </x:c>
      <x:c r="K712" s="2" t="str">
        <x:v>0000019617-24-000225</x:v>
      </x:c>
      <x:c r="L712" s="2" t="str">
        <x:v>data/raw/filings/JPM_0000019617-24-000225_jpm-20231231.htm</x:v>
      </x:c>
      <x:c r="M712" s="2" t="str">
        <x:v>https://www.sec.gov/Archives/edgar/data/19617/000001961724000225/jpm-20231231.htm</x:v>
      </x:c>
      <x:c r="N712" s="2" t="str">
        <x:v>f-6846</x:v>
      </x:c>
      <x:c r="O712" s="2" t="str"/>
      <x:c r="P712" s="2" t="str">
        <x:v>Exact XBRL anchor</x:v>
      </x:c>
      <x:c r="Q712" s="2" t="str">
        <x:v>Common Stock, Shares, Outstanding</x:v>
      </x:c>
      <x:c r="R712" s="2" t="str">
        <x:v>highlighted/JPM_0000019617-24-000225_jpm-20231231.htm</x:v>
      </x:c>
      <x:c r="S712" s="2" t="str"/>
      <x:c r="T712" s="2" t="str"/>
    </x:row>
    <x:row r="713" ht="24" customHeight="1">
      <x:c r="C713" s="2" t="str">
        <x:v>Historical Inputs!F713</x:v>
      </x:c>
      <x:c r="D713" s="2" t="str">
        <x:v>JPM</x:v>
      </x:c>
      <x:c r="E713" s="2" t="str">
        <x:v>FY2021</x:v>
      </x:c>
      <x:c r="F713" s="2" t="str">
        <x:v>shares_issued</x:v>
      </x:c>
      <x:c r="G713" s="2" t="n">
        <x:v>4104.9</x:v>
      </x:c>
      <x:c r="H713" s="2" t="str">
        <x:v>shares</x:v>
      </x:c>
      <x:c r="I713" s="2" t="str">
        <x:v>2021-12-31</x:v>
      </x:c>
      <x:c r="J713" s="2" t="str">
        <x:v>2025-02-14</x:v>
      </x:c>
      <x:c r="K713" s="2" t="str">
        <x:v>0000019617-25-000270</x:v>
      </x:c>
      <x:c r="L713" s="2" t="str">
        <x:v>data/raw/filings/JPM_0000019617-25-000270_jpm-20241231.htm</x:v>
      </x:c>
      <x:c r="M713" s="2" t="str">
        <x:v>https://www.sec.gov/Archives/edgar/data/19617/000001961725000270/jpm-20241231.htm</x:v>
      </x:c>
      <x:c r="N713" s="2" t="str">
        <x:v>f-6949</x:v>
      </x:c>
      <x:c r="O713" s="2" t="str"/>
      <x:c r="P713" s="2" t="str">
        <x:v>Exact XBRL anchor</x:v>
      </x:c>
      <x:c r="Q713" s="2" t="str">
        <x:v>Common Stock, Shares, Issued</x:v>
      </x:c>
      <x:c r="R713" s="2" t="str">
        <x:v>highlighted/JPM_0000019617-25-000270_jpm-20241231.htm</x:v>
      </x:c>
      <x:c r="S713" s="2" t="str"/>
      <x:c r="T713" s="2" t="str"/>
    </x:row>
    <x:row r="714" ht="24" customHeight="1">
      <x:c r="C714" s="2" t="str">
        <x:v>Historical Inputs!F714</x:v>
      </x:c>
      <x:c r="D714" s="2" t="str">
        <x:v>JPM</x:v>
      </x:c>
      <x:c r="E714" s="2" t="str">
        <x:v>FY2021</x:v>
      </x:c>
      <x:c r="F714" s="2" t="str">
        <x:v>shares_treasury</x:v>
      </x:c>
      <x:c r="G714" s="2" t="n">
        <x:v>1160.78475</x:v>
      </x:c>
      <x:c r="H714" s="2" t="str">
        <x:v>shares</x:v>
      </x:c>
      <x:c r="I714" s="2" t="str">
        <x:v>2021-12-31</x:v>
      </x:c>
      <x:c r="J714" s="2" t="str">
        <x:v>2022-05-03</x:v>
      </x:c>
      <x:c r="K714" s="2" t="str">
        <x:v>0000019617-22-000319</x:v>
      </x:c>
      <x:c r="L714" s="2" t="str">
        <x:v>data/raw/sec/JPM_companyfacts.json</x:v>
      </x:c>
      <x:c r="M714" s="2" t="str">
        <x:v>https://data.sec.gov/api/xbrl/companyfacts/CIK0000019617.json</x:v>
      </x:c>
      <x:c r="N714" s="2" t="str"/>
      <x:c r="O714" s="2" t="str"/>
      <x:c r="P714" s="2" t="str">
        <x:v>Structured fact retained</x:v>
      </x:c>
      <x:c r="Q714" s="2" t="str">
        <x:v>Treasury Stock, Shares</x:v>
      </x:c>
      <x:c r="R714" s="2" t="str"/>
      <x:c r="S714" s="2" t="str"/>
      <x:c r="T714" s="2" t="str"/>
    </x:row>
    <x:row r="715" ht="24" customHeight="1">
      <x:c r="C715" s="2" t="str">
        <x:v>Historical Inputs!F715</x:v>
      </x:c>
      <x:c r="D715" s="2" t="str">
        <x:v>JPM</x:v>
      </x:c>
      <x:c r="E715" s="2" t="str">
        <x:v>FY2021</x:v>
      </x:c>
      <x:c r="F715" s="2" t="str">
        <x:v>deposits</x:v>
      </x:c>
      <x:c r="G715" s="2" t="n">
        <x:v>2462303</x:v>
      </x:c>
      <x:c r="H715" s="2" t="str">
        <x:v>USD</x:v>
      </x:c>
      <x:c r="I715" s="2" t="str">
        <x:v>2021-12-31</x:v>
      </x:c>
      <x:c r="J715" s="2" t="str">
        <x:v>2023-02-21</x:v>
      </x:c>
      <x:c r="K715" s="2" t="str">
        <x:v>0000019617-23-000231</x:v>
      </x:c>
      <x:c r="L715" s="2" t="str">
        <x:v>data/raw/filings/JPM_0000019617-23-000231_jpm-20221231.htm</x:v>
      </x:c>
      <x:c r="M715" s="2" t="str">
        <x:v>https://www.sec.gov/Archives/edgar/data/19617/000001961723000231/jpm-20221231.htm</x:v>
      </x:c>
      <x:c r="N715" s="2" t="str">
        <x:v>id3VybDovL2RvY3MudjEvZG9jOjcxZmQzYmUzOWNmZjQ2ZDRiZmEwOTBjMzcxM2MzZmEyL3NlYzo3MWZkM2JlMzljZmY0NmQ0YmZhMDkwYzM3MTNjM2ZhMl80MzYvZnJhZzo2NmYxNzVkMGZhOTc0ZmE5ODFhNTRlZThjNjUxODkzNy90YWJsZTo1ZTk5NGVlYzMyM2Q0NWU3OGYwMDkwNTFhNTE4Yjk1ZC90YWJsZXJhbmdlOjVlOTk0ZWVjMzIzZDQ1ZTc4ZjAwOTA1MWE1MThiOTVkXzktMy0xLTEtOTI3NTU4_198ad2fa-dafa-445b-9fe2-4a558d2e8e0c</x:v>
      </x:c>
      <x:c r="O715" s="2" t="str"/>
      <x:c r="P715" s="2" t="str">
        <x:v>Exact XBRL anchor</x:v>
      </x:c>
      <x:c r="Q715" s="2" t="str">
        <x:v>Deposits</x:v>
      </x:c>
      <x:c r="R715" s="2" t="str">
        <x:v>highlighted/JPM_0000019617-23-000231_jpm-20221231.htm</x:v>
      </x:c>
      <x:c r="S715" s="2" t="str"/>
      <x:c r="T715" s="2" t="str"/>
    </x:row>
    <x:row r="716" ht="24" customHeight="1">
      <x:c r="C716" s="2" t="str">
        <x:v>Historical Inputs!F716</x:v>
      </x:c>
      <x:c r="D716" s="2" t="str">
        <x:v>JPM</x:v>
      </x:c>
      <x:c r="E716" s="2" t="str">
        <x:v>FY2021</x:v>
      </x:c>
      <x:c r="F716" s="2" t="str">
        <x:v>loans_gross</x:v>
      </x:c>
      <x:c r="G716" s="2" t="n">
        <x:v>1010206</x:v>
      </x:c>
      <x:c r="H716" s="2" t="str">
        <x:v>USD</x:v>
      </x:c>
      <x:c r="I716" s="2" t="str">
        <x:v>2021-12-31</x:v>
      </x:c>
      <x:c r="J716" s="2" t="str">
        <x:v>2024-02-16</x:v>
      </x:c>
      <x:c r="K716" s="2" t="str">
        <x:v>0000019617-24-000225</x:v>
      </x:c>
      <x:c r="L716" s="2" t="str">
        <x:v>data/raw/filings/JPM_0000019617-24-000225_jpm-20231231.htm</x:v>
      </x:c>
      <x:c r="M716" s="2" t="str">
        <x:v>https://www.sec.gov/Archives/edgar/data/19617/000001961724000225/jpm-20231231.htm</x:v>
      </x:c>
      <x:c r="N716" s="2" t="str">
        <x:v>f-5754</x:v>
      </x:c>
      <x:c r="O716" s="2" t="str"/>
      <x:c r="P716" s="2" t="str">
        <x:v>Exact XBRL anchor</x:v>
      </x:c>
      <x:c r="Q716" s="2" t="str">
        <x:v>Gross loans and leases selected definition</x:v>
      </x:c>
      <x:c r="R716" s="2" t="str">
        <x:v>highlighted/JPM_0000019617-24-000225_jpm-20231231.htm</x:v>
      </x:c>
      <x:c r="S716" s="2" t="str"/>
      <x:c r="T716" s="2" t="str"/>
    </x:row>
    <x:row r="717" ht="24" customHeight="1">
      <x:c r="C717" s="2" t="str">
        <x:v>Historical Inputs!F717</x:v>
      </x:c>
      <x:c r="D717" s="2" t="str">
        <x:v>JPM</x:v>
      </x:c>
      <x:c r="E717" s="2" t="str">
        <x:v>FY2021</x:v>
      </x:c>
      <x:c r="F717" s="2" t="str">
        <x:v>loans_net</x:v>
      </x:c>
      <x:c r="G717" s="2" t="n">
        <x:v>1061328</x:v>
      </x:c>
      <x:c r="H717" s="2" t="str">
        <x:v>USD</x:v>
      </x:c>
      <x:c r="I717" s="2" t="str">
        <x:v>2021-12-31</x:v>
      </x:c>
      <x:c r="J717" s="2" t="str">
        <x:v>2023-02-21</x:v>
      </x:c>
      <x:c r="K717" s="2" t="str">
        <x:v>0000019617-23-000231</x:v>
      </x:c>
      <x:c r="L717" s="2" t="str">
        <x:v>data/raw/filings/JPM_0000019617-23-000231_jpm-20221231.htm</x:v>
      </x:c>
      <x:c r="M717" s="2" t="str">
        <x:v>https://www.sec.gov/Archives/edgar/data/19617/000001961723000231/jpm-20221231.htm</x:v>
      </x:c>
      <x:c r="N717" s="2" t="str">
        <x:v>id3VybDovL2RvY3MudjEvZG9jOjcxZmQzYmUzOWNmZjQ2ZDRiZmEwOTBjMzcxM2MzZmEyL3NlYzo3MWZkM2JlMzljZmY0NmQ0YmZhMDkwYzM3MTNjM2ZhMl8zMDEvZnJhZzpiNGQxMWY3NjlhZjc0MmEwODM4ZTEyMTU5ODY0NWE3MC90YWJsZTozMGQ4N2E2MjNkOGE0NTdiOTU5MGI0ZTFlODQxYTQ2NC90YWJsZXJhbmdlOjMwZDg3YTYyM2Q4YTQ1N2I5NTkwYjRlMWU4NDFhNDY0XzEyLTMtMS0xLTkyNzU1OA_9347d4de-8e54-4386-a423-1d00c905baf8</x:v>
      </x:c>
      <x:c r="O717" s="2" t="str"/>
      <x:c r="P717" s="2" t="str">
        <x:v>Exact XBRL anchor</x:v>
      </x:c>
      <x:c r="Q717" s="2" t="str">
        <x:v>Net loans after allowance selected definition</x:v>
      </x:c>
      <x:c r="R717" s="2" t="str">
        <x:v>highlighted/JPM_0000019617-23-000231_jpm-20221231.htm</x:v>
      </x:c>
      <x:c r="S717" s="2" t="str"/>
      <x:c r="T717" s="2" t="str"/>
    </x:row>
    <x:row r="718" ht="24" customHeight="1">
      <x:c r="C718" s="2" t="str">
        <x:v>Historical Inputs!F718</x:v>
      </x:c>
      <x:c r="D718" s="2" t="str">
        <x:v>JPM</x:v>
      </x:c>
      <x:c r="E718" s="2" t="str">
        <x:v>FY2021</x:v>
      </x:c>
      <x:c r="F718" s="2" t="str">
        <x:v>allowance</x:v>
      </x:c>
      <x:c r="G718" s="2" t="n">
        <x:v>16386</x:v>
      </x:c>
      <x:c r="H718" s="2" t="str">
        <x:v>USD</x:v>
      </x:c>
      <x:c r="I718" s="2" t="str">
        <x:v>2021-12-31</x:v>
      </x:c>
      <x:c r="J718" s="2" t="str">
        <x:v>2025-02-14</x:v>
      </x:c>
      <x:c r="K718" s="2" t="str">
        <x:v>0000019617-25-000270</x:v>
      </x:c>
      <x:c r="L718" s="2" t="str">
        <x:v>data/raw/filings/JPM_0000019617-25-000270_jpm-20241231.htm</x:v>
      </x:c>
      <x:c r="M718" s="2" t="str">
        <x:v>https://www.sec.gov/Archives/edgar/data/19617/000001961725000270/jpm-20241231.htm</x:v>
      </x:c>
      <x:c r="N718" s="2" t="str">
        <x:v>f-5728</x:v>
      </x:c>
      <x:c r="O718" s="2" t="str"/>
      <x:c r="P718" s="2" t="str">
        <x:v>Exact XBRL anchor</x:v>
      </x:c>
      <x:c r="Q718" s="2" t="str">
        <x:v>Loan allowance for credit losses</x:v>
      </x:c>
      <x:c r="R718" s="2" t="str">
        <x:v>highlighted/JPM_0000019617-25-000270_jpm-20241231.htm</x:v>
      </x:c>
      <x:c r="S718" s="2" t="str"/>
      <x:c r="T718" s="2" t="str"/>
    </x:row>
    <x:row r="719" ht="24" customHeight="1">
      <x:c r="C719" s="2" t="str">
        <x:v>Historical Inputs!F719</x:v>
      </x:c>
      <x:c r="D719" s="2" t="str">
        <x:v>JPM</x:v>
      </x:c>
      <x:c r="E719" s="2" t="str">
        <x:v>FY2021</x:v>
      </x:c>
      <x:c r="F719" s="2" t="str">
        <x:v>nonaccrual</x:v>
      </x:c>
      <x:c r="G719" s="2" t="str">
        <x:v>n.a.</x:v>
      </x:c>
      <x:c r="H719" s="2" t="str">
        <x:v>USDm</x:v>
      </x:c>
      <x:c r="I719" s="2" t="str">
        <x:v>2021-12-31</x:v>
      </x:c>
      <x:c r="J719" s="2" t="str"/>
      <x:c r="K719" s="2" t="str"/>
      <x:c r="L719" s="2" t="str"/>
      <x:c r="M719" s="2" t="str"/>
      <x:c r="N719" s="2" t="str"/>
      <x:c r="O719" s="2" t="str"/>
      <x:c r="P719" s="2" t="str">
        <x:v>Not reported / unavailable</x:v>
      </x:c>
      <x:c r="Q719" s="2" t="str">
        <x:v>Nonaccrual</x:v>
      </x:c>
      <x:c r="R719" s="2" t="str"/>
      <x:c r="S719" s="2" t="str"/>
      <x:c r="T719" s="2" t="str"/>
    </x:row>
    <x:row r="720" ht="24" customHeight="1">
      <x:c r="C720" s="2" t="str">
        <x:v>Historical Inputs!F720</x:v>
      </x:c>
      <x:c r="D720" s="2" t="str">
        <x:v>JPM</x:v>
      </x:c>
      <x:c r="E720" s="2" t="str">
        <x:v>FY2021</x:v>
      </x:c>
      <x:c r="F720" s="2" t="str">
        <x:v>cash</x:v>
      </x:c>
      <x:c r="G720" s="2" t="str">
        <x:v>n.a.</x:v>
      </x:c>
      <x:c r="H720" s="2" t="str">
        <x:v>USDm</x:v>
      </x:c>
      <x:c r="I720" s="2" t="str">
        <x:v>2021-12-31</x:v>
      </x:c>
      <x:c r="J720" s="2" t="str"/>
      <x:c r="K720" s="2" t="str"/>
      <x:c r="L720" s="2" t="str"/>
      <x:c r="M720" s="2" t="str"/>
      <x:c r="N720" s="2" t="str"/>
      <x:c r="O720" s="2" t="str"/>
      <x:c r="P720" s="2" t="str">
        <x:v>Not reported / unavailable</x:v>
      </x:c>
      <x:c r="Q720" s="2" t="str">
        <x:v>Cash</x:v>
      </x:c>
      <x:c r="R720" s="2" t="str"/>
      <x:c r="S720" s="2" t="str"/>
      <x:c r="T720" s="2" t="str"/>
    </x:row>
    <x:row r="721" ht="24" customHeight="1">
      <x:c r="C721" s="2" t="str">
        <x:v>Historical Inputs!F721</x:v>
      </x:c>
      <x:c r="D721" s="2" t="str">
        <x:v>JPM</x:v>
      </x:c>
      <x:c r="E721" s="2" t="str">
        <x:v>FY2021</x:v>
      </x:c>
      <x:c r="F721" s="2" t="str">
        <x:v>aoci</x:v>
      </x:c>
      <x:c r="G721" s="2" t="n">
        <x:v>-84</x:v>
      </x:c>
      <x:c r="H721" s="2" t="str">
        <x:v>USD</x:v>
      </x:c>
      <x:c r="I721" s="2" t="str">
        <x:v>2021-12-31</x:v>
      </x:c>
      <x:c r="J721" s="2" t="str">
        <x:v>2023-02-21</x:v>
      </x:c>
      <x:c r="K721" s="2" t="str">
        <x:v>0000019617-23-000231</x:v>
      </x:c>
      <x:c r="L721" s="2" t="str">
        <x:v>data/raw/filings/JPM_0000019617-23-000231_jpm-20221231.htm</x:v>
      </x:c>
      <x:c r="M721" s="2" t="str">
        <x:v>https://www.sec.gov/Archives/edgar/data/19617/000001961723000231/jpm-20221231.htm</x:v>
      </x:c>
      <x:c r="N721" s="2" t="str">
        <x:v>id3VybDovL2RvY3MudjEvZG9jOjcxZmQzYmUzOWNmZjQ2ZDRiZmEwOTBjMzcxM2MzZmEyL3NlYzo3MWZkM2JlMzljZmY0NmQ0YmZhMDkwYzM3MTNjM2ZhMl8zMDEvZnJhZzpiNGQxMWY3NjlhZjc0MmEwODM4ZTEyMTU5ODY0NWE3MC90YWJsZTozMGQ4N2E2MjNkOGE0NTdiOTU5MGI0ZTFlODQxYTQ2NC90YWJsZXJhbmdlOjMwZDg3YTYyM2Q4YTQ1N2I5NTkwYjRlMWU4NDFhNDY0XzM4LTMtMS0xLTkyNzU1OA_feab2d38-36e8-48e6-a9f8-f93c27d9e2b2</x:v>
      </x:c>
      <x:c r="O721" s="2" t="str"/>
      <x:c r="P721" s="2" t="str">
        <x:v>Exact XBRL anchor</x:v>
      </x:c>
      <x:c r="Q721" s="2" t="str">
        <x:v>Accumulated Other Comprehensive Income (Loss), Net of Tax</x:v>
      </x:c>
      <x:c r="R721" s="2" t="str">
        <x:v>highlighted/JPM_0000019617-23-000231_jpm-20221231.htm</x:v>
      </x:c>
      <x:c r="S721" s="2" t="str"/>
      <x:c r="T721" s="2" t="str"/>
    </x:row>
    <x:row r="722" ht="24" customHeight="1">
      <x:c r="C722" s="2" t="str">
        <x:v>Historical Inputs!F722</x:v>
      </x:c>
      <x:c r="D722" s="2" t="str">
        <x:v>JPM</x:v>
      </x:c>
      <x:c r="E722" s="2" t="str">
        <x:v>FY2021</x:v>
      </x:c>
      <x:c r="F722" s="2" t="str">
        <x:v>nii</x:v>
      </x:c>
      <x:c r="G722" s="2" t="n">
        <x:v>52311</x:v>
      </x:c>
      <x:c r="H722" s="2" t="str">
        <x:v>USD</x:v>
      </x:c>
      <x:c r="I722" s="2" t="str">
        <x:v>2021-12-31</x:v>
      </x:c>
      <x:c r="J722" s="2" t="str">
        <x:v>2024-02-16</x:v>
      </x:c>
      <x:c r="K722" s="2" t="str">
        <x:v>0000019617-24-000225</x:v>
      </x:c>
      <x:c r="L722" s="2" t="str">
        <x:v>data/raw/filings/JPM_0000019617-24-000225_jpm-20231231.htm</x:v>
      </x:c>
      <x:c r="M722" s="2" t="str">
        <x:v>https://www.sec.gov/Archives/edgar/data/19617/000001961724000225/jpm-20231231.htm</x:v>
      </x:c>
      <x:c r="N722" s="2" t="str">
        <x:v>f-7867</x:v>
      </x:c>
      <x:c r="O722" s="2" t="str"/>
      <x:c r="P722" s="2" t="str">
        <x:v>Exact XBRL anchor</x:v>
      </x:c>
      <x:c r="Q722" s="2" t="str">
        <x:v>Interest Income (Expense), Net</x:v>
      </x:c>
      <x:c r="R722" s="2" t="str">
        <x:v>highlighted/JPM_0000019617-24-000225_jpm-20231231.htm</x:v>
      </x:c>
      <x:c r="S722" s="2" t="str"/>
      <x:c r="T722" s="2" t="str"/>
    </x:row>
    <x:row r="723" ht="24" customHeight="1">
      <x:c r="C723" s="2" t="str">
        <x:v>Historical Inputs!F723</x:v>
      </x:c>
      <x:c r="D723" s="2" t="str">
        <x:v>JPM</x:v>
      </x:c>
      <x:c r="E723" s="2" t="str">
        <x:v>FY2021</x:v>
      </x:c>
      <x:c r="F723" s="2" t="str">
        <x:v>noninterest_income</x:v>
      </x:c>
      <x:c r="G723" s="2" t="n">
        <x:v>69338</x:v>
      </x:c>
      <x:c r="H723" s="2" t="str">
        <x:v>USD</x:v>
      </x:c>
      <x:c r="I723" s="2" t="str">
        <x:v>2021-12-31</x:v>
      </x:c>
      <x:c r="J723" s="2" t="str">
        <x:v>2024-02-16</x:v>
      </x:c>
      <x:c r="K723" s="2" t="str">
        <x:v>0000019617-24-000225</x:v>
      </x:c>
      <x:c r="L723" s="2" t="str">
        <x:v>data/raw/filings/JPM_0000019617-24-000225_jpm-20231231.htm</x:v>
      </x:c>
      <x:c r="M723" s="2" t="str">
        <x:v>https://www.sec.gov/Archives/edgar/data/19617/000001961724000225/jpm-20231231.htm</x:v>
      </x:c>
      <x:c r="N723" s="2" t="str">
        <x:v>f-7858</x:v>
      </x:c>
      <x:c r="O723" s="2" t="str"/>
      <x:c r="P723" s="2" t="str">
        <x:v>Exact XBRL anchor</x:v>
      </x:c>
      <x:c r="Q723" s="2" t="str">
        <x:v>Noninterest Income</x:v>
      </x:c>
      <x:c r="R723" s="2" t="str">
        <x:v>highlighted/JPM_0000019617-24-000225_jpm-20231231.htm</x:v>
      </x:c>
      <x:c r="S723" s="2" t="str"/>
      <x:c r="T723" s="2" t="str"/>
    </x:row>
    <x:row r="724" ht="24" customHeight="1">
      <x:c r="C724" s="2" t="str">
        <x:v>Historical Inputs!F724</x:v>
      </x:c>
      <x:c r="D724" s="2" t="str">
        <x:v>JPM</x:v>
      </x:c>
      <x:c r="E724" s="2" t="str">
        <x:v>FY2021</x:v>
      </x:c>
      <x:c r="F724" s="2" t="str">
        <x:v>revenue_reported</x:v>
      </x:c>
      <x:c r="G724" s="2" t="n">
        <x:v>121649</x:v>
      </x:c>
      <x:c r="H724" s="2" t="str">
        <x:v>USD</x:v>
      </x:c>
      <x:c r="I724" s="2" t="str">
        <x:v>2021-12-31</x:v>
      </x:c>
      <x:c r="J724" s="2" t="str">
        <x:v>2024-02-16</x:v>
      </x:c>
      <x:c r="K724" s="2" t="str">
        <x:v>0000019617-24-000225</x:v>
      </x:c>
      <x:c r="L724" s="2" t="str">
        <x:v>data/raw/filings/JPM_0000019617-24-000225_jpm-20231231.htm</x:v>
      </x:c>
      <x:c r="M724" s="2" t="str">
        <x:v>https://www.sec.gov/Archives/edgar/data/19617/000001961724000225/jpm-20231231.htm</x:v>
      </x:c>
      <x:c r="N724" s="2" t="str">
        <x:v>f-7876</x:v>
      </x:c>
      <x:c r="O724" s="2" t="str"/>
      <x:c r="P724" s="2" t="str">
        <x:v>Exact XBRL anchor</x:v>
      </x:c>
      <x:c r="Q724" s="2" t="str">
        <x:v>Revenues, Net of Interest Expense</x:v>
      </x:c>
      <x:c r="R724" s="2" t="str">
        <x:v>highlighted/JPM_0000019617-24-000225_jpm-20231231.htm</x:v>
      </x:c>
      <x:c r="S724" s="2" t="str">
        <x:v>highlighted/JPM_FY2021_annualreport-2021.pdf</x:v>
      </x:c>
      <x:c r="T724" s="2" t="str">
        <x:v>2</x:v>
      </x:c>
    </x:row>
    <x:row r="725" ht="24" customHeight="1">
      <x:c r="C725" s="2" t="str">
        <x:v>Historical Inputs!F725</x:v>
      </x:c>
      <x:c r="D725" s="2" t="str">
        <x:v>JPM</x:v>
      </x:c>
      <x:c r="E725" s="2" t="str">
        <x:v>FY2021</x:v>
      </x:c>
      <x:c r="F725" s="2" t="str">
        <x:v>opex</x:v>
      </x:c>
      <x:c r="G725" s="2" t="n">
        <x:v>71343</x:v>
      </x:c>
      <x:c r="H725" s="2" t="str">
        <x:v>USD</x:v>
      </x:c>
      <x:c r="I725" s="2" t="str">
        <x:v>2021-12-31</x:v>
      </x:c>
      <x:c r="J725" s="2" t="str">
        <x:v>2024-02-16</x:v>
      </x:c>
      <x:c r="K725" s="2" t="str">
        <x:v>0000019617-24-000225</x:v>
      </x:c>
      <x:c r="L725" s="2" t="str">
        <x:v>data/raw/filings/JPM_0000019617-24-000225_jpm-20231231.htm</x:v>
      </x:c>
      <x:c r="M725" s="2" t="str">
        <x:v>https://www.sec.gov/Archives/edgar/data/19617/000001961724000225/jpm-20231231.htm</x:v>
      </x:c>
      <x:c r="N725" s="2" t="str">
        <x:v>f-7894</x:v>
      </x:c>
      <x:c r="O725" s="2" t="str"/>
      <x:c r="P725" s="2" t="str">
        <x:v>Exact XBRL anchor</x:v>
      </x:c>
      <x:c r="Q725" s="2" t="str">
        <x:v>Noninterest Expense</x:v>
      </x:c>
      <x:c r="R725" s="2" t="str">
        <x:v>highlighted/JPM_0000019617-24-000225_jpm-20231231.htm</x:v>
      </x:c>
      <x:c r="S725" s="2" t="str"/>
      <x:c r="T725" s="2" t="str"/>
    </x:row>
    <x:row r="726" ht="24" customHeight="1">
      <x:c r="C726" s="2" t="str">
        <x:v>Historical Inputs!F726</x:v>
      </x:c>
      <x:c r="D726" s="2" t="str">
        <x:v>JPM</x:v>
      </x:c>
      <x:c r="E726" s="2" t="str">
        <x:v>FY2021</x:v>
      </x:c>
      <x:c r="F726" s="2" t="str">
        <x:v>provision</x:v>
      </x:c>
      <x:c r="G726" s="2" t="n">
        <x:v>-9256</x:v>
      </x:c>
      <x:c r="H726" s="2" t="str">
        <x:v>USD</x:v>
      </x:c>
      <x:c r="I726" s="2" t="str">
        <x:v>2021-12-31</x:v>
      </x:c>
      <x:c r="J726" s="2" t="str">
        <x:v>2024-02-16</x:v>
      </x:c>
      <x:c r="K726" s="2" t="str">
        <x:v>0000019617-24-000225</x:v>
      </x:c>
      <x:c r="L726" s="2" t="str">
        <x:v>data/raw/filings/JPM_0000019617-24-000225_jpm-20231231.htm</x:v>
      </x:c>
      <x:c r="M726" s="2" t="str">
        <x:v>https://www.sec.gov/Archives/edgar/data/19617/000001961724000225/jpm-20231231.htm</x:v>
      </x:c>
      <x:c r="N726" s="2" t="str">
        <x:v>f-7885</x:v>
      </x:c>
      <x:c r="O726" s="2" t="str"/>
      <x:c r="P726" s="2" t="str">
        <x:v>Exact XBRL anchor</x:v>
      </x:c>
      <x:c r="Q726" s="2" t="str">
        <x:v>Provision for Loan, Lease, and Other Losses</x:v>
      </x:c>
      <x:c r="R726" s="2" t="str">
        <x:v>highlighted/JPM_0000019617-24-000225_jpm-20231231.htm</x:v>
      </x:c>
      <x:c r="S726" s="2" t="str">
        <x:v>highlighted/JPM_FY2021_annualreport-2021.pdf</x:v>
      </x:c>
      <x:c r="T726" s="2" t="str">
        <x:v>2</x:v>
      </x:c>
    </x:row>
    <x:row r="727" ht="24" customHeight="1">
      <x:c r="C727" s="2" t="str">
        <x:v>Historical Inputs!F727</x:v>
      </x:c>
      <x:c r="D727" s="2" t="str">
        <x:v>JPM</x:v>
      </x:c>
      <x:c r="E727" s="2" t="str">
        <x:v>FY2021</x:v>
      </x:c>
      <x:c r="F727" s="2" t="str">
        <x:v>pretax</x:v>
      </x:c>
      <x:c r="G727" s="2" t="n">
        <x:v>59562</x:v>
      </x:c>
      <x:c r="H727" s="2" t="str">
        <x:v>USD</x:v>
      </x:c>
      <x:c r="I727" s="2" t="str">
        <x:v>2021-12-31</x:v>
      </x:c>
      <x:c r="J727" s="2" t="str">
        <x:v>2024-02-16</x:v>
      </x:c>
      <x:c r="K727" s="2" t="str">
        <x:v>0000019617-24-000225</x:v>
      </x:c>
      <x:c r="L727" s="2" t="str">
        <x:v>data/raw/filings/JPM_0000019617-24-000225_jpm-20231231.htm</x:v>
      </x:c>
      <x:c r="M727" s="2" t="str">
        <x:v>https://www.sec.gov/Archives/edgar/data/19617/000001961724000225/jpm-20231231.htm</x:v>
      </x:c>
      <x:c r="N727" s="2" t="str">
        <x:v>f-7903</x:v>
      </x:c>
      <x:c r="O727" s="2" t="str"/>
      <x:c r="P727" s="2" t="str">
        <x:v>Exact XBRL anchor</x:v>
      </x:c>
      <x:c r="Q727" s="2" t="str">
        <x:v>Income (Loss) from Continuing Operations before Income Taxes, Noncontrolling Interest</x:v>
      </x:c>
      <x:c r="R727" s="2" t="str">
        <x:v>highlighted/JPM_0000019617-24-000225_jpm-20231231.htm</x:v>
      </x:c>
      <x:c r="S727" s="2" t="str"/>
      <x:c r="T727" s="2" t="str"/>
    </x:row>
    <x:row r="728" ht="24" customHeight="1">
      <x:c r="C728" s="2" t="str">
        <x:v>Historical Inputs!F728</x:v>
      </x:c>
      <x:c r="D728" s="2" t="str">
        <x:v>JPM</x:v>
      </x:c>
      <x:c r="E728" s="2" t="str">
        <x:v>FY2021</x:v>
      </x:c>
      <x:c r="F728" s="2" t="str">
        <x:v>tax</x:v>
      </x:c>
      <x:c r="G728" s="2" t="n">
        <x:v>11228</x:v>
      </x:c>
      <x:c r="H728" s="2" t="str">
        <x:v>USD</x:v>
      </x:c>
      <x:c r="I728" s="2" t="str">
        <x:v>2021-12-31</x:v>
      </x:c>
      <x:c r="J728" s="2" t="str">
        <x:v>2024-02-16</x:v>
      </x:c>
      <x:c r="K728" s="2" t="str">
        <x:v>0000019617-24-000225</x:v>
      </x:c>
      <x:c r="L728" s="2" t="str">
        <x:v>data/raw/filings/JPM_0000019617-24-000225_jpm-20231231.htm</x:v>
      </x:c>
      <x:c r="M728" s="2" t="str">
        <x:v>https://www.sec.gov/Archives/edgar/data/19617/000001961724000225/jpm-20231231.htm</x:v>
      </x:c>
      <x:c r="N728" s="2" t="str">
        <x:v>f-7912</x:v>
      </x:c>
      <x:c r="O728" s="2" t="str"/>
      <x:c r="P728" s="2" t="str">
        <x:v>Exact XBRL anchor</x:v>
      </x:c>
      <x:c r="Q728" s="2" t="str">
        <x:v>Income Tax Expense (Benefit)</x:v>
      </x:c>
      <x:c r="R728" s="2" t="str">
        <x:v>highlighted/JPM_0000019617-24-000225_jpm-20231231.htm</x:v>
      </x:c>
      <x:c r="S728" s="2" t="str"/>
      <x:c r="T728" s="2" t="str"/>
    </x:row>
    <x:row r="729" ht="24" customHeight="1">
      <x:c r="C729" s="2" t="str">
        <x:v>Historical Inputs!F729</x:v>
      </x:c>
      <x:c r="D729" s="2" t="str">
        <x:v>JPM</x:v>
      </x:c>
      <x:c r="E729" s="2" t="str">
        <x:v>FY2021</x:v>
      </x:c>
      <x:c r="F729" s="2" t="str">
        <x:v>net_income</x:v>
      </x:c>
      <x:c r="G729" s="2" t="n">
        <x:v>48334</x:v>
      </x:c>
      <x:c r="H729" s="2" t="str">
        <x:v>USD</x:v>
      </x:c>
      <x:c r="I729" s="2" t="str">
        <x:v>2021-12-31</x:v>
      </x:c>
      <x:c r="J729" s="2" t="str">
        <x:v>2024-02-16</x:v>
      </x:c>
      <x:c r="K729" s="2" t="str">
        <x:v>0000019617-24-000225</x:v>
      </x:c>
      <x:c r="L729" s="2" t="str">
        <x:v>data/raw/filings/JPM_0000019617-24-000225_jpm-20231231.htm</x:v>
      </x:c>
      <x:c r="M729" s="2" t="str">
        <x:v>https://www.sec.gov/Archives/edgar/data/19617/000001961724000225/jpm-20231231.htm</x:v>
      </x:c>
      <x:c r="N729" s="2" t="str">
        <x:v>f-7921</x:v>
      </x:c>
      <x:c r="O729" s="2" t="str"/>
      <x:c r="P729" s="2" t="str">
        <x:v>Exact XBRL anchor</x:v>
      </x:c>
      <x:c r="Q729" s="2" t="str">
        <x:v>Net Income (Loss) Attributable to Parent</x:v>
      </x:c>
      <x:c r="R729" s="2" t="str">
        <x:v>highlighted/JPM_0000019617-24-000225_jpm-20231231.htm</x:v>
      </x:c>
      <x:c r="S729" s="2" t="str"/>
      <x:c r="T729" s="2" t="str"/>
    </x:row>
    <x:row r="730" ht="24" customHeight="1">
      <x:c r="C730" s="2" t="str">
        <x:v>Historical Inputs!F730</x:v>
      </x:c>
      <x:c r="D730" s="2" t="str">
        <x:v>JPM</x:v>
      </x:c>
      <x:c r="E730" s="2" t="str">
        <x:v>FY2021</x:v>
      </x:c>
      <x:c r="F730" s="2" t="str">
        <x:v>common_income</x:v>
      </x:c>
      <x:c r="G730" s="2" t="n">
        <x:v>46503</x:v>
      </x:c>
      <x:c r="H730" s="2" t="str">
        <x:v>USD</x:v>
      </x:c>
      <x:c r="I730" s="2" t="str">
        <x:v>2021-12-31</x:v>
      </x:c>
      <x:c r="J730" s="2" t="str">
        <x:v>2024-02-16</x:v>
      </x:c>
      <x:c r="K730" s="2" t="str">
        <x:v>0000019617-24-000225</x:v>
      </x:c>
      <x:c r="L730" s="2" t="str">
        <x:v>data/raw/filings/JPM_0000019617-24-000225_jpm-20231231.htm</x:v>
      </x:c>
      <x:c r="M730" s="2" t="str">
        <x:v>https://www.sec.gov/Archives/edgar/data/19617/000001961724000225/jpm-20231231.htm</x:v>
      </x:c>
      <x:c r="N730" s="2" t="str">
        <x:v>f-6874</x:v>
      </x:c>
      <x:c r="O730" s="2" t="str"/>
      <x:c r="P730" s="2" t="str">
        <x:v>Exact XBRL anchor</x:v>
      </x:c>
      <x:c r="Q730" s="2" t="str">
        <x:v>Net Income (Loss) Available to Common Stockholders, Basic</x:v>
      </x:c>
      <x:c r="R730" s="2" t="str">
        <x:v>highlighted/JPM_0000019617-24-000225_jpm-20231231.htm</x:v>
      </x:c>
      <x:c r="S730" s="2" t="str"/>
      <x:c r="T730" s="2" t="str"/>
    </x:row>
    <x:row r="731" ht="24" customHeight="1">
      <x:c r="C731" s="2" t="str">
        <x:v>Historical Inputs!F731</x:v>
      </x:c>
      <x:c r="D731" s="2" t="str">
        <x:v>JPM</x:v>
      </x:c>
      <x:c r="E731" s="2" t="str">
        <x:v>FY2021</x:v>
      </x:c>
      <x:c r="F731" s="2" t="str">
        <x:v>preferred_div</x:v>
      </x:c>
      <x:c r="G731" s="2" t="n">
        <x:v>1600</x:v>
      </x:c>
      <x:c r="H731" s="2" t="str">
        <x:v>USD</x:v>
      </x:c>
      <x:c r="I731" s="2" t="str">
        <x:v>2021-12-31</x:v>
      </x:c>
      <x:c r="J731" s="2" t="str">
        <x:v>2024-02-16</x:v>
      </x:c>
      <x:c r="K731" s="2" t="str">
        <x:v>0000019617-24-000225</x:v>
      </x:c>
      <x:c r="L731" s="2" t="str">
        <x:v>data/raw/filings/JPM_0000019617-24-000225_jpm-20231231.htm</x:v>
      </x:c>
      <x:c r="M731" s="2" t="str">
        <x:v>https://www.sec.gov/Archives/edgar/data/19617/000001961724000225/jpm-20231231.htm</x:v>
      </x:c>
      <x:c r="N731" s="2" t="str">
        <x:v>f-6865</x:v>
      </x:c>
      <x:c r="O731" s="2" t="str"/>
      <x:c r="P731" s="2" t="str">
        <x:v>Exact XBRL anchor</x:v>
      </x:c>
      <x:c r="Q731" s="2" t="str">
        <x:v>Dividends, Preferred Stock</x:v>
      </x:c>
      <x:c r="R731" s="2" t="str">
        <x:v>highlighted/JPM_0000019617-24-000225_jpm-20231231.htm</x:v>
      </x:c>
      <x:c r="S731" s="2" t="str"/>
      <x:c r="T731" s="2" t="str"/>
    </x:row>
    <x:row r="732" ht="24" customHeight="1">
      <x:c r="C732" s="2" t="str">
        <x:v>Historical Inputs!F732</x:v>
      </x:c>
      <x:c r="D732" s="2" t="str">
        <x:v>JPM</x:v>
      </x:c>
      <x:c r="E732" s="2" t="str">
        <x:v>FY2021</x:v>
      </x:c>
      <x:c r="F732" s="2" t="str">
        <x:v>eps</x:v>
      </x:c>
      <x:c r="G732" s="2" t="n">
        <x:v>15.36</x:v>
      </x:c>
      <x:c r="H732" s="2" t="str">
        <x:v>USD/shares</x:v>
      </x:c>
      <x:c r="I732" s="2" t="str">
        <x:v>2021-12-31</x:v>
      </x:c>
      <x:c r="J732" s="2" t="str">
        <x:v>2024-02-16</x:v>
      </x:c>
      <x:c r="K732" s="2" t="str">
        <x:v>0000019617-24-000225</x:v>
      </x:c>
      <x:c r="L732" s="2" t="str">
        <x:v>data/raw/filings/JPM_0000019617-24-000225_jpm-20231231.htm</x:v>
      </x:c>
      <x:c r="M732" s="2" t="str">
        <x:v>https://www.sec.gov/Archives/edgar/data/19617/000001961724000225/jpm-20231231.htm</x:v>
      </x:c>
      <x:c r="N732" s="2" t="str">
        <x:v>f-6895</x:v>
      </x:c>
      <x:c r="O732" s="2" t="str"/>
      <x:c r="P732" s="2" t="str">
        <x:v>Exact XBRL anchor</x:v>
      </x:c>
      <x:c r="Q732" s="2" t="str">
        <x:v>Earnings Per Share, Diluted</x:v>
      </x:c>
      <x:c r="R732" s="2" t="str">
        <x:v>highlighted/JPM_0000019617-24-000225_jpm-20231231.htm</x:v>
      </x:c>
      <x:c r="S732" s="2" t="str"/>
      <x:c r="T732" s="2" t="str"/>
    </x:row>
    <x:row r="733" ht="24" customHeight="1">
      <x:c r="C733" s="2" t="str">
        <x:v>Historical Inputs!F733</x:v>
      </x:c>
      <x:c r="D733" s="2" t="str">
        <x:v>JPM</x:v>
      </x:c>
      <x:c r="E733" s="2" t="str">
        <x:v>FY2021</x:v>
      </x:c>
      <x:c r="F733" s="2" t="str">
        <x:v>shares_diluted</x:v>
      </x:c>
      <x:c r="G733" s="2" t="n">
        <x:v>3026.6</x:v>
      </x:c>
      <x:c r="H733" s="2" t="str">
        <x:v>shares</x:v>
      </x:c>
      <x:c r="I733" s="2" t="str">
        <x:v>2021-12-31</x:v>
      </x:c>
      <x:c r="J733" s="2" t="str">
        <x:v>2024-02-16</x:v>
      </x:c>
      <x:c r="K733" s="2" t="str">
        <x:v>0000019617-24-000225</x:v>
      </x:c>
      <x:c r="L733" s="2" t="str">
        <x:v>data/raw/filings/JPM_0000019617-24-000225_jpm-20231231.htm</x:v>
      </x:c>
      <x:c r="M733" s="2" t="str">
        <x:v>https://www.sec.gov/Archives/edgar/data/19617/000001961724000225/jpm-20231231.htm</x:v>
      </x:c>
      <x:c r="N733" s="2" t="str">
        <x:v>f-6892</x:v>
      </x:c>
      <x:c r="O733" s="2" t="str"/>
      <x:c r="P733" s="2" t="str">
        <x:v>Exact XBRL anchor</x:v>
      </x:c>
      <x:c r="Q733" s="2" t="str">
        <x:v>Weighted Average Number of Shares Outstanding, Diluted</x:v>
      </x:c>
      <x:c r="R733" s="2" t="str">
        <x:v>highlighted/JPM_0000019617-24-000225_jpm-20231231.htm</x:v>
      </x:c>
      <x:c r="S733" s="2" t="str"/>
      <x:c r="T733" s="2" t="str"/>
    </x:row>
    <x:row r="734" ht="24" customHeight="1">
      <x:c r="C734" s="2" t="str">
        <x:v>Historical Inputs!F734</x:v>
      </x:c>
      <x:c r="D734" s="2" t="str">
        <x:v>JPM</x:v>
      </x:c>
      <x:c r="E734" s="2" t="str">
        <x:v>FY2021</x:v>
      </x:c>
      <x:c r="F734" s="2" t="str">
        <x:v>dps</x:v>
      </x:c>
      <x:c r="G734" s="2" t="n">
        <x:v>3.8</x:v>
      </x:c>
      <x:c r="H734" s="2" t="str">
        <x:v>USD/shares</x:v>
      </x:c>
      <x:c r="I734" s="2" t="str">
        <x:v>2021-12-31</x:v>
      </x:c>
      <x:c r="J734" s="2" t="str">
        <x:v>2024-02-16</x:v>
      </x:c>
      <x:c r="K734" s="2" t="str">
        <x:v>0000019617-24-000225</x:v>
      </x:c>
      <x:c r="L734" s="2" t="str">
        <x:v>data/raw/filings/JPM_0000019617-24-000225_jpm-20231231.htm</x:v>
      </x:c>
      <x:c r="M734" s="2" t="str">
        <x:v>https://www.sec.gov/Archives/edgar/data/19617/000001961724000225/jpm-20231231.htm</x:v>
      </x:c>
      <x:c r="N734" s="2" t="str">
        <x:v>f-372</x:v>
      </x:c>
      <x:c r="O734" s="2" t="str"/>
      <x:c r="P734" s="2" t="str">
        <x:v>Exact XBRL anchor</x:v>
      </x:c>
      <x:c r="Q734" s="2" t="str">
        <x:v>Common Stock, Dividends, Per Share, Declared</x:v>
      </x:c>
      <x:c r="R734" s="2" t="str">
        <x:v>highlighted/JPM_0000019617-24-000225_jpm-20231231.htm</x:v>
      </x:c>
      <x:c r="S734" s="2" t="str"/>
      <x:c r="T734" s="2" t="str"/>
    </x:row>
    <x:row r="735" ht="24" customHeight="1">
      <x:c r="C735" s="2" t="str">
        <x:v>Historical Inputs!F735</x:v>
      </x:c>
      <x:c r="D735" s="2" t="str">
        <x:v>JPM</x:v>
      </x:c>
      <x:c r="E735" s="2" t="str">
        <x:v>FY2021</x:v>
      </x:c>
      <x:c r="F735" s="2" t="str">
        <x:v>dividends</x:v>
      </x:c>
      <x:c r="G735" s="2" t="n">
        <x:v>12858</x:v>
      </x:c>
      <x:c r="H735" s="2" t="str">
        <x:v>USD</x:v>
      </x:c>
      <x:c r="I735" s="2" t="str">
        <x:v>2021-12-31</x:v>
      </x:c>
      <x:c r="J735" s="2" t="str">
        <x:v>2024-02-16</x:v>
      </x:c>
      <x:c r="K735" s="2" t="str">
        <x:v>0000019617-24-000225</x:v>
      </x:c>
      <x:c r="L735" s="2" t="str">
        <x:v>data/raw/filings/JPM_0000019617-24-000225_jpm-20231231.htm</x:v>
      </x:c>
      <x:c r="M735" s="2" t="str">
        <x:v>https://www.sec.gov/Archives/edgar/data/19617/000001961724000225/jpm-20231231.htm</x:v>
      </x:c>
      <x:c r="N735" s="2" t="str">
        <x:v>f-513</x:v>
      </x:c>
      <x:c r="O735" s="2" t="str"/>
      <x:c r="P735" s="2" t="str">
        <x:v>Exact XBRL anchor</x:v>
      </x:c>
      <x:c r="Q735" s="2" t="str">
        <x:v>Payments of Dividends</x:v>
      </x:c>
      <x:c r="R735" s="2" t="str">
        <x:v>highlighted/JPM_0000019617-24-000225_jpm-20231231.htm</x:v>
      </x:c>
      <x:c r="S735" s="2" t="str"/>
      <x:c r="T735" s="2" t="str"/>
    </x:row>
    <x:row r="736" ht="24" customHeight="1">
      <x:c r="C736" s="2" t="str">
        <x:v>Historical Inputs!F736</x:v>
      </x:c>
      <x:c r="D736" s="2" t="str">
        <x:v>JPM</x:v>
      </x:c>
      <x:c r="E736" s="2" t="str">
        <x:v>FY2021</x:v>
      </x:c>
      <x:c r="F736" s="2" t="str">
        <x:v>buybacks</x:v>
      </x:c>
      <x:c r="G736" s="2" t="n">
        <x:v>18408</x:v>
      </x:c>
      <x:c r="H736" s="2" t="str">
        <x:v>USD</x:v>
      </x:c>
      <x:c r="I736" s="2" t="str">
        <x:v>2021-12-31</x:v>
      </x:c>
      <x:c r="J736" s="2" t="str">
        <x:v>2024-02-16</x:v>
      </x:c>
      <x:c r="K736" s="2" t="str">
        <x:v>0000019617-24-000225</x:v>
      </x:c>
      <x:c r="L736" s="2" t="str">
        <x:v>data/raw/filings/JPM_0000019617-24-000225_jpm-20231231.htm</x:v>
      </x:c>
      <x:c r="M736" s="2" t="str">
        <x:v>https://www.sec.gov/Archives/edgar/data/19617/000001961724000225/jpm-20231231.htm</x:v>
      </x:c>
      <x:c r="N736" s="2" t="str">
        <x:v>f-510</x:v>
      </x:c>
      <x:c r="O736" s="2" t="str"/>
      <x:c r="P736" s="2" t="str">
        <x:v>Exact XBRL anchor</x:v>
      </x:c>
      <x:c r="Q736" s="2" t="str">
        <x:v>Payments for Repurchase of Common Stock</x:v>
      </x:c>
      <x:c r="R736" s="2" t="str">
        <x:v>highlighted/JPM_0000019617-24-000225_jpm-20231231.htm</x:v>
      </x:c>
      <x:c r="S736" s="2" t="str"/>
      <x:c r="T736" s="2" t="str"/>
    </x:row>
    <x:row r="737" ht="24" customHeight="1">
      <x:c r="C737" s="2" t="str">
        <x:v>Historical Inputs!F737</x:v>
      </x:c>
      <x:c r="D737" s="2" t="str">
        <x:v>JPM</x:v>
      </x:c>
      <x:c r="E737" s="2" t="str">
        <x:v>FY2021</x:v>
      </x:c>
      <x:c r="F737" s="2" t="str">
        <x:v>chargeoffs</x:v>
      </x:c>
      <x:c r="G737" s="2" t="str">
        <x:v>n.a.</x:v>
      </x:c>
      <x:c r="H737" s="2" t="str">
        <x:v>USDm</x:v>
      </x:c>
      <x:c r="I737" s="2" t="str">
        <x:v>2021-12-31</x:v>
      </x:c>
      <x:c r="J737" s="2" t="str"/>
      <x:c r="K737" s="2" t="str"/>
      <x:c r="L737" s="2" t="str"/>
      <x:c r="M737" s="2" t="str"/>
      <x:c r="N737" s="2" t="str"/>
      <x:c r="O737" s="2" t="str"/>
      <x:c r="P737" s="2" t="str">
        <x:v>Not reported / unavailable</x:v>
      </x:c>
      <x:c r="Q737" s="2" t="str">
        <x:v>Gross loan charge-offs</x:v>
      </x:c>
      <x:c r="R737" s="2" t="str"/>
      <x:c r="S737" s="2" t="str"/>
      <x:c r="T737" s="2" t="str"/>
    </x:row>
    <x:row r="738" ht="24" customHeight="1">
      <x:c r="C738" s="2" t="str">
        <x:v>Historical Inputs!F738</x:v>
      </x:c>
      <x:c r="D738" s="2" t="str">
        <x:v>JPM</x:v>
      </x:c>
      <x:c r="E738" s="2" t="str">
        <x:v>FY2021</x:v>
      </x:c>
      <x:c r="F738" s="2" t="str">
        <x:v>recoveries</x:v>
      </x:c>
      <x:c r="G738" s="2" t="str">
        <x:v>n.a.</x:v>
      </x:c>
      <x:c r="H738" s="2" t="str">
        <x:v>USDm</x:v>
      </x:c>
      <x:c r="I738" s="2" t="str">
        <x:v>2021-12-31</x:v>
      </x:c>
      <x:c r="J738" s="2" t="str"/>
      <x:c r="K738" s="2" t="str"/>
      <x:c r="L738" s="2" t="str"/>
      <x:c r="M738" s="2" t="str"/>
      <x:c r="N738" s="2" t="str"/>
      <x:c r="O738" s="2" t="str"/>
      <x:c r="P738" s="2" t="str">
        <x:v>Not reported / unavailable</x:v>
      </x:c>
      <x:c r="Q738" s="2" t="str">
        <x:v>Loan recoveries</x:v>
      </x:c>
      <x:c r="R738" s="2" t="str"/>
      <x:c r="S738" s="2" t="str"/>
      <x:c r="T738" s="2" t="str"/>
    </x:row>
    <x:row r="739" ht="24" customHeight="1">
      <x:c r="C739" s="2" t="str">
        <x:v>Historical Inputs!F739</x:v>
      </x:c>
      <x:c r="D739" s="2" t="str">
        <x:v>JPM</x:v>
      </x:c>
      <x:c r="E739" s="2" t="str">
        <x:v>FY2021</x:v>
      </x:c>
      <x:c r="F739" s="2" t="str">
        <x:v>rwa</x:v>
      </x:c>
      <x:c r="G739" s="2" t="str">
        <x:v>n.a.</x:v>
      </x:c>
      <x:c r="H739" s="2" t="str">
        <x:v>USDm</x:v>
      </x:c>
      <x:c r="I739" s="2" t="str">
        <x:v>2021-12-31</x:v>
      </x:c>
      <x:c r="J739" s="2" t="str"/>
      <x:c r="K739" s="2" t="str"/>
      <x:c r="L739" s="2" t="str"/>
      <x:c r="M739" s="2" t="str"/>
      <x:c r="N739" s="2" t="str"/>
      <x:c r="O739" s="2" t="str"/>
      <x:c r="P739" s="2" t="str">
        <x:v>Not reported / unavailable</x:v>
      </x:c>
      <x:c r="Q739" s="2" t="str">
        <x:v>Risk-weighted assets</x:v>
      </x:c>
      <x:c r="R739" s="2" t="str"/>
      <x:c r="S739" s="2" t="str"/>
      <x:c r="T739" s="2" t="str"/>
    </x:row>
    <x:row r="740" ht="24" customHeight="1">
      <x:c r="C740" s="2" t="str">
        <x:v>Historical Inputs!F740</x:v>
      </x:c>
      <x:c r="D740" s="2" t="str">
        <x:v>JPM</x:v>
      </x:c>
      <x:c r="E740" s="2" t="str">
        <x:v>FY2021</x:v>
      </x:c>
      <x:c r="F740" s="2" t="str">
        <x:v>cet1_reported</x:v>
      </x:c>
      <x:c r="G740" s="2" t="str">
        <x:v>n.a.</x:v>
      </x:c>
      <x:c r="H740" s="2" t="str">
        <x:v>%</x:v>
      </x:c>
      <x:c r="I740" s="2" t="str">
        <x:v>2021-12-31</x:v>
      </x:c>
      <x:c r="J740" s="2" t="str"/>
      <x:c r="K740" s="2" t="str"/>
      <x:c r="L740" s="2" t="str"/>
      <x:c r="M740" s="2" t="str"/>
      <x:c r="N740" s="2" t="str"/>
      <x:c r="O740" s="2" t="str"/>
      <x:c r="P740" s="2" t="str">
        <x:v>Not reported / unavailable</x:v>
      </x:c>
      <x:c r="Q740" s="2" t="str">
        <x:v>Actual standardized CET1 ratio</x:v>
      </x:c>
      <x:c r="R740" s="2" t="str"/>
      <x:c r="S740" s="2" t="str"/>
      <x:c r="T740" s="2" t="str"/>
    </x:row>
    <x:row r="741" ht="24" customHeight="1">
      <x:c r="C741" s="2" t="str">
        <x:v>Historical Inputs!F741</x:v>
      </x:c>
      <x:c r="D741" s="2" t="str">
        <x:v>JPM</x:v>
      </x:c>
      <x:c r="E741" s="2" t="str">
        <x:v>FY2021</x:v>
      </x:c>
      <x:c r="F741" s="2" t="str">
        <x:v>nim_reported</x:v>
      </x:c>
      <x:c r="G741" s="2" t="str">
        <x:v>n.a.</x:v>
      </x:c>
      <x:c r="H741" s="2" t="str">
        <x:v>%</x:v>
      </x:c>
      <x:c r="I741" s="2" t="str">
        <x:v>2021-12-31</x:v>
      </x:c>
      <x:c r="J741" s="2" t="str"/>
      <x:c r="K741" s="2" t="str"/>
      <x:c r="L741" s="2" t="str"/>
      <x:c r="M741" s="2" t="str"/>
      <x:c r="N741" s="2" t="str"/>
      <x:c r="O741" s="2" t="str"/>
      <x:c r="P741" s="2" t="str">
        <x:v>Not reported / unavailable</x:v>
      </x:c>
      <x:c r="Q741" s="2" t="str">
        <x:v>Issuer reported net interest margin</x:v>
      </x:c>
      <x:c r="R741" s="2" t="str"/>
      <x:c r="S741" s="2" t="str"/>
      <x:c r="T741" s="2" t="str"/>
    </x:row>
    <x:row r="742" ht="24" customHeight="1">
      <x:c r="C742" s="2" t="str">
        <x:v>Historical Inputs!F742</x:v>
      </x:c>
      <x:c r="D742" s="2" t="str">
        <x:v>JPM</x:v>
      </x:c>
      <x:c r="E742" s="2" t="str">
        <x:v>FY2021</x:v>
      </x:c>
      <x:c r="F742" s="2" t="str">
        <x:v>bvps_reported</x:v>
      </x:c>
      <x:c r="G742" s="2" t="n">
        <x:v>88.07</x:v>
      </x:c>
      <x:c r="H742" s="2" t="str">
        <x:v>USD/shares</x:v>
      </x:c>
      <x:c r="I742" s="2" t="str">
        <x:v>2021-12-31</x:v>
      </x:c>
      <x:c r="J742" s="2" t="str">
        <x:v>2022-02-22</x:v>
      </x:c>
      <x:c r="K742" s="2" t="str">
        <x:v>0000019617-22-000272</x:v>
      </x:c>
      <x:c r="L742" s="2" t="str">
        <x:v>data/raw/filings/JPM_0000019617-22-000272_jpm-20211231.htm</x:v>
      </x:c>
      <x:c r="M742" s="2" t="str">
        <x:v>https://www.sec.gov/Archives/edgar/data/19617/000001961722000272/jpm-20211231.htm</x:v>
      </x:c>
      <x:c r="N742" s="2" t="str"/>
      <x:c r="O742" s="2" t="str"/>
      <x:c r="P742" s="2" t="str">
        <x:v>Exact selected original table text</x:v>
      </x:c>
      <x:c r="Q742" s="2" t="str">
        <x:v>Reported common book value per share</x:v>
      </x:c>
      <x:c r="R742" s="2" t="str">
        <x:v>highlighted/JPM_0000019617-22-000272_jpm-20211231.htm</x:v>
      </x:c>
      <x:c r="S742" s="2" t="str"/>
      <x:c r="T742" s="2" t="str"/>
    </x:row>
    <x:row r="743" ht="24" customHeight="1">
      <x:c r="C743" s="2" t="str">
        <x:v>Historical Inputs!F743</x:v>
      </x:c>
      <x:c r="D743" s="2" t="str">
        <x:v>JPM</x:v>
      </x:c>
      <x:c r="E743" s="2" t="str">
        <x:v>FY2021</x:v>
      </x:c>
      <x:c r="F743" s="2" t="str">
        <x:v>tbvps_reported</x:v>
      </x:c>
      <x:c r="G743" s="2" t="n">
        <x:v>71.53</x:v>
      </x:c>
      <x:c r="H743" s="2" t="str">
        <x:v>USD/shares</x:v>
      </x:c>
      <x:c r="I743" s="2" t="str">
        <x:v>2021-12-31</x:v>
      </x:c>
      <x:c r="J743" s="2" t="str">
        <x:v>2022-02-22</x:v>
      </x:c>
      <x:c r="K743" s="2" t="str">
        <x:v>0000019617-22-000272</x:v>
      </x:c>
      <x:c r="L743" s="2" t="str">
        <x:v>data/raw/filings/JPM_0000019617-22-000272_jpm-20211231.htm</x:v>
      </x:c>
      <x:c r="M743" s="2" t="str">
        <x:v>https://www.sec.gov/Archives/edgar/data/19617/000001961722000272/jpm-20211231.htm</x:v>
      </x:c>
      <x:c r="N743" s="2" t="str"/>
      <x:c r="O743" s="2" t="str"/>
      <x:c r="P743" s="2" t="str">
        <x:v>Exact selected original table text</x:v>
      </x:c>
      <x:c r="Q743" s="2" t="str">
        <x:v>Reported tangible book value per share</x:v>
      </x:c>
      <x:c r="R743" s="2" t="str">
        <x:v>highlighted/JPM_0000019617-22-000272_jpm-20211231.htm</x:v>
      </x:c>
      <x:c r="S743" s="2" t="str"/>
      <x:c r="T743" s="2" t="str"/>
    </x:row>
    <x:row r="744" ht="24" customHeight="1">
      <x:c r="C744" s="2" t="str">
        <x:v>Historical Inputs!F744</x:v>
      </x:c>
      <x:c r="D744" s="2" t="str">
        <x:v>JPM</x:v>
      </x:c>
      <x:c r="E744" s="2" t="str">
        <x:v>FY2021</x:v>
      </x:c>
      <x:c r="F744" s="2" t="str">
        <x:v>tce_reported</x:v>
      </x:c>
      <x:c r="G744" s="2" t="str">
        <x:v>n.a.</x:v>
      </x:c>
      <x:c r="H744" s="2" t="str">
        <x:v>USDm</x:v>
      </x:c>
      <x:c r="I744" s="2" t="str">
        <x:v>2021-12-31</x:v>
      </x:c>
      <x:c r="J744" s="2" t="str"/>
      <x:c r="K744" s="2" t="str"/>
      <x:c r="L744" s="2" t="str"/>
      <x:c r="M744" s="2" t="str"/>
      <x:c r="N744" s="2" t="str"/>
      <x:c r="O744" s="2" t="str"/>
      <x:c r="P744" s="2" t="str">
        <x:v>Not reported / unavailable</x:v>
      </x:c>
      <x:c r="Q744" s="2" t="str">
        <x:v>Reported tangible common equity</x:v>
      </x:c>
      <x:c r="R744" s="2" t="str"/>
      <x:c r="S744" s="2" t="str"/>
      <x:c r="T744" s="2" t="str"/>
    </x:row>
    <x:row r="745" ht="24" customHeight="1">
      <x:c r="C745" s="2" t="str">
        <x:v>Historical Inputs!F745</x:v>
      </x:c>
      <x:c r="D745" s="2" t="str">
        <x:v>JPM</x:v>
      </x:c>
      <x:c r="E745" s="2" t="str">
        <x:v>FY2022</x:v>
      </x:c>
      <x:c r="F745" s="2" t="str">
        <x:v>assets</x:v>
      </x:c>
      <x:c r="G745" s="2" t="n">
        <x:v>3665743</x:v>
      </x:c>
      <x:c r="H745" s="2" t="str">
        <x:v>USD</x:v>
      </x:c>
      <x:c r="I745" s="2" t="str">
        <x:v>2022-12-31</x:v>
      </x:c>
      <x:c r="J745" s="2" t="str">
        <x:v>2025-02-14</x:v>
      </x:c>
      <x:c r="K745" s="2" t="str">
        <x:v>0000019617-25-000270</x:v>
      </x:c>
      <x:c r="L745" s="2" t="str">
        <x:v>data/raw/filings/JPM_0000019617-25-000270_jpm-20241231.htm</x:v>
      </x:c>
      <x:c r="M745" s="2" t="str">
        <x:v>https://www.sec.gov/Archives/edgar/data/19617/000001961725000270/jpm-20241231.htm</x:v>
      </x:c>
      <x:c r="N745" s="2" t="str">
        <x:v>f-8032</x:v>
      </x:c>
      <x:c r="O745" s="2" t="str"/>
      <x:c r="P745" s="2" t="str">
        <x:v>Exact XBRL anchor</x:v>
      </x:c>
      <x:c r="Q745" s="2" t="str">
        <x:v>Assets</x:v>
      </x:c>
      <x:c r="R745" s="2" t="str">
        <x:v>highlighted/JPM_0000019617-25-000270_jpm-20241231.htm</x:v>
      </x:c>
      <x:c r="S745" s="2" t="str"/>
      <x:c r="T745" s="2" t="str"/>
    </x:row>
    <x:row r="746" ht="24" customHeight="1">
      <x:c r="C746" s="2" t="str">
        <x:v>Historical Inputs!F746</x:v>
      </x:c>
      <x:c r="D746" s="2" t="str">
        <x:v>JPM</x:v>
      </x:c>
      <x:c r="E746" s="2" t="str">
        <x:v>FY2022</x:v>
      </x:c>
      <x:c r="F746" s="2" t="str">
        <x:v>liabilities</x:v>
      </x:c>
      <x:c r="G746" s="2" t="n">
        <x:v>3373411</x:v>
      </x:c>
      <x:c r="H746" s="2" t="str">
        <x:v>USD</x:v>
      </x:c>
      <x:c r="I746" s="2" t="str">
        <x:v>2022-12-31</x:v>
      </x:c>
      <x:c r="J746" s="2" t="str">
        <x:v>2024-02-16</x:v>
      </x:c>
      <x:c r="K746" s="2" t="str">
        <x:v>0000019617-24-000225</x:v>
      </x:c>
      <x:c r="L746" s="2" t="str">
        <x:v>data/raw/filings/JPM_0000019617-24-000225_jpm-20231231.htm</x:v>
      </x:c>
      <x:c r="M746" s="2" t="str">
        <x:v>https://www.sec.gov/Archives/edgar/data/19617/000001961724000225/jpm-20231231.htm</x:v>
      </x:c>
      <x:c r="N746" s="2" t="str">
        <x:v>f-283</x:v>
      </x:c>
      <x:c r="O746" s="2" t="str"/>
      <x:c r="P746" s="2" t="str">
        <x:v>Exact XBRL anchor</x:v>
      </x:c>
      <x:c r="Q746" s="2" t="str">
        <x:v>Liabilities</x:v>
      </x:c>
      <x:c r="R746" s="2" t="str">
        <x:v>highlighted/JPM_0000019617-24-000225_jpm-20231231.htm</x:v>
      </x:c>
      <x:c r="S746" s="2" t="str">
        <x:v>highlighted/JPM_FY2022_annualreport-2022.pdf</x:v>
      </x:c>
      <x:c r="T746" s="2" t="str">
        <x:v>76,181</x:v>
      </x:c>
    </x:row>
    <x:row r="747" ht="24" customHeight="1">
      <x:c r="C747" s="2" t="str">
        <x:v>Historical Inputs!F747</x:v>
      </x:c>
      <x:c r="D747" s="2" t="str">
        <x:v>JPM</x:v>
      </x:c>
      <x:c r="E747" s="2" t="str">
        <x:v>FY2022</x:v>
      </x:c>
      <x:c r="F747" s="2" t="str">
        <x:v>equity</x:v>
      </x:c>
      <x:c r="G747" s="2" t="n">
        <x:v>292332</x:v>
      </x:c>
      <x:c r="H747" s="2" t="str">
        <x:v>USD</x:v>
      </x:c>
      <x:c r="I747" s="2" t="str">
        <x:v>2022-12-31</x:v>
      </x:c>
      <x:c r="J747" s="2" t="str">
        <x:v>2025-02-14</x:v>
      </x:c>
      <x:c r="K747" s="2" t="str">
        <x:v>0000019617-25-000270</x:v>
      </x:c>
      <x:c r="L747" s="2" t="str">
        <x:v>data/raw/filings/JPM_0000019617-25-000270_jpm-20241231.htm</x:v>
      </x:c>
      <x:c r="M747" s="2" t="str">
        <x:v>https://www.sec.gov/Archives/edgar/data/19617/000001961725000270/jpm-20241231.htm</x:v>
      </x:c>
      <x:c r="N747" s="2" t="str">
        <x:v>f-433</x:v>
      </x:c>
      <x:c r="O747" s="2" t="str"/>
      <x:c r="P747" s="2" t="str">
        <x:v>Exact XBRL anchor</x:v>
      </x:c>
      <x:c r="Q747" s="2" t="str">
        <x:v>Stockholders' Equity Attributable to Parent</x:v>
      </x:c>
      <x:c r="R747" s="2" t="str">
        <x:v>highlighted/JPM_0000019617-25-000270_jpm-20241231.htm</x:v>
      </x:c>
      <x:c r="S747" s="2" t="str"/>
      <x:c r="T747" s="2" t="str"/>
    </x:row>
    <x:row r="748" ht="24" customHeight="1">
      <x:c r="C748" s="2" t="str">
        <x:v>Historical Inputs!F748</x:v>
      </x:c>
      <x:c r="D748" s="2" t="str">
        <x:v>JPM</x:v>
      </x:c>
      <x:c r="E748" s="2" t="str">
        <x:v>FY2022</x:v>
      </x:c>
      <x:c r="F748" s="2" t="str">
        <x:v>preferred</x:v>
      </x:c>
      <x:c r="G748" s="2" t="n">
        <x:v>27404</x:v>
      </x:c>
      <x:c r="H748" s="2" t="str">
        <x:v>USD</x:v>
      </x:c>
      <x:c r="I748" s="2" t="str">
        <x:v>2022-12-31</x:v>
      </x:c>
      <x:c r="J748" s="2" t="str">
        <x:v>2024-02-16</x:v>
      </x:c>
      <x:c r="K748" s="2" t="str">
        <x:v>0000019617-24-000225</x:v>
      </x:c>
      <x:c r="L748" s="2" t="str">
        <x:v>data/raw/filings/JPM_0000019617-24-000225_jpm-20231231.htm</x:v>
      </x:c>
      <x:c r="M748" s="2" t="str">
        <x:v>https://www.sec.gov/Archives/edgar/data/19617/000001961724000225/jpm-20231231.htm</x:v>
      </x:c>
      <x:c r="N748" s="2" t="str">
        <x:v>f-6803</x:v>
      </x:c>
      <x:c r="O748" s="2" t="str"/>
      <x:c r="P748" s="2" t="str">
        <x:v>Exact XBRL anchor</x:v>
      </x:c>
      <x:c r="Q748" s="2" t="str">
        <x:v>Preferred Stock, Including Additional Paid in Capital, Net of Discount</x:v>
      </x:c>
      <x:c r="R748" s="2" t="str">
        <x:v>highlighted/JPM_0000019617-24-000225_jpm-20231231.htm</x:v>
      </x:c>
      <x:c r="S748" s="2" t="str"/>
      <x:c r="T748" s="2" t="str"/>
    </x:row>
    <x:row r="749" ht="24" customHeight="1">
      <x:c r="C749" s="2" t="str">
        <x:v>Historical Inputs!F749</x:v>
      </x:c>
      <x:c r="D749" s="2" t="str">
        <x:v>JPM</x:v>
      </x:c>
      <x:c r="E749" s="2" t="str">
        <x:v>FY2022</x:v>
      </x:c>
      <x:c r="F749" s="2" t="str">
        <x:v>common_equity_reported</x:v>
      </x:c>
      <x:c r="G749" s="2" t="str">
        <x:v>n.a.</x:v>
      </x:c>
      <x:c r="H749" s="2" t="str">
        <x:v>USDm</x:v>
      </x:c>
      <x:c r="I749" s="2" t="str">
        <x:v>2022-12-31</x:v>
      </x:c>
      <x:c r="J749" s="2" t="str"/>
      <x:c r="K749" s="2" t="str"/>
      <x:c r="L749" s="2" t="str"/>
      <x:c r="M749" s="2" t="str"/>
      <x:c r="N749" s="2" t="str"/>
      <x:c r="O749" s="2" t="str"/>
      <x:c r="P749" s="2" t="str">
        <x:v>Not reported / unavailable</x:v>
      </x:c>
      <x:c r="Q749" s="2" t="str">
        <x:v>Reported common shareholders equity</x:v>
      </x:c>
      <x:c r="R749" s="2" t="str"/>
      <x:c r="S749" s="2" t="str"/>
      <x:c r="T749" s="2" t="str"/>
    </x:row>
    <x:row r="750" ht="24" customHeight="1">
      <x:c r="C750" s="2" t="str">
        <x:v>Historical Inputs!F750</x:v>
      </x:c>
      <x:c r="D750" s="2" t="str">
        <x:v>JPM</x:v>
      </x:c>
      <x:c r="E750" s="2" t="str">
        <x:v>FY2022</x:v>
      </x:c>
      <x:c r="F750" s="2" t="str">
        <x:v>goodwill</x:v>
      </x:c>
      <x:c r="G750" s="2" t="n">
        <x:v>51662</x:v>
      </x:c>
      <x:c r="H750" s="2" t="str">
        <x:v>USD</x:v>
      </x:c>
      <x:c r="I750" s="2" t="str">
        <x:v>2022-12-31</x:v>
      </x:c>
      <x:c r="J750" s="2" t="str">
        <x:v>2026-02-13</x:v>
      </x:c>
      <x:c r="K750" s="2" t="str">
        <x:v>0001628280-26-008131</x:v>
      </x:c>
      <x:c r="L750" s="2" t="str">
        <x:v>data/raw/filings/JPM_0001628280-26-008131_jpm-20251231.htm</x:v>
      </x:c>
      <x:c r="M750" s="2" t="str">
        <x:v>https://www.sec.gov/Archives/edgar/data/19617/000162828026008131/jpm-20251231.htm</x:v>
      </x:c>
      <x:c r="N750" s="2" t="str">
        <x:v>f-6363</x:v>
      </x:c>
      <x:c r="O750" s="2" t="str"/>
      <x:c r="P750" s="2" t="str">
        <x:v>Exact XBRL anchor</x:v>
      </x:c>
      <x:c r="Q750" s="2" t="str">
        <x:v>Goodwill</x:v>
      </x:c>
      <x:c r="R750" s="2" t="str">
        <x:v>highlighted/JPM_0001628280-26-008131_jpm-20251231.htm</x:v>
      </x:c>
      <x:c r="S750" s="2" t="str">
        <x:v>highlighted/JPM_FY2022_annualreport-2022.pdf</x:v>
      </x:c>
      <x:c r="T750" s="2" t="str">
        <x:v>80,275</x:v>
      </x:c>
    </x:row>
    <x:row r="751" ht="24" customHeight="1">
      <x:c r="C751" s="2" t="str">
        <x:v>Historical Inputs!F751</x:v>
      </x:c>
      <x:c r="D751" s="2" t="str">
        <x:v>JPM</x:v>
      </x:c>
      <x:c r="E751" s="2" t="str">
        <x:v>FY2022</x:v>
      </x:c>
      <x:c r="F751" s="2" t="str">
        <x:v>intangibles</x:v>
      </x:c>
      <x:c r="G751" s="2" t="n">
        <x:v>707</x:v>
      </x:c>
      <x:c r="H751" s="2" t="str">
        <x:v>USD</x:v>
      </x:c>
      <x:c r="I751" s="2" t="str">
        <x:v>2022-12-31</x:v>
      </x:c>
      <x:c r="J751" s="2" t="str">
        <x:v>2024-02-16</x:v>
      </x:c>
      <x:c r="K751" s="2" t="str">
        <x:v>0000019617-24-000225</x:v>
      </x:c>
      <x:c r="L751" s="2" t="str">
        <x:v>data/raw/filings/JPM_0000019617-24-000225_jpm-20231231.htm</x:v>
      </x:c>
      <x:c r="M751" s="2" t="str">
        <x:v>https://www.sec.gov/Archives/edgar/data/19617/000001961724000225/jpm-20231231.htm</x:v>
      </x:c>
      <x:c r="N751" s="2" t="str">
        <x:v>f-6250</x:v>
      </x:c>
      <x:c r="O751" s="2" t="str"/>
      <x:c r="P751" s="2" t="str">
        <x:v>Exact XBRL anchor</x:v>
      </x:c>
      <x:c r="Q751" s="2" t="str">
        <x:v>Finite-Lived Intangible Assets, Net</x:v>
      </x:c>
      <x:c r="R751" s="2" t="str">
        <x:v>highlighted/JPM_0000019617-24-000225_jpm-20231231.htm</x:v>
      </x:c>
      <x:c r="S751" s="2" t="str"/>
      <x:c r="T751" s="2" t="str"/>
    </x:row>
    <x:row r="752" ht="24" customHeight="1">
      <x:c r="C752" s="2" t="str">
        <x:v>Historical Inputs!F752</x:v>
      </x:c>
      <x:c r="D752" s="2" t="str">
        <x:v>JPM</x:v>
      </x:c>
      <x:c r="E752" s="2" t="str">
        <x:v>FY2022</x:v>
      </x:c>
      <x:c r="F752" s="2" t="str">
        <x:v>intangibles_total</x:v>
      </x:c>
      <x:c r="G752" s="2" t="str">
        <x:v>n.a.</x:v>
      </x:c>
      <x:c r="H752" s="2" t="str">
        <x:v>USDm</x:v>
      </x:c>
      <x:c r="I752" s="2" t="str">
        <x:v>2022-12-31</x:v>
      </x:c>
      <x:c r="J752" s="2" t="str"/>
      <x:c r="K752" s="2" t="str"/>
      <x:c r="L752" s="2" t="str"/>
      <x:c r="M752" s="2" t="str"/>
      <x:c r="N752" s="2" t="str"/>
      <x:c r="O752" s="2" t="str"/>
      <x:c r="P752" s="2" t="str">
        <x:v>Not reported / unavailable</x:v>
      </x:c>
      <x:c r="Q752" s="2" t="str">
        <x:v>Reported goodwill and intangible assets combined</x:v>
      </x:c>
      <x:c r="R752" s="2" t="str"/>
      <x:c r="S752" s="2" t="str"/>
      <x:c r="T752" s="2" t="str"/>
    </x:row>
    <x:row r="753" ht="24" customHeight="1">
      <x:c r="C753" s="2" t="str">
        <x:v>Historical Inputs!F753</x:v>
      </x:c>
      <x:c r="D753" s="2" t="str">
        <x:v>JPM</x:v>
      </x:c>
      <x:c r="E753" s="2" t="str">
        <x:v>FY2022</x:v>
      </x:c>
      <x:c r="F753" s="2" t="str">
        <x:v>shares_end</x:v>
      </x:c>
      <x:c r="G753" s="2" t="n">
        <x:v>2934.2</x:v>
      </x:c>
      <x:c r="H753" s="2" t="str">
        <x:v>shares</x:v>
      </x:c>
      <x:c r="I753" s="2" t="str">
        <x:v>2022-12-31</x:v>
      </x:c>
      <x:c r="J753" s="2" t="str">
        <x:v>2025-02-14</x:v>
      </x:c>
      <x:c r="K753" s="2" t="str">
        <x:v>0000019617-25-000270</x:v>
      </x:c>
      <x:c r="L753" s="2" t="str">
        <x:v>data/raw/filings/JPM_0000019617-25-000270_jpm-20241231.htm</x:v>
      </x:c>
      <x:c r="M753" s="2" t="str">
        <x:v>https://www.sec.gov/Archives/edgar/data/19617/000001961725000270/jpm-20241231.htm</x:v>
      </x:c>
      <x:c r="N753" s="2" t="str">
        <x:v>f-6970</x:v>
      </x:c>
      <x:c r="O753" s="2" t="str"/>
      <x:c r="P753" s="2" t="str">
        <x:v>Exact XBRL anchor</x:v>
      </x:c>
      <x:c r="Q753" s="2" t="str">
        <x:v>Common Stock, Shares, Outstanding</x:v>
      </x:c>
      <x:c r="R753" s="2" t="str">
        <x:v>highlighted/JPM_0000019617-25-000270_jpm-20241231.htm</x:v>
      </x:c>
      <x:c r="S753" s="2" t="str"/>
      <x:c r="T753" s="2" t="str"/>
    </x:row>
    <x:row r="754" ht="24" customHeight="1">
      <x:c r="C754" s="2" t="str">
        <x:v>Historical Inputs!F754</x:v>
      </x:c>
      <x:c r="D754" s="2" t="str">
        <x:v>JPM</x:v>
      </x:c>
      <x:c r="E754" s="2" t="str">
        <x:v>FY2022</x:v>
      </x:c>
      <x:c r="F754" s="2" t="str">
        <x:v>shares_issued</x:v>
      </x:c>
      <x:c r="G754" s="2" t="n">
        <x:v>4104.9</x:v>
      </x:c>
      <x:c r="H754" s="2" t="str">
        <x:v>shares</x:v>
      </x:c>
      <x:c r="I754" s="2" t="str">
        <x:v>2022-12-31</x:v>
      </x:c>
      <x:c r="J754" s="2" t="str">
        <x:v>2026-02-13</x:v>
      </x:c>
      <x:c r="K754" s="2" t="str">
        <x:v>0001628280-26-008131</x:v>
      </x:c>
      <x:c r="L754" s="2" t="str">
        <x:v>data/raw/filings/JPM_0001628280-26-008131_jpm-20251231.htm</x:v>
      </x:c>
      <x:c r="M754" s="2" t="str">
        <x:v>https://www.sec.gov/Archives/edgar/data/19617/000162828026008131/jpm-20251231.htm</x:v>
      </x:c>
      <x:c r="N754" s="2" t="str">
        <x:v>f-7021</x:v>
      </x:c>
      <x:c r="O754" s="2" t="str"/>
      <x:c r="P754" s="2" t="str">
        <x:v>Exact XBRL anchor</x:v>
      </x:c>
      <x:c r="Q754" s="2" t="str">
        <x:v>Common Stock, Shares, Issued</x:v>
      </x:c>
      <x:c r="R754" s="2" t="str">
        <x:v>highlighted/JPM_0001628280-26-008131_jpm-20251231.htm</x:v>
      </x:c>
      <x:c r="S754" s="2" t="str">
        <x:v>highlighted/JPM_FY2022_annualreport-2022.pdf</x:v>
      </x:c>
      <x:c r="T754" s="2" t="str">
        <x:v>287</x:v>
      </x:c>
    </x:row>
    <x:row r="755" ht="24" customHeight="1">
      <x:c r="C755" s="2" t="str">
        <x:v>Historical Inputs!F755</x:v>
      </x:c>
      <x:c r="D755" s="2" t="str">
        <x:v>JPM</x:v>
      </x:c>
      <x:c r="E755" s="2" t="str">
        <x:v>FY2022</x:v>
      </x:c>
      <x:c r="F755" s="2" t="str">
        <x:v>shares_treasury</x:v>
      </x:c>
      <x:c r="G755" s="2" t="n">
        <x:v>1170.676094</x:v>
      </x:c>
      <x:c r="H755" s="2" t="str">
        <x:v>shares</x:v>
      </x:c>
      <x:c r="I755" s="2" t="str">
        <x:v>2022-12-31</x:v>
      </x:c>
      <x:c r="J755" s="2" t="str">
        <x:v>2024-02-16</x:v>
      </x:c>
      <x:c r="K755" s="2" t="str">
        <x:v>0000019617-24-000225</x:v>
      </x:c>
      <x:c r="L755" s="2" t="str">
        <x:v>data/raw/filings/JPM_0000019617-24-000225_jpm-20231231.htm</x:v>
      </x:c>
      <x:c r="M755" s="2" t="str">
        <x:v>https://www.sec.gov/Archives/edgar/data/19617/000001961724000225/jpm-20231231.htm</x:v>
      </x:c>
      <x:c r="N755" s="2" t="str"/>
      <x:c r="O755" s="2" t="str"/>
      <x:c r="P755" s="2" t="str">
        <x:v>Structured source retained; exact visible anchor requires review</x:v>
      </x:c>
      <x:c r="Q755" s="2" t="str">
        <x:v>Treasury Stock, Common, Shares</x:v>
      </x:c>
      <x:c r="R755" s="2" t="str"/>
      <x:c r="S755" s="2" t="str">
        <x:v>highlighted/JPM_FY2022_annualreport-2022.pdf</x:v>
      </x:c>
      <x:c r="T755" s="2" t="str">
        <x:v>287</x:v>
      </x:c>
    </x:row>
    <x:row r="756" ht="24" customHeight="1">
      <x:c r="C756" s="2" t="str">
        <x:v>Historical Inputs!F756</x:v>
      </x:c>
      <x:c r="D756" s="2" t="str">
        <x:v>JPM</x:v>
      </x:c>
      <x:c r="E756" s="2" t="str">
        <x:v>FY2022</x:v>
      </x:c>
      <x:c r="F756" s="2" t="str">
        <x:v>deposits</x:v>
      </x:c>
      <x:c r="G756" s="2" t="n">
        <x:v>2340179</x:v>
      </x:c>
      <x:c r="H756" s="2" t="str">
        <x:v>USD</x:v>
      </x:c>
      <x:c r="I756" s="2" t="str">
        <x:v>2022-12-31</x:v>
      </x:c>
      <x:c r="J756" s="2" t="str">
        <x:v>2024-02-16</x:v>
      </x:c>
      <x:c r="K756" s="2" t="str">
        <x:v>0000019617-24-000225</x:v>
      </x:c>
      <x:c r="L756" s="2" t="str">
        <x:v>data/raw/filings/JPM_0000019617-24-000225_jpm-20231231.htm</x:v>
      </x:c>
      <x:c r="M756" s="2" t="str">
        <x:v>https://www.sec.gov/Archives/edgar/data/19617/000001961724000225/jpm-20231231.htm</x:v>
      </x:c>
      <x:c r="N756" s="2" t="str">
        <x:v>f-6305</x:v>
      </x:c>
      <x:c r="O756" s="2" t="str"/>
      <x:c r="P756" s="2" t="str">
        <x:v>Exact XBRL anchor</x:v>
      </x:c>
      <x:c r="Q756" s="2" t="str">
        <x:v>Deposits</x:v>
      </x:c>
      <x:c r="R756" s="2" t="str">
        <x:v>highlighted/JPM_0000019617-24-000225_jpm-20231231.htm</x:v>
      </x:c>
      <x:c r="S756" s="2" t="str"/>
      <x:c r="T756" s="2" t="str"/>
    </x:row>
    <x:row r="757" ht="24" customHeight="1">
      <x:c r="C757" s="2" t="str">
        <x:v>Historical Inputs!F757</x:v>
      </x:c>
      <x:c r="D757" s="2" t="str">
        <x:v>JPM</x:v>
      </x:c>
      <x:c r="E757" s="2" t="str">
        <x:v>FY2022</x:v>
      </x:c>
      <x:c r="F757" s="2" t="str">
        <x:v>loans_gross</x:v>
      </x:c>
      <x:c r="G757" s="2" t="n">
        <x:v>1089598</x:v>
      </x:c>
      <x:c r="H757" s="2" t="str">
        <x:v>USD</x:v>
      </x:c>
      <x:c r="I757" s="2" t="str">
        <x:v>2022-12-31</x:v>
      </x:c>
      <x:c r="J757" s="2" t="str">
        <x:v>2025-02-14</x:v>
      </x:c>
      <x:c r="K757" s="2" t="str">
        <x:v>0000019617-25-000270</x:v>
      </x:c>
      <x:c r="L757" s="2" t="str">
        <x:v>data/raw/filings/JPM_0000019617-25-000270_jpm-20241231.htm</x:v>
      </x:c>
      <x:c r="M757" s="2" t="str">
        <x:v>https://www.sec.gov/Archives/edgar/data/19617/000001961725000270/jpm-20241231.htm</x:v>
      </x:c>
      <x:c r="N757" s="2" t="str">
        <x:v>f-5870</x:v>
      </x:c>
      <x:c r="O757" s="2" t="str"/>
      <x:c r="P757" s="2" t="str">
        <x:v>Exact XBRL anchor</x:v>
      </x:c>
      <x:c r="Q757" s="2" t="str">
        <x:v>Gross loans and leases selected definition</x:v>
      </x:c>
      <x:c r="R757" s="2" t="str">
        <x:v>highlighted/JPM_0000019617-25-000270_jpm-20241231.htm</x:v>
      </x:c>
      <x:c r="S757" s="2" t="str">
        <x:v>highlighted/JPM_FY2022_annualreport-2022.pdf</x:v>
      </x:c>
      <x:c r="T757" s="2" t="str">
        <x:v>128,148,264</x:v>
      </x:c>
    </x:row>
    <x:row r="758" ht="24" customHeight="1">
      <x:c r="C758" s="2" t="str">
        <x:v>Historical Inputs!F758</x:v>
      </x:c>
      <x:c r="D758" s="2" t="str">
        <x:v>JPM</x:v>
      </x:c>
      <x:c r="E758" s="2" t="str">
        <x:v>FY2022</x:v>
      </x:c>
      <x:c r="F758" s="2" t="str">
        <x:v>loans_net</x:v>
      </x:c>
      <x:c r="G758" s="2" t="n">
        <x:v>1115921</x:v>
      </x:c>
      <x:c r="H758" s="2" t="str">
        <x:v>USD</x:v>
      </x:c>
      <x:c r="I758" s="2" t="str">
        <x:v>2022-12-31</x:v>
      </x:c>
      <x:c r="J758" s="2" t="str">
        <x:v>2024-02-16</x:v>
      </x:c>
      <x:c r="K758" s="2" t="str">
        <x:v>0000019617-24-000225</x:v>
      </x:c>
      <x:c r="L758" s="2" t="str">
        <x:v>data/raw/filings/JPM_0000019617-24-000225_jpm-20231231.htm</x:v>
      </x:c>
      <x:c r="M758" s="2" t="str">
        <x:v>https://www.sec.gov/Archives/edgar/data/19617/000001961724000225/jpm-20231231.htm</x:v>
      </x:c>
      <x:c r="N758" s="2" t="str">
        <x:v>f-241</x:v>
      </x:c>
      <x:c r="O758" s="2" t="str"/>
      <x:c r="P758" s="2" t="str">
        <x:v>Exact XBRL anchor</x:v>
      </x:c>
      <x:c r="Q758" s="2" t="str">
        <x:v>Net loans after allowance selected definition</x:v>
      </x:c>
      <x:c r="R758" s="2" t="str">
        <x:v>highlighted/JPM_0000019617-24-000225_jpm-20231231.htm</x:v>
      </x:c>
      <x:c r="S758" s="2" t="str">
        <x:v>highlighted/JPM_FY2022_annualreport-2022.pdf</x:v>
      </x:c>
      <x:c r="T758" s="2" t="str">
        <x:v>75,181</x:v>
      </x:c>
    </x:row>
    <x:row r="759" ht="24" customHeight="1">
      <x:c r="C759" s="2" t="str">
        <x:v>Historical Inputs!F759</x:v>
      </x:c>
      <x:c r="D759" s="2" t="str">
        <x:v>JPM</x:v>
      </x:c>
      <x:c r="E759" s="2" t="str">
        <x:v>FY2022</x:v>
      </x:c>
      <x:c r="F759" s="2" t="str">
        <x:v>allowance</x:v>
      </x:c>
      <x:c r="G759" s="2" t="n">
        <x:v>19726</x:v>
      </x:c>
      <x:c r="H759" s="2" t="str">
        <x:v>USD</x:v>
      </x:c>
      <x:c r="I759" s="2" t="str">
        <x:v>2022-12-31</x:v>
      </x:c>
      <x:c r="J759" s="2" t="str">
        <x:v>2026-02-13</x:v>
      </x:c>
      <x:c r="K759" s="2" t="str">
        <x:v>0001628280-26-008131</x:v>
      </x:c>
      <x:c r="L759" s="2" t="str">
        <x:v>data/raw/filings/JPM_0001628280-26-008131_jpm-20251231.htm</x:v>
      </x:c>
      <x:c r="M759" s="2" t="str">
        <x:v>https://www.sec.gov/Archives/edgar/data/19617/000162828026008131/jpm-20251231.htm</x:v>
      </x:c>
      <x:c r="N759" s="2" t="str">
        <x:v>f-5813</x:v>
      </x:c>
      <x:c r="O759" s="2" t="str"/>
      <x:c r="P759" s="2" t="str">
        <x:v>Exact XBRL anchor</x:v>
      </x:c>
      <x:c r="Q759" s="2" t="str">
        <x:v>Loan allowance for credit losses</x:v>
      </x:c>
      <x:c r="R759" s="2" t="str">
        <x:v>highlighted/JPM_0001628280-26-008131_jpm-20251231.htm</x:v>
      </x:c>
      <x:c r="S759" s="2" t="str"/>
      <x:c r="T759" s="2" t="str"/>
    </x:row>
    <x:row r="760" ht="24" customHeight="1">
      <x:c r="C760" s="2" t="str">
        <x:v>Historical Inputs!F760</x:v>
      </x:c>
      <x:c r="D760" s="2" t="str">
        <x:v>JPM</x:v>
      </x:c>
      <x:c r="E760" s="2" t="str">
        <x:v>FY2022</x:v>
      </x:c>
      <x:c r="F760" s="2" t="str">
        <x:v>nonaccrual</x:v>
      </x:c>
      <x:c r="G760" s="2" t="str">
        <x:v>n.a.</x:v>
      </x:c>
      <x:c r="H760" s="2" t="str">
        <x:v>USDm</x:v>
      </x:c>
      <x:c r="I760" s="2" t="str">
        <x:v>2022-12-31</x:v>
      </x:c>
      <x:c r="J760" s="2" t="str"/>
      <x:c r="K760" s="2" t="str"/>
      <x:c r="L760" s="2" t="str"/>
      <x:c r="M760" s="2" t="str"/>
      <x:c r="N760" s="2" t="str"/>
      <x:c r="O760" s="2" t="str"/>
      <x:c r="P760" s="2" t="str">
        <x:v>Not reported / unavailable</x:v>
      </x:c>
      <x:c r="Q760" s="2" t="str">
        <x:v>Nonaccrual</x:v>
      </x:c>
      <x:c r="R760" s="2" t="str"/>
      <x:c r="S760" s="2" t="str"/>
      <x:c r="T760" s="2" t="str"/>
    </x:row>
    <x:row r="761" ht="24" customHeight="1">
      <x:c r="C761" s="2" t="str">
        <x:v>Historical Inputs!F761</x:v>
      </x:c>
      <x:c r="D761" s="2" t="str">
        <x:v>JPM</x:v>
      </x:c>
      <x:c r="E761" s="2" t="str">
        <x:v>FY2022</x:v>
      </x:c>
      <x:c r="F761" s="2" t="str">
        <x:v>cash</x:v>
      </x:c>
      <x:c r="G761" s="2" t="str">
        <x:v>n.a.</x:v>
      </x:c>
      <x:c r="H761" s="2" t="str">
        <x:v>USDm</x:v>
      </x:c>
      <x:c r="I761" s="2" t="str">
        <x:v>2022-12-31</x:v>
      </x:c>
      <x:c r="J761" s="2" t="str"/>
      <x:c r="K761" s="2" t="str"/>
      <x:c r="L761" s="2" t="str"/>
      <x:c r="M761" s="2" t="str"/>
      <x:c r="N761" s="2" t="str"/>
      <x:c r="O761" s="2" t="str"/>
      <x:c r="P761" s="2" t="str">
        <x:v>Not reported / unavailable</x:v>
      </x:c>
      <x:c r="Q761" s="2" t="str">
        <x:v>Cash</x:v>
      </x:c>
      <x:c r="R761" s="2" t="str"/>
      <x:c r="S761" s="2" t="str"/>
      <x:c r="T761" s="2" t="str"/>
    </x:row>
    <x:row r="762" ht="24" customHeight="1">
      <x:c r="C762" s="2" t="str">
        <x:v>Historical Inputs!F762</x:v>
      </x:c>
      <x:c r="D762" s="2" t="str">
        <x:v>JPM</x:v>
      </x:c>
      <x:c r="E762" s="2" t="str">
        <x:v>FY2022</x:v>
      </x:c>
      <x:c r="F762" s="2" t="str">
        <x:v>aoci</x:v>
      </x:c>
      <x:c r="G762" s="2" t="n">
        <x:v>-17341</x:v>
      </x:c>
      <x:c r="H762" s="2" t="str">
        <x:v>USD</x:v>
      </x:c>
      <x:c r="I762" s="2" t="str">
        <x:v>2022-12-31</x:v>
      </x:c>
      <x:c r="J762" s="2" t="str">
        <x:v>2024-02-16</x:v>
      </x:c>
      <x:c r="K762" s="2" t="str">
        <x:v>0000019617-24-000225</x:v>
      </x:c>
      <x:c r="L762" s="2" t="str">
        <x:v>data/raw/filings/JPM_0000019617-24-000225_jpm-20231231.htm</x:v>
      </x:c>
      <x:c r="M762" s="2" t="str">
        <x:v>https://www.sec.gov/Archives/edgar/data/19617/000001961724000225/jpm-20231231.htm</x:v>
      </x:c>
      <x:c r="N762" s="2" t="str">
        <x:v>f-307</x:v>
      </x:c>
      <x:c r="O762" s="2" t="str"/>
      <x:c r="P762" s="2" t="str">
        <x:v>Exact XBRL anchor</x:v>
      </x:c>
      <x:c r="Q762" s="2" t="str">
        <x:v>Accumulated Other Comprehensive Income (Loss), Net of Tax</x:v>
      </x:c>
      <x:c r="R762" s="2" t="str">
        <x:v>highlighted/JPM_0000019617-24-000225_jpm-20231231.htm</x:v>
      </x:c>
      <x:c r="S762" s="2" t="str">
        <x:v>highlighted/JPM_FY2022_annualreport-2022.pdf</x:v>
      </x:c>
      <x:c r="T762" s="2" t="str">
        <x:v>181</x:v>
      </x:c>
    </x:row>
    <x:row r="763" ht="24" customHeight="1">
      <x:c r="C763" s="2" t="str">
        <x:v>Historical Inputs!F763</x:v>
      </x:c>
      <x:c r="D763" s="2" t="str">
        <x:v>JPM</x:v>
      </x:c>
      <x:c r="E763" s="2" t="str">
        <x:v>FY2022</x:v>
      </x:c>
      <x:c r="F763" s="2" t="str">
        <x:v>nii</x:v>
      </x:c>
      <x:c r="G763" s="2" t="n">
        <x:v>66710</x:v>
      </x:c>
      <x:c r="H763" s="2" t="str">
        <x:v>USD</x:v>
      </x:c>
      <x:c r="I763" s="2" t="str">
        <x:v>2022-12-31</x:v>
      </x:c>
      <x:c r="J763" s="2" t="str">
        <x:v>2025-02-14</x:v>
      </x:c>
      <x:c r="K763" s="2" t="str">
        <x:v>0000019617-25-000270</x:v>
      </x:c>
      <x:c r="L763" s="2" t="str">
        <x:v>data/raw/filings/JPM_0000019617-25-000270_jpm-20241231.htm</x:v>
      </x:c>
      <x:c r="M763" s="2" t="str">
        <x:v>https://www.sec.gov/Archives/edgar/data/19617/000001961725000270/jpm-20241231.htm</x:v>
      </x:c>
      <x:c r="N763" s="2" t="str">
        <x:v>f-7963</x:v>
      </x:c>
      <x:c r="O763" s="2" t="str"/>
      <x:c r="P763" s="2" t="str">
        <x:v>Exact XBRL anchor</x:v>
      </x:c>
      <x:c r="Q763" s="2" t="str">
        <x:v>Interest Income (Expense), Net</x:v>
      </x:c>
      <x:c r="R763" s="2" t="str">
        <x:v>highlighted/JPM_0000019617-25-000270_jpm-20241231.htm</x:v>
      </x:c>
      <x:c r="S763" s="2" t="str"/>
      <x:c r="T763" s="2" t="str"/>
    </x:row>
    <x:row r="764" ht="24" customHeight="1">
      <x:c r="C764" s="2" t="str">
        <x:v>Historical Inputs!F764</x:v>
      </x:c>
      <x:c r="D764" s="2" t="str">
        <x:v>JPM</x:v>
      </x:c>
      <x:c r="E764" s="2" t="str">
        <x:v>FY2022</x:v>
      </x:c>
      <x:c r="F764" s="2" t="str">
        <x:v>noninterest_income</x:v>
      </x:c>
      <x:c r="G764" s="2" t="n">
        <x:v>61985</x:v>
      </x:c>
      <x:c r="H764" s="2" t="str">
        <x:v>USD</x:v>
      </x:c>
      <x:c r="I764" s="2" t="str">
        <x:v>2022-12-31</x:v>
      </x:c>
      <x:c r="J764" s="2" t="str">
        <x:v>2025-02-14</x:v>
      </x:c>
      <x:c r="K764" s="2" t="str">
        <x:v>0000019617-25-000270</x:v>
      </x:c>
      <x:c r="L764" s="2" t="str">
        <x:v>data/raw/filings/JPM_0000019617-25-000270_jpm-20241231.htm</x:v>
      </x:c>
      <x:c r="M764" s="2" t="str">
        <x:v>https://www.sec.gov/Archives/edgar/data/19617/000001961725000270/jpm-20241231.htm</x:v>
      </x:c>
      <x:c r="N764" s="2" t="str">
        <x:v>f-7954</x:v>
      </x:c>
      <x:c r="O764" s="2" t="str"/>
      <x:c r="P764" s="2" t="str">
        <x:v>Exact XBRL anchor</x:v>
      </x:c>
      <x:c r="Q764" s="2" t="str">
        <x:v>Noninterest Income</x:v>
      </x:c>
      <x:c r="R764" s="2" t="str">
        <x:v>highlighted/JPM_0000019617-25-000270_jpm-20241231.htm</x:v>
      </x:c>
      <x:c r="S764" s="2" t="str"/>
      <x:c r="T764" s="2" t="str"/>
    </x:row>
    <x:row r="765" ht="24" customHeight="1">
      <x:c r="C765" s="2" t="str">
        <x:v>Historical Inputs!F765</x:v>
      </x:c>
      <x:c r="D765" s="2" t="str">
        <x:v>JPM</x:v>
      </x:c>
      <x:c r="E765" s="2" t="str">
        <x:v>FY2022</x:v>
      </x:c>
      <x:c r="F765" s="2" t="str">
        <x:v>revenue_reported</x:v>
      </x:c>
      <x:c r="G765" s="2" t="n">
        <x:v>128695</x:v>
      </x:c>
      <x:c r="H765" s="2" t="str">
        <x:v>USD</x:v>
      </x:c>
      <x:c r="I765" s="2" t="str">
        <x:v>2022-12-31</x:v>
      </x:c>
      <x:c r="J765" s="2" t="str">
        <x:v>2025-02-14</x:v>
      </x:c>
      <x:c r="K765" s="2" t="str">
        <x:v>0000019617-25-000270</x:v>
      </x:c>
      <x:c r="L765" s="2" t="str">
        <x:v>data/raw/filings/JPM_0000019617-25-000270_jpm-20241231.htm</x:v>
      </x:c>
      <x:c r="M765" s="2" t="str">
        <x:v>https://www.sec.gov/Archives/edgar/data/19617/000001961725000270/jpm-20241231.htm</x:v>
      </x:c>
      <x:c r="N765" s="2" t="str">
        <x:v>f-7972</x:v>
      </x:c>
      <x:c r="O765" s="2" t="str"/>
      <x:c r="P765" s="2" t="str">
        <x:v>Exact XBRL anchor</x:v>
      </x:c>
      <x:c r="Q765" s="2" t="str">
        <x:v>Revenues, Net of Interest Expense</x:v>
      </x:c>
      <x:c r="R765" s="2" t="str">
        <x:v>highlighted/JPM_0000019617-25-000270_jpm-20241231.htm</x:v>
      </x:c>
      <x:c r="S765" s="2" t="str"/>
      <x:c r="T765" s="2" t="str"/>
    </x:row>
    <x:row r="766" ht="24" customHeight="1">
      <x:c r="C766" s="2" t="str">
        <x:v>Historical Inputs!F766</x:v>
      </x:c>
      <x:c r="D766" s="2" t="str">
        <x:v>JPM</x:v>
      </x:c>
      <x:c r="E766" s="2" t="str">
        <x:v>FY2022</x:v>
      </x:c>
      <x:c r="F766" s="2" t="str">
        <x:v>opex</x:v>
      </x:c>
      <x:c r="G766" s="2" t="n">
        <x:v>76140</x:v>
      </x:c>
      <x:c r="H766" s="2" t="str">
        <x:v>USD</x:v>
      </x:c>
      <x:c r="I766" s="2" t="str">
        <x:v>2022-12-31</x:v>
      </x:c>
      <x:c r="J766" s="2" t="str">
        <x:v>2025-02-14</x:v>
      </x:c>
      <x:c r="K766" s="2" t="str">
        <x:v>0000019617-25-000270</x:v>
      </x:c>
      <x:c r="L766" s="2" t="str">
        <x:v>data/raw/filings/JPM_0000019617-25-000270_jpm-20241231.htm</x:v>
      </x:c>
      <x:c r="M766" s="2" t="str">
        <x:v>https://www.sec.gov/Archives/edgar/data/19617/000001961725000270/jpm-20241231.htm</x:v>
      </x:c>
      <x:c r="N766" s="2" t="str">
        <x:v>f-7990</x:v>
      </x:c>
      <x:c r="O766" s="2" t="str"/>
      <x:c r="P766" s="2" t="str">
        <x:v>Exact XBRL anchor</x:v>
      </x:c>
      <x:c r="Q766" s="2" t="str">
        <x:v>Noninterest Expense</x:v>
      </x:c>
      <x:c r="R766" s="2" t="str">
        <x:v>highlighted/JPM_0000019617-25-000270_jpm-20241231.htm</x:v>
      </x:c>
      <x:c r="S766" s="2" t="str"/>
      <x:c r="T766" s="2" t="str"/>
    </x:row>
    <x:row r="767" ht="24" customHeight="1">
      <x:c r="C767" s="2" t="str">
        <x:v>Historical Inputs!F767</x:v>
      </x:c>
      <x:c r="D767" s="2" t="str">
        <x:v>JPM</x:v>
      </x:c>
      <x:c r="E767" s="2" t="str">
        <x:v>FY2022</x:v>
      </x:c>
      <x:c r="F767" s="2" t="str">
        <x:v>provision</x:v>
      </x:c>
      <x:c r="G767" s="2" t="n">
        <x:v>6389</x:v>
      </x:c>
      <x:c r="H767" s="2" t="str">
        <x:v>USD</x:v>
      </x:c>
      <x:c r="I767" s="2" t="str">
        <x:v>2022-12-31</x:v>
      </x:c>
      <x:c r="J767" s="2" t="str">
        <x:v>2025-02-14</x:v>
      </x:c>
      <x:c r="K767" s="2" t="str">
        <x:v>0000019617-25-000270</x:v>
      </x:c>
      <x:c r="L767" s="2" t="str">
        <x:v>data/raw/filings/JPM_0000019617-25-000270_jpm-20241231.htm</x:v>
      </x:c>
      <x:c r="M767" s="2" t="str">
        <x:v>https://www.sec.gov/Archives/edgar/data/19617/000001961725000270/jpm-20241231.htm</x:v>
      </x:c>
      <x:c r="N767" s="2" t="str">
        <x:v>f-7981</x:v>
      </x:c>
      <x:c r="O767" s="2" t="str"/>
      <x:c r="P767" s="2" t="str">
        <x:v>Exact XBRL anchor</x:v>
      </x:c>
      <x:c r="Q767" s="2" t="str">
        <x:v>Provision for Loan, Lease, and Other Losses</x:v>
      </x:c>
      <x:c r="R767" s="2" t="str">
        <x:v>highlighted/JPM_0000019617-25-000270_jpm-20241231.htm</x:v>
      </x:c>
      <x:c r="S767" s="2" t="str"/>
      <x:c r="T767" s="2" t="str"/>
    </x:row>
    <x:row r="768" ht="24" customHeight="1">
      <x:c r="C768" s="2" t="str">
        <x:v>Historical Inputs!F768</x:v>
      </x:c>
      <x:c r="D768" s="2" t="str">
        <x:v>JPM</x:v>
      </x:c>
      <x:c r="E768" s="2" t="str">
        <x:v>FY2022</x:v>
      </x:c>
      <x:c r="F768" s="2" t="str">
        <x:v>pretax</x:v>
      </x:c>
      <x:c r="G768" s="2" t="n">
        <x:v>46166</x:v>
      </x:c>
      <x:c r="H768" s="2" t="str">
        <x:v>USD</x:v>
      </x:c>
      <x:c r="I768" s="2" t="str">
        <x:v>2022-12-31</x:v>
      </x:c>
      <x:c r="J768" s="2" t="str">
        <x:v>2025-02-14</x:v>
      </x:c>
      <x:c r="K768" s="2" t="str">
        <x:v>0000019617-25-000270</x:v>
      </x:c>
      <x:c r="L768" s="2" t="str">
        <x:v>data/raw/filings/JPM_0000019617-25-000270_jpm-20241231.htm</x:v>
      </x:c>
      <x:c r="M768" s="2" t="str">
        <x:v>https://www.sec.gov/Archives/edgar/data/19617/000001961725000270/jpm-20241231.htm</x:v>
      </x:c>
      <x:c r="N768" s="2" t="str">
        <x:v>f-7999</x:v>
      </x:c>
      <x:c r="O768" s="2" t="str"/>
      <x:c r="P768" s="2" t="str">
        <x:v>Exact XBRL anchor</x:v>
      </x:c>
      <x:c r="Q768" s="2" t="str">
        <x:v>Income (Loss) from Continuing Operations before Income Taxes, Noncontrolling Interest</x:v>
      </x:c>
      <x:c r="R768" s="2" t="str">
        <x:v>highlighted/JPM_0000019617-25-000270_jpm-20241231.htm</x:v>
      </x:c>
      <x:c r="S768" s="2" t="str"/>
      <x:c r="T768" s="2" t="str"/>
    </x:row>
    <x:row r="769" ht="24" customHeight="1">
      <x:c r="C769" s="2" t="str">
        <x:v>Historical Inputs!F769</x:v>
      </x:c>
      <x:c r="D769" s="2" t="str">
        <x:v>JPM</x:v>
      </x:c>
      <x:c r="E769" s="2" t="str">
        <x:v>FY2022</x:v>
      </x:c>
      <x:c r="F769" s="2" t="str">
        <x:v>tax</x:v>
      </x:c>
      <x:c r="G769" s="2" t="n">
        <x:v>8490</x:v>
      </x:c>
      <x:c r="H769" s="2" t="str">
        <x:v>USD</x:v>
      </x:c>
      <x:c r="I769" s="2" t="str">
        <x:v>2022-12-31</x:v>
      </x:c>
      <x:c r="J769" s="2" t="str">
        <x:v>2025-02-14</x:v>
      </x:c>
      <x:c r="K769" s="2" t="str">
        <x:v>0000019617-25-000270</x:v>
      </x:c>
      <x:c r="L769" s="2" t="str">
        <x:v>data/raw/filings/JPM_0000019617-25-000270_jpm-20241231.htm</x:v>
      </x:c>
      <x:c r="M769" s="2" t="str">
        <x:v>https://www.sec.gov/Archives/edgar/data/19617/000001961725000270/jpm-20241231.htm</x:v>
      </x:c>
      <x:c r="N769" s="2" t="str">
        <x:v>f-8008</x:v>
      </x:c>
      <x:c r="O769" s="2" t="str"/>
      <x:c r="P769" s="2" t="str">
        <x:v>Exact XBRL anchor</x:v>
      </x:c>
      <x:c r="Q769" s="2" t="str">
        <x:v>Income Tax Expense (Benefit)</x:v>
      </x:c>
      <x:c r="R769" s="2" t="str">
        <x:v>highlighted/JPM_0000019617-25-000270_jpm-20241231.htm</x:v>
      </x:c>
      <x:c r="S769" s="2" t="str"/>
      <x:c r="T769" s="2" t="str"/>
    </x:row>
    <x:row r="770" ht="24" customHeight="1">
      <x:c r="C770" s="2" t="str">
        <x:v>Historical Inputs!F770</x:v>
      </x:c>
      <x:c r="D770" s="2" t="str">
        <x:v>JPM</x:v>
      </x:c>
      <x:c r="E770" s="2" t="str">
        <x:v>FY2022</x:v>
      </x:c>
      <x:c r="F770" s="2" t="str">
        <x:v>net_income</x:v>
      </x:c>
      <x:c r="G770" s="2" t="n">
        <x:v>37676</x:v>
      </x:c>
      <x:c r="H770" s="2" t="str">
        <x:v>USD</x:v>
      </x:c>
      <x:c r="I770" s="2" t="str">
        <x:v>2022-12-31</x:v>
      </x:c>
      <x:c r="J770" s="2" t="str">
        <x:v>2025-02-14</x:v>
      </x:c>
      <x:c r="K770" s="2" t="str">
        <x:v>0000019617-25-000270</x:v>
      </x:c>
      <x:c r="L770" s="2" t="str">
        <x:v>data/raw/filings/JPM_0000019617-25-000270_jpm-20241231.htm</x:v>
      </x:c>
      <x:c r="M770" s="2" t="str">
        <x:v>https://www.sec.gov/Archives/edgar/data/19617/000001961725000270/jpm-20241231.htm</x:v>
      </x:c>
      <x:c r="N770" s="2" t="str">
        <x:v>f-8017</x:v>
      </x:c>
      <x:c r="O770" s="2" t="str"/>
      <x:c r="P770" s="2" t="str">
        <x:v>Exact XBRL anchor</x:v>
      </x:c>
      <x:c r="Q770" s="2" t="str">
        <x:v>Net Income (Loss) Attributable to Parent</x:v>
      </x:c>
      <x:c r="R770" s="2" t="str">
        <x:v>highlighted/JPM_0000019617-25-000270_jpm-20241231.htm</x:v>
      </x:c>
      <x:c r="S770" s="2" t="str"/>
      <x:c r="T770" s="2" t="str"/>
    </x:row>
    <x:row r="771" ht="24" customHeight="1">
      <x:c r="C771" s="2" t="str">
        <x:v>Historical Inputs!F771</x:v>
      </x:c>
      <x:c r="D771" s="2" t="str">
        <x:v>JPM</x:v>
      </x:c>
      <x:c r="E771" s="2" t="str">
        <x:v>FY2022</x:v>
      </x:c>
      <x:c r="F771" s="2" t="str">
        <x:v>common_income</x:v>
      </x:c>
      <x:c r="G771" s="2" t="n">
        <x:v>35892</x:v>
      </x:c>
      <x:c r="H771" s="2" t="str">
        <x:v>USD</x:v>
      </x:c>
      <x:c r="I771" s="2" t="str">
        <x:v>2022-12-31</x:v>
      </x:c>
      <x:c r="J771" s="2" t="str">
        <x:v>2025-02-14</x:v>
      </x:c>
      <x:c r="K771" s="2" t="str">
        <x:v>0000019617-25-000270</x:v>
      </x:c>
      <x:c r="L771" s="2" t="str">
        <x:v>data/raw/filings/JPM_0000019617-25-000270_jpm-20241231.htm</x:v>
      </x:c>
      <x:c r="M771" s="2" t="str">
        <x:v>https://www.sec.gov/Archives/edgar/data/19617/000001961725000270/jpm-20241231.htm</x:v>
      </x:c>
      <x:c r="N771" s="2" t="str">
        <x:v>f-6999</x:v>
      </x:c>
      <x:c r="O771" s="2" t="str"/>
      <x:c r="P771" s="2" t="str">
        <x:v>Exact XBRL anchor</x:v>
      </x:c>
      <x:c r="Q771" s="2" t="str">
        <x:v>Net Income (Loss) Available to Common Stockholders, Basic</x:v>
      </x:c>
      <x:c r="R771" s="2" t="str">
        <x:v>highlighted/JPM_0000019617-25-000270_jpm-20241231.htm</x:v>
      </x:c>
      <x:c r="S771" s="2" t="str">
        <x:v>highlighted/JPM_FY2022_annualreport-2022.pdf</x:v>
      </x:c>
      <x:c r="T771" s="2" t="str">
        <x:v>179,288</x:v>
      </x:c>
    </x:row>
    <x:row r="772" ht="24" customHeight="1">
      <x:c r="C772" s="2" t="str">
        <x:v>Historical Inputs!F772</x:v>
      </x:c>
      <x:c r="D772" s="2" t="str">
        <x:v>JPM</x:v>
      </x:c>
      <x:c r="E772" s="2" t="str">
        <x:v>FY2022</x:v>
      </x:c>
      <x:c r="F772" s="2" t="str">
        <x:v>preferred_div</x:v>
      </x:c>
      <x:c r="G772" s="2" t="n">
        <x:v>1595</x:v>
      </x:c>
      <x:c r="H772" s="2" t="str">
        <x:v>USD</x:v>
      </x:c>
      <x:c r="I772" s="2" t="str">
        <x:v>2022-12-31</x:v>
      </x:c>
      <x:c r="J772" s="2" t="str">
        <x:v>2025-02-14</x:v>
      </x:c>
      <x:c r="K772" s="2" t="str">
        <x:v>0000019617-25-000270</x:v>
      </x:c>
      <x:c r="L772" s="2" t="str">
        <x:v>data/raw/filings/JPM_0000019617-25-000270_jpm-20241231.htm</x:v>
      </x:c>
      <x:c r="M772" s="2" t="str">
        <x:v>https://www.sec.gov/Archives/edgar/data/19617/000001961725000270/jpm-20241231.htm</x:v>
      </x:c>
      <x:c r="N772" s="2" t="str">
        <x:v>f-6990</x:v>
      </x:c>
      <x:c r="O772" s="2" t="str"/>
      <x:c r="P772" s="2" t="str">
        <x:v>Exact XBRL anchor</x:v>
      </x:c>
      <x:c r="Q772" s="2" t="str">
        <x:v>Dividends, Preferred Stock</x:v>
      </x:c>
      <x:c r="R772" s="2" t="str">
        <x:v>highlighted/JPM_0000019617-25-000270_jpm-20241231.htm</x:v>
      </x:c>
      <x:c r="S772" s="2" t="str">
        <x:v>highlighted/JPM_FY2022_annualreport-2022.pdf</x:v>
      </x:c>
      <x:c r="T772" s="2" t="str">
        <x:v>182,288</x:v>
      </x:c>
    </x:row>
    <x:row r="773" ht="24" customHeight="1">
      <x:c r="C773" s="2" t="str">
        <x:v>Historical Inputs!F773</x:v>
      </x:c>
      <x:c r="D773" s="2" t="str">
        <x:v>JPM</x:v>
      </x:c>
      <x:c r="E773" s="2" t="str">
        <x:v>FY2022</x:v>
      </x:c>
      <x:c r="F773" s="2" t="str">
        <x:v>eps</x:v>
      </x:c>
      <x:c r="G773" s="2" t="n">
        <x:v>12.09</x:v>
      </x:c>
      <x:c r="H773" s="2" t="str">
        <x:v>USD/shares</x:v>
      </x:c>
      <x:c r="I773" s="2" t="str">
        <x:v>2022-12-31</x:v>
      </x:c>
      <x:c r="J773" s="2" t="str">
        <x:v>2025-02-14</x:v>
      </x:c>
      <x:c r="K773" s="2" t="str">
        <x:v>0000019617-25-000270</x:v>
      </x:c>
      <x:c r="L773" s="2" t="str">
        <x:v>data/raw/filings/JPM_0000019617-25-000270_jpm-20241231.htm</x:v>
      </x:c>
      <x:c r="M773" s="2" t="str">
        <x:v>https://www.sec.gov/Archives/edgar/data/19617/000001961725000270/jpm-20241231.htm</x:v>
      </x:c>
      <x:c r="N773" s="2" t="str">
        <x:v>f-7020</x:v>
      </x:c>
      <x:c r="O773" s="2" t="str"/>
      <x:c r="P773" s="2" t="str">
        <x:v>Exact XBRL anchor</x:v>
      </x:c>
      <x:c r="Q773" s="2" t="str">
        <x:v>Earnings Per Share, Diluted</x:v>
      </x:c>
      <x:c r="R773" s="2" t="str">
        <x:v>highlighted/JPM_0000019617-25-000270_jpm-20241231.htm</x:v>
      </x:c>
      <x:c r="S773" s="2" t="str"/>
      <x:c r="T773" s="2" t="str"/>
    </x:row>
    <x:row r="774" ht="24" customHeight="1">
      <x:c r="C774" s="2" t="str">
        <x:v>Historical Inputs!F774</x:v>
      </x:c>
      <x:c r="D774" s="2" t="str">
        <x:v>JPM</x:v>
      </x:c>
      <x:c r="E774" s="2" t="str">
        <x:v>FY2022</x:v>
      </x:c>
      <x:c r="F774" s="2" t="str">
        <x:v>shares_diluted</x:v>
      </x:c>
      <x:c r="G774" s="2" t="n">
        <x:v>2970</x:v>
      </x:c>
      <x:c r="H774" s="2" t="str">
        <x:v>shares</x:v>
      </x:c>
      <x:c r="I774" s="2" t="str">
        <x:v>2022-12-31</x:v>
      </x:c>
      <x:c r="J774" s="2" t="str">
        <x:v>2025-02-14</x:v>
      </x:c>
      <x:c r="K774" s="2" t="str">
        <x:v>0000019617-25-000270</x:v>
      </x:c>
      <x:c r="L774" s="2" t="str">
        <x:v>data/raw/filings/JPM_0000019617-25-000270_jpm-20241231.htm</x:v>
      </x:c>
      <x:c r="M774" s="2" t="str">
        <x:v>https://www.sec.gov/Archives/edgar/data/19617/000001961725000270/jpm-20241231.htm</x:v>
      </x:c>
      <x:c r="N774" s="2" t="str">
        <x:v>f-7017</x:v>
      </x:c>
      <x:c r="O774" s="2" t="str"/>
      <x:c r="P774" s="2" t="str">
        <x:v>Exact XBRL anchor</x:v>
      </x:c>
      <x:c r="Q774" s="2" t="str">
        <x:v>Weighted Average Number of Shares Outstanding, Diluted</x:v>
      </x:c>
      <x:c r="R774" s="2" t="str">
        <x:v>highlighted/JPM_0000019617-25-000270_jpm-20241231.htm</x:v>
      </x:c>
      <x:c r="S774" s="2" t="str"/>
      <x:c r="T774" s="2" t="str"/>
    </x:row>
    <x:row r="775" ht="24" customHeight="1">
      <x:c r="C775" s="2" t="str">
        <x:v>Historical Inputs!F775</x:v>
      </x:c>
      <x:c r="D775" s="2" t="str">
        <x:v>JPM</x:v>
      </x:c>
      <x:c r="E775" s="2" t="str">
        <x:v>FY2022</x:v>
      </x:c>
      <x:c r="F775" s="2" t="str">
        <x:v>dps</x:v>
      </x:c>
      <x:c r="G775" s="2" t="n">
        <x:v>4</x:v>
      </x:c>
      <x:c r="H775" s="2" t="str">
        <x:v>USD/shares</x:v>
      </x:c>
      <x:c r="I775" s="2" t="str">
        <x:v>2022-12-31</x:v>
      </x:c>
      <x:c r="J775" s="2" t="str">
        <x:v>2025-02-14</x:v>
      </x:c>
      <x:c r="K775" s="2" t="str">
        <x:v>0000019617-25-000270</x:v>
      </x:c>
      <x:c r="L775" s="2" t="str">
        <x:v>data/raw/filings/JPM_0000019617-25-000270_jpm-20241231.htm</x:v>
      </x:c>
      <x:c r="M775" s="2" t="str">
        <x:v>https://www.sec.gov/Archives/edgar/data/19617/000001961725000270/jpm-20241231.htm</x:v>
      </x:c>
      <x:c r="N775" s="2" t="str">
        <x:v>f-403</x:v>
      </x:c>
      <x:c r="O775" s="2" t="str"/>
      <x:c r="P775" s="2" t="str">
        <x:v>Exact XBRL anchor</x:v>
      </x:c>
      <x:c r="Q775" s="2" t="str">
        <x:v>Common Stock, Dividends, Per Share, Declared</x:v>
      </x:c>
      <x:c r="R775" s="2" t="str">
        <x:v>highlighted/JPM_0000019617-25-000270_jpm-20241231.htm</x:v>
      </x:c>
      <x:c r="S775" s="2" t="str">
        <x:v>highlighted/JPM_FY2022_annualreport-2022.pdf</x:v>
      </x:c>
      <x:c r="T775" s="2" t="str">
        <x:v>64</x:v>
      </x:c>
    </x:row>
    <x:row r="776" ht="24" customHeight="1">
      <x:c r="C776" s="2" t="str">
        <x:v>Historical Inputs!F776</x:v>
      </x:c>
      <x:c r="D776" s="2" t="str">
        <x:v>JPM</x:v>
      </x:c>
      <x:c r="E776" s="2" t="str">
        <x:v>FY2022</x:v>
      </x:c>
      <x:c r="F776" s="2" t="str">
        <x:v>dividends</x:v>
      </x:c>
      <x:c r="G776" s="2" t="n">
        <x:v>13562</x:v>
      </x:c>
      <x:c r="H776" s="2" t="str">
        <x:v>USD</x:v>
      </x:c>
      <x:c r="I776" s="2" t="str">
        <x:v>2022-12-31</x:v>
      </x:c>
      <x:c r="J776" s="2" t="str">
        <x:v>2025-02-14</x:v>
      </x:c>
      <x:c r="K776" s="2" t="str">
        <x:v>0000019617-25-000270</x:v>
      </x:c>
      <x:c r="L776" s="2" t="str">
        <x:v>data/raw/filings/JPM_0000019617-25-000270_jpm-20241231.htm</x:v>
      </x:c>
      <x:c r="M776" s="2" t="str">
        <x:v>https://www.sec.gov/Archives/edgar/data/19617/000001961725000270/jpm-20241231.htm</x:v>
      </x:c>
      <x:c r="N776" s="2" t="str">
        <x:v>f-547</x:v>
      </x:c>
      <x:c r="O776" s="2" t="str"/>
      <x:c r="P776" s="2" t="str">
        <x:v>Exact XBRL anchor</x:v>
      </x:c>
      <x:c r="Q776" s="2" t="str">
        <x:v>Payments of Dividends</x:v>
      </x:c>
      <x:c r="R776" s="2" t="str">
        <x:v>highlighted/JPM_0000019617-25-000270_jpm-20241231.htm</x:v>
      </x:c>
      <x:c r="S776" s="2" t="str">
        <x:v>highlighted/JPM_FY2022_annualreport-2022.pdf</x:v>
      </x:c>
      <x:c r="T776" s="2" t="str">
        <x:v>183,311</x:v>
      </x:c>
    </x:row>
    <x:row r="777" ht="24" customHeight="1">
      <x:c r="C777" s="2" t="str">
        <x:v>Historical Inputs!F777</x:v>
      </x:c>
      <x:c r="D777" s="2" t="str">
        <x:v>JPM</x:v>
      </x:c>
      <x:c r="E777" s="2" t="str">
        <x:v>FY2022</x:v>
      </x:c>
      <x:c r="F777" s="2" t="str">
        <x:v>buybacks</x:v>
      </x:c>
      <x:c r="G777" s="2" t="n">
        <x:v>3162</x:v>
      </x:c>
      <x:c r="H777" s="2" t="str">
        <x:v>USD</x:v>
      </x:c>
      <x:c r="I777" s="2" t="str">
        <x:v>2022-12-31</x:v>
      </x:c>
      <x:c r="J777" s="2" t="str">
        <x:v>2025-02-14</x:v>
      </x:c>
      <x:c r="K777" s="2" t="str">
        <x:v>0000019617-25-000270</x:v>
      </x:c>
      <x:c r="L777" s="2" t="str">
        <x:v>data/raw/filings/JPM_0000019617-25-000270_jpm-20241231.htm</x:v>
      </x:c>
      <x:c r="M777" s="2" t="str">
        <x:v>https://www.sec.gov/Archives/edgar/data/19617/000001961725000270/jpm-20241231.htm</x:v>
      </x:c>
      <x:c r="N777" s="2" t="str">
        <x:v>f-544</x:v>
      </x:c>
      <x:c r="O777" s="2" t="str"/>
      <x:c r="P777" s="2" t="str">
        <x:v>Exact XBRL anchor</x:v>
      </x:c>
      <x:c r="Q777" s="2" t="str">
        <x:v>Payments for Repurchase of Common Stock</x:v>
      </x:c>
      <x:c r="R777" s="2" t="str">
        <x:v>highlighted/JPM_0000019617-25-000270_jpm-20241231.htm</x:v>
      </x:c>
      <x:c r="S777" s="2" t="str">
        <x:v>highlighted/JPM_FY2022_annualreport-2022.pdf</x:v>
      </x:c>
      <x:c r="T777" s="2" t="str">
        <x:v>183,311</x:v>
      </x:c>
    </x:row>
    <x:row r="778" ht="24" customHeight="1">
      <x:c r="C778" s="2" t="str">
        <x:v>Historical Inputs!F778</x:v>
      </x:c>
      <x:c r="D778" s="2" t="str">
        <x:v>JPM</x:v>
      </x:c>
      <x:c r="E778" s="2" t="str">
        <x:v>FY2022</x:v>
      </x:c>
      <x:c r="F778" s="2" t="str">
        <x:v>chargeoffs</x:v>
      </x:c>
      <x:c r="G778" s="2" t="str">
        <x:v>n.a.</x:v>
      </x:c>
      <x:c r="H778" s="2" t="str">
        <x:v>USDm</x:v>
      </x:c>
      <x:c r="I778" s="2" t="str">
        <x:v>2022-12-31</x:v>
      </x:c>
      <x:c r="J778" s="2" t="str"/>
      <x:c r="K778" s="2" t="str"/>
      <x:c r="L778" s="2" t="str"/>
      <x:c r="M778" s="2" t="str"/>
      <x:c r="N778" s="2" t="str"/>
      <x:c r="O778" s="2" t="str"/>
      <x:c r="P778" s="2" t="str">
        <x:v>Not reported / unavailable</x:v>
      </x:c>
      <x:c r="Q778" s="2" t="str">
        <x:v>Gross loan charge-offs</x:v>
      </x:c>
      <x:c r="R778" s="2" t="str"/>
      <x:c r="S778" s="2" t="str"/>
      <x:c r="T778" s="2" t="str"/>
    </x:row>
    <x:row r="779" ht="24" customHeight="1">
      <x:c r="C779" s="2" t="str">
        <x:v>Historical Inputs!F779</x:v>
      </x:c>
      <x:c r="D779" s="2" t="str">
        <x:v>JPM</x:v>
      </x:c>
      <x:c r="E779" s="2" t="str">
        <x:v>FY2022</x:v>
      </x:c>
      <x:c r="F779" s="2" t="str">
        <x:v>recoveries</x:v>
      </x:c>
      <x:c r="G779" s="2" t="str">
        <x:v>n.a.</x:v>
      </x:c>
      <x:c r="H779" s="2" t="str">
        <x:v>USDm</x:v>
      </x:c>
      <x:c r="I779" s="2" t="str">
        <x:v>2022-12-31</x:v>
      </x:c>
      <x:c r="J779" s="2" t="str"/>
      <x:c r="K779" s="2" t="str"/>
      <x:c r="L779" s="2" t="str"/>
      <x:c r="M779" s="2" t="str"/>
      <x:c r="N779" s="2" t="str"/>
      <x:c r="O779" s="2" t="str"/>
      <x:c r="P779" s="2" t="str">
        <x:v>Not reported / unavailable</x:v>
      </x:c>
      <x:c r="Q779" s="2" t="str">
        <x:v>Loan recoveries</x:v>
      </x:c>
      <x:c r="R779" s="2" t="str"/>
      <x:c r="S779" s="2" t="str"/>
      <x:c r="T779" s="2" t="str"/>
    </x:row>
    <x:row r="780" ht="24" customHeight="1">
      <x:c r="C780" s="2" t="str">
        <x:v>Historical Inputs!F780</x:v>
      </x:c>
      <x:c r="D780" s="2" t="str">
        <x:v>JPM</x:v>
      </x:c>
      <x:c r="E780" s="2" t="str">
        <x:v>FY2022</x:v>
      </x:c>
      <x:c r="F780" s="2" t="str">
        <x:v>rwa</x:v>
      </x:c>
      <x:c r="G780" s="2" t="str">
        <x:v>n.a.</x:v>
      </x:c>
      <x:c r="H780" s="2" t="str">
        <x:v>USDm</x:v>
      </x:c>
      <x:c r="I780" s="2" t="str">
        <x:v>2022-12-31</x:v>
      </x:c>
      <x:c r="J780" s="2" t="str"/>
      <x:c r="K780" s="2" t="str"/>
      <x:c r="L780" s="2" t="str"/>
      <x:c r="M780" s="2" t="str"/>
      <x:c r="N780" s="2" t="str"/>
      <x:c r="O780" s="2" t="str"/>
      <x:c r="P780" s="2" t="str">
        <x:v>Not reported / unavailable</x:v>
      </x:c>
      <x:c r="Q780" s="2" t="str">
        <x:v>Risk-weighted assets</x:v>
      </x:c>
      <x:c r="R780" s="2" t="str"/>
      <x:c r="S780" s="2" t="str"/>
      <x:c r="T780" s="2" t="str"/>
    </x:row>
    <x:row r="781" ht="24" customHeight="1">
      <x:c r="C781" s="2" t="str">
        <x:v>Historical Inputs!F781</x:v>
      </x:c>
      <x:c r="D781" s="2" t="str">
        <x:v>JPM</x:v>
      </x:c>
      <x:c r="E781" s="2" t="str">
        <x:v>FY2022</x:v>
      </x:c>
      <x:c r="F781" s="2" t="str">
        <x:v>cet1_reported</x:v>
      </x:c>
      <x:c r="G781" s="2" t="str">
        <x:v>n.a.</x:v>
      </x:c>
      <x:c r="H781" s="2" t="str">
        <x:v>%</x:v>
      </x:c>
      <x:c r="I781" s="2" t="str">
        <x:v>2022-12-31</x:v>
      </x:c>
      <x:c r="J781" s="2" t="str"/>
      <x:c r="K781" s="2" t="str"/>
      <x:c r="L781" s="2" t="str"/>
      <x:c r="M781" s="2" t="str"/>
      <x:c r="N781" s="2" t="str"/>
      <x:c r="O781" s="2" t="str"/>
      <x:c r="P781" s="2" t="str">
        <x:v>Not reported / unavailable</x:v>
      </x:c>
      <x:c r="Q781" s="2" t="str">
        <x:v>Actual standardized CET1 ratio</x:v>
      </x:c>
      <x:c r="R781" s="2" t="str"/>
      <x:c r="S781" s="2" t="str"/>
      <x:c r="T781" s="2" t="str"/>
    </x:row>
    <x:row r="782" ht="24" customHeight="1">
      <x:c r="C782" s="2" t="str">
        <x:v>Historical Inputs!F782</x:v>
      </x:c>
      <x:c r="D782" s="2" t="str">
        <x:v>JPM</x:v>
      </x:c>
      <x:c r="E782" s="2" t="str">
        <x:v>FY2022</x:v>
      </x:c>
      <x:c r="F782" s="2" t="str">
        <x:v>nim_reported</x:v>
      </x:c>
      <x:c r="G782" s="2" t="str">
        <x:v>n.a.</x:v>
      </x:c>
      <x:c r="H782" s="2" t="str">
        <x:v>%</x:v>
      </x:c>
      <x:c r="I782" s="2" t="str">
        <x:v>2022-12-31</x:v>
      </x:c>
      <x:c r="J782" s="2" t="str"/>
      <x:c r="K782" s="2" t="str"/>
      <x:c r="L782" s="2" t="str"/>
      <x:c r="M782" s="2" t="str"/>
      <x:c r="N782" s="2" t="str"/>
      <x:c r="O782" s="2" t="str"/>
      <x:c r="P782" s="2" t="str">
        <x:v>Not reported / unavailable</x:v>
      </x:c>
      <x:c r="Q782" s="2" t="str">
        <x:v>Issuer reported net interest margin</x:v>
      </x:c>
      <x:c r="R782" s="2" t="str"/>
      <x:c r="S782" s="2" t="str"/>
      <x:c r="T782" s="2" t="str"/>
    </x:row>
    <x:row r="783" ht="24" customHeight="1">
      <x:c r="C783" s="2" t="str">
        <x:v>Historical Inputs!F783</x:v>
      </x:c>
      <x:c r="D783" s="2" t="str">
        <x:v>JPM</x:v>
      </x:c>
      <x:c r="E783" s="2" t="str">
        <x:v>FY2022</x:v>
      </x:c>
      <x:c r="F783" s="2" t="str">
        <x:v>bvps_reported</x:v>
      </x:c>
      <x:c r="G783" s="2" t="n">
        <x:v>90.29</x:v>
      </x:c>
      <x:c r="H783" s="2" t="str">
        <x:v>USD/shares</x:v>
      </x:c>
      <x:c r="I783" s="2" t="str">
        <x:v>2022-12-31</x:v>
      </x:c>
      <x:c r="J783" s="2" t="str">
        <x:v>2023-02-21</x:v>
      </x:c>
      <x:c r="K783" s="2" t="str">
        <x:v>0000019617-23-000231</x:v>
      </x:c>
      <x:c r="L783" s="2" t="str">
        <x:v>data/raw/filings/JPM_0000019617-23-000231_jpm-20221231.htm</x:v>
      </x:c>
      <x:c r="M783" s="2" t="str">
        <x:v>https://www.sec.gov/Archives/edgar/data/19617/000001961723000231/jpm-20221231.htm</x:v>
      </x:c>
      <x:c r="N783" s="2" t="str"/>
      <x:c r="O783" s="2" t="str"/>
      <x:c r="P783" s="2" t="str">
        <x:v>Exact selected original table text</x:v>
      </x:c>
      <x:c r="Q783" s="2" t="str">
        <x:v>Reported common book value per share</x:v>
      </x:c>
      <x:c r="R783" s="2" t="str">
        <x:v>highlighted/JPM_0000019617-23-000231_jpm-20221231.htm</x:v>
      </x:c>
      <x:c r="S783" s="2" t="str">
        <x:v>highlighted/JPM_FY2022_annualreport-2022.pdf</x:v>
      </x:c>
      <x:c r="T783" s="2" t="str">
        <x:v>64,67</x:v>
      </x:c>
    </x:row>
    <x:row r="784" ht="24" customHeight="1">
      <x:c r="C784" s="2" t="str">
        <x:v>Historical Inputs!F784</x:v>
      </x:c>
      <x:c r="D784" s="2" t="str">
        <x:v>JPM</x:v>
      </x:c>
      <x:c r="E784" s="2" t="str">
        <x:v>FY2022</x:v>
      </x:c>
      <x:c r="F784" s="2" t="str">
        <x:v>tbvps_reported</x:v>
      </x:c>
      <x:c r="G784" s="2" t="n">
        <x:v>73.12</x:v>
      </x:c>
      <x:c r="H784" s="2" t="str">
        <x:v>USD/shares</x:v>
      </x:c>
      <x:c r="I784" s="2" t="str">
        <x:v>2022-12-31</x:v>
      </x:c>
      <x:c r="J784" s="2" t="str">
        <x:v>2023-02-21</x:v>
      </x:c>
      <x:c r="K784" s="2" t="str">
        <x:v>0000019617-23-000231</x:v>
      </x:c>
      <x:c r="L784" s="2" t="str">
        <x:v>data/raw/filings/JPM_0000019617-23-000231_jpm-20221231.htm</x:v>
      </x:c>
      <x:c r="M784" s="2" t="str">
        <x:v>https://www.sec.gov/Archives/edgar/data/19617/000001961723000231/jpm-20221231.htm</x:v>
      </x:c>
      <x:c r="N784" s="2" t="str"/>
      <x:c r="O784" s="2" t="str"/>
      <x:c r="P784" s="2" t="str">
        <x:v>Exact selected original table text</x:v>
      </x:c>
      <x:c r="Q784" s="2" t="str">
        <x:v>Reported tangible book value per share</x:v>
      </x:c>
      <x:c r="R784" s="2" t="str">
        <x:v>highlighted/JPM_0000019617-23-000231_jpm-20221231.htm</x:v>
      </x:c>
      <x:c r="S784" s="2" t="str">
        <x:v>highlighted/JPM_FY2022_annualreport-2022.pdf</x:v>
      </x:c>
      <x:c r="T784" s="2" t="str">
        <x:v>64,67,80</x:v>
      </x:c>
    </x:row>
    <x:row r="785" ht="24" customHeight="1">
      <x:c r="C785" s="2" t="str">
        <x:v>Historical Inputs!F785</x:v>
      </x:c>
      <x:c r="D785" s="2" t="str">
        <x:v>JPM</x:v>
      </x:c>
      <x:c r="E785" s="2" t="str">
        <x:v>FY2022</x:v>
      </x:c>
      <x:c r="F785" s="2" t="str">
        <x:v>tce_reported</x:v>
      </x:c>
      <x:c r="G785" s="2" t="str">
        <x:v>n.a.</x:v>
      </x:c>
      <x:c r="H785" s="2" t="str">
        <x:v>USDm</x:v>
      </x:c>
      <x:c r="I785" s="2" t="str">
        <x:v>2022-12-31</x:v>
      </x:c>
      <x:c r="J785" s="2" t="str"/>
      <x:c r="K785" s="2" t="str"/>
      <x:c r="L785" s="2" t="str"/>
      <x:c r="M785" s="2" t="str"/>
      <x:c r="N785" s="2" t="str"/>
      <x:c r="O785" s="2" t="str"/>
      <x:c r="P785" s="2" t="str">
        <x:v>Not reported / unavailable</x:v>
      </x:c>
      <x:c r="Q785" s="2" t="str">
        <x:v>Reported tangible common equity</x:v>
      </x:c>
      <x:c r="R785" s="2" t="str"/>
      <x:c r="S785" s="2" t="str"/>
      <x:c r="T785" s="2" t="str"/>
    </x:row>
    <x:row r="786" ht="24" customHeight="1">
      <x:c r="C786" s="2" t="str">
        <x:v>Historical Inputs!F786</x:v>
      </x:c>
      <x:c r="D786" s="2" t="str">
        <x:v>JPM</x:v>
      </x:c>
      <x:c r="E786" s="2" t="str">
        <x:v>FY2023</x:v>
      </x:c>
      <x:c r="F786" s="2" t="str">
        <x:v>assets</x:v>
      </x:c>
      <x:c r="G786" s="2" t="n">
        <x:v>3875393</x:v>
      </x:c>
      <x:c r="H786" s="2" t="str">
        <x:v>USD</x:v>
      </x:c>
      <x:c r="I786" s="2" t="str">
        <x:v>2023-12-31</x:v>
      </x:c>
      <x:c r="J786" s="2" t="str">
        <x:v>2026-02-13</x:v>
      </x:c>
      <x:c r="K786" s="2" t="str">
        <x:v>0001628280-26-008131</x:v>
      </x:c>
      <x:c r="L786" s="2" t="str">
        <x:v>data/raw/filings/JPM_0001628280-26-008131_jpm-20251231.htm</x:v>
      </x:c>
      <x:c r="M786" s="2" t="str">
        <x:v>https://www.sec.gov/Archives/edgar/data/19617/000162828026008131/jpm-20251231.htm</x:v>
      </x:c>
      <x:c r="N786" s="2" t="str">
        <x:v>f-8189</x:v>
      </x:c>
      <x:c r="O786" s="2" t="str"/>
      <x:c r="P786" s="2" t="str">
        <x:v>Exact XBRL anchor</x:v>
      </x:c>
      <x:c r="Q786" s="2" t="str">
        <x:v>Assets</x:v>
      </x:c>
      <x:c r="R786" s="2" t="str">
        <x:v>highlighted/JPM_0001628280-26-008131_jpm-20251231.htm</x:v>
      </x:c>
      <x:c r="S786" s="2" t="str"/>
      <x:c r="T786" s="2" t="str"/>
    </x:row>
    <x:row r="787" ht="24" customHeight="1">
      <x:c r="C787" s="2" t="str">
        <x:v>Historical Inputs!F787</x:v>
      </x:c>
      <x:c r="D787" s="2" t="str">
        <x:v>JPM</x:v>
      </x:c>
      <x:c r="E787" s="2" t="str">
        <x:v>FY2023</x:v>
      </x:c>
      <x:c r="F787" s="2" t="str">
        <x:v>liabilities</x:v>
      </x:c>
      <x:c r="G787" s="2" t="n">
        <x:v>3547515</x:v>
      </x:c>
      <x:c r="H787" s="2" t="str">
        <x:v>USD</x:v>
      </x:c>
      <x:c r="I787" s="2" t="str">
        <x:v>2023-12-31</x:v>
      </x:c>
      <x:c r="J787" s="2" t="str">
        <x:v>2025-02-14</x:v>
      </x:c>
      <x:c r="K787" s="2" t="str">
        <x:v>0000019617-25-000270</x:v>
      </x:c>
      <x:c r="L787" s="2" t="str">
        <x:v>data/raw/filings/JPM_0000019617-25-000270_jpm-20241231.htm</x:v>
      </x:c>
      <x:c r="M787" s="2" t="str">
        <x:v>https://www.sec.gov/Archives/edgar/data/19617/000001961725000270/jpm-20241231.htm</x:v>
      </x:c>
      <x:c r="N787" s="2" t="str">
        <x:v>f-313</x:v>
      </x:c>
      <x:c r="O787" s="2" t="str"/>
      <x:c r="P787" s="2" t="str">
        <x:v>Exact XBRL anchor</x:v>
      </x:c>
      <x:c r="Q787" s="2" t="str">
        <x:v>Liabilities</x:v>
      </x:c>
      <x:c r="R787" s="2" t="str">
        <x:v>highlighted/JPM_0000019617-25-000270_jpm-20241231.htm</x:v>
      </x:c>
      <x:c r="S787" s="2" t="str">
        <x:v>highlighted/JPM_FY2023_annualreport-2023.pdf</x:v>
      </x:c>
      <x:c r="T787" s="2" t="str">
        <x:v>97,206</x:v>
      </x:c>
    </x:row>
    <x:row r="788" ht="24" customHeight="1">
      <x:c r="C788" s="2" t="str">
        <x:v>Historical Inputs!F788</x:v>
      </x:c>
      <x:c r="D788" s="2" t="str">
        <x:v>JPM</x:v>
      </x:c>
      <x:c r="E788" s="2" t="str">
        <x:v>FY2023</x:v>
      </x:c>
      <x:c r="F788" s="2" t="str">
        <x:v>equity</x:v>
      </x:c>
      <x:c r="G788" s="2" t="n">
        <x:v>327878</x:v>
      </x:c>
      <x:c r="H788" s="2" t="str">
        <x:v>USD</x:v>
      </x:c>
      <x:c r="I788" s="2" t="str">
        <x:v>2023-12-31</x:v>
      </x:c>
      <x:c r="J788" s="2" t="str">
        <x:v>2026-02-13</x:v>
      </x:c>
      <x:c r="K788" s="2" t="str">
        <x:v>0001628280-26-008131</x:v>
      </x:c>
      <x:c r="L788" s="2" t="str">
        <x:v>data/raw/filings/JPM_0001628280-26-008131_jpm-20251231.htm</x:v>
      </x:c>
      <x:c r="M788" s="2" t="str">
        <x:v>https://www.sec.gov/Archives/edgar/data/19617/000162828026008131/jpm-20251231.htm</x:v>
      </x:c>
      <x:c r="N788" s="2" t="str">
        <x:v>f-464</x:v>
      </x:c>
      <x:c r="O788" s="2" t="str"/>
      <x:c r="P788" s="2" t="str">
        <x:v>Exact XBRL anchor</x:v>
      </x:c>
      <x:c r="Q788" s="2" t="str">
        <x:v>Stockholders' Equity Attributable to Parent</x:v>
      </x:c>
      <x:c r="R788" s="2" t="str">
        <x:v>highlighted/JPM_0001628280-26-008131_jpm-20251231.htm</x:v>
      </x:c>
      <x:c r="S788" s="2" t="str"/>
      <x:c r="T788" s="2" t="str"/>
    </x:row>
    <x:row r="789" ht="24" customHeight="1">
      <x:c r="C789" s="2" t="str">
        <x:v>Historical Inputs!F789</x:v>
      </x:c>
      <x:c r="D789" s="2" t="str">
        <x:v>JPM</x:v>
      </x:c>
      <x:c r="E789" s="2" t="str">
        <x:v>FY2023</x:v>
      </x:c>
      <x:c r="F789" s="2" t="str">
        <x:v>preferred</x:v>
      </x:c>
      <x:c r="G789" s="2" t="n">
        <x:v>27404</x:v>
      </x:c>
      <x:c r="H789" s="2" t="str">
        <x:v>USD</x:v>
      </x:c>
      <x:c r="I789" s="2" t="str">
        <x:v>2023-12-31</x:v>
      </x:c>
      <x:c r="J789" s="2" t="str">
        <x:v>2025-02-14</x:v>
      </x:c>
      <x:c r="K789" s="2" t="str">
        <x:v>0000019617-25-000270</x:v>
      </x:c>
      <x:c r="L789" s="2" t="str">
        <x:v>data/raw/filings/JPM_0000019617-25-000270_jpm-20241231.htm</x:v>
      </x:c>
      <x:c r="M789" s="2" t="str">
        <x:v>https://www.sec.gov/Archives/edgar/data/19617/000001961725000270/jpm-20241231.htm</x:v>
      </x:c>
      <x:c r="N789" s="2" t="str">
        <x:v>f-6920</x:v>
      </x:c>
      <x:c r="O789" s="2" t="str"/>
      <x:c r="P789" s="2" t="str">
        <x:v>Exact XBRL anchor</x:v>
      </x:c>
      <x:c r="Q789" s="2" t="str">
        <x:v>Preferred Stock, Including Additional Paid in Capital, Net of Discount</x:v>
      </x:c>
      <x:c r="R789" s="2" t="str">
        <x:v>highlighted/JPM_0000019617-25-000270_jpm-20241231.htm</x:v>
      </x:c>
      <x:c r="S789" s="2" t="str"/>
      <x:c r="T789" s="2" t="str"/>
    </x:row>
    <x:row r="790" ht="24" customHeight="1">
      <x:c r="C790" s="2" t="str">
        <x:v>Historical Inputs!F790</x:v>
      </x:c>
      <x:c r="D790" s="2" t="str">
        <x:v>JPM</x:v>
      </x:c>
      <x:c r="E790" s="2" t="str">
        <x:v>FY2023</x:v>
      </x:c>
      <x:c r="F790" s="2" t="str">
        <x:v>common_equity_reported</x:v>
      </x:c>
      <x:c r="G790" s="2" t="str">
        <x:v>n.a.</x:v>
      </x:c>
      <x:c r="H790" s="2" t="str">
        <x:v>USDm</x:v>
      </x:c>
      <x:c r="I790" s="2" t="str">
        <x:v>2023-12-31</x:v>
      </x:c>
      <x:c r="J790" s="2" t="str"/>
      <x:c r="K790" s="2" t="str"/>
      <x:c r="L790" s="2" t="str"/>
      <x:c r="M790" s="2" t="str"/>
      <x:c r="N790" s="2" t="str"/>
      <x:c r="O790" s="2" t="str"/>
      <x:c r="P790" s="2" t="str">
        <x:v>Not reported / unavailable</x:v>
      </x:c>
      <x:c r="Q790" s="2" t="str">
        <x:v>Reported common shareholders equity</x:v>
      </x:c>
      <x:c r="R790" s="2" t="str"/>
      <x:c r="S790" s="2" t="str"/>
      <x:c r="T790" s="2" t="str"/>
    </x:row>
    <x:row r="791" ht="24" customHeight="1">
      <x:c r="C791" s="2" t="str">
        <x:v>Historical Inputs!F791</x:v>
      </x:c>
      <x:c r="D791" s="2" t="str">
        <x:v>JPM</x:v>
      </x:c>
      <x:c r="E791" s="2" t="str">
        <x:v>FY2023</x:v>
      </x:c>
      <x:c r="F791" s="2" t="str">
        <x:v>goodwill</x:v>
      </x:c>
      <x:c r="G791" s="2" t="n">
        <x:v>52634</x:v>
      </x:c>
      <x:c r="H791" s="2" t="str">
        <x:v>USD</x:v>
      </x:c>
      <x:c r="I791" s="2" t="str">
        <x:v>2023-12-31</x:v>
      </x:c>
      <x:c r="J791" s="2" t="str">
        <x:v>2026-02-13</x:v>
      </x:c>
      <x:c r="K791" s="2" t="str">
        <x:v>0001628280-26-008131</x:v>
      </x:c>
      <x:c r="L791" s="2" t="str">
        <x:v>data/raw/filings/JPM_0001628280-26-008131_jpm-20251231.htm</x:v>
      </x:c>
      <x:c r="M791" s="2" t="str">
        <x:v>https://www.sec.gov/Archives/edgar/data/19617/000162828026008131/jpm-20251231.htm</x:v>
      </x:c>
      <x:c r="N791" s="2" t="str">
        <x:v>f-6372</x:v>
      </x:c>
      <x:c r="O791" s="2" t="str"/>
      <x:c r="P791" s="2" t="str">
        <x:v>Exact XBRL anchor</x:v>
      </x:c>
      <x:c r="Q791" s="2" t="str">
        <x:v>Goodwill</x:v>
      </x:c>
      <x:c r="R791" s="2" t="str">
        <x:v>highlighted/JPM_0001628280-26-008131_jpm-20251231.htm</x:v>
      </x:c>
      <x:c r="S791" s="2" t="str">
        <x:v>highlighted/JPM_FY2023_annualreport-2023.pdf</x:v>
      </x:c>
      <x:c r="T791" s="2" t="str">
        <x:v>102,307</x:v>
      </x:c>
    </x:row>
    <x:row r="792" ht="24" customHeight="1">
      <x:c r="C792" s="2" t="str">
        <x:v>Historical Inputs!F792</x:v>
      </x:c>
      <x:c r="D792" s="2" t="str">
        <x:v>JPM</x:v>
      </x:c>
      <x:c r="E792" s="2" t="str">
        <x:v>FY2023</x:v>
      </x:c>
      <x:c r="F792" s="2" t="str">
        <x:v>intangibles</x:v>
      </x:c>
      <x:c r="G792" s="2" t="n">
        <x:v>2000</x:v>
      </x:c>
      <x:c r="H792" s="2" t="str">
        <x:v>USD</x:v>
      </x:c>
      <x:c r="I792" s="2" t="str">
        <x:v>2023-12-31</x:v>
      </x:c>
      <x:c r="J792" s="2" t="str">
        <x:v>2025-02-14</x:v>
      </x:c>
      <x:c r="K792" s="2" t="str">
        <x:v>0000019617-25-000270</x:v>
      </x:c>
      <x:c r="L792" s="2" t="str">
        <x:v>data/raw/filings/JPM_0000019617-25-000270_jpm-20241231.htm</x:v>
      </x:c>
      <x:c r="M792" s="2" t="str">
        <x:v>https://www.sec.gov/Archives/edgar/data/19617/000001961725000270/jpm-20241231.htm</x:v>
      </x:c>
      <x:c r="N792" s="2" t="str">
        <x:v>f-6394</x:v>
      </x:c>
      <x:c r="O792" s="2" t="str"/>
      <x:c r="P792" s="2" t="str">
        <x:v>Exact XBRL anchor</x:v>
      </x:c>
      <x:c r="Q792" s="2" t="str">
        <x:v>Finite-Lived Intangible Assets, Net</x:v>
      </x:c>
      <x:c r="R792" s="2" t="str">
        <x:v>highlighted/JPM_0000019617-25-000270_jpm-20241231.htm</x:v>
      </x:c>
      <x:c r="S792" s="2" t="str"/>
      <x:c r="T792" s="2" t="str"/>
    </x:row>
    <x:row r="793" ht="24" customHeight="1">
      <x:c r="C793" s="2" t="str">
        <x:v>Historical Inputs!F793</x:v>
      </x:c>
      <x:c r="D793" s="2" t="str">
        <x:v>JPM</x:v>
      </x:c>
      <x:c r="E793" s="2" t="str">
        <x:v>FY2023</x:v>
      </x:c>
      <x:c r="F793" s="2" t="str">
        <x:v>intangibles_total</x:v>
      </x:c>
      <x:c r="G793" s="2" t="str">
        <x:v>n.a.</x:v>
      </x:c>
      <x:c r="H793" s="2" t="str">
        <x:v>USDm</x:v>
      </x:c>
      <x:c r="I793" s="2" t="str">
        <x:v>2023-12-31</x:v>
      </x:c>
      <x:c r="J793" s="2" t="str"/>
      <x:c r="K793" s="2" t="str"/>
      <x:c r="L793" s="2" t="str"/>
      <x:c r="M793" s="2" t="str"/>
      <x:c r="N793" s="2" t="str"/>
      <x:c r="O793" s="2" t="str"/>
      <x:c r="P793" s="2" t="str">
        <x:v>Not reported / unavailable</x:v>
      </x:c>
      <x:c r="Q793" s="2" t="str">
        <x:v>Reported goodwill and intangible assets combined</x:v>
      </x:c>
      <x:c r="R793" s="2" t="str"/>
      <x:c r="S793" s="2" t="str"/>
      <x:c r="T793" s="2" t="str"/>
    </x:row>
    <x:row r="794" ht="24" customHeight="1">
      <x:c r="C794" s="2" t="str">
        <x:v>Historical Inputs!F794</x:v>
      </x:c>
      <x:c r="D794" s="2" t="str">
        <x:v>JPM</x:v>
      </x:c>
      <x:c r="E794" s="2" t="str">
        <x:v>FY2023</x:v>
      </x:c>
      <x:c r="F794" s="2" t="str">
        <x:v>shares_end</x:v>
      </x:c>
      <x:c r="G794" s="2" t="n">
        <x:v>2876.6</x:v>
      </x:c>
      <x:c r="H794" s="2" t="str">
        <x:v>shares</x:v>
      </x:c>
      <x:c r="I794" s="2" t="str">
        <x:v>2023-12-31</x:v>
      </x:c>
      <x:c r="J794" s="2" t="str">
        <x:v>2026-02-13</x:v>
      </x:c>
      <x:c r="K794" s="2" t="str">
        <x:v>0001628280-26-008131</x:v>
      </x:c>
      <x:c r="L794" s="2" t="str">
        <x:v>data/raw/filings/JPM_0001628280-26-008131_jpm-20251231.htm</x:v>
      </x:c>
      <x:c r="M794" s="2" t="str">
        <x:v>https://www.sec.gov/Archives/edgar/data/19617/000162828026008131/jpm-20251231.htm</x:v>
      </x:c>
      <x:c r="N794" s="2" t="str">
        <x:v>f-7042</x:v>
      </x:c>
      <x:c r="O794" s="2" t="str"/>
      <x:c r="P794" s="2" t="str">
        <x:v>Exact XBRL anchor</x:v>
      </x:c>
      <x:c r="Q794" s="2" t="str">
        <x:v>Common Stock, Shares, Outstanding</x:v>
      </x:c>
      <x:c r="R794" s="2" t="str">
        <x:v>highlighted/JPM_0001628280-26-008131_jpm-20251231.htm</x:v>
      </x:c>
      <x:c r="S794" s="2" t="str"/>
      <x:c r="T794" s="2" t="str"/>
    </x:row>
    <x:row r="795" ht="24" customHeight="1">
      <x:c r="C795" s="2" t="str">
        <x:v>Historical Inputs!F795</x:v>
      </x:c>
      <x:c r="D795" s="2" t="str">
        <x:v>JPM</x:v>
      </x:c>
      <x:c r="E795" s="2" t="str">
        <x:v>FY2023</x:v>
      </x:c>
      <x:c r="F795" s="2" t="str">
        <x:v>shares_issued</x:v>
      </x:c>
      <x:c r="G795" s="2" t="n">
        <x:v>4104.9</x:v>
      </x:c>
      <x:c r="H795" s="2" t="str">
        <x:v>shares</x:v>
      </x:c>
      <x:c r="I795" s="2" t="str">
        <x:v>2023-12-31</x:v>
      </x:c>
      <x:c r="J795" s="2" t="str">
        <x:v>2026-02-13</x:v>
      </x:c>
      <x:c r="K795" s="2" t="str">
        <x:v>0001628280-26-008131</x:v>
      </x:c>
      <x:c r="L795" s="2" t="str">
        <x:v>data/raw/filings/JPM_0001628280-26-008131_jpm-20251231.htm</x:v>
      </x:c>
      <x:c r="M795" s="2" t="str">
        <x:v>https://www.sec.gov/Archives/edgar/data/19617/000162828026008131/jpm-20251231.htm</x:v>
      </x:c>
      <x:c r="N795" s="2" t="str">
        <x:v>f-7020</x:v>
      </x:c>
      <x:c r="O795" s="2" t="str"/>
      <x:c r="P795" s="2" t="str">
        <x:v>Exact XBRL anchor</x:v>
      </x:c>
      <x:c r="Q795" s="2" t="str">
        <x:v>Common Stock, Shares, Issued</x:v>
      </x:c>
      <x:c r="R795" s="2" t="str">
        <x:v>highlighted/JPM_0001628280-26-008131_jpm-20251231.htm</x:v>
      </x:c>
      <x:c r="S795" s="2" t="str">
        <x:v>highlighted/JPM_FY2023_annualreport-2023.pdf</x:v>
      </x:c>
      <x:c r="T795" s="2" t="str">
        <x:v>320</x:v>
      </x:c>
    </x:row>
    <x:row r="796" ht="24" customHeight="1">
      <x:c r="C796" s="2" t="str">
        <x:v>Historical Inputs!F796</x:v>
      </x:c>
      <x:c r="D796" s="2" t="str">
        <x:v>JPM</x:v>
      </x:c>
      <x:c r="E796" s="2" t="str">
        <x:v>FY2023</x:v>
      </x:c>
      <x:c r="F796" s="2" t="str">
        <x:v>shares_treasury</x:v>
      </x:c>
      <x:c r="G796" s="2" t="n">
        <x:v>1228.275301</x:v>
      </x:c>
      <x:c r="H796" s="2" t="str">
        <x:v>shares</x:v>
      </x:c>
      <x:c r="I796" s="2" t="str">
        <x:v>2023-12-31</x:v>
      </x:c>
      <x:c r="J796" s="2" t="str">
        <x:v>2025-02-14</x:v>
      </x:c>
      <x:c r="K796" s="2" t="str">
        <x:v>0000019617-25-000270</x:v>
      </x:c>
      <x:c r="L796" s="2" t="str">
        <x:v>data/raw/filings/JPM_0000019617-25-000270_jpm-20241231.htm</x:v>
      </x:c>
      <x:c r="M796" s="2" t="str">
        <x:v>https://www.sec.gov/Archives/edgar/data/19617/000001961725000270/jpm-20241231.htm</x:v>
      </x:c>
      <x:c r="N796" s="2" t="str"/>
      <x:c r="O796" s="2" t="str"/>
      <x:c r="P796" s="2" t="str">
        <x:v>Structured source retained; exact visible anchor requires review</x:v>
      </x:c>
      <x:c r="Q796" s="2" t="str">
        <x:v>Treasury Stock, Common, Shares</x:v>
      </x:c>
      <x:c r="R796" s="2" t="str"/>
      <x:c r="S796" s="2" t="str">
        <x:v>highlighted/JPM_FY2023_annualreport-2023.pdf</x:v>
      </x:c>
      <x:c r="T796" s="2" t="str">
        <x:v>320</x:v>
      </x:c>
    </x:row>
    <x:row r="797" ht="24" customHeight="1">
      <x:c r="C797" s="2" t="str">
        <x:v>Historical Inputs!F797</x:v>
      </x:c>
      <x:c r="D797" s="2" t="str">
        <x:v>JPM</x:v>
      </x:c>
      <x:c r="E797" s="2" t="str">
        <x:v>FY2023</x:v>
      </x:c>
      <x:c r="F797" s="2" t="str">
        <x:v>deposits</x:v>
      </x:c>
      <x:c r="G797" s="2" t="n">
        <x:v>2400688</x:v>
      </x:c>
      <x:c r="H797" s="2" t="str">
        <x:v>USD</x:v>
      </x:c>
      <x:c r="I797" s="2" t="str">
        <x:v>2023-12-31</x:v>
      </x:c>
      <x:c r="J797" s="2" t="str">
        <x:v>2025-02-14</x:v>
      </x:c>
      <x:c r="K797" s="2" t="str">
        <x:v>0000019617-25-000270</x:v>
      </x:c>
      <x:c r="L797" s="2" t="str">
        <x:v>data/raw/filings/JPM_0000019617-25-000270_jpm-20241231.htm</x:v>
      </x:c>
      <x:c r="M797" s="2" t="str">
        <x:v>https://www.sec.gov/Archives/edgar/data/19617/000001961725000270/jpm-20241231.htm</x:v>
      </x:c>
      <x:c r="N797" s="2" t="str">
        <x:v>f-6449</x:v>
      </x:c>
      <x:c r="O797" s="2" t="str"/>
      <x:c r="P797" s="2" t="str">
        <x:v>Exact XBRL anchor</x:v>
      </x:c>
      <x:c r="Q797" s="2" t="str">
        <x:v>Deposits</x:v>
      </x:c>
      <x:c r="R797" s="2" t="str">
        <x:v>highlighted/JPM_0000019617-25-000270_jpm-20241231.htm</x:v>
      </x:c>
      <x:c r="S797" s="2" t="str"/>
      <x:c r="T797" s="2" t="str"/>
    </x:row>
    <x:row r="798" ht="24" customHeight="1">
      <x:c r="C798" s="2" t="str">
        <x:v>Historical Inputs!F798</x:v>
      </x:c>
      <x:c r="D798" s="2" t="str">
        <x:v>JPM</x:v>
      </x:c>
      <x:c r="E798" s="2" t="str">
        <x:v>FY2023</x:v>
      </x:c>
      <x:c r="F798" s="2" t="str">
        <x:v>loans_gross</x:v>
      </x:c>
      <x:c r="G798" s="2" t="n">
        <x:v>1280870</x:v>
      </x:c>
      <x:c r="H798" s="2" t="str">
        <x:v>USD</x:v>
      </x:c>
      <x:c r="I798" s="2" t="str">
        <x:v>2023-12-31</x:v>
      </x:c>
      <x:c r="J798" s="2" t="str">
        <x:v>2026-02-13</x:v>
      </x:c>
      <x:c r="K798" s="2" t="str">
        <x:v>0001628280-26-008131</x:v>
      </x:c>
      <x:c r="L798" s="2" t="str">
        <x:v>data/raw/filings/JPM_0001628280-26-008131_jpm-20251231.htm</x:v>
      </x:c>
      <x:c r="M798" s="2" t="str">
        <x:v>https://www.sec.gov/Archives/edgar/data/19617/000162828026008131/jpm-20251231.htm</x:v>
      </x:c>
      <x:c r="N798" s="2" t="str">
        <x:v>f-5955</x:v>
      </x:c>
      <x:c r="O798" s="2" t="str"/>
      <x:c r="P798" s="2" t="str">
        <x:v>Exact XBRL anchor</x:v>
      </x:c>
      <x:c r="Q798" s="2" t="str">
        <x:v>Gross loans and leases selected definition</x:v>
      </x:c>
      <x:c r="R798" s="2" t="str">
        <x:v>highlighted/JPM_0001628280-26-008131_jpm-20251231.htm</x:v>
      </x:c>
      <x:c r="S798" s="2" t="str">
        <x:v>highlighted/JPM_FY2023_annualreport-2023.pdf</x:v>
      </x:c>
      <x:c r="T798" s="2" t="str">
        <x:v>151,170,296</x:v>
      </x:c>
    </x:row>
    <x:row r="799" ht="24" customHeight="1">
      <x:c r="C799" s="2" t="str">
        <x:v>Historical Inputs!F799</x:v>
      </x:c>
      <x:c r="D799" s="2" t="str">
        <x:v>JPM</x:v>
      </x:c>
      <x:c r="E799" s="2" t="str">
        <x:v>FY2023</x:v>
      </x:c>
      <x:c r="F799" s="2" t="str">
        <x:v>loans_net</x:v>
      </x:c>
      <x:c r="G799" s="2" t="n">
        <x:v>1301286</x:v>
      </x:c>
      <x:c r="H799" s="2" t="str">
        <x:v>USD</x:v>
      </x:c>
      <x:c r="I799" s="2" t="str">
        <x:v>2023-12-31</x:v>
      </x:c>
      <x:c r="J799" s="2" t="str">
        <x:v>2025-02-14</x:v>
      </x:c>
      <x:c r="K799" s="2" t="str">
        <x:v>0000019617-25-000270</x:v>
      </x:c>
      <x:c r="L799" s="2" t="str">
        <x:v>data/raw/filings/JPM_0000019617-25-000270_jpm-20241231.htm</x:v>
      </x:c>
      <x:c r="M799" s="2" t="str">
        <x:v>https://www.sec.gov/Archives/edgar/data/19617/000001961725000270/jpm-20241231.htm</x:v>
      </x:c>
      <x:c r="N799" s="2" t="str">
        <x:v>f-271</x:v>
      </x:c>
      <x:c r="O799" s="2" t="str"/>
      <x:c r="P799" s="2" t="str">
        <x:v>Exact XBRL anchor</x:v>
      </x:c>
      <x:c r="Q799" s="2" t="str">
        <x:v>Net loans after allowance selected definition</x:v>
      </x:c>
      <x:c r="R799" s="2" t="str">
        <x:v>highlighted/JPM_0000019617-25-000270_jpm-20241231.htm</x:v>
      </x:c>
      <x:c r="S799" s="2" t="str">
        <x:v>highlighted/JPM_FY2023_annualreport-2023.pdf</x:v>
      </x:c>
      <x:c r="T799" s="2" t="str">
        <x:v>96,206</x:v>
      </x:c>
    </x:row>
    <x:row r="800" ht="24" customHeight="1">
      <x:c r="C800" s="2" t="str">
        <x:v>Historical Inputs!F800</x:v>
      </x:c>
      <x:c r="D800" s="2" t="str">
        <x:v>JPM</x:v>
      </x:c>
      <x:c r="E800" s="2" t="str">
        <x:v>FY2023</x:v>
      </x:c>
      <x:c r="F800" s="2" t="str">
        <x:v>allowance</x:v>
      </x:c>
      <x:c r="G800" s="2" t="n">
        <x:v>22420</x:v>
      </x:c>
      <x:c r="H800" s="2" t="str">
        <x:v>USD</x:v>
      </x:c>
      <x:c r="I800" s="2" t="str">
        <x:v>2023-12-31</x:v>
      </x:c>
      <x:c r="J800" s="2" t="str">
        <x:v>2026-02-13</x:v>
      </x:c>
      <x:c r="K800" s="2" t="str">
        <x:v>0001628280-26-008131</x:v>
      </x:c>
      <x:c r="L800" s="2" t="str">
        <x:v>data/raw/filings/JPM_0001628280-26-008131_jpm-20251231.htm</x:v>
      </x:c>
      <x:c r="M800" s="2" t="str">
        <x:v>https://www.sec.gov/Archives/edgar/data/19617/000162828026008131/jpm-20251231.htm</x:v>
      </x:c>
      <x:c r="N800" s="2" t="str">
        <x:v>f-5931</x:v>
      </x:c>
      <x:c r="O800" s="2" t="str"/>
      <x:c r="P800" s="2" t="str">
        <x:v>Exact XBRL anchor</x:v>
      </x:c>
      <x:c r="Q800" s="2" t="str">
        <x:v>Loan allowance for credit losses</x:v>
      </x:c>
      <x:c r="R800" s="2" t="str">
        <x:v>highlighted/JPM_0001628280-26-008131_jpm-20251231.htm</x:v>
      </x:c>
      <x:c r="S800" s="2" t="str"/>
      <x:c r="T800" s="2" t="str"/>
    </x:row>
    <x:row r="801" ht="24" customHeight="1">
      <x:c r="C801" s="2" t="str">
        <x:v>Historical Inputs!F801</x:v>
      </x:c>
      <x:c r="D801" s="2" t="str">
        <x:v>JPM</x:v>
      </x:c>
      <x:c r="E801" s="2" t="str">
        <x:v>FY2023</x:v>
      </x:c>
      <x:c r="F801" s="2" t="str">
        <x:v>nonaccrual</x:v>
      </x:c>
      <x:c r="G801" s="2" t="str">
        <x:v>n.a.</x:v>
      </x:c>
      <x:c r="H801" s="2" t="str">
        <x:v>USDm</x:v>
      </x:c>
      <x:c r="I801" s="2" t="str">
        <x:v>2023-12-31</x:v>
      </x:c>
      <x:c r="J801" s="2" t="str"/>
      <x:c r="K801" s="2" t="str"/>
      <x:c r="L801" s="2" t="str"/>
      <x:c r="M801" s="2" t="str"/>
      <x:c r="N801" s="2" t="str"/>
      <x:c r="O801" s="2" t="str"/>
      <x:c r="P801" s="2" t="str">
        <x:v>Not reported / unavailable</x:v>
      </x:c>
      <x:c r="Q801" s="2" t="str">
        <x:v>Nonaccrual</x:v>
      </x:c>
      <x:c r="R801" s="2" t="str"/>
      <x:c r="S801" s="2" t="str"/>
      <x:c r="T801" s="2" t="str"/>
    </x:row>
    <x:row r="802" ht="24" customHeight="1">
      <x:c r="C802" s="2" t="str">
        <x:v>Historical Inputs!F802</x:v>
      </x:c>
      <x:c r="D802" s="2" t="str">
        <x:v>JPM</x:v>
      </x:c>
      <x:c r="E802" s="2" t="str">
        <x:v>FY2023</x:v>
      </x:c>
      <x:c r="F802" s="2" t="str">
        <x:v>cash</x:v>
      </x:c>
      <x:c r="G802" s="2" t="str">
        <x:v>n.a.</x:v>
      </x:c>
      <x:c r="H802" s="2" t="str">
        <x:v>USDm</x:v>
      </x:c>
      <x:c r="I802" s="2" t="str">
        <x:v>2023-12-31</x:v>
      </x:c>
      <x:c r="J802" s="2" t="str"/>
      <x:c r="K802" s="2" t="str"/>
      <x:c r="L802" s="2" t="str"/>
      <x:c r="M802" s="2" t="str"/>
      <x:c r="N802" s="2" t="str"/>
      <x:c r="O802" s="2" t="str"/>
      <x:c r="P802" s="2" t="str">
        <x:v>Not reported / unavailable</x:v>
      </x:c>
      <x:c r="Q802" s="2" t="str">
        <x:v>Cash</x:v>
      </x:c>
      <x:c r="R802" s="2" t="str"/>
      <x:c r="S802" s="2" t="str"/>
      <x:c r="T802" s="2" t="str"/>
    </x:row>
    <x:row r="803" ht="24" customHeight="1">
      <x:c r="C803" s="2" t="str">
        <x:v>Historical Inputs!F803</x:v>
      </x:c>
      <x:c r="D803" s="2" t="str">
        <x:v>JPM</x:v>
      </x:c>
      <x:c r="E803" s="2" t="str">
        <x:v>FY2023</x:v>
      </x:c>
      <x:c r="F803" s="2" t="str">
        <x:v>aoci</x:v>
      </x:c>
      <x:c r="G803" s="2" t="n">
        <x:v>-10443</x:v>
      </x:c>
      <x:c r="H803" s="2" t="str">
        <x:v>USD</x:v>
      </x:c>
      <x:c r="I803" s="2" t="str">
        <x:v>2023-12-31</x:v>
      </x:c>
      <x:c r="J803" s="2" t="str">
        <x:v>2025-02-14</x:v>
      </x:c>
      <x:c r="K803" s="2" t="str">
        <x:v>0000019617-25-000270</x:v>
      </x:c>
      <x:c r="L803" s="2" t="str">
        <x:v>data/raw/filings/JPM_0000019617-25-000270_jpm-20241231.htm</x:v>
      </x:c>
      <x:c r="M803" s="2" t="str">
        <x:v>https://www.sec.gov/Archives/edgar/data/19617/000001961725000270/jpm-20241231.htm</x:v>
      </x:c>
      <x:c r="N803" s="2" t="str">
        <x:v>f-337</x:v>
      </x:c>
      <x:c r="O803" s="2" t="str"/>
      <x:c r="P803" s="2" t="str">
        <x:v>Exact XBRL anchor</x:v>
      </x:c>
      <x:c r="Q803" s="2" t="str">
        <x:v>Accumulated Other Comprehensive Income (Loss), Net of Tax</x:v>
      </x:c>
      <x:c r="R803" s="2" t="str">
        <x:v>highlighted/JPM_0000019617-25-000270_jpm-20241231.htm</x:v>
      </x:c>
      <x:c r="S803" s="2" t="str">
        <x:v>highlighted/JPM_FY2023_annualreport-2023.pdf</x:v>
      </x:c>
      <x:c r="T803" s="2" t="str">
        <x:v>206</x:v>
      </x:c>
    </x:row>
    <x:row r="804" ht="24" customHeight="1">
      <x:c r="C804" s="2" t="str">
        <x:v>Historical Inputs!F804</x:v>
      </x:c>
      <x:c r="D804" s="2" t="str">
        <x:v>JPM</x:v>
      </x:c>
      <x:c r="E804" s="2" t="str">
        <x:v>FY2023</x:v>
      </x:c>
      <x:c r="F804" s="2" t="str">
        <x:v>nii</x:v>
      </x:c>
      <x:c r="G804" s="2" t="n">
        <x:v>89267</x:v>
      </x:c>
      <x:c r="H804" s="2" t="str">
        <x:v>USD</x:v>
      </x:c>
      <x:c r="I804" s="2" t="str">
        <x:v>2023-12-31</x:v>
      </x:c>
      <x:c r="J804" s="2" t="str">
        <x:v>2026-02-13</x:v>
      </x:c>
      <x:c r="K804" s="2" t="str">
        <x:v>0001628280-26-008131</x:v>
      </x:c>
      <x:c r="L804" s="2" t="str">
        <x:v>data/raw/filings/JPM_0001628280-26-008131_jpm-20251231.htm</x:v>
      </x:c>
      <x:c r="M804" s="2" t="str">
        <x:v>https://www.sec.gov/Archives/edgar/data/19617/000162828026008131/jpm-20251231.htm</x:v>
      </x:c>
      <x:c r="N804" s="2" t="str">
        <x:v>f-8123</x:v>
      </x:c>
      <x:c r="O804" s="2" t="str"/>
      <x:c r="P804" s="2" t="str">
        <x:v>Exact XBRL anchor</x:v>
      </x:c>
      <x:c r="Q804" s="2" t="str">
        <x:v>Interest Income (Expense), Net</x:v>
      </x:c>
      <x:c r="R804" s="2" t="str">
        <x:v>highlighted/JPM_0001628280-26-008131_jpm-20251231.htm</x:v>
      </x:c>
      <x:c r="S804" s="2" t="str"/>
      <x:c r="T804" s="2" t="str"/>
    </x:row>
    <x:row r="805" ht="24" customHeight="1">
      <x:c r="C805" s="2" t="str">
        <x:v>Historical Inputs!F805</x:v>
      </x:c>
      <x:c r="D805" s="2" t="str">
        <x:v>JPM</x:v>
      </x:c>
      <x:c r="E805" s="2" t="str">
        <x:v>FY2023</x:v>
      </x:c>
      <x:c r="F805" s="2" t="str">
        <x:v>noninterest_income</x:v>
      </x:c>
      <x:c r="G805" s="2" t="n">
        <x:v>68837</x:v>
      </x:c>
      <x:c r="H805" s="2" t="str">
        <x:v>USD</x:v>
      </x:c>
      <x:c r="I805" s="2" t="str">
        <x:v>2023-12-31</x:v>
      </x:c>
      <x:c r="J805" s="2" t="str">
        <x:v>2026-02-13</x:v>
      </x:c>
      <x:c r="K805" s="2" t="str">
        <x:v>0001628280-26-008131</x:v>
      </x:c>
      <x:c r="L805" s="2" t="str">
        <x:v>data/raw/filings/JPM_0001628280-26-008131_jpm-20251231.htm</x:v>
      </x:c>
      <x:c r="M805" s="2" t="str">
        <x:v>https://www.sec.gov/Archives/edgar/data/19617/000162828026008131/jpm-20251231.htm</x:v>
      </x:c>
      <x:c r="N805" s="2" t="str">
        <x:v>f-8114</x:v>
      </x:c>
      <x:c r="O805" s="2" t="str"/>
      <x:c r="P805" s="2" t="str">
        <x:v>Exact XBRL anchor</x:v>
      </x:c>
      <x:c r="Q805" s="2" t="str">
        <x:v>Noninterest Income</x:v>
      </x:c>
      <x:c r="R805" s="2" t="str">
        <x:v>highlighted/JPM_0001628280-26-008131_jpm-20251231.htm</x:v>
      </x:c>
      <x:c r="S805" s="2" t="str"/>
      <x:c r="T805" s="2" t="str"/>
    </x:row>
    <x:row r="806" ht="24" customHeight="1">
      <x:c r="C806" s="2" t="str">
        <x:v>Historical Inputs!F806</x:v>
      </x:c>
      <x:c r="D806" s="2" t="str">
        <x:v>JPM</x:v>
      </x:c>
      <x:c r="E806" s="2" t="str">
        <x:v>FY2023</x:v>
      </x:c>
      <x:c r="F806" s="2" t="str">
        <x:v>revenue_reported</x:v>
      </x:c>
      <x:c r="G806" s="2" t="n">
        <x:v>158104</x:v>
      </x:c>
      <x:c r="H806" s="2" t="str">
        <x:v>USD</x:v>
      </x:c>
      <x:c r="I806" s="2" t="str">
        <x:v>2023-12-31</x:v>
      </x:c>
      <x:c r="J806" s="2" t="str">
        <x:v>2026-02-13</x:v>
      </x:c>
      <x:c r="K806" s="2" t="str">
        <x:v>0001628280-26-008131</x:v>
      </x:c>
      <x:c r="L806" s="2" t="str">
        <x:v>data/raw/filings/JPM_0001628280-26-008131_jpm-20251231.htm</x:v>
      </x:c>
      <x:c r="M806" s="2" t="str">
        <x:v>https://www.sec.gov/Archives/edgar/data/19617/000162828026008131/jpm-20251231.htm</x:v>
      </x:c>
      <x:c r="N806" s="2" t="str">
        <x:v>f-8132</x:v>
      </x:c>
      <x:c r="O806" s="2" t="str"/>
      <x:c r="P806" s="2" t="str">
        <x:v>Exact XBRL anchor</x:v>
      </x:c>
      <x:c r="Q806" s="2" t="str">
        <x:v>Revenues, Net of Interest Expense</x:v>
      </x:c>
      <x:c r="R806" s="2" t="str">
        <x:v>highlighted/JPM_0001628280-26-008131_jpm-20251231.htm</x:v>
      </x:c>
      <x:c r="S806" s="2" t="str"/>
      <x:c r="T806" s="2" t="str"/>
    </x:row>
    <x:row r="807" ht="24" customHeight="1">
      <x:c r="C807" s="2" t="str">
        <x:v>Historical Inputs!F807</x:v>
      </x:c>
      <x:c r="D807" s="2" t="str">
        <x:v>JPM</x:v>
      </x:c>
      <x:c r="E807" s="2" t="str">
        <x:v>FY2023</x:v>
      </x:c>
      <x:c r="F807" s="2" t="str">
        <x:v>opex</x:v>
      </x:c>
      <x:c r="G807" s="2" t="n">
        <x:v>87172</x:v>
      </x:c>
      <x:c r="H807" s="2" t="str">
        <x:v>USD</x:v>
      </x:c>
      <x:c r="I807" s="2" t="str">
        <x:v>2023-12-31</x:v>
      </x:c>
      <x:c r="J807" s="2" t="str">
        <x:v>2026-02-13</x:v>
      </x:c>
      <x:c r="K807" s="2" t="str">
        <x:v>0001628280-26-008131</x:v>
      </x:c>
      <x:c r="L807" s="2" t="str">
        <x:v>data/raw/filings/JPM_0001628280-26-008131_jpm-20251231.htm</x:v>
      </x:c>
      <x:c r="M807" s="2" t="str">
        <x:v>https://www.sec.gov/Archives/edgar/data/19617/000162828026008131/jpm-20251231.htm</x:v>
      </x:c>
      <x:c r="N807" s="2" t="str">
        <x:v>f-8150</x:v>
      </x:c>
      <x:c r="O807" s="2" t="str"/>
      <x:c r="P807" s="2" t="str">
        <x:v>Exact XBRL anchor</x:v>
      </x:c>
      <x:c r="Q807" s="2" t="str">
        <x:v>Noninterest Expense</x:v>
      </x:c>
      <x:c r="R807" s="2" t="str">
        <x:v>highlighted/JPM_0001628280-26-008131_jpm-20251231.htm</x:v>
      </x:c>
      <x:c r="S807" s="2" t="str"/>
      <x:c r="T807" s="2" t="str"/>
    </x:row>
    <x:row r="808" ht="24" customHeight="1">
      <x:c r="C808" s="2" t="str">
        <x:v>Historical Inputs!F808</x:v>
      </x:c>
      <x:c r="D808" s="2" t="str">
        <x:v>JPM</x:v>
      </x:c>
      <x:c r="E808" s="2" t="str">
        <x:v>FY2023</x:v>
      </x:c>
      <x:c r="F808" s="2" t="str">
        <x:v>provision</x:v>
      </x:c>
      <x:c r="G808" s="2" t="n">
        <x:v>9320</x:v>
      </x:c>
      <x:c r="H808" s="2" t="str">
        <x:v>USD</x:v>
      </x:c>
      <x:c r="I808" s="2" t="str">
        <x:v>2023-12-31</x:v>
      </x:c>
      <x:c r="J808" s="2" t="str">
        <x:v>2026-02-13</x:v>
      </x:c>
      <x:c r="K808" s="2" t="str">
        <x:v>0001628280-26-008131</x:v>
      </x:c>
      <x:c r="L808" s="2" t="str">
        <x:v>data/raw/filings/JPM_0001628280-26-008131_jpm-20251231.htm</x:v>
      </x:c>
      <x:c r="M808" s="2" t="str">
        <x:v>https://www.sec.gov/Archives/edgar/data/19617/000162828026008131/jpm-20251231.htm</x:v>
      </x:c>
      <x:c r="N808" s="2" t="str">
        <x:v>f-8141</x:v>
      </x:c>
      <x:c r="O808" s="2" t="str"/>
      <x:c r="P808" s="2" t="str">
        <x:v>Exact XBRL anchor</x:v>
      </x:c>
      <x:c r="Q808" s="2" t="str">
        <x:v>Provision for Loan, Lease, and Other Losses</x:v>
      </x:c>
      <x:c r="R808" s="2" t="str">
        <x:v>highlighted/JPM_0001628280-26-008131_jpm-20251231.htm</x:v>
      </x:c>
      <x:c r="S808" s="2" t="str"/>
      <x:c r="T808" s="2" t="str"/>
    </x:row>
    <x:row r="809" ht="24" customHeight="1">
      <x:c r="C809" s="2" t="str">
        <x:v>Historical Inputs!F809</x:v>
      </x:c>
      <x:c r="D809" s="2" t="str">
        <x:v>JPM</x:v>
      </x:c>
      <x:c r="E809" s="2" t="str">
        <x:v>FY2023</x:v>
      </x:c>
      <x:c r="F809" s="2" t="str">
        <x:v>pretax</x:v>
      </x:c>
      <x:c r="G809" s="2" t="n">
        <x:v>61612</x:v>
      </x:c>
      <x:c r="H809" s="2" t="str">
        <x:v>USD</x:v>
      </x:c>
      <x:c r="I809" s="2" t="str">
        <x:v>2023-12-31</x:v>
      </x:c>
      <x:c r="J809" s="2" t="str">
        <x:v>2026-02-13</x:v>
      </x:c>
      <x:c r="K809" s="2" t="str">
        <x:v>0001628280-26-008131</x:v>
      </x:c>
      <x:c r="L809" s="2" t="str">
        <x:v>data/raw/filings/JPM_0001628280-26-008131_jpm-20251231.htm</x:v>
      </x:c>
      <x:c r="M809" s="2" t="str">
        <x:v>https://www.sec.gov/Archives/edgar/data/19617/000162828026008131/jpm-20251231.htm</x:v>
      </x:c>
      <x:c r="N809" s="2" t="str">
        <x:v>f-8159</x:v>
      </x:c>
      <x:c r="O809" s="2" t="str"/>
      <x:c r="P809" s="2" t="str">
        <x:v>Exact XBRL anchor</x:v>
      </x:c>
      <x:c r="Q809" s="2" t="str">
        <x:v>Income (Loss) from Continuing Operations before Income Taxes, Noncontrolling Interest</x:v>
      </x:c>
      <x:c r="R809" s="2" t="str">
        <x:v>highlighted/JPM_0001628280-26-008131_jpm-20251231.htm</x:v>
      </x:c>
      <x:c r="S809" s="2" t="str"/>
      <x:c r="T809" s="2" t="str"/>
    </x:row>
    <x:row r="810" ht="24" customHeight="1">
      <x:c r="C810" s="2" t="str">
        <x:v>Historical Inputs!F810</x:v>
      </x:c>
      <x:c r="D810" s="2" t="str">
        <x:v>JPM</x:v>
      </x:c>
      <x:c r="E810" s="2" t="str">
        <x:v>FY2023</x:v>
      </x:c>
      <x:c r="F810" s="2" t="str">
        <x:v>tax</x:v>
      </x:c>
      <x:c r="G810" s="2" t="n">
        <x:v>12060</x:v>
      </x:c>
      <x:c r="H810" s="2" t="str">
        <x:v>USD</x:v>
      </x:c>
      <x:c r="I810" s="2" t="str">
        <x:v>2023-12-31</x:v>
      </x:c>
      <x:c r="J810" s="2" t="str">
        <x:v>2026-02-13</x:v>
      </x:c>
      <x:c r="K810" s="2" t="str">
        <x:v>0001628280-26-008131</x:v>
      </x:c>
      <x:c r="L810" s="2" t="str">
        <x:v>data/raw/filings/JPM_0001628280-26-008131_jpm-20251231.htm</x:v>
      </x:c>
      <x:c r="M810" s="2" t="str">
        <x:v>https://www.sec.gov/Archives/edgar/data/19617/000162828026008131/jpm-20251231.htm</x:v>
      </x:c>
      <x:c r="N810" s="2" t="str">
        <x:v>f-8168</x:v>
      </x:c>
      <x:c r="O810" s="2" t="str"/>
      <x:c r="P810" s="2" t="str">
        <x:v>Exact XBRL anchor</x:v>
      </x:c>
      <x:c r="Q810" s="2" t="str">
        <x:v>Income Tax Expense (Benefit)</x:v>
      </x:c>
      <x:c r="R810" s="2" t="str">
        <x:v>highlighted/JPM_0001628280-26-008131_jpm-20251231.htm</x:v>
      </x:c>
      <x:c r="S810" s="2" t="str"/>
      <x:c r="T810" s="2" t="str"/>
    </x:row>
    <x:row r="811" ht="24" customHeight="1">
      <x:c r="C811" s="2" t="str">
        <x:v>Historical Inputs!F811</x:v>
      </x:c>
      <x:c r="D811" s="2" t="str">
        <x:v>JPM</x:v>
      </x:c>
      <x:c r="E811" s="2" t="str">
        <x:v>FY2023</x:v>
      </x:c>
      <x:c r="F811" s="2" t="str">
        <x:v>net_income</x:v>
      </x:c>
      <x:c r="G811" s="2" t="n">
        <x:v>49552</x:v>
      </x:c>
      <x:c r="H811" s="2" t="str">
        <x:v>USD</x:v>
      </x:c>
      <x:c r="I811" s="2" t="str">
        <x:v>2023-12-31</x:v>
      </x:c>
      <x:c r="J811" s="2" t="str">
        <x:v>2026-02-13</x:v>
      </x:c>
      <x:c r="K811" s="2" t="str">
        <x:v>0001628280-26-008131</x:v>
      </x:c>
      <x:c r="L811" s="2" t="str">
        <x:v>data/raw/filings/JPM_0001628280-26-008131_jpm-20251231.htm</x:v>
      </x:c>
      <x:c r="M811" s="2" t="str">
        <x:v>https://www.sec.gov/Archives/edgar/data/19617/000162828026008131/jpm-20251231.htm</x:v>
      </x:c>
      <x:c r="N811" s="2" t="str">
        <x:v>f-8177</x:v>
      </x:c>
      <x:c r="O811" s="2" t="str"/>
      <x:c r="P811" s="2" t="str">
        <x:v>Exact XBRL anchor</x:v>
      </x:c>
      <x:c r="Q811" s="2" t="str">
        <x:v>Net Income (Loss) Attributable to Parent</x:v>
      </x:c>
      <x:c r="R811" s="2" t="str">
        <x:v>highlighted/JPM_0001628280-26-008131_jpm-20251231.htm</x:v>
      </x:c>
      <x:c r="S811" s="2" t="str"/>
      <x:c r="T811" s="2" t="str"/>
    </x:row>
    <x:row r="812" ht="24" customHeight="1">
      <x:c r="C812" s="2" t="str">
        <x:v>Historical Inputs!F812</x:v>
      </x:c>
      <x:c r="D812" s="2" t="str">
        <x:v>JPM</x:v>
      </x:c>
      <x:c r="E812" s="2" t="str">
        <x:v>FY2023</x:v>
      </x:c>
      <x:c r="F812" s="2" t="str">
        <x:v>common_income</x:v>
      </x:c>
      <x:c r="G812" s="2" t="n">
        <x:v>47760</x:v>
      </x:c>
      <x:c r="H812" s="2" t="str">
        <x:v>USD</x:v>
      </x:c>
      <x:c r="I812" s="2" t="str">
        <x:v>2023-12-31</x:v>
      </x:c>
      <x:c r="J812" s="2" t="str">
        <x:v>2026-02-13</x:v>
      </x:c>
      <x:c r="K812" s="2" t="str">
        <x:v>0001628280-26-008131</x:v>
      </x:c>
      <x:c r="L812" s="2" t="str">
        <x:v>data/raw/filings/JPM_0001628280-26-008131_jpm-20251231.htm</x:v>
      </x:c>
      <x:c r="M812" s="2" t="str">
        <x:v>https://www.sec.gov/Archives/edgar/data/19617/000162828026008131/jpm-20251231.htm</x:v>
      </x:c>
      <x:c r="N812" s="2" t="str">
        <x:v>f-7070</x:v>
      </x:c>
      <x:c r="O812" s="2" t="str"/>
      <x:c r="P812" s="2" t="str">
        <x:v>Exact XBRL anchor</x:v>
      </x:c>
      <x:c r="Q812" s="2" t="str">
        <x:v>Net Income (Loss) Available to Common Stockholders, Basic</x:v>
      </x:c>
      <x:c r="R812" s="2" t="str">
        <x:v>highlighted/JPM_0001628280-26-008131_jpm-20251231.htm</x:v>
      </x:c>
      <x:c r="S812" s="2" t="str">
        <x:v>highlighted/JPM_FY2023_annualreport-2023.pdf</x:v>
      </x:c>
      <x:c r="T812" s="2" t="str">
        <x:v>204,321</x:v>
      </x:c>
    </x:row>
    <x:row r="813" ht="24" customHeight="1">
      <x:c r="C813" s="2" t="str">
        <x:v>Historical Inputs!F813</x:v>
      </x:c>
      <x:c r="D813" s="2" t="str">
        <x:v>JPM</x:v>
      </x:c>
      <x:c r="E813" s="2" t="str">
        <x:v>FY2023</x:v>
      </x:c>
      <x:c r="F813" s="2" t="str">
        <x:v>preferred_div</x:v>
      </x:c>
      <x:c r="G813" s="2" t="n">
        <x:v>1501</x:v>
      </x:c>
      <x:c r="H813" s="2" t="str">
        <x:v>USD</x:v>
      </x:c>
      <x:c r="I813" s="2" t="str">
        <x:v>2023-12-31</x:v>
      </x:c>
      <x:c r="J813" s="2" t="str">
        <x:v>2026-02-13</x:v>
      </x:c>
      <x:c r="K813" s="2" t="str">
        <x:v>0001628280-26-008131</x:v>
      </x:c>
      <x:c r="L813" s="2" t="str">
        <x:v>data/raw/filings/JPM_0001628280-26-008131_jpm-20251231.htm</x:v>
      </x:c>
      <x:c r="M813" s="2" t="str">
        <x:v>https://www.sec.gov/Archives/edgar/data/19617/000162828026008131/jpm-20251231.htm</x:v>
      </x:c>
      <x:c r="N813" s="2" t="str">
        <x:v>f-7061</x:v>
      </x:c>
      <x:c r="O813" s="2" t="str"/>
      <x:c r="P813" s="2" t="str">
        <x:v>Exact XBRL anchor</x:v>
      </x:c>
      <x:c r="Q813" s="2" t="str">
        <x:v>Dividends, Preferred Stock</x:v>
      </x:c>
      <x:c r="R813" s="2" t="str">
        <x:v>highlighted/JPM_0001628280-26-008131_jpm-20251231.htm</x:v>
      </x:c>
      <x:c r="S813" s="2" t="str">
        <x:v>highlighted/JPM_FY2023_annualreport-2023.pdf</x:v>
      </x:c>
      <x:c r="T813" s="2" t="str">
        <x:v>207,321</x:v>
      </x:c>
    </x:row>
    <x:row r="814" ht="24" customHeight="1">
      <x:c r="C814" s="2" t="str">
        <x:v>Historical Inputs!F814</x:v>
      </x:c>
      <x:c r="D814" s="2" t="str">
        <x:v>JPM</x:v>
      </x:c>
      <x:c r="E814" s="2" t="str">
        <x:v>FY2023</x:v>
      </x:c>
      <x:c r="F814" s="2" t="str">
        <x:v>eps</x:v>
      </x:c>
      <x:c r="G814" s="2" t="n">
        <x:v>16.23</x:v>
      </x:c>
      <x:c r="H814" s="2" t="str">
        <x:v>USD/shares</x:v>
      </x:c>
      <x:c r="I814" s="2" t="str">
        <x:v>2023-12-31</x:v>
      </x:c>
      <x:c r="J814" s="2" t="str">
        <x:v>2026-02-13</x:v>
      </x:c>
      <x:c r="K814" s="2" t="str">
        <x:v>0001628280-26-008131</x:v>
      </x:c>
      <x:c r="L814" s="2" t="str">
        <x:v>data/raw/filings/JPM_0001628280-26-008131_jpm-20251231.htm</x:v>
      </x:c>
      <x:c r="M814" s="2" t="str">
        <x:v>https://www.sec.gov/Archives/edgar/data/19617/000162828026008131/jpm-20251231.htm</x:v>
      </x:c>
      <x:c r="N814" s="2" t="str">
        <x:v>f-7091</x:v>
      </x:c>
      <x:c r="O814" s="2" t="str"/>
      <x:c r="P814" s="2" t="str">
        <x:v>Exact XBRL anchor</x:v>
      </x:c>
      <x:c r="Q814" s="2" t="str">
        <x:v>Earnings Per Share, Diluted</x:v>
      </x:c>
      <x:c r="R814" s="2" t="str">
        <x:v>highlighted/JPM_0001628280-26-008131_jpm-20251231.htm</x:v>
      </x:c>
      <x:c r="S814" s="2" t="str"/>
      <x:c r="T814" s="2" t="str"/>
    </x:row>
    <x:row r="815" ht="24" customHeight="1">
      <x:c r="C815" s="2" t="str">
        <x:v>Historical Inputs!F815</x:v>
      </x:c>
      <x:c r="D815" s="2" t="str">
        <x:v>JPM</x:v>
      </x:c>
      <x:c r="E815" s="2" t="str">
        <x:v>FY2023</x:v>
      </x:c>
      <x:c r="F815" s="2" t="str">
        <x:v>shares_diluted</x:v>
      </x:c>
      <x:c r="G815" s="2" t="n">
        <x:v>2943.1</x:v>
      </x:c>
      <x:c r="H815" s="2" t="str">
        <x:v>shares</x:v>
      </x:c>
      <x:c r="I815" s="2" t="str">
        <x:v>2023-12-31</x:v>
      </x:c>
      <x:c r="J815" s="2" t="str">
        <x:v>2026-02-13</x:v>
      </x:c>
      <x:c r="K815" s="2" t="str">
        <x:v>0001628280-26-008131</x:v>
      </x:c>
      <x:c r="L815" s="2" t="str">
        <x:v>data/raw/filings/JPM_0001628280-26-008131_jpm-20251231.htm</x:v>
      </x:c>
      <x:c r="M815" s="2" t="str">
        <x:v>https://www.sec.gov/Archives/edgar/data/19617/000162828026008131/jpm-20251231.htm</x:v>
      </x:c>
      <x:c r="N815" s="2" t="str">
        <x:v>f-7088</x:v>
      </x:c>
      <x:c r="O815" s="2" t="str"/>
      <x:c r="P815" s="2" t="str">
        <x:v>Exact XBRL anchor</x:v>
      </x:c>
      <x:c r="Q815" s="2" t="str">
        <x:v>Weighted Average Number of Shares Outstanding, Diluted</x:v>
      </x:c>
      <x:c r="R815" s="2" t="str">
        <x:v>highlighted/JPM_0001628280-26-008131_jpm-20251231.htm</x:v>
      </x:c>
      <x:c r="S815" s="2" t="str">
        <x:v>highlighted/JPM_FY2023_annualreport-2023.pdf</x:v>
      </x:c>
      <x:c r="T815" s="2" t="str">
        <x:v>84,204,321</x:v>
      </x:c>
    </x:row>
    <x:row r="816" ht="24" customHeight="1">
      <x:c r="C816" s="2" t="str">
        <x:v>Historical Inputs!F816</x:v>
      </x:c>
      <x:c r="D816" s="2" t="str">
        <x:v>JPM</x:v>
      </x:c>
      <x:c r="E816" s="2" t="str">
        <x:v>FY2023</x:v>
      </x:c>
      <x:c r="F816" s="2" t="str">
        <x:v>dps</x:v>
      </x:c>
      <x:c r="G816" s="2" t="n">
        <x:v>4.1</x:v>
      </x:c>
      <x:c r="H816" s="2" t="str">
        <x:v>USD/shares</x:v>
      </x:c>
      <x:c r="I816" s="2" t="str">
        <x:v>2023-12-31</x:v>
      </x:c>
      <x:c r="J816" s="2" t="str">
        <x:v>2026-02-13</x:v>
      </x:c>
      <x:c r="K816" s="2" t="str">
        <x:v>0001628280-26-008131</x:v>
      </x:c>
      <x:c r="L816" s="2" t="str">
        <x:v>data/raw/filings/JPM_0001628280-26-008131_jpm-20251231.htm</x:v>
      </x:c>
      <x:c r="M816" s="2" t="str">
        <x:v>https://www.sec.gov/Archives/edgar/data/19617/000162828026008131/jpm-20251231.htm</x:v>
      </x:c>
      <x:c r="N816" s="2" t="str">
        <x:v>f-434</x:v>
      </x:c>
      <x:c r="O816" s="2" t="str"/>
      <x:c r="P816" s="2" t="str">
        <x:v>Exact XBRL anchor</x:v>
      </x:c>
      <x:c r="Q816" s="2" t="str">
        <x:v>Common Stock, Dividends, Per Share, Declared</x:v>
      </x:c>
      <x:c r="R816" s="2" t="str">
        <x:v>highlighted/JPM_0001628280-26-008131_jpm-20251231.htm</x:v>
      </x:c>
      <x:c r="S816" s="2" t="str">
        <x:v>highlighted/JPM_FY2023_annualreport-2023.pdf</x:v>
      </x:c>
      <x:c r="T816" s="2" t="str">
        <x:v>2,84</x:v>
      </x:c>
    </x:row>
    <x:row r="817" ht="24" customHeight="1">
      <x:c r="C817" s="2" t="str">
        <x:v>Historical Inputs!F817</x:v>
      </x:c>
      <x:c r="D817" s="2" t="str">
        <x:v>JPM</x:v>
      </x:c>
      <x:c r="E817" s="2" t="str">
        <x:v>FY2023</x:v>
      </x:c>
      <x:c r="F817" s="2" t="str">
        <x:v>dividends</x:v>
      </x:c>
      <x:c r="G817" s="2" t="n">
        <x:v>13463</x:v>
      </x:c>
      <x:c r="H817" s="2" t="str">
        <x:v>USD</x:v>
      </x:c>
      <x:c r="I817" s="2" t="str">
        <x:v>2023-12-31</x:v>
      </x:c>
      <x:c r="J817" s="2" t="str">
        <x:v>2026-02-13</x:v>
      </x:c>
      <x:c r="K817" s="2" t="str">
        <x:v>0001628280-26-008131</x:v>
      </x:c>
      <x:c r="L817" s="2" t="str">
        <x:v>data/raw/filings/JPM_0001628280-26-008131_jpm-20251231.htm</x:v>
      </x:c>
      <x:c r="M817" s="2" t="str">
        <x:v>https://www.sec.gov/Archives/edgar/data/19617/000162828026008131/jpm-20251231.htm</x:v>
      </x:c>
      <x:c r="N817" s="2" t="str">
        <x:v>f-578</x:v>
      </x:c>
      <x:c r="O817" s="2" t="str"/>
      <x:c r="P817" s="2" t="str">
        <x:v>Exact XBRL anchor</x:v>
      </x:c>
      <x:c r="Q817" s="2" t="str">
        <x:v>Payments of Dividends</x:v>
      </x:c>
      <x:c r="R817" s="2" t="str">
        <x:v>highlighted/JPM_0001628280-26-008131_jpm-20251231.htm</x:v>
      </x:c>
      <x:c r="S817" s="2" t="str">
        <x:v>highlighted/JPM_FY2023_annualreport-2023.pdf</x:v>
      </x:c>
      <x:c r="T817" s="2" t="str">
        <x:v>208,344</x:v>
      </x:c>
    </x:row>
    <x:row r="818" ht="24" customHeight="1">
      <x:c r="C818" s="2" t="str">
        <x:v>Historical Inputs!F818</x:v>
      </x:c>
      <x:c r="D818" s="2" t="str">
        <x:v>JPM</x:v>
      </x:c>
      <x:c r="E818" s="2" t="str">
        <x:v>FY2023</x:v>
      </x:c>
      <x:c r="F818" s="2" t="str">
        <x:v>buybacks</x:v>
      </x:c>
      <x:c r="G818" s="2" t="n">
        <x:v>9824</x:v>
      </x:c>
      <x:c r="H818" s="2" t="str">
        <x:v>USD</x:v>
      </x:c>
      <x:c r="I818" s="2" t="str">
        <x:v>2023-12-31</x:v>
      </x:c>
      <x:c r="J818" s="2" t="str">
        <x:v>2026-02-13</x:v>
      </x:c>
      <x:c r="K818" s="2" t="str">
        <x:v>0001628280-26-008131</x:v>
      </x:c>
      <x:c r="L818" s="2" t="str">
        <x:v>data/raw/filings/JPM_0001628280-26-008131_jpm-20251231.htm</x:v>
      </x:c>
      <x:c r="M818" s="2" t="str">
        <x:v>https://www.sec.gov/Archives/edgar/data/19617/000162828026008131/jpm-20251231.htm</x:v>
      </x:c>
      <x:c r="N818" s="2" t="str">
        <x:v>f-575</x:v>
      </x:c>
      <x:c r="O818" s="2" t="str"/>
      <x:c r="P818" s="2" t="str">
        <x:v>Exact XBRL anchor</x:v>
      </x:c>
      <x:c r="Q818" s="2" t="str">
        <x:v>Payments for Repurchase of Common Stock</x:v>
      </x:c>
      <x:c r="R818" s="2" t="str">
        <x:v>highlighted/JPM_0001628280-26-008131_jpm-20251231.htm</x:v>
      </x:c>
      <x:c r="S818" s="2" t="str">
        <x:v>highlighted/JPM_FY2023_annualreport-2023.pdf</x:v>
      </x:c>
      <x:c r="T818" s="2" t="str">
        <x:v>208,344</x:v>
      </x:c>
    </x:row>
    <x:row r="819" ht="24" customHeight="1">
      <x:c r="C819" s="2" t="str">
        <x:v>Historical Inputs!F819</x:v>
      </x:c>
      <x:c r="D819" s="2" t="str">
        <x:v>JPM</x:v>
      </x:c>
      <x:c r="E819" s="2" t="str">
        <x:v>FY2023</x:v>
      </x:c>
      <x:c r="F819" s="2" t="str">
        <x:v>chargeoffs</x:v>
      </x:c>
      <x:c r="G819" s="2" t="str">
        <x:v>n.a.</x:v>
      </x:c>
      <x:c r="H819" s="2" t="str">
        <x:v>USDm</x:v>
      </x:c>
      <x:c r="I819" s="2" t="str">
        <x:v>2023-12-31</x:v>
      </x:c>
      <x:c r="J819" s="2" t="str"/>
      <x:c r="K819" s="2" t="str"/>
      <x:c r="L819" s="2" t="str"/>
      <x:c r="M819" s="2" t="str"/>
      <x:c r="N819" s="2" t="str"/>
      <x:c r="O819" s="2" t="str"/>
      <x:c r="P819" s="2" t="str">
        <x:v>Not reported / unavailable</x:v>
      </x:c>
      <x:c r="Q819" s="2" t="str">
        <x:v>Gross loan charge-offs</x:v>
      </x:c>
      <x:c r="R819" s="2" t="str"/>
      <x:c r="S819" s="2" t="str"/>
      <x:c r="T819" s="2" t="str"/>
    </x:row>
    <x:row r="820" ht="24" customHeight="1">
      <x:c r="C820" s="2" t="str">
        <x:v>Historical Inputs!F820</x:v>
      </x:c>
      <x:c r="D820" s="2" t="str">
        <x:v>JPM</x:v>
      </x:c>
      <x:c r="E820" s="2" t="str">
        <x:v>FY2023</x:v>
      </x:c>
      <x:c r="F820" s="2" t="str">
        <x:v>recoveries</x:v>
      </x:c>
      <x:c r="G820" s="2" t="str">
        <x:v>n.a.</x:v>
      </x:c>
      <x:c r="H820" s="2" t="str">
        <x:v>USDm</x:v>
      </x:c>
      <x:c r="I820" s="2" t="str">
        <x:v>2023-12-31</x:v>
      </x:c>
      <x:c r="J820" s="2" t="str"/>
      <x:c r="K820" s="2" t="str"/>
      <x:c r="L820" s="2" t="str"/>
      <x:c r="M820" s="2" t="str"/>
      <x:c r="N820" s="2" t="str"/>
      <x:c r="O820" s="2" t="str"/>
      <x:c r="P820" s="2" t="str">
        <x:v>Not reported / unavailable</x:v>
      </x:c>
      <x:c r="Q820" s="2" t="str">
        <x:v>Loan recoveries</x:v>
      </x:c>
      <x:c r="R820" s="2" t="str"/>
      <x:c r="S820" s="2" t="str"/>
      <x:c r="T820" s="2" t="str"/>
    </x:row>
    <x:row r="821" ht="24" customHeight="1">
      <x:c r="C821" s="2" t="str">
        <x:v>Historical Inputs!F821</x:v>
      </x:c>
      <x:c r="D821" s="2" t="str">
        <x:v>JPM</x:v>
      </x:c>
      <x:c r="E821" s="2" t="str">
        <x:v>FY2023</x:v>
      </x:c>
      <x:c r="F821" s="2" t="str">
        <x:v>rwa</x:v>
      </x:c>
      <x:c r="G821" s="2" t="str">
        <x:v>n.a.</x:v>
      </x:c>
      <x:c r="H821" s="2" t="str">
        <x:v>USDm</x:v>
      </x:c>
      <x:c r="I821" s="2" t="str">
        <x:v>2023-12-31</x:v>
      </x:c>
      <x:c r="J821" s="2" t="str"/>
      <x:c r="K821" s="2" t="str"/>
      <x:c r="L821" s="2" t="str"/>
      <x:c r="M821" s="2" t="str"/>
      <x:c r="N821" s="2" t="str"/>
      <x:c r="O821" s="2" t="str"/>
      <x:c r="P821" s="2" t="str">
        <x:v>Not reported / unavailable</x:v>
      </x:c>
      <x:c r="Q821" s="2" t="str">
        <x:v>Risk-weighted assets</x:v>
      </x:c>
      <x:c r="R821" s="2" t="str"/>
      <x:c r="S821" s="2" t="str"/>
      <x:c r="T821" s="2" t="str"/>
    </x:row>
    <x:row r="822" ht="24" customHeight="1">
      <x:c r="C822" s="2" t="str">
        <x:v>Historical Inputs!F822</x:v>
      </x:c>
      <x:c r="D822" s="2" t="str">
        <x:v>JPM</x:v>
      </x:c>
      <x:c r="E822" s="2" t="str">
        <x:v>FY2023</x:v>
      </x:c>
      <x:c r="F822" s="2" t="str">
        <x:v>cet1_reported</x:v>
      </x:c>
      <x:c r="G822" s="2" t="str">
        <x:v>n.a.</x:v>
      </x:c>
      <x:c r="H822" s="2" t="str">
        <x:v>%</x:v>
      </x:c>
      <x:c r="I822" s="2" t="str">
        <x:v>2023-12-31</x:v>
      </x:c>
      <x:c r="J822" s="2" t="str"/>
      <x:c r="K822" s="2" t="str"/>
      <x:c r="L822" s="2" t="str"/>
      <x:c r="M822" s="2" t="str"/>
      <x:c r="N822" s="2" t="str"/>
      <x:c r="O822" s="2" t="str"/>
      <x:c r="P822" s="2" t="str">
        <x:v>Not reported / unavailable</x:v>
      </x:c>
      <x:c r="Q822" s="2" t="str">
        <x:v>Actual standardized CET1 ratio</x:v>
      </x:c>
      <x:c r="R822" s="2" t="str"/>
      <x:c r="S822" s="2" t="str"/>
      <x:c r="T822" s="2" t="str"/>
    </x:row>
    <x:row r="823" ht="24" customHeight="1">
      <x:c r="C823" s="2" t="str">
        <x:v>Historical Inputs!F823</x:v>
      </x:c>
      <x:c r="D823" s="2" t="str">
        <x:v>JPM</x:v>
      </x:c>
      <x:c r="E823" s="2" t="str">
        <x:v>FY2023</x:v>
      </x:c>
      <x:c r="F823" s="2" t="str">
        <x:v>nim_reported</x:v>
      </x:c>
      <x:c r="G823" s="2" t="str">
        <x:v>n.a.</x:v>
      </x:c>
      <x:c r="H823" s="2" t="str">
        <x:v>%</x:v>
      </x:c>
      <x:c r="I823" s="2" t="str">
        <x:v>2023-12-31</x:v>
      </x:c>
      <x:c r="J823" s="2" t="str"/>
      <x:c r="K823" s="2" t="str"/>
      <x:c r="L823" s="2" t="str"/>
      <x:c r="M823" s="2" t="str"/>
      <x:c r="N823" s="2" t="str"/>
      <x:c r="O823" s="2" t="str"/>
      <x:c r="P823" s="2" t="str">
        <x:v>Not reported / unavailable</x:v>
      </x:c>
      <x:c r="Q823" s="2" t="str">
        <x:v>Issuer reported net interest margin</x:v>
      </x:c>
      <x:c r="R823" s="2" t="str"/>
      <x:c r="S823" s="2" t="str"/>
      <x:c r="T823" s="2" t="str"/>
    </x:row>
    <x:row r="824" ht="24" customHeight="1">
      <x:c r="C824" s="2" t="str">
        <x:v>Historical Inputs!F824</x:v>
      </x:c>
      <x:c r="D824" s="2" t="str">
        <x:v>JPM</x:v>
      </x:c>
      <x:c r="E824" s="2" t="str">
        <x:v>FY2023</x:v>
      </x:c>
      <x:c r="F824" s="2" t="str">
        <x:v>bvps_reported</x:v>
      </x:c>
      <x:c r="G824" s="2" t="n">
        <x:v>104.45</x:v>
      </x:c>
      <x:c r="H824" s="2" t="str">
        <x:v>USD/shares</x:v>
      </x:c>
      <x:c r="I824" s="2" t="str">
        <x:v>2023-12-31</x:v>
      </x:c>
      <x:c r="J824" s="2" t="str">
        <x:v>2024-02-16</x:v>
      </x:c>
      <x:c r="K824" s="2" t="str">
        <x:v>0000019617-24-000225</x:v>
      </x:c>
      <x:c r="L824" s="2" t="str">
        <x:v>data/raw/filings/JPM_0000019617-24-000225_jpm-20231231.htm</x:v>
      </x:c>
      <x:c r="M824" s="2" t="str">
        <x:v>https://www.sec.gov/Archives/edgar/data/19617/000001961724000225/jpm-20231231.htm</x:v>
      </x:c>
      <x:c r="N824" s="2" t="str"/>
      <x:c r="O824" s="2" t="str"/>
      <x:c r="P824" s="2" t="str">
        <x:v>Exact selected original table text</x:v>
      </x:c>
      <x:c r="Q824" s="2" t="str">
        <x:v>Reported common book value per share</x:v>
      </x:c>
      <x:c r="R824" s="2" t="str">
        <x:v>highlighted/JPM_0000019617-24-000225_jpm-20231231.htm</x:v>
      </x:c>
      <x:c r="S824" s="2" t="str">
        <x:v>highlighted/JPM_FY2023_annualreport-2023.pdf</x:v>
      </x:c>
      <x:c r="T824" s="2" t="str">
        <x:v>2,84,87</x:v>
      </x:c>
    </x:row>
    <x:row r="825" ht="24" customHeight="1">
      <x:c r="C825" s="2" t="str">
        <x:v>Historical Inputs!F825</x:v>
      </x:c>
      <x:c r="D825" s="2" t="str">
        <x:v>JPM</x:v>
      </x:c>
      <x:c r="E825" s="2" t="str">
        <x:v>FY2023</x:v>
      </x:c>
      <x:c r="F825" s="2" t="str">
        <x:v>tbvps_reported</x:v>
      </x:c>
      <x:c r="G825" s="2" t="n">
        <x:v>86.08</x:v>
      </x:c>
      <x:c r="H825" s="2" t="str">
        <x:v>USD/shares</x:v>
      </x:c>
      <x:c r="I825" s="2" t="str">
        <x:v>2023-12-31</x:v>
      </x:c>
      <x:c r="J825" s="2" t="str">
        <x:v>2024-02-16</x:v>
      </x:c>
      <x:c r="K825" s="2" t="str">
        <x:v>0000019617-24-000225</x:v>
      </x:c>
      <x:c r="L825" s="2" t="str">
        <x:v>data/raw/filings/JPM_0000019617-24-000225_jpm-20231231.htm</x:v>
      </x:c>
      <x:c r="M825" s="2" t="str">
        <x:v>https://www.sec.gov/Archives/edgar/data/19617/000001961724000225/jpm-20231231.htm</x:v>
      </x:c>
      <x:c r="N825" s="2" t="str"/>
      <x:c r="O825" s="2" t="str"/>
      <x:c r="P825" s="2" t="str">
        <x:v>Exact selected original table text</x:v>
      </x:c>
      <x:c r="Q825" s="2" t="str">
        <x:v>Reported tangible book value per share</x:v>
      </x:c>
      <x:c r="R825" s="2" t="str">
        <x:v>highlighted/JPM_0000019617-24-000225_jpm-20231231.htm</x:v>
      </x:c>
      <x:c r="S825" s="2" t="str"/>
      <x:c r="T825" s="2" t="str"/>
    </x:row>
    <x:row r="826" ht="24" customHeight="1">
      <x:c r="C826" s="2" t="str">
        <x:v>Historical Inputs!F826</x:v>
      </x:c>
      <x:c r="D826" s="2" t="str">
        <x:v>JPM</x:v>
      </x:c>
      <x:c r="E826" s="2" t="str">
        <x:v>FY2023</x:v>
      </x:c>
      <x:c r="F826" s="2" t="str">
        <x:v>tce_reported</x:v>
      </x:c>
      <x:c r="G826" s="2" t="str">
        <x:v>n.a.</x:v>
      </x:c>
      <x:c r="H826" s="2" t="str">
        <x:v>USDm</x:v>
      </x:c>
      <x:c r="I826" s="2" t="str">
        <x:v>2023-12-31</x:v>
      </x:c>
      <x:c r="J826" s="2" t="str"/>
      <x:c r="K826" s="2" t="str"/>
      <x:c r="L826" s="2" t="str"/>
      <x:c r="M826" s="2" t="str"/>
      <x:c r="N826" s="2" t="str"/>
      <x:c r="O826" s="2" t="str"/>
      <x:c r="P826" s="2" t="str">
        <x:v>Not reported / unavailable</x:v>
      </x:c>
      <x:c r="Q826" s="2" t="str">
        <x:v>Reported tangible common equity</x:v>
      </x:c>
      <x:c r="R826" s="2" t="str"/>
      <x:c r="S826" s="2" t="str"/>
      <x:c r="T826" s="2" t="str"/>
    </x:row>
    <x:row r="827" ht="24" customHeight="1">
      <x:c r="C827" s="2" t="str">
        <x:v>Historical Inputs!F827</x:v>
      </x:c>
      <x:c r="D827" s="2" t="str">
        <x:v>JPM</x:v>
      </x:c>
      <x:c r="E827" s="2" t="str">
        <x:v>FY2024</x:v>
      </x:c>
      <x:c r="F827" s="2" t="str">
        <x:v>assets</x:v>
      </x:c>
      <x:c r="G827" s="2" t="n">
        <x:v>4002814</x:v>
      </x:c>
      <x:c r="H827" s="2" t="str">
        <x:v>USD</x:v>
      </x:c>
      <x:c r="I827" s="2" t="str">
        <x:v>2024-12-31</x:v>
      </x:c>
      <x:c r="J827" s="2" t="str">
        <x:v>2026-02-13</x:v>
      </x:c>
      <x:c r="K827" s="2" t="str">
        <x:v>0001628280-26-008131</x:v>
      </x:c>
      <x:c r="L827" s="2" t="str">
        <x:v>data/raw/filings/JPM_0001628280-26-008131_jpm-20251231.htm</x:v>
      </x:c>
      <x:c r="M827" s="2" t="str">
        <x:v>https://www.sec.gov/Archives/edgar/data/19617/000162828026008131/jpm-20251231.htm</x:v>
      </x:c>
      <x:c r="N827" s="2" t="str">
        <x:v>f-8188</x:v>
      </x:c>
      <x:c r="O827" s="2" t="str"/>
      <x:c r="P827" s="2" t="str">
        <x:v>Exact XBRL anchor</x:v>
      </x:c>
      <x:c r="Q827" s="2" t="str">
        <x:v>Assets</x:v>
      </x:c>
      <x:c r="R827" s="2" t="str">
        <x:v>highlighted/JPM_0001628280-26-008131_jpm-20251231.htm</x:v>
      </x:c>
      <x:c r="S827" s="2" t="str"/>
      <x:c r="T827" s="2" t="str"/>
    </x:row>
    <x:row r="828" ht="24" customHeight="1">
      <x:c r="C828" s="2" t="str">
        <x:v>Historical Inputs!F828</x:v>
      </x:c>
      <x:c r="D828" s="2" t="str">
        <x:v>JPM</x:v>
      </x:c>
      <x:c r="E828" s="2" t="str">
        <x:v>FY2024</x:v>
      </x:c>
      <x:c r="F828" s="2" t="str">
        <x:v>liabilities</x:v>
      </x:c>
      <x:c r="G828" s="2" t="n">
        <x:v>3658056</x:v>
      </x:c>
      <x:c r="H828" s="2" t="str">
        <x:v>USD</x:v>
      </x:c>
      <x:c r="I828" s="2" t="str">
        <x:v>2024-12-31</x:v>
      </x:c>
      <x:c r="J828" s="2" t="str">
        <x:v>2026-02-13</x:v>
      </x:c>
      <x:c r="K828" s="2" t="str">
        <x:v>0001628280-26-008131</x:v>
      </x:c>
      <x:c r="L828" s="2" t="str">
        <x:v>data/raw/filings/JPM_0001628280-26-008131_jpm-20251231.htm</x:v>
      </x:c>
      <x:c r="M828" s="2" t="str">
        <x:v>https://www.sec.gov/Archives/edgar/data/19617/000162828026008131/jpm-20251231.htm</x:v>
      </x:c>
      <x:c r="N828" s="2" t="str">
        <x:v>f-344</x:v>
      </x:c>
      <x:c r="O828" s="2" t="str"/>
      <x:c r="P828" s="2" t="str">
        <x:v>Exact XBRL anchor</x:v>
      </x:c>
      <x:c r="Q828" s="2" t="str">
        <x:v>Liabilities</x:v>
      </x:c>
      <x:c r="R828" s="2" t="str">
        <x:v>highlighted/JPM_0001628280-26-008131_jpm-20251231.htm</x:v>
      </x:c>
      <x:c r="S828" s="2" t="str">
        <x:v>highlighted/JPM_FY2024_annualreport-2024.pdf</x:v>
      </x:c>
      <x:c r="T828" s="2" t="str">
        <x:v>98,208</x:v>
      </x:c>
    </x:row>
    <x:row r="829" ht="24" customHeight="1">
      <x:c r="C829" s="2" t="str">
        <x:v>Historical Inputs!F829</x:v>
      </x:c>
      <x:c r="D829" s="2" t="str">
        <x:v>JPM</x:v>
      </x:c>
      <x:c r="E829" s="2" t="str">
        <x:v>FY2024</x:v>
      </x:c>
      <x:c r="F829" s="2" t="str">
        <x:v>equity</x:v>
      </x:c>
      <x:c r="G829" s="2" t="n">
        <x:v>344758</x:v>
      </x:c>
      <x:c r="H829" s="2" t="str">
        <x:v>USD</x:v>
      </x:c>
      <x:c r="I829" s="2" t="str">
        <x:v>2024-12-31</x:v>
      </x:c>
      <x:c r="J829" s="2" t="str">
        <x:v>2026-02-13</x:v>
      </x:c>
      <x:c r="K829" s="2" t="str">
        <x:v>0001628280-26-008131</x:v>
      </x:c>
      <x:c r="L829" s="2" t="str">
        <x:v>data/raw/filings/JPM_0001628280-26-008131_jpm-20251231.htm</x:v>
      </x:c>
      <x:c r="M829" s="2" t="str">
        <x:v>https://www.sec.gov/Archives/edgar/data/19617/000162828026008131/jpm-20251231.htm</x:v>
      </x:c>
      <x:c r="N829" s="2" t="str">
        <x:v>f-463</x:v>
      </x:c>
      <x:c r="O829" s="2" t="str"/>
      <x:c r="P829" s="2" t="str">
        <x:v>Exact XBRL anchor</x:v>
      </x:c>
      <x:c r="Q829" s="2" t="str">
        <x:v>Stockholders' Equity Attributable to Parent</x:v>
      </x:c>
      <x:c r="R829" s="2" t="str">
        <x:v>highlighted/JPM_0001628280-26-008131_jpm-20251231.htm</x:v>
      </x:c>
      <x:c r="S829" s="2" t="str"/>
      <x:c r="T829" s="2" t="str"/>
    </x:row>
    <x:row r="830" ht="24" customHeight="1">
      <x:c r="C830" s="2" t="str">
        <x:v>Historical Inputs!F830</x:v>
      </x:c>
      <x:c r="D830" s="2" t="str">
        <x:v>JPM</x:v>
      </x:c>
      <x:c r="E830" s="2" t="str">
        <x:v>FY2024</x:v>
      </x:c>
      <x:c r="F830" s="2" t="str">
        <x:v>preferred</x:v>
      </x:c>
      <x:c r="G830" s="2" t="n">
        <x:v>20050</x:v>
      </x:c>
      <x:c r="H830" s="2" t="str">
        <x:v>USD</x:v>
      </x:c>
      <x:c r="I830" s="2" t="str">
        <x:v>2024-12-31</x:v>
      </x:c>
      <x:c r="J830" s="2" t="str">
        <x:v>2026-02-13</x:v>
      </x:c>
      <x:c r="K830" s="2" t="str">
        <x:v>0001628280-26-008131</x:v>
      </x:c>
      <x:c r="L830" s="2" t="str">
        <x:v>data/raw/filings/JPM_0001628280-26-008131_jpm-20251231.htm</x:v>
      </x:c>
      <x:c r="M830" s="2" t="str">
        <x:v>https://www.sec.gov/Archives/edgar/data/19617/000162828026008131/jpm-20251231.htm</x:v>
      </x:c>
      <x:c r="N830" s="2" t="str">
        <x:v>f-6992</x:v>
      </x:c>
      <x:c r="O830" s="2" t="str"/>
      <x:c r="P830" s="2" t="str">
        <x:v>Exact XBRL anchor</x:v>
      </x:c>
      <x:c r="Q830" s="2" t="str">
        <x:v>Preferred Stock, Including Additional Paid in Capital, Net of Discount</x:v>
      </x:c>
      <x:c r="R830" s="2" t="str">
        <x:v>highlighted/JPM_0001628280-26-008131_jpm-20251231.htm</x:v>
      </x:c>
      <x:c r="S830" s="2" t="str"/>
      <x:c r="T830" s="2" t="str"/>
    </x:row>
    <x:row r="831" ht="24" customHeight="1">
      <x:c r="C831" s="2" t="str">
        <x:v>Historical Inputs!F831</x:v>
      </x:c>
      <x:c r="D831" s="2" t="str">
        <x:v>JPM</x:v>
      </x:c>
      <x:c r="E831" s="2" t="str">
        <x:v>FY2024</x:v>
      </x:c>
      <x:c r="F831" s="2" t="str">
        <x:v>common_equity_reported</x:v>
      </x:c>
      <x:c r="G831" s="2" t="str">
        <x:v>n.a.</x:v>
      </x:c>
      <x:c r="H831" s="2" t="str">
        <x:v>USDm</x:v>
      </x:c>
      <x:c r="I831" s="2" t="str">
        <x:v>2024-12-31</x:v>
      </x:c>
      <x:c r="J831" s="2" t="str"/>
      <x:c r="K831" s="2" t="str"/>
      <x:c r="L831" s="2" t="str"/>
      <x:c r="M831" s="2" t="str"/>
      <x:c r="N831" s="2" t="str"/>
      <x:c r="O831" s="2" t="str"/>
      <x:c r="P831" s="2" t="str">
        <x:v>Not reported / unavailable</x:v>
      </x:c>
      <x:c r="Q831" s="2" t="str">
        <x:v>Reported common shareholders equity</x:v>
      </x:c>
      <x:c r="R831" s="2" t="str"/>
      <x:c r="S831" s="2" t="str"/>
      <x:c r="T831" s="2" t="str"/>
    </x:row>
    <x:row r="832" ht="24" customHeight="1">
      <x:c r="C832" s="2" t="str">
        <x:v>Historical Inputs!F832</x:v>
      </x:c>
      <x:c r="D832" s="2" t="str">
        <x:v>JPM</x:v>
      </x:c>
      <x:c r="E832" s="2" t="str">
        <x:v>FY2024</x:v>
      </x:c>
      <x:c r="F832" s="2" t="str">
        <x:v>goodwill</x:v>
      </x:c>
      <x:c r="G832" s="2" t="n">
        <x:v>52565</x:v>
      </x:c>
      <x:c r="H832" s="2" t="str">
        <x:v>USD</x:v>
      </x:c>
      <x:c r="I832" s="2" t="str">
        <x:v>2024-12-31</x:v>
      </x:c>
      <x:c r="J832" s="2" t="str">
        <x:v>2026-08-06</x:v>
      </x:c>
      <x:c r="K832" s="2" t="str">
        <x:v>0001628280-26-054343</x:v>
      </x:c>
      <x:c r="L832" s="2" t="str">
        <x:v>data/raw/filings/JPM_0001628280-26-054343_jpm-20260630.htm</x:v>
      </x:c>
      <x:c r="M832" s="2" t="str">
        <x:v>https://www.sec.gov/Archives/edgar/data/19617/000162828026054343/jpm-20260630.htm</x:v>
      </x:c>
      <x:c r="N832" s="2" t="str">
        <x:v>f-6283</x:v>
      </x:c>
      <x:c r="O832" s="2" t="str"/>
      <x:c r="P832" s="2" t="str">
        <x:v>Exact XBRL anchor</x:v>
      </x:c>
      <x:c r="Q832" s="2" t="str">
        <x:v>Goodwill</x:v>
      </x:c>
      <x:c r="R832" s="2" t="str">
        <x:v>highlighted/JPM_0001628280-26-054343_jpm-20260630.htm</x:v>
      </x:c>
      <x:c r="S832" s="2" t="str">
        <x:v>highlighted/JPM_FY2024_annualreport-2024.pdf</x:v>
      </x:c>
      <x:c r="T832" s="2" t="str">
        <x:v>103,314</x:v>
      </x:c>
    </x:row>
    <x:row r="833" ht="24" customHeight="1">
      <x:c r="C833" s="2" t="str">
        <x:v>Historical Inputs!F833</x:v>
      </x:c>
      <x:c r="D833" s="2" t="str">
        <x:v>JPM</x:v>
      </x:c>
      <x:c r="E833" s="2" t="str">
        <x:v>FY2024</x:v>
      </x:c>
      <x:c r="F833" s="2" t="str">
        <x:v>intangibles</x:v>
      </x:c>
      <x:c r="G833" s="2" t="n">
        <x:v>1700</x:v>
      </x:c>
      <x:c r="H833" s="2" t="str">
        <x:v>USD</x:v>
      </x:c>
      <x:c r="I833" s="2" t="str">
        <x:v>2024-12-31</x:v>
      </x:c>
      <x:c r="J833" s="2" t="str">
        <x:v>2026-02-13</x:v>
      </x:c>
      <x:c r="K833" s="2" t="str">
        <x:v>0001628280-26-008131</x:v>
      </x:c>
      <x:c r="L833" s="2" t="str">
        <x:v>data/raw/filings/JPM_0001628280-26-008131_jpm-20251231.htm</x:v>
      </x:c>
      <x:c r="M833" s="2" t="str">
        <x:v>https://www.sec.gov/Archives/edgar/data/19617/000162828026008131/jpm-20251231.htm</x:v>
      </x:c>
      <x:c r="N833" s="2" t="str">
        <x:v>f-6486</x:v>
      </x:c>
      <x:c r="O833" s="2" t="str"/>
      <x:c r="P833" s="2" t="str">
        <x:v>Exact XBRL anchor</x:v>
      </x:c>
      <x:c r="Q833" s="2" t="str">
        <x:v>Finite-Lived Intangible Assets, Net</x:v>
      </x:c>
      <x:c r="R833" s="2" t="str">
        <x:v>highlighted/JPM_0001628280-26-008131_jpm-20251231.htm</x:v>
      </x:c>
      <x:c r="S833" s="2" t="str"/>
      <x:c r="T833" s="2" t="str"/>
    </x:row>
    <x:row r="834" ht="24" customHeight="1">
      <x:c r="C834" s="2" t="str">
        <x:v>Historical Inputs!F834</x:v>
      </x:c>
      <x:c r="D834" s="2" t="str">
        <x:v>JPM</x:v>
      </x:c>
      <x:c r="E834" s="2" t="str">
        <x:v>FY2024</x:v>
      </x:c>
      <x:c r="F834" s="2" t="str">
        <x:v>intangibles_total</x:v>
      </x:c>
      <x:c r="G834" s="2" t="str">
        <x:v>n.a.</x:v>
      </x:c>
      <x:c r="H834" s="2" t="str">
        <x:v>USDm</x:v>
      </x:c>
      <x:c r="I834" s="2" t="str">
        <x:v>2024-12-31</x:v>
      </x:c>
      <x:c r="J834" s="2" t="str"/>
      <x:c r="K834" s="2" t="str"/>
      <x:c r="L834" s="2" t="str"/>
      <x:c r="M834" s="2" t="str"/>
      <x:c r="N834" s="2" t="str"/>
      <x:c r="O834" s="2" t="str"/>
      <x:c r="P834" s="2" t="str">
        <x:v>Not reported / unavailable</x:v>
      </x:c>
      <x:c r="Q834" s="2" t="str">
        <x:v>Reported goodwill and intangible assets combined</x:v>
      </x:c>
      <x:c r="R834" s="2" t="str"/>
      <x:c r="S834" s="2" t="str"/>
      <x:c r="T834" s="2" t="str"/>
    </x:row>
    <x:row r="835" ht="24" customHeight="1">
      <x:c r="C835" s="2" t="str">
        <x:v>Historical Inputs!F835</x:v>
      </x:c>
      <x:c r="D835" s="2" t="str">
        <x:v>JPM</x:v>
      </x:c>
      <x:c r="E835" s="2" t="str">
        <x:v>FY2024</x:v>
      </x:c>
      <x:c r="F835" s="2" t="str">
        <x:v>shares_end</x:v>
      </x:c>
      <x:c r="G835" s="2" t="n">
        <x:v>2797.6</x:v>
      </x:c>
      <x:c r="H835" s="2" t="str">
        <x:v>shares</x:v>
      </x:c>
      <x:c r="I835" s="2" t="str">
        <x:v>2024-12-31</x:v>
      </x:c>
      <x:c r="J835" s="2" t="str">
        <x:v>2026-02-13</x:v>
      </x:c>
      <x:c r="K835" s="2" t="str">
        <x:v>0001628280-26-008131</x:v>
      </x:c>
      <x:c r="L835" s="2" t="str">
        <x:v>data/raw/filings/JPM_0001628280-26-008131_jpm-20251231.htm</x:v>
      </x:c>
      <x:c r="M835" s="2" t="str">
        <x:v>https://www.sec.gov/Archives/edgar/data/19617/000162828026008131/jpm-20251231.htm</x:v>
      </x:c>
      <x:c r="N835" s="2" t="str">
        <x:v>f-7041</x:v>
      </x:c>
      <x:c r="O835" s="2" t="str"/>
      <x:c r="P835" s="2" t="str">
        <x:v>Exact XBRL anchor</x:v>
      </x:c>
      <x:c r="Q835" s="2" t="str">
        <x:v>Common Stock, Shares, Outstanding</x:v>
      </x:c>
      <x:c r="R835" s="2" t="str">
        <x:v>highlighted/JPM_0001628280-26-008131_jpm-20251231.htm</x:v>
      </x:c>
      <x:c r="S835" s="2" t="str"/>
      <x:c r="T835" s="2" t="str"/>
    </x:row>
    <x:row r="836" ht="24" customHeight="1">
      <x:c r="C836" s="2" t="str">
        <x:v>Historical Inputs!F836</x:v>
      </x:c>
      <x:c r="D836" s="2" t="str">
        <x:v>JPM</x:v>
      </x:c>
      <x:c r="E836" s="2" t="str">
        <x:v>FY2024</x:v>
      </x:c>
      <x:c r="F836" s="2" t="str">
        <x:v>shares_issued</x:v>
      </x:c>
      <x:c r="G836" s="2" t="n">
        <x:v>4104.933895</x:v>
      </x:c>
      <x:c r="H836" s="2" t="str">
        <x:v>shares</x:v>
      </x:c>
      <x:c r="I836" s="2" t="str">
        <x:v>2024-12-31</x:v>
      </x:c>
      <x:c r="J836" s="2" t="str">
        <x:v>2026-02-13</x:v>
      </x:c>
      <x:c r="K836" s="2" t="str">
        <x:v>0001628280-26-008131</x:v>
      </x:c>
      <x:c r="L836" s="2" t="str">
        <x:v>data/raw/filings/JPM_0001628280-26-008131_jpm-20251231.htm</x:v>
      </x:c>
      <x:c r="M836" s="2" t="str">
        <x:v>https://www.sec.gov/Archives/edgar/data/19617/000162828026008131/jpm-20251231.htm</x:v>
      </x:c>
      <x:c r="N836" s="2" t="str">
        <x:v>f-359</x:v>
      </x:c>
      <x:c r="O836" s="2" t="str"/>
      <x:c r="P836" s="2" t="str">
        <x:v>Exact XBRL anchor</x:v>
      </x:c>
      <x:c r="Q836" s="2" t="str">
        <x:v>Common Stock, Shares, Issued</x:v>
      </x:c>
      <x:c r="R836" s="2" t="str">
        <x:v>highlighted/JPM_0001628280-26-008131_jpm-20251231.htm</x:v>
      </x:c>
      <x:c r="S836" s="2" t="str">
        <x:v>highlighted/JPM_FY2024_annualreport-2024.pdf</x:v>
      </x:c>
      <x:c r="T836" s="2" t="str">
        <x:v>327</x:v>
      </x:c>
    </x:row>
    <x:row r="837" ht="24" customHeight="1">
      <x:c r="C837" s="2" t="str">
        <x:v>Historical Inputs!F837</x:v>
      </x:c>
      <x:c r="D837" s="2" t="str">
        <x:v>JPM</x:v>
      </x:c>
      <x:c r="E837" s="2" t="str">
        <x:v>FY2024</x:v>
      </x:c>
      <x:c r="F837" s="2" t="str">
        <x:v>shares_treasury</x:v>
      </x:c>
      <x:c r="G837" s="2" t="n">
        <x:v>1307.313494</x:v>
      </x:c>
      <x:c r="H837" s="2" t="str">
        <x:v>shares</x:v>
      </x:c>
      <x:c r="I837" s="2" t="str">
        <x:v>2024-12-31</x:v>
      </x:c>
      <x:c r="J837" s="2" t="str">
        <x:v>2026-02-13</x:v>
      </x:c>
      <x:c r="K837" s="2" t="str">
        <x:v>0001628280-26-008131</x:v>
      </x:c>
      <x:c r="L837" s="2" t="str">
        <x:v>data/raw/filings/JPM_0001628280-26-008131_jpm-20251231.htm</x:v>
      </x:c>
      <x:c r="M837" s="2" t="str">
        <x:v>https://www.sec.gov/Archives/edgar/data/19617/000162828026008131/jpm-20251231.htm</x:v>
      </x:c>
      <x:c r="N837" s="2" t="str"/>
      <x:c r="O837" s="2" t="str"/>
      <x:c r="P837" s="2" t="str">
        <x:v>Structured source retained; exact visible anchor requires review</x:v>
      </x:c>
      <x:c r="Q837" s="2" t="str">
        <x:v>Treasury Stock, Common, Shares</x:v>
      </x:c>
      <x:c r="R837" s="2" t="str"/>
      <x:c r="S837" s="2" t="str">
        <x:v>highlighted/JPM_FY2024_annualreport-2024.pdf</x:v>
      </x:c>
      <x:c r="T837" s="2" t="str">
        <x:v>327</x:v>
      </x:c>
    </x:row>
    <x:row r="838" ht="24" customHeight="1">
      <x:c r="C838" s="2" t="str">
        <x:v>Historical Inputs!F838</x:v>
      </x:c>
      <x:c r="D838" s="2" t="str">
        <x:v>JPM</x:v>
      </x:c>
      <x:c r="E838" s="2" t="str">
        <x:v>FY2024</x:v>
      </x:c>
      <x:c r="F838" s="2" t="str">
        <x:v>deposits</x:v>
      </x:c>
      <x:c r="G838" s="2" t="n">
        <x:v>2406032</x:v>
      </x:c>
      <x:c r="H838" s="2" t="str">
        <x:v>USD</x:v>
      </x:c>
      <x:c r="I838" s="2" t="str">
        <x:v>2024-12-31</x:v>
      </x:c>
      <x:c r="J838" s="2" t="str">
        <x:v>2026-02-13</x:v>
      </x:c>
      <x:c r="K838" s="2" t="str">
        <x:v>0001628280-26-008131</x:v>
      </x:c>
      <x:c r="L838" s="2" t="str">
        <x:v>data/raw/filings/JPM_0001628280-26-008131_jpm-20251231.htm</x:v>
      </x:c>
      <x:c r="M838" s="2" t="str">
        <x:v>https://www.sec.gov/Archives/edgar/data/19617/000162828026008131/jpm-20251231.htm</x:v>
      </x:c>
      <x:c r="N838" s="2" t="str">
        <x:v>f-6541</x:v>
      </x:c>
      <x:c r="O838" s="2" t="str"/>
      <x:c r="P838" s="2" t="str">
        <x:v>Exact XBRL anchor</x:v>
      </x:c>
      <x:c r="Q838" s="2" t="str">
        <x:v>Deposits</x:v>
      </x:c>
      <x:c r="R838" s="2" t="str">
        <x:v>highlighted/JPM_0001628280-26-008131_jpm-20251231.htm</x:v>
      </x:c>
      <x:c r="S838" s="2" t="str"/>
      <x:c r="T838" s="2" t="str"/>
    </x:row>
    <x:row r="839" ht="24" customHeight="1">
      <x:c r="C839" s="2" t="str">
        <x:v>Historical Inputs!F839</x:v>
      </x:c>
      <x:c r="D839" s="2" t="str">
        <x:v>JPM</x:v>
      </x:c>
      <x:c r="E839" s="2" t="str">
        <x:v>FY2024</x:v>
      </x:c>
      <x:c r="F839" s="2" t="str">
        <x:v>loans_gross</x:v>
      </x:c>
      <x:c r="G839" s="2" t="n">
        <x:v>1299590</x:v>
      </x:c>
      <x:c r="H839" s="2" t="str">
        <x:v>USD</x:v>
      </x:c>
      <x:c r="I839" s="2" t="str">
        <x:v>2024-12-31</x:v>
      </x:c>
      <x:c r="J839" s="2" t="str">
        <x:v>2026-02-13</x:v>
      </x:c>
      <x:c r="K839" s="2" t="str">
        <x:v>0001628280-26-008131</x:v>
      </x:c>
      <x:c r="L839" s="2" t="str">
        <x:v>data/raw/filings/JPM_0001628280-26-008131_jpm-20251231.htm</x:v>
      </x:c>
      <x:c r="M839" s="2" t="str">
        <x:v>https://www.sec.gov/Archives/edgar/data/19617/000162828026008131/jpm-20251231.htm</x:v>
      </x:c>
      <x:c r="N839" s="2" t="str">
        <x:v>f-5951</x:v>
      </x:c>
      <x:c r="O839" s="2" t="str"/>
      <x:c r="P839" s="2" t="str">
        <x:v>Exact XBRL anchor</x:v>
      </x:c>
      <x:c r="Q839" s="2" t="str">
        <x:v>Gross loans and leases selected definition</x:v>
      </x:c>
      <x:c r="R839" s="2" t="str">
        <x:v>highlighted/JPM_0001628280-26-008131_jpm-20251231.htm</x:v>
      </x:c>
      <x:c r="S839" s="2" t="str">
        <x:v>highlighted/JPM_FY2024_annualreport-2024.pdf</x:v>
      </x:c>
      <x:c r="T839" s="2" t="str">
        <x:v>153,172,302</x:v>
      </x:c>
    </x:row>
    <x:row r="840" ht="24" customHeight="1">
      <x:c r="C840" s="2" t="str">
        <x:v>Historical Inputs!F840</x:v>
      </x:c>
      <x:c r="D840" s="2" t="str">
        <x:v>JPM</x:v>
      </x:c>
      <x:c r="E840" s="2" t="str">
        <x:v>FY2024</x:v>
      </x:c>
      <x:c r="F840" s="2" t="str">
        <x:v>loans_net</x:v>
      </x:c>
      <x:c r="G840" s="2" t="n">
        <x:v>1323643</x:v>
      </x:c>
      <x:c r="H840" s="2" t="str">
        <x:v>USD</x:v>
      </x:c>
      <x:c r="I840" s="2" t="str">
        <x:v>2024-12-31</x:v>
      </x:c>
      <x:c r="J840" s="2" t="str">
        <x:v>2026-02-13</x:v>
      </x:c>
      <x:c r="K840" s="2" t="str">
        <x:v>0001628280-26-008131</x:v>
      </x:c>
      <x:c r="L840" s="2" t="str">
        <x:v>data/raw/filings/JPM_0001628280-26-008131_jpm-20251231.htm</x:v>
      </x:c>
      <x:c r="M840" s="2" t="str">
        <x:v>https://www.sec.gov/Archives/edgar/data/19617/000162828026008131/jpm-20251231.htm</x:v>
      </x:c>
      <x:c r="N840" s="2" t="str">
        <x:v>f-302</x:v>
      </x:c>
      <x:c r="O840" s="2" t="str"/>
      <x:c r="P840" s="2" t="str">
        <x:v>Exact XBRL anchor</x:v>
      </x:c>
      <x:c r="Q840" s="2" t="str">
        <x:v>Net loans after allowance selected definition</x:v>
      </x:c>
      <x:c r="R840" s="2" t="str">
        <x:v>highlighted/JPM_0001628280-26-008131_jpm-20251231.htm</x:v>
      </x:c>
      <x:c r="S840" s="2" t="str">
        <x:v>highlighted/JPM_FY2024_annualreport-2024.pdf</x:v>
      </x:c>
      <x:c r="T840" s="2" t="str">
        <x:v>97,208</x:v>
      </x:c>
    </x:row>
    <x:row r="841" ht="24" customHeight="1">
      <x:c r="C841" s="2" t="str">
        <x:v>Historical Inputs!F841</x:v>
      </x:c>
      <x:c r="D841" s="2" t="str">
        <x:v>JPM</x:v>
      </x:c>
      <x:c r="E841" s="2" t="str">
        <x:v>FY2024</x:v>
      </x:c>
      <x:c r="F841" s="2" t="str">
        <x:v>allowance</x:v>
      </x:c>
      <x:c r="G841" s="2" t="n">
        <x:v>24345</x:v>
      </x:c>
      <x:c r="H841" s="2" t="str">
        <x:v>USD</x:v>
      </x:c>
      <x:c r="I841" s="2" t="str">
        <x:v>2024-12-31</x:v>
      </x:c>
      <x:c r="J841" s="2" t="str">
        <x:v>2026-08-06</x:v>
      </x:c>
      <x:c r="K841" s="2" t="str">
        <x:v>0001628280-26-054343</x:v>
      </x:c>
      <x:c r="L841" s="2" t="str">
        <x:v>data/raw/filings/JPM_0001628280-26-054343_jpm-20260630.htm</x:v>
      </x:c>
      <x:c r="M841" s="2" t="str">
        <x:v>https://www.sec.gov/Archives/edgar/data/19617/000162828026054343/jpm-20260630.htm</x:v>
      </x:c>
      <x:c r="N841" s="2" t="str">
        <x:v>f-5746</x:v>
      </x:c>
      <x:c r="O841" s="2" t="str"/>
      <x:c r="P841" s="2" t="str">
        <x:v>Exact XBRL anchor</x:v>
      </x:c>
      <x:c r="Q841" s="2" t="str">
        <x:v>Loan allowance for credit losses</x:v>
      </x:c>
      <x:c r="R841" s="2" t="str">
        <x:v>highlighted/JPM_0001628280-26-054343_jpm-20260630.htm</x:v>
      </x:c>
      <x:c r="S841" s="2" t="str"/>
      <x:c r="T841" s="2" t="str"/>
    </x:row>
    <x:row r="842" ht="24" customHeight="1">
      <x:c r="C842" s="2" t="str">
        <x:v>Historical Inputs!F842</x:v>
      </x:c>
      <x:c r="D842" s="2" t="str">
        <x:v>JPM</x:v>
      </x:c>
      <x:c r="E842" s="2" t="str">
        <x:v>FY2024</x:v>
      </x:c>
      <x:c r="F842" s="2" t="str">
        <x:v>nonaccrual</x:v>
      </x:c>
      <x:c r="G842" s="2" t="str">
        <x:v>n.a.</x:v>
      </x:c>
      <x:c r="H842" s="2" t="str">
        <x:v>USDm</x:v>
      </x:c>
      <x:c r="I842" s="2" t="str">
        <x:v>2024-12-31</x:v>
      </x:c>
      <x:c r="J842" s="2" t="str"/>
      <x:c r="K842" s="2" t="str"/>
      <x:c r="L842" s="2" t="str"/>
      <x:c r="M842" s="2" t="str"/>
      <x:c r="N842" s="2" t="str"/>
      <x:c r="O842" s="2" t="str"/>
      <x:c r="P842" s="2" t="str">
        <x:v>Not reported / unavailable</x:v>
      </x:c>
      <x:c r="Q842" s="2" t="str">
        <x:v>Nonaccrual</x:v>
      </x:c>
      <x:c r="R842" s="2" t="str"/>
      <x:c r="S842" s="2" t="str"/>
      <x:c r="T842" s="2" t="str"/>
    </x:row>
    <x:row r="843" ht="24" customHeight="1">
      <x:c r="C843" s="2" t="str">
        <x:v>Historical Inputs!F843</x:v>
      </x:c>
      <x:c r="D843" s="2" t="str">
        <x:v>JPM</x:v>
      </x:c>
      <x:c r="E843" s="2" t="str">
        <x:v>FY2024</x:v>
      </x:c>
      <x:c r="F843" s="2" t="str">
        <x:v>cash</x:v>
      </x:c>
      <x:c r="G843" s="2" t="str">
        <x:v>n.a.</x:v>
      </x:c>
      <x:c r="H843" s="2" t="str">
        <x:v>USDm</x:v>
      </x:c>
      <x:c r="I843" s="2" t="str">
        <x:v>2024-12-31</x:v>
      </x:c>
      <x:c r="J843" s="2" t="str"/>
      <x:c r="K843" s="2" t="str"/>
      <x:c r="L843" s="2" t="str"/>
      <x:c r="M843" s="2" t="str"/>
      <x:c r="N843" s="2" t="str"/>
      <x:c r="O843" s="2" t="str"/>
      <x:c r="P843" s="2" t="str">
        <x:v>Not reported / unavailable</x:v>
      </x:c>
      <x:c r="Q843" s="2" t="str">
        <x:v>Cash</x:v>
      </x:c>
      <x:c r="R843" s="2" t="str"/>
      <x:c r="S843" s="2" t="str"/>
      <x:c r="T843" s="2" t="str"/>
    </x:row>
    <x:row r="844" ht="24" customHeight="1">
      <x:c r="C844" s="2" t="str">
        <x:v>Historical Inputs!F844</x:v>
      </x:c>
      <x:c r="D844" s="2" t="str">
        <x:v>JPM</x:v>
      </x:c>
      <x:c r="E844" s="2" t="str">
        <x:v>FY2024</x:v>
      </x:c>
      <x:c r="F844" s="2" t="str">
        <x:v>aoci</x:v>
      </x:c>
      <x:c r="G844" s="2" t="n">
        <x:v>-12456</x:v>
      </x:c>
      <x:c r="H844" s="2" t="str">
        <x:v>USD</x:v>
      </x:c>
      <x:c r="I844" s="2" t="str">
        <x:v>2024-12-31</x:v>
      </x:c>
      <x:c r="J844" s="2" t="str">
        <x:v>2026-02-13</x:v>
      </x:c>
      <x:c r="K844" s="2" t="str">
        <x:v>0001628280-26-008131</x:v>
      </x:c>
      <x:c r="L844" s="2" t="str">
        <x:v>data/raw/filings/JPM_0001628280-26-008131_jpm-20251231.htm</x:v>
      </x:c>
      <x:c r="M844" s="2" t="str">
        <x:v>https://www.sec.gov/Archives/edgar/data/19617/000162828026008131/jpm-20251231.htm</x:v>
      </x:c>
      <x:c r="N844" s="2" t="str">
        <x:v>f-368</x:v>
      </x:c>
      <x:c r="O844" s="2" t="str"/>
      <x:c r="P844" s="2" t="str">
        <x:v>Exact XBRL anchor</x:v>
      </x:c>
      <x:c r="Q844" s="2" t="str">
        <x:v>Accumulated Other Comprehensive Income (Loss), Net of Tax</x:v>
      </x:c>
      <x:c r="R844" s="2" t="str">
        <x:v>highlighted/JPM_0001628280-26-008131_jpm-20251231.htm</x:v>
      </x:c>
      <x:c r="S844" s="2" t="str">
        <x:v>highlighted/JPM_FY2024_annualreport-2024.pdf</x:v>
      </x:c>
      <x:c r="T844" s="2" t="str">
        <x:v>208</x:v>
      </x:c>
    </x:row>
    <x:row r="845" ht="24" customHeight="1">
      <x:c r="C845" s="2" t="str">
        <x:v>Historical Inputs!F845</x:v>
      </x:c>
      <x:c r="D845" s="2" t="str">
        <x:v>JPM</x:v>
      </x:c>
      <x:c r="E845" s="2" t="str">
        <x:v>FY2024</x:v>
      </x:c>
      <x:c r="F845" s="2" t="str">
        <x:v>nii</x:v>
      </x:c>
      <x:c r="G845" s="2" t="n">
        <x:v>92583</x:v>
      </x:c>
      <x:c r="H845" s="2" t="str">
        <x:v>USD</x:v>
      </x:c>
      <x:c r="I845" s="2" t="str">
        <x:v>2024-12-31</x:v>
      </x:c>
      <x:c r="J845" s="2" t="str">
        <x:v>2026-02-13</x:v>
      </x:c>
      <x:c r="K845" s="2" t="str">
        <x:v>0001628280-26-008131</x:v>
      </x:c>
      <x:c r="L845" s="2" t="str">
        <x:v>data/raw/filings/JPM_0001628280-26-008131_jpm-20251231.htm</x:v>
      </x:c>
      <x:c r="M845" s="2" t="str">
        <x:v>https://www.sec.gov/Archives/edgar/data/19617/000162828026008131/jpm-20251231.htm</x:v>
      </x:c>
      <x:c r="N845" s="2" t="str">
        <x:v>f-8122</x:v>
      </x:c>
      <x:c r="O845" s="2" t="str"/>
      <x:c r="P845" s="2" t="str">
        <x:v>Exact XBRL anchor</x:v>
      </x:c>
      <x:c r="Q845" s="2" t="str">
        <x:v>Interest Income (Expense), Net</x:v>
      </x:c>
      <x:c r="R845" s="2" t="str">
        <x:v>highlighted/JPM_0001628280-26-008131_jpm-20251231.htm</x:v>
      </x:c>
      <x:c r="S845" s="2" t="str"/>
      <x:c r="T845" s="2" t="str"/>
    </x:row>
    <x:row r="846" ht="24" customHeight="1">
      <x:c r="C846" s="2" t="str">
        <x:v>Historical Inputs!F846</x:v>
      </x:c>
      <x:c r="D846" s="2" t="str">
        <x:v>JPM</x:v>
      </x:c>
      <x:c r="E846" s="2" t="str">
        <x:v>FY2024</x:v>
      </x:c>
      <x:c r="F846" s="2" t="str">
        <x:v>noninterest_income</x:v>
      </x:c>
      <x:c r="G846" s="2" t="n">
        <x:v>84973</x:v>
      </x:c>
      <x:c r="H846" s="2" t="str">
        <x:v>USD</x:v>
      </x:c>
      <x:c r="I846" s="2" t="str">
        <x:v>2024-12-31</x:v>
      </x:c>
      <x:c r="J846" s="2" t="str">
        <x:v>2026-02-13</x:v>
      </x:c>
      <x:c r="K846" s="2" t="str">
        <x:v>0001628280-26-008131</x:v>
      </x:c>
      <x:c r="L846" s="2" t="str">
        <x:v>data/raw/filings/JPM_0001628280-26-008131_jpm-20251231.htm</x:v>
      </x:c>
      <x:c r="M846" s="2" t="str">
        <x:v>https://www.sec.gov/Archives/edgar/data/19617/000162828026008131/jpm-20251231.htm</x:v>
      </x:c>
      <x:c r="N846" s="2" t="str">
        <x:v>f-8113</x:v>
      </x:c>
      <x:c r="O846" s="2" t="str"/>
      <x:c r="P846" s="2" t="str">
        <x:v>Exact XBRL anchor</x:v>
      </x:c>
      <x:c r="Q846" s="2" t="str">
        <x:v>Noninterest Income</x:v>
      </x:c>
      <x:c r="R846" s="2" t="str">
        <x:v>highlighted/JPM_0001628280-26-008131_jpm-20251231.htm</x:v>
      </x:c>
      <x:c r="S846" s="2" t="str"/>
      <x:c r="T846" s="2" t="str"/>
    </x:row>
    <x:row r="847" ht="24" customHeight="1">
      <x:c r="C847" s="2" t="str">
        <x:v>Historical Inputs!F847</x:v>
      </x:c>
      <x:c r="D847" s="2" t="str">
        <x:v>JPM</x:v>
      </x:c>
      <x:c r="E847" s="2" t="str">
        <x:v>FY2024</x:v>
      </x:c>
      <x:c r="F847" s="2" t="str">
        <x:v>revenue_reported</x:v>
      </x:c>
      <x:c r="G847" s="2" t="n">
        <x:v>177556</x:v>
      </x:c>
      <x:c r="H847" s="2" t="str">
        <x:v>USD</x:v>
      </x:c>
      <x:c r="I847" s="2" t="str">
        <x:v>2024-12-31</x:v>
      </x:c>
      <x:c r="J847" s="2" t="str">
        <x:v>2026-02-13</x:v>
      </x:c>
      <x:c r="K847" s="2" t="str">
        <x:v>0001628280-26-008131</x:v>
      </x:c>
      <x:c r="L847" s="2" t="str">
        <x:v>data/raw/filings/JPM_0001628280-26-008131_jpm-20251231.htm</x:v>
      </x:c>
      <x:c r="M847" s="2" t="str">
        <x:v>https://www.sec.gov/Archives/edgar/data/19617/000162828026008131/jpm-20251231.htm</x:v>
      </x:c>
      <x:c r="N847" s="2" t="str">
        <x:v>f-8131</x:v>
      </x:c>
      <x:c r="O847" s="2" t="str"/>
      <x:c r="P847" s="2" t="str">
        <x:v>Exact XBRL anchor</x:v>
      </x:c>
      <x:c r="Q847" s="2" t="str">
        <x:v>Revenues, Net of Interest Expense</x:v>
      </x:c>
      <x:c r="R847" s="2" t="str">
        <x:v>highlighted/JPM_0001628280-26-008131_jpm-20251231.htm</x:v>
      </x:c>
      <x:c r="S847" s="2" t="str"/>
      <x:c r="T847" s="2" t="str"/>
    </x:row>
    <x:row r="848" ht="24" customHeight="1">
      <x:c r="C848" s="2" t="str">
        <x:v>Historical Inputs!F848</x:v>
      </x:c>
      <x:c r="D848" s="2" t="str">
        <x:v>JPM</x:v>
      </x:c>
      <x:c r="E848" s="2" t="str">
        <x:v>FY2024</x:v>
      </x:c>
      <x:c r="F848" s="2" t="str">
        <x:v>opex</x:v>
      </x:c>
      <x:c r="G848" s="2" t="n">
        <x:v>91797</x:v>
      </x:c>
      <x:c r="H848" s="2" t="str">
        <x:v>USD</x:v>
      </x:c>
      <x:c r="I848" s="2" t="str">
        <x:v>2024-12-31</x:v>
      </x:c>
      <x:c r="J848" s="2" t="str">
        <x:v>2026-02-13</x:v>
      </x:c>
      <x:c r="K848" s="2" t="str">
        <x:v>0001628280-26-008131</x:v>
      </x:c>
      <x:c r="L848" s="2" t="str">
        <x:v>data/raw/filings/JPM_0001628280-26-008131_jpm-20251231.htm</x:v>
      </x:c>
      <x:c r="M848" s="2" t="str">
        <x:v>https://www.sec.gov/Archives/edgar/data/19617/000162828026008131/jpm-20251231.htm</x:v>
      </x:c>
      <x:c r="N848" s="2" t="str">
        <x:v>f-8149</x:v>
      </x:c>
      <x:c r="O848" s="2" t="str"/>
      <x:c r="P848" s="2" t="str">
        <x:v>Exact XBRL anchor</x:v>
      </x:c>
      <x:c r="Q848" s="2" t="str">
        <x:v>Noninterest Expense</x:v>
      </x:c>
      <x:c r="R848" s="2" t="str">
        <x:v>highlighted/JPM_0001628280-26-008131_jpm-20251231.htm</x:v>
      </x:c>
      <x:c r="S848" s="2" t="str"/>
      <x:c r="T848" s="2" t="str"/>
    </x:row>
    <x:row r="849" ht="24" customHeight="1">
      <x:c r="C849" s="2" t="str">
        <x:v>Historical Inputs!F849</x:v>
      </x:c>
      <x:c r="D849" s="2" t="str">
        <x:v>JPM</x:v>
      </x:c>
      <x:c r="E849" s="2" t="str">
        <x:v>FY2024</x:v>
      </x:c>
      <x:c r="F849" s="2" t="str">
        <x:v>provision</x:v>
      </x:c>
      <x:c r="G849" s="2" t="n">
        <x:v>10678</x:v>
      </x:c>
      <x:c r="H849" s="2" t="str">
        <x:v>USD</x:v>
      </x:c>
      <x:c r="I849" s="2" t="str">
        <x:v>2024-12-31</x:v>
      </x:c>
      <x:c r="J849" s="2" t="str">
        <x:v>2026-02-13</x:v>
      </x:c>
      <x:c r="K849" s="2" t="str">
        <x:v>0001628280-26-008131</x:v>
      </x:c>
      <x:c r="L849" s="2" t="str">
        <x:v>data/raw/filings/JPM_0001628280-26-008131_jpm-20251231.htm</x:v>
      </x:c>
      <x:c r="M849" s="2" t="str">
        <x:v>https://www.sec.gov/Archives/edgar/data/19617/000162828026008131/jpm-20251231.htm</x:v>
      </x:c>
      <x:c r="N849" s="2" t="str">
        <x:v>f-8140</x:v>
      </x:c>
      <x:c r="O849" s="2" t="str"/>
      <x:c r="P849" s="2" t="str">
        <x:v>Exact XBRL anchor</x:v>
      </x:c>
      <x:c r="Q849" s="2" t="str">
        <x:v>Provision for Loan, Lease, and Other Losses</x:v>
      </x:c>
      <x:c r="R849" s="2" t="str">
        <x:v>highlighted/JPM_0001628280-26-008131_jpm-20251231.htm</x:v>
      </x:c>
      <x:c r="S849" s="2" t="str"/>
      <x:c r="T849" s="2" t="str"/>
    </x:row>
    <x:row r="850" ht="24" customHeight="1">
      <x:c r="C850" s="2" t="str">
        <x:v>Historical Inputs!F850</x:v>
      </x:c>
      <x:c r="D850" s="2" t="str">
        <x:v>JPM</x:v>
      </x:c>
      <x:c r="E850" s="2" t="str">
        <x:v>FY2024</x:v>
      </x:c>
      <x:c r="F850" s="2" t="str">
        <x:v>pretax</x:v>
      </x:c>
      <x:c r="G850" s="2" t="n">
        <x:v>75081</x:v>
      </x:c>
      <x:c r="H850" s="2" t="str">
        <x:v>USD</x:v>
      </x:c>
      <x:c r="I850" s="2" t="str">
        <x:v>2024-12-31</x:v>
      </x:c>
      <x:c r="J850" s="2" t="str">
        <x:v>2026-02-13</x:v>
      </x:c>
      <x:c r="K850" s="2" t="str">
        <x:v>0001628280-26-008131</x:v>
      </x:c>
      <x:c r="L850" s="2" t="str">
        <x:v>data/raw/filings/JPM_0001628280-26-008131_jpm-20251231.htm</x:v>
      </x:c>
      <x:c r="M850" s="2" t="str">
        <x:v>https://www.sec.gov/Archives/edgar/data/19617/000162828026008131/jpm-20251231.htm</x:v>
      </x:c>
      <x:c r="N850" s="2" t="str">
        <x:v>f-8158</x:v>
      </x:c>
      <x:c r="O850" s="2" t="str"/>
      <x:c r="P850" s="2" t="str">
        <x:v>Exact XBRL anchor</x:v>
      </x:c>
      <x:c r="Q850" s="2" t="str">
        <x:v>Income (Loss) from Continuing Operations before Income Taxes, Noncontrolling Interest</x:v>
      </x:c>
      <x:c r="R850" s="2" t="str">
        <x:v>highlighted/JPM_0001628280-26-008131_jpm-20251231.htm</x:v>
      </x:c>
      <x:c r="S850" s="2" t="str"/>
      <x:c r="T850" s="2" t="str"/>
    </x:row>
    <x:row r="851" ht="24" customHeight="1">
      <x:c r="C851" s="2" t="str">
        <x:v>Historical Inputs!F851</x:v>
      </x:c>
      <x:c r="D851" s="2" t="str">
        <x:v>JPM</x:v>
      </x:c>
      <x:c r="E851" s="2" t="str">
        <x:v>FY2024</x:v>
      </x:c>
      <x:c r="F851" s="2" t="str">
        <x:v>tax</x:v>
      </x:c>
      <x:c r="G851" s="2" t="n">
        <x:v>16610</x:v>
      </x:c>
      <x:c r="H851" s="2" t="str">
        <x:v>USD</x:v>
      </x:c>
      <x:c r="I851" s="2" t="str">
        <x:v>2024-12-31</x:v>
      </x:c>
      <x:c r="J851" s="2" t="str">
        <x:v>2026-02-13</x:v>
      </x:c>
      <x:c r="K851" s="2" t="str">
        <x:v>0001628280-26-008131</x:v>
      </x:c>
      <x:c r="L851" s="2" t="str">
        <x:v>data/raw/filings/JPM_0001628280-26-008131_jpm-20251231.htm</x:v>
      </x:c>
      <x:c r="M851" s="2" t="str">
        <x:v>https://www.sec.gov/Archives/edgar/data/19617/000162828026008131/jpm-20251231.htm</x:v>
      </x:c>
      <x:c r="N851" s="2" t="str">
        <x:v>f-8167</x:v>
      </x:c>
      <x:c r="O851" s="2" t="str"/>
      <x:c r="P851" s="2" t="str">
        <x:v>Exact XBRL anchor</x:v>
      </x:c>
      <x:c r="Q851" s="2" t="str">
        <x:v>Income Tax Expense (Benefit)</x:v>
      </x:c>
      <x:c r="R851" s="2" t="str">
        <x:v>highlighted/JPM_0001628280-26-008131_jpm-20251231.htm</x:v>
      </x:c>
      <x:c r="S851" s="2" t="str"/>
      <x:c r="T851" s="2" t="str"/>
    </x:row>
    <x:row r="852" ht="24" customHeight="1">
      <x:c r="C852" s="2" t="str">
        <x:v>Historical Inputs!F852</x:v>
      </x:c>
      <x:c r="D852" s="2" t="str">
        <x:v>JPM</x:v>
      </x:c>
      <x:c r="E852" s="2" t="str">
        <x:v>FY2024</x:v>
      </x:c>
      <x:c r="F852" s="2" t="str">
        <x:v>net_income</x:v>
      </x:c>
      <x:c r="G852" s="2" t="n">
        <x:v>58471</x:v>
      </x:c>
      <x:c r="H852" s="2" t="str">
        <x:v>USD</x:v>
      </x:c>
      <x:c r="I852" s="2" t="str">
        <x:v>2024-12-31</x:v>
      </x:c>
      <x:c r="J852" s="2" t="str">
        <x:v>2026-02-13</x:v>
      </x:c>
      <x:c r="K852" s="2" t="str">
        <x:v>0001628280-26-008131</x:v>
      </x:c>
      <x:c r="L852" s="2" t="str">
        <x:v>data/raw/filings/JPM_0001628280-26-008131_jpm-20251231.htm</x:v>
      </x:c>
      <x:c r="M852" s="2" t="str">
        <x:v>https://www.sec.gov/Archives/edgar/data/19617/000162828026008131/jpm-20251231.htm</x:v>
      </x:c>
      <x:c r="N852" s="2" t="str">
        <x:v>f-8176</x:v>
      </x:c>
      <x:c r="O852" s="2" t="str"/>
      <x:c r="P852" s="2" t="str">
        <x:v>Exact XBRL anchor</x:v>
      </x:c>
      <x:c r="Q852" s="2" t="str">
        <x:v>Net Income (Loss) Attributable to Parent</x:v>
      </x:c>
      <x:c r="R852" s="2" t="str">
        <x:v>highlighted/JPM_0001628280-26-008131_jpm-20251231.htm</x:v>
      </x:c>
      <x:c r="S852" s="2" t="str"/>
      <x:c r="T852" s="2" t="str"/>
    </x:row>
    <x:row r="853" ht="24" customHeight="1">
      <x:c r="C853" s="2" t="str">
        <x:v>Historical Inputs!F853</x:v>
      </x:c>
      <x:c r="D853" s="2" t="str">
        <x:v>JPM</x:v>
      </x:c>
      <x:c r="E853" s="2" t="str">
        <x:v>FY2024</x:v>
      </x:c>
      <x:c r="F853" s="2" t="str">
        <x:v>common_income</x:v>
      </x:c>
      <x:c r="G853" s="2" t="n">
        <x:v>56868</x:v>
      </x:c>
      <x:c r="H853" s="2" t="str">
        <x:v>USD</x:v>
      </x:c>
      <x:c r="I853" s="2" t="str">
        <x:v>2024-12-31</x:v>
      </x:c>
      <x:c r="J853" s="2" t="str">
        <x:v>2026-02-13</x:v>
      </x:c>
      <x:c r="K853" s="2" t="str">
        <x:v>0001628280-26-008131</x:v>
      </x:c>
      <x:c r="L853" s="2" t="str">
        <x:v>data/raw/filings/JPM_0001628280-26-008131_jpm-20251231.htm</x:v>
      </x:c>
      <x:c r="M853" s="2" t="str">
        <x:v>https://www.sec.gov/Archives/edgar/data/19617/000162828026008131/jpm-20251231.htm</x:v>
      </x:c>
      <x:c r="N853" s="2" t="str">
        <x:v>f-7069</x:v>
      </x:c>
      <x:c r="O853" s="2" t="str"/>
      <x:c r="P853" s="2" t="str">
        <x:v>Exact XBRL anchor</x:v>
      </x:c>
      <x:c r="Q853" s="2" t="str">
        <x:v>Net Income (Loss) Available to Common Stockholders, Basic</x:v>
      </x:c>
      <x:c r="R853" s="2" t="str">
        <x:v>highlighted/JPM_0001628280-26-008131_jpm-20251231.htm</x:v>
      </x:c>
      <x:c r="S853" s="2" t="str">
        <x:v>highlighted/JPM_FY2024_annualreport-2024.pdf</x:v>
      </x:c>
      <x:c r="T853" s="2" t="str">
        <x:v>206,328</x:v>
      </x:c>
    </x:row>
    <x:row r="854" ht="24" customHeight="1">
      <x:c r="C854" s="2" t="str">
        <x:v>Historical Inputs!F854</x:v>
      </x:c>
      <x:c r="D854" s="2" t="str">
        <x:v>JPM</x:v>
      </x:c>
      <x:c r="E854" s="2" t="str">
        <x:v>FY2024</x:v>
      </x:c>
      <x:c r="F854" s="2" t="str">
        <x:v>preferred_div</x:v>
      </x:c>
      <x:c r="G854" s="2" t="n">
        <x:v>1259</x:v>
      </x:c>
      <x:c r="H854" s="2" t="str">
        <x:v>USD</x:v>
      </x:c>
      <x:c r="I854" s="2" t="str">
        <x:v>2024-12-31</x:v>
      </x:c>
      <x:c r="J854" s="2" t="str">
        <x:v>2026-02-13</x:v>
      </x:c>
      <x:c r="K854" s="2" t="str">
        <x:v>0001628280-26-008131</x:v>
      </x:c>
      <x:c r="L854" s="2" t="str">
        <x:v>data/raw/filings/JPM_0001628280-26-008131_jpm-20251231.htm</x:v>
      </x:c>
      <x:c r="M854" s="2" t="str">
        <x:v>https://www.sec.gov/Archives/edgar/data/19617/000162828026008131/jpm-20251231.htm</x:v>
      </x:c>
      <x:c r="N854" s="2" t="str">
        <x:v>f-7060</x:v>
      </x:c>
      <x:c r="O854" s="2" t="str"/>
      <x:c r="P854" s="2" t="str">
        <x:v>Exact XBRL anchor</x:v>
      </x:c>
      <x:c r="Q854" s="2" t="str">
        <x:v>Dividends, Preferred Stock</x:v>
      </x:c>
      <x:c r="R854" s="2" t="str">
        <x:v>highlighted/JPM_0001628280-26-008131_jpm-20251231.htm</x:v>
      </x:c>
      <x:c r="S854" s="2" t="str">
        <x:v>highlighted/JPM_FY2024_annualreport-2024.pdf</x:v>
      </x:c>
      <x:c r="T854" s="2" t="str">
        <x:v>209,328</x:v>
      </x:c>
    </x:row>
    <x:row r="855" ht="24" customHeight="1">
      <x:c r="C855" s="2" t="str">
        <x:v>Historical Inputs!F855</x:v>
      </x:c>
      <x:c r="D855" s="2" t="str">
        <x:v>JPM</x:v>
      </x:c>
      <x:c r="E855" s="2" t="str">
        <x:v>FY2024</x:v>
      </x:c>
      <x:c r="F855" s="2" t="str">
        <x:v>eps</x:v>
      </x:c>
      <x:c r="G855" s="2" t="n">
        <x:v>19.75</x:v>
      </x:c>
      <x:c r="H855" s="2" t="str">
        <x:v>USD/shares</x:v>
      </x:c>
      <x:c r="I855" s="2" t="str">
        <x:v>2024-12-31</x:v>
      </x:c>
      <x:c r="J855" s="2" t="str">
        <x:v>2026-02-13</x:v>
      </x:c>
      <x:c r="K855" s="2" t="str">
        <x:v>0001628280-26-008131</x:v>
      </x:c>
      <x:c r="L855" s="2" t="str">
        <x:v>data/raw/filings/JPM_0001628280-26-008131_jpm-20251231.htm</x:v>
      </x:c>
      <x:c r="M855" s="2" t="str">
        <x:v>https://www.sec.gov/Archives/edgar/data/19617/000162828026008131/jpm-20251231.htm</x:v>
      </x:c>
      <x:c r="N855" s="2" t="str">
        <x:v>f-7090</x:v>
      </x:c>
      <x:c r="O855" s="2" t="str"/>
      <x:c r="P855" s="2" t="str">
        <x:v>Exact XBRL anchor</x:v>
      </x:c>
      <x:c r="Q855" s="2" t="str">
        <x:v>Earnings Per Share, Diluted</x:v>
      </x:c>
      <x:c r="R855" s="2" t="str">
        <x:v>highlighted/JPM_0001628280-26-008131_jpm-20251231.htm</x:v>
      </x:c>
      <x:c r="S855" s="2" t="str"/>
      <x:c r="T855" s="2" t="str"/>
    </x:row>
    <x:row r="856" ht="24" customHeight="1">
      <x:c r="C856" s="2" t="str">
        <x:v>Historical Inputs!F856</x:v>
      </x:c>
      <x:c r="D856" s="2" t="str">
        <x:v>JPM</x:v>
      </x:c>
      <x:c r="E856" s="2" t="str">
        <x:v>FY2024</x:v>
      </x:c>
      <x:c r="F856" s="2" t="str">
        <x:v>shares_diluted</x:v>
      </x:c>
      <x:c r="G856" s="2" t="n">
        <x:v>2879</x:v>
      </x:c>
      <x:c r="H856" s="2" t="str">
        <x:v>shares</x:v>
      </x:c>
      <x:c r="I856" s="2" t="str">
        <x:v>2024-12-31</x:v>
      </x:c>
      <x:c r="J856" s="2" t="str">
        <x:v>2026-02-13</x:v>
      </x:c>
      <x:c r="K856" s="2" t="str">
        <x:v>0001628280-26-008131</x:v>
      </x:c>
      <x:c r="L856" s="2" t="str">
        <x:v>data/raw/filings/JPM_0001628280-26-008131_jpm-20251231.htm</x:v>
      </x:c>
      <x:c r="M856" s="2" t="str">
        <x:v>https://www.sec.gov/Archives/edgar/data/19617/000162828026008131/jpm-20251231.htm</x:v>
      </x:c>
      <x:c r="N856" s="2" t="str">
        <x:v>f-7087</x:v>
      </x:c>
      <x:c r="O856" s="2" t="str"/>
      <x:c r="P856" s="2" t="str">
        <x:v>Exact XBRL anchor</x:v>
      </x:c>
      <x:c r="Q856" s="2" t="str">
        <x:v>Weighted Average Number of Shares Outstanding, Diluted</x:v>
      </x:c>
      <x:c r="R856" s="2" t="str">
        <x:v>highlighted/JPM_0001628280-26-008131_jpm-20251231.htm</x:v>
      </x:c>
      <x:c r="S856" s="2" t="str"/>
      <x:c r="T856" s="2" t="str"/>
    </x:row>
    <x:row r="857" ht="24" customHeight="1">
      <x:c r="C857" s="2" t="str">
        <x:v>Historical Inputs!F857</x:v>
      </x:c>
      <x:c r="D857" s="2" t="str">
        <x:v>JPM</x:v>
      </x:c>
      <x:c r="E857" s="2" t="str">
        <x:v>FY2024</x:v>
      </x:c>
      <x:c r="F857" s="2" t="str">
        <x:v>dps</x:v>
      </x:c>
      <x:c r="G857" s="2" t="n">
        <x:v>4.8</x:v>
      </x:c>
      <x:c r="H857" s="2" t="str">
        <x:v>USD/shares</x:v>
      </x:c>
      <x:c r="I857" s="2" t="str">
        <x:v>2024-12-31</x:v>
      </x:c>
      <x:c r="J857" s="2" t="str">
        <x:v>2026-02-13</x:v>
      </x:c>
      <x:c r="K857" s="2" t="str">
        <x:v>0001628280-26-008131</x:v>
      </x:c>
      <x:c r="L857" s="2" t="str">
        <x:v>data/raw/filings/JPM_0001628280-26-008131_jpm-20251231.htm</x:v>
      </x:c>
      <x:c r="M857" s="2" t="str">
        <x:v>https://www.sec.gov/Archives/edgar/data/19617/000162828026008131/jpm-20251231.htm</x:v>
      </x:c>
      <x:c r="N857" s="2" t="str">
        <x:v>f-433</x:v>
      </x:c>
      <x:c r="O857" s="2" t="str"/>
      <x:c r="P857" s="2" t="str">
        <x:v>Exact XBRL anchor</x:v>
      </x:c>
      <x:c r="Q857" s="2" t="str">
        <x:v>Common Stock, Dividends, Per Share, Declared</x:v>
      </x:c>
      <x:c r="R857" s="2" t="str">
        <x:v>highlighted/JPM_0001628280-26-008131_jpm-20251231.htm</x:v>
      </x:c>
      <x:c r="S857" s="2" t="str">
        <x:v>highlighted/JPM_FY2024_annualreport-2024.pdf</x:v>
      </x:c>
      <x:c r="T857" s="2" t="str">
        <x:v>2,84</x:v>
      </x:c>
    </x:row>
    <x:row r="858" ht="24" customHeight="1">
      <x:c r="C858" s="2" t="str">
        <x:v>Historical Inputs!F858</x:v>
      </x:c>
      <x:c r="D858" s="2" t="str">
        <x:v>JPM</x:v>
      </x:c>
      <x:c r="E858" s="2" t="str">
        <x:v>FY2024</x:v>
      </x:c>
      <x:c r="F858" s="2" t="str">
        <x:v>dividends</x:v>
      </x:c>
      <x:c r="G858" s="2" t="n">
        <x:v>14783</x:v>
      </x:c>
      <x:c r="H858" s="2" t="str">
        <x:v>USD</x:v>
      </x:c>
      <x:c r="I858" s="2" t="str">
        <x:v>2024-12-31</x:v>
      </x:c>
      <x:c r="J858" s="2" t="str">
        <x:v>2026-02-13</x:v>
      </x:c>
      <x:c r="K858" s="2" t="str">
        <x:v>0001628280-26-008131</x:v>
      </x:c>
      <x:c r="L858" s="2" t="str">
        <x:v>data/raw/filings/JPM_0001628280-26-008131_jpm-20251231.htm</x:v>
      </x:c>
      <x:c r="M858" s="2" t="str">
        <x:v>https://www.sec.gov/Archives/edgar/data/19617/000162828026008131/jpm-20251231.htm</x:v>
      </x:c>
      <x:c r="N858" s="2" t="str">
        <x:v>f-577</x:v>
      </x:c>
      <x:c r="O858" s="2" t="str"/>
      <x:c r="P858" s="2" t="str">
        <x:v>Exact XBRL anchor</x:v>
      </x:c>
      <x:c r="Q858" s="2" t="str">
        <x:v>Payments of Dividends</x:v>
      </x:c>
      <x:c r="R858" s="2" t="str">
        <x:v>highlighted/JPM_0001628280-26-008131_jpm-20251231.htm</x:v>
      </x:c>
      <x:c r="S858" s="2" t="str">
        <x:v>highlighted/JPM_FY2024_annualreport-2024.pdf</x:v>
      </x:c>
      <x:c r="T858" s="2" t="str">
        <x:v>210,352</x:v>
      </x:c>
    </x:row>
    <x:row r="859" ht="24" customHeight="1">
      <x:c r="C859" s="2" t="str">
        <x:v>Historical Inputs!F859</x:v>
      </x:c>
      <x:c r="D859" s="2" t="str">
        <x:v>JPM</x:v>
      </x:c>
      <x:c r="E859" s="2" t="str">
        <x:v>FY2024</x:v>
      </x:c>
      <x:c r="F859" s="2" t="str">
        <x:v>buybacks</x:v>
      </x:c>
      <x:c r="G859" s="2" t="n">
        <x:v>18830</x:v>
      </x:c>
      <x:c r="H859" s="2" t="str">
        <x:v>USD</x:v>
      </x:c>
      <x:c r="I859" s="2" t="str">
        <x:v>2024-12-31</x:v>
      </x:c>
      <x:c r="J859" s="2" t="str">
        <x:v>2026-02-13</x:v>
      </x:c>
      <x:c r="K859" s="2" t="str">
        <x:v>0001628280-26-008131</x:v>
      </x:c>
      <x:c r="L859" s="2" t="str">
        <x:v>data/raw/filings/JPM_0001628280-26-008131_jpm-20251231.htm</x:v>
      </x:c>
      <x:c r="M859" s="2" t="str">
        <x:v>https://www.sec.gov/Archives/edgar/data/19617/000162828026008131/jpm-20251231.htm</x:v>
      </x:c>
      <x:c r="N859" s="2" t="str">
        <x:v>f-574</x:v>
      </x:c>
      <x:c r="O859" s="2" t="str"/>
      <x:c r="P859" s="2" t="str">
        <x:v>Exact XBRL anchor</x:v>
      </x:c>
      <x:c r="Q859" s="2" t="str">
        <x:v>Payments for Repurchase of Common Stock</x:v>
      </x:c>
      <x:c r="R859" s="2" t="str">
        <x:v>highlighted/JPM_0001628280-26-008131_jpm-20251231.htm</x:v>
      </x:c>
      <x:c r="S859" s="2" t="str">
        <x:v>highlighted/JPM_FY2024_annualreport-2024.pdf</x:v>
      </x:c>
      <x:c r="T859" s="2" t="str">
        <x:v>210,352</x:v>
      </x:c>
    </x:row>
    <x:row r="860" ht="24" customHeight="1">
      <x:c r="C860" s="2" t="str">
        <x:v>Historical Inputs!F860</x:v>
      </x:c>
      <x:c r="D860" s="2" t="str">
        <x:v>JPM</x:v>
      </x:c>
      <x:c r="E860" s="2" t="str">
        <x:v>FY2024</x:v>
      </x:c>
      <x:c r="F860" s="2" t="str">
        <x:v>chargeoffs</x:v>
      </x:c>
      <x:c r="G860" s="2" t="str">
        <x:v>n.a.</x:v>
      </x:c>
      <x:c r="H860" s="2" t="str">
        <x:v>USDm</x:v>
      </x:c>
      <x:c r="I860" s="2" t="str">
        <x:v>2024-12-31</x:v>
      </x:c>
      <x:c r="J860" s="2" t="str"/>
      <x:c r="K860" s="2" t="str"/>
      <x:c r="L860" s="2" t="str"/>
      <x:c r="M860" s="2" t="str"/>
      <x:c r="N860" s="2" t="str"/>
      <x:c r="O860" s="2" t="str"/>
      <x:c r="P860" s="2" t="str">
        <x:v>Not reported / unavailable</x:v>
      </x:c>
      <x:c r="Q860" s="2" t="str">
        <x:v>Gross loan charge-offs</x:v>
      </x:c>
      <x:c r="R860" s="2" t="str"/>
      <x:c r="S860" s="2" t="str"/>
      <x:c r="T860" s="2" t="str"/>
    </x:row>
    <x:row r="861" ht="24" customHeight="1">
      <x:c r="C861" s="2" t="str">
        <x:v>Historical Inputs!F861</x:v>
      </x:c>
      <x:c r="D861" s="2" t="str">
        <x:v>JPM</x:v>
      </x:c>
      <x:c r="E861" s="2" t="str">
        <x:v>FY2024</x:v>
      </x:c>
      <x:c r="F861" s="2" t="str">
        <x:v>recoveries</x:v>
      </x:c>
      <x:c r="G861" s="2" t="str">
        <x:v>n.a.</x:v>
      </x:c>
      <x:c r="H861" s="2" t="str">
        <x:v>USDm</x:v>
      </x:c>
      <x:c r="I861" s="2" t="str">
        <x:v>2024-12-31</x:v>
      </x:c>
      <x:c r="J861" s="2" t="str"/>
      <x:c r="K861" s="2" t="str"/>
      <x:c r="L861" s="2" t="str"/>
      <x:c r="M861" s="2" t="str"/>
      <x:c r="N861" s="2" t="str"/>
      <x:c r="O861" s="2" t="str"/>
      <x:c r="P861" s="2" t="str">
        <x:v>Not reported / unavailable</x:v>
      </x:c>
      <x:c r="Q861" s="2" t="str">
        <x:v>Loan recoveries</x:v>
      </x:c>
      <x:c r="R861" s="2" t="str"/>
      <x:c r="S861" s="2" t="str"/>
      <x:c r="T861" s="2" t="str"/>
    </x:row>
    <x:row r="862" ht="24" customHeight="1">
      <x:c r="C862" s="2" t="str">
        <x:v>Historical Inputs!F862</x:v>
      </x:c>
      <x:c r="D862" s="2" t="str">
        <x:v>JPM</x:v>
      </x:c>
      <x:c r="E862" s="2" t="str">
        <x:v>FY2024</x:v>
      </x:c>
      <x:c r="F862" s="2" t="str">
        <x:v>rwa</x:v>
      </x:c>
      <x:c r="G862" s="2" t="str">
        <x:v>n.a.</x:v>
      </x:c>
      <x:c r="H862" s="2" t="str">
        <x:v>USDm</x:v>
      </x:c>
      <x:c r="I862" s="2" t="str">
        <x:v>2024-12-31</x:v>
      </x:c>
      <x:c r="J862" s="2" t="str"/>
      <x:c r="K862" s="2" t="str"/>
      <x:c r="L862" s="2" t="str"/>
      <x:c r="M862" s="2" t="str"/>
      <x:c r="N862" s="2" t="str"/>
      <x:c r="O862" s="2" t="str"/>
      <x:c r="P862" s="2" t="str">
        <x:v>Not reported / unavailable</x:v>
      </x:c>
      <x:c r="Q862" s="2" t="str">
        <x:v>Risk-weighted assets</x:v>
      </x:c>
      <x:c r="R862" s="2" t="str"/>
      <x:c r="S862" s="2" t="str"/>
      <x:c r="T862" s="2" t="str"/>
    </x:row>
    <x:row r="863" ht="24" customHeight="1">
      <x:c r="C863" s="2" t="str">
        <x:v>Historical Inputs!F863</x:v>
      </x:c>
      <x:c r="D863" s="2" t="str">
        <x:v>JPM</x:v>
      </x:c>
      <x:c r="E863" s="2" t="str">
        <x:v>FY2024</x:v>
      </x:c>
      <x:c r="F863" s="2" t="str">
        <x:v>cet1_reported</x:v>
      </x:c>
      <x:c r="G863" s="2" t="str">
        <x:v>n.a.</x:v>
      </x:c>
      <x:c r="H863" s="2" t="str">
        <x:v>%</x:v>
      </x:c>
      <x:c r="I863" s="2" t="str">
        <x:v>2024-12-31</x:v>
      </x:c>
      <x:c r="J863" s="2" t="str"/>
      <x:c r="K863" s="2" t="str"/>
      <x:c r="L863" s="2" t="str"/>
      <x:c r="M863" s="2" t="str"/>
      <x:c r="N863" s="2" t="str"/>
      <x:c r="O863" s="2" t="str"/>
      <x:c r="P863" s="2" t="str">
        <x:v>Not reported / unavailable</x:v>
      </x:c>
      <x:c r="Q863" s="2" t="str">
        <x:v>Actual standardized CET1 ratio</x:v>
      </x:c>
      <x:c r="R863" s="2" t="str"/>
      <x:c r="S863" s="2" t="str"/>
      <x:c r="T863" s="2" t="str"/>
    </x:row>
    <x:row r="864" ht="24" customHeight="1">
      <x:c r="C864" s="2" t="str">
        <x:v>Historical Inputs!F864</x:v>
      </x:c>
      <x:c r="D864" s="2" t="str">
        <x:v>JPM</x:v>
      </x:c>
      <x:c r="E864" s="2" t="str">
        <x:v>FY2024</x:v>
      </x:c>
      <x:c r="F864" s="2" t="str">
        <x:v>nim_reported</x:v>
      </x:c>
      <x:c r="G864" s="2" t="str">
        <x:v>n.a.</x:v>
      </x:c>
      <x:c r="H864" s="2" t="str">
        <x:v>%</x:v>
      </x:c>
      <x:c r="I864" s="2" t="str">
        <x:v>2024-12-31</x:v>
      </x:c>
      <x:c r="J864" s="2" t="str"/>
      <x:c r="K864" s="2" t="str"/>
      <x:c r="L864" s="2" t="str"/>
      <x:c r="M864" s="2" t="str"/>
      <x:c r="N864" s="2" t="str"/>
      <x:c r="O864" s="2" t="str"/>
      <x:c r="P864" s="2" t="str">
        <x:v>Not reported / unavailable</x:v>
      </x:c>
      <x:c r="Q864" s="2" t="str">
        <x:v>Issuer reported net interest margin</x:v>
      </x:c>
      <x:c r="R864" s="2" t="str"/>
      <x:c r="S864" s="2" t="str"/>
      <x:c r="T864" s="2" t="str"/>
    </x:row>
    <x:row r="865" ht="24" customHeight="1">
      <x:c r="C865" s="2" t="str">
        <x:v>Historical Inputs!F865</x:v>
      </x:c>
      <x:c r="D865" s="2" t="str">
        <x:v>JPM</x:v>
      </x:c>
      <x:c r="E865" s="2" t="str">
        <x:v>FY2024</x:v>
      </x:c>
      <x:c r="F865" s="2" t="str">
        <x:v>bvps_reported</x:v>
      </x:c>
      <x:c r="G865" s="2" t="n">
        <x:v>116.07</x:v>
      </x:c>
      <x:c r="H865" s="2" t="str">
        <x:v>USD/shares</x:v>
      </x:c>
      <x:c r="I865" s="2" t="str">
        <x:v>2024-12-31</x:v>
      </x:c>
      <x:c r="J865" s="2" t="str">
        <x:v>2025-02-14</x:v>
      </x:c>
      <x:c r="K865" s="2" t="str">
        <x:v>0000019617-25-000270</x:v>
      </x:c>
      <x:c r="L865" s="2" t="str">
        <x:v>data/raw/filings/JPM_0000019617-25-000270_jpm-20241231.htm</x:v>
      </x:c>
      <x:c r="M865" s="2" t="str">
        <x:v>https://www.sec.gov/Archives/edgar/data/19617/000001961725000270/jpm-20241231.htm</x:v>
      </x:c>
      <x:c r="N865" s="2" t="str"/>
      <x:c r="O865" s="2" t="str"/>
      <x:c r="P865" s="2" t="str">
        <x:v>Exact selected original table text</x:v>
      </x:c>
      <x:c r="Q865" s="2" t="str">
        <x:v>Reported common book value per share</x:v>
      </x:c>
      <x:c r="R865" s="2" t="str">
        <x:v>highlighted/JPM_0000019617-25-000270_jpm-20241231.htm</x:v>
      </x:c>
      <x:c r="S865" s="2" t="str">
        <x:v>highlighted/JPM_FY2024_annualreport-2024.pdf</x:v>
      </x:c>
      <x:c r="T865" s="2" t="str">
        <x:v>2,84,88</x:v>
      </x:c>
    </x:row>
    <x:row r="866" ht="24" customHeight="1">
      <x:c r="C866" s="2" t="str">
        <x:v>Historical Inputs!F866</x:v>
      </x:c>
      <x:c r="D866" s="2" t="str">
        <x:v>JPM</x:v>
      </x:c>
      <x:c r="E866" s="2" t="str">
        <x:v>FY2024</x:v>
      </x:c>
      <x:c r="F866" s="2" t="str">
        <x:v>tbvps_reported</x:v>
      </x:c>
      <x:c r="G866" s="2" t="n">
        <x:v>97.3</x:v>
      </x:c>
      <x:c r="H866" s="2" t="str">
        <x:v>USD/shares</x:v>
      </x:c>
      <x:c r="I866" s="2" t="str">
        <x:v>2024-12-31</x:v>
      </x:c>
      <x:c r="J866" s="2" t="str">
        <x:v>2025-02-14</x:v>
      </x:c>
      <x:c r="K866" s="2" t="str">
        <x:v>0000019617-25-000270</x:v>
      </x:c>
      <x:c r="L866" s="2" t="str">
        <x:v>data/raw/filings/JPM_0000019617-25-000270_jpm-20241231.htm</x:v>
      </x:c>
      <x:c r="M866" s="2" t="str">
        <x:v>https://www.sec.gov/Archives/edgar/data/19617/000001961725000270/jpm-20241231.htm</x:v>
      </x:c>
      <x:c r="N866" s="2" t="str"/>
      <x:c r="O866" s="2" t="str"/>
      <x:c r="P866" s="2" t="str">
        <x:v>Exact selected original table text</x:v>
      </x:c>
      <x:c r="Q866" s="2" t="str">
        <x:v>Reported tangible book value per share</x:v>
      </x:c>
      <x:c r="R866" s="2" t="str">
        <x:v>highlighted/JPM_0000019617-25-000270_jpm-20241231.htm</x:v>
      </x:c>
      <x:c r="S866" s="2" t="str"/>
      <x:c r="T866" s="2" t="str"/>
    </x:row>
    <x:row r="867" ht="24" customHeight="1">
      <x:c r="C867" s="2" t="str">
        <x:v>Historical Inputs!F867</x:v>
      </x:c>
      <x:c r="D867" s="2" t="str">
        <x:v>JPM</x:v>
      </x:c>
      <x:c r="E867" s="2" t="str">
        <x:v>FY2024</x:v>
      </x:c>
      <x:c r="F867" s="2" t="str">
        <x:v>tce_reported</x:v>
      </x:c>
      <x:c r="G867" s="2" t="str">
        <x:v>n.a.</x:v>
      </x:c>
      <x:c r="H867" s="2" t="str">
        <x:v>USDm</x:v>
      </x:c>
      <x:c r="I867" s="2" t="str">
        <x:v>2024-12-31</x:v>
      </x:c>
      <x:c r="J867" s="2" t="str"/>
      <x:c r="K867" s="2" t="str"/>
      <x:c r="L867" s="2" t="str"/>
      <x:c r="M867" s="2" t="str"/>
      <x:c r="N867" s="2" t="str"/>
      <x:c r="O867" s="2" t="str"/>
      <x:c r="P867" s="2" t="str">
        <x:v>Not reported / unavailable</x:v>
      </x:c>
      <x:c r="Q867" s="2" t="str">
        <x:v>Reported tangible common equity</x:v>
      </x:c>
      <x:c r="R867" s="2" t="str"/>
      <x:c r="S867" s="2" t="str"/>
      <x:c r="T867" s="2" t="str"/>
    </x:row>
    <x:row r="868" ht="24" customHeight="1">
      <x:c r="C868" s="2" t="str">
        <x:v>Historical Inputs!F868</x:v>
      </x:c>
      <x:c r="D868" s="2" t="str">
        <x:v>JPM</x:v>
      </x:c>
      <x:c r="E868" s="2" t="str">
        <x:v>FY2025</x:v>
      </x:c>
      <x:c r="F868" s="2" t="str">
        <x:v>assets</x:v>
      </x:c>
      <x:c r="G868" s="2" t="n">
        <x:v>4424900</x:v>
      </x:c>
      <x:c r="H868" s="2" t="str">
        <x:v>USD</x:v>
      </x:c>
      <x:c r="I868" s="2" t="str">
        <x:v>2025-12-31</x:v>
      </x:c>
      <x:c r="J868" s="2" t="str">
        <x:v>2026-08-06</x:v>
      </x:c>
      <x:c r="K868" s="2" t="str">
        <x:v>0001628280-26-054343</x:v>
      </x:c>
      <x:c r="L868" s="2" t="str">
        <x:v>data/raw/filings/JPM_0001628280-26-054343_jpm-20260630.htm</x:v>
      </x:c>
      <x:c r="M868" s="2" t="str">
        <x:v>https://www.sec.gov/Archives/edgar/data/19617/000162828026054343/jpm-20260630.htm</x:v>
      </x:c>
      <x:c r="N868" s="2" t="str">
        <x:v>f-264</x:v>
      </x:c>
      <x:c r="O868" s="2" t="str"/>
      <x:c r="P868" s="2" t="str">
        <x:v>Exact XBRL anchor</x:v>
      </x:c>
      <x:c r="Q868" s="2" t="str">
        <x:v>Assets</x:v>
      </x:c>
      <x:c r="R868" s="2" t="str">
        <x:v>highlighted/JPM_0001628280-26-054343_jpm-20260630.htm</x:v>
      </x:c>
      <x:c r="S868" s="2" t="str"/>
      <x:c r="T868" s="2" t="str"/>
    </x:row>
    <x:row r="869" ht="24" customHeight="1">
      <x:c r="C869" s="2" t="str">
        <x:v>Historical Inputs!F869</x:v>
      </x:c>
      <x:c r="D869" s="2" t="str">
        <x:v>JPM</x:v>
      </x:c>
      <x:c r="E869" s="2" t="str">
        <x:v>FY2025</x:v>
      </x:c>
      <x:c r="F869" s="2" t="str">
        <x:v>liabilities</x:v>
      </x:c>
      <x:c r="G869" s="2" t="n">
        <x:v>4062462</x:v>
      </x:c>
      <x:c r="H869" s="2" t="str">
        <x:v>USD</x:v>
      </x:c>
      <x:c r="I869" s="2" t="str">
        <x:v>2025-12-31</x:v>
      </x:c>
      <x:c r="J869" s="2" t="str">
        <x:v>2026-08-06</x:v>
      </x:c>
      <x:c r="K869" s="2" t="str">
        <x:v>0001628280-26-054343</x:v>
      </x:c>
      <x:c r="L869" s="2" t="str">
        <x:v>data/raw/filings/JPM_0001628280-26-054343_jpm-20260630.htm</x:v>
      </x:c>
      <x:c r="M869" s="2" t="str">
        <x:v>https://www.sec.gov/Archives/edgar/data/19617/000162828026054343/jpm-20260630.htm</x:v>
      </x:c>
      <x:c r="N869" s="2" t="str">
        <x:v>f-292</x:v>
      </x:c>
      <x:c r="O869" s="2" t="str"/>
      <x:c r="P869" s="2" t="str">
        <x:v>Exact XBRL anchor</x:v>
      </x:c>
      <x:c r="Q869" s="2" t="str">
        <x:v>Liabilities</x:v>
      </x:c>
      <x:c r="R869" s="2" t="str">
        <x:v>highlighted/JPM_0001628280-26-054343_jpm-20260630.htm</x:v>
      </x:c>
      <x:c r="S869" s="2" t="str">
        <x:v>highlighted/JPM_FY2025_annualreport-2025.pdf</x:v>
      </x:c>
      <x:c r="T869" s="2" t="str">
        <x:v>88,199</x:v>
      </x:c>
    </x:row>
    <x:row r="870" ht="24" customHeight="1">
      <x:c r="C870" s="2" t="str">
        <x:v>Historical Inputs!F870</x:v>
      </x:c>
      <x:c r="D870" s="2" t="str">
        <x:v>JPM</x:v>
      </x:c>
      <x:c r="E870" s="2" t="str">
        <x:v>FY2025</x:v>
      </x:c>
      <x:c r="F870" s="2" t="str">
        <x:v>equity</x:v>
      </x:c>
      <x:c r="G870" s="2" t="n">
        <x:v>362438</x:v>
      </x:c>
      <x:c r="H870" s="2" t="str">
        <x:v>USD</x:v>
      </x:c>
      <x:c r="I870" s="2" t="str">
        <x:v>2025-12-31</x:v>
      </x:c>
      <x:c r="J870" s="2" t="str">
        <x:v>2026-08-06</x:v>
      </x:c>
      <x:c r="K870" s="2" t="str">
        <x:v>0001628280-26-054343</x:v>
      </x:c>
      <x:c r="L870" s="2" t="str">
        <x:v>data/raw/filings/JPM_0001628280-26-054343_jpm-20260630.htm</x:v>
      </x:c>
      <x:c r="M870" s="2" t="str">
        <x:v>https://www.sec.gov/Archives/edgar/data/19617/000162828026054343/jpm-20260630.htm</x:v>
      </x:c>
      <x:c r="N870" s="2" t="str">
        <x:v>f-322</x:v>
      </x:c>
      <x:c r="O870" s="2" t="str"/>
      <x:c r="P870" s="2" t="str">
        <x:v>Exact XBRL anchor</x:v>
      </x:c>
      <x:c r="Q870" s="2" t="str">
        <x:v>Stockholders' Equity Attributable to Parent</x:v>
      </x:c>
      <x:c r="R870" s="2" t="str">
        <x:v>highlighted/JPM_0001628280-26-054343_jpm-20260630.htm</x:v>
      </x:c>
      <x:c r="S870" s="2" t="str"/>
      <x:c r="T870" s="2" t="str"/>
    </x:row>
    <x:row r="871" ht="24" customHeight="1">
      <x:c r="C871" s="2" t="str">
        <x:v>Historical Inputs!F871</x:v>
      </x:c>
      <x:c r="D871" s="2" t="str">
        <x:v>JPM</x:v>
      </x:c>
      <x:c r="E871" s="2" t="str">
        <x:v>FY2025</x:v>
      </x:c>
      <x:c r="F871" s="2" t="str">
        <x:v>preferred</x:v>
      </x:c>
      <x:c r="G871" s="2" t="n">
        <x:v>20045</x:v>
      </x:c>
      <x:c r="H871" s="2" t="str">
        <x:v>USD</x:v>
      </x:c>
      <x:c r="I871" s="2" t="str">
        <x:v>2025-12-31</x:v>
      </x:c>
      <x:c r="J871" s="2" t="str">
        <x:v>2026-08-06</x:v>
      </x:c>
      <x:c r="K871" s="2" t="str">
        <x:v>0001628280-26-054343</x:v>
      </x:c>
      <x:c r="L871" s="2" t="str">
        <x:v>data/raw/filings/JPM_0001628280-26-054343_jpm-20260630.htm</x:v>
      </x:c>
      <x:c r="M871" s="2" t="str">
        <x:v>https://www.sec.gov/Archives/edgar/data/19617/000162828026054343/jpm-20260630.htm</x:v>
      </x:c>
      <x:c r="N871" s="2" t="str">
        <x:v>f-6638</x:v>
      </x:c>
      <x:c r="O871" s="2" t="str"/>
      <x:c r="P871" s="2" t="str">
        <x:v>Exact XBRL anchor</x:v>
      </x:c>
      <x:c r="Q871" s="2" t="str">
        <x:v>Preferred Stock, Including Additional Paid in Capital, Net of Discount</x:v>
      </x:c>
      <x:c r="R871" s="2" t="str">
        <x:v>highlighted/JPM_0001628280-26-054343_jpm-20260630.htm</x:v>
      </x:c>
      <x:c r="S871" s="2" t="str"/>
      <x:c r="T871" s="2" t="str"/>
    </x:row>
    <x:row r="872" ht="24" customHeight="1">
      <x:c r="C872" s="2" t="str">
        <x:v>Historical Inputs!F872</x:v>
      </x:c>
      <x:c r="D872" s="2" t="str">
        <x:v>JPM</x:v>
      </x:c>
      <x:c r="E872" s="2" t="str">
        <x:v>FY2025</x:v>
      </x:c>
      <x:c r="F872" s="2" t="str">
        <x:v>common_equity_reported</x:v>
      </x:c>
      <x:c r="G872" s="2" t="str">
        <x:v>n.a.</x:v>
      </x:c>
      <x:c r="H872" s="2" t="str">
        <x:v>USDm</x:v>
      </x:c>
      <x:c r="I872" s="2" t="str">
        <x:v>2025-12-31</x:v>
      </x:c>
      <x:c r="J872" s="2" t="str"/>
      <x:c r="K872" s="2" t="str"/>
      <x:c r="L872" s="2" t="str"/>
      <x:c r="M872" s="2" t="str"/>
      <x:c r="N872" s="2" t="str"/>
      <x:c r="O872" s="2" t="str"/>
      <x:c r="P872" s="2" t="str">
        <x:v>Not reported / unavailable</x:v>
      </x:c>
      <x:c r="Q872" s="2" t="str">
        <x:v>Reported common shareholders equity</x:v>
      </x:c>
      <x:c r="R872" s="2" t="str"/>
      <x:c r="S872" s="2" t="str"/>
      <x:c r="T872" s="2" t="str"/>
    </x:row>
    <x:row r="873" ht="24" customHeight="1">
      <x:c r="C873" s="2" t="str">
        <x:v>Historical Inputs!F873</x:v>
      </x:c>
      <x:c r="D873" s="2" t="str">
        <x:v>JPM</x:v>
      </x:c>
      <x:c r="E873" s="2" t="str">
        <x:v>FY2025</x:v>
      </x:c>
      <x:c r="F873" s="2" t="str">
        <x:v>goodwill</x:v>
      </x:c>
      <x:c r="G873" s="2" t="n">
        <x:v>52731</x:v>
      </x:c>
      <x:c r="H873" s="2" t="str">
        <x:v>USD</x:v>
      </x:c>
      <x:c r="I873" s="2" t="str">
        <x:v>2025-12-31</x:v>
      </x:c>
      <x:c r="J873" s="2" t="str">
        <x:v>2026-08-06</x:v>
      </x:c>
      <x:c r="K873" s="2" t="str">
        <x:v>0001628280-26-054343</x:v>
      </x:c>
      <x:c r="L873" s="2" t="str">
        <x:v>data/raw/filings/JPM_0001628280-26-054343_jpm-20260630.htm</x:v>
      </x:c>
      <x:c r="M873" s="2" t="str">
        <x:v>https://www.sec.gov/Archives/edgar/data/19617/000162828026054343/jpm-20260630.htm</x:v>
      </x:c>
      <x:c r="N873" s="2" t="str">
        <x:v>f-6282</x:v>
      </x:c>
      <x:c r="O873" s="2" t="str"/>
      <x:c r="P873" s="2" t="str">
        <x:v>Exact XBRL anchor</x:v>
      </x:c>
      <x:c r="Q873" s="2" t="str">
        <x:v>Goodwill</x:v>
      </x:c>
      <x:c r="R873" s="2" t="str">
        <x:v>highlighted/JPM_0001628280-26-054343_jpm-20260630.htm</x:v>
      </x:c>
      <x:c r="S873" s="2" t="str">
        <x:v>highlighted/JPM_FY2025_annualreport-2025.pdf</x:v>
      </x:c>
      <x:c r="T873" s="2" t="str">
        <x:v>93,304</x:v>
      </x:c>
    </x:row>
    <x:row r="874" ht="24" customHeight="1">
      <x:c r="C874" s="2" t="str">
        <x:v>Historical Inputs!F874</x:v>
      </x:c>
      <x:c r="D874" s="2" t="str">
        <x:v>JPM</x:v>
      </x:c>
      <x:c r="E874" s="2" t="str">
        <x:v>FY2025</x:v>
      </x:c>
      <x:c r="F874" s="2" t="str">
        <x:v>intangibles</x:v>
      </x:c>
      <x:c r="G874" s="2" t="n">
        <x:v>1300</x:v>
      </x:c>
      <x:c r="H874" s="2" t="str">
        <x:v>USD</x:v>
      </x:c>
      <x:c r="I874" s="2" t="str">
        <x:v>2025-12-31</x:v>
      </x:c>
      <x:c r="J874" s="2" t="str">
        <x:v>2026-02-13</x:v>
      </x:c>
      <x:c r="K874" s="2" t="str">
        <x:v>0001628280-26-008131</x:v>
      </x:c>
      <x:c r="L874" s="2" t="str">
        <x:v>data/raw/filings/JPM_0001628280-26-008131_jpm-20251231.htm</x:v>
      </x:c>
      <x:c r="M874" s="2" t="str">
        <x:v>https://www.sec.gov/Archives/edgar/data/19617/000162828026008131/jpm-20251231.htm</x:v>
      </x:c>
      <x:c r="N874" s="2" t="str">
        <x:v>f-6485</x:v>
      </x:c>
      <x:c r="O874" s="2" t="str"/>
      <x:c r="P874" s="2" t="str">
        <x:v>Exact XBRL anchor</x:v>
      </x:c>
      <x:c r="Q874" s="2" t="str">
        <x:v>Finite-Lived Intangible Assets, Net</x:v>
      </x:c>
      <x:c r="R874" s="2" t="str">
        <x:v>highlighted/JPM_0001628280-26-008131_jpm-20251231.htm</x:v>
      </x:c>
      <x:c r="S874" s="2" t="str"/>
      <x:c r="T874" s="2" t="str"/>
    </x:row>
    <x:row r="875" ht="24" customHeight="1">
      <x:c r="C875" s="2" t="str">
        <x:v>Historical Inputs!F875</x:v>
      </x:c>
      <x:c r="D875" s="2" t="str">
        <x:v>JPM</x:v>
      </x:c>
      <x:c r="E875" s="2" t="str">
        <x:v>FY2025</x:v>
      </x:c>
      <x:c r="F875" s="2" t="str">
        <x:v>intangibles_total</x:v>
      </x:c>
      <x:c r="G875" s="2" t="str">
        <x:v>n.a.</x:v>
      </x:c>
      <x:c r="H875" s="2" t="str">
        <x:v>USDm</x:v>
      </x:c>
      <x:c r="I875" s="2" t="str">
        <x:v>2025-12-31</x:v>
      </x:c>
      <x:c r="J875" s="2" t="str"/>
      <x:c r="K875" s="2" t="str"/>
      <x:c r="L875" s="2" t="str"/>
      <x:c r="M875" s="2" t="str"/>
      <x:c r="N875" s="2" t="str"/>
      <x:c r="O875" s="2" t="str"/>
      <x:c r="P875" s="2" t="str">
        <x:v>Not reported / unavailable</x:v>
      </x:c>
      <x:c r="Q875" s="2" t="str">
        <x:v>Reported goodwill and intangible assets combined</x:v>
      </x:c>
      <x:c r="R875" s="2" t="str"/>
      <x:c r="S875" s="2" t="str"/>
      <x:c r="T875" s="2" t="str"/>
    </x:row>
    <x:row r="876" ht="24" customHeight="1">
      <x:c r="C876" s="2" t="str">
        <x:v>Historical Inputs!F876</x:v>
      </x:c>
      <x:c r="D876" s="2" t="str">
        <x:v>JPM</x:v>
      </x:c>
      <x:c r="E876" s="2" t="str">
        <x:v>FY2025</x:v>
      </x:c>
      <x:c r="F876" s="2" t="str">
        <x:v>shares_end</x:v>
      </x:c>
      <x:c r="G876" s="2" t="n">
        <x:v>2696.2</x:v>
      </x:c>
      <x:c r="H876" s="2" t="str">
        <x:v>shares</x:v>
      </x:c>
      <x:c r="I876" s="2" t="str">
        <x:v>2025-12-31</x:v>
      </x:c>
      <x:c r="J876" s="2" t="str">
        <x:v>2026-02-13</x:v>
      </x:c>
      <x:c r="K876" s="2" t="str">
        <x:v>0001628280-26-008131</x:v>
      </x:c>
      <x:c r="L876" s="2" t="str">
        <x:v>data/raw/filings/JPM_0001628280-26-008131_jpm-20251231.htm</x:v>
      </x:c>
      <x:c r="M876" s="2" t="str">
        <x:v>https://www.sec.gov/Archives/edgar/data/19617/000162828026008131/jpm-20251231.htm</x:v>
      </x:c>
      <x:c r="N876" s="2" t="str">
        <x:v>f-7040</x:v>
      </x:c>
      <x:c r="O876" s="2" t="str"/>
      <x:c r="P876" s="2" t="str">
        <x:v>Exact XBRL anchor</x:v>
      </x:c>
      <x:c r="Q876" s="2" t="str">
        <x:v>Common Stock, Shares, Outstanding</x:v>
      </x:c>
      <x:c r="R876" s="2" t="str">
        <x:v>highlighted/JPM_0001628280-26-008131_jpm-20251231.htm</x:v>
      </x:c>
      <x:c r="S876" s="2" t="str"/>
      <x:c r="T876" s="2" t="str"/>
    </x:row>
    <x:row r="877" ht="24" customHeight="1">
      <x:c r="C877" s="2" t="str">
        <x:v>Historical Inputs!F877</x:v>
      </x:c>
      <x:c r="D877" s="2" t="str">
        <x:v>JPM</x:v>
      </x:c>
      <x:c r="E877" s="2" t="str">
        <x:v>FY2025</x:v>
      </x:c>
      <x:c r="F877" s="2" t="str">
        <x:v>shares_issued</x:v>
      </x:c>
      <x:c r="G877" s="2" t="n">
        <x:v>4104.933895</x:v>
      </x:c>
      <x:c r="H877" s="2" t="str">
        <x:v>shares</x:v>
      </x:c>
      <x:c r="I877" s="2" t="str">
        <x:v>2025-12-31</x:v>
      </x:c>
      <x:c r="J877" s="2" t="str">
        <x:v>2026-08-06</x:v>
      </x:c>
      <x:c r="K877" s="2" t="str">
        <x:v>0001628280-26-054343</x:v>
      </x:c>
      <x:c r="L877" s="2" t="str">
        <x:v>data/raw/filings/JPM_0001628280-26-054343_jpm-20260630.htm</x:v>
      </x:c>
      <x:c r="M877" s="2" t="str">
        <x:v>https://www.sec.gov/Archives/edgar/data/19617/000162828026054343/jpm-20260630.htm</x:v>
      </x:c>
      <x:c r="N877" s="2" t="str">
        <x:v>f-307</x:v>
      </x:c>
      <x:c r="O877" s="2" t="str"/>
      <x:c r="P877" s="2" t="str">
        <x:v>Exact XBRL anchor</x:v>
      </x:c>
      <x:c r="Q877" s="2" t="str">
        <x:v>Common Stock, Shares, Issued</x:v>
      </x:c>
      <x:c r="R877" s="2" t="str">
        <x:v>highlighted/JPM_0001628280-26-054343_jpm-20260630.htm</x:v>
      </x:c>
      <x:c r="S877" s="2" t="str">
        <x:v>highlighted/JPM_FY2025_annualreport-2025.pdf</x:v>
      </x:c>
      <x:c r="T877" s="2" t="str">
        <x:v>317</x:v>
      </x:c>
    </x:row>
    <x:row r="878" ht="24" customHeight="1">
      <x:c r="C878" s="2" t="str">
        <x:v>Historical Inputs!F878</x:v>
      </x:c>
      <x:c r="D878" s="2" t="str">
        <x:v>JPM</x:v>
      </x:c>
      <x:c r="E878" s="2" t="str">
        <x:v>FY2025</x:v>
      </x:c>
      <x:c r="F878" s="2" t="str">
        <x:v>shares_treasury</x:v>
      </x:c>
      <x:c r="G878" s="2" t="n">
        <x:v>1408.661319</x:v>
      </x:c>
      <x:c r="H878" s="2" t="str">
        <x:v>shares</x:v>
      </x:c>
      <x:c r="I878" s="2" t="str">
        <x:v>2025-12-31</x:v>
      </x:c>
      <x:c r="J878" s="2" t="str">
        <x:v>2026-08-06</x:v>
      </x:c>
      <x:c r="K878" s="2" t="str">
        <x:v>0001628280-26-054343</x:v>
      </x:c>
      <x:c r="L878" s="2" t="str">
        <x:v>data/raw/filings/JPM_0001628280-26-054343_jpm-20260630.htm</x:v>
      </x:c>
      <x:c r="M878" s="2" t="str">
        <x:v>https://www.sec.gov/Archives/edgar/data/19617/000162828026054343/jpm-20260630.htm</x:v>
      </x:c>
      <x:c r="N878" s="2" t="str"/>
      <x:c r="O878" s="2" t="str"/>
      <x:c r="P878" s="2" t="str">
        <x:v>Structured source retained; exact visible anchor requires review</x:v>
      </x:c>
      <x:c r="Q878" s="2" t="str">
        <x:v>Treasury Stock, Common, Shares</x:v>
      </x:c>
      <x:c r="R878" s="2" t="str"/>
      <x:c r="S878" s="2" t="str">
        <x:v>highlighted/JPM_FY2025_annualreport-2025.pdf</x:v>
      </x:c>
      <x:c r="T878" s="2" t="str">
        <x:v>317</x:v>
      </x:c>
    </x:row>
    <x:row r="879" ht="24" customHeight="1">
      <x:c r="C879" s="2" t="str">
        <x:v>Historical Inputs!F879</x:v>
      </x:c>
      <x:c r="D879" s="2" t="str">
        <x:v>JPM</x:v>
      </x:c>
      <x:c r="E879" s="2" t="str">
        <x:v>FY2025</x:v>
      </x:c>
      <x:c r="F879" s="2" t="str">
        <x:v>deposits</x:v>
      </x:c>
      <x:c r="G879" s="2" t="n">
        <x:v>2559320</x:v>
      </x:c>
      <x:c r="H879" s="2" t="str">
        <x:v>USD</x:v>
      </x:c>
      <x:c r="I879" s="2" t="str">
        <x:v>2025-12-31</x:v>
      </x:c>
      <x:c r="J879" s="2" t="str">
        <x:v>2026-08-06</x:v>
      </x:c>
      <x:c r="K879" s="2" t="str">
        <x:v>0001628280-26-054343</x:v>
      </x:c>
      <x:c r="L879" s="2" t="str">
        <x:v>data/raw/filings/JPM_0001628280-26-054343_jpm-20260630.htm</x:v>
      </x:c>
      <x:c r="M879" s="2" t="str">
        <x:v>https://www.sec.gov/Archives/edgar/data/19617/000162828026054343/jpm-20260630.htm</x:v>
      </x:c>
      <x:c r="N879" s="2" t="str">
        <x:v>f-6446</x:v>
      </x:c>
      <x:c r="O879" s="2" t="str"/>
      <x:c r="P879" s="2" t="str">
        <x:v>Exact XBRL anchor</x:v>
      </x:c>
      <x:c r="Q879" s="2" t="str">
        <x:v>Deposits</x:v>
      </x:c>
      <x:c r="R879" s="2" t="str">
        <x:v>highlighted/JPM_0001628280-26-054343_jpm-20260630.htm</x:v>
      </x:c>
      <x:c r="S879" s="2" t="str"/>
      <x:c r="T879" s="2" t="str"/>
    </x:row>
    <x:row r="880" ht="24" customHeight="1">
      <x:c r="C880" s="2" t="str">
        <x:v>Historical Inputs!F880</x:v>
      </x:c>
      <x:c r="D880" s="2" t="str">
        <x:v>JPM</x:v>
      </x:c>
      <x:c r="E880" s="2" t="str">
        <x:v>FY2025</x:v>
      </x:c>
      <x:c r="F880" s="2" t="str">
        <x:v>loans_gross</x:v>
      </x:c>
      <x:c r="G880" s="2" t="n">
        <x:v>1408905</x:v>
      </x:c>
      <x:c r="H880" s="2" t="str">
        <x:v>USD</x:v>
      </x:c>
      <x:c r="I880" s="2" t="str">
        <x:v>2025-12-31</x:v>
      </x:c>
      <x:c r="J880" s="2" t="str">
        <x:v>2026-08-06</x:v>
      </x:c>
      <x:c r="K880" s="2" t="str">
        <x:v>0001628280-26-054343</x:v>
      </x:c>
      <x:c r="L880" s="2" t="str">
        <x:v>data/raw/filings/JPM_0001628280-26-054343_jpm-20260630.htm</x:v>
      </x:c>
      <x:c r="M880" s="2" t="str">
        <x:v>https://www.sec.gov/Archives/edgar/data/19617/000162828026054343/jpm-20260630.htm</x:v>
      </x:c>
      <x:c r="N880" s="2" t="str">
        <x:v>f-4579</x:v>
      </x:c>
      <x:c r="O880" s="2" t="str"/>
      <x:c r="P880" s="2" t="str">
        <x:v>Exact XBRL anchor</x:v>
      </x:c>
      <x:c r="Q880" s="2" t="str">
        <x:v>Gross loans and leases selected definition</x:v>
      </x:c>
      <x:c r="R880" s="2" t="str">
        <x:v>highlighted/JPM_0001628280-26-054343_jpm-20260630.htm</x:v>
      </x:c>
      <x:c r="S880" s="2" t="str">
        <x:v>highlighted/JPM_FY2025_annualreport-2025.pdf</x:v>
      </x:c>
      <x:c r="T880" s="2" t="str">
        <x:v>143,162,292</x:v>
      </x:c>
    </x:row>
    <x:row r="881" ht="24" customHeight="1">
      <x:c r="C881" s="2" t="str">
        <x:v>Historical Inputs!F881</x:v>
      </x:c>
      <x:c r="D881" s="2" t="str">
        <x:v>JPM</x:v>
      </x:c>
      <x:c r="E881" s="2" t="str">
        <x:v>FY2025</x:v>
      </x:c>
      <x:c r="F881" s="2" t="str">
        <x:v>loans_net</x:v>
      </x:c>
      <x:c r="G881" s="2" t="n">
        <x:v>1467664</x:v>
      </x:c>
      <x:c r="H881" s="2" t="str">
        <x:v>USD</x:v>
      </x:c>
      <x:c r="I881" s="2" t="str">
        <x:v>2025-12-31</x:v>
      </x:c>
      <x:c r="J881" s="2" t="str">
        <x:v>2026-08-06</x:v>
      </x:c>
      <x:c r="K881" s="2" t="str">
        <x:v>0001628280-26-054343</x:v>
      </x:c>
      <x:c r="L881" s="2" t="str">
        <x:v>data/raw/filings/JPM_0001628280-26-054343_jpm-20260630.htm</x:v>
      </x:c>
      <x:c r="M881" s="2" t="str">
        <x:v>https://www.sec.gov/Archives/edgar/data/19617/000162828026054343/jpm-20260630.htm</x:v>
      </x:c>
      <x:c r="N881" s="2" t="str">
        <x:v>f-250</x:v>
      </x:c>
      <x:c r="O881" s="2" t="str"/>
      <x:c r="P881" s="2" t="str">
        <x:v>Exact XBRL anchor</x:v>
      </x:c>
      <x:c r="Q881" s="2" t="str">
        <x:v>Net loans after allowance selected definition</x:v>
      </x:c>
      <x:c r="R881" s="2" t="str">
        <x:v>highlighted/JPM_0001628280-26-054343_jpm-20260630.htm</x:v>
      </x:c>
      <x:c r="S881" s="2" t="str">
        <x:v>highlighted/JPM_FY2025_annualreport-2025.pdf</x:v>
      </x:c>
      <x:c r="T881" s="2" t="str">
        <x:v>87,199</x:v>
      </x:c>
    </x:row>
    <x:row r="882" ht="24" customHeight="1">
      <x:c r="C882" s="2" t="str">
        <x:v>Historical Inputs!F882</x:v>
      </x:c>
      <x:c r="D882" s="2" t="str">
        <x:v>JPM</x:v>
      </x:c>
      <x:c r="E882" s="2" t="str">
        <x:v>FY2025</x:v>
      </x:c>
      <x:c r="F882" s="2" t="str">
        <x:v>allowance</x:v>
      </x:c>
      <x:c r="G882" s="2" t="n">
        <x:v>25765</x:v>
      </x:c>
      <x:c r="H882" s="2" t="str">
        <x:v>USD</x:v>
      </x:c>
      <x:c r="I882" s="2" t="str">
        <x:v>2025-12-31</x:v>
      </x:c>
      <x:c r="J882" s="2" t="str">
        <x:v>2026-08-06</x:v>
      </x:c>
      <x:c r="K882" s="2" t="str">
        <x:v>0001628280-26-054343</x:v>
      </x:c>
      <x:c r="L882" s="2" t="str">
        <x:v>data/raw/filings/JPM_0001628280-26-054343_jpm-20260630.htm</x:v>
      </x:c>
      <x:c r="M882" s="2" t="str">
        <x:v>https://www.sec.gov/Archives/edgar/data/19617/000162828026054343/jpm-20260630.htm</x:v>
      </x:c>
      <x:c r="N882" s="2" t="str">
        <x:v>f-5742</x:v>
      </x:c>
      <x:c r="O882" s="2" t="str"/>
      <x:c r="P882" s="2" t="str">
        <x:v>Exact XBRL anchor</x:v>
      </x:c>
      <x:c r="Q882" s="2" t="str">
        <x:v>Loan allowance for credit losses</x:v>
      </x:c>
      <x:c r="R882" s="2" t="str">
        <x:v>highlighted/JPM_0001628280-26-054343_jpm-20260630.htm</x:v>
      </x:c>
      <x:c r="S882" s="2" t="str"/>
      <x:c r="T882" s="2" t="str"/>
    </x:row>
    <x:row r="883" ht="24" customHeight="1">
      <x:c r="C883" s="2" t="str">
        <x:v>Historical Inputs!F883</x:v>
      </x:c>
      <x:c r="D883" s="2" t="str">
        <x:v>JPM</x:v>
      </x:c>
      <x:c r="E883" s="2" t="str">
        <x:v>FY2025</x:v>
      </x:c>
      <x:c r="F883" s="2" t="str">
        <x:v>nonaccrual</x:v>
      </x:c>
      <x:c r="G883" s="2" t="str">
        <x:v>n.a.</x:v>
      </x:c>
      <x:c r="H883" s="2" t="str">
        <x:v>USDm</x:v>
      </x:c>
      <x:c r="I883" s="2" t="str">
        <x:v>2025-12-31</x:v>
      </x:c>
      <x:c r="J883" s="2" t="str"/>
      <x:c r="K883" s="2" t="str"/>
      <x:c r="L883" s="2" t="str"/>
      <x:c r="M883" s="2" t="str"/>
      <x:c r="N883" s="2" t="str"/>
      <x:c r="O883" s="2" t="str"/>
      <x:c r="P883" s="2" t="str">
        <x:v>Not reported / unavailable</x:v>
      </x:c>
      <x:c r="Q883" s="2" t="str">
        <x:v>Nonaccrual</x:v>
      </x:c>
      <x:c r="R883" s="2" t="str"/>
      <x:c r="S883" s="2" t="str"/>
      <x:c r="T883" s="2" t="str"/>
    </x:row>
    <x:row r="884" ht="24" customHeight="1">
      <x:c r="C884" s="2" t="str">
        <x:v>Historical Inputs!F884</x:v>
      </x:c>
      <x:c r="D884" s="2" t="str">
        <x:v>JPM</x:v>
      </x:c>
      <x:c r="E884" s="2" t="str">
        <x:v>FY2025</x:v>
      </x:c>
      <x:c r="F884" s="2" t="str">
        <x:v>cash</x:v>
      </x:c>
      <x:c r="G884" s="2" t="str">
        <x:v>n.a.</x:v>
      </x:c>
      <x:c r="H884" s="2" t="str">
        <x:v>USDm</x:v>
      </x:c>
      <x:c r="I884" s="2" t="str">
        <x:v>2025-12-31</x:v>
      </x:c>
      <x:c r="J884" s="2" t="str"/>
      <x:c r="K884" s="2" t="str"/>
      <x:c r="L884" s="2" t="str"/>
      <x:c r="M884" s="2" t="str"/>
      <x:c r="N884" s="2" t="str"/>
      <x:c r="O884" s="2" t="str"/>
      <x:c r="P884" s="2" t="str">
        <x:v>Not reported / unavailable</x:v>
      </x:c>
      <x:c r="Q884" s="2" t="str">
        <x:v>Cash</x:v>
      </x:c>
      <x:c r="R884" s="2" t="str"/>
      <x:c r="S884" s="2" t="str"/>
      <x:c r="T884" s="2" t="str"/>
    </x:row>
    <x:row r="885" ht="24" customHeight="1">
      <x:c r="C885" s="2" t="str">
        <x:v>Historical Inputs!F885</x:v>
      </x:c>
      <x:c r="D885" s="2" t="str">
        <x:v>JPM</x:v>
      </x:c>
      <x:c r="E885" s="2" t="str">
        <x:v>FY2025</x:v>
      </x:c>
      <x:c r="F885" s="2" t="str">
        <x:v>aoci</x:v>
      </x:c>
      <x:c r="G885" s="2" t="n">
        <x:v>-4290</x:v>
      </x:c>
      <x:c r="H885" s="2" t="str">
        <x:v>USD</x:v>
      </x:c>
      <x:c r="I885" s="2" t="str">
        <x:v>2025-12-31</x:v>
      </x:c>
      <x:c r="J885" s="2" t="str">
        <x:v>2026-08-06</x:v>
      </x:c>
      <x:c r="K885" s="2" t="str">
        <x:v>0001628280-26-054343</x:v>
      </x:c>
      <x:c r="L885" s="2" t="str">
        <x:v>data/raw/filings/JPM_0001628280-26-054343_jpm-20260630.htm</x:v>
      </x:c>
      <x:c r="M885" s="2" t="str">
        <x:v>https://www.sec.gov/Archives/edgar/data/19617/000162828026054343/jpm-20260630.htm</x:v>
      </x:c>
      <x:c r="N885" s="2" t="str">
        <x:v>f-316</x:v>
      </x:c>
      <x:c r="O885" s="2" t="str"/>
      <x:c r="P885" s="2" t="str">
        <x:v>Exact XBRL anchor</x:v>
      </x:c>
      <x:c r="Q885" s="2" t="str">
        <x:v>Accumulated Other Comprehensive Income (Loss), Net of Tax</x:v>
      </x:c>
      <x:c r="R885" s="2" t="str">
        <x:v>highlighted/JPM_0001628280-26-054343_jpm-20260630.htm</x:v>
      </x:c>
      <x:c r="S885" s="2" t="str">
        <x:v>highlighted/JPM_FY2025_annualreport-2025.pdf</x:v>
      </x:c>
      <x:c r="T885" s="2" t="str">
        <x:v>199</x:v>
      </x:c>
    </x:row>
    <x:row r="886" ht="24" customHeight="1">
      <x:c r="C886" s="2" t="str">
        <x:v>Historical Inputs!F886</x:v>
      </x:c>
      <x:c r="D886" s="2" t="str">
        <x:v>JPM</x:v>
      </x:c>
      <x:c r="E886" s="2" t="str">
        <x:v>FY2025</x:v>
      </x:c>
      <x:c r="F886" s="2" t="str">
        <x:v>nii</x:v>
      </x:c>
      <x:c r="G886" s="2" t="n">
        <x:v>95443</x:v>
      </x:c>
      <x:c r="H886" s="2" t="str">
        <x:v>USD</x:v>
      </x:c>
      <x:c r="I886" s="2" t="str">
        <x:v>2025-12-31</x:v>
      </x:c>
      <x:c r="J886" s="2" t="str">
        <x:v>2026-02-13</x:v>
      </x:c>
      <x:c r="K886" s="2" t="str">
        <x:v>0001628280-26-008131</x:v>
      </x:c>
      <x:c r="L886" s="2" t="str">
        <x:v>data/raw/filings/JPM_0001628280-26-008131_jpm-20251231.htm</x:v>
      </x:c>
      <x:c r="M886" s="2" t="str">
        <x:v>https://www.sec.gov/Archives/edgar/data/19617/000162828026008131/jpm-20251231.htm</x:v>
      </x:c>
      <x:c r="N886" s="2" t="str">
        <x:v>f-8121</x:v>
      </x:c>
      <x:c r="O886" s="2" t="str"/>
      <x:c r="P886" s="2" t="str">
        <x:v>Exact XBRL anchor</x:v>
      </x:c>
      <x:c r="Q886" s="2" t="str">
        <x:v>Interest Income (Expense), Net</x:v>
      </x:c>
      <x:c r="R886" s="2" t="str">
        <x:v>highlighted/JPM_0001628280-26-008131_jpm-20251231.htm</x:v>
      </x:c>
      <x:c r="S886" s="2" t="str"/>
      <x:c r="T886" s="2" t="str"/>
    </x:row>
    <x:row r="887" ht="24" customHeight="1">
      <x:c r="C887" s="2" t="str">
        <x:v>Historical Inputs!F887</x:v>
      </x:c>
      <x:c r="D887" s="2" t="str">
        <x:v>JPM</x:v>
      </x:c>
      <x:c r="E887" s="2" t="str">
        <x:v>FY2025</x:v>
      </x:c>
      <x:c r="F887" s="2" t="str">
        <x:v>noninterest_income</x:v>
      </x:c>
      <x:c r="G887" s="2" t="n">
        <x:v>87004</x:v>
      </x:c>
      <x:c r="H887" s="2" t="str">
        <x:v>USD</x:v>
      </x:c>
      <x:c r="I887" s="2" t="str">
        <x:v>2025-12-31</x:v>
      </x:c>
      <x:c r="J887" s="2" t="str">
        <x:v>2026-02-13</x:v>
      </x:c>
      <x:c r="K887" s="2" t="str">
        <x:v>0001628280-26-008131</x:v>
      </x:c>
      <x:c r="L887" s="2" t="str">
        <x:v>data/raw/filings/JPM_0001628280-26-008131_jpm-20251231.htm</x:v>
      </x:c>
      <x:c r="M887" s="2" t="str">
        <x:v>https://www.sec.gov/Archives/edgar/data/19617/000162828026008131/jpm-20251231.htm</x:v>
      </x:c>
      <x:c r="N887" s="2" t="str">
        <x:v>f-8112</x:v>
      </x:c>
      <x:c r="O887" s="2" t="str"/>
      <x:c r="P887" s="2" t="str">
        <x:v>Exact XBRL anchor</x:v>
      </x:c>
      <x:c r="Q887" s="2" t="str">
        <x:v>Noninterest Income</x:v>
      </x:c>
      <x:c r="R887" s="2" t="str">
        <x:v>highlighted/JPM_0001628280-26-008131_jpm-20251231.htm</x:v>
      </x:c>
      <x:c r="S887" s="2" t="str"/>
      <x:c r="T887" s="2" t="str"/>
    </x:row>
    <x:row r="888" ht="24" customHeight="1">
      <x:c r="C888" s="2" t="str">
        <x:v>Historical Inputs!F888</x:v>
      </x:c>
      <x:c r="D888" s="2" t="str">
        <x:v>JPM</x:v>
      </x:c>
      <x:c r="E888" s="2" t="str">
        <x:v>FY2025</x:v>
      </x:c>
      <x:c r="F888" s="2" t="str">
        <x:v>revenue_reported</x:v>
      </x:c>
      <x:c r="G888" s="2" t="n">
        <x:v>182447</x:v>
      </x:c>
      <x:c r="H888" s="2" t="str">
        <x:v>USD</x:v>
      </x:c>
      <x:c r="I888" s="2" t="str">
        <x:v>2025-12-31</x:v>
      </x:c>
      <x:c r="J888" s="2" t="str">
        <x:v>2026-02-13</x:v>
      </x:c>
      <x:c r="K888" s="2" t="str">
        <x:v>0001628280-26-008131</x:v>
      </x:c>
      <x:c r="L888" s="2" t="str">
        <x:v>data/raw/filings/JPM_0001628280-26-008131_jpm-20251231.htm</x:v>
      </x:c>
      <x:c r="M888" s="2" t="str">
        <x:v>https://www.sec.gov/Archives/edgar/data/19617/000162828026008131/jpm-20251231.htm</x:v>
      </x:c>
      <x:c r="N888" s="2" t="str">
        <x:v>f-8130</x:v>
      </x:c>
      <x:c r="O888" s="2" t="str"/>
      <x:c r="P888" s="2" t="str">
        <x:v>Exact XBRL anchor</x:v>
      </x:c>
      <x:c r="Q888" s="2" t="str">
        <x:v>Revenues, Net of Interest Expense</x:v>
      </x:c>
      <x:c r="R888" s="2" t="str">
        <x:v>highlighted/JPM_0001628280-26-008131_jpm-20251231.htm</x:v>
      </x:c>
      <x:c r="S888" s="2" t="str"/>
      <x:c r="T888" s="2" t="str"/>
    </x:row>
    <x:row r="889" ht="24" customHeight="1">
      <x:c r="C889" s="2" t="str">
        <x:v>Historical Inputs!F889</x:v>
      </x:c>
      <x:c r="D889" s="2" t="str">
        <x:v>JPM</x:v>
      </x:c>
      <x:c r="E889" s="2" t="str">
        <x:v>FY2025</x:v>
      </x:c>
      <x:c r="F889" s="2" t="str">
        <x:v>opex</x:v>
      </x:c>
      <x:c r="G889" s="2" t="n">
        <x:v>95640</x:v>
      </x:c>
      <x:c r="H889" s="2" t="str">
        <x:v>USD</x:v>
      </x:c>
      <x:c r="I889" s="2" t="str">
        <x:v>2025-12-31</x:v>
      </x:c>
      <x:c r="J889" s="2" t="str">
        <x:v>2026-02-13</x:v>
      </x:c>
      <x:c r="K889" s="2" t="str">
        <x:v>0001628280-26-008131</x:v>
      </x:c>
      <x:c r="L889" s="2" t="str">
        <x:v>data/raw/filings/JPM_0001628280-26-008131_jpm-20251231.htm</x:v>
      </x:c>
      <x:c r="M889" s="2" t="str">
        <x:v>https://www.sec.gov/Archives/edgar/data/19617/000162828026008131/jpm-20251231.htm</x:v>
      </x:c>
      <x:c r="N889" s="2" t="str">
        <x:v>f-8148</x:v>
      </x:c>
      <x:c r="O889" s="2" t="str"/>
      <x:c r="P889" s="2" t="str">
        <x:v>Exact XBRL anchor</x:v>
      </x:c>
      <x:c r="Q889" s="2" t="str">
        <x:v>Noninterest Expense</x:v>
      </x:c>
      <x:c r="R889" s="2" t="str">
        <x:v>highlighted/JPM_0001628280-26-008131_jpm-20251231.htm</x:v>
      </x:c>
      <x:c r="S889" s="2" t="str"/>
      <x:c r="T889" s="2" t="str"/>
    </x:row>
    <x:row r="890" ht="24" customHeight="1">
      <x:c r="C890" s="2" t="str">
        <x:v>Historical Inputs!F890</x:v>
      </x:c>
      <x:c r="D890" s="2" t="str">
        <x:v>JPM</x:v>
      </x:c>
      <x:c r="E890" s="2" t="str">
        <x:v>FY2025</x:v>
      </x:c>
      <x:c r="F890" s="2" t="str">
        <x:v>provision</x:v>
      </x:c>
      <x:c r="G890" s="2" t="n">
        <x:v>14212</x:v>
      </x:c>
      <x:c r="H890" s="2" t="str">
        <x:v>USD</x:v>
      </x:c>
      <x:c r="I890" s="2" t="str">
        <x:v>2025-12-31</x:v>
      </x:c>
      <x:c r="J890" s="2" t="str">
        <x:v>2026-02-13</x:v>
      </x:c>
      <x:c r="K890" s="2" t="str">
        <x:v>0001628280-26-008131</x:v>
      </x:c>
      <x:c r="L890" s="2" t="str">
        <x:v>data/raw/filings/JPM_0001628280-26-008131_jpm-20251231.htm</x:v>
      </x:c>
      <x:c r="M890" s="2" t="str">
        <x:v>https://www.sec.gov/Archives/edgar/data/19617/000162828026008131/jpm-20251231.htm</x:v>
      </x:c>
      <x:c r="N890" s="2" t="str">
        <x:v>f-8139</x:v>
      </x:c>
      <x:c r="O890" s="2" t="str"/>
      <x:c r="P890" s="2" t="str">
        <x:v>Exact XBRL anchor</x:v>
      </x:c>
      <x:c r="Q890" s="2" t="str">
        <x:v>Provision for Loan, Lease, and Other Losses</x:v>
      </x:c>
      <x:c r="R890" s="2" t="str">
        <x:v>highlighted/JPM_0001628280-26-008131_jpm-20251231.htm</x:v>
      </x:c>
      <x:c r="S890" s="2" t="str"/>
      <x:c r="T890" s="2" t="str"/>
    </x:row>
    <x:row r="891" ht="24" customHeight="1">
      <x:c r="C891" s="2" t="str">
        <x:v>Historical Inputs!F891</x:v>
      </x:c>
      <x:c r="D891" s="2" t="str">
        <x:v>JPM</x:v>
      </x:c>
      <x:c r="E891" s="2" t="str">
        <x:v>FY2025</x:v>
      </x:c>
      <x:c r="F891" s="2" t="str">
        <x:v>pretax</x:v>
      </x:c>
      <x:c r="G891" s="2" t="n">
        <x:v>72595</x:v>
      </x:c>
      <x:c r="H891" s="2" t="str">
        <x:v>USD</x:v>
      </x:c>
      <x:c r="I891" s="2" t="str">
        <x:v>2025-12-31</x:v>
      </x:c>
      <x:c r="J891" s="2" t="str">
        <x:v>2026-02-13</x:v>
      </x:c>
      <x:c r="K891" s="2" t="str">
        <x:v>0001628280-26-008131</x:v>
      </x:c>
      <x:c r="L891" s="2" t="str">
        <x:v>data/raw/filings/JPM_0001628280-26-008131_jpm-20251231.htm</x:v>
      </x:c>
      <x:c r="M891" s="2" t="str">
        <x:v>https://www.sec.gov/Archives/edgar/data/19617/000162828026008131/jpm-20251231.htm</x:v>
      </x:c>
      <x:c r="N891" s="2" t="str">
        <x:v>f-8157</x:v>
      </x:c>
      <x:c r="O891" s="2" t="str"/>
      <x:c r="P891" s="2" t="str">
        <x:v>Exact XBRL anchor</x:v>
      </x:c>
      <x:c r="Q891" s="2" t="str">
        <x:v>Income (Loss) from Continuing Operations before Income Taxes, Noncontrolling Interest</x:v>
      </x:c>
      <x:c r="R891" s="2" t="str">
        <x:v>highlighted/JPM_0001628280-26-008131_jpm-20251231.htm</x:v>
      </x:c>
      <x:c r="S891" s="2" t="str"/>
      <x:c r="T891" s="2" t="str"/>
    </x:row>
    <x:row r="892" ht="24" customHeight="1">
      <x:c r="C892" s="2" t="str">
        <x:v>Historical Inputs!F892</x:v>
      </x:c>
      <x:c r="D892" s="2" t="str">
        <x:v>JPM</x:v>
      </x:c>
      <x:c r="E892" s="2" t="str">
        <x:v>FY2025</x:v>
      </x:c>
      <x:c r="F892" s="2" t="str">
        <x:v>tax</x:v>
      </x:c>
      <x:c r="G892" s="2" t="n">
        <x:v>15547</x:v>
      </x:c>
      <x:c r="H892" s="2" t="str">
        <x:v>USD</x:v>
      </x:c>
      <x:c r="I892" s="2" t="str">
        <x:v>2025-12-31</x:v>
      </x:c>
      <x:c r="J892" s="2" t="str">
        <x:v>2026-02-13</x:v>
      </x:c>
      <x:c r="K892" s="2" t="str">
        <x:v>0001628280-26-008131</x:v>
      </x:c>
      <x:c r="L892" s="2" t="str">
        <x:v>data/raw/filings/JPM_0001628280-26-008131_jpm-20251231.htm</x:v>
      </x:c>
      <x:c r="M892" s="2" t="str">
        <x:v>https://www.sec.gov/Archives/edgar/data/19617/000162828026008131/jpm-20251231.htm</x:v>
      </x:c>
      <x:c r="N892" s="2" t="str">
        <x:v>f-8166</x:v>
      </x:c>
      <x:c r="O892" s="2" t="str"/>
      <x:c r="P892" s="2" t="str">
        <x:v>Exact XBRL anchor</x:v>
      </x:c>
      <x:c r="Q892" s="2" t="str">
        <x:v>Income Tax Expense (Benefit)</x:v>
      </x:c>
      <x:c r="R892" s="2" t="str">
        <x:v>highlighted/JPM_0001628280-26-008131_jpm-20251231.htm</x:v>
      </x:c>
      <x:c r="S892" s="2" t="str"/>
      <x:c r="T892" s="2" t="str"/>
    </x:row>
    <x:row r="893" ht="24" customHeight="1">
      <x:c r="C893" s="2" t="str">
        <x:v>Historical Inputs!F893</x:v>
      </x:c>
      <x:c r="D893" s="2" t="str">
        <x:v>JPM</x:v>
      </x:c>
      <x:c r="E893" s="2" t="str">
        <x:v>FY2025</x:v>
      </x:c>
      <x:c r="F893" s="2" t="str">
        <x:v>net_income</x:v>
      </x:c>
      <x:c r="G893" s="2" t="n">
        <x:v>57048</x:v>
      </x:c>
      <x:c r="H893" s="2" t="str">
        <x:v>USD</x:v>
      </x:c>
      <x:c r="I893" s="2" t="str">
        <x:v>2025-12-31</x:v>
      </x:c>
      <x:c r="J893" s="2" t="str">
        <x:v>2026-02-13</x:v>
      </x:c>
      <x:c r="K893" s="2" t="str">
        <x:v>0001628280-26-008131</x:v>
      </x:c>
      <x:c r="L893" s="2" t="str">
        <x:v>data/raw/filings/JPM_0001628280-26-008131_jpm-20251231.htm</x:v>
      </x:c>
      <x:c r="M893" s="2" t="str">
        <x:v>https://www.sec.gov/Archives/edgar/data/19617/000162828026008131/jpm-20251231.htm</x:v>
      </x:c>
      <x:c r="N893" s="2" t="str">
        <x:v>f-8175</x:v>
      </x:c>
      <x:c r="O893" s="2" t="str"/>
      <x:c r="P893" s="2" t="str">
        <x:v>Exact XBRL anchor</x:v>
      </x:c>
      <x:c r="Q893" s="2" t="str">
        <x:v>Net Income (Loss) Attributable to Parent</x:v>
      </x:c>
      <x:c r="R893" s="2" t="str">
        <x:v>highlighted/JPM_0001628280-26-008131_jpm-20251231.htm</x:v>
      </x:c>
      <x:c r="S893" s="2" t="str"/>
      <x:c r="T893" s="2" t="str"/>
    </x:row>
    <x:row r="894" ht="24" customHeight="1">
      <x:c r="C894" s="2" t="str">
        <x:v>Historical Inputs!F894</x:v>
      </x:c>
      <x:c r="D894" s="2" t="str">
        <x:v>JPM</x:v>
      </x:c>
      <x:c r="E894" s="2" t="str">
        <x:v>FY2025</x:v>
      </x:c>
      <x:c r="F894" s="2" t="str">
        <x:v>common_income</x:v>
      </x:c>
      <x:c r="G894" s="2" t="n">
        <x:v>55681</x:v>
      </x:c>
      <x:c r="H894" s="2" t="str">
        <x:v>USD</x:v>
      </x:c>
      <x:c r="I894" s="2" t="str">
        <x:v>2025-12-31</x:v>
      </x:c>
      <x:c r="J894" s="2" t="str">
        <x:v>2026-02-13</x:v>
      </x:c>
      <x:c r="K894" s="2" t="str">
        <x:v>0001628280-26-008131</x:v>
      </x:c>
      <x:c r="L894" s="2" t="str">
        <x:v>data/raw/filings/JPM_0001628280-26-008131_jpm-20251231.htm</x:v>
      </x:c>
      <x:c r="M894" s="2" t="str">
        <x:v>https://www.sec.gov/Archives/edgar/data/19617/000162828026008131/jpm-20251231.htm</x:v>
      </x:c>
      <x:c r="N894" s="2" t="str">
        <x:v>f-7068</x:v>
      </x:c>
      <x:c r="O894" s="2" t="str"/>
      <x:c r="P894" s="2" t="str">
        <x:v>Exact XBRL anchor</x:v>
      </x:c>
      <x:c r="Q894" s="2" t="str">
        <x:v>Net Income (Loss) Available to Common Stockholders, Basic</x:v>
      </x:c>
      <x:c r="R894" s="2" t="str">
        <x:v>highlighted/JPM_0001628280-26-008131_jpm-20251231.htm</x:v>
      </x:c>
      <x:c r="S894" s="2" t="str">
        <x:v>highlighted/JPM_FY2025_annualreport-2025.pdf</x:v>
      </x:c>
      <x:c r="T894" s="2" t="str">
        <x:v>197,318</x:v>
      </x:c>
    </x:row>
    <x:row r="895" ht="24" customHeight="1">
      <x:c r="C895" s="2" t="str">
        <x:v>Historical Inputs!F895</x:v>
      </x:c>
      <x:c r="D895" s="2" t="str">
        <x:v>JPM</x:v>
      </x:c>
      <x:c r="E895" s="2" t="str">
        <x:v>FY2025</x:v>
      </x:c>
      <x:c r="F895" s="2" t="str">
        <x:v>preferred_div</x:v>
      </x:c>
      <x:c r="G895" s="2" t="n">
        <x:v>1099</x:v>
      </x:c>
      <x:c r="H895" s="2" t="str">
        <x:v>USD</x:v>
      </x:c>
      <x:c r="I895" s="2" t="str">
        <x:v>2025-12-31</x:v>
      </x:c>
      <x:c r="J895" s="2" t="str">
        <x:v>2026-02-13</x:v>
      </x:c>
      <x:c r="K895" s="2" t="str">
        <x:v>0001628280-26-008131</x:v>
      </x:c>
      <x:c r="L895" s="2" t="str">
        <x:v>data/raw/filings/JPM_0001628280-26-008131_jpm-20251231.htm</x:v>
      </x:c>
      <x:c r="M895" s="2" t="str">
        <x:v>https://www.sec.gov/Archives/edgar/data/19617/000162828026008131/jpm-20251231.htm</x:v>
      </x:c>
      <x:c r="N895" s="2" t="str">
        <x:v>f-7059</x:v>
      </x:c>
      <x:c r="O895" s="2" t="str"/>
      <x:c r="P895" s="2" t="str">
        <x:v>Exact XBRL anchor</x:v>
      </x:c>
      <x:c r="Q895" s="2" t="str">
        <x:v>Dividends, Preferred Stock</x:v>
      </x:c>
      <x:c r="R895" s="2" t="str">
        <x:v>highlighted/JPM_0001628280-26-008131_jpm-20251231.htm</x:v>
      </x:c>
      <x:c r="S895" s="2" t="str">
        <x:v>highlighted/JPM_FY2025_annualreport-2025.pdf</x:v>
      </x:c>
      <x:c r="T895" s="2" t="str">
        <x:v>200,318</x:v>
      </x:c>
    </x:row>
    <x:row r="896" ht="24" customHeight="1">
      <x:c r="C896" s="2" t="str">
        <x:v>Historical Inputs!F896</x:v>
      </x:c>
      <x:c r="D896" s="2" t="str">
        <x:v>JPM</x:v>
      </x:c>
      <x:c r="E896" s="2" t="str">
        <x:v>FY2025</x:v>
      </x:c>
      <x:c r="F896" s="2" t="str">
        <x:v>eps</x:v>
      </x:c>
      <x:c r="G896" s="2" t="n">
        <x:v>20.02</x:v>
      </x:c>
      <x:c r="H896" s="2" t="str">
        <x:v>USD/shares</x:v>
      </x:c>
      <x:c r="I896" s="2" t="str">
        <x:v>2025-12-31</x:v>
      </x:c>
      <x:c r="J896" s="2" t="str">
        <x:v>2026-02-13</x:v>
      </x:c>
      <x:c r="K896" s="2" t="str">
        <x:v>0001628280-26-008131</x:v>
      </x:c>
      <x:c r="L896" s="2" t="str">
        <x:v>data/raw/filings/JPM_0001628280-26-008131_jpm-20251231.htm</x:v>
      </x:c>
      <x:c r="M896" s="2" t="str">
        <x:v>https://www.sec.gov/Archives/edgar/data/19617/000162828026008131/jpm-20251231.htm</x:v>
      </x:c>
      <x:c r="N896" s="2" t="str">
        <x:v>f-7089</x:v>
      </x:c>
      <x:c r="O896" s="2" t="str"/>
      <x:c r="P896" s="2" t="str">
        <x:v>Exact XBRL anchor</x:v>
      </x:c>
      <x:c r="Q896" s="2" t="str">
        <x:v>Earnings Per Share, Diluted</x:v>
      </x:c>
      <x:c r="R896" s="2" t="str">
        <x:v>highlighted/JPM_0001628280-26-008131_jpm-20251231.htm</x:v>
      </x:c>
      <x:c r="S896" s="2" t="str">
        <x:v>highlighted/JPM_FY2025_annualreport-2025.pdf</x:v>
      </x:c>
      <x:c r="T896" s="2" t="str">
        <x:v>76,79,197</x:v>
      </x:c>
    </x:row>
    <x:row r="897" ht="24" customHeight="1">
      <x:c r="C897" s="2" t="str">
        <x:v>Historical Inputs!F897</x:v>
      </x:c>
      <x:c r="D897" s="2" t="str">
        <x:v>JPM</x:v>
      </x:c>
      <x:c r="E897" s="2" t="str">
        <x:v>FY2025</x:v>
      </x:c>
      <x:c r="F897" s="2" t="str">
        <x:v>shares_diluted</x:v>
      </x:c>
      <x:c r="G897" s="2" t="n">
        <x:v>2781.5</x:v>
      </x:c>
      <x:c r="H897" s="2" t="str">
        <x:v>shares</x:v>
      </x:c>
      <x:c r="I897" s="2" t="str">
        <x:v>2025-12-31</x:v>
      </x:c>
      <x:c r="J897" s="2" t="str">
        <x:v>2026-02-13</x:v>
      </x:c>
      <x:c r="K897" s="2" t="str">
        <x:v>0001628280-26-008131</x:v>
      </x:c>
      <x:c r="L897" s="2" t="str">
        <x:v>data/raw/filings/JPM_0001628280-26-008131_jpm-20251231.htm</x:v>
      </x:c>
      <x:c r="M897" s="2" t="str">
        <x:v>https://www.sec.gov/Archives/edgar/data/19617/000162828026008131/jpm-20251231.htm</x:v>
      </x:c>
      <x:c r="N897" s="2" t="str">
        <x:v>f-7086</x:v>
      </x:c>
      <x:c r="O897" s="2" t="str"/>
      <x:c r="P897" s="2" t="str">
        <x:v>Exact XBRL anchor</x:v>
      </x:c>
      <x:c r="Q897" s="2" t="str">
        <x:v>Weighted Average Number of Shares Outstanding, Diluted</x:v>
      </x:c>
      <x:c r="R897" s="2" t="str">
        <x:v>highlighted/JPM_0001628280-26-008131_jpm-20251231.htm</x:v>
      </x:c>
      <x:c r="S897" s="2" t="str">
        <x:v>highlighted/JPM_FY2025_annualreport-2025.pdf</x:v>
      </x:c>
      <x:c r="T897" s="2" t="str">
        <x:v>76,197,318</x:v>
      </x:c>
    </x:row>
    <x:row r="898" ht="24" customHeight="1">
      <x:c r="C898" s="2" t="str">
        <x:v>Historical Inputs!F898</x:v>
      </x:c>
      <x:c r="D898" s="2" t="str">
        <x:v>JPM</x:v>
      </x:c>
      <x:c r="E898" s="2" t="str">
        <x:v>FY2025</x:v>
      </x:c>
      <x:c r="F898" s="2" t="str">
        <x:v>dps</x:v>
      </x:c>
      <x:c r="G898" s="2" t="n">
        <x:v>5.8</x:v>
      </x:c>
      <x:c r="H898" s="2" t="str">
        <x:v>USD/shares</x:v>
      </x:c>
      <x:c r="I898" s="2" t="str">
        <x:v>2025-12-31</x:v>
      </x:c>
      <x:c r="J898" s="2" t="str">
        <x:v>2026-02-13</x:v>
      </x:c>
      <x:c r="K898" s="2" t="str">
        <x:v>0001628280-26-008131</x:v>
      </x:c>
      <x:c r="L898" s="2" t="str">
        <x:v>data/raw/filings/JPM_0001628280-26-008131_jpm-20251231.htm</x:v>
      </x:c>
      <x:c r="M898" s="2" t="str">
        <x:v>https://www.sec.gov/Archives/edgar/data/19617/000162828026008131/jpm-20251231.htm</x:v>
      </x:c>
      <x:c r="N898" s="2" t="str">
        <x:v>f-432</x:v>
      </x:c>
      <x:c r="O898" s="2" t="str"/>
      <x:c r="P898" s="2" t="str">
        <x:v>Exact XBRL anchor</x:v>
      </x:c>
      <x:c r="Q898" s="2" t="str">
        <x:v>Common Stock, Dividends, Per Share, Declared</x:v>
      </x:c>
      <x:c r="R898" s="2" t="str">
        <x:v>highlighted/JPM_0001628280-26-008131_jpm-20251231.htm</x:v>
      </x:c>
      <x:c r="S898" s="2" t="str">
        <x:v>highlighted/JPM_FY2025_annualreport-2025.pdf</x:v>
      </x:c>
      <x:c r="T898" s="2" t="str">
        <x:v>76</x:v>
      </x:c>
    </x:row>
    <x:row r="899" ht="24" customHeight="1">
      <x:c r="C899" s="2" t="str">
        <x:v>Historical Inputs!F899</x:v>
      </x:c>
      <x:c r="D899" s="2" t="str">
        <x:v>JPM</x:v>
      </x:c>
      <x:c r="E899" s="2" t="str">
        <x:v>FY2025</x:v>
      </x:c>
      <x:c r="F899" s="2" t="str">
        <x:v>dividends</x:v>
      </x:c>
      <x:c r="G899" s="2" t="n">
        <x:v>16625</x:v>
      </x:c>
      <x:c r="H899" s="2" t="str">
        <x:v>USD</x:v>
      </x:c>
      <x:c r="I899" s="2" t="str">
        <x:v>2025-12-31</x:v>
      </x:c>
      <x:c r="J899" s="2" t="str">
        <x:v>2026-02-13</x:v>
      </x:c>
      <x:c r="K899" s="2" t="str">
        <x:v>0001628280-26-008131</x:v>
      </x:c>
      <x:c r="L899" s="2" t="str">
        <x:v>data/raw/filings/JPM_0001628280-26-008131_jpm-20251231.htm</x:v>
      </x:c>
      <x:c r="M899" s="2" t="str">
        <x:v>https://www.sec.gov/Archives/edgar/data/19617/000162828026008131/jpm-20251231.htm</x:v>
      </x:c>
      <x:c r="N899" s="2" t="str">
        <x:v>f-576</x:v>
      </x:c>
      <x:c r="O899" s="2" t="str"/>
      <x:c r="P899" s="2" t="str">
        <x:v>Exact XBRL anchor</x:v>
      </x:c>
      <x:c r="Q899" s="2" t="str">
        <x:v>Payments of Dividends</x:v>
      </x:c>
      <x:c r="R899" s="2" t="str">
        <x:v>highlighted/JPM_0001628280-26-008131_jpm-20251231.htm</x:v>
      </x:c>
      <x:c r="S899" s="2" t="str">
        <x:v>highlighted/JPM_FY2025_annualreport-2025.pdf</x:v>
      </x:c>
      <x:c r="T899" s="2" t="str">
        <x:v>201,343</x:v>
      </x:c>
    </x:row>
    <x:row r="900" ht="24" customHeight="1">
      <x:c r="C900" s="2" t="str">
        <x:v>Historical Inputs!F900</x:v>
      </x:c>
      <x:c r="D900" s="2" t="str">
        <x:v>JPM</x:v>
      </x:c>
      <x:c r="E900" s="2" t="str">
        <x:v>FY2025</x:v>
      </x:c>
      <x:c r="F900" s="2" t="str">
        <x:v>buybacks</x:v>
      </x:c>
      <x:c r="G900" s="2" t="n">
        <x:v>31591</x:v>
      </x:c>
      <x:c r="H900" s="2" t="str">
        <x:v>USD</x:v>
      </x:c>
      <x:c r="I900" s="2" t="str">
        <x:v>2025-12-31</x:v>
      </x:c>
      <x:c r="J900" s="2" t="str">
        <x:v>2026-02-13</x:v>
      </x:c>
      <x:c r="K900" s="2" t="str">
        <x:v>0001628280-26-008131</x:v>
      </x:c>
      <x:c r="L900" s="2" t="str">
        <x:v>data/raw/filings/JPM_0001628280-26-008131_jpm-20251231.htm</x:v>
      </x:c>
      <x:c r="M900" s="2" t="str">
        <x:v>https://www.sec.gov/Archives/edgar/data/19617/000162828026008131/jpm-20251231.htm</x:v>
      </x:c>
      <x:c r="N900" s="2" t="str">
        <x:v>f-573</x:v>
      </x:c>
      <x:c r="O900" s="2" t="str"/>
      <x:c r="P900" s="2" t="str">
        <x:v>Exact XBRL anchor</x:v>
      </x:c>
      <x:c r="Q900" s="2" t="str">
        <x:v>Payments for Repurchase of Common Stock</x:v>
      </x:c>
      <x:c r="R900" s="2" t="str">
        <x:v>highlighted/JPM_0001628280-26-008131_jpm-20251231.htm</x:v>
      </x:c>
      <x:c r="S900" s="2" t="str">
        <x:v>highlighted/JPM_FY2025_annualreport-2025.pdf</x:v>
      </x:c>
      <x:c r="T900" s="2" t="str">
        <x:v>201,343</x:v>
      </x:c>
    </x:row>
    <x:row r="901" ht="24" customHeight="1">
      <x:c r="C901" s="2" t="str">
        <x:v>Historical Inputs!F901</x:v>
      </x:c>
      <x:c r="D901" s="2" t="str">
        <x:v>JPM</x:v>
      </x:c>
      <x:c r="E901" s="2" t="str">
        <x:v>FY2025</x:v>
      </x:c>
      <x:c r="F901" s="2" t="str">
        <x:v>chargeoffs</x:v>
      </x:c>
      <x:c r="G901" s="2" t="str">
        <x:v>n.a.</x:v>
      </x:c>
      <x:c r="H901" s="2" t="str">
        <x:v>USDm</x:v>
      </x:c>
      <x:c r="I901" s="2" t="str">
        <x:v>2025-12-31</x:v>
      </x:c>
      <x:c r="J901" s="2" t="str"/>
      <x:c r="K901" s="2" t="str"/>
      <x:c r="L901" s="2" t="str"/>
      <x:c r="M901" s="2" t="str"/>
      <x:c r="N901" s="2" t="str"/>
      <x:c r="O901" s="2" t="str"/>
      <x:c r="P901" s="2" t="str">
        <x:v>Not reported / unavailable</x:v>
      </x:c>
      <x:c r="Q901" s="2" t="str">
        <x:v>Gross loan charge-offs</x:v>
      </x:c>
      <x:c r="R901" s="2" t="str"/>
      <x:c r="S901" s="2" t="str"/>
      <x:c r="T901" s="2" t="str"/>
    </x:row>
    <x:row r="902" ht="24" customHeight="1">
      <x:c r="C902" s="2" t="str">
        <x:v>Historical Inputs!F902</x:v>
      </x:c>
      <x:c r="D902" s="2" t="str">
        <x:v>JPM</x:v>
      </x:c>
      <x:c r="E902" s="2" t="str">
        <x:v>FY2025</x:v>
      </x:c>
      <x:c r="F902" s="2" t="str">
        <x:v>recoveries</x:v>
      </x:c>
      <x:c r="G902" s="2" t="str">
        <x:v>n.a.</x:v>
      </x:c>
      <x:c r="H902" s="2" t="str">
        <x:v>USDm</x:v>
      </x:c>
      <x:c r="I902" s="2" t="str">
        <x:v>2025-12-31</x:v>
      </x:c>
      <x:c r="J902" s="2" t="str"/>
      <x:c r="K902" s="2" t="str"/>
      <x:c r="L902" s="2" t="str"/>
      <x:c r="M902" s="2" t="str"/>
      <x:c r="N902" s="2" t="str"/>
      <x:c r="O902" s="2" t="str"/>
      <x:c r="P902" s="2" t="str">
        <x:v>Not reported / unavailable</x:v>
      </x:c>
      <x:c r="Q902" s="2" t="str">
        <x:v>Loan recoveries</x:v>
      </x:c>
      <x:c r="R902" s="2" t="str"/>
      <x:c r="S902" s="2" t="str"/>
      <x:c r="T902" s="2" t="str"/>
    </x:row>
    <x:row r="903" ht="24" customHeight="1">
      <x:c r="C903" s="2" t="str">
        <x:v>Historical Inputs!F903</x:v>
      </x:c>
      <x:c r="D903" s="2" t="str">
        <x:v>JPM</x:v>
      </x:c>
      <x:c r="E903" s="2" t="str">
        <x:v>FY2025</x:v>
      </x:c>
      <x:c r="F903" s="2" t="str">
        <x:v>rwa</x:v>
      </x:c>
      <x:c r="G903" s="2" t="str">
        <x:v>n.a.</x:v>
      </x:c>
      <x:c r="H903" s="2" t="str">
        <x:v>USDm</x:v>
      </x:c>
      <x:c r="I903" s="2" t="str">
        <x:v>2025-12-31</x:v>
      </x:c>
      <x:c r="J903" s="2" t="str"/>
      <x:c r="K903" s="2" t="str"/>
      <x:c r="L903" s="2" t="str"/>
      <x:c r="M903" s="2" t="str"/>
      <x:c r="N903" s="2" t="str"/>
      <x:c r="O903" s="2" t="str"/>
      <x:c r="P903" s="2" t="str">
        <x:v>Not reported / unavailable</x:v>
      </x:c>
      <x:c r="Q903" s="2" t="str">
        <x:v>Risk-weighted assets</x:v>
      </x:c>
      <x:c r="R903" s="2" t="str"/>
      <x:c r="S903" s="2" t="str"/>
      <x:c r="T903" s="2" t="str"/>
    </x:row>
    <x:row r="904" ht="24" customHeight="1">
      <x:c r="C904" s="2" t="str">
        <x:v>Historical Inputs!F904</x:v>
      </x:c>
      <x:c r="D904" s="2" t="str">
        <x:v>JPM</x:v>
      </x:c>
      <x:c r="E904" s="2" t="str">
        <x:v>FY2025</x:v>
      </x:c>
      <x:c r="F904" s="2" t="str">
        <x:v>cet1_reported</x:v>
      </x:c>
      <x:c r="G904" s="2" t="str">
        <x:v>n.a.</x:v>
      </x:c>
      <x:c r="H904" s="2" t="str">
        <x:v>%</x:v>
      </x:c>
      <x:c r="I904" s="2" t="str">
        <x:v>2025-12-31</x:v>
      </x:c>
      <x:c r="J904" s="2" t="str"/>
      <x:c r="K904" s="2" t="str"/>
      <x:c r="L904" s="2" t="str"/>
      <x:c r="M904" s="2" t="str"/>
      <x:c r="N904" s="2" t="str"/>
      <x:c r="O904" s="2" t="str"/>
      <x:c r="P904" s="2" t="str">
        <x:v>Not reported / unavailable</x:v>
      </x:c>
      <x:c r="Q904" s="2" t="str">
        <x:v>Actual standardized CET1 ratio</x:v>
      </x:c>
      <x:c r="R904" s="2" t="str"/>
      <x:c r="S904" s="2" t="str"/>
      <x:c r="T904" s="2" t="str"/>
    </x:row>
    <x:row r="905" ht="24" customHeight="1">
      <x:c r="C905" s="2" t="str">
        <x:v>Historical Inputs!F905</x:v>
      </x:c>
      <x:c r="D905" s="2" t="str">
        <x:v>JPM</x:v>
      </x:c>
      <x:c r="E905" s="2" t="str">
        <x:v>FY2025</x:v>
      </x:c>
      <x:c r="F905" s="2" t="str">
        <x:v>nim_reported</x:v>
      </x:c>
      <x:c r="G905" s="2" t="str">
        <x:v>n.a.</x:v>
      </x:c>
      <x:c r="H905" s="2" t="str">
        <x:v>%</x:v>
      </x:c>
      <x:c r="I905" s="2" t="str">
        <x:v>2025-12-31</x:v>
      </x:c>
      <x:c r="J905" s="2" t="str"/>
      <x:c r="K905" s="2" t="str"/>
      <x:c r="L905" s="2" t="str"/>
      <x:c r="M905" s="2" t="str"/>
      <x:c r="N905" s="2" t="str"/>
      <x:c r="O905" s="2" t="str"/>
      <x:c r="P905" s="2" t="str">
        <x:v>Not reported / unavailable</x:v>
      </x:c>
      <x:c r="Q905" s="2" t="str">
        <x:v>Issuer reported net interest margin</x:v>
      </x:c>
      <x:c r="R905" s="2" t="str"/>
      <x:c r="S905" s="2" t="str"/>
      <x:c r="T905" s="2" t="str"/>
    </x:row>
    <x:row r="906" ht="24" customHeight="1">
      <x:c r="C906" s="2" t="str">
        <x:v>Historical Inputs!F906</x:v>
      </x:c>
      <x:c r="D906" s="2" t="str">
        <x:v>JPM</x:v>
      </x:c>
      <x:c r="E906" s="2" t="str">
        <x:v>FY2025</x:v>
      </x:c>
      <x:c r="F906" s="2" t="str">
        <x:v>bvps_reported</x:v>
      </x:c>
      <x:c r="G906" s="2" t="n">
        <x:v>126.99</x:v>
      </x:c>
      <x:c r="H906" s="2" t="str">
        <x:v>USD/shares</x:v>
      </x:c>
      <x:c r="I906" s="2" t="str">
        <x:v>2025-12-31</x:v>
      </x:c>
      <x:c r="J906" s="2" t="str">
        <x:v>2026-02-13</x:v>
      </x:c>
      <x:c r="K906" s="2" t="str">
        <x:v>0001628280-26-008131</x:v>
      </x:c>
      <x:c r="L906" s="2" t="str">
        <x:v>data/raw/filings/JPM_0001628280-26-008131_jpm-20251231.htm</x:v>
      </x:c>
      <x:c r="M906" s="2" t="str">
        <x:v>https://www.sec.gov/Archives/edgar/data/19617/000162828026008131/jpm-20251231.htm</x:v>
      </x:c>
      <x:c r="N906" s="2" t="str"/>
      <x:c r="O906" s="2" t="str"/>
      <x:c r="P906" s="2" t="str">
        <x:v>Exact selected original table text</x:v>
      </x:c>
      <x:c r="Q906" s="2" t="str">
        <x:v>Reported common book value per share</x:v>
      </x:c>
      <x:c r="R906" s="2" t="str">
        <x:v>highlighted/JPM_0001628280-26-008131_jpm-20251231.htm</x:v>
      </x:c>
      <x:c r="S906" s="2" t="str">
        <x:v>highlighted/JPM_FY2025_annualreport-2025.pdf</x:v>
      </x:c>
      <x:c r="T906" s="2" t="str">
        <x:v>76,79</x:v>
      </x:c>
    </x:row>
    <x:row r="907" ht="24" customHeight="1">
      <x:c r="C907" s="2" t="str">
        <x:v>Historical Inputs!F907</x:v>
      </x:c>
      <x:c r="D907" s="2" t="str">
        <x:v>JPM</x:v>
      </x:c>
      <x:c r="E907" s="2" t="str">
        <x:v>FY2025</x:v>
      </x:c>
      <x:c r="F907" s="2" t="str">
        <x:v>tbvps_reported</x:v>
      </x:c>
      <x:c r="G907" s="2" t="n">
        <x:v>107.56</x:v>
      </x:c>
      <x:c r="H907" s="2" t="str">
        <x:v>USD/shares</x:v>
      </x:c>
      <x:c r="I907" s="2" t="str">
        <x:v>2025-12-31</x:v>
      </x:c>
      <x:c r="J907" s="2" t="str">
        <x:v>2026-02-13</x:v>
      </x:c>
      <x:c r="K907" s="2" t="str">
        <x:v>0001628280-26-008131</x:v>
      </x:c>
      <x:c r="L907" s="2" t="str">
        <x:v>data/raw/filings/JPM_0001628280-26-008131_jpm-20251231.htm</x:v>
      </x:c>
      <x:c r="M907" s="2" t="str">
        <x:v>https://www.sec.gov/Archives/edgar/data/19617/000162828026008131/jpm-20251231.htm</x:v>
      </x:c>
      <x:c r="N907" s="2" t="str"/>
      <x:c r="O907" s="2" t="str"/>
      <x:c r="P907" s="2" t="str">
        <x:v>Exact selected original table text</x:v>
      </x:c>
      <x:c r="Q907" s="2" t="str">
        <x:v>Reported tangible book value per share</x:v>
      </x:c>
      <x:c r="R907" s="2" t="str">
        <x:v>highlighted/JPM_0001628280-26-008131_jpm-20251231.htm</x:v>
      </x:c>
      <x:c r="S907" s="2" t="str">
        <x:v>highlighted/JPM_FY2025_annualreport-2025.pdf</x:v>
      </x:c>
      <x:c r="T907" s="2" t="str">
        <x:v>76,79,93</x:v>
      </x:c>
    </x:row>
    <x:row r="908" ht="24" customHeight="1">
      <x:c r="C908" s="2" t="str">
        <x:v>Historical Inputs!F908</x:v>
      </x:c>
      <x:c r="D908" s="2" t="str">
        <x:v>JPM</x:v>
      </x:c>
      <x:c r="E908" s="2" t="str">
        <x:v>FY2025</x:v>
      </x:c>
      <x:c r="F908" s="2" t="str">
        <x:v>tce_reported</x:v>
      </x:c>
      <x:c r="G908" s="2" t="str">
        <x:v>n.a.</x:v>
      </x:c>
      <x:c r="H908" s="2" t="str">
        <x:v>USDm</x:v>
      </x:c>
      <x:c r="I908" s="2" t="str">
        <x:v>2025-12-31</x:v>
      </x:c>
      <x:c r="J908" s="2" t="str"/>
      <x:c r="K908" s="2" t="str"/>
      <x:c r="L908" s="2" t="str"/>
      <x:c r="M908" s="2" t="str"/>
      <x:c r="N908" s="2" t="str"/>
      <x:c r="O908" s="2" t="str"/>
      <x:c r="P908" s="2" t="str">
        <x:v>Not reported / unavailable</x:v>
      </x:c>
      <x:c r="Q908" s="2" t="str">
        <x:v>Reported tangible common equity</x:v>
      </x:c>
      <x:c r="R908" s="2" t="str"/>
      <x:c r="S908" s="2" t="str"/>
      <x:c r="T908" s="2" t="str"/>
    </x:row>
    <x:row r="909" ht="24" customHeight="1">
      <x:c r="C909" s="2" t="str">
        <x:v>Historical Inputs!F909</x:v>
      </x:c>
      <x:c r="D909" s="2" t="str">
        <x:v>JPM</x:v>
      </x:c>
      <x:c r="E909" s="2" t="str">
        <x:v>H1 2025</x:v>
      </x:c>
      <x:c r="F909" s="2" t="str">
        <x:v>assets</x:v>
      </x:c>
      <x:c r="G909" s="2" t="n">
        <x:v>4552482</x:v>
      </x:c>
      <x:c r="H909" s="2" t="str">
        <x:v>USD</x:v>
      </x:c>
      <x:c r="I909" s="2" t="str">
        <x:v>2025-06-30</x:v>
      </x:c>
      <x:c r="J909" s="2" t="str">
        <x:v>2026-08-06</x:v>
      </x:c>
      <x:c r="K909" s="2" t="str">
        <x:v>0001628280-26-054343</x:v>
      </x:c>
      <x:c r="L909" s="2" t="str">
        <x:v>data/raw/filings/JPM_0001628280-26-054343_jpm-20260630.htm</x:v>
      </x:c>
      <x:c r="M909" s="2" t="str">
        <x:v>https://www.sec.gov/Archives/edgar/data/19617/000162828026054343/jpm-20260630.htm</x:v>
      </x:c>
      <x:c r="N909" s="2" t="str">
        <x:v>f-7589</x:v>
      </x:c>
      <x:c r="O909" s="2" t="str"/>
      <x:c r="P909" s="2" t="str">
        <x:v>Exact XBRL anchor</x:v>
      </x:c>
      <x:c r="Q909" s="2" t="str">
        <x:v>Assets</x:v>
      </x:c>
      <x:c r="R909" s="2" t="str">
        <x:v>highlighted/JPM_0001628280-26-054343_jpm-20260630.htm</x:v>
      </x:c>
      <x:c r="S909" s="2" t="str"/>
      <x:c r="T909" s="2" t="str"/>
    </x:row>
    <x:row r="910" ht="24" customHeight="1">
      <x:c r="C910" s="2" t="str">
        <x:v>Historical Inputs!F910</x:v>
      </x:c>
      <x:c r="D910" s="2" t="str">
        <x:v>JPM</x:v>
      </x:c>
      <x:c r="E910" s="2" t="str">
        <x:v>H1 2025</x:v>
      </x:c>
      <x:c r="F910" s="2" t="str">
        <x:v>liabilities</x:v>
      </x:c>
      <x:c r="G910" s="2" t="n">
        <x:v>4195558</x:v>
      </x:c>
      <x:c r="H910" s="2" t="str">
        <x:v>USD</x:v>
      </x:c>
      <x:c r="I910" s="2" t="str">
        <x:v>2025-06-30</x:v>
      </x:c>
      <x:c r="J910" s="2" t="str">
        <x:v>2025-08-05</x:v>
      </x:c>
      <x:c r="K910" s="2" t="str">
        <x:v>0000019617-25-000615</x:v>
      </x:c>
      <x:c r="L910" s="2" t="str">
        <x:v>data/raw/filings/JPM_0000019617-25-000615_jpm-20250630.htm</x:v>
      </x:c>
      <x:c r="M910" s="2" t="str">
        <x:v>https://www.sec.gov/Archives/edgar/data/19617/000001961725000615/jpm-20250630.htm</x:v>
      </x:c>
      <x:c r="N910" s="2" t="str">
        <x:v>f-291</x:v>
      </x:c>
      <x:c r="O910" s="2" t="str"/>
      <x:c r="P910" s="2" t="str">
        <x:v>Exact XBRL anchor</x:v>
      </x:c>
      <x:c r="Q910" s="2" t="str">
        <x:v>Liabilities</x:v>
      </x:c>
      <x:c r="R910" s="2" t="str">
        <x:v>highlighted/JPM_0000019617-25-000615_jpm-20250630.htm</x:v>
      </x:c>
      <x:c r="S910" s="2" t="str"/>
      <x:c r="T910" s="2" t="str"/>
    </x:row>
    <x:row r="911" ht="24" customHeight="1">
      <x:c r="C911" s="2" t="str">
        <x:v>Historical Inputs!F911</x:v>
      </x:c>
      <x:c r="D911" s="2" t="str">
        <x:v>JPM</x:v>
      </x:c>
      <x:c r="E911" s="2" t="str">
        <x:v>H1 2025</x:v>
      </x:c>
      <x:c r="F911" s="2" t="str">
        <x:v>equity</x:v>
      </x:c>
      <x:c r="G911" s="2" t="n">
        <x:v>356924</x:v>
      </x:c>
      <x:c r="H911" s="2" t="str">
        <x:v>USD</x:v>
      </x:c>
      <x:c r="I911" s="2" t="str">
        <x:v>2025-06-30</x:v>
      </x:c>
      <x:c r="J911" s="2" t="str">
        <x:v>2026-08-06</x:v>
      </x:c>
      <x:c r="K911" s="2" t="str">
        <x:v>0001628280-26-054343</x:v>
      </x:c>
      <x:c r="L911" s="2" t="str">
        <x:v>data/raw/filings/JPM_0001628280-26-054343_jpm-20260630.htm</x:v>
      </x:c>
      <x:c r="M911" s="2" t="str">
        <x:v>https://www.sec.gov/Archives/edgar/data/19617/000162828026054343/jpm-20260630.htm</x:v>
      </x:c>
      <x:c r="N911" s="2" t="str">
        <x:v>f-434</x:v>
      </x:c>
      <x:c r="O911" s="2" t="str"/>
      <x:c r="P911" s="2" t="str">
        <x:v>Exact XBRL anchor</x:v>
      </x:c>
      <x:c r="Q911" s="2" t="str">
        <x:v>Stockholders' Equity Attributable to Parent</x:v>
      </x:c>
      <x:c r="R911" s="2" t="str">
        <x:v>highlighted/JPM_0001628280-26-054343_jpm-20260630.htm</x:v>
      </x:c>
      <x:c r="S911" s="2" t="str"/>
      <x:c r="T911" s="2" t="str"/>
    </x:row>
    <x:row r="912" ht="24" customHeight="1">
      <x:c r="C912" s="2" t="str">
        <x:v>Historical Inputs!F912</x:v>
      </x:c>
      <x:c r="D912" s="2" t="str">
        <x:v>JPM</x:v>
      </x:c>
      <x:c r="E912" s="2" t="str">
        <x:v>H1 2025</x:v>
      </x:c>
      <x:c r="F912" s="2" t="str">
        <x:v>preferred</x:v>
      </x:c>
      <x:c r="G912" s="2" t="n">
        <x:v>20045</x:v>
      </x:c>
      <x:c r="H912" s="2" t="str">
        <x:v>USD</x:v>
      </x:c>
      <x:c r="I912" s="2" t="str">
        <x:v>2025-06-30</x:v>
      </x:c>
      <x:c r="J912" s="2" t="str">
        <x:v>2025-08-05</x:v>
      </x:c>
      <x:c r="K912" s="2" t="str">
        <x:v>0000019617-25-000615</x:v>
      </x:c>
      <x:c r="L912" s="2" t="str">
        <x:v>data/raw/filings/JPM_0000019617-25-000615_jpm-20250630.htm</x:v>
      </x:c>
      <x:c r="M912" s="2" t="str">
        <x:v>https://www.sec.gov/Archives/edgar/data/19617/000001961725000615/jpm-20250630.htm</x:v>
      </x:c>
      <x:c r="N912" s="2" t="str">
        <x:v>f-6644</x:v>
      </x:c>
      <x:c r="O912" s="2" t="str"/>
      <x:c r="P912" s="2" t="str">
        <x:v>Exact XBRL anchor</x:v>
      </x:c>
      <x:c r="Q912" s="2" t="str">
        <x:v>Preferred Stock, Including Additional Paid in Capital, Net of Discount</x:v>
      </x:c>
      <x:c r="R912" s="2" t="str">
        <x:v>highlighted/JPM_0000019617-25-000615_jpm-20250630.htm</x:v>
      </x:c>
      <x:c r="S912" s="2" t="str"/>
      <x:c r="T912" s="2" t="str"/>
    </x:row>
    <x:row r="913" ht="24" customHeight="1">
      <x:c r="C913" s="2" t="str">
        <x:v>Historical Inputs!F913</x:v>
      </x:c>
      <x:c r="D913" s="2" t="str">
        <x:v>JPM</x:v>
      </x:c>
      <x:c r="E913" s="2" t="str">
        <x:v>H1 2025</x:v>
      </x:c>
      <x:c r="F913" s="2" t="str">
        <x:v>common_equity_reported</x:v>
      </x:c>
      <x:c r="G913" s="2" t="str">
        <x:v>n.a.</x:v>
      </x:c>
      <x:c r="H913" s="2" t="str">
        <x:v>USDm</x:v>
      </x:c>
      <x:c r="I913" s="2" t="str">
        <x:v>2025-06-30</x:v>
      </x:c>
      <x:c r="J913" s="2" t="str"/>
      <x:c r="K913" s="2" t="str"/>
      <x:c r="L913" s="2" t="str"/>
      <x:c r="M913" s="2" t="str"/>
      <x:c r="N913" s="2" t="str"/>
      <x:c r="O913" s="2" t="str"/>
      <x:c r="P913" s="2" t="str">
        <x:v>Not reported / unavailable</x:v>
      </x:c>
      <x:c r="Q913" s="2" t="str">
        <x:v>Reported common shareholders equity</x:v>
      </x:c>
      <x:c r="R913" s="2" t="str"/>
      <x:c r="S913" s="2" t="str"/>
      <x:c r="T913" s="2" t="str"/>
    </x:row>
    <x:row r="914" ht="24" customHeight="1">
      <x:c r="C914" s="2" t="str">
        <x:v>Historical Inputs!F914</x:v>
      </x:c>
      <x:c r="D914" s="2" t="str">
        <x:v>JPM</x:v>
      </x:c>
      <x:c r="E914" s="2" t="str">
        <x:v>H1 2025</x:v>
      </x:c>
      <x:c r="F914" s="2" t="str">
        <x:v>goodwill</x:v>
      </x:c>
      <x:c r="G914" s="2" t="n">
        <x:v>52747</x:v>
      </x:c>
      <x:c r="H914" s="2" t="str">
        <x:v>USD</x:v>
      </x:c>
      <x:c r="I914" s="2" t="str">
        <x:v>2025-06-30</x:v>
      </x:c>
      <x:c r="J914" s="2" t="str">
        <x:v>2026-08-06</x:v>
      </x:c>
      <x:c r="K914" s="2" t="str">
        <x:v>0001628280-26-054343</x:v>
      </x:c>
      <x:c r="L914" s="2" t="str">
        <x:v>data/raw/filings/JPM_0001628280-26-054343_jpm-20260630.htm</x:v>
      </x:c>
      <x:c r="M914" s="2" t="str">
        <x:v>https://www.sec.gov/Archives/edgar/data/19617/000162828026054343/jpm-20260630.htm</x:v>
      </x:c>
      <x:c r="N914" s="2" t="str">
        <x:v>f-6291</x:v>
      </x:c>
      <x:c r="O914" s="2" t="str"/>
      <x:c r="P914" s="2" t="str">
        <x:v>Exact XBRL anchor</x:v>
      </x:c>
      <x:c r="Q914" s="2" t="str">
        <x:v>Goodwill</x:v>
      </x:c>
      <x:c r="R914" s="2" t="str">
        <x:v>highlighted/JPM_0001628280-26-054343_jpm-20260630.htm</x:v>
      </x:c>
      <x:c r="S914" s="2" t="str"/>
      <x:c r="T914" s="2" t="str"/>
    </x:row>
    <x:row r="915" ht="24" customHeight="1">
      <x:c r="C915" s="2" t="str">
        <x:v>Historical Inputs!F915</x:v>
      </x:c>
      <x:c r="D915" s="2" t="str">
        <x:v>JPM</x:v>
      </x:c>
      <x:c r="E915" s="2" t="str">
        <x:v>H1 2025</x:v>
      </x:c>
      <x:c r="F915" s="2" t="str">
        <x:v>intangibles</x:v>
      </x:c>
      <x:c r="G915" s="2" t="n">
        <x:v>1500</x:v>
      </x:c>
      <x:c r="H915" s="2" t="str">
        <x:v>USD</x:v>
      </x:c>
      <x:c r="I915" s="2" t="str">
        <x:v>2025-06-30</x:v>
      </x:c>
      <x:c r="J915" s="2" t="str">
        <x:v>2025-08-05</x:v>
      </x:c>
      <x:c r="K915" s="2" t="str">
        <x:v>0000019617-25-000615</x:v>
      </x:c>
      <x:c r="L915" s="2" t="str">
        <x:v>data/raw/filings/JPM_0000019617-25-000615_jpm-20250630.htm</x:v>
      </x:c>
      <x:c r="M915" s="2" t="str">
        <x:v>https://www.sec.gov/Archives/edgar/data/19617/000001961725000615/jpm-20250630.htm</x:v>
      </x:c>
      <x:c r="N915" s="2" t="str">
        <x:v>f-6360</x:v>
      </x:c>
      <x:c r="O915" s="2" t="str"/>
      <x:c r="P915" s="2" t="str">
        <x:v>Exact XBRL anchor</x:v>
      </x:c>
      <x:c r="Q915" s="2" t="str">
        <x:v>Finite-Lived Intangible Assets, Net</x:v>
      </x:c>
      <x:c r="R915" s="2" t="str">
        <x:v>highlighted/JPM_0000019617-25-000615_jpm-20250630.htm</x:v>
      </x:c>
      <x:c r="S915" s="2" t="str"/>
      <x:c r="T915" s="2" t="str"/>
    </x:row>
    <x:row r="916" ht="24" customHeight="1">
      <x:c r="C916" s="2" t="str">
        <x:v>Historical Inputs!F916</x:v>
      </x:c>
      <x:c r="D916" s="2" t="str">
        <x:v>JPM</x:v>
      </x:c>
      <x:c r="E916" s="2" t="str">
        <x:v>H1 2025</x:v>
      </x:c>
      <x:c r="F916" s="2" t="str">
        <x:v>intangibles_total</x:v>
      </x:c>
      <x:c r="G916" s="2" t="str">
        <x:v>n.a.</x:v>
      </x:c>
      <x:c r="H916" s="2" t="str">
        <x:v>USDm</x:v>
      </x:c>
      <x:c r="I916" s="2" t="str">
        <x:v>2025-06-30</x:v>
      </x:c>
      <x:c r="J916" s="2" t="str"/>
      <x:c r="K916" s="2" t="str"/>
      <x:c r="L916" s="2" t="str"/>
      <x:c r="M916" s="2" t="str"/>
      <x:c r="N916" s="2" t="str"/>
      <x:c r="O916" s="2" t="str"/>
      <x:c r="P916" s="2" t="str">
        <x:v>Not reported / unavailable</x:v>
      </x:c>
      <x:c r="Q916" s="2" t="str">
        <x:v>Reported goodwill and intangible assets combined</x:v>
      </x:c>
      <x:c r="R916" s="2" t="str"/>
      <x:c r="S916" s="2" t="str"/>
      <x:c r="T916" s="2" t="str"/>
    </x:row>
    <x:row r="917" ht="24" customHeight="1">
      <x:c r="C917" s="2" t="str">
        <x:v>Historical Inputs!F917</x:v>
      </x:c>
      <x:c r="D917" s="2" t="str">
        <x:v>JPM</x:v>
      </x:c>
      <x:c r="E917" s="2" t="str">
        <x:v>H1 2025</x:v>
      </x:c>
      <x:c r="F917" s="2" t="str">
        <x:v>shares_end</x:v>
      </x:c>
      <x:c r="G917" s="2" t="str">
        <x:v>n.a.</x:v>
      </x:c>
      <x:c r="H917" s="2" t="str">
        <x:v>million</x:v>
      </x:c>
      <x:c r="I917" s="2" t="str">
        <x:v>2025-06-30</x:v>
      </x:c>
      <x:c r="J917" s="2" t="str"/>
      <x:c r="K917" s="2" t="str"/>
      <x:c r="L917" s="2" t="str"/>
      <x:c r="M917" s="2" t="str"/>
      <x:c r="N917" s="2" t="str"/>
      <x:c r="O917" s="2" t="str"/>
      <x:c r="P917" s="2" t="str">
        <x:v>Not reported / unavailable</x:v>
      </x:c>
      <x:c r="Q917" s="2" t="str">
        <x:v>Period-end common shares outstanding</x:v>
      </x:c>
      <x:c r="R917" s="2" t="str"/>
      <x:c r="S917" s="2" t="str"/>
      <x:c r="T917" s="2" t="str"/>
    </x:row>
    <x:row r="918" ht="24" customHeight="1">
      <x:c r="C918" s="2" t="str">
        <x:v>Historical Inputs!F918</x:v>
      </x:c>
      <x:c r="D918" s="2" t="str">
        <x:v>JPM</x:v>
      </x:c>
      <x:c r="E918" s="2" t="str">
        <x:v>H1 2025</x:v>
      </x:c>
      <x:c r="F918" s="2" t="str">
        <x:v>shares_issued</x:v>
      </x:c>
      <x:c r="G918" s="2" t="n">
        <x:v>4104.933895</x:v>
      </x:c>
      <x:c r="H918" s="2" t="str">
        <x:v>shares</x:v>
      </x:c>
      <x:c r="I918" s="2" t="str">
        <x:v>2025-06-30</x:v>
      </x:c>
      <x:c r="J918" s="2" t="str">
        <x:v>2025-08-05</x:v>
      </x:c>
      <x:c r="K918" s="2" t="str">
        <x:v>0000019617-25-000615</x:v>
      </x:c>
      <x:c r="L918" s="2" t="str">
        <x:v>data/raw/filings/JPM_0000019617-25-000615_jpm-20250630.htm</x:v>
      </x:c>
      <x:c r="M918" s="2" t="str">
        <x:v>https://www.sec.gov/Archives/edgar/data/19617/000001961725000615/jpm-20250630.htm</x:v>
      </x:c>
      <x:c r="N918" s="2" t="str">
        <x:v>f-307</x:v>
      </x:c>
      <x:c r="O918" s="2" t="str"/>
      <x:c r="P918" s="2" t="str">
        <x:v>Exact XBRL anchor</x:v>
      </x:c>
      <x:c r="Q918" s="2" t="str">
        <x:v>Common Stock, Shares, Issued</x:v>
      </x:c>
      <x:c r="R918" s="2" t="str">
        <x:v>highlighted/JPM_0000019617-25-000615_jpm-20250630.htm</x:v>
      </x:c>
      <x:c r="S918" s="2" t="str"/>
      <x:c r="T918" s="2" t="str"/>
    </x:row>
    <x:row r="919" ht="24" customHeight="1">
      <x:c r="C919" s="2" t="str">
        <x:v>Historical Inputs!F919</x:v>
      </x:c>
      <x:c r="D919" s="2" t="str">
        <x:v>JPM</x:v>
      </x:c>
      <x:c r="E919" s="2" t="str">
        <x:v>H1 2025</x:v>
      </x:c>
      <x:c r="F919" s="2" t="str">
        <x:v>shares_treasury</x:v>
      </x:c>
      <x:c r="G919" s="2" t="n">
        <x:v>1355.180041</x:v>
      </x:c>
      <x:c r="H919" s="2" t="str">
        <x:v>shares</x:v>
      </x:c>
      <x:c r="I919" s="2" t="str">
        <x:v>2025-06-30</x:v>
      </x:c>
      <x:c r="J919" s="2" t="str">
        <x:v>2025-08-05</x:v>
      </x:c>
      <x:c r="K919" s="2" t="str">
        <x:v>0000019617-25-000615</x:v>
      </x:c>
      <x:c r="L919" s="2" t="str">
        <x:v>data/raw/filings/JPM_0000019617-25-000615_jpm-20250630.htm</x:v>
      </x:c>
      <x:c r="M919" s="2" t="str">
        <x:v>https://www.sec.gov/Archives/edgar/data/19617/000001961725000615/jpm-20250630.htm</x:v>
      </x:c>
      <x:c r="N919" s="2" t="str"/>
      <x:c r="O919" s="2" t="str"/>
      <x:c r="P919" s="2" t="str">
        <x:v>Structured source retained; exact visible anchor requires review</x:v>
      </x:c>
      <x:c r="Q919" s="2" t="str">
        <x:v>Treasury Stock, Common, Shares</x:v>
      </x:c>
      <x:c r="R919" s="2" t="str"/>
      <x:c r="S919" s="2" t="str"/>
      <x:c r="T919" s="2" t="str"/>
    </x:row>
    <x:row r="920" ht="24" customHeight="1">
      <x:c r="C920" s="2" t="str">
        <x:v>Historical Inputs!F920</x:v>
      </x:c>
      <x:c r="D920" s="2" t="str">
        <x:v>JPM</x:v>
      </x:c>
      <x:c r="E920" s="2" t="str">
        <x:v>H1 2025</x:v>
      </x:c>
      <x:c r="F920" s="2" t="str">
        <x:v>deposits</x:v>
      </x:c>
      <x:c r="G920" s="2" t="n">
        <x:v>2562380</x:v>
      </x:c>
      <x:c r="H920" s="2" t="str">
        <x:v>USD</x:v>
      </x:c>
      <x:c r="I920" s="2" t="str">
        <x:v>2025-06-30</x:v>
      </x:c>
      <x:c r="J920" s="2" t="str">
        <x:v>2025-08-05</x:v>
      </x:c>
      <x:c r="K920" s="2" t="str">
        <x:v>0000019617-25-000615</x:v>
      </x:c>
      <x:c r="L920" s="2" t="str">
        <x:v>data/raw/filings/JPM_0000019617-25-000615_jpm-20250630.htm</x:v>
      </x:c>
      <x:c r="M920" s="2" t="str">
        <x:v>https://www.sec.gov/Archives/edgar/data/19617/000001961725000615/jpm-20250630.htm</x:v>
      </x:c>
      <x:c r="N920" s="2" t="str">
        <x:v>f-6386</x:v>
      </x:c>
      <x:c r="O920" s="2" t="str"/>
      <x:c r="P920" s="2" t="str">
        <x:v>Exact XBRL anchor</x:v>
      </x:c>
      <x:c r="Q920" s="2" t="str">
        <x:v>Deposits</x:v>
      </x:c>
      <x:c r="R920" s="2" t="str">
        <x:v>highlighted/JPM_0000019617-25-000615_jpm-20250630.htm</x:v>
      </x:c>
      <x:c r="S920" s="2" t="str"/>
      <x:c r="T920" s="2" t="str"/>
    </x:row>
    <x:row r="921" ht="24" customHeight="1">
      <x:c r="C921" s="2" t="str">
        <x:v>Historical Inputs!F921</x:v>
      </x:c>
      <x:c r="D921" s="2" t="str">
        <x:v>JPM</x:v>
      </x:c>
      <x:c r="E921" s="2" t="str">
        <x:v>H1 2025</x:v>
      </x:c>
      <x:c r="F921" s="2" t="str">
        <x:v>loans_gross</x:v>
      </x:c>
      <x:c r="G921" s="2" t="n">
        <x:v>1345473</x:v>
      </x:c>
      <x:c r="H921" s="2" t="str">
        <x:v>USD</x:v>
      </x:c>
      <x:c r="I921" s="2" t="str">
        <x:v>2025-06-30</x:v>
      </x:c>
      <x:c r="J921" s="2" t="str">
        <x:v>2026-08-06</x:v>
      </x:c>
      <x:c r="K921" s="2" t="str">
        <x:v>0001628280-26-054343</x:v>
      </x:c>
      <x:c r="L921" s="2" t="str">
        <x:v>data/raw/filings/JPM_0001628280-26-054343_jpm-20260630.htm</x:v>
      </x:c>
      <x:c r="M921" s="2" t="str">
        <x:v>https://www.sec.gov/Archives/edgar/data/19617/000162828026054343/jpm-20260630.htm</x:v>
      </x:c>
      <x:c r="N921" s="2" t="str">
        <x:v>f-5884</x:v>
      </x:c>
      <x:c r="O921" s="2" t="str"/>
      <x:c r="P921" s="2" t="str">
        <x:v>Exact XBRL anchor</x:v>
      </x:c>
      <x:c r="Q921" s="2" t="str">
        <x:v>Gross loans and leases selected definition</x:v>
      </x:c>
      <x:c r="R921" s="2" t="str">
        <x:v>highlighted/JPM_0001628280-26-054343_jpm-20260630.htm</x:v>
      </x:c>
      <x:c r="S921" s="2" t="str"/>
      <x:c r="T921" s="2" t="str"/>
    </x:row>
    <x:row r="922" ht="24" customHeight="1">
      <x:c r="C922" s="2" t="str">
        <x:v>Historical Inputs!F922</x:v>
      </x:c>
      <x:c r="D922" s="2" t="str">
        <x:v>JPM</x:v>
      </x:c>
      <x:c r="E922" s="2" t="str">
        <x:v>H1 2025</x:v>
      </x:c>
      <x:c r="F922" s="2" t="str">
        <x:v>loans_net</x:v>
      </x:c>
      <x:c r="G922" s="2" t="n">
        <x:v>1387039</x:v>
      </x:c>
      <x:c r="H922" s="2" t="str">
        <x:v>USD</x:v>
      </x:c>
      <x:c r="I922" s="2" t="str">
        <x:v>2025-06-30</x:v>
      </x:c>
      <x:c r="J922" s="2" t="str">
        <x:v>2025-08-05</x:v>
      </x:c>
      <x:c r="K922" s="2" t="str">
        <x:v>0000019617-25-000615</x:v>
      </x:c>
      <x:c r="L922" s="2" t="str">
        <x:v>data/raw/filings/JPM_0000019617-25-000615_jpm-20250630.htm</x:v>
      </x:c>
      <x:c r="M922" s="2" t="str">
        <x:v>https://www.sec.gov/Archives/edgar/data/19617/000001961725000615/jpm-20250630.htm</x:v>
      </x:c>
      <x:c r="N922" s="2" t="str">
        <x:v>f-249</x:v>
      </x:c>
      <x:c r="O922" s="2" t="str"/>
      <x:c r="P922" s="2" t="str">
        <x:v>Exact XBRL anchor</x:v>
      </x:c>
      <x:c r="Q922" s="2" t="str">
        <x:v>Net loans after allowance selected definition</x:v>
      </x:c>
      <x:c r="R922" s="2" t="str">
        <x:v>highlighted/JPM_0000019617-25-000615_jpm-20250630.htm</x:v>
      </x:c>
      <x:c r="S922" s="2" t="str"/>
      <x:c r="T922" s="2" t="str"/>
    </x:row>
    <x:row r="923" ht="24" customHeight="1">
      <x:c r="C923" s="2" t="str">
        <x:v>Historical Inputs!F923</x:v>
      </x:c>
      <x:c r="D923" s="2" t="str">
        <x:v>JPM</x:v>
      </x:c>
      <x:c r="E923" s="2" t="str">
        <x:v>H1 2025</x:v>
      </x:c>
      <x:c r="F923" s="2" t="str">
        <x:v>allowance</x:v>
      </x:c>
      <x:c r="G923" s="2" t="n">
        <x:v>24953</x:v>
      </x:c>
      <x:c r="H923" s="2" t="str">
        <x:v>USD</x:v>
      </x:c>
      <x:c r="I923" s="2" t="str">
        <x:v>2025-06-30</x:v>
      </x:c>
      <x:c r="J923" s="2" t="str">
        <x:v>2026-08-06</x:v>
      </x:c>
      <x:c r="K923" s="2" t="str">
        <x:v>0001628280-26-054343</x:v>
      </x:c>
      <x:c r="L923" s="2" t="str">
        <x:v>data/raw/filings/JPM_0001628280-26-054343_jpm-20260630.htm</x:v>
      </x:c>
      <x:c r="M923" s="2" t="str">
        <x:v>https://www.sec.gov/Archives/edgar/data/19617/000162828026054343/jpm-20260630.htm</x:v>
      </x:c>
      <x:c r="N923" s="2" t="str">
        <x:v>f-5860</x:v>
      </x:c>
      <x:c r="O923" s="2" t="str"/>
      <x:c r="P923" s="2" t="str">
        <x:v>Exact XBRL anchor</x:v>
      </x:c>
      <x:c r="Q923" s="2" t="str">
        <x:v>Loan allowance for credit losses</x:v>
      </x:c>
      <x:c r="R923" s="2" t="str">
        <x:v>highlighted/JPM_0001628280-26-054343_jpm-20260630.htm</x:v>
      </x:c>
      <x:c r="S923" s="2" t="str"/>
      <x:c r="T923" s="2" t="str"/>
    </x:row>
    <x:row r="924" ht="24" customHeight="1">
      <x:c r="C924" s="2" t="str">
        <x:v>Historical Inputs!F924</x:v>
      </x:c>
      <x:c r="D924" s="2" t="str">
        <x:v>JPM</x:v>
      </x:c>
      <x:c r="E924" s="2" t="str">
        <x:v>H1 2025</x:v>
      </x:c>
      <x:c r="F924" s="2" t="str">
        <x:v>nonaccrual</x:v>
      </x:c>
      <x:c r="G924" s="2" t="str">
        <x:v>n.a.</x:v>
      </x:c>
      <x:c r="H924" s="2" t="str">
        <x:v>USDm</x:v>
      </x:c>
      <x:c r="I924" s="2" t="str">
        <x:v>2025-06-30</x:v>
      </x:c>
      <x:c r="J924" s="2" t="str"/>
      <x:c r="K924" s="2" t="str"/>
      <x:c r="L924" s="2" t="str"/>
      <x:c r="M924" s="2" t="str"/>
      <x:c r="N924" s="2" t="str"/>
      <x:c r="O924" s="2" t="str"/>
      <x:c r="P924" s="2" t="str">
        <x:v>Not reported / unavailable</x:v>
      </x:c>
      <x:c r="Q924" s="2" t="str">
        <x:v>Nonaccrual</x:v>
      </x:c>
      <x:c r="R924" s="2" t="str"/>
      <x:c r="S924" s="2" t="str"/>
      <x:c r="T924" s="2" t="str"/>
    </x:row>
    <x:row r="925" ht="24" customHeight="1">
      <x:c r="C925" s="2" t="str">
        <x:v>Historical Inputs!F925</x:v>
      </x:c>
      <x:c r="D925" s="2" t="str">
        <x:v>JPM</x:v>
      </x:c>
      <x:c r="E925" s="2" t="str">
        <x:v>H1 2025</x:v>
      </x:c>
      <x:c r="F925" s="2" t="str">
        <x:v>cash</x:v>
      </x:c>
      <x:c r="G925" s="2" t="str">
        <x:v>n.a.</x:v>
      </x:c>
      <x:c r="H925" s="2" t="str">
        <x:v>USDm</x:v>
      </x:c>
      <x:c r="I925" s="2" t="str">
        <x:v>2025-06-30</x:v>
      </x:c>
      <x:c r="J925" s="2" t="str"/>
      <x:c r="K925" s="2" t="str"/>
      <x:c r="L925" s="2" t="str"/>
      <x:c r="M925" s="2" t="str"/>
      <x:c r="N925" s="2" t="str"/>
      <x:c r="O925" s="2" t="str"/>
      <x:c r="P925" s="2" t="str">
        <x:v>Not reported / unavailable</x:v>
      </x:c>
      <x:c r="Q925" s="2" t="str">
        <x:v>Cash</x:v>
      </x:c>
      <x:c r="R925" s="2" t="str"/>
      <x:c r="S925" s="2" t="str"/>
      <x:c r="T925" s="2" t="str"/>
    </x:row>
    <x:row r="926" ht="24" customHeight="1">
      <x:c r="C926" s="2" t="str">
        <x:v>Historical Inputs!F926</x:v>
      </x:c>
      <x:c r="D926" s="2" t="str">
        <x:v>JPM</x:v>
      </x:c>
      <x:c r="E926" s="2" t="str">
        <x:v>H1 2025</x:v>
      </x:c>
      <x:c r="F926" s="2" t="str">
        <x:v>aoci</x:v>
      </x:c>
      <x:c r="G926" s="2" t="n">
        <x:v>-7243</x:v>
      </x:c>
      <x:c r="H926" s="2" t="str">
        <x:v>USD</x:v>
      </x:c>
      <x:c r="I926" s="2" t="str">
        <x:v>2025-06-30</x:v>
      </x:c>
      <x:c r="J926" s="2" t="str">
        <x:v>2025-08-05</x:v>
      </x:c>
      <x:c r="K926" s="2" t="str">
        <x:v>0000019617-25-000615</x:v>
      </x:c>
      <x:c r="L926" s="2" t="str">
        <x:v>data/raw/filings/JPM_0000019617-25-000615_jpm-20250630.htm</x:v>
      </x:c>
      <x:c r="M926" s="2" t="str">
        <x:v>https://www.sec.gov/Archives/edgar/data/19617/000001961725000615/jpm-20250630.htm</x:v>
      </x:c>
      <x:c r="N926" s="2" t="str">
        <x:v>f-315</x:v>
      </x:c>
      <x:c r="O926" s="2" t="str"/>
      <x:c r="P926" s="2" t="str">
        <x:v>Exact XBRL anchor</x:v>
      </x:c>
      <x:c r="Q926" s="2" t="str">
        <x:v>Accumulated Other Comprehensive Income (Loss), Net of Tax</x:v>
      </x:c>
      <x:c r="R926" s="2" t="str">
        <x:v>highlighted/JPM_0000019617-25-000615_jpm-20250630.htm</x:v>
      </x:c>
      <x:c r="S926" s="2" t="str"/>
      <x:c r="T926" s="2" t="str"/>
    </x:row>
    <x:row r="927" ht="24" customHeight="1">
      <x:c r="C927" s="2" t="str">
        <x:v>Historical Inputs!F927</x:v>
      </x:c>
      <x:c r="D927" s="2" t="str">
        <x:v>JPM</x:v>
      </x:c>
      <x:c r="E927" s="2" t="str">
        <x:v>H1 2025</x:v>
      </x:c>
      <x:c r="F927" s="2" t="str">
        <x:v>nii</x:v>
      </x:c>
      <x:c r="G927" s="2" t="n">
        <x:v>46482</x:v>
      </x:c>
      <x:c r="H927" s="2" t="str">
        <x:v>USD</x:v>
      </x:c>
      <x:c r="I927" s="2" t="str">
        <x:v>2025-06-30</x:v>
      </x:c>
      <x:c r="J927" s="2" t="str">
        <x:v>2026-08-06</x:v>
      </x:c>
      <x:c r="K927" s="2" t="str">
        <x:v>0001628280-26-054343</x:v>
      </x:c>
      <x:c r="L927" s="2" t="str">
        <x:v>data/raw/filings/JPM_0001628280-26-054343_jpm-20260630.htm</x:v>
      </x:c>
      <x:c r="M927" s="2" t="str">
        <x:v>https://www.sec.gov/Archives/edgar/data/19617/000162828026054343/jpm-20260630.htm</x:v>
      </x:c>
      <x:c r="N927" s="2" t="str">
        <x:v>f-7545</x:v>
      </x:c>
      <x:c r="O927" s="2" t="str"/>
      <x:c r="P927" s="2" t="str">
        <x:v>Exact XBRL anchor</x:v>
      </x:c>
      <x:c r="Q927" s="2" t="str">
        <x:v>Interest Income (Expense), Net</x:v>
      </x:c>
      <x:c r="R927" s="2" t="str">
        <x:v>highlighted/JPM_0001628280-26-054343_jpm-20260630.htm</x:v>
      </x:c>
      <x:c r="S927" s="2" t="str"/>
      <x:c r="T927" s="2" t="str"/>
    </x:row>
    <x:row r="928" ht="24" customHeight="1">
      <x:c r="C928" s="2" t="str">
        <x:v>Historical Inputs!F928</x:v>
      </x:c>
      <x:c r="D928" s="2" t="str">
        <x:v>JPM</x:v>
      </x:c>
      <x:c r="E928" s="2" t="str">
        <x:v>H1 2025</x:v>
      </x:c>
      <x:c r="F928" s="2" t="str">
        <x:v>noninterest_income</x:v>
      </x:c>
      <x:c r="G928" s="2" t="n">
        <x:v>43740</x:v>
      </x:c>
      <x:c r="H928" s="2" t="str">
        <x:v>USD</x:v>
      </x:c>
      <x:c r="I928" s="2" t="str">
        <x:v>2025-06-30</x:v>
      </x:c>
      <x:c r="J928" s="2" t="str">
        <x:v>2026-08-06</x:v>
      </x:c>
      <x:c r="K928" s="2" t="str">
        <x:v>0001628280-26-054343</x:v>
      </x:c>
      <x:c r="L928" s="2" t="str">
        <x:v>data/raw/filings/JPM_0001628280-26-054343_jpm-20260630.htm</x:v>
      </x:c>
      <x:c r="M928" s="2" t="str">
        <x:v>https://www.sec.gov/Archives/edgar/data/19617/000162828026054343/jpm-20260630.htm</x:v>
      </x:c>
      <x:c r="N928" s="2" t="str">
        <x:v>f-7539</x:v>
      </x:c>
      <x:c r="O928" s="2" t="str"/>
      <x:c r="P928" s="2" t="str">
        <x:v>Exact XBRL anchor</x:v>
      </x:c>
      <x:c r="Q928" s="2" t="str">
        <x:v>Noninterest Income</x:v>
      </x:c>
      <x:c r="R928" s="2" t="str">
        <x:v>highlighted/JPM_0001628280-26-054343_jpm-20260630.htm</x:v>
      </x:c>
      <x:c r="S928" s="2" t="str"/>
      <x:c r="T928" s="2" t="str"/>
    </x:row>
    <x:row r="929" ht="24" customHeight="1">
      <x:c r="C929" s="2" t="str">
        <x:v>Historical Inputs!F929</x:v>
      </x:c>
      <x:c r="D929" s="2" t="str">
        <x:v>JPM</x:v>
      </x:c>
      <x:c r="E929" s="2" t="str">
        <x:v>H1 2025</x:v>
      </x:c>
      <x:c r="F929" s="2" t="str">
        <x:v>revenue_reported</x:v>
      </x:c>
      <x:c r="G929" s="2" t="n">
        <x:v>90222</x:v>
      </x:c>
      <x:c r="H929" s="2" t="str">
        <x:v>USD</x:v>
      </x:c>
      <x:c r="I929" s="2" t="str">
        <x:v>2025-06-30</x:v>
      </x:c>
      <x:c r="J929" s="2" t="str">
        <x:v>2026-08-06</x:v>
      </x:c>
      <x:c r="K929" s="2" t="str">
        <x:v>0001628280-26-054343</x:v>
      </x:c>
      <x:c r="L929" s="2" t="str">
        <x:v>data/raw/filings/JPM_0001628280-26-054343_jpm-20260630.htm</x:v>
      </x:c>
      <x:c r="M929" s="2" t="str">
        <x:v>https://www.sec.gov/Archives/edgar/data/19617/000162828026054343/jpm-20260630.htm</x:v>
      </x:c>
      <x:c r="N929" s="2" t="str">
        <x:v>f-7551</x:v>
      </x:c>
      <x:c r="O929" s="2" t="str"/>
      <x:c r="P929" s="2" t="str">
        <x:v>Exact XBRL anchor</x:v>
      </x:c>
      <x:c r="Q929" s="2" t="str">
        <x:v>Revenues, Net of Interest Expense</x:v>
      </x:c>
      <x:c r="R929" s="2" t="str">
        <x:v>highlighted/JPM_0001628280-26-054343_jpm-20260630.htm</x:v>
      </x:c>
      <x:c r="S929" s="2" t="str"/>
      <x:c r="T929" s="2" t="str"/>
    </x:row>
    <x:row r="930" ht="24" customHeight="1">
      <x:c r="C930" s="2" t="str">
        <x:v>Historical Inputs!F930</x:v>
      </x:c>
      <x:c r="D930" s="2" t="str">
        <x:v>JPM</x:v>
      </x:c>
      <x:c r="E930" s="2" t="str">
        <x:v>H1 2025</x:v>
      </x:c>
      <x:c r="F930" s="2" t="str">
        <x:v>opex</x:v>
      </x:c>
      <x:c r="G930" s="2" t="n">
        <x:v>47376</x:v>
      </x:c>
      <x:c r="H930" s="2" t="str">
        <x:v>USD</x:v>
      </x:c>
      <x:c r="I930" s="2" t="str">
        <x:v>2025-06-30</x:v>
      </x:c>
      <x:c r="J930" s="2" t="str">
        <x:v>2026-08-06</x:v>
      </x:c>
      <x:c r="K930" s="2" t="str">
        <x:v>0001628280-26-054343</x:v>
      </x:c>
      <x:c r="L930" s="2" t="str">
        <x:v>data/raw/filings/JPM_0001628280-26-054343_jpm-20260630.htm</x:v>
      </x:c>
      <x:c r="M930" s="2" t="str">
        <x:v>https://www.sec.gov/Archives/edgar/data/19617/000162828026054343/jpm-20260630.htm</x:v>
      </x:c>
      <x:c r="N930" s="2" t="str">
        <x:v>f-7563</x:v>
      </x:c>
      <x:c r="O930" s="2" t="str"/>
      <x:c r="P930" s="2" t="str">
        <x:v>Exact XBRL anchor</x:v>
      </x:c>
      <x:c r="Q930" s="2" t="str">
        <x:v>Noninterest Expense</x:v>
      </x:c>
      <x:c r="R930" s="2" t="str">
        <x:v>highlighted/JPM_0001628280-26-054343_jpm-20260630.htm</x:v>
      </x:c>
      <x:c r="S930" s="2" t="str"/>
      <x:c r="T930" s="2" t="str"/>
    </x:row>
    <x:row r="931" ht="24" customHeight="1">
      <x:c r="C931" s="2" t="str">
        <x:v>Historical Inputs!F931</x:v>
      </x:c>
      <x:c r="D931" s="2" t="str">
        <x:v>JPM</x:v>
      </x:c>
      <x:c r="E931" s="2" t="str">
        <x:v>H1 2025</x:v>
      </x:c>
      <x:c r="F931" s="2" t="str">
        <x:v>provision</x:v>
      </x:c>
      <x:c r="G931" s="2" t="n">
        <x:v>6154</x:v>
      </x:c>
      <x:c r="H931" s="2" t="str">
        <x:v>USD</x:v>
      </x:c>
      <x:c r="I931" s="2" t="str">
        <x:v>2025-06-30</x:v>
      </x:c>
      <x:c r="J931" s="2" t="str">
        <x:v>2026-08-06</x:v>
      </x:c>
      <x:c r="K931" s="2" t="str">
        <x:v>0001628280-26-054343</x:v>
      </x:c>
      <x:c r="L931" s="2" t="str">
        <x:v>data/raw/filings/JPM_0001628280-26-054343_jpm-20260630.htm</x:v>
      </x:c>
      <x:c r="M931" s="2" t="str">
        <x:v>https://www.sec.gov/Archives/edgar/data/19617/000162828026054343/jpm-20260630.htm</x:v>
      </x:c>
      <x:c r="N931" s="2" t="str">
        <x:v>f-7557</x:v>
      </x:c>
      <x:c r="O931" s="2" t="str"/>
      <x:c r="P931" s="2" t="str">
        <x:v>Exact XBRL anchor</x:v>
      </x:c>
      <x:c r="Q931" s="2" t="str">
        <x:v>Provision for Loan, Lease, and Other Losses</x:v>
      </x:c>
      <x:c r="R931" s="2" t="str">
        <x:v>highlighted/JPM_0001628280-26-054343_jpm-20260630.htm</x:v>
      </x:c>
      <x:c r="S931" s="2" t="str"/>
      <x:c r="T931" s="2" t="str"/>
    </x:row>
    <x:row r="932" ht="24" customHeight="1">
      <x:c r="C932" s="2" t="str">
        <x:v>Historical Inputs!F932</x:v>
      </x:c>
      <x:c r="D932" s="2" t="str">
        <x:v>JPM</x:v>
      </x:c>
      <x:c r="E932" s="2" t="str">
        <x:v>H1 2025</x:v>
      </x:c>
      <x:c r="F932" s="2" t="str">
        <x:v>pretax</x:v>
      </x:c>
      <x:c r="G932" s="2" t="n">
        <x:v>36692</x:v>
      </x:c>
      <x:c r="H932" s="2" t="str">
        <x:v>USD</x:v>
      </x:c>
      <x:c r="I932" s="2" t="str">
        <x:v>2025-06-30</x:v>
      </x:c>
      <x:c r="J932" s="2" t="str">
        <x:v>2026-08-06</x:v>
      </x:c>
      <x:c r="K932" s="2" t="str">
        <x:v>0001628280-26-054343</x:v>
      </x:c>
      <x:c r="L932" s="2" t="str">
        <x:v>data/raw/filings/JPM_0001628280-26-054343_jpm-20260630.htm</x:v>
      </x:c>
      <x:c r="M932" s="2" t="str">
        <x:v>https://www.sec.gov/Archives/edgar/data/19617/000162828026054343/jpm-20260630.htm</x:v>
      </x:c>
      <x:c r="N932" s="2" t="str">
        <x:v>f-7569</x:v>
      </x:c>
      <x:c r="O932" s="2" t="str"/>
      <x:c r="P932" s="2" t="str">
        <x:v>Exact XBRL anchor</x:v>
      </x:c>
      <x:c r="Q932" s="2" t="str">
        <x:v>Income (Loss) from Continuing Operations before Income Taxes, Noncontrolling Interest</x:v>
      </x:c>
      <x:c r="R932" s="2" t="str">
        <x:v>highlighted/JPM_0001628280-26-054343_jpm-20260630.htm</x:v>
      </x:c>
      <x:c r="S932" s="2" t="str"/>
      <x:c r="T932" s="2" t="str"/>
    </x:row>
    <x:row r="933" ht="24" customHeight="1">
      <x:c r="C933" s="2" t="str">
        <x:v>Historical Inputs!F933</x:v>
      </x:c>
      <x:c r="D933" s="2" t="str">
        <x:v>JPM</x:v>
      </x:c>
      <x:c r="E933" s="2" t="str">
        <x:v>H1 2025</x:v>
      </x:c>
      <x:c r="F933" s="2" t="str">
        <x:v>tax</x:v>
      </x:c>
      <x:c r="G933" s="2" t="n">
        <x:v>7062</x:v>
      </x:c>
      <x:c r="H933" s="2" t="str">
        <x:v>USD</x:v>
      </x:c>
      <x:c r="I933" s="2" t="str">
        <x:v>2025-06-30</x:v>
      </x:c>
      <x:c r="J933" s="2" t="str">
        <x:v>2026-08-06</x:v>
      </x:c>
      <x:c r="K933" s="2" t="str">
        <x:v>0001628280-26-054343</x:v>
      </x:c>
      <x:c r="L933" s="2" t="str">
        <x:v>data/raw/filings/JPM_0001628280-26-054343_jpm-20260630.htm</x:v>
      </x:c>
      <x:c r="M933" s="2" t="str">
        <x:v>https://www.sec.gov/Archives/edgar/data/19617/000162828026054343/jpm-20260630.htm</x:v>
      </x:c>
      <x:c r="N933" s="2" t="str">
        <x:v>f-7575</x:v>
      </x:c>
      <x:c r="O933" s="2" t="str"/>
      <x:c r="P933" s="2" t="str">
        <x:v>Exact XBRL anchor</x:v>
      </x:c>
      <x:c r="Q933" s="2" t="str">
        <x:v>Income Tax Expense (Benefit)</x:v>
      </x:c>
      <x:c r="R933" s="2" t="str">
        <x:v>highlighted/JPM_0001628280-26-054343_jpm-20260630.htm</x:v>
      </x:c>
      <x:c r="S933" s="2" t="str"/>
      <x:c r="T933" s="2" t="str"/>
    </x:row>
    <x:row r="934" ht="24" customHeight="1">
      <x:c r="C934" s="2" t="str">
        <x:v>Historical Inputs!F934</x:v>
      </x:c>
      <x:c r="D934" s="2" t="str">
        <x:v>JPM</x:v>
      </x:c>
      <x:c r="E934" s="2" t="str">
        <x:v>H1 2025</x:v>
      </x:c>
      <x:c r="F934" s="2" t="str">
        <x:v>net_income</x:v>
      </x:c>
      <x:c r="G934" s="2" t="n">
        <x:v>29630</x:v>
      </x:c>
      <x:c r="H934" s="2" t="str">
        <x:v>USD</x:v>
      </x:c>
      <x:c r="I934" s="2" t="str">
        <x:v>2025-06-30</x:v>
      </x:c>
      <x:c r="J934" s="2" t="str">
        <x:v>2026-08-06</x:v>
      </x:c>
      <x:c r="K934" s="2" t="str">
        <x:v>0001628280-26-054343</x:v>
      </x:c>
      <x:c r="L934" s="2" t="str">
        <x:v>data/raw/filings/JPM_0001628280-26-054343_jpm-20260630.htm</x:v>
      </x:c>
      <x:c r="M934" s="2" t="str">
        <x:v>https://www.sec.gov/Archives/edgar/data/19617/000162828026054343/jpm-20260630.htm</x:v>
      </x:c>
      <x:c r="N934" s="2" t="str">
        <x:v>f-7581</x:v>
      </x:c>
      <x:c r="O934" s="2" t="str"/>
      <x:c r="P934" s="2" t="str">
        <x:v>Exact XBRL anchor</x:v>
      </x:c>
      <x:c r="Q934" s="2" t="str">
        <x:v>Net Income (Loss) Attributable to Parent</x:v>
      </x:c>
      <x:c r="R934" s="2" t="str">
        <x:v>highlighted/JPM_0001628280-26-054343_jpm-20260630.htm</x:v>
      </x:c>
      <x:c r="S934" s="2" t="str"/>
      <x:c r="T934" s="2" t="str"/>
    </x:row>
    <x:row r="935" ht="24" customHeight="1">
      <x:c r="C935" s="2" t="str">
        <x:v>Historical Inputs!F935</x:v>
      </x:c>
      <x:c r="D935" s="2" t="str">
        <x:v>JPM</x:v>
      </x:c>
      <x:c r="E935" s="2" t="str">
        <x:v>H1 2025</x:v>
      </x:c>
      <x:c r="F935" s="2" t="str">
        <x:v>common_income</x:v>
      </x:c>
      <x:c r="G935" s="2" t="n">
        <x:v>28948</x:v>
      </x:c>
      <x:c r="H935" s="2" t="str">
        <x:v>USD</x:v>
      </x:c>
      <x:c r="I935" s="2" t="str">
        <x:v>2025-06-30</x:v>
      </x:c>
      <x:c r="J935" s="2" t="str">
        <x:v>2026-08-06</x:v>
      </x:c>
      <x:c r="K935" s="2" t="str">
        <x:v>0001628280-26-054343</x:v>
      </x:c>
      <x:c r="L935" s="2" t="str">
        <x:v>data/raw/filings/JPM_0001628280-26-054343_jpm-20260630.htm</x:v>
      </x:c>
      <x:c r="M935" s="2" t="str">
        <x:v>https://www.sec.gov/Archives/edgar/data/19617/000162828026054343/jpm-20260630.htm</x:v>
      </x:c>
      <x:c r="N935" s="2" t="str">
        <x:v>f-6668</x:v>
      </x:c>
      <x:c r="O935" s="2" t="str"/>
      <x:c r="P935" s="2" t="str">
        <x:v>Exact XBRL anchor</x:v>
      </x:c>
      <x:c r="Q935" s="2" t="str">
        <x:v>Net Income (Loss) Available to Common Stockholders, Basic</x:v>
      </x:c>
      <x:c r="R935" s="2" t="str">
        <x:v>highlighted/JPM_0001628280-26-054343_jpm-20260630.htm</x:v>
      </x:c>
      <x:c r="S935" s="2" t="str"/>
      <x:c r="T935" s="2" t="str"/>
    </x:row>
    <x:row r="936" ht="24" customHeight="1">
      <x:c r="C936" s="2" t="str">
        <x:v>Historical Inputs!F936</x:v>
      </x:c>
      <x:c r="D936" s="2" t="str">
        <x:v>JPM</x:v>
      </x:c>
      <x:c r="E936" s="2" t="str">
        <x:v>H1 2025</x:v>
      </x:c>
      <x:c r="F936" s="2" t="str">
        <x:v>preferred_div</x:v>
      </x:c>
      <x:c r="G936" s="2" t="n">
        <x:v>537</x:v>
      </x:c>
      <x:c r="H936" s="2" t="str">
        <x:v>USD</x:v>
      </x:c>
      <x:c r="I936" s="2" t="str">
        <x:v>2025-06-30</x:v>
      </x:c>
      <x:c r="J936" s="2" t="str">
        <x:v>2026-08-06</x:v>
      </x:c>
      <x:c r="K936" s="2" t="str">
        <x:v>0001628280-26-054343</x:v>
      </x:c>
      <x:c r="L936" s="2" t="str">
        <x:v>data/raw/filings/JPM_0001628280-26-054343_jpm-20260630.htm</x:v>
      </x:c>
      <x:c r="M936" s="2" t="str">
        <x:v>https://www.sec.gov/Archives/edgar/data/19617/000162828026054343/jpm-20260630.htm</x:v>
      </x:c>
      <x:c r="N936" s="2" t="str">
        <x:v>f-6656</x:v>
      </x:c>
      <x:c r="O936" s="2" t="str"/>
      <x:c r="P936" s="2" t="str">
        <x:v>Exact XBRL anchor</x:v>
      </x:c>
      <x:c r="Q936" s="2" t="str">
        <x:v>Dividends, Preferred Stock</x:v>
      </x:c>
      <x:c r="R936" s="2" t="str">
        <x:v>highlighted/JPM_0001628280-26-054343_jpm-20260630.htm</x:v>
      </x:c>
      <x:c r="S936" s="2" t="str"/>
      <x:c r="T936" s="2" t="str"/>
    </x:row>
    <x:row r="937" ht="24" customHeight="1">
      <x:c r="C937" s="2" t="str">
        <x:v>Historical Inputs!F937</x:v>
      </x:c>
      <x:c r="D937" s="2" t="str">
        <x:v>JPM</x:v>
      </x:c>
      <x:c r="E937" s="2" t="str">
        <x:v>H1 2025</x:v>
      </x:c>
      <x:c r="F937" s="2" t="str">
        <x:v>eps</x:v>
      </x:c>
      <x:c r="G937" s="2" t="n">
        <x:v>10.31</x:v>
      </x:c>
      <x:c r="H937" s="2" t="str">
        <x:v>USD/shares</x:v>
      </x:c>
      <x:c r="I937" s="2" t="str">
        <x:v>2025-06-30</x:v>
      </x:c>
      <x:c r="J937" s="2" t="str">
        <x:v>2026-08-06</x:v>
      </x:c>
      <x:c r="K937" s="2" t="str">
        <x:v>0001628280-26-054343</x:v>
      </x:c>
      <x:c r="L937" s="2" t="str">
        <x:v>data/raw/filings/JPM_0001628280-26-054343_jpm-20260630.htm</x:v>
      </x:c>
      <x:c r="M937" s="2" t="str">
        <x:v>https://www.sec.gov/Archives/edgar/data/19617/000162828026054343/jpm-20260630.htm</x:v>
      </x:c>
      <x:c r="N937" s="2" t="str">
        <x:v>f-6696</x:v>
      </x:c>
      <x:c r="O937" s="2" t="str"/>
      <x:c r="P937" s="2" t="str">
        <x:v>Exact XBRL anchor</x:v>
      </x:c>
      <x:c r="Q937" s="2" t="str">
        <x:v>Earnings Per Share, Diluted</x:v>
      </x:c>
      <x:c r="R937" s="2" t="str">
        <x:v>highlighted/JPM_0001628280-26-054343_jpm-20260630.htm</x:v>
      </x:c>
      <x:c r="S937" s="2" t="str"/>
      <x:c r="T937" s="2" t="str"/>
    </x:row>
    <x:row r="938" ht="24" customHeight="1">
      <x:c r="C938" s="2" t="str">
        <x:v>Historical Inputs!F938</x:v>
      </x:c>
      <x:c r="D938" s="2" t="str">
        <x:v>JPM</x:v>
      </x:c>
      <x:c r="E938" s="2" t="str">
        <x:v>H1 2025</x:v>
      </x:c>
      <x:c r="F938" s="2" t="str">
        <x:v>shares_diluted</x:v>
      </x:c>
      <x:c r="G938" s="2" t="n">
        <x:v>2809</x:v>
      </x:c>
      <x:c r="H938" s="2" t="str">
        <x:v>shares</x:v>
      </x:c>
      <x:c r="I938" s="2" t="str">
        <x:v>2025-06-30</x:v>
      </x:c>
      <x:c r="J938" s="2" t="str">
        <x:v>2026-08-06</x:v>
      </x:c>
      <x:c r="K938" s="2" t="str">
        <x:v>0001628280-26-054343</x:v>
      </x:c>
      <x:c r="L938" s="2" t="str">
        <x:v>data/raw/filings/JPM_0001628280-26-054343_jpm-20260630.htm</x:v>
      </x:c>
      <x:c r="M938" s="2" t="str">
        <x:v>https://www.sec.gov/Archives/edgar/data/19617/000162828026054343/jpm-20260630.htm</x:v>
      </x:c>
      <x:c r="N938" s="2" t="str">
        <x:v>f-6692</x:v>
      </x:c>
      <x:c r="O938" s="2" t="str"/>
      <x:c r="P938" s="2" t="str">
        <x:v>Exact XBRL anchor</x:v>
      </x:c>
      <x:c r="Q938" s="2" t="str">
        <x:v>Weighted Average Number of Shares Outstanding, Diluted</x:v>
      </x:c>
      <x:c r="R938" s="2" t="str">
        <x:v>highlighted/JPM_0001628280-26-054343_jpm-20260630.htm</x:v>
      </x:c>
      <x:c r="S938" s="2" t="str"/>
      <x:c r="T938" s="2" t="str"/>
    </x:row>
    <x:row r="939" ht="24" customHeight="1">
      <x:c r="C939" s="2" t="str">
        <x:v>Historical Inputs!F939</x:v>
      </x:c>
      <x:c r="D939" s="2" t="str">
        <x:v>JPM</x:v>
      </x:c>
      <x:c r="E939" s="2" t="str">
        <x:v>H1 2025</x:v>
      </x:c>
      <x:c r="F939" s="2" t="str">
        <x:v>dps</x:v>
      </x:c>
      <x:c r="G939" s="2" t="n">
        <x:v>2.8</x:v>
      </x:c>
      <x:c r="H939" s="2" t="str">
        <x:v>USD/shares</x:v>
      </x:c>
      <x:c r="I939" s="2" t="str">
        <x:v>2025-06-30</x:v>
      </x:c>
      <x:c r="J939" s="2" t="str">
        <x:v>2026-08-06</x:v>
      </x:c>
      <x:c r="K939" s="2" t="str">
        <x:v>0001628280-26-054343</x:v>
      </x:c>
      <x:c r="L939" s="2" t="str">
        <x:v>data/raw/filings/JPM_0001628280-26-054343_jpm-20260630.htm</x:v>
      </x:c>
      <x:c r="M939" s="2" t="str">
        <x:v>https://www.sec.gov/Archives/edgar/data/19617/000162828026054343/jpm-20260630.htm</x:v>
      </x:c>
      <x:c r="N939" s="2" t="str">
        <x:v>f-394</x:v>
      </x:c>
      <x:c r="O939" s="2" t="str"/>
      <x:c r="P939" s="2" t="str">
        <x:v>Exact XBRL anchor</x:v>
      </x:c>
      <x:c r="Q939" s="2" t="str">
        <x:v>Common Stock, Dividends, Per Share, Declared</x:v>
      </x:c>
      <x:c r="R939" s="2" t="str">
        <x:v>highlighted/JPM_0001628280-26-054343_jpm-20260630.htm</x:v>
      </x:c>
      <x:c r="S939" s="2" t="str"/>
      <x:c r="T939" s="2" t="str"/>
    </x:row>
    <x:row r="940" ht="24" customHeight="1">
      <x:c r="C940" s="2" t="str">
        <x:v>Historical Inputs!F940</x:v>
      </x:c>
      <x:c r="D940" s="2" t="str">
        <x:v>JPM</x:v>
      </x:c>
      <x:c r="E940" s="2" t="str">
        <x:v>H1 2025</x:v>
      </x:c>
      <x:c r="F940" s="2" t="str">
        <x:v>dividends</x:v>
      </x:c>
      <x:c r="G940" s="2" t="n">
        <x:v>8028</x:v>
      </x:c>
      <x:c r="H940" s="2" t="str">
        <x:v>USD</x:v>
      </x:c>
      <x:c r="I940" s="2" t="str">
        <x:v>2025-06-30</x:v>
      </x:c>
      <x:c r="J940" s="2" t="str">
        <x:v>2026-08-06</x:v>
      </x:c>
      <x:c r="K940" s="2" t="str">
        <x:v>0001628280-26-054343</x:v>
      </x:c>
      <x:c r="L940" s="2" t="str">
        <x:v>data/raw/filings/JPM_0001628280-26-054343_jpm-20260630.htm</x:v>
      </x:c>
      <x:c r="M940" s="2" t="str">
        <x:v>https://www.sec.gov/Archives/edgar/data/19617/000162828026054343/jpm-20260630.htm</x:v>
      </x:c>
      <x:c r="N940" s="2" t="str">
        <x:v>f-506</x:v>
      </x:c>
      <x:c r="O940" s="2" t="str"/>
      <x:c r="P940" s="2" t="str">
        <x:v>Exact XBRL anchor</x:v>
      </x:c>
      <x:c r="Q940" s="2" t="str">
        <x:v>Payments of Dividends</x:v>
      </x:c>
      <x:c r="R940" s="2" t="str">
        <x:v>highlighted/JPM_0001628280-26-054343_jpm-20260630.htm</x:v>
      </x:c>
      <x:c r="S940" s="2" t="str"/>
      <x:c r="T940" s="2" t="str"/>
    </x:row>
    <x:row r="941" ht="24" customHeight="1">
      <x:c r="C941" s="2" t="str">
        <x:v>Historical Inputs!F941</x:v>
      </x:c>
      <x:c r="D941" s="2" t="str">
        <x:v>JPM</x:v>
      </x:c>
      <x:c r="E941" s="2" t="str">
        <x:v>H1 2025</x:v>
      </x:c>
      <x:c r="F941" s="2" t="str">
        <x:v>buybacks</x:v>
      </x:c>
      <x:c r="G941" s="2" t="n">
        <x:v>15034</x:v>
      </x:c>
      <x:c r="H941" s="2" t="str">
        <x:v>USD</x:v>
      </x:c>
      <x:c r="I941" s="2" t="str">
        <x:v>2025-06-30</x:v>
      </x:c>
      <x:c r="J941" s="2" t="str">
        <x:v>2026-08-06</x:v>
      </x:c>
      <x:c r="K941" s="2" t="str">
        <x:v>0001628280-26-054343</x:v>
      </x:c>
      <x:c r="L941" s="2" t="str">
        <x:v>data/raw/filings/JPM_0001628280-26-054343_jpm-20260630.htm</x:v>
      </x:c>
      <x:c r="M941" s="2" t="str">
        <x:v>https://www.sec.gov/Archives/edgar/data/19617/000162828026054343/jpm-20260630.htm</x:v>
      </x:c>
      <x:c r="N941" s="2" t="str">
        <x:v>f-504</x:v>
      </x:c>
      <x:c r="O941" s="2" t="str"/>
      <x:c r="P941" s="2" t="str">
        <x:v>Exact XBRL anchor</x:v>
      </x:c>
      <x:c r="Q941" s="2" t="str">
        <x:v>Payments for Repurchase of Common Stock</x:v>
      </x:c>
      <x:c r="R941" s="2" t="str">
        <x:v>highlighted/JPM_0001628280-26-054343_jpm-20260630.htm</x:v>
      </x:c>
      <x:c r="S941" s="2" t="str"/>
      <x:c r="T941" s="2" t="str"/>
    </x:row>
    <x:row r="942" ht="24" customHeight="1">
      <x:c r="C942" s="2" t="str">
        <x:v>Historical Inputs!F942</x:v>
      </x:c>
      <x:c r="D942" s="2" t="str">
        <x:v>JPM</x:v>
      </x:c>
      <x:c r="E942" s="2" t="str">
        <x:v>H1 2025</x:v>
      </x:c>
      <x:c r="F942" s="2" t="str">
        <x:v>chargeoffs</x:v>
      </x:c>
      <x:c r="G942" s="2" t="str">
        <x:v>n.a.</x:v>
      </x:c>
      <x:c r="H942" s="2" t="str">
        <x:v>USDm</x:v>
      </x:c>
      <x:c r="I942" s="2" t="str">
        <x:v>2025-06-30</x:v>
      </x:c>
      <x:c r="J942" s="2" t="str"/>
      <x:c r="K942" s="2" t="str"/>
      <x:c r="L942" s="2" t="str"/>
      <x:c r="M942" s="2" t="str"/>
      <x:c r="N942" s="2" t="str"/>
      <x:c r="O942" s="2" t="str"/>
      <x:c r="P942" s="2" t="str">
        <x:v>Not reported / unavailable</x:v>
      </x:c>
      <x:c r="Q942" s="2" t="str">
        <x:v>Gross loan charge-offs</x:v>
      </x:c>
      <x:c r="R942" s="2" t="str"/>
      <x:c r="S942" s="2" t="str"/>
      <x:c r="T942" s="2" t="str"/>
    </x:row>
    <x:row r="943" ht="24" customHeight="1">
      <x:c r="C943" s="2" t="str">
        <x:v>Historical Inputs!F943</x:v>
      </x:c>
      <x:c r="D943" s="2" t="str">
        <x:v>JPM</x:v>
      </x:c>
      <x:c r="E943" s="2" t="str">
        <x:v>H1 2025</x:v>
      </x:c>
      <x:c r="F943" s="2" t="str">
        <x:v>recoveries</x:v>
      </x:c>
      <x:c r="G943" s="2" t="str">
        <x:v>n.a.</x:v>
      </x:c>
      <x:c r="H943" s="2" t="str">
        <x:v>USDm</x:v>
      </x:c>
      <x:c r="I943" s="2" t="str">
        <x:v>2025-06-30</x:v>
      </x:c>
      <x:c r="J943" s="2" t="str"/>
      <x:c r="K943" s="2" t="str"/>
      <x:c r="L943" s="2" t="str"/>
      <x:c r="M943" s="2" t="str"/>
      <x:c r="N943" s="2" t="str"/>
      <x:c r="O943" s="2" t="str"/>
      <x:c r="P943" s="2" t="str">
        <x:v>Not reported / unavailable</x:v>
      </x:c>
      <x:c r="Q943" s="2" t="str">
        <x:v>Loan recoveries</x:v>
      </x:c>
      <x:c r="R943" s="2" t="str"/>
      <x:c r="S943" s="2" t="str"/>
      <x:c r="T943" s="2" t="str"/>
    </x:row>
    <x:row r="944" ht="24" customHeight="1">
      <x:c r="C944" s="2" t="str">
        <x:v>Historical Inputs!F944</x:v>
      </x:c>
      <x:c r="D944" s="2" t="str">
        <x:v>JPM</x:v>
      </x:c>
      <x:c r="E944" s="2" t="str">
        <x:v>H1 2025</x:v>
      </x:c>
      <x:c r="F944" s="2" t="str">
        <x:v>rwa</x:v>
      </x:c>
      <x:c r="G944" s="2" t="str">
        <x:v>n.a.</x:v>
      </x:c>
      <x:c r="H944" s="2" t="str">
        <x:v>USDm</x:v>
      </x:c>
      <x:c r="I944" s="2" t="str">
        <x:v>2025-06-30</x:v>
      </x:c>
      <x:c r="J944" s="2" t="str"/>
      <x:c r="K944" s="2" t="str"/>
      <x:c r="L944" s="2" t="str"/>
      <x:c r="M944" s="2" t="str"/>
      <x:c r="N944" s="2" t="str"/>
      <x:c r="O944" s="2" t="str"/>
      <x:c r="P944" s="2" t="str">
        <x:v>Not reported / unavailable</x:v>
      </x:c>
      <x:c r="Q944" s="2" t="str">
        <x:v>Risk-weighted assets</x:v>
      </x:c>
      <x:c r="R944" s="2" t="str"/>
      <x:c r="S944" s="2" t="str"/>
      <x:c r="T944" s="2" t="str"/>
    </x:row>
    <x:row r="945" ht="24" customHeight="1">
      <x:c r="C945" s="2" t="str">
        <x:v>Historical Inputs!F945</x:v>
      </x:c>
      <x:c r="D945" s="2" t="str">
        <x:v>JPM</x:v>
      </x:c>
      <x:c r="E945" s="2" t="str">
        <x:v>H1 2025</x:v>
      </x:c>
      <x:c r="F945" s="2" t="str">
        <x:v>cet1_reported</x:v>
      </x:c>
      <x:c r="G945" s="2" t="str">
        <x:v>n.a.</x:v>
      </x:c>
      <x:c r="H945" s="2" t="str">
        <x:v>%</x:v>
      </x:c>
      <x:c r="I945" s="2" t="str">
        <x:v>2025-06-30</x:v>
      </x:c>
      <x:c r="J945" s="2" t="str"/>
      <x:c r="K945" s="2" t="str"/>
      <x:c r="L945" s="2" t="str"/>
      <x:c r="M945" s="2" t="str"/>
      <x:c r="N945" s="2" t="str"/>
      <x:c r="O945" s="2" t="str"/>
      <x:c r="P945" s="2" t="str">
        <x:v>Not reported / unavailable</x:v>
      </x:c>
      <x:c r="Q945" s="2" t="str">
        <x:v>Actual standardized CET1 ratio</x:v>
      </x:c>
      <x:c r="R945" s="2" t="str"/>
      <x:c r="S945" s="2" t="str"/>
      <x:c r="T945" s="2" t="str"/>
    </x:row>
    <x:row r="946" ht="24" customHeight="1">
      <x:c r="C946" s="2" t="str">
        <x:v>Historical Inputs!F946</x:v>
      </x:c>
      <x:c r="D946" s="2" t="str">
        <x:v>JPM</x:v>
      </x:c>
      <x:c r="E946" s="2" t="str">
        <x:v>H1 2025</x:v>
      </x:c>
      <x:c r="F946" s="2" t="str">
        <x:v>nim_reported</x:v>
      </x:c>
      <x:c r="G946" s="2" t="str">
        <x:v>n.a.</x:v>
      </x:c>
      <x:c r="H946" s="2" t="str">
        <x:v>%</x:v>
      </x:c>
      <x:c r="I946" s="2" t="str">
        <x:v>2025-06-30</x:v>
      </x:c>
      <x:c r="J946" s="2" t="str"/>
      <x:c r="K946" s="2" t="str"/>
      <x:c r="L946" s="2" t="str"/>
      <x:c r="M946" s="2" t="str"/>
      <x:c r="N946" s="2" t="str"/>
      <x:c r="O946" s="2" t="str"/>
      <x:c r="P946" s="2" t="str">
        <x:v>Not reported / unavailable</x:v>
      </x:c>
      <x:c r="Q946" s="2" t="str">
        <x:v>Issuer reported net interest margin</x:v>
      </x:c>
      <x:c r="R946" s="2" t="str"/>
      <x:c r="S946" s="2" t="str"/>
      <x:c r="T946" s="2" t="str"/>
    </x:row>
    <x:row r="947" ht="24" customHeight="1">
      <x:c r="C947" s="2" t="str">
        <x:v>Historical Inputs!F947</x:v>
      </x:c>
      <x:c r="D947" s="2" t="str">
        <x:v>JPM</x:v>
      </x:c>
      <x:c r="E947" s="2" t="str">
        <x:v>H1 2025</x:v>
      </x:c>
      <x:c r="F947" s="2" t="str">
        <x:v>bvps_reported</x:v>
      </x:c>
      <x:c r="G947" s="2" t="n">
        <x:v>122.51</x:v>
      </x:c>
      <x:c r="H947" s="2" t="str">
        <x:v>USD/shares</x:v>
      </x:c>
      <x:c r="I947" s="2" t="str">
        <x:v>2025-06-30</x:v>
      </x:c>
      <x:c r="J947" s="2" t="str">
        <x:v>2025-08-05</x:v>
      </x:c>
      <x:c r="K947" s="2" t="str">
        <x:v>0000019617-25-000615</x:v>
      </x:c>
      <x:c r="L947" s="2" t="str">
        <x:v>data/raw/filings/JPM_0000019617-25-000615_jpm-20250630.htm</x:v>
      </x:c>
      <x:c r="M947" s="2" t="str">
        <x:v>https://www.sec.gov/Archives/edgar/data/19617/000001961725000615/jpm-20250630.htm</x:v>
      </x:c>
      <x:c r="N947" s="2" t="str"/>
      <x:c r="O947" s="2" t="str"/>
      <x:c r="P947" s="2" t="str">
        <x:v>Exact selected original table text</x:v>
      </x:c>
      <x:c r="Q947" s="2" t="str">
        <x:v>Reported common book value per share</x:v>
      </x:c>
      <x:c r="R947" s="2" t="str">
        <x:v>highlighted/JPM_0000019617-25-000615_jpm-20250630.htm</x:v>
      </x:c>
      <x:c r="S947" s="2" t="str"/>
      <x:c r="T947" s="2" t="str"/>
    </x:row>
    <x:row r="948" ht="24" customHeight="1">
      <x:c r="C948" s="2" t="str">
        <x:v>Historical Inputs!F948</x:v>
      </x:c>
      <x:c r="D948" s="2" t="str">
        <x:v>JPM</x:v>
      </x:c>
      <x:c r="E948" s="2" t="str">
        <x:v>H1 2025</x:v>
      </x:c>
      <x:c r="F948" s="2" t="str">
        <x:v>tbvps_reported</x:v>
      </x:c>
      <x:c r="G948" s="2" t="n">
        <x:v>103.4</x:v>
      </x:c>
      <x:c r="H948" s="2" t="str">
        <x:v>USD/shares</x:v>
      </x:c>
      <x:c r="I948" s="2" t="str">
        <x:v>2025-06-30</x:v>
      </x:c>
      <x:c r="J948" s="2" t="str">
        <x:v>2025-08-05</x:v>
      </x:c>
      <x:c r="K948" s="2" t="str">
        <x:v>0000019617-25-000615</x:v>
      </x:c>
      <x:c r="L948" s="2" t="str">
        <x:v>data/raw/filings/JPM_0000019617-25-000615_jpm-20250630.htm</x:v>
      </x:c>
      <x:c r="M948" s="2" t="str">
        <x:v>https://www.sec.gov/Archives/edgar/data/19617/000001961725000615/jpm-20250630.htm</x:v>
      </x:c>
      <x:c r="N948" s="2" t="str"/>
      <x:c r="O948" s="2" t="str"/>
      <x:c r="P948" s="2" t="str">
        <x:v>Exact selected original table text</x:v>
      </x:c>
      <x:c r="Q948" s="2" t="str">
        <x:v>Reported tangible book value per share</x:v>
      </x:c>
      <x:c r="R948" s="2" t="str">
        <x:v>highlighted/JPM_0000019617-25-000615_jpm-20250630.htm</x:v>
      </x:c>
      <x:c r="S948" s="2" t="str"/>
      <x:c r="T948" s="2" t="str"/>
    </x:row>
    <x:row r="949" ht="24" customHeight="1">
      <x:c r="C949" s="2" t="str">
        <x:v>Historical Inputs!F949</x:v>
      </x:c>
      <x:c r="D949" s="2" t="str">
        <x:v>JPM</x:v>
      </x:c>
      <x:c r="E949" s="2" t="str">
        <x:v>H1 2025</x:v>
      </x:c>
      <x:c r="F949" s="2" t="str">
        <x:v>tce_reported</x:v>
      </x:c>
      <x:c r="G949" s="2" t="n">
        <x:v>284333</x:v>
      </x:c>
      <x:c r="H949" s="2" t="str">
        <x:v>USD</x:v>
      </x:c>
      <x:c r="I949" s="2" t="str">
        <x:v>2025-06-30</x:v>
      </x:c>
      <x:c r="J949" s="2" t="str">
        <x:v>2025-08-05</x:v>
      </x:c>
      <x:c r="K949" s="2" t="str">
        <x:v>0000019617-25-000615</x:v>
      </x:c>
      <x:c r="L949" s="2" t="str">
        <x:v>data/raw/filings/JPM_0000019617-25-000615_jpm-20250630.htm</x:v>
      </x:c>
      <x:c r="M949" s="2" t="str">
        <x:v>https://www.sec.gov/Archives/edgar/data/19617/000001961725000615/jpm-20250630.htm</x:v>
      </x:c>
      <x:c r="N949" s="2" t="str"/>
      <x:c r="O949" s="2" t="str"/>
      <x:c r="P949" s="2" t="str">
        <x:v>Verified original table row</x:v>
      </x:c>
      <x:c r="Q949" s="2" t="str">
        <x:v>Reported tangible common equity</x:v>
      </x:c>
      <x:c r="R949" s="2" t="str">
        <x:v>highlighted/JPM_0000019617-25-000615_jpm-20250630.htm</x:v>
      </x:c>
      <x:c r="S949" s="2" t="str"/>
      <x:c r="T949" s="2" t="str"/>
    </x:row>
    <x:row r="950" ht="24" customHeight="1">
      <x:c r="C950" s="2" t="str">
        <x:v>Historical Inputs!F950</x:v>
      </x:c>
      <x:c r="D950" s="2" t="str">
        <x:v>JPM</x:v>
      </x:c>
      <x:c r="E950" s="2" t="str">
        <x:v>H1 2026</x:v>
      </x:c>
      <x:c r="F950" s="2" t="str">
        <x:v>assets</x:v>
      </x:c>
      <x:c r="G950" s="2" t="n">
        <x:v>5015069</x:v>
      </x:c>
      <x:c r="H950" s="2" t="str">
        <x:v>USD</x:v>
      </x:c>
      <x:c r="I950" s="2" t="str">
        <x:v>2026-06-30</x:v>
      </x:c>
      <x:c r="J950" s="2" t="str">
        <x:v>2026-08-06</x:v>
      </x:c>
      <x:c r="K950" s="2" t="str">
        <x:v>0001628280-26-054343</x:v>
      </x:c>
      <x:c r="L950" s="2" t="str">
        <x:v>data/raw/filings/JPM_0001628280-26-054343_jpm-20260630.htm</x:v>
      </x:c>
      <x:c r="M950" s="2" t="str">
        <x:v>https://www.sec.gov/Archives/edgar/data/19617/000162828026054343/jpm-20260630.htm</x:v>
      </x:c>
      <x:c r="N950" s="2" t="str">
        <x:v>f-7588</x:v>
      </x:c>
      <x:c r="O950" s="2" t="str"/>
      <x:c r="P950" s="2" t="str">
        <x:v>Exact XBRL anchor</x:v>
      </x:c>
      <x:c r="Q950" s="2" t="str">
        <x:v>Assets</x:v>
      </x:c>
      <x:c r="R950" s="2" t="str">
        <x:v>highlighted/JPM_0001628280-26-054343_jpm-20260630.htm</x:v>
      </x:c>
      <x:c r="S950" s="2" t="str"/>
      <x:c r="T950" s="2" t="str"/>
    </x:row>
    <x:row r="951" ht="24" customHeight="1">
      <x:c r="C951" s="2" t="str">
        <x:v>Historical Inputs!F951</x:v>
      </x:c>
      <x:c r="D951" s="2" t="str">
        <x:v>JPM</x:v>
      </x:c>
      <x:c r="E951" s="2" t="str">
        <x:v>H1 2026</x:v>
      </x:c>
      <x:c r="F951" s="2" t="str">
        <x:v>liabilities</x:v>
      </x:c>
      <x:c r="G951" s="2" t="n">
        <x:v>4640471</x:v>
      </x:c>
      <x:c r="H951" s="2" t="str">
        <x:v>USD</x:v>
      </x:c>
      <x:c r="I951" s="2" t="str">
        <x:v>2026-06-30</x:v>
      </x:c>
      <x:c r="J951" s="2" t="str">
        <x:v>2026-08-06</x:v>
      </x:c>
      <x:c r="K951" s="2" t="str">
        <x:v>0001628280-26-054343</x:v>
      </x:c>
      <x:c r="L951" s="2" t="str">
        <x:v>data/raw/filings/JPM_0001628280-26-054343_jpm-20260630.htm</x:v>
      </x:c>
      <x:c r="M951" s="2" t="str">
        <x:v>https://www.sec.gov/Archives/edgar/data/19617/000162828026054343/jpm-20260630.htm</x:v>
      </x:c>
      <x:c r="N951" s="2" t="str">
        <x:v>f-291</x:v>
      </x:c>
      <x:c r="O951" s="2" t="str"/>
      <x:c r="P951" s="2" t="str">
        <x:v>Exact XBRL anchor</x:v>
      </x:c>
      <x:c r="Q951" s="2" t="str">
        <x:v>Liabilities</x:v>
      </x:c>
      <x:c r="R951" s="2" t="str">
        <x:v>highlighted/JPM_0001628280-26-054343_jpm-20260630.htm</x:v>
      </x:c>
      <x:c r="S951" s="2" t="str"/>
      <x:c r="T951" s="2" t="str"/>
    </x:row>
    <x:row r="952" ht="24" customHeight="1">
      <x:c r="C952" s="2" t="str">
        <x:v>Historical Inputs!F952</x:v>
      </x:c>
      <x:c r="D952" s="2" t="str">
        <x:v>JPM</x:v>
      </x:c>
      <x:c r="E952" s="2" t="str">
        <x:v>H1 2026</x:v>
      </x:c>
      <x:c r="F952" s="2" t="str">
        <x:v>equity</x:v>
      </x:c>
      <x:c r="G952" s="2" t="n">
        <x:v>374598</x:v>
      </x:c>
      <x:c r="H952" s="2" t="str">
        <x:v>USD</x:v>
      </x:c>
      <x:c r="I952" s="2" t="str">
        <x:v>2026-06-30</x:v>
      </x:c>
      <x:c r="J952" s="2" t="str">
        <x:v>2026-08-06</x:v>
      </x:c>
      <x:c r="K952" s="2" t="str">
        <x:v>0001628280-26-054343</x:v>
      </x:c>
      <x:c r="L952" s="2" t="str">
        <x:v>data/raw/filings/JPM_0001628280-26-054343_jpm-20260630.htm</x:v>
      </x:c>
      <x:c r="M952" s="2" t="str">
        <x:v>https://www.sec.gov/Archives/edgar/data/19617/000162828026054343/jpm-20260630.htm</x:v>
      </x:c>
      <x:c r="N952" s="2" t="str">
        <x:v>f-433</x:v>
      </x:c>
      <x:c r="O952" s="2" t="str"/>
      <x:c r="P952" s="2" t="str">
        <x:v>Exact XBRL anchor</x:v>
      </x:c>
      <x:c r="Q952" s="2" t="str">
        <x:v>Stockholders' Equity Attributable to Parent</x:v>
      </x:c>
      <x:c r="R952" s="2" t="str">
        <x:v>highlighted/JPM_0001628280-26-054343_jpm-20260630.htm</x:v>
      </x:c>
      <x:c r="S952" s="2" t="str"/>
      <x:c r="T952" s="2" t="str"/>
    </x:row>
    <x:row r="953" ht="24" customHeight="1">
      <x:c r="C953" s="2" t="str">
        <x:v>Historical Inputs!F953</x:v>
      </x:c>
      <x:c r="D953" s="2" t="str">
        <x:v>JPM</x:v>
      </x:c>
      <x:c r="E953" s="2" t="str">
        <x:v>H1 2026</x:v>
      </x:c>
      <x:c r="F953" s="2" t="str">
        <x:v>preferred</x:v>
      </x:c>
      <x:c r="G953" s="2" t="n">
        <x:v>21040</x:v>
      </x:c>
      <x:c r="H953" s="2" t="str">
        <x:v>USD</x:v>
      </x:c>
      <x:c r="I953" s="2" t="str">
        <x:v>2026-06-30</x:v>
      </x:c>
      <x:c r="J953" s="2" t="str">
        <x:v>2026-08-06</x:v>
      </x:c>
      <x:c r="K953" s="2" t="str">
        <x:v>0001628280-26-054343</x:v>
      </x:c>
      <x:c r="L953" s="2" t="str">
        <x:v>data/raw/filings/JPM_0001628280-26-054343_jpm-20260630.htm</x:v>
      </x:c>
      <x:c r="M953" s="2" t="str">
        <x:v>https://www.sec.gov/Archives/edgar/data/19617/000162828026054343/jpm-20260630.htm</x:v>
      </x:c>
      <x:c r="N953" s="2" t="str">
        <x:v>f-6637</x:v>
      </x:c>
      <x:c r="O953" s="2" t="str"/>
      <x:c r="P953" s="2" t="str">
        <x:v>Exact XBRL anchor</x:v>
      </x:c>
      <x:c r="Q953" s="2" t="str">
        <x:v>Preferred Stock, Including Additional Paid in Capital, Net of Discount</x:v>
      </x:c>
      <x:c r="R953" s="2" t="str">
        <x:v>highlighted/JPM_0001628280-26-054343_jpm-20260630.htm</x:v>
      </x:c>
      <x:c r="S953" s="2" t="str"/>
      <x:c r="T953" s="2" t="str"/>
    </x:row>
    <x:row r="954" ht="24" customHeight="1">
      <x:c r="C954" s="2" t="str">
        <x:v>Historical Inputs!F954</x:v>
      </x:c>
      <x:c r="D954" s="2" t="str">
        <x:v>JPM</x:v>
      </x:c>
      <x:c r="E954" s="2" t="str">
        <x:v>H1 2026</x:v>
      </x:c>
      <x:c r="F954" s="2" t="str">
        <x:v>common_equity_reported</x:v>
      </x:c>
      <x:c r="G954" s="2" t="n">
        <x:v>353558</x:v>
      </x:c>
      <x:c r="H954" s="2" t="str">
        <x:v>USD</x:v>
      </x:c>
      <x:c r="I954" s="2" t="str">
        <x:v>2026-06-30</x:v>
      </x:c>
      <x:c r="J954" s="2" t="str">
        <x:v>2026-08-06</x:v>
      </x:c>
      <x:c r="K954" s="2" t="str">
        <x:v>0001628280-26-054343</x:v>
      </x:c>
      <x:c r="L954" s="2" t="str">
        <x:v>data/raw/filings/JPM_0001628280-26-054343_jpm-20260630.htm</x:v>
      </x:c>
      <x:c r="M954" s="2" t="str">
        <x:v>https://www.sec.gov/Archives/edgar/data/19617/000162828026054343/jpm-20260630.htm</x:v>
      </x:c>
      <x:c r="N954" s="2" t="str"/>
      <x:c r="O954" s="2" t="str"/>
      <x:c r="P954" s="2" t="str">
        <x:v>Verified original table row</x:v>
      </x:c>
      <x:c r="Q954" s="2" t="str">
        <x:v>Reported common shareholders equity</x:v>
      </x:c>
      <x:c r="R954" s="2" t="str">
        <x:v>highlighted/JPM_0001628280-26-054343_jpm-20260630.htm</x:v>
      </x:c>
      <x:c r="S954" s="2" t="str"/>
      <x:c r="T954" s="2" t="str"/>
    </x:row>
    <x:row r="955" ht="24" customHeight="1">
      <x:c r="C955" s="2" t="str">
        <x:v>Historical Inputs!F955</x:v>
      </x:c>
      <x:c r="D955" s="2" t="str">
        <x:v>JPM</x:v>
      </x:c>
      <x:c r="E955" s="2" t="str">
        <x:v>H1 2026</x:v>
      </x:c>
      <x:c r="F955" s="2" t="str">
        <x:v>goodwill</x:v>
      </x:c>
      <x:c r="G955" s="2" t="n">
        <x:v>52711</x:v>
      </x:c>
      <x:c r="H955" s="2" t="str">
        <x:v>USD</x:v>
      </x:c>
      <x:c r="I955" s="2" t="str">
        <x:v>2026-06-30</x:v>
      </x:c>
      <x:c r="J955" s="2" t="str">
        <x:v>2026-08-06</x:v>
      </x:c>
      <x:c r="K955" s="2" t="str">
        <x:v>0001628280-26-054343</x:v>
      </x:c>
      <x:c r="L955" s="2" t="str">
        <x:v>data/raw/filings/JPM_0001628280-26-054343_jpm-20260630.htm</x:v>
      </x:c>
      <x:c r="M955" s="2" t="str">
        <x:v>https://www.sec.gov/Archives/edgar/data/19617/000162828026054343/jpm-20260630.htm</x:v>
      </x:c>
      <x:c r="N955" s="2" t="str">
        <x:v>f-6290</x:v>
      </x:c>
      <x:c r="O955" s="2" t="str"/>
      <x:c r="P955" s="2" t="str">
        <x:v>Exact XBRL anchor</x:v>
      </x:c>
      <x:c r="Q955" s="2" t="str">
        <x:v>Goodwill</x:v>
      </x:c>
      <x:c r="R955" s="2" t="str">
        <x:v>highlighted/JPM_0001628280-26-054343_jpm-20260630.htm</x:v>
      </x:c>
      <x:c r="S955" s="2" t="str"/>
      <x:c r="T955" s="2" t="str"/>
    </x:row>
    <x:row r="956" ht="24" customHeight="1">
      <x:c r="C956" s="2" t="str">
        <x:v>Historical Inputs!F956</x:v>
      </x:c>
      <x:c r="D956" s="2" t="str">
        <x:v>JPM</x:v>
      </x:c>
      <x:c r="E956" s="2" t="str">
        <x:v>H1 2026</x:v>
      </x:c>
      <x:c r="F956" s="2" t="str">
        <x:v>intangibles</x:v>
      </x:c>
      <x:c r="G956" s="2" t="str">
        <x:v>n.a.</x:v>
      </x:c>
      <x:c r="H956" s="2" t="str">
        <x:v>USDm</x:v>
      </x:c>
      <x:c r="I956" s="2" t="str">
        <x:v>2026-06-30</x:v>
      </x:c>
      <x:c r="J956" s="2" t="str"/>
      <x:c r="K956" s="2" t="str"/>
      <x:c r="L956" s="2" t="str"/>
      <x:c r="M956" s="2" t="str"/>
      <x:c r="N956" s="2" t="str"/>
      <x:c r="O956" s="2" t="str"/>
      <x:c r="P956" s="2" t="str">
        <x:v>Not reported / unavailable</x:v>
      </x:c>
      <x:c r="Q956" s="2" t="str">
        <x:v>Other intangible assets excluding goodwill</x:v>
      </x:c>
      <x:c r="R956" s="2" t="str"/>
      <x:c r="S956" s="2" t="str"/>
      <x:c r="T956" s="2" t="str"/>
    </x:row>
    <x:row r="957" ht="24" customHeight="1">
      <x:c r="C957" s="2" t="str">
        <x:v>Historical Inputs!F957</x:v>
      </x:c>
      <x:c r="D957" s="2" t="str">
        <x:v>JPM</x:v>
      </x:c>
      <x:c r="E957" s="2" t="str">
        <x:v>H1 2026</x:v>
      </x:c>
      <x:c r="F957" s="2" t="str">
        <x:v>intangibles_total</x:v>
      </x:c>
      <x:c r="G957" s="2" t="str">
        <x:v>n.a.</x:v>
      </x:c>
      <x:c r="H957" s="2" t="str">
        <x:v>USDm</x:v>
      </x:c>
      <x:c r="I957" s="2" t="str">
        <x:v>2026-06-30</x:v>
      </x:c>
      <x:c r="J957" s="2" t="str"/>
      <x:c r="K957" s="2" t="str"/>
      <x:c r="L957" s="2" t="str"/>
      <x:c r="M957" s="2" t="str"/>
      <x:c r="N957" s="2" t="str"/>
      <x:c r="O957" s="2" t="str"/>
      <x:c r="P957" s="2" t="str">
        <x:v>Not reported / unavailable</x:v>
      </x:c>
      <x:c r="Q957" s="2" t="str">
        <x:v>Reported goodwill and intangible assets combined</x:v>
      </x:c>
      <x:c r="R957" s="2" t="str"/>
      <x:c r="S957" s="2" t="str"/>
      <x:c r="T957" s="2" t="str"/>
    </x:row>
    <x:row r="958" ht="24" customHeight="1">
      <x:c r="C958" s="2" t="str">
        <x:v>Historical Inputs!F958</x:v>
      </x:c>
      <x:c r="D958" s="2" t="str">
        <x:v>JPM</x:v>
      </x:c>
      <x:c r="E958" s="2" t="str">
        <x:v>H1 2026</x:v>
      </x:c>
      <x:c r="F958" s="2" t="str">
        <x:v>shares_end</x:v>
      </x:c>
      <x:c r="G958" s="2" t="str">
        <x:v>n.a.</x:v>
      </x:c>
      <x:c r="H958" s="2" t="str">
        <x:v>million</x:v>
      </x:c>
      <x:c r="I958" s="2" t="str">
        <x:v>2026-06-30</x:v>
      </x:c>
      <x:c r="J958" s="2" t="str"/>
      <x:c r="K958" s="2" t="str"/>
      <x:c r="L958" s="2" t="str"/>
      <x:c r="M958" s="2" t="str"/>
      <x:c r="N958" s="2" t="str"/>
      <x:c r="O958" s="2" t="str"/>
      <x:c r="P958" s="2" t="str">
        <x:v>Not reported / unavailable</x:v>
      </x:c>
      <x:c r="Q958" s="2" t="str">
        <x:v>Period-end common shares outstanding</x:v>
      </x:c>
      <x:c r="R958" s="2" t="str"/>
      <x:c r="S958" s="2" t="str"/>
      <x:c r="T958" s="2" t="str"/>
    </x:row>
    <x:row r="959" ht="24" customHeight="1">
      <x:c r="C959" s="2" t="str">
        <x:v>Historical Inputs!F959</x:v>
      </x:c>
      <x:c r="D959" s="2" t="str">
        <x:v>JPM</x:v>
      </x:c>
      <x:c r="E959" s="2" t="str">
        <x:v>H1 2026</x:v>
      </x:c>
      <x:c r="F959" s="2" t="str">
        <x:v>shares_issued</x:v>
      </x:c>
      <x:c r="G959" s="2" t="n">
        <x:v>4104.933895</x:v>
      </x:c>
      <x:c r="H959" s="2" t="str">
        <x:v>shares</x:v>
      </x:c>
      <x:c r="I959" s="2" t="str">
        <x:v>2026-06-30</x:v>
      </x:c>
      <x:c r="J959" s="2" t="str">
        <x:v>2026-08-06</x:v>
      </x:c>
      <x:c r="K959" s="2" t="str">
        <x:v>0001628280-26-054343</x:v>
      </x:c>
      <x:c r="L959" s="2" t="str">
        <x:v>data/raw/filings/JPM_0001628280-26-054343_jpm-20260630.htm</x:v>
      </x:c>
      <x:c r="M959" s="2" t="str">
        <x:v>https://www.sec.gov/Archives/edgar/data/19617/000162828026054343/jpm-20260630.htm</x:v>
      </x:c>
      <x:c r="N959" s="2" t="str"/>
      <x:c r="O959" s="2" t="str"/>
      <x:c r="P959" s="2" t="str">
        <x:v>Structured source retained; exact visible anchor requires review</x:v>
      </x:c>
      <x:c r="Q959" s="2" t="str">
        <x:v>Common Stock, Shares, Issued</x:v>
      </x:c>
      <x:c r="R959" s="2" t="str"/>
      <x:c r="S959" s="2" t="str"/>
      <x:c r="T959" s="2" t="str"/>
    </x:row>
    <x:row r="960" ht="24" customHeight="1">
      <x:c r="C960" s="2" t="str">
        <x:v>Historical Inputs!F960</x:v>
      </x:c>
      <x:c r="D960" s="2" t="str">
        <x:v>JPM</x:v>
      </x:c>
      <x:c r="E960" s="2" t="str">
        <x:v>H1 2026</x:v>
      </x:c>
      <x:c r="F960" s="2" t="str">
        <x:v>shares_treasury</x:v>
      </x:c>
      <x:c r="G960" s="2" t="n">
        <x:v>1446.7477</x:v>
      </x:c>
      <x:c r="H960" s="2" t="str">
        <x:v>shares</x:v>
      </x:c>
      <x:c r="I960" s="2" t="str">
        <x:v>2026-06-30</x:v>
      </x:c>
      <x:c r="J960" s="2" t="str">
        <x:v>2026-08-06</x:v>
      </x:c>
      <x:c r="K960" s="2" t="str">
        <x:v>0001628280-26-054343</x:v>
      </x:c>
      <x:c r="L960" s="2" t="str">
        <x:v>data/raw/filings/JPM_0001628280-26-054343_jpm-20260630.htm</x:v>
      </x:c>
      <x:c r="M960" s="2" t="str">
        <x:v>https://www.sec.gov/Archives/edgar/data/19617/000162828026054343/jpm-20260630.htm</x:v>
      </x:c>
      <x:c r="N960" s="2" t="str"/>
      <x:c r="O960" s="2" t="str"/>
      <x:c r="P960" s="2" t="str">
        <x:v>Structured source retained; exact visible anchor requires review</x:v>
      </x:c>
      <x:c r="Q960" s="2" t="str">
        <x:v>Treasury Stock, Common, Shares</x:v>
      </x:c>
      <x:c r="R960" s="2" t="str"/>
      <x:c r="S960" s="2" t="str"/>
      <x:c r="T960" s="2" t="str"/>
    </x:row>
    <x:row r="961" ht="24" customHeight="1">
      <x:c r="C961" s="2" t="str">
        <x:v>Historical Inputs!F961</x:v>
      </x:c>
      <x:c r="D961" s="2" t="str">
        <x:v>JPM</x:v>
      </x:c>
      <x:c r="E961" s="2" t="str">
        <x:v>H1 2026</x:v>
      </x:c>
      <x:c r="F961" s="2" t="str">
        <x:v>deposits</x:v>
      </x:c>
      <x:c r="G961" s="2" t="n">
        <x:v>2713700</x:v>
      </x:c>
      <x:c r="H961" s="2" t="str">
        <x:v>USD</x:v>
      </x:c>
      <x:c r="I961" s="2" t="str">
        <x:v>2026-06-30</x:v>
      </x:c>
      <x:c r="J961" s="2" t="str">
        <x:v>2026-08-06</x:v>
      </x:c>
      <x:c r="K961" s="2" t="str">
        <x:v>0001628280-26-054343</x:v>
      </x:c>
      <x:c r="L961" s="2" t="str">
        <x:v>data/raw/filings/JPM_0001628280-26-054343_jpm-20260630.htm</x:v>
      </x:c>
      <x:c r="M961" s="2" t="str">
        <x:v>https://www.sec.gov/Archives/edgar/data/19617/000162828026054343/jpm-20260630.htm</x:v>
      </x:c>
      <x:c r="N961" s="2" t="str">
        <x:v>f-6445</x:v>
      </x:c>
      <x:c r="O961" s="2" t="str"/>
      <x:c r="P961" s="2" t="str">
        <x:v>Exact XBRL anchor</x:v>
      </x:c>
      <x:c r="Q961" s="2" t="str">
        <x:v>Deposits</x:v>
      </x:c>
      <x:c r="R961" s="2" t="str">
        <x:v>highlighted/JPM_0001628280-26-054343_jpm-20260630.htm</x:v>
      </x:c>
      <x:c r="S961" s="2" t="str"/>
      <x:c r="T961" s="2" t="str"/>
    </x:row>
    <x:row r="962" ht="24" customHeight="1">
      <x:c r="C962" s="2" t="str">
        <x:v>Historical Inputs!F962</x:v>
      </x:c>
      <x:c r="D962" s="2" t="str">
        <x:v>JPM</x:v>
      </x:c>
      <x:c r="E962" s="2" t="str">
        <x:v>H1 2026</x:v>
      </x:c>
      <x:c r="F962" s="2" t="str">
        <x:v>loans_gross</x:v>
      </x:c>
      <x:c r="G962" s="2" t="n">
        <x:v>1463808</x:v>
      </x:c>
      <x:c r="H962" s="2" t="str">
        <x:v>USD</x:v>
      </x:c>
      <x:c r="I962" s="2" t="str">
        <x:v>2026-06-30</x:v>
      </x:c>
      <x:c r="J962" s="2" t="str">
        <x:v>2026-08-06</x:v>
      </x:c>
      <x:c r="K962" s="2" t="str">
        <x:v>0001628280-26-054343</x:v>
      </x:c>
      <x:c r="L962" s="2" t="str">
        <x:v>data/raw/filings/JPM_0001628280-26-054343_jpm-20260630.htm</x:v>
      </x:c>
      <x:c r="M962" s="2" t="str">
        <x:v>https://www.sec.gov/Archives/edgar/data/19617/000162828026054343/jpm-20260630.htm</x:v>
      </x:c>
      <x:c r="N962" s="2" t="str">
        <x:v>f-5880</x:v>
      </x:c>
      <x:c r="O962" s="2" t="str"/>
      <x:c r="P962" s="2" t="str">
        <x:v>Exact XBRL anchor</x:v>
      </x:c>
      <x:c r="Q962" s="2" t="str">
        <x:v>Gross loans and leases selected definition</x:v>
      </x:c>
      <x:c r="R962" s="2" t="str">
        <x:v>highlighted/JPM_0001628280-26-054343_jpm-20260630.htm</x:v>
      </x:c>
      <x:c r="S962" s="2" t="str"/>
      <x:c r="T962" s="2" t="str"/>
    </x:row>
    <x:row r="963" ht="24" customHeight="1">
      <x:c r="C963" s="2" t="str">
        <x:v>Historical Inputs!F963</x:v>
      </x:c>
      <x:c r="D963" s="2" t="str">
        <x:v>JPM</x:v>
      </x:c>
      <x:c r="E963" s="2" t="str">
        <x:v>H1 2026</x:v>
      </x:c>
      <x:c r="F963" s="2" t="str">
        <x:v>loans_net</x:v>
      </x:c>
      <x:c r="G963" s="2" t="n">
        <x:v>1516310</x:v>
      </x:c>
      <x:c r="H963" s="2" t="str">
        <x:v>USD</x:v>
      </x:c>
      <x:c r="I963" s="2" t="str">
        <x:v>2026-06-30</x:v>
      </x:c>
      <x:c r="J963" s="2" t="str">
        <x:v>2026-08-06</x:v>
      </x:c>
      <x:c r="K963" s="2" t="str">
        <x:v>0001628280-26-054343</x:v>
      </x:c>
      <x:c r="L963" s="2" t="str">
        <x:v>data/raw/filings/JPM_0001628280-26-054343_jpm-20260630.htm</x:v>
      </x:c>
      <x:c r="M963" s="2" t="str">
        <x:v>https://www.sec.gov/Archives/edgar/data/19617/000162828026054343/jpm-20260630.htm</x:v>
      </x:c>
      <x:c r="N963" s="2" t="str">
        <x:v>f-249</x:v>
      </x:c>
      <x:c r="O963" s="2" t="str"/>
      <x:c r="P963" s="2" t="str">
        <x:v>Exact XBRL anchor</x:v>
      </x:c>
      <x:c r="Q963" s="2" t="str">
        <x:v>Net loans after allowance selected definition</x:v>
      </x:c>
      <x:c r="R963" s="2" t="str">
        <x:v>highlighted/JPM_0001628280-26-054343_jpm-20260630.htm</x:v>
      </x:c>
      <x:c r="S963" s="2" t="str"/>
      <x:c r="T963" s="2" t="str"/>
    </x:row>
    <x:row r="964" ht="24" customHeight="1">
      <x:c r="C964" s="2" t="str">
        <x:v>Historical Inputs!F964</x:v>
      </x:c>
      <x:c r="D964" s="2" t="str">
        <x:v>JPM</x:v>
      </x:c>
      <x:c r="E964" s="2" t="str">
        <x:v>H1 2026</x:v>
      </x:c>
      <x:c r="F964" s="2" t="str">
        <x:v>allowance</x:v>
      </x:c>
      <x:c r="G964" s="2" t="n">
        <x:v>26152</x:v>
      </x:c>
      <x:c r="H964" s="2" t="str">
        <x:v>USD</x:v>
      </x:c>
      <x:c r="I964" s="2" t="str">
        <x:v>2026-06-30</x:v>
      </x:c>
      <x:c r="J964" s="2" t="str">
        <x:v>2026-08-06</x:v>
      </x:c>
      <x:c r="K964" s="2" t="str">
        <x:v>0001628280-26-054343</x:v>
      </x:c>
      <x:c r="L964" s="2" t="str">
        <x:v>data/raw/filings/JPM_0001628280-26-054343_jpm-20260630.htm</x:v>
      </x:c>
      <x:c r="M964" s="2" t="str">
        <x:v>https://www.sec.gov/Archives/edgar/data/19617/000162828026054343/jpm-20260630.htm</x:v>
      </x:c>
      <x:c r="N964" s="2" t="str">
        <x:v>f-5856</x:v>
      </x:c>
      <x:c r="O964" s="2" t="str"/>
      <x:c r="P964" s="2" t="str">
        <x:v>Exact XBRL anchor</x:v>
      </x:c>
      <x:c r="Q964" s="2" t="str">
        <x:v>Loan allowance for credit losses</x:v>
      </x:c>
      <x:c r="R964" s="2" t="str">
        <x:v>highlighted/JPM_0001628280-26-054343_jpm-20260630.htm</x:v>
      </x:c>
      <x:c r="S964" s="2" t="str"/>
      <x:c r="T964" s="2" t="str"/>
    </x:row>
    <x:row r="965" ht="24" customHeight="1">
      <x:c r="C965" s="2" t="str">
        <x:v>Historical Inputs!F965</x:v>
      </x:c>
      <x:c r="D965" s="2" t="str">
        <x:v>JPM</x:v>
      </x:c>
      <x:c r="E965" s="2" t="str">
        <x:v>H1 2026</x:v>
      </x:c>
      <x:c r="F965" s="2" t="str">
        <x:v>nonaccrual</x:v>
      </x:c>
      <x:c r="G965" s="2" t="str">
        <x:v>n.a.</x:v>
      </x:c>
      <x:c r="H965" s="2" t="str">
        <x:v>USDm</x:v>
      </x:c>
      <x:c r="I965" s="2" t="str">
        <x:v>2026-06-30</x:v>
      </x:c>
      <x:c r="J965" s="2" t="str"/>
      <x:c r="K965" s="2" t="str"/>
      <x:c r="L965" s="2" t="str"/>
      <x:c r="M965" s="2" t="str"/>
      <x:c r="N965" s="2" t="str"/>
      <x:c r="O965" s="2" t="str"/>
      <x:c r="P965" s="2" t="str">
        <x:v>Not reported / unavailable</x:v>
      </x:c>
      <x:c r="Q965" s="2" t="str">
        <x:v>Nonaccrual</x:v>
      </x:c>
      <x:c r="R965" s="2" t="str"/>
      <x:c r="S965" s="2" t="str"/>
      <x:c r="T965" s="2" t="str"/>
    </x:row>
    <x:row r="966" ht="24" customHeight="1">
      <x:c r="C966" s="2" t="str">
        <x:v>Historical Inputs!F966</x:v>
      </x:c>
      <x:c r="D966" s="2" t="str">
        <x:v>JPM</x:v>
      </x:c>
      <x:c r="E966" s="2" t="str">
        <x:v>H1 2026</x:v>
      </x:c>
      <x:c r="F966" s="2" t="str">
        <x:v>cash</x:v>
      </x:c>
      <x:c r="G966" s="2" t="str">
        <x:v>n.a.</x:v>
      </x:c>
      <x:c r="H966" s="2" t="str">
        <x:v>USDm</x:v>
      </x:c>
      <x:c r="I966" s="2" t="str">
        <x:v>2026-06-30</x:v>
      </x:c>
      <x:c r="J966" s="2" t="str"/>
      <x:c r="K966" s="2" t="str"/>
      <x:c r="L966" s="2" t="str"/>
      <x:c r="M966" s="2" t="str"/>
      <x:c r="N966" s="2" t="str"/>
      <x:c r="O966" s="2" t="str"/>
      <x:c r="P966" s="2" t="str">
        <x:v>Not reported / unavailable</x:v>
      </x:c>
      <x:c r="Q966" s="2" t="str">
        <x:v>Cash</x:v>
      </x:c>
      <x:c r="R966" s="2" t="str"/>
      <x:c r="S966" s="2" t="str"/>
      <x:c r="T966" s="2" t="str"/>
    </x:row>
    <x:row r="967" ht="24" customHeight="1">
      <x:c r="C967" s="2" t="str">
        <x:v>Historical Inputs!F967</x:v>
      </x:c>
      <x:c r="D967" s="2" t="str">
        <x:v>JPM</x:v>
      </x:c>
      <x:c r="E967" s="2" t="str">
        <x:v>H1 2026</x:v>
      </x:c>
      <x:c r="F967" s="2" t="str">
        <x:v>aoci</x:v>
      </x:c>
      <x:c r="G967" s="2" t="n">
        <x:v>-7693</x:v>
      </x:c>
      <x:c r="H967" s="2" t="str">
        <x:v>USD</x:v>
      </x:c>
      <x:c r="I967" s="2" t="str">
        <x:v>2026-06-30</x:v>
      </x:c>
      <x:c r="J967" s="2" t="str">
        <x:v>2026-08-06</x:v>
      </x:c>
      <x:c r="K967" s="2" t="str">
        <x:v>0001628280-26-054343</x:v>
      </x:c>
      <x:c r="L967" s="2" t="str">
        <x:v>data/raw/filings/JPM_0001628280-26-054343_jpm-20260630.htm</x:v>
      </x:c>
      <x:c r="M967" s="2" t="str">
        <x:v>https://www.sec.gov/Archives/edgar/data/19617/000162828026054343/jpm-20260630.htm</x:v>
      </x:c>
      <x:c r="N967" s="2" t="str">
        <x:v>f-315</x:v>
      </x:c>
      <x:c r="O967" s="2" t="str"/>
      <x:c r="P967" s="2" t="str">
        <x:v>Exact XBRL anchor</x:v>
      </x:c>
      <x:c r="Q967" s="2" t="str">
        <x:v>Accumulated Other Comprehensive Income (Loss), Net of Tax</x:v>
      </x:c>
      <x:c r="R967" s="2" t="str">
        <x:v>highlighted/JPM_0001628280-26-054343_jpm-20260630.htm</x:v>
      </x:c>
      <x:c r="S967" s="2" t="str"/>
      <x:c r="T967" s="2" t="str"/>
    </x:row>
    <x:row r="968" ht="24" customHeight="1">
      <x:c r="C968" s="2" t="str">
        <x:v>Historical Inputs!F968</x:v>
      </x:c>
      <x:c r="D968" s="2" t="str">
        <x:v>JPM</x:v>
      </x:c>
      <x:c r="E968" s="2" t="str">
        <x:v>H1 2026</x:v>
      </x:c>
      <x:c r="F968" s="2" t="str">
        <x:v>nii</x:v>
      </x:c>
      <x:c r="G968" s="2" t="n">
        <x:v>50877</x:v>
      </x:c>
      <x:c r="H968" s="2" t="str">
        <x:v>USD</x:v>
      </x:c>
      <x:c r="I968" s="2" t="str">
        <x:v>2026-06-30</x:v>
      </x:c>
      <x:c r="J968" s="2" t="str">
        <x:v>2026-08-06</x:v>
      </x:c>
      <x:c r="K968" s="2" t="str">
        <x:v>0001628280-26-054343</x:v>
      </x:c>
      <x:c r="L968" s="2" t="str">
        <x:v>data/raw/filings/JPM_0001628280-26-054343_jpm-20260630.htm</x:v>
      </x:c>
      <x:c r="M968" s="2" t="str">
        <x:v>https://www.sec.gov/Archives/edgar/data/19617/000162828026054343/jpm-20260630.htm</x:v>
      </x:c>
      <x:c r="N968" s="2" t="str">
        <x:v>f-7544</x:v>
      </x:c>
      <x:c r="O968" s="2" t="str"/>
      <x:c r="P968" s="2" t="str">
        <x:v>Exact XBRL anchor</x:v>
      </x:c>
      <x:c r="Q968" s="2" t="str">
        <x:v>Interest Income (Expense), Net</x:v>
      </x:c>
      <x:c r="R968" s="2" t="str">
        <x:v>highlighted/JPM_0001628280-26-054343_jpm-20260630.htm</x:v>
      </x:c>
      <x:c r="S968" s="2" t="str"/>
      <x:c r="T968" s="2" t="str"/>
    </x:row>
    <x:row r="969" ht="24" customHeight="1">
      <x:c r="C969" s="2" t="str">
        <x:v>Historical Inputs!F969</x:v>
      </x:c>
      <x:c r="D969" s="2" t="str">
        <x:v>JPM</x:v>
      </x:c>
      <x:c r="E969" s="2" t="str">
        <x:v>H1 2026</x:v>
      </x:c>
      <x:c r="F969" s="2" t="str">
        <x:v>noninterest_income</x:v>
      </x:c>
      <x:c r="G969" s="2" t="n">
        <x:v>56306</x:v>
      </x:c>
      <x:c r="H969" s="2" t="str">
        <x:v>USD</x:v>
      </x:c>
      <x:c r="I969" s="2" t="str">
        <x:v>2026-06-30</x:v>
      </x:c>
      <x:c r="J969" s="2" t="str">
        <x:v>2026-08-06</x:v>
      </x:c>
      <x:c r="K969" s="2" t="str">
        <x:v>0001628280-26-054343</x:v>
      </x:c>
      <x:c r="L969" s="2" t="str">
        <x:v>data/raw/filings/JPM_0001628280-26-054343_jpm-20260630.htm</x:v>
      </x:c>
      <x:c r="M969" s="2" t="str">
        <x:v>https://www.sec.gov/Archives/edgar/data/19617/000162828026054343/jpm-20260630.htm</x:v>
      </x:c>
      <x:c r="N969" s="2" t="str">
        <x:v>f-7538</x:v>
      </x:c>
      <x:c r="O969" s="2" t="str"/>
      <x:c r="P969" s="2" t="str">
        <x:v>Exact XBRL anchor</x:v>
      </x:c>
      <x:c r="Q969" s="2" t="str">
        <x:v>Noninterest Income</x:v>
      </x:c>
      <x:c r="R969" s="2" t="str">
        <x:v>highlighted/JPM_0001628280-26-054343_jpm-20260630.htm</x:v>
      </x:c>
      <x:c r="S969" s="2" t="str"/>
      <x:c r="T969" s="2" t="str"/>
    </x:row>
    <x:row r="970" ht="24" customHeight="1">
      <x:c r="C970" s="2" t="str">
        <x:v>Historical Inputs!F970</x:v>
      </x:c>
      <x:c r="D970" s="2" t="str">
        <x:v>JPM</x:v>
      </x:c>
      <x:c r="E970" s="2" t="str">
        <x:v>H1 2026</x:v>
      </x:c>
      <x:c r="F970" s="2" t="str">
        <x:v>revenue_reported</x:v>
      </x:c>
      <x:c r="G970" s="2" t="n">
        <x:v>107183</x:v>
      </x:c>
      <x:c r="H970" s="2" t="str">
        <x:v>USD</x:v>
      </x:c>
      <x:c r="I970" s="2" t="str">
        <x:v>2026-06-30</x:v>
      </x:c>
      <x:c r="J970" s="2" t="str">
        <x:v>2026-08-06</x:v>
      </x:c>
      <x:c r="K970" s="2" t="str">
        <x:v>0001628280-26-054343</x:v>
      </x:c>
      <x:c r="L970" s="2" t="str">
        <x:v>data/raw/filings/JPM_0001628280-26-054343_jpm-20260630.htm</x:v>
      </x:c>
      <x:c r="M970" s="2" t="str">
        <x:v>https://www.sec.gov/Archives/edgar/data/19617/000162828026054343/jpm-20260630.htm</x:v>
      </x:c>
      <x:c r="N970" s="2" t="str">
        <x:v>f-7550</x:v>
      </x:c>
      <x:c r="O970" s="2" t="str"/>
      <x:c r="P970" s="2" t="str">
        <x:v>Exact XBRL anchor</x:v>
      </x:c>
      <x:c r="Q970" s="2" t="str">
        <x:v>Revenues, Net of Interest Expense</x:v>
      </x:c>
      <x:c r="R970" s="2" t="str">
        <x:v>highlighted/JPM_0001628280-26-054343_jpm-20260630.htm</x:v>
      </x:c>
      <x:c r="S970" s="2" t="str"/>
      <x:c r="T970" s="2" t="str"/>
    </x:row>
    <x:row r="971" ht="24" customHeight="1">
      <x:c r="C971" s="2" t="str">
        <x:v>Historical Inputs!F971</x:v>
      </x:c>
      <x:c r="D971" s="2" t="str">
        <x:v>JPM</x:v>
      </x:c>
      <x:c r="E971" s="2" t="str">
        <x:v>H1 2026</x:v>
      </x:c>
      <x:c r="F971" s="2" t="str">
        <x:v>opex</x:v>
      </x:c>
      <x:c r="G971" s="2" t="n">
        <x:v>54166</x:v>
      </x:c>
      <x:c r="H971" s="2" t="str">
        <x:v>USD</x:v>
      </x:c>
      <x:c r="I971" s="2" t="str">
        <x:v>2026-06-30</x:v>
      </x:c>
      <x:c r="J971" s="2" t="str">
        <x:v>2026-08-06</x:v>
      </x:c>
      <x:c r="K971" s="2" t="str">
        <x:v>0001628280-26-054343</x:v>
      </x:c>
      <x:c r="L971" s="2" t="str">
        <x:v>data/raw/filings/JPM_0001628280-26-054343_jpm-20260630.htm</x:v>
      </x:c>
      <x:c r="M971" s="2" t="str">
        <x:v>https://www.sec.gov/Archives/edgar/data/19617/000162828026054343/jpm-20260630.htm</x:v>
      </x:c>
      <x:c r="N971" s="2" t="str">
        <x:v>f-7562</x:v>
      </x:c>
      <x:c r="O971" s="2" t="str"/>
      <x:c r="P971" s="2" t="str">
        <x:v>Exact XBRL anchor</x:v>
      </x:c>
      <x:c r="Q971" s="2" t="str">
        <x:v>Noninterest Expense</x:v>
      </x:c>
      <x:c r="R971" s="2" t="str">
        <x:v>highlighted/JPM_0001628280-26-054343_jpm-20260630.htm</x:v>
      </x:c>
      <x:c r="S971" s="2" t="str"/>
      <x:c r="T971" s="2" t="str"/>
    </x:row>
    <x:row r="972" ht="24" customHeight="1">
      <x:c r="C972" s="2" t="str">
        <x:v>Historical Inputs!F972</x:v>
      </x:c>
      <x:c r="D972" s="2" t="str">
        <x:v>JPM</x:v>
      </x:c>
      <x:c r="E972" s="2" t="str">
        <x:v>H1 2026</x:v>
      </x:c>
      <x:c r="F972" s="2" t="str">
        <x:v>provision</x:v>
      </x:c>
      <x:c r="G972" s="2" t="n">
        <x:v>5022</x:v>
      </x:c>
      <x:c r="H972" s="2" t="str">
        <x:v>USD</x:v>
      </x:c>
      <x:c r="I972" s="2" t="str">
        <x:v>2026-06-30</x:v>
      </x:c>
      <x:c r="J972" s="2" t="str">
        <x:v>2026-08-06</x:v>
      </x:c>
      <x:c r="K972" s="2" t="str">
        <x:v>0001628280-26-054343</x:v>
      </x:c>
      <x:c r="L972" s="2" t="str">
        <x:v>data/raw/filings/JPM_0001628280-26-054343_jpm-20260630.htm</x:v>
      </x:c>
      <x:c r="M972" s="2" t="str">
        <x:v>https://www.sec.gov/Archives/edgar/data/19617/000162828026054343/jpm-20260630.htm</x:v>
      </x:c>
      <x:c r="N972" s="2" t="str">
        <x:v>f-7556</x:v>
      </x:c>
      <x:c r="O972" s="2" t="str"/>
      <x:c r="P972" s="2" t="str">
        <x:v>Exact XBRL anchor</x:v>
      </x:c>
      <x:c r="Q972" s="2" t="str">
        <x:v>Provision for Loan, Lease, and Other Losses</x:v>
      </x:c>
      <x:c r="R972" s="2" t="str">
        <x:v>highlighted/JPM_0001628280-26-054343_jpm-20260630.htm</x:v>
      </x:c>
      <x:c r="S972" s="2" t="str"/>
      <x:c r="T972" s="2" t="str"/>
    </x:row>
    <x:row r="973" ht="24" customHeight="1">
      <x:c r="C973" s="2" t="str">
        <x:v>Historical Inputs!F973</x:v>
      </x:c>
      <x:c r="D973" s="2" t="str">
        <x:v>JPM</x:v>
      </x:c>
      <x:c r="E973" s="2" t="str">
        <x:v>H1 2026</x:v>
      </x:c>
      <x:c r="F973" s="2" t="str">
        <x:v>pretax</x:v>
      </x:c>
      <x:c r="G973" s="2" t="n">
        <x:v>47995</x:v>
      </x:c>
      <x:c r="H973" s="2" t="str">
        <x:v>USD</x:v>
      </x:c>
      <x:c r="I973" s="2" t="str">
        <x:v>2026-06-30</x:v>
      </x:c>
      <x:c r="J973" s="2" t="str">
        <x:v>2026-08-06</x:v>
      </x:c>
      <x:c r="K973" s="2" t="str">
        <x:v>0001628280-26-054343</x:v>
      </x:c>
      <x:c r="L973" s="2" t="str">
        <x:v>data/raw/filings/JPM_0001628280-26-054343_jpm-20260630.htm</x:v>
      </x:c>
      <x:c r="M973" s="2" t="str">
        <x:v>https://www.sec.gov/Archives/edgar/data/19617/000162828026054343/jpm-20260630.htm</x:v>
      </x:c>
      <x:c r="N973" s="2" t="str">
        <x:v>f-7568</x:v>
      </x:c>
      <x:c r="O973" s="2" t="str"/>
      <x:c r="P973" s="2" t="str">
        <x:v>Exact XBRL anchor</x:v>
      </x:c>
      <x:c r="Q973" s="2" t="str">
        <x:v>Income (Loss) from Continuing Operations before Income Taxes, Noncontrolling Interest</x:v>
      </x:c>
      <x:c r="R973" s="2" t="str">
        <x:v>highlighted/JPM_0001628280-26-054343_jpm-20260630.htm</x:v>
      </x:c>
      <x:c r="S973" s="2" t="str"/>
      <x:c r="T973" s="2" t="str"/>
    </x:row>
    <x:row r="974" ht="24" customHeight="1">
      <x:c r="C974" s="2" t="str">
        <x:v>Historical Inputs!F974</x:v>
      </x:c>
      <x:c r="D974" s="2" t="str">
        <x:v>JPM</x:v>
      </x:c>
      <x:c r="E974" s="2" t="str">
        <x:v>H1 2026</x:v>
      </x:c>
      <x:c r="F974" s="2" t="str">
        <x:v>tax</x:v>
      </x:c>
      <x:c r="G974" s="2" t="n">
        <x:v>10346</x:v>
      </x:c>
      <x:c r="H974" s="2" t="str">
        <x:v>USD</x:v>
      </x:c>
      <x:c r="I974" s="2" t="str">
        <x:v>2026-06-30</x:v>
      </x:c>
      <x:c r="J974" s="2" t="str">
        <x:v>2026-08-06</x:v>
      </x:c>
      <x:c r="K974" s="2" t="str">
        <x:v>0001628280-26-054343</x:v>
      </x:c>
      <x:c r="L974" s="2" t="str">
        <x:v>data/raw/filings/JPM_0001628280-26-054343_jpm-20260630.htm</x:v>
      </x:c>
      <x:c r="M974" s="2" t="str">
        <x:v>https://www.sec.gov/Archives/edgar/data/19617/000162828026054343/jpm-20260630.htm</x:v>
      </x:c>
      <x:c r="N974" s="2" t="str">
        <x:v>f-7574</x:v>
      </x:c>
      <x:c r="O974" s="2" t="str"/>
      <x:c r="P974" s="2" t="str">
        <x:v>Exact XBRL anchor</x:v>
      </x:c>
      <x:c r="Q974" s="2" t="str">
        <x:v>Income Tax Expense (Benefit)</x:v>
      </x:c>
      <x:c r="R974" s="2" t="str">
        <x:v>highlighted/JPM_0001628280-26-054343_jpm-20260630.htm</x:v>
      </x:c>
      <x:c r="S974" s="2" t="str"/>
      <x:c r="T974" s="2" t="str"/>
    </x:row>
    <x:row r="975" ht="24" customHeight="1">
      <x:c r="C975" s="2" t="str">
        <x:v>Historical Inputs!F975</x:v>
      </x:c>
      <x:c r="D975" s="2" t="str">
        <x:v>JPM</x:v>
      </x:c>
      <x:c r="E975" s="2" t="str">
        <x:v>H1 2026</x:v>
      </x:c>
      <x:c r="F975" s="2" t="str">
        <x:v>net_income</x:v>
      </x:c>
      <x:c r="G975" s="2" t="n">
        <x:v>37649</x:v>
      </x:c>
      <x:c r="H975" s="2" t="str">
        <x:v>USD</x:v>
      </x:c>
      <x:c r="I975" s="2" t="str">
        <x:v>2026-06-30</x:v>
      </x:c>
      <x:c r="J975" s="2" t="str">
        <x:v>2026-08-06</x:v>
      </x:c>
      <x:c r="K975" s="2" t="str">
        <x:v>0001628280-26-054343</x:v>
      </x:c>
      <x:c r="L975" s="2" t="str">
        <x:v>data/raw/filings/JPM_0001628280-26-054343_jpm-20260630.htm</x:v>
      </x:c>
      <x:c r="M975" s="2" t="str">
        <x:v>https://www.sec.gov/Archives/edgar/data/19617/000162828026054343/jpm-20260630.htm</x:v>
      </x:c>
      <x:c r="N975" s="2" t="str">
        <x:v>f-7580</x:v>
      </x:c>
      <x:c r="O975" s="2" t="str"/>
      <x:c r="P975" s="2" t="str">
        <x:v>Exact XBRL anchor</x:v>
      </x:c>
      <x:c r="Q975" s="2" t="str">
        <x:v>Net Income (Loss) Attributable to Parent</x:v>
      </x:c>
      <x:c r="R975" s="2" t="str">
        <x:v>highlighted/JPM_0001628280-26-054343_jpm-20260630.htm</x:v>
      </x:c>
      <x:c r="S975" s="2" t="str"/>
      <x:c r="T975" s="2" t="str"/>
    </x:row>
    <x:row r="976" ht="24" customHeight="1">
      <x:c r="C976" s="2" t="str">
        <x:v>Historical Inputs!F976</x:v>
      </x:c>
      <x:c r="D976" s="2" t="str">
        <x:v>JPM</x:v>
      </x:c>
      <x:c r="E976" s="2" t="str">
        <x:v>H1 2026</x:v>
      </x:c>
      <x:c r="F976" s="2" t="str">
        <x:v>common_income</x:v>
      </x:c>
      <x:c r="G976" s="2" t="n">
        <x:v>36901</x:v>
      </x:c>
      <x:c r="H976" s="2" t="str">
        <x:v>USD</x:v>
      </x:c>
      <x:c r="I976" s="2" t="str">
        <x:v>2026-06-30</x:v>
      </x:c>
      <x:c r="J976" s="2" t="str">
        <x:v>2026-08-06</x:v>
      </x:c>
      <x:c r="K976" s="2" t="str">
        <x:v>0001628280-26-054343</x:v>
      </x:c>
      <x:c r="L976" s="2" t="str">
        <x:v>data/raw/filings/JPM_0001628280-26-054343_jpm-20260630.htm</x:v>
      </x:c>
      <x:c r="M976" s="2" t="str">
        <x:v>https://www.sec.gov/Archives/edgar/data/19617/000162828026054343/jpm-20260630.htm</x:v>
      </x:c>
      <x:c r="N976" s="2" t="str">
        <x:v>f-6667</x:v>
      </x:c>
      <x:c r="O976" s="2" t="str"/>
      <x:c r="P976" s="2" t="str">
        <x:v>Exact XBRL anchor</x:v>
      </x:c>
      <x:c r="Q976" s="2" t="str">
        <x:v>Net Income (Loss) Available to Common Stockholders, Basic</x:v>
      </x:c>
      <x:c r="R976" s="2" t="str">
        <x:v>highlighted/JPM_0001628280-26-054343_jpm-20260630.htm</x:v>
      </x:c>
      <x:c r="S976" s="2" t="str"/>
      <x:c r="T976" s="2" t="str"/>
    </x:row>
    <x:row r="977" ht="24" customHeight="1">
      <x:c r="C977" s="2" t="str">
        <x:v>Historical Inputs!F977</x:v>
      </x:c>
      <x:c r="D977" s="2" t="str">
        <x:v>JPM</x:v>
      </x:c>
      <x:c r="E977" s="2" t="str">
        <x:v>H1 2026</x:v>
      </x:c>
      <x:c r="F977" s="2" t="str">
        <x:v>preferred_div</x:v>
      </x:c>
      <x:c r="G977" s="2" t="n">
        <x:v>584</x:v>
      </x:c>
      <x:c r="H977" s="2" t="str">
        <x:v>USD</x:v>
      </x:c>
      <x:c r="I977" s="2" t="str">
        <x:v>2026-06-30</x:v>
      </x:c>
      <x:c r="J977" s="2" t="str">
        <x:v>2026-08-06</x:v>
      </x:c>
      <x:c r="K977" s="2" t="str">
        <x:v>0001628280-26-054343</x:v>
      </x:c>
      <x:c r="L977" s="2" t="str">
        <x:v>data/raw/filings/JPM_0001628280-26-054343_jpm-20260630.htm</x:v>
      </x:c>
      <x:c r="M977" s="2" t="str">
        <x:v>https://www.sec.gov/Archives/edgar/data/19617/000162828026054343/jpm-20260630.htm</x:v>
      </x:c>
      <x:c r="N977" s="2" t="str">
        <x:v>f-6655</x:v>
      </x:c>
      <x:c r="O977" s="2" t="str"/>
      <x:c r="P977" s="2" t="str">
        <x:v>Exact XBRL anchor</x:v>
      </x:c>
      <x:c r="Q977" s="2" t="str">
        <x:v>Dividends, Preferred Stock</x:v>
      </x:c>
      <x:c r="R977" s="2" t="str">
        <x:v>highlighted/JPM_0001628280-26-054343_jpm-20260630.htm</x:v>
      </x:c>
      <x:c r="S977" s="2" t="str"/>
      <x:c r="T977" s="2" t="str"/>
    </x:row>
    <x:row r="978" ht="24" customHeight="1">
      <x:c r="C978" s="2" t="str">
        <x:v>Historical Inputs!F978</x:v>
      </x:c>
      <x:c r="D978" s="2" t="str">
        <x:v>JPM</x:v>
      </x:c>
      <x:c r="E978" s="2" t="str">
        <x:v>H1 2026</x:v>
      </x:c>
      <x:c r="F978" s="2" t="str">
        <x:v>eps</x:v>
      </x:c>
      <x:c r="G978" s="2" t="n">
        <x:v>13.63</x:v>
      </x:c>
      <x:c r="H978" s="2" t="str">
        <x:v>USD/shares</x:v>
      </x:c>
      <x:c r="I978" s="2" t="str">
        <x:v>2026-06-30</x:v>
      </x:c>
      <x:c r="J978" s="2" t="str">
        <x:v>2026-08-06</x:v>
      </x:c>
      <x:c r="K978" s="2" t="str">
        <x:v>0001628280-26-054343</x:v>
      </x:c>
      <x:c r="L978" s="2" t="str">
        <x:v>data/raw/filings/JPM_0001628280-26-054343_jpm-20260630.htm</x:v>
      </x:c>
      <x:c r="M978" s="2" t="str">
        <x:v>https://www.sec.gov/Archives/edgar/data/19617/000162828026054343/jpm-20260630.htm</x:v>
      </x:c>
      <x:c r="N978" s="2" t="str">
        <x:v>f-6695</x:v>
      </x:c>
      <x:c r="O978" s="2" t="str"/>
      <x:c r="P978" s="2" t="str">
        <x:v>Exact XBRL anchor</x:v>
      </x:c>
      <x:c r="Q978" s="2" t="str">
        <x:v>Earnings Per Share, Diluted</x:v>
      </x:c>
      <x:c r="R978" s="2" t="str">
        <x:v>highlighted/JPM_0001628280-26-054343_jpm-20260630.htm</x:v>
      </x:c>
      <x:c r="S978" s="2" t="str"/>
      <x:c r="T978" s="2" t="str"/>
    </x:row>
    <x:row r="979" ht="24" customHeight="1">
      <x:c r="C979" s="2" t="str">
        <x:v>Historical Inputs!F979</x:v>
      </x:c>
      <x:c r="D979" s="2" t="str">
        <x:v>JPM</x:v>
      </x:c>
      <x:c r="E979" s="2" t="str">
        <x:v>H1 2026</x:v>
      </x:c>
      <x:c r="F979" s="2" t="str">
        <x:v>shares_diluted</x:v>
      </x:c>
      <x:c r="G979" s="2" t="n">
        <x:v>2707.2</x:v>
      </x:c>
      <x:c r="H979" s="2" t="str">
        <x:v>shares</x:v>
      </x:c>
      <x:c r="I979" s="2" t="str">
        <x:v>2026-06-30</x:v>
      </x:c>
      <x:c r="J979" s="2" t="str">
        <x:v>2026-08-06</x:v>
      </x:c>
      <x:c r="K979" s="2" t="str">
        <x:v>0001628280-26-054343</x:v>
      </x:c>
      <x:c r="L979" s="2" t="str">
        <x:v>data/raw/filings/JPM_0001628280-26-054343_jpm-20260630.htm</x:v>
      </x:c>
      <x:c r="M979" s="2" t="str">
        <x:v>https://www.sec.gov/Archives/edgar/data/19617/000162828026054343/jpm-20260630.htm</x:v>
      </x:c>
      <x:c r="N979" s="2" t="str">
        <x:v>f-6691</x:v>
      </x:c>
      <x:c r="O979" s="2" t="str"/>
      <x:c r="P979" s="2" t="str">
        <x:v>Exact XBRL anchor</x:v>
      </x:c>
      <x:c r="Q979" s="2" t="str">
        <x:v>Weighted Average Number of Shares Outstanding, Diluted</x:v>
      </x:c>
      <x:c r="R979" s="2" t="str">
        <x:v>highlighted/JPM_0001628280-26-054343_jpm-20260630.htm</x:v>
      </x:c>
      <x:c r="S979" s="2" t="str"/>
      <x:c r="T979" s="2" t="str"/>
    </x:row>
    <x:row r="980" ht="24" customHeight="1">
      <x:c r="C980" s="2" t="str">
        <x:v>Historical Inputs!F980</x:v>
      </x:c>
      <x:c r="D980" s="2" t="str">
        <x:v>JPM</x:v>
      </x:c>
      <x:c r="E980" s="2" t="str">
        <x:v>H1 2026</x:v>
      </x:c>
      <x:c r="F980" s="2" t="str">
        <x:v>dps</x:v>
      </x:c>
      <x:c r="G980" s="2" t="n">
        <x:v>3</x:v>
      </x:c>
      <x:c r="H980" s="2" t="str">
        <x:v>USD/shares</x:v>
      </x:c>
      <x:c r="I980" s="2" t="str">
        <x:v>2026-06-30</x:v>
      </x:c>
      <x:c r="J980" s="2" t="str">
        <x:v>2026-08-06</x:v>
      </x:c>
      <x:c r="K980" s="2" t="str">
        <x:v>0001628280-26-054343</x:v>
      </x:c>
      <x:c r="L980" s="2" t="str">
        <x:v>data/raw/filings/JPM_0001628280-26-054343_jpm-20260630.htm</x:v>
      </x:c>
      <x:c r="M980" s="2" t="str">
        <x:v>https://www.sec.gov/Archives/edgar/data/19617/000162828026054343/jpm-20260630.htm</x:v>
      </x:c>
      <x:c r="N980" s="2" t="str">
        <x:v>f-393</x:v>
      </x:c>
      <x:c r="O980" s="2" t="str"/>
      <x:c r="P980" s="2" t="str">
        <x:v>Exact XBRL anchor</x:v>
      </x:c>
      <x:c r="Q980" s="2" t="str">
        <x:v>Common Stock, Dividends, Per Share, Declared</x:v>
      </x:c>
      <x:c r="R980" s="2" t="str">
        <x:v>highlighted/JPM_0001628280-26-054343_jpm-20260630.htm</x:v>
      </x:c>
      <x:c r="S980" s="2" t="str"/>
      <x:c r="T980" s="2" t="str"/>
    </x:row>
    <x:row r="981" ht="24" customHeight="1">
      <x:c r="C981" s="2" t="str">
        <x:v>Historical Inputs!F981</x:v>
      </x:c>
      <x:c r="D981" s="2" t="str">
        <x:v>JPM</x:v>
      </x:c>
      <x:c r="E981" s="2" t="str">
        <x:v>H1 2026</x:v>
      </x:c>
      <x:c r="F981" s="2" t="str">
        <x:v>dividends</x:v>
      </x:c>
      <x:c r="G981" s="2" t="n">
        <x:v>8716</x:v>
      </x:c>
      <x:c r="H981" s="2" t="str">
        <x:v>USD</x:v>
      </x:c>
      <x:c r="I981" s="2" t="str">
        <x:v>2026-06-30</x:v>
      </x:c>
      <x:c r="J981" s="2" t="str">
        <x:v>2026-08-06</x:v>
      </x:c>
      <x:c r="K981" s="2" t="str">
        <x:v>0001628280-26-054343</x:v>
      </x:c>
      <x:c r="L981" s="2" t="str">
        <x:v>data/raw/filings/JPM_0001628280-26-054343_jpm-20260630.htm</x:v>
      </x:c>
      <x:c r="M981" s="2" t="str">
        <x:v>https://www.sec.gov/Archives/edgar/data/19617/000162828026054343/jpm-20260630.htm</x:v>
      </x:c>
      <x:c r="N981" s="2" t="str">
        <x:v>f-505</x:v>
      </x:c>
      <x:c r="O981" s="2" t="str"/>
      <x:c r="P981" s="2" t="str">
        <x:v>Exact XBRL anchor</x:v>
      </x:c>
      <x:c r="Q981" s="2" t="str">
        <x:v>Payments of Dividends</x:v>
      </x:c>
      <x:c r="R981" s="2" t="str">
        <x:v>highlighted/JPM_0001628280-26-054343_jpm-20260630.htm</x:v>
      </x:c>
      <x:c r="S981" s="2" t="str"/>
      <x:c r="T981" s="2" t="str"/>
    </x:row>
    <x:row r="982" ht="24" customHeight="1">
      <x:c r="C982" s="2" t="str">
        <x:v>Historical Inputs!F982</x:v>
      </x:c>
      <x:c r="D982" s="2" t="str">
        <x:v>JPM</x:v>
      </x:c>
      <x:c r="E982" s="2" t="str">
        <x:v>H1 2026</x:v>
      </x:c>
      <x:c r="F982" s="2" t="str">
        <x:v>buybacks</x:v>
      </x:c>
      <x:c r="G982" s="2" t="n">
        <x:v>15113</x:v>
      </x:c>
      <x:c r="H982" s="2" t="str">
        <x:v>USD</x:v>
      </x:c>
      <x:c r="I982" s="2" t="str">
        <x:v>2026-06-30</x:v>
      </x:c>
      <x:c r="J982" s="2" t="str">
        <x:v>2026-08-06</x:v>
      </x:c>
      <x:c r="K982" s="2" t="str">
        <x:v>0001628280-26-054343</x:v>
      </x:c>
      <x:c r="L982" s="2" t="str">
        <x:v>data/raw/filings/JPM_0001628280-26-054343_jpm-20260630.htm</x:v>
      </x:c>
      <x:c r="M982" s="2" t="str">
        <x:v>https://www.sec.gov/Archives/edgar/data/19617/000162828026054343/jpm-20260630.htm</x:v>
      </x:c>
      <x:c r="N982" s="2" t="str">
        <x:v>f-503</x:v>
      </x:c>
      <x:c r="O982" s="2" t="str"/>
      <x:c r="P982" s="2" t="str">
        <x:v>Exact XBRL anchor</x:v>
      </x:c>
      <x:c r="Q982" s="2" t="str">
        <x:v>Payments for Repurchase of Common Stock</x:v>
      </x:c>
      <x:c r="R982" s="2" t="str">
        <x:v>highlighted/JPM_0001628280-26-054343_jpm-20260630.htm</x:v>
      </x:c>
      <x:c r="S982" s="2" t="str"/>
      <x:c r="T982" s="2" t="str"/>
    </x:row>
    <x:row r="983" ht="24" customHeight="1">
      <x:c r="C983" s="2" t="str">
        <x:v>Historical Inputs!F983</x:v>
      </x:c>
      <x:c r="D983" s="2" t="str">
        <x:v>JPM</x:v>
      </x:c>
      <x:c r="E983" s="2" t="str">
        <x:v>H1 2026</x:v>
      </x:c>
      <x:c r="F983" s="2" t="str">
        <x:v>chargeoffs</x:v>
      </x:c>
      <x:c r="G983" s="2" t="str">
        <x:v>n.a.</x:v>
      </x:c>
      <x:c r="H983" s="2" t="str">
        <x:v>USDm</x:v>
      </x:c>
      <x:c r="I983" s="2" t="str">
        <x:v>2026-06-30</x:v>
      </x:c>
      <x:c r="J983" s="2" t="str"/>
      <x:c r="K983" s="2" t="str"/>
      <x:c r="L983" s="2" t="str"/>
      <x:c r="M983" s="2" t="str"/>
      <x:c r="N983" s="2" t="str"/>
      <x:c r="O983" s="2" t="str"/>
      <x:c r="P983" s="2" t="str">
        <x:v>Not reported / unavailable</x:v>
      </x:c>
      <x:c r="Q983" s="2" t="str">
        <x:v>Gross loan charge-offs</x:v>
      </x:c>
      <x:c r="R983" s="2" t="str"/>
      <x:c r="S983" s="2" t="str"/>
      <x:c r="T983" s="2" t="str"/>
    </x:row>
    <x:row r="984" ht="24" customHeight="1">
      <x:c r="C984" s="2" t="str">
        <x:v>Historical Inputs!F984</x:v>
      </x:c>
      <x:c r="D984" s="2" t="str">
        <x:v>JPM</x:v>
      </x:c>
      <x:c r="E984" s="2" t="str">
        <x:v>H1 2026</x:v>
      </x:c>
      <x:c r="F984" s="2" t="str">
        <x:v>recoveries</x:v>
      </x:c>
      <x:c r="G984" s="2" t="str">
        <x:v>n.a.</x:v>
      </x:c>
      <x:c r="H984" s="2" t="str">
        <x:v>USDm</x:v>
      </x:c>
      <x:c r="I984" s="2" t="str">
        <x:v>2026-06-30</x:v>
      </x:c>
      <x:c r="J984" s="2" t="str"/>
      <x:c r="K984" s="2" t="str"/>
      <x:c r="L984" s="2" t="str"/>
      <x:c r="M984" s="2" t="str"/>
      <x:c r="N984" s="2" t="str"/>
      <x:c r="O984" s="2" t="str"/>
      <x:c r="P984" s="2" t="str">
        <x:v>Not reported / unavailable</x:v>
      </x:c>
      <x:c r="Q984" s="2" t="str">
        <x:v>Loan recoveries</x:v>
      </x:c>
      <x:c r="R984" s="2" t="str"/>
      <x:c r="S984" s="2" t="str"/>
      <x:c r="T984" s="2" t="str"/>
    </x:row>
    <x:row r="985" ht="24" customHeight="1">
      <x:c r="C985" s="2" t="str">
        <x:v>Historical Inputs!F985</x:v>
      </x:c>
      <x:c r="D985" s="2" t="str">
        <x:v>JPM</x:v>
      </x:c>
      <x:c r="E985" s="2" t="str">
        <x:v>H1 2026</x:v>
      </x:c>
      <x:c r="F985" s="2" t="str">
        <x:v>rwa</x:v>
      </x:c>
      <x:c r="G985" s="2" t="str">
        <x:v>n.a.</x:v>
      </x:c>
      <x:c r="H985" s="2" t="str">
        <x:v>USDm</x:v>
      </x:c>
      <x:c r="I985" s="2" t="str">
        <x:v>2026-06-30</x:v>
      </x:c>
      <x:c r="J985" s="2" t="str"/>
      <x:c r="K985" s="2" t="str"/>
      <x:c r="L985" s="2" t="str"/>
      <x:c r="M985" s="2" t="str"/>
      <x:c r="N985" s="2" t="str"/>
      <x:c r="O985" s="2" t="str"/>
      <x:c r="P985" s="2" t="str">
        <x:v>Not reported / unavailable</x:v>
      </x:c>
      <x:c r="Q985" s="2" t="str">
        <x:v>Risk-weighted assets</x:v>
      </x:c>
      <x:c r="R985" s="2" t="str"/>
      <x:c r="S985" s="2" t="str"/>
      <x:c r="T985" s="2" t="str"/>
    </x:row>
    <x:row r="986" ht="24" customHeight="1">
      <x:c r="C986" s="2" t="str">
        <x:v>Historical Inputs!F986</x:v>
      </x:c>
      <x:c r="D986" s="2" t="str">
        <x:v>JPM</x:v>
      </x:c>
      <x:c r="E986" s="2" t="str">
        <x:v>H1 2026</x:v>
      </x:c>
      <x:c r="F986" s="2" t="str">
        <x:v>cet1_reported</x:v>
      </x:c>
      <x:c r="G986" s="2" t="n">
        <x:v>0.142</x:v>
      </x:c>
      <x:c r="H986" s="2" t="str">
        <x:v>pure</x:v>
      </x:c>
      <x:c r="I986" s="2" t="str">
        <x:v>2026-06-30</x:v>
      </x:c>
      <x:c r="J986" s="2" t="str">
        <x:v>2026-08-06</x:v>
      </x:c>
      <x:c r="K986" s="2" t="str">
        <x:v>0001628280-26-054343</x:v>
      </x:c>
      <x:c r="L986" s="2" t="str">
        <x:v>data/raw/filings/JPM_0001628280-26-054343_jpm-20260630.htm</x:v>
      </x:c>
      <x:c r="M986" s="2" t="str">
        <x:v>https://www.sec.gov/Archives/edgar/data/19617/000162828026054343/jpm-20260630.htm</x:v>
      </x:c>
      <x:c r="N986" s="2" t="str"/>
      <x:c r="O986" s="2" t="str"/>
      <x:c r="P986" s="2" t="str">
        <x:v>Verified original table row</x:v>
      </x:c>
      <x:c r="Q986" s="2" t="str">
        <x:v>Actual standardized CET1 ratio</x:v>
      </x:c>
      <x:c r="R986" s="2" t="str">
        <x:v>highlighted/JPM_0001628280-26-054343_jpm-20260630.htm</x:v>
      </x:c>
      <x:c r="S986" s="2" t="str"/>
      <x:c r="T986" s="2" t="str"/>
    </x:row>
    <x:row r="987" ht="24" customHeight="1">
      <x:c r="C987" s="2" t="str">
        <x:v>Historical Inputs!F987</x:v>
      </x:c>
      <x:c r="D987" s="2" t="str">
        <x:v>JPM</x:v>
      </x:c>
      <x:c r="E987" s="2" t="str">
        <x:v>H1 2026</x:v>
      </x:c>
      <x:c r="F987" s="2" t="str">
        <x:v>nim_reported</x:v>
      </x:c>
      <x:c r="G987" s="2" t="str">
        <x:v>n.a.</x:v>
      </x:c>
      <x:c r="H987" s="2" t="str">
        <x:v>%</x:v>
      </x:c>
      <x:c r="I987" s="2" t="str">
        <x:v>2026-06-30</x:v>
      </x:c>
      <x:c r="J987" s="2" t="str"/>
      <x:c r="K987" s="2" t="str"/>
      <x:c r="L987" s="2" t="str"/>
      <x:c r="M987" s="2" t="str"/>
      <x:c r="N987" s="2" t="str"/>
      <x:c r="O987" s="2" t="str"/>
      <x:c r="P987" s="2" t="str">
        <x:v>Not reported / unavailable</x:v>
      </x:c>
      <x:c r="Q987" s="2" t="str">
        <x:v>Issuer reported net interest margin</x:v>
      </x:c>
      <x:c r="R987" s="2" t="str"/>
      <x:c r="S987" s="2" t="str"/>
      <x:c r="T987" s="2" t="str"/>
    </x:row>
    <x:row r="988" ht="24" customHeight="1">
      <x:c r="C988" s="2" t="str">
        <x:v>Historical Inputs!F988</x:v>
      </x:c>
      <x:c r="D988" s="2" t="str">
        <x:v>JPM</x:v>
      </x:c>
      <x:c r="E988" s="2" t="str">
        <x:v>H1 2026</x:v>
      </x:c>
      <x:c r="F988" s="2" t="str">
        <x:v>bvps_reported</x:v>
      </x:c>
      <x:c r="G988" s="2" t="n">
        <x:v>133.01</x:v>
      </x:c>
      <x:c r="H988" s="2" t="str">
        <x:v>USD/shares</x:v>
      </x:c>
      <x:c r="I988" s="2" t="str">
        <x:v>2026-06-30</x:v>
      </x:c>
      <x:c r="J988" s="2" t="str">
        <x:v>2026-08-06</x:v>
      </x:c>
      <x:c r="K988" s="2" t="str">
        <x:v>0001628280-26-054343</x:v>
      </x:c>
      <x:c r="L988" s="2" t="str">
        <x:v>data/raw/filings/JPM_0001628280-26-054343_jpm-20260630.htm</x:v>
      </x:c>
      <x:c r="M988" s="2" t="str">
        <x:v>https://www.sec.gov/Archives/edgar/data/19617/000162828026054343/jpm-20260630.htm</x:v>
      </x:c>
      <x:c r="N988" s="2" t="str"/>
      <x:c r="O988" s="2" t="str"/>
      <x:c r="P988" s="2" t="str">
        <x:v>Exact selected original table text</x:v>
      </x:c>
      <x:c r="Q988" s="2" t="str">
        <x:v>Reported common book value per share</x:v>
      </x:c>
      <x:c r="R988" s="2" t="str">
        <x:v>highlighted/JPM_0001628280-26-054343_jpm-20260630.htm</x:v>
      </x:c>
      <x:c r="S988" s="2" t="str"/>
      <x:c r="T988" s="2" t="str"/>
    </x:row>
    <x:row r="989" ht="24" customHeight="1">
      <x:c r="C989" s="2" t="str">
        <x:v>Historical Inputs!F989</x:v>
      </x:c>
      <x:c r="D989" s="2" t="str">
        <x:v>JPM</x:v>
      </x:c>
      <x:c r="E989" s="2" t="str">
        <x:v>H1 2026</x:v>
      </x:c>
      <x:c r="F989" s="2" t="str">
        <x:v>tbvps_reported</x:v>
      </x:c>
      <x:c r="G989" s="2" t="n">
        <x:v>113.35</x:v>
      </x:c>
      <x:c r="H989" s="2" t="str">
        <x:v>USD/shares</x:v>
      </x:c>
      <x:c r="I989" s="2" t="str">
        <x:v>2026-06-30</x:v>
      </x:c>
      <x:c r="J989" s="2" t="str">
        <x:v>2026-08-06</x:v>
      </x:c>
      <x:c r="K989" s="2" t="str">
        <x:v>0001628280-26-054343</x:v>
      </x:c>
      <x:c r="L989" s="2" t="str">
        <x:v>data/raw/filings/JPM_0001628280-26-054343_jpm-20260630.htm</x:v>
      </x:c>
      <x:c r="M989" s="2" t="str">
        <x:v>https://www.sec.gov/Archives/edgar/data/19617/000162828026054343/jpm-20260630.htm</x:v>
      </x:c>
      <x:c r="N989" s="2" t="str"/>
      <x:c r="O989" s="2" t="str"/>
      <x:c r="P989" s="2" t="str">
        <x:v>Exact selected original table text</x:v>
      </x:c>
      <x:c r="Q989" s="2" t="str">
        <x:v>Reported tangible book value per share</x:v>
      </x:c>
      <x:c r="R989" s="2" t="str">
        <x:v>highlighted/JPM_0001628280-26-054343_jpm-20260630.htm</x:v>
      </x:c>
      <x:c r="S989" s="2" t="str"/>
      <x:c r="T989" s="2" t="str"/>
    </x:row>
    <x:row r="990" ht="24" customHeight="1">
      <x:c r="C990" s="2" t="str">
        <x:v>Historical Inputs!F990</x:v>
      </x:c>
      <x:c r="D990" s="2" t="str">
        <x:v>JPM</x:v>
      </x:c>
      <x:c r="E990" s="2" t="str">
        <x:v>H1 2026</x:v>
      </x:c>
      <x:c r="F990" s="2" t="str">
        <x:v>tce_reported</x:v>
      </x:c>
      <x:c r="G990" s="2" t="n">
        <x:v>301314</x:v>
      </x:c>
      <x:c r="H990" s="2" t="str">
        <x:v>USD</x:v>
      </x:c>
      <x:c r="I990" s="2" t="str">
        <x:v>2026-06-30</x:v>
      </x:c>
      <x:c r="J990" s="2" t="str">
        <x:v>2026-08-06</x:v>
      </x:c>
      <x:c r="K990" s="2" t="str">
        <x:v>0001628280-26-054343</x:v>
      </x:c>
      <x:c r="L990" s="2" t="str">
        <x:v>data/raw/filings/JPM_0001628280-26-054343_jpm-20260630.htm</x:v>
      </x:c>
      <x:c r="M990" s="2" t="str">
        <x:v>https://www.sec.gov/Archives/edgar/data/19617/000162828026054343/jpm-20260630.htm</x:v>
      </x:c>
      <x:c r="N990" s="2" t="str"/>
      <x:c r="O990" s="2" t="str"/>
      <x:c r="P990" s="2" t="str">
        <x:v>Verified original table row</x:v>
      </x:c>
      <x:c r="Q990" s="2" t="str">
        <x:v>Reported tangible common equity</x:v>
      </x:c>
      <x:c r="R990" s="2" t="str">
        <x:v>highlighted/JPM_0001628280-26-054343_jpm-20260630.htm</x:v>
      </x:c>
      <x:c r="S990" s="2" t="str"/>
      <x:c r="T990" s="2" t="str"/>
    </x:row>
    <x:row r="991" ht="24" customHeight="1">
      <x:c r="C991" s="2" t="str">
        <x:v>Historical Inputs!F991</x:v>
      </x:c>
      <x:c r="D991" s="2" t="str">
        <x:v>C</x:v>
      </x:c>
      <x:c r="E991" s="2" t="str">
        <x:v>FY2016</x:v>
      </x:c>
      <x:c r="F991" s="2" t="str">
        <x:v>assets</x:v>
      </x:c>
      <x:c r="G991" s="2" t="n">
        <x:v>1792077</x:v>
      </x:c>
      <x:c r="H991" s="2" t="str">
        <x:v>USD</x:v>
      </x:c>
      <x:c r="I991" s="2" t="str">
        <x:v>2016-12-31</x:v>
      </x:c>
      <x:c r="J991" s="2" t="str">
        <x:v>2018-02-23</x:v>
      </x:c>
      <x:c r="K991" s="2" t="str">
        <x:v>0000831001-18-000040</x:v>
      </x:c>
      <x:c r="L991" s="2" t="str">
        <x:v>data/raw/filings/C_0000831001-18-000040_c-12312017x10k.htm</x:v>
      </x:c>
      <x:c r="M991" s="2" t="str">
        <x:v>https://www.sec.gov/Archives/edgar/data/831001/000083100118000040/c-12312017x10k.htm</x:v>
      </x:c>
      <x:c r="N991" s="2" t="str"/>
      <x:c r="O991" s="2" t="str"/>
      <x:c r="P991" s="2" t="str">
        <x:v>Structured source retained; exact visible anchor requires review</x:v>
      </x:c>
      <x:c r="Q991" s="2" t="str">
        <x:v>Assets</x:v>
      </x:c>
      <x:c r="R991" s="2" t="str"/>
      <x:c r="S991" s="2" t="str"/>
      <x:c r="T991" s="2" t="str"/>
    </x:row>
    <x:row r="992" ht="24" customHeight="1">
      <x:c r="C992" s="2" t="str">
        <x:v>Historical Inputs!F992</x:v>
      </x:c>
      <x:c r="D992" s="2" t="str">
        <x:v>C</x:v>
      </x:c>
      <x:c r="E992" s="2" t="str">
        <x:v>FY2016</x:v>
      </x:c>
      <x:c r="F992" s="2" t="str">
        <x:v>liabilities</x:v>
      </x:c>
      <x:c r="G992" s="2" t="n">
        <x:v>1565934</x:v>
      </x:c>
      <x:c r="H992" s="2" t="str">
        <x:v>USD</x:v>
      </x:c>
      <x:c r="I992" s="2" t="str">
        <x:v>2016-12-31</x:v>
      </x:c>
      <x:c r="J992" s="2" t="str">
        <x:v>2018-02-23</x:v>
      </x:c>
      <x:c r="K992" s="2" t="str">
        <x:v>0000831001-18-000040</x:v>
      </x:c>
      <x:c r="L992" s="2" t="str">
        <x:v>data/raw/filings/C_0000831001-18-000040_c-12312017x10k.htm</x:v>
      </x:c>
      <x:c r="M992" s="2" t="str">
        <x:v>https://www.sec.gov/Archives/edgar/data/831001/000083100118000040/c-12312017x10k.htm</x:v>
      </x:c>
      <x:c r="N992" s="2" t="str"/>
      <x:c r="O992" s="2" t="str"/>
      <x:c r="P992" s="2" t="str">
        <x:v>Structured source retained; exact visible anchor requires review</x:v>
      </x:c>
      <x:c r="Q992" s="2" t="str">
        <x:v>Liabilities</x:v>
      </x:c>
      <x:c r="R992" s="2" t="str"/>
      <x:c r="S992" s="2" t="str"/>
      <x:c r="T992" s="2" t="str"/>
    </x:row>
    <x:row r="993" ht="24" customHeight="1">
      <x:c r="C993" s="2" t="str">
        <x:v>Historical Inputs!F993</x:v>
      </x:c>
      <x:c r="D993" s="2" t="str">
        <x:v>C</x:v>
      </x:c>
      <x:c r="E993" s="2" t="str">
        <x:v>FY2016</x:v>
      </x:c>
      <x:c r="F993" s="2" t="str">
        <x:v>equity</x:v>
      </x:c>
      <x:c r="G993" s="2" t="n">
        <x:v>225120</x:v>
      </x:c>
      <x:c r="H993" s="2" t="str">
        <x:v>USD</x:v>
      </x:c>
      <x:c r="I993" s="2" t="str">
        <x:v>2016-12-31</x:v>
      </x:c>
      <x:c r="J993" s="2" t="str">
        <x:v>2018-02-23</x:v>
      </x:c>
      <x:c r="K993" s="2" t="str">
        <x:v>0000831001-18-000040</x:v>
      </x:c>
      <x:c r="L993" s="2" t="str">
        <x:v>data/raw/filings/C_0000831001-18-000040_c-12312017x10k.htm</x:v>
      </x:c>
      <x:c r="M993" s="2" t="str">
        <x:v>https://www.sec.gov/Archives/edgar/data/831001/000083100118000040/c-12312017x10k.htm</x:v>
      </x:c>
      <x:c r="N993" s="2" t="str"/>
      <x:c r="O993" s="2" t="str"/>
      <x:c r="P993" s="2" t="str">
        <x:v>Structured source retained; exact visible anchor requires review</x:v>
      </x:c>
      <x:c r="Q993" s="2" t="str">
        <x:v>Stockholders' Equity Attributable to Parent</x:v>
      </x:c>
      <x:c r="R993" s="2" t="str"/>
      <x:c r="S993" s="2" t="str"/>
      <x:c r="T993" s="2" t="str"/>
    </x:row>
    <x:row r="994" ht="24" customHeight="1">
      <x:c r="C994" s="2" t="str">
        <x:v>Historical Inputs!F994</x:v>
      </x:c>
      <x:c r="D994" s="2" t="str">
        <x:v>C</x:v>
      </x:c>
      <x:c r="E994" s="2" t="str">
        <x:v>FY2016</x:v>
      </x:c>
      <x:c r="F994" s="2" t="str">
        <x:v>preferred</x:v>
      </x:c>
      <x:c r="G994" s="2" t="n">
        <x:v>19253</x:v>
      </x:c>
      <x:c r="H994" s="2" t="str">
        <x:v>USD</x:v>
      </x:c>
      <x:c r="I994" s="2" t="str">
        <x:v>2016-12-31</x:v>
      </x:c>
      <x:c r="J994" s="2" t="str">
        <x:v>2018-02-23</x:v>
      </x:c>
      <x:c r="K994" s="2" t="str">
        <x:v>0000831001-18-000040</x:v>
      </x:c>
      <x:c r="L994" s="2" t="str">
        <x:v>data/raw/filings/C_0000831001-18-000040_c-12312017x10k.htm</x:v>
      </x:c>
      <x:c r="M994" s="2" t="str">
        <x:v>https://www.sec.gov/Archives/edgar/data/831001/000083100118000040/c-12312017x10k.htm</x:v>
      </x:c>
      <x:c r="N994" s="2" t="str"/>
      <x:c r="O994" s="2" t="str"/>
      <x:c r="P994" s="2" t="str">
        <x:v>Structured source retained; exact visible anchor requires review</x:v>
      </x:c>
      <x:c r="Q994" s="2" t="str">
        <x:v>Preferred Stock, Value, Issued</x:v>
      </x:c>
      <x:c r="R994" s="2" t="str"/>
      <x:c r="S994" s="2" t="str"/>
      <x:c r="T994" s="2" t="str"/>
    </x:row>
    <x:row r="995" ht="24" customHeight="1">
      <x:c r="C995" s="2" t="str">
        <x:v>Historical Inputs!F995</x:v>
      </x:c>
      <x:c r="D995" s="2" t="str">
        <x:v>C</x:v>
      </x:c>
      <x:c r="E995" s="2" t="str">
        <x:v>FY2016</x:v>
      </x:c>
      <x:c r="F995" s="2" t="str">
        <x:v>common_equity_reported</x:v>
      </x:c>
      <x:c r="G995" s="2" t="str">
        <x:v>n.a.</x:v>
      </x:c>
      <x:c r="H995" s="2" t="str">
        <x:v>USDm</x:v>
      </x:c>
      <x:c r="I995" s="2" t="str">
        <x:v>2016-12-31</x:v>
      </x:c>
      <x:c r="J995" s="2" t="str"/>
      <x:c r="K995" s="2" t="str"/>
      <x:c r="L995" s="2" t="str"/>
      <x:c r="M995" s="2" t="str"/>
      <x:c r="N995" s="2" t="str"/>
      <x:c r="O995" s="2" t="str"/>
      <x:c r="P995" s="2" t="str">
        <x:v>Not reported / unavailable</x:v>
      </x:c>
      <x:c r="Q995" s="2" t="str">
        <x:v>Reported common shareholders equity</x:v>
      </x:c>
      <x:c r="R995" s="2" t="str"/>
      <x:c r="S995" s="2" t="str"/>
      <x:c r="T995" s="2" t="str"/>
    </x:row>
    <x:row r="996" ht="24" customHeight="1">
      <x:c r="C996" s="2" t="str">
        <x:v>Historical Inputs!F996</x:v>
      </x:c>
      <x:c r="D996" s="2" t="str">
        <x:v>C</x:v>
      </x:c>
      <x:c r="E996" s="2" t="str">
        <x:v>FY2016</x:v>
      </x:c>
      <x:c r="F996" s="2" t="str">
        <x:v>goodwill</x:v>
      </x:c>
      <x:c r="G996" s="2" t="n">
        <x:v>21659</x:v>
      </x:c>
      <x:c r="H996" s="2" t="str">
        <x:v>USD</x:v>
      </x:c>
      <x:c r="I996" s="2" t="str">
        <x:v>2016-12-31</x:v>
      </x:c>
      <x:c r="J996" s="2" t="str">
        <x:v>2020-02-21</x:v>
      </x:c>
      <x:c r="K996" s="2" t="str">
        <x:v>0000831001-20-000031</x:v>
      </x:c>
      <x:c r="L996" s="2" t="str">
        <x:v>data/raw/filings/C_0000831001-20-000031_c-12312019x10k.htm</x:v>
      </x:c>
      <x:c r="M996" s="2" t="str">
        <x:v>https://www.sec.gov/Archives/edgar/data/831001/000083100120000031/c-12312019x10k.htm</x:v>
      </x:c>
      <x:c r="N996" s="2" t="str">
        <x:v>d31198462e1838-wk-Fact-34ABFD884703A71DBE5D1277CA157BE7</x:v>
      </x:c>
      <x:c r="O996" s="2" t="str"/>
      <x:c r="P996" s="2" t="str">
        <x:v>Exact XBRL anchor</x:v>
      </x:c>
      <x:c r="Q996" s="2" t="str">
        <x:v>Goodwill</x:v>
      </x:c>
      <x:c r="R996" s="2" t="str">
        <x:v>highlighted/C_0000831001-20-000031_c-12312019x10k.htm</x:v>
      </x:c>
      <x:c r="S996" s="2" t="str"/>
      <x:c r="T996" s="2" t="str"/>
    </x:row>
    <x:row r="997" ht="24" customHeight="1">
      <x:c r="C997" s="2" t="str">
        <x:v>Historical Inputs!F997</x:v>
      </x:c>
      <x:c r="D997" s="2" t="str">
        <x:v>C</x:v>
      </x:c>
      <x:c r="E997" s="2" t="str">
        <x:v>FY2016</x:v>
      </x:c>
      <x:c r="F997" s="2" t="str">
        <x:v>intangibles</x:v>
      </x:c>
      <x:c r="G997" s="2" t="n">
        <x:v>5114</x:v>
      </x:c>
      <x:c r="H997" s="2" t="str">
        <x:v>USD</x:v>
      </x:c>
      <x:c r="I997" s="2" t="str">
        <x:v>2016-12-31</x:v>
      </x:c>
      <x:c r="J997" s="2" t="str">
        <x:v>2018-02-23</x:v>
      </x:c>
      <x:c r="K997" s="2" t="str">
        <x:v>0000831001-18-000040</x:v>
      </x:c>
      <x:c r="L997" s="2" t="str">
        <x:v>data/raw/filings/C_0000831001-18-000040_c-12312017x10k.htm</x:v>
      </x:c>
      <x:c r="M997" s="2" t="str">
        <x:v>https://www.sec.gov/Archives/edgar/data/831001/000083100118000040/c-12312017x10k.htm</x:v>
      </x:c>
      <x:c r="N997" s="2" t="str"/>
      <x:c r="O997" s="2" t="str"/>
      <x:c r="P997" s="2" t="str">
        <x:v>Structured source retained; exact visible anchor requires review</x:v>
      </x:c>
      <x:c r="Q997" s="2" t="str">
        <x:v>Intangible Assets, Net (Excluding Goodwill)</x:v>
      </x:c>
      <x:c r="R997" s="2" t="str"/>
      <x:c r="S997" s="2" t="str"/>
      <x:c r="T997" s="2" t="str"/>
    </x:row>
    <x:row r="998" ht="24" customHeight="1">
      <x:c r="C998" s="2" t="str">
        <x:v>Historical Inputs!F998</x:v>
      </x:c>
      <x:c r="D998" s="2" t="str">
        <x:v>C</x:v>
      </x:c>
      <x:c r="E998" s="2" t="str">
        <x:v>FY2016</x:v>
      </x:c>
      <x:c r="F998" s="2" t="str">
        <x:v>intangibles_total</x:v>
      </x:c>
      <x:c r="G998" s="2" t="str">
        <x:v>n.a.</x:v>
      </x:c>
      <x:c r="H998" s="2" t="str">
        <x:v>USDm</x:v>
      </x:c>
      <x:c r="I998" s="2" t="str">
        <x:v>2016-12-31</x:v>
      </x:c>
      <x:c r="J998" s="2" t="str"/>
      <x:c r="K998" s="2" t="str"/>
      <x:c r="L998" s="2" t="str"/>
      <x:c r="M998" s="2" t="str"/>
      <x:c r="N998" s="2" t="str"/>
      <x:c r="O998" s="2" t="str"/>
      <x:c r="P998" s="2" t="str">
        <x:v>Not reported / unavailable</x:v>
      </x:c>
      <x:c r="Q998" s="2" t="str">
        <x:v>Reported goodwill and intangible assets combined</x:v>
      </x:c>
      <x:c r="R998" s="2" t="str"/>
      <x:c r="S998" s="2" t="str"/>
      <x:c r="T998" s="2" t="str"/>
    </x:row>
    <x:row r="999" ht="24" customHeight="1">
      <x:c r="C999" s="2" t="str">
        <x:v>Historical Inputs!F999</x:v>
      </x:c>
      <x:c r="D999" s="2" t="str">
        <x:v>C</x:v>
      </x:c>
      <x:c r="E999" s="2" t="str">
        <x:v>FY2016</x:v>
      </x:c>
      <x:c r="F999" s="2" t="str">
        <x:v>shares_end</x:v>
      </x:c>
      <x:c r="G999" s="2" t="str">
        <x:v>n.a.</x:v>
      </x:c>
      <x:c r="H999" s="2" t="str">
        <x:v>million</x:v>
      </x:c>
      <x:c r="I999" s="2" t="str">
        <x:v>2016-12-31</x:v>
      </x:c>
      <x:c r="J999" s="2" t="str"/>
      <x:c r="K999" s="2" t="str"/>
      <x:c r="L999" s="2" t="str"/>
      <x:c r="M999" s="2" t="str"/>
      <x:c r="N999" s="2" t="str"/>
      <x:c r="O999" s="2" t="str"/>
      <x:c r="P999" s="2" t="str">
        <x:v>Not reported / unavailable</x:v>
      </x:c>
      <x:c r="Q999" s="2" t="str">
        <x:v>Period-end common shares outstanding</x:v>
      </x:c>
      <x:c r="R999" s="2" t="str"/>
      <x:c r="S999" s="2" t="str"/>
      <x:c r="T999" s="2" t="str"/>
    </x:row>
    <x:row r="1000" ht="24" customHeight="1">
      <x:c r="C1000" s="2" t="str">
        <x:v>Historical Inputs!F1000</x:v>
      </x:c>
      <x:c r="D1000" s="2" t="str">
        <x:v>C</x:v>
      </x:c>
      <x:c r="E1000" s="2" t="str">
        <x:v>FY2016</x:v>
      </x:c>
      <x:c r="F1000" s="2" t="str">
        <x:v>shares_issued</x:v>
      </x:c>
      <x:c r="G1000" s="2" t="n">
        <x:v>3099.482042</x:v>
      </x:c>
      <x:c r="H1000" s="2" t="str">
        <x:v>shares</x:v>
      </x:c>
      <x:c r="I1000" s="2" t="str">
        <x:v>2016-12-31</x:v>
      </x:c>
      <x:c r="J1000" s="2" t="str">
        <x:v>2018-02-23</x:v>
      </x:c>
      <x:c r="K1000" s="2" t="str">
        <x:v>0000831001-18-000040</x:v>
      </x:c>
      <x:c r="L1000" s="2" t="str">
        <x:v>data/raw/filings/C_0000831001-18-000040_c-12312017x10k.htm</x:v>
      </x:c>
      <x:c r="M1000" s="2" t="str">
        <x:v>https://www.sec.gov/Archives/edgar/data/831001/000083100118000040/c-12312017x10k.htm</x:v>
      </x:c>
      <x:c r="N1000" s="2" t="str"/>
      <x:c r="O1000" s="2" t="str"/>
      <x:c r="P1000" s="2" t="str">
        <x:v>Structured source retained; exact visible anchor requires review</x:v>
      </x:c>
      <x:c r="Q1000" s="2" t="str">
        <x:v>Common Stock, Shares, Issued</x:v>
      </x:c>
      <x:c r="R1000" s="2" t="str"/>
      <x:c r="S1000" s="2" t="str"/>
      <x:c r="T1000" s="2" t="str"/>
    </x:row>
    <x:row r="1001" ht="24" customHeight="1">
      <x:c r="C1001" s="2" t="str">
        <x:v>Historical Inputs!F1001</x:v>
      </x:c>
      <x:c r="D1001" s="2" t="str">
        <x:v>C</x:v>
      </x:c>
      <x:c r="E1001" s="2" t="str">
        <x:v>FY2016</x:v>
      </x:c>
      <x:c r="F1001" s="2" t="str">
        <x:v>shares_treasury</x:v>
      </x:c>
      <x:c r="G1001" s="2" t="n">
        <x:v>327.090192</x:v>
      </x:c>
      <x:c r="H1001" s="2" t="str">
        <x:v>shares</x:v>
      </x:c>
      <x:c r="I1001" s="2" t="str">
        <x:v>2016-12-31</x:v>
      </x:c>
      <x:c r="J1001" s="2" t="str">
        <x:v>2018-02-23</x:v>
      </x:c>
      <x:c r="K1001" s="2" t="str">
        <x:v>0000831001-18-000040</x:v>
      </x:c>
      <x:c r="L1001" s="2" t="str">
        <x:v>data/raw/filings/C_0000831001-18-000040_c-12312017x10k.htm</x:v>
      </x:c>
      <x:c r="M1001" s="2" t="str">
        <x:v>https://www.sec.gov/Archives/edgar/data/831001/000083100118000040/c-12312017x10k.htm</x:v>
      </x:c>
      <x:c r="N1001" s="2" t="str"/>
      <x:c r="O1001" s="2" t="str"/>
      <x:c r="P1001" s="2" t="str">
        <x:v>Structured source retained; exact visible anchor requires review</x:v>
      </x:c>
      <x:c r="Q1001" s="2" t="str">
        <x:v>Treasury Stock, Shares</x:v>
      </x:c>
      <x:c r="R1001" s="2" t="str"/>
      <x:c r="S1001" s="2" t="str"/>
      <x:c r="T1001" s="2" t="str"/>
    </x:row>
    <x:row r="1002" ht="24" customHeight="1">
      <x:c r="C1002" s="2" t="str">
        <x:v>Historical Inputs!F1002</x:v>
      </x:c>
      <x:c r="D1002" s="2" t="str">
        <x:v>C</x:v>
      </x:c>
      <x:c r="E1002" s="2" t="str">
        <x:v>FY2016</x:v>
      </x:c>
      <x:c r="F1002" s="2" t="str">
        <x:v>deposits</x:v>
      </x:c>
      <x:c r="G1002" s="2" t="n">
        <x:v>929406</x:v>
      </x:c>
      <x:c r="H1002" s="2" t="str">
        <x:v>USD</x:v>
      </x:c>
      <x:c r="I1002" s="2" t="str">
        <x:v>2016-12-31</x:v>
      </x:c>
      <x:c r="J1002" s="2" t="str">
        <x:v>2018-02-23</x:v>
      </x:c>
      <x:c r="K1002" s="2" t="str">
        <x:v>0000831001-18-000040</x:v>
      </x:c>
      <x:c r="L1002" s="2" t="str">
        <x:v>data/raw/filings/C_0000831001-18-000040_c-12312017x10k.htm</x:v>
      </x:c>
      <x:c r="M1002" s="2" t="str">
        <x:v>https://www.sec.gov/Archives/edgar/data/831001/000083100118000040/c-12312017x10k.htm</x:v>
      </x:c>
      <x:c r="N1002" s="2" t="str"/>
      <x:c r="O1002" s="2" t="str"/>
      <x:c r="P1002" s="2" t="str">
        <x:v>Structured source retained; exact visible anchor requires review</x:v>
      </x:c>
      <x:c r="Q1002" s="2" t="str">
        <x:v>Deposits</x:v>
      </x:c>
      <x:c r="R1002" s="2" t="str"/>
      <x:c r="S1002" s="2" t="str"/>
      <x:c r="T1002" s="2" t="str"/>
    </x:row>
    <x:row r="1003" ht="24" customHeight="1">
      <x:c r="C1003" s="2" t="str">
        <x:v>Historical Inputs!F1003</x:v>
      </x:c>
      <x:c r="D1003" s="2" t="str">
        <x:v>C</x:v>
      </x:c>
      <x:c r="E1003" s="2" t="str">
        <x:v>FY2016</x:v>
      </x:c>
      <x:c r="F1003" s="2" t="str">
        <x:v>loans_gross</x:v>
      </x:c>
      <x:c r="G1003" s="2" t="n">
        <x:v>624369</x:v>
      </x:c>
      <x:c r="H1003" s="2" t="str">
        <x:v>USD</x:v>
      </x:c>
      <x:c r="I1003" s="2" t="str">
        <x:v>2016-12-31</x:v>
      </x:c>
      <x:c r="J1003" s="2" t="str">
        <x:v>2018-02-23</x:v>
      </x:c>
      <x:c r="K1003" s="2" t="str">
        <x:v>0000831001-18-000040</x:v>
      </x:c>
      <x:c r="L1003" s="2" t="str">
        <x:v>data/raw/filings/C_0000831001-18-000040_c-12312017x10k.htm</x:v>
      </x:c>
      <x:c r="M1003" s="2" t="str">
        <x:v>https://www.sec.gov/Archives/edgar/data/831001/000083100118000040/c-12312017x10k.htm</x:v>
      </x:c>
      <x:c r="N1003" s="2" t="str"/>
      <x:c r="O1003" s="2" t="str"/>
      <x:c r="P1003" s="2" t="str">
        <x:v>Structured source retained; exact visible anchor requires review</x:v>
      </x:c>
      <x:c r="Q1003" s="2" t="str">
        <x:v>Loans and Leases Receivable, Net of Deferred Income</x:v>
      </x:c>
      <x:c r="R1003" s="2" t="str"/>
      <x:c r="S1003" s="2" t="str"/>
      <x:c r="T1003" s="2" t="str"/>
    </x:row>
    <x:row r="1004" ht="24" customHeight="1">
      <x:c r="C1004" s="2" t="str">
        <x:v>Historical Inputs!F1004</x:v>
      </x:c>
      <x:c r="D1004" s="2" t="str">
        <x:v>C</x:v>
      </x:c>
      <x:c r="E1004" s="2" t="str">
        <x:v>FY2016</x:v>
      </x:c>
      <x:c r="F1004" s="2" t="str">
        <x:v>loans_net</x:v>
      </x:c>
      <x:c r="G1004" s="2" t="n">
        <x:v>612309</x:v>
      </x:c>
      <x:c r="H1004" s="2" t="str">
        <x:v>USD</x:v>
      </x:c>
      <x:c r="I1004" s="2" t="str">
        <x:v>2016-12-31</x:v>
      </x:c>
      <x:c r="J1004" s="2" t="str">
        <x:v>2018-02-23</x:v>
      </x:c>
      <x:c r="K1004" s="2" t="str">
        <x:v>0000831001-18-000040</x:v>
      </x:c>
      <x:c r="L1004" s="2" t="str">
        <x:v>data/raw/filings/C_0000831001-18-000040_c-12312017x10k.htm</x:v>
      </x:c>
      <x:c r="M1004" s="2" t="str">
        <x:v>https://www.sec.gov/Archives/edgar/data/831001/000083100118000040/c-12312017x10k.htm</x:v>
      </x:c>
      <x:c r="N1004" s="2" t="str"/>
      <x:c r="O1004" s="2" t="str"/>
      <x:c r="P1004" s="2" t="str">
        <x:v>Structured source retained; exact visible anchor requires review</x:v>
      </x:c>
      <x:c r="Q1004" s="2" t="str">
        <x:v>Loans and Leases Receivable, Net Amount</x:v>
      </x:c>
      <x:c r="R1004" s="2" t="str"/>
      <x:c r="S1004" s="2" t="str"/>
      <x:c r="T1004" s="2" t="str"/>
    </x:row>
    <x:row r="1005" ht="24" customHeight="1">
      <x:c r="C1005" s="2" t="str">
        <x:v>Historical Inputs!F1005</x:v>
      </x:c>
      <x:c r="D1005" s="2" t="str">
        <x:v>C</x:v>
      </x:c>
      <x:c r="E1005" s="2" t="str">
        <x:v>FY2016</x:v>
      </x:c>
      <x:c r="F1005" s="2" t="str">
        <x:v>allowance</x:v>
      </x:c>
      <x:c r="G1005" s="2" t="n">
        <x:v>6</x:v>
      </x:c>
      <x:c r="H1005" s="2" t="str">
        <x:v>USD</x:v>
      </x:c>
      <x:c r="I1005" s="2" t="str">
        <x:v>2016-12-31</x:v>
      </x:c>
      <x:c r="J1005" s="2" t="str">
        <x:v>2017-10-31</x:v>
      </x:c>
      <x:c r="K1005" s="2" t="str">
        <x:v>0000831001-17-000139</x:v>
      </x:c>
      <x:c r="L1005" s="2" t="str">
        <x:v>data/raw/sec/C_companyfacts.json</x:v>
      </x:c>
      <x:c r="M1005" s="2" t="str">
        <x:v>https://data.sec.gov/api/xbrl/companyfacts/CIK0000831001.json</x:v>
      </x:c>
      <x:c r="N1005" s="2" t="str"/>
      <x:c r="O1005" s="2" t="str"/>
      <x:c r="P1005" s="2" t="str">
        <x:v>Structured fact retained</x:v>
      </x:c>
      <x:c r="Q1005" s="2" t="str">
        <x:v>Financing Receivable, Allowance for Credit Loss</x:v>
      </x:c>
      <x:c r="R1005" s="2" t="str"/>
      <x:c r="S1005" s="2" t="str"/>
      <x:c r="T1005" s="2" t="str"/>
    </x:row>
    <x:row r="1006" ht="24" customHeight="1">
      <x:c r="C1006" s="2" t="str">
        <x:v>Historical Inputs!F1006</x:v>
      </x:c>
      <x:c r="D1006" s="2" t="str">
        <x:v>C</x:v>
      </x:c>
      <x:c r="E1006" s="2" t="str">
        <x:v>FY2016</x:v>
      </x:c>
      <x:c r="F1006" s="2" t="str">
        <x:v>nonaccrual</x:v>
      </x:c>
      <x:c r="G1006" s="2" t="str">
        <x:v>n.a.</x:v>
      </x:c>
      <x:c r="H1006" s="2" t="str">
        <x:v>USDm</x:v>
      </x:c>
      <x:c r="I1006" s="2" t="str">
        <x:v>2016-12-31</x:v>
      </x:c>
      <x:c r="J1006" s="2" t="str"/>
      <x:c r="K1006" s="2" t="str"/>
      <x:c r="L1006" s="2" t="str"/>
      <x:c r="M1006" s="2" t="str"/>
      <x:c r="N1006" s="2" t="str"/>
      <x:c r="O1006" s="2" t="str"/>
      <x:c r="P1006" s="2" t="str">
        <x:v>Not reported / unavailable</x:v>
      </x:c>
      <x:c r="Q1006" s="2" t="str">
        <x:v>Nonaccrual</x:v>
      </x:c>
      <x:c r="R1006" s="2" t="str"/>
      <x:c r="S1006" s="2" t="str"/>
      <x:c r="T1006" s="2" t="str"/>
    </x:row>
    <x:row r="1007" ht="24" customHeight="1">
      <x:c r="C1007" s="2" t="str">
        <x:v>Historical Inputs!F1007</x:v>
      </x:c>
      <x:c r="D1007" s="2" t="str">
        <x:v>C</x:v>
      </x:c>
      <x:c r="E1007" s="2" t="str">
        <x:v>FY2016</x:v>
      </x:c>
      <x:c r="F1007" s="2" t="str">
        <x:v>cash</x:v>
      </x:c>
      <x:c r="G1007" s="2" t="n">
        <x:v>160494</x:v>
      </x:c>
      <x:c r="H1007" s="2" t="str">
        <x:v>USD</x:v>
      </x:c>
      <x:c r="I1007" s="2" t="str">
        <x:v>2016-12-31</x:v>
      </x:c>
      <x:c r="J1007" s="2" t="str">
        <x:v>2019-02-22</x:v>
      </x:c>
      <x:c r="K1007" s="2" t="str">
        <x:v>0000831001-19-000027</x:v>
      </x:c>
      <x:c r="L1007" s="2" t="str">
        <x:v>data/raw/filings/C_0000831001-19-000027_c-12312018x10k.htm</x:v>
      </x:c>
      <x:c r="M1007" s="2" t="str">
        <x:v>https://www.sec.gov/Archives/edgar/data/831001/000083100119000027/c-12312018x10k.htm</x:v>
      </x:c>
      <x:c r="N1007" s="2" t="str"/>
      <x:c r="O1007" s="2" t="str"/>
      <x:c r="P1007" s="2" t="str">
        <x:v>Structured source retained; exact visible anchor requires review</x:v>
      </x:c>
      <x:c r="Q1007" s="2" t="str">
        <x:v>Cash and Cash Equivalents, at Carrying Value</x:v>
      </x:c>
      <x:c r="R1007" s="2" t="str"/>
      <x:c r="S1007" s="2" t="str"/>
      <x:c r="T1007" s="2" t="str"/>
    </x:row>
    <x:row r="1008" ht="24" customHeight="1">
      <x:c r="C1008" s="2" t="str">
        <x:v>Historical Inputs!F1008</x:v>
      </x:c>
      <x:c r="D1008" s="2" t="str">
        <x:v>C</x:v>
      </x:c>
      <x:c r="E1008" s="2" t="str">
        <x:v>FY2016</x:v>
      </x:c>
      <x:c r="F1008" s="2" t="str">
        <x:v>aoci</x:v>
      </x:c>
      <x:c r="G1008" s="2" t="n">
        <x:v>-32381</x:v>
      </x:c>
      <x:c r="H1008" s="2" t="str">
        <x:v>USD</x:v>
      </x:c>
      <x:c r="I1008" s="2" t="str">
        <x:v>2016-12-31</x:v>
      </x:c>
      <x:c r="J1008" s="2" t="str">
        <x:v>2018-02-23</x:v>
      </x:c>
      <x:c r="K1008" s="2" t="str">
        <x:v>0000831001-18-000040</x:v>
      </x:c>
      <x:c r="L1008" s="2" t="str">
        <x:v>data/raw/filings/C_0000831001-18-000040_c-12312017x10k.htm</x:v>
      </x:c>
      <x:c r="M1008" s="2" t="str">
        <x:v>https://www.sec.gov/Archives/edgar/data/831001/000083100118000040/c-12312017x10k.htm</x:v>
      </x:c>
      <x:c r="N1008" s="2" t="str"/>
      <x:c r="O1008" s="2" t="str"/>
      <x:c r="P1008" s="2" t="str">
        <x:v>Structured source retained; exact visible anchor requires review</x:v>
      </x:c>
      <x:c r="Q1008" s="2" t="str">
        <x:v>Accumulated Other Comprehensive Income (Loss), Net of Tax</x:v>
      </x:c>
      <x:c r="R1008" s="2" t="str"/>
      <x:c r="S1008" s="2" t="str"/>
      <x:c r="T1008" s="2" t="str"/>
    </x:row>
    <x:row r="1009" ht="24" customHeight="1">
      <x:c r="C1009" s="2" t="str">
        <x:v>Historical Inputs!F1009</x:v>
      </x:c>
      <x:c r="D1009" s="2" t="str">
        <x:v>C</x:v>
      </x:c>
      <x:c r="E1009" s="2" t="str">
        <x:v>FY2016</x:v>
      </x:c>
      <x:c r="F1009" s="2" t="str">
        <x:v>nii</x:v>
      </x:c>
      <x:c r="G1009" s="2" t="n">
        <x:v>45476</x:v>
      </x:c>
      <x:c r="H1009" s="2" t="str">
        <x:v>USD</x:v>
      </x:c>
      <x:c r="I1009" s="2" t="str">
        <x:v>2016-12-31</x:v>
      </x:c>
      <x:c r="J1009" s="2" t="str">
        <x:v>2019-02-22</x:v>
      </x:c>
      <x:c r="K1009" s="2" t="str">
        <x:v>0000831001-19-000027</x:v>
      </x:c>
      <x:c r="L1009" s="2" t="str">
        <x:v>data/raw/filings/C_0000831001-19-000027_c-12312018x10k.htm</x:v>
      </x:c>
      <x:c r="M1009" s="2" t="str">
        <x:v>https://www.sec.gov/Archives/edgar/data/831001/000083100119000027/c-12312018x10k.htm</x:v>
      </x:c>
      <x:c r="N1009" s="2" t="str"/>
      <x:c r="O1009" s="2" t="str"/>
      <x:c r="P1009" s="2" t="str">
        <x:v>Structured source retained; exact visible anchor requires review</x:v>
      </x:c>
      <x:c r="Q1009" s="2" t="str">
        <x:v>Interest Income (Expense), Net</x:v>
      </x:c>
      <x:c r="R1009" s="2" t="str"/>
      <x:c r="S1009" s="2" t="str"/>
      <x:c r="T1009" s="2" t="str"/>
    </x:row>
    <x:row r="1010" ht="24" customHeight="1">
      <x:c r="C1010" s="2" t="str">
        <x:v>Historical Inputs!F1010</x:v>
      </x:c>
      <x:c r="D1010" s="2" t="str">
        <x:v>C</x:v>
      </x:c>
      <x:c r="E1010" s="2" t="str">
        <x:v>FY2016</x:v>
      </x:c>
      <x:c r="F1010" s="2" t="str">
        <x:v>noninterest_income</x:v>
      </x:c>
      <x:c r="G1010" s="2" t="n">
        <x:v>25321</x:v>
      </x:c>
      <x:c r="H1010" s="2" t="str">
        <x:v>USD</x:v>
      </x:c>
      <x:c r="I1010" s="2" t="str">
        <x:v>2016-12-31</x:v>
      </x:c>
      <x:c r="J1010" s="2" t="str">
        <x:v>2019-02-22</x:v>
      </x:c>
      <x:c r="K1010" s="2" t="str">
        <x:v>0000831001-19-000027</x:v>
      </x:c>
      <x:c r="L1010" s="2" t="str">
        <x:v>data/raw/filings/C_0000831001-19-000027_c-12312018x10k.htm</x:v>
      </x:c>
      <x:c r="M1010" s="2" t="str">
        <x:v>https://www.sec.gov/Archives/edgar/data/831001/000083100119000027/c-12312018x10k.htm</x:v>
      </x:c>
      <x:c r="N1010" s="2" t="str"/>
      <x:c r="O1010" s="2" t="str"/>
      <x:c r="P1010" s="2" t="str">
        <x:v>Structured source retained; exact visible anchor requires review</x:v>
      </x:c>
      <x:c r="Q1010" s="2" t="str">
        <x:v>Noninterest Income</x:v>
      </x:c>
      <x:c r="R1010" s="2" t="str"/>
      <x:c r="S1010" s="2" t="str"/>
      <x:c r="T1010" s="2" t="str"/>
    </x:row>
    <x:row r="1011" ht="24" customHeight="1">
      <x:c r="C1011" s="2" t="str">
        <x:v>Historical Inputs!F1011</x:v>
      </x:c>
      <x:c r="D1011" s="2" t="str">
        <x:v>C</x:v>
      </x:c>
      <x:c r="E1011" s="2" t="str">
        <x:v>FY2016</x:v>
      </x:c>
      <x:c r="F1011" s="2" t="str">
        <x:v>revenue_reported</x:v>
      </x:c>
      <x:c r="G1011" s="2" t="n">
        <x:v>70797</x:v>
      </x:c>
      <x:c r="H1011" s="2" t="str">
        <x:v>USD</x:v>
      </x:c>
      <x:c r="I1011" s="2" t="str">
        <x:v>2016-12-31</x:v>
      </x:c>
      <x:c r="J1011" s="2" t="str">
        <x:v>2019-02-22</x:v>
      </x:c>
      <x:c r="K1011" s="2" t="str">
        <x:v>0000831001-19-000027</x:v>
      </x:c>
      <x:c r="L1011" s="2" t="str">
        <x:v>data/raw/filings/C_0000831001-19-000027_c-12312018x10k.htm</x:v>
      </x:c>
      <x:c r="M1011" s="2" t="str">
        <x:v>https://www.sec.gov/Archives/edgar/data/831001/000083100119000027/c-12312018x10k.htm</x:v>
      </x:c>
      <x:c r="N1011" s="2" t="str"/>
      <x:c r="O1011" s="2" t="str"/>
      <x:c r="P1011" s="2" t="str">
        <x:v>Structured source retained; exact visible anchor requires review</x:v>
      </x:c>
      <x:c r="Q1011" s="2" t="str">
        <x:v>Revenues</x:v>
      </x:c>
      <x:c r="R1011" s="2" t="str"/>
      <x:c r="S1011" s="2" t="str"/>
      <x:c r="T1011" s="2" t="str"/>
    </x:row>
    <x:row r="1012" ht="24" customHeight="1">
      <x:c r="C1012" s="2" t="str">
        <x:v>Historical Inputs!F1012</x:v>
      </x:c>
      <x:c r="D1012" s="2" t="str">
        <x:v>C</x:v>
      </x:c>
      <x:c r="E1012" s="2" t="str">
        <x:v>FY2016</x:v>
      </x:c>
      <x:c r="F1012" s="2" t="str">
        <x:v>opex</x:v>
      </x:c>
      <x:c r="G1012" s="2" t="n">
        <x:v>42338</x:v>
      </x:c>
      <x:c r="H1012" s="2" t="str">
        <x:v>USD</x:v>
      </x:c>
      <x:c r="I1012" s="2" t="str">
        <x:v>2016-12-31</x:v>
      </x:c>
      <x:c r="J1012" s="2" t="str">
        <x:v>2019-02-22</x:v>
      </x:c>
      <x:c r="K1012" s="2" t="str">
        <x:v>0000831001-19-000027</x:v>
      </x:c>
      <x:c r="L1012" s="2" t="str">
        <x:v>data/raw/filings/C_0000831001-19-000027_c-12312018x10k.htm</x:v>
      </x:c>
      <x:c r="M1012" s="2" t="str">
        <x:v>https://www.sec.gov/Archives/edgar/data/831001/000083100119000027/c-12312018x10k.htm</x:v>
      </x:c>
      <x:c r="N1012" s="2" t="str"/>
      <x:c r="O1012" s="2" t="str"/>
      <x:c r="P1012" s="2" t="str">
        <x:v>Structured source retained; exact visible anchor requires review</x:v>
      </x:c>
      <x:c r="Q1012" s="2" t="str">
        <x:v>Noninterest Expense</x:v>
      </x:c>
      <x:c r="R1012" s="2" t="str"/>
      <x:c r="S1012" s="2" t="str"/>
      <x:c r="T1012" s="2" t="str"/>
    </x:row>
    <x:row r="1013" ht="24" customHeight="1">
      <x:c r="C1013" s="2" t="str">
        <x:v>Historical Inputs!F1013</x:v>
      </x:c>
      <x:c r="D1013" s="2" t="str">
        <x:v>C</x:v>
      </x:c>
      <x:c r="E1013" s="2" t="str">
        <x:v>FY2016</x:v>
      </x:c>
      <x:c r="F1013" s="2" t="str">
        <x:v>provision</x:v>
      </x:c>
      <x:c r="G1013" s="2" t="n">
        <x:v>6982</x:v>
      </x:c>
      <x:c r="H1013" s="2" t="str">
        <x:v>USD</x:v>
      </x:c>
      <x:c r="I1013" s="2" t="str">
        <x:v>2016-12-31</x:v>
      </x:c>
      <x:c r="J1013" s="2" t="str">
        <x:v>2019-02-22</x:v>
      </x:c>
      <x:c r="K1013" s="2" t="str">
        <x:v>0000831001-19-000027</x:v>
      </x:c>
      <x:c r="L1013" s="2" t="str">
        <x:v>data/raw/filings/C_0000831001-19-000027_c-12312018x10k.htm</x:v>
      </x:c>
      <x:c r="M1013" s="2" t="str">
        <x:v>https://www.sec.gov/Archives/edgar/data/831001/000083100119000027/c-12312018x10k.htm</x:v>
      </x:c>
      <x:c r="N1013" s="2" t="str"/>
      <x:c r="O1013" s="2" t="str"/>
      <x:c r="P1013" s="2" t="str">
        <x:v>Structured source retained; exact visible anchor requires review</x:v>
      </x:c>
      <x:c r="Q1013" s="2" t="str">
        <x:v>Provision for Loan, Lease, and Other Losses</x:v>
      </x:c>
      <x:c r="R1013" s="2" t="str"/>
      <x:c r="S1013" s="2" t="str"/>
      <x:c r="T1013" s="2" t="str"/>
    </x:row>
    <x:row r="1014" ht="24" customHeight="1">
      <x:c r="C1014" s="2" t="str">
        <x:v>Historical Inputs!F1014</x:v>
      </x:c>
      <x:c r="D1014" s="2" t="str">
        <x:v>C</x:v>
      </x:c>
      <x:c r="E1014" s="2" t="str">
        <x:v>FY2016</x:v>
      </x:c>
      <x:c r="F1014" s="2" t="str">
        <x:v>pretax</x:v>
      </x:c>
      <x:c r="G1014" s="2" t="n">
        <x:v>21477</x:v>
      </x:c>
      <x:c r="H1014" s="2" t="str">
        <x:v>USD</x:v>
      </x:c>
      <x:c r="I1014" s="2" t="str">
        <x:v>2016-12-31</x:v>
      </x:c>
      <x:c r="J1014" s="2" t="str">
        <x:v>2019-02-22</x:v>
      </x:c>
      <x:c r="K1014" s="2" t="str">
        <x:v>0000831001-19-000027</x:v>
      </x:c>
      <x:c r="L1014" s="2" t="str">
        <x:v>data/raw/filings/C_0000831001-19-000027_c-12312018x10k.htm</x:v>
      </x:c>
      <x:c r="M1014" s="2" t="str">
        <x:v>https://www.sec.gov/Archives/edgar/data/831001/000083100119000027/c-12312018x10k.htm</x:v>
      </x:c>
      <x:c r="N1014" s="2" t="str"/>
      <x:c r="O1014" s="2" t="str"/>
      <x:c r="P1014" s="2" t="str">
        <x:v>Structured source retained; exact visible anchor requires review</x:v>
      </x:c>
      <x:c r="Q1014" s="2" t="str">
        <x:v>Income (Loss) from Continuing Operations before Income Taxes, Noncontrolling Interest</x:v>
      </x:c>
      <x:c r="R1014" s="2" t="str"/>
      <x:c r="S1014" s="2" t="str"/>
      <x:c r="T1014" s="2" t="str"/>
    </x:row>
    <x:row r="1015" ht="24" customHeight="1">
      <x:c r="C1015" s="2" t="str">
        <x:v>Historical Inputs!F1015</x:v>
      </x:c>
      <x:c r="D1015" s="2" t="str">
        <x:v>C</x:v>
      </x:c>
      <x:c r="E1015" s="2" t="str">
        <x:v>FY2016</x:v>
      </x:c>
      <x:c r="F1015" s="2" t="str">
        <x:v>tax</x:v>
      </x:c>
      <x:c r="G1015" s="2" t="n">
        <x:v>6444</x:v>
      </x:c>
      <x:c r="H1015" s="2" t="str">
        <x:v>USD</x:v>
      </x:c>
      <x:c r="I1015" s="2" t="str">
        <x:v>2016-12-31</x:v>
      </x:c>
      <x:c r="J1015" s="2" t="str">
        <x:v>2019-02-22</x:v>
      </x:c>
      <x:c r="K1015" s="2" t="str">
        <x:v>0000831001-19-000027</x:v>
      </x:c>
      <x:c r="L1015" s="2" t="str">
        <x:v>data/raw/filings/C_0000831001-19-000027_c-12312018x10k.htm</x:v>
      </x:c>
      <x:c r="M1015" s="2" t="str">
        <x:v>https://www.sec.gov/Archives/edgar/data/831001/000083100119000027/c-12312018x10k.htm</x:v>
      </x:c>
      <x:c r="N1015" s="2" t="str"/>
      <x:c r="O1015" s="2" t="str"/>
      <x:c r="P1015" s="2" t="str">
        <x:v>Structured source retained; exact visible anchor requires review</x:v>
      </x:c>
      <x:c r="Q1015" s="2" t="str">
        <x:v>Income Tax Expense (Benefit)</x:v>
      </x:c>
      <x:c r="R1015" s="2" t="str"/>
      <x:c r="S1015" s="2" t="str"/>
      <x:c r="T1015" s="2" t="str"/>
    </x:row>
    <x:row r="1016" ht="24" customHeight="1">
      <x:c r="C1016" s="2" t="str">
        <x:v>Historical Inputs!F1016</x:v>
      </x:c>
      <x:c r="D1016" s="2" t="str">
        <x:v>C</x:v>
      </x:c>
      <x:c r="E1016" s="2" t="str">
        <x:v>FY2016</x:v>
      </x:c>
      <x:c r="F1016" s="2" t="str">
        <x:v>net_income</x:v>
      </x:c>
      <x:c r="G1016" s="2" t="n">
        <x:v>14912</x:v>
      </x:c>
      <x:c r="H1016" s="2" t="str">
        <x:v>USD</x:v>
      </x:c>
      <x:c r="I1016" s="2" t="str">
        <x:v>2016-12-31</x:v>
      </x:c>
      <x:c r="J1016" s="2" t="str">
        <x:v>2019-02-22</x:v>
      </x:c>
      <x:c r="K1016" s="2" t="str">
        <x:v>0000831001-19-000027</x:v>
      </x:c>
      <x:c r="L1016" s="2" t="str">
        <x:v>data/raw/filings/C_0000831001-19-000027_c-12312018x10k.htm</x:v>
      </x:c>
      <x:c r="M1016" s="2" t="str">
        <x:v>https://www.sec.gov/Archives/edgar/data/831001/000083100119000027/c-12312018x10k.htm</x:v>
      </x:c>
      <x:c r="N1016" s="2" t="str"/>
      <x:c r="O1016" s="2" t="str"/>
      <x:c r="P1016" s="2" t="str">
        <x:v>Structured source retained; exact visible anchor requires review</x:v>
      </x:c>
      <x:c r="Q1016" s="2" t="str">
        <x:v>Net Income (Loss) Attributable to Parent</x:v>
      </x:c>
      <x:c r="R1016" s="2" t="str"/>
      <x:c r="S1016" s="2" t="str"/>
      <x:c r="T1016" s="2" t="str"/>
    </x:row>
    <x:row r="1017" ht="24" customHeight="1">
      <x:c r="C1017" s="2" t="str">
        <x:v>Historical Inputs!F1017</x:v>
      </x:c>
      <x:c r="D1017" s="2" t="str">
        <x:v>C</x:v>
      </x:c>
      <x:c r="E1017" s="2" t="str">
        <x:v>FY2016</x:v>
      </x:c>
      <x:c r="F1017" s="2" t="str">
        <x:v>common_income</x:v>
      </x:c>
      <x:c r="G1017" s="2" t="n">
        <x:v>13640</x:v>
      </x:c>
      <x:c r="H1017" s="2" t="str">
        <x:v>USD</x:v>
      </x:c>
      <x:c r="I1017" s="2" t="str">
        <x:v>2016-12-31</x:v>
      </x:c>
      <x:c r="J1017" s="2" t="str">
        <x:v>2019-02-22</x:v>
      </x:c>
      <x:c r="K1017" s="2" t="str">
        <x:v>0000831001-19-000027</x:v>
      </x:c>
      <x:c r="L1017" s="2" t="str">
        <x:v>data/raw/filings/C_0000831001-19-000027_c-12312018x10k.htm</x:v>
      </x:c>
      <x:c r="M1017" s="2" t="str">
        <x:v>https://www.sec.gov/Archives/edgar/data/831001/000083100119000027/c-12312018x10k.htm</x:v>
      </x:c>
      <x:c r="N1017" s="2" t="str"/>
      <x:c r="O1017" s="2" t="str"/>
      <x:c r="P1017" s="2" t="str">
        <x:v>Structured source retained; exact visible anchor requires review</x:v>
      </x:c>
      <x:c r="Q1017" s="2" t="str">
        <x:v>Net Income (Loss) Available to Common Stockholders, Basic</x:v>
      </x:c>
      <x:c r="R1017" s="2" t="str"/>
      <x:c r="S1017" s="2" t="str"/>
      <x:c r="T1017" s="2" t="str"/>
    </x:row>
    <x:row r="1018" ht="24" customHeight="1">
      <x:c r="C1018" s="2" t="str">
        <x:v>Historical Inputs!F1018</x:v>
      </x:c>
      <x:c r="D1018" s="2" t="str">
        <x:v>C</x:v>
      </x:c>
      <x:c r="E1018" s="2" t="str">
        <x:v>FY2016</x:v>
      </x:c>
      <x:c r="F1018" s="2" t="str">
        <x:v>preferred_div</x:v>
      </x:c>
      <x:c r="G1018" s="2" t="n">
        <x:v>1077</x:v>
      </x:c>
      <x:c r="H1018" s="2" t="str">
        <x:v>USD</x:v>
      </x:c>
      <x:c r="I1018" s="2" t="str">
        <x:v>2016-12-31</x:v>
      </x:c>
      <x:c r="J1018" s="2" t="str">
        <x:v>2019-02-22</x:v>
      </x:c>
      <x:c r="K1018" s="2" t="str">
        <x:v>0000831001-19-000027</x:v>
      </x:c>
      <x:c r="L1018" s="2" t="str">
        <x:v>data/raw/filings/C_0000831001-19-000027_c-12312018x10k.htm</x:v>
      </x:c>
      <x:c r="M1018" s="2" t="str">
        <x:v>https://www.sec.gov/Archives/edgar/data/831001/000083100119000027/c-12312018x10k.htm</x:v>
      </x:c>
      <x:c r="N1018" s="2" t="str"/>
      <x:c r="O1018" s="2" t="str"/>
      <x:c r="P1018" s="2" t="str">
        <x:v>Structured source retained; exact visible anchor requires review</x:v>
      </x:c>
      <x:c r="Q1018" s="2" t="str">
        <x:v>Dividends, Preferred Stock</x:v>
      </x:c>
      <x:c r="R1018" s="2" t="str"/>
      <x:c r="S1018" s="2" t="str"/>
      <x:c r="T1018" s="2" t="str"/>
    </x:row>
    <x:row r="1019" ht="24" customHeight="1">
      <x:c r="C1019" s="2" t="str">
        <x:v>Historical Inputs!F1019</x:v>
      </x:c>
      <x:c r="D1019" s="2" t="str">
        <x:v>C</x:v>
      </x:c>
      <x:c r="E1019" s="2" t="str">
        <x:v>FY2016</x:v>
      </x:c>
      <x:c r="F1019" s="2" t="str">
        <x:v>eps</x:v>
      </x:c>
      <x:c r="G1019" s="2" t="n">
        <x:v>4.72</x:v>
      </x:c>
      <x:c r="H1019" s="2" t="str">
        <x:v>USD/shares</x:v>
      </x:c>
      <x:c r="I1019" s="2" t="str">
        <x:v>2016-12-31</x:v>
      </x:c>
      <x:c r="J1019" s="2" t="str">
        <x:v>2019-02-22</x:v>
      </x:c>
      <x:c r="K1019" s="2" t="str">
        <x:v>0000831001-19-000027</x:v>
      </x:c>
      <x:c r="L1019" s="2" t="str">
        <x:v>data/raw/filings/C_0000831001-19-000027_c-12312018x10k.htm</x:v>
      </x:c>
      <x:c r="M1019" s="2" t="str">
        <x:v>https://www.sec.gov/Archives/edgar/data/831001/000083100119000027/c-12312018x10k.htm</x:v>
      </x:c>
      <x:c r="N1019" s="2" t="str"/>
      <x:c r="O1019" s="2" t="str"/>
      <x:c r="P1019" s="2" t="str">
        <x:v>Structured source retained; exact visible anchor requires review</x:v>
      </x:c>
      <x:c r="Q1019" s="2" t="str">
        <x:v>Earnings Per Share, Diluted</x:v>
      </x:c>
      <x:c r="R1019" s="2" t="str"/>
      <x:c r="S1019" s="2" t="str"/>
      <x:c r="T1019" s="2" t="str"/>
    </x:row>
    <x:row r="1020" ht="24" customHeight="1">
      <x:c r="C1020" s="2" t="str">
        <x:v>Historical Inputs!F1020</x:v>
      </x:c>
      <x:c r="D1020" s="2" t="str">
        <x:v>C</x:v>
      </x:c>
      <x:c r="E1020" s="2" t="str">
        <x:v>FY2016</x:v>
      </x:c>
      <x:c r="F1020" s="2" t="str">
        <x:v>shares_diluted</x:v>
      </x:c>
      <x:c r="G1020" s="2" t="n">
        <x:v>2888.3</x:v>
      </x:c>
      <x:c r="H1020" s="2" t="str">
        <x:v>shares</x:v>
      </x:c>
      <x:c r="I1020" s="2" t="str">
        <x:v>2016-12-31</x:v>
      </x:c>
      <x:c r="J1020" s="2" t="str">
        <x:v>2019-02-22</x:v>
      </x:c>
      <x:c r="K1020" s="2" t="str">
        <x:v>0000831001-19-000027</x:v>
      </x:c>
      <x:c r="L1020" s="2" t="str">
        <x:v>data/raw/filings/C_0000831001-19-000027_c-12312018x10k.htm</x:v>
      </x:c>
      <x:c r="M1020" s="2" t="str">
        <x:v>https://www.sec.gov/Archives/edgar/data/831001/000083100119000027/c-12312018x10k.htm</x:v>
      </x:c>
      <x:c r="N1020" s="2" t="str"/>
      <x:c r="O1020" s="2" t="str"/>
      <x:c r="P1020" s="2" t="str">
        <x:v>Structured source retained; exact visible anchor requires review</x:v>
      </x:c>
      <x:c r="Q1020" s="2" t="str">
        <x:v>Weighted Average Number of Shares Outstanding, Diluted</x:v>
      </x:c>
      <x:c r="R1020" s="2" t="str"/>
      <x:c r="S1020" s="2" t="str"/>
      <x:c r="T1020" s="2" t="str"/>
    </x:row>
    <x:row r="1021" ht="24" customHeight="1">
      <x:c r="C1021" s="2" t="str">
        <x:v>Historical Inputs!F1021</x:v>
      </x:c>
      <x:c r="D1021" s="2" t="str">
        <x:v>C</x:v>
      </x:c>
      <x:c r="E1021" s="2" t="str">
        <x:v>FY2016</x:v>
      </x:c>
      <x:c r="F1021" s="2" t="str">
        <x:v>dps</x:v>
      </x:c>
      <x:c r="G1021" s="2" t="str">
        <x:v>n.a.</x:v>
      </x:c>
      <x:c r="H1021" s="2" t="str">
        <x:v>USD/share</x:v>
      </x:c>
      <x:c r="I1021" s="2" t="str">
        <x:v>2016-12-31</x:v>
      </x:c>
      <x:c r="J1021" s="2" t="str"/>
      <x:c r="K1021" s="2" t="str"/>
      <x:c r="L1021" s="2" t="str"/>
      <x:c r="M1021" s="2" t="str"/>
      <x:c r="N1021" s="2" t="str"/>
      <x:c r="O1021" s="2" t="str"/>
      <x:c r="P1021" s="2" t="str">
        <x:v>Not reported / unavailable</x:v>
      </x:c>
      <x:c r="Q1021" s="2" t="str">
        <x:v>Dividends per common share</x:v>
      </x:c>
      <x:c r="R1021" s="2" t="str"/>
      <x:c r="S1021" s="2" t="str"/>
      <x:c r="T1021" s="2" t="str"/>
    </x:row>
    <x:row r="1022" ht="24" customHeight="1">
      <x:c r="C1022" s="2" t="str">
        <x:v>Historical Inputs!F1022</x:v>
      </x:c>
      <x:c r="D1022" s="2" t="str">
        <x:v>C</x:v>
      </x:c>
      <x:c r="E1022" s="2" t="str">
        <x:v>FY2016</x:v>
      </x:c>
      <x:c r="F1022" s="2" t="str">
        <x:v>dividends</x:v>
      </x:c>
      <x:c r="G1022" s="2" t="n">
        <x:v>2287</x:v>
      </x:c>
      <x:c r="H1022" s="2" t="str">
        <x:v>USD</x:v>
      </x:c>
      <x:c r="I1022" s="2" t="str">
        <x:v>2016-12-31</x:v>
      </x:c>
      <x:c r="J1022" s="2" t="str">
        <x:v>2019-02-22</x:v>
      </x:c>
      <x:c r="K1022" s="2" t="str">
        <x:v>0000831001-19-000027</x:v>
      </x:c>
      <x:c r="L1022" s="2" t="str">
        <x:v>data/raw/filings/C_0000831001-19-000027_c-12312018x10k.htm</x:v>
      </x:c>
      <x:c r="M1022" s="2" t="str">
        <x:v>https://www.sec.gov/Archives/edgar/data/831001/000083100119000027/c-12312018x10k.htm</x:v>
      </x:c>
      <x:c r="N1022" s="2" t="str"/>
      <x:c r="O1022" s="2" t="str"/>
      <x:c r="P1022" s="2" t="str">
        <x:v>Structured source retained; exact visible anchor requires review</x:v>
      </x:c>
      <x:c r="Q1022" s="2" t="str">
        <x:v>Payments of Dividends</x:v>
      </x:c>
      <x:c r="R1022" s="2" t="str"/>
      <x:c r="S1022" s="2" t="str"/>
      <x:c r="T1022" s="2" t="str"/>
    </x:row>
    <x:row r="1023" ht="24" customHeight="1">
      <x:c r="C1023" s="2" t="str">
        <x:v>Historical Inputs!F1023</x:v>
      </x:c>
      <x:c r="D1023" s="2" t="str">
        <x:v>C</x:v>
      </x:c>
      <x:c r="E1023" s="2" t="str">
        <x:v>FY2016</x:v>
      </x:c>
      <x:c r="F1023" s="2" t="str">
        <x:v>buybacks</x:v>
      </x:c>
      <x:c r="G1023" s="2" t="n">
        <x:v>9290</x:v>
      </x:c>
      <x:c r="H1023" s="2" t="str">
        <x:v>USD</x:v>
      </x:c>
      <x:c r="I1023" s="2" t="str">
        <x:v>2016-12-31</x:v>
      </x:c>
      <x:c r="J1023" s="2" t="str">
        <x:v>2019-02-22</x:v>
      </x:c>
      <x:c r="K1023" s="2" t="str">
        <x:v>0000831001-19-000027</x:v>
      </x:c>
      <x:c r="L1023" s="2" t="str">
        <x:v>data/raw/filings/C_0000831001-19-000027_c-12312018x10k.htm</x:v>
      </x:c>
      <x:c r="M1023" s="2" t="str">
        <x:v>https://www.sec.gov/Archives/edgar/data/831001/000083100119000027/c-12312018x10k.htm</x:v>
      </x:c>
      <x:c r="N1023" s="2" t="str"/>
      <x:c r="O1023" s="2" t="str"/>
      <x:c r="P1023" s="2" t="str">
        <x:v>Structured source retained; exact visible anchor requires review</x:v>
      </x:c>
      <x:c r="Q1023" s="2" t="str">
        <x:v>Payments for Repurchase of Common Stock</x:v>
      </x:c>
      <x:c r="R1023" s="2" t="str"/>
      <x:c r="S1023" s="2" t="str"/>
      <x:c r="T1023" s="2" t="str"/>
    </x:row>
    <x:row r="1024" ht="24" customHeight="1">
      <x:c r="C1024" s="2" t="str">
        <x:v>Historical Inputs!F1024</x:v>
      </x:c>
      <x:c r="D1024" s="2" t="str">
        <x:v>C</x:v>
      </x:c>
      <x:c r="E1024" s="2" t="str">
        <x:v>FY2016</x:v>
      </x:c>
      <x:c r="F1024" s="2" t="str">
        <x:v>chargeoffs</x:v>
      </x:c>
      <x:c r="G1024" s="2" t="str">
        <x:v>n.a.</x:v>
      </x:c>
      <x:c r="H1024" s="2" t="str">
        <x:v>USDm</x:v>
      </x:c>
      <x:c r="I1024" s="2" t="str">
        <x:v>2016-12-31</x:v>
      </x:c>
      <x:c r="J1024" s="2" t="str"/>
      <x:c r="K1024" s="2" t="str"/>
      <x:c r="L1024" s="2" t="str"/>
      <x:c r="M1024" s="2" t="str"/>
      <x:c r="N1024" s="2" t="str"/>
      <x:c r="O1024" s="2" t="str"/>
      <x:c r="P1024" s="2" t="str">
        <x:v>Not reported / unavailable</x:v>
      </x:c>
      <x:c r="Q1024" s="2" t="str">
        <x:v>Gross loan charge-offs</x:v>
      </x:c>
      <x:c r="R1024" s="2" t="str"/>
      <x:c r="S1024" s="2" t="str"/>
      <x:c r="T1024" s="2" t="str"/>
    </x:row>
    <x:row r="1025" ht="24" customHeight="1">
      <x:c r="C1025" s="2" t="str">
        <x:v>Historical Inputs!F1025</x:v>
      </x:c>
      <x:c r="D1025" s="2" t="str">
        <x:v>C</x:v>
      </x:c>
      <x:c r="E1025" s="2" t="str">
        <x:v>FY2016</x:v>
      </x:c>
      <x:c r="F1025" s="2" t="str">
        <x:v>recoveries</x:v>
      </x:c>
      <x:c r="G1025" s="2" t="str">
        <x:v>n.a.</x:v>
      </x:c>
      <x:c r="H1025" s="2" t="str">
        <x:v>USDm</x:v>
      </x:c>
      <x:c r="I1025" s="2" t="str">
        <x:v>2016-12-31</x:v>
      </x:c>
      <x:c r="J1025" s="2" t="str"/>
      <x:c r="K1025" s="2" t="str"/>
      <x:c r="L1025" s="2" t="str"/>
      <x:c r="M1025" s="2" t="str"/>
      <x:c r="N1025" s="2" t="str"/>
      <x:c r="O1025" s="2" t="str"/>
      <x:c r="P1025" s="2" t="str">
        <x:v>Not reported / unavailable</x:v>
      </x:c>
      <x:c r="Q1025" s="2" t="str">
        <x:v>Loan recoveries</x:v>
      </x:c>
      <x:c r="R1025" s="2" t="str"/>
      <x:c r="S1025" s="2" t="str"/>
      <x:c r="T1025" s="2" t="str"/>
    </x:row>
    <x:row r="1026" ht="24" customHeight="1">
      <x:c r="C1026" s="2" t="str">
        <x:v>Historical Inputs!F1026</x:v>
      </x:c>
      <x:c r="D1026" s="2" t="str">
        <x:v>C</x:v>
      </x:c>
      <x:c r="E1026" s="2" t="str">
        <x:v>FY2016</x:v>
      </x:c>
      <x:c r="F1026" s="2" t="str">
        <x:v>rwa</x:v>
      </x:c>
      <x:c r="G1026" s="2" t="str">
        <x:v>n.a.</x:v>
      </x:c>
      <x:c r="H1026" s="2" t="str">
        <x:v>USDm</x:v>
      </x:c>
      <x:c r="I1026" s="2" t="str">
        <x:v>2016-12-31</x:v>
      </x:c>
      <x:c r="J1026" s="2" t="str"/>
      <x:c r="K1026" s="2" t="str"/>
      <x:c r="L1026" s="2" t="str"/>
      <x:c r="M1026" s="2" t="str"/>
      <x:c r="N1026" s="2" t="str"/>
      <x:c r="O1026" s="2" t="str"/>
      <x:c r="P1026" s="2" t="str">
        <x:v>Not reported / unavailable</x:v>
      </x:c>
      <x:c r="Q1026" s="2" t="str">
        <x:v>Risk-weighted assets</x:v>
      </x:c>
      <x:c r="R1026" s="2" t="str"/>
      <x:c r="S1026" s="2" t="str"/>
      <x:c r="T1026" s="2" t="str"/>
    </x:row>
    <x:row r="1027" ht="24" customHeight="1">
      <x:c r="C1027" s="2" t="str">
        <x:v>Historical Inputs!F1027</x:v>
      </x:c>
      <x:c r="D1027" s="2" t="str">
        <x:v>C</x:v>
      </x:c>
      <x:c r="E1027" s="2" t="str">
        <x:v>FY2016</x:v>
      </x:c>
      <x:c r="F1027" s="2" t="str">
        <x:v>cet1_reported</x:v>
      </x:c>
      <x:c r="G1027" s="2" t="str">
        <x:v>n.a.</x:v>
      </x:c>
      <x:c r="H1027" s="2" t="str">
        <x:v>%</x:v>
      </x:c>
      <x:c r="I1027" s="2" t="str">
        <x:v>2016-12-31</x:v>
      </x:c>
      <x:c r="J1027" s="2" t="str"/>
      <x:c r="K1027" s="2" t="str"/>
      <x:c r="L1027" s="2" t="str"/>
      <x:c r="M1027" s="2" t="str"/>
      <x:c r="N1027" s="2" t="str"/>
      <x:c r="O1027" s="2" t="str"/>
      <x:c r="P1027" s="2" t="str">
        <x:v>Not reported / unavailable</x:v>
      </x:c>
      <x:c r="Q1027" s="2" t="str">
        <x:v>Actual standardized CET1 ratio</x:v>
      </x:c>
      <x:c r="R1027" s="2" t="str"/>
      <x:c r="S1027" s="2" t="str"/>
      <x:c r="T1027" s="2" t="str"/>
    </x:row>
    <x:row r="1028" ht="24" customHeight="1">
      <x:c r="C1028" s="2" t="str">
        <x:v>Historical Inputs!F1028</x:v>
      </x:c>
      <x:c r="D1028" s="2" t="str">
        <x:v>C</x:v>
      </x:c>
      <x:c r="E1028" s="2" t="str">
        <x:v>FY2016</x:v>
      </x:c>
      <x:c r="F1028" s="2" t="str">
        <x:v>nim_reported</x:v>
      </x:c>
      <x:c r="G1028" s="2" t="str">
        <x:v>n.a.</x:v>
      </x:c>
      <x:c r="H1028" s="2" t="str">
        <x:v>%</x:v>
      </x:c>
      <x:c r="I1028" s="2" t="str">
        <x:v>2016-12-31</x:v>
      </x:c>
      <x:c r="J1028" s="2" t="str"/>
      <x:c r="K1028" s="2" t="str"/>
      <x:c r="L1028" s="2" t="str"/>
      <x:c r="M1028" s="2" t="str"/>
      <x:c r="N1028" s="2" t="str"/>
      <x:c r="O1028" s="2" t="str"/>
      <x:c r="P1028" s="2" t="str">
        <x:v>Not reported / unavailable</x:v>
      </x:c>
      <x:c r="Q1028" s="2" t="str">
        <x:v>Issuer reported net interest margin</x:v>
      </x:c>
      <x:c r="R1028" s="2" t="str"/>
      <x:c r="S1028" s="2" t="str"/>
      <x:c r="T1028" s="2" t="str"/>
    </x:row>
    <x:row r="1029" ht="24" customHeight="1">
      <x:c r="C1029" s="2" t="str">
        <x:v>Historical Inputs!F1029</x:v>
      </x:c>
      <x:c r="D1029" s="2" t="str">
        <x:v>C</x:v>
      </x:c>
      <x:c r="E1029" s="2" t="str">
        <x:v>FY2016</x:v>
      </x:c>
      <x:c r="F1029" s="2" t="str">
        <x:v>bvps_reported</x:v>
      </x:c>
      <x:c r="G1029" s="2" t="n">
        <x:v>74.26</x:v>
      </x:c>
      <x:c r="H1029" s="2" t="str">
        <x:v>USD/shares</x:v>
      </x:c>
      <x:c r="I1029" s="2" t="str">
        <x:v>2016-12-31</x:v>
      </x:c>
      <x:c r="J1029" s="2" t="str">
        <x:v>2017-02-24</x:v>
      </x:c>
      <x:c r="K1029" s="2" t="str">
        <x:v>0000831001-17-000038</x:v>
      </x:c>
      <x:c r="L1029" s="2" t="str">
        <x:v>data/raw/filings/C_0000831001-17-000038_c-12312016x10k.htm</x:v>
      </x:c>
      <x:c r="M1029" s="2" t="str">
        <x:v>https://www.sec.gov/Archives/edgar/data/831001/000083100117000038/c-12312016x10k.htm</x:v>
      </x:c>
      <x:c r="N1029" s="2" t="str"/>
      <x:c r="O1029" s="2" t="str"/>
      <x:c r="P1029" s="2" t="str">
        <x:v>Exact selected original table text</x:v>
      </x:c>
      <x:c r="Q1029" s="2" t="str">
        <x:v>Reported common book value per share</x:v>
      </x:c>
      <x:c r="R1029" s="2" t="str">
        <x:v>highlighted/C_0000831001-17-000038_c-12312016x10k.htm</x:v>
      </x:c>
      <x:c r="S1029" s="2" t="str"/>
      <x:c r="T1029" s="2" t="str"/>
    </x:row>
    <x:row r="1030" ht="24" customHeight="1">
      <x:c r="C1030" s="2" t="str">
        <x:v>Historical Inputs!F1030</x:v>
      </x:c>
      <x:c r="D1030" s="2" t="str">
        <x:v>C</x:v>
      </x:c>
      <x:c r="E1030" s="2" t="str">
        <x:v>FY2016</x:v>
      </x:c>
      <x:c r="F1030" s="2" t="str">
        <x:v>tbvps_reported</x:v>
      </x:c>
      <x:c r="G1030" s="2" t="n">
        <x:v>64.57</x:v>
      </x:c>
      <x:c r="H1030" s="2" t="str">
        <x:v>USD/shares</x:v>
      </x:c>
      <x:c r="I1030" s="2" t="str">
        <x:v>2016-12-31</x:v>
      </x:c>
      <x:c r="J1030" s="2" t="str">
        <x:v>2017-02-24</x:v>
      </x:c>
      <x:c r="K1030" s="2" t="str">
        <x:v>0000831001-17-000038</x:v>
      </x:c>
      <x:c r="L1030" s="2" t="str">
        <x:v>data/raw/filings/C_0000831001-17-000038_c-12312016x10k.htm</x:v>
      </x:c>
      <x:c r="M1030" s="2" t="str">
        <x:v>https://www.sec.gov/Archives/edgar/data/831001/000083100117000038/c-12312016x10k.htm</x:v>
      </x:c>
      <x:c r="N1030" s="2" t="str"/>
      <x:c r="O1030" s="2" t="str"/>
      <x:c r="P1030" s="2" t="str">
        <x:v>Exact selected original table text</x:v>
      </x:c>
      <x:c r="Q1030" s="2" t="str">
        <x:v>Reported tangible book value per share</x:v>
      </x:c>
      <x:c r="R1030" s="2" t="str">
        <x:v>highlighted/C_0000831001-17-000038_c-12312016x10k.htm</x:v>
      </x:c>
      <x:c r="S1030" s="2" t="str"/>
      <x:c r="T1030" s="2" t="str"/>
    </x:row>
    <x:row r="1031" ht="24" customHeight="1">
      <x:c r="C1031" s="2" t="str">
        <x:v>Historical Inputs!F1031</x:v>
      </x:c>
      <x:c r="D1031" s="2" t="str">
        <x:v>C</x:v>
      </x:c>
      <x:c r="E1031" s="2" t="str">
        <x:v>FY2016</x:v>
      </x:c>
      <x:c r="F1031" s="2" t="str">
        <x:v>tce_reported</x:v>
      </x:c>
      <x:c r="G1031" s="2" t="str">
        <x:v>n.a.</x:v>
      </x:c>
      <x:c r="H1031" s="2" t="str">
        <x:v>USDm</x:v>
      </x:c>
      <x:c r="I1031" s="2" t="str">
        <x:v>2016-12-31</x:v>
      </x:c>
      <x:c r="J1031" s="2" t="str"/>
      <x:c r="K1031" s="2" t="str"/>
      <x:c r="L1031" s="2" t="str"/>
      <x:c r="M1031" s="2" t="str"/>
      <x:c r="N1031" s="2" t="str"/>
      <x:c r="O1031" s="2" t="str"/>
      <x:c r="P1031" s="2" t="str">
        <x:v>Not reported / unavailable</x:v>
      </x:c>
      <x:c r="Q1031" s="2" t="str">
        <x:v>Reported tangible common equity</x:v>
      </x:c>
      <x:c r="R1031" s="2" t="str"/>
      <x:c r="S1031" s="2" t="str"/>
      <x:c r="T1031" s="2" t="str"/>
    </x:row>
    <x:row r="1032" ht="24" customHeight="1">
      <x:c r="C1032" s="2" t="str">
        <x:v>Historical Inputs!F1032</x:v>
      </x:c>
      <x:c r="D1032" s="2" t="str">
        <x:v>C</x:v>
      </x:c>
      <x:c r="E1032" s="2" t="str">
        <x:v>FY2017</x:v>
      </x:c>
      <x:c r="F1032" s="2" t="str">
        <x:v>assets</x:v>
      </x:c>
      <x:c r="G1032" s="2" t="n">
        <x:v>1842465</x:v>
      </x:c>
      <x:c r="H1032" s="2" t="str">
        <x:v>USD</x:v>
      </x:c>
      <x:c r="I1032" s="2" t="str">
        <x:v>2017-12-31</x:v>
      </x:c>
      <x:c r="J1032" s="2" t="str">
        <x:v>2019-02-22</x:v>
      </x:c>
      <x:c r="K1032" s="2" t="str">
        <x:v>0000831001-19-000027</x:v>
      </x:c>
      <x:c r="L1032" s="2" t="str">
        <x:v>data/raw/filings/C_0000831001-19-000027_c-12312018x10k.htm</x:v>
      </x:c>
      <x:c r="M1032" s="2" t="str">
        <x:v>https://www.sec.gov/Archives/edgar/data/831001/000083100119000027/c-12312018x10k.htm</x:v>
      </x:c>
      <x:c r="N1032" s="2" t="str"/>
      <x:c r="O1032" s="2" t="str"/>
      <x:c r="P1032" s="2" t="str">
        <x:v>Structured source retained; exact visible anchor requires review</x:v>
      </x:c>
      <x:c r="Q1032" s="2" t="str">
        <x:v>Assets</x:v>
      </x:c>
      <x:c r="R1032" s="2" t="str"/>
      <x:c r="S1032" s="2" t="str"/>
      <x:c r="T1032" s="2" t="str"/>
    </x:row>
    <x:row r="1033" ht="24" customHeight="1">
      <x:c r="C1033" s="2" t="str">
        <x:v>Historical Inputs!F1033</x:v>
      </x:c>
      <x:c r="D1033" s="2" t="str">
        <x:v>C</x:v>
      </x:c>
      <x:c r="E1033" s="2" t="str">
        <x:v>FY2017</x:v>
      </x:c>
      <x:c r="F1033" s="2" t="str">
        <x:v>liabilities</x:v>
      </x:c>
      <x:c r="G1033" s="2" t="n">
        <x:v>1640793</x:v>
      </x:c>
      <x:c r="H1033" s="2" t="str">
        <x:v>USD</x:v>
      </x:c>
      <x:c r="I1033" s="2" t="str">
        <x:v>2017-12-31</x:v>
      </x:c>
      <x:c r="J1033" s="2" t="str">
        <x:v>2019-02-22</x:v>
      </x:c>
      <x:c r="K1033" s="2" t="str">
        <x:v>0000831001-19-000027</x:v>
      </x:c>
      <x:c r="L1033" s="2" t="str">
        <x:v>data/raw/filings/C_0000831001-19-000027_c-12312018x10k.htm</x:v>
      </x:c>
      <x:c r="M1033" s="2" t="str">
        <x:v>https://www.sec.gov/Archives/edgar/data/831001/000083100119000027/c-12312018x10k.htm</x:v>
      </x:c>
      <x:c r="N1033" s="2" t="str"/>
      <x:c r="O1033" s="2" t="str"/>
      <x:c r="P1033" s="2" t="str">
        <x:v>Structured source retained; exact visible anchor requires review</x:v>
      </x:c>
      <x:c r="Q1033" s="2" t="str">
        <x:v>Liabilities</x:v>
      </x:c>
      <x:c r="R1033" s="2" t="str"/>
      <x:c r="S1033" s="2" t="str"/>
      <x:c r="T1033" s="2" t="str"/>
    </x:row>
    <x:row r="1034" ht="24" customHeight="1">
      <x:c r="C1034" s="2" t="str">
        <x:v>Historical Inputs!F1034</x:v>
      </x:c>
      <x:c r="D1034" s="2" t="str">
        <x:v>C</x:v>
      </x:c>
      <x:c r="E1034" s="2" t="str">
        <x:v>FY2017</x:v>
      </x:c>
      <x:c r="F1034" s="2" t="str">
        <x:v>equity</x:v>
      </x:c>
      <x:c r="G1034" s="2" t="n">
        <x:v>200740</x:v>
      </x:c>
      <x:c r="H1034" s="2" t="str">
        <x:v>USD</x:v>
      </x:c>
      <x:c r="I1034" s="2" t="str">
        <x:v>2017-12-31</x:v>
      </x:c>
      <x:c r="J1034" s="2" t="str">
        <x:v>2019-02-22</x:v>
      </x:c>
      <x:c r="K1034" s="2" t="str">
        <x:v>0000831001-19-000027</x:v>
      </x:c>
      <x:c r="L1034" s="2" t="str">
        <x:v>data/raw/filings/C_0000831001-19-000027_c-12312018x10k.htm</x:v>
      </x:c>
      <x:c r="M1034" s="2" t="str">
        <x:v>https://www.sec.gov/Archives/edgar/data/831001/000083100119000027/c-12312018x10k.htm</x:v>
      </x:c>
      <x:c r="N1034" s="2" t="str"/>
      <x:c r="O1034" s="2" t="str"/>
      <x:c r="P1034" s="2" t="str">
        <x:v>Structured source retained; exact visible anchor requires review</x:v>
      </x:c>
      <x:c r="Q1034" s="2" t="str">
        <x:v>Stockholders' Equity Attributable to Parent</x:v>
      </x:c>
      <x:c r="R1034" s="2" t="str"/>
      <x:c r="S1034" s="2" t="str"/>
      <x:c r="T1034" s="2" t="str"/>
    </x:row>
    <x:row r="1035" ht="24" customHeight="1">
      <x:c r="C1035" s="2" t="str">
        <x:v>Historical Inputs!F1035</x:v>
      </x:c>
      <x:c r="D1035" s="2" t="str">
        <x:v>C</x:v>
      </x:c>
      <x:c r="E1035" s="2" t="str">
        <x:v>FY2017</x:v>
      </x:c>
      <x:c r="F1035" s="2" t="str">
        <x:v>preferred</x:v>
      </x:c>
      <x:c r="G1035" s="2" t="n">
        <x:v>19253</x:v>
      </x:c>
      <x:c r="H1035" s="2" t="str">
        <x:v>USD</x:v>
      </x:c>
      <x:c r="I1035" s="2" t="str">
        <x:v>2017-12-31</x:v>
      </x:c>
      <x:c r="J1035" s="2" t="str">
        <x:v>2019-02-22</x:v>
      </x:c>
      <x:c r="K1035" s="2" t="str">
        <x:v>0000831001-19-000027</x:v>
      </x:c>
      <x:c r="L1035" s="2" t="str">
        <x:v>data/raw/filings/C_0000831001-19-000027_c-12312018x10k.htm</x:v>
      </x:c>
      <x:c r="M1035" s="2" t="str">
        <x:v>https://www.sec.gov/Archives/edgar/data/831001/000083100119000027/c-12312018x10k.htm</x:v>
      </x:c>
      <x:c r="N1035" s="2" t="str"/>
      <x:c r="O1035" s="2" t="str"/>
      <x:c r="P1035" s="2" t="str">
        <x:v>Structured source retained; exact visible anchor requires review</x:v>
      </x:c>
      <x:c r="Q1035" s="2" t="str">
        <x:v>Preferred Stock, Value, Issued</x:v>
      </x:c>
      <x:c r="R1035" s="2" t="str"/>
      <x:c r="S1035" s="2" t="str"/>
      <x:c r="T1035" s="2" t="str"/>
    </x:row>
    <x:row r="1036" ht="24" customHeight="1">
      <x:c r="C1036" s="2" t="str">
        <x:v>Historical Inputs!F1036</x:v>
      </x:c>
      <x:c r="D1036" s="2" t="str">
        <x:v>C</x:v>
      </x:c>
      <x:c r="E1036" s="2" t="str">
        <x:v>FY2017</x:v>
      </x:c>
      <x:c r="F1036" s="2" t="str">
        <x:v>common_equity_reported</x:v>
      </x:c>
      <x:c r="G1036" s="2" t="str">
        <x:v>n.a.</x:v>
      </x:c>
      <x:c r="H1036" s="2" t="str">
        <x:v>USDm</x:v>
      </x:c>
      <x:c r="I1036" s="2" t="str">
        <x:v>2017-12-31</x:v>
      </x:c>
      <x:c r="J1036" s="2" t="str"/>
      <x:c r="K1036" s="2" t="str"/>
      <x:c r="L1036" s="2" t="str"/>
      <x:c r="M1036" s="2" t="str"/>
      <x:c r="N1036" s="2" t="str"/>
      <x:c r="O1036" s="2" t="str"/>
      <x:c r="P1036" s="2" t="str">
        <x:v>Not reported / unavailable</x:v>
      </x:c>
      <x:c r="Q1036" s="2" t="str">
        <x:v>Reported common shareholders equity</x:v>
      </x:c>
      <x:c r="R1036" s="2" t="str"/>
      <x:c r="S1036" s="2" t="str"/>
      <x:c r="T1036" s="2" t="str"/>
    </x:row>
    <x:row r="1037" ht="24" customHeight="1">
      <x:c r="C1037" s="2" t="str">
        <x:v>Historical Inputs!F1037</x:v>
      </x:c>
      <x:c r="D1037" s="2" t="str">
        <x:v>C</x:v>
      </x:c>
      <x:c r="E1037" s="2" t="str">
        <x:v>FY2017</x:v>
      </x:c>
      <x:c r="F1037" s="2" t="str">
        <x:v>goodwill</x:v>
      </x:c>
      <x:c r="G1037" s="2" t="n">
        <x:v>22256</x:v>
      </x:c>
      <x:c r="H1037" s="2" t="str">
        <x:v>USD</x:v>
      </x:c>
      <x:c r="I1037" s="2" t="str">
        <x:v>2017-12-31</x:v>
      </x:c>
      <x:c r="J1037" s="2" t="str">
        <x:v>2021-02-26</x:v>
      </x:c>
      <x:c r="K1037" s="2" t="str">
        <x:v>0000831001-21-000042</x:v>
      </x:c>
      <x:c r="L1037" s="2" t="str">
        <x:v>data/raw/filings/C_0000831001-21-000042_c-20201231.htm</x:v>
      </x:c>
      <x:c r="M1037" s="2" t="str">
        <x:v>https://www.sec.gov/Archives/edgar/data/831001/000083100121000042/c-20201231.htm</x:v>
      </x:c>
      <x:c r="N1037" s="2" t="str">
        <x:v>id3VybDovL2RvY3MudjEvZG9jOjlhZjY5YmMxODY0ZDQ1NDM5M2QxNTEwYjNiMmU5MGIxL3NlYzo5YWY2OWJjMTg2NGQ0NTQzOTNkMTUxMGIzYjJlOTBiMV8yNjUvZnJhZzo4MjIzYzIzMTVhNDA0MTg2YjkwOTJmNzg0NjYwNDg5Ni90YWJsZTpjYThiZTEwZDFkMzk0ZmI2ODg3MDUyNmE3ZGU1MGZmMS90YWJsZXJhbmdlOmNhOGJlMTBkMWQzOTRmYjY4ODcwNTI2YTdkZTUwZmYxXzEtNS0xLTEtMA_eb044f15-7ab0-4c81-b4ab-23191ac366cb</x:v>
      </x:c>
      <x:c r="O1037" s="2" t="str"/>
      <x:c r="P1037" s="2" t="str">
        <x:v>Exact XBRL anchor</x:v>
      </x:c>
      <x:c r="Q1037" s="2" t="str">
        <x:v>Goodwill</x:v>
      </x:c>
      <x:c r="R1037" s="2" t="str">
        <x:v>highlighted/C_0000831001-21-000042_c-20201231.htm</x:v>
      </x:c>
      <x:c r="S1037" s="2" t="str"/>
      <x:c r="T1037" s="2" t="str"/>
    </x:row>
    <x:row r="1038" ht="24" customHeight="1">
      <x:c r="C1038" s="2" t="str">
        <x:v>Historical Inputs!F1038</x:v>
      </x:c>
      <x:c r="D1038" s="2" t="str">
        <x:v>C</x:v>
      </x:c>
      <x:c r="E1038" s="2" t="str">
        <x:v>FY2017</x:v>
      </x:c>
      <x:c r="F1038" s="2" t="str">
        <x:v>intangibles</x:v>
      </x:c>
      <x:c r="G1038" s="2" t="n">
        <x:v>5146</x:v>
      </x:c>
      <x:c r="H1038" s="2" t="str">
        <x:v>USD</x:v>
      </x:c>
      <x:c r="I1038" s="2" t="str">
        <x:v>2017-12-31</x:v>
      </x:c>
      <x:c r="J1038" s="2" t="str">
        <x:v>2019-02-22</x:v>
      </x:c>
      <x:c r="K1038" s="2" t="str">
        <x:v>0000831001-19-000027</x:v>
      </x:c>
      <x:c r="L1038" s="2" t="str">
        <x:v>data/raw/filings/C_0000831001-19-000027_c-12312018x10k.htm</x:v>
      </x:c>
      <x:c r="M1038" s="2" t="str">
        <x:v>https://www.sec.gov/Archives/edgar/data/831001/000083100119000027/c-12312018x10k.htm</x:v>
      </x:c>
      <x:c r="N1038" s="2" t="str"/>
      <x:c r="O1038" s="2" t="str"/>
      <x:c r="P1038" s="2" t="str">
        <x:v>Structured source retained; exact visible anchor requires review</x:v>
      </x:c>
      <x:c r="Q1038" s="2" t="str">
        <x:v>Intangible Assets, Net (Excluding Goodwill)</x:v>
      </x:c>
      <x:c r="R1038" s="2" t="str"/>
      <x:c r="S1038" s="2" t="str"/>
      <x:c r="T1038" s="2" t="str"/>
    </x:row>
    <x:row r="1039" ht="24" customHeight="1">
      <x:c r="C1039" s="2" t="str">
        <x:v>Historical Inputs!F1039</x:v>
      </x:c>
      <x:c r="D1039" s="2" t="str">
        <x:v>C</x:v>
      </x:c>
      <x:c r="E1039" s="2" t="str">
        <x:v>FY2017</x:v>
      </x:c>
      <x:c r="F1039" s="2" t="str">
        <x:v>intangibles_total</x:v>
      </x:c>
      <x:c r="G1039" s="2" t="str">
        <x:v>n.a.</x:v>
      </x:c>
      <x:c r="H1039" s="2" t="str">
        <x:v>USDm</x:v>
      </x:c>
      <x:c r="I1039" s="2" t="str">
        <x:v>2017-12-31</x:v>
      </x:c>
      <x:c r="J1039" s="2" t="str"/>
      <x:c r="K1039" s="2" t="str"/>
      <x:c r="L1039" s="2" t="str"/>
      <x:c r="M1039" s="2" t="str"/>
      <x:c r="N1039" s="2" t="str"/>
      <x:c r="O1039" s="2" t="str"/>
      <x:c r="P1039" s="2" t="str">
        <x:v>Not reported / unavailable</x:v>
      </x:c>
      <x:c r="Q1039" s="2" t="str">
        <x:v>Reported goodwill and intangible assets combined</x:v>
      </x:c>
      <x:c r="R1039" s="2" t="str"/>
      <x:c r="S1039" s="2" t="str"/>
      <x:c r="T1039" s="2" t="str"/>
    </x:row>
    <x:row r="1040" ht="24" customHeight="1">
      <x:c r="C1040" s="2" t="str">
        <x:v>Historical Inputs!F1040</x:v>
      </x:c>
      <x:c r="D1040" s="2" t="str">
        <x:v>C</x:v>
      </x:c>
      <x:c r="E1040" s="2" t="str">
        <x:v>FY2017</x:v>
      </x:c>
      <x:c r="F1040" s="2" t="str">
        <x:v>shares_end</x:v>
      </x:c>
      <x:c r="G1040" s="2" t="str">
        <x:v>n.a.</x:v>
      </x:c>
      <x:c r="H1040" s="2" t="str">
        <x:v>million</x:v>
      </x:c>
      <x:c r="I1040" s="2" t="str">
        <x:v>2017-12-31</x:v>
      </x:c>
      <x:c r="J1040" s="2" t="str"/>
      <x:c r="K1040" s="2" t="str"/>
      <x:c r="L1040" s="2" t="str"/>
      <x:c r="M1040" s="2" t="str"/>
      <x:c r="N1040" s="2" t="str"/>
      <x:c r="O1040" s="2" t="str"/>
      <x:c r="P1040" s="2" t="str">
        <x:v>Not reported / unavailable</x:v>
      </x:c>
      <x:c r="Q1040" s="2" t="str">
        <x:v>Period-end common shares outstanding</x:v>
      </x:c>
      <x:c r="R1040" s="2" t="str"/>
      <x:c r="S1040" s="2" t="str"/>
      <x:c r="T1040" s="2" t="str"/>
    </x:row>
    <x:row r="1041" ht="24" customHeight="1">
      <x:c r="C1041" s="2" t="str">
        <x:v>Historical Inputs!F1041</x:v>
      </x:c>
      <x:c r="D1041" s="2" t="str">
        <x:v>C</x:v>
      </x:c>
      <x:c r="E1041" s="2" t="str">
        <x:v>FY2017</x:v>
      </x:c>
      <x:c r="F1041" s="2" t="str">
        <x:v>shares_issued</x:v>
      </x:c>
      <x:c r="G1041" s="2" t="n">
        <x:v>3099.523273</x:v>
      </x:c>
      <x:c r="H1041" s="2" t="str">
        <x:v>shares</x:v>
      </x:c>
      <x:c r="I1041" s="2" t="str">
        <x:v>2017-12-31</x:v>
      </x:c>
      <x:c r="J1041" s="2" t="str">
        <x:v>2019-02-22</x:v>
      </x:c>
      <x:c r="K1041" s="2" t="str">
        <x:v>0000831001-19-000027</x:v>
      </x:c>
      <x:c r="L1041" s="2" t="str">
        <x:v>data/raw/filings/C_0000831001-19-000027_c-12312018x10k.htm</x:v>
      </x:c>
      <x:c r="M1041" s="2" t="str">
        <x:v>https://www.sec.gov/Archives/edgar/data/831001/000083100119000027/c-12312018x10k.htm</x:v>
      </x:c>
      <x:c r="N1041" s="2" t="str"/>
      <x:c r="O1041" s="2" t="str"/>
      <x:c r="P1041" s="2" t="str">
        <x:v>Structured source retained; exact visible anchor requires review</x:v>
      </x:c>
      <x:c r="Q1041" s="2" t="str">
        <x:v>Common Stock, Shares, Issued</x:v>
      </x:c>
      <x:c r="R1041" s="2" t="str"/>
      <x:c r="S1041" s="2" t="str"/>
      <x:c r="T1041" s="2" t="str"/>
    </x:row>
    <x:row r="1042" ht="24" customHeight="1">
      <x:c r="C1042" s="2" t="str">
        <x:v>Historical Inputs!F1042</x:v>
      </x:c>
      <x:c r="D1042" s="2" t="str">
        <x:v>C</x:v>
      </x:c>
      <x:c r="E1042" s="2" t="str">
        <x:v>FY2017</x:v>
      </x:c>
      <x:c r="F1042" s="2" t="str">
        <x:v>shares_treasury</x:v>
      </x:c>
      <x:c r="G1042" s="2" t="n">
        <x:v>529.614728</x:v>
      </x:c>
      <x:c r="H1042" s="2" t="str">
        <x:v>shares</x:v>
      </x:c>
      <x:c r="I1042" s="2" t="str">
        <x:v>2017-12-31</x:v>
      </x:c>
      <x:c r="J1042" s="2" t="str">
        <x:v>2019-02-22</x:v>
      </x:c>
      <x:c r="K1042" s="2" t="str">
        <x:v>0000831001-19-000027</x:v>
      </x:c>
      <x:c r="L1042" s="2" t="str">
        <x:v>data/raw/filings/C_0000831001-19-000027_c-12312018x10k.htm</x:v>
      </x:c>
      <x:c r="M1042" s="2" t="str">
        <x:v>https://www.sec.gov/Archives/edgar/data/831001/000083100119000027/c-12312018x10k.htm</x:v>
      </x:c>
      <x:c r="N1042" s="2" t="str"/>
      <x:c r="O1042" s="2" t="str"/>
      <x:c r="P1042" s="2" t="str">
        <x:v>Structured source retained; exact visible anchor requires review</x:v>
      </x:c>
      <x:c r="Q1042" s="2" t="str">
        <x:v>Treasury Stock, Shares</x:v>
      </x:c>
      <x:c r="R1042" s="2" t="str"/>
      <x:c r="S1042" s="2" t="str"/>
      <x:c r="T1042" s="2" t="str"/>
    </x:row>
    <x:row r="1043" ht="24" customHeight="1">
      <x:c r="C1043" s="2" t="str">
        <x:v>Historical Inputs!F1043</x:v>
      </x:c>
      <x:c r="D1043" s="2" t="str">
        <x:v>C</x:v>
      </x:c>
      <x:c r="E1043" s="2" t="str">
        <x:v>FY2017</x:v>
      </x:c>
      <x:c r="F1043" s="2" t="str">
        <x:v>deposits</x:v>
      </x:c>
      <x:c r="G1043" s="2" t="n">
        <x:v>959822</x:v>
      </x:c>
      <x:c r="H1043" s="2" t="str">
        <x:v>USD</x:v>
      </x:c>
      <x:c r="I1043" s="2" t="str">
        <x:v>2017-12-31</x:v>
      </x:c>
      <x:c r="J1043" s="2" t="str">
        <x:v>2019-02-22</x:v>
      </x:c>
      <x:c r="K1043" s="2" t="str">
        <x:v>0000831001-19-000027</x:v>
      </x:c>
      <x:c r="L1043" s="2" t="str">
        <x:v>data/raw/filings/C_0000831001-19-000027_c-12312018x10k.htm</x:v>
      </x:c>
      <x:c r="M1043" s="2" t="str">
        <x:v>https://www.sec.gov/Archives/edgar/data/831001/000083100119000027/c-12312018x10k.htm</x:v>
      </x:c>
      <x:c r="N1043" s="2" t="str"/>
      <x:c r="O1043" s="2" t="str"/>
      <x:c r="P1043" s="2" t="str">
        <x:v>Structured source retained; exact visible anchor requires review</x:v>
      </x:c>
      <x:c r="Q1043" s="2" t="str">
        <x:v>Deposits</x:v>
      </x:c>
      <x:c r="R1043" s="2" t="str"/>
      <x:c r="S1043" s="2" t="str"/>
      <x:c r="T1043" s="2" t="str"/>
    </x:row>
    <x:row r="1044" ht="24" customHeight="1">
      <x:c r="C1044" s="2" t="str">
        <x:v>Historical Inputs!F1044</x:v>
      </x:c>
      <x:c r="D1044" s="2" t="str">
        <x:v>C</x:v>
      </x:c>
      <x:c r="E1044" s="2" t="str">
        <x:v>FY2017</x:v>
      </x:c>
      <x:c r="F1044" s="2" t="str">
        <x:v>loans_gross</x:v>
      </x:c>
      <x:c r="G1044" s="2" t="n">
        <x:v>667034</x:v>
      </x:c>
      <x:c r="H1044" s="2" t="str">
        <x:v>USD</x:v>
      </x:c>
      <x:c r="I1044" s="2" t="str">
        <x:v>2017-12-31</x:v>
      </x:c>
      <x:c r="J1044" s="2" t="str">
        <x:v>2019-02-22</x:v>
      </x:c>
      <x:c r="K1044" s="2" t="str">
        <x:v>0000831001-19-000027</x:v>
      </x:c>
      <x:c r="L1044" s="2" t="str">
        <x:v>data/raw/filings/C_0000831001-19-000027_c-12312018x10k.htm</x:v>
      </x:c>
      <x:c r="M1044" s="2" t="str">
        <x:v>https://www.sec.gov/Archives/edgar/data/831001/000083100119000027/c-12312018x10k.htm</x:v>
      </x:c>
      <x:c r="N1044" s="2" t="str"/>
      <x:c r="O1044" s="2" t="str"/>
      <x:c r="P1044" s="2" t="str">
        <x:v>Structured source retained; exact visible anchor requires review</x:v>
      </x:c>
      <x:c r="Q1044" s="2" t="str">
        <x:v>Loans and Leases Receivable, Net of Deferred Income</x:v>
      </x:c>
      <x:c r="R1044" s="2" t="str"/>
      <x:c r="S1044" s="2" t="str"/>
      <x:c r="T1044" s="2" t="str"/>
    </x:row>
    <x:row r="1045" ht="24" customHeight="1">
      <x:c r="C1045" s="2" t="str">
        <x:v>Historical Inputs!F1045</x:v>
      </x:c>
      <x:c r="D1045" s="2" t="str">
        <x:v>C</x:v>
      </x:c>
      <x:c r="E1045" s="2" t="str">
        <x:v>FY2017</x:v>
      </x:c>
      <x:c r="F1045" s="2" t="str">
        <x:v>loans_net</x:v>
      </x:c>
      <x:c r="G1045" s="2" t="n">
        <x:v>654679</x:v>
      </x:c>
      <x:c r="H1045" s="2" t="str">
        <x:v>USD</x:v>
      </x:c>
      <x:c r="I1045" s="2" t="str">
        <x:v>2017-12-31</x:v>
      </x:c>
      <x:c r="J1045" s="2" t="str">
        <x:v>2019-02-22</x:v>
      </x:c>
      <x:c r="K1045" s="2" t="str">
        <x:v>0000831001-19-000027</x:v>
      </x:c>
      <x:c r="L1045" s="2" t="str">
        <x:v>data/raw/filings/C_0000831001-19-000027_c-12312018x10k.htm</x:v>
      </x:c>
      <x:c r="M1045" s="2" t="str">
        <x:v>https://www.sec.gov/Archives/edgar/data/831001/000083100119000027/c-12312018x10k.htm</x:v>
      </x:c>
      <x:c r="N1045" s="2" t="str"/>
      <x:c r="O1045" s="2" t="str"/>
      <x:c r="P1045" s="2" t="str">
        <x:v>Structured source retained; exact visible anchor requires review</x:v>
      </x:c>
      <x:c r="Q1045" s="2" t="str">
        <x:v>Loans and Leases Receivable, Net Amount</x:v>
      </x:c>
      <x:c r="R1045" s="2" t="str"/>
      <x:c r="S1045" s="2" t="str"/>
      <x:c r="T1045" s="2" t="str"/>
    </x:row>
    <x:row r="1046" ht="24" customHeight="1">
      <x:c r="C1046" s="2" t="str">
        <x:v>Historical Inputs!F1046</x:v>
      </x:c>
      <x:c r="D1046" s="2" t="str">
        <x:v>C</x:v>
      </x:c>
      <x:c r="E1046" s="2" t="str">
        <x:v>FY2017</x:v>
      </x:c>
      <x:c r="F1046" s="2" t="str">
        <x:v>allowance</x:v>
      </x:c>
      <x:c r="G1046" s="2" t="n">
        <x:v>12355</x:v>
      </x:c>
      <x:c r="H1046" s="2" t="str">
        <x:v>USD</x:v>
      </x:c>
      <x:c r="I1046" s="2" t="str">
        <x:v>2017-12-31</x:v>
      </x:c>
      <x:c r="J1046" s="2" t="str">
        <x:v>2021-02-26</x:v>
      </x:c>
      <x:c r="K1046" s="2" t="str">
        <x:v>0000831001-21-000042</x:v>
      </x:c>
      <x:c r="L1046" s="2" t="str">
        <x:v>data/raw/filings/C_0000831001-21-000042_c-20201231.htm</x:v>
      </x:c>
      <x:c r="M1046" s="2" t="str">
        <x:v>https://www.sec.gov/Archives/edgar/data/831001/000083100121000042/c-20201231.htm</x:v>
      </x:c>
      <x:c r="N1046" s="2" t="str">
        <x:v>id3VybDovL2RvY3MudjEvZG9jOjlhZjY5YmMxODY0ZDQ1NDM5M2QxNTEwYjNiMmU5MGIxL3NlYzo5YWY2OWJjMTg2NGQ0NTQzOTNkMTUxMGIzYjJlOTBiMV8yNjIvZnJhZzpkMWVkZjkyMGMwNmQ0OGUzYmYxYjY1MDZkYzZiNjI4MS90YWJsZTo5OTZmOTQwZTMxNDM0Yzk1YmE5NmY5YTRjZmViY2NhYi90YWJsZXJhbmdlOjk5NmY5NDBlMzE0MzRjOTViYTk2ZjlhNGNmZWJjY2FiXzEtMy0xLTEtMA_2328651f-a33d-4e03-b675-ff4db31c27be</x:v>
      </x:c>
      <x:c r="O1046" s="2" t="str"/>
      <x:c r="P1046" s="2" t="str">
        <x:v>Exact XBRL anchor</x:v>
      </x:c>
      <x:c r="Q1046" s="2" t="str">
        <x:v>Financing Receivable, Allowance for Credit Loss</x:v>
      </x:c>
      <x:c r="R1046" s="2" t="str">
        <x:v>highlighted/C_0000831001-21-000042_c-20201231.htm</x:v>
      </x:c>
      <x:c r="S1046" s="2" t="str"/>
      <x:c r="T1046" s="2" t="str"/>
    </x:row>
    <x:row r="1047" ht="24" customHeight="1">
      <x:c r="C1047" s="2" t="str">
        <x:v>Historical Inputs!F1047</x:v>
      </x:c>
      <x:c r="D1047" s="2" t="str">
        <x:v>C</x:v>
      </x:c>
      <x:c r="E1047" s="2" t="str">
        <x:v>FY2017</x:v>
      </x:c>
      <x:c r="F1047" s="2" t="str">
        <x:v>nonaccrual</x:v>
      </x:c>
      <x:c r="G1047" s="2" t="str">
        <x:v>n.a.</x:v>
      </x:c>
      <x:c r="H1047" s="2" t="str">
        <x:v>USDm</x:v>
      </x:c>
      <x:c r="I1047" s="2" t="str">
        <x:v>2017-12-31</x:v>
      </x:c>
      <x:c r="J1047" s="2" t="str"/>
      <x:c r="K1047" s="2" t="str"/>
      <x:c r="L1047" s="2" t="str"/>
      <x:c r="M1047" s="2" t="str"/>
      <x:c r="N1047" s="2" t="str"/>
      <x:c r="O1047" s="2" t="str"/>
      <x:c r="P1047" s="2" t="str">
        <x:v>Not reported / unavailable</x:v>
      </x:c>
      <x:c r="Q1047" s="2" t="str">
        <x:v>Nonaccrual</x:v>
      </x:c>
      <x:c r="R1047" s="2" t="str"/>
      <x:c r="S1047" s="2" t="str"/>
      <x:c r="T1047" s="2" t="str"/>
    </x:row>
    <x:row r="1048" ht="24" customHeight="1">
      <x:c r="C1048" s="2" t="str">
        <x:v>Historical Inputs!F1048</x:v>
      </x:c>
      <x:c r="D1048" s="2" t="str">
        <x:v>C</x:v>
      </x:c>
      <x:c r="E1048" s="2" t="str">
        <x:v>FY2017</x:v>
      </x:c>
      <x:c r="F1048" s="2" t="str">
        <x:v>cash</x:v>
      </x:c>
      <x:c r="G1048" s="2" t="n">
        <x:v>180516</x:v>
      </x:c>
      <x:c r="H1048" s="2" t="str">
        <x:v>USD</x:v>
      </x:c>
      <x:c r="I1048" s="2" t="str">
        <x:v>2017-12-31</x:v>
      </x:c>
      <x:c r="J1048" s="2" t="str">
        <x:v>2019-02-22</x:v>
      </x:c>
      <x:c r="K1048" s="2" t="str">
        <x:v>0000831001-19-000027</x:v>
      </x:c>
      <x:c r="L1048" s="2" t="str">
        <x:v>data/raw/filings/C_0000831001-19-000027_c-12312018x10k.htm</x:v>
      </x:c>
      <x:c r="M1048" s="2" t="str">
        <x:v>https://www.sec.gov/Archives/edgar/data/831001/000083100119000027/c-12312018x10k.htm</x:v>
      </x:c>
      <x:c r="N1048" s="2" t="str"/>
      <x:c r="O1048" s="2" t="str"/>
      <x:c r="P1048" s="2" t="str">
        <x:v>Structured source retained; exact visible anchor requires review</x:v>
      </x:c>
      <x:c r="Q1048" s="2" t="str">
        <x:v>Cash and Cash Equivalents, at Carrying Value</x:v>
      </x:c>
      <x:c r="R1048" s="2" t="str"/>
      <x:c r="S1048" s="2" t="str"/>
      <x:c r="T1048" s="2" t="str"/>
    </x:row>
    <x:row r="1049" ht="24" customHeight="1">
      <x:c r="C1049" s="2" t="str">
        <x:v>Historical Inputs!F1049</x:v>
      </x:c>
      <x:c r="D1049" s="2" t="str">
        <x:v>C</x:v>
      </x:c>
      <x:c r="E1049" s="2" t="str">
        <x:v>FY2017</x:v>
      </x:c>
      <x:c r="F1049" s="2" t="str">
        <x:v>aoci</x:v>
      </x:c>
      <x:c r="G1049" s="2" t="n">
        <x:v>-34668</x:v>
      </x:c>
      <x:c r="H1049" s="2" t="str">
        <x:v>USD</x:v>
      </x:c>
      <x:c r="I1049" s="2" t="str">
        <x:v>2017-12-31</x:v>
      </x:c>
      <x:c r="J1049" s="2" t="str">
        <x:v>2019-02-22</x:v>
      </x:c>
      <x:c r="K1049" s="2" t="str">
        <x:v>0000831001-19-000027</x:v>
      </x:c>
      <x:c r="L1049" s="2" t="str">
        <x:v>data/raw/filings/C_0000831001-19-000027_c-12312018x10k.htm</x:v>
      </x:c>
      <x:c r="M1049" s="2" t="str">
        <x:v>https://www.sec.gov/Archives/edgar/data/831001/000083100119000027/c-12312018x10k.htm</x:v>
      </x:c>
      <x:c r="N1049" s="2" t="str"/>
      <x:c r="O1049" s="2" t="str"/>
      <x:c r="P1049" s="2" t="str">
        <x:v>Structured source retained; exact visible anchor requires review</x:v>
      </x:c>
      <x:c r="Q1049" s="2" t="str">
        <x:v>Accumulated Other Comprehensive Income (Loss), Net of Tax</x:v>
      </x:c>
      <x:c r="R1049" s="2" t="str"/>
      <x:c r="S1049" s="2" t="str"/>
      <x:c r="T1049" s="2" t="str"/>
    </x:row>
    <x:row r="1050" ht="24" customHeight="1">
      <x:c r="C1050" s="2" t="str">
        <x:v>Historical Inputs!F1050</x:v>
      </x:c>
      <x:c r="D1050" s="2" t="str">
        <x:v>C</x:v>
      </x:c>
      <x:c r="E1050" s="2" t="str">
        <x:v>FY2017</x:v>
      </x:c>
      <x:c r="F1050" s="2" t="str">
        <x:v>nii</x:v>
      </x:c>
      <x:c r="G1050" s="2" t="n">
        <x:v>45061</x:v>
      </x:c>
      <x:c r="H1050" s="2" t="str">
        <x:v>USD</x:v>
      </x:c>
      <x:c r="I1050" s="2" t="str">
        <x:v>2017-12-31</x:v>
      </x:c>
      <x:c r="J1050" s="2" t="str">
        <x:v>2020-02-21</x:v>
      </x:c>
      <x:c r="K1050" s="2" t="str">
        <x:v>0000831001-20-000031</x:v>
      </x:c>
      <x:c r="L1050" s="2" t="str">
        <x:v>data/raw/filings/C_0000831001-20-000031_c-12312019x10k.htm</x:v>
      </x:c>
      <x:c r="M1050" s="2" t="str">
        <x:v>https://www.sec.gov/Archives/edgar/data/831001/000083100120000031/c-12312019x10k.htm</x:v>
      </x:c>
      <x:c r="N1050" s="2" t="str">
        <x:v>d31394105e8567-wk-Fact-29D2C6283BD5B504B9BCAFE34F539244</x:v>
      </x:c>
      <x:c r="O1050" s="2" t="str"/>
      <x:c r="P1050" s="2" t="str">
        <x:v>Exact XBRL anchor</x:v>
      </x:c>
      <x:c r="Q1050" s="2" t="str">
        <x:v>Interest Income (Expense), Net</x:v>
      </x:c>
      <x:c r="R1050" s="2" t="str">
        <x:v>highlighted/C_0000831001-20-000031_c-12312019x10k.htm</x:v>
      </x:c>
      <x:c r="S1050" s="2" t="str"/>
      <x:c r="T1050" s="2" t="str"/>
    </x:row>
    <x:row r="1051" ht="24" customHeight="1">
      <x:c r="C1051" s="2" t="str">
        <x:v>Historical Inputs!F1051</x:v>
      </x:c>
      <x:c r="D1051" s="2" t="str">
        <x:v>C</x:v>
      </x:c>
      <x:c r="E1051" s="2" t="str">
        <x:v>FY2017</x:v>
      </x:c>
      <x:c r="F1051" s="2" t="str">
        <x:v>noninterest_income</x:v>
      </x:c>
      <x:c r="G1051" s="2" t="n">
        <x:v>27383</x:v>
      </x:c>
      <x:c r="H1051" s="2" t="str">
        <x:v>USD</x:v>
      </x:c>
      <x:c r="I1051" s="2" t="str">
        <x:v>2017-12-31</x:v>
      </x:c>
      <x:c r="J1051" s="2" t="str">
        <x:v>2020-02-21</x:v>
      </x:c>
      <x:c r="K1051" s="2" t="str">
        <x:v>0000831001-20-000031</x:v>
      </x:c>
      <x:c r="L1051" s="2" t="str">
        <x:v>data/raw/filings/C_0000831001-20-000031_c-12312019x10k.htm</x:v>
      </x:c>
      <x:c r="M1051" s="2" t="str">
        <x:v>https://www.sec.gov/Archives/edgar/data/831001/000083100120000031/c-12312019x10k.htm</x:v>
      </x:c>
      <x:c r="N1051" s="2" t="str">
        <x:v>d31394105e9112-wk-Fact-E852D4F7296E6F788B6CAFE35009B9B5</x:v>
      </x:c>
      <x:c r="O1051" s="2" t="str"/>
      <x:c r="P1051" s="2" t="str">
        <x:v>Exact XBRL anchor</x:v>
      </x:c>
      <x:c r="Q1051" s="2" t="str">
        <x:v>Noninterest Income</x:v>
      </x:c>
      <x:c r="R1051" s="2" t="str">
        <x:v>highlighted/C_0000831001-20-000031_c-12312019x10k.htm</x:v>
      </x:c>
      <x:c r="S1051" s="2" t="str"/>
      <x:c r="T1051" s="2" t="str"/>
    </x:row>
    <x:row r="1052" ht="24" customHeight="1">
      <x:c r="C1052" s="2" t="str">
        <x:v>Historical Inputs!F1052</x:v>
      </x:c>
      <x:c r="D1052" s="2" t="str">
        <x:v>C</x:v>
      </x:c>
      <x:c r="E1052" s="2" t="str">
        <x:v>FY2017</x:v>
      </x:c>
      <x:c r="F1052" s="2" t="str">
        <x:v>revenue_reported</x:v>
      </x:c>
      <x:c r="G1052" s="2" t="n">
        <x:v>72444</x:v>
      </x:c>
      <x:c r="H1052" s="2" t="str">
        <x:v>USD</x:v>
      </x:c>
      <x:c r="I1052" s="2" t="str">
        <x:v>2017-12-31</x:v>
      </x:c>
      <x:c r="J1052" s="2" t="str">
        <x:v>2020-02-21</x:v>
      </x:c>
      <x:c r="K1052" s="2" t="str">
        <x:v>0000831001-20-000031</x:v>
      </x:c>
      <x:c r="L1052" s="2" t="str">
        <x:v>data/raw/filings/C_0000831001-20-000031_c-12312019x10k.htm</x:v>
      </x:c>
      <x:c r="M1052" s="2" t="str">
        <x:v>https://www.sec.gov/Archives/edgar/data/831001/000083100120000031/c-12312019x10k.htm</x:v>
      </x:c>
      <x:c r="N1052" s="2" t="str">
        <x:v>d31394105e9190-wk-Fact-895AEB4F978590809C5BAFE34F4E2C0A</x:v>
      </x:c>
      <x:c r="O1052" s="2" t="str"/>
      <x:c r="P1052" s="2" t="str">
        <x:v>Exact XBRL anchor</x:v>
      </x:c>
      <x:c r="Q1052" s="2" t="str">
        <x:v>Revenues</x:v>
      </x:c>
      <x:c r="R1052" s="2" t="str">
        <x:v>highlighted/C_0000831001-20-000031_c-12312019x10k.htm</x:v>
      </x:c>
      <x:c r="S1052" s="2" t="str"/>
      <x:c r="T1052" s="2" t="str"/>
    </x:row>
    <x:row r="1053" ht="24" customHeight="1">
      <x:c r="C1053" s="2" t="str">
        <x:v>Historical Inputs!F1053</x:v>
      </x:c>
      <x:c r="D1053" s="2" t="str">
        <x:v>C</x:v>
      </x:c>
      <x:c r="E1053" s="2" t="str">
        <x:v>FY2017</x:v>
      </x:c>
      <x:c r="F1053" s="2" t="str">
        <x:v>opex</x:v>
      </x:c>
      <x:c r="G1053" s="2" t="n">
        <x:v>42232</x:v>
      </x:c>
      <x:c r="H1053" s="2" t="str">
        <x:v>USD</x:v>
      </x:c>
      <x:c r="I1053" s="2" t="str">
        <x:v>2017-12-31</x:v>
      </x:c>
      <x:c r="J1053" s="2" t="str">
        <x:v>2020-02-21</x:v>
      </x:c>
      <x:c r="K1053" s="2" t="str">
        <x:v>0000831001-20-000031</x:v>
      </x:c>
      <x:c r="L1053" s="2" t="str">
        <x:v>data/raw/filings/C_0000831001-20-000031_c-12312019x10k.htm</x:v>
      </x:c>
      <x:c r="M1053" s="2" t="str">
        <x:v>https://www.sec.gov/Archives/edgar/data/831001/000083100120000031/c-12312019x10k.htm</x:v>
      </x:c>
      <x:c r="N1053" s="2" t="str">
        <x:v>d31394105e9741-wk-Fact-A936E6DA4C0A7035B781AFE34FF48722</x:v>
      </x:c>
      <x:c r="O1053" s="2" t="str"/>
      <x:c r="P1053" s="2" t="str">
        <x:v>Exact XBRL anchor</x:v>
      </x:c>
      <x:c r="Q1053" s="2" t="str">
        <x:v>Noninterest Expense</x:v>
      </x:c>
      <x:c r="R1053" s="2" t="str">
        <x:v>highlighted/C_0000831001-20-000031_c-12312019x10k.htm</x:v>
      </x:c>
      <x:c r="S1053" s="2" t="str"/>
      <x:c r="T1053" s="2" t="str"/>
    </x:row>
    <x:row r="1054" ht="24" customHeight="1">
      <x:c r="C1054" s="2" t="str">
        <x:v>Historical Inputs!F1054</x:v>
      </x:c>
      <x:c r="D1054" s="2" t="str">
        <x:v>C</x:v>
      </x:c>
      <x:c r="E1054" s="2" t="str">
        <x:v>FY2017</x:v>
      </x:c>
      <x:c r="F1054" s="2" t="str">
        <x:v>provision</x:v>
      </x:c>
      <x:c r="G1054" s="2" t="n">
        <x:v>7451</x:v>
      </x:c>
      <x:c r="H1054" s="2" t="str">
        <x:v>USD</x:v>
      </x:c>
      <x:c r="I1054" s="2" t="str">
        <x:v>2017-12-31</x:v>
      </x:c>
      <x:c r="J1054" s="2" t="str">
        <x:v>2019-02-22</x:v>
      </x:c>
      <x:c r="K1054" s="2" t="str">
        <x:v>0000831001-19-000027</x:v>
      </x:c>
      <x:c r="L1054" s="2" t="str">
        <x:v>data/raw/filings/C_0000831001-19-000027_c-12312018x10k.htm</x:v>
      </x:c>
      <x:c r="M1054" s="2" t="str">
        <x:v>https://www.sec.gov/Archives/edgar/data/831001/000083100119000027/c-12312018x10k.htm</x:v>
      </x:c>
      <x:c r="N1054" s="2" t="str"/>
      <x:c r="O1054" s="2" t="str"/>
      <x:c r="P1054" s="2" t="str">
        <x:v>Structured source retained; exact visible anchor requires review</x:v>
      </x:c>
      <x:c r="Q1054" s="2" t="str">
        <x:v>Provision for Loan, Lease, and Other Losses</x:v>
      </x:c>
      <x:c r="R1054" s="2" t="str"/>
      <x:c r="S1054" s="2" t="str"/>
      <x:c r="T1054" s="2" t="str"/>
    </x:row>
    <x:row r="1055" ht="24" customHeight="1">
      <x:c r="C1055" s="2" t="str">
        <x:v>Historical Inputs!F1055</x:v>
      </x:c>
      <x:c r="D1055" s="2" t="str">
        <x:v>C</x:v>
      </x:c>
      <x:c r="E1055" s="2" t="str">
        <x:v>FY2017</x:v>
      </x:c>
      <x:c r="F1055" s="2" t="str">
        <x:v>pretax</x:v>
      </x:c>
      <x:c r="G1055" s="2" t="n">
        <x:v>22761</x:v>
      </x:c>
      <x:c r="H1055" s="2" t="str">
        <x:v>USD</x:v>
      </x:c>
      <x:c r="I1055" s="2" t="str">
        <x:v>2017-12-31</x:v>
      </x:c>
      <x:c r="J1055" s="2" t="str">
        <x:v>2020-02-21</x:v>
      </x:c>
      <x:c r="K1055" s="2" t="str">
        <x:v>0000831001-20-000031</x:v>
      </x:c>
      <x:c r="L1055" s="2" t="str">
        <x:v>data/raw/filings/C_0000831001-20-000031_c-12312019x10k.htm</x:v>
      </x:c>
      <x:c r="M1055" s="2" t="str">
        <x:v>https://www.sec.gov/Archives/edgar/data/831001/000083100120000031/c-12312019x10k.htm</x:v>
      </x:c>
      <x:c r="N1055" s="2" t="str">
        <x:v>d31394105e9897-wk-Fact-34952436D758BF4F0E61AFE35124429D</x:v>
      </x:c>
      <x:c r="O1055" s="2" t="str"/>
      <x:c r="P1055" s="2" t="str">
        <x:v>Exact XBRL anchor</x:v>
      </x:c>
      <x:c r="Q1055" s="2" t="str">
        <x:v>Income (Loss) from Continuing Operations before Income Taxes, Noncontrolling Interest</x:v>
      </x:c>
      <x:c r="R1055" s="2" t="str">
        <x:v>highlighted/C_0000831001-20-000031_c-12312019x10k.htm</x:v>
      </x:c>
      <x:c r="S1055" s="2" t="str"/>
      <x:c r="T1055" s="2" t="str"/>
    </x:row>
    <x:row r="1056" ht="24" customHeight="1">
      <x:c r="C1056" s="2" t="str">
        <x:v>Historical Inputs!F1056</x:v>
      </x:c>
      <x:c r="D1056" s="2" t="str">
        <x:v>C</x:v>
      </x:c>
      <x:c r="E1056" s="2" t="str">
        <x:v>FY2017</x:v>
      </x:c>
      <x:c r="F1056" s="2" t="str">
        <x:v>tax</x:v>
      </x:c>
      <x:c r="G1056" s="2" t="n">
        <x:v>29388</x:v>
      </x:c>
      <x:c r="H1056" s="2" t="str">
        <x:v>USD</x:v>
      </x:c>
      <x:c r="I1056" s="2" t="str">
        <x:v>2017-12-31</x:v>
      </x:c>
      <x:c r="J1056" s="2" t="str">
        <x:v>2020-02-21</x:v>
      </x:c>
      <x:c r="K1056" s="2" t="str">
        <x:v>0000831001-20-000031</x:v>
      </x:c>
      <x:c r="L1056" s="2" t="str">
        <x:v>data/raw/filings/C_0000831001-20-000031_c-12312019x10k.htm</x:v>
      </x:c>
      <x:c r="M1056" s="2" t="str">
        <x:v>https://www.sec.gov/Archives/edgar/data/831001/000083100120000031/c-12312019x10k.htm</x:v>
      </x:c>
      <x:c r="N1056" s="2" t="str">
        <x:v>d31394105e9969-wk-Fact-6406290A76F0A8B8A7DCAFE3520BA9EB</x:v>
      </x:c>
      <x:c r="O1056" s="2" t="str"/>
      <x:c r="P1056" s="2" t="str">
        <x:v>Exact XBRL anchor</x:v>
      </x:c>
      <x:c r="Q1056" s="2" t="str">
        <x:v>Income Tax Expense (Benefit)</x:v>
      </x:c>
      <x:c r="R1056" s="2" t="str">
        <x:v>highlighted/C_0000831001-20-000031_c-12312019x10k.htm</x:v>
      </x:c>
      <x:c r="S1056" s="2" t="str"/>
      <x:c r="T1056" s="2" t="str"/>
    </x:row>
    <x:row r="1057" ht="24" customHeight="1">
      <x:c r="C1057" s="2" t="str">
        <x:v>Historical Inputs!F1057</x:v>
      </x:c>
      <x:c r="D1057" s="2" t="str">
        <x:v>C</x:v>
      </x:c>
      <x:c r="E1057" s="2" t="str">
        <x:v>FY2017</x:v>
      </x:c>
      <x:c r="F1057" s="2" t="str">
        <x:v>net_income</x:v>
      </x:c>
      <x:c r="G1057" s="2" t="n">
        <x:v>-6798</x:v>
      </x:c>
      <x:c r="H1057" s="2" t="str">
        <x:v>USD</x:v>
      </x:c>
      <x:c r="I1057" s="2" t="str">
        <x:v>2017-12-31</x:v>
      </x:c>
      <x:c r="J1057" s="2" t="str">
        <x:v>2020-02-21</x:v>
      </x:c>
      <x:c r="K1057" s="2" t="str">
        <x:v>0000831001-20-000031</x:v>
      </x:c>
      <x:c r="L1057" s="2" t="str">
        <x:v>data/raw/filings/C_0000831001-20-000031_c-12312019x10k.htm</x:v>
      </x:c>
      <x:c r="M1057" s="2" t="str">
        <x:v>https://www.sec.gov/Archives/edgar/data/831001/000083100120000031/c-12312019x10k.htm</x:v>
      </x:c>
      <x:c r="N1057" s="2" t="str">
        <x:v>d31394105e10370-wk-Fact-18D205810B3C0127EE30AFE34FF96532</x:v>
      </x:c>
      <x:c r="O1057" s="2" t="str"/>
      <x:c r="P1057" s="2" t="str">
        <x:v>Exact XBRL anchor</x:v>
      </x:c>
      <x:c r="Q1057" s="2" t="str">
        <x:v>Net Income (Loss) Attributable to Parent</x:v>
      </x:c>
      <x:c r="R1057" s="2" t="str">
        <x:v>highlighted/C_0000831001-20-000031_c-12312019x10k.htm</x:v>
      </x:c>
      <x:c r="S1057" s="2" t="str"/>
      <x:c r="T1057" s="2" t="str"/>
    </x:row>
    <x:row r="1058" ht="24" customHeight="1">
      <x:c r="C1058" s="2" t="str">
        <x:v>Historical Inputs!F1058</x:v>
      </x:c>
      <x:c r="D1058" s="2" t="str">
        <x:v>C</x:v>
      </x:c>
      <x:c r="E1058" s="2" t="str">
        <x:v>FY2017</x:v>
      </x:c>
      <x:c r="F1058" s="2" t="str">
        <x:v>common_income</x:v>
      </x:c>
      <x:c r="G1058" s="2" t="n">
        <x:v>-8048</x:v>
      </x:c>
      <x:c r="H1058" s="2" t="str">
        <x:v>USD</x:v>
      </x:c>
      <x:c r="I1058" s="2" t="str">
        <x:v>2017-12-31</x:v>
      </x:c>
      <x:c r="J1058" s="2" t="str">
        <x:v>2020-02-21</x:v>
      </x:c>
      <x:c r="K1058" s="2" t="str">
        <x:v>0000831001-20-000031</x:v>
      </x:c>
      <x:c r="L1058" s="2" t="str">
        <x:v>data/raw/filings/C_0000831001-20-000031_c-12312019x10k.htm</x:v>
      </x:c>
      <x:c r="M1058" s="2" t="str">
        <x:v>https://www.sec.gov/Archives/edgar/data/831001/000083100120000031/c-12312019x10k.htm</x:v>
      </x:c>
      <x:c r="N1058" s="2" t="str">
        <x:v>d31173726e2577-wk-Fact-DFA2822AC82286443D16AF67B847E798</x:v>
      </x:c>
      <x:c r="O1058" s="2" t="str"/>
      <x:c r="P1058" s="2" t="str">
        <x:v>Exact XBRL anchor</x:v>
      </x:c>
      <x:c r="Q1058" s="2" t="str">
        <x:v>Net Income (Loss) Available to Common Stockholders, Basic</x:v>
      </x:c>
      <x:c r="R1058" s="2" t="str">
        <x:v>highlighted/C_0000831001-20-000031_c-12312019x10k.htm</x:v>
      </x:c>
      <x:c r="S1058" s="2" t="str"/>
      <x:c r="T1058" s="2" t="str"/>
    </x:row>
    <x:row r="1059" ht="24" customHeight="1">
      <x:c r="C1059" s="2" t="str">
        <x:v>Historical Inputs!F1059</x:v>
      </x:c>
      <x:c r="D1059" s="2" t="str">
        <x:v>C</x:v>
      </x:c>
      <x:c r="E1059" s="2" t="str">
        <x:v>FY2017</x:v>
      </x:c>
      <x:c r="F1059" s="2" t="str">
        <x:v>preferred_div</x:v>
      </x:c>
      <x:c r="G1059" s="2" t="n">
        <x:v>1213</x:v>
      </x:c>
      <x:c r="H1059" s="2" t="str">
        <x:v>USD</x:v>
      </x:c>
      <x:c r="I1059" s="2" t="str">
        <x:v>2017-12-31</x:v>
      </x:c>
      <x:c r="J1059" s="2" t="str">
        <x:v>2020-02-21</x:v>
      </x:c>
      <x:c r="K1059" s="2" t="str">
        <x:v>0000831001-20-000031</x:v>
      </x:c>
      <x:c r="L1059" s="2" t="str">
        <x:v>data/raw/filings/C_0000831001-20-000031_c-12312019x10k.htm</x:v>
      </x:c>
      <x:c r="M1059" s="2" t="str">
        <x:v>https://www.sec.gov/Archives/edgar/data/831001/000083100120000031/c-12312019x10k.htm</x:v>
      </x:c>
      <x:c r="N1059" s="2" t="str">
        <x:v>d31173726e2078-wk-Fact-FA6EEAA0340844646606163EC8A0A90A</x:v>
      </x:c>
      <x:c r="O1059" s="2" t="str"/>
      <x:c r="P1059" s="2" t="str">
        <x:v>Exact XBRL anchor</x:v>
      </x:c>
      <x:c r="Q1059" s="2" t="str">
        <x:v>Dividends, Preferred Stock</x:v>
      </x:c>
      <x:c r="R1059" s="2" t="str">
        <x:v>highlighted/C_0000831001-20-000031_c-12312019x10k.htm</x:v>
      </x:c>
      <x:c r="S1059" s="2" t="str"/>
      <x:c r="T1059" s="2" t="str"/>
    </x:row>
    <x:row r="1060" ht="24" customHeight="1">
      <x:c r="C1060" s="2" t="str">
        <x:v>Historical Inputs!F1060</x:v>
      </x:c>
      <x:c r="D1060" s="2" t="str">
        <x:v>C</x:v>
      </x:c>
      <x:c r="E1060" s="2" t="str">
        <x:v>FY2017</x:v>
      </x:c>
      <x:c r="F1060" s="2" t="str">
        <x:v>eps</x:v>
      </x:c>
      <x:c r="G1060" s="2" t="n">
        <x:v>-2.98</x:v>
      </x:c>
      <x:c r="H1060" s="2" t="str">
        <x:v>USD/shares</x:v>
      </x:c>
      <x:c r="I1060" s="2" t="str">
        <x:v>2017-12-31</x:v>
      </x:c>
      <x:c r="J1060" s="2" t="str">
        <x:v>2020-02-21</x:v>
      </x:c>
      <x:c r="K1060" s="2" t="str">
        <x:v>0000831001-20-000031</x:v>
      </x:c>
      <x:c r="L1060" s="2" t="str">
        <x:v>data/raw/filings/C_0000831001-20-000031_c-12312019x10k.htm</x:v>
      </x:c>
      <x:c r="M1060" s="2" t="str">
        <x:v>https://www.sec.gov/Archives/edgar/data/831001/000083100120000031/c-12312019x10k.htm</x:v>
      </x:c>
      <x:c r="N1060" s="2" t="str">
        <x:v>d31173726e3126-wk-Fact-6AA711E4A7C4852DF27BAFE34F9A868B</x:v>
      </x:c>
      <x:c r="O1060" s="2" t="str"/>
      <x:c r="P1060" s="2" t="str">
        <x:v>Exact XBRL anchor</x:v>
      </x:c>
      <x:c r="Q1060" s="2" t="str">
        <x:v>Earnings Per Share, Diluted</x:v>
      </x:c>
      <x:c r="R1060" s="2" t="str">
        <x:v>highlighted/C_0000831001-20-000031_c-12312019x10k.htm</x:v>
      </x:c>
      <x:c r="S1060" s="2" t="str"/>
      <x:c r="T1060" s="2" t="str"/>
    </x:row>
    <x:row r="1061" ht="24" customHeight="1">
      <x:c r="C1061" s="2" t="str">
        <x:v>Historical Inputs!F1061</x:v>
      </x:c>
      <x:c r="D1061" s="2" t="str">
        <x:v>C</x:v>
      </x:c>
      <x:c r="E1061" s="2" t="str">
        <x:v>FY2017</x:v>
      </x:c>
      <x:c r="F1061" s="2" t="str">
        <x:v>shares_diluted</x:v>
      </x:c>
      <x:c r="G1061" s="2" t="n">
        <x:v>2698.5</x:v>
      </x:c>
      <x:c r="H1061" s="2" t="str">
        <x:v>shares</x:v>
      </x:c>
      <x:c r="I1061" s="2" t="str">
        <x:v>2017-12-31</x:v>
      </x:c>
      <x:c r="J1061" s="2" t="str">
        <x:v>2020-02-21</x:v>
      </x:c>
      <x:c r="K1061" s="2" t="str">
        <x:v>0000831001-20-000031</x:v>
      </x:c>
      <x:c r="L1061" s="2" t="str">
        <x:v>data/raw/filings/C_0000831001-20-000031_c-12312019x10k.htm</x:v>
      </x:c>
      <x:c r="M1061" s="2" t="str">
        <x:v>https://www.sec.gov/Archives/edgar/data/831001/000083100120000031/c-12312019x10k.htm</x:v>
      </x:c>
      <x:c r="N1061" s="2" t="str">
        <x:v>d31173726e2922-wk-Fact-740AD9A6CA5773537A3F15566070D233</x:v>
      </x:c>
      <x:c r="O1061" s="2" t="str"/>
      <x:c r="P1061" s="2" t="str">
        <x:v>Exact XBRL anchor</x:v>
      </x:c>
      <x:c r="Q1061" s="2" t="str">
        <x:v>Weighted Average Number of Shares Outstanding, Diluted</x:v>
      </x:c>
      <x:c r="R1061" s="2" t="str">
        <x:v>highlighted/C_0000831001-20-000031_c-12312019x10k.htm</x:v>
      </x:c>
      <x:c r="S1061" s="2" t="str"/>
      <x:c r="T1061" s="2" t="str"/>
    </x:row>
    <x:row r="1062" ht="24" customHeight="1">
      <x:c r="C1062" s="2" t="str">
        <x:v>Historical Inputs!F1062</x:v>
      </x:c>
      <x:c r="D1062" s="2" t="str">
        <x:v>C</x:v>
      </x:c>
      <x:c r="E1062" s="2" t="str">
        <x:v>FY2017</x:v>
      </x:c>
      <x:c r="F1062" s="2" t="str">
        <x:v>dps</x:v>
      </x:c>
      <x:c r="G1062" s="2" t="str">
        <x:v>n.a.</x:v>
      </x:c>
      <x:c r="H1062" s="2" t="str">
        <x:v>USD/share</x:v>
      </x:c>
      <x:c r="I1062" s="2" t="str">
        <x:v>2017-12-31</x:v>
      </x:c>
      <x:c r="J1062" s="2" t="str"/>
      <x:c r="K1062" s="2" t="str"/>
      <x:c r="L1062" s="2" t="str"/>
      <x:c r="M1062" s="2" t="str"/>
      <x:c r="N1062" s="2" t="str"/>
      <x:c r="O1062" s="2" t="str"/>
      <x:c r="P1062" s="2" t="str">
        <x:v>Not reported / unavailable</x:v>
      </x:c>
      <x:c r="Q1062" s="2" t="str">
        <x:v>Dividends per common share</x:v>
      </x:c>
      <x:c r="R1062" s="2" t="str"/>
      <x:c r="S1062" s="2" t="str"/>
      <x:c r="T1062" s="2" t="str"/>
    </x:row>
    <x:row r="1063" ht="24" customHeight="1">
      <x:c r="C1063" s="2" t="str">
        <x:v>Historical Inputs!F1063</x:v>
      </x:c>
      <x:c r="D1063" s="2" t="str">
        <x:v>C</x:v>
      </x:c>
      <x:c r="E1063" s="2" t="str">
        <x:v>FY2017</x:v>
      </x:c>
      <x:c r="F1063" s="2" t="str">
        <x:v>dividends</x:v>
      </x:c>
      <x:c r="G1063" s="2" t="n">
        <x:v>3797</x:v>
      </x:c>
      <x:c r="H1063" s="2" t="str">
        <x:v>USD</x:v>
      </x:c>
      <x:c r="I1063" s="2" t="str">
        <x:v>2017-12-31</x:v>
      </x:c>
      <x:c r="J1063" s="2" t="str">
        <x:v>2020-02-21</x:v>
      </x:c>
      <x:c r="K1063" s="2" t="str">
        <x:v>0000831001-20-000031</x:v>
      </x:c>
      <x:c r="L1063" s="2" t="str">
        <x:v>data/raw/filings/C_0000831001-20-000031_c-12312019x10k.htm</x:v>
      </x:c>
      <x:c r="M1063" s="2" t="str">
        <x:v>https://www.sec.gov/Archives/edgar/data/831001/000083100120000031/c-12312019x10k.htm</x:v>
      </x:c>
      <x:c r="N1063" s="2" t="str">
        <x:v>d31394105e24318-wk-Fact-6B03E15CF52A8F4D1C35159CF531C161</x:v>
      </x:c>
      <x:c r="O1063" s="2" t="str"/>
      <x:c r="P1063" s="2" t="str">
        <x:v>Exact XBRL anchor</x:v>
      </x:c>
      <x:c r="Q1063" s="2" t="str">
        <x:v>Payments of Dividends</x:v>
      </x:c>
      <x:c r="R1063" s="2" t="str">
        <x:v>highlighted/C_0000831001-20-000031_c-12312019x10k.htm</x:v>
      </x:c>
      <x:c r="S1063" s="2" t="str"/>
      <x:c r="T1063" s="2" t="str"/>
    </x:row>
    <x:row r="1064" ht="24" customHeight="1">
      <x:c r="C1064" s="2" t="str">
        <x:v>Historical Inputs!F1064</x:v>
      </x:c>
      <x:c r="D1064" s="2" t="str">
        <x:v>C</x:v>
      </x:c>
      <x:c r="E1064" s="2" t="str">
        <x:v>FY2017</x:v>
      </x:c>
      <x:c r="F1064" s="2" t="str">
        <x:v>buybacks</x:v>
      </x:c>
      <x:c r="G1064" s="2" t="n">
        <x:v>14541</x:v>
      </x:c>
      <x:c r="H1064" s="2" t="str">
        <x:v>USD</x:v>
      </x:c>
      <x:c r="I1064" s="2" t="str">
        <x:v>2017-12-31</x:v>
      </x:c>
      <x:c r="J1064" s="2" t="str">
        <x:v>2020-02-21</x:v>
      </x:c>
      <x:c r="K1064" s="2" t="str">
        <x:v>0000831001-20-000031</x:v>
      </x:c>
      <x:c r="L1064" s="2" t="str">
        <x:v>data/raw/filings/C_0000831001-20-000031_c-12312019x10k.htm</x:v>
      </x:c>
      <x:c r="M1064" s="2" t="str">
        <x:v>https://www.sec.gov/Archives/edgar/data/831001/000083100120000031/c-12312019x10k.htm</x:v>
      </x:c>
      <x:c r="N1064" s="2" t="str">
        <x:v>d31394105e24469-wk-Fact-E6868A02CCEF628B440B159CF9AC7DB7</x:v>
      </x:c>
      <x:c r="O1064" s="2" t="str"/>
      <x:c r="P1064" s="2" t="str">
        <x:v>Exact XBRL anchor</x:v>
      </x:c>
      <x:c r="Q1064" s="2" t="str">
        <x:v>Payments for Repurchase of Common Stock</x:v>
      </x:c>
      <x:c r="R1064" s="2" t="str">
        <x:v>highlighted/C_0000831001-20-000031_c-12312019x10k.htm</x:v>
      </x:c>
      <x:c r="S1064" s="2" t="str"/>
      <x:c r="T1064" s="2" t="str"/>
    </x:row>
    <x:row r="1065" ht="24" customHeight="1">
      <x:c r="C1065" s="2" t="str">
        <x:v>Historical Inputs!F1065</x:v>
      </x:c>
      <x:c r="D1065" s="2" t="str">
        <x:v>C</x:v>
      </x:c>
      <x:c r="E1065" s="2" t="str">
        <x:v>FY2017</x:v>
      </x:c>
      <x:c r="F1065" s="2" t="str">
        <x:v>chargeoffs</x:v>
      </x:c>
      <x:c r="G1065" s="2" t="str">
        <x:v>n.a.</x:v>
      </x:c>
      <x:c r="H1065" s="2" t="str">
        <x:v>USDm</x:v>
      </x:c>
      <x:c r="I1065" s="2" t="str">
        <x:v>2017-12-31</x:v>
      </x:c>
      <x:c r="J1065" s="2" t="str"/>
      <x:c r="K1065" s="2" t="str"/>
      <x:c r="L1065" s="2" t="str"/>
      <x:c r="M1065" s="2" t="str"/>
      <x:c r="N1065" s="2" t="str"/>
      <x:c r="O1065" s="2" t="str"/>
      <x:c r="P1065" s="2" t="str">
        <x:v>Not reported / unavailable</x:v>
      </x:c>
      <x:c r="Q1065" s="2" t="str">
        <x:v>Gross loan charge-offs</x:v>
      </x:c>
      <x:c r="R1065" s="2" t="str"/>
      <x:c r="S1065" s="2" t="str"/>
      <x:c r="T1065" s="2" t="str"/>
    </x:row>
    <x:row r="1066" ht="24" customHeight="1">
      <x:c r="C1066" s="2" t="str">
        <x:v>Historical Inputs!F1066</x:v>
      </x:c>
      <x:c r="D1066" s="2" t="str">
        <x:v>C</x:v>
      </x:c>
      <x:c r="E1066" s="2" t="str">
        <x:v>FY2017</x:v>
      </x:c>
      <x:c r="F1066" s="2" t="str">
        <x:v>recoveries</x:v>
      </x:c>
      <x:c r="G1066" s="2" t="str">
        <x:v>n.a.</x:v>
      </x:c>
      <x:c r="H1066" s="2" t="str">
        <x:v>USDm</x:v>
      </x:c>
      <x:c r="I1066" s="2" t="str">
        <x:v>2017-12-31</x:v>
      </x:c>
      <x:c r="J1066" s="2" t="str"/>
      <x:c r="K1066" s="2" t="str"/>
      <x:c r="L1066" s="2" t="str"/>
      <x:c r="M1066" s="2" t="str"/>
      <x:c r="N1066" s="2" t="str"/>
      <x:c r="O1066" s="2" t="str"/>
      <x:c r="P1066" s="2" t="str">
        <x:v>Not reported / unavailable</x:v>
      </x:c>
      <x:c r="Q1066" s="2" t="str">
        <x:v>Loan recoveries</x:v>
      </x:c>
      <x:c r="R1066" s="2" t="str"/>
      <x:c r="S1066" s="2" t="str"/>
      <x:c r="T1066" s="2" t="str"/>
    </x:row>
    <x:row r="1067" ht="24" customHeight="1">
      <x:c r="C1067" s="2" t="str">
        <x:v>Historical Inputs!F1067</x:v>
      </x:c>
      <x:c r="D1067" s="2" t="str">
        <x:v>C</x:v>
      </x:c>
      <x:c r="E1067" s="2" t="str">
        <x:v>FY2017</x:v>
      </x:c>
      <x:c r="F1067" s="2" t="str">
        <x:v>rwa</x:v>
      </x:c>
      <x:c r="G1067" s="2" t="str">
        <x:v>n.a.</x:v>
      </x:c>
      <x:c r="H1067" s="2" t="str">
        <x:v>USDm</x:v>
      </x:c>
      <x:c r="I1067" s="2" t="str">
        <x:v>2017-12-31</x:v>
      </x:c>
      <x:c r="J1067" s="2" t="str"/>
      <x:c r="K1067" s="2" t="str"/>
      <x:c r="L1067" s="2" t="str"/>
      <x:c r="M1067" s="2" t="str"/>
      <x:c r="N1067" s="2" t="str"/>
      <x:c r="O1067" s="2" t="str"/>
      <x:c r="P1067" s="2" t="str">
        <x:v>Not reported / unavailable</x:v>
      </x:c>
      <x:c r="Q1067" s="2" t="str">
        <x:v>Risk-weighted assets</x:v>
      </x:c>
      <x:c r="R1067" s="2" t="str"/>
      <x:c r="S1067" s="2" t="str"/>
      <x:c r="T1067" s="2" t="str"/>
    </x:row>
    <x:row r="1068" ht="24" customHeight="1">
      <x:c r="C1068" s="2" t="str">
        <x:v>Historical Inputs!F1068</x:v>
      </x:c>
      <x:c r="D1068" s="2" t="str">
        <x:v>C</x:v>
      </x:c>
      <x:c r="E1068" s="2" t="str">
        <x:v>FY2017</x:v>
      </x:c>
      <x:c r="F1068" s="2" t="str">
        <x:v>cet1_reported</x:v>
      </x:c>
      <x:c r="G1068" s="2" t="str">
        <x:v>n.a.</x:v>
      </x:c>
      <x:c r="H1068" s="2" t="str">
        <x:v>%</x:v>
      </x:c>
      <x:c r="I1068" s="2" t="str">
        <x:v>2017-12-31</x:v>
      </x:c>
      <x:c r="J1068" s="2" t="str"/>
      <x:c r="K1068" s="2" t="str"/>
      <x:c r="L1068" s="2" t="str"/>
      <x:c r="M1068" s="2" t="str"/>
      <x:c r="N1068" s="2" t="str"/>
      <x:c r="O1068" s="2" t="str"/>
      <x:c r="P1068" s="2" t="str">
        <x:v>Not reported / unavailable</x:v>
      </x:c>
      <x:c r="Q1068" s="2" t="str">
        <x:v>Actual standardized CET1 ratio</x:v>
      </x:c>
      <x:c r="R1068" s="2" t="str"/>
      <x:c r="S1068" s="2" t="str"/>
      <x:c r="T1068" s="2" t="str"/>
    </x:row>
    <x:row r="1069" ht="24" customHeight="1">
      <x:c r="C1069" s="2" t="str">
        <x:v>Historical Inputs!F1069</x:v>
      </x:c>
      <x:c r="D1069" s="2" t="str">
        <x:v>C</x:v>
      </x:c>
      <x:c r="E1069" s="2" t="str">
        <x:v>FY2017</x:v>
      </x:c>
      <x:c r="F1069" s="2" t="str">
        <x:v>nim_reported</x:v>
      </x:c>
      <x:c r="G1069" s="2" t="str">
        <x:v>n.a.</x:v>
      </x:c>
      <x:c r="H1069" s="2" t="str">
        <x:v>%</x:v>
      </x:c>
      <x:c r="I1069" s="2" t="str">
        <x:v>2017-12-31</x:v>
      </x:c>
      <x:c r="J1069" s="2" t="str"/>
      <x:c r="K1069" s="2" t="str"/>
      <x:c r="L1069" s="2" t="str"/>
      <x:c r="M1069" s="2" t="str"/>
      <x:c r="N1069" s="2" t="str"/>
      <x:c r="O1069" s="2" t="str"/>
      <x:c r="P1069" s="2" t="str">
        <x:v>Not reported / unavailable</x:v>
      </x:c>
      <x:c r="Q1069" s="2" t="str">
        <x:v>Issuer reported net interest margin</x:v>
      </x:c>
      <x:c r="R1069" s="2" t="str"/>
      <x:c r="S1069" s="2" t="str"/>
      <x:c r="T1069" s="2" t="str"/>
    </x:row>
    <x:row r="1070" ht="24" customHeight="1">
      <x:c r="C1070" s="2" t="str">
        <x:v>Historical Inputs!F1070</x:v>
      </x:c>
      <x:c r="D1070" s="2" t="str">
        <x:v>C</x:v>
      </x:c>
      <x:c r="E1070" s="2" t="str">
        <x:v>FY2017</x:v>
      </x:c>
      <x:c r="F1070" s="2" t="str">
        <x:v>bvps_reported</x:v>
      </x:c>
      <x:c r="G1070" s="2" t="n">
        <x:v>70.62</x:v>
      </x:c>
      <x:c r="H1070" s="2" t="str">
        <x:v>USD/shares</x:v>
      </x:c>
      <x:c r="I1070" s="2" t="str">
        <x:v>2017-12-31</x:v>
      </x:c>
      <x:c r="J1070" s="2" t="str">
        <x:v>2018-02-23</x:v>
      </x:c>
      <x:c r="K1070" s="2" t="str">
        <x:v>0000831001-18-000040</x:v>
      </x:c>
      <x:c r="L1070" s="2" t="str">
        <x:v>data/raw/filings/C_0000831001-18-000040_c-12312017x10k.htm</x:v>
      </x:c>
      <x:c r="M1070" s="2" t="str">
        <x:v>https://www.sec.gov/Archives/edgar/data/831001/000083100118000040/c-12312017x10k.htm</x:v>
      </x:c>
      <x:c r="N1070" s="2" t="str"/>
      <x:c r="O1070" s="2" t="str"/>
      <x:c r="P1070" s="2" t="str">
        <x:v>Exact selected original table text</x:v>
      </x:c>
      <x:c r="Q1070" s="2" t="str">
        <x:v>Reported common book value per share</x:v>
      </x:c>
      <x:c r="R1070" s="2" t="str">
        <x:v>highlighted/C_0000831001-18-000040_c-12312017x10k.htm</x:v>
      </x:c>
      <x:c r="S1070" s="2" t="str"/>
      <x:c r="T1070" s="2" t="str"/>
    </x:row>
    <x:row r="1071" ht="24" customHeight="1">
      <x:c r="C1071" s="2" t="str">
        <x:v>Historical Inputs!F1071</x:v>
      </x:c>
      <x:c r="D1071" s="2" t="str">
        <x:v>C</x:v>
      </x:c>
      <x:c r="E1071" s="2" t="str">
        <x:v>FY2017</x:v>
      </x:c>
      <x:c r="F1071" s="2" t="str">
        <x:v>tbvps_reported</x:v>
      </x:c>
      <x:c r="G1071" s="2" t="n">
        <x:v>60.16</x:v>
      </x:c>
      <x:c r="H1071" s="2" t="str">
        <x:v>USD/shares</x:v>
      </x:c>
      <x:c r="I1071" s="2" t="str">
        <x:v>2017-12-31</x:v>
      </x:c>
      <x:c r="J1071" s="2" t="str">
        <x:v>2018-02-23</x:v>
      </x:c>
      <x:c r="K1071" s="2" t="str">
        <x:v>0000831001-18-000040</x:v>
      </x:c>
      <x:c r="L1071" s="2" t="str">
        <x:v>data/raw/filings/C_0000831001-18-000040_c-12312017x10k.htm</x:v>
      </x:c>
      <x:c r="M1071" s="2" t="str">
        <x:v>https://www.sec.gov/Archives/edgar/data/831001/000083100118000040/c-12312017x10k.htm</x:v>
      </x:c>
      <x:c r="N1071" s="2" t="str"/>
      <x:c r="O1071" s="2" t="str"/>
      <x:c r="P1071" s="2" t="str">
        <x:v>Exact selected original table text</x:v>
      </x:c>
      <x:c r="Q1071" s="2" t="str">
        <x:v>Reported tangible book value per share</x:v>
      </x:c>
      <x:c r="R1071" s="2" t="str">
        <x:v>highlighted/C_0000831001-18-000040_c-12312017x10k.htm</x:v>
      </x:c>
      <x:c r="S1071" s="2" t="str"/>
      <x:c r="T1071" s="2" t="str"/>
    </x:row>
    <x:row r="1072" ht="24" customHeight="1">
      <x:c r="C1072" s="2" t="str">
        <x:v>Historical Inputs!F1072</x:v>
      </x:c>
      <x:c r="D1072" s="2" t="str">
        <x:v>C</x:v>
      </x:c>
      <x:c r="E1072" s="2" t="str">
        <x:v>FY2017</x:v>
      </x:c>
      <x:c r="F1072" s="2" t="str">
        <x:v>tce_reported</x:v>
      </x:c>
      <x:c r="G1072" s="2" t="str">
        <x:v>n.a.</x:v>
      </x:c>
      <x:c r="H1072" s="2" t="str">
        <x:v>USDm</x:v>
      </x:c>
      <x:c r="I1072" s="2" t="str">
        <x:v>2017-12-31</x:v>
      </x:c>
      <x:c r="J1072" s="2" t="str"/>
      <x:c r="K1072" s="2" t="str"/>
      <x:c r="L1072" s="2" t="str"/>
      <x:c r="M1072" s="2" t="str"/>
      <x:c r="N1072" s="2" t="str"/>
      <x:c r="O1072" s="2" t="str"/>
      <x:c r="P1072" s="2" t="str">
        <x:v>Not reported / unavailable</x:v>
      </x:c>
      <x:c r="Q1072" s="2" t="str">
        <x:v>Reported tangible common equity</x:v>
      </x:c>
      <x:c r="R1072" s="2" t="str"/>
      <x:c r="S1072" s="2" t="str"/>
      <x:c r="T1072" s="2" t="str"/>
    </x:row>
    <x:row r="1073" ht="24" customHeight="1">
      <x:c r="C1073" s="2" t="str">
        <x:v>Historical Inputs!F1073</x:v>
      </x:c>
      <x:c r="D1073" s="2" t="str">
        <x:v>C</x:v>
      </x:c>
      <x:c r="E1073" s="2" t="str">
        <x:v>FY2018</x:v>
      </x:c>
      <x:c r="F1073" s="2" t="str">
        <x:v>assets</x:v>
      </x:c>
      <x:c r="G1073" s="2" t="n">
        <x:v>1917383</x:v>
      </x:c>
      <x:c r="H1073" s="2" t="str">
        <x:v>USD</x:v>
      </x:c>
      <x:c r="I1073" s="2" t="str">
        <x:v>2018-12-31</x:v>
      </x:c>
      <x:c r="J1073" s="2" t="str">
        <x:v>2020-02-21</x:v>
      </x:c>
      <x:c r="K1073" s="2" t="str">
        <x:v>0000831001-20-000031</x:v>
      </x:c>
      <x:c r="L1073" s="2" t="str">
        <x:v>data/raw/filings/C_0000831001-20-000031_c-12312019x10k.htm</x:v>
      </x:c>
      <x:c r="M1073" s="2" t="str">
        <x:v>https://www.sec.gov/Archives/edgar/data/831001/000083100120000031/c-12312019x10k.htm</x:v>
      </x:c>
      <x:c r="N1073" s="2" t="str">
        <x:v>d31394105e15502-wk-Fact-F9C5D61FB75B18C00986AF67B78B58CE</x:v>
      </x:c>
      <x:c r="O1073" s="2" t="str"/>
      <x:c r="P1073" s="2" t="str">
        <x:v>Exact XBRL anchor</x:v>
      </x:c>
      <x:c r="Q1073" s="2" t="str">
        <x:v>Assets</x:v>
      </x:c>
      <x:c r="R1073" s="2" t="str">
        <x:v>highlighted/C_0000831001-20-000031_c-12312019x10k.htm</x:v>
      </x:c>
      <x:c r="S1073" s="2" t="str"/>
      <x:c r="T1073" s="2" t="str"/>
    </x:row>
    <x:row r="1074" ht="24" customHeight="1">
      <x:c r="C1074" s="2" t="str">
        <x:v>Historical Inputs!F1074</x:v>
      </x:c>
      <x:c r="D1074" s="2" t="str">
        <x:v>C</x:v>
      </x:c>
      <x:c r="E1074" s="2" t="str">
        <x:v>FY2018</x:v>
      </x:c>
      <x:c r="F1074" s="2" t="str">
        <x:v>liabilities</x:v>
      </x:c>
      <x:c r="G1074" s="2" t="n">
        <x:v>1720309</x:v>
      </x:c>
      <x:c r="H1074" s="2" t="str">
        <x:v>USD</x:v>
      </x:c>
      <x:c r="I1074" s="2" t="str">
        <x:v>2018-12-31</x:v>
      </x:c>
      <x:c r="J1074" s="2" t="str">
        <x:v>2020-02-21</x:v>
      </x:c>
      <x:c r="K1074" s="2" t="str">
        <x:v>0000831001-20-000031</x:v>
      </x:c>
      <x:c r="L1074" s="2" t="str">
        <x:v>data/raw/filings/C_0000831001-20-000031_c-12312019x10k.htm</x:v>
      </x:c>
      <x:c r="M1074" s="2" t="str">
        <x:v>https://www.sec.gov/Archives/edgar/data/831001/000083100120000031/c-12312019x10k.htm</x:v>
      </x:c>
      <x:c r="N1074" s="2" t="str">
        <x:v>d31135677e3540-wk-Fact-38A09E273F18FDE687E0AF67B83DD656</x:v>
      </x:c>
      <x:c r="O1074" s="2" t="str"/>
      <x:c r="P1074" s="2" t="str">
        <x:v>Exact XBRL anchor</x:v>
      </x:c>
      <x:c r="Q1074" s="2" t="str">
        <x:v>Liabilities</x:v>
      </x:c>
      <x:c r="R1074" s="2" t="str">
        <x:v>highlighted/C_0000831001-20-000031_c-12312019x10k.htm</x:v>
      </x:c>
      <x:c r="S1074" s="2" t="str"/>
      <x:c r="T1074" s="2" t="str"/>
    </x:row>
    <x:row r="1075" ht="24" customHeight="1">
      <x:c r="C1075" s="2" t="str">
        <x:v>Historical Inputs!F1075</x:v>
      </x:c>
      <x:c r="D1075" s="2" t="str">
        <x:v>C</x:v>
      </x:c>
      <x:c r="E1075" s="2" t="str">
        <x:v>FY2018</x:v>
      </x:c>
      <x:c r="F1075" s="2" t="str">
        <x:v>equity</x:v>
      </x:c>
      <x:c r="G1075" s="2" t="n">
        <x:v>196220</x:v>
      </x:c>
      <x:c r="H1075" s="2" t="str">
        <x:v>USD</x:v>
      </x:c>
      <x:c r="I1075" s="2" t="str">
        <x:v>2018-12-31</x:v>
      </x:c>
      <x:c r="J1075" s="2" t="str">
        <x:v>2020-02-21</x:v>
      </x:c>
      <x:c r="K1075" s="2" t="str">
        <x:v>0000831001-20-000031</x:v>
      </x:c>
      <x:c r="L1075" s="2" t="str">
        <x:v>data/raw/filings/C_0000831001-20-000031_c-12312019x10k.htm</x:v>
      </x:c>
      <x:c r="M1075" s="2" t="str">
        <x:v>https://www.sec.gov/Archives/edgar/data/831001/000083100120000031/c-12312019x10k.htm</x:v>
      </x:c>
      <x:c r="N1075" s="2" t="str">
        <x:v>d31135677e3836-wk-Fact-D61B1FCF4D850DD02866AF67B840660F</x:v>
      </x:c>
      <x:c r="O1075" s="2" t="str"/>
      <x:c r="P1075" s="2" t="str">
        <x:v>Exact XBRL anchor</x:v>
      </x:c>
      <x:c r="Q1075" s="2" t="str">
        <x:v>Stockholders' Equity Attributable to Parent</x:v>
      </x:c>
      <x:c r="R1075" s="2" t="str">
        <x:v>highlighted/C_0000831001-20-000031_c-12312019x10k.htm</x:v>
      </x:c>
      <x:c r="S1075" s="2" t="str"/>
      <x:c r="T1075" s="2" t="str"/>
    </x:row>
    <x:row r="1076" ht="24" customHeight="1">
      <x:c r="C1076" s="2" t="str">
        <x:v>Historical Inputs!F1076</x:v>
      </x:c>
      <x:c r="D1076" s="2" t="str">
        <x:v>C</x:v>
      </x:c>
      <x:c r="E1076" s="2" t="str">
        <x:v>FY2018</x:v>
      </x:c>
      <x:c r="F1076" s="2" t="str">
        <x:v>preferred</x:v>
      </x:c>
      <x:c r="G1076" s="2" t="n">
        <x:v>18460</x:v>
      </x:c>
      <x:c r="H1076" s="2" t="str">
        <x:v>USD</x:v>
      </x:c>
      <x:c r="I1076" s="2" t="str">
        <x:v>2018-12-31</x:v>
      </x:c>
      <x:c r="J1076" s="2" t="str">
        <x:v>2020-02-21</x:v>
      </x:c>
      <x:c r="K1076" s="2" t="str">
        <x:v>0000831001-20-000031</x:v>
      </x:c>
      <x:c r="L1076" s="2" t="str">
        <x:v>data/raw/filings/C_0000831001-20-000031_c-12312019x10k.htm</x:v>
      </x:c>
      <x:c r="M1076" s="2" t="str">
        <x:v>https://www.sec.gov/Archives/edgar/data/831001/000083100120000031/c-12312019x10k.htm</x:v>
      </x:c>
      <x:c r="N1076" s="2" t="str">
        <x:v>d31200259e3126-wk-Fact-26EA75E3626F4B3B3239AF67B841BA96</x:v>
      </x:c>
      <x:c r="O1076" s="2" t="str"/>
      <x:c r="P1076" s="2" t="str">
        <x:v>Exact XBRL anchor</x:v>
      </x:c>
      <x:c r="Q1076" s="2" t="str">
        <x:v>Preferred Stock, Value, Issued</x:v>
      </x:c>
      <x:c r="R1076" s="2" t="str">
        <x:v>highlighted/C_0000831001-20-000031_c-12312019x10k.htm</x:v>
      </x:c>
      <x:c r="S1076" s="2" t="str"/>
      <x:c r="T1076" s="2" t="str"/>
    </x:row>
    <x:row r="1077" ht="24" customHeight="1">
      <x:c r="C1077" s="2" t="str">
        <x:v>Historical Inputs!F1077</x:v>
      </x:c>
      <x:c r="D1077" s="2" t="str">
        <x:v>C</x:v>
      </x:c>
      <x:c r="E1077" s="2" t="str">
        <x:v>FY2018</x:v>
      </x:c>
      <x:c r="F1077" s="2" t="str">
        <x:v>common_equity_reported</x:v>
      </x:c>
      <x:c r="G1077" s="2" t="str">
        <x:v>n.a.</x:v>
      </x:c>
      <x:c r="H1077" s="2" t="str">
        <x:v>USDm</x:v>
      </x:c>
      <x:c r="I1077" s="2" t="str">
        <x:v>2018-12-31</x:v>
      </x:c>
      <x:c r="J1077" s="2" t="str"/>
      <x:c r="K1077" s="2" t="str"/>
      <x:c r="L1077" s="2" t="str"/>
      <x:c r="M1077" s="2" t="str"/>
      <x:c r="N1077" s="2" t="str"/>
      <x:c r="O1077" s="2" t="str"/>
      <x:c r="P1077" s="2" t="str">
        <x:v>Not reported / unavailable</x:v>
      </x:c>
      <x:c r="Q1077" s="2" t="str">
        <x:v>Reported common shareholders equity</x:v>
      </x:c>
      <x:c r="R1077" s="2" t="str"/>
      <x:c r="S1077" s="2" t="str"/>
      <x:c r="T1077" s="2" t="str"/>
    </x:row>
    <x:row r="1078" ht="24" customHeight="1">
      <x:c r="C1078" s="2" t="str">
        <x:v>Historical Inputs!F1078</x:v>
      </x:c>
      <x:c r="D1078" s="2" t="str">
        <x:v>C</x:v>
      </x:c>
      <x:c r="E1078" s="2" t="str">
        <x:v>FY2018</x:v>
      </x:c>
      <x:c r="F1078" s="2" t="str">
        <x:v>goodwill</x:v>
      </x:c>
      <x:c r="G1078" s="2" t="n">
        <x:v>22046</x:v>
      </x:c>
      <x:c r="H1078" s="2" t="str">
        <x:v>USD</x:v>
      </x:c>
      <x:c r="I1078" s="2" t="str">
        <x:v>2018-12-31</x:v>
      </x:c>
      <x:c r="J1078" s="2" t="str">
        <x:v>2022-05-10</x:v>
      </x:c>
      <x:c r="K1078" s="2" t="str">
        <x:v>0000831001-22-000059</x:v>
      </x:c>
      <x:c r="L1078" s="2" t="str">
        <x:v>data/raw/sec/C_companyfacts.json</x:v>
      </x:c>
      <x:c r="M1078" s="2" t="str">
        <x:v>https://data.sec.gov/api/xbrl/companyfacts/CIK0000831001.json</x:v>
      </x:c>
      <x:c r="N1078" s="2" t="str"/>
      <x:c r="O1078" s="2" t="str"/>
      <x:c r="P1078" s="2" t="str">
        <x:v>Structured fact retained</x:v>
      </x:c>
      <x:c r="Q1078" s="2" t="str">
        <x:v>Goodwill</x:v>
      </x:c>
      <x:c r="R1078" s="2" t="str"/>
      <x:c r="S1078" s="2" t="str"/>
      <x:c r="T1078" s="2" t="str"/>
    </x:row>
    <x:row r="1079" ht="24" customHeight="1">
      <x:c r="C1079" s="2" t="str">
        <x:v>Historical Inputs!F1079</x:v>
      </x:c>
      <x:c r="D1079" s="2" t="str">
        <x:v>C</x:v>
      </x:c>
      <x:c r="E1079" s="2" t="str">
        <x:v>FY2018</x:v>
      </x:c>
      <x:c r="F1079" s="2" t="str">
        <x:v>intangibles</x:v>
      </x:c>
      <x:c r="G1079" s="2" t="n">
        <x:v>5220</x:v>
      </x:c>
      <x:c r="H1079" s="2" t="str">
        <x:v>USD</x:v>
      </x:c>
      <x:c r="I1079" s="2" t="str">
        <x:v>2018-12-31</x:v>
      </x:c>
      <x:c r="J1079" s="2" t="str">
        <x:v>2020-02-21</x:v>
      </x:c>
      <x:c r="K1079" s="2" t="str">
        <x:v>0000831001-20-000031</x:v>
      </x:c>
      <x:c r="L1079" s="2" t="str">
        <x:v>data/raw/filings/C_0000831001-20-000031_c-12312019x10k.htm</x:v>
      </x:c>
      <x:c r="M1079" s="2" t="str">
        <x:v>https://www.sec.gov/Archives/edgar/data/831001/000083100120000031/c-12312019x10k.htm</x:v>
      </x:c>
      <x:c r="N1079" s="2" t="str">
        <x:v>d31135677e2402-wk-Fact-A552073BA90FC1413B86AF67B78DF01A</x:v>
      </x:c>
      <x:c r="O1079" s="2" t="str"/>
      <x:c r="P1079" s="2" t="str">
        <x:v>Exact XBRL anchor</x:v>
      </x:c>
      <x:c r="Q1079" s="2" t="str">
        <x:v>Intangible Assets, Net (Excluding Goodwill)</x:v>
      </x:c>
      <x:c r="R1079" s="2" t="str">
        <x:v>highlighted/C_0000831001-20-000031_c-12312019x10k.htm</x:v>
      </x:c>
      <x:c r="S1079" s="2" t="str"/>
      <x:c r="T1079" s="2" t="str"/>
    </x:row>
    <x:row r="1080" ht="24" customHeight="1">
      <x:c r="C1080" s="2" t="str">
        <x:v>Historical Inputs!F1080</x:v>
      </x:c>
      <x:c r="D1080" s="2" t="str">
        <x:v>C</x:v>
      </x:c>
      <x:c r="E1080" s="2" t="str">
        <x:v>FY2018</x:v>
      </x:c>
      <x:c r="F1080" s="2" t="str">
        <x:v>intangibles_total</x:v>
      </x:c>
      <x:c r="G1080" s="2" t="str">
        <x:v>n.a.</x:v>
      </x:c>
      <x:c r="H1080" s="2" t="str">
        <x:v>USDm</x:v>
      </x:c>
      <x:c r="I1080" s="2" t="str">
        <x:v>2018-12-31</x:v>
      </x:c>
      <x:c r="J1080" s="2" t="str"/>
      <x:c r="K1080" s="2" t="str"/>
      <x:c r="L1080" s="2" t="str"/>
      <x:c r="M1080" s="2" t="str"/>
      <x:c r="N1080" s="2" t="str"/>
      <x:c r="O1080" s="2" t="str"/>
      <x:c r="P1080" s="2" t="str">
        <x:v>Not reported / unavailable</x:v>
      </x:c>
      <x:c r="Q1080" s="2" t="str">
        <x:v>Reported goodwill and intangible assets combined</x:v>
      </x:c>
      <x:c r="R1080" s="2" t="str"/>
      <x:c r="S1080" s="2" t="str"/>
      <x:c r="T1080" s="2" t="str"/>
    </x:row>
    <x:row r="1081" ht="24" customHeight="1">
      <x:c r="C1081" s="2" t="str">
        <x:v>Historical Inputs!F1081</x:v>
      </x:c>
      <x:c r="D1081" s="2" t="str">
        <x:v>C</x:v>
      </x:c>
      <x:c r="E1081" s="2" t="str">
        <x:v>FY2018</x:v>
      </x:c>
      <x:c r="F1081" s="2" t="str">
        <x:v>shares_end</x:v>
      </x:c>
      <x:c r="G1081" s="2" t="str">
        <x:v>n.a.</x:v>
      </x:c>
      <x:c r="H1081" s="2" t="str">
        <x:v>million</x:v>
      </x:c>
      <x:c r="I1081" s="2" t="str">
        <x:v>2018-12-31</x:v>
      </x:c>
      <x:c r="J1081" s="2" t="str"/>
      <x:c r="K1081" s="2" t="str"/>
      <x:c r="L1081" s="2" t="str"/>
      <x:c r="M1081" s="2" t="str"/>
      <x:c r="N1081" s="2" t="str"/>
      <x:c r="O1081" s="2" t="str"/>
      <x:c r="P1081" s="2" t="str">
        <x:v>Not reported / unavailable</x:v>
      </x:c>
      <x:c r="Q1081" s="2" t="str">
        <x:v>Period-end common shares outstanding</x:v>
      </x:c>
      <x:c r="R1081" s="2" t="str"/>
      <x:c r="S1081" s="2" t="str"/>
      <x:c r="T1081" s="2" t="str"/>
    </x:row>
    <x:row r="1082" ht="24" customHeight="1">
      <x:c r="C1082" s="2" t="str">
        <x:v>Historical Inputs!F1082</x:v>
      </x:c>
      <x:c r="D1082" s="2" t="str">
        <x:v>C</x:v>
      </x:c>
      <x:c r="E1082" s="2" t="str">
        <x:v>FY2018</x:v>
      </x:c>
      <x:c r="F1082" s="2" t="str">
        <x:v>shares_issued</x:v>
      </x:c>
      <x:c r="G1082" s="2" t="n">
        <x:v>3099.567177</x:v>
      </x:c>
      <x:c r="H1082" s="2" t="str">
        <x:v>shares</x:v>
      </x:c>
      <x:c r="I1082" s="2" t="str">
        <x:v>2018-12-31</x:v>
      </x:c>
      <x:c r="J1082" s="2" t="str">
        <x:v>2020-02-21</x:v>
      </x:c>
      <x:c r="K1082" s="2" t="str">
        <x:v>0000831001-20-000031</x:v>
      </x:c>
      <x:c r="L1082" s="2" t="str">
        <x:v>data/raw/filings/C_0000831001-20-000031_c-12312019x10k.htm</x:v>
      </x:c>
      <x:c r="M1082" s="2" t="str">
        <x:v>https://www.sec.gov/Archives/edgar/data/831001/000083100120000031/c-12312019x10k.htm</x:v>
      </x:c>
      <x:c r="N1082" s="2" t="str">
        <x:v>Fact-12221FBFB5A2C5C99604AF67B83964DC-wk-Fact-12221FBFB5A2C5C99604AF67B83964DC</x:v>
      </x:c>
      <x:c r="O1082" s="2" t="str"/>
      <x:c r="P1082" s="2" t="str">
        <x:v>Exact XBRL anchor</x:v>
      </x:c>
      <x:c r="Q1082" s="2" t="str">
        <x:v>Common Stock, Shares, Issued</x:v>
      </x:c>
      <x:c r="R1082" s="2" t="str">
        <x:v>highlighted/C_0000831001-20-000031_c-12312019x10k.htm</x:v>
      </x:c>
      <x:c r="S1082" s="2" t="str"/>
      <x:c r="T1082" s="2" t="str"/>
    </x:row>
    <x:row r="1083" ht="24" customHeight="1">
      <x:c r="C1083" s="2" t="str">
        <x:v>Historical Inputs!F1083</x:v>
      </x:c>
      <x:c r="D1083" s="2" t="str">
        <x:v>C</x:v>
      </x:c>
      <x:c r="E1083" s="2" t="str">
        <x:v>FY2018</x:v>
      </x:c>
      <x:c r="F1083" s="2" t="str">
        <x:v>shares_treasury</x:v>
      </x:c>
      <x:c r="G1083" s="2" t="n">
        <x:v>731.099833</x:v>
      </x:c>
      <x:c r="H1083" s="2" t="str">
        <x:v>shares</x:v>
      </x:c>
      <x:c r="I1083" s="2" t="str">
        <x:v>2018-12-31</x:v>
      </x:c>
      <x:c r="J1083" s="2" t="str">
        <x:v>2020-02-21</x:v>
      </x:c>
      <x:c r="K1083" s="2" t="str">
        <x:v>0000831001-20-000031</x:v>
      </x:c>
      <x:c r="L1083" s="2" t="str">
        <x:v>data/raw/filings/C_0000831001-20-000031_c-12312019x10k.htm</x:v>
      </x:c>
      <x:c r="M1083" s="2" t="str">
        <x:v>https://www.sec.gov/Archives/edgar/data/831001/000083100120000031/c-12312019x10k.htm</x:v>
      </x:c>
      <x:c r="N1083" s="2" t="str">
        <x:v>Fact-2D7655BAE3F9CB31471DAF67B8329E77-wk-Fact-2D7655BAE3F9CB31471DAF67B8329E77</x:v>
      </x:c>
      <x:c r="O1083" s="2" t="str"/>
      <x:c r="P1083" s="2" t="str">
        <x:v>Exact XBRL anchor</x:v>
      </x:c>
      <x:c r="Q1083" s="2" t="str">
        <x:v>Treasury Stock, Shares</x:v>
      </x:c>
      <x:c r="R1083" s="2" t="str">
        <x:v>highlighted/C_0000831001-20-000031_c-12312019x10k.htm</x:v>
      </x:c>
      <x:c r="S1083" s="2" t="str"/>
      <x:c r="T1083" s="2" t="str"/>
    </x:row>
    <x:row r="1084" ht="24" customHeight="1">
      <x:c r="C1084" s="2" t="str">
        <x:v>Historical Inputs!F1084</x:v>
      </x:c>
      <x:c r="D1084" s="2" t="str">
        <x:v>C</x:v>
      </x:c>
      <x:c r="E1084" s="2" t="str">
        <x:v>FY2018</x:v>
      </x:c>
      <x:c r="F1084" s="2" t="str">
        <x:v>deposits</x:v>
      </x:c>
      <x:c r="G1084" s="2" t="n">
        <x:v>1013170</x:v>
      </x:c>
      <x:c r="H1084" s="2" t="str">
        <x:v>USD</x:v>
      </x:c>
      <x:c r="I1084" s="2" t="str">
        <x:v>2018-12-31</x:v>
      </x:c>
      <x:c r="J1084" s="2" t="str">
        <x:v>2020-02-21</x:v>
      </x:c>
      <x:c r="K1084" s="2" t="str">
        <x:v>0000831001-20-000031</x:v>
      </x:c>
      <x:c r="L1084" s="2" t="str">
        <x:v>data/raw/filings/C_0000831001-20-000031_c-12312019x10k.htm</x:v>
      </x:c>
      <x:c r="M1084" s="2" t="str">
        <x:v>https://www.sec.gov/Archives/edgar/data/831001/000083100120000031/c-12312019x10k.htm</x:v>
      </x:c>
      <x:c r="N1084" s="2" t="str">
        <x:v>d31394105e15662-wk-Fact-AA7F357F690F96D303B6AF67B839E80B</x:v>
      </x:c>
      <x:c r="O1084" s="2" t="str"/>
      <x:c r="P1084" s="2" t="str">
        <x:v>Exact XBRL anchor</x:v>
      </x:c>
      <x:c r="Q1084" s="2" t="str">
        <x:v>Deposits</x:v>
      </x:c>
      <x:c r="R1084" s="2" t="str">
        <x:v>highlighted/C_0000831001-20-000031_c-12312019x10k.htm</x:v>
      </x:c>
      <x:c r="S1084" s="2" t="str"/>
      <x:c r="T1084" s="2" t="str"/>
    </x:row>
    <x:row r="1085" ht="24" customHeight="1">
      <x:c r="C1085" s="2" t="str">
        <x:v>Historical Inputs!F1085</x:v>
      </x:c>
      <x:c r="D1085" s="2" t="str">
        <x:v>C</x:v>
      </x:c>
      <x:c r="E1085" s="2" t="str">
        <x:v>FY2018</x:v>
      </x:c>
      <x:c r="F1085" s="2" t="str">
        <x:v>loans_gross</x:v>
      </x:c>
      <x:c r="G1085" s="2" t="n">
        <x:v>684196</x:v>
      </x:c>
      <x:c r="H1085" s="2" t="str">
        <x:v>USD</x:v>
      </x:c>
      <x:c r="I1085" s="2" t="str">
        <x:v>2018-12-31</x:v>
      </x:c>
      <x:c r="J1085" s="2" t="str">
        <x:v>2020-02-21</x:v>
      </x:c>
      <x:c r="K1085" s="2" t="str">
        <x:v>0000831001-20-000031</x:v>
      </x:c>
      <x:c r="L1085" s="2" t="str">
        <x:v>data/raw/filings/C_0000831001-20-000031_c-12312019x10k.htm</x:v>
      </x:c>
      <x:c r="M1085" s="2" t="str">
        <x:v>https://www.sec.gov/Archives/edgar/data/831001/000083100120000031/c-12312019x10k.htm</x:v>
      </x:c>
      <x:c r="N1085" s="2" t="str"/>
      <x:c r="O1085" s="2" t="str"/>
      <x:c r="P1085" s="2" t="str">
        <x:v>Structured source retained; exact visible anchor requires review</x:v>
      </x:c>
      <x:c r="Q1085" s="2" t="str">
        <x:v>Loans and Leases Receivable, Net of Deferred Income</x:v>
      </x:c>
      <x:c r="R1085" s="2" t="str"/>
      <x:c r="S1085" s="2" t="str"/>
      <x:c r="T1085" s="2" t="str"/>
    </x:row>
    <x:row r="1086" ht="24" customHeight="1">
      <x:c r="C1086" s="2" t="str">
        <x:v>Historical Inputs!F1086</x:v>
      </x:c>
      <x:c r="D1086" s="2" t="str">
        <x:v>C</x:v>
      </x:c>
      <x:c r="E1086" s="2" t="str">
        <x:v>FY2018</x:v>
      </x:c>
      <x:c r="F1086" s="2" t="str">
        <x:v>loans_net</x:v>
      </x:c>
      <x:c r="G1086" s="2" t="n">
        <x:v>671881</x:v>
      </x:c>
      <x:c r="H1086" s="2" t="str">
        <x:v>USD</x:v>
      </x:c>
      <x:c r="I1086" s="2" t="str">
        <x:v>2018-12-31</x:v>
      </x:c>
      <x:c r="J1086" s="2" t="str">
        <x:v>2020-02-21</x:v>
      </x:c>
      <x:c r="K1086" s="2" t="str">
        <x:v>0000831001-20-000031</x:v>
      </x:c>
      <x:c r="L1086" s="2" t="str">
        <x:v>data/raw/filings/C_0000831001-20-000031_c-12312019x10k.htm</x:v>
      </x:c>
      <x:c r="M1086" s="2" t="str">
        <x:v>https://www.sec.gov/Archives/edgar/data/831001/000083100120000031/c-12312019x10k.htm</x:v>
      </x:c>
      <x:c r="N1086" s="2" t="str"/>
      <x:c r="O1086" s="2" t="str"/>
      <x:c r="P1086" s="2" t="str">
        <x:v>Structured source retained; exact visible anchor requires review</x:v>
      </x:c>
      <x:c r="Q1086" s="2" t="str">
        <x:v>Loans and Leases Receivable, Net Amount</x:v>
      </x:c>
      <x:c r="R1086" s="2" t="str"/>
      <x:c r="S1086" s="2" t="str"/>
      <x:c r="T1086" s="2" t="str"/>
    </x:row>
    <x:row r="1087" ht="24" customHeight="1">
      <x:c r="C1087" s="2" t="str">
        <x:v>Historical Inputs!F1087</x:v>
      </x:c>
      <x:c r="D1087" s="2" t="str">
        <x:v>C</x:v>
      </x:c>
      <x:c r="E1087" s="2" t="str">
        <x:v>FY2018</x:v>
      </x:c>
      <x:c r="F1087" s="2" t="str">
        <x:v>allowance</x:v>
      </x:c>
      <x:c r="G1087" s="2" t="n">
        <x:v>12315</x:v>
      </x:c>
      <x:c r="H1087" s="2" t="str">
        <x:v>USD</x:v>
      </x:c>
      <x:c r="I1087" s="2" t="str">
        <x:v>2018-12-31</x:v>
      </x:c>
      <x:c r="J1087" s="2" t="str">
        <x:v>2022-05-10</x:v>
      </x:c>
      <x:c r="K1087" s="2" t="str">
        <x:v>0000831001-22-000059</x:v>
      </x:c>
      <x:c r="L1087" s="2" t="str">
        <x:v>data/raw/sec/C_companyfacts.json</x:v>
      </x:c>
      <x:c r="M1087" s="2" t="str">
        <x:v>https://data.sec.gov/api/xbrl/companyfacts/CIK0000831001.json</x:v>
      </x:c>
      <x:c r="N1087" s="2" t="str"/>
      <x:c r="O1087" s="2" t="str"/>
      <x:c r="P1087" s="2" t="str">
        <x:v>Structured fact retained</x:v>
      </x:c>
      <x:c r="Q1087" s="2" t="str">
        <x:v>Financing Receivable, Allowance for Credit Loss</x:v>
      </x:c>
      <x:c r="R1087" s="2" t="str"/>
      <x:c r="S1087" s="2" t="str"/>
      <x:c r="T1087" s="2" t="str"/>
    </x:row>
    <x:row r="1088" ht="24" customHeight="1">
      <x:c r="C1088" s="2" t="str">
        <x:v>Historical Inputs!F1088</x:v>
      </x:c>
      <x:c r="D1088" s="2" t="str">
        <x:v>C</x:v>
      </x:c>
      <x:c r="E1088" s="2" t="str">
        <x:v>FY2018</x:v>
      </x:c>
      <x:c r="F1088" s="2" t="str">
        <x:v>nonaccrual</x:v>
      </x:c>
      <x:c r="G1088" s="2" t="str">
        <x:v>n.a.</x:v>
      </x:c>
      <x:c r="H1088" s="2" t="str">
        <x:v>USDm</x:v>
      </x:c>
      <x:c r="I1088" s="2" t="str">
        <x:v>2018-12-31</x:v>
      </x:c>
      <x:c r="J1088" s="2" t="str"/>
      <x:c r="K1088" s="2" t="str"/>
      <x:c r="L1088" s="2" t="str"/>
      <x:c r="M1088" s="2" t="str"/>
      <x:c r="N1088" s="2" t="str"/>
      <x:c r="O1088" s="2" t="str"/>
      <x:c r="P1088" s="2" t="str">
        <x:v>Not reported / unavailable</x:v>
      </x:c>
      <x:c r="Q1088" s="2" t="str">
        <x:v>Nonaccrual</x:v>
      </x:c>
      <x:c r="R1088" s="2" t="str"/>
      <x:c r="S1088" s="2" t="str"/>
      <x:c r="T1088" s="2" t="str"/>
    </x:row>
    <x:row r="1089" ht="24" customHeight="1">
      <x:c r="C1089" s="2" t="str">
        <x:v>Historical Inputs!F1089</x:v>
      </x:c>
      <x:c r="D1089" s="2" t="str">
        <x:v>C</x:v>
      </x:c>
      <x:c r="E1089" s="2" t="str">
        <x:v>FY2018</x:v>
      </x:c>
      <x:c r="F1089" s="2" t="str">
        <x:v>cash</x:v>
      </x:c>
      <x:c r="G1089" s="2" t="n">
        <x:v>188105</x:v>
      </x:c>
      <x:c r="H1089" s="2" t="str">
        <x:v>USD</x:v>
      </x:c>
      <x:c r="I1089" s="2" t="str">
        <x:v>2018-12-31</x:v>
      </x:c>
      <x:c r="J1089" s="2" t="str">
        <x:v>2019-02-22</x:v>
      </x:c>
      <x:c r="K1089" s="2" t="str">
        <x:v>0000831001-19-000027</x:v>
      </x:c>
      <x:c r="L1089" s="2" t="str">
        <x:v>data/raw/filings/C_0000831001-19-000027_c-12312018x10k.htm</x:v>
      </x:c>
      <x:c r="M1089" s="2" t="str">
        <x:v>https://www.sec.gov/Archives/edgar/data/831001/000083100119000027/c-12312018x10k.htm</x:v>
      </x:c>
      <x:c r="N1089" s="2" t="str"/>
      <x:c r="O1089" s="2" t="str"/>
      <x:c r="P1089" s="2" t="str">
        <x:v>Structured source retained; exact visible anchor requires review</x:v>
      </x:c>
      <x:c r="Q1089" s="2" t="str">
        <x:v>Cash and Cash Equivalents, at Carrying Value</x:v>
      </x:c>
      <x:c r="R1089" s="2" t="str"/>
      <x:c r="S1089" s="2" t="str"/>
      <x:c r="T1089" s="2" t="str"/>
    </x:row>
    <x:row r="1090" ht="24" customHeight="1">
      <x:c r="C1090" s="2" t="str">
        <x:v>Historical Inputs!F1090</x:v>
      </x:c>
      <x:c r="D1090" s="2" t="str">
        <x:v>C</x:v>
      </x:c>
      <x:c r="E1090" s="2" t="str">
        <x:v>FY2018</x:v>
      </x:c>
      <x:c r="F1090" s="2" t="str">
        <x:v>aoci</x:v>
      </x:c>
      <x:c r="G1090" s="2" t="n">
        <x:v>-37170</x:v>
      </x:c>
      <x:c r="H1090" s="2" t="str">
        <x:v>USD</x:v>
      </x:c>
      <x:c r="I1090" s="2" t="str">
        <x:v>2018-12-31</x:v>
      </x:c>
      <x:c r="J1090" s="2" t="str">
        <x:v>2020-02-21</x:v>
      </x:c>
      <x:c r="K1090" s="2" t="str">
        <x:v>0000831001-20-000031</x:v>
      </x:c>
      <x:c r="L1090" s="2" t="str">
        <x:v>data/raw/filings/C_0000831001-20-000031_c-12312019x10k.htm</x:v>
      </x:c>
      <x:c r="M1090" s="2" t="str">
        <x:v>https://www.sec.gov/Archives/edgar/data/831001/000083100120000031/c-12312019x10k.htm</x:v>
      </x:c>
      <x:c r="N1090" s="2" t="str">
        <x:v>d31135677e3795-wk-Fact-AB83038564B3C8A6F680AF67B841346F</x:v>
      </x:c>
      <x:c r="O1090" s="2" t="str"/>
      <x:c r="P1090" s="2" t="str">
        <x:v>Exact XBRL anchor</x:v>
      </x:c>
      <x:c r="Q1090" s="2" t="str">
        <x:v>Accumulated Other Comprehensive Income (Loss), Net of Tax</x:v>
      </x:c>
      <x:c r="R1090" s="2" t="str">
        <x:v>highlighted/C_0000831001-20-000031_c-12312019x10k.htm</x:v>
      </x:c>
      <x:c r="S1090" s="2" t="str"/>
      <x:c r="T1090" s="2" t="str"/>
    </x:row>
    <x:row r="1091" ht="24" customHeight="1">
      <x:c r="C1091" s="2" t="str">
        <x:v>Historical Inputs!F1091</x:v>
      </x:c>
      <x:c r="D1091" s="2" t="str">
        <x:v>C</x:v>
      </x:c>
      <x:c r="E1091" s="2" t="str">
        <x:v>FY2018</x:v>
      </x:c>
      <x:c r="F1091" s="2" t="str">
        <x:v>nii</x:v>
      </x:c>
      <x:c r="G1091" s="2" t="n">
        <x:v>46562</x:v>
      </x:c>
      <x:c r="H1091" s="2" t="str">
        <x:v>USD</x:v>
      </x:c>
      <x:c r="I1091" s="2" t="str">
        <x:v>2018-12-31</x:v>
      </x:c>
      <x:c r="J1091" s="2" t="str">
        <x:v>2021-02-26</x:v>
      </x:c>
      <x:c r="K1091" s="2" t="str">
        <x:v>0000831001-21-000042</x:v>
      </x:c>
      <x:c r="L1091" s="2" t="str">
        <x:v>data/raw/filings/C_0000831001-21-000042_c-20201231.htm</x:v>
      </x:c>
      <x:c r="M1091" s="2" t="str">
        <x:v>https://www.sec.gov/Archives/edgar/data/831001/000083100121000042/c-20201231.htm</x:v>
      </x:c>
      <x:c r="N1091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gtNS0xLTEtMA_c3c21b30-2510-4e49-a6fe-3a3b9d8c9922</x:v>
      </x:c>
      <x:c r="O1091" s="2" t="str"/>
      <x:c r="P1091" s="2" t="str">
        <x:v>Exact XBRL anchor</x:v>
      </x:c>
      <x:c r="Q1091" s="2" t="str">
        <x:v>Interest Income (Expense), Net</x:v>
      </x:c>
      <x:c r="R1091" s="2" t="str">
        <x:v>highlighted/C_0000831001-21-000042_c-20201231.htm</x:v>
      </x:c>
      <x:c r="S1091" s="2" t="str"/>
      <x:c r="T1091" s="2" t="str"/>
    </x:row>
    <x:row r="1092" ht="24" customHeight="1">
      <x:c r="C1092" s="2" t="str">
        <x:v>Historical Inputs!F1092</x:v>
      </x:c>
      <x:c r="D1092" s="2" t="str">
        <x:v>C</x:v>
      </x:c>
      <x:c r="E1092" s="2" t="str">
        <x:v>FY2018</x:v>
      </x:c>
      <x:c r="F1092" s="2" t="str">
        <x:v>noninterest_income</x:v>
      </x:c>
      <x:c r="G1092" s="2" t="n">
        <x:v>26292</x:v>
      </x:c>
      <x:c r="H1092" s="2" t="str">
        <x:v>USD</x:v>
      </x:c>
      <x:c r="I1092" s="2" t="str">
        <x:v>2018-12-31</x:v>
      </x:c>
      <x:c r="J1092" s="2" t="str">
        <x:v>2021-02-26</x:v>
      </x:c>
      <x:c r="K1092" s="2" t="str">
        <x:v>0000831001-21-000042</x:v>
      </x:c>
      <x:c r="L1092" s="2" t="str">
        <x:v>data/raw/filings/C_0000831001-21-000042_c-20201231.htm</x:v>
      </x:c>
      <x:c r="M1092" s="2" t="str">
        <x:v>https://www.sec.gov/Archives/edgar/data/831001/000083100121000042/c-20201231.htm</x:v>
      </x:c>
      <x:c r="N1092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E1LTUtMS0xLTA_eaf772b1-4c02-41bd-adf1-f564432a1ca0</x:v>
      </x:c>
      <x:c r="O1092" s="2" t="str"/>
      <x:c r="P1092" s="2" t="str">
        <x:v>Exact XBRL anchor</x:v>
      </x:c>
      <x:c r="Q1092" s="2" t="str">
        <x:v>Noninterest Income</x:v>
      </x:c>
      <x:c r="R1092" s="2" t="str">
        <x:v>highlighted/C_0000831001-21-000042_c-20201231.htm</x:v>
      </x:c>
      <x:c r="S1092" s="2" t="str"/>
      <x:c r="T1092" s="2" t="str"/>
    </x:row>
    <x:row r="1093" ht="24" customHeight="1">
      <x:c r="C1093" s="2" t="str">
        <x:v>Historical Inputs!F1093</x:v>
      </x:c>
      <x:c r="D1093" s="2" t="str">
        <x:v>C</x:v>
      </x:c>
      <x:c r="E1093" s="2" t="str">
        <x:v>FY2018</x:v>
      </x:c>
      <x:c r="F1093" s="2" t="str">
        <x:v>revenue_reported</x:v>
      </x:c>
      <x:c r="G1093" s="2" t="n">
        <x:v>72854</x:v>
      </x:c>
      <x:c r="H1093" s="2" t="str">
        <x:v>USD</x:v>
      </x:c>
      <x:c r="I1093" s="2" t="str">
        <x:v>2018-12-31</x:v>
      </x:c>
      <x:c r="J1093" s="2" t="str">
        <x:v>2021-02-26</x:v>
      </x:c>
      <x:c r="K1093" s="2" t="str">
        <x:v>0000831001-21-000042</x:v>
      </x:c>
      <x:c r="L1093" s="2" t="str">
        <x:v>data/raw/filings/C_0000831001-21-000042_c-20201231.htm</x:v>
      </x:c>
      <x:c r="M1093" s="2" t="str">
        <x:v>https://www.sec.gov/Archives/edgar/data/831001/000083100121000042/c-20201231.htm</x:v>
      </x:c>
      <x:c r="N1093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E2LTUtMS0xLTA_69a3a035-cf41-4174-8ef9-10abc2eea989</x:v>
      </x:c>
      <x:c r="O1093" s="2" t="str"/>
      <x:c r="P1093" s="2" t="str">
        <x:v>Exact XBRL anchor</x:v>
      </x:c>
      <x:c r="Q1093" s="2" t="str">
        <x:v>Revenues</x:v>
      </x:c>
      <x:c r="R1093" s="2" t="str">
        <x:v>highlighted/C_0000831001-21-000042_c-20201231.htm</x:v>
      </x:c>
      <x:c r="S1093" s="2" t="str"/>
      <x:c r="T1093" s="2" t="str"/>
    </x:row>
    <x:row r="1094" ht="24" customHeight="1">
      <x:c r="C1094" s="2" t="str">
        <x:v>Historical Inputs!F1094</x:v>
      </x:c>
      <x:c r="D1094" s="2" t="str">
        <x:v>C</x:v>
      </x:c>
      <x:c r="E1094" s="2" t="str">
        <x:v>FY2018</x:v>
      </x:c>
      <x:c r="F1094" s="2" t="str">
        <x:v>opex</x:v>
      </x:c>
      <x:c r="G1094" s="2" t="n">
        <x:v>41841</x:v>
      </x:c>
      <x:c r="H1094" s="2" t="str">
        <x:v>USD</x:v>
      </x:c>
      <x:c r="I1094" s="2" t="str">
        <x:v>2018-12-31</x:v>
      </x:c>
      <x:c r="J1094" s="2" t="str">
        <x:v>2021-02-26</x:v>
      </x:c>
      <x:c r="K1094" s="2" t="str">
        <x:v>0000831001-21-000042</x:v>
      </x:c>
      <x:c r="L1094" s="2" t="str">
        <x:v>data/raw/filings/C_0000831001-21-000042_c-20201231.htm</x:v>
      </x:c>
      <x:c r="M1094" s="2" t="str">
        <x:v>https://www.sec.gov/Archives/edgar/data/831001/000083100121000042/c-20201231.htm</x:v>
      </x:c>
      <x:c r="N1094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IzLTUtMS0xLTA_1cfc752a-b2d2-47e7-b616-453478f479fa</x:v>
      </x:c>
      <x:c r="O1094" s="2" t="str"/>
      <x:c r="P1094" s="2" t="str">
        <x:v>Exact XBRL anchor</x:v>
      </x:c>
      <x:c r="Q1094" s="2" t="str">
        <x:v>Noninterest Expense</x:v>
      </x:c>
      <x:c r="R1094" s="2" t="str">
        <x:v>highlighted/C_0000831001-21-000042_c-20201231.htm</x:v>
      </x:c>
      <x:c r="S1094" s="2" t="str"/>
      <x:c r="T1094" s="2" t="str"/>
    </x:row>
    <x:row r="1095" ht="24" customHeight="1">
      <x:c r="C1095" s="2" t="str">
        <x:v>Historical Inputs!F1095</x:v>
      </x:c>
      <x:c r="D1095" s="2" t="str">
        <x:v>C</x:v>
      </x:c>
      <x:c r="E1095" s="2" t="str">
        <x:v>FY2018</x:v>
      </x:c>
      <x:c r="F1095" s="2" t="str">
        <x:v>provision</x:v>
      </x:c>
      <x:c r="G1095" s="2" t="n">
        <x:v>7568</x:v>
      </x:c>
      <x:c r="H1095" s="2" t="str">
        <x:v>USD</x:v>
      </x:c>
      <x:c r="I1095" s="2" t="str">
        <x:v>2018-12-31</x:v>
      </x:c>
      <x:c r="J1095" s="2" t="str">
        <x:v>2019-02-22</x:v>
      </x:c>
      <x:c r="K1095" s="2" t="str">
        <x:v>0000831001-19-000027</x:v>
      </x:c>
      <x:c r="L1095" s="2" t="str">
        <x:v>data/raw/filings/C_0000831001-19-000027_c-12312018x10k.htm</x:v>
      </x:c>
      <x:c r="M1095" s="2" t="str">
        <x:v>https://www.sec.gov/Archives/edgar/data/831001/000083100119000027/c-12312018x10k.htm</x:v>
      </x:c>
      <x:c r="N1095" s="2" t="str"/>
      <x:c r="O1095" s="2" t="str"/>
      <x:c r="P1095" s="2" t="str">
        <x:v>Structured source retained; exact visible anchor requires review</x:v>
      </x:c>
      <x:c r="Q1095" s="2" t="str">
        <x:v>Provision for Loan, Lease, and Other Losses</x:v>
      </x:c>
      <x:c r="R1095" s="2" t="str"/>
      <x:c r="S1095" s="2" t="str"/>
      <x:c r="T1095" s="2" t="str"/>
    </x:row>
    <x:row r="1096" ht="24" customHeight="1">
      <x:c r="C1096" s="2" t="str">
        <x:v>Historical Inputs!F1096</x:v>
      </x:c>
      <x:c r="D1096" s="2" t="str">
        <x:v>C</x:v>
      </x:c>
      <x:c r="E1096" s="2" t="str">
        <x:v>FY2018</x:v>
      </x:c>
      <x:c r="F1096" s="2" t="str">
        <x:v>pretax</x:v>
      </x:c>
      <x:c r="G1096" s="2" t="n">
        <x:v>23445</x:v>
      </x:c>
      <x:c r="H1096" s="2" t="str">
        <x:v>USD</x:v>
      </x:c>
      <x:c r="I1096" s="2" t="str">
        <x:v>2018-12-31</x:v>
      </x:c>
      <x:c r="J1096" s="2" t="str">
        <x:v>2021-02-26</x:v>
      </x:c>
      <x:c r="K1096" s="2" t="str">
        <x:v>0000831001-21-000042</x:v>
      </x:c>
      <x:c r="L1096" s="2" t="str">
        <x:v>data/raw/filings/C_0000831001-21-000042_c-20201231.htm</x:v>
      </x:c>
      <x:c r="M1096" s="2" t="str">
        <x:v>https://www.sec.gov/Archives/edgar/data/831001/000083100121000042/c-20201231.htm</x:v>
      </x:c>
      <x:c r="N1096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I1LTUtMS0xLTA_38de2b55-1b63-4a25-8a33-ee92957846d3</x:v>
      </x:c>
      <x:c r="O1096" s="2" t="str"/>
      <x:c r="P1096" s="2" t="str">
        <x:v>Exact XBRL anchor</x:v>
      </x:c>
      <x:c r="Q1096" s="2" t="str">
        <x:v>Income (Loss) from Continuing Operations before Income Taxes, Noncontrolling Interest</x:v>
      </x:c>
      <x:c r="R1096" s="2" t="str">
        <x:v>highlighted/C_0000831001-21-000042_c-20201231.htm</x:v>
      </x:c>
      <x:c r="S1096" s="2" t="str"/>
      <x:c r="T1096" s="2" t="str"/>
    </x:row>
    <x:row r="1097" ht="24" customHeight="1">
      <x:c r="C1097" s="2" t="str">
        <x:v>Historical Inputs!F1097</x:v>
      </x:c>
      <x:c r="D1097" s="2" t="str">
        <x:v>C</x:v>
      </x:c>
      <x:c r="E1097" s="2" t="str">
        <x:v>FY2018</x:v>
      </x:c>
      <x:c r="F1097" s="2" t="str">
        <x:v>tax</x:v>
      </x:c>
      <x:c r="G1097" s="2" t="n">
        <x:v>5357</x:v>
      </x:c>
      <x:c r="H1097" s="2" t="str">
        <x:v>USD</x:v>
      </x:c>
      <x:c r="I1097" s="2" t="str">
        <x:v>2018-12-31</x:v>
      </x:c>
      <x:c r="J1097" s="2" t="str">
        <x:v>2021-02-26</x:v>
      </x:c>
      <x:c r="K1097" s="2" t="str">
        <x:v>0000831001-21-000042</x:v>
      </x:c>
      <x:c r="L1097" s="2" t="str">
        <x:v>data/raw/filings/C_0000831001-21-000042_c-20201231.htm</x:v>
      </x:c>
      <x:c r="M1097" s="2" t="str">
        <x:v>https://www.sec.gov/Archives/edgar/data/831001/000083100121000042/c-20201231.htm</x:v>
      </x:c>
      <x:c r="N1097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I2LTUtMS0xLTA_e35a3014-c67a-4090-9aa0-0e675920be22</x:v>
      </x:c>
      <x:c r="O1097" s="2" t="str"/>
      <x:c r="P1097" s="2" t="str">
        <x:v>Exact XBRL anchor</x:v>
      </x:c>
      <x:c r="Q1097" s="2" t="str">
        <x:v>Income Tax Expense (Benefit)</x:v>
      </x:c>
      <x:c r="R1097" s="2" t="str">
        <x:v>highlighted/C_0000831001-21-000042_c-20201231.htm</x:v>
      </x:c>
      <x:c r="S1097" s="2" t="str"/>
      <x:c r="T1097" s="2" t="str"/>
    </x:row>
    <x:row r="1098" ht="24" customHeight="1">
      <x:c r="C1098" s="2" t="str">
        <x:v>Historical Inputs!F1098</x:v>
      </x:c>
      <x:c r="D1098" s="2" t="str">
        <x:v>C</x:v>
      </x:c>
      <x:c r="E1098" s="2" t="str">
        <x:v>FY2018</x:v>
      </x:c>
      <x:c r="F1098" s="2" t="str">
        <x:v>net_income</x:v>
      </x:c>
      <x:c r="G1098" s="2" t="n">
        <x:v>18045</x:v>
      </x:c>
      <x:c r="H1098" s="2" t="str">
        <x:v>USD</x:v>
      </x:c>
      <x:c r="I1098" s="2" t="str">
        <x:v>2018-12-31</x:v>
      </x:c>
      <x:c r="J1098" s="2" t="str">
        <x:v>2021-02-26</x:v>
      </x:c>
      <x:c r="K1098" s="2" t="str">
        <x:v>0000831001-21-000042</x:v>
      </x:c>
      <x:c r="L1098" s="2" t="str">
        <x:v>data/raw/filings/C_0000831001-21-000042_c-20201231.htm</x:v>
      </x:c>
      <x:c r="M1098" s="2" t="str">
        <x:v>https://www.sec.gov/Archives/edgar/data/831001/000083100121000042/c-20201231.htm</x:v>
      </x:c>
      <x:c r="N1098" s="2" t="str">
        <x:v>id3VybDovL2RvY3MudjEvZG9jOjlhZjY5YmMxODY0ZDQ1NDM5M2QxNTEwYjNiMmU5MGIxL3NlYzo5YWY2OWJjMTg2NGQ0NTQzOTNkMTUxMGIzYjJlOTBiMV8zNTUvZnJhZzpjNjk3YTliZGE4YTQ0ZjM4ODQ4YzQwY2NkMjJlZjg3MC90YWJsZToxYmMzMDNjODFmMTU0ZTRiYTMyM2M0N2U3NGFhZGIwOC90YWJsZXJhbmdlOjFiYzMwM2M4MWYxNTRlNGJhMzIzYzQ3ZTc0YWFkYjA4XzMxLTUtMS0xLTA_61e68da3-9083-46c9-ac22-7cae494aaed1</x:v>
      </x:c>
      <x:c r="O1098" s="2" t="str"/>
      <x:c r="P1098" s="2" t="str">
        <x:v>Exact XBRL anchor</x:v>
      </x:c>
      <x:c r="Q1098" s="2" t="str">
        <x:v>Net Income (Loss) Attributable to Parent</x:v>
      </x:c>
      <x:c r="R1098" s="2" t="str">
        <x:v>highlighted/C_0000831001-21-000042_c-20201231.htm</x:v>
      </x:c>
      <x:c r="S1098" s="2" t="str"/>
      <x:c r="T1098" s="2" t="str"/>
    </x:row>
    <x:row r="1099" ht="24" customHeight="1">
      <x:c r="C1099" s="2" t="str">
        <x:v>Historical Inputs!F1099</x:v>
      </x:c>
      <x:c r="D1099" s="2" t="str">
        <x:v>C</x:v>
      </x:c>
      <x:c r="E1099" s="2" t="str">
        <x:v>FY2018</x:v>
      </x:c>
      <x:c r="F1099" s="2" t="str">
        <x:v>common_income</x:v>
      </x:c>
      <x:c r="G1099" s="2" t="n">
        <x:v>16671</x:v>
      </x:c>
      <x:c r="H1099" s="2" t="str">
        <x:v>USD</x:v>
      </x:c>
      <x:c r="I1099" s="2" t="str">
        <x:v>2018-12-31</x:v>
      </x:c>
      <x:c r="J1099" s="2" t="str">
        <x:v>2021-02-26</x:v>
      </x:c>
      <x:c r="K1099" s="2" t="str">
        <x:v>0000831001-21-000042</x:v>
      </x:c>
      <x:c r="L1099" s="2" t="str">
        <x:v>data/raw/filings/C_0000831001-21-000042_c-20201231.htm</x:v>
      </x:c>
      <x:c r="M1099" s="2" t="str">
        <x:v>https://www.sec.gov/Archives/edgar/data/831001/000083100121000042/c-20201231.htm</x:v>
      </x:c>
      <x:c r="N1099" s="2" t="str">
        <x:v>id3VybDovL2RvY3MudjEvZG9jOjlhZjY5YmMxODY0ZDQ1NDM5M2QxNTEwYjNiMmU5MGIxL3NlYzo5YWY2OWJjMTg2NGQ0NTQzOTNkMTUxMGIzYjJlOTBiMV8yMzIvZnJhZzo3YzFlZDI2YTAxNzc0YjgwYTM2MTRkMzg0MjljNTZiNS90YWJsZTpjZWUyZGVkY2JlNGM0MTE3ODg0M2IxNTUzZjkwZWFmNi90YWJsZXJhbmdlOmNlZTJkZWRjYmU0YzQxMTc4ODQzYjE1NTNmOTBlYWY2XzE3LTUtMS0xLTA_76e01118-6aa2-41c5-bc14-71db3ad9f847</x:v>
      </x:c>
      <x:c r="O1099" s="2" t="str"/>
      <x:c r="P1099" s="2" t="str">
        <x:v>Exact XBRL anchor</x:v>
      </x:c>
      <x:c r="Q1099" s="2" t="str">
        <x:v>Net Income (Loss) Available to Common Stockholders, Basic</x:v>
      </x:c>
      <x:c r="R1099" s="2" t="str">
        <x:v>highlighted/C_0000831001-21-000042_c-20201231.htm</x:v>
      </x:c>
      <x:c r="S1099" s="2" t="str"/>
      <x:c r="T1099" s="2" t="str"/>
    </x:row>
    <x:row r="1100" ht="24" customHeight="1">
      <x:c r="C1100" s="2" t="str">
        <x:v>Historical Inputs!F1100</x:v>
      </x:c>
      <x:c r="D1100" s="2" t="str">
        <x:v>C</x:v>
      </x:c>
      <x:c r="E1100" s="2" t="str">
        <x:v>FY2018</x:v>
      </x:c>
      <x:c r="F1100" s="2" t="str">
        <x:v>preferred_div</x:v>
      </x:c>
      <x:c r="G1100" s="2" t="n">
        <x:v>1174</x:v>
      </x:c>
      <x:c r="H1100" s="2" t="str">
        <x:v>USD</x:v>
      </x:c>
      <x:c r="I1100" s="2" t="str">
        <x:v>2018-12-31</x:v>
      </x:c>
      <x:c r="J1100" s="2" t="str">
        <x:v>2021-02-26</x:v>
      </x:c>
      <x:c r="K1100" s="2" t="str">
        <x:v>0000831001-21-000042</x:v>
      </x:c>
      <x:c r="L1100" s="2" t="str">
        <x:v>data/raw/filings/C_0000831001-21-000042_c-20201231.htm</x:v>
      </x:c>
      <x:c r="M1100" s="2" t="str">
        <x:v>https://www.sec.gov/Archives/edgar/data/831001/000083100121000042/c-20201231.htm</x:v>
      </x:c>
      <x:c r="N1100" s="2" t="str">
        <x:v>id3VybDovL2RvY3MudjEvZG9jOjlhZjY5YmMxODY0ZDQ1NDM5M2QxNTEwYjNiMmU5MGIxL3NlYzo5YWY2OWJjMTg2NGQ0NTQzOTNkMTUxMGIzYjJlOTBiMV8yMzIvZnJhZzo3YzFlZDI2YTAxNzc0YjgwYTM2MTRkMzg0MjljNTZiNS90YWJsZTpjZWUyZGVkY2JlNGM0MTE3ODg0M2IxNTUzZjkwZWFmNi90YWJsZXJhbmdlOmNlZTJkZWRjYmU0YzQxMTc4ODQzYjE1NTNmOTBlYWY2XzctNS0xLTEtMA_4cc49a2b-3585-4a67-a249-256b73dd3a1a</x:v>
      </x:c>
      <x:c r="O1100" s="2" t="str"/>
      <x:c r="P1100" s="2" t="str">
        <x:v>Exact XBRL anchor</x:v>
      </x:c>
      <x:c r="Q1100" s="2" t="str">
        <x:v>Dividends, Preferred Stock</x:v>
      </x:c>
      <x:c r="R1100" s="2" t="str">
        <x:v>highlighted/C_0000831001-21-000042_c-20201231.htm</x:v>
      </x:c>
      <x:c r="S1100" s="2" t="str"/>
      <x:c r="T1100" s="2" t="str"/>
    </x:row>
    <x:row r="1101" ht="24" customHeight="1">
      <x:c r="C1101" s="2" t="str">
        <x:v>Historical Inputs!F1101</x:v>
      </x:c>
      <x:c r="D1101" s="2" t="str">
        <x:v>C</x:v>
      </x:c>
      <x:c r="E1101" s="2" t="str">
        <x:v>FY2018</x:v>
      </x:c>
      <x:c r="F1101" s="2" t="str">
        <x:v>eps</x:v>
      </x:c>
      <x:c r="G1101" s="2" t="n">
        <x:v>6.68</x:v>
      </x:c>
      <x:c r="H1101" s="2" t="str">
        <x:v>USD/shares</x:v>
      </x:c>
      <x:c r="I1101" s="2" t="str">
        <x:v>2018-12-31</x:v>
      </x:c>
      <x:c r="J1101" s="2" t="str">
        <x:v>2021-02-26</x:v>
      </x:c>
      <x:c r="K1101" s="2" t="str">
        <x:v>0000831001-21-000042</x:v>
      </x:c>
      <x:c r="L1101" s="2" t="str">
        <x:v>data/raw/filings/C_0000831001-21-000042_c-20201231.htm</x:v>
      </x:c>
      <x:c r="M1101" s="2" t="str">
        <x:v>https://www.sec.gov/Archives/edgar/data/831001/000083100121000042/c-20201231.htm</x:v>
      </x:c>
      <x:c r="N1101" s="2" t="str">
        <x:v>id3VybDovL2RvY3MudjEvZG9jOjlhZjY5YmMxODY0ZDQ1NDM5M2QxNTEwYjNiMmU5MGIxL3NlYzo5YWY2OWJjMTg2NGQ0NTQzOTNkMTUxMGIzYjJlOTBiMV8yMzIvZnJhZzo3YzFlZDI2YTAxNzc0YjgwYTM2MTRkMzg0MjljNTZiNS90YWJsZTpjZWUyZGVkY2JlNGM0MTE3ODg0M2IxNTUzZjkwZWFmNi90YWJsZXJhbmdlOmNlZTJkZWRjYmU0YzQxMTc4ODQzYjE1NTNmOTBlYWY2XzI4LTUtMS0xLTA_cb412f8e-524b-476a-aa8e-5a32c62b1cff</x:v>
      </x:c>
      <x:c r="O1101" s="2" t="str"/>
      <x:c r="P1101" s="2" t="str">
        <x:v>Exact XBRL anchor</x:v>
      </x:c>
      <x:c r="Q1101" s="2" t="str">
        <x:v>Earnings Per Share, Diluted</x:v>
      </x:c>
      <x:c r="R1101" s="2" t="str">
        <x:v>highlighted/C_0000831001-21-000042_c-20201231.htm</x:v>
      </x:c>
      <x:c r="S1101" s="2" t="str"/>
      <x:c r="T1101" s="2" t="str"/>
    </x:row>
    <x:row r="1102" ht="24" customHeight="1">
      <x:c r="C1102" s="2" t="str">
        <x:v>Historical Inputs!F1102</x:v>
      </x:c>
      <x:c r="D1102" s="2" t="str">
        <x:v>C</x:v>
      </x:c>
      <x:c r="E1102" s="2" t="str">
        <x:v>FY2018</x:v>
      </x:c>
      <x:c r="F1102" s="2" t="str">
        <x:v>shares_diluted</x:v>
      </x:c>
      <x:c r="G1102" s="2" t="n">
        <x:v>2494.8</x:v>
      </x:c>
      <x:c r="H1102" s="2" t="str">
        <x:v>shares</x:v>
      </x:c>
      <x:c r="I1102" s="2" t="str">
        <x:v>2018-12-31</x:v>
      </x:c>
      <x:c r="J1102" s="2" t="str">
        <x:v>2021-02-26</x:v>
      </x:c>
      <x:c r="K1102" s="2" t="str">
        <x:v>0000831001-21-000042</x:v>
      </x:c>
      <x:c r="L1102" s="2" t="str">
        <x:v>data/raw/filings/C_0000831001-21-000042_c-20201231.htm</x:v>
      </x:c>
      <x:c r="M1102" s="2" t="str">
        <x:v>https://www.sec.gov/Archives/edgar/data/831001/000083100121000042/c-20201231.htm</x:v>
      </x:c>
      <x:c r="N1102" s="2" t="str">
        <x:v>id3VybDovL2RvY3MudjEvZG9jOjlhZjY5YmMxODY0ZDQ1NDM5M2QxNTEwYjNiMmU5MGIxL3NlYzo5YWY2OWJjMTg2NGQ0NTQzOTNkMTUxMGIzYjJlOTBiMV8yMzIvZnJhZzo3YzFlZDI2YTAxNzc0YjgwYTM2MTRkMzg0MjljNTZiNS90YWJsZTpjZWUyZGVkY2JlNGM0MTE3ODg0M2IxNTUzZjkwZWFmNi90YWJsZXJhbmdlOmNlZTJkZWRjYmU0YzQxMTc4ODQzYjE1NTNmOTBlYWY2XzI0LTUtMS0xLTA_bba9c183-1645-49d0-95f4-42ff2a2411df</x:v>
      </x:c>
      <x:c r="O1102" s="2" t="str"/>
      <x:c r="P1102" s="2" t="str">
        <x:v>Exact XBRL anchor</x:v>
      </x:c>
      <x:c r="Q1102" s="2" t="str">
        <x:v>Weighted Average Number of Shares Outstanding, Diluted</x:v>
      </x:c>
      <x:c r="R1102" s="2" t="str">
        <x:v>highlighted/C_0000831001-21-000042_c-20201231.htm</x:v>
      </x:c>
      <x:c r="S1102" s="2" t="str"/>
      <x:c r="T1102" s="2" t="str"/>
    </x:row>
    <x:row r="1103" ht="24" customHeight="1">
      <x:c r="C1103" s="2" t="str">
        <x:v>Historical Inputs!F1103</x:v>
      </x:c>
      <x:c r="D1103" s="2" t="str">
        <x:v>C</x:v>
      </x:c>
      <x:c r="E1103" s="2" t="str">
        <x:v>FY2018</x:v>
      </x:c>
      <x:c r="F1103" s="2" t="str">
        <x:v>dps</x:v>
      </x:c>
      <x:c r="G1103" s="2" t="str">
        <x:v>n.a.</x:v>
      </x:c>
      <x:c r="H1103" s="2" t="str">
        <x:v>USD/share</x:v>
      </x:c>
      <x:c r="I1103" s="2" t="str">
        <x:v>2018-12-31</x:v>
      </x:c>
      <x:c r="J1103" s="2" t="str"/>
      <x:c r="K1103" s="2" t="str"/>
      <x:c r="L1103" s="2" t="str"/>
      <x:c r="M1103" s="2" t="str"/>
      <x:c r="N1103" s="2" t="str"/>
      <x:c r="O1103" s="2" t="str"/>
      <x:c r="P1103" s="2" t="str">
        <x:v>Not reported / unavailable</x:v>
      </x:c>
      <x:c r="Q1103" s="2" t="str">
        <x:v>Dividends per common share</x:v>
      </x:c>
      <x:c r="R1103" s="2" t="str"/>
      <x:c r="S1103" s="2" t="str"/>
      <x:c r="T1103" s="2" t="str"/>
    </x:row>
    <x:row r="1104" ht="24" customHeight="1">
      <x:c r="C1104" s="2" t="str">
        <x:v>Historical Inputs!F1104</x:v>
      </x:c>
      <x:c r="D1104" s="2" t="str">
        <x:v>C</x:v>
      </x:c>
      <x:c r="E1104" s="2" t="str">
        <x:v>FY2018</x:v>
      </x:c>
      <x:c r="F1104" s="2" t="str">
        <x:v>dividends</x:v>
      </x:c>
      <x:c r="G1104" s="2" t="n">
        <x:v>5020</x:v>
      </x:c>
      <x:c r="H1104" s="2" t="str">
        <x:v>USD</x:v>
      </x:c>
      <x:c r="I1104" s="2" t="str">
        <x:v>2018-12-31</x:v>
      </x:c>
      <x:c r="J1104" s="2" t="str">
        <x:v>2021-02-26</x:v>
      </x:c>
      <x:c r="K1104" s="2" t="str">
        <x:v>0000831001-21-000042</x:v>
      </x:c>
      <x:c r="L1104" s="2" t="str">
        <x:v>data/raw/filings/C_0000831001-21-000042_c-20201231.htm</x:v>
      </x:c>
      <x:c r="M1104" s="2" t="str">
        <x:v>https://www.sec.gov/Archives/edgar/data/831001/000083100121000042/c-20201231.htm</x:v>
      </x:c>
      <x:c r="N1104" s="2" t="str">
        <x:v>id3VybDovL2RvY3MudjEvZG9jOjlhZjY5YmMxODY0ZDQ1NDM5M2QxNTEwYjNiMmU5MGIxL3NlYzo5YWY2OWJjMTg2NGQ0NTQzOTNkMTUxMGIzYjJlOTBiMV8zNTUvZnJhZzpjNjk3YTliZGE4YTQ0ZjM4ODQ4YzQwY2NkMjJlZjg3MC90YWJsZTowNDlmYjgxZTljOWI0ZmZlYmM0MWRkMmM2NWE2YjljNy90YWJsZXJhbmdlOjA0OWZiODFlOWM5YjRmZmViYzQxZGQyYzY1YTZiOWM3XzE2LTUtMS0xLTA_750c6b76-b300-431a-8ac1-fd5e313a6f75</x:v>
      </x:c>
      <x:c r="O1104" s="2" t="str"/>
      <x:c r="P1104" s="2" t="str">
        <x:v>Exact XBRL anchor</x:v>
      </x:c>
      <x:c r="Q1104" s="2" t="str">
        <x:v>Payments of Dividends</x:v>
      </x:c>
      <x:c r="R1104" s="2" t="str">
        <x:v>highlighted/C_0000831001-21-000042_c-20201231.htm</x:v>
      </x:c>
      <x:c r="S1104" s="2" t="str"/>
      <x:c r="T1104" s="2" t="str"/>
    </x:row>
    <x:row r="1105" ht="24" customHeight="1">
      <x:c r="C1105" s="2" t="str">
        <x:v>Historical Inputs!F1105</x:v>
      </x:c>
      <x:c r="D1105" s="2" t="str">
        <x:v>C</x:v>
      </x:c>
      <x:c r="E1105" s="2" t="str">
        <x:v>FY2018</x:v>
      </x:c>
      <x:c r="F1105" s="2" t="str">
        <x:v>buybacks</x:v>
      </x:c>
      <x:c r="G1105" s="2" t="n">
        <x:v>14433</x:v>
      </x:c>
      <x:c r="H1105" s="2" t="str">
        <x:v>USD</x:v>
      </x:c>
      <x:c r="I1105" s="2" t="str">
        <x:v>2018-12-31</x:v>
      </x:c>
      <x:c r="J1105" s="2" t="str">
        <x:v>2021-02-26</x:v>
      </x:c>
      <x:c r="K1105" s="2" t="str">
        <x:v>0000831001-21-000042</x:v>
      </x:c>
      <x:c r="L1105" s="2" t="str">
        <x:v>data/raw/filings/C_0000831001-21-000042_c-20201231.htm</x:v>
      </x:c>
      <x:c r="M1105" s="2" t="str">
        <x:v>https://www.sec.gov/Archives/edgar/data/831001/000083100121000042/c-20201231.htm</x:v>
      </x:c>
      <x:c r="N1105" s="2" t="str">
        <x:v>id3VybDovL2RvY3MudjEvZG9jOjlhZjY5YmMxODY0ZDQ1NDM5M2QxNTEwYjNiMmU5MGIxL3NlYzo5YWY2OWJjMTg2NGQ0NTQzOTNkMTUxMGIzYjJlOTBiMV8zNTUvZnJhZzpjNjk3YTliZGE4YTQ0ZjM4ODQ4YzQwY2NkMjJlZjg3MC90YWJsZTowNDlmYjgxZTljOWI0ZmZlYmM0MWRkMmM2NWE2YjljNy90YWJsZXJhbmdlOjA0OWZiODFlOWM5YjRmZmViYzQxZGQyYzY1YTZiOWM3XzE5LTUtMS0xLTA_5831c51b-daea-4936-bfa1-d6810d2fd2fa</x:v>
      </x:c>
      <x:c r="O1105" s="2" t="str"/>
      <x:c r="P1105" s="2" t="str">
        <x:v>Exact XBRL anchor</x:v>
      </x:c>
      <x:c r="Q1105" s="2" t="str">
        <x:v>Payments for Repurchase of Common Stock</x:v>
      </x:c>
      <x:c r="R1105" s="2" t="str">
        <x:v>highlighted/C_0000831001-21-000042_c-20201231.htm</x:v>
      </x:c>
      <x:c r="S1105" s="2" t="str"/>
      <x:c r="T1105" s="2" t="str"/>
    </x:row>
    <x:row r="1106" ht="24" customHeight="1">
      <x:c r="C1106" s="2" t="str">
        <x:v>Historical Inputs!F1106</x:v>
      </x:c>
      <x:c r="D1106" s="2" t="str">
        <x:v>C</x:v>
      </x:c>
      <x:c r="E1106" s="2" t="str">
        <x:v>FY2018</x:v>
      </x:c>
      <x:c r="F1106" s="2" t="str">
        <x:v>chargeoffs</x:v>
      </x:c>
      <x:c r="G1106" s="2" t="str">
        <x:v>n.a.</x:v>
      </x:c>
      <x:c r="H1106" s="2" t="str">
        <x:v>USDm</x:v>
      </x:c>
      <x:c r="I1106" s="2" t="str">
        <x:v>2018-12-31</x:v>
      </x:c>
      <x:c r="J1106" s="2" t="str"/>
      <x:c r="K1106" s="2" t="str"/>
      <x:c r="L1106" s="2" t="str"/>
      <x:c r="M1106" s="2" t="str"/>
      <x:c r="N1106" s="2" t="str"/>
      <x:c r="O1106" s="2" t="str"/>
      <x:c r="P1106" s="2" t="str">
        <x:v>Not reported / unavailable</x:v>
      </x:c>
      <x:c r="Q1106" s="2" t="str">
        <x:v>Gross loan charge-offs</x:v>
      </x:c>
      <x:c r="R1106" s="2" t="str"/>
      <x:c r="S1106" s="2" t="str"/>
      <x:c r="T1106" s="2" t="str"/>
    </x:row>
    <x:row r="1107" ht="24" customHeight="1">
      <x:c r="C1107" s="2" t="str">
        <x:v>Historical Inputs!F1107</x:v>
      </x:c>
      <x:c r="D1107" s="2" t="str">
        <x:v>C</x:v>
      </x:c>
      <x:c r="E1107" s="2" t="str">
        <x:v>FY2018</x:v>
      </x:c>
      <x:c r="F1107" s="2" t="str">
        <x:v>recoveries</x:v>
      </x:c>
      <x:c r="G1107" s="2" t="str">
        <x:v>n.a.</x:v>
      </x:c>
      <x:c r="H1107" s="2" t="str">
        <x:v>USDm</x:v>
      </x:c>
      <x:c r="I1107" s="2" t="str">
        <x:v>2018-12-31</x:v>
      </x:c>
      <x:c r="J1107" s="2" t="str"/>
      <x:c r="K1107" s="2" t="str"/>
      <x:c r="L1107" s="2" t="str"/>
      <x:c r="M1107" s="2" t="str"/>
      <x:c r="N1107" s="2" t="str"/>
      <x:c r="O1107" s="2" t="str"/>
      <x:c r="P1107" s="2" t="str">
        <x:v>Not reported / unavailable</x:v>
      </x:c>
      <x:c r="Q1107" s="2" t="str">
        <x:v>Loan recoveries</x:v>
      </x:c>
      <x:c r="R1107" s="2" t="str"/>
      <x:c r="S1107" s="2" t="str"/>
      <x:c r="T1107" s="2" t="str"/>
    </x:row>
    <x:row r="1108" ht="24" customHeight="1">
      <x:c r="C1108" s="2" t="str">
        <x:v>Historical Inputs!F1108</x:v>
      </x:c>
      <x:c r="D1108" s="2" t="str">
        <x:v>C</x:v>
      </x:c>
      <x:c r="E1108" s="2" t="str">
        <x:v>FY2018</x:v>
      </x:c>
      <x:c r="F1108" s="2" t="str">
        <x:v>rwa</x:v>
      </x:c>
      <x:c r="G1108" s="2" t="str">
        <x:v>n.a.</x:v>
      </x:c>
      <x:c r="H1108" s="2" t="str">
        <x:v>USDm</x:v>
      </x:c>
      <x:c r="I1108" s="2" t="str">
        <x:v>2018-12-31</x:v>
      </x:c>
      <x:c r="J1108" s="2" t="str"/>
      <x:c r="K1108" s="2" t="str"/>
      <x:c r="L1108" s="2" t="str"/>
      <x:c r="M1108" s="2" t="str"/>
      <x:c r="N1108" s="2" t="str"/>
      <x:c r="O1108" s="2" t="str"/>
      <x:c r="P1108" s="2" t="str">
        <x:v>Not reported / unavailable</x:v>
      </x:c>
      <x:c r="Q1108" s="2" t="str">
        <x:v>Risk-weighted assets</x:v>
      </x:c>
      <x:c r="R1108" s="2" t="str"/>
      <x:c r="S1108" s="2" t="str"/>
      <x:c r="T1108" s="2" t="str"/>
    </x:row>
    <x:row r="1109" ht="24" customHeight="1">
      <x:c r="C1109" s="2" t="str">
        <x:v>Historical Inputs!F1109</x:v>
      </x:c>
      <x:c r="D1109" s="2" t="str">
        <x:v>C</x:v>
      </x:c>
      <x:c r="E1109" s="2" t="str">
        <x:v>FY2018</x:v>
      </x:c>
      <x:c r="F1109" s="2" t="str">
        <x:v>cet1_reported</x:v>
      </x:c>
      <x:c r="G1109" s="2" t="str">
        <x:v>n.a.</x:v>
      </x:c>
      <x:c r="H1109" s="2" t="str">
        <x:v>%</x:v>
      </x:c>
      <x:c r="I1109" s="2" t="str">
        <x:v>2018-12-31</x:v>
      </x:c>
      <x:c r="J1109" s="2" t="str"/>
      <x:c r="K1109" s="2" t="str"/>
      <x:c r="L1109" s="2" t="str"/>
      <x:c r="M1109" s="2" t="str"/>
      <x:c r="N1109" s="2" t="str"/>
      <x:c r="O1109" s="2" t="str"/>
      <x:c r="P1109" s="2" t="str">
        <x:v>Not reported / unavailable</x:v>
      </x:c>
      <x:c r="Q1109" s="2" t="str">
        <x:v>Actual standardized CET1 ratio</x:v>
      </x:c>
      <x:c r="R1109" s="2" t="str"/>
      <x:c r="S1109" s="2" t="str"/>
      <x:c r="T1109" s="2" t="str"/>
    </x:row>
    <x:row r="1110" ht="24" customHeight="1">
      <x:c r="C1110" s="2" t="str">
        <x:v>Historical Inputs!F1110</x:v>
      </x:c>
      <x:c r="D1110" s="2" t="str">
        <x:v>C</x:v>
      </x:c>
      <x:c r="E1110" s="2" t="str">
        <x:v>FY2018</x:v>
      </x:c>
      <x:c r="F1110" s="2" t="str">
        <x:v>nim_reported</x:v>
      </x:c>
      <x:c r="G1110" s="2" t="str">
        <x:v>n.a.</x:v>
      </x:c>
      <x:c r="H1110" s="2" t="str">
        <x:v>%</x:v>
      </x:c>
      <x:c r="I1110" s="2" t="str">
        <x:v>2018-12-31</x:v>
      </x:c>
      <x:c r="J1110" s="2" t="str"/>
      <x:c r="K1110" s="2" t="str"/>
      <x:c r="L1110" s="2" t="str"/>
      <x:c r="M1110" s="2" t="str"/>
      <x:c r="N1110" s="2" t="str"/>
      <x:c r="O1110" s="2" t="str"/>
      <x:c r="P1110" s="2" t="str">
        <x:v>Not reported / unavailable</x:v>
      </x:c>
      <x:c r="Q1110" s="2" t="str">
        <x:v>Issuer reported net interest margin</x:v>
      </x:c>
      <x:c r="R1110" s="2" t="str"/>
      <x:c r="S1110" s="2" t="str"/>
      <x:c r="T1110" s="2" t="str"/>
    </x:row>
    <x:row r="1111" ht="24" customHeight="1">
      <x:c r="C1111" s="2" t="str">
        <x:v>Historical Inputs!F1111</x:v>
      </x:c>
      <x:c r="D1111" s="2" t="str">
        <x:v>C</x:v>
      </x:c>
      <x:c r="E1111" s="2" t="str">
        <x:v>FY2018</x:v>
      </x:c>
      <x:c r="F1111" s="2" t="str">
        <x:v>bvps_reported</x:v>
      </x:c>
      <x:c r="G1111" s="2" t="n">
        <x:v>75.05</x:v>
      </x:c>
      <x:c r="H1111" s="2" t="str">
        <x:v>USD/shares</x:v>
      </x:c>
      <x:c r="I1111" s="2" t="str">
        <x:v>2018-12-31</x:v>
      </x:c>
      <x:c r="J1111" s="2" t="str">
        <x:v>2019-02-22</x:v>
      </x:c>
      <x:c r="K1111" s="2" t="str">
        <x:v>0000831001-19-000027</x:v>
      </x:c>
      <x:c r="L1111" s="2" t="str">
        <x:v>data/raw/filings/C_0000831001-19-000027_c-12312018x10k.htm</x:v>
      </x:c>
      <x:c r="M1111" s="2" t="str">
        <x:v>https://www.sec.gov/Archives/edgar/data/831001/000083100119000027/c-12312018x10k.htm</x:v>
      </x:c>
      <x:c r="N1111" s="2" t="str"/>
      <x:c r="O1111" s="2" t="str"/>
      <x:c r="P1111" s="2" t="str">
        <x:v>Exact selected original table text</x:v>
      </x:c>
      <x:c r="Q1111" s="2" t="str">
        <x:v>Reported common book value per share</x:v>
      </x:c>
      <x:c r="R1111" s="2" t="str">
        <x:v>highlighted/C_0000831001-19-000027_c-12312018x10k.htm</x:v>
      </x:c>
      <x:c r="S1111" s="2" t="str"/>
      <x:c r="T1111" s="2" t="str"/>
    </x:row>
    <x:row r="1112" ht="24" customHeight="1">
      <x:c r="C1112" s="2" t="str">
        <x:v>Historical Inputs!F1112</x:v>
      </x:c>
      <x:c r="D1112" s="2" t="str">
        <x:v>C</x:v>
      </x:c>
      <x:c r="E1112" s="2" t="str">
        <x:v>FY2018</x:v>
      </x:c>
      <x:c r="F1112" s="2" t="str">
        <x:v>tbvps_reported</x:v>
      </x:c>
      <x:c r="G1112" s="2" t="n">
        <x:v>63.79</x:v>
      </x:c>
      <x:c r="H1112" s="2" t="str">
        <x:v>USD/shares</x:v>
      </x:c>
      <x:c r="I1112" s="2" t="str">
        <x:v>2018-12-31</x:v>
      </x:c>
      <x:c r="J1112" s="2" t="str">
        <x:v>2019-02-22</x:v>
      </x:c>
      <x:c r="K1112" s="2" t="str">
        <x:v>0000831001-19-000027</x:v>
      </x:c>
      <x:c r="L1112" s="2" t="str">
        <x:v>data/raw/filings/C_0000831001-19-000027_c-12312018x10k.htm</x:v>
      </x:c>
      <x:c r="M1112" s="2" t="str">
        <x:v>https://www.sec.gov/Archives/edgar/data/831001/000083100119000027/c-12312018x10k.htm</x:v>
      </x:c>
      <x:c r="N1112" s="2" t="str"/>
      <x:c r="O1112" s="2" t="str"/>
      <x:c r="P1112" s="2" t="str">
        <x:v>Exact selected original table text</x:v>
      </x:c>
      <x:c r="Q1112" s="2" t="str">
        <x:v>Reported tangible book value per share</x:v>
      </x:c>
      <x:c r="R1112" s="2" t="str">
        <x:v>highlighted/C_0000831001-19-000027_c-12312018x10k.htm</x:v>
      </x:c>
      <x:c r="S1112" s="2" t="str"/>
      <x:c r="T1112" s="2" t="str"/>
    </x:row>
    <x:row r="1113" ht="24" customHeight="1">
      <x:c r="C1113" s="2" t="str">
        <x:v>Historical Inputs!F1113</x:v>
      </x:c>
      <x:c r="D1113" s="2" t="str">
        <x:v>C</x:v>
      </x:c>
      <x:c r="E1113" s="2" t="str">
        <x:v>FY2018</x:v>
      </x:c>
      <x:c r="F1113" s="2" t="str">
        <x:v>tce_reported</x:v>
      </x:c>
      <x:c r="G1113" s="2" t="str">
        <x:v>n.a.</x:v>
      </x:c>
      <x:c r="H1113" s="2" t="str">
        <x:v>USDm</x:v>
      </x:c>
      <x:c r="I1113" s="2" t="str">
        <x:v>2018-12-31</x:v>
      </x:c>
      <x:c r="J1113" s="2" t="str"/>
      <x:c r="K1113" s="2" t="str"/>
      <x:c r="L1113" s="2" t="str"/>
      <x:c r="M1113" s="2" t="str"/>
      <x:c r="N1113" s="2" t="str"/>
      <x:c r="O1113" s="2" t="str"/>
      <x:c r="P1113" s="2" t="str">
        <x:v>Not reported / unavailable</x:v>
      </x:c>
      <x:c r="Q1113" s="2" t="str">
        <x:v>Reported tangible common equity</x:v>
      </x:c>
      <x:c r="R1113" s="2" t="str"/>
      <x:c r="S1113" s="2" t="str"/>
      <x:c r="T1113" s="2" t="str"/>
    </x:row>
    <x:row r="1114" ht="24" customHeight="1">
      <x:c r="C1114" s="2" t="str">
        <x:v>Historical Inputs!F1114</x:v>
      </x:c>
      <x:c r="D1114" s="2" t="str">
        <x:v>C</x:v>
      </x:c>
      <x:c r="E1114" s="2" t="str">
        <x:v>FY2019</x:v>
      </x:c>
      <x:c r="F1114" s="2" t="str">
        <x:v>assets</x:v>
      </x:c>
      <x:c r="G1114" s="2" t="n">
        <x:v>1951158</x:v>
      </x:c>
      <x:c r="H1114" s="2" t="str">
        <x:v>USD</x:v>
      </x:c>
      <x:c r="I1114" s="2" t="str">
        <x:v>2019-12-31</x:v>
      </x:c>
      <x:c r="J1114" s="2" t="str">
        <x:v>2021-02-26</x:v>
      </x:c>
      <x:c r="K1114" s="2" t="str">
        <x:v>0000831001-21-000042</x:v>
      </x:c>
      <x:c r="L1114" s="2" t="str">
        <x:v>data/raw/filings/C_0000831001-21-000042_c-20201231.htm</x:v>
      </x:c>
      <x:c r="M1114" s="2" t="str">
        <x:v>https://www.sec.gov/Archives/edgar/data/831001/000083100121000042/c-20201231.htm</x:v>
      </x:c>
      <x:c r="N1114" s="2" t="str">
        <x:v>id3VybDovL2RvY3MudjEvZG9jOjlhZjY5YmMxODY0ZDQ1NDM5M2QxNTEwYjNiMmU5MGIxL3NlYzo5YWY2OWJjMTg2NGQ0NTQzOTNkMTUxMGIzYjJlOTBiMV8zNTUvZnJhZzpjNjk3YTliZGE4YTQ0ZjM4ODQ4YzQwY2NkMjJlZjg3MC90YWJsZTpkMjcxNDUyZTA1YjU0OTViYjQ0MzFhMDZhMzY1YjYzMi90YWJsZXJhbmdlOmQyNzE0NTJlMDViNTQ5NWJiNDQzMWEwNmEzNjViNjMyXzIwLTUtMS0xLTA_a9fa8490-9fde-40e3-94a4-d7357fa03099</x:v>
      </x:c>
      <x:c r="O1114" s="2" t="str"/>
      <x:c r="P1114" s="2" t="str">
        <x:v>Exact XBRL anchor</x:v>
      </x:c>
      <x:c r="Q1114" s="2" t="str">
        <x:v>Assets</x:v>
      </x:c>
      <x:c r="R1114" s="2" t="str">
        <x:v>highlighted/C_0000831001-21-000042_c-20201231.htm</x:v>
      </x:c>
      <x:c r="S1114" s="2" t="str"/>
      <x:c r="T1114" s="2" t="str"/>
    </x:row>
    <x:row r="1115" ht="24" customHeight="1">
      <x:c r="C1115" s="2" t="str">
        <x:v>Historical Inputs!F1115</x:v>
      </x:c>
      <x:c r="D1115" s="2" t="str">
        <x:v>C</x:v>
      </x:c>
      <x:c r="E1115" s="2" t="str">
        <x:v>FY2019</x:v>
      </x:c>
      <x:c r="F1115" s="2" t="str">
        <x:v>liabilities</x:v>
      </x:c>
      <x:c r="G1115" s="2" t="n">
        <x:v>1757212</x:v>
      </x:c>
      <x:c r="H1115" s="2" t="str">
        <x:v>USD</x:v>
      </x:c>
      <x:c r="I1115" s="2" t="str">
        <x:v>2019-12-31</x:v>
      </x:c>
      <x:c r="J1115" s="2" t="str">
        <x:v>2021-02-26</x:v>
      </x:c>
      <x:c r="K1115" s="2" t="str">
        <x:v>0000831001-21-000042</x:v>
      </x:c>
      <x:c r="L1115" s="2" t="str">
        <x:v>data/raw/filings/C_0000831001-21-000042_c-20201231.htm</x:v>
      </x:c>
      <x:c r="M1115" s="2" t="str">
        <x:v>https://www.sec.gov/Archives/edgar/data/831001/000083100121000042/c-20201231.htm</x:v>
      </x:c>
      <x:c r="N1115" s="2" t="str">
        <x:v>id3VybDovL2RvY3MudjEvZG9jOjlhZjY5YmMxODY0ZDQ1NDM5M2QxNTEwYjNiMmU5MGIxL3NlYzo5YWY2OWJjMTg2NGQ0NTQzOTNkMTUxMGIzYjJlOTBiMV8xNjkvZnJhZzo3ZWQzMWM5NDU0ODQ0OWVhYmFlMTc2MzU5MmYyMjkyYy90YWJsZTo3YzZhZTVjMTBlZTg0Y2RkYjE3YmJkODE1NzdjMWNiMC90YWJsZXJhbmdlOjdjNmFlNWMxMGVlODRjZGRiMTdiYmQ4MTU3N2MxY2IwXzE1LTItMS0xLTA_213b4a98-d1f2-465f-9aca-a1c4af124e1e</x:v>
      </x:c>
      <x:c r="O1115" s="2" t="str"/>
      <x:c r="P1115" s="2" t="str">
        <x:v>Exact XBRL anchor</x:v>
      </x:c>
      <x:c r="Q1115" s="2" t="str">
        <x:v>Liabilities</x:v>
      </x:c>
      <x:c r="R1115" s="2" t="str">
        <x:v>highlighted/C_0000831001-21-000042_c-20201231.htm</x:v>
      </x:c>
      <x:c r="S1115" s="2" t="str"/>
      <x:c r="T1115" s="2" t="str"/>
    </x:row>
    <x:row r="1116" ht="24" customHeight="1">
      <x:c r="C1116" s="2" t="str">
        <x:v>Historical Inputs!F1116</x:v>
      </x:c>
      <x:c r="D1116" s="2" t="str">
        <x:v>C</x:v>
      </x:c>
      <x:c r="E1116" s="2" t="str">
        <x:v>FY2019</x:v>
      </x:c>
      <x:c r="F1116" s="2" t="str">
        <x:v>equity</x:v>
      </x:c>
      <x:c r="G1116" s="2" t="n">
        <x:v>193242</x:v>
      </x:c>
      <x:c r="H1116" s="2" t="str">
        <x:v>USD</x:v>
      </x:c>
      <x:c r="I1116" s="2" t="str">
        <x:v>2019-12-31</x:v>
      </x:c>
      <x:c r="J1116" s="2" t="str">
        <x:v>2021-02-26</x:v>
      </x:c>
      <x:c r="K1116" s="2" t="str">
        <x:v>0000831001-21-000042</x:v>
      </x:c>
      <x:c r="L1116" s="2" t="str">
        <x:v>data/raw/filings/C_0000831001-21-000042_c-20201231.htm</x:v>
      </x:c>
      <x:c r="M1116" s="2" t="str">
        <x:v>https://www.sec.gov/Archives/edgar/data/831001/000083100121000042/c-20201231.htm</x:v>
      </x:c>
      <x:c r="N1116" s="2" t="str">
        <x:v>id3VybDovL2RvY3MudjEvZG9jOjlhZjY5YmMxODY0ZDQ1NDM5M2QxNTEwYjNiMmU5MGIxL3NlYzo5YWY2OWJjMTg2NGQ0NTQzOTNkMTUxMGIzYjJlOTBiMV8xNjkvZnJhZzo3ZWQzMWM5NDU0ODQ0OWVhYmFlMTc2MzU5MmYyMjkyYy90YWJsZTo3YzZhZTVjMTBlZTg0Y2RkYjE3YmJkODE1NzdjMWNiMC90YWJsZXJhbmdlOjdjNmFlNWMxMGVlODRjZGRiMTdiYmQ4MTU3N2MxY2IwXzIzLTItMS0xLTA_bdb74eaf-4ea6-411c-8d4e-3477f1e12efe</x:v>
      </x:c>
      <x:c r="O1116" s="2" t="str"/>
      <x:c r="P1116" s="2" t="str">
        <x:v>Exact XBRL anchor</x:v>
      </x:c>
      <x:c r="Q1116" s="2" t="str">
        <x:v>Stockholders' Equity Attributable to Parent</x:v>
      </x:c>
      <x:c r="R1116" s="2" t="str">
        <x:v>highlighted/C_0000831001-21-000042_c-20201231.htm</x:v>
      </x:c>
      <x:c r="S1116" s="2" t="str"/>
      <x:c r="T1116" s="2" t="str"/>
    </x:row>
    <x:row r="1117" ht="24" customHeight="1">
      <x:c r="C1117" s="2" t="str">
        <x:v>Historical Inputs!F1117</x:v>
      </x:c>
      <x:c r="D1117" s="2" t="str">
        <x:v>C</x:v>
      </x:c>
      <x:c r="E1117" s="2" t="str">
        <x:v>FY2019</x:v>
      </x:c>
      <x:c r="F1117" s="2" t="str">
        <x:v>preferred</x:v>
      </x:c>
      <x:c r="G1117" s="2" t="n">
        <x:v>17980</x:v>
      </x:c>
      <x:c r="H1117" s="2" t="str">
        <x:v>USD</x:v>
      </x:c>
      <x:c r="I1117" s="2" t="str">
        <x:v>2019-12-31</x:v>
      </x:c>
      <x:c r="J1117" s="2" t="str">
        <x:v>2021-02-26</x:v>
      </x:c>
      <x:c r="K1117" s="2" t="str">
        <x:v>0000831001-21-000042</x:v>
      </x:c>
      <x:c r="L1117" s="2" t="str">
        <x:v>data/raw/filings/C_0000831001-21-000042_c-20201231.htm</x:v>
      </x:c>
      <x:c r="M1117" s="2" t="str">
        <x:v>https://www.sec.gov/Archives/edgar/data/831001/000083100121000042/c-20201231.htm</x:v>
      </x:c>
      <x:c r="N1117" s="2" t="str">
        <x:v>id3VybDovL2RvY3MudjEvZG9jOjlhZjY5YmMxODY0ZDQ1NDM5M2QxNTEwYjNiMmU5MGIxL3NlYzo5YWY2OWJjMTg2NGQ0NTQzOTNkMTUxMGIzYjJlOTBiMV8yODMvZnJhZzo4Mjc3YjAxODk1NGQ0MGE3YWVjYWFjZjA2YWYyODA2MS90YWJsZTpkM2FiYmMxNGU5YjA0YjMxOTBkMTFlOGRmZjYxNTc4Ny90YWJsZXJhbmdlOmQzYWJiYzE0ZTliMDRiMzE5MGQxMWU4ZGZmNjE1Nzg3XzE3LTctMS0xLTA_0e9b4315-7bab-4e2b-855f-bdae13fe8485</x:v>
      </x:c>
      <x:c r="O1117" s="2" t="str"/>
      <x:c r="P1117" s="2" t="str">
        <x:v>Exact XBRL anchor</x:v>
      </x:c>
      <x:c r="Q1117" s="2" t="str">
        <x:v>Preferred Stock, Value, Issued</x:v>
      </x:c>
      <x:c r="R1117" s="2" t="str">
        <x:v>highlighted/C_0000831001-21-000042_c-20201231.htm</x:v>
      </x:c>
      <x:c r="S1117" s="2" t="str"/>
      <x:c r="T1117" s="2" t="str"/>
    </x:row>
    <x:row r="1118" ht="24" customHeight="1">
      <x:c r="C1118" s="2" t="str">
        <x:v>Historical Inputs!F1118</x:v>
      </x:c>
      <x:c r="D1118" s="2" t="str">
        <x:v>C</x:v>
      </x:c>
      <x:c r="E1118" s="2" t="str">
        <x:v>FY2019</x:v>
      </x:c>
      <x:c r="F1118" s="2" t="str">
        <x:v>common_equity_reported</x:v>
      </x:c>
      <x:c r="G1118" s="2" t="str">
        <x:v>n.a.</x:v>
      </x:c>
      <x:c r="H1118" s="2" t="str">
        <x:v>USDm</x:v>
      </x:c>
      <x:c r="I1118" s="2" t="str">
        <x:v>2019-12-31</x:v>
      </x:c>
      <x:c r="J1118" s="2" t="str"/>
      <x:c r="K1118" s="2" t="str"/>
      <x:c r="L1118" s="2" t="str"/>
      <x:c r="M1118" s="2" t="str"/>
      <x:c r="N1118" s="2" t="str"/>
      <x:c r="O1118" s="2" t="str"/>
      <x:c r="P1118" s="2" t="str">
        <x:v>Not reported / unavailable</x:v>
      </x:c>
      <x:c r="Q1118" s="2" t="str">
        <x:v>Reported common shareholders equity</x:v>
      </x:c>
      <x:c r="R1118" s="2" t="str"/>
      <x:c r="S1118" s="2" t="str"/>
      <x:c r="T1118" s="2" t="str"/>
    </x:row>
    <x:row r="1119" ht="24" customHeight="1">
      <x:c r="C1119" s="2" t="str">
        <x:v>Historical Inputs!F1119</x:v>
      </x:c>
      <x:c r="D1119" s="2" t="str">
        <x:v>C</x:v>
      </x:c>
      <x:c r="E1119" s="2" t="str">
        <x:v>FY2019</x:v>
      </x:c>
      <x:c r="F1119" s="2" t="str">
        <x:v>goodwill</x:v>
      </x:c>
      <x:c r="G1119" s="2" t="n">
        <x:v>22126</x:v>
      </x:c>
      <x:c r="H1119" s="2" t="str">
        <x:v>USD</x:v>
      </x:c>
      <x:c r="I1119" s="2" t="str">
        <x:v>2019-12-31</x:v>
      </x:c>
      <x:c r="J1119" s="2" t="str">
        <x:v>2023-02-27</x:v>
      </x:c>
      <x:c r="K1119" s="2" t="str">
        <x:v>0000831001-23-000037</x:v>
      </x:c>
      <x:c r="L1119" s="2" t="str">
        <x:v>data/raw/filings/C_0000831001-23-000037_c-20221231.htm</x:v>
      </x:c>
      <x:c r="M1119" s="2" t="str">
        <x:v>https://www.sec.gov/Archives/edgar/data/831001/000083100123000037/c-20221231.htm</x:v>
      </x:c>
      <x:c r="N1119" s="2" t="str">
        <x:v>id3VybDovL2RvY3MudjEvZG9jOjg2N2RhNjVkODdmMDQ2NDViODg0MjkyZGNmOTFmZmEwL3NlYzo4NjdkYTY1ZDg3ZjA0NjQ1Yjg4NDI5MmRjZjkxZmZhMF8yOTIvZnJhZzo2YzQzYTdhZDgwYzI0NGU2YjA0OGExMjc0OWZkNmNlZC90YWJsZTplZTRjNzc0ZjRlNDM0MDBkODk2NzM0ZWFlMmI0NmUzYy90YWJsZXJhbmdlOmVlNGM3NzRmNGU0MzQwMGQ4OTY3MzRlYWUyYjQ2ZTNjXzEtNS0xLTEtMTQ1Nzg3_05b36ab3-c332-4088-817a-1cf7a34dc079</x:v>
      </x:c>
      <x:c r="O1119" s="2" t="str"/>
      <x:c r="P1119" s="2" t="str">
        <x:v>Exact XBRL anchor</x:v>
      </x:c>
      <x:c r="Q1119" s="2" t="str">
        <x:v>Goodwill</x:v>
      </x:c>
      <x:c r="R1119" s="2" t="str">
        <x:v>highlighted/C_0000831001-23-000037_c-20221231.htm</x:v>
      </x:c>
      <x:c r="S1119" s="2" t="str"/>
      <x:c r="T1119" s="2" t="str"/>
    </x:row>
    <x:row r="1120" ht="24" customHeight="1">
      <x:c r="C1120" s="2" t="str">
        <x:v>Historical Inputs!F1120</x:v>
      </x:c>
      <x:c r="D1120" s="2" t="str">
        <x:v>C</x:v>
      </x:c>
      <x:c r="E1120" s="2" t="str">
        <x:v>FY2019</x:v>
      </x:c>
      <x:c r="F1120" s="2" t="str">
        <x:v>intangibles</x:v>
      </x:c>
      <x:c r="G1120" s="2" t="n">
        <x:v>4822</x:v>
      </x:c>
      <x:c r="H1120" s="2" t="str">
        <x:v>USD</x:v>
      </x:c>
      <x:c r="I1120" s="2" t="str">
        <x:v>2019-12-31</x:v>
      </x:c>
      <x:c r="J1120" s="2" t="str">
        <x:v>2021-02-26</x:v>
      </x:c>
      <x:c r="K1120" s="2" t="str">
        <x:v>0000831001-21-000042</x:v>
      </x:c>
      <x:c r="L1120" s="2" t="str">
        <x:v>data/raw/filings/C_0000831001-21-000042_c-20201231.htm</x:v>
      </x:c>
      <x:c r="M1120" s="2" t="str">
        <x:v>https://www.sec.gov/Archives/edgar/data/831001/000083100121000042/c-20201231.htm</x:v>
      </x:c>
      <x:c r="N1120" s="2" t="str">
        <x:v>id3VybDovL2RvY3MudjEvZG9jOjlhZjY5YmMxODY0ZDQ1NDM5M2QxNTEwYjNiMmU5MGIxL3NlYzo5YWY2OWJjMTg2NGQ0NTQzOTNkMTUxMGIzYjJlOTBiMV8xNjkvZnJhZzo3ZWQzMWM5NDU0ODQ0OWVhYmFlMTc2MzU5MmYyMjkyYy90YWJsZTpiNGYxNjJmMzI2MjA0NDgxYmNlNTVlMDkyNWVkM2ZmZS90YWJsZXJhbmdlOmI0ZjE2MmYzMjYyMDQ0ODFiY2U1NWUwOTI1ZWQzZmZlXzIwLTItMS0xLTA_014a44a8-f209-4839-a910-50e09dd3fd5c</x:v>
      </x:c>
      <x:c r="O1120" s="2" t="str"/>
      <x:c r="P1120" s="2" t="str">
        <x:v>Exact XBRL anchor</x:v>
      </x:c>
      <x:c r="Q1120" s="2" t="str">
        <x:v>Intangible Assets, Net (Excluding Goodwill)</x:v>
      </x:c>
      <x:c r="R1120" s="2" t="str">
        <x:v>highlighted/C_0000831001-21-000042_c-20201231.htm</x:v>
      </x:c>
      <x:c r="S1120" s="2" t="str"/>
      <x:c r="T1120" s="2" t="str"/>
    </x:row>
    <x:row r="1121" ht="24" customHeight="1">
      <x:c r="C1121" s="2" t="str">
        <x:v>Historical Inputs!F1121</x:v>
      </x:c>
      <x:c r="D1121" s="2" t="str">
        <x:v>C</x:v>
      </x:c>
      <x:c r="E1121" s="2" t="str">
        <x:v>FY2019</x:v>
      </x:c>
      <x:c r="F1121" s="2" t="str">
        <x:v>intangibles_total</x:v>
      </x:c>
      <x:c r="G1121" s="2" t="str">
        <x:v>n.a.</x:v>
      </x:c>
      <x:c r="H1121" s="2" t="str">
        <x:v>USDm</x:v>
      </x:c>
      <x:c r="I1121" s="2" t="str">
        <x:v>2019-12-31</x:v>
      </x:c>
      <x:c r="J1121" s="2" t="str"/>
      <x:c r="K1121" s="2" t="str"/>
      <x:c r="L1121" s="2" t="str"/>
      <x:c r="M1121" s="2" t="str"/>
      <x:c r="N1121" s="2" t="str"/>
      <x:c r="O1121" s="2" t="str"/>
      <x:c r="P1121" s="2" t="str">
        <x:v>Not reported / unavailable</x:v>
      </x:c>
      <x:c r="Q1121" s="2" t="str">
        <x:v>Reported goodwill and intangible assets combined</x:v>
      </x:c>
      <x:c r="R1121" s="2" t="str"/>
      <x:c r="S1121" s="2" t="str"/>
      <x:c r="T1121" s="2" t="str"/>
    </x:row>
    <x:row r="1122" ht="24" customHeight="1">
      <x:c r="C1122" s="2" t="str">
        <x:v>Historical Inputs!F1122</x:v>
      </x:c>
      <x:c r="D1122" s="2" t="str">
        <x:v>C</x:v>
      </x:c>
      <x:c r="E1122" s="2" t="str">
        <x:v>FY2019</x:v>
      </x:c>
      <x:c r="F1122" s="2" t="str">
        <x:v>shares_end</x:v>
      </x:c>
      <x:c r="G1122" s="2" t="str">
        <x:v>n.a.</x:v>
      </x:c>
      <x:c r="H1122" s="2" t="str">
        <x:v>million</x:v>
      </x:c>
      <x:c r="I1122" s="2" t="str">
        <x:v>2019-12-31</x:v>
      </x:c>
      <x:c r="J1122" s="2" t="str"/>
      <x:c r="K1122" s="2" t="str"/>
      <x:c r="L1122" s="2" t="str"/>
      <x:c r="M1122" s="2" t="str"/>
      <x:c r="N1122" s="2" t="str"/>
      <x:c r="O1122" s="2" t="str"/>
      <x:c r="P1122" s="2" t="str">
        <x:v>Not reported / unavailable</x:v>
      </x:c>
      <x:c r="Q1122" s="2" t="str">
        <x:v>Period-end common shares outstanding</x:v>
      </x:c>
      <x:c r="R1122" s="2" t="str"/>
      <x:c r="S1122" s="2" t="str"/>
      <x:c r="T1122" s="2" t="str"/>
    </x:row>
    <x:row r="1123" ht="24" customHeight="1">
      <x:c r="C1123" s="2" t="str">
        <x:v>Historical Inputs!F1123</x:v>
      </x:c>
      <x:c r="D1123" s="2" t="str">
        <x:v>C</x:v>
      </x:c>
      <x:c r="E1123" s="2" t="str">
        <x:v>FY2019</x:v>
      </x:c>
      <x:c r="F1123" s="2" t="str">
        <x:v>shares_issued</x:v>
      </x:c>
      <x:c r="G1123" s="2" t="n">
        <x:v>3099.602856</x:v>
      </x:c>
      <x:c r="H1123" s="2" t="str">
        <x:v>shares</x:v>
      </x:c>
      <x:c r="I1123" s="2" t="str">
        <x:v>2019-12-31</x:v>
      </x:c>
      <x:c r="J1123" s="2" t="str">
        <x:v>2021-02-26</x:v>
      </x:c>
      <x:c r="K1123" s="2" t="str">
        <x:v>0000831001-21-000042</x:v>
      </x:c>
      <x:c r="L1123" s="2" t="str">
        <x:v>data/raw/filings/C_0000831001-21-000042_c-20201231.htm</x:v>
      </x:c>
      <x:c r="M1123" s="2" t="str">
        <x:v>https://www.sec.gov/Archives/edgar/data/831001/000083100121000042/c-20201231.htm</x:v>
      </x:c>
      <x:c r="N1123" s="2" t="str">
        <x:v>id3VybDovL2RvY3MudjEvZG9jOjlhZjY5YmMxODY0ZDQ1NDM5M2QxNTEwYjNiMmU5MGIxL3NlYzo5YWY2OWJjMTg2NGQ0NTQzOTNkMTUxMGIzYjJlOTBiMV8xNjkvZnJhZzo3ZWQzMWM5NDU0ODQ0OWVhYmFlMTc2MzU5MmYyMjkyYy90YWJsZTo3YzZhZTVjMTBlZTg0Y2RkYjE3YmJkODE1NzdjMWNiMC90YWJsZXJhbmdlOjdjNmFlNWMxMGVlODRjZGRiMTdiYmQ4MTU3N2MxY2IwXzE4LTAtMS0xLTAvdGV4dHJlZ2lvbjpkNTZmMTQyZjI2MTI0YmZiYWI3ZjllZWY4YjdjN2FjOF8yMTk5MDIzMjU1NzY0_522c74bb-d243-47e0-b28f-5227639f60e2</x:v>
      </x:c>
      <x:c r="O1123" s="2" t="str"/>
      <x:c r="P1123" s="2" t="str">
        <x:v>Exact XBRL anchor</x:v>
      </x:c>
      <x:c r="Q1123" s="2" t="str">
        <x:v>Common Stock, Shares, Issued</x:v>
      </x:c>
      <x:c r="R1123" s="2" t="str">
        <x:v>highlighted/C_0000831001-21-000042_c-20201231.htm</x:v>
      </x:c>
      <x:c r="S1123" s="2" t="str"/>
      <x:c r="T1123" s="2" t="str"/>
    </x:row>
    <x:row r="1124" ht="24" customHeight="1">
      <x:c r="C1124" s="2" t="str">
        <x:v>Historical Inputs!F1124</x:v>
      </x:c>
      <x:c r="D1124" s="2" t="str">
        <x:v>C</x:v>
      </x:c>
      <x:c r="E1124" s="2" t="str">
        <x:v>FY2019</x:v>
      </x:c>
      <x:c r="F1124" s="2" t="str">
        <x:v>shares_treasury</x:v>
      </x:c>
      <x:c r="G1124" s="2" t="n">
        <x:v>985.479501</x:v>
      </x:c>
      <x:c r="H1124" s="2" t="str">
        <x:v>shares</x:v>
      </x:c>
      <x:c r="I1124" s="2" t="str">
        <x:v>2019-12-31</x:v>
      </x:c>
      <x:c r="J1124" s="2" t="str">
        <x:v>2021-02-26</x:v>
      </x:c>
      <x:c r="K1124" s="2" t="str">
        <x:v>0000831001-21-000042</x:v>
      </x:c>
      <x:c r="L1124" s="2" t="str">
        <x:v>data/raw/filings/C_0000831001-21-000042_c-20201231.htm</x:v>
      </x:c>
      <x:c r="M1124" s="2" t="str">
        <x:v>https://www.sec.gov/Archives/edgar/data/831001/000083100121000042/c-20201231.htm</x:v>
      </x:c>
      <x:c r="N1124" s="2" t="str">
        <x:v>id3VybDovL2RvY3MudjEvZG9jOjlhZjY5YmMxODY0ZDQ1NDM5M2QxNTEwYjNiMmU5MGIxL3NlYzo5YWY2OWJjMTg2NGQ0NTQzOTNkMTUxMGIzYjJlOTBiMV8xNjkvZnJhZzo3ZWQzMWM5NDU0ODQ0OWVhYmFlMTc2MzU5MmYyMjkyYy90YWJsZTo3YzZhZTVjMTBlZTg0Y2RkYjE3YmJkODE1NzdjMWNiMC90YWJsZXJhbmdlOjdjNmFlNWMxMGVlODRjZGRiMTdiYmQ4MTU3N2MxY2IwXzIxLTAtMS0xLTAvdGV4dHJlZ2lvbjpjMWMxMzhkMTAxNGE0YWMyYWEyYjczMjMxODE2ZDI5M18yMTk5MDIzMjU1NzAx_b40574df-0fe2-44ab-8f6b-558c1c536e2b</x:v>
      </x:c>
      <x:c r="O1124" s="2" t="str"/>
      <x:c r="P1124" s="2" t="str">
        <x:v>Exact XBRL anchor</x:v>
      </x:c>
      <x:c r="Q1124" s="2" t="str">
        <x:v>Treasury Stock, Shares</x:v>
      </x:c>
      <x:c r="R1124" s="2" t="str">
        <x:v>highlighted/C_0000831001-21-000042_c-20201231.htm</x:v>
      </x:c>
      <x:c r="S1124" s="2" t="str"/>
      <x:c r="T1124" s="2" t="str"/>
    </x:row>
    <x:row r="1125" ht="24" customHeight="1">
      <x:c r="C1125" s="2" t="str">
        <x:v>Historical Inputs!F1125</x:v>
      </x:c>
      <x:c r="D1125" s="2" t="str">
        <x:v>C</x:v>
      </x:c>
      <x:c r="E1125" s="2" t="str">
        <x:v>FY2019</x:v>
      </x:c>
      <x:c r="F1125" s="2" t="str">
        <x:v>deposits</x:v>
      </x:c>
      <x:c r="G1125" s="2" t="n">
        <x:v>1070590</x:v>
      </x:c>
      <x:c r="H1125" s="2" t="str">
        <x:v>USD</x:v>
      </x:c>
      <x:c r="I1125" s="2" t="str">
        <x:v>2019-12-31</x:v>
      </x:c>
      <x:c r="J1125" s="2" t="str">
        <x:v>2021-02-26</x:v>
      </x:c>
      <x:c r="K1125" s="2" t="str">
        <x:v>0000831001-21-000042</x:v>
      </x:c>
      <x:c r="L1125" s="2" t="str">
        <x:v>data/raw/filings/C_0000831001-21-000042_c-20201231.htm</x:v>
      </x:c>
      <x:c r="M1125" s="2" t="str">
        <x:v>https://www.sec.gov/Archives/edgar/data/831001/000083100121000042/c-20201231.htm</x:v>
      </x:c>
      <x:c r="N1125" s="2" t="str">
        <x:v>id3VybDovL2RvY3MudjEvZG9jOjlhZjY5YmMxODY0ZDQ1NDM5M2QxNTEwYjNiMmU5MGIxL3NlYzo5YWY2OWJjMTg2NGQ0NTQzOTNkMTUxMGIzYjJlOTBiMV8zNTUvZnJhZzpjNjk3YTliZGE4YTQ0ZjM4ODQ4YzQwY2NkMjJlZjg3MC90YWJsZTpkMjcxNDUyZTA1YjU0OTViYjQ0MzFhMDZhMzY1YjYzMi90YWJsZXJhbmdlOmQyNzE0NTJlMDViNTQ5NWJiNDQzMWEwNmEzNjViNjMyXzIyLTUtMS0xLTA_75da0a4e-6072-457a-9a9f-277bd1ad0994</x:v>
      </x:c>
      <x:c r="O1125" s="2" t="str"/>
      <x:c r="P1125" s="2" t="str">
        <x:v>Exact XBRL anchor</x:v>
      </x:c>
      <x:c r="Q1125" s="2" t="str">
        <x:v>Deposits</x:v>
      </x:c>
      <x:c r="R1125" s="2" t="str">
        <x:v>highlighted/C_0000831001-21-000042_c-20201231.htm</x:v>
      </x:c>
      <x:c r="S1125" s="2" t="str"/>
      <x:c r="T1125" s="2" t="str"/>
    </x:row>
    <x:row r="1126" ht="24" customHeight="1">
      <x:c r="C1126" s="2" t="str">
        <x:v>Historical Inputs!F1126</x:v>
      </x:c>
      <x:c r="D1126" s="2" t="str">
        <x:v>C</x:v>
      </x:c>
      <x:c r="E1126" s="2" t="str">
        <x:v>FY2019</x:v>
      </x:c>
      <x:c r="F1126" s="2" t="str">
        <x:v>loans_gross</x:v>
      </x:c>
      <x:c r="G1126" s="2" t="n">
        <x:v>699483</x:v>
      </x:c>
      <x:c r="H1126" s="2" t="str">
        <x:v>USD</x:v>
      </x:c>
      <x:c r="I1126" s="2" t="str">
        <x:v>2019-12-31</x:v>
      </x:c>
      <x:c r="J1126" s="2" t="str">
        <x:v>2020-02-21</x:v>
      </x:c>
      <x:c r="K1126" s="2" t="str">
        <x:v>0000831001-20-000031</x:v>
      </x:c>
      <x:c r="L1126" s="2" t="str">
        <x:v>data/raw/filings/C_0000831001-20-000031_c-12312019x10k.htm</x:v>
      </x:c>
      <x:c r="M1126" s="2" t="str">
        <x:v>https://www.sec.gov/Archives/edgar/data/831001/000083100120000031/c-12312019x10k.htm</x:v>
      </x:c>
      <x:c r="N1126" s="2" t="str"/>
      <x:c r="O1126" s="2" t="str"/>
      <x:c r="P1126" s="2" t="str">
        <x:v>Structured source retained; exact visible anchor requires review</x:v>
      </x:c>
      <x:c r="Q1126" s="2" t="str">
        <x:v>Loans and Leases Receivable, Net of Deferred Income</x:v>
      </x:c>
      <x:c r="R1126" s="2" t="str"/>
      <x:c r="S1126" s="2" t="str"/>
      <x:c r="T1126" s="2" t="str"/>
    </x:row>
    <x:row r="1127" ht="24" customHeight="1">
      <x:c r="C1127" s="2" t="str">
        <x:v>Historical Inputs!F1127</x:v>
      </x:c>
      <x:c r="D1127" s="2" t="str">
        <x:v>C</x:v>
      </x:c>
      <x:c r="E1127" s="2" t="str">
        <x:v>FY2019</x:v>
      </x:c>
      <x:c r="F1127" s="2" t="str">
        <x:v>loans_net</x:v>
      </x:c>
      <x:c r="G1127" s="2" t="n">
        <x:v>686700</x:v>
      </x:c>
      <x:c r="H1127" s="2" t="str">
        <x:v>USD</x:v>
      </x:c>
      <x:c r="I1127" s="2" t="str">
        <x:v>2019-12-31</x:v>
      </x:c>
      <x:c r="J1127" s="2" t="str">
        <x:v>2020-02-21</x:v>
      </x:c>
      <x:c r="K1127" s="2" t="str">
        <x:v>0000831001-20-000031</x:v>
      </x:c>
      <x:c r="L1127" s="2" t="str">
        <x:v>data/raw/filings/C_0000831001-20-000031_c-12312019x10k.htm</x:v>
      </x:c>
      <x:c r="M1127" s="2" t="str">
        <x:v>https://www.sec.gov/Archives/edgar/data/831001/000083100120000031/c-12312019x10k.htm</x:v>
      </x:c>
      <x:c r="N1127" s="2" t="str"/>
      <x:c r="O1127" s="2" t="str"/>
      <x:c r="P1127" s="2" t="str">
        <x:v>Structured source retained; exact visible anchor requires review</x:v>
      </x:c>
      <x:c r="Q1127" s="2" t="str">
        <x:v>Loans and Leases Receivable, Net Amount</x:v>
      </x:c>
      <x:c r="R1127" s="2" t="str"/>
      <x:c r="S1127" s="2" t="str"/>
      <x:c r="T1127" s="2" t="str"/>
    </x:row>
    <x:row r="1128" ht="24" customHeight="1">
      <x:c r="C1128" s="2" t="str">
        <x:v>Historical Inputs!F1128</x:v>
      </x:c>
      <x:c r="D1128" s="2" t="str">
        <x:v>C</x:v>
      </x:c>
      <x:c r="E1128" s="2" t="str">
        <x:v>FY2019</x:v>
      </x:c>
      <x:c r="F1128" s="2" t="str">
        <x:v>allowance</x:v>
      </x:c>
      <x:c r="G1128" s="2" t="n">
        <x:v>16541</x:v>
      </x:c>
      <x:c r="H1128" s="2" t="str">
        <x:v>USD</x:v>
      </x:c>
      <x:c r="I1128" s="2" t="str">
        <x:v>2019-12-31</x:v>
      </x:c>
      <x:c r="J1128" s="2" t="str">
        <x:v>2023-02-27</x:v>
      </x:c>
      <x:c r="K1128" s="2" t="str">
        <x:v>0000831001-23-000037</x:v>
      </x:c>
      <x:c r="L1128" s="2" t="str">
        <x:v>data/raw/filings/C_0000831001-23-000037_c-20221231.htm</x:v>
      </x:c>
      <x:c r="M1128" s="2" t="str">
        <x:v>https://www.sec.gov/Archives/edgar/data/831001/000083100123000037/c-20221231.htm</x:v>
      </x:c>
      <x:c r="N1128" s="2" t="str">
        <x:v>id3VybDovL2RvY3MudjEvZG9jOjg2N2RhNjVkODdmMDQ2NDViODg0MjkyZGNmOTFmZmEwL3NlYzo4NjdkYTY1ZDg3ZjA0NjQ1Yjg4NDI5MmRjZjkxZmZhMF8yODYvZnJhZzo0MzZmZDZiY2QzYmM0ODNjOWZlMTIwYTZjNmIwZDljOC90YWJsZTpiYmUzN2YxY2Q4ZGY0ZGY4YjM3YzRlM2RhZTAwOGYxYy90YWJsZXJhbmdlOmJiZTM3ZjFjZDhkZjRkZjhiMzdjNGUzZGFlMDA4ZjFjXzUtMy0xLTEtMzIyNjkw_47bb98e1-155d-45fd-9cf8-f8a85d14e5f2</x:v>
      </x:c>
      <x:c r="O1128" s="2" t="str"/>
      <x:c r="P1128" s="2" t="str">
        <x:v>Exact XBRL anchor</x:v>
      </x:c>
      <x:c r="Q1128" s="2" t="str">
        <x:v>Financing Receivable, Allowance for Credit Loss</x:v>
      </x:c>
      <x:c r="R1128" s="2" t="str">
        <x:v>highlighted/C_0000831001-23-000037_c-20221231.htm</x:v>
      </x:c>
      <x:c r="S1128" s="2" t="str"/>
      <x:c r="T1128" s="2" t="str"/>
    </x:row>
    <x:row r="1129" ht="24" customHeight="1">
      <x:c r="C1129" s="2" t="str">
        <x:v>Historical Inputs!F1129</x:v>
      </x:c>
      <x:c r="D1129" s="2" t="str">
        <x:v>C</x:v>
      </x:c>
      <x:c r="E1129" s="2" t="str">
        <x:v>FY2019</x:v>
      </x:c>
      <x:c r="F1129" s="2" t="str">
        <x:v>nonaccrual</x:v>
      </x:c>
      <x:c r="G1129" s="2" t="str">
        <x:v>n.a.</x:v>
      </x:c>
      <x:c r="H1129" s="2" t="str">
        <x:v>USDm</x:v>
      </x:c>
      <x:c r="I1129" s="2" t="str">
        <x:v>2019-12-31</x:v>
      </x:c>
      <x:c r="J1129" s="2" t="str"/>
      <x:c r="K1129" s="2" t="str"/>
      <x:c r="L1129" s="2" t="str"/>
      <x:c r="M1129" s="2" t="str"/>
      <x:c r="N1129" s="2" t="str"/>
      <x:c r="O1129" s="2" t="str"/>
      <x:c r="P1129" s="2" t="str">
        <x:v>Not reported / unavailable</x:v>
      </x:c>
      <x:c r="Q1129" s="2" t="str">
        <x:v>Nonaccrual</x:v>
      </x:c>
      <x:c r="R1129" s="2" t="str"/>
      <x:c r="S1129" s="2" t="str"/>
      <x:c r="T1129" s="2" t="str"/>
    </x:row>
    <x:row r="1130" ht="24" customHeight="1">
      <x:c r="C1130" s="2" t="str">
        <x:v>Historical Inputs!F1130</x:v>
      </x:c>
      <x:c r="D1130" s="2" t="str">
        <x:v>C</x:v>
      </x:c>
      <x:c r="E1130" s="2" t="str">
        <x:v>FY2019</x:v>
      </x:c>
      <x:c r="F1130" s="2" t="str">
        <x:v>cash</x:v>
      </x:c>
      <x:c r="G1130" s="2" t="str">
        <x:v>n.a.</x:v>
      </x:c>
      <x:c r="H1130" s="2" t="str">
        <x:v>USDm</x:v>
      </x:c>
      <x:c r="I1130" s="2" t="str">
        <x:v>2019-12-31</x:v>
      </x:c>
      <x:c r="J1130" s="2" t="str"/>
      <x:c r="K1130" s="2" t="str"/>
      <x:c r="L1130" s="2" t="str"/>
      <x:c r="M1130" s="2" t="str"/>
      <x:c r="N1130" s="2" t="str"/>
      <x:c r="O1130" s="2" t="str"/>
      <x:c r="P1130" s="2" t="str">
        <x:v>Not reported / unavailable</x:v>
      </x:c>
      <x:c r="Q1130" s="2" t="str">
        <x:v>Cash</x:v>
      </x:c>
      <x:c r="R1130" s="2" t="str"/>
      <x:c r="S1130" s="2" t="str"/>
      <x:c r="T1130" s="2" t="str"/>
    </x:row>
    <x:row r="1131" ht="24" customHeight="1">
      <x:c r="C1131" s="2" t="str">
        <x:v>Historical Inputs!F1131</x:v>
      </x:c>
      <x:c r="D1131" s="2" t="str">
        <x:v>C</x:v>
      </x:c>
      <x:c r="E1131" s="2" t="str">
        <x:v>FY2019</x:v>
      </x:c>
      <x:c r="F1131" s="2" t="str">
        <x:v>aoci</x:v>
      </x:c>
      <x:c r="G1131" s="2" t="n">
        <x:v>-36318</x:v>
      </x:c>
      <x:c r="H1131" s="2" t="str">
        <x:v>USD</x:v>
      </x:c>
      <x:c r="I1131" s="2" t="str">
        <x:v>2019-12-31</x:v>
      </x:c>
      <x:c r="J1131" s="2" t="str">
        <x:v>2021-02-26</x:v>
      </x:c>
      <x:c r="K1131" s="2" t="str">
        <x:v>0000831001-21-000042</x:v>
      </x:c>
      <x:c r="L1131" s="2" t="str">
        <x:v>data/raw/filings/C_0000831001-21-000042_c-20201231.htm</x:v>
      </x:c>
      <x:c r="M1131" s="2" t="str">
        <x:v>https://www.sec.gov/Archives/edgar/data/831001/000083100121000042/c-20201231.htm</x:v>
      </x:c>
      <x:c r="N1131" s="2" t="str">
        <x:v>id3VybDovL2RvY3MudjEvZG9jOjlhZjY5YmMxODY0ZDQ1NDM5M2QxNTEwYjNiMmU5MGIxL3NlYzo5YWY2OWJjMTg2NGQ0NTQzOTNkMTUxMGIzYjJlOTBiMV8xNjkvZnJhZzo3ZWQzMWM5NDU0ODQ0OWVhYmFlMTc2MzU5MmYyMjkyYy90YWJsZTo3YzZhZTVjMTBlZTg0Y2RkYjE3YmJkODE1NzdjMWNiMC90YWJsZXJhbmdlOjdjNmFlNWMxMGVlODRjZGRiMTdiYmQ4MTU3N2MxY2IwXzIyLTItMS0xLTA_24ea8638-17f7-470e-80a3-767c7b25ff15</x:v>
      </x:c>
      <x:c r="O1131" s="2" t="str"/>
      <x:c r="P1131" s="2" t="str">
        <x:v>Exact XBRL anchor</x:v>
      </x:c>
      <x:c r="Q1131" s="2" t="str">
        <x:v>Accumulated Other Comprehensive Income (Loss), Net of Tax</x:v>
      </x:c>
      <x:c r="R1131" s="2" t="str">
        <x:v>highlighted/C_0000831001-21-000042_c-20201231.htm</x:v>
      </x:c>
      <x:c r="S1131" s="2" t="str"/>
      <x:c r="T1131" s="2" t="str"/>
    </x:row>
    <x:row r="1132" ht="24" customHeight="1">
      <x:c r="C1132" s="2" t="str">
        <x:v>Historical Inputs!F1132</x:v>
      </x:c>
      <x:c r="D1132" s="2" t="str">
        <x:v>C</x:v>
      </x:c>
      <x:c r="E1132" s="2" t="str">
        <x:v>FY2019</x:v>
      </x:c>
      <x:c r="F1132" s="2" t="str">
        <x:v>nii</x:v>
      </x:c>
      <x:c r="G1132" s="2" t="n">
        <x:v>48128</x:v>
      </x:c>
      <x:c r="H1132" s="2" t="str">
        <x:v>USD</x:v>
      </x:c>
      <x:c r="I1132" s="2" t="str">
        <x:v>2019-12-31</x:v>
      </x:c>
      <x:c r="J1132" s="2" t="str">
        <x:v>2022-05-10</x:v>
      </x:c>
      <x:c r="K1132" s="2" t="str">
        <x:v>0000831001-22-000059</x:v>
      </x:c>
      <x:c r="L1132" s="2" t="str">
        <x:v>data/raw/sec/C_companyfacts.json</x:v>
      </x:c>
      <x:c r="M1132" s="2" t="str">
        <x:v>https://data.sec.gov/api/xbrl/companyfacts/CIK0000831001.json</x:v>
      </x:c>
      <x:c r="N1132" s="2" t="str"/>
      <x:c r="O1132" s="2" t="str"/>
      <x:c r="P1132" s="2" t="str">
        <x:v>Structured fact retained</x:v>
      </x:c>
      <x:c r="Q1132" s="2" t="str">
        <x:v>Interest Income (Expense), Net</x:v>
      </x:c>
      <x:c r="R1132" s="2" t="str"/>
      <x:c r="S1132" s="2" t="str"/>
      <x:c r="T1132" s="2" t="str"/>
    </x:row>
    <x:row r="1133" ht="24" customHeight="1">
      <x:c r="C1133" s="2" t="str">
        <x:v>Historical Inputs!F1133</x:v>
      </x:c>
      <x:c r="D1133" s="2" t="str">
        <x:v>C</x:v>
      </x:c>
      <x:c r="E1133" s="2" t="str">
        <x:v>FY2019</x:v>
      </x:c>
      <x:c r="F1133" s="2" t="str">
        <x:v>noninterest_income</x:v>
      </x:c>
      <x:c r="G1133" s="2" t="n">
        <x:v>26939</x:v>
      </x:c>
      <x:c r="H1133" s="2" t="str">
        <x:v>USD</x:v>
      </x:c>
      <x:c r="I1133" s="2" t="str">
        <x:v>2019-12-31</x:v>
      </x:c>
      <x:c r="J1133" s="2" t="str">
        <x:v>2022-05-10</x:v>
      </x:c>
      <x:c r="K1133" s="2" t="str">
        <x:v>0000831001-22-000059</x:v>
      </x:c>
      <x:c r="L1133" s="2" t="str">
        <x:v>data/raw/sec/C_companyfacts.json</x:v>
      </x:c>
      <x:c r="M1133" s="2" t="str">
        <x:v>https://data.sec.gov/api/xbrl/companyfacts/CIK0000831001.json</x:v>
      </x:c>
      <x:c r="N1133" s="2" t="str"/>
      <x:c r="O1133" s="2" t="str"/>
      <x:c r="P1133" s="2" t="str">
        <x:v>Structured fact retained</x:v>
      </x:c>
      <x:c r="Q1133" s="2" t="str">
        <x:v>Noninterest Income</x:v>
      </x:c>
      <x:c r="R1133" s="2" t="str"/>
      <x:c r="S1133" s="2" t="str"/>
      <x:c r="T1133" s="2" t="str"/>
    </x:row>
    <x:row r="1134" ht="24" customHeight="1">
      <x:c r="C1134" s="2" t="str">
        <x:v>Historical Inputs!F1134</x:v>
      </x:c>
      <x:c r="D1134" s="2" t="str">
        <x:v>C</x:v>
      </x:c>
      <x:c r="E1134" s="2" t="str">
        <x:v>FY2019</x:v>
      </x:c>
      <x:c r="F1134" s="2" t="str">
        <x:v>revenue_reported</x:v>
      </x:c>
      <x:c r="G1134" s="2" t="n">
        <x:v>75067</x:v>
      </x:c>
      <x:c r="H1134" s="2" t="str">
        <x:v>USD</x:v>
      </x:c>
      <x:c r="I1134" s="2" t="str">
        <x:v>2019-12-31</x:v>
      </x:c>
      <x:c r="J1134" s="2" t="str">
        <x:v>2022-05-10</x:v>
      </x:c>
      <x:c r="K1134" s="2" t="str">
        <x:v>0000831001-22-000059</x:v>
      </x:c>
      <x:c r="L1134" s="2" t="str">
        <x:v>data/raw/sec/C_companyfacts.json</x:v>
      </x:c>
      <x:c r="M1134" s="2" t="str">
        <x:v>https://data.sec.gov/api/xbrl/companyfacts/CIK0000831001.json</x:v>
      </x:c>
      <x:c r="N1134" s="2" t="str"/>
      <x:c r="O1134" s="2" t="str"/>
      <x:c r="P1134" s="2" t="str">
        <x:v>Structured fact retained</x:v>
      </x:c>
      <x:c r="Q1134" s="2" t="str">
        <x:v>Revenues</x:v>
      </x:c>
      <x:c r="R1134" s="2" t="str"/>
      <x:c r="S1134" s="2" t="str"/>
      <x:c r="T1134" s="2" t="str"/>
    </x:row>
    <x:row r="1135" ht="24" customHeight="1">
      <x:c r="C1135" s="2" t="str">
        <x:v>Historical Inputs!F1135</x:v>
      </x:c>
      <x:c r="D1135" s="2" t="str">
        <x:v>C</x:v>
      </x:c>
      <x:c r="E1135" s="2" t="str">
        <x:v>FY2019</x:v>
      </x:c>
      <x:c r="F1135" s="2" t="str">
        <x:v>opex</x:v>
      </x:c>
      <x:c r="G1135" s="2" t="n">
        <x:v>42783</x:v>
      </x:c>
      <x:c r="H1135" s="2" t="str">
        <x:v>USD</x:v>
      </x:c>
      <x:c r="I1135" s="2" t="str">
        <x:v>2019-12-31</x:v>
      </x:c>
      <x:c r="J1135" s="2" t="str">
        <x:v>2022-05-10</x:v>
      </x:c>
      <x:c r="K1135" s="2" t="str">
        <x:v>0000831001-22-000059</x:v>
      </x:c>
      <x:c r="L1135" s="2" t="str">
        <x:v>data/raw/sec/C_companyfacts.json</x:v>
      </x:c>
      <x:c r="M1135" s="2" t="str">
        <x:v>https://data.sec.gov/api/xbrl/companyfacts/CIK0000831001.json</x:v>
      </x:c>
      <x:c r="N1135" s="2" t="str"/>
      <x:c r="O1135" s="2" t="str"/>
      <x:c r="P1135" s="2" t="str">
        <x:v>Structured fact retained</x:v>
      </x:c>
      <x:c r="Q1135" s="2" t="str">
        <x:v>Noninterest Expense</x:v>
      </x:c>
      <x:c r="R1135" s="2" t="str"/>
      <x:c r="S1135" s="2" t="str"/>
      <x:c r="T1135" s="2" t="str"/>
    </x:row>
    <x:row r="1136" ht="24" customHeight="1">
      <x:c r="C1136" s="2" t="str">
        <x:v>Historical Inputs!F1136</x:v>
      </x:c>
      <x:c r="D1136" s="2" t="str">
        <x:v>C</x:v>
      </x:c>
      <x:c r="E1136" s="2" t="str">
        <x:v>FY2019</x:v>
      </x:c>
      <x:c r="F1136" s="2" t="str">
        <x:v>provision</x:v>
      </x:c>
      <x:c r="G1136" s="2" t="str">
        <x:v>n.a.</x:v>
      </x:c>
      <x:c r="H1136" s="2" t="str">
        <x:v>USDm</x:v>
      </x:c>
      <x:c r="I1136" s="2" t="str">
        <x:v>2019-12-31</x:v>
      </x:c>
      <x:c r="J1136" s="2" t="str"/>
      <x:c r="K1136" s="2" t="str"/>
      <x:c r="L1136" s="2" t="str"/>
      <x:c r="M1136" s="2" t="str"/>
      <x:c r="N1136" s="2" t="str"/>
      <x:c r="O1136" s="2" t="str"/>
      <x:c r="P1136" s="2" t="str">
        <x:v>Not reported / unavailable</x:v>
      </x:c>
      <x:c r="Q1136" s="2" t="str">
        <x:v>Provision for credit losses</x:v>
      </x:c>
      <x:c r="R1136" s="2" t="str"/>
      <x:c r="S1136" s="2" t="str"/>
      <x:c r="T1136" s="2" t="str"/>
    </x:row>
    <x:row r="1137" ht="24" customHeight="1">
      <x:c r="C1137" s="2" t="str">
        <x:v>Historical Inputs!F1137</x:v>
      </x:c>
      <x:c r="D1137" s="2" t="str">
        <x:v>C</x:v>
      </x:c>
      <x:c r="E1137" s="2" t="str">
        <x:v>FY2019</x:v>
      </x:c>
      <x:c r="F1137" s="2" t="str">
        <x:v>pretax</x:v>
      </x:c>
      <x:c r="G1137" s="2" t="n">
        <x:v>23901</x:v>
      </x:c>
      <x:c r="H1137" s="2" t="str">
        <x:v>USD</x:v>
      </x:c>
      <x:c r="I1137" s="2" t="str">
        <x:v>2019-12-31</x:v>
      </x:c>
      <x:c r="J1137" s="2" t="str">
        <x:v>2022-05-10</x:v>
      </x:c>
      <x:c r="K1137" s="2" t="str">
        <x:v>0000831001-22-000059</x:v>
      </x:c>
      <x:c r="L1137" s="2" t="str">
        <x:v>data/raw/sec/C_companyfacts.json</x:v>
      </x:c>
      <x:c r="M1137" s="2" t="str">
        <x:v>https://data.sec.gov/api/xbrl/companyfacts/CIK0000831001.json</x:v>
      </x:c>
      <x:c r="N1137" s="2" t="str"/>
      <x:c r="O1137" s="2" t="str"/>
      <x:c r="P1137" s="2" t="str">
        <x:v>Structured fact retained</x:v>
      </x:c>
      <x:c r="Q1137" s="2" t="str">
        <x:v>Income (Loss) from Continuing Operations before Income Taxes, Noncontrolling Interest</x:v>
      </x:c>
      <x:c r="R1137" s="2" t="str"/>
      <x:c r="S1137" s="2" t="str"/>
      <x:c r="T1137" s="2" t="str"/>
    </x:row>
    <x:row r="1138" ht="24" customHeight="1">
      <x:c r="C1138" s="2" t="str">
        <x:v>Historical Inputs!F1138</x:v>
      </x:c>
      <x:c r="D1138" s="2" t="str">
        <x:v>C</x:v>
      </x:c>
      <x:c r="E1138" s="2" t="str">
        <x:v>FY2019</x:v>
      </x:c>
      <x:c r="F1138" s="2" t="str">
        <x:v>tax</x:v>
      </x:c>
      <x:c r="G1138" s="2" t="n">
        <x:v>4430</x:v>
      </x:c>
      <x:c r="H1138" s="2" t="str">
        <x:v>USD</x:v>
      </x:c>
      <x:c r="I1138" s="2" t="str">
        <x:v>2019-12-31</x:v>
      </x:c>
      <x:c r="J1138" s="2" t="str">
        <x:v>2022-05-10</x:v>
      </x:c>
      <x:c r="K1138" s="2" t="str">
        <x:v>0000831001-22-000059</x:v>
      </x:c>
      <x:c r="L1138" s="2" t="str">
        <x:v>data/raw/sec/C_companyfacts.json</x:v>
      </x:c>
      <x:c r="M1138" s="2" t="str">
        <x:v>https://data.sec.gov/api/xbrl/companyfacts/CIK0000831001.json</x:v>
      </x:c>
      <x:c r="N1138" s="2" t="str"/>
      <x:c r="O1138" s="2" t="str"/>
      <x:c r="P1138" s="2" t="str">
        <x:v>Structured fact retained</x:v>
      </x:c>
      <x:c r="Q1138" s="2" t="str">
        <x:v>Income Tax Expense (Benefit)</x:v>
      </x:c>
      <x:c r="R1138" s="2" t="str"/>
      <x:c r="S1138" s="2" t="str"/>
      <x:c r="T1138" s="2" t="str"/>
    </x:row>
    <x:row r="1139" ht="24" customHeight="1">
      <x:c r="C1139" s="2" t="str">
        <x:v>Historical Inputs!F1139</x:v>
      </x:c>
      <x:c r="D1139" s="2" t="str">
        <x:v>C</x:v>
      </x:c>
      <x:c r="E1139" s="2" t="str">
        <x:v>FY2019</x:v>
      </x:c>
      <x:c r="F1139" s="2" t="str">
        <x:v>net_income</x:v>
      </x:c>
      <x:c r="G1139" s="2" t="n">
        <x:v>19401</x:v>
      </x:c>
      <x:c r="H1139" s="2" t="str">
        <x:v>USD</x:v>
      </x:c>
      <x:c r="I1139" s="2" t="str">
        <x:v>2019-12-31</x:v>
      </x:c>
      <x:c r="J1139" s="2" t="str">
        <x:v>2022-05-10</x:v>
      </x:c>
      <x:c r="K1139" s="2" t="str">
        <x:v>0000831001-22-000059</x:v>
      </x:c>
      <x:c r="L1139" s="2" t="str">
        <x:v>data/raw/sec/C_companyfacts.json</x:v>
      </x:c>
      <x:c r="M1139" s="2" t="str">
        <x:v>https://data.sec.gov/api/xbrl/companyfacts/CIK0000831001.json</x:v>
      </x:c>
      <x:c r="N1139" s="2" t="str"/>
      <x:c r="O1139" s="2" t="str"/>
      <x:c r="P1139" s="2" t="str">
        <x:v>Structured fact retained</x:v>
      </x:c>
      <x:c r="Q1139" s="2" t="str">
        <x:v>Net Income (Loss) Attributable to Parent</x:v>
      </x:c>
      <x:c r="R1139" s="2" t="str"/>
      <x:c r="S1139" s="2" t="str"/>
      <x:c r="T1139" s="2" t="str"/>
    </x:row>
    <x:row r="1140" ht="24" customHeight="1">
      <x:c r="C1140" s="2" t="str">
        <x:v>Historical Inputs!F1140</x:v>
      </x:c>
      <x:c r="D1140" s="2" t="str">
        <x:v>C</x:v>
      </x:c>
      <x:c r="E1140" s="2" t="str">
        <x:v>FY2019</x:v>
      </x:c>
      <x:c r="F1140" s="2" t="str">
        <x:v>common_income</x:v>
      </x:c>
      <x:c r="G1140" s="2" t="n">
        <x:v>18171</x:v>
      </x:c>
      <x:c r="H1140" s="2" t="str">
        <x:v>USD</x:v>
      </x:c>
      <x:c r="I1140" s="2" t="str">
        <x:v>2019-12-31</x:v>
      </x:c>
      <x:c r="J1140" s="2" t="str">
        <x:v>2022-05-10</x:v>
      </x:c>
      <x:c r="K1140" s="2" t="str">
        <x:v>0000831001-22-000059</x:v>
      </x:c>
      <x:c r="L1140" s="2" t="str">
        <x:v>data/raw/sec/C_companyfacts.json</x:v>
      </x:c>
      <x:c r="M1140" s="2" t="str">
        <x:v>https://data.sec.gov/api/xbrl/companyfacts/CIK0000831001.json</x:v>
      </x:c>
      <x:c r="N1140" s="2" t="str"/>
      <x:c r="O1140" s="2" t="str"/>
      <x:c r="P1140" s="2" t="str">
        <x:v>Structured fact retained</x:v>
      </x:c>
      <x:c r="Q1140" s="2" t="str">
        <x:v>Net Income (Loss) Available to Common Stockholders, Basic</x:v>
      </x:c>
      <x:c r="R1140" s="2" t="str"/>
      <x:c r="S1140" s="2" t="str"/>
      <x:c r="T1140" s="2" t="str"/>
    </x:row>
    <x:row r="1141" ht="24" customHeight="1">
      <x:c r="C1141" s="2" t="str">
        <x:v>Historical Inputs!F1141</x:v>
      </x:c>
      <x:c r="D1141" s="2" t="str">
        <x:v>C</x:v>
      </x:c>
      <x:c r="E1141" s="2" t="str">
        <x:v>FY2019</x:v>
      </x:c>
      <x:c r="F1141" s="2" t="str">
        <x:v>preferred_div</x:v>
      </x:c>
      <x:c r="G1141" s="2" t="n">
        <x:v>1109</x:v>
      </x:c>
      <x:c r="H1141" s="2" t="str">
        <x:v>USD</x:v>
      </x:c>
      <x:c r="I1141" s="2" t="str">
        <x:v>2019-12-31</x:v>
      </x:c>
      <x:c r="J1141" s="2" t="str">
        <x:v>2022-05-10</x:v>
      </x:c>
      <x:c r="K1141" s="2" t="str">
        <x:v>0000831001-22-000059</x:v>
      </x:c>
      <x:c r="L1141" s="2" t="str">
        <x:v>data/raw/sec/C_companyfacts.json</x:v>
      </x:c>
      <x:c r="M1141" s="2" t="str">
        <x:v>https://data.sec.gov/api/xbrl/companyfacts/CIK0000831001.json</x:v>
      </x:c>
      <x:c r="N1141" s="2" t="str"/>
      <x:c r="O1141" s="2" t="str"/>
      <x:c r="P1141" s="2" t="str">
        <x:v>Structured fact retained</x:v>
      </x:c>
      <x:c r="Q1141" s="2" t="str">
        <x:v>Dividends, Preferred Stock</x:v>
      </x:c>
      <x:c r="R1141" s="2" t="str"/>
      <x:c r="S1141" s="2" t="str"/>
      <x:c r="T1141" s="2" t="str"/>
    </x:row>
    <x:row r="1142" ht="24" customHeight="1">
      <x:c r="C1142" s="2" t="str">
        <x:v>Historical Inputs!F1142</x:v>
      </x:c>
      <x:c r="D1142" s="2" t="str">
        <x:v>C</x:v>
      </x:c>
      <x:c r="E1142" s="2" t="str">
        <x:v>FY2019</x:v>
      </x:c>
      <x:c r="F1142" s="2" t="str">
        <x:v>eps</x:v>
      </x:c>
      <x:c r="G1142" s="2" t="n">
        <x:v>8.04</x:v>
      </x:c>
      <x:c r="H1142" s="2" t="str">
        <x:v>USD/shares</x:v>
      </x:c>
      <x:c r="I1142" s="2" t="str">
        <x:v>2019-12-31</x:v>
      </x:c>
      <x:c r="J1142" s="2" t="str">
        <x:v>2022-05-10</x:v>
      </x:c>
      <x:c r="K1142" s="2" t="str">
        <x:v>0000831001-22-000059</x:v>
      </x:c>
      <x:c r="L1142" s="2" t="str">
        <x:v>data/raw/sec/C_companyfacts.json</x:v>
      </x:c>
      <x:c r="M1142" s="2" t="str">
        <x:v>https://data.sec.gov/api/xbrl/companyfacts/CIK0000831001.json</x:v>
      </x:c>
      <x:c r="N1142" s="2" t="str"/>
      <x:c r="O1142" s="2" t="str"/>
      <x:c r="P1142" s="2" t="str">
        <x:v>Structured fact retained</x:v>
      </x:c>
      <x:c r="Q1142" s="2" t="str">
        <x:v>Earnings Per Share, Diluted</x:v>
      </x:c>
      <x:c r="R1142" s="2" t="str"/>
      <x:c r="S1142" s="2" t="str"/>
      <x:c r="T1142" s="2" t="str"/>
    </x:row>
    <x:row r="1143" ht="24" customHeight="1">
      <x:c r="C1143" s="2" t="str">
        <x:v>Historical Inputs!F1143</x:v>
      </x:c>
      <x:c r="D1143" s="2" t="str">
        <x:v>C</x:v>
      </x:c>
      <x:c r="E1143" s="2" t="str">
        <x:v>FY2019</x:v>
      </x:c>
      <x:c r="F1143" s="2" t="str">
        <x:v>shares_diluted</x:v>
      </x:c>
      <x:c r="G1143" s="2" t="n">
        <x:v>2265.3</x:v>
      </x:c>
      <x:c r="H1143" s="2" t="str">
        <x:v>shares</x:v>
      </x:c>
      <x:c r="I1143" s="2" t="str">
        <x:v>2019-12-31</x:v>
      </x:c>
      <x:c r="J1143" s="2" t="str">
        <x:v>2022-05-10</x:v>
      </x:c>
      <x:c r="K1143" s="2" t="str">
        <x:v>0000831001-22-000059</x:v>
      </x:c>
      <x:c r="L1143" s="2" t="str">
        <x:v>data/raw/sec/C_companyfacts.json</x:v>
      </x:c>
      <x:c r="M1143" s="2" t="str">
        <x:v>https://data.sec.gov/api/xbrl/companyfacts/CIK0000831001.json</x:v>
      </x:c>
      <x:c r="N1143" s="2" t="str"/>
      <x:c r="O1143" s="2" t="str"/>
      <x:c r="P1143" s="2" t="str">
        <x:v>Structured fact retained</x:v>
      </x:c>
      <x:c r="Q1143" s="2" t="str">
        <x:v>Weighted Average Number of Shares Outstanding, Diluted</x:v>
      </x:c>
      <x:c r="R1143" s="2" t="str"/>
      <x:c r="S1143" s="2" t="str"/>
      <x:c r="T1143" s="2" t="str"/>
    </x:row>
    <x:row r="1144" ht="24" customHeight="1">
      <x:c r="C1144" s="2" t="str">
        <x:v>Historical Inputs!F1144</x:v>
      </x:c>
      <x:c r="D1144" s="2" t="str">
        <x:v>C</x:v>
      </x:c>
      <x:c r="E1144" s="2" t="str">
        <x:v>FY2019</x:v>
      </x:c>
      <x:c r="F1144" s="2" t="str">
        <x:v>dps</x:v>
      </x:c>
      <x:c r="G1144" s="2" t="str">
        <x:v>n.a.</x:v>
      </x:c>
      <x:c r="H1144" s="2" t="str">
        <x:v>USD/share</x:v>
      </x:c>
      <x:c r="I1144" s="2" t="str">
        <x:v>2019-12-31</x:v>
      </x:c>
      <x:c r="J1144" s="2" t="str"/>
      <x:c r="K1144" s="2" t="str"/>
      <x:c r="L1144" s="2" t="str"/>
      <x:c r="M1144" s="2" t="str"/>
      <x:c r="N1144" s="2" t="str"/>
      <x:c r="O1144" s="2" t="str"/>
      <x:c r="P1144" s="2" t="str">
        <x:v>Not reported / unavailable</x:v>
      </x:c>
      <x:c r="Q1144" s="2" t="str">
        <x:v>Dividends per common share</x:v>
      </x:c>
      <x:c r="R1144" s="2" t="str"/>
      <x:c r="S1144" s="2" t="str"/>
      <x:c r="T1144" s="2" t="str"/>
    </x:row>
    <x:row r="1145" ht="24" customHeight="1">
      <x:c r="C1145" s="2" t="str">
        <x:v>Historical Inputs!F1145</x:v>
      </x:c>
      <x:c r="D1145" s="2" t="str">
        <x:v>C</x:v>
      </x:c>
      <x:c r="E1145" s="2" t="str">
        <x:v>FY2019</x:v>
      </x:c>
      <x:c r="F1145" s="2" t="str">
        <x:v>dividends</x:v>
      </x:c>
      <x:c r="G1145" s="2" t="n">
        <x:v>5447</x:v>
      </x:c>
      <x:c r="H1145" s="2" t="str">
        <x:v>USD</x:v>
      </x:c>
      <x:c r="I1145" s="2" t="str">
        <x:v>2019-12-31</x:v>
      </x:c>
      <x:c r="J1145" s="2" t="str">
        <x:v>2022-05-10</x:v>
      </x:c>
      <x:c r="K1145" s="2" t="str">
        <x:v>0000831001-22-000059</x:v>
      </x:c>
      <x:c r="L1145" s="2" t="str">
        <x:v>data/raw/sec/C_companyfacts.json</x:v>
      </x:c>
      <x:c r="M1145" s="2" t="str">
        <x:v>https://data.sec.gov/api/xbrl/companyfacts/CIK0000831001.json</x:v>
      </x:c>
      <x:c r="N1145" s="2" t="str"/>
      <x:c r="O1145" s="2" t="str"/>
      <x:c r="P1145" s="2" t="str">
        <x:v>Structured fact retained</x:v>
      </x:c>
      <x:c r="Q1145" s="2" t="str">
        <x:v>Payments of Dividends</x:v>
      </x:c>
      <x:c r="R1145" s="2" t="str"/>
      <x:c r="S1145" s="2" t="str"/>
      <x:c r="T1145" s="2" t="str"/>
    </x:row>
    <x:row r="1146" ht="24" customHeight="1">
      <x:c r="C1146" s="2" t="str">
        <x:v>Historical Inputs!F1146</x:v>
      </x:c>
      <x:c r="D1146" s="2" t="str">
        <x:v>C</x:v>
      </x:c>
      <x:c r="E1146" s="2" t="str">
        <x:v>FY2019</x:v>
      </x:c>
      <x:c r="F1146" s="2" t="str">
        <x:v>buybacks</x:v>
      </x:c>
      <x:c r="G1146" s="2" t="n">
        <x:v>17571</x:v>
      </x:c>
      <x:c r="H1146" s="2" t="str">
        <x:v>USD</x:v>
      </x:c>
      <x:c r="I1146" s="2" t="str">
        <x:v>2019-12-31</x:v>
      </x:c>
      <x:c r="J1146" s="2" t="str">
        <x:v>2022-05-10</x:v>
      </x:c>
      <x:c r="K1146" s="2" t="str">
        <x:v>0000831001-22-000059</x:v>
      </x:c>
      <x:c r="L1146" s="2" t="str">
        <x:v>data/raw/sec/C_companyfacts.json</x:v>
      </x:c>
      <x:c r="M1146" s="2" t="str">
        <x:v>https://data.sec.gov/api/xbrl/companyfacts/CIK0000831001.json</x:v>
      </x:c>
      <x:c r="N1146" s="2" t="str"/>
      <x:c r="O1146" s="2" t="str"/>
      <x:c r="P1146" s="2" t="str">
        <x:v>Structured fact retained</x:v>
      </x:c>
      <x:c r="Q1146" s="2" t="str">
        <x:v>Payments for Repurchase of Common Stock</x:v>
      </x:c>
      <x:c r="R1146" s="2" t="str"/>
      <x:c r="S1146" s="2" t="str"/>
      <x:c r="T1146" s="2" t="str"/>
    </x:row>
    <x:row r="1147" ht="24" customHeight="1">
      <x:c r="C1147" s="2" t="str">
        <x:v>Historical Inputs!F1147</x:v>
      </x:c>
      <x:c r="D1147" s="2" t="str">
        <x:v>C</x:v>
      </x:c>
      <x:c r="E1147" s="2" t="str">
        <x:v>FY2019</x:v>
      </x:c>
      <x:c r="F1147" s="2" t="str">
        <x:v>chargeoffs</x:v>
      </x:c>
      <x:c r="G1147" s="2" t="str">
        <x:v>n.a.</x:v>
      </x:c>
      <x:c r="H1147" s="2" t="str">
        <x:v>USDm</x:v>
      </x:c>
      <x:c r="I1147" s="2" t="str">
        <x:v>2019-12-31</x:v>
      </x:c>
      <x:c r="J1147" s="2" t="str"/>
      <x:c r="K1147" s="2" t="str"/>
      <x:c r="L1147" s="2" t="str"/>
      <x:c r="M1147" s="2" t="str"/>
      <x:c r="N1147" s="2" t="str"/>
      <x:c r="O1147" s="2" t="str"/>
      <x:c r="P1147" s="2" t="str">
        <x:v>Not reported / unavailable</x:v>
      </x:c>
      <x:c r="Q1147" s="2" t="str">
        <x:v>Gross loan charge-offs</x:v>
      </x:c>
      <x:c r="R1147" s="2" t="str"/>
      <x:c r="S1147" s="2" t="str"/>
      <x:c r="T1147" s="2" t="str"/>
    </x:row>
    <x:row r="1148" ht="24" customHeight="1">
      <x:c r="C1148" s="2" t="str">
        <x:v>Historical Inputs!F1148</x:v>
      </x:c>
      <x:c r="D1148" s="2" t="str">
        <x:v>C</x:v>
      </x:c>
      <x:c r="E1148" s="2" t="str">
        <x:v>FY2019</x:v>
      </x:c>
      <x:c r="F1148" s="2" t="str">
        <x:v>recoveries</x:v>
      </x:c>
      <x:c r="G1148" s="2" t="str">
        <x:v>n.a.</x:v>
      </x:c>
      <x:c r="H1148" s="2" t="str">
        <x:v>USDm</x:v>
      </x:c>
      <x:c r="I1148" s="2" t="str">
        <x:v>2019-12-31</x:v>
      </x:c>
      <x:c r="J1148" s="2" t="str"/>
      <x:c r="K1148" s="2" t="str"/>
      <x:c r="L1148" s="2" t="str"/>
      <x:c r="M1148" s="2" t="str"/>
      <x:c r="N1148" s="2" t="str"/>
      <x:c r="O1148" s="2" t="str"/>
      <x:c r="P1148" s="2" t="str">
        <x:v>Not reported / unavailable</x:v>
      </x:c>
      <x:c r="Q1148" s="2" t="str">
        <x:v>Loan recoveries</x:v>
      </x:c>
      <x:c r="R1148" s="2" t="str"/>
      <x:c r="S1148" s="2" t="str"/>
      <x:c r="T1148" s="2" t="str"/>
    </x:row>
    <x:row r="1149" ht="24" customHeight="1">
      <x:c r="C1149" s="2" t="str">
        <x:v>Historical Inputs!F1149</x:v>
      </x:c>
      <x:c r="D1149" s="2" t="str">
        <x:v>C</x:v>
      </x:c>
      <x:c r="E1149" s="2" t="str">
        <x:v>FY2019</x:v>
      </x:c>
      <x:c r="F1149" s="2" t="str">
        <x:v>rwa</x:v>
      </x:c>
      <x:c r="G1149" s="2" t="str">
        <x:v>n.a.</x:v>
      </x:c>
      <x:c r="H1149" s="2" t="str">
        <x:v>USDm</x:v>
      </x:c>
      <x:c r="I1149" s="2" t="str">
        <x:v>2019-12-31</x:v>
      </x:c>
      <x:c r="J1149" s="2" t="str"/>
      <x:c r="K1149" s="2" t="str"/>
      <x:c r="L1149" s="2" t="str"/>
      <x:c r="M1149" s="2" t="str"/>
      <x:c r="N1149" s="2" t="str"/>
      <x:c r="O1149" s="2" t="str"/>
      <x:c r="P1149" s="2" t="str">
        <x:v>Not reported / unavailable</x:v>
      </x:c>
      <x:c r="Q1149" s="2" t="str">
        <x:v>Risk-weighted assets</x:v>
      </x:c>
      <x:c r="R1149" s="2" t="str"/>
      <x:c r="S1149" s="2" t="str"/>
      <x:c r="T1149" s="2" t="str"/>
    </x:row>
    <x:row r="1150" ht="24" customHeight="1">
      <x:c r="C1150" s="2" t="str">
        <x:v>Historical Inputs!F1150</x:v>
      </x:c>
      <x:c r="D1150" s="2" t="str">
        <x:v>C</x:v>
      </x:c>
      <x:c r="E1150" s="2" t="str">
        <x:v>FY2019</x:v>
      </x:c>
      <x:c r="F1150" s="2" t="str">
        <x:v>cet1_reported</x:v>
      </x:c>
      <x:c r="G1150" s="2" t="str">
        <x:v>n.a.</x:v>
      </x:c>
      <x:c r="H1150" s="2" t="str">
        <x:v>%</x:v>
      </x:c>
      <x:c r="I1150" s="2" t="str">
        <x:v>2019-12-31</x:v>
      </x:c>
      <x:c r="J1150" s="2" t="str"/>
      <x:c r="K1150" s="2" t="str"/>
      <x:c r="L1150" s="2" t="str"/>
      <x:c r="M1150" s="2" t="str"/>
      <x:c r="N1150" s="2" t="str"/>
      <x:c r="O1150" s="2" t="str"/>
      <x:c r="P1150" s="2" t="str">
        <x:v>Not reported / unavailable</x:v>
      </x:c>
      <x:c r="Q1150" s="2" t="str">
        <x:v>Actual standardized CET1 ratio</x:v>
      </x:c>
      <x:c r="R1150" s="2" t="str"/>
      <x:c r="S1150" s="2" t="str"/>
      <x:c r="T1150" s="2" t="str"/>
    </x:row>
    <x:row r="1151" ht="24" customHeight="1">
      <x:c r="C1151" s="2" t="str">
        <x:v>Historical Inputs!F1151</x:v>
      </x:c>
      <x:c r="D1151" s="2" t="str">
        <x:v>C</x:v>
      </x:c>
      <x:c r="E1151" s="2" t="str">
        <x:v>FY2019</x:v>
      </x:c>
      <x:c r="F1151" s="2" t="str">
        <x:v>nim_reported</x:v>
      </x:c>
      <x:c r="G1151" s="2" t="str">
        <x:v>n.a.</x:v>
      </x:c>
      <x:c r="H1151" s="2" t="str">
        <x:v>%</x:v>
      </x:c>
      <x:c r="I1151" s="2" t="str">
        <x:v>2019-12-31</x:v>
      </x:c>
      <x:c r="J1151" s="2" t="str"/>
      <x:c r="K1151" s="2" t="str"/>
      <x:c r="L1151" s="2" t="str"/>
      <x:c r="M1151" s="2" t="str"/>
      <x:c r="N1151" s="2" t="str"/>
      <x:c r="O1151" s="2" t="str"/>
      <x:c r="P1151" s="2" t="str">
        <x:v>Not reported / unavailable</x:v>
      </x:c>
      <x:c r="Q1151" s="2" t="str">
        <x:v>Issuer reported net interest margin</x:v>
      </x:c>
      <x:c r="R1151" s="2" t="str"/>
      <x:c r="S1151" s="2" t="str"/>
      <x:c r="T1151" s="2" t="str"/>
    </x:row>
    <x:row r="1152" ht="24" customHeight="1">
      <x:c r="C1152" s="2" t="str">
        <x:v>Historical Inputs!F1152</x:v>
      </x:c>
      <x:c r="D1152" s="2" t="str">
        <x:v>C</x:v>
      </x:c>
      <x:c r="E1152" s="2" t="str">
        <x:v>FY2019</x:v>
      </x:c>
      <x:c r="F1152" s="2" t="str">
        <x:v>bvps_reported</x:v>
      </x:c>
      <x:c r="G1152" s="2" t="n">
        <x:v>82.9</x:v>
      </x:c>
      <x:c r="H1152" s="2" t="str">
        <x:v>USD/shares</x:v>
      </x:c>
      <x:c r="I1152" s="2" t="str">
        <x:v>2019-12-31</x:v>
      </x:c>
      <x:c r="J1152" s="2" t="str">
        <x:v>2020-02-21</x:v>
      </x:c>
      <x:c r="K1152" s="2" t="str">
        <x:v>0000831001-20-000031</x:v>
      </x:c>
      <x:c r="L1152" s="2" t="str">
        <x:v>data/raw/filings/C_0000831001-20-000031_c-12312019x10k.htm</x:v>
      </x:c>
      <x:c r="M1152" s="2" t="str">
        <x:v>https://www.sec.gov/Archives/edgar/data/831001/000083100120000031/c-12312019x10k.htm</x:v>
      </x:c>
      <x:c r="N1152" s="2" t="str"/>
      <x:c r="O1152" s="2" t="str"/>
      <x:c r="P1152" s="2" t="str">
        <x:v>Exact selected original table text</x:v>
      </x:c>
      <x:c r="Q1152" s="2" t="str">
        <x:v>Reported common book value per share</x:v>
      </x:c>
      <x:c r="R1152" s="2" t="str">
        <x:v>highlighted/C_0000831001-20-000031_c-12312019x10k.htm</x:v>
      </x:c>
      <x:c r="S1152" s="2" t="str"/>
      <x:c r="T1152" s="2" t="str"/>
    </x:row>
    <x:row r="1153" ht="24" customHeight="1">
      <x:c r="C1153" s="2" t="str">
        <x:v>Historical Inputs!F1153</x:v>
      </x:c>
      <x:c r="D1153" s="2" t="str">
        <x:v>C</x:v>
      </x:c>
      <x:c r="E1153" s="2" t="str">
        <x:v>FY2019</x:v>
      </x:c>
      <x:c r="F1153" s="2" t="str">
        <x:v>tbvps_reported</x:v>
      </x:c>
      <x:c r="G1153" s="2" t="n">
        <x:v>70.39</x:v>
      </x:c>
      <x:c r="H1153" s="2" t="str">
        <x:v>USD/shares</x:v>
      </x:c>
      <x:c r="I1153" s="2" t="str">
        <x:v>2019-12-31</x:v>
      </x:c>
      <x:c r="J1153" s="2" t="str">
        <x:v>2020-02-21</x:v>
      </x:c>
      <x:c r="K1153" s="2" t="str">
        <x:v>0000831001-20-000031</x:v>
      </x:c>
      <x:c r="L1153" s="2" t="str">
        <x:v>data/raw/filings/C_0000831001-20-000031_c-12312019x10k.htm</x:v>
      </x:c>
      <x:c r="M1153" s="2" t="str">
        <x:v>https://www.sec.gov/Archives/edgar/data/831001/000083100120000031/c-12312019x10k.htm</x:v>
      </x:c>
      <x:c r="N1153" s="2" t="str"/>
      <x:c r="O1153" s="2" t="str"/>
      <x:c r="P1153" s="2" t="str">
        <x:v>Exact selected original table text</x:v>
      </x:c>
      <x:c r="Q1153" s="2" t="str">
        <x:v>Reported tangible book value per share</x:v>
      </x:c>
      <x:c r="R1153" s="2" t="str">
        <x:v>highlighted/C_0000831001-20-000031_c-12312019x10k.htm</x:v>
      </x:c>
      <x:c r="S1153" s="2" t="str"/>
      <x:c r="T1153" s="2" t="str"/>
    </x:row>
    <x:row r="1154" ht="24" customHeight="1">
      <x:c r="C1154" s="2" t="str">
        <x:v>Historical Inputs!F1154</x:v>
      </x:c>
      <x:c r="D1154" s="2" t="str">
        <x:v>C</x:v>
      </x:c>
      <x:c r="E1154" s="2" t="str">
        <x:v>FY2019</x:v>
      </x:c>
      <x:c r="F1154" s="2" t="str">
        <x:v>tce_reported</x:v>
      </x:c>
      <x:c r="G1154" s="2" t="str">
        <x:v>n.a.</x:v>
      </x:c>
      <x:c r="H1154" s="2" t="str">
        <x:v>USDm</x:v>
      </x:c>
      <x:c r="I1154" s="2" t="str">
        <x:v>2019-12-31</x:v>
      </x:c>
      <x:c r="J1154" s="2" t="str"/>
      <x:c r="K1154" s="2" t="str"/>
      <x:c r="L1154" s="2" t="str"/>
      <x:c r="M1154" s="2" t="str"/>
      <x:c r="N1154" s="2" t="str"/>
      <x:c r="O1154" s="2" t="str"/>
      <x:c r="P1154" s="2" t="str">
        <x:v>Not reported / unavailable</x:v>
      </x:c>
      <x:c r="Q1154" s="2" t="str">
        <x:v>Reported tangible common equity</x:v>
      </x:c>
      <x:c r="R1154" s="2" t="str"/>
      <x:c r="S1154" s="2" t="str"/>
      <x:c r="T1154" s="2" t="str"/>
    </x:row>
    <x:row r="1155" ht="24" customHeight="1">
      <x:c r="C1155" s="2" t="str">
        <x:v>Historical Inputs!F1155</x:v>
      </x:c>
      <x:c r="D1155" s="2" t="str">
        <x:v>C</x:v>
      </x:c>
      <x:c r="E1155" s="2" t="str">
        <x:v>FY2020</x:v>
      </x:c>
      <x:c r="F1155" s="2" t="str">
        <x:v>assets</x:v>
      </x:c>
      <x:c r="G1155" s="2" t="n">
        <x:v>2260000</x:v>
      </x:c>
      <x:c r="H1155" s="2" t="str">
        <x:v>USD</x:v>
      </x:c>
      <x:c r="I1155" s="2" t="str">
        <x:v>2020-12-31</x:v>
      </x:c>
      <x:c r="J1155" s="2" t="str">
        <x:v>2023-02-27</x:v>
      </x:c>
      <x:c r="K1155" s="2" t="str">
        <x:v>0000831001-23-000037</x:v>
      </x:c>
      <x:c r="L1155" s="2" t="str">
        <x:v>data/raw/filings/C_0000831001-23-000037_c-20221231.htm</x:v>
      </x:c>
      <x:c r="M1155" s="2" t="str">
        <x:v>https://www.sec.gov/Archives/edgar/data/831001/000083100123000037/c-20221231.htm</x:v>
      </x:c>
      <x:c r="N1155" s="2" t="str">
        <x:v>id3VybDovL2RvY3MudjEvZG9jOjg2N2RhNjVkODdmMDQ2NDViODg0MjkyZGNmOTFmZmEwL3NlYzo4NjdkYTY1ZDg3ZjA0NjQ1Yjg4NDI5MmRjZjkxZmZhMF8yMjMvZnJhZzpjNTIyMTM4YzUyODg0ZmQxOTE3ZTE0M2ZkNmU1ODdhYS90YWJsZTo1NWQzY2YxMDhhZjA0ZmMwYjAwNWY1NWY4NThlMGFiYS90YWJsZXJhbmdlOjU1ZDNjZjEwOGFmMDRmYzBiMDA1ZjU1Zjg1OGUwYWJhXzExLTE1LTEtMS0zMDMzNTU_61e0d74b-45b3-46b5-8753-cc255aae4472</x:v>
      </x:c>
      <x:c r="O1155" s="2" t="str"/>
      <x:c r="P1155" s="2" t="str">
        <x:v>Exact XBRL anchor</x:v>
      </x:c>
      <x:c r="Q1155" s="2" t="str">
        <x:v>Assets</x:v>
      </x:c>
      <x:c r="R1155" s="2" t="str">
        <x:v>highlighted/C_0000831001-23-000037_c-20221231.htm</x:v>
      </x:c>
      <x:c r="S1155" s="2" t="str"/>
      <x:c r="T1155" s="2" t="str"/>
    </x:row>
    <x:row r="1156" ht="24" customHeight="1">
      <x:c r="C1156" s="2" t="str">
        <x:v>Historical Inputs!F1156</x:v>
      </x:c>
      <x:c r="D1156" s="2" t="str">
        <x:v>C</x:v>
      </x:c>
      <x:c r="E1156" s="2" t="str">
        <x:v>FY2020</x:v>
      </x:c>
      <x:c r="F1156" s="2" t="str">
        <x:v>liabilities</x:v>
      </x:c>
      <x:c r="G1156" s="2" t="n">
        <x:v>2059890</x:v>
      </x:c>
      <x:c r="H1156" s="2" t="str">
        <x:v>USD</x:v>
      </x:c>
      <x:c r="I1156" s="2" t="str">
        <x:v>2020-12-31</x:v>
      </x:c>
      <x:c r="J1156" s="2" t="str">
        <x:v>2022-05-10</x:v>
      </x:c>
      <x:c r="K1156" s="2" t="str">
        <x:v>0000831001-22-000059</x:v>
      </x:c>
      <x:c r="L1156" s="2" t="str">
        <x:v>data/raw/sec/C_companyfacts.json</x:v>
      </x:c>
      <x:c r="M1156" s="2" t="str">
        <x:v>https://data.sec.gov/api/xbrl/companyfacts/CIK0000831001.json</x:v>
      </x:c>
      <x:c r="N1156" s="2" t="str"/>
      <x:c r="O1156" s="2" t="str"/>
      <x:c r="P1156" s="2" t="str">
        <x:v>Structured fact retained</x:v>
      </x:c>
      <x:c r="Q1156" s="2" t="str">
        <x:v>Liabilities</x:v>
      </x:c>
      <x:c r="R1156" s="2" t="str"/>
      <x:c r="S1156" s="2" t="str"/>
      <x:c r="T1156" s="2" t="str"/>
    </x:row>
    <x:row r="1157" ht="24" customHeight="1">
      <x:c r="C1157" s="2" t="str">
        <x:v>Historical Inputs!F1157</x:v>
      </x:c>
      <x:c r="D1157" s="2" t="str">
        <x:v>C</x:v>
      </x:c>
      <x:c r="E1157" s="2" t="str">
        <x:v>FY2020</x:v>
      </x:c>
      <x:c r="F1157" s="2" t="str">
        <x:v>equity</x:v>
      </x:c>
      <x:c r="G1157" s="2" t="n">
        <x:v>199442</x:v>
      </x:c>
      <x:c r="H1157" s="2" t="str">
        <x:v>USD</x:v>
      </x:c>
      <x:c r="I1157" s="2" t="str">
        <x:v>2020-12-31</x:v>
      </x:c>
      <x:c r="J1157" s="2" t="str">
        <x:v>2022-05-10</x:v>
      </x:c>
      <x:c r="K1157" s="2" t="str">
        <x:v>0000831001-22-000059</x:v>
      </x:c>
      <x:c r="L1157" s="2" t="str">
        <x:v>data/raw/sec/C_companyfacts.json</x:v>
      </x:c>
      <x:c r="M1157" s="2" t="str">
        <x:v>https://data.sec.gov/api/xbrl/companyfacts/CIK0000831001.json</x:v>
      </x:c>
      <x:c r="N1157" s="2" t="str"/>
      <x:c r="O1157" s="2" t="str"/>
      <x:c r="P1157" s="2" t="str">
        <x:v>Structured fact retained</x:v>
      </x:c>
      <x:c r="Q1157" s="2" t="str">
        <x:v>Stockholders' Equity Attributable to Parent</x:v>
      </x:c>
      <x:c r="R1157" s="2" t="str"/>
      <x:c r="S1157" s="2" t="str"/>
      <x:c r="T1157" s="2" t="str"/>
    </x:row>
    <x:row r="1158" ht="24" customHeight="1">
      <x:c r="C1158" s="2" t="str">
        <x:v>Historical Inputs!F1158</x:v>
      </x:c>
      <x:c r="D1158" s="2" t="str">
        <x:v>C</x:v>
      </x:c>
      <x:c r="E1158" s="2" t="str">
        <x:v>FY2020</x:v>
      </x:c>
      <x:c r="F1158" s="2" t="str">
        <x:v>preferred</x:v>
      </x:c>
      <x:c r="G1158" s="2" t="n">
        <x:v>19480</x:v>
      </x:c>
      <x:c r="H1158" s="2" t="str">
        <x:v>USD</x:v>
      </x:c>
      <x:c r="I1158" s="2" t="str">
        <x:v>2020-12-31</x:v>
      </x:c>
      <x:c r="J1158" s="2" t="str">
        <x:v>2022-05-10</x:v>
      </x:c>
      <x:c r="K1158" s="2" t="str">
        <x:v>0000831001-22-000059</x:v>
      </x:c>
      <x:c r="L1158" s="2" t="str">
        <x:v>data/raw/sec/C_companyfacts.json</x:v>
      </x:c>
      <x:c r="M1158" s="2" t="str">
        <x:v>https://data.sec.gov/api/xbrl/companyfacts/CIK0000831001.json</x:v>
      </x:c>
      <x:c r="N1158" s="2" t="str"/>
      <x:c r="O1158" s="2" t="str"/>
      <x:c r="P1158" s="2" t="str">
        <x:v>Structured fact retained</x:v>
      </x:c>
      <x:c r="Q1158" s="2" t="str">
        <x:v>Preferred Stock, Value, Issued</x:v>
      </x:c>
      <x:c r="R1158" s="2" t="str"/>
      <x:c r="S1158" s="2" t="str"/>
      <x:c r="T1158" s="2" t="str"/>
    </x:row>
    <x:row r="1159" ht="24" customHeight="1">
      <x:c r="C1159" s="2" t="str">
        <x:v>Historical Inputs!F1159</x:v>
      </x:c>
      <x:c r="D1159" s="2" t="str">
        <x:v>C</x:v>
      </x:c>
      <x:c r="E1159" s="2" t="str">
        <x:v>FY2020</x:v>
      </x:c>
      <x:c r="F1159" s="2" t="str">
        <x:v>common_equity_reported</x:v>
      </x:c>
      <x:c r="G1159" s="2" t="str">
        <x:v>n.a.</x:v>
      </x:c>
      <x:c r="H1159" s="2" t="str">
        <x:v>USDm</x:v>
      </x:c>
      <x:c r="I1159" s="2" t="str">
        <x:v>2020-12-31</x:v>
      </x:c>
      <x:c r="J1159" s="2" t="str"/>
      <x:c r="K1159" s="2" t="str"/>
      <x:c r="L1159" s="2" t="str"/>
      <x:c r="M1159" s="2" t="str"/>
      <x:c r="N1159" s="2" t="str"/>
      <x:c r="O1159" s="2" t="str"/>
      <x:c r="P1159" s="2" t="str">
        <x:v>Not reported / unavailable</x:v>
      </x:c>
      <x:c r="Q1159" s="2" t="str">
        <x:v>Reported common shareholders equity</x:v>
      </x:c>
      <x:c r="R1159" s="2" t="str"/>
      <x:c r="S1159" s="2" t="str"/>
      <x:c r="T1159" s="2" t="str"/>
    </x:row>
    <x:row r="1160" ht="24" customHeight="1">
      <x:c r="C1160" s="2" t="str">
        <x:v>Historical Inputs!F1160</x:v>
      </x:c>
      <x:c r="D1160" s="2" t="str">
        <x:v>C</x:v>
      </x:c>
      <x:c r="E1160" s="2" t="str">
        <x:v>FY2020</x:v>
      </x:c>
      <x:c r="F1160" s="2" t="str">
        <x:v>goodwill</x:v>
      </x:c>
      <x:c r="G1160" s="2" t="n">
        <x:v>22162</x:v>
      </x:c>
      <x:c r="H1160" s="2" t="str">
        <x:v>USD</x:v>
      </x:c>
      <x:c r="I1160" s="2" t="str">
        <x:v>2020-12-31</x:v>
      </x:c>
      <x:c r="J1160" s="2" t="str">
        <x:v>2024-02-23</x:v>
      </x:c>
      <x:c r="K1160" s="2" t="str">
        <x:v>0000831001-24-000033</x:v>
      </x:c>
      <x:c r="L1160" s="2" t="str">
        <x:v>data/raw/filings/C_0000831001-24-000033_c-20231231.htm</x:v>
      </x:c>
      <x:c r="M1160" s="2" t="str">
        <x:v>https://www.sec.gov/Archives/edgar/data/831001/000083100124000033/c-20231231.htm</x:v>
      </x:c>
      <x:c r="N1160" s="2" t="str">
        <x:v>f-5344</x:v>
      </x:c>
      <x:c r="O1160" s="2" t="str"/>
      <x:c r="P1160" s="2" t="str">
        <x:v>Exact XBRL anchor</x:v>
      </x:c>
      <x:c r="Q1160" s="2" t="str">
        <x:v>Goodwill</x:v>
      </x:c>
      <x:c r="R1160" s="2" t="str">
        <x:v>highlighted/C_0000831001-24-000033_c-20231231.htm</x:v>
      </x:c>
      <x:c r="S1160" s="2" t="str"/>
      <x:c r="T1160" s="2" t="str"/>
    </x:row>
    <x:row r="1161" ht="24" customHeight="1">
      <x:c r="C1161" s="2" t="str">
        <x:v>Historical Inputs!F1161</x:v>
      </x:c>
      <x:c r="D1161" s="2" t="str">
        <x:v>C</x:v>
      </x:c>
      <x:c r="E1161" s="2" t="str">
        <x:v>FY2020</x:v>
      </x:c>
      <x:c r="F1161" s="2" t="str">
        <x:v>intangibles</x:v>
      </x:c>
      <x:c r="G1161" s="2" t="n">
        <x:v>4747</x:v>
      </x:c>
      <x:c r="H1161" s="2" t="str">
        <x:v>USD</x:v>
      </x:c>
      <x:c r="I1161" s="2" t="str">
        <x:v>2020-12-31</x:v>
      </x:c>
      <x:c r="J1161" s="2" t="str">
        <x:v>2022-05-10</x:v>
      </x:c>
      <x:c r="K1161" s="2" t="str">
        <x:v>0000831001-22-000059</x:v>
      </x:c>
      <x:c r="L1161" s="2" t="str">
        <x:v>data/raw/sec/C_companyfacts.json</x:v>
      </x:c>
      <x:c r="M1161" s="2" t="str">
        <x:v>https://data.sec.gov/api/xbrl/companyfacts/CIK0000831001.json</x:v>
      </x:c>
      <x:c r="N1161" s="2" t="str"/>
      <x:c r="O1161" s="2" t="str"/>
      <x:c r="P1161" s="2" t="str">
        <x:v>Structured fact retained</x:v>
      </x:c>
      <x:c r="Q1161" s="2" t="str">
        <x:v>Intangible Assets, Net (Excluding Goodwill)</x:v>
      </x:c>
      <x:c r="R1161" s="2" t="str"/>
      <x:c r="S1161" s="2" t="str"/>
      <x:c r="T1161" s="2" t="str"/>
    </x:row>
    <x:row r="1162" ht="24" customHeight="1">
      <x:c r="C1162" s="2" t="str">
        <x:v>Historical Inputs!F1162</x:v>
      </x:c>
      <x:c r="D1162" s="2" t="str">
        <x:v>C</x:v>
      </x:c>
      <x:c r="E1162" s="2" t="str">
        <x:v>FY2020</x:v>
      </x:c>
      <x:c r="F1162" s="2" t="str">
        <x:v>intangibles_total</x:v>
      </x:c>
      <x:c r="G1162" s="2" t="str">
        <x:v>n.a.</x:v>
      </x:c>
      <x:c r="H1162" s="2" t="str">
        <x:v>USDm</x:v>
      </x:c>
      <x:c r="I1162" s="2" t="str">
        <x:v>2020-12-31</x:v>
      </x:c>
      <x:c r="J1162" s="2" t="str"/>
      <x:c r="K1162" s="2" t="str"/>
      <x:c r="L1162" s="2" t="str"/>
      <x:c r="M1162" s="2" t="str"/>
      <x:c r="N1162" s="2" t="str"/>
      <x:c r="O1162" s="2" t="str"/>
      <x:c r="P1162" s="2" t="str">
        <x:v>Not reported / unavailable</x:v>
      </x:c>
      <x:c r="Q1162" s="2" t="str">
        <x:v>Reported goodwill and intangible assets combined</x:v>
      </x:c>
      <x:c r="R1162" s="2" t="str"/>
      <x:c r="S1162" s="2" t="str"/>
      <x:c r="T1162" s="2" t="str"/>
    </x:row>
    <x:row r="1163" ht="24" customHeight="1">
      <x:c r="C1163" s="2" t="str">
        <x:v>Historical Inputs!F1163</x:v>
      </x:c>
      <x:c r="D1163" s="2" t="str">
        <x:v>C</x:v>
      </x:c>
      <x:c r="E1163" s="2" t="str">
        <x:v>FY2020</x:v>
      </x:c>
      <x:c r="F1163" s="2" t="str">
        <x:v>shares_end</x:v>
      </x:c>
      <x:c r="G1163" s="2" t="str">
        <x:v>n.a.</x:v>
      </x:c>
      <x:c r="H1163" s="2" t="str">
        <x:v>million</x:v>
      </x:c>
      <x:c r="I1163" s="2" t="str">
        <x:v>2020-12-31</x:v>
      </x:c>
      <x:c r="J1163" s="2" t="str"/>
      <x:c r="K1163" s="2" t="str"/>
      <x:c r="L1163" s="2" t="str"/>
      <x:c r="M1163" s="2" t="str"/>
      <x:c r="N1163" s="2" t="str"/>
      <x:c r="O1163" s="2" t="str"/>
      <x:c r="P1163" s="2" t="str">
        <x:v>Not reported / unavailable</x:v>
      </x:c>
      <x:c r="Q1163" s="2" t="str">
        <x:v>Period-end common shares outstanding</x:v>
      </x:c>
      <x:c r="R1163" s="2" t="str"/>
      <x:c r="S1163" s="2" t="str"/>
      <x:c r="T1163" s="2" t="str"/>
    </x:row>
    <x:row r="1164" ht="24" customHeight="1">
      <x:c r="C1164" s="2" t="str">
        <x:v>Historical Inputs!F1164</x:v>
      </x:c>
      <x:c r="D1164" s="2" t="str">
        <x:v>C</x:v>
      </x:c>
      <x:c r="E1164" s="2" t="str">
        <x:v>FY2020</x:v>
      </x:c>
      <x:c r="F1164" s="2" t="str">
        <x:v>shares_issued</x:v>
      </x:c>
      <x:c r="G1164" s="2" t="n">
        <x:v>3099.63316</x:v>
      </x:c>
      <x:c r="H1164" s="2" t="str">
        <x:v>shares</x:v>
      </x:c>
      <x:c r="I1164" s="2" t="str">
        <x:v>2020-12-31</x:v>
      </x:c>
      <x:c r="J1164" s="2" t="str">
        <x:v>2022-05-10</x:v>
      </x:c>
      <x:c r="K1164" s="2" t="str">
        <x:v>0000831001-22-000059</x:v>
      </x:c>
      <x:c r="L1164" s="2" t="str">
        <x:v>data/raw/sec/C_companyfacts.json</x:v>
      </x:c>
      <x:c r="M1164" s="2" t="str">
        <x:v>https://data.sec.gov/api/xbrl/companyfacts/CIK0000831001.json</x:v>
      </x:c>
      <x:c r="N1164" s="2" t="str"/>
      <x:c r="O1164" s="2" t="str"/>
      <x:c r="P1164" s="2" t="str">
        <x:v>Structured fact retained</x:v>
      </x:c>
      <x:c r="Q1164" s="2" t="str">
        <x:v>Common Stock, Shares, Issued</x:v>
      </x:c>
      <x:c r="R1164" s="2" t="str"/>
      <x:c r="S1164" s="2" t="str"/>
      <x:c r="T1164" s="2" t="str"/>
    </x:row>
    <x:row r="1165" ht="24" customHeight="1">
      <x:c r="C1165" s="2" t="str">
        <x:v>Historical Inputs!F1165</x:v>
      </x:c>
      <x:c r="D1165" s="2" t="str">
        <x:v>C</x:v>
      </x:c>
      <x:c r="E1165" s="2" t="str">
        <x:v>FY2020</x:v>
      </x:c>
      <x:c r="F1165" s="2" t="str">
        <x:v>shares_treasury</x:v>
      </x:c>
      <x:c r="G1165" s="2" t="n">
        <x:v>1017.543951</x:v>
      </x:c>
      <x:c r="H1165" s="2" t="str">
        <x:v>shares</x:v>
      </x:c>
      <x:c r="I1165" s="2" t="str">
        <x:v>2020-12-31</x:v>
      </x:c>
      <x:c r="J1165" s="2" t="str">
        <x:v>2022-05-10</x:v>
      </x:c>
      <x:c r="K1165" s="2" t="str">
        <x:v>0000831001-22-000059</x:v>
      </x:c>
      <x:c r="L1165" s="2" t="str">
        <x:v>data/raw/sec/C_companyfacts.json</x:v>
      </x:c>
      <x:c r="M1165" s="2" t="str">
        <x:v>https://data.sec.gov/api/xbrl/companyfacts/CIK0000831001.json</x:v>
      </x:c>
      <x:c r="N1165" s="2" t="str"/>
      <x:c r="O1165" s="2" t="str"/>
      <x:c r="P1165" s="2" t="str">
        <x:v>Structured fact retained</x:v>
      </x:c>
      <x:c r="Q1165" s="2" t="str">
        <x:v>Treasury Stock, Shares</x:v>
      </x:c>
      <x:c r="R1165" s="2" t="str"/>
      <x:c r="S1165" s="2" t="str"/>
      <x:c r="T1165" s="2" t="str"/>
    </x:row>
    <x:row r="1166" ht="24" customHeight="1">
      <x:c r="C1166" s="2" t="str">
        <x:v>Historical Inputs!F1166</x:v>
      </x:c>
      <x:c r="D1166" s="2" t="str">
        <x:v>C</x:v>
      </x:c>
      <x:c r="E1166" s="2" t="str">
        <x:v>FY2020</x:v>
      </x:c>
      <x:c r="F1166" s="2" t="str">
        <x:v>deposits</x:v>
      </x:c>
      <x:c r="G1166" s="2" t="n">
        <x:v>1280671</x:v>
      </x:c>
      <x:c r="H1166" s="2" t="str">
        <x:v>USD</x:v>
      </x:c>
      <x:c r="I1166" s="2" t="str">
        <x:v>2020-12-31</x:v>
      </x:c>
      <x:c r="J1166" s="2" t="str">
        <x:v>2022-05-10</x:v>
      </x:c>
      <x:c r="K1166" s="2" t="str">
        <x:v>0000831001-22-000059</x:v>
      </x:c>
      <x:c r="L1166" s="2" t="str">
        <x:v>data/raw/sec/C_companyfacts.json</x:v>
      </x:c>
      <x:c r="M1166" s="2" t="str">
        <x:v>https://data.sec.gov/api/xbrl/companyfacts/CIK0000831001.json</x:v>
      </x:c>
      <x:c r="N1166" s="2" t="str"/>
      <x:c r="O1166" s="2" t="str"/>
      <x:c r="P1166" s="2" t="str">
        <x:v>Structured fact retained</x:v>
      </x:c>
      <x:c r="Q1166" s="2" t="str">
        <x:v>Deposits</x:v>
      </x:c>
      <x:c r="R1166" s="2" t="str"/>
      <x:c r="S1166" s="2" t="str"/>
      <x:c r="T1166" s="2" t="str"/>
    </x:row>
    <x:row r="1167" ht="24" customHeight="1">
      <x:c r="C1167" s="2" t="str">
        <x:v>Historical Inputs!F1167</x:v>
      </x:c>
      <x:c r="D1167" s="2" t="str">
        <x:v>C</x:v>
      </x:c>
      <x:c r="E1167" s="2" t="str">
        <x:v>FY2020</x:v>
      </x:c>
      <x:c r="F1167" s="2" t="str">
        <x:v>loans_gross</x:v>
      </x:c>
      <x:c r="G1167" s="2" t="str">
        <x:v>n.a.</x:v>
      </x:c>
      <x:c r="H1167" s="2" t="str">
        <x:v>USDm</x:v>
      </x:c>
      <x:c r="I1167" s="2" t="str">
        <x:v>2020-12-31</x:v>
      </x:c>
      <x:c r="J1167" s="2" t="str"/>
      <x:c r="K1167" s="2" t="str"/>
      <x:c r="L1167" s="2" t="str"/>
      <x:c r="M1167" s="2" t="str"/>
      <x:c r="N1167" s="2" t="str"/>
      <x:c r="O1167" s="2" t="str"/>
      <x:c r="P1167" s="2" t="str">
        <x:v>Not reported / unavailable</x:v>
      </x:c>
      <x:c r="Q1167" s="2" t="str">
        <x:v>Gross loans and leases selected definition</x:v>
      </x:c>
      <x:c r="R1167" s="2" t="str"/>
      <x:c r="S1167" s="2" t="str"/>
      <x:c r="T1167" s="2" t="str"/>
    </x:row>
    <x:row r="1168" ht="24" customHeight="1">
      <x:c r="C1168" s="2" t="str">
        <x:v>Historical Inputs!F1168</x:v>
      </x:c>
      <x:c r="D1168" s="2" t="str">
        <x:v>C</x:v>
      </x:c>
      <x:c r="E1168" s="2" t="str">
        <x:v>FY2020</x:v>
      </x:c>
      <x:c r="F1168" s="2" t="str">
        <x:v>loans_net</x:v>
      </x:c>
      <x:c r="G1168" s="2" t="str">
        <x:v>n.a.</x:v>
      </x:c>
      <x:c r="H1168" s="2" t="str">
        <x:v>USDm</x:v>
      </x:c>
      <x:c r="I1168" s="2" t="str">
        <x:v>2020-12-31</x:v>
      </x:c>
      <x:c r="J1168" s="2" t="str"/>
      <x:c r="K1168" s="2" t="str"/>
      <x:c r="L1168" s="2" t="str"/>
      <x:c r="M1168" s="2" t="str"/>
      <x:c r="N1168" s="2" t="str"/>
      <x:c r="O1168" s="2" t="str"/>
      <x:c r="P1168" s="2" t="str">
        <x:v>Not reported / unavailable</x:v>
      </x:c>
      <x:c r="Q1168" s="2" t="str">
        <x:v>Net loans after allowance selected definition</x:v>
      </x:c>
      <x:c r="R1168" s="2" t="str"/>
      <x:c r="S1168" s="2" t="str"/>
      <x:c r="T1168" s="2" t="str"/>
    </x:row>
    <x:row r="1169" ht="24" customHeight="1">
      <x:c r="C1169" s="2" t="str">
        <x:v>Historical Inputs!F1169</x:v>
      </x:c>
      <x:c r="D1169" s="2" t="str">
        <x:v>C</x:v>
      </x:c>
      <x:c r="E1169" s="2" t="str">
        <x:v>FY2020</x:v>
      </x:c>
      <x:c r="F1169" s="2" t="str">
        <x:v>allowance</x:v>
      </x:c>
      <x:c r="G1169" s="2" t="n">
        <x:v>24956</x:v>
      </x:c>
      <x:c r="H1169" s="2" t="str">
        <x:v>USD</x:v>
      </x:c>
      <x:c r="I1169" s="2" t="str">
        <x:v>2020-12-31</x:v>
      </x:c>
      <x:c r="J1169" s="2" t="str">
        <x:v>2024-02-23</x:v>
      </x:c>
      <x:c r="K1169" s="2" t="str">
        <x:v>0000831001-24-000033</x:v>
      </x:c>
      <x:c r="L1169" s="2" t="str">
        <x:v>data/raw/filings/C_0000831001-24-000033_c-20231231.htm</x:v>
      </x:c>
      <x:c r="M1169" s="2" t="str">
        <x:v>https://www.sec.gov/Archives/edgar/data/831001/000083100124000033/c-20231231.htm</x:v>
      </x:c>
      <x:c r="N1169" s="2" t="str">
        <x:v>f-5201</x:v>
      </x:c>
      <x:c r="O1169" s="2" t="str"/>
      <x:c r="P1169" s="2" t="str">
        <x:v>Exact XBRL anchor</x:v>
      </x:c>
      <x:c r="Q1169" s="2" t="str">
        <x:v>Loan allowance for credit losses</x:v>
      </x:c>
      <x:c r="R1169" s="2" t="str">
        <x:v>highlighted/C_0000831001-24-000033_c-20231231.htm</x:v>
      </x:c>
      <x:c r="S1169" s="2" t="str"/>
      <x:c r="T1169" s="2" t="str"/>
    </x:row>
    <x:row r="1170" ht="24" customHeight="1">
      <x:c r="C1170" s="2" t="str">
        <x:v>Historical Inputs!F1170</x:v>
      </x:c>
      <x:c r="D1170" s="2" t="str">
        <x:v>C</x:v>
      </x:c>
      <x:c r="E1170" s="2" t="str">
        <x:v>FY2020</x:v>
      </x:c>
      <x:c r="F1170" s="2" t="str">
        <x:v>nonaccrual</x:v>
      </x:c>
      <x:c r="G1170" s="2" t="str">
        <x:v>n.a.</x:v>
      </x:c>
      <x:c r="H1170" s="2" t="str">
        <x:v>USDm</x:v>
      </x:c>
      <x:c r="I1170" s="2" t="str">
        <x:v>2020-12-31</x:v>
      </x:c>
      <x:c r="J1170" s="2" t="str"/>
      <x:c r="K1170" s="2" t="str"/>
      <x:c r="L1170" s="2" t="str"/>
      <x:c r="M1170" s="2" t="str"/>
      <x:c r="N1170" s="2" t="str"/>
      <x:c r="O1170" s="2" t="str"/>
      <x:c r="P1170" s="2" t="str">
        <x:v>Not reported / unavailable</x:v>
      </x:c>
      <x:c r="Q1170" s="2" t="str">
        <x:v>Nonaccrual</x:v>
      </x:c>
      <x:c r="R1170" s="2" t="str"/>
      <x:c r="S1170" s="2" t="str"/>
      <x:c r="T1170" s="2" t="str"/>
    </x:row>
    <x:row r="1171" ht="24" customHeight="1">
      <x:c r="C1171" s="2" t="str">
        <x:v>Historical Inputs!F1171</x:v>
      </x:c>
      <x:c r="D1171" s="2" t="str">
        <x:v>C</x:v>
      </x:c>
      <x:c r="E1171" s="2" t="str">
        <x:v>FY2020</x:v>
      </x:c>
      <x:c r="F1171" s="2" t="str">
        <x:v>cash</x:v>
      </x:c>
      <x:c r="G1171" s="2" t="str">
        <x:v>n.a.</x:v>
      </x:c>
      <x:c r="H1171" s="2" t="str">
        <x:v>USDm</x:v>
      </x:c>
      <x:c r="I1171" s="2" t="str">
        <x:v>2020-12-31</x:v>
      </x:c>
      <x:c r="J1171" s="2" t="str"/>
      <x:c r="K1171" s="2" t="str"/>
      <x:c r="L1171" s="2" t="str"/>
      <x:c r="M1171" s="2" t="str"/>
      <x:c r="N1171" s="2" t="str"/>
      <x:c r="O1171" s="2" t="str"/>
      <x:c r="P1171" s="2" t="str">
        <x:v>Not reported / unavailable</x:v>
      </x:c>
      <x:c r="Q1171" s="2" t="str">
        <x:v>Cash</x:v>
      </x:c>
      <x:c r="R1171" s="2" t="str"/>
      <x:c r="S1171" s="2" t="str"/>
      <x:c r="T1171" s="2" t="str"/>
    </x:row>
    <x:row r="1172" ht="24" customHeight="1">
      <x:c r="C1172" s="2" t="str">
        <x:v>Historical Inputs!F1172</x:v>
      </x:c>
      <x:c r="D1172" s="2" t="str">
        <x:v>C</x:v>
      </x:c>
      <x:c r="E1172" s="2" t="str">
        <x:v>FY2020</x:v>
      </x:c>
      <x:c r="F1172" s="2" t="str">
        <x:v>aoci</x:v>
      </x:c>
      <x:c r="G1172" s="2" t="n">
        <x:v>-32058</x:v>
      </x:c>
      <x:c r="H1172" s="2" t="str">
        <x:v>USD</x:v>
      </x:c>
      <x:c r="I1172" s="2" t="str">
        <x:v>2020-12-31</x:v>
      </x:c>
      <x:c r="J1172" s="2" t="str">
        <x:v>2022-05-10</x:v>
      </x:c>
      <x:c r="K1172" s="2" t="str">
        <x:v>0000831001-22-000059</x:v>
      </x:c>
      <x:c r="L1172" s="2" t="str">
        <x:v>data/raw/sec/C_companyfacts.json</x:v>
      </x:c>
      <x:c r="M1172" s="2" t="str">
        <x:v>https://data.sec.gov/api/xbrl/companyfacts/CIK0000831001.json</x:v>
      </x:c>
      <x:c r="N1172" s="2" t="str"/>
      <x:c r="O1172" s="2" t="str"/>
      <x:c r="P1172" s="2" t="str">
        <x:v>Structured fact retained</x:v>
      </x:c>
      <x:c r="Q1172" s="2" t="str">
        <x:v>Accumulated Other Comprehensive Income (Loss), Net of Tax</x:v>
      </x:c>
      <x:c r="R1172" s="2" t="str"/>
      <x:c r="S1172" s="2" t="str"/>
      <x:c r="T1172" s="2" t="str"/>
    </x:row>
    <x:row r="1173" ht="24" customHeight="1">
      <x:c r="C1173" s="2" t="str">
        <x:v>Historical Inputs!F1173</x:v>
      </x:c>
      <x:c r="D1173" s="2" t="str">
        <x:v>C</x:v>
      </x:c>
      <x:c r="E1173" s="2" t="str">
        <x:v>FY2020</x:v>
      </x:c>
      <x:c r="F1173" s="2" t="str">
        <x:v>nii</x:v>
      </x:c>
      <x:c r="G1173" s="2" t="n">
        <x:v>44751</x:v>
      </x:c>
      <x:c r="H1173" s="2" t="str">
        <x:v>USD</x:v>
      </x:c>
      <x:c r="I1173" s="2" t="str">
        <x:v>2020-12-31</x:v>
      </x:c>
      <x:c r="J1173" s="2" t="str">
        <x:v>2023-02-27</x:v>
      </x:c>
      <x:c r="K1173" s="2" t="str">
        <x:v>0000831001-23-000037</x:v>
      </x:c>
      <x:c r="L1173" s="2" t="str">
        <x:v>data/raw/filings/C_0000831001-23-000037_c-20221231.htm</x:v>
      </x:c>
      <x:c r="M1173" s="2" t="str">
        <x:v>https://www.sec.gov/Archives/edgar/data/831001/000083100123000037/c-20221231.htm</x:v>
      </x:c>
      <x:c r="N1173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gtNS0xLTEtMTQ1Nzg3_048f12d7-3fdb-4890-8a7e-8d18504b3b10</x:v>
      </x:c>
      <x:c r="O1173" s="2" t="str"/>
      <x:c r="P1173" s="2" t="str">
        <x:v>Exact XBRL anchor</x:v>
      </x:c>
      <x:c r="Q1173" s="2" t="str">
        <x:v>Interest Income (Expense), Net</x:v>
      </x:c>
      <x:c r="R1173" s="2" t="str">
        <x:v>highlighted/C_0000831001-23-000037_c-20221231.htm</x:v>
      </x:c>
      <x:c r="S1173" s="2" t="str"/>
      <x:c r="T1173" s="2" t="str"/>
    </x:row>
    <x:row r="1174" ht="24" customHeight="1">
      <x:c r="C1174" s="2" t="str">
        <x:v>Historical Inputs!F1174</x:v>
      </x:c>
      <x:c r="D1174" s="2" t="str">
        <x:v>C</x:v>
      </x:c>
      <x:c r="E1174" s="2" t="str">
        <x:v>FY2020</x:v>
      </x:c>
      <x:c r="F1174" s="2" t="str">
        <x:v>noninterest_income</x:v>
      </x:c>
      <x:c r="G1174" s="2" t="n">
        <x:v>30750</x:v>
      </x:c>
      <x:c r="H1174" s="2" t="str">
        <x:v>USD</x:v>
      </x:c>
      <x:c r="I1174" s="2" t="str">
        <x:v>2020-12-31</x:v>
      </x:c>
      <x:c r="J1174" s="2" t="str">
        <x:v>2023-02-27</x:v>
      </x:c>
      <x:c r="K1174" s="2" t="str">
        <x:v>0000831001-23-000037</x:v>
      </x:c>
      <x:c r="L1174" s="2" t="str">
        <x:v>data/raw/filings/C_0000831001-23-000037_c-20221231.htm</x:v>
      </x:c>
      <x:c r="M1174" s="2" t="str">
        <x:v>https://www.sec.gov/Archives/edgar/data/831001/000083100123000037/c-20221231.htm</x:v>
      </x:c>
      <x:c r="N1174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E1LTUtMS0xLTE0NTc4Nw_2f0aec80-1d05-4437-8eb6-8c89104bce5b</x:v>
      </x:c>
      <x:c r="O1174" s="2" t="str"/>
      <x:c r="P1174" s="2" t="str">
        <x:v>Exact XBRL anchor</x:v>
      </x:c>
      <x:c r="Q1174" s="2" t="str">
        <x:v>Noninterest Income</x:v>
      </x:c>
      <x:c r="R1174" s="2" t="str">
        <x:v>highlighted/C_0000831001-23-000037_c-20221231.htm</x:v>
      </x:c>
      <x:c r="S1174" s="2" t="str"/>
      <x:c r="T1174" s="2" t="str"/>
    </x:row>
    <x:row r="1175" ht="24" customHeight="1">
      <x:c r="C1175" s="2" t="str">
        <x:v>Historical Inputs!F1175</x:v>
      </x:c>
      <x:c r="D1175" s="2" t="str">
        <x:v>C</x:v>
      </x:c>
      <x:c r="E1175" s="2" t="str">
        <x:v>FY2020</x:v>
      </x:c>
      <x:c r="F1175" s="2" t="str">
        <x:v>revenue_reported</x:v>
      </x:c>
      <x:c r="G1175" s="2" t="n">
        <x:v>75501</x:v>
      </x:c>
      <x:c r="H1175" s="2" t="str">
        <x:v>USD</x:v>
      </x:c>
      <x:c r="I1175" s="2" t="str">
        <x:v>2020-12-31</x:v>
      </x:c>
      <x:c r="J1175" s="2" t="str">
        <x:v>2023-02-27</x:v>
      </x:c>
      <x:c r="K1175" s="2" t="str">
        <x:v>0000831001-23-000037</x:v>
      </x:c>
      <x:c r="L1175" s="2" t="str">
        <x:v>data/raw/filings/C_0000831001-23-000037_c-20221231.htm</x:v>
      </x:c>
      <x:c r="M1175" s="2" t="str">
        <x:v>https://www.sec.gov/Archives/edgar/data/831001/000083100123000037/c-20221231.htm</x:v>
      </x:c>
      <x:c r="N1175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E2LTUtMS0xLTE0NTc4Nw_aa83e477-cf90-433a-9c21-b3dc875fe832</x:v>
      </x:c>
      <x:c r="O1175" s="2" t="str"/>
      <x:c r="P1175" s="2" t="str">
        <x:v>Exact XBRL anchor</x:v>
      </x:c>
      <x:c r="Q1175" s="2" t="str">
        <x:v>Revenues</x:v>
      </x:c>
      <x:c r="R1175" s="2" t="str">
        <x:v>highlighted/C_0000831001-23-000037_c-20221231.htm</x:v>
      </x:c>
      <x:c r="S1175" s="2" t="str"/>
      <x:c r="T1175" s="2" t="str"/>
    </x:row>
    <x:row r="1176" ht="24" customHeight="1">
      <x:c r="C1176" s="2" t="str">
        <x:v>Historical Inputs!F1176</x:v>
      </x:c>
      <x:c r="D1176" s="2" t="str">
        <x:v>C</x:v>
      </x:c>
      <x:c r="E1176" s="2" t="str">
        <x:v>FY2020</x:v>
      </x:c>
      <x:c r="F1176" s="2" t="str">
        <x:v>opex</x:v>
      </x:c>
      <x:c r="G1176" s="2" t="n">
        <x:v>44374</x:v>
      </x:c>
      <x:c r="H1176" s="2" t="str">
        <x:v>USD</x:v>
      </x:c>
      <x:c r="I1176" s="2" t="str">
        <x:v>2020-12-31</x:v>
      </x:c>
      <x:c r="J1176" s="2" t="str">
        <x:v>2023-02-27</x:v>
      </x:c>
      <x:c r="K1176" s="2" t="str">
        <x:v>0000831001-23-000037</x:v>
      </x:c>
      <x:c r="L1176" s="2" t="str">
        <x:v>data/raw/filings/C_0000831001-23-000037_c-20221231.htm</x:v>
      </x:c>
      <x:c r="M1176" s="2" t="str">
        <x:v>https://www.sec.gov/Archives/edgar/data/831001/000083100123000037/c-20221231.htm</x:v>
      </x:c>
      <x:c r="N1176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IzLTUtMS0xLTE0NTc4Nw_515d0c99-dffd-4b2c-a327-278f0b7d4062</x:v>
      </x:c>
      <x:c r="O1176" s="2" t="str"/>
      <x:c r="P1176" s="2" t="str">
        <x:v>Exact XBRL anchor</x:v>
      </x:c>
      <x:c r="Q1176" s="2" t="str">
        <x:v>Noninterest Expense</x:v>
      </x:c>
      <x:c r="R1176" s="2" t="str">
        <x:v>highlighted/C_0000831001-23-000037_c-20221231.htm</x:v>
      </x:c>
      <x:c r="S1176" s="2" t="str"/>
      <x:c r="T1176" s="2" t="str"/>
    </x:row>
    <x:row r="1177" ht="24" customHeight="1">
      <x:c r="C1177" s="2" t="str">
        <x:v>Historical Inputs!F1177</x:v>
      </x:c>
      <x:c r="D1177" s="2" t="str">
        <x:v>C</x:v>
      </x:c>
      <x:c r="E1177" s="2" t="str">
        <x:v>FY2020</x:v>
      </x:c>
      <x:c r="F1177" s="2" t="str">
        <x:v>provision</x:v>
      </x:c>
      <x:c r="G1177" s="2" t="str">
        <x:v>n.a.</x:v>
      </x:c>
      <x:c r="H1177" s="2" t="str">
        <x:v>USDm</x:v>
      </x:c>
      <x:c r="I1177" s="2" t="str">
        <x:v>2020-12-31</x:v>
      </x:c>
      <x:c r="J1177" s="2" t="str"/>
      <x:c r="K1177" s="2" t="str"/>
      <x:c r="L1177" s="2" t="str"/>
      <x:c r="M1177" s="2" t="str"/>
      <x:c r="N1177" s="2" t="str"/>
      <x:c r="O1177" s="2" t="str"/>
      <x:c r="P1177" s="2" t="str">
        <x:v>Not reported / unavailable</x:v>
      </x:c>
      <x:c r="Q1177" s="2" t="str">
        <x:v>Provision for credit losses</x:v>
      </x:c>
      <x:c r="R1177" s="2" t="str"/>
      <x:c r="S1177" s="2" t="str"/>
      <x:c r="T1177" s="2" t="str"/>
    </x:row>
    <x:row r="1178" ht="24" customHeight="1">
      <x:c r="C1178" s="2" t="str">
        <x:v>Historical Inputs!F1178</x:v>
      </x:c>
      <x:c r="D1178" s="2" t="str">
        <x:v>C</x:v>
      </x:c>
      <x:c r="E1178" s="2" t="str">
        <x:v>FY2020</x:v>
      </x:c>
      <x:c r="F1178" s="2" t="str">
        <x:v>pretax</x:v>
      </x:c>
      <x:c r="G1178" s="2" t="n">
        <x:v>13632</x:v>
      </x:c>
      <x:c r="H1178" s="2" t="str">
        <x:v>USD</x:v>
      </x:c>
      <x:c r="I1178" s="2" t="str">
        <x:v>2020-12-31</x:v>
      </x:c>
      <x:c r="J1178" s="2" t="str">
        <x:v>2023-02-27</x:v>
      </x:c>
      <x:c r="K1178" s="2" t="str">
        <x:v>0000831001-23-000037</x:v>
      </x:c>
      <x:c r="L1178" s="2" t="str">
        <x:v>data/raw/filings/C_0000831001-23-000037_c-20221231.htm</x:v>
      </x:c>
      <x:c r="M1178" s="2" t="str">
        <x:v>https://www.sec.gov/Archives/edgar/data/831001/000083100123000037/c-20221231.htm</x:v>
      </x:c>
      <x:c r="N1178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I1LTUtMS0xLTE0NTc4Nw_075a42c1-dfa6-4497-8418-780b4f11f1a4</x:v>
      </x:c>
      <x:c r="O1178" s="2" t="str"/>
      <x:c r="P1178" s="2" t="str">
        <x:v>Exact XBRL anchor</x:v>
      </x:c>
      <x:c r="Q1178" s="2" t="str">
        <x:v>Income (Loss) from Continuing Operations before Income Taxes, Noncontrolling Interest</x:v>
      </x:c>
      <x:c r="R1178" s="2" t="str">
        <x:v>highlighted/C_0000831001-23-000037_c-20221231.htm</x:v>
      </x:c>
      <x:c r="S1178" s="2" t="str"/>
      <x:c r="T1178" s="2" t="str"/>
    </x:row>
    <x:row r="1179" ht="24" customHeight="1">
      <x:c r="C1179" s="2" t="str">
        <x:v>Historical Inputs!F1179</x:v>
      </x:c>
      <x:c r="D1179" s="2" t="str">
        <x:v>C</x:v>
      </x:c>
      <x:c r="E1179" s="2" t="str">
        <x:v>FY2020</x:v>
      </x:c>
      <x:c r="F1179" s="2" t="str">
        <x:v>tax</x:v>
      </x:c>
      <x:c r="G1179" s="2" t="n">
        <x:v>2525</x:v>
      </x:c>
      <x:c r="H1179" s="2" t="str">
        <x:v>USD</x:v>
      </x:c>
      <x:c r="I1179" s="2" t="str">
        <x:v>2020-12-31</x:v>
      </x:c>
      <x:c r="J1179" s="2" t="str">
        <x:v>2023-02-27</x:v>
      </x:c>
      <x:c r="K1179" s="2" t="str">
        <x:v>0000831001-23-000037</x:v>
      </x:c>
      <x:c r="L1179" s="2" t="str">
        <x:v>data/raw/filings/C_0000831001-23-000037_c-20221231.htm</x:v>
      </x:c>
      <x:c r="M1179" s="2" t="str">
        <x:v>https://www.sec.gov/Archives/edgar/data/831001/000083100123000037/c-20221231.htm</x:v>
      </x:c>
      <x:c r="N1179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I2LTUtMS0xLTE0NTc4Nw_162e6a5b-33b9-4cf6-a91f-e3becb7102e0</x:v>
      </x:c>
      <x:c r="O1179" s="2" t="str"/>
      <x:c r="P1179" s="2" t="str">
        <x:v>Exact XBRL anchor</x:v>
      </x:c>
      <x:c r="Q1179" s="2" t="str">
        <x:v>Income Tax Expense (Benefit)</x:v>
      </x:c>
      <x:c r="R1179" s="2" t="str">
        <x:v>highlighted/C_0000831001-23-000037_c-20221231.htm</x:v>
      </x:c>
      <x:c r="S1179" s="2" t="str"/>
      <x:c r="T1179" s="2" t="str"/>
    </x:row>
    <x:row r="1180" ht="24" customHeight="1">
      <x:c r="C1180" s="2" t="str">
        <x:v>Historical Inputs!F1180</x:v>
      </x:c>
      <x:c r="D1180" s="2" t="str">
        <x:v>C</x:v>
      </x:c>
      <x:c r="E1180" s="2" t="str">
        <x:v>FY2020</x:v>
      </x:c>
      <x:c r="F1180" s="2" t="str">
        <x:v>net_income</x:v>
      </x:c>
      <x:c r="G1180" s="2" t="n">
        <x:v>11047</x:v>
      </x:c>
      <x:c r="H1180" s="2" t="str">
        <x:v>USD</x:v>
      </x:c>
      <x:c r="I1180" s="2" t="str">
        <x:v>2020-12-31</x:v>
      </x:c>
      <x:c r="J1180" s="2" t="str">
        <x:v>2023-02-27</x:v>
      </x:c>
      <x:c r="K1180" s="2" t="str">
        <x:v>0000831001-23-000037</x:v>
      </x:c>
      <x:c r="L1180" s="2" t="str">
        <x:v>data/raw/filings/C_0000831001-23-000037_c-20221231.htm</x:v>
      </x:c>
      <x:c r="M1180" s="2" t="str">
        <x:v>https://www.sec.gov/Archives/edgar/data/831001/000083100123000037/c-20221231.htm</x:v>
      </x:c>
      <x:c r="N1180" s="2" t="str">
        <x:v>id3VybDovL2RvY3MudjEvZG9jOjg2N2RhNjVkODdmMDQ2NDViODg0MjkyZGNmOTFmZmEwL3NlYzo4NjdkYTY1ZDg3ZjA0NjQ1Yjg4NDI5MmRjZjkxZmZhMF8zNjEvZnJhZzo2MjkyM2E3MTcwODY0NzJjOTRkMjUwYTA0MjYyNmZhOS90YWJsZTowMWE3YzZkZmIwZGM0N2U5YTU4MWQyYWYxMjYyNmM1Ni90YWJsZXJhbmdlOjAxYTdjNmRmYjBkYzQ3ZTlhNTgxZDJhZjEyNjI2YzU2XzMxLTUtMS0xLTE0NTc4Nw_07d41e60-b254-4b20-b4d9-2dbc4412b99c</x:v>
      </x:c>
      <x:c r="O1180" s="2" t="str"/>
      <x:c r="P1180" s="2" t="str">
        <x:v>Exact XBRL anchor</x:v>
      </x:c>
      <x:c r="Q1180" s="2" t="str">
        <x:v>Net Income (Loss) Attributable to Parent</x:v>
      </x:c>
      <x:c r="R1180" s="2" t="str">
        <x:v>highlighted/C_0000831001-23-000037_c-20221231.htm</x:v>
      </x:c>
      <x:c r="S1180" s="2" t="str"/>
      <x:c r="T1180" s="2" t="str"/>
    </x:row>
    <x:row r="1181" ht="24" customHeight="1">
      <x:c r="C1181" s="2" t="str">
        <x:v>Historical Inputs!F1181</x:v>
      </x:c>
      <x:c r="D1181" s="2" t="str">
        <x:v>C</x:v>
      </x:c>
      <x:c r="E1181" s="2" t="str">
        <x:v>FY2020</x:v>
      </x:c>
      <x:c r="F1181" s="2" t="str">
        <x:v>common_income</x:v>
      </x:c>
      <x:c r="G1181" s="2" t="n">
        <x:v>9879</x:v>
      </x:c>
      <x:c r="H1181" s="2" t="str">
        <x:v>USD</x:v>
      </x:c>
      <x:c r="I1181" s="2" t="str">
        <x:v>2020-12-31</x:v>
      </x:c>
      <x:c r="J1181" s="2" t="str">
        <x:v>2023-02-27</x:v>
      </x:c>
      <x:c r="K1181" s="2" t="str">
        <x:v>0000831001-23-000037</x:v>
      </x:c>
      <x:c r="L1181" s="2" t="str">
        <x:v>data/raw/filings/C_0000831001-23-000037_c-20221231.htm</x:v>
      </x:c>
      <x:c r="M1181" s="2" t="str">
        <x:v>https://www.sec.gov/Archives/edgar/data/831001/000083100123000037/c-20221231.htm</x:v>
      </x:c>
      <x:c r="N1181" s="2" t="str">
        <x:v>id3VybDovL2RvY3MudjEvZG9jOjg2N2RhNjVkODdmMDQ2NDViODg0MjkyZGNmOTFmZmEwL3NlYzo4NjdkYTY1ZDg3ZjA0NjQ1Yjg4NDI5MmRjZjkxZmZhMF8yNTAvZnJhZzpiMDliN2VkOTRlMDY0NzY0OTg4NTBmZWJhNzZkY2JkMy90YWJsZTo0Yzk5ZGM3OWY4NjA0ZTE5YWY3Yjg0NmNhZThjMGI1My90YWJsZXJhbmdlOjRjOTlkYzc5Zjg2MDRlMTlhZjdiODQ2Y2FlOGMwYjUzXzE3LTUtMS0xLTE0NTc4Nw_d25e2c83-e578-4eaf-bc76-d15a437a20dc</x:v>
      </x:c>
      <x:c r="O1181" s="2" t="str"/>
      <x:c r="P1181" s="2" t="str">
        <x:v>Exact XBRL anchor</x:v>
      </x:c>
      <x:c r="Q1181" s="2" t="str">
        <x:v>Net Income (Loss) Available to Common Stockholders, Basic</x:v>
      </x:c>
      <x:c r="R1181" s="2" t="str">
        <x:v>highlighted/C_0000831001-23-000037_c-20221231.htm</x:v>
      </x:c>
      <x:c r="S1181" s="2" t="str"/>
      <x:c r="T1181" s="2" t="str"/>
    </x:row>
    <x:row r="1182" ht="24" customHeight="1">
      <x:c r="C1182" s="2" t="str">
        <x:v>Historical Inputs!F1182</x:v>
      </x:c>
      <x:c r="D1182" s="2" t="str">
        <x:v>C</x:v>
      </x:c>
      <x:c r="E1182" s="2" t="str">
        <x:v>FY2020</x:v>
      </x:c>
      <x:c r="F1182" s="2" t="str">
        <x:v>preferred_div</x:v>
      </x:c>
      <x:c r="G1182" s="2" t="n">
        <x:v>1095</x:v>
      </x:c>
      <x:c r="H1182" s="2" t="str">
        <x:v>USD</x:v>
      </x:c>
      <x:c r="I1182" s="2" t="str">
        <x:v>2020-12-31</x:v>
      </x:c>
      <x:c r="J1182" s="2" t="str">
        <x:v>2023-02-27</x:v>
      </x:c>
      <x:c r="K1182" s="2" t="str">
        <x:v>0000831001-23-000037</x:v>
      </x:c>
      <x:c r="L1182" s="2" t="str">
        <x:v>data/raw/filings/C_0000831001-23-000037_c-20221231.htm</x:v>
      </x:c>
      <x:c r="M1182" s="2" t="str">
        <x:v>https://www.sec.gov/Archives/edgar/data/831001/000083100123000037/c-20221231.htm</x:v>
      </x:c>
      <x:c r="N1182" s="2" t="str">
        <x:v>id3VybDovL2RvY3MudjEvZG9jOjg2N2RhNjVkODdmMDQ2NDViODg0MjkyZGNmOTFmZmEwL3NlYzo4NjdkYTY1ZDg3ZjA0NjQ1Yjg4NDI5MmRjZjkxZmZhMF8yNTAvZnJhZzpiMDliN2VkOTRlMDY0NzY0OTg4NTBmZWJhNzZkY2JkMy90YWJsZTo0Yzk5ZGM3OWY4NjA0ZTE5YWY3Yjg0NmNhZThjMGI1My90YWJsZXJhbmdlOjRjOTlkYzc5Zjg2MDRlMTlhZjdiODQ2Y2FlOGMwYjUzXzctNS0xLTEtMTQ1Nzg3_74c0fd99-2886-4785-8c41-d7cad822d115</x:v>
      </x:c>
      <x:c r="O1182" s="2" t="str"/>
      <x:c r="P1182" s="2" t="str">
        <x:v>Exact XBRL anchor</x:v>
      </x:c>
      <x:c r="Q1182" s="2" t="str">
        <x:v>Dividends, Preferred Stock</x:v>
      </x:c>
      <x:c r="R1182" s="2" t="str">
        <x:v>highlighted/C_0000831001-23-000037_c-20221231.htm</x:v>
      </x:c>
      <x:c r="S1182" s="2" t="str"/>
      <x:c r="T1182" s="2" t="str"/>
    </x:row>
    <x:row r="1183" ht="24" customHeight="1">
      <x:c r="C1183" s="2" t="str">
        <x:v>Historical Inputs!F1183</x:v>
      </x:c>
      <x:c r="D1183" s="2" t="str">
        <x:v>C</x:v>
      </x:c>
      <x:c r="E1183" s="2" t="str">
        <x:v>FY2020</x:v>
      </x:c>
      <x:c r="F1183" s="2" t="str">
        <x:v>eps</x:v>
      </x:c>
      <x:c r="G1183" s="2" t="n">
        <x:v>4.72</x:v>
      </x:c>
      <x:c r="H1183" s="2" t="str">
        <x:v>USD/shares</x:v>
      </x:c>
      <x:c r="I1183" s="2" t="str">
        <x:v>2020-12-31</x:v>
      </x:c>
      <x:c r="J1183" s="2" t="str">
        <x:v>2023-02-27</x:v>
      </x:c>
      <x:c r="K1183" s="2" t="str">
        <x:v>0000831001-23-000037</x:v>
      </x:c>
      <x:c r="L1183" s="2" t="str">
        <x:v>data/raw/filings/C_0000831001-23-000037_c-20221231.htm</x:v>
      </x:c>
      <x:c r="M1183" s="2" t="str">
        <x:v>https://www.sec.gov/Archives/edgar/data/831001/000083100123000037/c-20221231.htm</x:v>
      </x:c>
      <x:c r="N1183" s="2" t="str">
        <x:v>id3VybDovL2RvY3MudjEvZG9jOjg2N2RhNjVkODdmMDQ2NDViODg0MjkyZGNmOTFmZmEwL3NlYzo4NjdkYTY1ZDg3ZjA0NjQ1Yjg4NDI5MmRjZjkxZmZhMF8yNTAvZnJhZzpiMDliN2VkOTRlMDY0NzY0OTg4NTBmZWJhNzZkY2JkMy90YWJsZTo0Yzk5ZGM3OWY4NjA0ZTE5YWY3Yjg0NmNhZThjMGI1My90YWJsZXJhbmdlOjRjOTlkYzc5Zjg2MDRlMTlhZjdiODQ2Y2FlOGMwYjUzXzI4LTUtMS0xLTE0NTc4Nw_40122b52-0165-40f8-b2c7-fc3851b4a7a4</x:v>
      </x:c>
      <x:c r="O1183" s="2" t="str"/>
      <x:c r="P1183" s="2" t="str">
        <x:v>Exact XBRL anchor</x:v>
      </x:c>
      <x:c r="Q1183" s="2" t="str">
        <x:v>Earnings Per Share, Diluted</x:v>
      </x:c>
      <x:c r="R1183" s="2" t="str">
        <x:v>highlighted/C_0000831001-23-000037_c-20221231.htm</x:v>
      </x:c>
      <x:c r="S1183" s="2" t="str"/>
      <x:c r="T1183" s="2" t="str"/>
    </x:row>
    <x:row r="1184" ht="24" customHeight="1">
      <x:c r="C1184" s="2" t="str">
        <x:v>Historical Inputs!F1184</x:v>
      </x:c>
      <x:c r="D1184" s="2" t="str">
        <x:v>C</x:v>
      </x:c>
      <x:c r="E1184" s="2" t="str">
        <x:v>FY2020</x:v>
      </x:c>
      <x:c r="F1184" s="2" t="str">
        <x:v>shares_diluted</x:v>
      </x:c>
      <x:c r="G1184" s="2" t="n">
        <x:v>2099</x:v>
      </x:c>
      <x:c r="H1184" s="2" t="str">
        <x:v>shares</x:v>
      </x:c>
      <x:c r="I1184" s="2" t="str">
        <x:v>2020-12-31</x:v>
      </x:c>
      <x:c r="J1184" s="2" t="str">
        <x:v>2023-02-27</x:v>
      </x:c>
      <x:c r="K1184" s="2" t="str">
        <x:v>0000831001-23-000037</x:v>
      </x:c>
      <x:c r="L1184" s="2" t="str">
        <x:v>data/raw/filings/C_0000831001-23-000037_c-20221231.htm</x:v>
      </x:c>
      <x:c r="M1184" s="2" t="str">
        <x:v>https://www.sec.gov/Archives/edgar/data/831001/000083100123000037/c-20221231.htm</x:v>
      </x:c>
      <x:c r="N1184" s="2" t="str">
        <x:v>id3VybDovL2RvY3MudjEvZG9jOjg2N2RhNjVkODdmMDQ2NDViODg0MjkyZGNmOTFmZmEwL3NlYzo4NjdkYTY1ZDg3ZjA0NjQ1Yjg4NDI5MmRjZjkxZmZhMF8yNTAvZnJhZzpiMDliN2VkOTRlMDY0NzY0OTg4NTBmZWJhNzZkY2JkMy90YWJsZTo0Yzk5ZGM3OWY4NjA0ZTE5YWY3Yjg0NmNhZThjMGI1My90YWJsZXJhbmdlOjRjOTlkYzc5Zjg2MDRlMTlhZjdiODQ2Y2FlOGMwYjUzXzI0LTUtMS0xLTE0NTc4Nw_6714f46a-fab8-4e22-be3e-68cf972470b0</x:v>
      </x:c>
      <x:c r="O1184" s="2" t="str"/>
      <x:c r="P1184" s="2" t="str">
        <x:v>Exact XBRL anchor</x:v>
      </x:c>
      <x:c r="Q1184" s="2" t="str">
        <x:v>Weighted Average Number of Shares Outstanding, Diluted</x:v>
      </x:c>
      <x:c r="R1184" s="2" t="str">
        <x:v>highlighted/C_0000831001-23-000037_c-20221231.htm</x:v>
      </x:c>
      <x:c r="S1184" s="2" t="str"/>
      <x:c r="T1184" s="2" t="str"/>
    </x:row>
    <x:row r="1185" ht="24" customHeight="1">
      <x:c r="C1185" s="2" t="str">
        <x:v>Historical Inputs!F1185</x:v>
      </x:c>
      <x:c r="D1185" s="2" t="str">
        <x:v>C</x:v>
      </x:c>
      <x:c r="E1185" s="2" t="str">
        <x:v>FY2020</x:v>
      </x:c>
      <x:c r="F1185" s="2" t="str">
        <x:v>dps</x:v>
      </x:c>
      <x:c r="G1185" s="2" t="str">
        <x:v>n.a.</x:v>
      </x:c>
      <x:c r="H1185" s="2" t="str">
        <x:v>USD/share</x:v>
      </x:c>
      <x:c r="I1185" s="2" t="str">
        <x:v>2020-12-31</x:v>
      </x:c>
      <x:c r="J1185" s="2" t="str"/>
      <x:c r="K1185" s="2" t="str"/>
      <x:c r="L1185" s="2" t="str"/>
      <x:c r="M1185" s="2" t="str"/>
      <x:c r="N1185" s="2" t="str"/>
      <x:c r="O1185" s="2" t="str"/>
      <x:c r="P1185" s="2" t="str">
        <x:v>Not reported / unavailable</x:v>
      </x:c>
      <x:c r="Q1185" s="2" t="str">
        <x:v>Dividends per common share</x:v>
      </x:c>
      <x:c r="R1185" s="2" t="str"/>
      <x:c r="S1185" s="2" t="str"/>
      <x:c r="T1185" s="2" t="str"/>
    </x:row>
    <x:row r="1186" ht="24" customHeight="1">
      <x:c r="C1186" s="2" t="str">
        <x:v>Historical Inputs!F1186</x:v>
      </x:c>
      <x:c r="D1186" s="2" t="str">
        <x:v>C</x:v>
      </x:c>
      <x:c r="E1186" s="2" t="str">
        <x:v>FY2020</x:v>
      </x:c>
      <x:c r="F1186" s="2" t="str">
        <x:v>dividends</x:v>
      </x:c>
      <x:c r="G1186" s="2" t="n">
        <x:v>5352</x:v>
      </x:c>
      <x:c r="H1186" s="2" t="str">
        <x:v>USD</x:v>
      </x:c>
      <x:c r="I1186" s="2" t="str">
        <x:v>2020-12-31</x:v>
      </x:c>
      <x:c r="J1186" s="2" t="str">
        <x:v>2023-02-27</x:v>
      </x:c>
      <x:c r="K1186" s="2" t="str">
        <x:v>0000831001-23-000037</x:v>
      </x:c>
      <x:c r="L1186" s="2" t="str">
        <x:v>data/raw/filings/C_0000831001-23-000037_c-20221231.htm</x:v>
      </x:c>
      <x:c r="M1186" s="2" t="str">
        <x:v>https://www.sec.gov/Archives/edgar/data/831001/000083100123000037/c-20221231.htm</x:v>
      </x:c>
      <x:c r="N1186" s="2" t="str">
        <x:v>id3VybDovL2RvY3MudjEvZG9jOjg2N2RhNjVkODdmMDQ2NDViODg0MjkyZGNmOTFmZmEwL3NlYzo4NjdkYTY1ZDg3ZjA0NjQ1Yjg4NDI5MmRjZjkxZmZhMF8zNjEvZnJhZzo2MjkyM2E3MTcwODY0NzJjOTRkMjUwYTA0MjYyNmZhOS90YWJsZToxOTE1NjQ2Mjg2ZTM0N2FjYjhmYzU3YTRkMjY2MTY1ZC90YWJsZXJhbmdlOjE5MTU2NDYyODZlMzQ3YWNiOGZjNTdhNGQyNjYxNjVkXzE1LTUtMS0xLTE0NTc4Nw_c64bb607-ea5b-4844-ac9a-ee19362ab9a0</x:v>
      </x:c>
      <x:c r="O1186" s="2" t="str"/>
      <x:c r="P1186" s="2" t="str">
        <x:v>Exact XBRL anchor</x:v>
      </x:c>
      <x:c r="Q1186" s="2" t="str">
        <x:v>Payments of Dividends</x:v>
      </x:c>
      <x:c r="R1186" s="2" t="str">
        <x:v>highlighted/C_0000831001-23-000037_c-20221231.htm</x:v>
      </x:c>
      <x:c r="S1186" s="2" t="str"/>
      <x:c r="T1186" s="2" t="str"/>
    </x:row>
    <x:row r="1187" ht="24" customHeight="1">
      <x:c r="C1187" s="2" t="str">
        <x:v>Historical Inputs!F1187</x:v>
      </x:c>
      <x:c r="D1187" s="2" t="str">
        <x:v>C</x:v>
      </x:c>
      <x:c r="E1187" s="2" t="str">
        <x:v>FY2020</x:v>
      </x:c>
      <x:c r="F1187" s="2" t="str">
        <x:v>buybacks</x:v>
      </x:c>
      <x:c r="G1187" s="2" t="n">
        <x:v>2925</x:v>
      </x:c>
      <x:c r="H1187" s="2" t="str">
        <x:v>USD</x:v>
      </x:c>
      <x:c r="I1187" s="2" t="str">
        <x:v>2020-12-31</x:v>
      </x:c>
      <x:c r="J1187" s="2" t="str">
        <x:v>2023-02-27</x:v>
      </x:c>
      <x:c r="K1187" s="2" t="str">
        <x:v>0000831001-23-000037</x:v>
      </x:c>
      <x:c r="L1187" s="2" t="str">
        <x:v>data/raw/filings/C_0000831001-23-000037_c-20221231.htm</x:v>
      </x:c>
      <x:c r="M1187" s="2" t="str">
        <x:v>https://www.sec.gov/Archives/edgar/data/831001/000083100123000037/c-20221231.htm</x:v>
      </x:c>
      <x:c r="N1187" s="2" t="str">
        <x:v>id3VybDovL2RvY3MudjEvZG9jOjg2N2RhNjVkODdmMDQ2NDViODg0MjkyZGNmOTFmZmEwL3NlYzo4NjdkYTY1ZDg3ZjA0NjQ1Yjg4NDI5MmRjZjkxZmZhMF8zNjEvZnJhZzo2MjkyM2E3MTcwODY0NzJjOTRkMjUwYTA0MjYyNmZhOS90YWJsZToxOTE1NjQ2Mjg2ZTM0N2FjYjhmYzU3YTRkMjY2MTY1ZC90YWJsZXJhbmdlOjE5MTU2NDYyODZlMzQ3YWNiOGZjNTdhNGQyNjYxNjVkXzE4LTUtMS0xLTE0NTc4Nw_a1bf8e3e-d5ad-46dc-8539-c941dc434800</x:v>
      </x:c>
      <x:c r="O1187" s="2" t="str"/>
      <x:c r="P1187" s="2" t="str">
        <x:v>Exact XBRL anchor</x:v>
      </x:c>
      <x:c r="Q1187" s="2" t="str">
        <x:v>Payments for Repurchase of Common Stock</x:v>
      </x:c>
      <x:c r="R1187" s="2" t="str">
        <x:v>highlighted/C_0000831001-23-000037_c-20221231.htm</x:v>
      </x:c>
      <x:c r="S1187" s="2" t="str"/>
      <x:c r="T1187" s="2" t="str"/>
    </x:row>
    <x:row r="1188" ht="24" customHeight="1">
      <x:c r="C1188" s="2" t="str">
        <x:v>Historical Inputs!F1188</x:v>
      </x:c>
      <x:c r="D1188" s="2" t="str">
        <x:v>C</x:v>
      </x:c>
      <x:c r="E1188" s="2" t="str">
        <x:v>FY2020</x:v>
      </x:c>
      <x:c r="F1188" s="2" t="str">
        <x:v>chargeoffs</x:v>
      </x:c>
      <x:c r="G1188" s="2" t="str">
        <x:v>n.a.</x:v>
      </x:c>
      <x:c r="H1188" s="2" t="str">
        <x:v>USDm</x:v>
      </x:c>
      <x:c r="I1188" s="2" t="str">
        <x:v>2020-12-31</x:v>
      </x:c>
      <x:c r="J1188" s="2" t="str"/>
      <x:c r="K1188" s="2" t="str"/>
      <x:c r="L1188" s="2" t="str"/>
      <x:c r="M1188" s="2" t="str"/>
      <x:c r="N1188" s="2" t="str"/>
      <x:c r="O1188" s="2" t="str"/>
      <x:c r="P1188" s="2" t="str">
        <x:v>Not reported / unavailable</x:v>
      </x:c>
      <x:c r="Q1188" s="2" t="str">
        <x:v>Gross loan charge-offs</x:v>
      </x:c>
      <x:c r="R1188" s="2" t="str"/>
      <x:c r="S1188" s="2" t="str"/>
      <x:c r="T1188" s="2" t="str"/>
    </x:row>
    <x:row r="1189" ht="24" customHeight="1">
      <x:c r="C1189" s="2" t="str">
        <x:v>Historical Inputs!F1189</x:v>
      </x:c>
      <x:c r="D1189" s="2" t="str">
        <x:v>C</x:v>
      </x:c>
      <x:c r="E1189" s="2" t="str">
        <x:v>FY2020</x:v>
      </x:c>
      <x:c r="F1189" s="2" t="str">
        <x:v>recoveries</x:v>
      </x:c>
      <x:c r="G1189" s="2" t="str">
        <x:v>n.a.</x:v>
      </x:c>
      <x:c r="H1189" s="2" t="str">
        <x:v>USDm</x:v>
      </x:c>
      <x:c r="I1189" s="2" t="str">
        <x:v>2020-12-31</x:v>
      </x:c>
      <x:c r="J1189" s="2" t="str"/>
      <x:c r="K1189" s="2" t="str"/>
      <x:c r="L1189" s="2" t="str"/>
      <x:c r="M1189" s="2" t="str"/>
      <x:c r="N1189" s="2" t="str"/>
      <x:c r="O1189" s="2" t="str"/>
      <x:c r="P1189" s="2" t="str">
        <x:v>Not reported / unavailable</x:v>
      </x:c>
      <x:c r="Q1189" s="2" t="str">
        <x:v>Loan recoveries</x:v>
      </x:c>
      <x:c r="R1189" s="2" t="str"/>
      <x:c r="S1189" s="2" t="str"/>
      <x:c r="T1189" s="2" t="str"/>
    </x:row>
    <x:row r="1190" ht="24" customHeight="1">
      <x:c r="C1190" s="2" t="str">
        <x:v>Historical Inputs!F1190</x:v>
      </x:c>
      <x:c r="D1190" s="2" t="str">
        <x:v>C</x:v>
      </x:c>
      <x:c r="E1190" s="2" t="str">
        <x:v>FY2020</x:v>
      </x:c>
      <x:c r="F1190" s="2" t="str">
        <x:v>rwa</x:v>
      </x:c>
      <x:c r="G1190" s="2" t="str">
        <x:v>n.a.</x:v>
      </x:c>
      <x:c r="H1190" s="2" t="str">
        <x:v>USDm</x:v>
      </x:c>
      <x:c r="I1190" s="2" t="str">
        <x:v>2020-12-31</x:v>
      </x:c>
      <x:c r="J1190" s="2" t="str"/>
      <x:c r="K1190" s="2" t="str"/>
      <x:c r="L1190" s="2" t="str"/>
      <x:c r="M1190" s="2" t="str"/>
      <x:c r="N1190" s="2" t="str"/>
      <x:c r="O1190" s="2" t="str"/>
      <x:c r="P1190" s="2" t="str">
        <x:v>Not reported / unavailable</x:v>
      </x:c>
      <x:c r="Q1190" s="2" t="str">
        <x:v>Risk-weighted assets</x:v>
      </x:c>
      <x:c r="R1190" s="2" t="str"/>
      <x:c r="S1190" s="2" t="str"/>
      <x:c r="T1190" s="2" t="str"/>
    </x:row>
    <x:row r="1191" ht="24" customHeight="1">
      <x:c r="C1191" s="2" t="str">
        <x:v>Historical Inputs!F1191</x:v>
      </x:c>
      <x:c r="D1191" s="2" t="str">
        <x:v>C</x:v>
      </x:c>
      <x:c r="E1191" s="2" t="str">
        <x:v>FY2020</x:v>
      </x:c>
      <x:c r="F1191" s="2" t="str">
        <x:v>cet1_reported</x:v>
      </x:c>
      <x:c r="G1191" s="2" t="str">
        <x:v>n.a.</x:v>
      </x:c>
      <x:c r="H1191" s="2" t="str">
        <x:v>%</x:v>
      </x:c>
      <x:c r="I1191" s="2" t="str">
        <x:v>2020-12-31</x:v>
      </x:c>
      <x:c r="J1191" s="2" t="str"/>
      <x:c r="K1191" s="2" t="str"/>
      <x:c r="L1191" s="2" t="str"/>
      <x:c r="M1191" s="2" t="str"/>
      <x:c r="N1191" s="2" t="str"/>
      <x:c r="O1191" s="2" t="str"/>
      <x:c r="P1191" s="2" t="str">
        <x:v>Not reported / unavailable</x:v>
      </x:c>
      <x:c r="Q1191" s="2" t="str">
        <x:v>Actual standardized CET1 ratio</x:v>
      </x:c>
      <x:c r="R1191" s="2" t="str"/>
      <x:c r="S1191" s="2" t="str"/>
      <x:c r="T1191" s="2" t="str"/>
    </x:row>
    <x:row r="1192" ht="24" customHeight="1">
      <x:c r="C1192" s="2" t="str">
        <x:v>Historical Inputs!F1192</x:v>
      </x:c>
      <x:c r="D1192" s="2" t="str">
        <x:v>C</x:v>
      </x:c>
      <x:c r="E1192" s="2" t="str">
        <x:v>FY2020</x:v>
      </x:c>
      <x:c r="F1192" s="2" t="str">
        <x:v>nim_reported</x:v>
      </x:c>
      <x:c r="G1192" s="2" t="str">
        <x:v>n.a.</x:v>
      </x:c>
      <x:c r="H1192" s="2" t="str">
        <x:v>%</x:v>
      </x:c>
      <x:c r="I1192" s="2" t="str">
        <x:v>2020-12-31</x:v>
      </x:c>
      <x:c r="J1192" s="2" t="str"/>
      <x:c r="K1192" s="2" t="str"/>
      <x:c r="L1192" s="2" t="str"/>
      <x:c r="M1192" s="2" t="str"/>
      <x:c r="N1192" s="2" t="str"/>
      <x:c r="O1192" s="2" t="str"/>
      <x:c r="P1192" s="2" t="str">
        <x:v>Not reported / unavailable</x:v>
      </x:c>
      <x:c r="Q1192" s="2" t="str">
        <x:v>Issuer reported net interest margin</x:v>
      </x:c>
      <x:c r="R1192" s="2" t="str"/>
      <x:c r="S1192" s="2" t="str"/>
      <x:c r="T1192" s="2" t="str"/>
    </x:row>
    <x:row r="1193" ht="24" customHeight="1">
      <x:c r="C1193" s="2" t="str">
        <x:v>Historical Inputs!F1193</x:v>
      </x:c>
      <x:c r="D1193" s="2" t="str">
        <x:v>C</x:v>
      </x:c>
      <x:c r="E1193" s="2" t="str">
        <x:v>FY2020</x:v>
      </x:c>
      <x:c r="F1193" s="2" t="str">
        <x:v>bvps_reported</x:v>
      </x:c>
      <x:c r="G1193" s="2" t="n">
        <x:v>86.43</x:v>
      </x:c>
      <x:c r="H1193" s="2" t="str">
        <x:v>USD/shares</x:v>
      </x:c>
      <x:c r="I1193" s="2" t="str">
        <x:v>2020-12-31</x:v>
      </x:c>
      <x:c r="J1193" s="2" t="str">
        <x:v>2021-02-26</x:v>
      </x:c>
      <x:c r="K1193" s="2" t="str">
        <x:v>0000831001-21-000042</x:v>
      </x:c>
      <x:c r="L1193" s="2" t="str">
        <x:v>data/raw/filings/C_0000831001-21-000042_c-20201231.htm</x:v>
      </x:c>
      <x:c r="M1193" s="2" t="str">
        <x:v>https://www.sec.gov/Archives/edgar/data/831001/000083100121000042/c-20201231.htm</x:v>
      </x:c>
      <x:c r="N1193" s="2" t="str"/>
      <x:c r="O1193" s="2" t="str"/>
      <x:c r="P1193" s="2" t="str">
        <x:v>Exact selected original table text</x:v>
      </x:c>
      <x:c r="Q1193" s="2" t="str">
        <x:v>Reported common book value per share</x:v>
      </x:c>
      <x:c r="R1193" s="2" t="str">
        <x:v>highlighted/C_0000831001-21-000042_c-20201231.htm</x:v>
      </x:c>
      <x:c r="S1193" s="2" t="str"/>
      <x:c r="T1193" s="2" t="str"/>
    </x:row>
    <x:row r="1194" ht="24" customHeight="1">
      <x:c r="C1194" s="2" t="str">
        <x:v>Historical Inputs!F1194</x:v>
      </x:c>
      <x:c r="D1194" s="2" t="str">
        <x:v>C</x:v>
      </x:c>
      <x:c r="E1194" s="2" t="str">
        <x:v>FY2020</x:v>
      </x:c>
      <x:c r="F1194" s="2" t="str">
        <x:v>tbvps_reported</x:v>
      </x:c>
      <x:c r="G1194" s="2" t="n">
        <x:v>73.67</x:v>
      </x:c>
      <x:c r="H1194" s="2" t="str">
        <x:v>USD/shares</x:v>
      </x:c>
      <x:c r="I1194" s="2" t="str">
        <x:v>2020-12-31</x:v>
      </x:c>
      <x:c r="J1194" s="2" t="str">
        <x:v>2021-02-26</x:v>
      </x:c>
      <x:c r="K1194" s="2" t="str">
        <x:v>0000831001-21-000042</x:v>
      </x:c>
      <x:c r="L1194" s="2" t="str">
        <x:v>data/raw/filings/C_0000831001-21-000042_c-20201231.htm</x:v>
      </x:c>
      <x:c r="M1194" s="2" t="str">
        <x:v>https://www.sec.gov/Archives/edgar/data/831001/000083100121000042/c-20201231.htm</x:v>
      </x:c>
      <x:c r="N1194" s="2" t="str"/>
      <x:c r="O1194" s="2" t="str"/>
      <x:c r="P1194" s="2" t="str">
        <x:v>Exact selected original table text</x:v>
      </x:c>
      <x:c r="Q1194" s="2" t="str">
        <x:v>Reported tangible book value per share</x:v>
      </x:c>
      <x:c r="R1194" s="2" t="str">
        <x:v>highlighted/C_0000831001-21-000042_c-20201231.htm</x:v>
      </x:c>
      <x:c r="S1194" s="2" t="str"/>
      <x:c r="T1194" s="2" t="str"/>
    </x:row>
    <x:row r="1195" ht="24" customHeight="1">
      <x:c r="C1195" s="2" t="str">
        <x:v>Historical Inputs!F1195</x:v>
      </x:c>
      <x:c r="D1195" s="2" t="str">
        <x:v>C</x:v>
      </x:c>
      <x:c r="E1195" s="2" t="str">
        <x:v>FY2020</x:v>
      </x:c>
      <x:c r="F1195" s="2" t="str">
        <x:v>tce_reported</x:v>
      </x:c>
      <x:c r="G1195" s="2" t="str">
        <x:v>n.a.</x:v>
      </x:c>
      <x:c r="H1195" s="2" t="str">
        <x:v>USDm</x:v>
      </x:c>
      <x:c r="I1195" s="2" t="str">
        <x:v>2020-12-31</x:v>
      </x:c>
      <x:c r="J1195" s="2" t="str"/>
      <x:c r="K1195" s="2" t="str"/>
      <x:c r="L1195" s="2" t="str"/>
      <x:c r="M1195" s="2" t="str"/>
      <x:c r="N1195" s="2" t="str"/>
      <x:c r="O1195" s="2" t="str"/>
      <x:c r="P1195" s="2" t="str">
        <x:v>Not reported / unavailable</x:v>
      </x:c>
      <x:c r="Q1195" s="2" t="str">
        <x:v>Reported tangible common equity</x:v>
      </x:c>
      <x:c r="R1195" s="2" t="str"/>
      <x:c r="S1195" s="2" t="str"/>
      <x:c r="T1195" s="2" t="str"/>
    </x:row>
    <x:row r="1196" ht="24" customHeight="1">
      <x:c r="C1196" s="2" t="str">
        <x:v>Historical Inputs!F1196</x:v>
      </x:c>
      <x:c r="D1196" s="2" t="str">
        <x:v>C</x:v>
      </x:c>
      <x:c r="E1196" s="2" t="str">
        <x:v>FY2021</x:v>
      </x:c>
      <x:c r="F1196" s="2" t="str">
        <x:v>assets</x:v>
      </x:c>
      <x:c r="G1196" s="2" t="n">
        <x:v>2291000</x:v>
      </x:c>
      <x:c r="H1196" s="2" t="str">
        <x:v>USD</x:v>
      </x:c>
      <x:c r="I1196" s="2" t="str">
        <x:v>2021-12-31</x:v>
      </x:c>
      <x:c r="J1196" s="2" t="str">
        <x:v>2024-02-23</x:v>
      </x:c>
      <x:c r="K1196" s="2" t="str">
        <x:v>0000831001-24-000033</x:v>
      </x:c>
      <x:c r="L1196" s="2" t="str">
        <x:v>data/raw/filings/C_0000831001-24-000033_c-20231231.htm</x:v>
      </x:c>
      <x:c r="M1196" s="2" t="str">
        <x:v>https://www.sec.gov/Archives/edgar/data/831001/000083100124000033/c-20231231.htm</x:v>
      </x:c>
      <x:c r="N1196" s="2" t="str">
        <x:v>f-1042</x:v>
      </x:c>
      <x:c r="O1196" s="2" t="str"/>
      <x:c r="P1196" s="2" t="str">
        <x:v>Exact XBRL anchor</x:v>
      </x:c>
      <x:c r="Q1196" s="2" t="str">
        <x:v>Assets</x:v>
      </x:c>
      <x:c r="R1196" s="2" t="str">
        <x:v>highlighted/C_0000831001-24-000033_c-20231231.htm</x:v>
      </x:c>
      <x:c r="S1196" s="2" t="str"/>
      <x:c r="T1196" s="2" t="str"/>
    </x:row>
    <x:row r="1197" ht="24" customHeight="1">
      <x:c r="C1197" s="2" t="str">
        <x:v>Historical Inputs!F1197</x:v>
      </x:c>
      <x:c r="D1197" s="2" t="str">
        <x:v>C</x:v>
      </x:c>
      <x:c r="E1197" s="2" t="str">
        <x:v>FY2021</x:v>
      </x:c>
      <x:c r="F1197" s="2" t="str">
        <x:v>liabilities</x:v>
      </x:c>
      <x:c r="G1197" s="2" t="n">
        <x:v>2088741</x:v>
      </x:c>
      <x:c r="H1197" s="2" t="str">
        <x:v>USD</x:v>
      </x:c>
      <x:c r="I1197" s="2" t="str">
        <x:v>2021-12-31</x:v>
      </x:c>
      <x:c r="J1197" s="2" t="str">
        <x:v>2023-02-27</x:v>
      </x:c>
      <x:c r="K1197" s="2" t="str">
        <x:v>0000831001-23-000037</x:v>
      </x:c>
      <x:c r="L1197" s="2" t="str">
        <x:v>data/raw/filings/C_0000831001-23-000037_c-20221231.htm</x:v>
      </x:c>
      <x:c r="M1197" s="2" t="str">
        <x:v>https://www.sec.gov/Archives/edgar/data/831001/000083100123000037/c-20221231.htm</x:v>
      </x:c>
      <x:c r="N1197" s="2" t="str">
        <x:v>id3VybDovL2RvY3MudjEvZG9jOjg2N2RhNjVkODdmMDQ2NDViODg0MjkyZGNmOTFmZmEwL3NlYzo4NjdkYTY1ZDg3ZjA0NjQ1Yjg4NDI5MmRjZjkxZmZhMF8xOTkvZnJhZzpkMWRjYTJkOGNiNDc0YjAwOWI4MWNkMTEzM2M5MTQwMC90YWJsZToxYTRiYTMwZWY4MGY0ZThjYjVkYmVjZDliZWY5YzFkMi90YWJsZXJhbmdlOjFhNGJhMzBlZjgwZjRlOGNiNWRiZWNkOWJlZjljMWQyXzE1LTItMS0xLTE0NTc4Nw_779cd294-5de2-4013-b5c0-b151aae01515</x:v>
      </x:c>
      <x:c r="O1197" s="2" t="str"/>
      <x:c r="P1197" s="2" t="str">
        <x:v>Exact XBRL anchor</x:v>
      </x:c>
      <x:c r="Q1197" s="2" t="str">
        <x:v>Liabilities</x:v>
      </x:c>
      <x:c r="R1197" s="2" t="str">
        <x:v>highlighted/C_0000831001-23-000037_c-20221231.htm</x:v>
      </x:c>
      <x:c r="S1197" s="2" t="str"/>
      <x:c r="T1197" s="2" t="str"/>
    </x:row>
    <x:row r="1198" ht="24" customHeight="1">
      <x:c r="C1198" s="2" t="str">
        <x:v>Historical Inputs!F1198</x:v>
      </x:c>
      <x:c r="D1198" s="2" t="str">
        <x:v>C</x:v>
      </x:c>
      <x:c r="E1198" s="2" t="str">
        <x:v>FY2021</x:v>
      </x:c>
      <x:c r="F1198" s="2" t="str">
        <x:v>equity</x:v>
      </x:c>
      <x:c r="G1198" s="2" t="n">
        <x:v>201972</x:v>
      </x:c>
      <x:c r="H1198" s="2" t="str">
        <x:v>USD</x:v>
      </x:c>
      <x:c r="I1198" s="2" t="str">
        <x:v>2021-12-31</x:v>
      </x:c>
      <x:c r="J1198" s="2" t="str">
        <x:v>2023-02-27</x:v>
      </x:c>
      <x:c r="K1198" s="2" t="str">
        <x:v>0000831001-23-000037</x:v>
      </x:c>
      <x:c r="L1198" s="2" t="str">
        <x:v>data/raw/filings/C_0000831001-23-000037_c-20221231.htm</x:v>
      </x:c>
      <x:c r="M1198" s="2" t="str">
        <x:v>https://www.sec.gov/Archives/edgar/data/831001/000083100123000037/c-20221231.htm</x:v>
      </x:c>
      <x:c r="N1198" s="2" t="str">
        <x:v>id3VybDovL2RvY3MudjEvZG9jOjg2N2RhNjVkODdmMDQ2NDViODg0MjkyZGNmOTFmZmEwL3NlYzo4NjdkYTY1ZDg3ZjA0NjQ1Yjg4NDI5MmRjZjkxZmZhMF8xOTkvZnJhZzpkMWRjYTJkOGNiNDc0YjAwOWI4MWNkMTEzM2M5MTQwMC90YWJsZToxYTRiYTMwZWY4MGY0ZThjYjVkYmVjZDliZWY5YzFkMi90YWJsZXJhbmdlOjFhNGJhMzBlZjgwZjRlOGNiNWRiZWNkOWJlZjljMWQyXzIzLTItMS0xLTE0NTc4Nw_285aa56c-5e82-4082-a37b-16fd2571d366</x:v>
      </x:c>
      <x:c r="O1198" s="2" t="str"/>
      <x:c r="P1198" s="2" t="str">
        <x:v>Exact XBRL anchor</x:v>
      </x:c>
      <x:c r="Q1198" s="2" t="str">
        <x:v>Stockholders' Equity Attributable to Parent</x:v>
      </x:c>
      <x:c r="R1198" s="2" t="str">
        <x:v>highlighted/C_0000831001-23-000037_c-20221231.htm</x:v>
      </x:c>
      <x:c r="S1198" s="2" t="str"/>
      <x:c r="T1198" s="2" t="str"/>
    </x:row>
    <x:row r="1199" ht="24" customHeight="1">
      <x:c r="C1199" s="2" t="str">
        <x:v>Historical Inputs!F1199</x:v>
      </x:c>
      <x:c r="D1199" s="2" t="str">
        <x:v>C</x:v>
      </x:c>
      <x:c r="E1199" s="2" t="str">
        <x:v>FY2021</x:v>
      </x:c>
      <x:c r="F1199" s="2" t="str">
        <x:v>preferred</x:v>
      </x:c>
      <x:c r="G1199" s="2" t="n">
        <x:v>18995</x:v>
      </x:c>
      <x:c r="H1199" s="2" t="str">
        <x:v>USD</x:v>
      </x:c>
      <x:c r="I1199" s="2" t="str">
        <x:v>2021-12-31</x:v>
      </x:c>
      <x:c r="J1199" s="2" t="str">
        <x:v>2023-02-27</x:v>
      </x:c>
      <x:c r="K1199" s="2" t="str">
        <x:v>0000831001-23-000037</x:v>
      </x:c>
      <x:c r="L1199" s="2" t="str">
        <x:v>data/raw/filings/C_0000831001-23-000037_c-20221231.htm</x:v>
      </x:c>
      <x:c r="M1199" s="2" t="str">
        <x:v>https://www.sec.gov/Archives/edgar/data/831001/000083100123000037/c-20221231.htm</x:v>
      </x:c>
      <x:c r="N1199" s="2" t="str">
        <x:v>id3VybDovL2RvY3MudjEvZG9jOjg2N2RhNjVkODdmMDQ2NDViODg0MjkyZGNmOTFmZmEwL3NlYzo4NjdkYTY1ZDg3ZjA0NjQ1Yjg4NDI5MmRjZjkxZmZhMF8zMTAvZnJhZzo0YjI2MWZhYmEzZGU0OTMzYjEzYjNkOTI0N2RkZDQwYy90YWJsZToyMDAzMGVhNjg2NzQ0ZTI2OTVhY2MzNjNhNDdiM2Q5Zi90YWJsZXJhbmdlOjIwMDMwZWE2ODY3NDRlMjY5NWFjYzM2M2E0N2IzZDlmXzE4LTctMS0xLTE0NTc4Nw_ca8aa04d-6d38-4afe-923b-876aaf5b835a</x:v>
      </x:c>
      <x:c r="O1199" s="2" t="str"/>
      <x:c r="P1199" s="2" t="str">
        <x:v>Exact XBRL anchor</x:v>
      </x:c>
      <x:c r="Q1199" s="2" t="str">
        <x:v>Preferred Stock, Value, Issued</x:v>
      </x:c>
      <x:c r="R1199" s="2" t="str">
        <x:v>highlighted/C_0000831001-23-000037_c-20221231.htm</x:v>
      </x:c>
      <x:c r="S1199" s="2" t="str"/>
      <x:c r="T1199" s="2" t="str"/>
    </x:row>
    <x:row r="1200" ht="24" customHeight="1">
      <x:c r="C1200" s="2" t="str">
        <x:v>Historical Inputs!F1200</x:v>
      </x:c>
      <x:c r="D1200" s="2" t="str">
        <x:v>C</x:v>
      </x:c>
      <x:c r="E1200" s="2" t="str">
        <x:v>FY2021</x:v>
      </x:c>
      <x:c r="F1200" s="2" t="str">
        <x:v>common_equity_reported</x:v>
      </x:c>
      <x:c r="G1200" s="2" t="str">
        <x:v>n.a.</x:v>
      </x:c>
      <x:c r="H1200" s="2" t="str">
        <x:v>USDm</x:v>
      </x:c>
      <x:c r="I1200" s="2" t="str">
        <x:v>2021-12-31</x:v>
      </x:c>
      <x:c r="J1200" s="2" t="str"/>
      <x:c r="K1200" s="2" t="str"/>
      <x:c r="L1200" s="2" t="str"/>
      <x:c r="M1200" s="2" t="str"/>
      <x:c r="N1200" s="2" t="str"/>
      <x:c r="O1200" s="2" t="str"/>
      <x:c r="P1200" s="2" t="str">
        <x:v>Not reported / unavailable</x:v>
      </x:c>
      <x:c r="Q1200" s="2" t="str">
        <x:v>Reported common shareholders equity</x:v>
      </x:c>
      <x:c r="R1200" s="2" t="str"/>
      <x:c r="S1200" s="2" t="str"/>
      <x:c r="T1200" s="2" t="str"/>
    </x:row>
    <x:row r="1201" ht="24" customHeight="1">
      <x:c r="C1201" s="2" t="str">
        <x:v>Historical Inputs!F1201</x:v>
      </x:c>
      <x:c r="D1201" s="2" t="str">
        <x:v>C</x:v>
      </x:c>
      <x:c r="E1201" s="2" t="str">
        <x:v>FY2021</x:v>
      </x:c>
      <x:c r="F1201" s="2" t="str">
        <x:v>goodwill</x:v>
      </x:c>
      <x:c r="G1201" s="2" t="n">
        <x:v>21299</x:v>
      </x:c>
      <x:c r="H1201" s="2" t="str">
        <x:v>USD</x:v>
      </x:c>
      <x:c r="I1201" s="2" t="str">
        <x:v>2021-12-31</x:v>
      </x:c>
      <x:c r="J1201" s="2" t="str">
        <x:v>2025-02-21</x:v>
      </x:c>
      <x:c r="K1201" s="2" t="str">
        <x:v>0000831001-25-000067</x:v>
      </x:c>
      <x:c r="L1201" s="2" t="str">
        <x:v>data/raw/filings/C_0000831001-25-000067_c-20241231.htm</x:v>
      </x:c>
      <x:c r="M1201" s="2" t="str">
        <x:v>https://www.sec.gov/Archives/edgar/data/831001/000083100125000067/c-20241231.htm</x:v>
      </x:c>
      <x:c r="N1201" s="2" t="str">
        <x:v>f-5571</x:v>
      </x:c>
      <x:c r="O1201" s="2" t="str"/>
      <x:c r="P1201" s="2" t="str">
        <x:v>Exact XBRL anchor</x:v>
      </x:c>
      <x:c r="Q1201" s="2" t="str">
        <x:v>Goodwill</x:v>
      </x:c>
      <x:c r="R1201" s="2" t="str">
        <x:v>highlighted/C_0000831001-25-000067_c-20241231.htm</x:v>
      </x:c>
      <x:c r="S1201" s="2" t="str"/>
      <x:c r="T1201" s="2" t="str"/>
    </x:row>
    <x:row r="1202" ht="24" customHeight="1">
      <x:c r="C1202" s="2" t="str">
        <x:v>Historical Inputs!F1202</x:v>
      </x:c>
      <x:c r="D1202" s="2" t="str">
        <x:v>C</x:v>
      </x:c>
      <x:c r="E1202" s="2" t="str">
        <x:v>FY2021</x:v>
      </x:c>
      <x:c r="F1202" s="2" t="str">
        <x:v>intangibles</x:v>
      </x:c>
      <x:c r="G1202" s="2" t="n">
        <x:v>4495</x:v>
      </x:c>
      <x:c r="H1202" s="2" t="str">
        <x:v>USD</x:v>
      </x:c>
      <x:c r="I1202" s="2" t="str">
        <x:v>2021-12-31</x:v>
      </x:c>
      <x:c r="J1202" s="2" t="str">
        <x:v>2023-02-27</x:v>
      </x:c>
      <x:c r="K1202" s="2" t="str">
        <x:v>0000831001-23-000037</x:v>
      </x:c>
      <x:c r="L1202" s="2" t="str">
        <x:v>data/raw/filings/C_0000831001-23-000037_c-20221231.htm</x:v>
      </x:c>
      <x:c r="M1202" s="2" t="str">
        <x:v>https://www.sec.gov/Archives/edgar/data/831001/000083100123000037/c-20221231.htm</x:v>
      </x:c>
      <x:c r="N1202" s="2" t="str">
        <x:v>id3VybDovL2RvY3MudjEvZG9jOjg2N2RhNjVkODdmMDQ2NDViODg0MjkyZGNmOTFmZmEwL3NlYzo4NjdkYTY1ZDg3ZjA0NjQ1Yjg4NDI5MmRjZjkxZmZhMF8xOTkvZnJhZzpkMWRjYTJkOGNiNDc0YjAwOWI4MWNkMTEzM2M5MTQwMC90YWJsZTo0Yjk4MjEzMWNlYTg0ZGE1OWIxMjViMzVlZDMwMDI2My90YWJsZXJhbmdlOjRiOTgyMTMxY2VhODRkYTU5YjEyNWIzNWVkMzAwMjYzXzIwLTItMS0xLTE0NTc4Nw_ed1273dd-32b3-4606-92d2-ec7c25230ef6</x:v>
      </x:c>
      <x:c r="O1202" s="2" t="str"/>
      <x:c r="P1202" s="2" t="str">
        <x:v>Exact XBRL anchor</x:v>
      </x:c>
      <x:c r="Q1202" s="2" t="str">
        <x:v>Intangible Assets, Net (Excluding Goodwill)</x:v>
      </x:c>
      <x:c r="R1202" s="2" t="str">
        <x:v>highlighted/C_0000831001-23-000037_c-20221231.htm</x:v>
      </x:c>
      <x:c r="S1202" s="2" t="str"/>
      <x:c r="T1202" s="2" t="str"/>
    </x:row>
    <x:row r="1203" ht="24" customHeight="1">
      <x:c r="C1203" s="2" t="str">
        <x:v>Historical Inputs!F1203</x:v>
      </x:c>
      <x:c r="D1203" s="2" t="str">
        <x:v>C</x:v>
      </x:c>
      <x:c r="E1203" s="2" t="str">
        <x:v>FY2021</x:v>
      </x:c>
      <x:c r="F1203" s="2" t="str">
        <x:v>intangibles_total</x:v>
      </x:c>
      <x:c r="G1203" s="2" t="str">
        <x:v>n.a.</x:v>
      </x:c>
      <x:c r="H1203" s="2" t="str">
        <x:v>USDm</x:v>
      </x:c>
      <x:c r="I1203" s="2" t="str">
        <x:v>2021-12-31</x:v>
      </x:c>
      <x:c r="J1203" s="2" t="str"/>
      <x:c r="K1203" s="2" t="str"/>
      <x:c r="L1203" s="2" t="str"/>
      <x:c r="M1203" s="2" t="str"/>
      <x:c r="N1203" s="2" t="str"/>
      <x:c r="O1203" s="2" t="str"/>
      <x:c r="P1203" s="2" t="str">
        <x:v>Not reported / unavailable</x:v>
      </x:c>
      <x:c r="Q1203" s="2" t="str">
        <x:v>Reported goodwill and intangible assets combined</x:v>
      </x:c>
      <x:c r="R1203" s="2" t="str"/>
      <x:c r="S1203" s="2" t="str"/>
      <x:c r="T1203" s="2" t="str"/>
    </x:row>
    <x:row r="1204" ht="24" customHeight="1">
      <x:c r="C1204" s="2" t="str">
        <x:v>Historical Inputs!F1204</x:v>
      </x:c>
      <x:c r="D1204" s="2" t="str">
        <x:v>C</x:v>
      </x:c>
      <x:c r="E1204" s="2" t="str">
        <x:v>FY2021</x:v>
      </x:c>
      <x:c r="F1204" s="2" t="str">
        <x:v>shares_end</x:v>
      </x:c>
      <x:c r="G1204" s="2" t="str">
        <x:v>n.a.</x:v>
      </x:c>
      <x:c r="H1204" s="2" t="str">
        <x:v>million</x:v>
      </x:c>
      <x:c r="I1204" s="2" t="str">
        <x:v>2021-12-31</x:v>
      </x:c>
      <x:c r="J1204" s="2" t="str"/>
      <x:c r="K1204" s="2" t="str"/>
      <x:c r="L1204" s="2" t="str"/>
      <x:c r="M1204" s="2" t="str"/>
      <x:c r="N1204" s="2" t="str"/>
      <x:c r="O1204" s="2" t="str"/>
      <x:c r="P1204" s="2" t="str">
        <x:v>Not reported / unavailable</x:v>
      </x:c>
      <x:c r="Q1204" s="2" t="str">
        <x:v>Period-end common shares outstanding</x:v>
      </x:c>
      <x:c r="R1204" s="2" t="str"/>
      <x:c r="S1204" s="2" t="str"/>
      <x:c r="T1204" s="2" t="str"/>
    </x:row>
    <x:row r="1205" ht="24" customHeight="1">
      <x:c r="C1205" s="2" t="str">
        <x:v>Historical Inputs!F1205</x:v>
      </x:c>
      <x:c r="D1205" s="2" t="str">
        <x:v>C</x:v>
      </x:c>
      <x:c r="E1205" s="2" t="str">
        <x:v>FY2021</x:v>
      </x:c>
      <x:c r="F1205" s="2" t="str">
        <x:v>shares_issued</x:v>
      </x:c>
      <x:c r="G1205" s="2" t="n">
        <x:v>3099.651835</x:v>
      </x:c>
      <x:c r="H1205" s="2" t="str">
        <x:v>shares</x:v>
      </x:c>
      <x:c r="I1205" s="2" t="str">
        <x:v>2021-12-31</x:v>
      </x:c>
      <x:c r="J1205" s="2" t="str">
        <x:v>2023-02-27</x:v>
      </x:c>
      <x:c r="K1205" s="2" t="str">
        <x:v>0000831001-23-000037</x:v>
      </x:c>
      <x:c r="L1205" s="2" t="str">
        <x:v>data/raw/filings/C_0000831001-23-000037_c-20221231.htm</x:v>
      </x:c>
      <x:c r="M1205" s="2" t="str">
        <x:v>https://www.sec.gov/Archives/edgar/data/831001/000083100123000037/c-20221231.htm</x:v>
      </x:c>
      <x:c r="N1205" s="2" t="str">
        <x:v>id3VybDovL2RvY3MudjEvZG9jOjg2N2RhNjVkODdmMDQ2NDViODg0MjkyZGNmOTFmZmEwL3NlYzo4NjdkYTY1ZDg3ZjA0NjQ1Yjg4NDI5MmRjZjkxZmZhMF8xOTkvZnJhZzpkMWRjYTJkOGNiNDc0YjAwOWI4MWNkMTEzM2M5MTQwMC90YWJsZToxYTRiYTMwZWY4MGY0ZThjYjVkYmVjZDliZWY5YzFkMi90YWJsZXJhbmdlOjFhNGJhMzBlZjgwZjRlOGNiNWRiZWNkOWJlZjljMWQyXzE4LTAtMS0xLTE0NTc4Ny90ZXh0cmVnaW9uOjI2YTJhZTExZmQ0YTQ0YjU4NzdhNjk2ODliY2FmOWU0XzEwMA_95eb8f42-1a06-446f-8c7c-49e7ce7a9fc9</x:v>
      </x:c>
      <x:c r="O1205" s="2" t="str"/>
      <x:c r="P1205" s="2" t="str">
        <x:v>Exact XBRL anchor</x:v>
      </x:c>
      <x:c r="Q1205" s="2" t="str">
        <x:v>Common Stock, Shares, Issued</x:v>
      </x:c>
      <x:c r="R1205" s="2" t="str">
        <x:v>highlighted/C_0000831001-23-000037_c-20221231.htm</x:v>
      </x:c>
      <x:c r="S1205" s="2" t="str"/>
      <x:c r="T1205" s="2" t="str"/>
    </x:row>
    <x:row r="1206" ht="24" customHeight="1">
      <x:c r="C1206" s="2" t="str">
        <x:v>Historical Inputs!F1206</x:v>
      </x:c>
      <x:c r="D1206" s="2" t="str">
        <x:v>C</x:v>
      </x:c>
      <x:c r="E1206" s="2" t="str">
        <x:v>FY2021</x:v>
      </x:c>
      <x:c r="F1206" s="2" t="str">
        <x:v>shares_treasury</x:v>
      </x:c>
      <x:c r="G1206" s="2" t="n">
        <x:v>1115.296641</x:v>
      </x:c>
      <x:c r="H1206" s="2" t="str">
        <x:v>shares</x:v>
      </x:c>
      <x:c r="I1206" s="2" t="str">
        <x:v>2021-12-31</x:v>
      </x:c>
      <x:c r="J1206" s="2" t="str">
        <x:v>2022-08-04</x:v>
      </x:c>
      <x:c r="K1206" s="2" t="str">
        <x:v>0000831001-22-000111</x:v>
      </x:c>
      <x:c r="L1206" s="2" t="str">
        <x:v>data/raw/sec/C_companyfacts.json</x:v>
      </x:c>
      <x:c r="M1206" s="2" t="str">
        <x:v>https://data.sec.gov/api/xbrl/companyfacts/CIK0000831001.json</x:v>
      </x:c>
      <x:c r="N1206" s="2" t="str"/>
      <x:c r="O1206" s="2" t="str"/>
      <x:c r="P1206" s="2" t="str">
        <x:v>Structured fact retained</x:v>
      </x:c>
      <x:c r="Q1206" s="2" t="str">
        <x:v>Treasury Stock, Shares</x:v>
      </x:c>
      <x:c r="R1206" s="2" t="str"/>
      <x:c r="S1206" s="2" t="str"/>
      <x:c r="T1206" s="2" t="str"/>
    </x:row>
    <x:row r="1207" ht="24" customHeight="1">
      <x:c r="C1207" s="2" t="str">
        <x:v>Historical Inputs!F1207</x:v>
      </x:c>
      <x:c r="D1207" s="2" t="str">
        <x:v>C</x:v>
      </x:c>
      <x:c r="E1207" s="2" t="str">
        <x:v>FY2021</x:v>
      </x:c>
      <x:c r="F1207" s="2" t="str">
        <x:v>deposits</x:v>
      </x:c>
      <x:c r="G1207" s="2" t="n">
        <x:v>1317230</x:v>
      </x:c>
      <x:c r="H1207" s="2" t="str">
        <x:v>USD</x:v>
      </x:c>
      <x:c r="I1207" s="2" t="str">
        <x:v>2021-12-31</x:v>
      </x:c>
      <x:c r="J1207" s="2" t="str">
        <x:v>2023-02-27</x:v>
      </x:c>
      <x:c r="K1207" s="2" t="str">
        <x:v>0000831001-23-000037</x:v>
      </x:c>
      <x:c r="L1207" s="2" t="str">
        <x:v>data/raw/filings/C_0000831001-23-000037_c-20221231.htm</x:v>
      </x:c>
      <x:c r="M1207" s="2" t="str">
        <x:v>https://www.sec.gov/Archives/edgar/data/831001/000083100123000037/c-20221231.htm</x:v>
      </x:c>
      <x:c r="N1207" s="2" t="str">
        <x:v>id3VybDovL2RvY3MudjEvZG9jOjg2N2RhNjVkODdmMDQ2NDViODg0MjkyZGNmOTFmZmEwL3NlYzo4NjdkYTY1ZDg3ZjA0NjQ1Yjg4NDI5MmRjZjkxZmZhMF8zNjEvZnJhZzo2MjkyM2E3MTcwODY0NzJjOTRkMjUwYTA0MjYyNmZhOS90YWJsZTo4NmIzZWZkMGFlMzU0NjJjODU4ZGRmMGRmZmI3YTRjOC90YWJsZXJhbmdlOjg2YjNlZmQwYWUzNTQ2MmM4NThkZGYwZGZmYjdhNGM4XzIyLTUtMS0xLTE0NTc4Nw_daf3661e-efab-4573-b653-76c3f92e3676</x:v>
      </x:c>
      <x:c r="O1207" s="2" t="str"/>
      <x:c r="P1207" s="2" t="str">
        <x:v>Exact XBRL anchor</x:v>
      </x:c>
      <x:c r="Q1207" s="2" t="str">
        <x:v>Deposits</x:v>
      </x:c>
      <x:c r="R1207" s="2" t="str">
        <x:v>highlighted/C_0000831001-23-000037_c-20221231.htm</x:v>
      </x:c>
      <x:c r="S1207" s="2" t="str"/>
      <x:c r="T1207" s="2" t="str"/>
    </x:row>
    <x:row r="1208" ht="24" customHeight="1">
      <x:c r="C1208" s="2" t="str">
        <x:v>Historical Inputs!F1208</x:v>
      </x:c>
      <x:c r="D1208" s="2" t="str">
        <x:v>C</x:v>
      </x:c>
      <x:c r="E1208" s="2" t="str">
        <x:v>FY2021</x:v>
      </x:c>
      <x:c r="F1208" s="2" t="str">
        <x:v>loans_gross</x:v>
      </x:c>
      <x:c r="G1208" s="2" t="str">
        <x:v>n.a.</x:v>
      </x:c>
      <x:c r="H1208" s="2" t="str">
        <x:v>USDm</x:v>
      </x:c>
      <x:c r="I1208" s="2" t="str">
        <x:v>2021-12-31</x:v>
      </x:c>
      <x:c r="J1208" s="2" t="str"/>
      <x:c r="K1208" s="2" t="str"/>
      <x:c r="L1208" s="2" t="str"/>
      <x:c r="M1208" s="2" t="str"/>
      <x:c r="N1208" s="2" t="str"/>
      <x:c r="O1208" s="2" t="str"/>
      <x:c r="P1208" s="2" t="str">
        <x:v>Not reported / unavailable</x:v>
      </x:c>
      <x:c r="Q1208" s="2" t="str">
        <x:v>Gross loans and leases selected definition</x:v>
      </x:c>
      <x:c r="R1208" s="2" t="str"/>
      <x:c r="S1208" s="2" t="str"/>
      <x:c r="T1208" s="2" t="str"/>
    </x:row>
    <x:row r="1209" ht="24" customHeight="1">
      <x:c r="C1209" s="2" t="str">
        <x:v>Historical Inputs!F1209</x:v>
      </x:c>
      <x:c r="D1209" s="2" t="str">
        <x:v>C</x:v>
      </x:c>
      <x:c r="E1209" s="2" t="str">
        <x:v>FY2021</x:v>
      </x:c>
      <x:c r="F1209" s="2" t="str">
        <x:v>loans_net</x:v>
      </x:c>
      <x:c r="G1209" s="2" t="str">
        <x:v>n.a.</x:v>
      </x:c>
      <x:c r="H1209" s="2" t="str">
        <x:v>USDm</x:v>
      </x:c>
      <x:c r="I1209" s="2" t="str">
        <x:v>2021-12-31</x:v>
      </x:c>
      <x:c r="J1209" s="2" t="str"/>
      <x:c r="K1209" s="2" t="str"/>
      <x:c r="L1209" s="2" t="str"/>
      <x:c r="M1209" s="2" t="str"/>
      <x:c r="N1209" s="2" t="str"/>
      <x:c r="O1209" s="2" t="str"/>
      <x:c r="P1209" s="2" t="str">
        <x:v>Not reported / unavailable</x:v>
      </x:c>
      <x:c r="Q1209" s="2" t="str">
        <x:v>Net loans after allowance selected definition</x:v>
      </x:c>
      <x:c r="R1209" s="2" t="str"/>
      <x:c r="S1209" s="2" t="str"/>
      <x:c r="T1209" s="2" t="str"/>
    </x:row>
    <x:row r="1210" ht="24" customHeight="1">
      <x:c r="C1210" s="2" t="str">
        <x:v>Historical Inputs!F1210</x:v>
      </x:c>
      <x:c r="D1210" s="2" t="str">
        <x:v>C</x:v>
      </x:c>
      <x:c r="E1210" s="2" t="str">
        <x:v>FY2021</x:v>
      </x:c>
      <x:c r="F1210" s="2" t="str">
        <x:v>allowance</x:v>
      </x:c>
      <x:c r="G1210" s="2" t="n">
        <x:v>16455</x:v>
      </x:c>
      <x:c r="H1210" s="2" t="str">
        <x:v>USD</x:v>
      </x:c>
      <x:c r="I1210" s="2" t="str">
        <x:v>2021-12-31</x:v>
      </x:c>
      <x:c r="J1210" s="2" t="str">
        <x:v>2025-02-21</x:v>
      </x:c>
      <x:c r="K1210" s="2" t="str">
        <x:v>0000831001-25-000067</x:v>
      </x:c>
      <x:c r="L1210" s="2" t="str">
        <x:v>data/raw/filings/C_0000831001-25-000067_c-20241231.htm</x:v>
      </x:c>
      <x:c r="M1210" s="2" t="str">
        <x:v>https://www.sec.gov/Archives/edgar/data/831001/000083100125000067/c-20241231.htm</x:v>
      </x:c>
      <x:c r="N1210" s="2" t="str">
        <x:v>f-5428</x:v>
      </x:c>
      <x:c r="O1210" s="2" t="str"/>
      <x:c r="P1210" s="2" t="str">
        <x:v>Exact XBRL anchor</x:v>
      </x:c>
      <x:c r="Q1210" s="2" t="str">
        <x:v>Loan allowance for credit losses</x:v>
      </x:c>
      <x:c r="R1210" s="2" t="str">
        <x:v>highlighted/C_0000831001-25-000067_c-20241231.htm</x:v>
      </x:c>
      <x:c r="S1210" s="2" t="str"/>
      <x:c r="T1210" s="2" t="str"/>
    </x:row>
    <x:row r="1211" ht="24" customHeight="1">
      <x:c r="C1211" s="2" t="str">
        <x:v>Historical Inputs!F1211</x:v>
      </x:c>
      <x:c r="D1211" s="2" t="str">
        <x:v>C</x:v>
      </x:c>
      <x:c r="E1211" s="2" t="str">
        <x:v>FY2021</x:v>
      </x:c>
      <x:c r="F1211" s="2" t="str">
        <x:v>nonaccrual</x:v>
      </x:c>
      <x:c r="G1211" s="2" t="str">
        <x:v>n.a.</x:v>
      </x:c>
      <x:c r="H1211" s="2" t="str">
        <x:v>USDm</x:v>
      </x:c>
      <x:c r="I1211" s="2" t="str">
        <x:v>2021-12-31</x:v>
      </x:c>
      <x:c r="J1211" s="2" t="str"/>
      <x:c r="K1211" s="2" t="str"/>
      <x:c r="L1211" s="2" t="str"/>
      <x:c r="M1211" s="2" t="str"/>
      <x:c r="N1211" s="2" t="str"/>
      <x:c r="O1211" s="2" t="str"/>
      <x:c r="P1211" s="2" t="str">
        <x:v>Not reported / unavailable</x:v>
      </x:c>
      <x:c r="Q1211" s="2" t="str">
        <x:v>Nonaccrual</x:v>
      </x:c>
      <x:c r="R1211" s="2" t="str"/>
      <x:c r="S1211" s="2" t="str"/>
      <x:c r="T1211" s="2" t="str"/>
    </x:row>
    <x:row r="1212" ht="24" customHeight="1">
      <x:c r="C1212" s="2" t="str">
        <x:v>Historical Inputs!F1212</x:v>
      </x:c>
      <x:c r="D1212" s="2" t="str">
        <x:v>C</x:v>
      </x:c>
      <x:c r="E1212" s="2" t="str">
        <x:v>FY2021</x:v>
      </x:c>
      <x:c r="F1212" s="2" t="str">
        <x:v>cash</x:v>
      </x:c>
      <x:c r="G1212" s="2" t="str">
        <x:v>n.a.</x:v>
      </x:c>
      <x:c r="H1212" s="2" t="str">
        <x:v>USDm</x:v>
      </x:c>
      <x:c r="I1212" s="2" t="str">
        <x:v>2021-12-31</x:v>
      </x:c>
      <x:c r="J1212" s="2" t="str"/>
      <x:c r="K1212" s="2" t="str"/>
      <x:c r="L1212" s="2" t="str"/>
      <x:c r="M1212" s="2" t="str"/>
      <x:c r="N1212" s="2" t="str"/>
      <x:c r="O1212" s="2" t="str"/>
      <x:c r="P1212" s="2" t="str">
        <x:v>Not reported / unavailable</x:v>
      </x:c>
      <x:c r="Q1212" s="2" t="str">
        <x:v>Cash</x:v>
      </x:c>
      <x:c r="R1212" s="2" t="str"/>
      <x:c r="S1212" s="2" t="str"/>
      <x:c r="T1212" s="2" t="str"/>
    </x:row>
    <x:row r="1213" ht="24" customHeight="1">
      <x:c r="C1213" s="2" t="str">
        <x:v>Historical Inputs!F1213</x:v>
      </x:c>
      <x:c r="D1213" s="2" t="str">
        <x:v>C</x:v>
      </x:c>
      <x:c r="E1213" s="2" t="str">
        <x:v>FY2021</x:v>
      </x:c>
      <x:c r="F1213" s="2" t="str">
        <x:v>aoci</x:v>
      </x:c>
      <x:c r="G1213" s="2" t="n">
        <x:v>-38765</x:v>
      </x:c>
      <x:c r="H1213" s="2" t="str">
        <x:v>USD</x:v>
      </x:c>
      <x:c r="I1213" s="2" t="str">
        <x:v>2021-12-31</x:v>
      </x:c>
      <x:c r="J1213" s="2" t="str">
        <x:v>2023-02-27</x:v>
      </x:c>
      <x:c r="K1213" s="2" t="str">
        <x:v>0000831001-23-000037</x:v>
      </x:c>
      <x:c r="L1213" s="2" t="str">
        <x:v>data/raw/filings/C_0000831001-23-000037_c-20221231.htm</x:v>
      </x:c>
      <x:c r="M1213" s="2" t="str">
        <x:v>https://www.sec.gov/Archives/edgar/data/831001/000083100123000037/c-20221231.htm</x:v>
      </x:c>
      <x:c r="N1213" s="2" t="str">
        <x:v>id3VybDovL2RvY3MudjEvZG9jOjg2N2RhNjVkODdmMDQ2NDViODg0MjkyZGNmOTFmZmEwL3NlYzo4NjdkYTY1ZDg3ZjA0NjQ1Yjg4NDI5MmRjZjkxZmZhMF8xOTkvZnJhZzpkMWRjYTJkOGNiNDc0YjAwOWI4MWNkMTEzM2M5MTQwMC90YWJsZToxYTRiYTMwZWY4MGY0ZThjYjVkYmVjZDliZWY5YzFkMi90YWJsZXJhbmdlOjFhNGJhMzBlZjgwZjRlOGNiNWRiZWNkOWJlZjljMWQyXzIyLTItMS0xLTE0NTc4Nw_b9d22ec8-5f70-486f-b21e-27a7569c15e7</x:v>
      </x:c>
      <x:c r="O1213" s="2" t="str"/>
      <x:c r="P1213" s="2" t="str">
        <x:v>Exact XBRL anchor</x:v>
      </x:c>
      <x:c r="Q1213" s="2" t="str">
        <x:v>Accumulated Other Comprehensive Income (Loss), Net of Tax</x:v>
      </x:c>
      <x:c r="R1213" s="2" t="str">
        <x:v>highlighted/C_0000831001-23-000037_c-20221231.htm</x:v>
      </x:c>
      <x:c r="S1213" s="2" t="str"/>
      <x:c r="T1213" s="2" t="str"/>
    </x:row>
    <x:row r="1214" ht="24" customHeight="1">
      <x:c r="C1214" s="2" t="str">
        <x:v>Historical Inputs!F1214</x:v>
      </x:c>
      <x:c r="D1214" s="2" t="str">
        <x:v>C</x:v>
      </x:c>
      <x:c r="E1214" s="2" t="str">
        <x:v>FY2021</x:v>
      </x:c>
      <x:c r="F1214" s="2" t="str">
        <x:v>nii</x:v>
      </x:c>
      <x:c r="G1214" s="2" t="n">
        <x:v>42494</x:v>
      </x:c>
      <x:c r="H1214" s="2" t="str">
        <x:v>USD</x:v>
      </x:c>
      <x:c r="I1214" s="2" t="str">
        <x:v>2021-12-31</x:v>
      </x:c>
      <x:c r="J1214" s="2" t="str">
        <x:v>2024-02-23</x:v>
      </x:c>
      <x:c r="K1214" s="2" t="str">
        <x:v>0000831001-24-000033</x:v>
      </x:c>
      <x:c r="L1214" s="2" t="str">
        <x:v>data/raw/filings/C_0000831001-24-000033_c-20231231.htm</x:v>
      </x:c>
      <x:c r="M1214" s="2" t="str">
        <x:v>https://www.sec.gov/Archives/edgar/data/831001/000083100124000033/c-20231231.htm</x:v>
      </x:c>
      <x:c r="N1214" s="2" t="str">
        <x:v>f-1168</x:v>
      </x:c>
      <x:c r="O1214" s="2" t="str"/>
      <x:c r="P1214" s="2" t="str">
        <x:v>Exact XBRL anchor</x:v>
      </x:c>
      <x:c r="Q1214" s="2" t="str">
        <x:v>Interest Income (Expense), Net</x:v>
      </x:c>
      <x:c r="R1214" s="2" t="str">
        <x:v>highlighted/C_0000831001-24-000033_c-20231231.htm</x:v>
      </x:c>
      <x:c r="S1214" s="2" t="str"/>
      <x:c r="T1214" s="2" t="str"/>
    </x:row>
    <x:row r="1215" ht="24" customHeight="1">
      <x:c r="C1215" s="2" t="str">
        <x:v>Historical Inputs!F1215</x:v>
      </x:c>
      <x:c r="D1215" s="2" t="str">
        <x:v>C</x:v>
      </x:c>
      <x:c r="E1215" s="2" t="str">
        <x:v>FY2021</x:v>
      </x:c>
      <x:c r="F1215" s="2" t="str">
        <x:v>noninterest_income</x:v>
      </x:c>
      <x:c r="G1215" s="2" t="n">
        <x:v>29390</x:v>
      </x:c>
      <x:c r="H1215" s="2" t="str">
        <x:v>USD</x:v>
      </x:c>
      <x:c r="I1215" s="2" t="str">
        <x:v>2021-12-31</x:v>
      </x:c>
      <x:c r="J1215" s="2" t="str">
        <x:v>2024-02-23</x:v>
      </x:c>
      <x:c r="K1215" s="2" t="str">
        <x:v>0000831001-24-000033</x:v>
      </x:c>
      <x:c r="L1215" s="2" t="str">
        <x:v>data/raw/filings/C_0000831001-24-000033_c-20231231.htm</x:v>
      </x:c>
      <x:c r="M1215" s="2" t="str">
        <x:v>https://www.sec.gov/Archives/edgar/data/831001/000083100124000033/c-20231231.htm</x:v>
      </x:c>
      <x:c r="N1215" s="2" t="str">
        <x:v>f-985</x:v>
      </x:c>
      <x:c r="O1215" s="2" t="str"/>
      <x:c r="P1215" s="2" t="str">
        <x:v>Exact XBRL anchor</x:v>
      </x:c>
      <x:c r="Q1215" s="2" t="str">
        <x:v>Noninterest Income</x:v>
      </x:c>
      <x:c r="R1215" s="2" t="str">
        <x:v>highlighted/C_0000831001-24-000033_c-20231231.htm</x:v>
      </x:c>
      <x:c r="S1215" s="2" t="str"/>
      <x:c r="T1215" s="2" t="str"/>
    </x:row>
    <x:row r="1216" ht="24" customHeight="1">
      <x:c r="C1216" s="2" t="str">
        <x:v>Historical Inputs!F1216</x:v>
      </x:c>
      <x:c r="D1216" s="2" t="str">
        <x:v>C</x:v>
      </x:c>
      <x:c r="E1216" s="2" t="str">
        <x:v>FY2021</x:v>
      </x:c>
      <x:c r="F1216" s="2" t="str">
        <x:v>revenue_reported</x:v>
      </x:c>
      <x:c r="G1216" s="2" t="n">
        <x:v>71884</x:v>
      </x:c>
      <x:c r="H1216" s="2" t="str">
        <x:v>USD</x:v>
      </x:c>
      <x:c r="I1216" s="2" t="str">
        <x:v>2021-12-31</x:v>
      </x:c>
      <x:c r="J1216" s="2" t="str">
        <x:v>2024-02-23</x:v>
      </x:c>
      <x:c r="K1216" s="2" t="str">
        <x:v>0000831001-24-000033</x:v>
      </x:c>
      <x:c r="L1216" s="2" t="str">
        <x:v>data/raw/filings/C_0000831001-24-000033_c-20231231.htm</x:v>
      </x:c>
      <x:c r="M1216" s="2" t="str">
        <x:v>https://www.sec.gov/Archives/edgar/data/831001/000083100124000033/c-20231231.htm</x:v>
      </x:c>
      <x:c r="N1216" s="2" t="str">
        <x:v>f-1107</x:v>
      </x:c>
      <x:c r="O1216" s="2" t="str"/>
      <x:c r="P1216" s="2" t="str">
        <x:v>Exact XBRL anchor</x:v>
      </x:c>
      <x:c r="Q1216" s="2" t="str">
        <x:v>Revenues</x:v>
      </x:c>
      <x:c r="R1216" s="2" t="str">
        <x:v>highlighted/C_0000831001-24-000033_c-20231231.htm</x:v>
      </x:c>
      <x:c r="S1216" s="2" t="str"/>
      <x:c r="T1216" s="2" t="str"/>
    </x:row>
    <x:row r="1217" ht="24" customHeight="1">
      <x:c r="C1217" s="2" t="str">
        <x:v>Historical Inputs!F1217</x:v>
      </x:c>
      <x:c r="D1217" s="2" t="str">
        <x:v>C</x:v>
      </x:c>
      <x:c r="E1217" s="2" t="str">
        <x:v>FY2021</x:v>
      </x:c>
      <x:c r="F1217" s="2" t="str">
        <x:v>opex</x:v>
      </x:c>
      <x:c r="G1217" s="2" t="n">
        <x:v>48193</x:v>
      </x:c>
      <x:c r="H1217" s="2" t="str">
        <x:v>USD</x:v>
      </x:c>
      <x:c r="I1217" s="2" t="str">
        <x:v>2021-12-31</x:v>
      </x:c>
      <x:c r="J1217" s="2" t="str">
        <x:v>2024-02-23</x:v>
      </x:c>
      <x:c r="K1217" s="2" t="str">
        <x:v>0000831001-24-000033</x:v>
      </x:c>
      <x:c r="L1217" s="2" t="str">
        <x:v>data/raw/filings/C_0000831001-24-000033_c-20231231.htm</x:v>
      </x:c>
      <x:c r="M1217" s="2" t="str">
        <x:v>https://www.sec.gov/Archives/edgar/data/831001/000083100124000033/c-20231231.htm</x:v>
      </x:c>
      <x:c r="N1217" s="2" t="str">
        <x:v>f-113</x:v>
      </x:c>
      <x:c r="O1217" s="2" t="str"/>
      <x:c r="P1217" s="2" t="str">
        <x:v>Exact XBRL anchor</x:v>
      </x:c>
      <x:c r="Q1217" s="2" t="str">
        <x:v>Noninterest Expense</x:v>
      </x:c>
      <x:c r="R1217" s="2" t="str">
        <x:v>highlighted/C_0000831001-24-000033_c-20231231.htm</x:v>
      </x:c>
      <x:c r="S1217" s="2" t="str"/>
      <x:c r="T1217" s="2" t="str"/>
    </x:row>
    <x:row r="1218" ht="24" customHeight="1">
      <x:c r="C1218" s="2" t="str">
        <x:v>Historical Inputs!F1218</x:v>
      </x:c>
      <x:c r="D1218" s="2" t="str">
        <x:v>C</x:v>
      </x:c>
      <x:c r="E1218" s="2" t="str">
        <x:v>FY2021</x:v>
      </x:c>
      <x:c r="F1218" s="2" t="str">
        <x:v>provision</x:v>
      </x:c>
      <x:c r="G1218" s="2" t="str">
        <x:v>n.a.</x:v>
      </x:c>
      <x:c r="H1218" s="2" t="str">
        <x:v>USDm</x:v>
      </x:c>
      <x:c r="I1218" s="2" t="str">
        <x:v>2021-12-31</x:v>
      </x:c>
      <x:c r="J1218" s="2" t="str"/>
      <x:c r="K1218" s="2" t="str"/>
      <x:c r="L1218" s="2" t="str"/>
      <x:c r="M1218" s="2" t="str"/>
      <x:c r="N1218" s="2" t="str"/>
      <x:c r="O1218" s="2" t="str"/>
      <x:c r="P1218" s="2" t="str">
        <x:v>Not reported / unavailable</x:v>
      </x:c>
      <x:c r="Q1218" s="2" t="str">
        <x:v>Provision for credit losses</x:v>
      </x:c>
      <x:c r="R1218" s="2" t="str"/>
      <x:c r="S1218" s="2" t="str"/>
      <x:c r="T1218" s="2" t="str"/>
    </x:row>
    <x:row r="1219" ht="24" customHeight="1">
      <x:c r="C1219" s="2" t="str">
        <x:v>Historical Inputs!F1219</x:v>
      </x:c>
      <x:c r="D1219" s="2" t="str">
        <x:v>C</x:v>
      </x:c>
      <x:c r="E1219" s="2" t="str">
        <x:v>FY2021</x:v>
      </x:c>
      <x:c r="F1219" s="2" t="str">
        <x:v>pretax</x:v>
      </x:c>
      <x:c r="G1219" s="2" t="n">
        <x:v>27469</x:v>
      </x:c>
      <x:c r="H1219" s="2" t="str">
        <x:v>USD</x:v>
      </x:c>
      <x:c r="I1219" s="2" t="str">
        <x:v>2021-12-31</x:v>
      </x:c>
      <x:c r="J1219" s="2" t="str">
        <x:v>2024-02-23</x:v>
      </x:c>
      <x:c r="K1219" s="2" t="str">
        <x:v>0000831001-24-000033</x:v>
      </x:c>
      <x:c r="L1219" s="2" t="str">
        <x:v>data/raw/filings/C_0000831001-24-000033_c-20231231.htm</x:v>
      </x:c>
      <x:c r="M1219" s="2" t="str">
        <x:v>https://www.sec.gov/Archives/edgar/data/831001/000083100124000033/c-20231231.htm</x:v>
      </x:c>
      <x:c r="N1219" s="2" t="str">
        <x:v>f-116</x:v>
      </x:c>
      <x:c r="O1219" s="2" t="str"/>
      <x:c r="P1219" s="2" t="str">
        <x:v>Exact XBRL anchor</x:v>
      </x:c>
      <x:c r="Q1219" s="2" t="str">
        <x:v>Income (Loss) from Continuing Operations before Income Taxes, Noncontrolling Interest</x:v>
      </x:c>
      <x:c r="R1219" s="2" t="str">
        <x:v>highlighted/C_0000831001-24-000033_c-20231231.htm</x:v>
      </x:c>
      <x:c r="S1219" s="2" t="str"/>
      <x:c r="T1219" s="2" t="str"/>
    </x:row>
    <x:row r="1220" ht="24" customHeight="1">
      <x:c r="C1220" s="2" t="str">
        <x:v>Historical Inputs!F1220</x:v>
      </x:c>
      <x:c r="D1220" s="2" t="str">
        <x:v>C</x:v>
      </x:c>
      <x:c r="E1220" s="2" t="str">
        <x:v>FY2021</x:v>
      </x:c>
      <x:c r="F1220" s="2" t="str">
        <x:v>tax</x:v>
      </x:c>
      <x:c r="G1220" s="2" t="n">
        <x:v>5451</x:v>
      </x:c>
      <x:c r="H1220" s="2" t="str">
        <x:v>USD</x:v>
      </x:c>
      <x:c r="I1220" s="2" t="str">
        <x:v>2021-12-31</x:v>
      </x:c>
      <x:c r="J1220" s="2" t="str">
        <x:v>2024-02-23</x:v>
      </x:c>
      <x:c r="K1220" s="2" t="str">
        <x:v>0000831001-24-000033</x:v>
      </x:c>
      <x:c r="L1220" s="2" t="str">
        <x:v>data/raw/filings/C_0000831001-24-000033_c-20231231.htm</x:v>
      </x:c>
      <x:c r="M1220" s="2" t="str">
        <x:v>https://www.sec.gov/Archives/edgar/data/831001/000083100124000033/c-20231231.htm</x:v>
      </x:c>
      <x:c r="N1220" s="2" t="str">
        <x:v>f-2483</x:v>
      </x:c>
      <x:c r="O1220" s="2" t="str"/>
      <x:c r="P1220" s="2" t="str">
        <x:v>Exact XBRL anchor</x:v>
      </x:c>
      <x:c r="Q1220" s="2" t="str">
        <x:v>Income Tax Expense (Benefit)</x:v>
      </x:c>
      <x:c r="R1220" s="2" t="str">
        <x:v>highlighted/C_0000831001-24-000033_c-20231231.htm</x:v>
      </x:c>
      <x:c r="S1220" s="2" t="str"/>
      <x:c r="T1220" s="2" t="str"/>
    </x:row>
    <x:row r="1221" ht="24" customHeight="1">
      <x:c r="C1221" s="2" t="str">
        <x:v>Historical Inputs!F1221</x:v>
      </x:c>
      <x:c r="D1221" s="2" t="str">
        <x:v>C</x:v>
      </x:c>
      <x:c r="E1221" s="2" t="str">
        <x:v>FY2021</x:v>
      </x:c>
      <x:c r="F1221" s="2" t="str">
        <x:v>net_income</x:v>
      </x:c>
      <x:c r="G1221" s="2" t="n">
        <x:v>21952</x:v>
      </x:c>
      <x:c r="H1221" s="2" t="str">
        <x:v>USD</x:v>
      </x:c>
      <x:c r="I1221" s="2" t="str">
        <x:v>2021-12-31</x:v>
      </x:c>
      <x:c r="J1221" s="2" t="str">
        <x:v>2024-02-23</x:v>
      </x:c>
      <x:c r="K1221" s="2" t="str">
        <x:v>0000831001-24-000033</x:v>
      </x:c>
      <x:c r="L1221" s="2" t="str">
        <x:v>data/raw/filings/C_0000831001-24-000033_c-20231231.htm</x:v>
      </x:c>
      <x:c r="M1221" s="2" t="str">
        <x:v>https://www.sec.gov/Archives/edgar/data/831001/000083100124000033/c-20231231.htm</x:v>
      </x:c>
      <x:c r="N1221" s="2" t="str">
        <x:v>f-2759</x:v>
      </x:c>
      <x:c r="O1221" s="2" t="str"/>
      <x:c r="P1221" s="2" t="str">
        <x:v>Exact XBRL anchor</x:v>
      </x:c>
      <x:c r="Q1221" s="2" t="str">
        <x:v>Net Income (Loss) Attributable to Parent</x:v>
      </x:c>
      <x:c r="R1221" s="2" t="str">
        <x:v>highlighted/C_0000831001-24-000033_c-20231231.htm</x:v>
      </x:c>
      <x:c r="S1221" s="2" t="str"/>
      <x:c r="T1221" s="2" t="str"/>
    </x:row>
    <x:row r="1222" ht="24" customHeight="1">
      <x:c r="C1222" s="2" t="str">
        <x:v>Historical Inputs!F1222</x:v>
      </x:c>
      <x:c r="D1222" s="2" t="str">
        <x:v>C</x:v>
      </x:c>
      <x:c r="E1222" s="2" t="str">
        <x:v>FY2021</x:v>
      </x:c>
      <x:c r="F1222" s="2" t="str">
        <x:v>common_income</x:v>
      </x:c>
      <x:c r="G1222" s="2" t="n">
        <x:v>20758</x:v>
      </x:c>
      <x:c r="H1222" s="2" t="str">
        <x:v>USD</x:v>
      </x:c>
      <x:c r="I1222" s="2" t="str">
        <x:v>2021-12-31</x:v>
      </x:c>
      <x:c r="J1222" s="2" t="str">
        <x:v>2024-02-23</x:v>
      </x:c>
      <x:c r="K1222" s="2" t="str">
        <x:v>0000831001-24-000033</x:v>
      </x:c>
      <x:c r="L1222" s="2" t="str">
        <x:v>data/raw/filings/C_0000831001-24-000033_c-20231231.htm</x:v>
      </x:c>
      <x:c r="M1222" s="2" t="str">
        <x:v>https://www.sec.gov/Archives/edgar/data/831001/000083100124000033/c-20231231.htm</x:v>
      </x:c>
      <x:c r="N1222" s="2" t="str">
        <x:v>f-2786</x:v>
      </x:c>
      <x:c r="O1222" s="2" t="str"/>
      <x:c r="P1222" s="2" t="str">
        <x:v>Exact XBRL anchor</x:v>
      </x:c>
      <x:c r="Q1222" s="2" t="str">
        <x:v>Net Income (Loss) Available to Common Stockholders, Basic</x:v>
      </x:c>
      <x:c r="R1222" s="2" t="str">
        <x:v>highlighted/C_0000831001-24-000033_c-20231231.htm</x:v>
      </x:c>
      <x:c r="S1222" s="2" t="str"/>
      <x:c r="T1222" s="2" t="str"/>
    </x:row>
    <x:row r="1223" ht="24" customHeight="1">
      <x:c r="C1223" s="2" t="str">
        <x:v>Historical Inputs!F1223</x:v>
      </x:c>
      <x:c r="D1223" s="2" t="str">
        <x:v>C</x:v>
      </x:c>
      <x:c r="E1223" s="2" t="str">
        <x:v>FY2021</x:v>
      </x:c>
      <x:c r="F1223" s="2" t="str">
        <x:v>preferred_div</x:v>
      </x:c>
      <x:c r="G1223" s="2" t="n">
        <x:v>1040</x:v>
      </x:c>
      <x:c r="H1223" s="2" t="str">
        <x:v>USD</x:v>
      </x:c>
      <x:c r="I1223" s="2" t="str">
        <x:v>2021-12-31</x:v>
      </x:c>
      <x:c r="J1223" s="2" t="str">
        <x:v>2024-02-23</x:v>
      </x:c>
      <x:c r="K1223" s="2" t="str">
        <x:v>0000831001-24-000033</x:v>
      </x:c>
      <x:c r="L1223" s="2" t="str">
        <x:v>data/raw/filings/C_0000831001-24-000033_c-20231231.htm</x:v>
      </x:c>
      <x:c r="M1223" s="2" t="str">
        <x:v>https://www.sec.gov/Archives/edgar/data/831001/000083100124000033/c-20231231.htm</x:v>
      </x:c>
      <x:c r="N1223" s="2" t="str">
        <x:v>f-2762</x:v>
      </x:c>
      <x:c r="O1223" s="2" t="str"/>
      <x:c r="P1223" s="2" t="str">
        <x:v>Exact XBRL anchor</x:v>
      </x:c>
      <x:c r="Q1223" s="2" t="str">
        <x:v>Dividends, Preferred Stock</x:v>
      </x:c>
      <x:c r="R1223" s="2" t="str">
        <x:v>highlighted/C_0000831001-24-000033_c-20231231.htm</x:v>
      </x:c>
      <x:c r="S1223" s="2" t="str"/>
      <x:c r="T1223" s="2" t="str"/>
    </x:row>
    <x:row r="1224" ht="24" customHeight="1">
      <x:c r="C1224" s="2" t="str">
        <x:v>Historical Inputs!F1224</x:v>
      </x:c>
      <x:c r="D1224" s="2" t="str">
        <x:v>C</x:v>
      </x:c>
      <x:c r="E1224" s="2" t="str">
        <x:v>FY2021</x:v>
      </x:c>
      <x:c r="F1224" s="2" t="str">
        <x:v>eps</x:v>
      </x:c>
      <x:c r="G1224" s="2" t="n">
        <x:v>10.14</x:v>
      </x:c>
      <x:c r="H1224" s="2" t="str">
        <x:v>USD/shares</x:v>
      </x:c>
      <x:c r="I1224" s="2" t="str">
        <x:v>2021-12-31</x:v>
      </x:c>
      <x:c r="J1224" s="2" t="str">
        <x:v>2024-02-23</x:v>
      </x:c>
      <x:c r="K1224" s="2" t="str">
        <x:v>0000831001-24-000033</x:v>
      </x:c>
      <x:c r="L1224" s="2" t="str">
        <x:v>data/raw/filings/C_0000831001-24-000033_c-20231231.htm</x:v>
      </x:c>
      <x:c r="M1224" s="2" t="str">
        <x:v>https://www.sec.gov/Archives/edgar/data/831001/000083100124000033/c-20231231.htm</x:v>
      </x:c>
      <x:c r="N1224" s="2" t="str">
        <x:v>f-2810</x:v>
      </x:c>
      <x:c r="O1224" s="2" t="str"/>
      <x:c r="P1224" s="2" t="str">
        <x:v>Exact XBRL anchor</x:v>
      </x:c>
      <x:c r="Q1224" s="2" t="str">
        <x:v>Earnings Per Share, Diluted</x:v>
      </x:c>
      <x:c r="R1224" s="2" t="str">
        <x:v>highlighted/C_0000831001-24-000033_c-20231231.htm</x:v>
      </x:c>
      <x:c r="S1224" s="2" t="str"/>
      <x:c r="T1224" s="2" t="str"/>
    </x:row>
    <x:row r="1225" ht="24" customHeight="1">
      <x:c r="C1225" s="2" t="str">
        <x:v>Historical Inputs!F1225</x:v>
      </x:c>
      <x:c r="D1225" s="2" t="str">
        <x:v>C</x:v>
      </x:c>
      <x:c r="E1225" s="2" t="str">
        <x:v>FY2021</x:v>
      </x:c>
      <x:c r="F1225" s="2" t="str">
        <x:v>shares_diluted</x:v>
      </x:c>
      <x:c r="G1225" s="2" t="n">
        <x:v>2049.4</x:v>
      </x:c>
      <x:c r="H1225" s="2" t="str">
        <x:v>shares</x:v>
      </x:c>
      <x:c r="I1225" s="2" t="str">
        <x:v>2021-12-31</x:v>
      </x:c>
      <x:c r="J1225" s="2" t="str">
        <x:v>2024-02-23</x:v>
      </x:c>
      <x:c r="K1225" s="2" t="str">
        <x:v>0000831001-24-000033</x:v>
      </x:c>
      <x:c r="L1225" s="2" t="str">
        <x:v>data/raw/filings/C_0000831001-24-000033_c-20231231.htm</x:v>
      </x:c>
      <x:c r="M1225" s="2" t="str">
        <x:v>https://www.sec.gov/Archives/edgar/data/831001/000083100124000033/c-20231231.htm</x:v>
      </x:c>
      <x:c r="N1225" s="2" t="str">
        <x:v>f-2801</x:v>
      </x:c>
      <x:c r="O1225" s="2" t="str"/>
      <x:c r="P1225" s="2" t="str">
        <x:v>Exact XBRL anchor</x:v>
      </x:c>
      <x:c r="Q1225" s="2" t="str">
        <x:v>Weighted Average Number of Shares Outstanding, Diluted</x:v>
      </x:c>
      <x:c r="R1225" s="2" t="str">
        <x:v>highlighted/C_0000831001-24-000033_c-20231231.htm</x:v>
      </x:c>
      <x:c r="S1225" s="2" t="str"/>
      <x:c r="T1225" s="2" t="str"/>
    </x:row>
    <x:row r="1226" ht="24" customHeight="1">
      <x:c r="C1226" s="2" t="str">
        <x:v>Historical Inputs!F1226</x:v>
      </x:c>
      <x:c r="D1226" s="2" t="str">
        <x:v>C</x:v>
      </x:c>
      <x:c r="E1226" s="2" t="str">
        <x:v>FY2021</x:v>
      </x:c>
      <x:c r="F1226" s="2" t="str">
        <x:v>dps</x:v>
      </x:c>
      <x:c r="G1226" s="2" t="str">
        <x:v>n.a.</x:v>
      </x:c>
      <x:c r="H1226" s="2" t="str">
        <x:v>USD/share</x:v>
      </x:c>
      <x:c r="I1226" s="2" t="str">
        <x:v>2021-12-31</x:v>
      </x:c>
      <x:c r="J1226" s="2" t="str"/>
      <x:c r="K1226" s="2" t="str"/>
      <x:c r="L1226" s="2" t="str"/>
      <x:c r="M1226" s="2" t="str"/>
      <x:c r="N1226" s="2" t="str"/>
      <x:c r="O1226" s="2" t="str"/>
      <x:c r="P1226" s="2" t="str">
        <x:v>Not reported / unavailable</x:v>
      </x:c>
      <x:c r="Q1226" s="2" t="str">
        <x:v>Dividends per common share</x:v>
      </x:c>
      <x:c r="R1226" s="2" t="str"/>
      <x:c r="S1226" s="2" t="str"/>
      <x:c r="T1226" s="2" t="str"/>
    </x:row>
    <x:row r="1227" ht="24" customHeight="1">
      <x:c r="C1227" s="2" t="str">
        <x:v>Historical Inputs!F1227</x:v>
      </x:c>
      <x:c r="D1227" s="2" t="str">
        <x:v>C</x:v>
      </x:c>
      <x:c r="E1227" s="2" t="str">
        <x:v>FY2021</x:v>
      </x:c>
      <x:c r="F1227" s="2" t="str">
        <x:v>dividends</x:v>
      </x:c>
      <x:c r="G1227" s="2" t="n">
        <x:v>5198</x:v>
      </x:c>
      <x:c r="H1227" s="2" t="str">
        <x:v>USD</x:v>
      </x:c>
      <x:c r="I1227" s="2" t="str">
        <x:v>2021-12-31</x:v>
      </x:c>
      <x:c r="J1227" s="2" t="str">
        <x:v>2024-02-23</x:v>
      </x:c>
      <x:c r="K1227" s="2" t="str">
        <x:v>0000831001-24-000033</x:v>
      </x:c>
      <x:c r="L1227" s="2" t="str">
        <x:v>data/raw/filings/C_0000831001-24-000033_c-20231231.htm</x:v>
      </x:c>
      <x:c r="M1227" s="2" t="str">
        <x:v>https://www.sec.gov/Archives/edgar/data/831001/000083100124000033/c-20231231.htm</x:v>
      </x:c>
      <x:c r="N1227" s="2" t="str">
        <x:v>f-580</x:v>
      </x:c>
      <x:c r="O1227" s="2" t="str"/>
      <x:c r="P1227" s="2" t="str">
        <x:v>Exact XBRL anchor</x:v>
      </x:c>
      <x:c r="Q1227" s="2" t="str">
        <x:v>Payments of Dividends</x:v>
      </x:c>
      <x:c r="R1227" s="2" t="str">
        <x:v>highlighted/C_0000831001-24-000033_c-20231231.htm</x:v>
      </x:c>
      <x:c r="S1227" s="2" t="str"/>
      <x:c r="T1227" s="2" t="str"/>
    </x:row>
    <x:row r="1228" ht="24" customHeight="1">
      <x:c r="C1228" s="2" t="str">
        <x:v>Historical Inputs!F1228</x:v>
      </x:c>
      <x:c r="D1228" s="2" t="str">
        <x:v>C</x:v>
      </x:c>
      <x:c r="E1228" s="2" t="str">
        <x:v>FY2021</x:v>
      </x:c>
      <x:c r="F1228" s="2" t="str">
        <x:v>buybacks</x:v>
      </x:c>
      <x:c r="G1228" s="2" t="n">
        <x:v>7601</x:v>
      </x:c>
      <x:c r="H1228" s="2" t="str">
        <x:v>USD</x:v>
      </x:c>
      <x:c r="I1228" s="2" t="str">
        <x:v>2021-12-31</x:v>
      </x:c>
      <x:c r="J1228" s="2" t="str">
        <x:v>2024-02-23</x:v>
      </x:c>
      <x:c r="K1228" s="2" t="str">
        <x:v>0000831001-24-000033</x:v>
      </x:c>
      <x:c r="L1228" s="2" t="str">
        <x:v>data/raw/filings/C_0000831001-24-000033_c-20231231.htm</x:v>
      </x:c>
      <x:c r="M1228" s="2" t="str">
        <x:v>https://www.sec.gov/Archives/edgar/data/831001/000083100124000033/c-20231231.htm</x:v>
      </x:c>
      <x:c r="N1228" s="2" t="str">
        <x:v>f-589</x:v>
      </x:c>
      <x:c r="O1228" s="2" t="str"/>
      <x:c r="P1228" s="2" t="str">
        <x:v>Exact XBRL anchor</x:v>
      </x:c>
      <x:c r="Q1228" s="2" t="str">
        <x:v>Payments for Repurchase of Common Stock</x:v>
      </x:c>
      <x:c r="R1228" s="2" t="str">
        <x:v>highlighted/C_0000831001-24-000033_c-20231231.htm</x:v>
      </x:c>
      <x:c r="S1228" s="2" t="str"/>
      <x:c r="T1228" s="2" t="str"/>
    </x:row>
    <x:row r="1229" ht="24" customHeight="1">
      <x:c r="C1229" s="2" t="str">
        <x:v>Historical Inputs!F1229</x:v>
      </x:c>
      <x:c r="D1229" s="2" t="str">
        <x:v>C</x:v>
      </x:c>
      <x:c r="E1229" s="2" t="str">
        <x:v>FY2021</x:v>
      </x:c>
      <x:c r="F1229" s="2" t="str">
        <x:v>chargeoffs</x:v>
      </x:c>
      <x:c r="G1229" s="2" t="str">
        <x:v>n.a.</x:v>
      </x:c>
      <x:c r="H1229" s="2" t="str">
        <x:v>USDm</x:v>
      </x:c>
      <x:c r="I1229" s="2" t="str">
        <x:v>2021-12-31</x:v>
      </x:c>
      <x:c r="J1229" s="2" t="str"/>
      <x:c r="K1229" s="2" t="str"/>
      <x:c r="L1229" s="2" t="str"/>
      <x:c r="M1229" s="2" t="str"/>
      <x:c r="N1229" s="2" t="str"/>
      <x:c r="O1229" s="2" t="str"/>
      <x:c r="P1229" s="2" t="str">
        <x:v>Not reported / unavailable</x:v>
      </x:c>
      <x:c r="Q1229" s="2" t="str">
        <x:v>Gross loan charge-offs</x:v>
      </x:c>
      <x:c r="R1229" s="2" t="str"/>
      <x:c r="S1229" s="2" t="str"/>
      <x:c r="T1229" s="2" t="str"/>
    </x:row>
    <x:row r="1230" ht="24" customHeight="1">
      <x:c r="C1230" s="2" t="str">
        <x:v>Historical Inputs!F1230</x:v>
      </x:c>
      <x:c r="D1230" s="2" t="str">
        <x:v>C</x:v>
      </x:c>
      <x:c r="E1230" s="2" t="str">
        <x:v>FY2021</x:v>
      </x:c>
      <x:c r="F1230" s="2" t="str">
        <x:v>recoveries</x:v>
      </x:c>
      <x:c r="G1230" s="2" t="str">
        <x:v>n.a.</x:v>
      </x:c>
      <x:c r="H1230" s="2" t="str">
        <x:v>USDm</x:v>
      </x:c>
      <x:c r="I1230" s="2" t="str">
        <x:v>2021-12-31</x:v>
      </x:c>
      <x:c r="J1230" s="2" t="str"/>
      <x:c r="K1230" s="2" t="str"/>
      <x:c r="L1230" s="2" t="str"/>
      <x:c r="M1230" s="2" t="str"/>
      <x:c r="N1230" s="2" t="str"/>
      <x:c r="O1230" s="2" t="str"/>
      <x:c r="P1230" s="2" t="str">
        <x:v>Not reported / unavailable</x:v>
      </x:c>
      <x:c r="Q1230" s="2" t="str">
        <x:v>Loan recoveries</x:v>
      </x:c>
      <x:c r="R1230" s="2" t="str"/>
      <x:c r="S1230" s="2" t="str"/>
      <x:c r="T1230" s="2" t="str"/>
    </x:row>
    <x:row r="1231" ht="24" customHeight="1">
      <x:c r="C1231" s="2" t="str">
        <x:v>Historical Inputs!F1231</x:v>
      </x:c>
      <x:c r="D1231" s="2" t="str">
        <x:v>C</x:v>
      </x:c>
      <x:c r="E1231" s="2" t="str">
        <x:v>FY2021</x:v>
      </x:c>
      <x:c r="F1231" s="2" t="str">
        <x:v>rwa</x:v>
      </x:c>
      <x:c r="G1231" s="2" t="str">
        <x:v>n.a.</x:v>
      </x:c>
      <x:c r="H1231" s="2" t="str">
        <x:v>USDm</x:v>
      </x:c>
      <x:c r="I1231" s="2" t="str">
        <x:v>2021-12-31</x:v>
      </x:c>
      <x:c r="J1231" s="2" t="str"/>
      <x:c r="K1231" s="2" t="str"/>
      <x:c r="L1231" s="2" t="str"/>
      <x:c r="M1231" s="2" t="str"/>
      <x:c r="N1231" s="2" t="str"/>
      <x:c r="O1231" s="2" t="str"/>
      <x:c r="P1231" s="2" t="str">
        <x:v>Not reported / unavailable</x:v>
      </x:c>
      <x:c r="Q1231" s="2" t="str">
        <x:v>Risk-weighted assets</x:v>
      </x:c>
      <x:c r="R1231" s="2" t="str"/>
      <x:c r="S1231" s="2" t="str"/>
      <x:c r="T1231" s="2" t="str"/>
    </x:row>
    <x:row r="1232" ht="24" customHeight="1">
      <x:c r="C1232" s="2" t="str">
        <x:v>Historical Inputs!F1232</x:v>
      </x:c>
      <x:c r="D1232" s="2" t="str">
        <x:v>C</x:v>
      </x:c>
      <x:c r="E1232" s="2" t="str">
        <x:v>FY2021</x:v>
      </x:c>
      <x:c r="F1232" s="2" t="str">
        <x:v>cet1_reported</x:v>
      </x:c>
      <x:c r="G1232" s="2" t="str">
        <x:v>n.a.</x:v>
      </x:c>
      <x:c r="H1232" s="2" t="str">
        <x:v>%</x:v>
      </x:c>
      <x:c r="I1232" s="2" t="str">
        <x:v>2021-12-31</x:v>
      </x:c>
      <x:c r="J1232" s="2" t="str"/>
      <x:c r="K1232" s="2" t="str"/>
      <x:c r="L1232" s="2" t="str"/>
      <x:c r="M1232" s="2" t="str"/>
      <x:c r="N1232" s="2" t="str"/>
      <x:c r="O1232" s="2" t="str"/>
      <x:c r="P1232" s="2" t="str">
        <x:v>Not reported / unavailable</x:v>
      </x:c>
      <x:c r="Q1232" s="2" t="str">
        <x:v>Actual standardized CET1 ratio</x:v>
      </x:c>
      <x:c r="R1232" s="2" t="str"/>
      <x:c r="S1232" s="2" t="str"/>
      <x:c r="T1232" s="2" t="str"/>
    </x:row>
    <x:row r="1233" ht="24" customHeight="1">
      <x:c r="C1233" s="2" t="str">
        <x:v>Historical Inputs!F1233</x:v>
      </x:c>
      <x:c r="D1233" s="2" t="str">
        <x:v>C</x:v>
      </x:c>
      <x:c r="E1233" s="2" t="str">
        <x:v>FY2021</x:v>
      </x:c>
      <x:c r="F1233" s="2" t="str">
        <x:v>nim_reported</x:v>
      </x:c>
      <x:c r="G1233" s="2" t="str">
        <x:v>n.a.</x:v>
      </x:c>
      <x:c r="H1233" s="2" t="str">
        <x:v>%</x:v>
      </x:c>
      <x:c r="I1233" s="2" t="str">
        <x:v>2021-12-31</x:v>
      </x:c>
      <x:c r="J1233" s="2" t="str"/>
      <x:c r="K1233" s="2" t="str"/>
      <x:c r="L1233" s="2" t="str"/>
      <x:c r="M1233" s="2" t="str"/>
      <x:c r="N1233" s="2" t="str"/>
      <x:c r="O1233" s="2" t="str"/>
      <x:c r="P1233" s="2" t="str">
        <x:v>Not reported / unavailable</x:v>
      </x:c>
      <x:c r="Q1233" s="2" t="str">
        <x:v>Issuer reported net interest margin</x:v>
      </x:c>
      <x:c r="R1233" s="2" t="str"/>
      <x:c r="S1233" s="2" t="str"/>
      <x:c r="T1233" s="2" t="str"/>
    </x:row>
    <x:row r="1234" ht="24" customHeight="1">
      <x:c r="C1234" s="2" t="str">
        <x:v>Historical Inputs!F1234</x:v>
      </x:c>
      <x:c r="D1234" s="2" t="str">
        <x:v>C</x:v>
      </x:c>
      <x:c r="E1234" s="2" t="str">
        <x:v>FY2021</x:v>
      </x:c>
      <x:c r="F1234" s="2" t="str">
        <x:v>bvps_reported</x:v>
      </x:c>
      <x:c r="G1234" s="2" t="n">
        <x:v>92.21</x:v>
      </x:c>
      <x:c r="H1234" s="2" t="str">
        <x:v>USD/shares</x:v>
      </x:c>
      <x:c r="I1234" s="2" t="str">
        <x:v>2021-12-31</x:v>
      </x:c>
      <x:c r="J1234" s="2" t="str">
        <x:v>2022-02-28</x:v>
      </x:c>
      <x:c r="K1234" s="2" t="str">
        <x:v>0000831001-22-000036</x:v>
      </x:c>
      <x:c r="L1234" s="2" t="str">
        <x:v>data/raw/filings/C_0000831001-22-000036_c-20211231.htm</x:v>
      </x:c>
      <x:c r="M1234" s="2" t="str">
        <x:v>https://www.sec.gov/Archives/edgar/data/831001/000083100122000036/c-20211231.htm</x:v>
      </x:c>
      <x:c r="N1234" s="2" t="str"/>
      <x:c r="O1234" s="2" t="str"/>
      <x:c r="P1234" s="2" t="str">
        <x:v>Exact selected original table text</x:v>
      </x:c>
      <x:c r="Q1234" s="2" t="str">
        <x:v>Reported common book value per share</x:v>
      </x:c>
      <x:c r="R1234" s="2" t="str">
        <x:v>highlighted/C_0000831001-22-000036_c-20211231.htm</x:v>
      </x:c>
      <x:c r="S1234" s="2" t="str"/>
      <x:c r="T1234" s="2" t="str"/>
    </x:row>
    <x:row r="1235" ht="24" customHeight="1">
      <x:c r="C1235" s="2" t="str">
        <x:v>Historical Inputs!F1235</x:v>
      </x:c>
      <x:c r="D1235" s="2" t="str">
        <x:v>C</x:v>
      </x:c>
      <x:c r="E1235" s="2" t="str">
        <x:v>FY2021</x:v>
      </x:c>
      <x:c r="F1235" s="2" t="str">
        <x:v>tbvps_reported</x:v>
      </x:c>
      <x:c r="G1235" s="2" t="n">
        <x:v>79.16</x:v>
      </x:c>
      <x:c r="H1235" s="2" t="str">
        <x:v>USD/shares</x:v>
      </x:c>
      <x:c r="I1235" s="2" t="str">
        <x:v>2021-12-31</x:v>
      </x:c>
      <x:c r="J1235" s="2" t="str">
        <x:v>2022-02-28</x:v>
      </x:c>
      <x:c r="K1235" s="2" t="str">
        <x:v>0000831001-22-000036</x:v>
      </x:c>
      <x:c r="L1235" s="2" t="str">
        <x:v>data/raw/filings/C_0000831001-22-000036_c-20211231.htm</x:v>
      </x:c>
      <x:c r="M1235" s="2" t="str">
        <x:v>https://www.sec.gov/Archives/edgar/data/831001/000083100122000036/c-20211231.htm</x:v>
      </x:c>
      <x:c r="N1235" s="2" t="str"/>
      <x:c r="O1235" s="2" t="str"/>
      <x:c r="P1235" s="2" t="str">
        <x:v>Exact selected original table text</x:v>
      </x:c>
      <x:c r="Q1235" s="2" t="str">
        <x:v>Reported tangible book value per share</x:v>
      </x:c>
      <x:c r="R1235" s="2" t="str">
        <x:v>highlighted/C_0000831001-22-000036_c-20211231.htm</x:v>
      </x:c>
      <x:c r="S1235" s="2" t="str"/>
      <x:c r="T1235" s="2" t="str"/>
    </x:row>
    <x:row r="1236" ht="24" customHeight="1">
      <x:c r="C1236" s="2" t="str">
        <x:v>Historical Inputs!F1236</x:v>
      </x:c>
      <x:c r="D1236" s="2" t="str">
        <x:v>C</x:v>
      </x:c>
      <x:c r="E1236" s="2" t="str">
        <x:v>FY2021</x:v>
      </x:c>
      <x:c r="F1236" s="2" t="str">
        <x:v>tce_reported</x:v>
      </x:c>
      <x:c r="G1236" s="2" t="str">
        <x:v>n.a.</x:v>
      </x:c>
      <x:c r="H1236" s="2" t="str">
        <x:v>USDm</x:v>
      </x:c>
      <x:c r="I1236" s="2" t="str">
        <x:v>2021-12-31</x:v>
      </x:c>
      <x:c r="J1236" s="2" t="str"/>
      <x:c r="K1236" s="2" t="str"/>
      <x:c r="L1236" s="2" t="str"/>
      <x:c r="M1236" s="2" t="str"/>
      <x:c r="N1236" s="2" t="str"/>
      <x:c r="O1236" s="2" t="str"/>
      <x:c r="P1236" s="2" t="str">
        <x:v>Not reported / unavailable</x:v>
      </x:c>
      <x:c r="Q1236" s="2" t="str">
        <x:v>Reported tangible common equity</x:v>
      </x:c>
      <x:c r="R1236" s="2" t="str"/>
      <x:c r="S1236" s="2" t="str"/>
      <x:c r="T1236" s="2" t="str"/>
    </x:row>
    <x:row r="1237" ht="24" customHeight="1">
      <x:c r="C1237" s="2" t="str">
        <x:v>Historical Inputs!F1237</x:v>
      </x:c>
      <x:c r="D1237" s="2" t="str">
        <x:v>C</x:v>
      </x:c>
      <x:c r="E1237" s="2" t="str">
        <x:v>FY2022</x:v>
      </x:c>
      <x:c r="F1237" s="2" t="str">
        <x:v>assets</x:v>
      </x:c>
      <x:c r="G1237" s="2" t="n">
        <x:v>2417000</x:v>
      </x:c>
      <x:c r="H1237" s="2" t="str">
        <x:v>USD</x:v>
      </x:c>
      <x:c r="I1237" s="2" t="str">
        <x:v>2022-12-31</x:v>
      </x:c>
      <x:c r="J1237" s="2" t="str">
        <x:v>2025-02-21</x:v>
      </x:c>
      <x:c r="K1237" s="2" t="str">
        <x:v>0000831001-25-000067</x:v>
      </x:c>
      <x:c r="L1237" s="2" t="str">
        <x:v>data/raw/filings/C_0000831001-25-000067_c-20241231.htm</x:v>
      </x:c>
      <x:c r="M1237" s="2" t="str">
        <x:v>https://www.sec.gov/Archives/edgar/data/831001/000083100125000067/c-20241231.htm</x:v>
      </x:c>
      <x:c r="N1237" s="2" t="str">
        <x:v>f-1105</x:v>
      </x:c>
      <x:c r="O1237" s="2" t="str"/>
      <x:c r="P1237" s="2" t="str">
        <x:v>Exact XBRL anchor</x:v>
      </x:c>
      <x:c r="Q1237" s="2" t="str">
        <x:v>Assets</x:v>
      </x:c>
      <x:c r="R1237" s="2" t="str">
        <x:v>highlighted/C_0000831001-25-000067_c-20241231.htm</x:v>
      </x:c>
      <x:c r="S1237" s="2" t="str"/>
      <x:c r="T1237" s="2" t="str"/>
    </x:row>
    <x:row r="1238" ht="24" customHeight="1">
      <x:c r="C1238" s="2" t="str">
        <x:v>Historical Inputs!F1238</x:v>
      </x:c>
      <x:c r="D1238" s="2" t="str">
        <x:v>C</x:v>
      </x:c>
      <x:c r="E1238" s="2" t="str">
        <x:v>FY2022</x:v>
      </x:c>
      <x:c r="F1238" s="2" t="str">
        <x:v>liabilities</x:v>
      </x:c>
      <x:c r="G1238" s="2" t="n">
        <x:v>2214838</x:v>
      </x:c>
      <x:c r="H1238" s="2" t="str">
        <x:v>USD</x:v>
      </x:c>
      <x:c r="I1238" s="2" t="str">
        <x:v>2022-12-31</x:v>
      </x:c>
      <x:c r="J1238" s="2" t="str">
        <x:v>2024-02-23</x:v>
      </x:c>
      <x:c r="K1238" s="2" t="str">
        <x:v>0000831001-24-000033</x:v>
      </x:c>
      <x:c r="L1238" s="2" t="str">
        <x:v>data/raw/filings/C_0000831001-24-000033_c-20231231.htm</x:v>
      </x:c>
      <x:c r="M1238" s="2" t="str">
        <x:v>https://www.sec.gov/Archives/edgar/data/831001/000083100124000033/c-20231231.htm</x:v>
      </x:c>
      <x:c r="N1238" s="2" t="str">
        <x:v>f-287</x:v>
      </x:c>
      <x:c r="O1238" s="2" t="str"/>
      <x:c r="P1238" s="2" t="str">
        <x:v>Exact XBRL anchor</x:v>
      </x:c>
      <x:c r="Q1238" s="2" t="str">
        <x:v>Liabilities</x:v>
      </x:c>
      <x:c r="R1238" s="2" t="str">
        <x:v>highlighted/C_0000831001-24-000033_c-20231231.htm</x:v>
      </x:c>
      <x:c r="S1238" s="2" t="str">
        <x:v>highlighted/C_FY2022_citi-2022-annual-report.pdf</x:v>
      </x:c>
      <x:c r="T1238" s="2" t="str">
        <x:v>21,151</x:v>
      </x:c>
    </x:row>
    <x:row r="1239" ht="24" customHeight="1">
      <x:c r="C1239" s="2" t="str">
        <x:v>Historical Inputs!F1239</x:v>
      </x:c>
      <x:c r="D1239" s="2" t="str">
        <x:v>C</x:v>
      </x:c>
      <x:c r="E1239" s="2" t="str">
        <x:v>FY2022</x:v>
      </x:c>
      <x:c r="F1239" s="2" t="str">
        <x:v>equity</x:v>
      </x:c>
      <x:c r="G1239" s="2" t="n">
        <x:v>201189</x:v>
      </x:c>
      <x:c r="H1239" s="2" t="str">
        <x:v>USD</x:v>
      </x:c>
      <x:c r="I1239" s="2" t="str">
        <x:v>2022-12-31</x:v>
      </x:c>
      <x:c r="J1239" s="2" t="str">
        <x:v>2024-02-23</x:v>
      </x:c>
      <x:c r="K1239" s="2" t="str">
        <x:v>0000831001-24-000033</x:v>
      </x:c>
      <x:c r="L1239" s="2" t="str">
        <x:v>data/raw/filings/C_0000831001-24-000033_c-20231231.htm</x:v>
      </x:c>
      <x:c r="M1239" s="2" t="str">
        <x:v>https://www.sec.gov/Archives/edgar/data/831001/000083100124000033/c-20231231.htm</x:v>
      </x:c>
      <x:c r="N1239" s="2" t="str">
        <x:v>f-315</x:v>
      </x:c>
      <x:c r="O1239" s="2" t="str"/>
      <x:c r="P1239" s="2" t="str">
        <x:v>Exact XBRL anchor</x:v>
      </x:c>
      <x:c r="Q1239" s="2" t="str">
        <x:v>Stockholders' Equity Attributable to Parent</x:v>
      </x:c>
      <x:c r="R1239" s="2" t="str">
        <x:v>highlighted/C_0000831001-24-000033_c-20231231.htm</x:v>
      </x:c>
      <x:c r="S1239" s="2" t="str"/>
      <x:c r="T1239" s="2" t="str"/>
    </x:row>
    <x:row r="1240" ht="24" customHeight="1">
      <x:c r="C1240" s="2" t="str">
        <x:v>Historical Inputs!F1240</x:v>
      </x:c>
      <x:c r="D1240" s="2" t="str">
        <x:v>C</x:v>
      </x:c>
      <x:c r="E1240" s="2" t="str">
        <x:v>FY2022</x:v>
      </x:c>
      <x:c r="F1240" s="2" t="str">
        <x:v>preferred</x:v>
      </x:c>
      <x:c r="G1240" s="2" t="n">
        <x:v>18995</x:v>
      </x:c>
      <x:c r="H1240" s="2" t="str">
        <x:v>USD</x:v>
      </x:c>
      <x:c r="I1240" s="2" t="str">
        <x:v>2022-12-31</x:v>
      </x:c>
      <x:c r="J1240" s="2" t="str">
        <x:v>2024-02-23</x:v>
      </x:c>
      <x:c r="K1240" s="2" t="str">
        <x:v>0000831001-24-000033</x:v>
      </x:c>
      <x:c r="L1240" s="2" t="str">
        <x:v>data/raw/filings/C_0000831001-24-000033_c-20231231.htm</x:v>
      </x:c>
      <x:c r="M1240" s="2" t="str">
        <x:v>https://www.sec.gov/Archives/edgar/data/831001/000083100124000033/c-20231231.htm</x:v>
      </x:c>
      <x:c r="N1240" s="2" t="str">
        <x:v>f-6143</x:v>
      </x:c>
      <x:c r="O1240" s="2" t="str"/>
      <x:c r="P1240" s="2" t="str">
        <x:v>Exact XBRL anchor</x:v>
      </x:c>
      <x:c r="Q1240" s="2" t="str">
        <x:v>Preferred Stock, Value, Issued</x:v>
      </x:c>
      <x:c r="R1240" s="2" t="str">
        <x:v>highlighted/C_0000831001-24-000033_c-20231231.htm</x:v>
      </x:c>
      <x:c r="S1240" s="2" t="str">
        <x:v>highlighted/C_FY2022_citi-2022-annual-report.pdf</x:v>
      </x:c>
      <x:c r="T1240" s="2" t="str">
        <x:v>50</x:v>
      </x:c>
    </x:row>
    <x:row r="1241" ht="24" customHeight="1">
      <x:c r="C1241" s="2" t="str">
        <x:v>Historical Inputs!F1241</x:v>
      </x:c>
      <x:c r="D1241" s="2" t="str">
        <x:v>C</x:v>
      </x:c>
      <x:c r="E1241" s="2" t="str">
        <x:v>FY2022</x:v>
      </x:c>
      <x:c r="F1241" s="2" t="str">
        <x:v>common_equity_reported</x:v>
      </x:c>
      <x:c r="G1241" s="2" t="str">
        <x:v>n.a.</x:v>
      </x:c>
      <x:c r="H1241" s="2" t="str">
        <x:v>USDm</x:v>
      </x:c>
      <x:c r="I1241" s="2" t="str">
        <x:v>2022-12-31</x:v>
      </x:c>
      <x:c r="J1241" s="2" t="str"/>
      <x:c r="K1241" s="2" t="str"/>
      <x:c r="L1241" s="2" t="str"/>
      <x:c r="M1241" s="2" t="str"/>
      <x:c r="N1241" s="2" t="str"/>
      <x:c r="O1241" s="2" t="str"/>
      <x:c r="P1241" s="2" t="str">
        <x:v>Not reported / unavailable</x:v>
      </x:c>
      <x:c r="Q1241" s="2" t="str">
        <x:v>Reported common shareholders equity</x:v>
      </x:c>
      <x:c r="R1241" s="2" t="str"/>
      <x:c r="S1241" s="2" t="str"/>
      <x:c r="T1241" s="2" t="str"/>
    </x:row>
    <x:row r="1242" ht="24" customHeight="1">
      <x:c r="C1242" s="2" t="str">
        <x:v>Historical Inputs!F1242</x:v>
      </x:c>
      <x:c r="D1242" s="2" t="str">
        <x:v>C</x:v>
      </x:c>
      <x:c r="E1242" s="2" t="str">
        <x:v>FY2022</x:v>
      </x:c>
      <x:c r="F1242" s="2" t="str">
        <x:v>goodwill</x:v>
      </x:c>
      <x:c r="G1242" s="2" t="n">
        <x:v>19691</x:v>
      </x:c>
      <x:c r="H1242" s="2" t="str">
        <x:v>USD</x:v>
      </x:c>
      <x:c r="I1242" s="2" t="str">
        <x:v>2022-12-31</x:v>
      </x:c>
      <x:c r="J1242" s="2" t="str">
        <x:v>2026-02-20</x:v>
      </x:c>
      <x:c r="K1242" s="2" t="str">
        <x:v>0000831001-26-000011</x:v>
      </x:c>
      <x:c r="L1242" s="2" t="str">
        <x:v>data/raw/filings/C_0000831001-26-000011_c-20251231.htm</x:v>
      </x:c>
      <x:c r="M1242" s="2" t="str">
        <x:v>https://www.sec.gov/Archives/edgar/data/831001/000083100126000011/c-20251231.htm</x:v>
      </x:c>
      <x:c r="N1242" s="2" t="str">
        <x:v>f-5739</x:v>
      </x:c>
      <x:c r="O1242" s="2" t="str"/>
      <x:c r="P1242" s="2" t="str">
        <x:v>Exact XBRL anchor</x:v>
      </x:c>
      <x:c r="Q1242" s="2" t="str">
        <x:v>Goodwill</x:v>
      </x:c>
      <x:c r="R1242" s="2" t="str">
        <x:v>highlighted/C_0000831001-26-000011_c-20251231.htm</x:v>
      </x:c>
      <x:c r="S1242" s="2" t="str">
        <x:v>highlighted/C_FY2022_citi-2022-annual-report.pdf</x:v>
      </x:c>
      <x:c r="T1242" s="2" t="str">
        <x:v>50,150</x:v>
      </x:c>
    </x:row>
    <x:row r="1243" ht="24" customHeight="1">
      <x:c r="C1243" s="2" t="str">
        <x:v>Historical Inputs!F1243</x:v>
      </x:c>
      <x:c r="D1243" s="2" t="str">
        <x:v>C</x:v>
      </x:c>
      <x:c r="E1243" s="2" t="str">
        <x:v>FY2022</x:v>
      </x:c>
      <x:c r="F1243" s="2" t="str">
        <x:v>intangibles</x:v>
      </x:c>
      <x:c r="G1243" s="2" t="n">
        <x:v>4428</x:v>
      </x:c>
      <x:c r="H1243" s="2" t="str">
        <x:v>USD</x:v>
      </x:c>
      <x:c r="I1243" s="2" t="str">
        <x:v>2022-12-31</x:v>
      </x:c>
      <x:c r="J1243" s="2" t="str">
        <x:v>2024-02-23</x:v>
      </x:c>
      <x:c r="K1243" s="2" t="str">
        <x:v>0000831001-24-000033</x:v>
      </x:c>
      <x:c r="L1243" s="2" t="str">
        <x:v>data/raw/filings/C_0000831001-24-000033_c-20231231.htm</x:v>
      </x:c>
      <x:c r="M1243" s="2" t="str">
        <x:v>https://www.sec.gov/Archives/edgar/data/831001/000083100124000033/c-20231231.htm</x:v>
      </x:c>
      <x:c r="N1243" s="2" t="str">
        <x:v>f-253</x:v>
      </x:c>
      <x:c r="O1243" s="2" t="str"/>
      <x:c r="P1243" s="2" t="str">
        <x:v>Exact XBRL anchor</x:v>
      </x:c>
      <x:c r="Q1243" s="2" t="str">
        <x:v>Intangible Assets, Net (Excluding Goodwill)</x:v>
      </x:c>
      <x:c r="R1243" s="2" t="str">
        <x:v>highlighted/C_0000831001-24-000033_c-20231231.htm</x:v>
      </x:c>
      <x:c r="S1243" s="2" t="str">
        <x:v>highlighted/C_FY2022_citi-2022-annual-report.pdf</x:v>
      </x:c>
      <x:c r="T1243" s="2" t="str">
        <x:v>239</x:v>
      </x:c>
    </x:row>
    <x:row r="1244" ht="24" customHeight="1">
      <x:c r="C1244" s="2" t="str">
        <x:v>Historical Inputs!F1244</x:v>
      </x:c>
      <x:c r="D1244" s="2" t="str">
        <x:v>C</x:v>
      </x:c>
      <x:c r="E1244" s="2" t="str">
        <x:v>FY2022</x:v>
      </x:c>
      <x:c r="F1244" s="2" t="str">
        <x:v>intangibles_total</x:v>
      </x:c>
      <x:c r="G1244" s="2" t="str">
        <x:v>n.a.</x:v>
      </x:c>
      <x:c r="H1244" s="2" t="str">
        <x:v>USDm</x:v>
      </x:c>
      <x:c r="I1244" s="2" t="str">
        <x:v>2022-12-31</x:v>
      </x:c>
      <x:c r="J1244" s="2" t="str"/>
      <x:c r="K1244" s="2" t="str"/>
      <x:c r="L1244" s="2" t="str"/>
      <x:c r="M1244" s="2" t="str"/>
      <x:c r="N1244" s="2" t="str"/>
      <x:c r="O1244" s="2" t="str"/>
      <x:c r="P1244" s="2" t="str">
        <x:v>Not reported / unavailable</x:v>
      </x:c>
      <x:c r="Q1244" s="2" t="str">
        <x:v>Reported goodwill and intangible assets combined</x:v>
      </x:c>
      <x:c r="R1244" s="2" t="str"/>
      <x:c r="S1244" s="2" t="str"/>
      <x:c r="T1244" s="2" t="str"/>
    </x:row>
    <x:row r="1245" ht="24" customHeight="1">
      <x:c r="C1245" s="2" t="str">
        <x:v>Historical Inputs!F1245</x:v>
      </x:c>
      <x:c r="D1245" s="2" t="str">
        <x:v>C</x:v>
      </x:c>
      <x:c r="E1245" s="2" t="str">
        <x:v>FY2022</x:v>
      </x:c>
      <x:c r="F1245" s="2" t="str">
        <x:v>shares_end</x:v>
      </x:c>
      <x:c r="G1245" s="2" t="str">
        <x:v>n.a.</x:v>
      </x:c>
      <x:c r="H1245" s="2" t="str">
        <x:v>million</x:v>
      </x:c>
      <x:c r="I1245" s="2" t="str">
        <x:v>2022-12-31</x:v>
      </x:c>
      <x:c r="J1245" s="2" t="str"/>
      <x:c r="K1245" s="2" t="str"/>
      <x:c r="L1245" s="2" t="str"/>
      <x:c r="M1245" s="2" t="str"/>
      <x:c r="N1245" s="2" t="str"/>
      <x:c r="O1245" s="2" t="str"/>
      <x:c r="P1245" s="2" t="str">
        <x:v>Not reported / unavailable</x:v>
      </x:c>
      <x:c r="Q1245" s="2" t="str">
        <x:v>Period-end common shares outstanding</x:v>
      </x:c>
      <x:c r="R1245" s="2" t="str"/>
      <x:c r="S1245" s="2" t="str"/>
      <x:c r="T1245" s="2" t="str"/>
    </x:row>
    <x:row r="1246" ht="24" customHeight="1">
      <x:c r="C1246" s="2" t="str">
        <x:v>Historical Inputs!F1246</x:v>
      </x:c>
      <x:c r="D1246" s="2" t="str">
        <x:v>C</x:v>
      </x:c>
      <x:c r="E1246" s="2" t="str">
        <x:v>FY2022</x:v>
      </x:c>
      <x:c r="F1246" s="2" t="str">
        <x:v>shares_issued</x:v>
      </x:c>
      <x:c r="G1246" s="2" t="n">
        <x:v>3099.669424</x:v>
      </x:c>
      <x:c r="H1246" s="2" t="str">
        <x:v>shares</x:v>
      </x:c>
      <x:c r="I1246" s="2" t="str">
        <x:v>2022-12-31</x:v>
      </x:c>
      <x:c r="J1246" s="2" t="str">
        <x:v>2024-02-23</x:v>
      </x:c>
      <x:c r="K1246" s="2" t="str">
        <x:v>0000831001-24-000033</x:v>
      </x:c>
      <x:c r="L1246" s="2" t="str">
        <x:v>data/raw/filings/C_0000831001-24-000033_c-20231231.htm</x:v>
      </x:c>
      <x:c r="M1246" s="2" t="str">
        <x:v>https://www.sec.gov/Archives/edgar/data/831001/000083100124000033/c-20231231.htm</x:v>
      </x:c>
      <x:c r="N1246" s="2" t="str">
        <x:v>f-301</x:v>
      </x:c>
      <x:c r="O1246" s="2" t="str"/>
      <x:c r="P1246" s="2" t="str">
        <x:v>Exact XBRL anchor</x:v>
      </x:c>
      <x:c r="Q1246" s="2" t="str">
        <x:v>Common Stock, Shares, Issued</x:v>
      </x:c>
      <x:c r="R1246" s="2" t="str">
        <x:v>highlighted/C_0000831001-24-000033_c-20231231.htm</x:v>
      </x:c>
      <x:c r="S1246" s="2" t="str"/>
      <x:c r="T1246" s="2" t="str"/>
    </x:row>
    <x:row r="1247" ht="24" customHeight="1">
      <x:c r="C1247" s="2" t="str">
        <x:v>Historical Inputs!F1247</x:v>
      </x:c>
      <x:c r="D1247" s="2" t="str">
        <x:v>C</x:v>
      </x:c>
      <x:c r="E1247" s="2" t="str">
        <x:v>FY2022</x:v>
      </x:c>
      <x:c r="F1247" s="2" t="str">
        <x:v>shares_treasury</x:v>
      </x:c>
      <x:c r="G1247" s="2" t="n">
        <x:v>1162.682999</x:v>
      </x:c>
      <x:c r="H1247" s="2" t="str">
        <x:v>shares</x:v>
      </x:c>
      <x:c r="I1247" s="2" t="str">
        <x:v>2022-12-31</x:v>
      </x:c>
      <x:c r="J1247" s="2" t="str">
        <x:v>2024-02-23</x:v>
      </x:c>
      <x:c r="K1247" s="2" t="str">
        <x:v>0000831001-24-000033</x:v>
      </x:c>
      <x:c r="L1247" s="2" t="str">
        <x:v>data/raw/filings/C_0000831001-24-000033_c-20231231.htm</x:v>
      </x:c>
      <x:c r="M1247" s="2" t="str">
        <x:v>https://www.sec.gov/Archives/edgar/data/831001/000083100124000033/c-20231231.htm</x:v>
      </x:c>
      <x:c r="N1247" s="2" t="str"/>
      <x:c r="O1247" s="2" t="str"/>
      <x:c r="P1247" s="2" t="str">
        <x:v>Structured source retained; exact visible anchor requires review</x:v>
      </x:c>
      <x:c r="Q1247" s="2" t="str">
        <x:v>Treasury Stock, Common, Shares</x:v>
      </x:c>
      <x:c r="R1247" s="2" t="str"/>
      <x:c r="S1247" s="2" t="str"/>
      <x:c r="T1247" s="2" t="str"/>
    </x:row>
    <x:row r="1248" ht="24" customHeight="1">
      <x:c r="C1248" s="2" t="str">
        <x:v>Historical Inputs!F1248</x:v>
      </x:c>
      <x:c r="D1248" s="2" t="str">
        <x:v>C</x:v>
      </x:c>
      <x:c r="E1248" s="2" t="str">
        <x:v>FY2022</x:v>
      </x:c>
      <x:c r="F1248" s="2" t="str">
        <x:v>deposits</x:v>
      </x:c>
      <x:c r="G1248" s="2" t="n">
        <x:v>1365954</x:v>
      </x:c>
      <x:c r="H1248" s="2" t="str">
        <x:v>USD</x:v>
      </x:c>
      <x:c r="I1248" s="2" t="str">
        <x:v>2022-12-31</x:v>
      </x:c>
      <x:c r="J1248" s="2" t="str">
        <x:v>2024-02-23</x:v>
      </x:c>
      <x:c r="K1248" s="2" t="str">
        <x:v>0000831001-24-000033</x:v>
      </x:c>
      <x:c r="L1248" s="2" t="str">
        <x:v>data/raw/filings/C_0000831001-24-000033_c-20231231.htm</x:v>
      </x:c>
      <x:c r="M1248" s="2" t="str">
        <x:v>https://www.sec.gov/Archives/edgar/data/831001/000083100124000033/c-20231231.htm</x:v>
      </x:c>
      <x:c r="N1248" s="2" t="str">
        <x:v>f-5539</x:v>
      </x:c>
      <x:c r="O1248" s="2" t="str"/>
      <x:c r="P1248" s="2" t="str">
        <x:v>Exact XBRL anchor</x:v>
      </x:c>
      <x:c r="Q1248" s="2" t="str">
        <x:v>Deposits</x:v>
      </x:c>
      <x:c r="R1248" s="2" t="str">
        <x:v>highlighted/C_0000831001-24-000033_c-20231231.htm</x:v>
      </x:c>
      <x:c r="S1248" s="2" t="str"/>
      <x:c r="T1248" s="2" t="str"/>
    </x:row>
    <x:row r="1249" ht="24" customHeight="1">
      <x:c r="C1249" s="2" t="str">
        <x:v>Historical Inputs!F1249</x:v>
      </x:c>
      <x:c r="D1249" s="2" t="str">
        <x:v>C</x:v>
      </x:c>
      <x:c r="E1249" s="2" t="str">
        <x:v>FY2022</x:v>
      </x:c>
      <x:c r="F1249" s="2" t="str">
        <x:v>loans_gross</x:v>
      </x:c>
      <x:c r="G1249" s="2" t="n">
        <x:v>657221</x:v>
      </x:c>
      <x:c r="H1249" s="2" t="str">
        <x:v>USD</x:v>
      </x:c>
      <x:c r="I1249" s="2" t="str">
        <x:v>2022-12-31</x:v>
      </x:c>
      <x:c r="J1249" s="2" t="str">
        <x:v>2024-02-23</x:v>
      </x:c>
      <x:c r="K1249" s="2" t="str">
        <x:v>0000831001-24-000033</x:v>
      </x:c>
      <x:c r="L1249" s="2" t="str">
        <x:v>data/raw/filings/C_0000831001-24-000033_c-20231231.htm</x:v>
      </x:c>
      <x:c r="M1249" s="2" t="str">
        <x:v>https://www.sec.gov/Archives/edgar/data/831001/000083100124000033/c-20231231.htm</x:v>
      </x:c>
      <x:c r="N1249" s="2" t="str">
        <x:v>f-243</x:v>
      </x:c>
      <x:c r="O1249" s="2" t="str"/>
      <x:c r="P1249" s="2" t="str">
        <x:v>Exact XBRL anchor</x:v>
      </x:c>
      <x:c r="Q1249" s="2" t="str">
        <x:v>Gross loans and leases selected definition</x:v>
      </x:c>
      <x:c r="R1249" s="2" t="str">
        <x:v>highlighted/C_0000831001-24-000033_c-20231231.htm</x:v>
      </x:c>
      <x:c r="S1249" s="2" t="str"/>
      <x:c r="T1249" s="2" t="str"/>
    </x:row>
    <x:row r="1250" ht="24" customHeight="1">
      <x:c r="C1250" s="2" t="str">
        <x:v>Historical Inputs!F1250</x:v>
      </x:c>
      <x:c r="D1250" s="2" t="str">
        <x:v>C</x:v>
      </x:c>
      <x:c r="E1250" s="2" t="str">
        <x:v>FY2022</x:v>
      </x:c>
      <x:c r="F1250" s="2" t="str">
        <x:v>loans_net</x:v>
      </x:c>
      <x:c r="G1250" s="2" t="n">
        <x:v>640247</x:v>
      </x:c>
      <x:c r="H1250" s="2" t="str">
        <x:v>USD</x:v>
      </x:c>
      <x:c r="I1250" s="2" t="str">
        <x:v>2022-12-31</x:v>
      </x:c>
      <x:c r="J1250" s="2" t="str">
        <x:v>2024-02-23</x:v>
      </x:c>
      <x:c r="K1250" s="2" t="str">
        <x:v>0000831001-24-000033</x:v>
      </x:c>
      <x:c r="L1250" s="2" t="str">
        <x:v>data/raw/filings/C_0000831001-24-000033_c-20231231.htm</x:v>
      </x:c>
      <x:c r="M1250" s="2" t="str">
        <x:v>https://www.sec.gov/Archives/edgar/data/831001/000083100124000033/c-20231231.htm</x:v>
      </x:c>
      <x:c r="N1250" s="2" t="str">
        <x:v>f-247</x:v>
      </x:c>
      <x:c r="O1250" s="2" t="str"/>
      <x:c r="P1250" s="2" t="str">
        <x:v>Exact XBRL anchor</x:v>
      </x:c>
      <x:c r="Q1250" s="2" t="str">
        <x:v>Net loans after allowance selected definition</x:v>
      </x:c>
      <x:c r="R1250" s="2" t="str">
        <x:v>highlighted/C_0000831001-24-000033_c-20231231.htm</x:v>
      </x:c>
      <x:c r="S1250" s="2" t="str"/>
      <x:c r="T1250" s="2" t="str"/>
    </x:row>
    <x:row r="1251" ht="24" customHeight="1">
      <x:c r="C1251" s="2" t="str">
        <x:v>Historical Inputs!F1251</x:v>
      </x:c>
      <x:c r="D1251" s="2" t="str">
        <x:v>C</x:v>
      </x:c>
      <x:c r="E1251" s="2" t="str">
        <x:v>FY2022</x:v>
      </x:c>
      <x:c r="F1251" s="2" t="str">
        <x:v>allowance</x:v>
      </x:c>
      <x:c r="G1251" s="2" t="n">
        <x:v>16974</x:v>
      </x:c>
      <x:c r="H1251" s="2" t="str">
        <x:v>USD</x:v>
      </x:c>
      <x:c r="I1251" s="2" t="str">
        <x:v>2022-12-31</x:v>
      </x:c>
      <x:c r="J1251" s="2" t="str">
        <x:v>2026-02-20</x:v>
      </x:c>
      <x:c r="K1251" s="2" t="str">
        <x:v>0000831001-26-000011</x:v>
      </x:c>
      <x:c r="L1251" s="2" t="str">
        <x:v>data/raw/filings/C_0000831001-26-000011_c-20251231.htm</x:v>
      </x:c>
      <x:c r="M1251" s="2" t="str">
        <x:v>https://www.sec.gov/Archives/edgar/data/831001/000083100126000011/c-20251231.htm</x:v>
      </x:c>
      <x:c r="N1251" s="2" t="str">
        <x:v>f-5594</x:v>
      </x:c>
      <x:c r="O1251" s="2" t="str"/>
      <x:c r="P1251" s="2" t="str">
        <x:v>Exact XBRL anchor</x:v>
      </x:c>
      <x:c r="Q1251" s="2" t="str">
        <x:v>Loan allowance for credit losses</x:v>
      </x:c>
      <x:c r="R1251" s="2" t="str">
        <x:v>highlighted/C_0000831001-26-000011_c-20251231.htm</x:v>
      </x:c>
      <x:c r="S1251" s="2" t="str"/>
      <x:c r="T1251" s="2" t="str"/>
    </x:row>
    <x:row r="1252" ht="24" customHeight="1">
      <x:c r="C1252" s="2" t="str">
        <x:v>Historical Inputs!F1252</x:v>
      </x:c>
      <x:c r="D1252" s="2" t="str">
        <x:v>C</x:v>
      </x:c>
      <x:c r="E1252" s="2" t="str">
        <x:v>FY2022</x:v>
      </x:c>
      <x:c r="F1252" s="2" t="str">
        <x:v>nonaccrual</x:v>
      </x:c>
      <x:c r="G1252" s="2" t="str">
        <x:v>n.a.</x:v>
      </x:c>
      <x:c r="H1252" s="2" t="str">
        <x:v>USDm</x:v>
      </x:c>
      <x:c r="I1252" s="2" t="str">
        <x:v>2022-12-31</x:v>
      </x:c>
      <x:c r="J1252" s="2" t="str"/>
      <x:c r="K1252" s="2" t="str"/>
      <x:c r="L1252" s="2" t="str"/>
      <x:c r="M1252" s="2" t="str"/>
      <x:c r="N1252" s="2" t="str"/>
      <x:c r="O1252" s="2" t="str"/>
      <x:c r="P1252" s="2" t="str">
        <x:v>Not reported / unavailable</x:v>
      </x:c>
      <x:c r="Q1252" s="2" t="str">
        <x:v>Nonaccrual</x:v>
      </x:c>
      <x:c r="R1252" s="2" t="str"/>
      <x:c r="S1252" s="2" t="str"/>
      <x:c r="T1252" s="2" t="str"/>
    </x:row>
    <x:row r="1253" ht="24" customHeight="1">
      <x:c r="C1253" s="2" t="str">
        <x:v>Historical Inputs!F1253</x:v>
      </x:c>
      <x:c r="D1253" s="2" t="str">
        <x:v>C</x:v>
      </x:c>
      <x:c r="E1253" s="2" t="str">
        <x:v>FY2022</x:v>
      </x:c>
      <x:c r="F1253" s="2" t="str">
        <x:v>cash</x:v>
      </x:c>
      <x:c r="G1253" s="2" t="str">
        <x:v>n.a.</x:v>
      </x:c>
      <x:c r="H1253" s="2" t="str">
        <x:v>USDm</x:v>
      </x:c>
      <x:c r="I1253" s="2" t="str">
        <x:v>2022-12-31</x:v>
      </x:c>
      <x:c r="J1253" s="2" t="str"/>
      <x:c r="K1253" s="2" t="str"/>
      <x:c r="L1253" s="2" t="str"/>
      <x:c r="M1253" s="2" t="str"/>
      <x:c r="N1253" s="2" t="str"/>
      <x:c r="O1253" s="2" t="str"/>
      <x:c r="P1253" s="2" t="str">
        <x:v>Not reported / unavailable</x:v>
      </x:c>
      <x:c r="Q1253" s="2" t="str">
        <x:v>Cash</x:v>
      </x:c>
      <x:c r="R1253" s="2" t="str"/>
      <x:c r="S1253" s="2" t="str"/>
      <x:c r="T1253" s="2" t="str"/>
    </x:row>
    <x:row r="1254" ht="24" customHeight="1">
      <x:c r="C1254" s="2" t="str">
        <x:v>Historical Inputs!F1254</x:v>
      </x:c>
      <x:c r="D1254" s="2" t="str">
        <x:v>C</x:v>
      </x:c>
      <x:c r="E1254" s="2" t="str">
        <x:v>FY2022</x:v>
      </x:c>
      <x:c r="F1254" s="2" t="str">
        <x:v>aoci</x:v>
      </x:c>
      <x:c r="G1254" s="2" t="n">
        <x:v>-47062</x:v>
      </x:c>
      <x:c r="H1254" s="2" t="str">
        <x:v>USD</x:v>
      </x:c>
      <x:c r="I1254" s="2" t="str">
        <x:v>2022-12-31</x:v>
      </x:c>
      <x:c r="J1254" s="2" t="str">
        <x:v>2024-02-23</x:v>
      </x:c>
      <x:c r="K1254" s="2" t="str">
        <x:v>0000831001-24-000033</x:v>
      </x:c>
      <x:c r="L1254" s="2" t="str">
        <x:v>data/raw/filings/C_0000831001-24-000033_c-20231231.htm</x:v>
      </x:c>
      <x:c r="M1254" s="2" t="str">
        <x:v>https://www.sec.gov/Archives/edgar/data/831001/000083100124000033/c-20231231.htm</x:v>
      </x:c>
      <x:c r="N1254" s="2" t="str">
        <x:v>f-313</x:v>
      </x:c>
      <x:c r="O1254" s="2" t="str"/>
      <x:c r="P1254" s="2" t="str">
        <x:v>Exact XBRL anchor</x:v>
      </x:c>
      <x:c r="Q1254" s="2" t="str">
        <x:v>Accumulated Other Comprehensive Income (Loss), Net of Tax</x:v>
      </x:c>
      <x:c r="R1254" s="2" t="str">
        <x:v>highlighted/C_0000831001-24-000033_c-20231231.htm</x:v>
      </x:c>
      <x:c r="S1254" s="2" t="str">
        <x:v>highlighted/C_FY2022_citi-2022-annual-report.pdf</x:v>
      </x:c>
      <x:c r="T1254" s="2" t="str">
        <x:v>151</x:v>
      </x:c>
    </x:row>
    <x:row r="1255" ht="24" customHeight="1">
      <x:c r="C1255" s="2" t="str">
        <x:v>Historical Inputs!F1255</x:v>
      </x:c>
      <x:c r="D1255" s="2" t="str">
        <x:v>C</x:v>
      </x:c>
      <x:c r="E1255" s="2" t="str">
        <x:v>FY2022</x:v>
      </x:c>
      <x:c r="F1255" s="2" t="str">
        <x:v>nii</x:v>
      </x:c>
      <x:c r="G1255" s="2" t="n">
        <x:v>48668</x:v>
      </x:c>
      <x:c r="H1255" s="2" t="str">
        <x:v>USD</x:v>
      </x:c>
      <x:c r="I1255" s="2" t="str">
        <x:v>2022-12-31</x:v>
      </x:c>
      <x:c r="J1255" s="2" t="str">
        <x:v>2025-02-21</x:v>
      </x:c>
      <x:c r="K1255" s="2" t="str">
        <x:v>0000831001-25-000067</x:v>
      </x:c>
      <x:c r="L1255" s="2" t="str">
        <x:v>data/raw/filings/C_0000831001-25-000067_c-20241231.htm</x:v>
      </x:c>
      <x:c r="M1255" s="2" t="str">
        <x:v>https://www.sec.gov/Archives/edgar/data/831001/000083100125000067/c-20241231.htm</x:v>
      </x:c>
      <x:c r="N1255" s="2" t="str">
        <x:v>f-1225</x:v>
      </x:c>
      <x:c r="O1255" s="2" t="str"/>
      <x:c r="P1255" s="2" t="str">
        <x:v>Exact XBRL anchor</x:v>
      </x:c>
      <x:c r="Q1255" s="2" t="str">
        <x:v>Interest Income (Expense), Net</x:v>
      </x:c>
      <x:c r="R1255" s="2" t="str">
        <x:v>highlighted/C_0000831001-25-000067_c-20241231.htm</x:v>
      </x:c>
      <x:c r="S1255" s="2" t="str"/>
      <x:c r="T1255" s="2" t="str"/>
    </x:row>
    <x:row r="1256" ht="24" customHeight="1">
      <x:c r="C1256" s="2" t="str">
        <x:v>Historical Inputs!F1256</x:v>
      </x:c>
      <x:c r="D1256" s="2" t="str">
        <x:v>C</x:v>
      </x:c>
      <x:c r="E1256" s="2" t="str">
        <x:v>FY2022</x:v>
      </x:c>
      <x:c r="F1256" s="2" t="str">
        <x:v>noninterest_income</x:v>
      </x:c>
      <x:c r="G1256" s="2" t="n">
        <x:v>26670</x:v>
      </x:c>
      <x:c r="H1256" s="2" t="str">
        <x:v>USD</x:v>
      </x:c>
      <x:c r="I1256" s="2" t="str">
        <x:v>2022-12-31</x:v>
      </x:c>
      <x:c r="J1256" s="2" t="str">
        <x:v>2025-02-21</x:v>
      </x:c>
      <x:c r="K1256" s="2" t="str">
        <x:v>0000831001-25-000067</x:v>
      </x:c>
      <x:c r="L1256" s="2" t="str">
        <x:v>data/raw/filings/C_0000831001-25-000067_c-20241231.htm</x:v>
      </x:c>
      <x:c r="M1256" s="2" t="str">
        <x:v>https://www.sec.gov/Archives/edgar/data/831001/000083100125000067/c-20241231.htm</x:v>
      </x:c>
      <x:c r="N1256" s="2" t="str">
        <x:v>f-1054</x:v>
      </x:c>
      <x:c r="O1256" s="2" t="str"/>
      <x:c r="P1256" s="2" t="str">
        <x:v>Exact XBRL anchor</x:v>
      </x:c>
      <x:c r="Q1256" s="2" t="str">
        <x:v>Noninterest Income</x:v>
      </x:c>
      <x:c r="R1256" s="2" t="str">
        <x:v>highlighted/C_0000831001-25-000067_c-20241231.htm</x:v>
      </x:c>
      <x:c r="S1256" s="2" t="str"/>
      <x:c r="T1256" s="2" t="str"/>
    </x:row>
    <x:row r="1257" ht="24" customHeight="1">
      <x:c r="C1257" s="2" t="str">
        <x:v>Historical Inputs!F1257</x:v>
      </x:c>
      <x:c r="D1257" s="2" t="str">
        <x:v>C</x:v>
      </x:c>
      <x:c r="E1257" s="2" t="str">
        <x:v>FY2022</x:v>
      </x:c>
      <x:c r="F1257" s="2" t="str">
        <x:v>revenue_reported</x:v>
      </x:c>
      <x:c r="G1257" s="2" t="n">
        <x:v>75338</x:v>
      </x:c>
      <x:c r="H1257" s="2" t="str">
        <x:v>USD</x:v>
      </x:c>
      <x:c r="I1257" s="2" t="str">
        <x:v>2022-12-31</x:v>
      </x:c>
      <x:c r="J1257" s="2" t="str">
        <x:v>2025-02-21</x:v>
      </x:c>
      <x:c r="K1257" s="2" t="str">
        <x:v>0000831001-25-000067</x:v>
      </x:c>
      <x:c r="L1257" s="2" t="str">
        <x:v>data/raw/filings/C_0000831001-25-000067_c-20241231.htm</x:v>
      </x:c>
      <x:c r="M1257" s="2" t="str">
        <x:v>https://www.sec.gov/Archives/edgar/data/831001/000083100125000067/c-20241231.htm</x:v>
      </x:c>
      <x:c r="N1257" s="2" t="str">
        <x:v>f-1164</x:v>
      </x:c>
      <x:c r="O1257" s="2" t="str"/>
      <x:c r="P1257" s="2" t="str">
        <x:v>Exact XBRL anchor</x:v>
      </x:c>
      <x:c r="Q1257" s="2" t="str">
        <x:v>Revenues</x:v>
      </x:c>
      <x:c r="R1257" s="2" t="str">
        <x:v>highlighted/C_0000831001-25-000067_c-20241231.htm</x:v>
      </x:c>
      <x:c r="S1257" s="2" t="str">
        <x:v>highlighted/C_FY2022_citi-2022-annual-report.pdf</x:v>
      </x:c>
      <x:c r="T1257" s="2" t="str">
        <x:v>20,148,316</x:v>
      </x:c>
    </x:row>
    <x:row r="1258" ht="24" customHeight="1">
      <x:c r="C1258" s="2" t="str">
        <x:v>Historical Inputs!F1258</x:v>
      </x:c>
      <x:c r="D1258" s="2" t="str">
        <x:v>C</x:v>
      </x:c>
      <x:c r="E1258" s="2" t="str">
        <x:v>FY2022</x:v>
      </x:c>
      <x:c r="F1258" s="2" t="str">
        <x:v>opex</x:v>
      </x:c>
      <x:c r="G1258" s="2" t="n">
        <x:v>51292</x:v>
      </x:c>
      <x:c r="H1258" s="2" t="str">
        <x:v>USD</x:v>
      </x:c>
      <x:c r="I1258" s="2" t="str">
        <x:v>2022-12-31</x:v>
      </x:c>
      <x:c r="J1258" s="2" t="str">
        <x:v>2025-02-21</x:v>
      </x:c>
      <x:c r="K1258" s="2" t="str">
        <x:v>0000831001-25-000067</x:v>
      </x:c>
      <x:c r="L1258" s="2" t="str">
        <x:v>data/raw/filings/C_0000831001-25-000067_c-20241231.htm</x:v>
      </x:c>
      <x:c r="M1258" s="2" t="str">
        <x:v>https://www.sec.gov/Archives/edgar/data/831001/000083100125000067/c-20241231.htm</x:v>
      </x:c>
      <x:c r="N1258" s="2" t="str">
        <x:v>f-1072</x:v>
      </x:c>
      <x:c r="O1258" s="2" t="str"/>
      <x:c r="P1258" s="2" t="str">
        <x:v>Exact XBRL anchor</x:v>
      </x:c>
      <x:c r="Q1258" s="2" t="str">
        <x:v>Noninterest Expense</x:v>
      </x:c>
      <x:c r="R1258" s="2" t="str">
        <x:v>highlighted/C_0000831001-25-000067_c-20241231.htm</x:v>
      </x:c>
      <x:c r="S1258" s="2" t="str">
        <x:v>highlighted/C_FY2022_citi-2022-annual-report.pdf</x:v>
      </x:c>
      <x:c r="T1258" s="2" t="str">
        <x:v>148,316</x:v>
      </x:c>
    </x:row>
    <x:row r="1259" ht="24" customHeight="1">
      <x:c r="C1259" s="2" t="str">
        <x:v>Historical Inputs!F1259</x:v>
      </x:c>
      <x:c r="D1259" s="2" t="str">
        <x:v>C</x:v>
      </x:c>
      <x:c r="E1259" s="2" t="str">
        <x:v>FY2022</x:v>
      </x:c>
      <x:c r="F1259" s="2" t="str">
        <x:v>provision</x:v>
      </x:c>
      <x:c r="G1259" s="2" t="str">
        <x:v>n.a.</x:v>
      </x:c>
      <x:c r="H1259" s="2" t="str">
        <x:v>USDm</x:v>
      </x:c>
      <x:c r="I1259" s="2" t="str">
        <x:v>2022-12-31</x:v>
      </x:c>
      <x:c r="J1259" s="2" t="str"/>
      <x:c r="K1259" s="2" t="str"/>
      <x:c r="L1259" s="2" t="str"/>
      <x:c r="M1259" s="2" t="str"/>
      <x:c r="N1259" s="2" t="str"/>
      <x:c r="O1259" s="2" t="str"/>
      <x:c r="P1259" s="2" t="str">
        <x:v>Not reported / unavailable</x:v>
      </x:c>
      <x:c r="Q1259" s="2" t="str">
        <x:v>Provision for credit losses</x:v>
      </x:c>
      <x:c r="R1259" s="2" t="str"/>
      <x:c r="S1259" s="2" t="str"/>
      <x:c r="T1259" s="2" t="str"/>
    </x:row>
    <x:row r="1260" ht="24" customHeight="1">
      <x:c r="C1260" s="2" t="str">
        <x:v>Historical Inputs!F1260</x:v>
      </x:c>
      <x:c r="D1260" s="2" t="str">
        <x:v>C</x:v>
      </x:c>
      <x:c r="E1260" s="2" t="str">
        <x:v>FY2022</x:v>
      </x:c>
      <x:c r="F1260" s="2" t="str">
        <x:v>pretax</x:v>
      </x:c>
      <x:c r="G1260" s="2" t="n">
        <x:v>18807</x:v>
      </x:c>
      <x:c r="H1260" s="2" t="str">
        <x:v>USD</x:v>
      </x:c>
      <x:c r="I1260" s="2" t="str">
        <x:v>2022-12-31</x:v>
      </x:c>
      <x:c r="J1260" s="2" t="str">
        <x:v>2025-02-21</x:v>
      </x:c>
      <x:c r="K1260" s="2" t="str">
        <x:v>0000831001-25-000067</x:v>
      </x:c>
      <x:c r="L1260" s="2" t="str">
        <x:v>data/raw/filings/C_0000831001-25-000067_c-20241231.htm</x:v>
      </x:c>
      <x:c r="M1260" s="2" t="str">
        <x:v>https://www.sec.gov/Archives/edgar/data/831001/000083100125000067/c-20241231.htm</x:v>
      </x:c>
      <x:c r="N1260" s="2" t="str">
        <x:v>f-137</x:v>
      </x:c>
      <x:c r="O1260" s="2" t="str"/>
      <x:c r="P1260" s="2" t="str">
        <x:v>Exact XBRL anchor</x:v>
      </x:c>
      <x:c r="Q1260" s="2" t="str">
        <x:v>Income (Loss) from Continuing Operations before Income Taxes, Noncontrolling Interest</x:v>
      </x:c>
      <x:c r="R1260" s="2" t="str">
        <x:v>highlighted/C_0000831001-25-000067_c-20241231.htm</x:v>
      </x:c>
      <x:c r="S1260" s="2" t="str"/>
      <x:c r="T1260" s="2" t="str"/>
    </x:row>
    <x:row r="1261" ht="24" customHeight="1">
      <x:c r="C1261" s="2" t="str">
        <x:v>Historical Inputs!F1261</x:v>
      </x:c>
      <x:c r="D1261" s="2" t="str">
        <x:v>C</x:v>
      </x:c>
      <x:c r="E1261" s="2" t="str">
        <x:v>FY2022</x:v>
      </x:c>
      <x:c r="F1261" s="2" t="str">
        <x:v>tax</x:v>
      </x:c>
      <x:c r="G1261" s="2" t="n">
        <x:v>3642</x:v>
      </x:c>
      <x:c r="H1261" s="2" t="str">
        <x:v>USD</x:v>
      </x:c>
      <x:c r="I1261" s="2" t="str">
        <x:v>2022-12-31</x:v>
      </x:c>
      <x:c r="J1261" s="2" t="str">
        <x:v>2025-02-21</x:v>
      </x:c>
      <x:c r="K1261" s="2" t="str">
        <x:v>0000831001-25-000067</x:v>
      </x:c>
      <x:c r="L1261" s="2" t="str">
        <x:v>data/raw/filings/C_0000831001-25-000067_c-20241231.htm</x:v>
      </x:c>
      <x:c r="M1261" s="2" t="str">
        <x:v>https://www.sec.gov/Archives/edgar/data/831001/000083100125000067/c-20241231.htm</x:v>
      </x:c>
      <x:c r="N1261" s="2" t="str">
        <x:v>f-2533</x:v>
      </x:c>
      <x:c r="O1261" s="2" t="str"/>
      <x:c r="P1261" s="2" t="str">
        <x:v>Exact XBRL anchor</x:v>
      </x:c>
      <x:c r="Q1261" s="2" t="str">
        <x:v>Income Tax Expense (Benefit)</x:v>
      </x:c>
      <x:c r="R1261" s="2" t="str">
        <x:v>highlighted/C_0000831001-25-000067_c-20241231.htm</x:v>
      </x:c>
      <x:c r="S1261" s="2" t="str"/>
      <x:c r="T1261" s="2" t="str"/>
    </x:row>
    <x:row r="1262" ht="24" customHeight="1">
      <x:c r="C1262" s="2" t="str">
        <x:v>Historical Inputs!F1262</x:v>
      </x:c>
      <x:c r="D1262" s="2" t="str">
        <x:v>C</x:v>
      </x:c>
      <x:c r="E1262" s="2" t="str">
        <x:v>FY2022</x:v>
      </x:c>
      <x:c r="F1262" s="2" t="str">
        <x:v>net_income</x:v>
      </x:c>
      <x:c r="G1262" s="2" t="n">
        <x:v>14845</x:v>
      </x:c>
      <x:c r="H1262" s="2" t="str">
        <x:v>USD</x:v>
      </x:c>
      <x:c r="I1262" s="2" t="str">
        <x:v>2022-12-31</x:v>
      </x:c>
      <x:c r="J1262" s="2" t="str">
        <x:v>2025-02-21</x:v>
      </x:c>
      <x:c r="K1262" s="2" t="str">
        <x:v>0000831001-25-000067</x:v>
      </x:c>
      <x:c r="L1262" s="2" t="str">
        <x:v>data/raw/filings/C_0000831001-25-000067_c-20241231.htm</x:v>
      </x:c>
      <x:c r="M1262" s="2" t="str">
        <x:v>https://www.sec.gov/Archives/edgar/data/831001/000083100125000067/c-20241231.htm</x:v>
      </x:c>
      <x:c r="N1262" s="2" t="str">
        <x:v>f-2809</x:v>
      </x:c>
      <x:c r="O1262" s="2" t="str"/>
      <x:c r="P1262" s="2" t="str">
        <x:v>Exact XBRL anchor</x:v>
      </x:c>
      <x:c r="Q1262" s="2" t="str">
        <x:v>Net Income (Loss) Attributable to Parent</x:v>
      </x:c>
      <x:c r="R1262" s="2" t="str">
        <x:v>highlighted/C_0000831001-25-000067_c-20241231.htm</x:v>
      </x:c>
      <x:c r="S1262" s="2" t="str"/>
      <x:c r="T1262" s="2" t="str"/>
    </x:row>
    <x:row r="1263" ht="24" customHeight="1">
      <x:c r="C1263" s="2" t="str">
        <x:v>Historical Inputs!F1263</x:v>
      </x:c>
      <x:c r="D1263" s="2" t="str">
        <x:v>C</x:v>
      </x:c>
      <x:c r="E1263" s="2" t="str">
        <x:v>FY2022</x:v>
      </x:c>
      <x:c r="F1263" s="2" t="str">
        <x:v>common_income</x:v>
      </x:c>
      <x:c r="G1263" s="2" t="n">
        <x:v>13700</x:v>
      </x:c>
      <x:c r="H1263" s="2" t="str">
        <x:v>USD</x:v>
      </x:c>
      <x:c r="I1263" s="2" t="str">
        <x:v>2022-12-31</x:v>
      </x:c>
      <x:c r="J1263" s="2" t="str">
        <x:v>2025-02-21</x:v>
      </x:c>
      <x:c r="K1263" s="2" t="str">
        <x:v>0000831001-25-000067</x:v>
      </x:c>
      <x:c r="L1263" s="2" t="str">
        <x:v>data/raw/filings/C_0000831001-25-000067_c-20241231.htm</x:v>
      </x:c>
      <x:c r="M1263" s="2" t="str">
        <x:v>https://www.sec.gov/Archives/edgar/data/831001/000083100125000067/c-20241231.htm</x:v>
      </x:c>
      <x:c r="N1263" s="2" t="str">
        <x:v>f-2836</x:v>
      </x:c>
      <x:c r="O1263" s="2" t="str"/>
      <x:c r="P1263" s="2" t="str">
        <x:v>Exact XBRL anchor</x:v>
      </x:c>
      <x:c r="Q1263" s="2" t="str">
        <x:v>Net Income (Loss) Available to Common Stockholders, Basic</x:v>
      </x:c>
      <x:c r="R1263" s="2" t="str">
        <x:v>highlighted/C_0000831001-25-000067_c-20241231.htm</x:v>
      </x:c>
      <x:c r="S1263" s="2" t="str">
        <x:v>highlighted/C_FY2022_citi-2022-annual-report.pdf</x:v>
      </x:c>
      <x:c r="T1263" s="2" t="str">
        <x:v>199</x:v>
      </x:c>
    </x:row>
    <x:row r="1264" ht="24" customHeight="1">
      <x:c r="C1264" s="2" t="str">
        <x:v>Historical Inputs!F1264</x:v>
      </x:c>
      <x:c r="D1264" s="2" t="str">
        <x:v>C</x:v>
      </x:c>
      <x:c r="E1264" s="2" t="str">
        <x:v>FY2022</x:v>
      </x:c>
      <x:c r="F1264" s="2" t="str">
        <x:v>preferred_div</x:v>
      </x:c>
      <x:c r="G1264" s="2" t="n">
        <x:v>1032</x:v>
      </x:c>
      <x:c r="H1264" s="2" t="str">
        <x:v>USD</x:v>
      </x:c>
      <x:c r="I1264" s="2" t="str">
        <x:v>2022-12-31</x:v>
      </x:c>
      <x:c r="J1264" s="2" t="str">
        <x:v>2025-02-21</x:v>
      </x:c>
      <x:c r="K1264" s="2" t="str">
        <x:v>0000831001-25-000067</x:v>
      </x:c>
      <x:c r="L1264" s="2" t="str">
        <x:v>data/raw/filings/C_0000831001-25-000067_c-20241231.htm</x:v>
      </x:c>
      <x:c r="M1264" s="2" t="str">
        <x:v>https://www.sec.gov/Archives/edgar/data/831001/000083100125000067/c-20241231.htm</x:v>
      </x:c>
      <x:c r="N1264" s="2" t="str">
        <x:v>f-2812</x:v>
      </x:c>
      <x:c r="O1264" s="2" t="str"/>
      <x:c r="P1264" s="2" t="str">
        <x:v>Exact XBRL anchor</x:v>
      </x:c>
      <x:c r="Q1264" s="2" t="str">
        <x:v>Dividends, Preferred Stock</x:v>
      </x:c>
      <x:c r="R1264" s="2" t="str">
        <x:v>highlighted/C_0000831001-25-000067_c-20241231.htm</x:v>
      </x:c>
      <x:c r="S1264" s="2" t="str">
        <x:v>highlighted/C_FY2022_citi-2022-annual-report.pdf</x:v>
      </x:c>
      <x:c r="T1264" s="2" t="str">
        <x:v>18,152,199</x:v>
      </x:c>
    </x:row>
    <x:row r="1265" ht="24" customHeight="1">
      <x:c r="C1265" s="2" t="str">
        <x:v>Historical Inputs!F1265</x:v>
      </x:c>
      <x:c r="D1265" s="2" t="str">
        <x:v>C</x:v>
      </x:c>
      <x:c r="E1265" s="2" t="str">
        <x:v>FY2022</x:v>
      </x:c>
      <x:c r="F1265" s="2" t="str">
        <x:v>eps</x:v>
      </x:c>
      <x:c r="G1265" s="2" t="n">
        <x:v>7</x:v>
      </x:c>
      <x:c r="H1265" s="2" t="str">
        <x:v>USD/shares</x:v>
      </x:c>
      <x:c r="I1265" s="2" t="str">
        <x:v>2022-12-31</x:v>
      </x:c>
      <x:c r="J1265" s="2" t="str">
        <x:v>2025-02-21</x:v>
      </x:c>
      <x:c r="K1265" s="2" t="str">
        <x:v>0000831001-25-000067</x:v>
      </x:c>
      <x:c r="L1265" s="2" t="str">
        <x:v>data/raw/filings/C_0000831001-25-000067_c-20241231.htm</x:v>
      </x:c>
      <x:c r="M1265" s="2" t="str">
        <x:v>https://www.sec.gov/Archives/edgar/data/831001/000083100125000067/c-20241231.htm</x:v>
      </x:c>
      <x:c r="N1265" s="2" t="str">
        <x:v>f-2860</x:v>
      </x:c>
      <x:c r="O1265" s="2" t="str"/>
      <x:c r="P1265" s="2" t="str">
        <x:v>Exact XBRL anchor</x:v>
      </x:c>
      <x:c r="Q1265" s="2" t="str">
        <x:v>Earnings Per Share, Diluted</x:v>
      </x:c>
      <x:c r="R1265" s="2" t="str">
        <x:v>highlighted/C_0000831001-25-000067_c-20241231.htm</x:v>
      </x:c>
      <x:c r="S1265" s="2" t="str">
        <x:v>highlighted/C_FY2022_citi-2022-annual-report.pdf</x:v>
      </x:c>
      <x:c r="T1265" s="2" t="str">
        <x:v>199</x:v>
      </x:c>
    </x:row>
    <x:row r="1266" ht="24" customHeight="1">
      <x:c r="C1266" s="2" t="str">
        <x:v>Historical Inputs!F1266</x:v>
      </x:c>
      <x:c r="D1266" s="2" t="str">
        <x:v>C</x:v>
      </x:c>
      <x:c r="E1266" s="2" t="str">
        <x:v>FY2022</x:v>
      </x:c>
      <x:c r="F1266" s="2" t="str">
        <x:v>shares_diluted</x:v>
      </x:c>
      <x:c r="G1266" s="2" t="n">
        <x:v>1964.3</x:v>
      </x:c>
      <x:c r="H1266" s="2" t="str">
        <x:v>shares</x:v>
      </x:c>
      <x:c r="I1266" s="2" t="str">
        <x:v>2022-12-31</x:v>
      </x:c>
      <x:c r="J1266" s="2" t="str">
        <x:v>2025-02-21</x:v>
      </x:c>
      <x:c r="K1266" s="2" t="str">
        <x:v>0000831001-25-000067</x:v>
      </x:c>
      <x:c r="L1266" s="2" t="str">
        <x:v>data/raw/filings/C_0000831001-25-000067_c-20241231.htm</x:v>
      </x:c>
      <x:c r="M1266" s="2" t="str">
        <x:v>https://www.sec.gov/Archives/edgar/data/831001/000083100125000067/c-20241231.htm</x:v>
      </x:c>
      <x:c r="N1266" s="2" t="str">
        <x:v>f-2851</x:v>
      </x:c>
      <x:c r="O1266" s="2" t="str"/>
      <x:c r="P1266" s="2" t="str">
        <x:v>Exact XBRL anchor</x:v>
      </x:c>
      <x:c r="Q1266" s="2" t="str">
        <x:v>Weighted Average Number of Shares Outstanding, Diluted</x:v>
      </x:c>
      <x:c r="R1266" s="2" t="str">
        <x:v>highlighted/C_0000831001-25-000067_c-20241231.htm</x:v>
      </x:c>
      <x:c r="S1266" s="2" t="str">
        <x:v>highlighted/C_FY2022_citi-2022-annual-report.pdf</x:v>
      </x:c>
      <x:c r="T1266" s="2" t="str">
        <x:v>148,199</x:v>
      </x:c>
    </x:row>
    <x:row r="1267" ht="24" customHeight="1">
      <x:c r="C1267" s="2" t="str">
        <x:v>Historical Inputs!F1267</x:v>
      </x:c>
      <x:c r="D1267" s="2" t="str">
        <x:v>C</x:v>
      </x:c>
      <x:c r="E1267" s="2" t="str">
        <x:v>FY2022</x:v>
      </x:c>
      <x:c r="F1267" s="2" t="str">
        <x:v>dps</x:v>
      </x:c>
      <x:c r="G1267" s="2" t="str">
        <x:v>n.a.</x:v>
      </x:c>
      <x:c r="H1267" s="2" t="str">
        <x:v>USD/share</x:v>
      </x:c>
      <x:c r="I1267" s="2" t="str">
        <x:v>2022-12-31</x:v>
      </x:c>
      <x:c r="J1267" s="2" t="str"/>
      <x:c r="K1267" s="2" t="str"/>
      <x:c r="L1267" s="2" t="str"/>
      <x:c r="M1267" s="2" t="str"/>
      <x:c r="N1267" s="2" t="str"/>
      <x:c r="O1267" s="2" t="str"/>
      <x:c r="P1267" s="2" t="str">
        <x:v>Not reported / unavailable</x:v>
      </x:c>
      <x:c r="Q1267" s="2" t="str">
        <x:v>Dividends per common share</x:v>
      </x:c>
      <x:c r="R1267" s="2" t="str"/>
      <x:c r="S1267" s="2" t="str"/>
      <x:c r="T1267" s="2" t="str"/>
    </x:row>
    <x:row r="1268" ht="24" customHeight="1">
      <x:c r="C1268" s="2" t="str">
        <x:v>Historical Inputs!F1268</x:v>
      </x:c>
      <x:c r="D1268" s="2" t="str">
        <x:v>C</x:v>
      </x:c>
      <x:c r="E1268" s="2" t="str">
        <x:v>FY2022</x:v>
      </x:c>
      <x:c r="F1268" s="2" t="str">
        <x:v>dividends</x:v>
      </x:c>
      <x:c r="G1268" s="2" t="n">
        <x:v>5003</x:v>
      </x:c>
      <x:c r="H1268" s="2" t="str">
        <x:v>USD</x:v>
      </x:c>
      <x:c r="I1268" s="2" t="str">
        <x:v>2022-12-31</x:v>
      </x:c>
      <x:c r="J1268" s="2" t="str">
        <x:v>2025-02-21</x:v>
      </x:c>
      <x:c r="K1268" s="2" t="str">
        <x:v>0000831001-25-000067</x:v>
      </x:c>
      <x:c r="L1268" s="2" t="str">
        <x:v>data/raw/filings/C_0000831001-25-000067_c-20241231.htm</x:v>
      </x:c>
      <x:c r="M1268" s="2" t="str">
        <x:v>https://www.sec.gov/Archives/edgar/data/831001/000083100125000067/c-20241231.htm</x:v>
      </x:c>
      <x:c r="N1268" s="2" t="str">
        <x:v>f-607</x:v>
      </x:c>
      <x:c r="O1268" s="2" t="str"/>
      <x:c r="P1268" s="2" t="str">
        <x:v>Exact XBRL anchor</x:v>
      </x:c>
      <x:c r="Q1268" s="2" t="str">
        <x:v>Payments of Dividends</x:v>
      </x:c>
      <x:c r="R1268" s="2" t="str">
        <x:v>highlighted/C_0000831001-25-000067_c-20241231.htm</x:v>
      </x:c>
      <x:c r="S1268" s="2" t="str">
        <x:v>highlighted/C_FY2022_citi-2022-annual-report.pdf</x:v>
      </x:c>
      <x:c r="T1268" s="2" t="str">
        <x:v>154,321</x:v>
      </x:c>
    </x:row>
    <x:row r="1269" ht="24" customHeight="1">
      <x:c r="C1269" s="2" t="str">
        <x:v>Historical Inputs!F1269</x:v>
      </x:c>
      <x:c r="D1269" s="2" t="str">
        <x:v>C</x:v>
      </x:c>
      <x:c r="E1269" s="2" t="str">
        <x:v>FY2022</x:v>
      </x:c>
      <x:c r="F1269" s="2" t="str">
        <x:v>buybacks</x:v>
      </x:c>
      <x:c r="G1269" s="2" t="n">
        <x:v>3250</x:v>
      </x:c>
      <x:c r="H1269" s="2" t="str">
        <x:v>USD</x:v>
      </x:c>
      <x:c r="I1269" s="2" t="str">
        <x:v>2022-12-31</x:v>
      </x:c>
      <x:c r="J1269" s="2" t="str">
        <x:v>2025-02-21</x:v>
      </x:c>
      <x:c r="K1269" s="2" t="str">
        <x:v>0000831001-25-000067</x:v>
      </x:c>
      <x:c r="L1269" s="2" t="str">
        <x:v>data/raw/filings/C_0000831001-25-000067_c-20241231.htm</x:v>
      </x:c>
      <x:c r="M1269" s="2" t="str">
        <x:v>https://www.sec.gov/Archives/edgar/data/831001/000083100125000067/c-20241231.htm</x:v>
      </x:c>
      <x:c r="N1269" s="2" t="str">
        <x:v>f-616</x:v>
      </x:c>
      <x:c r="O1269" s="2" t="str"/>
      <x:c r="P1269" s="2" t="str">
        <x:v>Exact XBRL anchor</x:v>
      </x:c>
      <x:c r="Q1269" s="2" t="str">
        <x:v>Payments for Repurchase of Common Stock</x:v>
      </x:c>
      <x:c r="R1269" s="2" t="str">
        <x:v>highlighted/C_0000831001-25-000067_c-20241231.htm</x:v>
      </x:c>
      <x:c r="S1269" s="2" t="str">
        <x:v>highlighted/C_FY2022_citi-2022-annual-report.pdf</x:v>
      </x:c>
      <x:c r="T1269" s="2" t="str">
        <x:v>18</x:v>
      </x:c>
    </x:row>
    <x:row r="1270" ht="24" customHeight="1">
      <x:c r="C1270" s="2" t="str">
        <x:v>Historical Inputs!F1270</x:v>
      </x:c>
      <x:c r="D1270" s="2" t="str">
        <x:v>C</x:v>
      </x:c>
      <x:c r="E1270" s="2" t="str">
        <x:v>FY2022</x:v>
      </x:c>
      <x:c r="F1270" s="2" t="str">
        <x:v>chargeoffs</x:v>
      </x:c>
      <x:c r="G1270" s="2" t="str">
        <x:v>n.a.</x:v>
      </x:c>
      <x:c r="H1270" s="2" t="str">
        <x:v>USDm</x:v>
      </x:c>
      <x:c r="I1270" s="2" t="str">
        <x:v>2022-12-31</x:v>
      </x:c>
      <x:c r="J1270" s="2" t="str"/>
      <x:c r="K1270" s="2" t="str"/>
      <x:c r="L1270" s="2" t="str"/>
      <x:c r="M1270" s="2" t="str"/>
      <x:c r="N1270" s="2" t="str"/>
      <x:c r="O1270" s="2" t="str"/>
      <x:c r="P1270" s="2" t="str">
        <x:v>Not reported / unavailable</x:v>
      </x:c>
      <x:c r="Q1270" s="2" t="str">
        <x:v>Gross loan charge-offs</x:v>
      </x:c>
      <x:c r="R1270" s="2" t="str"/>
      <x:c r="S1270" s="2" t="str"/>
      <x:c r="T1270" s="2" t="str"/>
    </x:row>
    <x:row r="1271" ht="24" customHeight="1">
      <x:c r="C1271" s="2" t="str">
        <x:v>Historical Inputs!F1271</x:v>
      </x:c>
      <x:c r="D1271" s="2" t="str">
        <x:v>C</x:v>
      </x:c>
      <x:c r="E1271" s="2" t="str">
        <x:v>FY2022</x:v>
      </x:c>
      <x:c r="F1271" s="2" t="str">
        <x:v>recoveries</x:v>
      </x:c>
      <x:c r="G1271" s="2" t="str">
        <x:v>n.a.</x:v>
      </x:c>
      <x:c r="H1271" s="2" t="str">
        <x:v>USDm</x:v>
      </x:c>
      <x:c r="I1271" s="2" t="str">
        <x:v>2022-12-31</x:v>
      </x:c>
      <x:c r="J1271" s="2" t="str"/>
      <x:c r="K1271" s="2" t="str"/>
      <x:c r="L1271" s="2" t="str"/>
      <x:c r="M1271" s="2" t="str"/>
      <x:c r="N1271" s="2" t="str"/>
      <x:c r="O1271" s="2" t="str"/>
      <x:c r="P1271" s="2" t="str">
        <x:v>Not reported / unavailable</x:v>
      </x:c>
      <x:c r="Q1271" s="2" t="str">
        <x:v>Loan recoveries</x:v>
      </x:c>
      <x:c r="R1271" s="2" t="str"/>
      <x:c r="S1271" s="2" t="str"/>
      <x:c r="T1271" s="2" t="str"/>
    </x:row>
    <x:row r="1272" ht="24" customHeight="1">
      <x:c r="C1272" s="2" t="str">
        <x:v>Historical Inputs!F1272</x:v>
      </x:c>
      <x:c r="D1272" s="2" t="str">
        <x:v>C</x:v>
      </x:c>
      <x:c r="E1272" s="2" t="str">
        <x:v>FY2022</x:v>
      </x:c>
      <x:c r="F1272" s="2" t="str">
        <x:v>rwa</x:v>
      </x:c>
      <x:c r="G1272" s="2" t="str">
        <x:v>n.a.</x:v>
      </x:c>
      <x:c r="H1272" s="2" t="str">
        <x:v>USDm</x:v>
      </x:c>
      <x:c r="I1272" s="2" t="str">
        <x:v>2022-12-31</x:v>
      </x:c>
      <x:c r="J1272" s="2" t="str"/>
      <x:c r="K1272" s="2" t="str"/>
      <x:c r="L1272" s="2" t="str"/>
      <x:c r="M1272" s="2" t="str"/>
      <x:c r="N1272" s="2" t="str"/>
      <x:c r="O1272" s="2" t="str"/>
      <x:c r="P1272" s="2" t="str">
        <x:v>Not reported / unavailable</x:v>
      </x:c>
      <x:c r="Q1272" s="2" t="str">
        <x:v>Risk-weighted assets</x:v>
      </x:c>
      <x:c r="R1272" s="2" t="str"/>
      <x:c r="S1272" s="2" t="str"/>
      <x:c r="T1272" s="2" t="str"/>
    </x:row>
    <x:row r="1273" ht="24" customHeight="1">
      <x:c r="C1273" s="2" t="str">
        <x:v>Historical Inputs!F1273</x:v>
      </x:c>
      <x:c r="D1273" s="2" t="str">
        <x:v>C</x:v>
      </x:c>
      <x:c r="E1273" s="2" t="str">
        <x:v>FY2022</x:v>
      </x:c>
      <x:c r="F1273" s="2" t="str">
        <x:v>cet1_reported</x:v>
      </x:c>
      <x:c r="G1273" s="2" t="str">
        <x:v>n.a.</x:v>
      </x:c>
      <x:c r="H1273" s="2" t="str">
        <x:v>%</x:v>
      </x:c>
      <x:c r="I1273" s="2" t="str">
        <x:v>2022-12-31</x:v>
      </x:c>
      <x:c r="J1273" s="2" t="str"/>
      <x:c r="K1273" s="2" t="str"/>
      <x:c r="L1273" s="2" t="str"/>
      <x:c r="M1273" s="2" t="str"/>
      <x:c r="N1273" s="2" t="str"/>
      <x:c r="O1273" s="2" t="str"/>
      <x:c r="P1273" s="2" t="str">
        <x:v>Not reported / unavailable</x:v>
      </x:c>
      <x:c r="Q1273" s="2" t="str">
        <x:v>Actual standardized CET1 ratio</x:v>
      </x:c>
      <x:c r="R1273" s="2" t="str"/>
      <x:c r="S1273" s="2" t="str"/>
      <x:c r="T1273" s="2" t="str"/>
    </x:row>
    <x:row r="1274" ht="24" customHeight="1">
      <x:c r="C1274" s="2" t="str">
        <x:v>Historical Inputs!F1274</x:v>
      </x:c>
      <x:c r="D1274" s="2" t="str">
        <x:v>C</x:v>
      </x:c>
      <x:c r="E1274" s="2" t="str">
        <x:v>FY2022</x:v>
      </x:c>
      <x:c r="F1274" s="2" t="str">
        <x:v>nim_reported</x:v>
      </x:c>
      <x:c r="G1274" s="2" t="str">
        <x:v>n.a.</x:v>
      </x:c>
      <x:c r="H1274" s="2" t="str">
        <x:v>%</x:v>
      </x:c>
      <x:c r="I1274" s="2" t="str">
        <x:v>2022-12-31</x:v>
      </x:c>
      <x:c r="J1274" s="2" t="str"/>
      <x:c r="K1274" s="2" t="str"/>
      <x:c r="L1274" s="2" t="str"/>
      <x:c r="M1274" s="2" t="str"/>
      <x:c r="N1274" s="2" t="str"/>
      <x:c r="O1274" s="2" t="str"/>
      <x:c r="P1274" s="2" t="str">
        <x:v>Not reported / unavailable</x:v>
      </x:c>
      <x:c r="Q1274" s="2" t="str">
        <x:v>Issuer reported net interest margin</x:v>
      </x:c>
      <x:c r="R1274" s="2" t="str"/>
      <x:c r="S1274" s="2" t="str"/>
      <x:c r="T1274" s="2" t="str"/>
    </x:row>
    <x:row r="1275" ht="24" customHeight="1">
      <x:c r="C1275" s="2" t="str">
        <x:v>Historical Inputs!F1275</x:v>
      </x:c>
      <x:c r="D1275" s="2" t="str">
        <x:v>C</x:v>
      </x:c>
      <x:c r="E1275" s="2" t="str">
        <x:v>FY2022</x:v>
      </x:c>
      <x:c r="F1275" s="2" t="str">
        <x:v>bvps_reported</x:v>
      </x:c>
      <x:c r="G1275" s="2" t="n">
        <x:v>94.06</x:v>
      </x:c>
      <x:c r="H1275" s="2" t="str">
        <x:v>USD/shares</x:v>
      </x:c>
      <x:c r="I1275" s="2" t="str">
        <x:v>2022-12-31</x:v>
      </x:c>
      <x:c r="J1275" s="2" t="str">
        <x:v>2023-02-27</x:v>
      </x:c>
      <x:c r="K1275" s="2" t="str">
        <x:v>0000831001-23-000037</x:v>
      </x:c>
      <x:c r="L1275" s="2" t="str">
        <x:v>data/raw/filings/C_0000831001-23-000037_c-20221231.htm</x:v>
      </x:c>
      <x:c r="M1275" s="2" t="str">
        <x:v>https://www.sec.gov/Archives/edgar/data/831001/000083100123000037/c-20221231.htm</x:v>
      </x:c>
      <x:c r="N1275" s="2" t="str"/>
      <x:c r="O1275" s="2" t="str"/>
      <x:c r="P1275" s="2" t="str">
        <x:v>Exact selected original table text</x:v>
      </x:c>
      <x:c r="Q1275" s="2" t="str">
        <x:v>Reported common book value per share</x:v>
      </x:c>
      <x:c r="R1275" s="2" t="str">
        <x:v>highlighted/C_0000831001-23-000037_c-20221231.htm</x:v>
      </x:c>
      <x:c r="S1275" s="2" t="str">
        <x:v>highlighted/C_FY2022_citi-2022-annual-report.pdf</x:v>
      </x:c>
      <x:c r="T1275" s="2" t="str">
        <x:v>19</x:v>
      </x:c>
    </x:row>
    <x:row r="1276" ht="24" customHeight="1">
      <x:c r="C1276" s="2" t="str">
        <x:v>Historical Inputs!F1276</x:v>
      </x:c>
      <x:c r="D1276" s="2" t="str">
        <x:v>C</x:v>
      </x:c>
      <x:c r="E1276" s="2" t="str">
        <x:v>FY2022</x:v>
      </x:c>
      <x:c r="F1276" s="2" t="str">
        <x:v>tbvps_reported</x:v>
      </x:c>
      <x:c r="G1276" s="2" t="n">
        <x:v>81.65</x:v>
      </x:c>
      <x:c r="H1276" s="2" t="str">
        <x:v>USD/shares</x:v>
      </x:c>
      <x:c r="I1276" s="2" t="str">
        <x:v>2022-12-31</x:v>
      </x:c>
      <x:c r="J1276" s="2" t="str">
        <x:v>2023-02-27</x:v>
      </x:c>
      <x:c r="K1276" s="2" t="str">
        <x:v>0000831001-23-000037</x:v>
      </x:c>
      <x:c r="L1276" s="2" t="str">
        <x:v>data/raw/filings/C_0000831001-23-000037_c-20221231.htm</x:v>
      </x:c>
      <x:c r="M1276" s="2" t="str">
        <x:v>https://www.sec.gov/Archives/edgar/data/831001/000083100123000037/c-20221231.htm</x:v>
      </x:c>
      <x:c r="N1276" s="2" t="str"/>
      <x:c r="O1276" s="2" t="str"/>
      <x:c r="P1276" s="2" t="str">
        <x:v>Exact selected original table text</x:v>
      </x:c>
      <x:c r="Q1276" s="2" t="str">
        <x:v>Reported tangible book value per share</x:v>
      </x:c>
      <x:c r="R1276" s="2" t="str">
        <x:v>highlighted/C_0000831001-23-000037_c-20221231.htm</x:v>
      </x:c>
      <x:c r="S1276" s="2" t="str">
        <x:v>highlighted/C_FY2022_citi-2022-annual-report.pdf</x:v>
      </x:c>
      <x:c r="T1276" s="2" t="str">
        <x:v>19,50</x:v>
      </x:c>
    </x:row>
    <x:row r="1277" ht="24" customHeight="1">
      <x:c r="C1277" s="2" t="str">
        <x:v>Historical Inputs!F1277</x:v>
      </x:c>
      <x:c r="D1277" s="2" t="str">
        <x:v>C</x:v>
      </x:c>
      <x:c r="E1277" s="2" t="str">
        <x:v>FY2022</x:v>
      </x:c>
      <x:c r="F1277" s="2" t="str">
        <x:v>tce_reported</x:v>
      </x:c>
      <x:c r="G1277" s="2" t="str">
        <x:v>n.a.</x:v>
      </x:c>
      <x:c r="H1277" s="2" t="str">
        <x:v>USDm</x:v>
      </x:c>
      <x:c r="I1277" s="2" t="str">
        <x:v>2022-12-31</x:v>
      </x:c>
      <x:c r="J1277" s="2" t="str"/>
      <x:c r="K1277" s="2" t="str"/>
      <x:c r="L1277" s="2" t="str"/>
      <x:c r="M1277" s="2" t="str"/>
      <x:c r="N1277" s="2" t="str"/>
      <x:c r="O1277" s="2" t="str"/>
      <x:c r="P1277" s="2" t="str">
        <x:v>Not reported / unavailable</x:v>
      </x:c>
      <x:c r="Q1277" s="2" t="str">
        <x:v>Reported tangible common equity</x:v>
      </x:c>
      <x:c r="R1277" s="2" t="str"/>
      <x:c r="S1277" s="2" t="str"/>
      <x:c r="T1277" s="2" t="str"/>
    </x:row>
    <x:row r="1278" ht="24" customHeight="1">
      <x:c r="C1278" s="2" t="str">
        <x:v>Historical Inputs!F1278</x:v>
      </x:c>
      <x:c r="D1278" s="2" t="str">
        <x:v>C</x:v>
      </x:c>
      <x:c r="E1278" s="2" t="str">
        <x:v>FY2023</x:v>
      </x:c>
      <x:c r="F1278" s="2" t="str">
        <x:v>assets</x:v>
      </x:c>
      <x:c r="G1278" s="2" t="n">
        <x:v>2412000</x:v>
      </x:c>
      <x:c r="H1278" s="2" t="str">
        <x:v>USD</x:v>
      </x:c>
      <x:c r="I1278" s="2" t="str">
        <x:v>2023-12-31</x:v>
      </x:c>
      <x:c r="J1278" s="2" t="str">
        <x:v>2026-02-20</x:v>
      </x:c>
      <x:c r="K1278" s="2" t="str">
        <x:v>0000831001-26-000011</x:v>
      </x:c>
      <x:c r="L1278" s="2" t="str">
        <x:v>data/raw/filings/C_0000831001-26-000011_c-20251231.htm</x:v>
      </x:c>
      <x:c r="M1278" s="2" t="str">
        <x:v>https://www.sec.gov/Archives/edgar/data/831001/000083100126000011/c-20251231.htm</x:v>
      </x:c>
      <x:c r="N1278" s="2" t="str">
        <x:v>f-1039</x:v>
      </x:c>
      <x:c r="O1278" s="2" t="str"/>
      <x:c r="P1278" s="2" t="str">
        <x:v>Exact XBRL anchor</x:v>
      </x:c>
      <x:c r="Q1278" s="2" t="str">
        <x:v>Assets</x:v>
      </x:c>
      <x:c r="R1278" s="2" t="str">
        <x:v>highlighted/C_0000831001-26-000011_c-20251231.htm</x:v>
      </x:c>
      <x:c r="S1278" s="2" t="str"/>
      <x:c r="T1278" s="2" t="str"/>
    </x:row>
    <x:row r="1279" ht="24" customHeight="1">
      <x:c r="C1279" s="2" t="str">
        <x:v>Historical Inputs!F1279</x:v>
      </x:c>
      <x:c r="D1279" s="2" t="str">
        <x:v>C</x:v>
      </x:c>
      <x:c r="E1279" s="2" t="str">
        <x:v>FY2023</x:v>
      </x:c>
      <x:c r="F1279" s="2" t="str">
        <x:v>liabilities</x:v>
      </x:c>
      <x:c r="G1279" s="2" t="n">
        <x:v>2205583</x:v>
      </x:c>
      <x:c r="H1279" s="2" t="str">
        <x:v>USD</x:v>
      </x:c>
      <x:c r="I1279" s="2" t="str">
        <x:v>2023-12-31</x:v>
      </x:c>
      <x:c r="J1279" s="2" t="str">
        <x:v>2025-02-21</x:v>
      </x:c>
      <x:c r="K1279" s="2" t="str">
        <x:v>0000831001-25-000067</x:v>
      </x:c>
      <x:c r="L1279" s="2" t="str">
        <x:v>data/raw/filings/C_0000831001-25-000067_c-20241231.htm</x:v>
      </x:c>
      <x:c r="M1279" s="2" t="str">
        <x:v>https://www.sec.gov/Archives/edgar/data/831001/000083100125000067/c-20241231.htm</x:v>
      </x:c>
      <x:c r="N1279" s="2" t="str">
        <x:v>f-308</x:v>
      </x:c>
      <x:c r="O1279" s="2" t="str"/>
      <x:c r="P1279" s="2" t="str">
        <x:v>Exact XBRL anchor</x:v>
      </x:c>
      <x:c r="Q1279" s="2" t="str">
        <x:v>Liabilities</x:v>
      </x:c>
      <x:c r="R1279" s="2" t="str">
        <x:v>highlighted/C_0000831001-25-000067_c-20241231.htm</x:v>
      </x:c>
      <x:c r="S1279" s="2" t="str">
        <x:v>highlighted/C_FY2023_Citi-2023-Annual-Report.pdf</x:v>
      </x:c>
      <x:c r="T1279" s="2" t="str">
        <x:v>154</x:v>
      </x:c>
    </x:row>
    <x:row r="1280" ht="24" customHeight="1">
      <x:c r="C1280" s="2" t="str">
        <x:v>Historical Inputs!F1280</x:v>
      </x:c>
      <x:c r="D1280" s="2" t="str">
        <x:v>C</x:v>
      </x:c>
      <x:c r="E1280" s="2" t="str">
        <x:v>FY2023</x:v>
      </x:c>
      <x:c r="F1280" s="2" t="str">
        <x:v>equity</x:v>
      </x:c>
      <x:c r="G1280" s="2" t="n">
        <x:v>205453</x:v>
      </x:c>
      <x:c r="H1280" s="2" t="str">
        <x:v>USD</x:v>
      </x:c>
      <x:c r="I1280" s="2" t="str">
        <x:v>2023-12-31</x:v>
      </x:c>
      <x:c r="J1280" s="2" t="str">
        <x:v>2025-02-21</x:v>
      </x:c>
      <x:c r="K1280" s="2" t="str">
        <x:v>0000831001-25-000067</x:v>
      </x:c>
      <x:c r="L1280" s="2" t="str">
        <x:v>data/raw/filings/C_0000831001-25-000067_c-20241231.htm</x:v>
      </x:c>
      <x:c r="M1280" s="2" t="str">
        <x:v>https://www.sec.gov/Archives/edgar/data/831001/000083100125000067/c-20241231.htm</x:v>
      </x:c>
      <x:c r="N1280" s="2" t="str">
        <x:v>f-336</x:v>
      </x:c>
      <x:c r="O1280" s="2" t="str"/>
      <x:c r="P1280" s="2" t="str">
        <x:v>Exact XBRL anchor</x:v>
      </x:c>
      <x:c r="Q1280" s="2" t="str">
        <x:v>Stockholders' Equity Attributable to Parent</x:v>
      </x:c>
      <x:c r="R1280" s="2" t="str">
        <x:v>highlighted/C_0000831001-25-000067_c-20241231.htm</x:v>
      </x:c>
      <x:c r="S1280" s="2" t="str"/>
      <x:c r="T1280" s="2" t="str"/>
    </x:row>
    <x:row r="1281" ht="24" customHeight="1">
      <x:c r="C1281" s="2" t="str">
        <x:v>Historical Inputs!F1281</x:v>
      </x:c>
      <x:c r="D1281" s="2" t="str">
        <x:v>C</x:v>
      </x:c>
      <x:c r="E1281" s="2" t="str">
        <x:v>FY2023</x:v>
      </x:c>
      <x:c r="F1281" s="2" t="str">
        <x:v>preferred</x:v>
      </x:c>
      <x:c r="G1281" s="2" t="n">
        <x:v>17600</x:v>
      </x:c>
      <x:c r="H1281" s="2" t="str">
        <x:v>USD</x:v>
      </x:c>
      <x:c r="I1281" s="2" t="str">
        <x:v>2023-12-31</x:v>
      </x:c>
      <x:c r="J1281" s="2" t="str">
        <x:v>2025-02-21</x:v>
      </x:c>
      <x:c r="K1281" s="2" t="str">
        <x:v>0000831001-25-000067</x:v>
      </x:c>
      <x:c r="L1281" s="2" t="str">
        <x:v>data/raw/filings/C_0000831001-25-000067_c-20241231.htm</x:v>
      </x:c>
      <x:c r="M1281" s="2" t="str">
        <x:v>https://www.sec.gov/Archives/edgar/data/831001/000083100125000067/c-20241231.htm</x:v>
      </x:c>
      <x:c r="N1281" s="2" t="str">
        <x:v>f-6340</x:v>
      </x:c>
      <x:c r="O1281" s="2" t="str"/>
      <x:c r="P1281" s="2" t="str">
        <x:v>Exact XBRL anchor</x:v>
      </x:c>
      <x:c r="Q1281" s="2" t="str">
        <x:v>Preferred Stock, Value, Issued</x:v>
      </x:c>
      <x:c r="R1281" s="2" t="str">
        <x:v>highlighted/C_0000831001-25-000067_c-20241231.htm</x:v>
      </x:c>
      <x:c r="S1281" s="2" t="str">
        <x:v>highlighted/C_FY2023_Citi-2023-Annual-Report.pdf</x:v>
      </x:c>
      <x:c r="T1281" s="2" t="str">
        <x:v>54</x:v>
      </x:c>
    </x:row>
    <x:row r="1282" ht="24" customHeight="1">
      <x:c r="C1282" s="2" t="str">
        <x:v>Historical Inputs!F1282</x:v>
      </x:c>
      <x:c r="D1282" s="2" t="str">
        <x:v>C</x:v>
      </x:c>
      <x:c r="E1282" s="2" t="str">
        <x:v>FY2023</x:v>
      </x:c>
      <x:c r="F1282" s="2" t="str">
        <x:v>common_equity_reported</x:v>
      </x:c>
      <x:c r="G1282" s="2" t="str">
        <x:v>n.a.</x:v>
      </x:c>
      <x:c r="H1282" s="2" t="str">
        <x:v>USDm</x:v>
      </x:c>
      <x:c r="I1282" s="2" t="str">
        <x:v>2023-12-31</x:v>
      </x:c>
      <x:c r="J1282" s="2" t="str"/>
      <x:c r="K1282" s="2" t="str"/>
      <x:c r="L1282" s="2" t="str"/>
      <x:c r="M1282" s="2" t="str"/>
      <x:c r="N1282" s="2" t="str"/>
      <x:c r="O1282" s="2" t="str"/>
      <x:c r="P1282" s="2" t="str">
        <x:v>Not reported / unavailable</x:v>
      </x:c>
      <x:c r="Q1282" s="2" t="str">
        <x:v>Reported common shareholders equity</x:v>
      </x:c>
      <x:c r="R1282" s="2" t="str"/>
      <x:c r="S1282" s="2" t="str"/>
      <x:c r="T1282" s="2" t="str"/>
    </x:row>
    <x:row r="1283" ht="24" customHeight="1">
      <x:c r="C1283" s="2" t="str">
        <x:v>Historical Inputs!F1283</x:v>
      </x:c>
      <x:c r="D1283" s="2" t="str">
        <x:v>C</x:v>
      </x:c>
      <x:c r="E1283" s="2" t="str">
        <x:v>FY2023</x:v>
      </x:c>
      <x:c r="F1283" s="2" t="str">
        <x:v>goodwill</x:v>
      </x:c>
      <x:c r="G1283" s="2" t="n">
        <x:v>20098</x:v>
      </x:c>
      <x:c r="H1283" s="2" t="str">
        <x:v>USD</x:v>
      </x:c>
      <x:c r="I1283" s="2" t="str">
        <x:v>2023-12-31</x:v>
      </x:c>
      <x:c r="J1283" s="2" t="str">
        <x:v>2026-02-20</x:v>
      </x:c>
      <x:c r="K1283" s="2" t="str">
        <x:v>0000831001-26-000011</x:v>
      </x:c>
      <x:c r="L1283" s="2" t="str">
        <x:v>data/raw/filings/C_0000831001-26-000011_c-20251231.htm</x:v>
      </x:c>
      <x:c r="M1283" s="2" t="str">
        <x:v>https://www.sec.gov/Archives/edgar/data/831001/000083100126000011/c-20251231.htm</x:v>
      </x:c>
      <x:c r="N1283" s="2" t="str">
        <x:v>f-5753</x:v>
      </x:c>
      <x:c r="O1283" s="2" t="str"/>
      <x:c r="P1283" s="2" t="str">
        <x:v>Exact XBRL anchor</x:v>
      </x:c>
      <x:c r="Q1283" s="2" t="str">
        <x:v>Goodwill</x:v>
      </x:c>
      <x:c r="R1283" s="2" t="str">
        <x:v>highlighted/C_0000831001-26-000011_c-20251231.htm</x:v>
      </x:c>
      <x:c r="S1283" s="2" t="str">
        <x:v>highlighted/C_FY2023_Citi-2023-Annual-Report.pdf</x:v>
      </x:c>
      <x:c r="T1283" s="2" t="str">
        <x:v>54,153</x:v>
      </x:c>
    </x:row>
    <x:row r="1284" ht="24" customHeight="1">
      <x:c r="C1284" s="2" t="str">
        <x:v>Historical Inputs!F1284</x:v>
      </x:c>
      <x:c r="D1284" s="2" t="str">
        <x:v>C</x:v>
      </x:c>
      <x:c r="E1284" s="2" t="str">
        <x:v>FY2023</x:v>
      </x:c>
      <x:c r="F1284" s="2" t="str">
        <x:v>intangibles</x:v>
      </x:c>
      <x:c r="G1284" s="2" t="n">
        <x:v>4421</x:v>
      </x:c>
      <x:c r="H1284" s="2" t="str">
        <x:v>USD</x:v>
      </x:c>
      <x:c r="I1284" s="2" t="str">
        <x:v>2023-12-31</x:v>
      </x:c>
      <x:c r="J1284" s="2" t="str">
        <x:v>2025-02-21</x:v>
      </x:c>
      <x:c r="K1284" s="2" t="str">
        <x:v>0000831001-25-000067</x:v>
      </x:c>
      <x:c r="L1284" s="2" t="str">
        <x:v>data/raw/filings/C_0000831001-25-000067_c-20241231.htm</x:v>
      </x:c>
      <x:c r="M1284" s="2" t="str">
        <x:v>https://www.sec.gov/Archives/edgar/data/831001/000083100125000067/c-20241231.htm</x:v>
      </x:c>
      <x:c r="N1284" s="2" t="str">
        <x:v>f-274</x:v>
      </x:c>
      <x:c r="O1284" s="2" t="str"/>
      <x:c r="P1284" s="2" t="str">
        <x:v>Exact XBRL anchor</x:v>
      </x:c>
      <x:c r="Q1284" s="2" t="str">
        <x:v>Intangible Assets, Net (Excluding Goodwill)</x:v>
      </x:c>
      <x:c r="R1284" s="2" t="str">
        <x:v>highlighted/C_0000831001-25-000067_c-20241231.htm</x:v>
      </x:c>
      <x:c r="S1284" s="2" t="str">
        <x:v>highlighted/C_FY2023_Citi-2023-Annual-Report.pdf</x:v>
      </x:c>
      <x:c r="T1284" s="2" t="str">
        <x:v>153,241</x:v>
      </x:c>
    </x:row>
    <x:row r="1285" ht="24" customHeight="1">
      <x:c r="C1285" s="2" t="str">
        <x:v>Historical Inputs!F1285</x:v>
      </x:c>
      <x:c r="D1285" s="2" t="str">
        <x:v>C</x:v>
      </x:c>
      <x:c r="E1285" s="2" t="str">
        <x:v>FY2023</x:v>
      </x:c>
      <x:c r="F1285" s="2" t="str">
        <x:v>intangibles_total</x:v>
      </x:c>
      <x:c r="G1285" s="2" t="str">
        <x:v>n.a.</x:v>
      </x:c>
      <x:c r="H1285" s="2" t="str">
        <x:v>USDm</x:v>
      </x:c>
      <x:c r="I1285" s="2" t="str">
        <x:v>2023-12-31</x:v>
      </x:c>
      <x:c r="J1285" s="2" t="str"/>
      <x:c r="K1285" s="2" t="str"/>
      <x:c r="L1285" s="2" t="str"/>
      <x:c r="M1285" s="2" t="str"/>
      <x:c r="N1285" s="2" t="str"/>
      <x:c r="O1285" s="2" t="str"/>
      <x:c r="P1285" s="2" t="str">
        <x:v>Not reported / unavailable</x:v>
      </x:c>
      <x:c r="Q1285" s="2" t="str">
        <x:v>Reported goodwill and intangible assets combined</x:v>
      </x:c>
      <x:c r="R1285" s="2" t="str"/>
      <x:c r="S1285" s="2" t="str"/>
      <x:c r="T1285" s="2" t="str"/>
    </x:row>
    <x:row r="1286" ht="24" customHeight="1">
      <x:c r="C1286" s="2" t="str">
        <x:v>Historical Inputs!F1286</x:v>
      </x:c>
      <x:c r="D1286" s="2" t="str">
        <x:v>C</x:v>
      </x:c>
      <x:c r="E1286" s="2" t="str">
        <x:v>FY2023</x:v>
      </x:c>
      <x:c r="F1286" s="2" t="str">
        <x:v>shares_end</x:v>
      </x:c>
      <x:c r="G1286" s="2" t="str">
        <x:v>n.a.</x:v>
      </x:c>
      <x:c r="H1286" s="2" t="str">
        <x:v>million</x:v>
      </x:c>
      <x:c r="I1286" s="2" t="str">
        <x:v>2023-12-31</x:v>
      </x:c>
      <x:c r="J1286" s="2" t="str"/>
      <x:c r="K1286" s="2" t="str"/>
      <x:c r="L1286" s="2" t="str"/>
      <x:c r="M1286" s="2" t="str"/>
      <x:c r="N1286" s="2" t="str"/>
      <x:c r="O1286" s="2" t="str"/>
      <x:c r="P1286" s="2" t="str">
        <x:v>Not reported / unavailable</x:v>
      </x:c>
      <x:c r="Q1286" s="2" t="str">
        <x:v>Period-end common shares outstanding</x:v>
      </x:c>
      <x:c r="R1286" s="2" t="str"/>
      <x:c r="S1286" s="2" t="str"/>
      <x:c r="T1286" s="2" t="str"/>
    </x:row>
    <x:row r="1287" ht="24" customHeight="1">
      <x:c r="C1287" s="2" t="str">
        <x:v>Historical Inputs!F1287</x:v>
      </x:c>
      <x:c r="D1287" s="2" t="str">
        <x:v>C</x:v>
      </x:c>
      <x:c r="E1287" s="2" t="str">
        <x:v>FY2023</x:v>
      </x:c>
      <x:c r="F1287" s="2" t="str">
        <x:v>shares_issued</x:v>
      </x:c>
      <x:c r="G1287" s="2" t="n">
        <x:v>3099.691704</x:v>
      </x:c>
      <x:c r="H1287" s="2" t="str">
        <x:v>shares</x:v>
      </x:c>
      <x:c r="I1287" s="2" t="str">
        <x:v>2023-12-31</x:v>
      </x:c>
      <x:c r="J1287" s="2" t="str">
        <x:v>2025-02-21</x:v>
      </x:c>
      <x:c r="K1287" s="2" t="str">
        <x:v>0000831001-25-000067</x:v>
      </x:c>
      <x:c r="L1287" s="2" t="str">
        <x:v>data/raw/filings/C_0000831001-25-000067_c-20241231.htm</x:v>
      </x:c>
      <x:c r="M1287" s="2" t="str">
        <x:v>https://www.sec.gov/Archives/edgar/data/831001/000083100125000067/c-20241231.htm</x:v>
      </x:c>
      <x:c r="N1287" s="2" t="str">
        <x:v>f-322</x:v>
      </x:c>
      <x:c r="O1287" s="2" t="str"/>
      <x:c r="P1287" s="2" t="str">
        <x:v>Exact XBRL anchor</x:v>
      </x:c>
      <x:c r="Q1287" s="2" t="str">
        <x:v>Common Stock, Shares, Issued</x:v>
      </x:c>
      <x:c r="R1287" s="2" t="str">
        <x:v>highlighted/C_0000831001-25-000067_c-20241231.htm</x:v>
      </x:c>
      <x:c r="S1287" s="2" t="str"/>
      <x:c r="T1287" s="2" t="str"/>
    </x:row>
    <x:row r="1288" ht="24" customHeight="1">
      <x:c r="C1288" s="2" t="str">
        <x:v>Historical Inputs!F1288</x:v>
      </x:c>
      <x:c r="D1288" s="2" t="str">
        <x:v>C</x:v>
      </x:c>
      <x:c r="E1288" s="2" t="str">
        <x:v>FY2023</x:v>
      </x:c>
      <x:c r="F1288" s="2" t="str">
        <x:v>shares_treasury</x:v>
      </x:c>
      <x:c r="G1288" s="2" t="n">
        <x:v>1196.577865</x:v>
      </x:c>
      <x:c r="H1288" s="2" t="str">
        <x:v>shares</x:v>
      </x:c>
      <x:c r="I1288" s="2" t="str">
        <x:v>2023-12-31</x:v>
      </x:c>
      <x:c r="J1288" s="2" t="str">
        <x:v>2025-02-21</x:v>
      </x:c>
      <x:c r="K1288" s="2" t="str">
        <x:v>0000831001-25-000067</x:v>
      </x:c>
      <x:c r="L1288" s="2" t="str">
        <x:v>data/raw/filings/C_0000831001-25-000067_c-20241231.htm</x:v>
      </x:c>
      <x:c r="M1288" s="2" t="str">
        <x:v>https://www.sec.gov/Archives/edgar/data/831001/000083100125000067/c-20241231.htm</x:v>
      </x:c>
      <x:c r="N1288" s="2" t="str"/>
      <x:c r="O1288" s="2" t="str"/>
      <x:c r="P1288" s="2" t="str">
        <x:v>Structured source retained; exact visible anchor requires review</x:v>
      </x:c>
      <x:c r="Q1288" s="2" t="str">
        <x:v>Treasury Stock, Common, Shares</x:v>
      </x:c>
      <x:c r="R1288" s="2" t="str"/>
      <x:c r="S1288" s="2" t="str"/>
      <x:c r="T1288" s="2" t="str"/>
    </x:row>
    <x:row r="1289" ht="24" customHeight="1">
      <x:c r="C1289" s="2" t="str">
        <x:v>Historical Inputs!F1289</x:v>
      </x:c>
      <x:c r="D1289" s="2" t="str">
        <x:v>C</x:v>
      </x:c>
      <x:c r="E1289" s="2" t="str">
        <x:v>FY2023</x:v>
      </x:c>
      <x:c r="F1289" s="2" t="str">
        <x:v>deposits</x:v>
      </x:c>
      <x:c r="G1289" s="2" t="n">
        <x:v>1308681</x:v>
      </x:c>
      <x:c r="H1289" s="2" t="str">
        <x:v>USD</x:v>
      </x:c>
      <x:c r="I1289" s="2" t="str">
        <x:v>2023-12-31</x:v>
      </x:c>
      <x:c r="J1289" s="2" t="str">
        <x:v>2025-02-21</x:v>
      </x:c>
      <x:c r="K1289" s="2" t="str">
        <x:v>0000831001-25-000067</x:v>
      </x:c>
      <x:c r="L1289" s="2" t="str">
        <x:v>data/raw/filings/C_0000831001-25-000067_c-20241231.htm</x:v>
      </x:c>
      <x:c r="M1289" s="2" t="str">
        <x:v>https://www.sec.gov/Archives/edgar/data/831001/000083100125000067/c-20241231.htm</x:v>
      </x:c>
      <x:c r="N1289" s="2" t="str">
        <x:v>f-5757</x:v>
      </x:c>
      <x:c r="O1289" s="2" t="str"/>
      <x:c r="P1289" s="2" t="str">
        <x:v>Exact XBRL anchor</x:v>
      </x:c>
      <x:c r="Q1289" s="2" t="str">
        <x:v>Deposits</x:v>
      </x:c>
      <x:c r="R1289" s="2" t="str">
        <x:v>highlighted/C_0000831001-25-000067_c-20241231.htm</x:v>
      </x:c>
      <x:c r="S1289" s="2" t="str"/>
      <x:c r="T1289" s="2" t="str"/>
    </x:row>
    <x:row r="1290" ht="24" customHeight="1">
      <x:c r="C1290" s="2" t="str">
        <x:v>Historical Inputs!F1290</x:v>
      </x:c>
      <x:c r="D1290" s="2" t="str">
        <x:v>C</x:v>
      </x:c>
      <x:c r="E1290" s="2" t="str">
        <x:v>FY2023</x:v>
      </x:c>
      <x:c r="F1290" s="2" t="str">
        <x:v>loans_gross</x:v>
      </x:c>
      <x:c r="G1290" s="2" t="n">
        <x:v>689362</x:v>
      </x:c>
      <x:c r="H1290" s="2" t="str">
        <x:v>USD</x:v>
      </x:c>
      <x:c r="I1290" s="2" t="str">
        <x:v>2023-12-31</x:v>
      </x:c>
      <x:c r="J1290" s="2" t="str">
        <x:v>2025-02-21</x:v>
      </x:c>
      <x:c r="K1290" s="2" t="str">
        <x:v>0000831001-25-000067</x:v>
      </x:c>
      <x:c r="L1290" s="2" t="str">
        <x:v>data/raw/filings/C_0000831001-25-000067_c-20241231.htm</x:v>
      </x:c>
      <x:c r="M1290" s="2" t="str">
        <x:v>https://www.sec.gov/Archives/edgar/data/831001/000083100125000067/c-20241231.htm</x:v>
      </x:c>
      <x:c r="N1290" s="2" t="str">
        <x:v>f-264</x:v>
      </x:c>
      <x:c r="O1290" s="2" t="str"/>
      <x:c r="P1290" s="2" t="str">
        <x:v>Exact XBRL anchor</x:v>
      </x:c>
      <x:c r="Q1290" s="2" t="str">
        <x:v>Gross loans and leases selected definition</x:v>
      </x:c>
      <x:c r="R1290" s="2" t="str">
        <x:v>highlighted/C_0000831001-25-000067_c-20241231.htm</x:v>
      </x:c>
      <x:c r="S1290" s="2" t="str">
        <x:v>highlighted/C_FY2023_Citi-2023-Annual-Report.pdf</x:v>
      </x:c>
      <x:c r="T1290" s="2" t="str">
        <x:v>93,153,237</x:v>
      </x:c>
    </x:row>
    <x:row r="1291" ht="24" customHeight="1">
      <x:c r="C1291" s="2" t="str">
        <x:v>Historical Inputs!F1291</x:v>
      </x:c>
      <x:c r="D1291" s="2" t="str">
        <x:v>C</x:v>
      </x:c>
      <x:c r="E1291" s="2" t="str">
        <x:v>FY2023</x:v>
      </x:c>
      <x:c r="F1291" s="2" t="str">
        <x:v>loans_net</x:v>
      </x:c>
      <x:c r="G1291" s="2" t="n">
        <x:v>671217</x:v>
      </x:c>
      <x:c r="H1291" s="2" t="str">
        <x:v>USD</x:v>
      </x:c>
      <x:c r="I1291" s="2" t="str">
        <x:v>2023-12-31</x:v>
      </x:c>
      <x:c r="J1291" s="2" t="str">
        <x:v>2025-02-21</x:v>
      </x:c>
      <x:c r="K1291" s="2" t="str">
        <x:v>0000831001-25-000067</x:v>
      </x:c>
      <x:c r="L1291" s="2" t="str">
        <x:v>data/raw/filings/C_0000831001-25-000067_c-20241231.htm</x:v>
      </x:c>
      <x:c r="M1291" s="2" t="str">
        <x:v>https://www.sec.gov/Archives/edgar/data/831001/000083100125000067/c-20241231.htm</x:v>
      </x:c>
      <x:c r="N1291" s="2" t="str">
        <x:v>f-268</x:v>
      </x:c>
      <x:c r="O1291" s="2" t="str"/>
      <x:c r="P1291" s="2" t="str">
        <x:v>Exact XBRL anchor</x:v>
      </x:c>
      <x:c r="Q1291" s="2" t="str">
        <x:v>Net loans after allowance selected definition</x:v>
      </x:c>
      <x:c r="R1291" s="2" t="str">
        <x:v>highlighted/C_0000831001-25-000067_c-20241231.htm</x:v>
      </x:c>
      <x:c r="S1291" s="2" t="str">
        <x:v>highlighted/C_FY2023_Citi-2023-Annual-Report.pdf</x:v>
      </x:c>
      <x:c r="T1291" s="2" t="str">
        <x:v>20,93,153</x:v>
      </x:c>
    </x:row>
    <x:row r="1292" ht="24" customHeight="1">
      <x:c r="C1292" s="2" t="str">
        <x:v>Historical Inputs!F1292</x:v>
      </x:c>
      <x:c r="D1292" s="2" t="str">
        <x:v>C</x:v>
      </x:c>
      <x:c r="E1292" s="2" t="str">
        <x:v>FY2023</x:v>
      </x:c>
      <x:c r="F1292" s="2" t="str">
        <x:v>allowance</x:v>
      </x:c>
      <x:c r="G1292" s="2" t="n">
        <x:v>18145</x:v>
      </x:c>
      <x:c r="H1292" s="2" t="str">
        <x:v>USD</x:v>
      </x:c>
      <x:c r="I1292" s="2" t="str">
        <x:v>2023-12-31</x:v>
      </x:c>
      <x:c r="J1292" s="2" t="str">
        <x:v>2026-02-20</x:v>
      </x:c>
      <x:c r="K1292" s="2" t="str">
        <x:v>0000831001-26-000011</x:v>
      </x:c>
      <x:c r="L1292" s="2" t="str">
        <x:v>data/raw/filings/C_0000831001-26-000011_c-20251231.htm</x:v>
      </x:c>
      <x:c r="M1292" s="2" t="str">
        <x:v>https://www.sec.gov/Archives/edgar/data/831001/000083100126000011/c-20251231.htm</x:v>
      </x:c>
      <x:c r="N1292" s="2" t="str">
        <x:v>f-5620</x:v>
      </x:c>
      <x:c r="O1292" s="2" t="str"/>
      <x:c r="P1292" s="2" t="str">
        <x:v>Exact XBRL anchor</x:v>
      </x:c>
      <x:c r="Q1292" s="2" t="str">
        <x:v>Loan allowance for credit losses</x:v>
      </x:c>
      <x:c r="R1292" s="2" t="str">
        <x:v>highlighted/C_0000831001-26-000011_c-20251231.htm</x:v>
      </x:c>
      <x:c r="S1292" s="2" t="str">
        <x:v>highlighted/C_FY2023_Citi-2023-Annual-Report.pdf</x:v>
      </x:c>
      <x:c r="T1292" s="2" t="str">
        <x:v>93,95,153</x:v>
      </x:c>
    </x:row>
    <x:row r="1293" ht="24" customHeight="1">
      <x:c r="C1293" s="2" t="str">
        <x:v>Historical Inputs!F1293</x:v>
      </x:c>
      <x:c r="D1293" s="2" t="str">
        <x:v>C</x:v>
      </x:c>
      <x:c r="E1293" s="2" t="str">
        <x:v>FY2023</x:v>
      </x:c>
      <x:c r="F1293" s="2" t="str">
        <x:v>nonaccrual</x:v>
      </x:c>
      <x:c r="G1293" s="2" t="str">
        <x:v>n.a.</x:v>
      </x:c>
      <x:c r="H1293" s="2" t="str">
        <x:v>USDm</x:v>
      </x:c>
      <x:c r="I1293" s="2" t="str">
        <x:v>2023-12-31</x:v>
      </x:c>
      <x:c r="J1293" s="2" t="str"/>
      <x:c r="K1293" s="2" t="str"/>
      <x:c r="L1293" s="2" t="str"/>
      <x:c r="M1293" s="2" t="str"/>
      <x:c r="N1293" s="2" t="str"/>
      <x:c r="O1293" s="2" t="str"/>
      <x:c r="P1293" s="2" t="str">
        <x:v>Not reported / unavailable</x:v>
      </x:c>
      <x:c r="Q1293" s="2" t="str">
        <x:v>Nonaccrual</x:v>
      </x:c>
      <x:c r="R1293" s="2" t="str"/>
      <x:c r="S1293" s="2" t="str"/>
      <x:c r="T1293" s="2" t="str"/>
    </x:row>
    <x:row r="1294" ht="24" customHeight="1">
      <x:c r="C1294" s="2" t="str">
        <x:v>Historical Inputs!F1294</x:v>
      </x:c>
      <x:c r="D1294" s="2" t="str">
        <x:v>C</x:v>
      </x:c>
      <x:c r="E1294" s="2" t="str">
        <x:v>FY2023</x:v>
      </x:c>
      <x:c r="F1294" s="2" t="str">
        <x:v>cash</x:v>
      </x:c>
      <x:c r="G1294" s="2" t="str">
        <x:v>n.a.</x:v>
      </x:c>
      <x:c r="H1294" s="2" t="str">
        <x:v>USDm</x:v>
      </x:c>
      <x:c r="I1294" s="2" t="str">
        <x:v>2023-12-31</x:v>
      </x:c>
      <x:c r="J1294" s="2" t="str"/>
      <x:c r="K1294" s="2" t="str"/>
      <x:c r="L1294" s="2" t="str"/>
      <x:c r="M1294" s="2" t="str"/>
      <x:c r="N1294" s="2" t="str"/>
      <x:c r="O1294" s="2" t="str"/>
      <x:c r="P1294" s="2" t="str">
        <x:v>Not reported / unavailable</x:v>
      </x:c>
      <x:c r="Q1294" s="2" t="str">
        <x:v>Cash</x:v>
      </x:c>
      <x:c r="R1294" s="2" t="str"/>
      <x:c r="S1294" s="2" t="str"/>
      <x:c r="T1294" s="2" t="str"/>
    </x:row>
    <x:row r="1295" ht="24" customHeight="1">
      <x:c r="C1295" s="2" t="str">
        <x:v>Historical Inputs!F1295</x:v>
      </x:c>
      <x:c r="D1295" s="2" t="str">
        <x:v>C</x:v>
      </x:c>
      <x:c r="E1295" s="2" t="str">
        <x:v>FY2023</x:v>
      </x:c>
      <x:c r="F1295" s="2" t="str">
        <x:v>aoci</x:v>
      </x:c>
      <x:c r="G1295" s="2" t="n">
        <x:v>-44800</x:v>
      </x:c>
      <x:c r="H1295" s="2" t="str">
        <x:v>USD</x:v>
      </x:c>
      <x:c r="I1295" s="2" t="str">
        <x:v>2023-12-31</x:v>
      </x:c>
      <x:c r="J1295" s="2" t="str">
        <x:v>2025-02-21</x:v>
      </x:c>
      <x:c r="K1295" s="2" t="str">
        <x:v>0000831001-25-000067</x:v>
      </x:c>
      <x:c r="L1295" s="2" t="str">
        <x:v>data/raw/filings/C_0000831001-25-000067_c-20241231.htm</x:v>
      </x:c>
      <x:c r="M1295" s="2" t="str">
        <x:v>https://www.sec.gov/Archives/edgar/data/831001/000083100125000067/c-20241231.htm</x:v>
      </x:c>
      <x:c r="N1295" s="2" t="str">
        <x:v>f-334</x:v>
      </x:c>
      <x:c r="O1295" s="2" t="str"/>
      <x:c r="P1295" s="2" t="str">
        <x:v>Exact XBRL anchor</x:v>
      </x:c>
      <x:c r="Q1295" s="2" t="str">
        <x:v>Accumulated Other Comprehensive Income (Loss), Net of Tax</x:v>
      </x:c>
      <x:c r="R1295" s="2" t="str">
        <x:v>highlighted/C_0000831001-25-000067_c-20241231.htm</x:v>
      </x:c>
      <x:c r="S1295" s="2" t="str">
        <x:v>highlighted/C_FY2023_Citi-2023-Annual-Report.pdf</x:v>
      </x:c>
      <x:c r="T1295" s="2" t="str">
        <x:v>154</x:v>
      </x:c>
    </x:row>
    <x:row r="1296" ht="24" customHeight="1">
      <x:c r="C1296" s="2" t="str">
        <x:v>Historical Inputs!F1296</x:v>
      </x:c>
      <x:c r="D1296" s="2" t="str">
        <x:v>C</x:v>
      </x:c>
      <x:c r="E1296" s="2" t="str">
        <x:v>FY2023</x:v>
      </x:c>
      <x:c r="F1296" s="2" t="str">
        <x:v>nii</x:v>
      </x:c>
      <x:c r="G1296" s="2" t="n">
        <x:v>54900</x:v>
      </x:c>
      <x:c r="H1296" s="2" t="str">
        <x:v>USD</x:v>
      </x:c>
      <x:c r="I1296" s="2" t="str">
        <x:v>2023-12-31</x:v>
      </x:c>
      <x:c r="J1296" s="2" t="str">
        <x:v>2026-02-20</x:v>
      </x:c>
      <x:c r="K1296" s="2" t="str">
        <x:v>0000831001-26-000011</x:v>
      </x:c>
      <x:c r="L1296" s="2" t="str">
        <x:v>data/raw/filings/C_0000831001-26-000011_c-20251231.htm</x:v>
      </x:c>
      <x:c r="M1296" s="2" t="str">
        <x:v>https://www.sec.gov/Archives/edgar/data/831001/000083100126000011/c-20251231.htm</x:v>
      </x:c>
      <x:c r="N1296" s="2" t="str">
        <x:v>f-1159</x:v>
      </x:c>
      <x:c r="O1296" s="2" t="str"/>
      <x:c r="P1296" s="2" t="str">
        <x:v>Exact XBRL anchor</x:v>
      </x:c>
      <x:c r="Q1296" s="2" t="str">
        <x:v>Interest Income (Expense), Net</x:v>
      </x:c>
      <x:c r="R1296" s="2" t="str">
        <x:v>highlighted/C_0000831001-26-000011_c-20251231.htm</x:v>
      </x:c>
      <x:c r="S1296" s="2" t="str"/>
      <x:c r="T1296" s="2" t="str"/>
    </x:row>
    <x:row r="1297" ht="24" customHeight="1">
      <x:c r="C1297" s="2" t="str">
        <x:v>Historical Inputs!F1297</x:v>
      </x:c>
      <x:c r="D1297" s="2" t="str">
        <x:v>C</x:v>
      </x:c>
      <x:c r="E1297" s="2" t="str">
        <x:v>FY2023</x:v>
      </x:c>
      <x:c r="F1297" s="2" t="str">
        <x:v>noninterest_income</x:v>
      </x:c>
      <x:c r="G1297" s="2" t="n">
        <x:v>23166</x:v>
      </x:c>
      <x:c r="H1297" s="2" t="str">
        <x:v>USD</x:v>
      </x:c>
      <x:c r="I1297" s="2" t="str">
        <x:v>2023-12-31</x:v>
      </x:c>
      <x:c r="J1297" s="2" t="str">
        <x:v>2026-02-20</x:v>
      </x:c>
      <x:c r="K1297" s="2" t="str">
        <x:v>0000831001-26-000011</x:v>
      </x:c>
      <x:c r="L1297" s="2" t="str">
        <x:v>data/raw/filings/C_0000831001-26-000011_c-20251231.htm</x:v>
      </x:c>
      <x:c r="M1297" s="2" t="str">
        <x:v>https://www.sec.gov/Archives/edgar/data/831001/000083100126000011/c-20251231.htm</x:v>
      </x:c>
      <x:c r="N1297" s="2" t="str">
        <x:v>f-988</x:v>
      </x:c>
      <x:c r="O1297" s="2" t="str"/>
      <x:c r="P1297" s="2" t="str">
        <x:v>Exact XBRL anchor</x:v>
      </x:c>
      <x:c r="Q1297" s="2" t="str">
        <x:v>Noninterest Income</x:v>
      </x:c>
      <x:c r="R1297" s="2" t="str">
        <x:v>highlighted/C_0000831001-26-000011_c-20251231.htm</x:v>
      </x:c>
      <x:c r="S1297" s="2" t="str"/>
      <x:c r="T1297" s="2" t="str"/>
    </x:row>
    <x:row r="1298" ht="24" customHeight="1">
      <x:c r="C1298" s="2" t="str">
        <x:v>Historical Inputs!F1298</x:v>
      </x:c>
      <x:c r="D1298" s="2" t="str">
        <x:v>C</x:v>
      </x:c>
      <x:c r="E1298" s="2" t="str">
        <x:v>FY2023</x:v>
      </x:c>
      <x:c r="F1298" s="2" t="str">
        <x:v>revenue_reported</x:v>
      </x:c>
      <x:c r="G1298" s="2" t="n">
        <x:v>78066</x:v>
      </x:c>
      <x:c r="H1298" s="2" t="str">
        <x:v>USD</x:v>
      </x:c>
      <x:c r="I1298" s="2" t="str">
        <x:v>2023-12-31</x:v>
      </x:c>
      <x:c r="J1298" s="2" t="str">
        <x:v>2026-02-20</x:v>
      </x:c>
      <x:c r="K1298" s="2" t="str">
        <x:v>0000831001-26-000011</x:v>
      </x:c>
      <x:c r="L1298" s="2" t="str">
        <x:v>data/raw/filings/C_0000831001-26-000011_c-20251231.htm</x:v>
      </x:c>
      <x:c r="M1298" s="2" t="str">
        <x:v>https://www.sec.gov/Archives/edgar/data/831001/000083100126000011/c-20251231.htm</x:v>
      </x:c>
      <x:c r="N1298" s="2" t="str">
        <x:v>f-1098</x:v>
      </x:c>
      <x:c r="O1298" s="2" t="str"/>
      <x:c r="P1298" s="2" t="str">
        <x:v>Exact XBRL anchor</x:v>
      </x:c>
      <x:c r="Q1298" s="2" t="str">
        <x:v>Revenues</x:v>
      </x:c>
      <x:c r="R1298" s="2" t="str">
        <x:v>highlighted/C_0000831001-26-000011_c-20251231.htm</x:v>
      </x:c>
      <x:c r="S1298" s="2" t="str"/>
      <x:c r="T1298" s="2" t="str"/>
    </x:row>
    <x:row r="1299" ht="24" customHeight="1">
      <x:c r="C1299" s="2" t="str">
        <x:v>Historical Inputs!F1299</x:v>
      </x:c>
      <x:c r="D1299" s="2" t="str">
        <x:v>C</x:v>
      </x:c>
      <x:c r="E1299" s="2" t="str">
        <x:v>FY2023</x:v>
      </x:c>
      <x:c r="F1299" s="2" t="str">
        <x:v>opex</x:v>
      </x:c>
      <x:c r="G1299" s="2" t="n">
        <x:v>55970</x:v>
      </x:c>
      <x:c r="H1299" s="2" t="str">
        <x:v>USD</x:v>
      </x:c>
      <x:c r="I1299" s="2" t="str">
        <x:v>2023-12-31</x:v>
      </x:c>
      <x:c r="J1299" s="2" t="str">
        <x:v>2026-02-20</x:v>
      </x:c>
      <x:c r="K1299" s="2" t="str">
        <x:v>0000831001-26-000011</x:v>
      </x:c>
      <x:c r="L1299" s="2" t="str">
        <x:v>data/raw/filings/C_0000831001-26-000011_c-20251231.htm</x:v>
      </x:c>
      <x:c r="M1299" s="2" t="str">
        <x:v>https://www.sec.gov/Archives/edgar/data/831001/000083100126000011/c-20251231.htm</x:v>
      </x:c>
      <x:c r="N1299" s="2" t="str">
        <x:v>f-1006</x:v>
      </x:c>
      <x:c r="O1299" s="2" t="str"/>
      <x:c r="P1299" s="2" t="str">
        <x:v>Exact XBRL anchor</x:v>
      </x:c>
      <x:c r="Q1299" s="2" t="str">
        <x:v>Noninterest Expense</x:v>
      </x:c>
      <x:c r="R1299" s="2" t="str">
        <x:v>highlighted/C_0000831001-26-000011_c-20251231.htm</x:v>
      </x:c>
      <x:c r="S1299" s="2" t="str"/>
      <x:c r="T1299" s="2" t="str"/>
    </x:row>
    <x:row r="1300" ht="24" customHeight="1">
      <x:c r="C1300" s="2" t="str">
        <x:v>Historical Inputs!F1300</x:v>
      </x:c>
      <x:c r="D1300" s="2" t="str">
        <x:v>C</x:v>
      </x:c>
      <x:c r="E1300" s="2" t="str">
        <x:v>FY2023</x:v>
      </x:c>
      <x:c r="F1300" s="2" t="str">
        <x:v>provision</x:v>
      </x:c>
      <x:c r="G1300" s="2" t="str">
        <x:v>n.a.</x:v>
      </x:c>
      <x:c r="H1300" s="2" t="str">
        <x:v>USDm</x:v>
      </x:c>
      <x:c r="I1300" s="2" t="str">
        <x:v>2023-12-31</x:v>
      </x:c>
      <x:c r="J1300" s="2" t="str"/>
      <x:c r="K1300" s="2" t="str"/>
      <x:c r="L1300" s="2" t="str"/>
      <x:c r="M1300" s="2" t="str"/>
      <x:c r="N1300" s="2" t="str"/>
      <x:c r="O1300" s="2" t="str"/>
      <x:c r="P1300" s="2" t="str">
        <x:v>Not reported / unavailable</x:v>
      </x:c>
      <x:c r="Q1300" s="2" t="str">
        <x:v>Provision for credit losses</x:v>
      </x:c>
      <x:c r="R1300" s="2" t="str"/>
      <x:c r="S1300" s="2" t="str"/>
      <x:c r="T1300" s="2" t="str"/>
    </x:row>
    <x:row r="1301" ht="24" customHeight="1">
      <x:c r="C1301" s="2" t="str">
        <x:v>Historical Inputs!F1301</x:v>
      </x:c>
      <x:c r="D1301" s="2" t="str">
        <x:v>C</x:v>
      </x:c>
      <x:c r="E1301" s="2" t="str">
        <x:v>FY2023</x:v>
      </x:c>
      <x:c r="F1301" s="2" t="str">
        <x:v>pretax</x:v>
      </x:c>
      <x:c r="G1301" s="2" t="n">
        <x:v>12910</x:v>
      </x:c>
      <x:c r="H1301" s="2" t="str">
        <x:v>USD</x:v>
      </x:c>
      <x:c r="I1301" s="2" t="str">
        <x:v>2023-12-31</x:v>
      </x:c>
      <x:c r="J1301" s="2" t="str">
        <x:v>2026-02-20</x:v>
      </x:c>
      <x:c r="K1301" s="2" t="str">
        <x:v>0000831001-26-000011</x:v>
      </x:c>
      <x:c r="L1301" s="2" t="str">
        <x:v>data/raw/filings/C_0000831001-26-000011_c-20251231.htm</x:v>
      </x:c>
      <x:c r="M1301" s="2" t="str">
        <x:v>https://www.sec.gov/Archives/edgar/data/831001/000083100126000011/c-20251231.htm</x:v>
      </x:c>
      <x:c r="N1301" s="2" t="str">
        <x:v>f-131</x:v>
      </x:c>
      <x:c r="O1301" s="2" t="str"/>
      <x:c r="P1301" s="2" t="str">
        <x:v>Exact XBRL anchor</x:v>
      </x:c>
      <x:c r="Q1301" s="2" t="str">
        <x:v>Income (Loss) from Continuing Operations before Income Taxes, Noncontrolling Interest</x:v>
      </x:c>
      <x:c r="R1301" s="2" t="str">
        <x:v>highlighted/C_0000831001-26-000011_c-20251231.htm</x:v>
      </x:c>
      <x:c r="S1301" s="2" t="str">
        <x:v>highlighted/C_FY2023_Citi-2023-Annual-Report.pdf</x:v>
      </x:c>
      <x:c r="T1301" s="2" t="str">
        <x:v>17,151</x:v>
      </x:c>
    </x:row>
    <x:row r="1302" ht="24" customHeight="1">
      <x:c r="C1302" s="2" t="str">
        <x:v>Historical Inputs!F1302</x:v>
      </x:c>
      <x:c r="D1302" s="2" t="str">
        <x:v>C</x:v>
      </x:c>
      <x:c r="E1302" s="2" t="str">
        <x:v>FY2023</x:v>
      </x:c>
      <x:c r="F1302" s="2" t="str">
        <x:v>tax</x:v>
      </x:c>
      <x:c r="G1302" s="2" t="n">
        <x:v>3528</x:v>
      </x:c>
      <x:c r="H1302" s="2" t="str">
        <x:v>USD</x:v>
      </x:c>
      <x:c r="I1302" s="2" t="str">
        <x:v>2023-12-31</x:v>
      </x:c>
      <x:c r="J1302" s="2" t="str">
        <x:v>2026-02-20</x:v>
      </x:c>
      <x:c r="K1302" s="2" t="str">
        <x:v>0000831001-26-000011</x:v>
      </x:c>
      <x:c r="L1302" s="2" t="str">
        <x:v>data/raw/filings/C_0000831001-26-000011_c-20251231.htm</x:v>
      </x:c>
      <x:c r="M1302" s="2" t="str">
        <x:v>https://www.sec.gov/Archives/edgar/data/831001/000083100126000011/c-20251231.htm</x:v>
      </x:c>
      <x:c r="N1302" s="2" t="str">
        <x:v>f-2705</x:v>
      </x:c>
      <x:c r="O1302" s="2" t="str"/>
      <x:c r="P1302" s="2" t="str">
        <x:v>Exact XBRL anchor</x:v>
      </x:c>
      <x:c r="Q1302" s="2" t="str">
        <x:v>Income Tax Expense (Benefit)</x:v>
      </x:c>
      <x:c r="R1302" s="2" t="str">
        <x:v>highlighted/C_0000831001-26-000011_c-20251231.htm</x:v>
      </x:c>
      <x:c r="S1302" s="2" t="str">
        <x:v>highlighted/C_FY2023_Citi-2023-Annual-Report.pdf</x:v>
      </x:c>
      <x:c r="T1302" s="2" t="str">
        <x:v>17,151,176</x:v>
      </x:c>
    </x:row>
    <x:row r="1303" ht="24" customHeight="1">
      <x:c r="C1303" s="2" t="str">
        <x:v>Historical Inputs!F1303</x:v>
      </x:c>
      <x:c r="D1303" s="2" t="str">
        <x:v>C</x:v>
      </x:c>
      <x:c r="E1303" s="2" t="str">
        <x:v>FY2023</x:v>
      </x:c>
      <x:c r="F1303" s="2" t="str">
        <x:v>net_income</x:v>
      </x:c>
      <x:c r="G1303" s="2" t="n">
        <x:v>9228</x:v>
      </x:c>
      <x:c r="H1303" s="2" t="str">
        <x:v>USD</x:v>
      </x:c>
      <x:c r="I1303" s="2" t="str">
        <x:v>2023-12-31</x:v>
      </x:c>
      <x:c r="J1303" s="2" t="str">
        <x:v>2026-02-20</x:v>
      </x:c>
      <x:c r="K1303" s="2" t="str">
        <x:v>0000831001-26-000011</x:v>
      </x:c>
      <x:c r="L1303" s="2" t="str">
        <x:v>data/raw/filings/C_0000831001-26-000011_c-20251231.htm</x:v>
      </x:c>
      <x:c r="M1303" s="2" t="str">
        <x:v>https://www.sec.gov/Archives/edgar/data/831001/000083100126000011/c-20251231.htm</x:v>
      </x:c>
      <x:c r="N1303" s="2" t="str">
        <x:v>f-2963</x:v>
      </x:c>
      <x:c r="O1303" s="2" t="str"/>
      <x:c r="P1303" s="2" t="str">
        <x:v>Exact XBRL anchor</x:v>
      </x:c>
      <x:c r="Q1303" s="2" t="str">
        <x:v>Net Income (Loss) Attributable to Parent</x:v>
      </x:c>
      <x:c r="R1303" s="2" t="str">
        <x:v>highlighted/C_0000831001-26-000011_c-20251231.htm</x:v>
      </x:c>
      <x:c r="S1303" s="2" t="str"/>
      <x:c r="T1303" s="2" t="str"/>
    </x:row>
    <x:row r="1304" ht="24" customHeight="1">
      <x:c r="C1304" s="2" t="str">
        <x:v>Historical Inputs!F1304</x:v>
      </x:c>
      <x:c r="D1304" s="2" t="str">
        <x:v>C</x:v>
      </x:c>
      <x:c r="E1304" s="2" t="str">
        <x:v>FY2023</x:v>
      </x:c>
      <x:c r="F1304" s="2" t="str">
        <x:v>common_income</x:v>
      </x:c>
      <x:c r="G1304" s="2" t="n">
        <x:v>7850</x:v>
      </x:c>
      <x:c r="H1304" s="2" t="str">
        <x:v>USD</x:v>
      </x:c>
      <x:c r="I1304" s="2" t="str">
        <x:v>2023-12-31</x:v>
      </x:c>
      <x:c r="J1304" s="2" t="str">
        <x:v>2026-02-20</x:v>
      </x:c>
      <x:c r="K1304" s="2" t="str">
        <x:v>0000831001-26-000011</x:v>
      </x:c>
      <x:c r="L1304" s="2" t="str">
        <x:v>data/raw/filings/C_0000831001-26-000011_c-20251231.htm</x:v>
      </x:c>
      <x:c r="M1304" s="2" t="str">
        <x:v>https://www.sec.gov/Archives/edgar/data/831001/000083100126000011/c-20251231.htm</x:v>
      </x:c>
      <x:c r="N1304" s="2" t="str">
        <x:v>f-2990</x:v>
      </x:c>
      <x:c r="O1304" s="2" t="str"/>
      <x:c r="P1304" s="2" t="str">
        <x:v>Exact XBRL anchor</x:v>
      </x:c>
      <x:c r="Q1304" s="2" t="str">
        <x:v>Net Income (Loss) Available to Common Stockholders, Basic</x:v>
      </x:c>
      <x:c r="R1304" s="2" t="str">
        <x:v>highlighted/C_0000831001-26-000011_c-20251231.htm</x:v>
      </x:c>
      <x:c r="S1304" s="2" t="str">
        <x:v>highlighted/C_FY2023_Citi-2023-Annual-Report.pdf</x:v>
      </x:c>
      <x:c r="T1304" s="2" t="str">
        <x:v>202</x:v>
      </x:c>
    </x:row>
    <x:row r="1305" ht="24" customHeight="1">
      <x:c r="C1305" s="2" t="str">
        <x:v>Historical Inputs!F1305</x:v>
      </x:c>
      <x:c r="D1305" s="2" t="str">
        <x:v>C</x:v>
      </x:c>
      <x:c r="E1305" s="2" t="str">
        <x:v>FY2023</x:v>
      </x:c>
      <x:c r="F1305" s="2" t="str">
        <x:v>preferred_div</x:v>
      </x:c>
      <x:c r="G1305" s="2" t="n">
        <x:v>1198</x:v>
      </x:c>
      <x:c r="H1305" s="2" t="str">
        <x:v>USD</x:v>
      </x:c>
      <x:c r="I1305" s="2" t="str">
        <x:v>2023-12-31</x:v>
      </x:c>
      <x:c r="J1305" s="2" t="str">
        <x:v>2026-02-20</x:v>
      </x:c>
      <x:c r="K1305" s="2" t="str">
        <x:v>0000831001-26-000011</x:v>
      </x:c>
      <x:c r="L1305" s="2" t="str">
        <x:v>data/raw/filings/C_0000831001-26-000011_c-20251231.htm</x:v>
      </x:c>
      <x:c r="M1305" s="2" t="str">
        <x:v>https://www.sec.gov/Archives/edgar/data/831001/000083100126000011/c-20251231.htm</x:v>
      </x:c>
      <x:c r="N1305" s="2" t="str">
        <x:v>f-2966</x:v>
      </x:c>
      <x:c r="O1305" s="2" t="str"/>
      <x:c r="P1305" s="2" t="str">
        <x:v>Exact XBRL anchor</x:v>
      </x:c>
      <x:c r="Q1305" s="2" t="str">
        <x:v>Dividends, Preferred Stock</x:v>
      </x:c>
      <x:c r="R1305" s="2" t="str">
        <x:v>highlighted/C_0000831001-26-000011_c-20251231.htm</x:v>
      </x:c>
      <x:c r="S1305" s="2" t="str">
        <x:v>highlighted/C_FY2023_Citi-2023-Annual-Report.pdf</x:v>
      </x:c>
      <x:c r="T1305" s="2" t="str">
        <x:v>17,155,202</x:v>
      </x:c>
    </x:row>
    <x:row r="1306" ht="24" customHeight="1">
      <x:c r="C1306" s="2" t="str">
        <x:v>Historical Inputs!F1306</x:v>
      </x:c>
      <x:c r="D1306" s="2" t="str">
        <x:v>C</x:v>
      </x:c>
      <x:c r="E1306" s="2" t="str">
        <x:v>FY2023</x:v>
      </x:c>
      <x:c r="F1306" s="2" t="str">
        <x:v>eps</x:v>
      </x:c>
      <x:c r="G1306" s="2" t="n">
        <x:v>4.04</x:v>
      </x:c>
      <x:c r="H1306" s="2" t="str">
        <x:v>USD/shares</x:v>
      </x:c>
      <x:c r="I1306" s="2" t="str">
        <x:v>2023-12-31</x:v>
      </x:c>
      <x:c r="J1306" s="2" t="str">
        <x:v>2026-02-20</x:v>
      </x:c>
      <x:c r="K1306" s="2" t="str">
        <x:v>0000831001-26-000011</x:v>
      </x:c>
      <x:c r="L1306" s="2" t="str">
        <x:v>data/raw/filings/C_0000831001-26-000011_c-20251231.htm</x:v>
      </x:c>
      <x:c r="M1306" s="2" t="str">
        <x:v>https://www.sec.gov/Archives/edgar/data/831001/000083100126000011/c-20251231.htm</x:v>
      </x:c>
      <x:c r="N1306" s="2" t="str">
        <x:v>f-3014</x:v>
      </x:c>
      <x:c r="O1306" s="2" t="str"/>
      <x:c r="P1306" s="2" t="str">
        <x:v>Exact XBRL anchor</x:v>
      </x:c>
      <x:c r="Q1306" s="2" t="str">
        <x:v>Earnings Per Share, Diluted</x:v>
      </x:c>
      <x:c r="R1306" s="2" t="str">
        <x:v>highlighted/C_0000831001-26-000011_c-20251231.htm</x:v>
      </x:c>
      <x:c r="S1306" s="2" t="str">
        <x:v>highlighted/C_FY2023_Citi-2023-Annual-Report.pdf</x:v>
      </x:c>
      <x:c r="T1306" s="2" t="str">
        <x:v>202</x:v>
      </x:c>
    </x:row>
    <x:row r="1307" ht="24" customHeight="1">
      <x:c r="C1307" s="2" t="str">
        <x:v>Historical Inputs!F1307</x:v>
      </x:c>
      <x:c r="D1307" s="2" t="str">
        <x:v>C</x:v>
      </x:c>
      <x:c r="E1307" s="2" t="str">
        <x:v>FY2023</x:v>
      </x:c>
      <x:c r="F1307" s="2" t="str">
        <x:v>shares_diluted</x:v>
      </x:c>
      <x:c r="G1307" s="2" t="n">
        <x:v>1955.8</x:v>
      </x:c>
      <x:c r="H1307" s="2" t="str">
        <x:v>shares</x:v>
      </x:c>
      <x:c r="I1307" s="2" t="str">
        <x:v>2023-12-31</x:v>
      </x:c>
      <x:c r="J1307" s="2" t="str">
        <x:v>2026-02-20</x:v>
      </x:c>
      <x:c r="K1307" s="2" t="str">
        <x:v>0000831001-26-000011</x:v>
      </x:c>
      <x:c r="L1307" s="2" t="str">
        <x:v>data/raw/filings/C_0000831001-26-000011_c-20251231.htm</x:v>
      </x:c>
      <x:c r="M1307" s="2" t="str">
        <x:v>https://www.sec.gov/Archives/edgar/data/831001/000083100126000011/c-20251231.htm</x:v>
      </x:c>
      <x:c r="N1307" s="2" t="str">
        <x:v>f-3005</x:v>
      </x:c>
      <x:c r="O1307" s="2" t="str"/>
      <x:c r="P1307" s="2" t="str">
        <x:v>Exact XBRL anchor</x:v>
      </x:c>
      <x:c r="Q1307" s="2" t="str">
        <x:v>Weighted Average Number of Shares Outstanding, Diluted</x:v>
      </x:c>
      <x:c r="R1307" s="2" t="str">
        <x:v>highlighted/C_0000831001-26-000011_c-20251231.htm</x:v>
      </x:c>
      <x:c r="S1307" s="2" t="str">
        <x:v>highlighted/C_FY2023_Citi-2023-Annual-Report.pdf</x:v>
      </x:c>
      <x:c r="T1307" s="2" t="str">
        <x:v>151,202</x:v>
      </x:c>
    </x:row>
    <x:row r="1308" ht="24" customHeight="1">
      <x:c r="C1308" s="2" t="str">
        <x:v>Historical Inputs!F1308</x:v>
      </x:c>
      <x:c r="D1308" s="2" t="str">
        <x:v>C</x:v>
      </x:c>
      <x:c r="E1308" s="2" t="str">
        <x:v>FY2023</x:v>
      </x:c>
      <x:c r="F1308" s="2" t="str">
        <x:v>dps</x:v>
      </x:c>
      <x:c r="G1308" s="2" t="str">
        <x:v>n.a.</x:v>
      </x:c>
      <x:c r="H1308" s="2" t="str">
        <x:v>USD/share</x:v>
      </x:c>
      <x:c r="I1308" s="2" t="str">
        <x:v>2023-12-31</x:v>
      </x:c>
      <x:c r="J1308" s="2" t="str"/>
      <x:c r="K1308" s="2" t="str"/>
      <x:c r="L1308" s="2" t="str"/>
      <x:c r="M1308" s="2" t="str"/>
      <x:c r="N1308" s="2" t="str"/>
      <x:c r="O1308" s="2" t="str"/>
      <x:c r="P1308" s="2" t="str">
        <x:v>Not reported / unavailable</x:v>
      </x:c>
      <x:c r="Q1308" s="2" t="str">
        <x:v>Dividends per common share</x:v>
      </x:c>
      <x:c r="R1308" s="2" t="str"/>
      <x:c r="S1308" s="2" t="str"/>
      <x:c r="T1308" s="2" t="str"/>
    </x:row>
    <x:row r="1309" ht="24" customHeight="1">
      <x:c r="C1309" s="2" t="str">
        <x:v>Historical Inputs!F1309</x:v>
      </x:c>
      <x:c r="D1309" s="2" t="str">
        <x:v>C</x:v>
      </x:c>
      <x:c r="E1309" s="2" t="str">
        <x:v>FY2023</x:v>
      </x:c>
      <x:c r="F1309" s="2" t="str">
        <x:v>dividends</x:v>
      </x:c>
      <x:c r="G1309" s="2" t="n">
        <x:v>5212</x:v>
      </x:c>
      <x:c r="H1309" s="2" t="str">
        <x:v>USD</x:v>
      </x:c>
      <x:c r="I1309" s="2" t="str">
        <x:v>2023-12-31</x:v>
      </x:c>
      <x:c r="J1309" s="2" t="str">
        <x:v>2026-02-20</x:v>
      </x:c>
      <x:c r="K1309" s="2" t="str">
        <x:v>0000831001-26-000011</x:v>
      </x:c>
      <x:c r="L1309" s="2" t="str">
        <x:v>data/raw/filings/C_0000831001-26-000011_c-20251231.htm</x:v>
      </x:c>
      <x:c r="M1309" s="2" t="str">
        <x:v>https://www.sec.gov/Archives/edgar/data/831001/000083100126000011/c-20251231.htm</x:v>
      </x:c>
      <x:c r="N1309" s="2" t="str">
        <x:v>f-603</x:v>
      </x:c>
      <x:c r="O1309" s="2" t="str"/>
      <x:c r="P1309" s="2" t="str">
        <x:v>Exact XBRL anchor</x:v>
      </x:c>
      <x:c r="Q1309" s="2" t="str">
        <x:v>Payments of Dividends</x:v>
      </x:c>
      <x:c r="R1309" s="2" t="str">
        <x:v>highlighted/C_0000831001-26-000011_c-20251231.htm</x:v>
      </x:c>
      <x:c r="S1309" s="2" t="str">
        <x:v>highlighted/C_FY2023_Citi-2023-Annual-Report.pdf</x:v>
      </x:c>
      <x:c r="T1309" s="2" t="str">
        <x:v>157,320</x:v>
      </x:c>
    </x:row>
    <x:row r="1310" ht="24" customHeight="1">
      <x:c r="C1310" s="2" t="str">
        <x:v>Historical Inputs!F1310</x:v>
      </x:c>
      <x:c r="D1310" s="2" t="str">
        <x:v>C</x:v>
      </x:c>
      <x:c r="E1310" s="2" t="str">
        <x:v>FY2023</x:v>
      </x:c>
      <x:c r="F1310" s="2" t="str">
        <x:v>buybacks</x:v>
      </x:c>
      <x:c r="G1310" s="2" t="n">
        <x:v>1977</x:v>
      </x:c>
      <x:c r="H1310" s="2" t="str">
        <x:v>USD</x:v>
      </x:c>
      <x:c r="I1310" s="2" t="str">
        <x:v>2023-12-31</x:v>
      </x:c>
      <x:c r="J1310" s="2" t="str">
        <x:v>2026-02-20</x:v>
      </x:c>
      <x:c r="K1310" s="2" t="str">
        <x:v>0000831001-26-000011</x:v>
      </x:c>
      <x:c r="L1310" s="2" t="str">
        <x:v>data/raw/filings/C_0000831001-26-000011_c-20251231.htm</x:v>
      </x:c>
      <x:c r="M1310" s="2" t="str">
        <x:v>https://www.sec.gov/Archives/edgar/data/831001/000083100126000011/c-20251231.htm</x:v>
      </x:c>
      <x:c r="N1310" s="2" t="str">
        <x:v>f-612</x:v>
      </x:c>
      <x:c r="O1310" s="2" t="str"/>
      <x:c r="P1310" s="2" t="str">
        <x:v>Exact XBRL anchor</x:v>
      </x:c>
      <x:c r="Q1310" s="2" t="str">
        <x:v>Payments for Repurchase of Common Stock</x:v>
      </x:c>
      <x:c r="R1310" s="2" t="str">
        <x:v>highlighted/C_0000831001-26-000011_c-20251231.htm</x:v>
      </x:c>
      <x:c r="S1310" s="2" t="str"/>
      <x:c r="T1310" s="2" t="str"/>
    </x:row>
    <x:row r="1311" ht="24" customHeight="1">
      <x:c r="C1311" s="2" t="str">
        <x:v>Historical Inputs!F1311</x:v>
      </x:c>
      <x:c r="D1311" s="2" t="str">
        <x:v>C</x:v>
      </x:c>
      <x:c r="E1311" s="2" t="str">
        <x:v>FY2023</x:v>
      </x:c>
      <x:c r="F1311" s="2" t="str">
        <x:v>chargeoffs</x:v>
      </x:c>
      <x:c r="G1311" s="2" t="str">
        <x:v>n.a.</x:v>
      </x:c>
      <x:c r="H1311" s="2" t="str">
        <x:v>USDm</x:v>
      </x:c>
      <x:c r="I1311" s="2" t="str">
        <x:v>2023-12-31</x:v>
      </x:c>
      <x:c r="J1311" s="2" t="str"/>
      <x:c r="K1311" s="2" t="str"/>
      <x:c r="L1311" s="2" t="str"/>
      <x:c r="M1311" s="2" t="str"/>
      <x:c r="N1311" s="2" t="str"/>
      <x:c r="O1311" s="2" t="str"/>
      <x:c r="P1311" s="2" t="str">
        <x:v>Not reported / unavailable</x:v>
      </x:c>
      <x:c r="Q1311" s="2" t="str">
        <x:v>Gross loan charge-offs</x:v>
      </x:c>
      <x:c r="R1311" s="2" t="str"/>
      <x:c r="S1311" s="2" t="str"/>
      <x:c r="T1311" s="2" t="str"/>
    </x:row>
    <x:row r="1312" ht="24" customHeight="1">
      <x:c r="C1312" s="2" t="str">
        <x:v>Historical Inputs!F1312</x:v>
      </x:c>
      <x:c r="D1312" s="2" t="str">
        <x:v>C</x:v>
      </x:c>
      <x:c r="E1312" s="2" t="str">
        <x:v>FY2023</x:v>
      </x:c>
      <x:c r="F1312" s="2" t="str">
        <x:v>recoveries</x:v>
      </x:c>
      <x:c r="G1312" s="2" t="str">
        <x:v>n.a.</x:v>
      </x:c>
      <x:c r="H1312" s="2" t="str">
        <x:v>USDm</x:v>
      </x:c>
      <x:c r="I1312" s="2" t="str">
        <x:v>2023-12-31</x:v>
      </x:c>
      <x:c r="J1312" s="2" t="str"/>
      <x:c r="K1312" s="2" t="str"/>
      <x:c r="L1312" s="2" t="str"/>
      <x:c r="M1312" s="2" t="str"/>
      <x:c r="N1312" s="2" t="str"/>
      <x:c r="O1312" s="2" t="str"/>
      <x:c r="P1312" s="2" t="str">
        <x:v>Not reported / unavailable</x:v>
      </x:c>
      <x:c r="Q1312" s="2" t="str">
        <x:v>Loan recoveries</x:v>
      </x:c>
      <x:c r="R1312" s="2" t="str"/>
      <x:c r="S1312" s="2" t="str"/>
      <x:c r="T1312" s="2" t="str"/>
    </x:row>
    <x:row r="1313" ht="24" customHeight="1">
      <x:c r="C1313" s="2" t="str">
        <x:v>Historical Inputs!F1313</x:v>
      </x:c>
      <x:c r="D1313" s="2" t="str">
        <x:v>C</x:v>
      </x:c>
      <x:c r="E1313" s="2" t="str">
        <x:v>FY2023</x:v>
      </x:c>
      <x:c r="F1313" s="2" t="str">
        <x:v>rwa</x:v>
      </x:c>
      <x:c r="G1313" s="2" t="str">
        <x:v>n.a.</x:v>
      </x:c>
      <x:c r="H1313" s="2" t="str">
        <x:v>USDm</x:v>
      </x:c>
      <x:c r="I1313" s="2" t="str">
        <x:v>2023-12-31</x:v>
      </x:c>
      <x:c r="J1313" s="2" t="str"/>
      <x:c r="K1313" s="2" t="str"/>
      <x:c r="L1313" s="2" t="str"/>
      <x:c r="M1313" s="2" t="str"/>
      <x:c r="N1313" s="2" t="str"/>
      <x:c r="O1313" s="2" t="str"/>
      <x:c r="P1313" s="2" t="str">
        <x:v>Not reported / unavailable</x:v>
      </x:c>
      <x:c r="Q1313" s="2" t="str">
        <x:v>Risk-weighted assets</x:v>
      </x:c>
      <x:c r="R1313" s="2" t="str"/>
      <x:c r="S1313" s="2" t="str"/>
      <x:c r="T1313" s="2" t="str"/>
    </x:row>
    <x:row r="1314" ht="24" customHeight="1">
      <x:c r="C1314" s="2" t="str">
        <x:v>Historical Inputs!F1314</x:v>
      </x:c>
      <x:c r="D1314" s="2" t="str">
        <x:v>C</x:v>
      </x:c>
      <x:c r="E1314" s="2" t="str">
        <x:v>FY2023</x:v>
      </x:c>
      <x:c r="F1314" s="2" t="str">
        <x:v>cet1_reported</x:v>
      </x:c>
      <x:c r="G1314" s="2" t="str">
        <x:v>n.a.</x:v>
      </x:c>
      <x:c r="H1314" s="2" t="str">
        <x:v>%</x:v>
      </x:c>
      <x:c r="I1314" s="2" t="str">
        <x:v>2023-12-31</x:v>
      </x:c>
      <x:c r="J1314" s="2" t="str"/>
      <x:c r="K1314" s="2" t="str"/>
      <x:c r="L1314" s="2" t="str"/>
      <x:c r="M1314" s="2" t="str"/>
      <x:c r="N1314" s="2" t="str"/>
      <x:c r="O1314" s="2" t="str"/>
      <x:c r="P1314" s="2" t="str">
        <x:v>Not reported / unavailable</x:v>
      </x:c>
      <x:c r="Q1314" s="2" t="str">
        <x:v>Actual standardized CET1 ratio</x:v>
      </x:c>
      <x:c r="R1314" s="2" t="str"/>
      <x:c r="S1314" s="2" t="str"/>
      <x:c r="T1314" s="2" t="str"/>
    </x:row>
    <x:row r="1315" ht="24" customHeight="1">
      <x:c r="C1315" s="2" t="str">
        <x:v>Historical Inputs!F1315</x:v>
      </x:c>
      <x:c r="D1315" s="2" t="str">
        <x:v>C</x:v>
      </x:c>
      <x:c r="E1315" s="2" t="str">
        <x:v>FY2023</x:v>
      </x:c>
      <x:c r="F1315" s="2" t="str">
        <x:v>nim_reported</x:v>
      </x:c>
      <x:c r="G1315" s="2" t="str">
        <x:v>n.a.</x:v>
      </x:c>
      <x:c r="H1315" s="2" t="str">
        <x:v>%</x:v>
      </x:c>
      <x:c r="I1315" s="2" t="str">
        <x:v>2023-12-31</x:v>
      </x:c>
      <x:c r="J1315" s="2" t="str"/>
      <x:c r="K1315" s="2" t="str"/>
      <x:c r="L1315" s="2" t="str"/>
      <x:c r="M1315" s="2" t="str"/>
      <x:c r="N1315" s="2" t="str"/>
      <x:c r="O1315" s="2" t="str"/>
      <x:c r="P1315" s="2" t="str">
        <x:v>Not reported / unavailable</x:v>
      </x:c>
      <x:c r="Q1315" s="2" t="str">
        <x:v>Issuer reported net interest margin</x:v>
      </x:c>
      <x:c r="R1315" s="2" t="str"/>
      <x:c r="S1315" s="2" t="str"/>
      <x:c r="T1315" s="2" t="str"/>
    </x:row>
    <x:row r="1316" ht="24" customHeight="1">
      <x:c r="C1316" s="2" t="str">
        <x:v>Historical Inputs!F1316</x:v>
      </x:c>
      <x:c r="D1316" s="2" t="str">
        <x:v>C</x:v>
      </x:c>
      <x:c r="E1316" s="2" t="str">
        <x:v>FY2023</x:v>
      </x:c>
      <x:c r="F1316" s="2" t="str">
        <x:v>bvps_reported</x:v>
      </x:c>
      <x:c r="G1316" s="2" t="n">
        <x:v>98.71</x:v>
      </x:c>
      <x:c r="H1316" s="2" t="str">
        <x:v>USD/shares</x:v>
      </x:c>
      <x:c r="I1316" s="2" t="str">
        <x:v>2023-12-31</x:v>
      </x:c>
      <x:c r="J1316" s="2" t="str">
        <x:v>2024-02-23</x:v>
      </x:c>
      <x:c r="K1316" s="2" t="str">
        <x:v>0000831001-24-000033</x:v>
      </x:c>
      <x:c r="L1316" s="2" t="str">
        <x:v>data/raw/filings/C_0000831001-24-000033_c-20231231.htm</x:v>
      </x:c>
      <x:c r="M1316" s="2" t="str">
        <x:v>https://www.sec.gov/Archives/edgar/data/831001/000083100124000033/c-20231231.htm</x:v>
      </x:c>
      <x:c r="N1316" s="2" t="str"/>
      <x:c r="O1316" s="2" t="str"/>
      <x:c r="P1316" s="2" t="str">
        <x:v>Exact selected original table text</x:v>
      </x:c>
      <x:c r="Q1316" s="2" t="str">
        <x:v>Reported common book value per share</x:v>
      </x:c>
      <x:c r="R1316" s="2" t="str">
        <x:v>highlighted/C_0000831001-24-000033_c-20231231.htm</x:v>
      </x:c>
      <x:c r="S1316" s="2" t="str">
        <x:v>highlighted/C_FY2023_Citi-2023-Annual-Report.pdf</x:v>
      </x:c>
      <x:c r="T1316" s="2" t="str">
        <x:v>18,54</x:v>
      </x:c>
    </x:row>
    <x:row r="1317" ht="24" customHeight="1">
      <x:c r="C1317" s="2" t="str">
        <x:v>Historical Inputs!F1317</x:v>
      </x:c>
      <x:c r="D1317" s="2" t="str">
        <x:v>C</x:v>
      </x:c>
      <x:c r="E1317" s="2" t="str">
        <x:v>FY2023</x:v>
      </x:c>
      <x:c r="F1317" s="2" t="str">
        <x:v>tbvps_reported</x:v>
      </x:c>
      <x:c r="G1317" s="2" t="n">
        <x:v>86.19</x:v>
      </x:c>
      <x:c r="H1317" s="2" t="str">
        <x:v>USD/shares</x:v>
      </x:c>
      <x:c r="I1317" s="2" t="str">
        <x:v>2023-12-31</x:v>
      </x:c>
      <x:c r="J1317" s="2" t="str">
        <x:v>2024-02-23</x:v>
      </x:c>
      <x:c r="K1317" s="2" t="str">
        <x:v>0000831001-24-000033</x:v>
      </x:c>
      <x:c r="L1317" s="2" t="str">
        <x:v>data/raw/filings/C_0000831001-24-000033_c-20231231.htm</x:v>
      </x:c>
      <x:c r="M1317" s="2" t="str">
        <x:v>https://www.sec.gov/Archives/edgar/data/831001/000083100124000033/c-20231231.htm</x:v>
      </x:c>
      <x:c r="N1317" s="2" t="str"/>
      <x:c r="O1317" s="2" t="str"/>
      <x:c r="P1317" s="2" t="str">
        <x:v>Exact selected original table text</x:v>
      </x:c>
      <x:c r="Q1317" s="2" t="str">
        <x:v>Reported tangible book value per share</x:v>
      </x:c>
      <x:c r="R1317" s="2" t="str">
        <x:v>highlighted/C_0000831001-24-000033_c-20231231.htm</x:v>
      </x:c>
      <x:c r="S1317" s="2" t="str">
        <x:v>highlighted/C_FY2023_Citi-2023-Annual-Report.pdf</x:v>
      </x:c>
      <x:c r="T1317" s="2" t="str">
        <x:v>18,54</x:v>
      </x:c>
    </x:row>
    <x:row r="1318" ht="24" customHeight="1">
      <x:c r="C1318" s="2" t="str">
        <x:v>Historical Inputs!F1318</x:v>
      </x:c>
      <x:c r="D1318" s="2" t="str">
        <x:v>C</x:v>
      </x:c>
      <x:c r="E1318" s="2" t="str">
        <x:v>FY2023</x:v>
      </x:c>
      <x:c r="F1318" s="2" t="str">
        <x:v>tce_reported</x:v>
      </x:c>
      <x:c r="G1318" s="2" t="str">
        <x:v>n.a.</x:v>
      </x:c>
      <x:c r="H1318" s="2" t="str">
        <x:v>USDm</x:v>
      </x:c>
      <x:c r="I1318" s="2" t="str">
        <x:v>2023-12-31</x:v>
      </x:c>
      <x:c r="J1318" s="2" t="str"/>
      <x:c r="K1318" s="2" t="str"/>
      <x:c r="L1318" s="2" t="str"/>
      <x:c r="M1318" s="2" t="str"/>
      <x:c r="N1318" s="2" t="str"/>
      <x:c r="O1318" s="2" t="str"/>
      <x:c r="P1318" s="2" t="str">
        <x:v>Not reported / unavailable</x:v>
      </x:c>
      <x:c r="Q1318" s="2" t="str">
        <x:v>Reported tangible common equity</x:v>
      </x:c>
      <x:c r="R1318" s="2" t="str"/>
      <x:c r="S1318" s="2" t="str"/>
      <x:c r="T1318" s="2" t="str"/>
    </x:row>
    <x:row r="1319" ht="24" customHeight="1">
      <x:c r="C1319" s="2" t="str">
        <x:v>Historical Inputs!F1319</x:v>
      </x:c>
      <x:c r="D1319" s="2" t="str">
        <x:v>C</x:v>
      </x:c>
      <x:c r="E1319" s="2" t="str">
        <x:v>FY2024</x:v>
      </x:c>
      <x:c r="F1319" s="2" t="str">
        <x:v>assets</x:v>
      </x:c>
      <x:c r="G1319" s="2" t="n">
        <x:v>2352945</x:v>
      </x:c>
      <x:c r="H1319" s="2" t="str">
        <x:v>USD</x:v>
      </x:c>
      <x:c r="I1319" s="2" t="str">
        <x:v>2024-12-31</x:v>
      </x:c>
      <x:c r="J1319" s="2" t="str">
        <x:v>2026-02-20</x:v>
      </x:c>
      <x:c r="K1319" s="2" t="str">
        <x:v>0000831001-26-000011</x:v>
      </x:c>
      <x:c r="L1319" s="2" t="str">
        <x:v>data/raw/filings/C_0000831001-26-000011_c-20251231.htm</x:v>
      </x:c>
      <x:c r="M1319" s="2" t="str">
        <x:v>https://www.sec.gov/Archives/edgar/data/831001/000083100126000011/c-20251231.htm</x:v>
      </x:c>
      <x:c r="N1319" s="2" t="str">
        <x:v>f-1106</x:v>
      </x:c>
      <x:c r="O1319" s="2" t="str"/>
      <x:c r="P1319" s="2" t="str">
        <x:v>Exact XBRL anchor</x:v>
      </x:c>
      <x:c r="Q1319" s="2" t="str">
        <x:v>Assets</x:v>
      </x:c>
      <x:c r="R1319" s="2" t="str">
        <x:v>highlighted/C_0000831001-26-000011_c-20251231.htm</x:v>
      </x:c>
      <x:c r="S1319" s="2" t="str">
        <x:v>highlighted/C_FY2024_citi-2024-annual-report.pdf</x:v>
      </x:c>
      <x:c r="T1319" s="2" t="str">
        <x:v>22,151</x:v>
      </x:c>
    </x:row>
    <x:row r="1320" ht="24" customHeight="1">
      <x:c r="C1320" s="2" t="str">
        <x:v>Historical Inputs!F1320</x:v>
      </x:c>
      <x:c r="D1320" s="2" t="str">
        <x:v>C</x:v>
      </x:c>
      <x:c r="E1320" s="2" t="str">
        <x:v>FY2024</x:v>
      </x:c>
      <x:c r="F1320" s="2" t="str">
        <x:v>liabilities</x:v>
      </x:c>
      <x:c r="G1320" s="2" t="n">
        <x:v>2143579</x:v>
      </x:c>
      <x:c r="H1320" s="2" t="str">
        <x:v>USD</x:v>
      </x:c>
      <x:c r="I1320" s="2" t="str">
        <x:v>2024-12-31</x:v>
      </x:c>
      <x:c r="J1320" s="2" t="str">
        <x:v>2026-02-20</x:v>
      </x:c>
      <x:c r="K1320" s="2" t="str">
        <x:v>0000831001-26-000011</x:v>
      </x:c>
      <x:c r="L1320" s="2" t="str">
        <x:v>data/raw/filings/C_0000831001-26-000011_c-20251231.htm</x:v>
      </x:c>
      <x:c r="M1320" s="2" t="str">
        <x:v>https://www.sec.gov/Archives/edgar/data/831001/000083100126000011/c-20251231.htm</x:v>
      </x:c>
      <x:c r="N1320" s="2" t="str">
        <x:v>f-302</x:v>
      </x:c>
      <x:c r="O1320" s="2" t="str"/>
      <x:c r="P1320" s="2" t="str">
        <x:v>Exact XBRL anchor</x:v>
      </x:c>
      <x:c r="Q1320" s="2" t="str">
        <x:v>Liabilities</x:v>
      </x:c>
      <x:c r="R1320" s="2" t="str">
        <x:v>highlighted/C_0000831001-26-000011_c-20251231.htm</x:v>
      </x:c>
      <x:c r="S1320" s="2" t="str">
        <x:v>highlighted/C_FY2024_citi-2024-annual-report.pdf</x:v>
      </x:c>
      <x:c r="T1320" s="2" t="str">
        <x:v>152</x:v>
      </x:c>
    </x:row>
    <x:row r="1321" ht="24" customHeight="1">
      <x:c r="C1321" s="2" t="str">
        <x:v>Historical Inputs!F1321</x:v>
      </x:c>
      <x:c r="D1321" s="2" t="str">
        <x:v>C</x:v>
      </x:c>
      <x:c r="E1321" s="2" t="str">
        <x:v>FY2024</x:v>
      </x:c>
      <x:c r="F1321" s="2" t="str">
        <x:v>equity</x:v>
      </x:c>
      <x:c r="G1321" s="2" t="n">
        <x:v>208598</x:v>
      </x:c>
      <x:c r="H1321" s="2" t="str">
        <x:v>USD</x:v>
      </x:c>
      <x:c r="I1321" s="2" t="str">
        <x:v>2024-12-31</x:v>
      </x:c>
      <x:c r="J1321" s="2" t="str">
        <x:v>2026-02-20</x:v>
      </x:c>
      <x:c r="K1321" s="2" t="str">
        <x:v>0000831001-26-000011</x:v>
      </x:c>
      <x:c r="L1321" s="2" t="str">
        <x:v>data/raw/filings/C_0000831001-26-000011_c-20251231.htm</x:v>
      </x:c>
      <x:c r="M1321" s="2" t="str">
        <x:v>https://www.sec.gov/Archives/edgar/data/831001/000083100126000011/c-20251231.htm</x:v>
      </x:c>
      <x:c r="N1321" s="2" t="str">
        <x:v>f-330</x:v>
      </x:c>
      <x:c r="O1321" s="2" t="str"/>
      <x:c r="P1321" s="2" t="str">
        <x:v>Exact XBRL anchor</x:v>
      </x:c>
      <x:c r="Q1321" s="2" t="str">
        <x:v>Stockholders' Equity Attributable to Parent</x:v>
      </x:c>
      <x:c r="R1321" s="2" t="str">
        <x:v>highlighted/C_0000831001-26-000011_c-20251231.htm</x:v>
      </x:c>
      <x:c r="S1321" s="2" t="str"/>
      <x:c r="T1321" s="2" t="str"/>
    </x:row>
    <x:row r="1322" ht="24" customHeight="1">
      <x:c r="C1322" s="2" t="str">
        <x:v>Historical Inputs!F1322</x:v>
      </x:c>
      <x:c r="D1322" s="2" t="str">
        <x:v>C</x:v>
      </x:c>
      <x:c r="E1322" s="2" t="str">
        <x:v>FY2024</x:v>
      </x:c>
      <x:c r="F1322" s="2" t="str">
        <x:v>preferred</x:v>
      </x:c>
      <x:c r="G1322" s="2" t="n">
        <x:v>17850</x:v>
      </x:c>
      <x:c r="H1322" s="2" t="str">
        <x:v>USD</x:v>
      </x:c>
      <x:c r="I1322" s="2" t="str">
        <x:v>2024-12-31</x:v>
      </x:c>
      <x:c r="J1322" s="2" t="str">
        <x:v>2026-02-20</x:v>
      </x:c>
      <x:c r="K1322" s="2" t="str">
        <x:v>0000831001-26-000011</x:v>
      </x:c>
      <x:c r="L1322" s="2" t="str">
        <x:v>data/raw/filings/C_0000831001-26-000011_c-20251231.htm</x:v>
      </x:c>
      <x:c r="M1322" s="2" t="str">
        <x:v>https://www.sec.gov/Archives/edgar/data/831001/000083100126000011/c-20251231.htm</x:v>
      </x:c>
      <x:c r="N1322" s="2" t="str">
        <x:v>f-6524</x:v>
      </x:c>
      <x:c r="O1322" s="2" t="str"/>
      <x:c r="P1322" s="2" t="str">
        <x:v>Exact XBRL anchor</x:v>
      </x:c>
      <x:c r="Q1322" s="2" t="str">
        <x:v>Preferred Stock, Value, Issued</x:v>
      </x:c>
      <x:c r="R1322" s="2" t="str">
        <x:v>highlighted/C_0000831001-26-000011_c-20251231.htm</x:v>
      </x:c>
      <x:c r="S1322" s="2" t="str">
        <x:v>highlighted/C_FY2024_citi-2024-annual-report.pdf</x:v>
      </x:c>
      <x:c r="T1322" s="2" t="str">
        <x:v>56</x:v>
      </x:c>
    </x:row>
    <x:row r="1323" ht="24" customHeight="1">
      <x:c r="C1323" s="2" t="str">
        <x:v>Historical Inputs!F1323</x:v>
      </x:c>
      <x:c r="D1323" s="2" t="str">
        <x:v>C</x:v>
      </x:c>
      <x:c r="E1323" s="2" t="str">
        <x:v>FY2024</x:v>
      </x:c>
      <x:c r="F1323" s="2" t="str">
        <x:v>common_equity_reported</x:v>
      </x:c>
      <x:c r="G1323" s="2" t="str">
        <x:v>n.a.</x:v>
      </x:c>
      <x:c r="H1323" s="2" t="str">
        <x:v>USDm</x:v>
      </x:c>
      <x:c r="I1323" s="2" t="str">
        <x:v>2024-12-31</x:v>
      </x:c>
      <x:c r="J1323" s="2" t="str"/>
      <x:c r="K1323" s="2" t="str"/>
      <x:c r="L1323" s="2" t="str"/>
      <x:c r="M1323" s="2" t="str"/>
      <x:c r="N1323" s="2" t="str"/>
      <x:c r="O1323" s="2" t="str"/>
      <x:c r="P1323" s="2" t="str">
        <x:v>Not reported / unavailable</x:v>
      </x:c>
      <x:c r="Q1323" s="2" t="str">
        <x:v>Reported common shareholders equity</x:v>
      </x:c>
      <x:c r="R1323" s="2" t="str"/>
      <x:c r="S1323" s="2" t="str"/>
      <x:c r="T1323" s="2" t="str"/>
    </x:row>
    <x:row r="1324" ht="24" customHeight="1">
      <x:c r="C1324" s="2" t="str">
        <x:v>Historical Inputs!F1324</x:v>
      </x:c>
      <x:c r="D1324" s="2" t="str">
        <x:v>C</x:v>
      </x:c>
      <x:c r="E1324" s="2" t="str">
        <x:v>FY2024</x:v>
      </x:c>
      <x:c r="F1324" s="2" t="str">
        <x:v>goodwill</x:v>
      </x:c>
      <x:c r="G1324" s="2" t="n">
        <x:v>19300</x:v>
      </x:c>
      <x:c r="H1324" s="2" t="str">
        <x:v>USD</x:v>
      </x:c>
      <x:c r="I1324" s="2" t="str">
        <x:v>2024-12-31</x:v>
      </x:c>
      <x:c r="J1324" s="2" t="str">
        <x:v>2026-02-20</x:v>
      </x:c>
      <x:c r="K1324" s="2" t="str">
        <x:v>0000831001-26-000011</x:v>
      </x:c>
      <x:c r="L1324" s="2" t="str">
        <x:v>data/raw/filings/C_0000831001-26-000011_c-20251231.htm</x:v>
      </x:c>
      <x:c r="M1324" s="2" t="str">
        <x:v>https://www.sec.gov/Archives/edgar/data/831001/000083100126000011/c-20251231.htm</x:v>
      </x:c>
      <x:c r="N1324" s="2" t="str">
        <x:v>f-5774</x:v>
      </x:c>
      <x:c r="O1324" s="2" t="str"/>
      <x:c r="P1324" s="2" t="str">
        <x:v>Exact XBRL anchor</x:v>
      </x:c>
      <x:c r="Q1324" s="2" t="str">
        <x:v>Goodwill</x:v>
      </x:c>
      <x:c r="R1324" s="2" t="str">
        <x:v>highlighted/C_0000831001-26-000011_c-20251231.htm</x:v>
      </x:c>
      <x:c r="S1324" s="2" t="str">
        <x:v>highlighted/C_FY2024_citi-2024-annual-report.pdf</x:v>
      </x:c>
      <x:c r="T1324" s="2" t="str">
        <x:v>56,151</x:v>
      </x:c>
    </x:row>
    <x:row r="1325" ht="24" customHeight="1">
      <x:c r="C1325" s="2" t="str">
        <x:v>Historical Inputs!F1325</x:v>
      </x:c>
      <x:c r="D1325" s="2" t="str">
        <x:v>C</x:v>
      </x:c>
      <x:c r="E1325" s="2" t="str">
        <x:v>FY2024</x:v>
      </x:c>
      <x:c r="F1325" s="2" t="str">
        <x:v>intangibles</x:v>
      </x:c>
      <x:c r="G1325" s="2" t="n">
        <x:v>4494</x:v>
      </x:c>
      <x:c r="H1325" s="2" t="str">
        <x:v>USD</x:v>
      </x:c>
      <x:c r="I1325" s="2" t="str">
        <x:v>2024-12-31</x:v>
      </x:c>
      <x:c r="J1325" s="2" t="str">
        <x:v>2026-02-20</x:v>
      </x:c>
      <x:c r="K1325" s="2" t="str">
        <x:v>0000831001-26-000011</x:v>
      </x:c>
      <x:c r="L1325" s="2" t="str">
        <x:v>data/raw/filings/C_0000831001-26-000011_c-20251231.htm</x:v>
      </x:c>
      <x:c r="M1325" s="2" t="str">
        <x:v>https://www.sec.gov/Archives/edgar/data/831001/000083100126000011/c-20251231.htm</x:v>
      </x:c>
      <x:c r="N1325" s="2" t="str">
        <x:v>f-268</x:v>
      </x:c>
      <x:c r="O1325" s="2" t="str"/>
      <x:c r="P1325" s="2" t="str">
        <x:v>Exact XBRL anchor</x:v>
      </x:c>
      <x:c r="Q1325" s="2" t="str">
        <x:v>Intangible Assets, Net (Excluding Goodwill)</x:v>
      </x:c>
      <x:c r="R1325" s="2" t="str">
        <x:v>highlighted/C_0000831001-26-000011_c-20251231.htm</x:v>
      </x:c>
      <x:c r="S1325" s="2" t="str">
        <x:v>highlighted/C_FY2024_citi-2024-annual-report.pdf</x:v>
      </x:c>
      <x:c r="T1325" s="2" t="str">
        <x:v>151,242</x:v>
      </x:c>
    </x:row>
    <x:row r="1326" ht="24" customHeight="1">
      <x:c r="C1326" s="2" t="str">
        <x:v>Historical Inputs!F1326</x:v>
      </x:c>
      <x:c r="D1326" s="2" t="str">
        <x:v>C</x:v>
      </x:c>
      <x:c r="E1326" s="2" t="str">
        <x:v>FY2024</x:v>
      </x:c>
      <x:c r="F1326" s="2" t="str">
        <x:v>intangibles_total</x:v>
      </x:c>
      <x:c r="G1326" s="2" t="str">
        <x:v>n.a.</x:v>
      </x:c>
      <x:c r="H1326" s="2" t="str">
        <x:v>USDm</x:v>
      </x:c>
      <x:c r="I1326" s="2" t="str">
        <x:v>2024-12-31</x:v>
      </x:c>
      <x:c r="J1326" s="2" t="str"/>
      <x:c r="K1326" s="2" t="str"/>
      <x:c r="L1326" s="2" t="str"/>
      <x:c r="M1326" s="2" t="str"/>
      <x:c r="N1326" s="2" t="str"/>
      <x:c r="O1326" s="2" t="str"/>
      <x:c r="P1326" s="2" t="str">
        <x:v>Not reported / unavailable</x:v>
      </x:c>
      <x:c r="Q1326" s="2" t="str">
        <x:v>Reported goodwill and intangible assets combined</x:v>
      </x:c>
      <x:c r="R1326" s="2" t="str"/>
      <x:c r="S1326" s="2" t="str"/>
      <x:c r="T1326" s="2" t="str"/>
    </x:row>
    <x:row r="1327" ht="24" customHeight="1">
      <x:c r="C1327" s="2" t="str">
        <x:v>Historical Inputs!F1327</x:v>
      </x:c>
      <x:c r="D1327" s="2" t="str">
        <x:v>C</x:v>
      </x:c>
      <x:c r="E1327" s="2" t="str">
        <x:v>FY2024</x:v>
      </x:c>
      <x:c r="F1327" s="2" t="str">
        <x:v>shares_end</x:v>
      </x:c>
      <x:c r="G1327" s="2" t="str">
        <x:v>n.a.</x:v>
      </x:c>
      <x:c r="H1327" s="2" t="str">
        <x:v>million</x:v>
      </x:c>
      <x:c r="I1327" s="2" t="str">
        <x:v>2024-12-31</x:v>
      </x:c>
      <x:c r="J1327" s="2" t="str"/>
      <x:c r="K1327" s="2" t="str"/>
      <x:c r="L1327" s="2" t="str"/>
      <x:c r="M1327" s="2" t="str"/>
      <x:c r="N1327" s="2" t="str"/>
      <x:c r="O1327" s="2" t="str"/>
      <x:c r="P1327" s="2" t="str">
        <x:v>Not reported / unavailable</x:v>
      </x:c>
      <x:c r="Q1327" s="2" t="str">
        <x:v>Period-end common shares outstanding</x:v>
      </x:c>
      <x:c r="R1327" s="2" t="str"/>
      <x:c r="S1327" s="2" t="str"/>
      <x:c r="T1327" s="2" t="str"/>
    </x:row>
    <x:row r="1328" ht="24" customHeight="1">
      <x:c r="C1328" s="2" t="str">
        <x:v>Historical Inputs!F1328</x:v>
      </x:c>
      <x:c r="D1328" s="2" t="str">
        <x:v>C</x:v>
      </x:c>
      <x:c r="E1328" s="2" t="str">
        <x:v>FY2024</x:v>
      </x:c>
      <x:c r="F1328" s="2" t="str">
        <x:v>shares_issued</x:v>
      </x:c>
      <x:c r="G1328" s="2" t="n">
        <x:v>3099.719006</x:v>
      </x:c>
      <x:c r="H1328" s="2" t="str">
        <x:v>shares</x:v>
      </x:c>
      <x:c r="I1328" s="2" t="str">
        <x:v>2024-12-31</x:v>
      </x:c>
      <x:c r="J1328" s="2" t="str">
        <x:v>2026-02-20</x:v>
      </x:c>
      <x:c r="K1328" s="2" t="str">
        <x:v>0000831001-26-000011</x:v>
      </x:c>
      <x:c r="L1328" s="2" t="str">
        <x:v>data/raw/filings/C_0000831001-26-000011_c-20251231.htm</x:v>
      </x:c>
      <x:c r="M1328" s="2" t="str">
        <x:v>https://www.sec.gov/Archives/edgar/data/831001/000083100126000011/c-20251231.htm</x:v>
      </x:c>
      <x:c r="N1328" s="2" t="str">
        <x:v>f-316</x:v>
      </x:c>
      <x:c r="O1328" s="2" t="str"/>
      <x:c r="P1328" s="2" t="str">
        <x:v>Exact XBRL anchor</x:v>
      </x:c>
      <x:c r="Q1328" s="2" t="str">
        <x:v>Common Stock, Shares, Issued</x:v>
      </x:c>
      <x:c r="R1328" s="2" t="str">
        <x:v>highlighted/C_0000831001-26-000011_c-20251231.htm</x:v>
      </x:c>
      <x:c r="S1328" s="2" t="str"/>
      <x:c r="T1328" s="2" t="str"/>
    </x:row>
    <x:row r="1329" ht="24" customHeight="1">
      <x:c r="C1329" s="2" t="str">
        <x:v>Historical Inputs!F1329</x:v>
      </x:c>
      <x:c r="D1329" s="2" t="str">
        <x:v>C</x:v>
      </x:c>
      <x:c r="E1329" s="2" t="str">
        <x:v>FY2024</x:v>
      </x:c>
      <x:c r="F1329" s="2" t="str">
        <x:v>shares_treasury</x:v>
      </x:c>
      <x:c r="G1329" s="2" t="n">
        <x:v>1222.64754</x:v>
      </x:c>
      <x:c r="H1329" s="2" t="str">
        <x:v>shares</x:v>
      </x:c>
      <x:c r="I1329" s="2" t="str">
        <x:v>2024-12-31</x:v>
      </x:c>
      <x:c r="J1329" s="2" t="str">
        <x:v>2026-02-20</x:v>
      </x:c>
      <x:c r="K1329" s="2" t="str">
        <x:v>0000831001-26-000011</x:v>
      </x:c>
      <x:c r="L1329" s="2" t="str">
        <x:v>data/raw/filings/C_0000831001-26-000011_c-20251231.htm</x:v>
      </x:c>
      <x:c r="M1329" s="2" t="str">
        <x:v>https://www.sec.gov/Archives/edgar/data/831001/000083100126000011/c-20251231.htm</x:v>
      </x:c>
      <x:c r="N1329" s="2" t="str"/>
      <x:c r="O1329" s="2" t="str"/>
      <x:c r="P1329" s="2" t="str">
        <x:v>Structured source retained; exact visible anchor requires review</x:v>
      </x:c>
      <x:c r="Q1329" s="2" t="str">
        <x:v>Treasury Stock, Common, Shares</x:v>
      </x:c>
      <x:c r="R1329" s="2" t="str"/>
      <x:c r="S1329" s="2" t="str"/>
      <x:c r="T1329" s="2" t="str"/>
    </x:row>
    <x:row r="1330" ht="24" customHeight="1">
      <x:c r="C1330" s="2" t="str">
        <x:v>Historical Inputs!F1330</x:v>
      </x:c>
      <x:c r="D1330" s="2" t="str">
        <x:v>C</x:v>
      </x:c>
      <x:c r="E1330" s="2" t="str">
        <x:v>FY2024</x:v>
      </x:c>
      <x:c r="F1330" s="2" t="str">
        <x:v>deposits</x:v>
      </x:c>
      <x:c r="G1330" s="2" t="n">
        <x:v>1284458</x:v>
      </x:c>
      <x:c r="H1330" s="2" t="str">
        <x:v>USD</x:v>
      </x:c>
      <x:c r="I1330" s="2" t="str">
        <x:v>2024-12-31</x:v>
      </x:c>
      <x:c r="J1330" s="2" t="str">
        <x:v>2026-02-20</x:v>
      </x:c>
      <x:c r="K1330" s="2" t="str">
        <x:v>0000831001-26-000011</x:v>
      </x:c>
      <x:c r="L1330" s="2" t="str">
        <x:v>data/raw/filings/C_0000831001-26-000011_c-20251231.htm</x:v>
      </x:c>
      <x:c r="M1330" s="2" t="str">
        <x:v>https://www.sec.gov/Archives/edgar/data/831001/000083100126000011/c-20251231.htm</x:v>
      </x:c>
      <x:c r="N1330" s="2" t="str">
        <x:v>f-5918</x:v>
      </x:c>
      <x:c r="O1330" s="2" t="str"/>
      <x:c r="P1330" s="2" t="str">
        <x:v>Exact XBRL anchor</x:v>
      </x:c>
      <x:c r="Q1330" s="2" t="str">
        <x:v>Deposits</x:v>
      </x:c>
      <x:c r="R1330" s="2" t="str">
        <x:v>highlighted/C_0000831001-26-000011_c-20251231.htm</x:v>
      </x:c>
      <x:c r="S1330" s="2" t="str"/>
      <x:c r="T1330" s="2" t="str"/>
    </x:row>
    <x:row r="1331" ht="24" customHeight="1">
      <x:c r="C1331" s="2" t="str">
        <x:v>Historical Inputs!F1331</x:v>
      </x:c>
      <x:c r="D1331" s="2" t="str">
        <x:v>C</x:v>
      </x:c>
      <x:c r="E1331" s="2" t="str">
        <x:v>FY2024</x:v>
      </x:c>
      <x:c r="F1331" s="2" t="str">
        <x:v>loans_gross</x:v>
      </x:c>
      <x:c r="G1331" s="2" t="n">
        <x:v>694488</x:v>
      </x:c>
      <x:c r="H1331" s="2" t="str">
        <x:v>USD</x:v>
      </x:c>
      <x:c r="I1331" s="2" t="str">
        <x:v>2024-12-31</x:v>
      </x:c>
      <x:c r="J1331" s="2" t="str">
        <x:v>2026-02-20</x:v>
      </x:c>
      <x:c r="K1331" s="2" t="str">
        <x:v>0000831001-26-000011</x:v>
      </x:c>
      <x:c r="L1331" s="2" t="str">
        <x:v>data/raw/filings/C_0000831001-26-000011_c-20251231.htm</x:v>
      </x:c>
      <x:c r="M1331" s="2" t="str">
        <x:v>https://www.sec.gov/Archives/edgar/data/831001/000083100126000011/c-20251231.htm</x:v>
      </x:c>
      <x:c r="N1331" s="2" t="str">
        <x:v>f-258</x:v>
      </x:c>
      <x:c r="O1331" s="2" t="str"/>
      <x:c r="P1331" s="2" t="str">
        <x:v>Exact XBRL anchor</x:v>
      </x:c>
      <x:c r="Q1331" s="2" t="str">
        <x:v>Gross loans and leases selected definition</x:v>
      </x:c>
      <x:c r="R1331" s="2" t="str">
        <x:v>highlighted/C_0000831001-26-000011_c-20251231.htm</x:v>
      </x:c>
      <x:c r="S1331" s="2" t="str">
        <x:v>highlighted/C_FY2024_citi-2024-annual-report.pdf</x:v>
      </x:c>
      <x:c r="T1331" s="2" t="str">
        <x:v>95,151,238</x:v>
      </x:c>
    </x:row>
    <x:row r="1332" ht="24" customHeight="1">
      <x:c r="C1332" s="2" t="str">
        <x:v>Historical Inputs!F1332</x:v>
      </x:c>
      <x:c r="D1332" s="2" t="str">
        <x:v>C</x:v>
      </x:c>
      <x:c r="E1332" s="2" t="str">
        <x:v>FY2024</x:v>
      </x:c>
      <x:c r="F1332" s="2" t="str">
        <x:v>loans_net</x:v>
      </x:c>
      <x:c r="G1332" s="2" t="n">
        <x:v>675914</x:v>
      </x:c>
      <x:c r="H1332" s="2" t="str">
        <x:v>USD</x:v>
      </x:c>
      <x:c r="I1332" s="2" t="str">
        <x:v>2024-12-31</x:v>
      </x:c>
      <x:c r="J1332" s="2" t="str">
        <x:v>2026-02-20</x:v>
      </x:c>
      <x:c r="K1332" s="2" t="str">
        <x:v>0000831001-26-000011</x:v>
      </x:c>
      <x:c r="L1332" s="2" t="str">
        <x:v>data/raw/filings/C_0000831001-26-000011_c-20251231.htm</x:v>
      </x:c>
      <x:c r="M1332" s="2" t="str">
        <x:v>https://www.sec.gov/Archives/edgar/data/831001/000083100126000011/c-20251231.htm</x:v>
      </x:c>
      <x:c r="N1332" s="2" t="str">
        <x:v>f-262</x:v>
      </x:c>
      <x:c r="O1332" s="2" t="str"/>
      <x:c r="P1332" s="2" t="str">
        <x:v>Exact XBRL anchor</x:v>
      </x:c>
      <x:c r="Q1332" s="2" t="str">
        <x:v>Net loans after allowance selected definition</x:v>
      </x:c>
      <x:c r="R1332" s="2" t="str">
        <x:v>highlighted/C_0000831001-26-000011_c-20251231.htm</x:v>
      </x:c>
      <x:c r="S1332" s="2" t="str">
        <x:v>highlighted/C_FY2024_citi-2024-annual-report.pdf</x:v>
      </x:c>
      <x:c r="T1332" s="2" t="str">
        <x:v>24,95,151</x:v>
      </x:c>
    </x:row>
    <x:row r="1333" ht="24" customHeight="1">
      <x:c r="C1333" s="2" t="str">
        <x:v>Historical Inputs!F1333</x:v>
      </x:c>
      <x:c r="D1333" s="2" t="str">
        <x:v>C</x:v>
      </x:c>
      <x:c r="E1333" s="2" t="str">
        <x:v>FY2024</x:v>
      </x:c>
      <x:c r="F1333" s="2" t="str">
        <x:v>allowance</x:v>
      </x:c>
      <x:c r="G1333" s="2" t="n">
        <x:v>18574</x:v>
      </x:c>
      <x:c r="H1333" s="2" t="str">
        <x:v>USD</x:v>
      </x:c>
      <x:c r="I1333" s="2" t="str">
        <x:v>2024-12-31</x:v>
      </x:c>
      <x:c r="J1333" s="2" t="str">
        <x:v>2026-08-06</x:v>
      </x:c>
      <x:c r="K1333" s="2" t="str">
        <x:v>0000831001-26-000045</x:v>
      </x:c>
      <x:c r="L1333" s="2" t="str">
        <x:v>data/raw/filings/C_0000831001-26-000045_c-20260630.htm</x:v>
      </x:c>
      <x:c r="M1333" s="2" t="str">
        <x:v>https://www.sec.gov/Archives/edgar/data/831001/000083100126000045/c-20260630.htm</x:v>
      </x:c>
      <x:c r="N1333" s="2" t="str">
        <x:v>f-4247</x:v>
      </x:c>
      <x:c r="O1333" s="2" t="str"/>
      <x:c r="P1333" s="2" t="str">
        <x:v>Exact XBRL anchor</x:v>
      </x:c>
      <x:c r="Q1333" s="2" t="str">
        <x:v>Loan allowance for credit losses</x:v>
      </x:c>
      <x:c r="R1333" s="2" t="str">
        <x:v>highlighted/C_0000831001-26-000045_c-20260630.htm</x:v>
      </x:c>
      <x:c r="S1333" s="2" t="str">
        <x:v>highlighted/C_FY2024_citi-2024-annual-report.pdf</x:v>
      </x:c>
      <x:c r="T1333" s="2" t="str">
        <x:v>95,97,151</x:v>
      </x:c>
    </x:row>
    <x:row r="1334" ht="24" customHeight="1">
      <x:c r="C1334" s="2" t="str">
        <x:v>Historical Inputs!F1334</x:v>
      </x:c>
      <x:c r="D1334" s="2" t="str">
        <x:v>C</x:v>
      </x:c>
      <x:c r="E1334" s="2" t="str">
        <x:v>FY2024</x:v>
      </x:c>
      <x:c r="F1334" s="2" t="str">
        <x:v>nonaccrual</x:v>
      </x:c>
      <x:c r="G1334" s="2" t="str">
        <x:v>n.a.</x:v>
      </x:c>
      <x:c r="H1334" s="2" t="str">
        <x:v>USDm</x:v>
      </x:c>
      <x:c r="I1334" s="2" t="str">
        <x:v>2024-12-31</x:v>
      </x:c>
      <x:c r="J1334" s="2" t="str"/>
      <x:c r="K1334" s="2" t="str"/>
      <x:c r="L1334" s="2" t="str"/>
      <x:c r="M1334" s="2" t="str"/>
      <x:c r="N1334" s="2" t="str"/>
      <x:c r="O1334" s="2" t="str"/>
      <x:c r="P1334" s="2" t="str">
        <x:v>Not reported / unavailable</x:v>
      </x:c>
      <x:c r="Q1334" s="2" t="str">
        <x:v>Nonaccrual</x:v>
      </x:c>
      <x:c r="R1334" s="2" t="str"/>
      <x:c r="S1334" s="2" t="str"/>
      <x:c r="T1334" s="2" t="str"/>
    </x:row>
    <x:row r="1335" ht="24" customHeight="1">
      <x:c r="C1335" s="2" t="str">
        <x:v>Historical Inputs!F1335</x:v>
      </x:c>
      <x:c r="D1335" s="2" t="str">
        <x:v>C</x:v>
      </x:c>
      <x:c r="E1335" s="2" t="str">
        <x:v>FY2024</x:v>
      </x:c>
      <x:c r="F1335" s="2" t="str">
        <x:v>cash</x:v>
      </x:c>
      <x:c r="G1335" s="2" t="str">
        <x:v>n.a.</x:v>
      </x:c>
      <x:c r="H1335" s="2" t="str">
        <x:v>USDm</x:v>
      </x:c>
      <x:c r="I1335" s="2" t="str">
        <x:v>2024-12-31</x:v>
      </x:c>
      <x:c r="J1335" s="2" t="str"/>
      <x:c r="K1335" s="2" t="str"/>
      <x:c r="L1335" s="2" t="str"/>
      <x:c r="M1335" s="2" t="str"/>
      <x:c r="N1335" s="2" t="str"/>
      <x:c r="O1335" s="2" t="str"/>
      <x:c r="P1335" s="2" t="str">
        <x:v>Not reported / unavailable</x:v>
      </x:c>
      <x:c r="Q1335" s="2" t="str">
        <x:v>Cash</x:v>
      </x:c>
      <x:c r="R1335" s="2" t="str"/>
      <x:c r="S1335" s="2" t="str"/>
      <x:c r="T1335" s="2" t="str"/>
    </x:row>
    <x:row r="1336" ht="24" customHeight="1">
      <x:c r="C1336" s="2" t="str">
        <x:v>Historical Inputs!F1336</x:v>
      </x:c>
      <x:c r="D1336" s="2" t="str">
        <x:v>C</x:v>
      </x:c>
      <x:c r="E1336" s="2" t="str">
        <x:v>FY2024</x:v>
      </x:c>
      <x:c r="F1336" s="2" t="str">
        <x:v>aoci</x:v>
      </x:c>
      <x:c r="G1336" s="2" t="n">
        <x:v>-47852</x:v>
      </x:c>
      <x:c r="H1336" s="2" t="str">
        <x:v>USD</x:v>
      </x:c>
      <x:c r="I1336" s="2" t="str">
        <x:v>2024-12-31</x:v>
      </x:c>
      <x:c r="J1336" s="2" t="str">
        <x:v>2026-02-20</x:v>
      </x:c>
      <x:c r="K1336" s="2" t="str">
        <x:v>0000831001-26-000011</x:v>
      </x:c>
      <x:c r="L1336" s="2" t="str">
        <x:v>data/raw/filings/C_0000831001-26-000011_c-20251231.htm</x:v>
      </x:c>
      <x:c r="M1336" s="2" t="str">
        <x:v>https://www.sec.gov/Archives/edgar/data/831001/000083100126000011/c-20251231.htm</x:v>
      </x:c>
      <x:c r="N1336" s="2" t="str">
        <x:v>f-328</x:v>
      </x:c>
      <x:c r="O1336" s="2" t="str"/>
      <x:c r="P1336" s="2" t="str">
        <x:v>Exact XBRL anchor</x:v>
      </x:c>
      <x:c r="Q1336" s="2" t="str">
        <x:v>Accumulated Other Comprehensive Income (Loss), Net of Tax</x:v>
      </x:c>
      <x:c r="R1336" s="2" t="str">
        <x:v>highlighted/C_0000831001-26-000011_c-20251231.htm</x:v>
      </x:c>
      <x:c r="S1336" s="2" t="str">
        <x:v>highlighted/C_FY2024_citi-2024-annual-report.pdf</x:v>
      </x:c>
      <x:c r="T1336" s="2" t="str">
        <x:v>152</x:v>
      </x:c>
    </x:row>
    <x:row r="1337" ht="24" customHeight="1">
      <x:c r="C1337" s="2" t="str">
        <x:v>Historical Inputs!F1337</x:v>
      </x:c>
      <x:c r="D1337" s="2" t="str">
        <x:v>C</x:v>
      </x:c>
      <x:c r="E1337" s="2" t="str">
        <x:v>FY2024</x:v>
      </x:c>
      <x:c r="F1337" s="2" t="str">
        <x:v>nii</x:v>
      </x:c>
      <x:c r="G1337" s="2" t="n">
        <x:v>54095</x:v>
      </x:c>
      <x:c r="H1337" s="2" t="str">
        <x:v>USD</x:v>
      </x:c>
      <x:c r="I1337" s="2" t="str">
        <x:v>2024-12-31</x:v>
      </x:c>
      <x:c r="J1337" s="2" t="str">
        <x:v>2026-02-20</x:v>
      </x:c>
      <x:c r="K1337" s="2" t="str">
        <x:v>0000831001-26-000011</x:v>
      </x:c>
      <x:c r="L1337" s="2" t="str">
        <x:v>data/raw/filings/C_0000831001-26-000011_c-20251231.htm</x:v>
      </x:c>
      <x:c r="M1337" s="2" t="str">
        <x:v>https://www.sec.gov/Archives/edgar/data/831001/000083100126000011/c-20251231.htm</x:v>
      </x:c>
      <x:c r="N1337" s="2" t="str">
        <x:v>f-1158</x:v>
      </x:c>
      <x:c r="O1337" s="2" t="str"/>
      <x:c r="P1337" s="2" t="str">
        <x:v>Exact XBRL anchor</x:v>
      </x:c>
      <x:c r="Q1337" s="2" t="str">
        <x:v>Interest Income (Expense), Net</x:v>
      </x:c>
      <x:c r="R1337" s="2" t="str">
        <x:v>highlighted/C_0000831001-26-000011_c-20251231.htm</x:v>
      </x:c>
      <x:c r="S1337" s="2" t="str"/>
      <x:c r="T1337" s="2" t="str"/>
    </x:row>
    <x:row r="1338" ht="24" customHeight="1">
      <x:c r="C1338" s="2" t="str">
        <x:v>Historical Inputs!F1338</x:v>
      </x:c>
      <x:c r="D1338" s="2" t="str">
        <x:v>C</x:v>
      </x:c>
      <x:c r="E1338" s="2" t="str">
        <x:v>FY2024</x:v>
      </x:c>
      <x:c r="F1338" s="2" t="str">
        <x:v>noninterest_income</x:v>
      </x:c>
      <x:c r="G1338" s="2" t="n">
        <x:v>26627</x:v>
      </x:c>
      <x:c r="H1338" s="2" t="str">
        <x:v>USD</x:v>
      </x:c>
      <x:c r="I1338" s="2" t="str">
        <x:v>2024-12-31</x:v>
      </x:c>
      <x:c r="J1338" s="2" t="str">
        <x:v>2026-02-20</x:v>
      </x:c>
      <x:c r="K1338" s="2" t="str">
        <x:v>0000831001-26-000011</x:v>
      </x:c>
      <x:c r="L1338" s="2" t="str">
        <x:v>data/raw/filings/C_0000831001-26-000011_c-20251231.htm</x:v>
      </x:c>
      <x:c r="M1338" s="2" t="str">
        <x:v>https://www.sec.gov/Archives/edgar/data/831001/000083100126000011/c-20251231.htm</x:v>
      </x:c>
      <x:c r="N1338" s="2" t="str">
        <x:v>f-987</x:v>
      </x:c>
      <x:c r="O1338" s="2" t="str"/>
      <x:c r="P1338" s="2" t="str">
        <x:v>Exact XBRL anchor</x:v>
      </x:c>
      <x:c r="Q1338" s="2" t="str">
        <x:v>Noninterest Income</x:v>
      </x:c>
      <x:c r="R1338" s="2" t="str">
        <x:v>highlighted/C_0000831001-26-000011_c-20251231.htm</x:v>
      </x:c>
      <x:c r="S1338" s="2" t="str"/>
      <x:c r="T1338" s="2" t="str"/>
    </x:row>
    <x:row r="1339" ht="24" customHeight="1">
      <x:c r="C1339" s="2" t="str">
        <x:v>Historical Inputs!F1339</x:v>
      </x:c>
      <x:c r="D1339" s="2" t="str">
        <x:v>C</x:v>
      </x:c>
      <x:c r="E1339" s="2" t="str">
        <x:v>FY2024</x:v>
      </x:c>
      <x:c r="F1339" s="2" t="str">
        <x:v>revenue_reported</x:v>
      </x:c>
      <x:c r="G1339" s="2" t="n">
        <x:v>80722</x:v>
      </x:c>
      <x:c r="H1339" s="2" t="str">
        <x:v>USD</x:v>
      </x:c>
      <x:c r="I1339" s="2" t="str">
        <x:v>2024-12-31</x:v>
      </x:c>
      <x:c r="J1339" s="2" t="str">
        <x:v>2026-02-20</x:v>
      </x:c>
      <x:c r="K1339" s="2" t="str">
        <x:v>0000831001-26-000011</x:v>
      </x:c>
      <x:c r="L1339" s="2" t="str">
        <x:v>data/raw/filings/C_0000831001-26-000011_c-20251231.htm</x:v>
      </x:c>
      <x:c r="M1339" s="2" t="str">
        <x:v>https://www.sec.gov/Archives/edgar/data/831001/000083100126000011/c-20251231.htm</x:v>
      </x:c>
      <x:c r="N1339" s="2" t="str">
        <x:v>f-1097</x:v>
      </x:c>
      <x:c r="O1339" s="2" t="str"/>
      <x:c r="P1339" s="2" t="str">
        <x:v>Exact XBRL anchor</x:v>
      </x:c>
      <x:c r="Q1339" s="2" t="str">
        <x:v>Revenues</x:v>
      </x:c>
      <x:c r="R1339" s="2" t="str">
        <x:v>highlighted/C_0000831001-26-000011_c-20251231.htm</x:v>
      </x:c>
      <x:c r="S1339" s="2" t="str"/>
      <x:c r="T1339" s="2" t="str"/>
    </x:row>
    <x:row r="1340" ht="24" customHeight="1">
      <x:c r="C1340" s="2" t="str">
        <x:v>Historical Inputs!F1340</x:v>
      </x:c>
      <x:c r="D1340" s="2" t="str">
        <x:v>C</x:v>
      </x:c>
      <x:c r="E1340" s="2" t="str">
        <x:v>FY2024</x:v>
      </x:c>
      <x:c r="F1340" s="2" t="str">
        <x:v>opex</x:v>
      </x:c>
      <x:c r="G1340" s="2" t="n">
        <x:v>53567</x:v>
      </x:c>
      <x:c r="H1340" s="2" t="str">
        <x:v>USD</x:v>
      </x:c>
      <x:c r="I1340" s="2" t="str">
        <x:v>2024-12-31</x:v>
      </x:c>
      <x:c r="J1340" s="2" t="str">
        <x:v>2026-02-20</x:v>
      </x:c>
      <x:c r="K1340" s="2" t="str">
        <x:v>0000831001-26-000011</x:v>
      </x:c>
      <x:c r="L1340" s="2" t="str">
        <x:v>data/raw/filings/C_0000831001-26-000011_c-20251231.htm</x:v>
      </x:c>
      <x:c r="M1340" s="2" t="str">
        <x:v>https://www.sec.gov/Archives/edgar/data/831001/000083100126000011/c-20251231.htm</x:v>
      </x:c>
      <x:c r="N1340" s="2" t="str">
        <x:v>f-1005</x:v>
      </x:c>
      <x:c r="O1340" s="2" t="str"/>
      <x:c r="P1340" s="2" t="str">
        <x:v>Exact XBRL anchor</x:v>
      </x:c>
      <x:c r="Q1340" s="2" t="str">
        <x:v>Noninterest Expense</x:v>
      </x:c>
      <x:c r="R1340" s="2" t="str">
        <x:v>highlighted/C_0000831001-26-000011_c-20251231.htm</x:v>
      </x:c>
      <x:c r="S1340" s="2" t="str"/>
      <x:c r="T1340" s="2" t="str"/>
    </x:row>
    <x:row r="1341" ht="24" customHeight="1">
      <x:c r="C1341" s="2" t="str">
        <x:v>Historical Inputs!F1341</x:v>
      </x:c>
      <x:c r="D1341" s="2" t="str">
        <x:v>C</x:v>
      </x:c>
      <x:c r="E1341" s="2" t="str">
        <x:v>FY2024</x:v>
      </x:c>
      <x:c r="F1341" s="2" t="str">
        <x:v>provision</x:v>
      </x:c>
      <x:c r="G1341" s="2" t="str">
        <x:v>n.a.</x:v>
      </x:c>
      <x:c r="H1341" s="2" t="str">
        <x:v>USDm</x:v>
      </x:c>
      <x:c r="I1341" s="2" t="str">
        <x:v>2024-12-31</x:v>
      </x:c>
      <x:c r="J1341" s="2" t="str"/>
      <x:c r="K1341" s="2" t="str"/>
      <x:c r="L1341" s="2" t="str"/>
      <x:c r="M1341" s="2" t="str"/>
      <x:c r="N1341" s="2" t="str"/>
      <x:c r="O1341" s="2" t="str"/>
      <x:c r="P1341" s="2" t="str">
        <x:v>Not reported / unavailable</x:v>
      </x:c>
      <x:c r="Q1341" s="2" t="str">
        <x:v>Provision for credit losses</x:v>
      </x:c>
      <x:c r="R1341" s="2" t="str"/>
      <x:c r="S1341" s="2" t="str"/>
      <x:c r="T1341" s="2" t="str"/>
    </x:row>
    <x:row r="1342" ht="24" customHeight="1">
      <x:c r="C1342" s="2" t="str">
        <x:v>Historical Inputs!F1342</x:v>
      </x:c>
      <x:c r="D1342" s="2" t="str">
        <x:v>C</x:v>
      </x:c>
      <x:c r="E1342" s="2" t="str">
        <x:v>FY2024</x:v>
      </x:c>
      <x:c r="F1342" s="2" t="str">
        <x:v>pretax</x:v>
      </x:c>
      <x:c r="G1342" s="2" t="n">
        <x:v>17046</x:v>
      </x:c>
      <x:c r="H1342" s="2" t="str">
        <x:v>USD</x:v>
      </x:c>
      <x:c r="I1342" s="2" t="str">
        <x:v>2024-12-31</x:v>
      </x:c>
      <x:c r="J1342" s="2" t="str">
        <x:v>2026-02-20</x:v>
      </x:c>
      <x:c r="K1342" s="2" t="str">
        <x:v>0000831001-26-000011</x:v>
      </x:c>
      <x:c r="L1342" s="2" t="str">
        <x:v>data/raw/filings/C_0000831001-26-000011_c-20251231.htm</x:v>
      </x:c>
      <x:c r="M1342" s="2" t="str">
        <x:v>https://www.sec.gov/Archives/edgar/data/831001/000083100126000011/c-20251231.htm</x:v>
      </x:c>
      <x:c r="N1342" s="2" t="str">
        <x:v>f-130</x:v>
      </x:c>
      <x:c r="O1342" s="2" t="str"/>
      <x:c r="P1342" s="2" t="str">
        <x:v>Exact XBRL anchor</x:v>
      </x:c>
      <x:c r="Q1342" s="2" t="str">
        <x:v>Income (Loss) from Continuing Operations before Income Taxes, Noncontrolling Interest</x:v>
      </x:c>
      <x:c r="R1342" s="2" t="str">
        <x:v>highlighted/C_0000831001-26-000011_c-20251231.htm</x:v>
      </x:c>
      <x:c r="S1342" s="2" t="str">
        <x:v>highlighted/C_FY2024_citi-2024-annual-report.pdf</x:v>
      </x:c>
      <x:c r="T1342" s="2" t="str">
        <x:v>21,149</x:v>
      </x:c>
    </x:row>
    <x:row r="1343" ht="24" customHeight="1">
      <x:c r="C1343" s="2" t="str">
        <x:v>Historical Inputs!F1343</x:v>
      </x:c>
      <x:c r="D1343" s="2" t="str">
        <x:v>C</x:v>
      </x:c>
      <x:c r="E1343" s="2" t="str">
        <x:v>FY2024</x:v>
      </x:c>
      <x:c r="F1343" s="2" t="str">
        <x:v>tax</x:v>
      </x:c>
      <x:c r="G1343" s="2" t="n">
        <x:v>4211</x:v>
      </x:c>
      <x:c r="H1343" s="2" t="str">
        <x:v>USD</x:v>
      </x:c>
      <x:c r="I1343" s="2" t="str">
        <x:v>2024-12-31</x:v>
      </x:c>
      <x:c r="J1343" s="2" t="str">
        <x:v>2026-02-20</x:v>
      </x:c>
      <x:c r="K1343" s="2" t="str">
        <x:v>0000831001-26-000011</x:v>
      </x:c>
      <x:c r="L1343" s="2" t="str">
        <x:v>data/raw/filings/C_0000831001-26-000011_c-20251231.htm</x:v>
      </x:c>
      <x:c r="M1343" s="2" t="str">
        <x:v>https://www.sec.gov/Archives/edgar/data/831001/000083100126000011/c-20251231.htm</x:v>
      </x:c>
      <x:c r="N1343" s="2" t="str">
        <x:v>f-2703</x:v>
      </x:c>
      <x:c r="O1343" s="2" t="str"/>
      <x:c r="P1343" s="2" t="str">
        <x:v>Exact XBRL anchor</x:v>
      </x:c>
      <x:c r="Q1343" s="2" t="str">
        <x:v>Income Tax Expense (Benefit)</x:v>
      </x:c>
      <x:c r="R1343" s="2" t="str">
        <x:v>highlighted/C_0000831001-26-000011_c-20251231.htm</x:v>
      </x:c>
      <x:c r="S1343" s="2" t="str">
        <x:v>highlighted/C_FY2024_citi-2024-annual-report.pdf</x:v>
      </x:c>
      <x:c r="T1343" s="2" t="str">
        <x:v>21,149,178</x:v>
      </x:c>
    </x:row>
    <x:row r="1344" ht="24" customHeight="1">
      <x:c r="C1344" s="2" t="str">
        <x:v>Historical Inputs!F1344</x:v>
      </x:c>
      <x:c r="D1344" s="2" t="str">
        <x:v>C</x:v>
      </x:c>
      <x:c r="E1344" s="2" t="str">
        <x:v>FY2024</x:v>
      </x:c>
      <x:c r="F1344" s="2" t="str">
        <x:v>net_income</x:v>
      </x:c>
      <x:c r="G1344" s="2" t="n">
        <x:v>12682</x:v>
      </x:c>
      <x:c r="H1344" s="2" t="str">
        <x:v>USD</x:v>
      </x:c>
      <x:c r="I1344" s="2" t="str">
        <x:v>2024-12-31</x:v>
      </x:c>
      <x:c r="J1344" s="2" t="str">
        <x:v>2026-02-20</x:v>
      </x:c>
      <x:c r="K1344" s="2" t="str">
        <x:v>0000831001-26-000011</x:v>
      </x:c>
      <x:c r="L1344" s="2" t="str">
        <x:v>data/raw/filings/C_0000831001-26-000011_c-20251231.htm</x:v>
      </x:c>
      <x:c r="M1344" s="2" t="str">
        <x:v>https://www.sec.gov/Archives/edgar/data/831001/000083100126000011/c-20251231.htm</x:v>
      </x:c>
      <x:c r="N1344" s="2" t="str">
        <x:v>f-2962</x:v>
      </x:c>
      <x:c r="O1344" s="2" t="str"/>
      <x:c r="P1344" s="2" t="str">
        <x:v>Exact XBRL anchor</x:v>
      </x:c>
      <x:c r="Q1344" s="2" t="str">
        <x:v>Net Income (Loss) Attributable to Parent</x:v>
      </x:c>
      <x:c r="R1344" s="2" t="str">
        <x:v>highlighted/C_0000831001-26-000011_c-20251231.htm</x:v>
      </x:c>
      <x:c r="S1344" s="2" t="str"/>
      <x:c r="T1344" s="2" t="str"/>
    </x:row>
    <x:row r="1345" ht="24" customHeight="1">
      <x:c r="C1345" s="2" t="str">
        <x:v>Historical Inputs!F1345</x:v>
      </x:c>
      <x:c r="D1345" s="2" t="str">
        <x:v>C</x:v>
      </x:c>
      <x:c r="E1345" s="2" t="str">
        <x:v>FY2024</x:v>
      </x:c>
      <x:c r="F1345" s="2" t="str">
        <x:v>common_income</x:v>
      </x:c>
      <x:c r="G1345" s="2" t="n">
        <x:v>11458</x:v>
      </x:c>
      <x:c r="H1345" s="2" t="str">
        <x:v>USD</x:v>
      </x:c>
      <x:c r="I1345" s="2" t="str">
        <x:v>2024-12-31</x:v>
      </x:c>
      <x:c r="J1345" s="2" t="str">
        <x:v>2026-02-20</x:v>
      </x:c>
      <x:c r="K1345" s="2" t="str">
        <x:v>0000831001-26-000011</x:v>
      </x:c>
      <x:c r="L1345" s="2" t="str">
        <x:v>data/raw/filings/C_0000831001-26-000011_c-20251231.htm</x:v>
      </x:c>
      <x:c r="M1345" s="2" t="str">
        <x:v>https://www.sec.gov/Archives/edgar/data/831001/000083100126000011/c-20251231.htm</x:v>
      </x:c>
      <x:c r="N1345" s="2" t="str">
        <x:v>f-2989</x:v>
      </x:c>
      <x:c r="O1345" s="2" t="str"/>
      <x:c r="P1345" s="2" t="str">
        <x:v>Exact XBRL anchor</x:v>
      </x:c>
      <x:c r="Q1345" s="2" t="str">
        <x:v>Net Income (Loss) Available to Common Stockholders, Basic</x:v>
      </x:c>
      <x:c r="R1345" s="2" t="str">
        <x:v>highlighted/C_0000831001-26-000011_c-20251231.htm</x:v>
      </x:c>
      <x:c r="S1345" s="2" t="str">
        <x:v>highlighted/C_FY2024_citi-2024-annual-report.pdf</x:v>
      </x:c>
      <x:c r="T1345" s="2" t="str">
        <x:v>205</x:v>
      </x:c>
    </x:row>
    <x:row r="1346" ht="24" customHeight="1">
      <x:c r="C1346" s="2" t="str">
        <x:v>Historical Inputs!F1346</x:v>
      </x:c>
      <x:c r="D1346" s="2" t="str">
        <x:v>C</x:v>
      </x:c>
      <x:c r="E1346" s="2" t="str">
        <x:v>FY2024</x:v>
      </x:c>
      <x:c r="F1346" s="2" t="str">
        <x:v>preferred_div</x:v>
      </x:c>
      <x:c r="G1346" s="2" t="n">
        <x:v>1054</x:v>
      </x:c>
      <x:c r="H1346" s="2" t="str">
        <x:v>USD</x:v>
      </x:c>
      <x:c r="I1346" s="2" t="str">
        <x:v>2024-12-31</x:v>
      </x:c>
      <x:c r="J1346" s="2" t="str">
        <x:v>2026-02-20</x:v>
      </x:c>
      <x:c r="K1346" s="2" t="str">
        <x:v>0000831001-26-000011</x:v>
      </x:c>
      <x:c r="L1346" s="2" t="str">
        <x:v>data/raw/filings/C_0000831001-26-000011_c-20251231.htm</x:v>
      </x:c>
      <x:c r="M1346" s="2" t="str">
        <x:v>https://www.sec.gov/Archives/edgar/data/831001/000083100126000011/c-20251231.htm</x:v>
      </x:c>
      <x:c r="N1346" s="2" t="str">
        <x:v>f-2965</x:v>
      </x:c>
      <x:c r="O1346" s="2" t="str"/>
      <x:c r="P1346" s="2" t="str">
        <x:v>Exact XBRL anchor</x:v>
      </x:c>
      <x:c r="Q1346" s="2" t="str">
        <x:v>Dividends, Preferred Stock</x:v>
      </x:c>
      <x:c r="R1346" s="2" t="str">
        <x:v>highlighted/C_0000831001-26-000011_c-20251231.htm</x:v>
      </x:c>
      <x:c r="S1346" s="2" t="str">
        <x:v>highlighted/C_FY2024_citi-2024-annual-report.pdf</x:v>
      </x:c>
      <x:c r="T1346" s="2" t="str">
        <x:v>21,153,205</x:v>
      </x:c>
    </x:row>
    <x:row r="1347" ht="24" customHeight="1">
      <x:c r="C1347" s="2" t="str">
        <x:v>Historical Inputs!F1347</x:v>
      </x:c>
      <x:c r="D1347" s="2" t="str">
        <x:v>C</x:v>
      </x:c>
      <x:c r="E1347" s="2" t="str">
        <x:v>FY2024</x:v>
      </x:c>
      <x:c r="F1347" s="2" t="str">
        <x:v>eps</x:v>
      </x:c>
      <x:c r="G1347" s="2" t="n">
        <x:v>5.94</x:v>
      </x:c>
      <x:c r="H1347" s="2" t="str">
        <x:v>USD/shares</x:v>
      </x:c>
      <x:c r="I1347" s="2" t="str">
        <x:v>2024-12-31</x:v>
      </x:c>
      <x:c r="J1347" s="2" t="str">
        <x:v>2026-02-20</x:v>
      </x:c>
      <x:c r="K1347" s="2" t="str">
        <x:v>0000831001-26-000011</x:v>
      </x:c>
      <x:c r="L1347" s="2" t="str">
        <x:v>data/raw/filings/C_0000831001-26-000011_c-20251231.htm</x:v>
      </x:c>
      <x:c r="M1347" s="2" t="str">
        <x:v>https://www.sec.gov/Archives/edgar/data/831001/000083100126000011/c-20251231.htm</x:v>
      </x:c>
      <x:c r="N1347" s="2" t="str">
        <x:v>f-3013</x:v>
      </x:c>
      <x:c r="O1347" s="2" t="str"/>
      <x:c r="P1347" s="2" t="str">
        <x:v>Exact XBRL anchor</x:v>
      </x:c>
      <x:c r="Q1347" s="2" t="str">
        <x:v>Earnings Per Share, Diluted</x:v>
      </x:c>
      <x:c r="R1347" s="2" t="str">
        <x:v>highlighted/C_0000831001-26-000011_c-20251231.htm</x:v>
      </x:c>
      <x:c r="S1347" s="2" t="str">
        <x:v>highlighted/C_FY2024_citi-2024-annual-report.pdf</x:v>
      </x:c>
      <x:c r="T1347" s="2" t="str">
        <x:v>205</x:v>
      </x:c>
    </x:row>
    <x:row r="1348" ht="24" customHeight="1">
      <x:c r="C1348" s="2" t="str">
        <x:v>Historical Inputs!F1348</x:v>
      </x:c>
      <x:c r="D1348" s="2" t="str">
        <x:v>C</x:v>
      </x:c>
      <x:c r="E1348" s="2" t="str">
        <x:v>FY2024</x:v>
      </x:c>
      <x:c r="F1348" s="2" t="str">
        <x:v>shares_diluted</x:v>
      </x:c>
      <x:c r="G1348" s="2" t="n">
        <x:v>1940.1</x:v>
      </x:c>
      <x:c r="H1348" s="2" t="str">
        <x:v>shares</x:v>
      </x:c>
      <x:c r="I1348" s="2" t="str">
        <x:v>2024-12-31</x:v>
      </x:c>
      <x:c r="J1348" s="2" t="str">
        <x:v>2026-02-20</x:v>
      </x:c>
      <x:c r="K1348" s="2" t="str">
        <x:v>0000831001-26-000011</x:v>
      </x:c>
      <x:c r="L1348" s="2" t="str">
        <x:v>data/raw/filings/C_0000831001-26-000011_c-20251231.htm</x:v>
      </x:c>
      <x:c r="M1348" s="2" t="str">
        <x:v>https://www.sec.gov/Archives/edgar/data/831001/000083100126000011/c-20251231.htm</x:v>
      </x:c>
      <x:c r="N1348" s="2" t="str">
        <x:v>f-3004</x:v>
      </x:c>
      <x:c r="O1348" s="2" t="str"/>
      <x:c r="P1348" s="2" t="str">
        <x:v>Exact XBRL anchor</x:v>
      </x:c>
      <x:c r="Q1348" s="2" t="str">
        <x:v>Weighted Average Number of Shares Outstanding, Diluted</x:v>
      </x:c>
      <x:c r="R1348" s="2" t="str">
        <x:v>highlighted/C_0000831001-26-000011_c-20251231.htm</x:v>
      </x:c>
      <x:c r="S1348" s="2" t="str">
        <x:v>highlighted/C_FY2024_citi-2024-annual-report.pdf</x:v>
      </x:c>
      <x:c r="T1348" s="2" t="str">
        <x:v>150,205</x:v>
      </x:c>
    </x:row>
    <x:row r="1349" ht="24" customHeight="1">
      <x:c r="C1349" s="2" t="str">
        <x:v>Historical Inputs!F1349</x:v>
      </x:c>
      <x:c r="D1349" s="2" t="str">
        <x:v>C</x:v>
      </x:c>
      <x:c r="E1349" s="2" t="str">
        <x:v>FY2024</x:v>
      </x:c>
      <x:c r="F1349" s="2" t="str">
        <x:v>dps</x:v>
      </x:c>
      <x:c r="G1349" s="2" t="str">
        <x:v>n.a.</x:v>
      </x:c>
      <x:c r="H1349" s="2" t="str">
        <x:v>USD/share</x:v>
      </x:c>
      <x:c r="I1349" s="2" t="str">
        <x:v>2024-12-31</x:v>
      </x:c>
      <x:c r="J1349" s="2" t="str"/>
      <x:c r="K1349" s="2" t="str"/>
      <x:c r="L1349" s="2" t="str"/>
      <x:c r="M1349" s="2" t="str"/>
      <x:c r="N1349" s="2" t="str"/>
      <x:c r="O1349" s="2" t="str"/>
      <x:c r="P1349" s="2" t="str">
        <x:v>Not reported / unavailable</x:v>
      </x:c>
      <x:c r="Q1349" s="2" t="str">
        <x:v>Dividends per common share</x:v>
      </x:c>
      <x:c r="R1349" s="2" t="str"/>
      <x:c r="S1349" s="2" t="str"/>
      <x:c r="T1349" s="2" t="str"/>
    </x:row>
    <x:row r="1350" ht="24" customHeight="1">
      <x:c r="C1350" s="2" t="str">
        <x:v>Historical Inputs!F1350</x:v>
      </x:c>
      <x:c r="D1350" s="2" t="str">
        <x:v>C</x:v>
      </x:c>
      <x:c r="E1350" s="2" t="str">
        <x:v>FY2024</x:v>
      </x:c>
      <x:c r="F1350" s="2" t="str">
        <x:v>dividends</x:v>
      </x:c>
      <x:c r="G1350" s="2" t="n">
        <x:v>5199</x:v>
      </x:c>
      <x:c r="H1350" s="2" t="str">
        <x:v>USD</x:v>
      </x:c>
      <x:c r="I1350" s="2" t="str">
        <x:v>2024-12-31</x:v>
      </x:c>
      <x:c r="J1350" s="2" t="str">
        <x:v>2026-02-20</x:v>
      </x:c>
      <x:c r="K1350" s="2" t="str">
        <x:v>0000831001-26-000011</x:v>
      </x:c>
      <x:c r="L1350" s="2" t="str">
        <x:v>data/raw/filings/C_0000831001-26-000011_c-20251231.htm</x:v>
      </x:c>
      <x:c r="M1350" s="2" t="str">
        <x:v>https://www.sec.gov/Archives/edgar/data/831001/000083100126000011/c-20251231.htm</x:v>
      </x:c>
      <x:c r="N1350" s="2" t="str">
        <x:v>f-602</x:v>
      </x:c>
      <x:c r="O1350" s="2" t="str"/>
      <x:c r="P1350" s="2" t="str">
        <x:v>Exact XBRL anchor</x:v>
      </x:c>
      <x:c r="Q1350" s="2" t="str">
        <x:v>Payments of Dividends</x:v>
      </x:c>
      <x:c r="R1350" s="2" t="str">
        <x:v>highlighted/C_0000831001-26-000011_c-20251231.htm</x:v>
      </x:c>
      <x:c r="S1350" s="2" t="str">
        <x:v>highlighted/C_FY2024_citi-2024-annual-report.pdf</x:v>
      </x:c>
      <x:c r="T1350" s="2" t="str">
        <x:v>155,319</x:v>
      </x:c>
    </x:row>
    <x:row r="1351" ht="24" customHeight="1">
      <x:c r="C1351" s="2" t="str">
        <x:v>Historical Inputs!F1351</x:v>
      </x:c>
      <x:c r="D1351" s="2" t="str">
        <x:v>C</x:v>
      </x:c>
      <x:c r="E1351" s="2" t="str">
        <x:v>FY2024</x:v>
      </x:c>
      <x:c r="F1351" s="2" t="str">
        <x:v>buybacks</x:v>
      </x:c>
      <x:c r="G1351" s="2" t="n">
        <x:v>2474</x:v>
      </x:c>
      <x:c r="H1351" s="2" t="str">
        <x:v>USD</x:v>
      </x:c>
      <x:c r="I1351" s="2" t="str">
        <x:v>2024-12-31</x:v>
      </x:c>
      <x:c r="J1351" s="2" t="str">
        <x:v>2026-02-20</x:v>
      </x:c>
      <x:c r="K1351" s="2" t="str">
        <x:v>0000831001-26-000011</x:v>
      </x:c>
      <x:c r="L1351" s="2" t="str">
        <x:v>data/raw/filings/C_0000831001-26-000011_c-20251231.htm</x:v>
      </x:c>
      <x:c r="M1351" s="2" t="str">
        <x:v>https://www.sec.gov/Archives/edgar/data/831001/000083100126000011/c-20251231.htm</x:v>
      </x:c>
      <x:c r="N1351" s="2" t="str">
        <x:v>f-611</x:v>
      </x:c>
      <x:c r="O1351" s="2" t="str"/>
      <x:c r="P1351" s="2" t="str">
        <x:v>Exact XBRL anchor</x:v>
      </x:c>
      <x:c r="Q1351" s="2" t="str">
        <x:v>Payments for Repurchase of Common Stock</x:v>
      </x:c>
      <x:c r="R1351" s="2" t="str">
        <x:v>highlighted/C_0000831001-26-000011_c-20251231.htm</x:v>
      </x:c>
      <x:c r="S1351" s="2" t="str"/>
      <x:c r="T1351" s="2" t="str"/>
    </x:row>
    <x:row r="1352" ht="24" customHeight="1">
      <x:c r="C1352" s="2" t="str">
        <x:v>Historical Inputs!F1352</x:v>
      </x:c>
      <x:c r="D1352" s="2" t="str">
        <x:v>C</x:v>
      </x:c>
      <x:c r="E1352" s="2" t="str">
        <x:v>FY2024</x:v>
      </x:c>
      <x:c r="F1352" s="2" t="str">
        <x:v>chargeoffs</x:v>
      </x:c>
      <x:c r="G1352" s="2" t="str">
        <x:v>n.a.</x:v>
      </x:c>
      <x:c r="H1352" s="2" t="str">
        <x:v>USDm</x:v>
      </x:c>
      <x:c r="I1352" s="2" t="str">
        <x:v>2024-12-31</x:v>
      </x:c>
      <x:c r="J1352" s="2" t="str"/>
      <x:c r="K1352" s="2" t="str"/>
      <x:c r="L1352" s="2" t="str"/>
      <x:c r="M1352" s="2" t="str"/>
      <x:c r="N1352" s="2" t="str"/>
      <x:c r="O1352" s="2" t="str"/>
      <x:c r="P1352" s="2" t="str">
        <x:v>Not reported / unavailable</x:v>
      </x:c>
      <x:c r="Q1352" s="2" t="str">
        <x:v>Gross loan charge-offs</x:v>
      </x:c>
      <x:c r="R1352" s="2" t="str"/>
      <x:c r="S1352" s="2" t="str"/>
      <x:c r="T1352" s="2" t="str"/>
    </x:row>
    <x:row r="1353" ht="24" customHeight="1">
      <x:c r="C1353" s="2" t="str">
        <x:v>Historical Inputs!F1353</x:v>
      </x:c>
      <x:c r="D1353" s="2" t="str">
        <x:v>C</x:v>
      </x:c>
      <x:c r="E1353" s="2" t="str">
        <x:v>FY2024</x:v>
      </x:c>
      <x:c r="F1353" s="2" t="str">
        <x:v>recoveries</x:v>
      </x:c>
      <x:c r="G1353" s="2" t="str">
        <x:v>n.a.</x:v>
      </x:c>
      <x:c r="H1353" s="2" t="str">
        <x:v>USDm</x:v>
      </x:c>
      <x:c r="I1353" s="2" t="str">
        <x:v>2024-12-31</x:v>
      </x:c>
      <x:c r="J1353" s="2" t="str"/>
      <x:c r="K1353" s="2" t="str"/>
      <x:c r="L1353" s="2" t="str"/>
      <x:c r="M1353" s="2" t="str"/>
      <x:c r="N1353" s="2" t="str"/>
      <x:c r="O1353" s="2" t="str"/>
      <x:c r="P1353" s="2" t="str">
        <x:v>Not reported / unavailable</x:v>
      </x:c>
      <x:c r="Q1353" s="2" t="str">
        <x:v>Loan recoveries</x:v>
      </x:c>
      <x:c r="R1353" s="2" t="str"/>
      <x:c r="S1353" s="2" t="str"/>
      <x:c r="T1353" s="2" t="str"/>
    </x:row>
    <x:row r="1354" ht="24" customHeight="1">
      <x:c r="C1354" s="2" t="str">
        <x:v>Historical Inputs!F1354</x:v>
      </x:c>
      <x:c r="D1354" s="2" t="str">
        <x:v>C</x:v>
      </x:c>
      <x:c r="E1354" s="2" t="str">
        <x:v>FY2024</x:v>
      </x:c>
      <x:c r="F1354" s="2" t="str">
        <x:v>rwa</x:v>
      </x:c>
      <x:c r="G1354" s="2" t="str">
        <x:v>n.a.</x:v>
      </x:c>
      <x:c r="H1354" s="2" t="str">
        <x:v>USDm</x:v>
      </x:c>
      <x:c r="I1354" s="2" t="str">
        <x:v>2024-12-31</x:v>
      </x:c>
      <x:c r="J1354" s="2" t="str"/>
      <x:c r="K1354" s="2" t="str"/>
      <x:c r="L1354" s="2" t="str"/>
      <x:c r="M1354" s="2" t="str"/>
      <x:c r="N1354" s="2" t="str"/>
      <x:c r="O1354" s="2" t="str"/>
      <x:c r="P1354" s="2" t="str">
        <x:v>Not reported / unavailable</x:v>
      </x:c>
      <x:c r="Q1354" s="2" t="str">
        <x:v>Risk-weighted assets</x:v>
      </x:c>
      <x:c r="R1354" s="2" t="str"/>
      <x:c r="S1354" s="2" t="str"/>
      <x:c r="T1354" s="2" t="str"/>
    </x:row>
    <x:row r="1355" ht="24" customHeight="1">
      <x:c r="C1355" s="2" t="str">
        <x:v>Historical Inputs!F1355</x:v>
      </x:c>
      <x:c r="D1355" s="2" t="str">
        <x:v>C</x:v>
      </x:c>
      <x:c r="E1355" s="2" t="str">
        <x:v>FY2024</x:v>
      </x:c>
      <x:c r="F1355" s="2" t="str">
        <x:v>cet1_reported</x:v>
      </x:c>
      <x:c r="G1355" s="2" t="str">
        <x:v>n.a.</x:v>
      </x:c>
      <x:c r="H1355" s="2" t="str">
        <x:v>%</x:v>
      </x:c>
      <x:c r="I1355" s="2" t="str">
        <x:v>2024-12-31</x:v>
      </x:c>
      <x:c r="J1355" s="2" t="str"/>
      <x:c r="K1355" s="2" t="str"/>
      <x:c r="L1355" s="2" t="str"/>
      <x:c r="M1355" s="2" t="str"/>
      <x:c r="N1355" s="2" t="str"/>
      <x:c r="O1355" s="2" t="str"/>
      <x:c r="P1355" s="2" t="str">
        <x:v>Not reported / unavailable</x:v>
      </x:c>
      <x:c r="Q1355" s="2" t="str">
        <x:v>Actual standardized CET1 ratio</x:v>
      </x:c>
      <x:c r="R1355" s="2" t="str"/>
      <x:c r="S1355" s="2" t="str"/>
      <x:c r="T1355" s="2" t="str"/>
    </x:row>
    <x:row r="1356" ht="24" customHeight="1">
      <x:c r="C1356" s="2" t="str">
        <x:v>Historical Inputs!F1356</x:v>
      </x:c>
      <x:c r="D1356" s="2" t="str">
        <x:v>C</x:v>
      </x:c>
      <x:c r="E1356" s="2" t="str">
        <x:v>FY2024</x:v>
      </x:c>
      <x:c r="F1356" s="2" t="str">
        <x:v>nim_reported</x:v>
      </x:c>
      <x:c r="G1356" s="2" t="str">
        <x:v>n.a.</x:v>
      </x:c>
      <x:c r="H1356" s="2" t="str">
        <x:v>%</x:v>
      </x:c>
      <x:c r="I1356" s="2" t="str">
        <x:v>2024-12-31</x:v>
      </x:c>
      <x:c r="J1356" s="2" t="str"/>
      <x:c r="K1356" s="2" t="str"/>
      <x:c r="L1356" s="2" t="str"/>
      <x:c r="M1356" s="2" t="str"/>
      <x:c r="N1356" s="2" t="str"/>
      <x:c r="O1356" s="2" t="str"/>
      <x:c r="P1356" s="2" t="str">
        <x:v>Not reported / unavailable</x:v>
      </x:c>
      <x:c r="Q1356" s="2" t="str">
        <x:v>Issuer reported net interest margin</x:v>
      </x:c>
      <x:c r="R1356" s="2" t="str"/>
      <x:c r="S1356" s="2" t="str"/>
      <x:c r="T1356" s="2" t="str"/>
    </x:row>
    <x:row r="1357" ht="24" customHeight="1">
      <x:c r="C1357" s="2" t="str">
        <x:v>Historical Inputs!F1357</x:v>
      </x:c>
      <x:c r="D1357" s="2" t="str">
        <x:v>C</x:v>
      </x:c>
      <x:c r="E1357" s="2" t="str">
        <x:v>FY2024</x:v>
      </x:c>
      <x:c r="F1357" s="2" t="str">
        <x:v>bvps_reported</x:v>
      </x:c>
      <x:c r="G1357" s="2" t="n">
        <x:v>101.62</x:v>
      </x:c>
      <x:c r="H1357" s="2" t="str">
        <x:v>USD/shares</x:v>
      </x:c>
      <x:c r="I1357" s="2" t="str">
        <x:v>2024-12-31</x:v>
      </x:c>
      <x:c r="J1357" s="2" t="str">
        <x:v>2025-02-21</x:v>
      </x:c>
      <x:c r="K1357" s="2" t="str">
        <x:v>0000831001-25-000067</x:v>
      </x:c>
      <x:c r="L1357" s="2" t="str">
        <x:v>data/raw/filings/C_0000831001-25-000067_c-20241231.htm</x:v>
      </x:c>
      <x:c r="M1357" s="2" t="str">
        <x:v>https://www.sec.gov/Archives/edgar/data/831001/000083100125000067/c-20241231.htm</x:v>
      </x:c>
      <x:c r="N1357" s="2" t="str"/>
      <x:c r="O1357" s="2" t="str"/>
      <x:c r="P1357" s="2" t="str">
        <x:v>Exact selected original table text</x:v>
      </x:c>
      <x:c r="Q1357" s="2" t="str">
        <x:v>Reported common book value per share</x:v>
      </x:c>
      <x:c r="R1357" s="2" t="str">
        <x:v>highlighted/C_0000831001-25-000067_c-20241231.htm</x:v>
      </x:c>
      <x:c r="S1357" s="2" t="str">
        <x:v>highlighted/C_FY2024_citi-2024-annual-report.pdf</x:v>
      </x:c>
      <x:c r="T1357" s="2" t="str">
        <x:v>22</x:v>
      </x:c>
    </x:row>
    <x:row r="1358" ht="24" customHeight="1">
      <x:c r="C1358" s="2" t="str">
        <x:v>Historical Inputs!F1358</x:v>
      </x:c>
      <x:c r="D1358" s="2" t="str">
        <x:v>C</x:v>
      </x:c>
      <x:c r="E1358" s="2" t="str">
        <x:v>FY2024</x:v>
      </x:c>
      <x:c r="F1358" s="2" t="str">
        <x:v>tbvps_reported</x:v>
      </x:c>
      <x:c r="G1358" s="2" t="n">
        <x:v>89.34</x:v>
      </x:c>
      <x:c r="H1358" s="2" t="str">
        <x:v>USD/shares</x:v>
      </x:c>
      <x:c r="I1358" s="2" t="str">
        <x:v>2024-12-31</x:v>
      </x:c>
      <x:c r="J1358" s="2" t="str">
        <x:v>2025-02-21</x:v>
      </x:c>
      <x:c r="K1358" s="2" t="str">
        <x:v>0000831001-25-000067</x:v>
      </x:c>
      <x:c r="L1358" s="2" t="str">
        <x:v>data/raw/filings/C_0000831001-25-000067_c-20241231.htm</x:v>
      </x:c>
      <x:c r="M1358" s="2" t="str">
        <x:v>https://www.sec.gov/Archives/edgar/data/831001/000083100125000067/c-20241231.htm</x:v>
      </x:c>
      <x:c r="N1358" s="2" t="str"/>
      <x:c r="O1358" s="2" t="str"/>
      <x:c r="P1358" s="2" t="str">
        <x:v>Exact selected original table text</x:v>
      </x:c>
      <x:c r="Q1358" s="2" t="str">
        <x:v>Reported tangible book value per share</x:v>
      </x:c>
      <x:c r="R1358" s="2" t="str">
        <x:v>highlighted/C_0000831001-25-000067_c-20241231.htm</x:v>
      </x:c>
      <x:c r="S1358" s="2" t="str">
        <x:v>highlighted/C_FY2024_citi-2024-annual-report.pdf</x:v>
      </x:c>
      <x:c r="T1358" s="2" t="str">
        <x:v>22,56</x:v>
      </x:c>
    </x:row>
    <x:row r="1359" ht="24" customHeight="1">
      <x:c r="C1359" s="2" t="str">
        <x:v>Historical Inputs!F1359</x:v>
      </x:c>
      <x:c r="D1359" s="2" t="str">
        <x:v>C</x:v>
      </x:c>
      <x:c r="E1359" s="2" t="str">
        <x:v>FY2024</x:v>
      </x:c>
      <x:c r="F1359" s="2" t="str">
        <x:v>tce_reported</x:v>
      </x:c>
      <x:c r="G1359" s="2" t="str">
        <x:v>n.a.</x:v>
      </x:c>
      <x:c r="H1359" s="2" t="str">
        <x:v>USDm</x:v>
      </x:c>
      <x:c r="I1359" s="2" t="str">
        <x:v>2024-12-31</x:v>
      </x:c>
      <x:c r="J1359" s="2" t="str"/>
      <x:c r="K1359" s="2" t="str"/>
      <x:c r="L1359" s="2" t="str"/>
      <x:c r="M1359" s="2" t="str"/>
      <x:c r="N1359" s="2" t="str"/>
      <x:c r="O1359" s="2" t="str"/>
      <x:c r="P1359" s="2" t="str">
        <x:v>Not reported / unavailable</x:v>
      </x:c>
      <x:c r="Q1359" s="2" t="str">
        <x:v>Reported tangible common equity</x:v>
      </x:c>
      <x:c r="R1359" s="2" t="str"/>
      <x:c r="S1359" s="2" t="str"/>
      <x:c r="T1359" s="2" t="str"/>
    </x:row>
    <x:row r="1360" ht="24" customHeight="1">
      <x:c r="C1360" s="2" t="str">
        <x:v>Historical Inputs!F1360</x:v>
      </x:c>
      <x:c r="D1360" s="2" t="str">
        <x:v>C</x:v>
      </x:c>
      <x:c r="E1360" s="2" t="str">
        <x:v>FY2025</x:v>
      </x:c>
      <x:c r="F1360" s="2" t="str">
        <x:v>assets</x:v>
      </x:c>
      <x:c r="G1360" s="2" t="n">
        <x:v>2657202</x:v>
      </x:c>
      <x:c r="H1360" s="2" t="str">
        <x:v>USD</x:v>
      </x:c>
      <x:c r="I1360" s="2" t="str">
        <x:v>2025-12-31</x:v>
      </x:c>
      <x:c r="J1360" s="2" t="str">
        <x:v>2026-08-06</x:v>
      </x:c>
      <x:c r="K1360" s="2" t="str">
        <x:v>0000831001-26-000045</x:v>
      </x:c>
      <x:c r="L1360" s="2" t="str">
        <x:v>data/raw/filings/C_0000831001-26-000045_c-20260630.htm</x:v>
      </x:c>
      <x:c r="M1360" s="2" t="str">
        <x:v>https://www.sec.gov/Archives/edgar/data/831001/000083100126000045/c-20260630.htm</x:v>
      </x:c>
      <x:c r="N1360" s="2" t="str">
        <x:v>f-304</x:v>
      </x:c>
      <x:c r="O1360" s="2" t="str"/>
      <x:c r="P1360" s="2" t="str">
        <x:v>Exact XBRL anchor</x:v>
      </x:c>
      <x:c r="Q1360" s="2" t="str">
        <x:v>assets</x:v>
      </x:c>
      <x:c r="R1360" s="2" t="str">
        <x:v>highlighted/C_0000831001-26-000045_c-20260630.htm</x:v>
      </x:c>
      <x:c r="S1360" s="2" t="str">
        <x:v>highlighted/C_FY2025_citi-2025-annual-report.pdf</x:v>
      </x:c>
      <x:c r="T1360" s="2" t="str">
        <x:v>25,26,148</x:v>
      </x:c>
    </x:row>
    <x:row r="1361" ht="24" customHeight="1">
      <x:c r="C1361" s="2" t="str">
        <x:v>Historical Inputs!F1361</x:v>
      </x:c>
      <x:c r="D1361" s="2" t="str">
        <x:v>C</x:v>
      </x:c>
      <x:c r="E1361" s="2" t="str">
        <x:v>FY2025</x:v>
      </x:c>
      <x:c r="F1361" s="2" t="str">
        <x:v>liabilities</x:v>
      </x:c>
      <x:c r="G1361" s="2" t="n">
        <x:v>2443380</x:v>
      </x:c>
      <x:c r="H1361" s="2" t="str">
        <x:v>USD</x:v>
      </x:c>
      <x:c r="I1361" s="2" t="str">
        <x:v>2025-12-31</x:v>
      </x:c>
      <x:c r="J1361" s="2" t="str">
        <x:v>2026-08-06</x:v>
      </x:c>
      <x:c r="K1361" s="2" t="str">
        <x:v>0000831001-26-000045</x:v>
      </x:c>
      <x:c r="L1361" s="2" t="str">
        <x:v>data/raw/filings/C_0000831001-26-000045_c-20260630.htm</x:v>
      </x:c>
      <x:c r="M1361" s="2" t="str">
        <x:v>https://www.sec.gov/Archives/edgar/data/831001/000083100126000045/c-20260630.htm</x:v>
      </x:c>
      <x:c r="N1361" s="2" t="str">
        <x:v>f-330</x:v>
      </x:c>
      <x:c r="O1361" s="2" t="str"/>
      <x:c r="P1361" s="2" t="str">
        <x:v>Exact XBRL anchor</x:v>
      </x:c>
      <x:c r="Q1361" s="2" t="str">
        <x:v>liabilities</x:v>
      </x:c>
      <x:c r="R1361" s="2" t="str">
        <x:v>highlighted/C_0000831001-26-000045_c-20260630.htm</x:v>
      </x:c>
      <x:c r="S1361" s="2" t="str">
        <x:v>highlighted/C_FY2025_citi-2025-annual-report.pdf</x:v>
      </x:c>
      <x:c r="T1361" s="2" t="str">
        <x:v>26,149</x:v>
      </x:c>
    </x:row>
    <x:row r="1362" ht="24" customHeight="1">
      <x:c r="C1362" s="2" t="str">
        <x:v>Historical Inputs!F1362</x:v>
      </x:c>
      <x:c r="D1362" s="2" t="str">
        <x:v>C</x:v>
      </x:c>
      <x:c r="E1362" s="2" t="str">
        <x:v>FY2025</x:v>
      </x:c>
      <x:c r="F1362" s="2" t="str">
        <x:v>equity</x:v>
      </x:c>
      <x:c r="G1362" s="2" t="n">
        <x:v>212291</x:v>
      </x:c>
      <x:c r="H1362" s="2" t="str">
        <x:v>USD</x:v>
      </x:c>
      <x:c r="I1362" s="2" t="str">
        <x:v>2025-12-31</x:v>
      </x:c>
      <x:c r="J1362" s="2" t="str">
        <x:v>2026-08-06</x:v>
      </x:c>
      <x:c r="K1362" s="2" t="str">
        <x:v>0000831001-26-000045</x:v>
      </x:c>
      <x:c r="L1362" s="2" t="str">
        <x:v>data/raw/filings/C_0000831001-26-000045_c-20260630.htm</x:v>
      </x:c>
      <x:c r="M1362" s="2" t="str">
        <x:v>https://www.sec.gov/Archives/edgar/data/831001/000083100126000045/c-20260630.htm</x:v>
      </x:c>
      <x:c r="N1362" s="2" t="str">
        <x:v>f-358</x:v>
      </x:c>
      <x:c r="O1362" s="2" t="str"/>
      <x:c r="P1362" s="2" t="str">
        <x:v>Exact XBRL anchor</x:v>
      </x:c>
      <x:c r="Q1362" s="2" t="str">
        <x:v>Shareholders equity attributable to parent</x:v>
      </x:c>
      <x:c r="R1362" s="2" t="str">
        <x:v>highlighted/C_0000831001-26-000045_c-20260630.htm</x:v>
      </x:c>
      <x:c r="S1362" s="2" t="str"/>
      <x:c r="T1362" s="2" t="str"/>
    </x:row>
    <x:row r="1363" ht="24" customHeight="1">
      <x:c r="C1363" s="2" t="str">
        <x:v>Historical Inputs!F1363</x:v>
      </x:c>
      <x:c r="D1363" s="2" t="str">
        <x:v>C</x:v>
      </x:c>
      <x:c r="E1363" s="2" t="str">
        <x:v>FY2025</x:v>
      </x:c>
      <x:c r="F1363" s="2" t="str">
        <x:v>preferred</x:v>
      </x:c>
      <x:c r="G1363" s="2" t="n">
        <x:v>20050</x:v>
      </x:c>
      <x:c r="H1363" s="2" t="str">
        <x:v>USD</x:v>
      </x:c>
      <x:c r="I1363" s="2" t="str">
        <x:v>2025-12-31</x:v>
      </x:c>
      <x:c r="J1363" s="2" t="str">
        <x:v>2026-08-06</x:v>
      </x:c>
      <x:c r="K1363" s="2" t="str">
        <x:v>0000831001-26-000045</x:v>
      </x:c>
      <x:c r="L1363" s="2" t="str">
        <x:v>data/raw/filings/C_0000831001-26-000045_c-20260630.htm</x:v>
      </x:c>
      <x:c r="M1363" s="2" t="str">
        <x:v>https://www.sec.gov/Archives/edgar/data/831001/000083100126000045/c-20260630.htm</x:v>
      </x:c>
      <x:c r="N1363" s="2" t="str">
        <x:v>f-5234</x:v>
      </x:c>
      <x:c r="O1363" s="2" t="str"/>
      <x:c r="P1363" s="2" t="str">
        <x:v>Exact XBRL anchor</x:v>
      </x:c>
      <x:c r="Q1363" s="2" t="str">
        <x:v>Preferred equity carrying amount</x:v>
      </x:c>
      <x:c r="R1363" s="2" t="str">
        <x:v>highlighted/C_0000831001-26-000045_c-20260630.htm</x:v>
      </x:c>
      <x:c r="S1363" s="2" t="str">
        <x:v>highlighted/C_FY2025_citi-2025-annual-report.pdf</x:v>
      </x:c>
      <x:c r="T1363" s="2" t="str">
        <x:v>26,60</x:v>
      </x:c>
    </x:row>
    <x:row r="1364" ht="24" customHeight="1">
      <x:c r="C1364" s="2" t="str">
        <x:v>Historical Inputs!F1364</x:v>
      </x:c>
      <x:c r="D1364" s="2" t="str">
        <x:v>C</x:v>
      </x:c>
      <x:c r="E1364" s="2" t="str">
        <x:v>FY2025</x:v>
      </x:c>
      <x:c r="F1364" s="2" t="str">
        <x:v>common_equity_reported</x:v>
      </x:c>
      <x:c r="G1364" s="2" t="str">
        <x:v>n.a.</x:v>
      </x:c>
      <x:c r="H1364" s="2" t="str">
        <x:v>USDm</x:v>
      </x:c>
      <x:c r="I1364" s="2" t="str">
        <x:v>2025-12-31</x:v>
      </x:c>
      <x:c r="J1364" s="2" t="str"/>
      <x:c r="K1364" s="2" t="str"/>
      <x:c r="L1364" s="2" t="str"/>
      <x:c r="M1364" s="2" t="str"/>
      <x:c r="N1364" s="2" t="str"/>
      <x:c r="O1364" s="2" t="str"/>
      <x:c r="P1364" s="2" t="str">
        <x:v>Not reported / unavailable</x:v>
      </x:c>
      <x:c r="Q1364" s="2" t="str">
        <x:v>Reported common shareholders equity</x:v>
      </x:c>
      <x:c r="R1364" s="2" t="str"/>
      <x:c r="S1364" s="2" t="str"/>
      <x:c r="T1364" s="2" t="str"/>
    </x:row>
    <x:row r="1365" ht="24" customHeight="1">
      <x:c r="C1365" s="2" t="str">
        <x:v>Historical Inputs!F1365</x:v>
      </x:c>
      <x:c r="D1365" s="2" t="str">
        <x:v>C</x:v>
      </x:c>
      <x:c r="E1365" s="2" t="str">
        <x:v>FY2025</x:v>
      </x:c>
      <x:c r="F1365" s="2" t="str">
        <x:v>goodwill</x:v>
      </x:c>
      <x:c r="G1365" s="2" t="n">
        <x:v>19098</x:v>
      </x:c>
      <x:c r="H1365" s="2" t="str">
        <x:v>USD</x:v>
      </x:c>
      <x:c r="I1365" s="2" t="str">
        <x:v>2025-12-31</x:v>
      </x:c>
      <x:c r="J1365" s="2" t="str">
        <x:v>2026-08-06</x:v>
      </x:c>
      <x:c r="K1365" s="2" t="str">
        <x:v>0000831001-26-000045</x:v>
      </x:c>
      <x:c r="L1365" s="2" t="str">
        <x:v>data/raw/filings/C_0000831001-26-000045_c-20260630.htm</x:v>
      </x:c>
      <x:c r="M1365" s="2" t="str">
        <x:v>https://www.sec.gov/Archives/edgar/data/831001/000083100126000045/c-20260630.htm</x:v>
      </x:c>
      <x:c r="N1365" s="2" t="str">
        <x:v>f-4518</x:v>
      </x:c>
      <x:c r="O1365" s="2" t="str"/>
      <x:c r="P1365" s="2" t="str">
        <x:v>Exact XBRL anchor</x:v>
      </x:c>
      <x:c r="Q1365" s="2" t="str">
        <x:v>goodwill</x:v>
      </x:c>
      <x:c r="R1365" s="2" t="str">
        <x:v>highlighted/C_0000831001-26-000045_c-20260630.htm</x:v>
      </x:c>
      <x:c r="S1365" s="2" t="str">
        <x:v>highlighted/C_FY2025_citi-2025-annual-report.pdf</x:v>
      </x:c>
      <x:c r="T1365" s="2" t="str">
        <x:v>60,148</x:v>
      </x:c>
    </x:row>
    <x:row r="1366" ht="24" customHeight="1">
      <x:c r="C1366" s="2" t="str">
        <x:v>Historical Inputs!F1366</x:v>
      </x:c>
      <x:c r="D1366" s="2" t="str">
        <x:v>C</x:v>
      </x:c>
      <x:c r="E1366" s="2" t="str">
        <x:v>FY2025</x:v>
      </x:c>
      <x:c r="F1366" s="2" t="str">
        <x:v>intangibles</x:v>
      </x:c>
      <x:c r="G1366" s="2" t="n">
        <x:v>4284</x:v>
      </x:c>
      <x:c r="H1366" s="2" t="str">
        <x:v>USD</x:v>
      </x:c>
      <x:c r="I1366" s="2" t="str">
        <x:v>2025-12-31</x:v>
      </x:c>
      <x:c r="J1366" s="2" t="str">
        <x:v>2026-08-06</x:v>
      </x:c>
      <x:c r="K1366" s="2" t="str">
        <x:v>0000831001-26-000045</x:v>
      </x:c>
      <x:c r="L1366" s="2" t="str">
        <x:v>data/raw/filings/C_0000831001-26-000045_c-20260630.htm</x:v>
      </x:c>
      <x:c r="M1366" s="2" t="str">
        <x:v>https://www.sec.gov/Archives/edgar/data/831001/000083100126000045/c-20260630.htm</x:v>
      </x:c>
      <x:c r="N1366" s="2" t="str">
        <x:v>f-296</x:v>
      </x:c>
      <x:c r="O1366" s="2" t="str"/>
      <x:c r="P1366" s="2" t="str">
        <x:v>Exact XBRL anchor</x:v>
      </x:c>
      <x:c r="Q1366" s="2" t="str">
        <x:v>Other intangible assets excluding goodwill</x:v>
      </x:c>
      <x:c r="R1366" s="2" t="str">
        <x:v>highlighted/C_0000831001-26-000045_c-20260630.htm</x:v>
      </x:c>
      <x:c r="S1366" s="2" t="str">
        <x:v>highlighted/C_FY2025_citi-2025-annual-report.pdf</x:v>
      </x:c>
      <x:c r="T1366" s="2" t="str">
        <x:v>148,237</x:v>
      </x:c>
    </x:row>
    <x:row r="1367" ht="24" customHeight="1">
      <x:c r="C1367" s="2" t="str">
        <x:v>Historical Inputs!F1367</x:v>
      </x:c>
      <x:c r="D1367" s="2" t="str">
        <x:v>C</x:v>
      </x:c>
      <x:c r="E1367" s="2" t="str">
        <x:v>FY2025</x:v>
      </x:c>
      <x:c r="F1367" s="2" t="str">
        <x:v>intangibles_total</x:v>
      </x:c>
      <x:c r="G1367" s="2" t="str">
        <x:v>n.a.</x:v>
      </x:c>
      <x:c r="H1367" s="2" t="str">
        <x:v>USDm</x:v>
      </x:c>
      <x:c r="I1367" s="2" t="str">
        <x:v>2025-12-31</x:v>
      </x:c>
      <x:c r="J1367" s="2" t="str"/>
      <x:c r="K1367" s="2" t="str"/>
      <x:c r="L1367" s="2" t="str"/>
      <x:c r="M1367" s="2" t="str"/>
      <x:c r="N1367" s="2" t="str"/>
      <x:c r="O1367" s="2" t="str"/>
      <x:c r="P1367" s="2" t="str">
        <x:v>Not reported / unavailable</x:v>
      </x:c>
      <x:c r="Q1367" s="2" t="str">
        <x:v>Reported goodwill and intangible assets combined</x:v>
      </x:c>
      <x:c r="R1367" s="2" t="str"/>
      <x:c r="S1367" s="2" t="str"/>
      <x:c r="T1367" s="2" t="str"/>
    </x:row>
    <x:row r="1368" ht="24" customHeight="1">
      <x:c r="C1368" s="2" t="str">
        <x:v>Historical Inputs!F1368</x:v>
      </x:c>
      <x:c r="D1368" s="2" t="str">
        <x:v>C</x:v>
      </x:c>
      <x:c r="E1368" s="2" t="str">
        <x:v>FY2025</x:v>
      </x:c>
      <x:c r="F1368" s="2" t="str">
        <x:v>shares_end</x:v>
      </x:c>
      <x:c r="G1368" s="2" t="str">
        <x:v>n.a.</x:v>
      </x:c>
      <x:c r="H1368" s="2" t="str">
        <x:v>million</x:v>
      </x:c>
      <x:c r="I1368" s="2" t="str">
        <x:v>2025-12-31</x:v>
      </x:c>
      <x:c r="J1368" s="2" t="str"/>
      <x:c r="K1368" s="2" t="str"/>
      <x:c r="L1368" s="2" t="str"/>
      <x:c r="M1368" s="2" t="str"/>
      <x:c r="N1368" s="2" t="str"/>
      <x:c r="O1368" s="2" t="str"/>
      <x:c r="P1368" s="2" t="str">
        <x:v>Not reported / unavailable</x:v>
      </x:c>
      <x:c r="Q1368" s="2" t="str">
        <x:v>Period-end common shares outstanding</x:v>
      </x:c>
      <x:c r="R1368" s="2" t="str"/>
      <x:c r="S1368" s="2" t="str"/>
      <x:c r="T1368" s="2" t="str"/>
    </x:row>
    <x:row r="1369" ht="24" customHeight="1">
      <x:c r="C1369" s="2" t="str">
        <x:v>Historical Inputs!F1369</x:v>
      </x:c>
      <x:c r="D1369" s="2" t="str">
        <x:v>C</x:v>
      </x:c>
      <x:c r="E1369" s="2" t="str">
        <x:v>FY2025</x:v>
      </x:c>
      <x:c r="F1369" s="2" t="str">
        <x:v>shares_issued</x:v>
      </x:c>
      <x:c r="G1369" s="2" t="n">
        <x:v>3099.752593</x:v>
      </x:c>
      <x:c r="H1369" s="2" t="str">
        <x:v>shares</x:v>
      </x:c>
      <x:c r="I1369" s="2" t="str">
        <x:v>2025-12-31</x:v>
      </x:c>
      <x:c r="J1369" s="2" t="str">
        <x:v>2026-08-06</x:v>
      </x:c>
      <x:c r="K1369" s="2" t="str">
        <x:v>0000831001-26-000045</x:v>
      </x:c>
      <x:c r="L1369" s="2" t="str">
        <x:v>data/raw/filings/C_0000831001-26-000045_c-20260630.htm</x:v>
      </x:c>
      <x:c r="M1369" s="2" t="str">
        <x:v>https://www.sec.gov/Archives/edgar/data/831001/000083100126000045/c-20260630.htm</x:v>
      </x:c>
      <x:c r="N1369" s="2" t="str">
        <x:v>f-344</x:v>
      </x:c>
      <x:c r="O1369" s="2" t="str"/>
      <x:c r="P1369" s="2" t="str">
        <x:v>Exact XBRL anchor</x:v>
      </x:c>
      <x:c r="Q1369" s="2" t="str">
        <x:v>shares_issued</x:v>
      </x:c>
      <x:c r="R1369" s="2" t="str">
        <x:v>highlighted/C_0000831001-26-000045_c-20260630.htm</x:v>
      </x:c>
      <x:c r="S1369" s="2" t="str"/>
      <x:c r="T1369" s="2" t="str"/>
    </x:row>
    <x:row r="1370" ht="24" customHeight="1">
      <x:c r="C1370" s="2" t="str">
        <x:v>Historical Inputs!F1370</x:v>
      </x:c>
      <x:c r="D1370" s="2" t="str">
        <x:v>C</x:v>
      </x:c>
      <x:c r="E1370" s="2" t="str">
        <x:v>FY2025</x:v>
      </x:c>
      <x:c r="F1370" s="2" t="str">
        <x:v>shares_treasury</x:v>
      </x:c>
      <x:c r="G1370" s="2" t="n">
        <x:v>1352.205592</x:v>
      </x:c>
      <x:c r="H1370" s="2" t="str">
        <x:v>shares</x:v>
      </x:c>
      <x:c r="I1370" s="2" t="str">
        <x:v>2025-12-31</x:v>
      </x:c>
      <x:c r="J1370" s="2" t="str">
        <x:v>2026-02-20</x:v>
      </x:c>
      <x:c r="K1370" s="2" t="str">
        <x:v>0000831001-26-000011</x:v>
      </x:c>
      <x:c r="L1370" s="2" t="str">
        <x:v>data/raw/filings/C_0000831001-26-000011_c-20251231.htm</x:v>
      </x:c>
      <x:c r="M1370" s="2" t="str">
        <x:v>https://www.sec.gov/Archives/edgar/data/831001/000083100126000011/c-20251231.htm</x:v>
      </x:c>
      <x:c r="N1370" s="2" t="str"/>
      <x:c r="O1370" s="2" t="str"/>
      <x:c r="P1370" s="2" t="str">
        <x:v>Structured source retained; exact visible anchor requires review</x:v>
      </x:c>
      <x:c r="Q1370" s="2" t="str">
        <x:v>Treasury Stock, Common, Shares</x:v>
      </x:c>
      <x:c r="R1370" s="2" t="str"/>
      <x:c r="S1370" s="2" t="str"/>
      <x:c r="T1370" s="2" t="str"/>
    </x:row>
    <x:row r="1371" ht="24" customHeight="1">
      <x:c r="C1371" s="2" t="str">
        <x:v>Historical Inputs!F1371</x:v>
      </x:c>
      <x:c r="D1371" s="2" t="str">
        <x:v>C</x:v>
      </x:c>
      <x:c r="E1371" s="2" t="str">
        <x:v>FY2025</x:v>
      </x:c>
      <x:c r="F1371" s="2" t="str">
        <x:v>deposits</x:v>
      </x:c>
      <x:c r="G1371" s="2" t="n">
        <x:v>1403573</x:v>
      </x:c>
      <x:c r="H1371" s="2" t="str">
        <x:v>USD</x:v>
      </x:c>
      <x:c r="I1371" s="2" t="str">
        <x:v>2025-12-31</x:v>
      </x:c>
      <x:c r="J1371" s="2" t="str">
        <x:v>2026-08-06</x:v>
      </x:c>
      <x:c r="K1371" s="2" t="str">
        <x:v>0000831001-26-000045</x:v>
      </x:c>
      <x:c r="L1371" s="2" t="str">
        <x:v>data/raw/filings/C_0000831001-26-000045_c-20260630.htm</x:v>
      </x:c>
      <x:c r="M1371" s="2" t="str">
        <x:v>https://www.sec.gov/Archives/edgar/data/831001/000083100126000045/c-20260630.htm</x:v>
      </x:c>
      <x:c r="N1371" s="2" t="str">
        <x:v>f-4658</x:v>
      </x:c>
      <x:c r="O1371" s="2" t="str"/>
      <x:c r="P1371" s="2" t="str">
        <x:v>Exact XBRL anchor</x:v>
      </x:c>
      <x:c r="Q1371" s="2" t="str">
        <x:v>deposits</x:v>
      </x:c>
      <x:c r="R1371" s="2" t="str">
        <x:v>highlighted/C_0000831001-26-000045_c-20260630.htm</x:v>
      </x:c>
      <x:c r="S1371" s="2" t="str"/>
      <x:c r="T1371" s="2" t="str"/>
    </x:row>
    <x:row r="1372" ht="24" customHeight="1">
      <x:c r="C1372" s="2" t="str">
        <x:v>Historical Inputs!F1372</x:v>
      </x:c>
      <x:c r="D1372" s="2" t="str">
        <x:v>C</x:v>
      </x:c>
      <x:c r="E1372" s="2" t="str">
        <x:v>FY2025</x:v>
      </x:c>
      <x:c r="F1372" s="2" t="str">
        <x:v>loans_gross</x:v>
      </x:c>
      <x:c r="G1372" s="2" t="n">
        <x:v>752230</x:v>
      </x:c>
      <x:c r="H1372" s="2" t="str">
        <x:v>USD</x:v>
      </x:c>
      <x:c r="I1372" s="2" t="str">
        <x:v>2025-12-31</x:v>
      </x:c>
      <x:c r="J1372" s="2" t="str">
        <x:v>2026-08-06</x:v>
      </x:c>
      <x:c r="K1372" s="2" t="str">
        <x:v>0000831001-26-000045</x:v>
      </x:c>
      <x:c r="L1372" s="2" t="str">
        <x:v>data/raw/filings/C_0000831001-26-000045_c-20260630.htm</x:v>
      </x:c>
      <x:c r="M1372" s="2" t="str">
        <x:v>https://www.sec.gov/Archives/edgar/data/831001/000083100126000045/c-20260630.htm</x:v>
      </x:c>
      <x:c r="N1372" s="2" t="str">
        <x:v>f-4351</x:v>
      </x:c>
      <x:c r="O1372" s="2" t="str"/>
      <x:c r="P1372" s="2" t="str">
        <x:v>Exact XBRL anchor</x:v>
      </x:c>
      <x:c r="Q1372" s="2" t="str">
        <x:v>Gross loans and leases selected definition</x:v>
      </x:c>
      <x:c r="R1372" s="2" t="str">
        <x:v>highlighted/C_0000831001-26-000045_c-20260630.htm</x:v>
      </x:c>
      <x:c r="S1372" s="2" t="str">
        <x:v>highlighted/C_FY2025_citi-2025-annual-report.pdf</x:v>
      </x:c>
      <x:c r="T1372" s="2" t="str">
        <x:v>95,148,233</x:v>
      </x:c>
    </x:row>
    <x:row r="1373" ht="24" customHeight="1">
      <x:c r="C1373" s="2" t="str">
        <x:v>Historical Inputs!F1373</x:v>
      </x:c>
      <x:c r="D1373" s="2" t="str">
        <x:v>C</x:v>
      </x:c>
      <x:c r="E1373" s="2" t="str">
        <x:v>FY2025</x:v>
      </x:c>
      <x:c r="F1373" s="2" t="str">
        <x:v>loans_net</x:v>
      </x:c>
      <x:c r="G1373" s="2" t="n">
        <x:v>732983</x:v>
      </x:c>
      <x:c r="H1373" s="2" t="str">
        <x:v>USD</x:v>
      </x:c>
      <x:c r="I1373" s="2" t="str">
        <x:v>2025-12-31</x:v>
      </x:c>
      <x:c r="J1373" s="2" t="str">
        <x:v>2026-08-06</x:v>
      </x:c>
      <x:c r="K1373" s="2" t="str">
        <x:v>0000831001-26-000045</x:v>
      </x:c>
      <x:c r="L1373" s="2" t="str">
        <x:v>data/raw/filings/C_0000831001-26-000045_c-20260630.htm</x:v>
      </x:c>
      <x:c r="M1373" s="2" t="str">
        <x:v>https://www.sec.gov/Archives/edgar/data/831001/000083100126000045/c-20260630.htm</x:v>
      </x:c>
      <x:c r="N1373" s="2" t="str">
        <x:v>f-290</x:v>
      </x:c>
      <x:c r="O1373" s="2" t="str"/>
      <x:c r="P1373" s="2" t="str">
        <x:v>Exact XBRL anchor</x:v>
      </x:c>
      <x:c r="Q1373" s="2" t="str">
        <x:v>Net loans after allowance selected definition</x:v>
      </x:c>
      <x:c r="R1373" s="2" t="str">
        <x:v>highlighted/C_0000831001-26-000045_c-20260630.htm</x:v>
      </x:c>
      <x:c r="S1373" s="2" t="str">
        <x:v>highlighted/C_FY2025_citi-2025-annual-report.pdf</x:v>
      </x:c>
      <x:c r="T1373" s="2" t="str">
        <x:v>26,95,148</x:v>
      </x:c>
    </x:row>
    <x:row r="1374" ht="24" customHeight="1">
      <x:c r="C1374" s="2" t="str">
        <x:v>Historical Inputs!F1374</x:v>
      </x:c>
      <x:c r="D1374" s="2" t="str">
        <x:v>C</x:v>
      </x:c>
      <x:c r="E1374" s="2" t="str">
        <x:v>FY2025</x:v>
      </x:c>
      <x:c r="F1374" s="2" t="str">
        <x:v>allowance</x:v>
      </x:c>
      <x:c r="G1374" s="2" t="n">
        <x:v>19247</x:v>
      </x:c>
      <x:c r="H1374" s="2" t="str">
        <x:v>USD</x:v>
      </x:c>
      <x:c r="I1374" s="2" t="str">
        <x:v>2025-12-31</x:v>
      </x:c>
      <x:c r="J1374" s="2" t="str">
        <x:v>2026-08-06</x:v>
      </x:c>
      <x:c r="K1374" s="2" t="str">
        <x:v>0000831001-26-000045</x:v>
      </x:c>
      <x:c r="L1374" s="2" t="str">
        <x:v>data/raw/filings/C_0000831001-26-000045_c-20260630.htm</x:v>
      </x:c>
      <x:c r="M1374" s="2" t="str">
        <x:v>https://www.sec.gov/Archives/edgar/data/831001/000083100126000045/c-20260630.htm</x:v>
      </x:c>
      <x:c r="N1374" s="2" t="str">
        <x:v>f-4321</x:v>
      </x:c>
      <x:c r="O1374" s="2" t="str"/>
      <x:c r="P1374" s="2" t="str">
        <x:v>Exact XBRL anchor</x:v>
      </x:c>
      <x:c r="Q1374" s="2" t="str">
        <x:v>Loan allowance for credit losses</x:v>
      </x:c>
      <x:c r="R1374" s="2" t="str">
        <x:v>highlighted/C_0000831001-26-000045_c-20260630.htm</x:v>
      </x:c>
      <x:c r="S1374" s="2" t="str">
        <x:v>highlighted/C_FY2025_citi-2025-annual-report.pdf</x:v>
      </x:c>
      <x:c r="T1374" s="2" t="str">
        <x:v>95,97,148</x:v>
      </x:c>
    </x:row>
    <x:row r="1375" ht="24" customHeight="1">
      <x:c r="C1375" s="2" t="str">
        <x:v>Historical Inputs!F1375</x:v>
      </x:c>
      <x:c r="D1375" s="2" t="str">
        <x:v>C</x:v>
      </x:c>
      <x:c r="E1375" s="2" t="str">
        <x:v>FY2025</x:v>
      </x:c>
      <x:c r="F1375" s="2" t="str">
        <x:v>nonaccrual</x:v>
      </x:c>
      <x:c r="G1375" s="2" t="str">
        <x:v>n.a.</x:v>
      </x:c>
      <x:c r="H1375" s="2" t="str">
        <x:v>USDm</x:v>
      </x:c>
      <x:c r="I1375" s="2" t="str">
        <x:v>2025-12-31</x:v>
      </x:c>
      <x:c r="J1375" s="2" t="str"/>
      <x:c r="K1375" s="2" t="str"/>
      <x:c r="L1375" s="2" t="str"/>
      <x:c r="M1375" s="2" t="str"/>
      <x:c r="N1375" s="2" t="str"/>
      <x:c r="O1375" s="2" t="str"/>
      <x:c r="P1375" s="2" t="str">
        <x:v>Not reported / unavailable</x:v>
      </x:c>
      <x:c r="Q1375" s="2" t="str">
        <x:v>Nonaccrual</x:v>
      </x:c>
      <x:c r="R1375" s="2" t="str"/>
      <x:c r="S1375" s="2" t="str"/>
      <x:c r="T1375" s="2" t="str"/>
    </x:row>
    <x:row r="1376" ht="24" customHeight="1">
      <x:c r="C1376" s="2" t="str">
        <x:v>Historical Inputs!F1376</x:v>
      </x:c>
      <x:c r="D1376" s="2" t="str">
        <x:v>C</x:v>
      </x:c>
      <x:c r="E1376" s="2" t="str">
        <x:v>FY2025</x:v>
      </x:c>
      <x:c r="F1376" s="2" t="str">
        <x:v>cash</x:v>
      </x:c>
      <x:c r="G1376" s="2" t="str">
        <x:v>n.a.</x:v>
      </x:c>
      <x:c r="H1376" s="2" t="str">
        <x:v>USDm</x:v>
      </x:c>
      <x:c r="I1376" s="2" t="str">
        <x:v>2025-12-31</x:v>
      </x:c>
      <x:c r="J1376" s="2" t="str"/>
      <x:c r="K1376" s="2" t="str"/>
      <x:c r="L1376" s="2" t="str"/>
      <x:c r="M1376" s="2" t="str"/>
      <x:c r="N1376" s="2" t="str"/>
      <x:c r="O1376" s="2" t="str"/>
      <x:c r="P1376" s="2" t="str">
        <x:v>Not reported / unavailable</x:v>
      </x:c>
      <x:c r="Q1376" s="2" t="str">
        <x:v>Cash</x:v>
      </x:c>
      <x:c r="R1376" s="2" t="str"/>
      <x:c r="S1376" s="2" t="str"/>
      <x:c r="T1376" s="2" t="str"/>
    </x:row>
    <x:row r="1377" ht="24" customHeight="1">
      <x:c r="C1377" s="2" t="str">
        <x:v>Historical Inputs!F1377</x:v>
      </x:c>
      <x:c r="D1377" s="2" t="str">
        <x:v>C</x:v>
      </x:c>
      <x:c r="E1377" s="2" t="str">
        <x:v>FY2025</x:v>
      </x:c>
      <x:c r="F1377" s="2" t="str">
        <x:v>aoci</x:v>
      </x:c>
      <x:c r="G1377" s="2" t="n">
        <x:v>-41897</x:v>
      </x:c>
      <x:c r="H1377" s="2" t="str">
        <x:v>USD</x:v>
      </x:c>
      <x:c r="I1377" s="2" t="str">
        <x:v>2025-12-31</x:v>
      </x:c>
      <x:c r="J1377" s="2" t="str">
        <x:v>2026-08-06</x:v>
      </x:c>
      <x:c r="K1377" s="2" t="str">
        <x:v>0000831001-26-000045</x:v>
      </x:c>
      <x:c r="L1377" s="2" t="str">
        <x:v>data/raw/filings/C_0000831001-26-000045_c-20260630.htm</x:v>
      </x:c>
      <x:c r="M1377" s="2" t="str">
        <x:v>https://www.sec.gov/Archives/edgar/data/831001/000083100126000045/c-20260630.htm</x:v>
      </x:c>
      <x:c r="N1377" s="2" t="str">
        <x:v>f-356</x:v>
      </x:c>
      <x:c r="O1377" s="2" t="str"/>
      <x:c r="P1377" s="2" t="str">
        <x:v>Exact XBRL anchor</x:v>
      </x:c>
      <x:c r="Q1377" s="2" t="str">
        <x:v>Accumulated other comprehensive income</x:v>
      </x:c>
      <x:c r="R1377" s="2" t="str">
        <x:v>highlighted/C_0000831001-26-000045_c-20260630.htm</x:v>
      </x:c>
      <x:c r="S1377" s="2" t="str">
        <x:v>highlighted/C_FY2025_citi-2025-annual-report.pdf</x:v>
      </x:c>
      <x:c r="T1377" s="2" t="str">
        <x:v>149</x:v>
      </x:c>
    </x:row>
    <x:row r="1378" ht="24" customHeight="1">
      <x:c r="C1378" s="2" t="str">
        <x:v>Historical Inputs!F1378</x:v>
      </x:c>
      <x:c r="D1378" s="2" t="str">
        <x:v>C</x:v>
      </x:c>
      <x:c r="E1378" s="2" t="str">
        <x:v>FY2025</x:v>
      </x:c>
      <x:c r="F1378" s="2" t="str">
        <x:v>nii</x:v>
      </x:c>
      <x:c r="G1378" s="2" t="n">
        <x:v>59792</x:v>
      </x:c>
      <x:c r="H1378" s="2" t="str">
        <x:v>USD</x:v>
      </x:c>
      <x:c r="I1378" s="2" t="str">
        <x:v>2025-12-31</x:v>
      </x:c>
      <x:c r="J1378" s="2" t="str">
        <x:v>2026-02-20</x:v>
      </x:c>
      <x:c r="K1378" s="2" t="str">
        <x:v>0000831001-26-000011</x:v>
      </x:c>
      <x:c r="L1378" s="2" t="str">
        <x:v>data/raw/filings/C_0000831001-26-000011_c-20251231.htm</x:v>
      </x:c>
      <x:c r="M1378" s="2" t="str">
        <x:v>https://www.sec.gov/Archives/edgar/data/831001/000083100126000011/c-20251231.htm</x:v>
      </x:c>
      <x:c r="N1378" s="2" t="str">
        <x:v>f-1157</x:v>
      </x:c>
      <x:c r="O1378" s="2" t="str"/>
      <x:c r="P1378" s="2" t="str">
        <x:v>Exact XBRL anchor</x:v>
      </x:c>
      <x:c r="Q1378" s="2" t="str">
        <x:v>Interest Income (Expense), Net</x:v>
      </x:c>
      <x:c r="R1378" s="2" t="str">
        <x:v>highlighted/C_0000831001-26-000011_c-20251231.htm</x:v>
      </x:c>
      <x:c r="S1378" s="2" t="str"/>
      <x:c r="T1378" s="2" t="str"/>
    </x:row>
    <x:row r="1379" ht="24" customHeight="1">
      <x:c r="C1379" s="2" t="str">
        <x:v>Historical Inputs!F1379</x:v>
      </x:c>
      <x:c r="D1379" s="2" t="str">
        <x:v>C</x:v>
      </x:c>
      <x:c r="E1379" s="2" t="str">
        <x:v>FY2025</x:v>
      </x:c>
      <x:c r="F1379" s="2" t="str">
        <x:v>noninterest_income</x:v>
      </x:c>
      <x:c r="G1379" s="2" t="n">
        <x:v>25433</x:v>
      </x:c>
      <x:c r="H1379" s="2" t="str">
        <x:v>USD</x:v>
      </x:c>
      <x:c r="I1379" s="2" t="str">
        <x:v>2025-12-31</x:v>
      </x:c>
      <x:c r="J1379" s="2" t="str">
        <x:v>2026-02-20</x:v>
      </x:c>
      <x:c r="K1379" s="2" t="str">
        <x:v>0000831001-26-000011</x:v>
      </x:c>
      <x:c r="L1379" s="2" t="str">
        <x:v>data/raw/filings/C_0000831001-26-000011_c-20251231.htm</x:v>
      </x:c>
      <x:c r="M1379" s="2" t="str">
        <x:v>https://www.sec.gov/Archives/edgar/data/831001/000083100126000011/c-20251231.htm</x:v>
      </x:c>
      <x:c r="N1379" s="2" t="str">
        <x:v>f-986</x:v>
      </x:c>
      <x:c r="O1379" s="2" t="str"/>
      <x:c r="P1379" s="2" t="str">
        <x:v>Exact XBRL anchor</x:v>
      </x:c>
      <x:c r="Q1379" s="2" t="str">
        <x:v>Noninterest Income</x:v>
      </x:c>
      <x:c r="R1379" s="2" t="str">
        <x:v>highlighted/C_0000831001-26-000011_c-20251231.htm</x:v>
      </x:c>
      <x:c r="S1379" s="2" t="str">
        <x:v>highlighted/C_FY2025_citi-2025-annual-report.pdf</x:v>
      </x:c>
      <x:c r="T1379" s="2" t="str">
        <x:v>24,146,174</x:v>
      </x:c>
    </x:row>
    <x:row r="1380" ht="24" customHeight="1">
      <x:c r="C1380" s="2" t="str">
        <x:v>Historical Inputs!F1380</x:v>
      </x:c>
      <x:c r="D1380" s="2" t="str">
        <x:v>C</x:v>
      </x:c>
      <x:c r="E1380" s="2" t="str">
        <x:v>FY2025</x:v>
      </x:c>
      <x:c r="F1380" s="2" t="str">
        <x:v>revenue_reported</x:v>
      </x:c>
      <x:c r="G1380" s="2" t="n">
        <x:v>85225</x:v>
      </x:c>
      <x:c r="H1380" s="2" t="str">
        <x:v>USD</x:v>
      </x:c>
      <x:c r="I1380" s="2" t="str">
        <x:v>2025-12-31</x:v>
      </x:c>
      <x:c r="J1380" s="2" t="str">
        <x:v>2026-02-20</x:v>
      </x:c>
      <x:c r="K1380" s="2" t="str">
        <x:v>0000831001-26-000011</x:v>
      </x:c>
      <x:c r="L1380" s="2" t="str">
        <x:v>data/raw/filings/C_0000831001-26-000011_c-20251231.htm</x:v>
      </x:c>
      <x:c r="M1380" s="2" t="str">
        <x:v>https://www.sec.gov/Archives/edgar/data/831001/000083100126000011/c-20251231.htm</x:v>
      </x:c>
      <x:c r="N1380" s="2" t="str">
        <x:v>f-1096</x:v>
      </x:c>
      <x:c r="O1380" s="2" t="str"/>
      <x:c r="P1380" s="2" t="str">
        <x:v>Exact XBRL anchor</x:v>
      </x:c>
      <x:c r="Q1380" s="2" t="str">
        <x:v>Revenues</x:v>
      </x:c>
      <x:c r="R1380" s="2" t="str">
        <x:v>highlighted/C_0000831001-26-000011_c-20251231.htm</x:v>
      </x:c>
      <x:c r="S1380" s="2" t="str">
        <x:v>highlighted/C_FY2025_citi-2025-annual-report.pdf</x:v>
      </x:c>
      <x:c r="T1380" s="2" t="str">
        <x:v>28,146,174</x:v>
      </x:c>
    </x:row>
    <x:row r="1381" ht="24" customHeight="1">
      <x:c r="C1381" s="2" t="str">
        <x:v>Historical Inputs!F1381</x:v>
      </x:c>
      <x:c r="D1381" s="2" t="str">
        <x:v>C</x:v>
      </x:c>
      <x:c r="E1381" s="2" t="str">
        <x:v>FY2025</x:v>
      </x:c>
      <x:c r="F1381" s="2" t="str">
        <x:v>opex</x:v>
      </x:c>
      <x:c r="G1381" s="2" t="n">
        <x:v>55132</x:v>
      </x:c>
      <x:c r="H1381" s="2" t="str">
        <x:v>USD</x:v>
      </x:c>
      <x:c r="I1381" s="2" t="str">
        <x:v>2025-12-31</x:v>
      </x:c>
      <x:c r="J1381" s="2" t="str">
        <x:v>2026-02-20</x:v>
      </x:c>
      <x:c r="K1381" s="2" t="str">
        <x:v>0000831001-26-000011</x:v>
      </x:c>
      <x:c r="L1381" s="2" t="str">
        <x:v>data/raw/filings/C_0000831001-26-000011_c-20251231.htm</x:v>
      </x:c>
      <x:c r="M1381" s="2" t="str">
        <x:v>https://www.sec.gov/Archives/edgar/data/831001/000083100126000011/c-20251231.htm</x:v>
      </x:c>
      <x:c r="N1381" s="2" t="str">
        <x:v>f-1004</x:v>
      </x:c>
      <x:c r="O1381" s="2" t="str"/>
      <x:c r="P1381" s="2" t="str">
        <x:v>Exact XBRL anchor</x:v>
      </x:c>
      <x:c r="Q1381" s="2" t="str">
        <x:v>Noninterest Expense</x:v>
      </x:c>
      <x:c r="R1381" s="2" t="str">
        <x:v>highlighted/C_0000831001-26-000011_c-20251231.htm</x:v>
      </x:c>
      <x:c r="S1381" s="2" t="str">
        <x:v>highlighted/C_FY2025_citi-2025-annual-report.pdf</x:v>
      </x:c>
      <x:c r="T1381" s="2" t="str">
        <x:v>146,174</x:v>
      </x:c>
    </x:row>
    <x:row r="1382" ht="24" customHeight="1">
      <x:c r="C1382" s="2" t="str">
        <x:v>Historical Inputs!F1382</x:v>
      </x:c>
      <x:c r="D1382" s="2" t="str">
        <x:v>C</x:v>
      </x:c>
      <x:c r="E1382" s="2" t="str">
        <x:v>FY2025</x:v>
      </x:c>
      <x:c r="F1382" s="2" t="str">
        <x:v>provision</x:v>
      </x:c>
      <x:c r="G1382" s="2" t="str">
        <x:v>n.a.</x:v>
      </x:c>
      <x:c r="H1382" s="2" t="str">
        <x:v>USDm</x:v>
      </x:c>
      <x:c r="I1382" s="2" t="str">
        <x:v>2025-12-31</x:v>
      </x:c>
      <x:c r="J1382" s="2" t="str"/>
      <x:c r="K1382" s="2" t="str"/>
      <x:c r="L1382" s="2" t="str"/>
      <x:c r="M1382" s="2" t="str"/>
      <x:c r="N1382" s="2" t="str"/>
      <x:c r="O1382" s="2" t="str"/>
      <x:c r="P1382" s="2" t="str">
        <x:v>Not reported / unavailable</x:v>
      </x:c>
      <x:c r="Q1382" s="2" t="str">
        <x:v>Provision for credit losses</x:v>
      </x:c>
      <x:c r="R1382" s="2" t="str"/>
      <x:c r="S1382" s="2" t="str"/>
      <x:c r="T1382" s="2" t="str"/>
    </x:row>
    <x:row r="1383" ht="24" customHeight="1">
      <x:c r="C1383" s="2" t="str">
        <x:v>Historical Inputs!F1383</x:v>
      </x:c>
      <x:c r="D1383" s="2" t="str">
        <x:v>C</x:v>
      </x:c>
      <x:c r="E1383" s="2" t="str">
        <x:v>FY2025</x:v>
      </x:c>
      <x:c r="F1383" s="2" t="str">
        <x:v>pretax</x:v>
      </x:c>
      <x:c r="G1383" s="2" t="n">
        <x:v>19828</x:v>
      </x:c>
      <x:c r="H1383" s="2" t="str">
        <x:v>USD</x:v>
      </x:c>
      <x:c r="I1383" s="2" t="str">
        <x:v>2025-12-31</x:v>
      </x:c>
      <x:c r="J1383" s="2" t="str">
        <x:v>2026-02-20</x:v>
      </x:c>
      <x:c r="K1383" s="2" t="str">
        <x:v>0000831001-26-000011</x:v>
      </x:c>
      <x:c r="L1383" s="2" t="str">
        <x:v>data/raw/filings/C_0000831001-26-000011_c-20251231.htm</x:v>
      </x:c>
      <x:c r="M1383" s="2" t="str">
        <x:v>https://www.sec.gov/Archives/edgar/data/831001/000083100126000011/c-20251231.htm</x:v>
      </x:c>
      <x:c r="N1383" s="2" t="str">
        <x:v>f-129</x:v>
      </x:c>
      <x:c r="O1383" s="2" t="str"/>
      <x:c r="P1383" s="2" t="str">
        <x:v>Exact XBRL anchor</x:v>
      </x:c>
      <x:c r="Q1383" s="2" t="str">
        <x:v>Income (Loss) from Continuing Operations before Income Taxes, Noncontrolling Interest</x:v>
      </x:c>
      <x:c r="R1383" s="2" t="str">
        <x:v>highlighted/C_0000831001-26-000011_c-20251231.htm</x:v>
      </x:c>
      <x:c r="S1383" s="2" t="str">
        <x:v>highlighted/C_FY2025_citi-2025-annual-report.pdf</x:v>
      </x:c>
      <x:c r="T1383" s="2" t="str">
        <x:v>24,146</x:v>
      </x:c>
    </x:row>
    <x:row r="1384" ht="24" customHeight="1">
      <x:c r="C1384" s="2" t="str">
        <x:v>Historical Inputs!F1384</x:v>
      </x:c>
      <x:c r="D1384" s="2" t="str">
        <x:v>C</x:v>
      </x:c>
      <x:c r="E1384" s="2" t="str">
        <x:v>FY2025</x:v>
      </x:c>
      <x:c r="F1384" s="2" t="str">
        <x:v>tax</x:v>
      </x:c>
      <x:c r="G1384" s="2" t="n">
        <x:v>5373</x:v>
      </x:c>
      <x:c r="H1384" s="2" t="str">
        <x:v>USD</x:v>
      </x:c>
      <x:c r="I1384" s="2" t="str">
        <x:v>2025-12-31</x:v>
      </x:c>
      <x:c r="J1384" s="2" t="str">
        <x:v>2026-02-20</x:v>
      </x:c>
      <x:c r="K1384" s="2" t="str">
        <x:v>0000831001-26-000011</x:v>
      </x:c>
      <x:c r="L1384" s="2" t="str">
        <x:v>data/raw/filings/C_0000831001-26-000011_c-20251231.htm</x:v>
      </x:c>
      <x:c r="M1384" s="2" t="str">
        <x:v>https://www.sec.gov/Archives/edgar/data/831001/000083100126000011/c-20251231.htm</x:v>
      </x:c>
      <x:c r="N1384" s="2" t="str">
        <x:v>f-2701</x:v>
      </x:c>
      <x:c r="O1384" s="2" t="str"/>
      <x:c r="P1384" s="2" t="str">
        <x:v>Exact XBRL anchor</x:v>
      </x:c>
      <x:c r="Q1384" s="2" t="str">
        <x:v>Income Tax Expense (Benefit)</x:v>
      </x:c>
      <x:c r="R1384" s="2" t="str">
        <x:v>highlighted/C_0000831001-26-000011_c-20251231.htm</x:v>
      </x:c>
      <x:c r="S1384" s="2" t="str"/>
      <x:c r="T1384" s="2" t="str"/>
    </x:row>
    <x:row r="1385" ht="24" customHeight="1">
      <x:c r="C1385" s="2" t="str">
        <x:v>Historical Inputs!F1385</x:v>
      </x:c>
      <x:c r="D1385" s="2" t="str">
        <x:v>C</x:v>
      </x:c>
      <x:c r="E1385" s="2" t="str">
        <x:v>FY2025</x:v>
      </x:c>
      <x:c r="F1385" s="2" t="str">
        <x:v>net_income</x:v>
      </x:c>
      <x:c r="G1385" s="2" t="n">
        <x:v>14306</x:v>
      </x:c>
      <x:c r="H1385" s="2" t="str">
        <x:v>USD</x:v>
      </x:c>
      <x:c r="I1385" s="2" t="str">
        <x:v>2025-12-31</x:v>
      </x:c>
      <x:c r="J1385" s="2" t="str">
        <x:v>2026-02-20</x:v>
      </x:c>
      <x:c r="K1385" s="2" t="str">
        <x:v>0000831001-26-000011</x:v>
      </x:c>
      <x:c r="L1385" s="2" t="str">
        <x:v>data/raw/filings/C_0000831001-26-000011_c-20251231.htm</x:v>
      </x:c>
      <x:c r="M1385" s="2" t="str">
        <x:v>https://www.sec.gov/Archives/edgar/data/831001/000083100126000011/c-20251231.htm</x:v>
      </x:c>
      <x:c r="N1385" s="2" t="str">
        <x:v>f-2961</x:v>
      </x:c>
      <x:c r="O1385" s="2" t="str"/>
      <x:c r="P1385" s="2" t="str">
        <x:v>Exact XBRL anchor</x:v>
      </x:c>
      <x:c r="Q1385" s="2" t="str">
        <x:v>Net Income (Loss) Attributable to Parent</x:v>
      </x:c>
      <x:c r="R1385" s="2" t="str">
        <x:v>highlighted/C_0000831001-26-000011_c-20251231.htm</x:v>
      </x:c>
      <x:c r="S1385" s="2" t="str"/>
      <x:c r="T1385" s="2" t="str"/>
    </x:row>
    <x:row r="1386" ht="24" customHeight="1">
      <x:c r="C1386" s="2" t="str">
        <x:v>Historical Inputs!F1386</x:v>
      </x:c>
      <x:c r="D1386" s="2" t="str">
        <x:v>C</x:v>
      </x:c>
      <x:c r="E1386" s="2" t="str">
        <x:v>FY2025</x:v>
      </x:c>
      <x:c r="F1386" s="2" t="str">
        <x:v>common_income</x:v>
      </x:c>
      <x:c r="G1386" s="2" t="n">
        <x:v>13021</x:v>
      </x:c>
      <x:c r="H1386" s="2" t="str">
        <x:v>USD</x:v>
      </x:c>
      <x:c r="I1386" s="2" t="str">
        <x:v>2025-12-31</x:v>
      </x:c>
      <x:c r="J1386" s="2" t="str">
        <x:v>2026-02-20</x:v>
      </x:c>
      <x:c r="K1386" s="2" t="str">
        <x:v>0000831001-26-000011</x:v>
      </x:c>
      <x:c r="L1386" s="2" t="str">
        <x:v>data/raw/filings/C_0000831001-26-000011_c-20251231.htm</x:v>
      </x:c>
      <x:c r="M1386" s="2" t="str">
        <x:v>https://www.sec.gov/Archives/edgar/data/831001/000083100126000011/c-20251231.htm</x:v>
      </x:c>
      <x:c r="N1386" s="2" t="str">
        <x:v>f-2988</x:v>
      </x:c>
      <x:c r="O1386" s="2" t="str"/>
      <x:c r="P1386" s="2" t="str">
        <x:v>Exact XBRL anchor</x:v>
      </x:c>
      <x:c r="Q1386" s="2" t="str">
        <x:v>Net Income (Loss) Available to Common Stockholders, Basic</x:v>
      </x:c>
      <x:c r="R1386" s="2" t="str">
        <x:v>highlighted/C_0000831001-26-000011_c-20251231.htm</x:v>
      </x:c>
      <x:c r="S1386" s="2" t="str">
        <x:v>highlighted/C_FY2025_citi-2025-annual-report.pdf</x:v>
      </x:c>
      <x:c r="T1386" s="2" t="str">
        <x:v>202</x:v>
      </x:c>
    </x:row>
    <x:row r="1387" ht="24" customHeight="1">
      <x:c r="C1387" s="2" t="str">
        <x:v>Historical Inputs!F1387</x:v>
      </x:c>
      <x:c r="D1387" s="2" t="str">
        <x:v>C</x:v>
      </x:c>
      <x:c r="E1387" s="2" t="str">
        <x:v>FY2025</x:v>
      </x:c>
      <x:c r="F1387" s="2" t="str">
        <x:v>preferred_div</x:v>
      </x:c>
      <x:c r="G1387" s="2" t="n">
        <x:v>1114</x:v>
      </x:c>
      <x:c r="H1387" s="2" t="str">
        <x:v>USD</x:v>
      </x:c>
      <x:c r="I1387" s="2" t="str">
        <x:v>2025-12-31</x:v>
      </x:c>
      <x:c r="J1387" s="2" t="str">
        <x:v>2026-02-20</x:v>
      </x:c>
      <x:c r="K1387" s="2" t="str">
        <x:v>0000831001-26-000011</x:v>
      </x:c>
      <x:c r="L1387" s="2" t="str">
        <x:v>data/raw/filings/C_0000831001-26-000011_c-20251231.htm</x:v>
      </x:c>
      <x:c r="M1387" s="2" t="str">
        <x:v>https://www.sec.gov/Archives/edgar/data/831001/000083100126000011/c-20251231.htm</x:v>
      </x:c>
      <x:c r="N1387" s="2" t="str">
        <x:v>f-2964</x:v>
      </x:c>
      <x:c r="O1387" s="2" t="str"/>
      <x:c r="P1387" s="2" t="str">
        <x:v>Exact XBRL anchor</x:v>
      </x:c>
      <x:c r="Q1387" s="2" t="str">
        <x:v>Dividends, Preferred Stock</x:v>
      </x:c>
      <x:c r="R1387" s="2" t="str">
        <x:v>highlighted/C_0000831001-26-000011_c-20251231.htm</x:v>
      </x:c>
      <x:c r="S1387" s="2" t="str">
        <x:v>highlighted/C_FY2025_citi-2025-annual-report.pdf</x:v>
      </x:c>
      <x:c r="T1387" s="2" t="str">
        <x:v>24,150,202</x:v>
      </x:c>
    </x:row>
    <x:row r="1388" ht="24" customHeight="1">
      <x:c r="C1388" s="2" t="str">
        <x:v>Historical Inputs!F1388</x:v>
      </x:c>
      <x:c r="D1388" s="2" t="str">
        <x:v>C</x:v>
      </x:c>
      <x:c r="E1388" s="2" t="str">
        <x:v>FY2025</x:v>
      </x:c>
      <x:c r="F1388" s="2" t="str">
        <x:v>eps</x:v>
      </x:c>
      <x:c r="G1388" s="2" t="n">
        <x:v>6.99</x:v>
      </x:c>
      <x:c r="H1388" s="2" t="str">
        <x:v>USD/shares</x:v>
      </x:c>
      <x:c r="I1388" s="2" t="str">
        <x:v>2025-12-31</x:v>
      </x:c>
      <x:c r="J1388" s="2" t="str">
        <x:v>2026-02-20</x:v>
      </x:c>
      <x:c r="K1388" s="2" t="str">
        <x:v>0000831001-26-000011</x:v>
      </x:c>
      <x:c r="L1388" s="2" t="str">
        <x:v>data/raw/filings/C_0000831001-26-000011_c-20251231.htm</x:v>
      </x:c>
      <x:c r="M1388" s="2" t="str">
        <x:v>https://www.sec.gov/Archives/edgar/data/831001/000083100126000011/c-20251231.htm</x:v>
      </x:c>
      <x:c r="N1388" s="2" t="str">
        <x:v>f-3012</x:v>
      </x:c>
      <x:c r="O1388" s="2" t="str"/>
      <x:c r="P1388" s="2" t="str">
        <x:v>Exact XBRL anchor</x:v>
      </x:c>
      <x:c r="Q1388" s="2" t="str">
        <x:v>Earnings Per Share, Diluted</x:v>
      </x:c>
      <x:c r="R1388" s="2" t="str">
        <x:v>highlighted/C_0000831001-26-000011_c-20251231.htm</x:v>
      </x:c>
      <x:c r="S1388" s="2" t="str">
        <x:v>highlighted/C_FY2025_citi-2025-annual-report.pdf</x:v>
      </x:c>
      <x:c r="T1388" s="2" t="str">
        <x:v>202</x:v>
      </x:c>
    </x:row>
    <x:row r="1389" ht="24" customHeight="1">
      <x:c r="C1389" s="2" t="str">
        <x:v>Historical Inputs!F1389</x:v>
      </x:c>
      <x:c r="D1389" s="2" t="str">
        <x:v>C</x:v>
      </x:c>
      <x:c r="E1389" s="2" t="str">
        <x:v>FY2025</x:v>
      </x:c>
      <x:c r="F1389" s="2" t="str">
        <x:v>shares_diluted</x:v>
      </x:c>
      <x:c r="G1389" s="2" t="n">
        <x:v>1873.1</x:v>
      </x:c>
      <x:c r="H1389" s="2" t="str">
        <x:v>shares</x:v>
      </x:c>
      <x:c r="I1389" s="2" t="str">
        <x:v>2025-12-31</x:v>
      </x:c>
      <x:c r="J1389" s="2" t="str">
        <x:v>2026-02-20</x:v>
      </x:c>
      <x:c r="K1389" s="2" t="str">
        <x:v>0000831001-26-000011</x:v>
      </x:c>
      <x:c r="L1389" s="2" t="str">
        <x:v>data/raw/filings/C_0000831001-26-000011_c-20251231.htm</x:v>
      </x:c>
      <x:c r="M1389" s="2" t="str">
        <x:v>https://www.sec.gov/Archives/edgar/data/831001/000083100126000011/c-20251231.htm</x:v>
      </x:c>
      <x:c r="N1389" s="2" t="str">
        <x:v>f-3003</x:v>
      </x:c>
      <x:c r="O1389" s="2" t="str"/>
      <x:c r="P1389" s="2" t="str">
        <x:v>Exact XBRL anchor</x:v>
      </x:c>
      <x:c r="Q1389" s="2" t="str">
        <x:v>Weighted Average Number of Shares Outstanding, Diluted</x:v>
      </x:c>
      <x:c r="R1389" s="2" t="str">
        <x:v>highlighted/C_0000831001-26-000011_c-20251231.htm</x:v>
      </x:c>
      <x:c r="S1389" s="2" t="str">
        <x:v>highlighted/C_FY2025_citi-2025-annual-report.pdf</x:v>
      </x:c>
      <x:c r="T1389" s="2" t="str">
        <x:v>147,202</x:v>
      </x:c>
    </x:row>
    <x:row r="1390" ht="24" customHeight="1">
      <x:c r="C1390" s="2" t="str">
        <x:v>Historical Inputs!F1390</x:v>
      </x:c>
      <x:c r="D1390" s="2" t="str">
        <x:v>C</x:v>
      </x:c>
      <x:c r="E1390" s="2" t="str">
        <x:v>FY2025</x:v>
      </x:c>
      <x:c r="F1390" s="2" t="str">
        <x:v>dps</x:v>
      </x:c>
      <x:c r="G1390" s="2" t="str">
        <x:v>n.a.</x:v>
      </x:c>
      <x:c r="H1390" s="2" t="str">
        <x:v>USD/share</x:v>
      </x:c>
      <x:c r="I1390" s="2" t="str">
        <x:v>2025-12-31</x:v>
      </x:c>
      <x:c r="J1390" s="2" t="str"/>
      <x:c r="K1390" s="2" t="str"/>
      <x:c r="L1390" s="2" t="str"/>
      <x:c r="M1390" s="2" t="str"/>
      <x:c r="N1390" s="2" t="str"/>
      <x:c r="O1390" s="2" t="str"/>
      <x:c r="P1390" s="2" t="str">
        <x:v>Not reported / unavailable</x:v>
      </x:c>
      <x:c r="Q1390" s="2" t="str">
        <x:v>Dividends per common share</x:v>
      </x:c>
      <x:c r="R1390" s="2" t="str"/>
      <x:c r="S1390" s="2" t="str"/>
      <x:c r="T1390" s="2" t="str"/>
    </x:row>
    <x:row r="1391" ht="24" customHeight="1">
      <x:c r="C1391" s="2" t="str">
        <x:v>Historical Inputs!F1391</x:v>
      </x:c>
      <x:c r="D1391" s="2" t="str">
        <x:v>C</x:v>
      </x:c>
      <x:c r="E1391" s="2" t="str">
        <x:v>FY2025</x:v>
      </x:c>
      <x:c r="F1391" s="2" t="str">
        <x:v>dividends</x:v>
      </x:c>
      <x:c r="G1391" s="2" t="n">
        <x:v>5372</x:v>
      </x:c>
      <x:c r="H1391" s="2" t="str">
        <x:v>USD</x:v>
      </x:c>
      <x:c r="I1391" s="2" t="str">
        <x:v>2025-12-31</x:v>
      </x:c>
      <x:c r="J1391" s="2" t="str">
        <x:v>2026-02-20</x:v>
      </x:c>
      <x:c r="K1391" s="2" t="str">
        <x:v>0000831001-26-000011</x:v>
      </x:c>
      <x:c r="L1391" s="2" t="str">
        <x:v>data/raw/filings/C_0000831001-26-000011_c-20251231.htm</x:v>
      </x:c>
      <x:c r="M1391" s="2" t="str">
        <x:v>https://www.sec.gov/Archives/edgar/data/831001/000083100126000011/c-20251231.htm</x:v>
      </x:c>
      <x:c r="N1391" s="2" t="str">
        <x:v>f-601</x:v>
      </x:c>
      <x:c r="O1391" s="2" t="str"/>
      <x:c r="P1391" s="2" t="str">
        <x:v>Exact XBRL anchor</x:v>
      </x:c>
      <x:c r="Q1391" s="2" t="str">
        <x:v>Payments of Dividends</x:v>
      </x:c>
      <x:c r="R1391" s="2" t="str">
        <x:v>highlighted/C_0000831001-26-000011_c-20251231.htm</x:v>
      </x:c>
      <x:c r="S1391" s="2" t="str">
        <x:v>highlighted/C_FY2025_citi-2025-annual-report.pdf</x:v>
      </x:c>
      <x:c r="T1391" s="2" t="str">
        <x:v>153,309</x:v>
      </x:c>
    </x:row>
    <x:row r="1392" ht="24" customHeight="1">
      <x:c r="C1392" s="2" t="str">
        <x:v>Historical Inputs!F1392</x:v>
      </x:c>
      <x:c r="D1392" s="2" t="str">
        <x:v>C</x:v>
      </x:c>
      <x:c r="E1392" s="2" t="str">
        <x:v>FY2025</x:v>
      </x:c>
      <x:c r="F1392" s="2" t="str">
        <x:v>buybacks</x:v>
      </x:c>
      <x:c r="G1392" s="2" t="n">
        <x:v>13250</x:v>
      </x:c>
      <x:c r="H1392" s="2" t="str">
        <x:v>USD</x:v>
      </x:c>
      <x:c r="I1392" s="2" t="str">
        <x:v>2025-12-31</x:v>
      </x:c>
      <x:c r="J1392" s="2" t="str">
        <x:v>2026-02-20</x:v>
      </x:c>
      <x:c r="K1392" s="2" t="str">
        <x:v>0000831001-26-000011</x:v>
      </x:c>
      <x:c r="L1392" s="2" t="str">
        <x:v>data/raw/filings/C_0000831001-26-000011_c-20251231.htm</x:v>
      </x:c>
      <x:c r="M1392" s="2" t="str">
        <x:v>https://www.sec.gov/Archives/edgar/data/831001/000083100126000011/c-20251231.htm</x:v>
      </x:c>
      <x:c r="N1392" s="2" t="str">
        <x:v>f-610</x:v>
      </x:c>
      <x:c r="O1392" s="2" t="str"/>
      <x:c r="P1392" s="2" t="str">
        <x:v>Exact XBRL anchor</x:v>
      </x:c>
      <x:c r="Q1392" s="2" t="str">
        <x:v>Payments for Repurchase of Common Stock</x:v>
      </x:c>
      <x:c r="R1392" s="2" t="str">
        <x:v>highlighted/C_0000831001-26-000011_c-20251231.htm</x:v>
      </x:c>
      <x:c r="S1392" s="2" t="str">
        <x:v>highlighted/C_FY2025_citi-2025-annual-report.pdf</x:v>
      </x:c>
      <x:c r="T1392" s="2" t="str">
        <x:v>24</x:v>
      </x:c>
    </x:row>
    <x:row r="1393" ht="24" customHeight="1">
      <x:c r="C1393" s="2" t="str">
        <x:v>Historical Inputs!F1393</x:v>
      </x:c>
      <x:c r="D1393" s="2" t="str">
        <x:v>C</x:v>
      </x:c>
      <x:c r="E1393" s="2" t="str">
        <x:v>FY2025</x:v>
      </x:c>
      <x:c r="F1393" s="2" t="str">
        <x:v>chargeoffs</x:v>
      </x:c>
      <x:c r="G1393" s="2" t="str">
        <x:v>n.a.</x:v>
      </x:c>
      <x:c r="H1393" s="2" t="str">
        <x:v>USDm</x:v>
      </x:c>
      <x:c r="I1393" s="2" t="str">
        <x:v>2025-12-31</x:v>
      </x:c>
      <x:c r="J1393" s="2" t="str"/>
      <x:c r="K1393" s="2" t="str"/>
      <x:c r="L1393" s="2" t="str"/>
      <x:c r="M1393" s="2" t="str"/>
      <x:c r="N1393" s="2" t="str"/>
      <x:c r="O1393" s="2" t="str"/>
      <x:c r="P1393" s="2" t="str">
        <x:v>Not reported / unavailable</x:v>
      </x:c>
      <x:c r="Q1393" s="2" t="str">
        <x:v>Gross loan charge-offs</x:v>
      </x:c>
      <x:c r="R1393" s="2" t="str"/>
      <x:c r="S1393" s="2" t="str"/>
      <x:c r="T1393" s="2" t="str"/>
    </x:row>
    <x:row r="1394" ht="24" customHeight="1">
      <x:c r="C1394" s="2" t="str">
        <x:v>Historical Inputs!F1394</x:v>
      </x:c>
      <x:c r="D1394" s="2" t="str">
        <x:v>C</x:v>
      </x:c>
      <x:c r="E1394" s="2" t="str">
        <x:v>FY2025</x:v>
      </x:c>
      <x:c r="F1394" s="2" t="str">
        <x:v>recoveries</x:v>
      </x:c>
      <x:c r="G1394" s="2" t="str">
        <x:v>n.a.</x:v>
      </x:c>
      <x:c r="H1394" s="2" t="str">
        <x:v>USDm</x:v>
      </x:c>
      <x:c r="I1394" s="2" t="str">
        <x:v>2025-12-31</x:v>
      </x:c>
      <x:c r="J1394" s="2" t="str"/>
      <x:c r="K1394" s="2" t="str"/>
      <x:c r="L1394" s="2" t="str"/>
      <x:c r="M1394" s="2" t="str"/>
      <x:c r="N1394" s="2" t="str"/>
      <x:c r="O1394" s="2" t="str"/>
      <x:c r="P1394" s="2" t="str">
        <x:v>Not reported / unavailable</x:v>
      </x:c>
      <x:c r="Q1394" s="2" t="str">
        <x:v>Loan recoveries</x:v>
      </x:c>
      <x:c r="R1394" s="2" t="str"/>
      <x:c r="S1394" s="2" t="str"/>
      <x:c r="T1394" s="2" t="str"/>
    </x:row>
    <x:row r="1395" ht="24" customHeight="1">
      <x:c r="C1395" s="2" t="str">
        <x:v>Historical Inputs!F1395</x:v>
      </x:c>
      <x:c r="D1395" s="2" t="str">
        <x:v>C</x:v>
      </x:c>
      <x:c r="E1395" s="2" t="str">
        <x:v>FY2025</x:v>
      </x:c>
      <x:c r="F1395" s="2" t="str">
        <x:v>rwa</x:v>
      </x:c>
      <x:c r="G1395" s="2" t="str">
        <x:v>n.a.</x:v>
      </x:c>
      <x:c r="H1395" s="2" t="str">
        <x:v>USDm</x:v>
      </x:c>
      <x:c r="I1395" s="2" t="str">
        <x:v>2025-12-31</x:v>
      </x:c>
      <x:c r="J1395" s="2" t="str"/>
      <x:c r="K1395" s="2" t="str"/>
      <x:c r="L1395" s="2" t="str"/>
      <x:c r="M1395" s="2" t="str"/>
      <x:c r="N1395" s="2" t="str"/>
      <x:c r="O1395" s="2" t="str"/>
      <x:c r="P1395" s="2" t="str">
        <x:v>Not reported / unavailable</x:v>
      </x:c>
      <x:c r="Q1395" s="2" t="str">
        <x:v>Risk-weighted assets</x:v>
      </x:c>
      <x:c r="R1395" s="2" t="str"/>
      <x:c r="S1395" s="2" t="str"/>
      <x:c r="T1395" s="2" t="str"/>
    </x:row>
    <x:row r="1396" ht="24" customHeight="1">
      <x:c r="C1396" s="2" t="str">
        <x:v>Historical Inputs!F1396</x:v>
      </x:c>
      <x:c r="D1396" s="2" t="str">
        <x:v>C</x:v>
      </x:c>
      <x:c r="E1396" s="2" t="str">
        <x:v>FY2025</x:v>
      </x:c>
      <x:c r="F1396" s="2" t="str">
        <x:v>cet1_reported</x:v>
      </x:c>
      <x:c r="G1396" s="2" t="str">
        <x:v>n.a.</x:v>
      </x:c>
      <x:c r="H1396" s="2" t="str">
        <x:v>%</x:v>
      </x:c>
      <x:c r="I1396" s="2" t="str">
        <x:v>2025-12-31</x:v>
      </x:c>
      <x:c r="J1396" s="2" t="str"/>
      <x:c r="K1396" s="2" t="str"/>
      <x:c r="L1396" s="2" t="str"/>
      <x:c r="M1396" s="2" t="str"/>
      <x:c r="N1396" s="2" t="str"/>
      <x:c r="O1396" s="2" t="str"/>
      <x:c r="P1396" s="2" t="str">
        <x:v>Not reported / unavailable</x:v>
      </x:c>
      <x:c r="Q1396" s="2" t="str">
        <x:v>Actual standardized CET1 ratio</x:v>
      </x:c>
      <x:c r="R1396" s="2" t="str"/>
      <x:c r="S1396" s="2" t="str"/>
      <x:c r="T1396" s="2" t="str"/>
    </x:row>
    <x:row r="1397" ht="24" customHeight="1">
      <x:c r="C1397" s="2" t="str">
        <x:v>Historical Inputs!F1397</x:v>
      </x:c>
      <x:c r="D1397" s="2" t="str">
        <x:v>C</x:v>
      </x:c>
      <x:c r="E1397" s="2" t="str">
        <x:v>FY2025</x:v>
      </x:c>
      <x:c r="F1397" s="2" t="str">
        <x:v>nim_reported</x:v>
      </x:c>
      <x:c r="G1397" s="2" t="str">
        <x:v>n.a.</x:v>
      </x:c>
      <x:c r="H1397" s="2" t="str">
        <x:v>%</x:v>
      </x:c>
      <x:c r="I1397" s="2" t="str">
        <x:v>2025-12-31</x:v>
      </x:c>
      <x:c r="J1397" s="2" t="str"/>
      <x:c r="K1397" s="2" t="str"/>
      <x:c r="L1397" s="2" t="str"/>
      <x:c r="M1397" s="2" t="str"/>
      <x:c r="N1397" s="2" t="str"/>
      <x:c r="O1397" s="2" t="str"/>
      <x:c r="P1397" s="2" t="str">
        <x:v>Not reported / unavailable</x:v>
      </x:c>
      <x:c r="Q1397" s="2" t="str">
        <x:v>Issuer reported net interest margin</x:v>
      </x:c>
      <x:c r="R1397" s="2" t="str"/>
      <x:c r="S1397" s="2" t="str"/>
      <x:c r="T1397" s="2" t="str"/>
    </x:row>
    <x:row r="1398" ht="24" customHeight="1">
      <x:c r="C1398" s="2" t="str">
        <x:v>Historical Inputs!F1398</x:v>
      </x:c>
      <x:c r="D1398" s="2" t="str">
        <x:v>C</x:v>
      </x:c>
      <x:c r="E1398" s="2" t="str">
        <x:v>FY2025</x:v>
      </x:c>
      <x:c r="F1398" s="2" t="str">
        <x:v>bvps_reported</x:v>
      </x:c>
      <x:c r="G1398" s="2" t="n">
        <x:v>110.01</x:v>
      </x:c>
      <x:c r="H1398" s="2" t="str">
        <x:v>USD/shares</x:v>
      </x:c>
      <x:c r="I1398" s="2" t="str">
        <x:v>2025-12-31</x:v>
      </x:c>
      <x:c r="J1398" s="2" t="str">
        <x:v>2026-02-20</x:v>
      </x:c>
      <x:c r="K1398" s="2" t="str">
        <x:v>0000831001-26-000011</x:v>
      </x:c>
      <x:c r="L1398" s="2" t="str">
        <x:v>data/raw/filings/C_0000831001-26-000011_c-20251231.htm</x:v>
      </x:c>
      <x:c r="M1398" s="2" t="str">
        <x:v>https://www.sec.gov/Archives/edgar/data/831001/000083100126000011/c-20251231.htm</x:v>
      </x:c>
      <x:c r="N1398" s="2" t="str"/>
      <x:c r="O1398" s="2" t="str"/>
      <x:c r="P1398" s="2" t="str">
        <x:v>Exact selected original table text</x:v>
      </x:c>
      <x:c r="Q1398" s="2" t="str">
        <x:v>Reported common book value per share</x:v>
      </x:c>
      <x:c r="R1398" s="2" t="str">
        <x:v>highlighted/C_0000831001-26-000011_c-20251231.htm</x:v>
      </x:c>
      <x:c r="S1398" s="2" t="str">
        <x:v>highlighted/C_FY2025_citi-2025-annual-report.pdf</x:v>
      </x:c>
      <x:c r="T1398" s="2" t="str">
        <x:v>25</x:v>
      </x:c>
    </x:row>
    <x:row r="1399" ht="24" customHeight="1">
      <x:c r="C1399" s="2" t="str">
        <x:v>Historical Inputs!F1399</x:v>
      </x:c>
      <x:c r="D1399" s="2" t="str">
        <x:v>C</x:v>
      </x:c>
      <x:c r="E1399" s="2" t="str">
        <x:v>FY2025</x:v>
      </x:c>
      <x:c r="F1399" s="2" t="str">
        <x:v>tbvps_reported</x:v>
      </x:c>
      <x:c r="G1399" s="2" t="n">
        <x:v>97.06</x:v>
      </x:c>
      <x:c r="H1399" s="2" t="str">
        <x:v>USD/shares</x:v>
      </x:c>
      <x:c r="I1399" s="2" t="str">
        <x:v>2025-12-31</x:v>
      </x:c>
      <x:c r="J1399" s="2" t="str">
        <x:v>2026-02-20</x:v>
      </x:c>
      <x:c r="K1399" s="2" t="str">
        <x:v>0000831001-26-000011</x:v>
      </x:c>
      <x:c r="L1399" s="2" t="str">
        <x:v>data/raw/filings/C_0000831001-26-000011_c-20251231.htm</x:v>
      </x:c>
      <x:c r="M1399" s="2" t="str">
        <x:v>https://www.sec.gov/Archives/edgar/data/831001/000083100126000011/c-20251231.htm</x:v>
      </x:c>
      <x:c r="N1399" s="2" t="str"/>
      <x:c r="O1399" s="2" t="str"/>
      <x:c r="P1399" s="2" t="str">
        <x:v>Exact selected original table text</x:v>
      </x:c>
      <x:c r="Q1399" s="2" t="str">
        <x:v>Reported tangible book value per share</x:v>
      </x:c>
      <x:c r="R1399" s="2" t="str">
        <x:v>highlighted/C_0000831001-26-000011_c-20251231.htm</x:v>
      </x:c>
      <x:c r="S1399" s="2" t="str">
        <x:v>highlighted/C_FY2025_citi-2025-annual-report.pdf</x:v>
      </x:c>
      <x:c r="T1399" s="2" t="str">
        <x:v>25,60</x:v>
      </x:c>
    </x:row>
    <x:row r="1400" ht="24" customHeight="1">
      <x:c r="C1400" s="2" t="str">
        <x:v>Historical Inputs!F1400</x:v>
      </x:c>
      <x:c r="D1400" s="2" t="str">
        <x:v>C</x:v>
      </x:c>
      <x:c r="E1400" s="2" t="str">
        <x:v>FY2025</x:v>
      </x:c>
      <x:c r="F1400" s="2" t="str">
        <x:v>tce_reported</x:v>
      </x:c>
      <x:c r="G1400" s="2" t="str">
        <x:v>n.a.</x:v>
      </x:c>
      <x:c r="H1400" s="2" t="str">
        <x:v>USDm</x:v>
      </x:c>
      <x:c r="I1400" s="2" t="str">
        <x:v>2025-12-31</x:v>
      </x:c>
      <x:c r="J1400" s="2" t="str"/>
      <x:c r="K1400" s="2" t="str"/>
      <x:c r="L1400" s="2" t="str"/>
      <x:c r="M1400" s="2" t="str"/>
      <x:c r="N1400" s="2" t="str"/>
      <x:c r="O1400" s="2" t="str"/>
      <x:c r="P1400" s="2" t="str">
        <x:v>Not reported / unavailable</x:v>
      </x:c>
      <x:c r="Q1400" s="2" t="str">
        <x:v>Reported tangible common equity</x:v>
      </x:c>
      <x:c r="R1400" s="2" t="str"/>
      <x:c r="S1400" s="2" t="str"/>
      <x:c r="T1400" s="2" t="str"/>
    </x:row>
    <x:row r="1401" ht="24" customHeight="1">
      <x:c r="C1401" s="2" t="str">
        <x:v>Historical Inputs!F1401</x:v>
      </x:c>
      <x:c r="D1401" s="2" t="str">
        <x:v>C</x:v>
      </x:c>
      <x:c r="E1401" s="2" t="str">
        <x:v>H1 2025</x:v>
      </x:c>
      <x:c r="F1401" s="2" t="str">
        <x:v>assets</x:v>
      </x:c>
      <x:c r="G1401" s="2" t="n">
        <x:v>2622772</x:v>
      </x:c>
      <x:c r="H1401" s="2" t="str">
        <x:v>USD</x:v>
      </x:c>
      <x:c r="I1401" s="2" t="str">
        <x:v>2025-06-30</x:v>
      </x:c>
      <x:c r="J1401" s="2" t="str">
        <x:v>2025-08-06</x:v>
      </x:c>
      <x:c r="K1401" s="2" t="str">
        <x:v>0000831001-25-000131</x:v>
      </x:c>
      <x:c r="L1401" s="2" t="str">
        <x:v>data/raw/filings/C_0000831001-25-000131_c-20250630.htm</x:v>
      </x:c>
      <x:c r="M1401" s="2" t="str">
        <x:v>https://www.sec.gov/Archives/edgar/data/831001/000083100125000131/c-20250630.htm</x:v>
      </x:c>
      <x:c r="N1401" s="2" t="str">
        <x:v>f-307</x:v>
      </x:c>
      <x:c r="O1401" s="2" t="str"/>
      <x:c r="P1401" s="2" t="str">
        <x:v>Exact XBRL anchor</x:v>
      </x:c>
      <x:c r="Q1401" s="2" t="str">
        <x:v>Assets</x:v>
      </x:c>
      <x:c r="R1401" s="2" t="str">
        <x:v>highlighted/C_0000831001-25-000131_c-20250630.htm</x:v>
      </x:c>
      <x:c r="S1401" s="2" t="str"/>
      <x:c r="T1401" s="2" t="str"/>
    </x:row>
    <x:row r="1402" ht="24" customHeight="1">
      <x:c r="C1402" s="2" t="str">
        <x:v>Historical Inputs!F1402</x:v>
      </x:c>
      <x:c r="D1402" s="2" t="str">
        <x:v>C</x:v>
      </x:c>
      <x:c r="E1402" s="2" t="str">
        <x:v>H1 2025</x:v>
      </x:c>
      <x:c r="F1402" s="2" t="str">
        <x:v>liabilities</x:v>
      </x:c>
      <x:c r="G1402" s="2" t="n">
        <x:v>2408642</x:v>
      </x:c>
      <x:c r="H1402" s="2" t="str">
        <x:v>USD</x:v>
      </x:c>
      <x:c r="I1402" s="2" t="str">
        <x:v>2025-06-30</x:v>
      </x:c>
      <x:c r="J1402" s="2" t="str">
        <x:v>2025-08-06</x:v>
      </x:c>
      <x:c r="K1402" s="2" t="str">
        <x:v>0000831001-25-000131</x:v>
      </x:c>
      <x:c r="L1402" s="2" t="str">
        <x:v>data/raw/filings/C_0000831001-25-000131_c-20250630.htm</x:v>
      </x:c>
      <x:c r="M1402" s="2" t="str">
        <x:v>https://www.sec.gov/Archives/edgar/data/831001/000083100125000131/c-20250630.htm</x:v>
      </x:c>
      <x:c r="N1402" s="2" t="str">
        <x:v>f-333</x:v>
      </x:c>
      <x:c r="O1402" s="2" t="str"/>
      <x:c r="P1402" s="2" t="str">
        <x:v>Exact XBRL anchor</x:v>
      </x:c>
      <x:c r="Q1402" s="2" t="str">
        <x:v>Liabilities</x:v>
      </x:c>
      <x:c r="R1402" s="2" t="str">
        <x:v>highlighted/C_0000831001-25-000131_c-20250630.htm</x:v>
      </x:c>
      <x:c r="S1402" s="2" t="str"/>
      <x:c r="T1402" s="2" t="str"/>
    </x:row>
    <x:row r="1403" ht="24" customHeight="1">
      <x:c r="C1403" s="2" t="str">
        <x:v>Historical Inputs!F1403</x:v>
      </x:c>
      <x:c r="D1403" s="2" t="str">
        <x:v>C</x:v>
      </x:c>
      <x:c r="E1403" s="2" t="str">
        <x:v>H1 2025</x:v>
      </x:c>
      <x:c r="F1403" s="2" t="str">
        <x:v>equity</x:v>
      </x:c>
      <x:c r="G1403" s="2" t="n">
        <x:v>213222</x:v>
      </x:c>
      <x:c r="H1403" s="2" t="str">
        <x:v>USD</x:v>
      </x:c>
      <x:c r="I1403" s="2" t="str">
        <x:v>2025-06-30</x:v>
      </x:c>
      <x:c r="J1403" s="2" t="str">
        <x:v>2025-08-06</x:v>
      </x:c>
      <x:c r="K1403" s="2" t="str">
        <x:v>0000831001-25-000131</x:v>
      </x:c>
      <x:c r="L1403" s="2" t="str">
        <x:v>data/raw/filings/C_0000831001-25-000131_c-20250630.htm</x:v>
      </x:c>
      <x:c r="M1403" s="2" t="str">
        <x:v>https://www.sec.gov/Archives/edgar/data/831001/000083100125000131/c-20250630.htm</x:v>
      </x:c>
      <x:c r="N1403" s="2" t="str">
        <x:v>f-361</x:v>
      </x:c>
      <x:c r="O1403" s="2" t="str"/>
      <x:c r="P1403" s="2" t="str">
        <x:v>Exact XBRL anchor</x:v>
      </x:c>
      <x:c r="Q1403" s="2" t="str">
        <x:v>Stockholders' Equity Attributable to Parent</x:v>
      </x:c>
      <x:c r="R1403" s="2" t="str">
        <x:v>highlighted/C_0000831001-25-000131_c-20250630.htm</x:v>
      </x:c>
      <x:c r="S1403" s="2" t="str"/>
      <x:c r="T1403" s="2" t="str"/>
    </x:row>
    <x:row r="1404" ht="24" customHeight="1">
      <x:c r="C1404" s="2" t="str">
        <x:v>Historical Inputs!F1404</x:v>
      </x:c>
      <x:c r="D1404" s="2" t="str">
        <x:v>C</x:v>
      </x:c>
      <x:c r="E1404" s="2" t="str">
        <x:v>H1 2025</x:v>
      </x:c>
      <x:c r="F1404" s="2" t="str">
        <x:v>preferred</x:v>
      </x:c>
      <x:c r="G1404" s="2" t="n">
        <x:v>16350</x:v>
      </x:c>
      <x:c r="H1404" s="2" t="str">
        <x:v>USD</x:v>
      </x:c>
      <x:c r="I1404" s="2" t="str">
        <x:v>2025-06-30</x:v>
      </x:c>
      <x:c r="J1404" s="2" t="str">
        <x:v>2025-08-06</x:v>
      </x:c>
      <x:c r="K1404" s="2" t="str">
        <x:v>0000831001-25-000131</x:v>
      </x:c>
      <x:c r="L1404" s="2" t="str">
        <x:v>data/raw/filings/C_0000831001-25-000131_c-20250630.htm</x:v>
      </x:c>
      <x:c r="M1404" s="2" t="str">
        <x:v>https://www.sec.gov/Archives/edgar/data/831001/000083100125000131/c-20250630.htm</x:v>
      </x:c>
      <x:c r="N1404" s="2" t="str">
        <x:v>f-5299</x:v>
      </x:c>
      <x:c r="O1404" s="2" t="str"/>
      <x:c r="P1404" s="2" t="str">
        <x:v>Exact XBRL anchor</x:v>
      </x:c>
      <x:c r="Q1404" s="2" t="str">
        <x:v>Preferred Stock, Value, Issued</x:v>
      </x:c>
      <x:c r="R1404" s="2" t="str">
        <x:v>highlighted/C_0000831001-25-000131_c-20250630.htm</x:v>
      </x:c>
      <x:c r="S1404" s="2" t="str"/>
      <x:c r="T1404" s="2" t="str"/>
    </x:row>
    <x:row r="1405" ht="24" customHeight="1">
      <x:c r="C1405" s="2" t="str">
        <x:v>Historical Inputs!F1405</x:v>
      </x:c>
      <x:c r="D1405" s="2" t="str">
        <x:v>C</x:v>
      </x:c>
      <x:c r="E1405" s="2" t="str">
        <x:v>H1 2025</x:v>
      </x:c>
      <x:c r="F1405" s="2" t="str">
        <x:v>common_equity_reported</x:v>
      </x:c>
      <x:c r="G1405" s="2" t="str">
        <x:v>n.a.</x:v>
      </x:c>
      <x:c r="H1405" s="2" t="str">
        <x:v>USDm</x:v>
      </x:c>
      <x:c r="I1405" s="2" t="str">
        <x:v>2025-06-30</x:v>
      </x:c>
      <x:c r="J1405" s="2" t="str"/>
      <x:c r="K1405" s="2" t="str"/>
      <x:c r="L1405" s="2" t="str"/>
      <x:c r="M1405" s="2" t="str"/>
      <x:c r="N1405" s="2" t="str"/>
      <x:c r="O1405" s="2" t="str"/>
      <x:c r="P1405" s="2" t="str">
        <x:v>Not reported / unavailable</x:v>
      </x:c>
      <x:c r="Q1405" s="2" t="str">
        <x:v>Reported common shareholders equity</x:v>
      </x:c>
      <x:c r="R1405" s="2" t="str"/>
      <x:c r="S1405" s="2" t="str"/>
      <x:c r="T1405" s="2" t="str"/>
    </x:row>
    <x:row r="1406" ht="24" customHeight="1">
      <x:c r="C1406" s="2" t="str">
        <x:v>Historical Inputs!F1406</x:v>
      </x:c>
      <x:c r="D1406" s="2" t="str">
        <x:v>C</x:v>
      </x:c>
      <x:c r="E1406" s="2" t="str">
        <x:v>H1 2025</x:v>
      </x:c>
      <x:c r="F1406" s="2" t="str">
        <x:v>goodwill</x:v>
      </x:c>
      <x:c r="G1406" s="2" t="n">
        <x:v>19878</x:v>
      </x:c>
      <x:c r="H1406" s="2" t="str">
        <x:v>USD</x:v>
      </x:c>
      <x:c r="I1406" s="2" t="str">
        <x:v>2025-06-30</x:v>
      </x:c>
      <x:c r="J1406" s="2" t="str">
        <x:v>2025-11-06</x:v>
      </x:c>
      <x:c r="K1406" s="2" t="str">
        <x:v>0000831001-25-000154</x:v>
      </x:c>
      <x:c r="L1406" s="2" t="str">
        <x:v>data/raw/sec/C_companyfacts.json</x:v>
      </x:c>
      <x:c r="M1406" s="2" t="str">
        <x:v>https://data.sec.gov/api/xbrl/companyfacts/CIK0000831001.json</x:v>
      </x:c>
      <x:c r="N1406" s="2" t="str"/>
      <x:c r="O1406" s="2" t="str"/>
      <x:c r="P1406" s="2" t="str">
        <x:v>Structured fact retained</x:v>
      </x:c>
      <x:c r="Q1406" s="2" t="str">
        <x:v>Goodwill</x:v>
      </x:c>
      <x:c r="R1406" s="2" t="str"/>
      <x:c r="S1406" s="2" t="str"/>
      <x:c r="T1406" s="2" t="str"/>
    </x:row>
    <x:row r="1407" ht="24" customHeight="1">
      <x:c r="C1407" s="2" t="str">
        <x:v>Historical Inputs!F1407</x:v>
      </x:c>
      <x:c r="D1407" s="2" t="str">
        <x:v>C</x:v>
      </x:c>
      <x:c r="E1407" s="2" t="str">
        <x:v>H1 2025</x:v>
      </x:c>
      <x:c r="F1407" s="2" t="str">
        <x:v>intangibles</x:v>
      </x:c>
      <x:c r="G1407" s="2" t="n">
        <x:v>4409</x:v>
      </x:c>
      <x:c r="H1407" s="2" t="str">
        <x:v>USD</x:v>
      </x:c>
      <x:c r="I1407" s="2" t="str">
        <x:v>2025-06-30</x:v>
      </x:c>
      <x:c r="J1407" s="2" t="str">
        <x:v>2025-08-06</x:v>
      </x:c>
      <x:c r="K1407" s="2" t="str">
        <x:v>0000831001-25-000131</x:v>
      </x:c>
      <x:c r="L1407" s="2" t="str">
        <x:v>data/raw/filings/C_0000831001-25-000131_c-20250630.htm</x:v>
      </x:c>
      <x:c r="M1407" s="2" t="str">
        <x:v>https://www.sec.gov/Archives/edgar/data/831001/000083100125000131/c-20250630.htm</x:v>
      </x:c>
      <x:c r="N1407" s="2" t="str">
        <x:v>f-299</x:v>
      </x:c>
      <x:c r="O1407" s="2" t="str"/>
      <x:c r="P1407" s="2" t="str">
        <x:v>Exact XBRL anchor</x:v>
      </x:c>
      <x:c r="Q1407" s="2" t="str">
        <x:v>Intangible Assets, Net (Excluding Goodwill)</x:v>
      </x:c>
      <x:c r="R1407" s="2" t="str">
        <x:v>highlighted/C_0000831001-25-000131_c-20250630.htm</x:v>
      </x:c>
      <x:c r="S1407" s="2" t="str"/>
      <x:c r="T1407" s="2" t="str"/>
    </x:row>
    <x:row r="1408" ht="24" customHeight="1">
      <x:c r="C1408" s="2" t="str">
        <x:v>Historical Inputs!F1408</x:v>
      </x:c>
      <x:c r="D1408" s="2" t="str">
        <x:v>C</x:v>
      </x:c>
      <x:c r="E1408" s="2" t="str">
        <x:v>H1 2025</x:v>
      </x:c>
      <x:c r="F1408" s="2" t="str">
        <x:v>intangibles_total</x:v>
      </x:c>
      <x:c r="G1408" s="2" t="str">
        <x:v>n.a.</x:v>
      </x:c>
      <x:c r="H1408" s="2" t="str">
        <x:v>USDm</x:v>
      </x:c>
      <x:c r="I1408" s="2" t="str">
        <x:v>2025-06-30</x:v>
      </x:c>
      <x:c r="J1408" s="2" t="str"/>
      <x:c r="K1408" s="2" t="str"/>
      <x:c r="L1408" s="2" t="str"/>
      <x:c r="M1408" s="2" t="str"/>
      <x:c r="N1408" s="2" t="str"/>
      <x:c r="O1408" s="2" t="str"/>
      <x:c r="P1408" s="2" t="str">
        <x:v>Not reported / unavailable</x:v>
      </x:c>
      <x:c r="Q1408" s="2" t="str">
        <x:v>Reported goodwill and intangible assets combined</x:v>
      </x:c>
      <x:c r="R1408" s="2" t="str"/>
      <x:c r="S1408" s="2" t="str"/>
      <x:c r="T1408" s="2" t="str"/>
    </x:row>
    <x:row r="1409" ht="24" customHeight="1">
      <x:c r="C1409" s="2" t="str">
        <x:v>Historical Inputs!F1409</x:v>
      </x:c>
      <x:c r="D1409" s="2" t="str">
        <x:v>C</x:v>
      </x:c>
      <x:c r="E1409" s="2" t="str">
        <x:v>H1 2025</x:v>
      </x:c>
      <x:c r="F1409" s="2" t="str">
        <x:v>shares_end</x:v>
      </x:c>
      <x:c r="G1409" s="2" t="str">
        <x:v>n.a.</x:v>
      </x:c>
      <x:c r="H1409" s="2" t="str">
        <x:v>million</x:v>
      </x:c>
      <x:c r="I1409" s="2" t="str">
        <x:v>2025-06-30</x:v>
      </x:c>
      <x:c r="J1409" s="2" t="str"/>
      <x:c r="K1409" s="2" t="str"/>
      <x:c r="L1409" s="2" t="str"/>
      <x:c r="M1409" s="2" t="str"/>
      <x:c r="N1409" s="2" t="str"/>
      <x:c r="O1409" s="2" t="str"/>
      <x:c r="P1409" s="2" t="str">
        <x:v>Not reported / unavailable</x:v>
      </x:c>
      <x:c r="Q1409" s="2" t="str">
        <x:v>Period-end common shares outstanding</x:v>
      </x:c>
      <x:c r="R1409" s="2" t="str"/>
      <x:c r="S1409" s="2" t="str"/>
      <x:c r="T1409" s="2" t="str"/>
    </x:row>
    <x:row r="1410" ht="24" customHeight="1">
      <x:c r="C1410" s="2" t="str">
        <x:v>Historical Inputs!F1410</x:v>
      </x:c>
      <x:c r="D1410" s="2" t="str">
        <x:v>C</x:v>
      </x:c>
      <x:c r="E1410" s="2" t="str">
        <x:v>H1 2025</x:v>
      </x:c>
      <x:c r="F1410" s="2" t="str">
        <x:v>shares_issued</x:v>
      </x:c>
      <x:c r="G1410" s="2" t="n">
        <x:v>3099.750015</x:v>
      </x:c>
      <x:c r="H1410" s="2" t="str">
        <x:v>shares</x:v>
      </x:c>
      <x:c r="I1410" s="2" t="str">
        <x:v>2025-06-30</x:v>
      </x:c>
      <x:c r="J1410" s="2" t="str">
        <x:v>2025-08-06</x:v>
      </x:c>
      <x:c r="K1410" s="2" t="str">
        <x:v>0000831001-25-000131</x:v>
      </x:c>
      <x:c r="L1410" s="2" t="str">
        <x:v>data/raw/filings/C_0000831001-25-000131_c-20250630.htm</x:v>
      </x:c>
      <x:c r="M1410" s="2" t="str">
        <x:v>https://www.sec.gov/Archives/edgar/data/831001/000083100125000131/c-20250630.htm</x:v>
      </x:c>
      <x:c r="N1410" s="2" t="str">
        <x:v>f-347</x:v>
      </x:c>
      <x:c r="O1410" s="2" t="str"/>
      <x:c r="P1410" s="2" t="str">
        <x:v>Exact XBRL anchor</x:v>
      </x:c>
      <x:c r="Q1410" s="2" t="str">
        <x:v>Common Stock, Shares, Issued</x:v>
      </x:c>
      <x:c r="R1410" s="2" t="str">
        <x:v>highlighted/C_0000831001-25-000131_c-20250630.htm</x:v>
      </x:c>
      <x:c r="S1410" s="2" t="str"/>
      <x:c r="T1410" s="2" t="str"/>
    </x:row>
    <x:row r="1411" ht="24" customHeight="1">
      <x:c r="C1411" s="2" t="str">
        <x:v>Historical Inputs!F1411</x:v>
      </x:c>
      <x:c r="D1411" s="2" t="str">
        <x:v>C</x:v>
      </x:c>
      <x:c r="E1411" s="2" t="str">
        <x:v>H1 2025</x:v>
      </x:c>
      <x:c r="F1411" s="2" t="str">
        <x:v>shares_treasury</x:v>
      </x:c>
      <x:c r="G1411" s="2" t="n">
        <x:v>1258.852117</x:v>
      </x:c>
      <x:c r="H1411" s="2" t="str">
        <x:v>shares</x:v>
      </x:c>
      <x:c r="I1411" s="2" t="str">
        <x:v>2025-06-30</x:v>
      </x:c>
      <x:c r="J1411" s="2" t="str">
        <x:v>2025-08-06</x:v>
      </x:c>
      <x:c r="K1411" s="2" t="str">
        <x:v>0000831001-25-000131</x:v>
      </x:c>
      <x:c r="L1411" s="2" t="str">
        <x:v>data/raw/filings/C_0000831001-25-000131_c-20250630.htm</x:v>
      </x:c>
      <x:c r="M1411" s="2" t="str">
        <x:v>https://www.sec.gov/Archives/edgar/data/831001/000083100125000131/c-20250630.htm</x:v>
      </x:c>
      <x:c r="N1411" s="2" t="str"/>
      <x:c r="O1411" s="2" t="str"/>
      <x:c r="P1411" s="2" t="str">
        <x:v>Structured source retained; exact visible anchor requires review</x:v>
      </x:c>
      <x:c r="Q1411" s="2" t="str">
        <x:v>Treasury Stock, Common, Shares</x:v>
      </x:c>
      <x:c r="R1411" s="2" t="str"/>
      <x:c r="S1411" s="2" t="str"/>
      <x:c r="T1411" s="2" t="str"/>
    </x:row>
    <x:row r="1412" ht="24" customHeight="1">
      <x:c r="C1412" s="2" t="str">
        <x:v>Historical Inputs!F1412</x:v>
      </x:c>
      <x:c r="D1412" s="2" t="str">
        <x:v>C</x:v>
      </x:c>
      <x:c r="E1412" s="2" t="str">
        <x:v>H1 2025</x:v>
      </x:c>
      <x:c r="F1412" s="2" t="str">
        <x:v>deposits</x:v>
      </x:c>
      <x:c r="G1412" s="2" t="n">
        <x:v>1357733</x:v>
      </x:c>
      <x:c r="H1412" s="2" t="str">
        <x:v>USD</x:v>
      </x:c>
      <x:c r="I1412" s="2" t="str">
        <x:v>2025-06-30</x:v>
      </x:c>
      <x:c r="J1412" s="2" t="str">
        <x:v>2025-08-06</x:v>
      </x:c>
      <x:c r="K1412" s="2" t="str">
        <x:v>0000831001-25-000131</x:v>
      </x:c>
      <x:c r="L1412" s="2" t="str">
        <x:v>data/raw/filings/C_0000831001-25-000131_c-20250630.htm</x:v>
      </x:c>
      <x:c r="M1412" s="2" t="str">
        <x:v>https://www.sec.gov/Archives/edgar/data/831001/000083100125000131/c-20250630.htm</x:v>
      </x:c>
      <x:c r="N1412" s="2" t="str">
        <x:v>f-4778</x:v>
      </x:c>
      <x:c r="O1412" s="2" t="str"/>
      <x:c r="P1412" s="2" t="str">
        <x:v>Exact XBRL anchor</x:v>
      </x:c>
      <x:c r="Q1412" s="2" t="str">
        <x:v>Deposits</x:v>
      </x:c>
      <x:c r="R1412" s="2" t="str">
        <x:v>highlighted/C_0000831001-25-000131_c-20250630.htm</x:v>
      </x:c>
      <x:c r="S1412" s="2" t="str"/>
      <x:c r="T1412" s="2" t="str"/>
    </x:row>
    <x:row r="1413" ht="24" customHeight="1">
      <x:c r="C1413" s="2" t="str">
        <x:v>Historical Inputs!F1413</x:v>
      </x:c>
      <x:c r="D1413" s="2" t="str">
        <x:v>C</x:v>
      </x:c>
      <x:c r="E1413" s="2" t="str">
        <x:v>H1 2025</x:v>
      </x:c>
      <x:c r="F1413" s="2" t="str">
        <x:v>loans_gross</x:v>
      </x:c>
      <x:c r="G1413" s="2" t="n">
        <x:v>725345</x:v>
      </x:c>
      <x:c r="H1413" s="2" t="str">
        <x:v>USD</x:v>
      </x:c>
      <x:c r="I1413" s="2" t="str">
        <x:v>2025-06-30</x:v>
      </x:c>
      <x:c r="J1413" s="2" t="str">
        <x:v>2025-08-06</x:v>
      </x:c>
      <x:c r="K1413" s="2" t="str">
        <x:v>0000831001-25-000131</x:v>
      </x:c>
      <x:c r="L1413" s="2" t="str">
        <x:v>data/raw/filings/C_0000831001-25-000131_c-20250630.htm</x:v>
      </x:c>
      <x:c r="M1413" s="2" t="str">
        <x:v>https://www.sec.gov/Archives/edgar/data/831001/000083100125000131/c-20250630.htm</x:v>
      </x:c>
      <x:c r="N1413" s="2" t="str">
        <x:v>f-4465</x:v>
      </x:c>
      <x:c r="O1413" s="2" t="str"/>
      <x:c r="P1413" s="2" t="str">
        <x:v>Exact XBRL anchor</x:v>
      </x:c>
      <x:c r="Q1413" s="2" t="str">
        <x:v>Gross loans and leases selected definition</x:v>
      </x:c>
      <x:c r="R1413" s="2" t="str">
        <x:v>highlighted/C_0000831001-25-000131_c-20250630.htm</x:v>
      </x:c>
      <x:c r="S1413" s="2" t="str"/>
      <x:c r="T1413" s="2" t="str"/>
    </x:row>
    <x:row r="1414" ht="24" customHeight="1">
      <x:c r="C1414" s="2" t="str">
        <x:v>Historical Inputs!F1414</x:v>
      </x:c>
      <x:c r="D1414" s="2" t="str">
        <x:v>C</x:v>
      </x:c>
      <x:c r="E1414" s="2" t="str">
        <x:v>H1 2025</x:v>
      </x:c>
      <x:c r="F1414" s="2" t="str">
        <x:v>loans_net</x:v>
      </x:c>
      <x:c r="G1414" s="2" t="n">
        <x:v>706222</x:v>
      </x:c>
      <x:c r="H1414" s="2" t="str">
        <x:v>USD</x:v>
      </x:c>
      <x:c r="I1414" s="2" t="str">
        <x:v>2025-06-30</x:v>
      </x:c>
      <x:c r="J1414" s="2" t="str">
        <x:v>2025-08-06</x:v>
      </x:c>
      <x:c r="K1414" s="2" t="str">
        <x:v>0000831001-25-000131</x:v>
      </x:c>
      <x:c r="L1414" s="2" t="str">
        <x:v>data/raw/filings/C_0000831001-25-000131_c-20250630.htm</x:v>
      </x:c>
      <x:c r="M1414" s="2" t="str">
        <x:v>https://www.sec.gov/Archives/edgar/data/831001/000083100125000131/c-20250630.htm</x:v>
      </x:c>
      <x:c r="N1414" s="2" t="str">
        <x:v>f-293</x:v>
      </x:c>
      <x:c r="O1414" s="2" t="str"/>
      <x:c r="P1414" s="2" t="str">
        <x:v>Exact XBRL anchor</x:v>
      </x:c>
      <x:c r="Q1414" s="2" t="str">
        <x:v>Net loans after allowance selected definition</x:v>
      </x:c>
      <x:c r="R1414" s="2" t="str">
        <x:v>highlighted/C_0000831001-25-000131_c-20250630.htm</x:v>
      </x:c>
      <x:c r="S1414" s="2" t="str"/>
      <x:c r="T1414" s="2" t="str"/>
    </x:row>
    <x:row r="1415" ht="24" customHeight="1">
      <x:c r="C1415" s="2" t="str">
        <x:v>Historical Inputs!F1415</x:v>
      </x:c>
      <x:c r="D1415" s="2" t="str">
        <x:v>C</x:v>
      </x:c>
      <x:c r="E1415" s="2" t="str">
        <x:v>H1 2025</x:v>
      </x:c>
      <x:c r="F1415" s="2" t="str">
        <x:v>allowance</x:v>
      </x:c>
      <x:c r="G1415" s="2" t="n">
        <x:v>19123</x:v>
      </x:c>
      <x:c r="H1415" s="2" t="str">
        <x:v>USD</x:v>
      </x:c>
      <x:c r="I1415" s="2" t="str">
        <x:v>2025-06-30</x:v>
      </x:c>
      <x:c r="J1415" s="2" t="str">
        <x:v>2026-08-06</x:v>
      </x:c>
      <x:c r="K1415" s="2" t="str">
        <x:v>0000831001-26-000045</x:v>
      </x:c>
      <x:c r="L1415" s="2" t="str">
        <x:v>data/raw/filings/C_0000831001-26-000045_c-20260630.htm</x:v>
      </x:c>
      <x:c r="M1415" s="2" t="str">
        <x:v>https://www.sec.gov/Archives/edgar/data/831001/000083100126000045/c-20260630.htm</x:v>
      </x:c>
      <x:c r="N1415" s="2" t="str">
        <x:v>f-4295</x:v>
      </x:c>
      <x:c r="O1415" s="2" t="str"/>
      <x:c r="P1415" s="2" t="str">
        <x:v>Exact XBRL anchor</x:v>
      </x:c>
      <x:c r="Q1415" s="2" t="str">
        <x:v>Loan allowance for credit losses</x:v>
      </x:c>
      <x:c r="R1415" s="2" t="str">
        <x:v>highlighted/C_0000831001-26-000045_c-20260630.htm</x:v>
      </x:c>
      <x:c r="S1415" s="2" t="str"/>
      <x:c r="T1415" s="2" t="str"/>
    </x:row>
    <x:row r="1416" ht="24" customHeight="1">
      <x:c r="C1416" s="2" t="str">
        <x:v>Historical Inputs!F1416</x:v>
      </x:c>
      <x:c r="D1416" s="2" t="str">
        <x:v>C</x:v>
      </x:c>
      <x:c r="E1416" s="2" t="str">
        <x:v>H1 2025</x:v>
      </x:c>
      <x:c r="F1416" s="2" t="str">
        <x:v>nonaccrual</x:v>
      </x:c>
      <x:c r="G1416" s="2" t="str">
        <x:v>n.a.</x:v>
      </x:c>
      <x:c r="H1416" s="2" t="str">
        <x:v>USDm</x:v>
      </x:c>
      <x:c r="I1416" s="2" t="str">
        <x:v>2025-06-30</x:v>
      </x:c>
      <x:c r="J1416" s="2" t="str"/>
      <x:c r="K1416" s="2" t="str"/>
      <x:c r="L1416" s="2" t="str"/>
      <x:c r="M1416" s="2" t="str"/>
      <x:c r="N1416" s="2" t="str"/>
      <x:c r="O1416" s="2" t="str"/>
      <x:c r="P1416" s="2" t="str">
        <x:v>Not reported / unavailable</x:v>
      </x:c>
      <x:c r="Q1416" s="2" t="str">
        <x:v>Nonaccrual</x:v>
      </x:c>
      <x:c r="R1416" s="2" t="str"/>
      <x:c r="S1416" s="2" t="str"/>
      <x:c r="T1416" s="2" t="str"/>
    </x:row>
    <x:row r="1417" ht="24" customHeight="1">
      <x:c r="C1417" s="2" t="str">
        <x:v>Historical Inputs!F1417</x:v>
      </x:c>
      <x:c r="D1417" s="2" t="str">
        <x:v>C</x:v>
      </x:c>
      <x:c r="E1417" s="2" t="str">
        <x:v>H1 2025</x:v>
      </x:c>
      <x:c r="F1417" s="2" t="str">
        <x:v>cash</x:v>
      </x:c>
      <x:c r="G1417" s="2" t="str">
        <x:v>n.a.</x:v>
      </x:c>
      <x:c r="H1417" s="2" t="str">
        <x:v>USDm</x:v>
      </x:c>
      <x:c r="I1417" s="2" t="str">
        <x:v>2025-06-30</x:v>
      </x:c>
      <x:c r="J1417" s="2" t="str"/>
      <x:c r="K1417" s="2" t="str"/>
      <x:c r="L1417" s="2" t="str"/>
      <x:c r="M1417" s="2" t="str"/>
      <x:c r="N1417" s="2" t="str"/>
      <x:c r="O1417" s="2" t="str"/>
      <x:c r="P1417" s="2" t="str">
        <x:v>Not reported / unavailable</x:v>
      </x:c>
      <x:c r="Q1417" s="2" t="str">
        <x:v>Cash</x:v>
      </x:c>
      <x:c r="R1417" s="2" t="str"/>
      <x:c r="S1417" s="2" t="str"/>
      <x:c r="T1417" s="2" t="str"/>
    </x:row>
    <x:row r="1418" ht="24" customHeight="1">
      <x:c r="C1418" s="2" t="str">
        <x:v>Historical Inputs!F1418</x:v>
      </x:c>
      <x:c r="D1418" s="2" t="str">
        <x:v>C</x:v>
      </x:c>
      <x:c r="E1418" s="2" t="str">
        <x:v>H1 2025</x:v>
      </x:c>
      <x:c r="F1418" s="2" t="str">
        <x:v>aoci</x:v>
      </x:c>
      <x:c r="G1418" s="2" t="n">
        <x:v>-43786</x:v>
      </x:c>
      <x:c r="H1418" s="2" t="str">
        <x:v>USD</x:v>
      </x:c>
      <x:c r="I1418" s="2" t="str">
        <x:v>2025-06-30</x:v>
      </x:c>
      <x:c r="J1418" s="2" t="str">
        <x:v>2025-08-06</x:v>
      </x:c>
      <x:c r="K1418" s="2" t="str">
        <x:v>0000831001-25-000131</x:v>
      </x:c>
      <x:c r="L1418" s="2" t="str">
        <x:v>data/raw/filings/C_0000831001-25-000131_c-20250630.htm</x:v>
      </x:c>
      <x:c r="M1418" s="2" t="str">
        <x:v>https://www.sec.gov/Archives/edgar/data/831001/000083100125000131/c-20250630.htm</x:v>
      </x:c>
      <x:c r="N1418" s="2" t="str">
        <x:v>f-359</x:v>
      </x:c>
      <x:c r="O1418" s="2" t="str"/>
      <x:c r="P1418" s="2" t="str">
        <x:v>Exact XBRL anchor</x:v>
      </x:c>
      <x:c r="Q1418" s="2" t="str">
        <x:v>Accumulated Other Comprehensive Income (Loss), Net of Tax</x:v>
      </x:c>
      <x:c r="R1418" s="2" t="str">
        <x:v>highlighted/C_0000831001-25-000131_c-20250630.htm</x:v>
      </x:c>
      <x:c r="S1418" s="2" t="str"/>
      <x:c r="T1418" s="2" t="str"/>
    </x:row>
    <x:row r="1419" ht="24" customHeight="1">
      <x:c r="C1419" s="2" t="str">
        <x:v>Historical Inputs!F1419</x:v>
      </x:c>
      <x:c r="D1419" s="2" t="str">
        <x:v>C</x:v>
      </x:c>
      <x:c r="E1419" s="2" t="str">
        <x:v>H1 2025</x:v>
      </x:c>
      <x:c r="F1419" s="2" t="str">
        <x:v>nii</x:v>
      </x:c>
      <x:c r="G1419" s="2" t="n">
        <x:v>29187</x:v>
      </x:c>
      <x:c r="H1419" s="2" t="str">
        <x:v>USD</x:v>
      </x:c>
      <x:c r="I1419" s="2" t="str">
        <x:v>2025-06-30</x:v>
      </x:c>
      <x:c r="J1419" s="2" t="str">
        <x:v>2026-08-06</x:v>
      </x:c>
      <x:c r="K1419" s="2" t="str">
        <x:v>0000831001-26-000045</x:v>
      </x:c>
      <x:c r="L1419" s="2" t="str">
        <x:v>data/raw/filings/C_0000831001-26-000045_c-20260630.htm</x:v>
      </x:c>
      <x:c r="M1419" s="2" t="str">
        <x:v>https://www.sec.gov/Archives/edgar/data/831001/000083100126000045/c-20260630.htm</x:v>
      </x:c>
      <x:c r="N1419" s="2" t="str">
        <x:v>f-1112</x:v>
      </x:c>
      <x:c r="O1419" s="2" t="str"/>
      <x:c r="P1419" s="2" t="str">
        <x:v>Exact XBRL anchor</x:v>
      </x:c>
      <x:c r="Q1419" s="2" t="str">
        <x:v>Net interest income</x:v>
      </x:c>
      <x:c r="R1419" s="2" t="str">
        <x:v>highlighted/C_0000831001-26-000045_c-20260630.htm</x:v>
      </x:c>
      <x:c r="S1419" s="2" t="str"/>
      <x:c r="T1419" s="2" t="str"/>
    </x:row>
    <x:row r="1420" ht="24" customHeight="1">
      <x:c r="C1420" s="2" t="str">
        <x:v>Historical Inputs!F1420</x:v>
      </x:c>
      <x:c r="D1420" s="2" t="str">
        <x:v>C</x:v>
      </x:c>
      <x:c r="E1420" s="2" t="str">
        <x:v>H1 2025</x:v>
      </x:c>
      <x:c r="F1420" s="2" t="str">
        <x:v>noninterest_income</x:v>
      </x:c>
      <x:c r="G1420" s="2" t="n">
        <x:v>14077</x:v>
      </x:c>
      <x:c r="H1420" s="2" t="str">
        <x:v>USD</x:v>
      </x:c>
      <x:c r="I1420" s="2" t="str">
        <x:v>2025-06-30</x:v>
      </x:c>
      <x:c r="J1420" s="2" t="str">
        <x:v>2026-08-06</x:v>
      </x:c>
      <x:c r="K1420" s="2" t="str">
        <x:v>0000831001-26-000045</x:v>
      </x:c>
      <x:c r="L1420" s="2" t="str">
        <x:v>data/raw/filings/C_0000831001-26-000045_c-20260630.htm</x:v>
      </x:c>
      <x:c r="M1420" s="2" t="str">
        <x:v>https://www.sec.gov/Archives/edgar/data/831001/000083100126000045/c-20260630.htm</x:v>
      </x:c>
      <x:c r="N1420" s="2" t="str">
        <x:v>f-972</x:v>
      </x:c>
      <x:c r="O1420" s="2" t="str"/>
      <x:c r="P1420" s="2" t="str">
        <x:v>Exact XBRL anchor</x:v>
      </x:c>
      <x:c r="Q1420" s="2" t="str">
        <x:v>noninterest_income</x:v>
      </x:c>
      <x:c r="R1420" s="2" t="str">
        <x:v>highlighted/C_0000831001-26-000045_c-20260630.htm</x:v>
      </x:c>
      <x:c r="S1420" s="2" t="str"/>
      <x:c r="T1420" s="2" t="str"/>
    </x:row>
    <x:row r="1421" ht="24" customHeight="1">
      <x:c r="C1421" s="2" t="str">
        <x:v>Historical Inputs!F1421</x:v>
      </x:c>
      <x:c r="D1421" s="2" t="str">
        <x:v>C</x:v>
      </x:c>
      <x:c r="E1421" s="2" t="str">
        <x:v>H1 2025</x:v>
      </x:c>
      <x:c r="F1421" s="2" t="str">
        <x:v>revenue_reported</x:v>
      </x:c>
      <x:c r="G1421" s="2" t="n">
        <x:v>43264</x:v>
      </x:c>
      <x:c r="H1421" s="2" t="str">
        <x:v>USD</x:v>
      </x:c>
      <x:c r="I1421" s="2" t="str">
        <x:v>2025-06-30</x:v>
      </x:c>
      <x:c r="J1421" s="2" t="str">
        <x:v>2026-08-06</x:v>
      </x:c>
      <x:c r="K1421" s="2" t="str">
        <x:v>0000831001-26-000045</x:v>
      </x:c>
      <x:c r="L1421" s="2" t="str">
        <x:v>data/raw/filings/C_0000831001-26-000045_c-20260630.htm</x:v>
      </x:c>
      <x:c r="M1421" s="2" t="str">
        <x:v>https://www.sec.gov/Archives/edgar/data/831001/000083100126000045/c-20260630.htm</x:v>
      </x:c>
      <x:c r="N1421" s="2" t="str">
        <x:v>f-978</x:v>
      </x:c>
      <x:c r="O1421" s="2" t="str"/>
      <x:c r="P1421" s="2" t="str">
        <x:v>Exact XBRL anchor</x:v>
      </x:c>
      <x:c r="Q1421" s="2" t="str">
        <x:v>Reported total net revenue</x:v>
      </x:c>
      <x:c r="R1421" s="2" t="str">
        <x:v>highlighted/C_0000831001-26-000045_c-20260630.htm</x:v>
      </x:c>
      <x:c r="S1421" s="2" t="str"/>
      <x:c r="T1421" s="2" t="str"/>
    </x:row>
    <x:row r="1422" ht="24" customHeight="1">
      <x:c r="C1422" s="2" t="str">
        <x:v>Historical Inputs!F1422</x:v>
      </x:c>
      <x:c r="D1422" s="2" t="str">
        <x:v>C</x:v>
      </x:c>
      <x:c r="E1422" s="2" t="str">
        <x:v>H1 2025</x:v>
      </x:c>
      <x:c r="F1422" s="2" t="str">
        <x:v>opex</x:v>
      </x:c>
      <x:c r="G1422" s="2" t="n">
        <x:v>27002</x:v>
      </x:c>
      <x:c r="H1422" s="2" t="str">
        <x:v>USD</x:v>
      </x:c>
      <x:c r="I1422" s="2" t="str">
        <x:v>2025-06-30</x:v>
      </x:c>
      <x:c r="J1422" s="2" t="str">
        <x:v>2026-08-06</x:v>
      </x:c>
      <x:c r="K1422" s="2" t="str">
        <x:v>0000831001-26-000045</x:v>
      </x:c>
      <x:c r="L1422" s="2" t="str">
        <x:v>data/raw/filings/C_0000831001-26-000045_c-20260630.htm</x:v>
      </x:c>
      <x:c r="M1422" s="2" t="str">
        <x:v>https://www.sec.gov/Archives/edgar/data/831001/000083100126000045/c-20260630.htm</x:v>
      </x:c>
      <x:c r="N1422" s="2" t="str">
        <x:v>f-984</x:v>
      </x:c>
      <x:c r="O1422" s="2" t="str"/>
      <x:c r="P1422" s="2" t="str">
        <x:v>Exact XBRL anchor</x:v>
      </x:c>
      <x:c r="Q1422" s="2" t="str">
        <x:v>Noninterest expense</x:v>
      </x:c>
      <x:c r="R1422" s="2" t="str">
        <x:v>highlighted/C_0000831001-26-000045_c-20260630.htm</x:v>
      </x:c>
      <x:c r="S1422" s="2" t="str"/>
      <x:c r="T1422" s="2" t="str"/>
    </x:row>
    <x:row r="1423" ht="24" customHeight="1">
      <x:c r="C1423" s="2" t="str">
        <x:v>Historical Inputs!F1423</x:v>
      </x:c>
      <x:c r="D1423" s="2" t="str">
        <x:v>C</x:v>
      </x:c>
      <x:c r="E1423" s="2" t="str">
        <x:v>H1 2025</x:v>
      </x:c>
      <x:c r="F1423" s="2" t="str">
        <x:v>provision</x:v>
      </x:c>
      <x:c r="G1423" s="2" t="str">
        <x:v>n.a.</x:v>
      </x:c>
      <x:c r="H1423" s="2" t="str">
        <x:v>USDm</x:v>
      </x:c>
      <x:c r="I1423" s="2" t="str">
        <x:v>2025-06-30</x:v>
      </x:c>
      <x:c r="J1423" s="2" t="str"/>
      <x:c r="K1423" s="2" t="str"/>
      <x:c r="L1423" s="2" t="str"/>
      <x:c r="M1423" s="2" t="str"/>
      <x:c r="N1423" s="2" t="str"/>
      <x:c r="O1423" s="2" t="str"/>
      <x:c r="P1423" s="2" t="str">
        <x:v>Not reported / unavailable</x:v>
      </x:c>
      <x:c r="Q1423" s="2" t="str">
        <x:v>Provision for credit losses</x:v>
      </x:c>
      <x:c r="R1423" s="2" t="str"/>
      <x:c r="S1423" s="2" t="str"/>
      <x:c r="T1423" s="2" t="str"/>
    </x:row>
    <x:row r="1424" ht="24" customHeight="1">
      <x:c r="C1424" s="2" t="str">
        <x:v>Historical Inputs!F1424</x:v>
      </x:c>
      <x:c r="D1424" s="2" t="str">
        <x:v>C</x:v>
      </x:c>
      <x:c r="E1424" s="2" t="str">
        <x:v>H1 2025</x:v>
      </x:c>
      <x:c r="F1424" s="2" t="str">
        <x:v>pretax</x:v>
      </x:c>
      <x:c r="G1424" s="2" t="n">
        <x:v>10667</x:v>
      </x:c>
      <x:c r="H1424" s="2" t="str">
        <x:v>USD</x:v>
      </x:c>
      <x:c r="I1424" s="2" t="str">
        <x:v>2025-06-30</x:v>
      </x:c>
      <x:c r="J1424" s="2" t="str">
        <x:v>2026-08-06</x:v>
      </x:c>
      <x:c r="K1424" s="2" t="str">
        <x:v>0000831001-26-000045</x:v>
      </x:c>
      <x:c r="L1424" s="2" t="str">
        <x:v>data/raw/filings/C_0000831001-26-000045_c-20260630.htm</x:v>
      </x:c>
      <x:c r="M1424" s="2" t="str">
        <x:v>https://www.sec.gov/Archives/edgar/data/831001/000083100126000045/c-20260630.htm</x:v>
      </x:c>
      <x:c r="N1424" s="2" t="str">
        <x:v>f-130</x:v>
      </x:c>
      <x:c r="O1424" s="2" t="str"/>
      <x:c r="P1424" s="2" t="str">
        <x:v>Exact XBRL anchor</x:v>
      </x:c>
      <x:c r="Q1424" s="2" t="str">
        <x:v>Income before income taxes</x:v>
      </x:c>
      <x:c r="R1424" s="2" t="str">
        <x:v>highlighted/C_0000831001-26-000045_c-20260630.htm</x:v>
      </x:c>
      <x:c r="S1424" s="2" t="str"/>
      <x:c r="T1424" s="2" t="str"/>
    </x:row>
    <x:row r="1425" ht="24" customHeight="1">
      <x:c r="C1425" s="2" t="str">
        <x:v>Historical Inputs!F1425</x:v>
      </x:c>
      <x:c r="D1425" s="2" t="str">
        <x:v>C</x:v>
      </x:c>
      <x:c r="E1425" s="2" t="str">
        <x:v>H1 2025</x:v>
      </x:c>
      <x:c r="F1425" s="2" t="str">
        <x:v>tax</x:v>
      </x:c>
      <x:c r="G1425" s="2" t="n">
        <x:v>2526</x:v>
      </x:c>
      <x:c r="H1425" s="2" t="str">
        <x:v>USD</x:v>
      </x:c>
      <x:c r="I1425" s="2" t="str">
        <x:v>2025-06-30</x:v>
      </x:c>
      <x:c r="J1425" s="2" t="str">
        <x:v>2026-08-06</x:v>
      </x:c>
      <x:c r="K1425" s="2" t="str">
        <x:v>0000831001-26-000045</x:v>
      </x:c>
      <x:c r="L1425" s="2" t="str">
        <x:v>data/raw/filings/C_0000831001-26-000045_c-20260630.htm</x:v>
      </x:c>
      <x:c r="M1425" s="2" t="str">
        <x:v>https://www.sec.gov/Archives/edgar/data/831001/000083100126000045/c-20260630.htm</x:v>
      </x:c>
      <x:c r="N1425" s="2" t="str">
        <x:v>f-996</x:v>
      </x:c>
      <x:c r="O1425" s="2" t="str"/>
      <x:c r="P1425" s="2" t="str">
        <x:v>Exact XBRL anchor</x:v>
      </x:c>
      <x:c r="Q1425" s="2" t="str">
        <x:v>tax</x:v>
      </x:c>
      <x:c r="R1425" s="2" t="str">
        <x:v>highlighted/C_0000831001-26-000045_c-20260630.htm</x:v>
      </x:c>
      <x:c r="S1425" s="2" t="str"/>
      <x:c r="T1425" s="2" t="str"/>
    </x:row>
    <x:row r="1426" ht="24" customHeight="1">
      <x:c r="C1426" s="2" t="str">
        <x:v>Historical Inputs!F1426</x:v>
      </x:c>
      <x:c r="D1426" s="2" t="str">
        <x:v>C</x:v>
      </x:c>
      <x:c r="E1426" s="2" t="str">
        <x:v>H1 2025</x:v>
      </x:c>
      <x:c r="F1426" s="2" t="str">
        <x:v>net_income</x:v>
      </x:c>
      <x:c r="G1426" s="2" t="n">
        <x:v>8083</x:v>
      </x:c>
      <x:c r="H1426" s="2" t="str">
        <x:v>USD</x:v>
      </x:c>
      <x:c r="I1426" s="2" t="str">
        <x:v>2025-06-30</x:v>
      </x:c>
      <x:c r="J1426" s="2" t="str">
        <x:v>2026-08-06</x:v>
      </x:c>
      <x:c r="K1426" s="2" t="str">
        <x:v>0000831001-26-000045</x:v>
      </x:c>
      <x:c r="L1426" s="2" t="str">
        <x:v>data/raw/filings/C_0000831001-26-000045_c-20260630.htm</x:v>
      </x:c>
      <x:c r="M1426" s="2" t="str">
        <x:v>https://www.sec.gov/Archives/edgar/data/831001/000083100126000045/c-20260630.htm</x:v>
      </x:c>
      <x:c r="N1426" s="2" t="str">
        <x:v>f-1377</x:v>
      </x:c>
      <x:c r="O1426" s="2" t="str"/>
      <x:c r="P1426" s="2" t="str">
        <x:v>Exact XBRL anchor</x:v>
      </x:c>
      <x:c r="Q1426" s="2" t="str">
        <x:v>Net income attributable to parent</x:v>
      </x:c>
      <x:c r="R1426" s="2" t="str">
        <x:v>highlighted/C_0000831001-26-000045_c-20260630.htm</x:v>
      </x:c>
      <x:c r="S1426" s="2" t="str"/>
      <x:c r="T1426" s="2" t="str"/>
    </x:row>
    <x:row r="1427" ht="24" customHeight="1">
      <x:c r="C1427" s="2" t="str">
        <x:v>Historical Inputs!F1427</x:v>
      </x:c>
      <x:c r="D1427" s="2" t="str">
        <x:v>C</x:v>
      </x:c>
      <x:c r="E1427" s="2" t="str">
        <x:v>H1 2025</x:v>
      </x:c>
      <x:c r="F1427" s="2" t="str">
        <x:v>common_income</x:v>
      </x:c>
      <x:c r="G1427" s="2" t="n">
        <x:v>7434</x:v>
      </x:c>
      <x:c r="H1427" s="2" t="str">
        <x:v>USD</x:v>
      </x:c>
      <x:c r="I1427" s="2" t="str">
        <x:v>2025-06-30</x:v>
      </x:c>
      <x:c r="J1427" s="2" t="str">
        <x:v>2026-08-06</x:v>
      </x:c>
      <x:c r="K1427" s="2" t="str">
        <x:v>0000831001-26-000045</x:v>
      </x:c>
      <x:c r="L1427" s="2" t="str">
        <x:v>data/raw/filings/C_0000831001-26-000045_c-20260630.htm</x:v>
      </x:c>
      <x:c r="M1427" s="2" t="str">
        <x:v>https://www.sec.gov/Archives/edgar/data/831001/000083100126000045/c-20260630.htm</x:v>
      </x:c>
      <x:c r="N1427" s="2" t="str">
        <x:v>f-1413</x:v>
      </x:c>
      <x:c r="O1427" s="2" t="str"/>
      <x:c r="P1427" s="2" t="str">
        <x:v>Exact XBRL anchor</x:v>
      </x:c>
      <x:c r="Q1427" s="2" t="str">
        <x:v>Income available to common shareholders</x:v>
      </x:c>
      <x:c r="R1427" s="2" t="str">
        <x:v>highlighted/C_0000831001-26-000045_c-20260630.htm</x:v>
      </x:c>
      <x:c r="S1427" s="2" t="str"/>
      <x:c r="T1427" s="2" t="str"/>
    </x:row>
    <x:row r="1428" ht="24" customHeight="1">
      <x:c r="C1428" s="2" t="str">
        <x:v>Historical Inputs!F1428</x:v>
      </x:c>
      <x:c r="D1428" s="2" t="str">
        <x:v>C</x:v>
      </x:c>
      <x:c r="E1428" s="2" t="str">
        <x:v>H1 2025</x:v>
      </x:c>
      <x:c r="F1428" s="2" t="str">
        <x:v>preferred_div</x:v>
      </x:c>
      <x:c r="G1428" s="2" t="n">
        <x:v>556</x:v>
      </x:c>
      <x:c r="H1428" s="2" t="str">
        <x:v>USD</x:v>
      </x:c>
      <x:c r="I1428" s="2" t="str">
        <x:v>2025-06-30</x:v>
      </x:c>
      <x:c r="J1428" s="2" t="str">
        <x:v>2026-08-06</x:v>
      </x:c>
      <x:c r="K1428" s="2" t="str">
        <x:v>0000831001-26-000045</x:v>
      </x:c>
      <x:c r="L1428" s="2" t="str">
        <x:v>data/raw/filings/C_0000831001-26-000045_c-20260630.htm</x:v>
      </x:c>
      <x:c r="M1428" s="2" t="str">
        <x:v>https://www.sec.gov/Archives/edgar/data/831001/000083100126000045/c-20260630.htm</x:v>
      </x:c>
      <x:c r="N1428" s="2" t="str">
        <x:v>f-1381</x:v>
      </x:c>
      <x:c r="O1428" s="2" t="str"/>
      <x:c r="P1428" s="2" t="str">
        <x:v>Exact XBRL anchor</x:v>
      </x:c>
      <x:c r="Q1428" s="2" t="str">
        <x:v>Preferred dividends and other common-income adjustments</x:v>
      </x:c>
      <x:c r="R1428" s="2" t="str">
        <x:v>highlighted/C_0000831001-26-000045_c-20260630.htm</x:v>
      </x:c>
      <x:c r="S1428" s="2" t="str"/>
      <x:c r="T1428" s="2" t="str"/>
    </x:row>
    <x:row r="1429" ht="24" customHeight="1">
      <x:c r="C1429" s="2" t="str">
        <x:v>Historical Inputs!F1429</x:v>
      </x:c>
      <x:c r="D1429" s="2" t="str">
        <x:v>C</x:v>
      </x:c>
      <x:c r="E1429" s="2" t="str">
        <x:v>H1 2025</x:v>
      </x:c>
      <x:c r="F1429" s="2" t="str">
        <x:v>eps</x:v>
      </x:c>
      <x:c r="G1429" s="2" t="n">
        <x:v>3.92</x:v>
      </x:c>
      <x:c r="H1429" s="2" t="str">
        <x:v>USD/shares</x:v>
      </x:c>
      <x:c r="I1429" s="2" t="str">
        <x:v>2025-06-30</x:v>
      </x:c>
      <x:c r="J1429" s="2" t="str">
        <x:v>2026-08-06</x:v>
      </x:c>
      <x:c r="K1429" s="2" t="str">
        <x:v>0000831001-26-000045</x:v>
      </x:c>
      <x:c r="L1429" s="2" t="str">
        <x:v>data/raw/filings/C_0000831001-26-000045_c-20260630.htm</x:v>
      </x:c>
      <x:c r="M1429" s="2" t="str">
        <x:v>https://www.sec.gov/Archives/edgar/data/831001/000083100126000045/c-20260630.htm</x:v>
      </x:c>
      <x:c r="N1429" s="2" t="str">
        <x:v>f-1445</x:v>
      </x:c>
      <x:c r="O1429" s="2" t="str"/>
      <x:c r="P1429" s="2" t="str">
        <x:v>Exact XBRL anchor</x:v>
      </x:c>
      <x:c r="Q1429" s="2" t="str">
        <x:v>Reported diluted EPS</x:v>
      </x:c>
      <x:c r="R1429" s="2" t="str">
        <x:v>highlighted/C_0000831001-26-000045_c-20260630.htm</x:v>
      </x:c>
      <x:c r="S1429" s="2" t="str"/>
      <x:c r="T1429" s="2" t="str"/>
    </x:row>
    <x:row r="1430" ht="24" customHeight="1">
      <x:c r="C1430" s="2" t="str">
        <x:v>Historical Inputs!F1430</x:v>
      </x:c>
      <x:c r="D1430" s="2" t="str">
        <x:v>C</x:v>
      </x:c>
      <x:c r="E1430" s="2" t="str">
        <x:v>H1 2025</x:v>
      </x:c>
      <x:c r="F1430" s="2" t="str">
        <x:v>shares_diluted</x:v>
      </x:c>
      <x:c r="G1430" s="2" t="n">
        <x:v>1906.4</x:v>
      </x:c>
      <x:c r="H1430" s="2" t="str">
        <x:v>shares</x:v>
      </x:c>
      <x:c r="I1430" s="2" t="str">
        <x:v>2025-06-30</x:v>
      </x:c>
      <x:c r="J1430" s="2" t="str">
        <x:v>2026-08-06</x:v>
      </x:c>
      <x:c r="K1430" s="2" t="str">
        <x:v>0000831001-26-000045</x:v>
      </x:c>
      <x:c r="L1430" s="2" t="str">
        <x:v>data/raw/filings/C_0000831001-26-000045_c-20260630.htm</x:v>
      </x:c>
      <x:c r="M1430" s="2" t="str">
        <x:v>https://www.sec.gov/Archives/edgar/data/831001/000083100126000045/c-20260630.htm</x:v>
      </x:c>
      <x:c r="N1430" s="2" t="str">
        <x:v>f-1433</x:v>
      </x:c>
      <x:c r="O1430" s="2" t="str"/>
      <x:c r="P1430" s="2" t="str">
        <x:v>Exact XBRL anchor</x:v>
      </x:c>
      <x:c r="Q1430" s="2" t="str">
        <x:v>Weighted average diluted shares</x:v>
      </x:c>
      <x:c r="R1430" s="2" t="str">
        <x:v>highlighted/C_0000831001-26-000045_c-20260630.htm</x:v>
      </x:c>
      <x:c r="S1430" s="2" t="str"/>
      <x:c r="T1430" s="2" t="str"/>
    </x:row>
    <x:row r="1431" ht="24" customHeight="1">
      <x:c r="C1431" s="2" t="str">
        <x:v>Historical Inputs!F1431</x:v>
      </x:c>
      <x:c r="D1431" s="2" t="str">
        <x:v>C</x:v>
      </x:c>
      <x:c r="E1431" s="2" t="str">
        <x:v>H1 2025</x:v>
      </x:c>
      <x:c r="F1431" s="2" t="str">
        <x:v>dps</x:v>
      </x:c>
      <x:c r="G1431" s="2" t="str">
        <x:v>n.a.</x:v>
      </x:c>
      <x:c r="H1431" s="2" t="str">
        <x:v>USD/share</x:v>
      </x:c>
      <x:c r="I1431" s="2" t="str">
        <x:v>2025-06-30</x:v>
      </x:c>
      <x:c r="J1431" s="2" t="str"/>
      <x:c r="K1431" s="2" t="str"/>
      <x:c r="L1431" s="2" t="str"/>
      <x:c r="M1431" s="2" t="str"/>
      <x:c r="N1431" s="2" t="str"/>
      <x:c r="O1431" s="2" t="str"/>
      <x:c r="P1431" s="2" t="str">
        <x:v>Not reported / unavailable</x:v>
      </x:c>
      <x:c r="Q1431" s="2" t="str">
        <x:v>Dividends per common share</x:v>
      </x:c>
      <x:c r="R1431" s="2" t="str"/>
      <x:c r="S1431" s="2" t="str"/>
      <x:c r="T1431" s="2" t="str"/>
    </x:row>
    <x:row r="1432" ht="24" customHeight="1">
      <x:c r="C1432" s="2" t="str">
        <x:v>Historical Inputs!F1432</x:v>
      </x:c>
      <x:c r="D1432" s="2" t="str">
        <x:v>C</x:v>
      </x:c>
      <x:c r="E1432" s="2" t="str">
        <x:v>H1 2025</x:v>
      </x:c>
      <x:c r="F1432" s="2" t="str">
        <x:v>dividends</x:v>
      </x:c>
      <x:c r="G1432" s="2" t="n">
        <x:v>2651</x:v>
      </x:c>
      <x:c r="H1432" s="2" t="str">
        <x:v>USD</x:v>
      </x:c>
      <x:c r="I1432" s="2" t="str">
        <x:v>2025-06-30</x:v>
      </x:c>
      <x:c r="J1432" s="2" t="str">
        <x:v>2026-08-06</x:v>
      </x:c>
      <x:c r="K1432" s="2" t="str">
        <x:v>0000831001-26-000045</x:v>
      </x:c>
      <x:c r="L1432" s="2" t="str">
        <x:v>data/raw/filings/C_0000831001-26-000045_c-20260630.htm</x:v>
      </x:c>
      <x:c r="M1432" s="2" t="str">
        <x:v>https://www.sec.gov/Archives/edgar/data/831001/000083100126000045/c-20260630.htm</x:v>
      </x:c>
      <x:c r="N1432" s="2" t="str">
        <x:v>f-576</x:v>
      </x:c>
      <x:c r="O1432" s="2" t="str"/>
      <x:c r="P1432" s="2" t="str">
        <x:v>Exact XBRL anchor</x:v>
      </x:c>
      <x:c r="Q1432" s="2" t="str">
        <x:v>Cash common dividends paid</x:v>
      </x:c>
      <x:c r="R1432" s="2" t="str">
        <x:v>highlighted/C_0000831001-26-000045_c-20260630.htm</x:v>
      </x:c>
      <x:c r="S1432" s="2" t="str"/>
      <x:c r="T1432" s="2" t="str"/>
    </x:row>
    <x:row r="1433" ht="24" customHeight="1">
      <x:c r="C1433" s="2" t="str">
        <x:v>Historical Inputs!F1433</x:v>
      </x:c>
      <x:c r="D1433" s="2" t="str">
        <x:v>C</x:v>
      </x:c>
      <x:c r="E1433" s="2" t="str">
        <x:v>H1 2025</x:v>
      </x:c>
      <x:c r="F1433" s="2" t="str">
        <x:v>buybacks</x:v>
      </x:c>
      <x:c r="G1433" s="2" t="n">
        <x:v>3750</x:v>
      </x:c>
      <x:c r="H1433" s="2" t="str">
        <x:v>USD</x:v>
      </x:c>
      <x:c r="I1433" s="2" t="str">
        <x:v>2025-06-30</x:v>
      </x:c>
      <x:c r="J1433" s="2" t="str">
        <x:v>2026-08-06</x:v>
      </x:c>
      <x:c r="K1433" s="2" t="str">
        <x:v>0000831001-26-000045</x:v>
      </x:c>
      <x:c r="L1433" s="2" t="str">
        <x:v>data/raw/filings/C_0000831001-26-000045_c-20260630.htm</x:v>
      </x:c>
      <x:c r="M1433" s="2" t="str">
        <x:v>https://www.sec.gov/Archives/edgar/data/831001/000083100126000045/c-20260630.htm</x:v>
      </x:c>
      <x:c r="N1433" s="2" t="str">
        <x:v>f-582</x:v>
      </x:c>
      <x:c r="O1433" s="2" t="str"/>
      <x:c r="P1433" s="2" t="str">
        <x:v>Exact XBRL anchor</x:v>
      </x:c>
      <x:c r="Q1433" s="2" t="str">
        <x:v>Common share repurchases paid</x:v>
      </x:c>
      <x:c r="R1433" s="2" t="str">
        <x:v>highlighted/C_0000831001-26-000045_c-20260630.htm</x:v>
      </x:c>
      <x:c r="S1433" s="2" t="str"/>
      <x:c r="T1433" s="2" t="str"/>
    </x:row>
    <x:row r="1434" ht="24" customHeight="1">
      <x:c r="C1434" s="2" t="str">
        <x:v>Historical Inputs!F1434</x:v>
      </x:c>
      <x:c r="D1434" s="2" t="str">
        <x:v>C</x:v>
      </x:c>
      <x:c r="E1434" s="2" t="str">
        <x:v>H1 2025</x:v>
      </x:c>
      <x:c r="F1434" s="2" t="str">
        <x:v>chargeoffs</x:v>
      </x:c>
      <x:c r="G1434" s="2" t="str">
        <x:v>n.a.</x:v>
      </x:c>
      <x:c r="H1434" s="2" t="str">
        <x:v>USDm</x:v>
      </x:c>
      <x:c r="I1434" s="2" t="str">
        <x:v>2025-06-30</x:v>
      </x:c>
      <x:c r="J1434" s="2" t="str"/>
      <x:c r="K1434" s="2" t="str"/>
      <x:c r="L1434" s="2" t="str"/>
      <x:c r="M1434" s="2" t="str"/>
      <x:c r="N1434" s="2" t="str"/>
      <x:c r="O1434" s="2" t="str"/>
      <x:c r="P1434" s="2" t="str">
        <x:v>Not reported / unavailable</x:v>
      </x:c>
      <x:c r="Q1434" s="2" t="str">
        <x:v>Gross loan charge-offs</x:v>
      </x:c>
      <x:c r="R1434" s="2" t="str"/>
      <x:c r="S1434" s="2" t="str"/>
      <x:c r="T1434" s="2" t="str"/>
    </x:row>
    <x:row r="1435" ht="24" customHeight="1">
      <x:c r="C1435" s="2" t="str">
        <x:v>Historical Inputs!F1435</x:v>
      </x:c>
      <x:c r="D1435" s="2" t="str">
        <x:v>C</x:v>
      </x:c>
      <x:c r="E1435" s="2" t="str">
        <x:v>H1 2025</x:v>
      </x:c>
      <x:c r="F1435" s="2" t="str">
        <x:v>recoveries</x:v>
      </x:c>
      <x:c r="G1435" s="2" t="str">
        <x:v>n.a.</x:v>
      </x:c>
      <x:c r="H1435" s="2" t="str">
        <x:v>USDm</x:v>
      </x:c>
      <x:c r="I1435" s="2" t="str">
        <x:v>2025-06-30</x:v>
      </x:c>
      <x:c r="J1435" s="2" t="str"/>
      <x:c r="K1435" s="2" t="str"/>
      <x:c r="L1435" s="2" t="str"/>
      <x:c r="M1435" s="2" t="str"/>
      <x:c r="N1435" s="2" t="str"/>
      <x:c r="O1435" s="2" t="str"/>
      <x:c r="P1435" s="2" t="str">
        <x:v>Not reported / unavailable</x:v>
      </x:c>
      <x:c r="Q1435" s="2" t="str">
        <x:v>Loan recoveries</x:v>
      </x:c>
      <x:c r="R1435" s="2" t="str"/>
      <x:c r="S1435" s="2" t="str"/>
      <x:c r="T1435" s="2" t="str"/>
    </x:row>
    <x:row r="1436" ht="24" customHeight="1">
      <x:c r="C1436" s="2" t="str">
        <x:v>Historical Inputs!F1436</x:v>
      </x:c>
      <x:c r="D1436" s="2" t="str">
        <x:v>C</x:v>
      </x:c>
      <x:c r="E1436" s="2" t="str">
        <x:v>H1 2025</x:v>
      </x:c>
      <x:c r="F1436" s="2" t="str">
        <x:v>rwa</x:v>
      </x:c>
      <x:c r="G1436" s="2" t="str">
        <x:v>n.a.</x:v>
      </x:c>
      <x:c r="H1436" s="2" t="str">
        <x:v>USDm</x:v>
      </x:c>
      <x:c r="I1436" s="2" t="str">
        <x:v>2025-06-30</x:v>
      </x:c>
      <x:c r="J1436" s="2" t="str"/>
      <x:c r="K1436" s="2" t="str"/>
      <x:c r="L1436" s="2" t="str"/>
      <x:c r="M1436" s="2" t="str"/>
      <x:c r="N1436" s="2" t="str"/>
      <x:c r="O1436" s="2" t="str"/>
      <x:c r="P1436" s="2" t="str">
        <x:v>Not reported / unavailable</x:v>
      </x:c>
      <x:c r="Q1436" s="2" t="str">
        <x:v>Risk-weighted assets</x:v>
      </x:c>
      <x:c r="R1436" s="2" t="str"/>
      <x:c r="S1436" s="2" t="str"/>
      <x:c r="T1436" s="2" t="str"/>
    </x:row>
    <x:row r="1437" ht="24" customHeight="1">
      <x:c r="C1437" s="2" t="str">
        <x:v>Historical Inputs!F1437</x:v>
      </x:c>
      <x:c r="D1437" s="2" t="str">
        <x:v>C</x:v>
      </x:c>
      <x:c r="E1437" s="2" t="str">
        <x:v>H1 2025</x:v>
      </x:c>
      <x:c r="F1437" s="2" t="str">
        <x:v>cet1_reported</x:v>
      </x:c>
      <x:c r="G1437" s="2" t="str">
        <x:v>n.a.</x:v>
      </x:c>
      <x:c r="H1437" s="2" t="str">
        <x:v>%</x:v>
      </x:c>
      <x:c r="I1437" s="2" t="str">
        <x:v>2025-06-30</x:v>
      </x:c>
      <x:c r="J1437" s="2" t="str"/>
      <x:c r="K1437" s="2" t="str"/>
      <x:c r="L1437" s="2" t="str"/>
      <x:c r="M1437" s="2" t="str"/>
      <x:c r="N1437" s="2" t="str"/>
      <x:c r="O1437" s="2" t="str"/>
      <x:c r="P1437" s="2" t="str">
        <x:v>Not reported / unavailable</x:v>
      </x:c>
      <x:c r="Q1437" s="2" t="str">
        <x:v>Actual standardized CET1 ratio</x:v>
      </x:c>
      <x:c r="R1437" s="2" t="str"/>
      <x:c r="S1437" s="2" t="str"/>
      <x:c r="T1437" s="2" t="str"/>
    </x:row>
    <x:row r="1438" ht="24" customHeight="1">
      <x:c r="C1438" s="2" t="str">
        <x:v>Historical Inputs!F1438</x:v>
      </x:c>
      <x:c r="D1438" s="2" t="str">
        <x:v>C</x:v>
      </x:c>
      <x:c r="E1438" s="2" t="str">
        <x:v>H1 2025</x:v>
      </x:c>
      <x:c r="F1438" s="2" t="str">
        <x:v>nim_reported</x:v>
      </x:c>
      <x:c r="G1438" s="2" t="str">
        <x:v>n.a.</x:v>
      </x:c>
      <x:c r="H1438" s="2" t="str">
        <x:v>%</x:v>
      </x:c>
      <x:c r="I1438" s="2" t="str">
        <x:v>2025-06-30</x:v>
      </x:c>
      <x:c r="J1438" s="2" t="str"/>
      <x:c r="K1438" s="2" t="str"/>
      <x:c r="L1438" s="2" t="str"/>
      <x:c r="M1438" s="2" t="str"/>
      <x:c r="N1438" s="2" t="str"/>
      <x:c r="O1438" s="2" t="str"/>
      <x:c r="P1438" s="2" t="str">
        <x:v>Not reported / unavailable</x:v>
      </x:c>
      <x:c r="Q1438" s="2" t="str">
        <x:v>Issuer reported net interest margin</x:v>
      </x:c>
      <x:c r="R1438" s="2" t="str"/>
      <x:c r="S1438" s="2" t="str"/>
      <x:c r="T1438" s="2" t="str"/>
    </x:row>
    <x:row r="1439" ht="24" customHeight="1">
      <x:c r="C1439" s="2" t="str">
        <x:v>Historical Inputs!F1439</x:v>
      </x:c>
      <x:c r="D1439" s="2" t="str">
        <x:v>C</x:v>
      </x:c>
      <x:c r="E1439" s="2" t="str">
        <x:v>H1 2025</x:v>
      </x:c>
      <x:c r="F1439" s="2" t="str">
        <x:v>bvps_reported</x:v>
      </x:c>
      <x:c r="G1439" s="2" t="n">
        <x:v>106.94</x:v>
      </x:c>
      <x:c r="H1439" s="2" t="str">
        <x:v>USD/shares</x:v>
      </x:c>
      <x:c r="I1439" s="2" t="str">
        <x:v>2025-06-30</x:v>
      </x:c>
      <x:c r="J1439" s="2" t="str">
        <x:v>2025-08-06</x:v>
      </x:c>
      <x:c r="K1439" s="2" t="str">
        <x:v>0000831001-25-000131</x:v>
      </x:c>
      <x:c r="L1439" s="2" t="str">
        <x:v>data/raw/filings/C_0000831001-25-000131_c-20250630.htm</x:v>
      </x:c>
      <x:c r="M1439" s="2" t="str">
        <x:v>https://www.sec.gov/Archives/edgar/data/831001/000083100125000131/c-20250630.htm</x:v>
      </x:c>
      <x:c r="N1439" s="2" t="str"/>
      <x:c r="O1439" s="2" t="str"/>
      <x:c r="P1439" s="2" t="str">
        <x:v>Exact selected original table text</x:v>
      </x:c>
      <x:c r="Q1439" s="2" t="str">
        <x:v>Reported common book value per share</x:v>
      </x:c>
      <x:c r="R1439" s="2" t="str">
        <x:v>highlighted/C_0000831001-25-000131_c-20250630.htm</x:v>
      </x:c>
      <x:c r="S1439" s="2" t="str"/>
      <x:c r="T1439" s="2" t="str"/>
    </x:row>
    <x:row r="1440" ht="24" customHeight="1">
      <x:c r="C1440" s="2" t="str">
        <x:v>Historical Inputs!F1440</x:v>
      </x:c>
      <x:c r="D1440" s="2" t="str">
        <x:v>C</x:v>
      </x:c>
      <x:c r="E1440" s="2" t="str">
        <x:v>H1 2025</x:v>
      </x:c>
      <x:c r="F1440" s="2" t="str">
        <x:v>tbvps_reported</x:v>
      </x:c>
      <x:c r="G1440" s="2" t="n">
        <x:v>94.16</x:v>
      </x:c>
      <x:c r="H1440" s="2" t="str">
        <x:v>USD/shares</x:v>
      </x:c>
      <x:c r="I1440" s="2" t="str">
        <x:v>2025-06-30</x:v>
      </x:c>
      <x:c r="J1440" s="2" t="str">
        <x:v>2025-08-06</x:v>
      </x:c>
      <x:c r="K1440" s="2" t="str">
        <x:v>0000831001-25-000131</x:v>
      </x:c>
      <x:c r="L1440" s="2" t="str">
        <x:v>data/raw/filings/C_0000831001-25-000131_c-20250630.htm</x:v>
      </x:c>
      <x:c r="M1440" s="2" t="str">
        <x:v>https://www.sec.gov/Archives/edgar/data/831001/000083100125000131/c-20250630.htm</x:v>
      </x:c>
      <x:c r="N1440" s="2" t="str"/>
      <x:c r="O1440" s="2" t="str"/>
      <x:c r="P1440" s="2" t="str">
        <x:v>Exact selected original table text</x:v>
      </x:c>
      <x:c r="Q1440" s="2" t="str">
        <x:v>Reported tangible book value per share</x:v>
      </x:c>
      <x:c r="R1440" s="2" t="str">
        <x:v>highlighted/C_0000831001-25-000131_c-20250630.htm</x:v>
      </x:c>
      <x:c r="S1440" s="2" t="str"/>
      <x:c r="T1440" s="2" t="str"/>
    </x:row>
    <x:row r="1441" ht="24" customHeight="1">
      <x:c r="C1441" s="2" t="str">
        <x:v>Historical Inputs!F1441</x:v>
      </x:c>
      <x:c r="D1441" s="2" t="str">
        <x:v>C</x:v>
      </x:c>
      <x:c r="E1441" s="2" t="str">
        <x:v>H1 2025</x:v>
      </x:c>
      <x:c r="F1441" s="2" t="str">
        <x:v>tce_reported</x:v>
      </x:c>
      <x:c r="G1441" s="2" t="n">
        <x:v>173339</x:v>
      </x:c>
      <x:c r="H1441" s="2" t="str">
        <x:v>USD</x:v>
      </x:c>
      <x:c r="I1441" s="2" t="str">
        <x:v>2025-06-30</x:v>
      </x:c>
      <x:c r="J1441" s="2" t="str">
        <x:v>2025-08-06</x:v>
      </x:c>
      <x:c r="K1441" s="2" t="str">
        <x:v>0000831001-25-000131</x:v>
      </x:c>
      <x:c r="L1441" s="2" t="str">
        <x:v>data/raw/filings/C_0000831001-25-000131_c-20250630.htm</x:v>
      </x:c>
      <x:c r="M1441" s="2" t="str">
        <x:v>https://www.sec.gov/Archives/edgar/data/831001/000083100125000131/c-20250630.htm</x:v>
      </x:c>
      <x:c r="N1441" s="2" t="str"/>
      <x:c r="O1441" s="2" t="str"/>
      <x:c r="P1441" s="2" t="str">
        <x:v>Verified original table row</x:v>
      </x:c>
      <x:c r="Q1441" s="2" t="str">
        <x:v>Reported tangible common equity</x:v>
      </x:c>
      <x:c r="R1441" s="2" t="str">
        <x:v>highlighted/C_0000831001-25-000131_c-20250630.htm</x:v>
      </x:c>
      <x:c r="S1441" s="2" t="str"/>
      <x:c r="T1441" s="2" t="str"/>
    </x:row>
    <x:row r="1442" ht="24" customHeight="1">
      <x:c r="C1442" s="2" t="str">
        <x:v>Historical Inputs!F1442</x:v>
      </x:c>
      <x:c r="D1442" s="2" t="str">
        <x:v>C</x:v>
      </x:c>
      <x:c r="E1442" s="2" t="str">
        <x:v>H1 2026</x:v>
      </x:c>
      <x:c r="F1442" s="2" t="str">
        <x:v>assets</x:v>
      </x:c>
      <x:c r="G1442" s="2" t="n">
        <x:v>2894654</x:v>
      </x:c>
      <x:c r="H1442" s="2" t="str">
        <x:v>USD</x:v>
      </x:c>
      <x:c r="I1442" s="2" t="str">
        <x:v>2026-06-30</x:v>
      </x:c>
      <x:c r="J1442" s="2" t="str">
        <x:v>2026-08-06</x:v>
      </x:c>
      <x:c r="K1442" s="2" t="str">
        <x:v>0000831001-26-000045</x:v>
      </x:c>
      <x:c r="L1442" s="2" t="str">
        <x:v>data/raw/filings/C_0000831001-26-000045_c-20260630.htm</x:v>
      </x:c>
      <x:c r="M1442" s="2" t="str">
        <x:v>https://www.sec.gov/Archives/edgar/data/831001/000083100126000045/c-20260630.htm</x:v>
      </x:c>
      <x:c r="N1442" s="2" t="str">
        <x:v>f-303</x:v>
      </x:c>
      <x:c r="O1442" s="2" t="str"/>
      <x:c r="P1442" s="2" t="str">
        <x:v>Exact XBRL anchor</x:v>
      </x:c>
      <x:c r="Q1442" s="2" t="str">
        <x:v>assets</x:v>
      </x:c>
      <x:c r="R1442" s="2" t="str">
        <x:v>highlighted/C_0000831001-26-000045_c-20260630.htm</x:v>
      </x:c>
      <x:c r="S1442" s="2" t="str"/>
      <x:c r="T1442" s="2" t="str"/>
    </x:row>
    <x:row r="1443" ht="24" customHeight="1">
      <x:c r="C1443" s="2" t="str">
        <x:v>Historical Inputs!F1443</x:v>
      </x:c>
      <x:c r="D1443" s="2" t="str">
        <x:v>C</x:v>
      </x:c>
      <x:c r="E1443" s="2" t="str">
        <x:v>H1 2026</x:v>
      </x:c>
      <x:c r="F1443" s="2" t="str">
        <x:v>liabilities</x:v>
      </x:c>
      <x:c r="G1443" s="2" t="n">
        <x:v>2680204</x:v>
      </x:c>
      <x:c r="H1443" s="2" t="str">
        <x:v>USD</x:v>
      </x:c>
      <x:c r="I1443" s="2" t="str">
        <x:v>2026-06-30</x:v>
      </x:c>
      <x:c r="J1443" s="2" t="str">
        <x:v>2026-08-06</x:v>
      </x:c>
      <x:c r="K1443" s="2" t="str">
        <x:v>0000831001-26-000045</x:v>
      </x:c>
      <x:c r="L1443" s="2" t="str">
        <x:v>data/raw/filings/C_0000831001-26-000045_c-20260630.htm</x:v>
      </x:c>
      <x:c r="M1443" s="2" t="str">
        <x:v>https://www.sec.gov/Archives/edgar/data/831001/000083100126000045/c-20260630.htm</x:v>
      </x:c>
      <x:c r="N1443" s="2" t="str">
        <x:v>f-329</x:v>
      </x:c>
      <x:c r="O1443" s="2" t="str"/>
      <x:c r="P1443" s="2" t="str">
        <x:v>Exact XBRL anchor</x:v>
      </x:c>
      <x:c r="Q1443" s="2" t="str">
        <x:v>liabilities</x:v>
      </x:c>
      <x:c r="R1443" s="2" t="str">
        <x:v>highlighted/C_0000831001-26-000045_c-20260630.htm</x:v>
      </x:c>
      <x:c r="S1443" s="2" t="str"/>
      <x:c r="T1443" s="2" t="str"/>
    </x:row>
    <x:row r="1444" ht="24" customHeight="1">
      <x:c r="C1444" s="2" t="str">
        <x:v>Historical Inputs!F1444</x:v>
      </x:c>
      <x:c r="D1444" s="2" t="str">
        <x:v>C</x:v>
      </x:c>
      <x:c r="E1444" s="2" t="str">
        <x:v>H1 2026</x:v>
      </x:c>
      <x:c r="F1444" s="2" t="str">
        <x:v>equity</x:v>
      </x:c>
      <x:c r="G1444" s="2" t="n">
        <x:v>212015</x:v>
      </x:c>
      <x:c r="H1444" s="2" t="str">
        <x:v>USD</x:v>
      </x:c>
      <x:c r="I1444" s="2" t="str">
        <x:v>2026-06-30</x:v>
      </x:c>
      <x:c r="J1444" s="2" t="str">
        <x:v>2026-08-06</x:v>
      </x:c>
      <x:c r="K1444" s="2" t="str">
        <x:v>0000831001-26-000045</x:v>
      </x:c>
      <x:c r="L1444" s="2" t="str">
        <x:v>data/raw/filings/C_0000831001-26-000045_c-20260630.htm</x:v>
      </x:c>
      <x:c r="M1444" s="2" t="str">
        <x:v>https://www.sec.gov/Archives/edgar/data/831001/000083100126000045/c-20260630.htm</x:v>
      </x:c>
      <x:c r="N1444" s="2" t="str">
        <x:v>f-357</x:v>
      </x:c>
      <x:c r="O1444" s="2" t="str"/>
      <x:c r="P1444" s="2" t="str">
        <x:v>Exact XBRL anchor</x:v>
      </x:c>
      <x:c r="Q1444" s="2" t="str">
        <x:v>Shareholders equity attributable to parent</x:v>
      </x:c>
      <x:c r="R1444" s="2" t="str">
        <x:v>highlighted/C_0000831001-26-000045_c-20260630.htm</x:v>
      </x:c>
      <x:c r="S1444" s="2" t="str"/>
      <x:c r="T1444" s="2" t="str"/>
    </x:row>
    <x:row r="1445" ht="24" customHeight="1">
      <x:c r="C1445" s="2" t="str">
        <x:v>Historical Inputs!F1445</x:v>
      </x:c>
      <x:c r="D1445" s="2" t="str">
        <x:v>C</x:v>
      </x:c>
      <x:c r="E1445" s="2" t="str">
        <x:v>H1 2026</x:v>
      </x:c>
      <x:c r="F1445" s="2" t="str">
        <x:v>preferred</x:v>
      </x:c>
      <x:c r="G1445" s="2" t="n">
        <x:v>19550</x:v>
      </x:c>
      <x:c r="H1445" s="2" t="str">
        <x:v>USD</x:v>
      </x:c>
      <x:c r="I1445" s="2" t="str">
        <x:v>2026-06-30</x:v>
      </x:c>
      <x:c r="J1445" s="2" t="str">
        <x:v>2026-08-06</x:v>
      </x:c>
      <x:c r="K1445" s="2" t="str">
        <x:v>0000831001-26-000045</x:v>
      </x:c>
      <x:c r="L1445" s="2" t="str">
        <x:v>data/raw/filings/C_0000831001-26-000045_c-20260630.htm</x:v>
      </x:c>
      <x:c r="M1445" s="2" t="str">
        <x:v>https://www.sec.gov/Archives/edgar/data/831001/000083100126000045/c-20260630.htm</x:v>
      </x:c>
      <x:c r="N1445" s="2" t="str">
        <x:v>f-5233</x:v>
      </x:c>
      <x:c r="O1445" s="2" t="str"/>
      <x:c r="P1445" s="2" t="str">
        <x:v>Exact XBRL anchor</x:v>
      </x:c>
      <x:c r="Q1445" s="2" t="str">
        <x:v>Preferred equity carrying amount</x:v>
      </x:c>
      <x:c r="R1445" s="2" t="str">
        <x:v>highlighted/C_0000831001-26-000045_c-20260630.htm</x:v>
      </x:c>
      <x:c r="S1445" s="2" t="str"/>
      <x:c r="T1445" s="2" t="str"/>
    </x:row>
    <x:row r="1446" ht="24" customHeight="1">
      <x:c r="C1446" s="2" t="str">
        <x:v>Historical Inputs!F1446</x:v>
      </x:c>
      <x:c r="D1446" s="2" t="str">
        <x:v>C</x:v>
      </x:c>
      <x:c r="E1446" s="2" t="str">
        <x:v>H1 2026</x:v>
      </x:c>
      <x:c r="F1446" s="2" t="str">
        <x:v>common_equity_reported</x:v>
      </x:c>
      <x:c r="G1446" s="2" t="n">
        <x:v>192465</x:v>
      </x:c>
      <x:c r="H1446" s="2" t="str">
        <x:v>USD</x:v>
      </x:c>
      <x:c r="I1446" s="2" t="str">
        <x:v>2026-06-30</x:v>
      </x:c>
      <x:c r="J1446" s="2" t="str">
        <x:v>2026-08-06</x:v>
      </x:c>
      <x:c r="K1446" s="2" t="str">
        <x:v>0000831001-26-000045</x:v>
      </x:c>
      <x:c r="L1446" s="2" t="str">
        <x:v>data/raw/filings/C_0000831001-26-000045_c-20260630.htm</x:v>
      </x:c>
      <x:c r="M1446" s="2" t="str">
        <x:v>https://www.sec.gov/Archives/edgar/data/831001/000083100126000045/c-20260630.htm</x:v>
      </x:c>
      <x:c r="N1446" s="2" t="str"/>
      <x:c r="O1446" s="2" t="str"/>
      <x:c r="P1446" s="2" t="str">
        <x:v>Verified original table row</x:v>
      </x:c>
      <x:c r="Q1446" s="2" t="str">
        <x:v>Reported common shareholders equity</x:v>
      </x:c>
      <x:c r="R1446" s="2" t="str">
        <x:v>highlighted/C_0000831001-26-000045_c-20260630.htm</x:v>
      </x:c>
      <x:c r="S1446" s="2" t="str"/>
      <x:c r="T1446" s="2" t="str"/>
    </x:row>
    <x:row r="1447" ht="24" customHeight="1">
      <x:c r="C1447" s="2" t="str">
        <x:v>Historical Inputs!F1447</x:v>
      </x:c>
      <x:c r="D1447" s="2" t="str">
        <x:v>C</x:v>
      </x:c>
      <x:c r="E1447" s="2" t="str">
        <x:v>H1 2026</x:v>
      </x:c>
      <x:c r="F1447" s="2" t="str">
        <x:v>goodwill</x:v>
      </x:c>
      <x:c r="G1447" s="2" t="n">
        <x:v>19012</x:v>
      </x:c>
      <x:c r="H1447" s="2" t="str">
        <x:v>USD</x:v>
      </x:c>
      <x:c r="I1447" s="2" t="str">
        <x:v>2026-06-30</x:v>
      </x:c>
      <x:c r="J1447" s="2" t="str">
        <x:v>2026-08-06</x:v>
      </x:c>
      <x:c r="K1447" s="2" t="str">
        <x:v>0000831001-26-000045</x:v>
      </x:c>
      <x:c r="L1447" s="2" t="str">
        <x:v>data/raw/filings/C_0000831001-26-000045_c-20260630.htm</x:v>
      </x:c>
      <x:c r="M1447" s="2" t="str">
        <x:v>https://www.sec.gov/Archives/edgar/data/831001/000083100126000045/c-20260630.htm</x:v>
      </x:c>
      <x:c r="N1447" s="2" t="str">
        <x:v>f-4546</x:v>
      </x:c>
      <x:c r="O1447" s="2" t="str"/>
      <x:c r="P1447" s="2" t="str">
        <x:v>Exact XBRL anchor</x:v>
      </x:c>
      <x:c r="Q1447" s="2" t="str">
        <x:v>goodwill</x:v>
      </x:c>
      <x:c r="R1447" s="2" t="str">
        <x:v>highlighted/C_0000831001-26-000045_c-20260630.htm</x:v>
      </x:c>
      <x:c r="S1447" s="2" t="str"/>
      <x:c r="T1447" s="2" t="str"/>
    </x:row>
    <x:row r="1448" ht="24" customHeight="1">
      <x:c r="C1448" s="2" t="str">
        <x:v>Historical Inputs!F1448</x:v>
      </x:c>
      <x:c r="D1448" s="2" t="str">
        <x:v>C</x:v>
      </x:c>
      <x:c r="E1448" s="2" t="str">
        <x:v>H1 2026</x:v>
      </x:c>
      <x:c r="F1448" s="2" t="str">
        <x:v>intangibles</x:v>
      </x:c>
      <x:c r="G1448" s="2" t="n">
        <x:v>5004</x:v>
      </x:c>
      <x:c r="H1448" s="2" t="str">
        <x:v>USD</x:v>
      </x:c>
      <x:c r="I1448" s="2" t="str">
        <x:v>2026-06-30</x:v>
      </x:c>
      <x:c r="J1448" s="2" t="str">
        <x:v>2026-08-06</x:v>
      </x:c>
      <x:c r="K1448" s="2" t="str">
        <x:v>0000831001-26-000045</x:v>
      </x:c>
      <x:c r="L1448" s="2" t="str">
        <x:v>data/raw/filings/C_0000831001-26-000045_c-20260630.htm</x:v>
      </x:c>
      <x:c r="M1448" s="2" t="str">
        <x:v>https://www.sec.gov/Archives/edgar/data/831001/000083100126000045/c-20260630.htm</x:v>
      </x:c>
      <x:c r="N1448" s="2" t="str">
        <x:v>f-295</x:v>
      </x:c>
      <x:c r="O1448" s="2" t="str"/>
      <x:c r="P1448" s="2" t="str">
        <x:v>Exact XBRL anchor</x:v>
      </x:c>
      <x:c r="Q1448" s="2" t="str">
        <x:v>Other intangible assets excluding goodwill</x:v>
      </x:c>
      <x:c r="R1448" s="2" t="str">
        <x:v>highlighted/C_0000831001-26-000045_c-20260630.htm</x:v>
      </x:c>
      <x:c r="S1448" s="2" t="str"/>
      <x:c r="T1448" s="2" t="str"/>
    </x:row>
    <x:row r="1449" ht="24" customHeight="1">
      <x:c r="C1449" s="2" t="str">
        <x:v>Historical Inputs!F1449</x:v>
      </x:c>
      <x:c r="D1449" s="2" t="str">
        <x:v>C</x:v>
      </x:c>
      <x:c r="E1449" s="2" t="str">
        <x:v>H1 2026</x:v>
      </x:c>
      <x:c r="F1449" s="2" t="str">
        <x:v>intangibles_total</x:v>
      </x:c>
      <x:c r="G1449" s="2" t="str">
        <x:v>n.a.</x:v>
      </x:c>
      <x:c r="H1449" s="2" t="str">
        <x:v>USDm</x:v>
      </x:c>
      <x:c r="I1449" s="2" t="str">
        <x:v>2026-06-30</x:v>
      </x:c>
      <x:c r="J1449" s="2" t="str"/>
      <x:c r="K1449" s="2" t="str"/>
      <x:c r="L1449" s="2" t="str"/>
      <x:c r="M1449" s="2" t="str"/>
      <x:c r="N1449" s="2" t="str"/>
      <x:c r="O1449" s="2" t="str"/>
      <x:c r="P1449" s="2" t="str">
        <x:v>Not reported / unavailable</x:v>
      </x:c>
      <x:c r="Q1449" s="2" t="str">
        <x:v>Reported goodwill and intangible assets combined</x:v>
      </x:c>
      <x:c r="R1449" s="2" t="str"/>
      <x:c r="S1449" s="2" t="str"/>
      <x:c r="T1449" s="2" t="str"/>
    </x:row>
    <x:row r="1450" ht="24" customHeight="1">
      <x:c r="C1450" s="2" t="str">
        <x:v>Historical Inputs!F1450</x:v>
      </x:c>
      <x:c r="D1450" s="2" t="str">
        <x:v>C</x:v>
      </x:c>
      <x:c r="E1450" s="2" t="str">
        <x:v>H1 2026</x:v>
      </x:c>
      <x:c r="F1450" s="2" t="str">
        <x:v>shares_end</x:v>
      </x:c>
      <x:c r="G1450" s="2" t="str">
        <x:v>n.a.</x:v>
      </x:c>
      <x:c r="H1450" s="2" t="str">
        <x:v>million</x:v>
      </x:c>
      <x:c r="I1450" s="2" t="str">
        <x:v>2026-06-30</x:v>
      </x:c>
      <x:c r="J1450" s="2" t="str"/>
      <x:c r="K1450" s="2" t="str"/>
      <x:c r="L1450" s="2" t="str"/>
      <x:c r="M1450" s="2" t="str"/>
      <x:c r="N1450" s="2" t="str"/>
      <x:c r="O1450" s="2" t="str"/>
      <x:c r="P1450" s="2" t="str">
        <x:v>Not reported / unavailable</x:v>
      </x:c>
      <x:c r="Q1450" s="2" t="str">
        <x:v>Period-end common shares outstanding</x:v>
      </x:c>
      <x:c r="R1450" s="2" t="str"/>
      <x:c r="S1450" s="2" t="str"/>
      <x:c r="T1450" s="2" t="str"/>
    </x:row>
    <x:row r="1451" ht="24" customHeight="1">
      <x:c r="C1451" s="2" t="str">
        <x:v>Historical Inputs!F1451</x:v>
      </x:c>
      <x:c r="D1451" s="2" t="str">
        <x:v>C</x:v>
      </x:c>
      <x:c r="E1451" s="2" t="str">
        <x:v>H1 2026</x:v>
      </x:c>
      <x:c r="F1451" s="2" t="str">
        <x:v>shares_issued</x:v>
      </x:c>
      <x:c r="G1451" s="2" t="n">
        <x:v>3099.786399</x:v>
      </x:c>
      <x:c r="H1451" s="2" t="str">
        <x:v>shares</x:v>
      </x:c>
      <x:c r="I1451" s="2" t="str">
        <x:v>2026-06-30</x:v>
      </x:c>
      <x:c r="J1451" s="2" t="str">
        <x:v>2026-08-06</x:v>
      </x:c>
      <x:c r="K1451" s="2" t="str">
        <x:v>0000831001-26-000045</x:v>
      </x:c>
      <x:c r="L1451" s="2" t="str">
        <x:v>data/raw/filings/C_0000831001-26-000045_c-20260630.htm</x:v>
      </x:c>
      <x:c r="M1451" s="2" t="str">
        <x:v>https://www.sec.gov/Archives/edgar/data/831001/000083100126000045/c-20260630.htm</x:v>
      </x:c>
      <x:c r="N1451" s="2" t="str">
        <x:v>f-343</x:v>
      </x:c>
      <x:c r="O1451" s="2" t="str"/>
      <x:c r="P1451" s="2" t="str">
        <x:v>Exact XBRL anchor</x:v>
      </x:c>
      <x:c r="Q1451" s="2" t="str">
        <x:v>shares_issued</x:v>
      </x:c>
      <x:c r="R1451" s="2" t="str">
        <x:v>highlighted/C_0000831001-26-000045_c-20260630.htm</x:v>
      </x:c>
      <x:c r="S1451" s="2" t="str"/>
      <x:c r="T1451" s="2" t="str"/>
    </x:row>
    <x:row r="1452" ht="24" customHeight="1">
      <x:c r="C1452" s="2" t="str">
        <x:v>Historical Inputs!F1452</x:v>
      </x:c>
      <x:c r="D1452" s="2" t="str">
        <x:v>C</x:v>
      </x:c>
      <x:c r="E1452" s="2" t="str">
        <x:v>H1 2026</x:v>
      </x:c>
      <x:c r="F1452" s="2" t="str">
        <x:v>shares_treasury</x:v>
      </x:c>
      <x:c r="G1452" s="2" t="str">
        <x:v>n.a.</x:v>
      </x:c>
      <x:c r="H1452" s="2" t="str">
        <x:v>million</x:v>
      </x:c>
      <x:c r="I1452" s="2" t="str">
        <x:v>2026-06-30</x:v>
      </x:c>
      <x:c r="J1452" s="2" t="str"/>
      <x:c r="K1452" s="2" t="str"/>
      <x:c r="L1452" s="2" t="str"/>
      <x:c r="M1452" s="2" t="str"/>
      <x:c r="N1452" s="2" t="str"/>
      <x:c r="O1452" s="2" t="str"/>
      <x:c r="P1452" s="2" t="str">
        <x:v>Not reported / unavailable</x:v>
      </x:c>
      <x:c r="Q1452" s="2" t="str">
        <x:v>Shares Treasury</x:v>
      </x:c>
      <x:c r="R1452" s="2" t="str"/>
      <x:c r="S1452" s="2" t="str"/>
      <x:c r="T1452" s="2" t="str"/>
    </x:row>
    <x:row r="1453" ht="24" customHeight="1">
      <x:c r="C1453" s="2" t="str">
        <x:v>Historical Inputs!F1453</x:v>
      </x:c>
      <x:c r="D1453" s="2" t="str">
        <x:v>C</x:v>
      </x:c>
      <x:c r="E1453" s="2" t="str">
        <x:v>H1 2026</x:v>
      </x:c>
      <x:c r="F1453" s="2" t="str">
        <x:v>deposits</x:v>
      </x:c>
      <x:c r="G1453" s="2" t="n">
        <x:v>1492607</x:v>
      </x:c>
      <x:c r="H1453" s="2" t="str">
        <x:v>USD</x:v>
      </x:c>
      <x:c r="I1453" s="2" t="str">
        <x:v>2026-06-30</x:v>
      </x:c>
      <x:c r="J1453" s="2" t="str">
        <x:v>2026-08-06</x:v>
      </x:c>
      <x:c r="K1453" s="2" t="str">
        <x:v>0000831001-26-000045</x:v>
      </x:c>
      <x:c r="L1453" s="2" t="str">
        <x:v>data/raw/filings/C_0000831001-26-000045_c-20260630.htm</x:v>
      </x:c>
      <x:c r="M1453" s="2" t="str">
        <x:v>https://www.sec.gov/Archives/edgar/data/831001/000083100126000045/c-20260630.htm</x:v>
      </x:c>
      <x:c r="N1453" s="2" t="str">
        <x:v>f-4657</x:v>
      </x:c>
      <x:c r="O1453" s="2" t="str"/>
      <x:c r="P1453" s="2" t="str">
        <x:v>Exact XBRL anchor</x:v>
      </x:c>
      <x:c r="Q1453" s="2" t="str">
        <x:v>deposits</x:v>
      </x:c>
      <x:c r="R1453" s="2" t="str">
        <x:v>highlighted/C_0000831001-26-000045_c-20260630.htm</x:v>
      </x:c>
      <x:c r="S1453" s="2" t="str"/>
      <x:c r="T1453" s="2" t="str"/>
    </x:row>
    <x:row r="1454" ht="24" customHeight="1">
      <x:c r="C1454" s="2" t="str">
        <x:v>Historical Inputs!F1454</x:v>
      </x:c>
      <x:c r="D1454" s="2" t="str">
        <x:v>C</x:v>
      </x:c>
      <x:c r="E1454" s="2" t="str">
        <x:v>H1 2026</x:v>
      </x:c>
      <x:c r="F1454" s="2" t="str">
        <x:v>loans_gross</x:v>
      </x:c>
      <x:c r="G1454" s="2" t="n">
        <x:v>793658</x:v>
      </x:c>
      <x:c r="H1454" s="2" t="str">
        <x:v>USD</x:v>
      </x:c>
      <x:c r="I1454" s="2" t="str">
        <x:v>2026-06-30</x:v>
      </x:c>
      <x:c r="J1454" s="2" t="str">
        <x:v>2026-08-06</x:v>
      </x:c>
      <x:c r="K1454" s="2" t="str">
        <x:v>0000831001-26-000045</x:v>
      </x:c>
      <x:c r="L1454" s="2" t="str">
        <x:v>data/raw/filings/C_0000831001-26-000045_c-20260630.htm</x:v>
      </x:c>
      <x:c r="M1454" s="2" t="str">
        <x:v>https://www.sec.gov/Archives/edgar/data/831001/000083100126000045/c-20260630.htm</x:v>
      </x:c>
      <x:c r="N1454" s="2" t="str">
        <x:v>f-4348</x:v>
      </x:c>
      <x:c r="O1454" s="2" t="str"/>
      <x:c r="P1454" s="2" t="str">
        <x:v>Exact XBRL anchor</x:v>
      </x:c>
      <x:c r="Q1454" s="2" t="str">
        <x:v>Gross loans and leases selected definition</x:v>
      </x:c>
      <x:c r="R1454" s="2" t="str">
        <x:v>highlighted/C_0000831001-26-000045_c-20260630.htm</x:v>
      </x:c>
      <x:c r="S1454" s="2" t="str"/>
      <x:c r="T1454" s="2" t="str"/>
    </x:row>
    <x:row r="1455" ht="24" customHeight="1">
      <x:c r="C1455" s="2" t="str">
        <x:v>Historical Inputs!F1455</x:v>
      </x:c>
      <x:c r="D1455" s="2" t="str">
        <x:v>C</x:v>
      </x:c>
      <x:c r="E1455" s="2" t="str">
        <x:v>H1 2026</x:v>
      </x:c>
      <x:c r="F1455" s="2" t="str">
        <x:v>loans_net</x:v>
      </x:c>
      <x:c r="G1455" s="2" t="n">
        <x:v>773697</x:v>
      </x:c>
      <x:c r="H1455" s="2" t="str">
        <x:v>USD</x:v>
      </x:c>
      <x:c r="I1455" s="2" t="str">
        <x:v>2026-06-30</x:v>
      </x:c>
      <x:c r="J1455" s="2" t="str">
        <x:v>2026-08-06</x:v>
      </x:c>
      <x:c r="K1455" s="2" t="str">
        <x:v>0000831001-26-000045</x:v>
      </x:c>
      <x:c r="L1455" s="2" t="str">
        <x:v>data/raw/filings/C_0000831001-26-000045_c-20260630.htm</x:v>
      </x:c>
      <x:c r="M1455" s="2" t="str">
        <x:v>https://www.sec.gov/Archives/edgar/data/831001/000083100126000045/c-20260630.htm</x:v>
      </x:c>
      <x:c r="N1455" s="2" t="str">
        <x:v>f-289</x:v>
      </x:c>
      <x:c r="O1455" s="2" t="str"/>
      <x:c r="P1455" s="2" t="str">
        <x:v>Exact XBRL anchor</x:v>
      </x:c>
      <x:c r="Q1455" s="2" t="str">
        <x:v>Net loans after allowance selected definition</x:v>
      </x:c>
      <x:c r="R1455" s="2" t="str">
        <x:v>highlighted/C_0000831001-26-000045_c-20260630.htm</x:v>
      </x:c>
      <x:c r="S1455" s="2" t="str"/>
      <x:c r="T1455" s="2" t="str"/>
    </x:row>
    <x:row r="1456" ht="24" customHeight="1">
      <x:c r="C1456" s="2" t="str">
        <x:v>Historical Inputs!F1456</x:v>
      </x:c>
      <x:c r="D1456" s="2" t="str">
        <x:v>C</x:v>
      </x:c>
      <x:c r="E1456" s="2" t="str">
        <x:v>H1 2026</x:v>
      </x:c>
      <x:c r="F1456" s="2" t="str">
        <x:v>allowance</x:v>
      </x:c>
      <x:c r="G1456" s="2" t="n">
        <x:v>19961</x:v>
      </x:c>
      <x:c r="H1456" s="2" t="str">
        <x:v>USD</x:v>
      </x:c>
      <x:c r="I1456" s="2" t="str">
        <x:v>2026-06-30</x:v>
      </x:c>
      <x:c r="J1456" s="2" t="str">
        <x:v>2026-08-06</x:v>
      </x:c>
      <x:c r="K1456" s="2" t="str">
        <x:v>0000831001-26-000045</x:v>
      </x:c>
      <x:c r="L1456" s="2" t="str">
        <x:v>data/raw/filings/C_0000831001-26-000045_c-20260630.htm</x:v>
      </x:c>
      <x:c r="M1456" s="2" t="str">
        <x:v>https://www.sec.gov/Archives/edgar/data/831001/000083100126000045/c-20260630.htm</x:v>
      </x:c>
      <x:c r="N1456" s="2" t="str">
        <x:v>f-4318</x:v>
      </x:c>
      <x:c r="O1456" s="2" t="str"/>
      <x:c r="P1456" s="2" t="str">
        <x:v>Exact XBRL anchor</x:v>
      </x:c>
      <x:c r="Q1456" s="2" t="str">
        <x:v>Loan allowance for credit losses</x:v>
      </x:c>
      <x:c r="R1456" s="2" t="str">
        <x:v>highlighted/C_0000831001-26-000045_c-20260630.htm</x:v>
      </x:c>
      <x:c r="S1456" s="2" t="str"/>
      <x:c r="T1456" s="2" t="str"/>
    </x:row>
    <x:row r="1457" ht="24" customHeight="1">
      <x:c r="C1457" s="2" t="str">
        <x:v>Historical Inputs!F1457</x:v>
      </x:c>
      <x:c r="D1457" s="2" t="str">
        <x:v>C</x:v>
      </x:c>
      <x:c r="E1457" s="2" t="str">
        <x:v>H1 2026</x:v>
      </x:c>
      <x:c r="F1457" s="2" t="str">
        <x:v>nonaccrual</x:v>
      </x:c>
      <x:c r="G1457" s="2" t="str">
        <x:v>n.a.</x:v>
      </x:c>
      <x:c r="H1457" s="2" t="str">
        <x:v>USDm</x:v>
      </x:c>
      <x:c r="I1457" s="2" t="str">
        <x:v>2026-06-30</x:v>
      </x:c>
      <x:c r="J1457" s="2" t="str"/>
      <x:c r="K1457" s="2" t="str"/>
      <x:c r="L1457" s="2" t="str"/>
      <x:c r="M1457" s="2" t="str"/>
      <x:c r="N1457" s="2" t="str"/>
      <x:c r="O1457" s="2" t="str"/>
      <x:c r="P1457" s="2" t="str">
        <x:v>Not reported / unavailable</x:v>
      </x:c>
      <x:c r="Q1457" s="2" t="str">
        <x:v>Nonaccrual</x:v>
      </x:c>
      <x:c r="R1457" s="2" t="str"/>
      <x:c r="S1457" s="2" t="str"/>
      <x:c r="T1457" s="2" t="str"/>
    </x:row>
    <x:row r="1458" ht="24" customHeight="1">
      <x:c r="C1458" s="2" t="str">
        <x:v>Historical Inputs!F1458</x:v>
      </x:c>
      <x:c r="D1458" s="2" t="str">
        <x:v>C</x:v>
      </x:c>
      <x:c r="E1458" s="2" t="str">
        <x:v>H1 2026</x:v>
      </x:c>
      <x:c r="F1458" s="2" t="str">
        <x:v>cash</x:v>
      </x:c>
      <x:c r="G1458" s="2" t="str">
        <x:v>n.a.</x:v>
      </x:c>
      <x:c r="H1458" s="2" t="str">
        <x:v>USDm</x:v>
      </x:c>
      <x:c r="I1458" s="2" t="str">
        <x:v>2026-06-30</x:v>
      </x:c>
      <x:c r="J1458" s="2" t="str"/>
      <x:c r="K1458" s="2" t="str"/>
      <x:c r="L1458" s="2" t="str"/>
      <x:c r="M1458" s="2" t="str"/>
      <x:c r="N1458" s="2" t="str"/>
      <x:c r="O1458" s="2" t="str"/>
      <x:c r="P1458" s="2" t="str">
        <x:v>Not reported / unavailable</x:v>
      </x:c>
      <x:c r="Q1458" s="2" t="str">
        <x:v>Cash</x:v>
      </x:c>
      <x:c r="R1458" s="2" t="str"/>
      <x:c r="S1458" s="2" t="str"/>
      <x:c r="T1458" s="2" t="str"/>
    </x:row>
    <x:row r="1459" ht="24" customHeight="1">
      <x:c r="C1459" s="2" t="str">
        <x:v>Historical Inputs!F1459</x:v>
      </x:c>
      <x:c r="D1459" s="2" t="str">
        <x:v>C</x:v>
      </x:c>
      <x:c r="E1459" s="2" t="str">
        <x:v>H1 2026</x:v>
      </x:c>
      <x:c r="F1459" s="2" t="str">
        <x:v>aoci</x:v>
      </x:c>
      <x:c r="G1459" s="2" t="n">
        <x:v>-39500</x:v>
      </x:c>
      <x:c r="H1459" s="2" t="str">
        <x:v>USD</x:v>
      </x:c>
      <x:c r="I1459" s="2" t="str">
        <x:v>2026-06-30</x:v>
      </x:c>
      <x:c r="J1459" s="2" t="str">
        <x:v>2026-08-06</x:v>
      </x:c>
      <x:c r="K1459" s="2" t="str">
        <x:v>0000831001-26-000045</x:v>
      </x:c>
      <x:c r="L1459" s="2" t="str">
        <x:v>data/raw/filings/C_0000831001-26-000045_c-20260630.htm</x:v>
      </x:c>
      <x:c r="M1459" s="2" t="str">
        <x:v>https://www.sec.gov/Archives/edgar/data/831001/000083100126000045/c-20260630.htm</x:v>
      </x:c>
      <x:c r="N1459" s="2" t="str">
        <x:v>f-355</x:v>
      </x:c>
      <x:c r="O1459" s="2" t="str"/>
      <x:c r="P1459" s="2" t="str">
        <x:v>Exact XBRL anchor</x:v>
      </x:c>
      <x:c r="Q1459" s="2" t="str">
        <x:v>Accumulated other comprehensive income</x:v>
      </x:c>
      <x:c r="R1459" s="2" t="str">
        <x:v>highlighted/C_0000831001-26-000045_c-20260630.htm</x:v>
      </x:c>
      <x:c r="S1459" s="2" t="str"/>
      <x:c r="T1459" s="2" t="str"/>
    </x:row>
    <x:row r="1460" ht="24" customHeight="1">
      <x:c r="C1460" s="2" t="str">
        <x:v>Historical Inputs!F1460</x:v>
      </x:c>
      <x:c r="D1460" s="2" t="str">
        <x:v>C</x:v>
      </x:c>
      <x:c r="E1460" s="2" t="str">
        <x:v>H1 2026</x:v>
      </x:c>
      <x:c r="F1460" s="2" t="str">
        <x:v>nii</x:v>
      </x:c>
      <x:c r="G1460" s="2" t="n">
        <x:v>32866</x:v>
      </x:c>
      <x:c r="H1460" s="2" t="str">
        <x:v>USD</x:v>
      </x:c>
      <x:c r="I1460" s="2" t="str">
        <x:v>2026-06-30</x:v>
      </x:c>
      <x:c r="J1460" s="2" t="str">
        <x:v>2026-08-06</x:v>
      </x:c>
      <x:c r="K1460" s="2" t="str">
        <x:v>0000831001-26-000045</x:v>
      </x:c>
      <x:c r="L1460" s="2" t="str">
        <x:v>data/raw/filings/C_0000831001-26-000045_c-20260630.htm</x:v>
      </x:c>
      <x:c r="M1460" s="2" t="str">
        <x:v>https://www.sec.gov/Archives/edgar/data/831001/000083100126000045/c-20260630.htm</x:v>
      </x:c>
      <x:c r="N1460" s="2" t="str">
        <x:v>f-1111</x:v>
      </x:c>
      <x:c r="O1460" s="2" t="str"/>
      <x:c r="P1460" s="2" t="str">
        <x:v>Exact XBRL anchor</x:v>
      </x:c>
      <x:c r="Q1460" s="2" t="str">
        <x:v>Net interest income</x:v>
      </x:c>
      <x:c r="R1460" s="2" t="str">
        <x:v>highlighted/C_0000831001-26-000045_c-20260630.htm</x:v>
      </x:c>
      <x:c r="S1460" s="2" t="str"/>
      <x:c r="T1460" s="2" t="str"/>
    </x:row>
    <x:row r="1461" ht="24" customHeight="1">
      <x:c r="C1461" s="2" t="str">
        <x:v>Historical Inputs!F1461</x:v>
      </x:c>
      <x:c r="D1461" s="2" t="str">
        <x:v>C</x:v>
      </x:c>
      <x:c r="E1461" s="2" t="str">
        <x:v>H1 2026</x:v>
      </x:c>
      <x:c r="F1461" s="2" t="str">
        <x:v>noninterest_income</x:v>
      </x:c>
      <x:c r="G1461" s="2" t="n">
        <x:v>16533</x:v>
      </x:c>
      <x:c r="H1461" s="2" t="str">
        <x:v>USD</x:v>
      </x:c>
      <x:c r="I1461" s="2" t="str">
        <x:v>2026-06-30</x:v>
      </x:c>
      <x:c r="J1461" s="2" t="str">
        <x:v>2026-08-06</x:v>
      </x:c>
      <x:c r="K1461" s="2" t="str">
        <x:v>0000831001-26-000045</x:v>
      </x:c>
      <x:c r="L1461" s="2" t="str">
        <x:v>data/raw/filings/C_0000831001-26-000045_c-20260630.htm</x:v>
      </x:c>
      <x:c r="M1461" s="2" t="str">
        <x:v>https://www.sec.gov/Archives/edgar/data/831001/000083100126000045/c-20260630.htm</x:v>
      </x:c>
      <x:c r="N1461" s="2" t="str">
        <x:v>f-971</x:v>
      </x:c>
      <x:c r="O1461" s="2" t="str"/>
      <x:c r="P1461" s="2" t="str">
        <x:v>Exact XBRL anchor</x:v>
      </x:c>
      <x:c r="Q1461" s="2" t="str">
        <x:v>noninterest_income</x:v>
      </x:c>
      <x:c r="R1461" s="2" t="str">
        <x:v>highlighted/C_0000831001-26-000045_c-20260630.htm</x:v>
      </x:c>
      <x:c r="S1461" s="2" t="str"/>
      <x:c r="T1461" s="2" t="str"/>
    </x:row>
    <x:row r="1462" ht="24" customHeight="1">
      <x:c r="C1462" s="2" t="str">
        <x:v>Historical Inputs!F1462</x:v>
      </x:c>
      <x:c r="D1462" s="2" t="str">
        <x:v>C</x:v>
      </x:c>
      <x:c r="E1462" s="2" t="str">
        <x:v>H1 2026</x:v>
      </x:c>
      <x:c r="F1462" s="2" t="str">
        <x:v>revenue_reported</x:v>
      </x:c>
      <x:c r="G1462" s="2" t="n">
        <x:v>49399</x:v>
      </x:c>
      <x:c r="H1462" s="2" t="str">
        <x:v>USD</x:v>
      </x:c>
      <x:c r="I1462" s="2" t="str">
        <x:v>2026-06-30</x:v>
      </x:c>
      <x:c r="J1462" s="2" t="str">
        <x:v>2026-08-06</x:v>
      </x:c>
      <x:c r="K1462" s="2" t="str">
        <x:v>0000831001-26-000045</x:v>
      </x:c>
      <x:c r="L1462" s="2" t="str">
        <x:v>data/raw/filings/C_0000831001-26-000045_c-20260630.htm</x:v>
      </x:c>
      <x:c r="M1462" s="2" t="str">
        <x:v>https://www.sec.gov/Archives/edgar/data/831001/000083100126000045/c-20260630.htm</x:v>
      </x:c>
      <x:c r="N1462" s="2" t="str">
        <x:v>f-977</x:v>
      </x:c>
      <x:c r="O1462" s="2" t="str"/>
      <x:c r="P1462" s="2" t="str">
        <x:v>Exact XBRL anchor</x:v>
      </x:c>
      <x:c r="Q1462" s="2" t="str">
        <x:v>Reported total net revenue</x:v>
      </x:c>
      <x:c r="R1462" s="2" t="str">
        <x:v>highlighted/C_0000831001-26-000045_c-20260630.htm</x:v>
      </x:c>
      <x:c r="S1462" s="2" t="str"/>
      <x:c r="T1462" s="2" t="str"/>
    </x:row>
    <x:row r="1463" ht="24" customHeight="1">
      <x:c r="C1463" s="2" t="str">
        <x:v>Historical Inputs!F1463</x:v>
      </x:c>
      <x:c r="D1463" s="2" t="str">
        <x:v>C</x:v>
      </x:c>
      <x:c r="E1463" s="2" t="str">
        <x:v>H1 2026</x:v>
      </x:c>
      <x:c r="F1463" s="2" t="str">
        <x:v>opex</x:v>
      </x:c>
      <x:c r="G1463" s="2" t="n">
        <x:v>28526</x:v>
      </x:c>
      <x:c r="H1463" s="2" t="str">
        <x:v>USD</x:v>
      </x:c>
      <x:c r="I1463" s="2" t="str">
        <x:v>2026-06-30</x:v>
      </x:c>
      <x:c r="J1463" s="2" t="str">
        <x:v>2026-08-06</x:v>
      </x:c>
      <x:c r="K1463" s="2" t="str">
        <x:v>0000831001-26-000045</x:v>
      </x:c>
      <x:c r="L1463" s="2" t="str">
        <x:v>data/raw/filings/C_0000831001-26-000045_c-20260630.htm</x:v>
      </x:c>
      <x:c r="M1463" s="2" t="str">
        <x:v>https://www.sec.gov/Archives/edgar/data/831001/000083100126000045/c-20260630.htm</x:v>
      </x:c>
      <x:c r="N1463" s="2" t="str">
        <x:v>f-983</x:v>
      </x:c>
      <x:c r="O1463" s="2" t="str"/>
      <x:c r="P1463" s="2" t="str">
        <x:v>Exact XBRL anchor</x:v>
      </x:c>
      <x:c r="Q1463" s="2" t="str">
        <x:v>Noninterest expense</x:v>
      </x:c>
      <x:c r="R1463" s="2" t="str">
        <x:v>highlighted/C_0000831001-26-000045_c-20260630.htm</x:v>
      </x:c>
      <x:c r="S1463" s="2" t="str"/>
      <x:c r="T1463" s="2" t="str"/>
    </x:row>
    <x:row r="1464" ht="24" customHeight="1">
      <x:c r="C1464" s="2" t="str">
        <x:v>Historical Inputs!F1464</x:v>
      </x:c>
      <x:c r="D1464" s="2" t="str">
        <x:v>C</x:v>
      </x:c>
      <x:c r="E1464" s="2" t="str">
        <x:v>H1 2026</x:v>
      </x:c>
      <x:c r="F1464" s="2" t="str">
        <x:v>provision</x:v>
      </x:c>
      <x:c r="G1464" s="2" t="str">
        <x:v>n.a.</x:v>
      </x:c>
      <x:c r="H1464" s="2" t="str">
        <x:v>USDm</x:v>
      </x:c>
      <x:c r="I1464" s="2" t="str">
        <x:v>2026-06-30</x:v>
      </x:c>
      <x:c r="J1464" s="2" t="str"/>
      <x:c r="K1464" s="2" t="str"/>
      <x:c r="L1464" s="2" t="str"/>
      <x:c r="M1464" s="2" t="str"/>
      <x:c r="N1464" s="2" t="str"/>
      <x:c r="O1464" s="2" t="str"/>
      <x:c r="P1464" s="2" t="str">
        <x:v>Not reported / unavailable</x:v>
      </x:c>
      <x:c r="Q1464" s="2" t="str">
        <x:v>Provision for credit losses</x:v>
      </x:c>
      <x:c r="R1464" s="2" t="str"/>
      <x:c r="S1464" s="2" t="str"/>
      <x:c r="T1464" s="2" t="str"/>
    </x:row>
    <x:row r="1465" ht="24" customHeight="1">
      <x:c r="C1465" s="2" t="str">
        <x:v>Historical Inputs!F1465</x:v>
      </x:c>
      <x:c r="D1465" s="2" t="str">
        <x:v>C</x:v>
      </x:c>
      <x:c r="E1465" s="2" t="str">
        <x:v>H1 2026</x:v>
      </x:c>
      <x:c r="F1465" s="2" t="str">
        <x:v>pretax</x:v>
      </x:c>
      <x:c r="G1465" s="2" t="n">
        <x:v>15546</x:v>
      </x:c>
      <x:c r="H1465" s="2" t="str">
        <x:v>USD</x:v>
      </x:c>
      <x:c r="I1465" s="2" t="str">
        <x:v>2026-06-30</x:v>
      </x:c>
      <x:c r="J1465" s="2" t="str">
        <x:v>2026-08-06</x:v>
      </x:c>
      <x:c r="K1465" s="2" t="str">
        <x:v>0000831001-26-000045</x:v>
      </x:c>
      <x:c r="L1465" s="2" t="str">
        <x:v>data/raw/filings/C_0000831001-26-000045_c-20260630.htm</x:v>
      </x:c>
      <x:c r="M1465" s="2" t="str">
        <x:v>https://www.sec.gov/Archives/edgar/data/831001/000083100126000045/c-20260630.htm</x:v>
      </x:c>
      <x:c r="N1465" s="2" t="str">
        <x:v>f-129</x:v>
      </x:c>
      <x:c r="O1465" s="2" t="str"/>
      <x:c r="P1465" s="2" t="str">
        <x:v>Exact XBRL anchor</x:v>
      </x:c>
      <x:c r="Q1465" s="2" t="str">
        <x:v>Income before income taxes</x:v>
      </x:c>
      <x:c r="R1465" s="2" t="str">
        <x:v>highlighted/C_0000831001-26-000045_c-20260630.htm</x:v>
      </x:c>
      <x:c r="S1465" s="2" t="str"/>
      <x:c r="T1465" s="2" t="str"/>
    </x:row>
    <x:row r="1466" ht="24" customHeight="1">
      <x:c r="C1466" s="2" t="str">
        <x:v>Historical Inputs!F1466</x:v>
      </x:c>
      <x:c r="D1466" s="2" t="str">
        <x:v>C</x:v>
      </x:c>
      <x:c r="E1466" s="2" t="str">
        <x:v>H1 2026</x:v>
      </x:c>
      <x:c r="F1466" s="2" t="str">
        <x:v>tax</x:v>
      </x:c>
      <x:c r="G1466" s="2" t="n">
        <x:v>3583</x:v>
      </x:c>
      <x:c r="H1466" s="2" t="str">
        <x:v>USD</x:v>
      </x:c>
      <x:c r="I1466" s="2" t="str">
        <x:v>2026-06-30</x:v>
      </x:c>
      <x:c r="J1466" s="2" t="str">
        <x:v>2026-08-06</x:v>
      </x:c>
      <x:c r="K1466" s="2" t="str">
        <x:v>0000831001-26-000045</x:v>
      </x:c>
      <x:c r="L1466" s="2" t="str">
        <x:v>data/raw/filings/C_0000831001-26-000045_c-20260630.htm</x:v>
      </x:c>
      <x:c r="M1466" s="2" t="str">
        <x:v>https://www.sec.gov/Archives/edgar/data/831001/000083100126000045/c-20260630.htm</x:v>
      </x:c>
      <x:c r="N1466" s="2" t="str">
        <x:v>f-995</x:v>
      </x:c>
      <x:c r="O1466" s="2" t="str"/>
      <x:c r="P1466" s="2" t="str">
        <x:v>Exact XBRL anchor</x:v>
      </x:c>
      <x:c r="Q1466" s="2" t="str">
        <x:v>tax</x:v>
      </x:c>
      <x:c r="R1466" s="2" t="str">
        <x:v>highlighted/C_0000831001-26-000045_c-20260630.htm</x:v>
      </x:c>
      <x:c r="S1466" s="2" t="str"/>
      <x:c r="T1466" s="2" t="str"/>
    </x:row>
    <x:row r="1467" ht="24" customHeight="1">
      <x:c r="C1467" s="2" t="str">
        <x:v>Historical Inputs!F1467</x:v>
      </x:c>
      <x:c r="D1467" s="2" t="str">
        <x:v>C</x:v>
      </x:c>
      <x:c r="E1467" s="2" t="str">
        <x:v>H1 2026</x:v>
      </x:c>
      <x:c r="F1467" s="2" t="str">
        <x:v>net_income</x:v>
      </x:c>
      <x:c r="G1467" s="2" t="n">
        <x:v>11616</x:v>
      </x:c>
      <x:c r="H1467" s="2" t="str">
        <x:v>USD</x:v>
      </x:c>
      <x:c r="I1467" s="2" t="str">
        <x:v>2026-06-30</x:v>
      </x:c>
      <x:c r="J1467" s="2" t="str">
        <x:v>2026-08-06</x:v>
      </x:c>
      <x:c r="K1467" s="2" t="str">
        <x:v>0000831001-26-000045</x:v>
      </x:c>
      <x:c r="L1467" s="2" t="str">
        <x:v>data/raw/filings/C_0000831001-26-000045_c-20260630.htm</x:v>
      </x:c>
      <x:c r="M1467" s="2" t="str">
        <x:v>https://www.sec.gov/Archives/edgar/data/831001/000083100126000045/c-20260630.htm</x:v>
      </x:c>
      <x:c r="N1467" s="2" t="str">
        <x:v>f-1376</x:v>
      </x:c>
      <x:c r="O1467" s="2" t="str"/>
      <x:c r="P1467" s="2" t="str">
        <x:v>Exact XBRL anchor</x:v>
      </x:c>
      <x:c r="Q1467" s="2" t="str">
        <x:v>Net income attributable to parent</x:v>
      </x:c>
      <x:c r="R1467" s="2" t="str">
        <x:v>highlighted/C_0000831001-26-000045_c-20260630.htm</x:v>
      </x:c>
      <x:c r="S1467" s="2" t="str"/>
      <x:c r="T1467" s="2" t="str"/>
    </x:row>
    <x:row r="1468" ht="24" customHeight="1">
      <x:c r="C1468" s="2" t="str">
        <x:v>Historical Inputs!F1468</x:v>
      </x:c>
      <x:c r="D1468" s="2" t="str">
        <x:v>C</x:v>
      </x:c>
      <x:c r="E1468" s="2" t="str">
        <x:v>H1 2026</x:v>
      </x:c>
      <x:c r="F1468" s="2" t="str">
        <x:v>common_income</x:v>
      </x:c>
      <x:c r="G1468" s="2" t="n">
        <x:v>10870</x:v>
      </x:c>
      <x:c r="H1468" s="2" t="str">
        <x:v>USD</x:v>
      </x:c>
      <x:c r="I1468" s="2" t="str">
        <x:v>2026-06-30</x:v>
      </x:c>
      <x:c r="J1468" s="2" t="str">
        <x:v>2026-08-06</x:v>
      </x:c>
      <x:c r="K1468" s="2" t="str">
        <x:v>0000831001-26-000045</x:v>
      </x:c>
      <x:c r="L1468" s="2" t="str">
        <x:v>data/raw/filings/C_0000831001-26-000045_c-20260630.htm</x:v>
      </x:c>
      <x:c r="M1468" s="2" t="str">
        <x:v>https://www.sec.gov/Archives/edgar/data/831001/000083100126000045/c-20260630.htm</x:v>
      </x:c>
      <x:c r="N1468" s="2" t="str">
        <x:v>f-1412</x:v>
      </x:c>
      <x:c r="O1468" s="2" t="str"/>
      <x:c r="P1468" s="2" t="str">
        <x:v>Exact XBRL anchor</x:v>
      </x:c>
      <x:c r="Q1468" s="2" t="str">
        <x:v>Income available to common shareholders</x:v>
      </x:c>
      <x:c r="R1468" s="2" t="str">
        <x:v>highlighted/C_0000831001-26-000045_c-20260630.htm</x:v>
      </x:c>
      <x:c r="S1468" s="2" t="str"/>
      <x:c r="T1468" s="2" t="str"/>
    </x:row>
    <x:row r="1469" ht="24" customHeight="1">
      <x:c r="C1469" s="2" t="str">
        <x:v>Historical Inputs!F1469</x:v>
      </x:c>
      <x:c r="D1469" s="2" t="str">
        <x:v>C</x:v>
      </x:c>
      <x:c r="E1469" s="2" t="str">
        <x:v>H1 2026</x:v>
      </x:c>
      <x:c r="F1469" s="2" t="str">
        <x:v>preferred_div</x:v>
      </x:c>
      <x:c r="G1469" s="2" t="n">
        <x:v>643</x:v>
      </x:c>
      <x:c r="H1469" s="2" t="str">
        <x:v>USD</x:v>
      </x:c>
      <x:c r="I1469" s="2" t="str">
        <x:v>2026-06-30</x:v>
      </x:c>
      <x:c r="J1469" s="2" t="str">
        <x:v>2026-08-06</x:v>
      </x:c>
      <x:c r="K1469" s="2" t="str">
        <x:v>0000831001-26-000045</x:v>
      </x:c>
      <x:c r="L1469" s="2" t="str">
        <x:v>data/raw/filings/C_0000831001-26-000045_c-20260630.htm</x:v>
      </x:c>
      <x:c r="M1469" s="2" t="str">
        <x:v>https://www.sec.gov/Archives/edgar/data/831001/000083100126000045/c-20260630.htm</x:v>
      </x:c>
      <x:c r="N1469" s="2" t="str">
        <x:v>f-1380</x:v>
      </x:c>
      <x:c r="O1469" s="2" t="str"/>
      <x:c r="P1469" s="2" t="str">
        <x:v>Exact XBRL anchor</x:v>
      </x:c>
      <x:c r="Q1469" s="2" t="str">
        <x:v>Preferred dividends and other common-income adjustments</x:v>
      </x:c>
      <x:c r="R1469" s="2" t="str">
        <x:v>highlighted/C_0000831001-26-000045_c-20260630.htm</x:v>
      </x:c>
      <x:c r="S1469" s="2" t="str"/>
      <x:c r="T1469" s="2" t="str"/>
    </x:row>
    <x:row r="1470" ht="24" customHeight="1">
      <x:c r="C1470" s="2" t="str">
        <x:v>Historical Inputs!F1470</x:v>
      </x:c>
      <x:c r="D1470" s="2" t="str">
        <x:v>C</x:v>
      </x:c>
      <x:c r="E1470" s="2" t="str">
        <x:v>H1 2026</x:v>
      </x:c>
      <x:c r="F1470" s="2" t="str">
        <x:v>eps</x:v>
      </x:c>
      <x:c r="G1470" s="2" t="n">
        <x:v>6.21</x:v>
      </x:c>
      <x:c r="H1470" s="2" t="str">
        <x:v>USD/shares</x:v>
      </x:c>
      <x:c r="I1470" s="2" t="str">
        <x:v>2026-06-30</x:v>
      </x:c>
      <x:c r="J1470" s="2" t="str">
        <x:v>2026-08-06</x:v>
      </x:c>
      <x:c r="K1470" s="2" t="str">
        <x:v>0000831001-26-000045</x:v>
      </x:c>
      <x:c r="L1470" s="2" t="str">
        <x:v>data/raw/filings/C_0000831001-26-000045_c-20260630.htm</x:v>
      </x:c>
      <x:c r="M1470" s="2" t="str">
        <x:v>https://www.sec.gov/Archives/edgar/data/831001/000083100126000045/c-20260630.htm</x:v>
      </x:c>
      <x:c r="N1470" s="2" t="str">
        <x:v>f-1444</x:v>
      </x:c>
      <x:c r="O1470" s="2" t="str"/>
      <x:c r="P1470" s="2" t="str">
        <x:v>Exact XBRL anchor</x:v>
      </x:c>
      <x:c r="Q1470" s="2" t="str">
        <x:v>Reported diluted EPS</x:v>
      </x:c>
      <x:c r="R1470" s="2" t="str">
        <x:v>highlighted/C_0000831001-26-000045_c-20260630.htm</x:v>
      </x:c>
      <x:c r="S1470" s="2" t="str"/>
      <x:c r="T1470" s="2" t="str"/>
    </x:row>
    <x:row r="1471" ht="24" customHeight="1">
      <x:c r="C1471" s="2" t="str">
        <x:v>Historical Inputs!F1471</x:v>
      </x:c>
      <x:c r="D1471" s="2" t="str">
        <x:v>C</x:v>
      </x:c>
      <x:c r="E1471" s="2" t="str">
        <x:v>H1 2026</x:v>
      </x:c>
      <x:c r="F1471" s="2" t="str">
        <x:v>shares_diluted</x:v>
      </x:c>
      <x:c r="G1471" s="2" t="n">
        <x:v>1755.8</x:v>
      </x:c>
      <x:c r="H1471" s="2" t="str">
        <x:v>shares</x:v>
      </x:c>
      <x:c r="I1471" s="2" t="str">
        <x:v>2026-06-30</x:v>
      </x:c>
      <x:c r="J1471" s="2" t="str">
        <x:v>2026-08-06</x:v>
      </x:c>
      <x:c r="K1471" s="2" t="str">
        <x:v>0000831001-26-000045</x:v>
      </x:c>
      <x:c r="L1471" s="2" t="str">
        <x:v>data/raw/filings/C_0000831001-26-000045_c-20260630.htm</x:v>
      </x:c>
      <x:c r="M1471" s="2" t="str">
        <x:v>https://www.sec.gov/Archives/edgar/data/831001/000083100126000045/c-20260630.htm</x:v>
      </x:c>
      <x:c r="N1471" s="2" t="str">
        <x:v>f-1432</x:v>
      </x:c>
      <x:c r="O1471" s="2" t="str"/>
      <x:c r="P1471" s="2" t="str">
        <x:v>Exact XBRL anchor</x:v>
      </x:c>
      <x:c r="Q1471" s="2" t="str">
        <x:v>Weighted average diluted shares</x:v>
      </x:c>
      <x:c r="R1471" s="2" t="str">
        <x:v>highlighted/C_0000831001-26-000045_c-20260630.htm</x:v>
      </x:c>
      <x:c r="S1471" s="2" t="str"/>
      <x:c r="T1471" s="2" t="str"/>
    </x:row>
    <x:row r="1472" ht="24" customHeight="1">
      <x:c r="C1472" s="2" t="str">
        <x:v>Historical Inputs!F1472</x:v>
      </x:c>
      <x:c r="D1472" s="2" t="str">
        <x:v>C</x:v>
      </x:c>
      <x:c r="E1472" s="2" t="str">
        <x:v>H1 2026</x:v>
      </x:c>
      <x:c r="F1472" s="2" t="str">
        <x:v>dps</x:v>
      </x:c>
      <x:c r="G1472" s="2" t="str">
        <x:v>n.a.</x:v>
      </x:c>
      <x:c r="H1472" s="2" t="str">
        <x:v>USD/share</x:v>
      </x:c>
      <x:c r="I1472" s="2" t="str">
        <x:v>2026-06-30</x:v>
      </x:c>
      <x:c r="J1472" s="2" t="str"/>
      <x:c r="K1472" s="2" t="str"/>
      <x:c r="L1472" s="2" t="str"/>
      <x:c r="M1472" s="2" t="str"/>
      <x:c r="N1472" s="2" t="str"/>
      <x:c r="O1472" s="2" t="str"/>
      <x:c r="P1472" s="2" t="str">
        <x:v>Not reported / unavailable</x:v>
      </x:c>
      <x:c r="Q1472" s="2" t="str">
        <x:v>Dividends per common share</x:v>
      </x:c>
      <x:c r="R1472" s="2" t="str"/>
      <x:c r="S1472" s="2" t="str"/>
      <x:c r="T1472" s="2" t="str"/>
    </x:row>
    <x:row r="1473" ht="24" customHeight="1">
      <x:c r="C1473" s="2" t="str">
        <x:v>Historical Inputs!F1473</x:v>
      </x:c>
      <x:c r="D1473" s="2" t="str">
        <x:v>C</x:v>
      </x:c>
      <x:c r="E1473" s="2" t="str">
        <x:v>H1 2026</x:v>
      </x:c>
      <x:c r="F1473" s="2" t="str">
        <x:v>dividends</x:v>
      </x:c>
      <x:c r="G1473" s="2" t="n">
        <x:v>2714</x:v>
      </x:c>
      <x:c r="H1473" s="2" t="str">
        <x:v>USD</x:v>
      </x:c>
      <x:c r="I1473" s="2" t="str">
        <x:v>2026-06-30</x:v>
      </x:c>
      <x:c r="J1473" s="2" t="str">
        <x:v>2026-08-06</x:v>
      </x:c>
      <x:c r="K1473" s="2" t="str">
        <x:v>0000831001-26-000045</x:v>
      </x:c>
      <x:c r="L1473" s="2" t="str">
        <x:v>data/raw/filings/C_0000831001-26-000045_c-20260630.htm</x:v>
      </x:c>
      <x:c r="M1473" s="2" t="str">
        <x:v>https://www.sec.gov/Archives/edgar/data/831001/000083100126000045/c-20260630.htm</x:v>
      </x:c>
      <x:c r="N1473" s="2" t="str">
        <x:v>f-575</x:v>
      </x:c>
      <x:c r="O1473" s="2" t="str"/>
      <x:c r="P1473" s="2" t="str">
        <x:v>Exact XBRL anchor</x:v>
      </x:c>
      <x:c r="Q1473" s="2" t="str">
        <x:v>Cash common dividends paid</x:v>
      </x:c>
      <x:c r="R1473" s="2" t="str">
        <x:v>highlighted/C_0000831001-26-000045_c-20260630.htm</x:v>
      </x:c>
      <x:c r="S1473" s="2" t="str"/>
      <x:c r="T1473" s="2" t="str"/>
    </x:row>
    <x:row r="1474" ht="24" customHeight="1">
      <x:c r="C1474" s="2" t="str">
        <x:v>Historical Inputs!F1474</x:v>
      </x:c>
      <x:c r="D1474" s="2" t="str">
        <x:v>C</x:v>
      </x:c>
      <x:c r="E1474" s="2" t="str">
        <x:v>H1 2026</x:v>
      </x:c>
      <x:c r="F1474" s="2" t="str">
        <x:v>buybacks</x:v>
      </x:c>
      <x:c r="G1474" s="2" t="n">
        <x:v>10300</x:v>
      </x:c>
      <x:c r="H1474" s="2" t="str">
        <x:v>USD</x:v>
      </x:c>
      <x:c r="I1474" s="2" t="str">
        <x:v>2026-06-30</x:v>
      </x:c>
      <x:c r="J1474" s="2" t="str">
        <x:v>2026-08-06</x:v>
      </x:c>
      <x:c r="K1474" s="2" t="str">
        <x:v>0000831001-26-000045</x:v>
      </x:c>
      <x:c r="L1474" s="2" t="str">
        <x:v>data/raw/filings/C_0000831001-26-000045_c-20260630.htm</x:v>
      </x:c>
      <x:c r="M1474" s="2" t="str">
        <x:v>https://www.sec.gov/Archives/edgar/data/831001/000083100126000045/c-20260630.htm</x:v>
      </x:c>
      <x:c r="N1474" s="2" t="str">
        <x:v>f-581</x:v>
      </x:c>
      <x:c r="O1474" s="2" t="str"/>
      <x:c r="P1474" s="2" t="str">
        <x:v>Exact XBRL anchor</x:v>
      </x:c>
      <x:c r="Q1474" s="2" t="str">
        <x:v>Common share repurchases paid</x:v>
      </x:c>
      <x:c r="R1474" s="2" t="str">
        <x:v>highlighted/C_0000831001-26-000045_c-20260630.htm</x:v>
      </x:c>
      <x:c r="S1474" s="2" t="str"/>
      <x:c r="T1474" s="2" t="str"/>
    </x:row>
    <x:row r="1475" ht="24" customHeight="1">
      <x:c r="C1475" s="2" t="str">
        <x:v>Historical Inputs!F1475</x:v>
      </x:c>
      <x:c r="D1475" s="2" t="str">
        <x:v>C</x:v>
      </x:c>
      <x:c r="E1475" s="2" t="str">
        <x:v>H1 2026</x:v>
      </x:c>
      <x:c r="F1475" s="2" t="str">
        <x:v>chargeoffs</x:v>
      </x:c>
      <x:c r="G1475" s="2" t="str">
        <x:v>n.a.</x:v>
      </x:c>
      <x:c r="H1475" s="2" t="str">
        <x:v>USDm</x:v>
      </x:c>
      <x:c r="I1475" s="2" t="str">
        <x:v>2026-06-30</x:v>
      </x:c>
      <x:c r="J1475" s="2" t="str"/>
      <x:c r="K1475" s="2" t="str"/>
      <x:c r="L1475" s="2" t="str"/>
      <x:c r="M1475" s="2" t="str"/>
      <x:c r="N1475" s="2" t="str"/>
      <x:c r="O1475" s="2" t="str"/>
      <x:c r="P1475" s="2" t="str">
        <x:v>Not reported / unavailable</x:v>
      </x:c>
      <x:c r="Q1475" s="2" t="str">
        <x:v>Gross loan charge-offs</x:v>
      </x:c>
      <x:c r="R1475" s="2" t="str"/>
      <x:c r="S1475" s="2" t="str"/>
      <x:c r="T1475" s="2" t="str"/>
    </x:row>
    <x:row r="1476" ht="24" customHeight="1">
      <x:c r="C1476" s="2" t="str">
        <x:v>Historical Inputs!F1476</x:v>
      </x:c>
      <x:c r="D1476" s="2" t="str">
        <x:v>C</x:v>
      </x:c>
      <x:c r="E1476" s="2" t="str">
        <x:v>H1 2026</x:v>
      </x:c>
      <x:c r="F1476" s="2" t="str">
        <x:v>recoveries</x:v>
      </x:c>
      <x:c r="G1476" s="2" t="str">
        <x:v>n.a.</x:v>
      </x:c>
      <x:c r="H1476" s="2" t="str">
        <x:v>USDm</x:v>
      </x:c>
      <x:c r="I1476" s="2" t="str">
        <x:v>2026-06-30</x:v>
      </x:c>
      <x:c r="J1476" s="2" t="str"/>
      <x:c r="K1476" s="2" t="str"/>
      <x:c r="L1476" s="2" t="str"/>
      <x:c r="M1476" s="2" t="str"/>
      <x:c r="N1476" s="2" t="str"/>
      <x:c r="O1476" s="2" t="str"/>
      <x:c r="P1476" s="2" t="str">
        <x:v>Not reported / unavailable</x:v>
      </x:c>
      <x:c r="Q1476" s="2" t="str">
        <x:v>Loan recoveries</x:v>
      </x:c>
      <x:c r="R1476" s="2" t="str"/>
      <x:c r="S1476" s="2" t="str"/>
      <x:c r="T1476" s="2" t="str"/>
    </x:row>
    <x:row r="1477" ht="24" customHeight="1">
      <x:c r="C1477" s="2" t="str">
        <x:v>Historical Inputs!F1477</x:v>
      </x:c>
      <x:c r="D1477" s="2" t="str">
        <x:v>C</x:v>
      </x:c>
      <x:c r="E1477" s="2" t="str">
        <x:v>H1 2026</x:v>
      </x:c>
      <x:c r="F1477" s="2" t="str">
        <x:v>rwa</x:v>
      </x:c>
      <x:c r="G1477" s="2" t="str">
        <x:v>n.a.</x:v>
      </x:c>
      <x:c r="H1477" s="2" t="str">
        <x:v>USDm</x:v>
      </x:c>
      <x:c r="I1477" s="2" t="str">
        <x:v>2026-06-30</x:v>
      </x:c>
      <x:c r="J1477" s="2" t="str"/>
      <x:c r="K1477" s="2" t="str"/>
      <x:c r="L1477" s="2" t="str"/>
      <x:c r="M1477" s="2" t="str"/>
      <x:c r="N1477" s="2" t="str"/>
      <x:c r="O1477" s="2" t="str"/>
      <x:c r="P1477" s="2" t="str">
        <x:v>Not reported / unavailable</x:v>
      </x:c>
      <x:c r="Q1477" s="2" t="str">
        <x:v>Risk-weighted assets</x:v>
      </x:c>
      <x:c r="R1477" s="2" t="str"/>
      <x:c r="S1477" s="2" t="str"/>
      <x:c r="T1477" s="2" t="str"/>
    </x:row>
    <x:row r="1478" ht="24" customHeight="1">
      <x:c r="C1478" s="2" t="str">
        <x:v>Historical Inputs!F1478</x:v>
      </x:c>
      <x:c r="D1478" s="2" t="str">
        <x:v>C</x:v>
      </x:c>
      <x:c r="E1478" s="2" t="str">
        <x:v>H1 2026</x:v>
      </x:c>
      <x:c r="F1478" s="2" t="str">
        <x:v>cet1_reported</x:v>
      </x:c>
      <x:c r="G1478" s="2" t="n">
        <x:v>0.1278</x:v>
      </x:c>
      <x:c r="H1478" s="2" t="str">
        <x:v>pure</x:v>
      </x:c>
      <x:c r="I1478" s="2" t="str">
        <x:v>2026-06-30</x:v>
      </x:c>
      <x:c r="J1478" s="2" t="str">
        <x:v>2026-08-06</x:v>
      </x:c>
      <x:c r="K1478" s="2" t="str">
        <x:v>0000831001-26-000045</x:v>
      </x:c>
      <x:c r="L1478" s="2" t="str">
        <x:v>data/raw/filings/C_0000831001-26-000045_c-20260630.htm</x:v>
      </x:c>
      <x:c r="M1478" s="2" t="str">
        <x:v>https://www.sec.gov/Archives/edgar/data/831001/000083100126000045/c-20260630.htm</x:v>
      </x:c>
      <x:c r="N1478" s="2" t="str"/>
      <x:c r="O1478" s="2" t="str"/>
      <x:c r="P1478" s="2" t="str">
        <x:v>Verified original table row</x:v>
      </x:c>
      <x:c r="Q1478" s="2" t="str">
        <x:v>Actual standardized CET1 ratio</x:v>
      </x:c>
      <x:c r="R1478" s="2" t="str">
        <x:v>highlighted/C_0000831001-26-000045_c-20260630.htm</x:v>
      </x:c>
      <x:c r="S1478" s="2" t="str">
        <x:v>highlighted/C_H12026_2026prqtr2rslt.pdf</x:v>
      </x:c>
      <x:c r="T1478" s="2" t="str">
        <x:v>1,2,3</x:v>
      </x:c>
    </x:row>
    <x:row r="1479" ht="24" customHeight="1">
      <x:c r="C1479" s="2" t="str">
        <x:v>Historical Inputs!F1479</x:v>
      </x:c>
      <x:c r="D1479" s="2" t="str">
        <x:v>C</x:v>
      </x:c>
      <x:c r="E1479" s="2" t="str">
        <x:v>H1 2026</x:v>
      </x:c>
      <x:c r="F1479" s="2" t="str">
        <x:v>nim_reported</x:v>
      </x:c>
      <x:c r="G1479" s="2" t="str">
        <x:v>n.a.</x:v>
      </x:c>
      <x:c r="H1479" s="2" t="str">
        <x:v>%</x:v>
      </x:c>
      <x:c r="I1479" s="2" t="str">
        <x:v>2026-06-30</x:v>
      </x:c>
      <x:c r="J1479" s="2" t="str"/>
      <x:c r="K1479" s="2" t="str"/>
      <x:c r="L1479" s="2" t="str"/>
      <x:c r="M1479" s="2" t="str"/>
      <x:c r="N1479" s="2" t="str"/>
      <x:c r="O1479" s="2" t="str"/>
      <x:c r="P1479" s="2" t="str">
        <x:v>Not reported / unavailable</x:v>
      </x:c>
      <x:c r="Q1479" s="2" t="str">
        <x:v>Issuer reported net interest margin</x:v>
      </x:c>
      <x:c r="R1479" s="2" t="str"/>
      <x:c r="S1479" s="2" t="str"/>
      <x:c r="T1479" s="2" t="str"/>
    </x:row>
    <x:row r="1480" ht="24" customHeight="1">
      <x:c r="C1480" s="2" t="str">
        <x:v>Historical Inputs!F1480</x:v>
      </x:c>
      <x:c r="D1480" s="2" t="str">
        <x:v>C</x:v>
      </x:c>
      <x:c r="E1480" s="2" t="str">
        <x:v>H1 2026</x:v>
      </x:c>
      <x:c r="F1480" s="2" t="str">
        <x:v>bvps_reported</x:v>
      </x:c>
      <x:c r="G1480" s="2" t="n">
        <x:v>114.74</x:v>
      </x:c>
      <x:c r="H1480" s="2" t="str">
        <x:v>USD/shares</x:v>
      </x:c>
      <x:c r="I1480" s="2" t="str">
        <x:v>2026-06-30</x:v>
      </x:c>
      <x:c r="J1480" s="2" t="str">
        <x:v>2026-08-06</x:v>
      </x:c>
      <x:c r="K1480" s="2" t="str">
        <x:v>0000831001-26-000045</x:v>
      </x:c>
      <x:c r="L1480" s="2" t="str">
        <x:v>data/raw/filings/C_0000831001-26-000045_c-20260630.htm</x:v>
      </x:c>
      <x:c r="M1480" s="2" t="str">
        <x:v>https://www.sec.gov/Archives/edgar/data/831001/000083100126000045/c-20260630.htm</x:v>
      </x:c>
      <x:c r="N1480" s="2" t="str"/>
      <x:c r="O1480" s="2" t="str"/>
      <x:c r="P1480" s="2" t="str">
        <x:v>Exact selected original table text</x:v>
      </x:c>
      <x:c r="Q1480" s="2" t="str">
        <x:v>Reported common book value per share</x:v>
      </x:c>
      <x:c r="R1480" s="2" t="str">
        <x:v>highlighted/C_0000831001-26-000045_c-20260630.htm</x:v>
      </x:c>
      <x:c r="S1480" s="2" t="str">
        <x:v>highlighted/C_H12026_2026prqtr2rslt.pdf</x:v>
      </x:c>
      <x:c r="T1480" s="2" t="str">
        <x:v>1,2,3</x:v>
      </x:c>
    </x:row>
    <x:row r="1481" ht="24" customHeight="1">
      <x:c r="C1481" s="2" t="str">
        <x:v>Historical Inputs!F1481</x:v>
      </x:c>
      <x:c r="D1481" s="2" t="str">
        <x:v>C</x:v>
      </x:c>
      <x:c r="E1481" s="2" t="str">
        <x:v>H1 2026</x:v>
      </x:c>
      <x:c r="F1481" s="2" t="str">
        <x:v>tbvps_reported</x:v>
      </x:c>
      <x:c r="G1481" s="2" t="n">
        <x:v>100.89</x:v>
      </x:c>
      <x:c r="H1481" s="2" t="str">
        <x:v>USD/shares</x:v>
      </x:c>
      <x:c r="I1481" s="2" t="str">
        <x:v>2026-06-30</x:v>
      </x:c>
      <x:c r="J1481" s="2" t="str">
        <x:v>2026-08-06</x:v>
      </x:c>
      <x:c r="K1481" s="2" t="str">
        <x:v>0000831001-26-000045</x:v>
      </x:c>
      <x:c r="L1481" s="2" t="str">
        <x:v>data/raw/filings/C_0000831001-26-000045_c-20260630.htm</x:v>
      </x:c>
      <x:c r="M1481" s="2" t="str">
        <x:v>https://www.sec.gov/Archives/edgar/data/831001/000083100126000045/c-20260630.htm</x:v>
      </x:c>
      <x:c r="N1481" s="2" t="str"/>
      <x:c r="O1481" s="2" t="str"/>
      <x:c r="P1481" s="2" t="str">
        <x:v>Exact selected original table text</x:v>
      </x:c>
      <x:c r="Q1481" s="2" t="str">
        <x:v>Reported tangible book value per share</x:v>
      </x:c>
      <x:c r="R1481" s="2" t="str">
        <x:v>highlighted/C_0000831001-26-000045_c-20260630.htm</x:v>
      </x:c>
      <x:c r="S1481" s="2" t="str">
        <x:v>highlighted/C_H12026_2026prqtr2rslt.pdf</x:v>
      </x:c>
      <x:c r="T1481" s="2" t="str">
        <x:v>1,2</x:v>
      </x:c>
    </x:row>
    <x:row r="1482" ht="24" customHeight="1">
      <x:c r="C1482" s="2" t="str">
        <x:v>Historical Inputs!F1482</x:v>
      </x:c>
      <x:c r="D1482" s="2" t="str">
        <x:v>C</x:v>
      </x:c>
      <x:c r="E1482" s="2" t="str">
        <x:v>H1 2026</x:v>
      </x:c>
      <x:c r="F1482" s="2" t="str">
        <x:v>tce_reported</x:v>
      </x:c>
      <x:c r="G1482" s="2" t="n">
        <x:v>169237</x:v>
      </x:c>
      <x:c r="H1482" s="2" t="str">
        <x:v>USD</x:v>
      </x:c>
      <x:c r="I1482" s="2" t="str">
        <x:v>2026-06-30</x:v>
      </x:c>
      <x:c r="J1482" s="2" t="str">
        <x:v>2026-08-06</x:v>
      </x:c>
      <x:c r="K1482" s="2" t="str">
        <x:v>0000831001-26-000045</x:v>
      </x:c>
      <x:c r="L1482" s="2" t="str">
        <x:v>data/raw/filings/C_0000831001-26-000045_c-20260630.htm</x:v>
      </x:c>
      <x:c r="M1482" s="2" t="str">
        <x:v>https://www.sec.gov/Archives/edgar/data/831001/000083100126000045/c-20260630.htm</x:v>
      </x:c>
      <x:c r="N1482" s="2" t="str"/>
      <x:c r="O1482" s="2" t="str"/>
      <x:c r="P1482" s="2" t="str">
        <x:v>Verified original table row</x:v>
      </x:c>
      <x:c r="Q1482" s="2" t="str">
        <x:v>Reported tangible common equity</x:v>
      </x:c>
      <x:c r="R1482" s="2" t="str">
        <x:v>highlighted/C_0000831001-26-000045_c-20260630.htm</x:v>
      </x:c>
      <x:c r="S1482" s="2" t="str"/>
      <x:c r="T1482" s="2" t="str"/>
    </x:row>
    <x:row r="1483" ht="24" customHeight="1">
      <x:c r="C1483" s="2" t="str">
        <x:v>Historical Inputs!F1483</x:v>
      </x:c>
      <x:c r="D1483" s="2" t="str">
        <x:v>WFC</x:v>
      </x:c>
      <x:c r="E1483" s="2" t="str">
        <x:v>FY2016</x:v>
      </x:c>
      <x:c r="F1483" s="2" t="str">
        <x:v>assets</x:v>
      </x:c>
      <x:c r="G1483" s="2" t="n">
        <x:v>1930115</x:v>
      </x:c>
      <x:c r="H1483" s="2" t="str">
        <x:v>USD</x:v>
      </x:c>
      <x:c r="I1483" s="2" t="str">
        <x:v>2016-12-31</x:v>
      </x:c>
      <x:c r="J1483" s="2" t="str">
        <x:v>2019-02-26</x:v>
      </x:c>
      <x:c r="K1483" s="2" t="str">
        <x:v>0000072971-19-000225</x:v>
      </x:c>
      <x:c r="L1483" s="2" t="str">
        <x:v>data/raw/sec/WFC_companyfacts.json</x:v>
      </x:c>
      <x:c r="M1483" s="2" t="str">
        <x:v>https://data.sec.gov/api/xbrl/companyfacts/CIK0000072971.json</x:v>
      </x:c>
      <x:c r="N1483" s="2" t="str"/>
      <x:c r="O1483" s="2" t="str"/>
      <x:c r="P1483" s="2" t="str">
        <x:v>Structured fact retained</x:v>
      </x:c>
      <x:c r="Q1483" s="2" t="str">
        <x:v>Assets</x:v>
      </x:c>
      <x:c r="R1483" s="2" t="str"/>
      <x:c r="S1483" s="2" t="str"/>
      <x:c r="T1483" s="2" t="str"/>
    </x:row>
    <x:row r="1484" ht="24" customHeight="1">
      <x:c r="C1484" s="2" t="str">
        <x:v>Historical Inputs!F1484</x:v>
      </x:c>
      <x:c r="D1484" s="2" t="str">
        <x:v>WFC</x:v>
      </x:c>
      <x:c r="E1484" s="2" t="str">
        <x:v>FY2016</x:v>
      </x:c>
      <x:c r="F1484" s="2" t="str">
        <x:v>liabilities</x:v>
      </x:c>
      <x:c r="G1484" s="2" t="n">
        <x:v>1729618</x:v>
      </x:c>
      <x:c r="H1484" s="2" t="str">
        <x:v>USD</x:v>
      </x:c>
      <x:c r="I1484" s="2" t="str">
        <x:v>2016-12-31</x:v>
      </x:c>
      <x:c r="J1484" s="2" t="str">
        <x:v>2019-02-26</x:v>
      </x:c>
      <x:c r="K1484" s="2" t="str">
        <x:v>0000072971-19-000225</x:v>
      </x:c>
      <x:c r="L1484" s="2" t="str">
        <x:v>data/raw/sec/WFC_companyfacts.json</x:v>
      </x:c>
      <x:c r="M1484" s="2" t="str">
        <x:v>https://data.sec.gov/api/xbrl/companyfacts/CIK0000072971.json</x:v>
      </x:c>
      <x:c r="N1484" s="2" t="str"/>
      <x:c r="O1484" s="2" t="str"/>
      <x:c r="P1484" s="2" t="str">
        <x:v>Structured fact retained</x:v>
      </x:c>
      <x:c r="Q1484" s="2" t="str">
        <x:v>Liabilities</x:v>
      </x:c>
      <x:c r="R1484" s="2" t="str"/>
      <x:c r="S1484" s="2" t="str"/>
      <x:c r="T1484" s="2" t="str"/>
    </x:row>
    <x:row r="1485" ht="24" customHeight="1">
      <x:c r="C1485" s="2" t="str">
        <x:v>Historical Inputs!F1485</x:v>
      </x:c>
      <x:c r="D1485" s="2" t="str">
        <x:v>WFC</x:v>
      </x:c>
      <x:c r="E1485" s="2" t="str">
        <x:v>FY2016</x:v>
      </x:c>
      <x:c r="F1485" s="2" t="str">
        <x:v>equity</x:v>
      </x:c>
      <x:c r="G1485" s="2" t="n">
        <x:v>199581</x:v>
      </x:c>
      <x:c r="H1485" s="2" t="str">
        <x:v>USD</x:v>
      </x:c>
      <x:c r="I1485" s="2" t="str">
        <x:v>2016-12-31</x:v>
      </x:c>
      <x:c r="J1485" s="2" t="str">
        <x:v>2019-02-26</x:v>
      </x:c>
      <x:c r="K1485" s="2" t="str">
        <x:v>0000072971-19-000225</x:v>
      </x:c>
      <x:c r="L1485" s="2" t="str">
        <x:v>data/raw/sec/WFC_companyfacts.json</x:v>
      </x:c>
      <x:c r="M1485" s="2" t="str">
        <x:v>https://data.sec.gov/api/xbrl/companyfacts/CIK0000072971.json</x:v>
      </x:c>
      <x:c r="N1485" s="2" t="str"/>
      <x:c r="O1485" s="2" t="str"/>
      <x:c r="P1485" s="2" t="str">
        <x:v>Structured fact retained</x:v>
      </x:c>
      <x:c r="Q1485" s="2" t="str">
        <x:v>Stockholders' Equity Attributable to Parent</x:v>
      </x:c>
      <x:c r="R1485" s="2" t="str"/>
      <x:c r="S1485" s="2" t="str"/>
      <x:c r="T1485" s="2" t="str"/>
    </x:row>
    <x:row r="1486" ht="24" customHeight="1">
      <x:c r="C1486" s="2" t="str">
        <x:v>Historical Inputs!F1486</x:v>
      </x:c>
      <x:c r="D1486" s="2" t="str">
        <x:v>WFC</x:v>
      </x:c>
      <x:c r="E1486" s="2" t="str">
        <x:v>FY2016</x:v>
      </x:c>
      <x:c r="F1486" s="2" t="str">
        <x:v>preferred</x:v>
      </x:c>
      <x:c r="G1486" s="2" t="n">
        <x:v>24551</x:v>
      </x:c>
      <x:c r="H1486" s="2" t="str">
        <x:v>USD</x:v>
      </x:c>
      <x:c r="I1486" s="2" t="str">
        <x:v>2016-12-31</x:v>
      </x:c>
      <x:c r="J1486" s="2" t="str">
        <x:v>2019-02-26</x:v>
      </x:c>
      <x:c r="K1486" s="2" t="str">
        <x:v>0000072971-19-000225</x:v>
      </x:c>
      <x:c r="L1486" s="2" t="str">
        <x:v>data/raw/sec/WFC_companyfacts.json</x:v>
      </x:c>
      <x:c r="M1486" s="2" t="str">
        <x:v>https://data.sec.gov/api/xbrl/companyfacts/CIK0000072971.json</x:v>
      </x:c>
      <x:c r="N1486" s="2" t="str"/>
      <x:c r="O1486" s="2" t="str"/>
      <x:c r="P1486" s="2" t="str">
        <x:v>Structured fact retained</x:v>
      </x:c>
      <x:c r="Q1486" s="2" t="str">
        <x:v>Preferred Stock, Value, Issued</x:v>
      </x:c>
      <x:c r="R1486" s="2" t="str"/>
      <x:c r="S1486" s="2" t="str"/>
      <x:c r="T1486" s="2" t="str"/>
    </x:row>
    <x:row r="1487" ht="24" customHeight="1">
      <x:c r="C1487" s="2" t="str">
        <x:v>Historical Inputs!F1487</x:v>
      </x:c>
      <x:c r="D1487" s="2" t="str">
        <x:v>WFC</x:v>
      </x:c>
      <x:c r="E1487" s="2" t="str">
        <x:v>FY2016</x:v>
      </x:c>
      <x:c r="F1487" s="2" t="str">
        <x:v>common_equity_reported</x:v>
      </x:c>
      <x:c r="G1487" s="2" t="str">
        <x:v>n.a.</x:v>
      </x:c>
      <x:c r="H1487" s="2" t="str">
        <x:v>USDm</x:v>
      </x:c>
      <x:c r="I1487" s="2" t="str">
        <x:v>2016-12-31</x:v>
      </x:c>
      <x:c r="J1487" s="2" t="str"/>
      <x:c r="K1487" s="2" t="str"/>
      <x:c r="L1487" s="2" t="str"/>
      <x:c r="M1487" s="2" t="str"/>
      <x:c r="N1487" s="2" t="str"/>
      <x:c r="O1487" s="2" t="str"/>
      <x:c r="P1487" s="2" t="str">
        <x:v>Not reported / unavailable</x:v>
      </x:c>
      <x:c r="Q1487" s="2" t="str">
        <x:v>Reported common shareholders equity</x:v>
      </x:c>
      <x:c r="R1487" s="2" t="str"/>
      <x:c r="S1487" s="2" t="str"/>
      <x:c r="T1487" s="2" t="str"/>
    </x:row>
    <x:row r="1488" ht="24" customHeight="1">
      <x:c r="C1488" s="2" t="str">
        <x:v>Historical Inputs!F1488</x:v>
      </x:c>
      <x:c r="D1488" s="2" t="str">
        <x:v>WFC</x:v>
      </x:c>
      <x:c r="E1488" s="2" t="str">
        <x:v>FY2016</x:v>
      </x:c>
      <x:c r="F1488" s="2" t="str">
        <x:v>goodwill</x:v>
      </x:c>
      <x:c r="G1488" s="2" t="n">
        <x:v>26693</x:v>
      </x:c>
      <x:c r="H1488" s="2" t="str">
        <x:v>USD</x:v>
      </x:c>
      <x:c r="I1488" s="2" t="str">
        <x:v>2016-12-31</x:v>
      </x:c>
      <x:c r="J1488" s="2" t="str">
        <x:v>2019-02-27</x:v>
      </x:c>
      <x:c r="K1488" s="2" t="str">
        <x:v>0000072971-19-000227</x:v>
      </x:c>
      <x:c r="L1488" s="2" t="str">
        <x:v>data/raw/filings/WFC_0000072971-19-000227_wfc-12312018x10k.htm</x:v>
      </x:c>
      <x:c r="M1488" s="2" t="str">
        <x:v>https://www.sec.gov/Archives/edgar/data/72971/000007297119000227/wfc-12312018x10k.htm</x:v>
      </x:c>
      <x:c r="N1488" s="2" t="str"/>
      <x:c r="O1488" s="2" t="str"/>
      <x:c r="P1488" s="2" t="str">
        <x:v>Structured source retained; exact visible anchor requires review</x:v>
      </x:c>
      <x:c r="Q1488" s="2" t="str">
        <x:v>Goodwill</x:v>
      </x:c>
      <x:c r="R1488" s="2" t="str"/>
      <x:c r="S1488" s="2" t="str"/>
      <x:c r="T1488" s="2" t="str"/>
    </x:row>
    <x:row r="1489" ht="24" customHeight="1">
      <x:c r="C1489" s="2" t="str">
        <x:v>Historical Inputs!F1489</x:v>
      </x:c>
      <x:c r="D1489" s="2" t="str">
        <x:v>WFC</x:v>
      </x:c>
      <x:c r="E1489" s="2" t="str">
        <x:v>FY2016</x:v>
      </x:c>
      <x:c r="F1489" s="2" t="str">
        <x:v>intangibles</x:v>
      </x:c>
      <x:c r="G1489" s="2" t="n">
        <x:v>4115</x:v>
      </x:c>
      <x:c r="H1489" s="2" t="str">
        <x:v>USD</x:v>
      </x:c>
      <x:c r="I1489" s="2" t="str">
        <x:v>2016-12-31</x:v>
      </x:c>
      <x:c r="J1489" s="2" t="str">
        <x:v>2019-02-26</x:v>
      </x:c>
      <x:c r="K1489" s="2" t="str">
        <x:v>0000072971-19-000225</x:v>
      </x:c>
      <x:c r="L1489" s="2" t="str">
        <x:v>data/raw/sec/WFC_companyfacts.json</x:v>
      </x:c>
      <x:c r="M1489" s="2" t="str">
        <x:v>https://data.sec.gov/api/xbrl/companyfacts/CIK0000072971.json</x:v>
      </x:c>
      <x:c r="N1489" s="2" t="str"/>
      <x:c r="O1489" s="2" t="str"/>
      <x:c r="P1489" s="2" t="str">
        <x:v>Structured fact retained</x:v>
      </x:c>
      <x:c r="Q1489" s="2" t="str">
        <x:v>Finite-Lived Intangible Assets, Net</x:v>
      </x:c>
      <x:c r="R1489" s="2" t="str"/>
      <x:c r="S1489" s="2" t="str"/>
      <x:c r="T1489" s="2" t="str"/>
    </x:row>
    <x:row r="1490" ht="24" customHeight="1">
      <x:c r="C1490" s="2" t="str">
        <x:v>Historical Inputs!F1490</x:v>
      </x:c>
      <x:c r="D1490" s="2" t="str">
        <x:v>WFC</x:v>
      </x:c>
      <x:c r="E1490" s="2" t="str">
        <x:v>FY2016</x:v>
      </x:c>
      <x:c r="F1490" s="2" t="str">
        <x:v>intangibles_total</x:v>
      </x:c>
      <x:c r="G1490" s="2" t="str">
        <x:v>n.a.</x:v>
      </x:c>
      <x:c r="H1490" s="2" t="str">
        <x:v>USDm</x:v>
      </x:c>
      <x:c r="I1490" s="2" t="str">
        <x:v>2016-12-31</x:v>
      </x:c>
      <x:c r="J1490" s="2" t="str"/>
      <x:c r="K1490" s="2" t="str"/>
      <x:c r="L1490" s="2" t="str"/>
      <x:c r="M1490" s="2" t="str"/>
      <x:c r="N1490" s="2" t="str"/>
      <x:c r="O1490" s="2" t="str"/>
      <x:c r="P1490" s="2" t="str">
        <x:v>Not reported / unavailable</x:v>
      </x:c>
      <x:c r="Q1490" s="2" t="str">
        <x:v>Reported goodwill and intangible assets combined</x:v>
      </x:c>
      <x:c r="R1490" s="2" t="str"/>
      <x:c r="S1490" s="2" t="str"/>
      <x:c r="T1490" s="2" t="str"/>
    </x:row>
    <x:row r="1491" ht="24" customHeight="1">
      <x:c r="C1491" s="2" t="str">
        <x:v>Historical Inputs!F1491</x:v>
      </x:c>
      <x:c r="D1491" s="2" t="str">
        <x:v>WFC</x:v>
      </x:c>
      <x:c r="E1491" s="2" t="str">
        <x:v>FY2016</x:v>
      </x:c>
      <x:c r="F1491" s="2" t="str">
        <x:v>shares_end</x:v>
      </x:c>
      <x:c r="G1491" s="2" t="str">
        <x:v>n.a.</x:v>
      </x:c>
      <x:c r="H1491" s="2" t="str">
        <x:v>million</x:v>
      </x:c>
      <x:c r="I1491" s="2" t="str">
        <x:v>2016-12-31</x:v>
      </x:c>
      <x:c r="J1491" s="2" t="str"/>
      <x:c r="K1491" s="2" t="str"/>
      <x:c r="L1491" s="2" t="str"/>
      <x:c r="M1491" s="2" t="str"/>
      <x:c r="N1491" s="2" t="str"/>
      <x:c r="O1491" s="2" t="str"/>
      <x:c r="P1491" s="2" t="str">
        <x:v>Not reported / unavailable</x:v>
      </x:c>
      <x:c r="Q1491" s="2" t="str">
        <x:v>Period-end common shares outstanding</x:v>
      </x:c>
      <x:c r="R1491" s="2" t="str"/>
      <x:c r="S1491" s="2" t="str"/>
      <x:c r="T1491" s="2" t="str"/>
    </x:row>
    <x:row r="1492" ht="24" customHeight="1">
      <x:c r="C1492" s="2" t="str">
        <x:v>Historical Inputs!F1492</x:v>
      </x:c>
      <x:c r="D1492" s="2" t="str">
        <x:v>WFC</x:v>
      </x:c>
      <x:c r="E1492" s="2" t="str">
        <x:v>FY2016</x:v>
      </x:c>
      <x:c r="F1492" s="2" t="str">
        <x:v>shares_issued</x:v>
      </x:c>
      <x:c r="G1492" s="2" t="n">
        <x:v>5481.811474</x:v>
      </x:c>
      <x:c r="H1492" s="2" t="str">
        <x:v>shares</x:v>
      </x:c>
      <x:c r="I1492" s="2" t="str">
        <x:v>2016-12-31</x:v>
      </x:c>
      <x:c r="J1492" s="2" t="str">
        <x:v>2019-02-26</x:v>
      </x:c>
      <x:c r="K1492" s="2" t="str">
        <x:v>0000072971-19-000225</x:v>
      </x:c>
      <x:c r="L1492" s="2" t="str">
        <x:v>data/raw/sec/WFC_companyfacts.json</x:v>
      </x:c>
      <x:c r="M1492" s="2" t="str">
        <x:v>https://data.sec.gov/api/xbrl/companyfacts/CIK0000072971.json</x:v>
      </x:c>
      <x:c r="N1492" s="2" t="str"/>
      <x:c r="O1492" s="2" t="str"/>
      <x:c r="P1492" s="2" t="str">
        <x:v>Structured fact retained</x:v>
      </x:c>
      <x:c r="Q1492" s="2" t="str">
        <x:v>Common Stock, Shares, Issued</x:v>
      </x:c>
      <x:c r="R1492" s="2" t="str"/>
      <x:c r="S1492" s="2" t="str"/>
      <x:c r="T1492" s="2" t="str"/>
    </x:row>
    <x:row r="1493" ht="24" customHeight="1">
      <x:c r="C1493" s="2" t="str">
        <x:v>Historical Inputs!F1493</x:v>
      </x:c>
      <x:c r="D1493" s="2" t="str">
        <x:v>WFC</x:v>
      </x:c>
      <x:c r="E1493" s="2" t="str">
        <x:v>FY2016</x:v>
      </x:c>
      <x:c r="F1493" s="2" t="str">
        <x:v>shares_treasury</x:v>
      </x:c>
      <x:c r="G1493" s="2" t="n">
        <x:v>465.702148</x:v>
      </x:c>
      <x:c r="H1493" s="2" t="str">
        <x:v>shares</x:v>
      </x:c>
      <x:c r="I1493" s="2" t="str">
        <x:v>2016-12-31</x:v>
      </x:c>
      <x:c r="J1493" s="2" t="str">
        <x:v>2019-02-26</x:v>
      </x:c>
      <x:c r="K1493" s="2" t="str">
        <x:v>0000072971-19-000225</x:v>
      </x:c>
      <x:c r="L1493" s="2" t="str">
        <x:v>data/raw/sec/WFC_companyfacts.json</x:v>
      </x:c>
      <x:c r="M1493" s="2" t="str">
        <x:v>https://data.sec.gov/api/xbrl/companyfacts/CIK0000072971.json</x:v>
      </x:c>
      <x:c r="N1493" s="2" t="str"/>
      <x:c r="O1493" s="2" t="str"/>
      <x:c r="P1493" s="2" t="str">
        <x:v>Structured fact retained</x:v>
      </x:c>
      <x:c r="Q1493" s="2" t="str">
        <x:v>Treasury Stock, Shares</x:v>
      </x:c>
      <x:c r="R1493" s="2" t="str"/>
      <x:c r="S1493" s="2" t="str"/>
      <x:c r="T1493" s="2" t="str"/>
    </x:row>
    <x:row r="1494" ht="24" customHeight="1">
      <x:c r="C1494" s="2" t="str">
        <x:v>Historical Inputs!F1494</x:v>
      </x:c>
      <x:c r="D1494" s="2" t="str">
        <x:v>WFC</x:v>
      </x:c>
      <x:c r="E1494" s="2" t="str">
        <x:v>FY2016</x:v>
      </x:c>
      <x:c r="F1494" s="2" t="str">
        <x:v>deposits</x:v>
      </x:c>
      <x:c r="G1494" s="2" t="n">
        <x:v>1306079</x:v>
      </x:c>
      <x:c r="H1494" s="2" t="str">
        <x:v>USD</x:v>
      </x:c>
      <x:c r="I1494" s="2" t="str">
        <x:v>2016-12-31</x:v>
      </x:c>
      <x:c r="J1494" s="2" t="str">
        <x:v>2019-02-26</x:v>
      </x:c>
      <x:c r="K1494" s="2" t="str">
        <x:v>0000072971-19-000225</x:v>
      </x:c>
      <x:c r="L1494" s="2" t="str">
        <x:v>data/raw/sec/WFC_companyfacts.json</x:v>
      </x:c>
      <x:c r="M1494" s="2" t="str">
        <x:v>https://data.sec.gov/api/xbrl/companyfacts/CIK0000072971.json</x:v>
      </x:c>
      <x:c r="N1494" s="2" t="str"/>
      <x:c r="O1494" s="2" t="str"/>
      <x:c r="P1494" s="2" t="str">
        <x:v>Structured fact retained</x:v>
      </x:c>
      <x:c r="Q1494" s="2" t="str">
        <x:v>Deposits</x:v>
      </x:c>
      <x:c r="R1494" s="2" t="str"/>
      <x:c r="S1494" s="2" t="str"/>
      <x:c r="T1494" s="2" t="str"/>
    </x:row>
    <x:row r="1495" ht="24" customHeight="1">
      <x:c r="C1495" s="2" t="str">
        <x:v>Historical Inputs!F1495</x:v>
      </x:c>
      <x:c r="D1495" s="2" t="str">
        <x:v>WFC</x:v>
      </x:c>
      <x:c r="E1495" s="2" t="str">
        <x:v>FY2016</x:v>
      </x:c>
      <x:c r="F1495" s="2" t="str">
        <x:v>loans_gross</x:v>
      </x:c>
      <x:c r="G1495" s="2" t="n">
        <x:v>967604</x:v>
      </x:c>
      <x:c r="H1495" s="2" t="str">
        <x:v>USD</x:v>
      </x:c>
      <x:c r="I1495" s="2" t="str">
        <x:v>2016-12-31</x:v>
      </x:c>
      <x:c r="J1495" s="2" t="str">
        <x:v>2020-02-27</x:v>
      </x:c>
      <x:c r="K1495" s="2" t="str">
        <x:v>0000072971-20-000217</x:v>
      </x:c>
      <x:c r="L1495" s="2" t="str">
        <x:v>data/raw/filings/WFC_0000072971-20-000217_wfc-12312019x10k.htm</x:v>
      </x:c>
      <x:c r="M1495" s="2" t="str">
        <x:v>https://www.sec.gov/Archives/edgar/data/72971/000007297120000217/wfc-12312019x10k.htm</x:v>
      </x:c>
      <x:c r="N1495" s="2" t="str"/>
      <x:c r="O1495" s="2" t="str"/>
      <x:c r="P1495" s="2" t="str">
        <x:v>Structured source retained; exact visible anchor requires review</x:v>
      </x:c>
      <x:c r="Q1495" s="2" t="str">
        <x:v>Loans and Leases Receivable, Net of Deferred Income</x:v>
      </x:c>
      <x:c r="R1495" s="2" t="str"/>
      <x:c r="S1495" s="2" t="str"/>
      <x:c r="T1495" s="2" t="str"/>
    </x:row>
    <x:row r="1496" ht="24" customHeight="1">
      <x:c r="C1496" s="2" t="str">
        <x:v>Historical Inputs!F1496</x:v>
      </x:c>
      <x:c r="D1496" s="2" t="str">
        <x:v>WFC</x:v>
      </x:c>
      <x:c r="E1496" s="2" t="str">
        <x:v>FY2016</x:v>
      </x:c>
      <x:c r="F1496" s="2" t="str">
        <x:v>loans_net</x:v>
      </x:c>
      <x:c r="G1496" s="2" t="n">
        <x:v>956185</x:v>
      </x:c>
      <x:c r="H1496" s="2" t="str">
        <x:v>USD</x:v>
      </x:c>
      <x:c r="I1496" s="2" t="str">
        <x:v>2016-12-31</x:v>
      </x:c>
      <x:c r="J1496" s="2" t="str">
        <x:v>2019-02-26</x:v>
      </x:c>
      <x:c r="K1496" s="2" t="str">
        <x:v>0000072971-19-000225</x:v>
      </x:c>
      <x:c r="L1496" s="2" t="str">
        <x:v>data/raw/sec/WFC_companyfacts.json</x:v>
      </x:c>
      <x:c r="M1496" s="2" t="str">
        <x:v>https://data.sec.gov/api/xbrl/companyfacts/CIK0000072971.json</x:v>
      </x:c>
      <x:c r="N1496" s="2" t="str"/>
      <x:c r="O1496" s="2" t="str"/>
      <x:c r="P1496" s="2" t="str">
        <x:v>Structured fact retained</x:v>
      </x:c>
      <x:c r="Q1496" s="2" t="str">
        <x:v>Loans and Leases Receivable, Net Amount</x:v>
      </x:c>
      <x:c r="R1496" s="2" t="str"/>
      <x:c r="S1496" s="2" t="str"/>
      <x:c r="T1496" s="2" t="str"/>
    </x:row>
    <x:row r="1497" ht="24" customHeight="1">
      <x:c r="C1497" s="2" t="str">
        <x:v>Historical Inputs!F1497</x:v>
      </x:c>
      <x:c r="D1497" s="2" t="str">
        <x:v>WFC</x:v>
      </x:c>
      <x:c r="E1497" s="2" t="str">
        <x:v>FY2016</x:v>
      </x:c>
      <x:c r="F1497" s="2" t="str">
        <x:v>allowance</x:v>
      </x:c>
      <x:c r="G1497" s="2" t="n">
        <x:v>12540</x:v>
      </x:c>
      <x:c r="H1497" s="2" t="str">
        <x:v>USD</x:v>
      </x:c>
      <x:c r="I1497" s="2" t="str">
        <x:v>2016-12-31</x:v>
      </x:c>
      <x:c r="J1497" s="2" t="str">
        <x:v>2021-02-23</x:v>
      </x:c>
      <x:c r="K1497" s="2" t="str">
        <x:v>0000072971-21-000197</x:v>
      </x:c>
      <x:c r="L1497" s="2" t="str">
        <x:v>data/raw/filings/WFC_0000072971-21-000197_wfc-20201231.htm</x:v>
      </x:c>
      <x:c r="M1497" s="2" t="str">
        <x:v>https://www.sec.gov/Archives/edgar/data/72971/000007297121000197/wfc-20201231.htm</x:v>
      </x:c>
      <x:c r="N1497" s="2" t="str"/>
      <x:c r="O1497" s="2" t="str"/>
      <x:c r="P1497" s="2" t="str">
        <x:v>Structured source retained; exact visible anchor requires review</x:v>
      </x:c>
      <x:c r="Q1497" s="2" t="str">
        <x:v>Financing Receivable, Allowance for Credit Loss</x:v>
      </x:c>
      <x:c r="R1497" s="2" t="str"/>
      <x:c r="S1497" s="2" t="str"/>
      <x:c r="T1497" s="2" t="str"/>
    </x:row>
    <x:row r="1498" ht="24" customHeight="1">
      <x:c r="C1498" s="2" t="str">
        <x:v>Historical Inputs!F1498</x:v>
      </x:c>
      <x:c r="D1498" s="2" t="str">
        <x:v>WFC</x:v>
      </x:c>
      <x:c r="E1498" s="2" t="str">
        <x:v>FY2016</x:v>
      </x:c>
      <x:c r="F1498" s="2" t="str">
        <x:v>nonaccrual</x:v>
      </x:c>
      <x:c r="G1498" s="2" t="str">
        <x:v>n.a.</x:v>
      </x:c>
      <x:c r="H1498" s="2" t="str">
        <x:v>USDm</x:v>
      </x:c>
      <x:c r="I1498" s="2" t="str">
        <x:v>2016-12-31</x:v>
      </x:c>
      <x:c r="J1498" s="2" t="str"/>
      <x:c r="K1498" s="2" t="str"/>
      <x:c r="L1498" s="2" t="str"/>
      <x:c r="M1498" s="2" t="str"/>
      <x:c r="N1498" s="2" t="str"/>
      <x:c r="O1498" s="2" t="str"/>
      <x:c r="P1498" s="2" t="str">
        <x:v>Not reported / unavailable</x:v>
      </x:c>
      <x:c r="Q1498" s="2" t="str">
        <x:v>Nonaccrual</x:v>
      </x:c>
      <x:c r="R1498" s="2" t="str"/>
      <x:c r="S1498" s="2" t="str"/>
      <x:c r="T1498" s="2" t="str"/>
    </x:row>
    <x:row r="1499" ht="24" customHeight="1">
      <x:c r="C1499" s="2" t="str">
        <x:v>Historical Inputs!F1499</x:v>
      </x:c>
      <x:c r="D1499" s="2" t="str">
        <x:v>WFC</x:v>
      </x:c>
      <x:c r="E1499" s="2" t="str">
        <x:v>FY2016</x:v>
      </x:c>
      <x:c r="F1499" s="2" t="str">
        <x:v>cash</x:v>
      </x:c>
      <x:c r="G1499" s="2" t="str">
        <x:v>n.a.</x:v>
      </x:c>
      <x:c r="H1499" s="2" t="str">
        <x:v>USDm</x:v>
      </x:c>
      <x:c r="I1499" s="2" t="str">
        <x:v>2016-12-31</x:v>
      </x:c>
      <x:c r="J1499" s="2" t="str"/>
      <x:c r="K1499" s="2" t="str"/>
      <x:c r="L1499" s="2" t="str"/>
      <x:c r="M1499" s="2" t="str"/>
      <x:c r="N1499" s="2" t="str"/>
      <x:c r="O1499" s="2" t="str"/>
      <x:c r="P1499" s="2" t="str">
        <x:v>Not reported / unavailable</x:v>
      </x:c>
      <x:c r="Q1499" s="2" t="str">
        <x:v>Cash</x:v>
      </x:c>
      <x:c r="R1499" s="2" t="str"/>
      <x:c r="S1499" s="2" t="str"/>
      <x:c r="T1499" s="2" t="str"/>
    </x:row>
    <x:row r="1500" ht="24" customHeight="1">
      <x:c r="C1500" s="2" t="str">
        <x:v>Historical Inputs!F1500</x:v>
      </x:c>
      <x:c r="D1500" s="2" t="str">
        <x:v>WFC</x:v>
      </x:c>
      <x:c r="E1500" s="2" t="str">
        <x:v>FY2016</x:v>
      </x:c>
      <x:c r="F1500" s="2" t="str">
        <x:v>aoci</x:v>
      </x:c>
      <x:c r="G1500" s="2" t="n">
        <x:v>-3137</x:v>
      </x:c>
      <x:c r="H1500" s="2" t="str">
        <x:v>USD</x:v>
      </x:c>
      <x:c r="I1500" s="2" t="str">
        <x:v>2016-12-31</x:v>
      </x:c>
      <x:c r="J1500" s="2" t="str">
        <x:v>2019-02-26</x:v>
      </x:c>
      <x:c r="K1500" s="2" t="str">
        <x:v>0000072971-19-000225</x:v>
      </x:c>
      <x:c r="L1500" s="2" t="str">
        <x:v>data/raw/sec/WFC_companyfacts.json</x:v>
      </x:c>
      <x:c r="M1500" s="2" t="str">
        <x:v>https://data.sec.gov/api/xbrl/companyfacts/CIK0000072971.json</x:v>
      </x:c>
      <x:c r="N1500" s="2" t="str"/>
      <x:c r="O1500" s="2" t="str"/>
      <x:c r="P1500" s="2" t="str">
        <x:v>Structured fact retained</x:v>
      </x:c>
      <x:c r="Q1500" s="2" t="str">
        <x:v>Accumulated Other Comprehensive Income (Loss), Net of Tax</x:v>
      </x:c>
      <x:c r="R1500" s="2" t="str"/>
      <x:c r="S1500" s="2" t="str"/>
      <x:c r="T1500" s="2" t="str"/>
    </x:row>
    <x:row r="1501" ht="24" customHeight="1">
      <x:c r="C1501" s="2" t="str">
        <x:v>Historical Inputs!F1501</x:v>
      </x:c>
      <x:c r="D1501" s="2" t="str">
        <x:v>WFC</x:v>
      </x:c>
      <x:c r="E1501" s="2" t="str">
        <x:v>FY2016</x:v>
      </x:c>
      <x:c r="F1501" s="2" t="str">
        <x:v>nii</x:v>
      </x:c>
      <x:c r="G1501" s="2" t="n">
        <x:v>47754</x:v>
      </x:c>
      <x:c r="H1501" s="2" t="str">
        <x:v>USD</x:v>
      </x:c>
      <x:c r="I1501" s="2" t="str">
        <x:v>2016-12-31</x:v>
      </x:c>
      <x:c r="J1501" s="2" t="str">
        <x:v>2019-02-27</x:v>
      </x:c>
      <x:c r="K1501" s="2" t="str">
        <x:v>0000072971-19-000227</x:v>
      </x:c>
      <x:c r="L1501" s="2" t="str">
        <x:v>data/raw/filings/WFC_0000072971-19-000227_wfc-12312018x10k.htm</x:v>
      </x:c>
      <x:c r="M1501" s="2" t="str">
        <x:v>https://www.sec.gov/Archives/edgar/data/72971/000007297119000227/wfc-12312018x10k.htm</x:v>
      </x:c>
      <x:c r="N1501" s="2" t="str"/>
      <x:c r="O1501" s="2" t="str"/>
      <x:c r="P1501" s="2" t="str">
        <x:v>Structured source retained; exact visible anchor requires review</x:v>
      </x:c>
      <x:c r="Q1501" s="2" t="str">
        <x:v>Interest Income (Expense), Net</x:v>
      </x:c>
      <x:c r="R1501" s="2" t="str"/>
      <x:c r="S1501" s="2" t="str"/>
      <x:c r="T1501" s="2" t="str"/>
    </x:row>
    <x:row r="1502" ht="24" customHeight="1">
      <x:c r="C1502" s="2" t="str">
        <x:v>Historical Inputs!F1502</x:v>
      </x:c>
      <x:c r="D1502" s="2" t="str">
        <x:v>WFC</x:v>
      </x:c>
      <x:c r="E1502" s="2" t="str">
        <x:v>FY2016</x:v>
      </x:c>
      <x:c r="F1502" s="2" t="str">
        <x:v>noninterest_income</x:v>
      </x:c>
      <x:c r="G1502" s="2" t="n">
        <x:v>40513</x:v>
      </x:c>
      <x:c r="H1502" s="2" t="str">
        <x:v>USD</x:v>
      </x:c>
      <x:c r="I1502" s="2" t="str">
        <x:v>2016-12-31</x:v>
      </x:c>
      <x:c r="J1502" s="2" t="str">
        <x:v>2019-02-27</x:v>
      </x:c>
      <x:c r="K1502" s="2" t="str">
        <x:v>0000072971-19-000227</x:v>
      </x:c>
      <x:c r="L1502" s="2" t="str">
        <x:v>data/raw/filings/WFC_0000072971-19-000227_wfc-12312018x10k.htm</x:v>
      </x:c>
      <x:c r="M1502" s="2" t="str">
        <x:v>https://www.sec.gov/Archives/edgar/data/72971/000007297119000227/wfc-12312018x10k.htm</x:v>
      </x:c>
      <x:c r="N1502" s="2" t="str"/>
      <x:c r="O1502" s="2" t="str"/>
      <x:c r="P1502" s="2" t="str">
        <x:v>Structured source retained; exact visible anchor requires review</x:v>
      </x:c>
      <x:c r="Q1502" s="2" t="str">
        <x:v>Noninterest Income</x:v>
      </x:c>
      <x:c r="R1502" s="2" t="str"/>
      <x:c r="S1502" s="2" t="str"/>
      <x:c r="T1502" s="2" t="str"/>
    </x:row>
    <x:row r="1503" ht="24" customHeight="1">
      <x:c r="C1503" s="2" t="str">
        <x:v>Historical Inputs!F1503</x:v>
      </x:c>
      <x:c r="D1503" s="2" t="str">
        <x:v>WFC</x:v>
      </x:c>
      <x:c r="E1503" s="2" t="str">
        <x:v>FY2016</x:v>
      </x:c>
      <x:c r="F1503" s="2" t="str">
        <x:v>revenue_reported</x:v>
      </x:c>
      <x:c r="G1503" s="2" t="n">
        <x:v>88267</x:v>
      </x:c>
      <x:c r="H1503" s="2" t="str">
        <x:v>USD</x:v>
      </x:c>
      <x:c r="I1503" s="2" t="str">
        <x:v>2016-12-31</x:v>
      </x:c>
      <x:c r="J1503" s="2" t="str">
        <x:v>2019-02-27</x:v>
      </x:c>
      <x:c r="K1503" s="2" t="str">
        <x:v>0000072971-19-000227</x:v>
      </x:c>
      <x:c r="L1503" s="2" t="str">
        <x:v>data/raw/filings/WFC_0000072971-19-000227_wfc-12312018x10k.htm</x:v>
      </x:c>
      <x:c r="M1503" s="2" t="str">
        <x:v>https://www.sec.gov/Archives/edgar/data/72971/000007297119000227/wfc-12312018x10k.htm</x:v>
      </x:c>
      <x:c r="N1503" s="2" t="str"/>
      <x:c r="O1503" s="2" t="str"/>
      <x:c r="P1503" s="2" t="str">
        <x:v>Structured source retained; exact visible anchor requires review</x:v>
      </x:c>
      <x:c r="Q1503" s="2" t="str">
        <x:v>Revenues</x:v>
      </x:c>
      <x:c r="R1503" s="2" t="str"/>
      <x:c r="S1503" s="2" t="str"/>
      <x:c r="T1503" s="2" t="str"/>
    </x:row>
    <x:row r="1504" ht="24" customHeight="1">
      <x:c r="C1504" s="2" t="str">
        <x:v>Historical Inputs!F1504</x:v>
      </x:c>
      <x:c r="D1504" s="2" t="str">
        <x:v>WFC</x:v>
      </x:c>
      <x:c r="E1504" s="2" t="str">
        <x:v>FY2016</x:v>
      </x:c>
      <x:c r="F1504" s="2" t="str">
        <x:v>opex</x:v>
      </x:c>
      <x:c r="G1504" s="2" t="n">
        <x:v>52377</x:v>
      </x:c>
      <x:c r="H1504" s="2" t="str">
        <x:v>USD</x:v>
      </x:c>
      <x:c r="I1504" s="2" t="str">
        <x:v>2016-12-31</x:v>
      </x:c>
      <x:c r="J1504" s="2" t="str">
        <x:v>2019-02-27</x:v>
      </x:c>
      <x:c r="K1504" s="2" t="str">
        <x:v>0000072971-19-000227</x:v>
      </x:c>
      <x:c r="L1504" s="2" t="str">
        <x:v>data/raw/filings/WFC_0000072971-19-000227_wfc-12312018x10k.htm</x:v>
      </x:c>
      <x:c r="M1504" s="2" t="str">
        <x:v>https://www.sec.gov/Archives/edgar/data/72971/000007297119000227/wfc-12312018x10k.htm</x:v>
      </x:c>
      <x:c r="N1504" s="2" t="str"/>
      <x:c r="O1504" s="2" t="str"/>
      <x:c r="P1504" s="2" t="str">
        <x:v>Structured source retained; exact visible anchor requires review</x:v>
      </x:c>
      <x:c r="Q1504" s="2" t="str">
        <x:v>Noninterest Expense</x:v>
      </x:c>
      <x:c r="R1504" s="2" t="str"/>
      <x:c r="S1504" s="2" t="str"/>
      <x:c r="T1504" s="2" t="str"/>
    </x:row>
    <x:row r="1505" ht="24" customHeight="1">
      <x:c r="C1505" s="2" t="str">
        <x:v>Historical Inputs!F1505</x:v>
      </x:c>
      <x:c r="D1505" s="2" t="str">
        <x:v>WFC</x:v>
      </x:c>
      <x:c r="E1505" s="2" t="str">
        <x:v>FY2016</x:v>
      </x:c>
      <x:c r="F1505" s="2" t="str">
        <x:v>provision</x:v>
      </x:c>
      <x:c r="G1505" s="2" t="n">
        <x:v>3770</x:v>
      </x:c>
      <x:c r="H1505" s="2" t="str">
        <x:v>USD</x:v>
      </x:c>
      <x:c r="I1505" s="2" t="str">
        <x:v>2016-12-31</x:v>
      </x:c>
      <x:c r="J1505" s="2" t="str">
        <x:v>2020-02-27</x:v>
      </x:c>
      <x:c r="K1505" s="2" t="str">
        <x:v>0000072971-20-000217</x:v>
      </x:c>
      <x:c r="L1505" s="2" t="str">
        <x:v>data/raw/filings/WFC_0000072971-20-000217_wfc-12312019x10k.htm</x:v>
      </x:c>
      <x:c r="M1505" s="2" t="str">
        <x:v>https://www.sec.gov/Archives/edgar/data/72971/000007297120000217/wfc-12312019x10k.htm</x:v>
      </x:c>
      <x:c r="N1505" s="2" t="str"/>
      <x:c r="O1505" s="2" t="str"/>
      <x:c r="P1505" s="2" t="str">
        <x:v>Structured source retained; exact visible anchor requires review</x:v>
      </x:c>
      <x:c r="Q1505" s="2" t="str">
        <x:v>Provision for Loan, Lease, and Other Losses</x:v>
      </x:c>
      <x:c r="R1505" s="2" t="str"/>
      <x:c r="S1505" s="2" t="str"/>
      <x:c r="T1505" s="2" t="str"/>
    </x:row>
    <x:row r="1506" ht="24" customHeight="1">
      <x:c r="C1506" s="2" t="str">
        <x:v>Historical Inputs!F1506</x:v>
      </x:c>
      <x:c r="D1506" s="2" t="str">
        <x:v>WFC</x:v>
      </x:c>
      <x:c r="E1506" s="2" t="str">
        <x:v>FY2016</x:v>
      </x:c>
      <x:c r="F1506" s="2" t="str">
        <x:v>pretax</x:v>
      </x:c>
      <x:c r="G1506" s="2" t="n">
        <x:v>32120</x:v>
      </x:c>
      <x:c r="H1506" s="2" t="str">
        <x:v>USD</x:v>
      </x:c>
      <x:c r="I1506" s="2" t="str">
        <x:v>2016-12-31</x:v>
      </x:c>
      <x:c r="J1506" s="2" t="str">
        <x:v>2019-02-27</x:v>
      </x:c>
      <x:c r="K1506" s="2" t="str">
        <x:v>0000072971-19-000227</x:v>
      </x:c>
      <x:c r="L1506" s="2" t="str">
        <x:v>data/raw/filings/WFC_0000072971-19-000227_wfc-12312018x10k.htm</x:v>
      </x:c>
      <x:c r="M1506" s="2" t="str">
        <x:v>https://www.sec.gov/Archives/edgar/data/72971/000007297119000227/wfc-12312018x10k.htm</x:v>
      </x:c>
      <x:c r="N1506" s="2" t="str"/>
      <x:c r="O1506" s="2" t="str"/>
      <x:c r="P1506" s="2" t="str">
        <x:v>Structured source retained; exact visible anchor requires review</x:v>
      </x:c>
      <x:c r="Q1506" s="2" t="str">
        <x:v>Income (Loss) from Continuing Operations before Income Taxes, Noncontrolling Interest</x:v>
      </x:c>
      <x:c r="R1506" s="2" t="str"/>
      <x:c r="S1506" s="2" t="str"/>
      <x:c r="T1506" s="2" t="str"/>
    </x:row>
    <x:row r="1507" ht="24" customHeight="1">
      <x:c r="C1507" s="2" t="str">
        <x:v>Historical Inputs!F1507</x:v>
      </x:c>
      <x:c r="D1507" s="2" t="str">
        <x:v>WFC</x:v>
      </x:c>
      <x:c r="E1507" s="2" t="str">
        <x:v>FY2016</x:v>
      </x:c>
      <x:c r="F1507" s="2" t="str">
        <x:v>tax</x:v>
      </x:c>
      <x:c r="G1507" s="2" t="n">
        <x:v>10075</x:v>
      </x:c>
      <x:c r="H1507" s="2" t="str">
        <x:v>USD</x:v>
      </x:c>
      <x:c r="I1507" s="2" t="str">
        <x:v>2016-12-31</x:v>
      </x:c>
      <x:c r="J1507" s="2" t="str">
        <x:v>2019-02-27</x:v>
      </x:c>
      <x:c r="K1507" s="2" t="str">
        <x:v>0000072971-19-000227</x:v>
      </x:c>
      <x:c r="L1507" s="2" t="str">
        <x:v>data/raw/filings/WFC_0000072971-19-000227_wfc-12312018x10k.htm</x:v>
      </x:c>
      <x:c r="M1507" s="2" t="str">
        <x:v>https://www.sec.gov/Archives/edgar/data/72971/000007297119000227/wfc-12312018x10k.htm</x:v>
      </x:c>
      <x:c r="N1507" s="2" t="str"/>
      <x:c r="O1507" s="2" t="str"/>
      <x:c r="P1507" s="2" t="str">
        <x:v>Structured source retained; exact visible anchor requires review</x:v>
      </x:c>
      <x:c r="Q1507" s="2" t="str">
        <x:v>Income Tax Expense (Benefit)</x:v>
      </x:c>
      <x:c r="R1507" s="2" t="str"/>
      <x:c r="S1507" s="2" t="str"/>
      <x:c r="T1507" s="2" t="str"/>
    </x:row>
    <x:row r="1508" ht="24" customHeight="1">
      <x:c r="C1508" s="2" t="str">
        <x:v>Historical Inputs!F1508</x:v>
      </x:c>
      <x:c r="D1508" s="2" t="str">
        <x:v>WFC</x:v>
      </x:c>
      <x:c r="E1508" s="2" t="str">
        <x:v>FY2016</x:v>
      </x:c>
      <x:c r="F1508" s="2" t="str">
        <x:v>net_income</x:v>
      </x:c>
      <x:c r="G1508" s="2" t="n">
        <x:v>21938</x:v>
      </x:c>
      <x:c r="H1508" s="2" t="str">
        <x:v>USD</x:v>
      </x:c>
      <x:c r="I1508" s="2" t="str">
        <x:v>2016-12-31</x:v>
      </x:c>
      <x:c r="J1508" s="2" t="str">
        <x:v>2019-02-27</x:v>
      </x:c>
      <x:c r="K1508" s="2" t="str">
        <x:v>0000072971-19-000227</x:v>
      </x:c>
      <x:c r="L1508" s="2" t="str">
        <x:v>data/raw/filings/WFC_0000072971-19-000227_wfc-12312018x10k.htm</x:v>
      </x:c>
      <x:c r="M1508" s="2" t="str">
        <x:v>https://www.sec.gov/Archives/edgar/data/72971/000007297119000227/wfc-12312018x10k.htm</x:v>
      </x:c>
      <x:c r="N1508" s="2" t="str"/>
      <x:c r="O1508" s="2" t="str"/>
      <x:c r="P1508" s="2" t="str">
        <x:v>Structured source retained; exact visible anchor requires review</x:v>
      </x:c>
      <x:c r="Q1508" s="2" t="str">
        <x:v>Net Income (Loss) Attributable to Parent</x:v>
      </x:c>
      <x:c r="R1508" s="2" t="str"/>
      <x:c r="S1508" s="2" t="str"/>
      <x:c r="T1508" s="2" t="str"/>
    </x:row>
    <x:row r="1509" ht="24" customHeight="1">
      <x:c r="C1509" s="2" t="str">
        <x:v>Historical Inputs!F1509</x:v>
      </x:c>
      <x:c r="D1509" s="2" t="str">
        <x:v>WFC</x:v>
      </x:c>
      <x:c r="E1509" s="2" t="str">
        <x:v>FY2016</x:v>
      </x:c>
      <x:c r="F1509" s="2" t="str">
        <x:v>common_income</x:v>
      </x:c>
      <x:c r="G1509" s="2" t="n">
        <x:v>20373</x:v>
      </x:c>
      <x:c r="H1509" s="2" t="str">
        <x:v>USD</x:v>
      </x:c>
      <x:c r="I1509" s="2" t="str">
        <x:v>2016-12-31</x:v>
      </x:c>
      <x:c r="J1509" s="2" t="str">
        <x:v>2019-02-27</x:v>
      </x:c>
      <x:c r="K1509" s="2" t="str">
        <x:v>0000072971-19-000227</x:v>
      </x:c>
      <x:c r="L1509" s="2" t="str">
        <x:v>data/raw/filings/WFC_0000072971-19-000227_wfc-12312018x10k.htm</x:v>
      </x:c>
      <x:c r="M1509" s="2" t="str">
        <x:v>https://www.sec.gov/Archives/edgar/data/72971/000007297119000227/wfc-12312018x10k.htm</x:v>
      </x:c>
      <x:c r="N1509" s="2" t="str"/>
      <x:c r="O1509" s="2" t="str"/>
      <x:c r="P1509" s="2" t="str">
        <x:v>Structured source retained; exact visible anchor requires review</x:v>
      </x:c>
      <x:c r="Q1509" s="2" t="str">
        <x:v>Net Income (Loss) Available to Common Stockholders, Basic</x:v>
      </x:c>
      <x:c r="R1509" s="2" t="str"/>
      <x:c r="S1509" s="2" t="str"/>
      <x:c r="T1509" s="2" t="str"/>
    </x:row>
    <x:row r="1510" ht="24" customHeight="1">
      <x:c r="C1510" s="2" t="str">
        <x:v>Historical Inputs!F1510</x:v>
      </x:c>
      <x:c r="D1510" s="2" t="str">
        <x:v>WFC</x:v>
      </x:c>
      <x:c r="E1510" s="2" t="str">
        <x:v>FY2016</x:v>
      </x:c>
      <x:c r="F1510" s="2" t="str">
        <x:v>preferred_div</x:v>
      </x:c>
      <x:c r="G1510" s="2" t="n">
        <x:v>1565</x:v>
      </x:c>
      <x:c r="H1510" s="2" t="str">
        <x:v>USD</x:v>
      </x:c>
      <x:c r="I1510" s="2" t="str">
        <x:v>2016-12-31</x:v>
      </x:c>
      <x:c r="J1510" s="2" t="str">
        <x:v>2019-02-27</x:v>
      </x:c>
      <x:c r="K1510" s="2" t="str">
        <x:v>0000072971-19-000227</x:v>
      </x:c>
      <x:c r="L1510" s="2" t="str">
        <x:v>data/raw/filings/WFC_0000072971-19-000227_wfc-12312018x10k.htm</x:v>
      </x:c>
      <x:c r="M1510" s="2" t="str">
        <x:v>https://www.sec.gov/Archives/edgar/data/72971/000007297119000227/wfc-12312018x10k.htm</x:v>
      </x:c>
      <x:c r="N1510" s="2" t="str"/>
      <x:c r="O1510" s="2" t="str"/>
      <x:c r="P1510" s="2" t="str">
        <x:v>Structured source retained; exact visible anchor requires review</x:v>
      </x:c>
      <x:c r="Q1510" s="2" t="str">
        <x:v>Preferred Stock Dividends and Other Adjustments</x:v>
      </x:c>
      <x:c r="R1510" s="2" t="str"/>
      <x:c r="S1510" s="2" t="str"/>
      <x:c r="T1510" s="2" t="str"/>
    </x:row>
    <x:row r="1511" ht="24" customHeight="1">
      <x:c r="C1511" s="2" t="str">
        <x:v>Historical Inputs!F1511</x:v>
      </x:c>
      <x:c r="D1511" s="2" t="str">
        <x:v>WFC</x:v>
      </x:c>
      <x:c r="E1511" s="2" t="str">
        <x:v>FY2016</x:v>
      </x:c>
      <x:c r="F1511" s="2" t="str">
        <x:v>eps</x:v>
      </x:c>
      <x:c r="G1511" s="2" t="n">
        <x:v>3.99</x:v>
      </x:c>
      <x:c r="H1511" s="2" t="str">
        <x:v>USD/shares</x:v>
      </x:c>
      <x:c r="I1511" s="2" t="str">
        <x:v>2016-12-31</x:v>
      </x:c>
      <x:c r="J1511" s="2" t="str">
        <x:v>2019-02-27</x:v>
      </x:c>
      <x:c r="K1511" s="2" t="str">
        <x:v>0000072971-19-000227</x:v>
      </x:c>
      <x:c r="L1511" s="2" t="str">
        <x:v>data/raw/filings/WFC_0000072971-19-000227_wfc-12312018x10k.htm</x:v>
      </x:c>
      <x:c r="M1511" s="2" t="str">
        <x:v>https://www.sec.gov/Archives/edgar/data/72971/000007297119000227/wfc-12312018x10k.htm</x:v>
      </x:c>
      <x:c r="N1511" s="2" t="str"/>
      <x:c r="O1511" s="2" t="str"/>
      <x:c r="P1511" s="2" t="str">
        <x:v>Structured source retained; exact visible anchor requires review</x:v>
      </x:c>
      <x:c r="Q1511" s="2" t="str">
        <x:v>Earnings Per Share, Diluted</x:v>
      </x:c>
      <x:c r="R1511" s="2" t="str"/>
      <x:c r="S1511" s="2" t="str"/>
      <x:c r="T1511" s="2" t="str"/>
    </x:row>
    <x:row r="1512" ht="24" customHeight="1">
      <x:c r="C1512" s="2" t="str">
        <x:v>Historical Inputs!F1512</x:v>
      </x:c>
      <x:c r="D1512" s="2" t="str">
        <x:v>WFC</x:v>
      </x:c>
      <x:c r="E1512" s="2" t="str">
        <x:v>FY2016</x:v>
      </x:c>
      <x:c r="F1512" s="2" t="str">
        <x:v>shares_diluted</x:v>
      </x:c>
      <x:c r="G1512" s="2" t="n">
        <x:v>5108.3</x:v>
      </x:c>
      <x:c r="H1512" s="2" t="str">
        <x:v>shares</x:v>
      </x:c>
      <x:c r="I1512" s="2" t="str">
        <x:v>2016-12-31</x:v>
      </x:c>
      <x:c r="J1512" s="2" t="str">
        <x:v>2019-02-27</x:v>
      </x:c>
      <x:c r="K1512" s="2" t="str">
        <x:v>0000072971-19-000227</x:v>
      </x:c>
      <x:c r="L1512" s="2" t="str">
        <x:v>data/raw/filings/WFC_0000072971-19-000227_wfc-12312018x10k.htm</x:v>
      </x:c>
      <x:c r="M1512" s="2" t="str">
        <x:v>https://www.sec.gov/Archives/edgar/data/72971/000007297119000227/wfc-12312018x10k.htm</x:v>
      </x:c>
      <x:c r="N1512" s="2" t="str"/>
      <x:c r="O1512" s="2" t="str"/>
      <x:c r="P1512" s="2" t="str">
        <x:v>Structured source retained; exact visible anchor requires review</x:v>
      </x:c>
      <x:c r="Q1512" s="2" t="str">
        <x:v>Weighted Average Number of Shares Outstanding, Diluted</x:v>
      </x:c>
      <x:c r="R1512" s="2" t="str"/>
      <x:c r="S1512" s="2" t="str"/>
      <x:c r="T1512" s="2" t="str"/>
    </x:row>
    <x:row r="1513" ht="24" customHeight="1">
      <x:c r="C1513" s="2" t="str">
        <x:v>Historical Inputs!F1513</x:v>
      </x:c>
      <x:c r="D1513" s="2" t="str">
        <x:v>WFC</x:v>
      </x:c>
      <x:c r="E1513" s="2" t="str">
        <x:v>FY2016</x:v>
      </x:c>
      <x:c r="F1513" s="2" t="str">
        <x:v>dps</x:v>
      </x:c>
      <x:c r="G1513" s="2" t="n">
        <x:v>1.515</x:v>
      </x:c>
      <x:c r="H1513" s="2" t="str">
        <x:v>USD/shares</x:v>
      </x:c>
      <x:c r="I1513" s="2" t="str">
        <x:v>2016-12-31</x:v>
      </x:c>
      <x:c r="J1513" s="2" t="str">
        <x:v>2019-02-27</x:v>
      </x:c>
      <x:c r="K1513" s="2" t="str">
        <x:v>0000072971-19-000227</x:v>
      </x:c>
      <x:c r="L1513" s="2" t="str">
        <x:v>data/raw/filings/WFC_0000072971-19-000227_wfc-12312018x10k.htm</x:v>
      </x:c>
      <x:c r="M1513" s="2" t="str">
        <x:v>https://www.sec.gov/Archives/edgar/data/72971/000007297119000227/wfc-12312018x10k.htm</x:v>
      </x:c>
      <x:c r="N1513" s="2" t="str"/>
      <x:c r="O1513" s="2" t="str"/>
      <x:c r="P1513" s="2" t="str">
        <x:v>Structured source retained; exact visible anchor requires review</x:v>
      </x:c>
      <x:c r="Q1513" s="2" t="str">
        <x:v>Common Stock, Dividends, Per Share, Declared</x:v>
      </x:c>
      <x:c r="R1513" s="2" t="str"/>
      <x:c r="S1513" s="2" t="str"/>
      <x:c r="T1513" s="2" t="str"/>
    </x:row>
    <x:row r="1514" ht="24" customHeight="1">
      <x:c r="C1514" s="2" t="str">
        <x:v>Historical Inputs!F1514</x:v>
      </x:c>
      <x:c r="D1514" s="2" t="str">
        <x:v>WFC</x:v>
      </x:c>
      <x:c r="E1514" s="2" t="str">
        <x:v>FY2016</x:v>
      </x:c>
      <x:c r="F1514" s="2" t="str">
        <x:v>dividends</x:v>
      </x:c>
      <x:c r="G1514" s="2" t="n">
        <x:v>7472</x:v>
      </x:c>
      <x:c r="H1514" s="2" t="str">
        <x:v>USD</x:v>
      </x:c>
      <x:c r="I1514" s="2" t="str">
        <x:v>2016-12-31</x:v>
      </x:c>
      <x:c r="J1514" s="2" t="str">
        <x:v>2019-02-27</x:v>
      </x:c>
      <x:c r="K1514" s="2" t="str">
        <x:v>0000072971-19-000227</x:v>
      </x:c>
      <x:c r="L1514" s="2" t="str">
        <x:v>data/raw/filings/WFC_0000072971-19-000227_wfc-12312018x10k.htm</x:v>
      </x:c>
      <x:c r="M1514" s="2" t="str">
        <x:v>https://www.sec.gov/Archives/edgar/data/72971/000007297119000227/wfc-12312018x10k.htm</x:v>
      </x:c>
      <x:c r="N1514" s="2" t="str"/>
      <x:c r="O1514" s="2" t="str"/>
      <x:c r="P1514" s="2" t="str">
        <x:v>Structured source retained; exact visible anchor requires review</x:v>
      </x:c>
      <x:c r="Q1514" s="2" t="str">
        <x:v>Payments of Ordinary Dividends, Common Stock</x:v>
      </x:c>
      <x:c r="R1514" s="2" t="str"/>
      <x:c r="S1514" s="2" t="str"/>
      <x:c r="T1514" s="2" t="str"/>
    </x:row>
    <x:row r="1515" ht="24" customHeight="1">
      <x:c r="C1515" s="2" t="str">
        <x:v>Historical Inputs!F1515</x:v>
      </x:c>
      <x:c r="D1515" s="2" t="str">
        <x:v>WFC</x:v>
      </x:c>
      <x:c r="E1515" s="2" t="str">
        <x:v>FY2016</x:v>
      </x:c>
      <x:c r="F1515" s="2" t="str">
        <x:v>buybacks</x:v>
      </x:c>
      <x:c r="G1515" s="2" t="n">
        <x:v>8116</x:v>
      </x:c>
      <x:c r="H1515" s="2" t="str">
        <x:v>USD</x:v>
      </x:c>
      <x:c r="I1515" s="2" t="str">
        <x:v>2016-12-31</x:v>
      </x:c>
      <x:c r="J1515" s="2" t="str">
        <x:v>2019-02-27</x:v>
      </x:c>
      <x:c r="K1515" s="2" t="str">
        <x:v>0000072971-19-000227</x:v>
      </x:c>
      <x:c r="L1515" s="2" t="str">
        <x:v>data/raw/filings/WFC_0000072971-19-000227_wfc-12312018x10k.htm</x:v>
      </x:c>
      <x:c r="M1515" s="2" t="str">
        <x:v>https://www.sec.gov/Archives/edgar/data/72971/000007297119000227/wfc-12312018x10k.htm</x:v>
      </x:c>
      <x:c r="N1515" s="2" t="str"/>
      <x:c r="O1515" s="2" t="str"/>
      <x:c r="P1515" s="2" t="str">
        <x:v>Structured source retained; exact visible anchor requires review</x:v>
      </x:c>
      <x:c r="Q1515" s="2" t="str">
        <x:v>Payments for Repurchase of Common Stock</x:v>
      </x:c>
      <x:c r="R1515" s="2" t="str"/>
      <x:c r="S1515" s="2" t="str"/>
      <x:c r="T1515" s="2" t="str"/>
    </x:row>
    <x:row r="1516" ht="24" customHeight="1">
      <x:c r="C1516" s="2" t="str">
        <x:v>Historical Inputs!F1516</x:v>
      </x:c>
      <x:c r="D1516" s="2" t="str">
        <x:v>WFC</x:v>
      </x:c>
      <x:c r="E1516" s="2" t="str">
        <x:v>FY2016</x:v>
      </x:c>
      <x:c r="F1516" s="2" t="str">
        <x:v>chargeoffs</x:v>
      </x:c>
      <x:c r="G1516" s="2" t="str">
        <x:v>n.a.</x:v>
      </x:c>
      <x:c r="H1516" s="2" t="str">
        <x:v>USDm</x:v>
      </x:c>
      <x:c r="I1516" s="2" t="str">
        <x:v>2016-12-31</x:v>
      </x:c>
      <x:c r="J1516" s="2" t="str"/>
      <x:c r="K1516" s="2" t="str"/>
      <x:c r="L1516" s="2" t="str"/>
      <x:c r="M1516" s="2" t="str"/>
      <x:c r="N1516" s="2" t="str"/>
      <x:c r="O1516" s="2" t="str"/>
      <x:c r="P1516" s="2" t="str">
        <x:v>Not reported / unavailable</x:v>
      </x:c>
      <x:c r="Q1516" s="2" t="str">
        <x:v>Gross loan charge-offs</x:v>
      </x:c>
      <x:c r="R1516" s="2" t="str"/>
      <x:c r="S1516" s="2" t="str"/>
      <x:c r="T1516" s="2" t="str"/>
    </x:row>
    <x:row r="1517" ht="24" customHeight="1">
      <x:c r="C1517" s="2" t="str">
        <x:v>Historical Inputs!F1517</x:v>
      </x:c>
      <x:c r="D1517" s="2" t="str">
        <x:v>WFC</x:v>
      </x:c>
      <x:c r="E1517" s="2" t="str">
        <x:v>FY2016</x:v>
      </x:c>
      <x:c r="F1517" s="2" t="str">
        <x:v>recoveries</x:v>
      </x:c>
      <x:c r="G1517" s="2" t="str">
        <x:v>n.a.</x:v>
      </x:c>
      <x:c r="H1517" s="2" t="str">
        <x:v>USDm</x:v>
      </x:c>
      <x:c r="I1517" s="2" t="str">
        <x:v>2016-12-31</x:v>
      </x:c>
      <x:c r="J1517" s="2" t="str"/>
      <x:c r="K1517" s="2" t="str"/>
      <x:c r="L1517" s="2" t="str"/>
      <x:c r="M1517" s="2" t="str"/>
      <x:c r="N1517" s="2" t="str"/>
      <x:c r="O1517" s="2" t="str"/>
      <x:c r="P1517" s="2" t="str">
        <x:v>Not reported / unavailable</x:v>
      </x:c>
      <x:c r="Q1517" s="2" t="str">
        <x:v>Loan recoveries</x:v>
      </x:c>
      <x:c r="R1517" s="2" t="str"/>
      <x:c r="S1517" s="2" t="str"/>
      <x:c r="T1517" s="2" t="str"/>
    </x:row>
    <x:row r="1518" ht="24" customHeight="1">
      <x:c r="C1518" s="2" t="str">
        <x:v>Historical Inputs!F1518</x:v>
      </x:c>
      <x:c r="D1518" s="2" t="str">
        <x:v>WFC</x:v>
      </x:c>
      <x:c r="E1518" s="2" t="str">
        <x:v>FY2016</x:v>
      </x:c>
      <x:c r="F1518" s="2" t="str">
        <x:v>rwa</x:v>
      </x:c>
      <x:c r="G1518" s="2" t="str">
        <x:v>n.a.</x:v>
      </x:c>
      <x:c r="H1518" s="2" t="str">
        <x:v>USDm</x:v>
      </x:c>
      <x:c r="I1518" s="2" t="str">
        <x:v>2016-12-31</x:v>
      </x:c>
      <x:c r="J1518" s="2" t="str"/>
      <x:c r="K1518" s="2" t="str"/>
      <x:c r="L1518" s="2" t="str"/>
      <x:c r="M1518" s="2" t="str"/>
      <x:c r="N1518" s="2" t="str"/>
      <x:c r="O1518" s="2" t="str"/>
      <x:c r="P1518" s="2" t="str">
        <x:v>Not reported / unavailable</x:v>
      </x:c>
      <x:c r="Q1518" s="2" t="str">
        <x:v>Risk-weighted assets</x:v>
      </x:c>
      <x:c r="R1518" s="2" t="str"/>
      <x:c r="S1518" s="2" t="str"/>
      <x:c r="T1518" s="2" t="str"/>
    </x:row>
    <x:row r="1519" ht="24" customHeight="1">
      <x:c r="C1519" s="2" t="str">
        <x:v>Historical Inputs!F1519</x:v>
      </x:c>
      <x:c r="D1519" s="2" t="str">
        <x:v>WFC</x:v>
      </x:c>
      <x:c r="E1519" s="2" t="str">
        <x:v>FY2016</x:v>
      </x:c>
      <x:c r="F1519" s="2" t="str">
        <x:v>cet1_reported</x:v>
      </x:c>
      <x:c r="G1519" s="2" t="str">
        <x:v>n.a.</x:v>
      </x:c>
      <x:c r="H1519" s="2" t="str">
        <x:v>%</x:v>
      </x:c>
      <x:c r="I1519" s="2" t="str">
        <x:v>2016-12-31</x:v>
      </x:c>
      <x:c r="J1519" s="2" t="str"/>
      <x:c r="K1519" s="2" t="str"/>
      <x:c r="L1519" s="2" t="str"/>
      <x:c r="M1519" s="2" t="str"/>
      <x:c r="N1519" s="2" t="str"/>
      <x:c r="O1519" s="2" t="str"/>
      <x:c r="P1519" s="2" t="str">
        <x:v>Not reported / unavailable</x:v>
      </x:c>
      <x:c r="Q1519" s="2" t="str">
        <x:v>Actual standardized CET1 ratio</x:v>
      </x:c>
      <x:c r="R1519" s="2" t="str"/>
      <x:c r="S1519" s="2" t="str"/>
      <x:c r="T1519" s="2" t="str"/>
    </x:row>
    <x:row r="1520" ht="24" customHeight="1">
      <x:c r="C1520" s="2" t="str">
        <x:v>Historical Inputs!F1520</x:v>
      </x:c>
      <x:c r="D1520" s="2" t="str">
        <x:v>WFC</x:v>
      </x:c>
      <x:c r="E1520" s="2" t="str">
        <x:v>FY2016</x:v>
      </x:c>
      <x:c r="F1520" s="2" t="str">
        <x:v>nim_reported</x:v>
      </x:c>
      <x:c r="G1520" s="2" t="str">
        <x:v>n.a.</x:v>
      </x:c>
      <x:c r="H1520" s="2" t="str">
        <x:v>%</x:v>
      </x:c>
      <x:c r="I1520" s="2" t="str">
        <x:v>2016-12-31</x:v>
      </x:c>
      <x:c r="J1520" s="2" t="str"/>
      <x:c r="K1520" s="2" t="str"/>
      <x:c r="L1520" s="2" t="str"/>
      <x:c r="M1520" s="2" t="str"/>
      <x:c r="N1520" s="2" t="str"/>
      <x:c r="O1520" s="2" t="str"/>
      <x:c r="P1520" s="2" t="str">
        <x:v>Not reported / unavailable</x:v>
      </x:c>
      <x:c r="Q1520" s="2" t="str">
        <x:v>Issuer reported net interest margin</x:v>
      </x:c>
      <x:c r="R1520" s="2" t="str"/>
      <x:c r="S1520" s="2" t="str"/>
      <x:c r="T1520" s="2" t="str"/>
    </x:row>
    <x:row r="1521" ht="24" customHeight="1">
      <x:c r="C1521" s="2" t="str">
        <x:v>Historical Inputs!F1521</x:v>
      </x:c>
      <x:c r="D1521" s="2" t="str">
        <x:v>WFC</x:v>
      </x:c>
      <x:c r="E1521" s="2" t="str">
        <x:v>FY2016</x:v>
      </x:c>
      <x:c r="F1521" s="2" t="str">
        <x:v>bvps_reported</x:v>
      </x:c>
      <x:c r="G1521" s="2" t="str">
        <x:v>n.a.</x:v>
      </x:c>
      <x:c r="H1521" s="2" t="str">
        <x:v>USD/share</x:v>
      </x:c>
      <x:c r="I1521" s="2" t="str">
        <x:v>2016-12-31</x:v>
      </x:c>
      <x:c r="J1521" s="2" t="str"/>
      <x:c r="K1521" s="2" t="str"/>
      <x:c r="L1521" s="2" t="str"/>
      <x:c r="M1521" s="2" t="str"/>
      <x:c r="N1521" s="2" t="str"/>
      <x:c r="O1521" s="2" t="str"/>
      <x:c r="P1521" s="2" t="str">
        <x:v>Not reported / unavailable</x:v>
      </x:c>
      <x:c r="Q1521" s="2" t="str">
        <x:v>Reported common book value per share</x:v>
      </x:c>
      <x:c r="R1521" s="2" t="str"/>
      <x:c r="S1521" s="2" t="str"/>
      <x:c r="T1521" s="2" t="str"/>
    </x:row>
    <x:row r="1522" ht="24" customHeight="1">
      <x:c r="C1522" s="2" t="str">
        <x:v>Historical Inputs!F1522</x:v>
      </x:c>
      <x:c r="D1522" s="2" t="str">
        <x:v>WFC</x:v>
      </x:c>
      <x:c r="E1522" s="2" t="str">
        <x:v>FY2016</x:v>
      </x:c>
      <x:c r="F1522" s="2" t="str">
        <x:v>tbvps_reported</x:v>
      </x:c>
      <x:c r="G1522" s="2" t="str">
        <x:v>n.a.</x:v>
      </x:c>
      <x:c r="H1522" s="2" t="str">
        <x:v>USD/share</x:v>
      </x:c>
      <x:c r="I1522" s="2" t="str">
        <x:v>2016-12-31</x:v>
      </x:c>
      <x:c r="J1522" s="2" t="str"/>
      <x:c r="K1522" s="2" t="str"/>
      <x:c r="L1522" s="2" t="str"/>
      <x:c r="M1522" s="2" t="str"/>
      <x:c r="N1522" s="2" t="str"/>
      <x:c r="O1522" s="2" t="str"/>
      <x:c r="P1522" s="2" t="str">
        <x:v>Not reported / unavailable</x:v>
      </x:c>
      <x:c r="Q1522" s="2" t="str">
        <x:v>Reported tangible book value per share</x:v>
      </x:c>
      <x:c r="R1522" s="2" t="str"/>
      <x:c r="S1522" s="2" t="str"/>
      <x:c r="T1522" s="2" t="str"/>
    </x:row>
    <x:row r="1523" ht="24" customHeight="1">
      <x:c r="C1523" s="2" t="str">
        <x:v>Historical Inputs!F1523</x:v>
      </x:c>
      <x:c r="D1523" s="2" t="str">
        <x:v>WFC</x:v>
      </x:c>
      <x:c r="E1523" s="2" t="str">
        <x:v>FY2016</x:v>
      </x:c>
      <x:c r="F1523" s="2" t="str">
        <x:v>tce_reported</x:v>
      </x:c>
      <x:c r="G1523" s="2" t="str">
        <x:v>n.a.</x:v>
      </x:c>
      <x:c r="H1523" s="2" t="str">
        <x:v>USDm</x:v>
      </x:c>
      <x:c r="I1523" s="2" t="str">
        <x:v>2016-12-31</x:v>
      </x:c>
      <x:c r="J1523" s="2" t="str"/>
      <x:c r="K1523" s="2" t="str"/>
      <x:c r="L1523" s="2" t="str"/>
      <x:c r="M1523" s="2" t="str"/>
      <x:c r="N1523" s="2" t="str"/>
      <x:c r="O1523" s="2" t="str"/>
      <x:c r="P1523" s="2" t="str">
        <x:v>Not reported / unavailable</x:v>
      </x:c>
      <x:c r="Q1523" s="2" t="str">
        <x:v>Reported tangible common equity</x:v>
      </x:c>
      <x:c r="R1523" s="2" t="str"/>
      <x:c r="S1523" s="2" t="str"/>
      <x:c r="T1523" s="2" t="str"/>
    </x:row>
    <x:row r="1524" ht="24" customHeight="1">
      <x:c r="C1524" s="2" t="str">
        <x:v>Historical Inputs!F1524</x:v>
      </x:c>
      <x:c r="D1524" s="2" t="str">
        <x:v>WFC</x:v>
      </x:c>
      <x:c r="E1524" s="2" t="str">
        <x:v>FY2017</x:v>
      </x:c>
      <x:c r="F1524" s="2" t="str">
        <x:v>assets</x:v>
      </x:c>
      <x:c r="G1524" s="2" t="n">
        <x:v>1951757</x:v>
      </x:c>
      <x:c r="H1524" s="2" t="str">
        <x:v>USD</x:v>
      </x:c>
      <x:c r="I1524" s="2" t="str">
        <x:v>2017-12-31</x:v>
      </x:c>
      <x:c r="J1524" s="2" t="str">
        <x:v>2019-02-27</x:v>
      </x:c>
      <x:c r="K1524" s="2" t="str">
        <x:v>0000072971-19-000227</x:v>
      </x:c>
      <x:c r="L1524" s="2" t="str">
        <x:v>data/raw/filings/WFC_0000072971-19-000227_wfc-12312018x10k.htm</x:v>
      </x:c>
      <x:c r="M1524" s="2" t="str">
        <x:v>https://www.sec.gov/Archives/edgar/data/72971/000007297119000227/wfc-12312018x10k.htm</x:v>
      </x:c>
      <x:c r="N1524" s="2" t="str"/>
      <x:c r="O1524" s="2" t="str"/>
      <x:c r="P1524" s="2" t="str">
        <x:v>Structured source retained; exact visible anchor requires review</x:v>
      </x:c>
      <x:c r="Q1524" s="2" t="str">
        <x:v>Assets</x:v>
      </x:c>
      <x:c r="R1524" s="2" t="str"/>
      <x:c r="S1524" s="2" t="str"/>
      <x:c r="T1524" s="2" t="str"/>
    </x:row>
    <x:row r="1525" ht="24" customHeight="1">
      <x:c r="C1525" s="2" t="str">
        <x:v>Historical Inputs!F1525</x:v>
      </x:c>
      <x:c r="D1525" s="2" t="str">
        <x:v>WFC</x:v>
      </x:c>
      <x:c r="E1525" s="2" t="str">
        <x:v>FY2017</x:v>
      </x:c>
      <x:c r="F1525" s="2" t="str">
        <x:v>liabilities</x:v>
      </x:c>
      <x:c r="G1525" s="2" t="n">
        <x:v>1743678</x:v>
      </x:c>
      <x:c r="H1525" s="2" t="str">
        <x:v>USD</x:v>
      </x:c>
      <x:c r="I1525" s="2" t="str">
        <x:v>2017-12-31</x:v>
      </x:c>
      <x:c r="J1525" s="2" t="str">
        <x:v>2019-02-27</x:v>
      </x:c>
      <x:c r="K1525" s="2" t="str">
        <x:v>0000072971-19-000227</x:v>
      </x:c>
      <x:c r="L1525" s="2" t="str">
        <x:v>data/raw/filings/WFC_0000072971-19-000227_wfc-12312018x10k.htm</x:v>
      </x:c>
      <x:c r="M1525" s="2" t="str">
        <x:v>https://www.sec.gov/Archives/edgar/data/72971/000007297119000227/wfc-12312018x10k.htm</x:v>
      </x:c>
      <x:c r="N1525" s="2" t="str"/>
      <x:c r="O1525" s="2" t="str"/>
      <x:c r="P1525" s="2" t="str">
        <x:v>Structured source retained; exact visible anchor requires review</x:v>
      </x:c>
      <x:c r="Q1525" s="2" t="str">
        <x:v>Liabilities</x:v>
      </x:c>
      <x:c r="R1525" s="2" t="str"/>
      <x:c r="S1525" s="2" t="str"/>
      <x:c r="T1525" s="2" t="str"/>
    </x:row>
    <x:row r="1526" ht="24" customHeight="1">
      <x:c r="C1526" s="2" t="str">
        <x:v>Historical Inputs!F1526</x:v>
      </x:c>
      <x:c r="D1526" s="2" t="str">
        <x:v>WFC</x:v>
      </x:c>
      <x:c r="E1526" s="2" t="str">
        <x:v>FY2017</x:v>
      </x:c>
      <x:c r="F1526" s="2" t="str">
        <x:v>equity</x:v>
      </x:c>
      <x:c r="G1526" s="2" t="n">
        <x:v>206936</x:v>
      </x:c>
      <x:c r="H1526" s="2" t="str">
        <x:v>USD</x:v>
      </x:c>
      <x:c r="I1526" s="2" t="str">
        <x:v>2017-12-31</x:v>
      </x:c>
      <x:c r="J1526" s="2" t="str">
        <x:v>2019-02-27</x:v>
      </x:c>
      <x:c r="K1526" s="2" t="str">
        <x:v>0000072971-19-000227</x:v>
      </x:c>
      <x:c r="L1526" s="2" t="str">
        <x:v>data/raw/filings/WFC_0000072971-19-000227_wfc-12312018x10k.htm</x:v>
      </x:c>
      <x:c r="M1526" s="2" t="str">
        <x:v>https://www.sec.gov/Archives/edgar/data/72971/000007297119000227/wfc-12312018x10k.htm</x:v>
      </x:c>
      <x:c r="N1526" s="2" t="str"/>
      <x:c r="O1526" s="2" t="str"/>
      <x:c r="P1526" s="2" t="str">
        <x:v>Structured source retained; exact visible anchor requires review</x:v>
      </x:c>
      <x:c r="Q1526" s="2" t="str">
        <x:v>Stockholders' Equity Attributable to Parent</x:v>
      </x:c>
      <x:c r="R1526" s="2" t="str"/>
      <x:c r="S1526" s="2" t="str"/>
      <x:c r="T1526" s="2" t="str"/>
    </x:row>
    <x:row r="1527" ht="24" customHeight="1">
      <x:c r="C1527" s="2" t="str">
        <x:v>Historical Inputs!F1527</x:v>
      </x:c>
      <x:c r="D1527" s="2" t="str">
        <x:v>WFC</x:v>
      </x:c>
      <x:c r="E1527" s="2" t="str">
        <x:v>FY2017</x:v>
      </x:c>
      <x:c r="F1527" s="2" t="str">
        <x:v>preferred</x:v>
      </x:c>
      <x:c r="G1527" s="2" t="n">
        <x:v>25358</x:v>
      </x:c>
      <x:c r="H1527" s="2" t="str">
        <x:v>USD</x:v>
      </x:c>
      <x:c r="I1527" s="2" t="str">
        <x:v>2017-12-31</x:v>
      </x:c>
      <x:c r="J1527" s="2" t="str">
        <x:v>2019-02-27</x:v>
      </x:c>
      <x:c r="K1527" s="2" t="str">
        <x:v>0000072971-19-000227</x:v>
      </x:c>
      <x:c r="L1527" s="2" t="str">
        <x:v>data/raw/filings/WFC_0000072971-19-000227_wfc-12312018x10k.htm</x:v>
      </x:c>
      <x:c r="M1527" s="2" t="str">
        <x:v>https://www.sec.gov/Archives/edgar/data/72971/000007297119000227/wfc-12312018x10k.htm</x:v>
      </x:c>
      <x:c r="N1527" s="2" t="str"/>
      <x:c r="O1527" s="2" t="str"/>
      <x:c r="P1527" s="2" t="str">
        <x:v>Structured source retained; exact visible anchor requires review</x:v>
      </x:c>
      <x:c r="Q1527" s="2" t="str">
        <x:v>Preferred Stock, Value, Issued</x:v>
      </x:c>
      <x:c r="R1527" s="2" t="str"/>
      <x:c r="S1527" s="2" t="str"/>
      <x:c r="T1527" s="2" t="str"/>
    </x:row>
    <x:row r="1528" ht="24" customHeight="1">
      <x:c r="C1528" s="2" t="str">
        <x:v>Historical Inputs!F1528</x:v>
      </x:c>
      <x:c r="D1528" s="2" t="str">
        <x:v>WFC</x:v>
      </x:c>
      <x:c r="E1528" s="2" t="str">
        <x:v>FY2017</x:v>
      </x:c>
      <x:c r="F1528" s="2" t="str">
        <x:v>common_equity_reported</x:v>
      </x:c>
      <x:c r="G1528" s="2" t="str">
        <x:v>n.a.</x:v>
      </x:c>
      <x:c r="H1528" s="2" t="str">
        <x:v>USDm</x:v>
      </x:c>
      <x:c r="I1528" s="2" t="str">
        <x:v>2017-12-31</x:v>
      </x:c>
      <x:c r="J1528" s="2" t="str"/>
      <x:c r="K1528" s="2" t="str"/>
      <x:c r="L1528" s="2" t="str"/>
      <x:c r="M1528" s="2" t="str"/>
      <x:c r="N1528" s="2" t="str"/>
      <x:c r="O1528" s="2" t="str"/>
      <x:c r="P1528" s="2" t="str">
        <x:v>Not reported / unavailable</x:v>
      </x:c>
      <x:c r="Q1528" s="2" t="str">
        <x:v>Reported common shareholders equity</x:v>
      </x:c>
      <x:c r="R1528" s="2" t="str"/>
      <x:c r="S1528" s="2" t="str"/>
      <x:c r="T1528" s="2" t="str"/>
    </x:row>
    <x:row r="1529" ht="24" customHeight="1">
      <x:c r="C1529" s="2" t="str">
        <x:v>Historical Inputs!F1529</x:v>
      </x:c>
      <x:c r="D1529" s="2" t="str">
        <x:v>WFC</x:v>
      </x:c>
      <x:c r="E1529" s="2" t="str">
        <x:v>FY2017</x:v>
      </x:c>
      <x:c r="F1529" s="2" t="str">
        <x:v>goodwill</x:v>
      </x:c>
      <x:c r="G1529" s="2" t="n">
        <x:v>26587</x:v>
      </x:c>
      <x:c r="H1529" s="2" t="str">
        <x:v>USD</x:v>
      </x:c>
      <x:c r="I1529" s="2" t="str">
        <x:v>2017-12-31</x:v>
      </x:c>
      <x:c r="J1529" s="2" t="str">
        <x:v>2020-02-27</x:v>
      </x:c>
      <x:c r="K1529" s="2" t="str">
        <x:v>0000072971-20-000217</x:v>
      </x:c>
      <x:c r="L1529" s="2" t="str">
        <x:v>data/raw/filings/WFC_0000072971-20-000217_wfc-12312019x10k.htm</x:v>
      </x:c>
      <x:c r="M1529" s="2" t="str">
        <x:v>https://www.sec.gov/Archives/edgar/data/72971/000007297120000217/wfc-12312019x10k.htm</x:v>
      </x:c>
      <x:c r="N1529" s="2" t="str"/>
      <x:c r="O1529" s="2" t="str"/>
      <x:c r="P1529" s="2" t="str">
        <x:v>Structured source retained; exact visible anchor requires review</x:v>
      </x:c>
      <x:c r="Q1529" s="2" t="str">
        <x:v>Goodwill</x:v>
      </x:c>
      <x:c r="R1529" s="2" t="str"/>
      <x:c r="S1529" s="2" t="str"/>
      <x:c r="T1529" s="2" t="str"/>
    </x:row>
    <x:row r="1530" ht="24" customHeight="1">
      <x:c r="C1530" s="2" t="str">
        <x:v>Historical Inputs!F1530</x:v>
      </x:c>
      <x:c r="D1530" s="2" t="str">
        <x:v>WFC</x:v>
      </x:c>
      <x:c r="E1530" s="2" t="str">
        <x:v>FY2017</x:v>
      </x:c>
      <x:c r="F1530" s="2" t="str">
        <x:v>intangibles</x:v>
      </x:c>
      <x:c r="G1530" s="2" t="n">
        <x:v>3034</x:v>
      </x:c>
      <x:c r="H1530" s="2" t="str">
        <x:v>USD</x:v>
      </x:c>
      <x:c r="I1530" s="2" t="str">
        <x:v>2017-12-31</x:v>
      </x:c>
      <x:c r="J1530" s="2" t="str">
        <x:v>2019-02-27</x:v>
      </x:c>
      <x:c r="K1530" s="2" t="str">
        <x:v>0000072971-19-000227</x:v>
      </x:c>
      <x:c r="L1530" s="2" t="str">
        <x:v>data/raw/filings/WFC_0000072971-19-000227_wfc-12312018x10k.htm</x:v>
      </x:c>
      <x:c r="M1530" s="2" t="str">
        <x:v>https://www.sec.gov/Archives/edgar/data/72971/000007297119000227/wfc-12312018x10k.htm</x:v>
      </x:c>
      <x:c r="N1530" s="2" t="str"/>
      <x:c r="O1530" s="2" t="str"/>
      <x:c r="P1530" s="2" t="str">
        <x:v>Structured source retained; exact visible anchor requires review</x:v>
      </x:c>
      <x:c r="Q1530" s="2" t="str">
        <x:v>Finite-Lived Intangible Assets, Net</x:v>
      </x:c>
      <x:c r="R1530" s="2" t="str"/>
      <x:c r="S1530" s="2" t="str"/>
      <x:c r="T1530" s="2" t="str"/>
    </x:row>
    <x:row r="1531" ht="24" customHeight="1">
      <x:c r="C1531" s="2" t="str">
        <x:v>Historical Inputs!F1531</x:v>
      </x:c>
      <x:c r="D1531" s="2" t="str">
        <x:v>WFC</x:v>
      </x:c>
      <x:c r="E1531" s="2" t="str">
        <x:v>FY2017</x:v>
      </x:c>
      <x:c r="F1531" s="2" t="str">
        <x:v>intangibles_total</x:v>
      </x:c>
      <x:c r="G1531" s="2" t="str">
        <x:v>n.a.</x:v>
      </x:c>
      <x:c r="H1531" s="2" t="str">
        <x:v>USDm</x:v>
      </x:c>
      <x:c r="I1531" s="2" t="str">
        <x:v>2017-12-31</x:v>
      </x:c>
      <x:c r="J1531" s="2" t="str"/>
      <x:c r="K1531" s="2" t="str"/>
      <x:c r="L1531" s="2" t="str"/>
      <x:c r="M1531" s="2" t="str"/>
      <x:c r="N1531" s="2" t="str"/>
      <x:c r="O1531" s="2" t="str"/>
      <x:c r="P1531" s="2" t="str">
        <x:v>Not reported / unavailable</x:v>
      </x:c>
      <x:c r="Q1531" s="2" t="str">
        <x:v>Reported goodwill and intangible assets combined</x:v>
      </x:c>
      <x:c r="R1531" s="2" t="str"/>
      <x:c r="S1531" s="2" t="str"/>
      <x:c r="T1531" s="2" t="str"/>
    </x:row>
    <x:row r="1532" ht="24" customHeight="1">
      <x:c r="C1532" s="2" t="str">
        <x:v>Historical Inputs!F1532</x:v>
      </x:c>
      <x:c r="D1532" s="2" t="str">
        <x:v>WFC</x:v>
      </x:c>
      <x:c r="E1532" s="2" t="str">
        <x:v>FY2017</x:v>
      </x:c>
      <x:c r="F1532" s="2" t="str">
        <x:v>shares_end</x:v>
      </x:c>
      <x:c r="G1532" s="2" t="str">
        <x:v>n.a.</x:v>
      </x:c>
      <x:c r="H1532" s="2" t="str">
        <x:v>million</x:v>
      </x:c>
      <x:c r="I1532" s="2" t="str">
        <x:v>2017-12-31</x:v>
      </x:c>
      <x:c r="J1532" s="2" t="str"/>
      <x:c r="K1532" s="2" t="str"/>
      <x:c r="L1532" s="2" t="str"/>
      <x:c r="M1532" s="2" t="str"/>
      <x:c r="N1532" s="2" t="str"/>
      <x:c r="O1532" s="2" t="str"/>
      <x:c r="P1532" s="2" t="str">
        <x:v>Not reported / unavailable</x:v>
      </x:c>
      <x:c r="Q1532" s="2" t="str">
        <x:v>Period-end common shares outstanding</x:v>
      </x:c>
      <x:c r="R1532" s="2" t="str"/>
      <x:c r="S1532" s="2" t="str"/>
      <x:c r="T1532" s="2" t="str"/>
    </x:row>
    <x:row r="1533" ht="24" customHeight="1">
      <x:c r="C1533" s="2" t="str">
        <x:v>Historical Inputs!F1533</x:v>
      </x:c>
      <x:c r="D1533" s="2" t="str">
        <x:v>WFC</x:v>
      </x:c>
      <x:c r="E1533" s="2" t="str">
        <x:v>FY2017</x:v>
      </x:c>
      <x:c r="F1533" s="2" t="str">
        <x:v>shares_issued</x:v>
      </x:c>
      <x:c r="G1533" s="2" t="n">
        <x:v>5481.811474</x:v>
      </x:c>
      <x:c r="H1533" s="2" t="str">
        <x:v>shares</x:v>
      </x:c>
      <x:c r="I1533" s="2" t="str">
        <x:v>2017-12-31</x:v>
      </x:c>
      <x:c r="J1533" s="2" t="str">
        <x:v>2019-02-27</x:v>
      </x:c>
      <x:c r="K1533" s="2" t="str">
        <x:v>0000072971-19-000227</x:v>
      </x:c>
      <x:c r="L1533" s="2" t="str">
        <x:v>data/raw/filings/WFC_0000072971-19-000227_wfc-12312018x10k.htm</x:v>
      </x:c>
      <x:c r="M1533" s="2" t="str">
        <x:v>https://www.sec.gov/Archives/edgar/data/72971/000007297119000227/wfc-12312018x10k.htm</x:v>
      </x:c>
      <x:c r="N1533" s="2" t="str"/>
      <x:c r="O1533" s="2" t="str"/>
      <x:c r="P1533" s="2" t="str">
        <x:v>Structured source retained; exact visible anchor requires review</x:v>
      </x:c>
      <x:c r="Q1533" s="2" t="str">
        <x:v>Common Stock, Shares, Issued</x:v>
      </x:c>
      <x:c r="R1533" s="2" t="str"/>
      <x:c r="S1533" s="2" t="str"/>
      <x:c r="T1533" s="2" t="str"/>
    </x:row>
    <x:row r="1534" ht="24" customHeight="1">
      <x:c r="C1534" s="2" t="str">
        <x:v>Historical Inputs!F1534</x:v>
      </x:c>
      <x:c r="D1534" s="2" t="str">
        <x:v>WFC</x:v>
      </x:c>
      <x:c r="E1534" s="2" t="str">
        <x:v>FY2017</x:v>
      </x:c>
      <x:c r="F1534" s="2" t="str">
        <x:v>shares_treasury</x:v>
      </x:c>
      <x:c r="G1534" s="2" t="n">
        <x:v>590.194846</x:v>
      </x:c>
      <x:c r="H1534" s="2" t="str">
        <x:v>shares</x:v>
      </x:c>
      <x:c r="I1534" s="2" t="str">
        <x:v>2017-12-31</x:v>
      </x:c>
      <x:c r="J1534" s="2" t="str">
        <x:v>2019-02-27</x:v>
      </x:c>
      <x:c r="K1534" s="2" t="str">
        <x:v>0000072971-19-000227</x:v>
      </x:c>
      <x:c r="L1534" s="2" t="str">
        <x:v>data/raw/filings/WFC_0000072971-19-000227_wfc-12312018x10k.htm</x:v>
      </x:c>
      <x:c r="M1534" s="2" t="str">
        <x:v>https://www.sec.gov/Archives/edgar/data/72971/000007297119000227/wfc-12312018x10k.htm</x:v>
      </x:c>
      <x:c r="N1534" s="2" t="str"/>
      <x:c r="O1534" s="2" t="str"/>
      <x:c r="P1534" s="2" t="str">
        <x:v>Structured source retained; exact visible anchor requires review</x:v>
      </x:c>
      <x:c r="Q1534" s="2" t="str">
        <x:v>Treasury Stock, Shares</x:v>
      </x:c>
      <x:c r="R1534" s="2" t="str"/>
      <x:c r="S1534" s="2" t="str"/>
      <x:c r="T1534" s="2" t="str"/>
    </x:row>
    <x:row r="1535" ht="24" customHeight="1">
      <x:c r="C1535" s="2" t="str">
        <x:v>Historical Inputs!F1535</x:v>
      </x:c>
      <x:c r="D1535" s="2" t="str">
        <x:v>WFC</x:v>
      </x:c>
      <x:c r="E1535" s="2" t="str">
        <x:v>FY2017</x:v>
      </x:c>
      <x:c r="F1535" s="2" t="str">
        <x:v>deposits</x:v>
      </x:c>
      <x:c r="G1535" s="2" t="n">
        <x:v>1335991</x:v>
      </x:c>
      <x:c r="H1535" s="2" t="str">
        <x:v>USD</x:v>
      </x:c>
      <x:c r="I1535" s="2" t="str">
        <x:v>2017-12-31</x:v>
      </x:c>
      <x:c r="J1535" s="2" t="str">
        <x:v>2019-02-27</x:v>
      </x:c>
      <x:c r="K1535" s="2" t="str">
        <x:v>0000072971-19-000227</x:v>
      </x:c>
      <x:c r="L1535" s="2" t="str">
        <x:v>data/raw/filings/WFC_0000072971-19-000227_wfc-12312018x10k.htm</x:v>
      </x:c>
      <x:c r="M1535" s="2" t="str">
        <x:v>https://www.sec.gov/Archives/edgar/data/72971/000007297119000227/wfc-12312018x10k.htm</x:v>
      </x:c>
      <x:c r="N1535" s="2" t="str"/>
      <x:c r="O1535" s="2" t="str"/>
      <x:c r="P1535" s="2" t="str">
        <x:v>Structured source retained; exact visible anchor requires review</x:v>
      </x:c>
      <x:c r="Q1535" s="2" t="str">
        <x:v>Deposits</x:v>
      </x:c>
      <x:c r="R1535" s="2" t="str"/>
      <x:c r="S1535" s="2" t="str"/>
      <x:c r="T1535" s="2" t="str"/>
    </x:row>
    <x:row r="1536" ht="24" customHeight="1">
      <x:c r="C1536" s="2" t="str">
        <x:v>Historical Inputs!F1536</x:v>
      </x:c>
      <x:c r="D1536" s="2" t="str">
        <x:v>WFC</x:v>
      </x:c>
      <x:c r="E1536" s="2" t="str">
        <x:v>FY2017</x:v>
      </x:c>
      <x:c r="F1536" s="2" t="str">
        <x:v>loans_gross</x:v>
      </x:c>
      <x:c r="G1536" s="2" t="n">
        <x:v>956770</x:v>
      </x:c>
      <x:c r="H1536" s="2" t="str">
        <x:v>USD</x:v>
      </x:c>
      <x:c r="I1536" s="2" t="str">
        <x:v>2017-12-31</x:v>
      </x:c>
      <x:c r="J1536" s="2" t="str">
        <x:v>2020-02-27</x:v>
      </x:c>
      <x:c r="K1536" s="2" t="str">
        <x:v>0000072971-20-000217</x:v>
      </x:c>
      <x:c r="L1536" s="2" t="str">
        <x:v>data/raw/filings/WFC_0000072971-20-000217_wfc-12312019x10k.htm</x:v>
      </x:c>
      <x:c r="M1536" s="2" t="str">
        <x:v>https://www.sec.gov/Archives/edgar/data/72971/000007297120000217/wfc-12312019x10k.htm</x:v>
      </x:c>
      <x:c r="N1536" s="2" t="str"/>
      <x:c r="O1536" s="2" t="str"/>
      <x:c r="P1536" s="2" t="str">
        <x:v>Structured source retained; exact visible anchor requires review</x:v>
      </x:c>
      <x:c r="Q1536" s="2" t="str">
        <x:v>Loans and Leases Receivable, Net of Deferred Income</x:v>
      </x:c>
      <x:c r="R1536" s="2" t="str"/>
      <x:c r="S1536" s="2" t="str"/>
      <x:c r="T1536" s="2" t="str"/>
    </x:row>
    <x:row r="1537" ht="24" customHeight="1">
      <x:c r="C1537" s="2" t="str">
        <x:v>Historical Inputs!F1537</x:v>
      </x:c>
      <x:c r="D1537" s="2" t="str">
        <x:v>WFC</x:v>
      </x:c>
      <x:c r="E1537" s="2" t="str">
        <x:v>FY2017</x:v>
      </x:c>
      <x:c r="F1537" s="2" t="str">
        <x:v>loans_net</x:v>
      </x:c>
      <x:c r="G1537" s="2" t="n">
        <x:v>945766</x:v>
      </x:c>
      <x:c r="H1537" s="2" t="str">
        <x:v>USD</x:v>
      </x:c>
      <x:c r="I1537" s="2" t="str">
        <x:v>2017-12-31</x:v>
      </x:c>
      <x:c r="J1537" s="2" t="str">
        <x:v>2019-02-27</x:v>
      </x:c>
      <x:c r="K1537" s="2" t="str">
        <x:v>0000072971-19-000227</x:v>
      </x:c>
      <x:c r="L1537" s="2" t="str">
        <x:v>data/raw/filings/WFC_0000072971-19-000227_wfc-12312018x10k.htm</x:v>
      </x:c>
      <x:c r="M1537" s="2" t="str">
        <x:v>https://www.sec.gov/Archives/edgar/data/72971/000007297119000227/wfc-12312018x10k.htm</x:v>
      </x:c>
      <x:c r="N1537" s="2" t="str"/>
      <x:c r="O1537" s="2" t="str"/>
      <x:c r="P1537" s="2" t="str">
        <x:v>Structured source retained; exact visible anchor requires review</x:v>
      </x:c>
      <x:c r="Q1537" s="2" t="str">
        <x:v>Loans and Leases Receivable, Net Amount</x:v>
      </x:c>
      <x:c r="R1537" s="2" t="str"/>
      <x:c r="S1537" s="2" t="str"/>
      <x:c r="T1537" s="2" t="str"/>
    </x:row>
    <x:row r="1538" ht="24" customHeight="1">
      <x:c r="C1538" s="2" t="str">
        <x:v>Historical Inputs!F1538</x:v>
      </x:c>
      <x:c r="D1538" s="2" t="str">
        <x:v>WFC</x:v>
      </x:c>
      <x:c r="E1538" s="2" t="str">
        <x:v>FY2017</x:v>
      </x:c>
      <x:c r="F1538" s="2" t="str">
        <x:v>allowance</x:v>
      </x:c>
      <x:c r="G1538" s="2" t="n">
        <x:v>11960</x:v>
      </x:c>
      <x:c r="H1538" s="2" t="str">
        <x:v>USD</x:v>
      </x:c>
      <x:c r="I1538" s="2" t="str">
        <x:v>2017-12-31</x:v>
      </x:c>
      <x:c r="J1538" s="2" t="str">
        <x:v>2021-02-23</x:v>
      </x:c>
      <x:c r="K1538" s="2" t="str">
        <x:v>0000072971-21-000197</x:v>
      </x:c>
      <x:c r="L1538" s="2" t="str">
        <x:v>data/raw/filings/WFC_0000072971-21-000197_wfc-20201231.htm</x:v>
      </x:c>
      <x:c r="M1538" s="2" t="str">
        <x:v>https://www.sec.gov/Archives/edgar/data/72971/000007297121000197/wfc-20201231.htm</x:v>
      </x:c>
      <x:c r="N1538" s="2" t="str"/>
      <x:c r="O1538" s="2" t="str"/>
      <x:c r="P1538" s="2" t="str">
        <x:v>Structured source retained; exact visible anchor requires review</x:v>
      </x:c>
      <x:c r="Q1538" s="2" t="str">
        <x:v>Financing Receivable, Allowance for Credit Loss</x:v>
      </x:c>
      <x:c r="R1538" s="2" t="str"/>
      <x:c r="S1538" s="2" t="str"/>
      <x:c r="T1538" s="2" t="str"/>
    </x:row>
    <x:row r="1539" ht="24" customHeight="1">
      <x:c r="C1539" s="2" t="str">
        <x:v>Historical Inputs!F1539</x:v>
      </x:c>
      <x:c r="D1539" s="2" t="str">
        <x:v>WFC</x:v>
      </x:c>
      <x:c r="E1539" s="2" t="str">
        <x:v>FY2017</x:v>
      </x:c>
      <x:c r="F1539" s="2" t="str">
        <x:v>nonaccrual</x:v>
      </x:c>
      <x:c r="G1539" s="2" t="str">
        <x:v>n.a.</x:v>
      </x:c>
      <x:c r="H1539" s="2" t="str">
        <x:v>USDm</x:v>
      </x:c>
      <x:c r="I1539" s="2" t="str">
        <x:v>2017-12-31</x:v>
      </x:c>
      <x:c r="J1539" s="2" t="str"/>
      <x:c r="K1539" s="2" t="str"/>
      <x:c r="L1539" s="2" t="str"/>
      <x:c r="M1539" s="2" t="str"/>
      <x:c r="N1539" s="2" t="str"/>
      <x:c r="O1539" s="2" t="str"/>
      <x:c r="P1539" s="2" t="str">
        <x:v>Not reported / unavailable</x:v>
      </x:c>
      <x:c r="Q1539" s="2" t="str">
        <x:v>Nonaccrual</x:v>
      </x:c>
      <x:c r="R1539" s="2" t="str"/>
      <x:c r="S1539" s="2" t="str"/>
      <x:c r="T1539" s="2" t="str"/>
    </x:row>
    <x:row r="1540" ht="24" customHeight="1">
      <x:c r="C1540" s="2" t="str">
        <x:v>Historical Inputs!F1540</x:v>
      </x:c>
      <x:c r="D1540" s="2" t="str">
        <x:v>WFC</x:v>
      </x:c>
      <x:c r="E1540" s="2" t="str">
        <x:v>FY2017</x:v>
      </x:c>
      <x:c r="F1540" s="2" t="str">
        <x:v>cash</x:v>
      </x:c>
      <x:c r="G1540" s="2" t="str">
        <x:v>n.a.</x:v>
      </x:c>
      <x:c r="H1540" s="2" t="str">
        <x:v>USDm</x:v>
      </x:c>
      <x:c r="I1540" s="2" t="str">
        <x:v>2017-12-31</x:v>
      </x:c>
      <x:c r="J1540" s="2" t="str"/>
      <x:c r="K1540" s="2" t="str"/>
      <x:c r="L1540" s="2" t="str"/>
      <x:c r="M1540" s="2" t="str"/>
      <x:c r="N1540" s="2" t="str"/>
      <x:c r="O1540" s="2" t="str"/>
      <x:c r="P1540" s="2" t="str">
        <x:v>Not reported / unavailable</x:v>
      </x:c>
      <x:c r="Q1540" s="2" t="str">
        <x:v>Cash</x:v>
      </x:c>
      <x:c r="R1540" s="2" t="str"/>
      <x:c r="S1540" s="2" t="str"/>
      <x:c r="T1540" s="2" t="str"/>
    </x:row>
    <x:row r="1541" ht="24" customHeight="1">
      <x:c r="C1541" s="2" t="str">
        <x:v>Historical Inputs!F1541</x:v>
      </x:c>
      <x:c r="D1541" s="2" t="str">
        <x:v>WFC</x:v>
      </x:c>
      <x:c r="E1541" s="2" t="str">
        <x:v>FY2017</x:v>
      </x:c>
      <x:c r="F1541" s="2" t="str">
        <x:v>aoci</x:v>
      </x:c>
      <x:c r="G1541" s="2" t="n">
        <x:v>-2144</x:v>
      </x:c>
      <x:c r="H1541" s="2" t="str">
        <x:v>USD</x:v>
      </x:c>
      <x:c r="I1541" s="2" t="str">
        <x:v>2017-12-31</x:v>
      </x:c>
      <x:c r="J1541" s="2" t="str">
        <x:v>2019-02-27</x:v>
      </x:c>
      <x:c r="K1541" s="2" t="str">
        <x:v>0000072971-19-000227</x:v>
      </x:c>
      <x:c r="L1541" s="2" t="str">
        <x:v>data/raw/filings/WFC_0000072971-19-000227_wfc-12312018x10k.htm</x:v>
      </x:c>
      <x:c r="M1541" s="2" t="str">
        <x:v>https://www.sec.gov/Archives/edgar/data/72971/000007297119000227/wfc-12312018x10k.htm</x:v>
      </x:c>
      <x:c r="N1541" s="2" t="str"/>
      <x:c r="O1541" s="2" t="str"/>
      <x:c r="P1541" s="2" t="str">
        <x:v>Structured source retained; exact visible anchor requires review</x:v>
      </x:c>
      <x:c r="Q1541" s="2" t="str">
        <x:v>Accumulated Other Comprehensive Income (Loss), Net of Tax</x:v>
      </x:c>
      <x:c r="R1541" s="2" t="str"/>
      <x:c r="S1541" s="2" t="str"/>
      <x:c r="T1541" s="2" t="str"/>
    </x:row>
    <x:row r="1542" ht="24" customHeight="1">
      <x:c r="C1542" s="2" t="str">
        <x:v>Historical Inputs!F1542</x:v>
      </x:c>
      <x:c r="D1542" s="2" t="str">
        <x:v>WFC</x:v>
      </x:c>
      <x:c r="E1542" s="2" t="str">
        <x:v>FY2017</x:v>
      </x:c>
      <x:c r="F1542" s="2" t="str">
        <x:v>nii</x:v>
      </x:c>
      <x:c r="G1542" s="2" t="n">
        <x:v>49557</x:v>
      </x:c>
      <x:c r="H1542" s="2" t="str">
        <x:v>USD</x:v>
      </x:c>
      <x:c r="I1542" s="2" t="str">
        <x:v>2017-12-31</x:v>
      </x:c>
      <x:c r="J1542" s="2" t="str">
        <x:v>2020-02-27</x:v>
      </x:c>
      <x:c r="K1542" s="2" t="str">
        <x:v>0000072971-20-000217</x:v>
      </x:c>
      <x:c r="L1542" s="2" t="str">
        <x:v>data/raw/filings/WFC_0000072971-20-000217_wfc-12312019x10k.htm</x:v>
      </x:c>
      <x:c r="M1542" s="2" t="str">
        <x:v>https://www.sec.gov/Archives/edgar/data/72971/000007297120000217/wfc-12312019x10k.htm</x:v>
      </x:c>
      <x:c r="N1542" s="2" t="str"/>
      <x:c r="O1542" s="2" t="str"/>
      <x:c r="P1542" s="2" t="str">
        <x:v>Structured source retained; exact visible anchor requires review</x:v>
      </x:c>
      <x:c r="Q1542" s="2" t="str">
        <x:v>Interest Income (Expense), Net</x:v>
      </x:c>
      <x:c r="R1542" s="2" t="str"/>
      <x:c r="S1542" s="2" t="str"/>
      <x:c r="T1542" s="2" t="str"/>
    </x:row>
    <x:row r="1543" ht="24" customHeight="1">
      <x:c r="C1543" s="2" t="str">
        <x:v>Historical Inputs!F1543</x:v>
      </x:c>
      <x:c r="D1543" s="2" t="str">
        <x:v>WFC</x:v>
      </x:c>
      <x:c r="E1543" s="2" t="str">
        <x:v>FY2017</x:v>
      </x:c>
      <x:c r="F1543" s="2" t="str">
        <x:v>noninterest_income</x:v>
      </x:c>
      <x:c r="G1543" s="2" t="n">
        <x:v>38832</x:v>
      </x:c>
      <x:c r="H1543" s="2" t="str">
        <x:v>USD</x:v>
      </x:c>
      <x:c r="I1543" s="2" t="str">
        <x:v>2017-12-31</x:v>
      </x:c>
      <x:c r="J1543" s="2" t="str">
        <x:v>2020-02-27</x:v>
      </x:c>
      <x:c r="K1543" s="2" t="str">
        <x:v>0000072971-20-000217</x:v>
      </x:c>
      <x:c r="L1543" s="2" t="str">
        <x:v>data/raw/filings/WFC_0000072971-20-000217_wfc-12312019x10k.htm</x:v>
      </x:c>
      <x:c r="M1543" s="2" t="str">
        <x:v>https://www.sec.gov/Archives/edgar/data/72971/000007297120000217/wfc-12312019x10k.htm</x:v>
      </x:c>
      <x:c r="N1543" s="2" t="str"/>
      <x:c r="O1543" s="2" t="str"/>
      <x:c r="P1543" s="2" t="str">
        <x:v>Structured source retained; exact visible anchor requires review</x:v>
      </x:c>
      <x:c r="Q1543" s="2" t="str">
        <x:v>Noninterest Income</x:v>
      </x:c>
      <x:c r="R1543" s="2" t="str"/>
      <x:c r="S1543" s="2" t="str"/>
      <x:c r="T1543" s="2" t="str"/>
    </x:row>
    <x:row r="1544" ht="24" customHeight="1">
      <x:c r="C1544" s="2" t="str">
        <x:v>Historical Inputs!F1544</x:v>
      </x:c>
      <x:c r="D1544" s="2" t="str">
        <x:v>WFC</x:v>
      </x:c>
      <x:c r="E1544" s="2" t="str">
        <x:v>FY2017</x:v>
      </x:c>
      <x:c r="F1544" s="2" t="str">
        <x:v>revenue_reported</x:v>
      </x:c>
      <x:c r="G1544" s="2" t="n">
        <x:v>88389</x:v>
      </x:c>
      <x:c r="H1544" s="2" t="str">
        <x:v>USD</x:v>
      </x:c>
      <x:c r="I1544" s="2" t="str">
        <x:v>2017-12-31</x:v>
      </x:c>
      <x:c r="J1544" s="2" t="str">
        <x:v>2020-02-27</x:v>
      </x:c>
      <x:c r="K1544" s="2" t="str">
        <x:v>0000072971-20-000217</x:v>
      </x:c>
      <x:c r="L1544" s="2" t="str">
        <x:v>data/raw/filings/WFC_0000072971-20-000217_wfc-12312019x10k.htm</x:v>
      </x:c>
      <x:c r="M1544" s="2" t="str">
        <x:v>https://www.sec.gov/Archives/edgar/data/72971/000007297120000217/wfc-12312019x10k.htm</x:v>
      </x:c>
      <x:c r="N1544" s="2" t="str"/>
      <x:c r="O1544" s="2" t="str"/>
      <x:c r="P1544" s="2" t="str">
        <x:v>Structured source retained; exact visible anchor requires review</x:v>
      </x:c>
      <x:c r="Q1544" s="2" t="str">
        <x:v>Revenues</x:v>
      </x:c>
      <x:c r="R1544" s="2" t="str"/>
      <x:c r="S1544" s="2" t="str"/>
      <x:c r="T1544" s="2" t="str"/>
    </x:row>
    <x:row r="1545" ht="24" customHeight="1">
      <x:c r="C1545" s="2" t="str">
        <x:v>Historical Inputs!F1545</x:v>
      </x:c>
      <x:c r="D1545" s="2" t="str">
        <x:v>WFC</x:v>
      </x:c>
      <x:c r="E1545" s="2" t="str">
        <x:v>FY2017</x:v>
      </x:c>
      <x:c r="F1545" s="2" t="str">
        <x:v>opex</x:v>
      </x:c>
      <x:c r="G1545" s="2" t="n">
        <x:v>58484</x:v>
      </x:c>
      <x:c r="H1545" s="2" t="str">
        <x:v>USD</x:v>
      </x:c>
      <x:c r="I1545" s="2" t="str">
        <x:v>2017-12-31</x:v>
      </x:c>
      <x:c r="J1545" s="2" t="str">
        <x:v>2020-02-27</x:v>
      </x:c>
      <x:c r="K1545" s="2" t="str">
        <x:v>0000072971-20-000217</x:v>
      </x:c>
      <x:c r="L1545" s="2" t="str">
        <x:v>data/raw/filings/WFC_0000072971-20-000217_wfc-12312019x10k.htm</x:v>
      </x:c>
      <x:c r="M1545" s="2" t="str">
        <x:v>https://www.sec.gov/Archives/edgar/data/72971/000007297120000217/wfc-12312019x10k.htm</x:v>
      </x:c>
      <x:c r="N1545" s="2" t="str"/>
      <x:c r="O1545" s="2" t="str"/>
      <x:c r="P1545" s="2" t="str">
        <x:v>Structured source retained; exact visible anchor requires review</x:v>
      </x:c>
      <x:c r="Q1545" s="2" t="str">
        <x:v>Noninterest Expense</x:v>
      </x:c>
      <x:c r="R1545" s="2" t="str"/>
      <x:c r="S1545" s="2" t="str"/>
      <x:c r="T1545" s="2" t="str"/>
    </x:row>
    <x:row r="1546" ht="24" customHeight="1">
      <x:c r="C1546" s="2" t="str">
        <x:v>Historical Inputs!F1546</x:v>
      </x:c>
      <x:c r="D1546" s="2" t="str">
        <x:v>WFC</x:v>
      </x:c>
      <x:c r="E1546" s="2" t="str">
        <x:v>FY2017</x:v>
      </x:c>
      <x:c r="F1546" s="2" t="str">
        <x:v>provision</x:v>
      </x:c>
      <x:c r="G1546" s="2" t="n">
        <x:v>2528</x:v>
      </x:c>
      <x:c r="H1546" s="2" t="str">
        <x:v>USD</x:v>
      </x:c>
      <x:c r="I1546" s="2" t="str">
        <x:v>2017-12-31</x:v>
      </x:c>
      <x:c r="J1546" s="2" t="str">
        <x:v>2020-02-27</x:v>
      </x:c>
      <x:c r="K1546" s="2" t="str">
        <x:v>0000072971-20-000217</x:v>
      </x:c>
      <x:c r="L1546" s="2" t="str">
        <x:v>data/raw/filings/WFC_0000072971-20-000217_wfc-12312019x10k.htm</x:v>
      </x:c>
      <x:c r="M1546" s="2" t="str">
        <x:v>https://www.sec.gov/Archives/edgar/data/72971/000007297120000217/wfc-12312019x10k.htm</x:v>
      </x:c>
      <x:c r="N1546" s="2" t="str"/>
      <x:c r="O1546" s="2" t="str"/>
      <x:c r="P1546" s="2" t="str">
        <x:v>Structured source retained; exact visible anchor requires review</x:v>
      </x:c>
      <x:c r="Q1546" s="2" t="str">
        <x:v>Provision for Loan, Lease, and Other Losses</x:v>
      </x:c>
      <x:c r="R1546" s="2" t="str"/>
      <x:c r="S1546" s="2" t="str"/>
      <x:c r="T1546" s="2" t="str"/>
    </x:row>
    <x:row r="1547" ht="24" customHeight="1">
      <x:c r="C1547" s="2" t="str">
        <x:v>Historical Inputs!F1547</x:v>
      </x:c>
      <x:c r="D1547" s="2" t="str">
        <x:v>WFC</x:v>
      </x:c>
      <x:c r="E1547" s="2" t="str">
        <x:v>FY2017</x:v>
      </x:c>
      <x:c r="F1547" s="2" t="str">
        <x:v>pretax</x:v>
      </x:c>
      <x:c r="G1547" s="2" t="n">
        <x:v>27377</x:v>
      </x:c>
      <x:c r="H1547" s="2" t="str">
        <x:v>USD</x:v>
      </x:c>
      <x:c r="I1547" s="2" t="str">
        <x:v>2017-12-31</x:v>
      </x:c>
      <x:c r="J1547" s="2" t="str">
        <x:v>2020-02-27</x:v>
      </x:c>
      <x:c r="K1547" s="2" t="str">
        <x:v>0000072971-20-000217</x:v>
      </x:c>
      <x:c r="L1547" s="2" t="str">
        <x:v>data/raw/filings/WFC_0000072971-20-000217_wfc-12312019x10k.htm</x:v>
      </x:c>
      <x:c r="M1547" s="2" t="str">
        <x:v>https://www.sec.gov/Archives/edgar/data/72971/000007297120000217/wfc-12312019x10k.htm</x:v>
      </x:c>
      <x:c r="N1547" s="2" t="str"/>
      <x:c r="O1547" s="2" t="str"/>
      <x:c r="P1547" s="2" t="str">
        <x:v>Structured source retained; exact visible anchor requires review</x:v>
      </x:c>
      <x:c r="Q1547" s="2" t="str">
        <x:v>Income (Loss) from Continuing Operations before Income Taxes, Noncontrolling Interest</x:v>
      </x:c>
      <x:c r="R1547" s="2" t="str"/>
      <x:c r="S1547" s="2" t="str"/>
      <x:c r="T1547" s="2" t="str"/>
    </x:row>
    <x:row r="1548" ht="24" customHeight="1">
      <x:c r="C1548" s="2" t="str">
        <x:v>Historical Inputs!F1548</x:v>
      </x:c>
      <x:c r="D1548" s="2" t="str">
        <x:v>WFC</x:v>
      </x:c>
      <x:c r="E1548" s="2" t="str">
        <x:v>FY2017</x:v>
      </x:c>
      <x:c r="F1548" s="2" t="str">
        <x:v>tax</x:v>
      </x:c>
      <x:c r="G1548" s="2" t="n">
        <x:v>4917</x:v>
      </x:c>
      <x:c r="H1548" s="2" t="str">
        <x:v>USD</x:v>
      </x:c>
      <x:c r="I1548" s="2" t="str">
        <x:v>2017-12-31</x:v>
      </x:c>
      <x:c r="J1548" s="2" t="str">
        <x:v>2020-02-27</x:v>
      </x:c>
      <x:c r="K1548" s="2" t="str">
        <x:v>0000072971-20-000217</x:v>
      </x:c>
      <x:c r="L1548" s="2" t="str">
        <x:v>data/raw/filings/WFC_0000072971-20-000217_wfc-12312019x10k.htm</x:v>
      </x:c>
      <x:c r="M1548" s="2" t="str">
        <x:v>https://www.sec.gov/Archives/edgar/data/72971/000007297120000217/wfc-12312019x10k.htm</x:v>
      </x:c>
      <x:c r="N1548" s="2" t="str"/>
      <x:c r="O1548" s="2" t="str"/>
      <x:c r="P1548" s="2" t="str">
        <x:v>Structured source retained; exact visible anchor requires review</x:v>
      </x:c>
      <x:c r="Q1548" s="2" t="str">
        <x:v>Income Tax Expense (Benefit)</x:v>
      </x:c>
      <x:c r="R1548" s="2" t="str"/>
      <x:c r="S1548" s="2" t="str"/>
      <x:c r="T1548" s="2" t="str"/>
    </x:row>
    <x:row r="1549" ht="24" customHeight="1">
      <x:c r="C1549" s="2" t="str">
        <x:v>Historical Inputs!F1549</x:v>
      </x:c>
      <x:c r="D1549" s="2" t="str">
        <x:v>WFC</x:v>
      </x:c>
      <x:c r="E1549" s="2" t="str">
        <x:v>FY2017</x:v>
      </x:c>
      <x:c r="F1549" s="2" t="str">
        <x:v>net_income</x:v>
      </x:c>
      <x:c r="G1549" s="2" t="n">
        <x:v>22183</x:v>
      </x:c>
      <x:c r="H1549" s="2" t="str">
        <x:v>USD</x:v>
      </x:c>
      <x:c r="I1549" s="2" t="str">
        <x:v>2017-12-31</x:v>
      </x:c>
      <x:c r="J1549" s="2" t="str">
        <x:v>2020-02-27</x:v>
      </x:c>
      <x:c r="K1549" s="2" t="str">
        <x:v>0000072971-20-000217</x:v>
      </x:c>
      <x:c r="L1549" s="2" t="str">
        <x:v>data/raw/filings/WFC_0000072971-20-000217_wfc-12312019x10k.htm</x:v>
      </x:c>
      <x:c r="M1549" s="2" t="str">
        <x:v>https://www.sec.gov/Archives/edgar/data/72971/000007297120000217/wfc-12312019x10k.htm</x:v>
      </x:c>
      <x:c r="N1549" s="2" t="str"/>
      <x:c r="O1549" s="2" t="str"/>
      <x:c r="P1549" s="2" t="str">
        <x:v>Structured source retained; exact visible anchor requires review</x:v>
      </x:c>
      <x:c r="Q1549" s="2" t="str">
        <x:v>Net Income (Loss) Attributable to Parent</x:v>
      </x:c>
      <x:c r="R1549" s="2" t="str"/>
      <x:c r="S1549" s="2" t="str"/>
      <x:c r="T1549" s="2" t="str"/>
    </x:row>
    <x:row r="1550" ht="24" customHeight="1">
      <x:c r="C1550" s="2" t="str">
        <x:v>Historical Inputs!F1550</x:v>
      </x:c>
      <x:c r="D1550" s="2" t="str">
        <x:v>WFC</x:v>
      </x:c>
      <x:c r="E1550" s="2" t="str">
        <x:v>FY2017</x:v>
      </x:c>
      <x:c r="F1550" s="2" t="str">
        <x:v>common_income</x:v>
      </x:c>
      <x:c r="G1550" s="2" t="n">
        <x:v>20554</x:v>
      </x:c>
      <x:c r="H1550" s="2" t="str">
        <x:v>USD</x:v>
      </x:c>
      <x:c r="I1550" s="2" t="str">
        <x:v>2017-12-31</x:v>
      </x:c>
      <x:c r="J1550" s="2" t="str">
        <x:v>2020-02-27</x:v>
      </x:c>
      <x:c r="K1550" s="2" t="str">
        <x:v>0000072971-20-000217</x:v>
      </x:c>
      <x:c r="L1550" s="2" t="str">
        <x:v>data/raw/filings/WFC_0000072971-20-000217_wfc-12312019x10k.htm</x:v>
      </x:c>
      <x:c r="M1550" s="2" t="str">
        <x:v>https://www.sec.gov/Archives/edgar/data/72971/000007297120000217/wfc-12312019x10k.htm</x:v>
      </x:c>
      <x:c r="N1550" s="2" t="str"/>
      <x:c r="O1550" s="2" t="str"/>
      <x:c r="P1550" s="2" t="str">
        <x:v>Structured source retained; exact visible anchor requires review</x:v>
      </x:c>
      <x:c r="Q1550" s="2" t="str">
        <x:v>Net Income (Loss) Available to Common Stockholders, Basic</x:v>
      </x:c>
      <x:c r="R1550" s="2" t="str"/>
      <x:c r="S1550" s="2" t="str"/>
      <x:c r="T1550" s="2" t="str"/>
    </x:row>
    <x:row r="1551" ht="24" customHeight="1">
      <x:c r="C1551" s="2" t="str">
        <x:v>Historical Inputs!F1551</x:v>
      </x:c>
      <x:c r="D1551" s="2" t="str">
        <x:v>WFC</x:v>
      </x:c>
      <x:c r="E1551" s="2" t="str">
        <x:v>FY2017</x:v>
      </x:c>
      <x:c r="F1551" s="2" t="str">
        <x:v>preferred_div</x:v>
      </x:c>
      <x:c r="G1551" s="2" t="n">
        <x:v>1629</x:v>
      </x:c>
      <x:c r="H1551" s="2" t="str">
        <x:v>USD</x:v>
      </x:c>
      <x:c r="I1551" s="2" t="str">
        <x:v>2017-12-31</x:v>
      </x:c>
      <x:c r="J1551" s="2" t="str">
        <x:v>2020-02-27</x:v>
      </x:c>
      <x:c r="K1551" s="2" t="str">
        <x:v>0000072971-20-000217</x:v>
      </x:c>
      <x:c r="L1551" s="2" t="str">
        <x:v>data/raw/filings/WFC_0000072971-20-000217_wfc-12312019x10k.htm</x:v>
      </x:c>
      <x:c r="M1551" s="2" t="str">
        <x:v>https://www.sec.gov/Archives/edgar/data/72971/000007297120000217/wfc-12312019x10k.htm</x:v>
      </x:c>
      <x:c r="N1551" s="2" t="str"/>
      <x:c r="O1551" s="2" t="str"/>
      <x:c r="P1551" s="2" t="str">
        <x:v>Structured source retained; exact visible anchor requires review</x:v>
      </x:c>
      <x:c r="Q1551" s="2" t="str">
        <x:v>Preferred Stock Dividends and Other Adjustments</x:v>
      </x:c>
      <x:c r="R1551" s="2" t="str"/>
      <x:c r="S1551" s="2" t="str"/>
      <x:c r="T1551" s="2" t="str"/>
    </x:row>
    <x:row r="1552" ht="24" customHeight="1">
      <x:c r="C1552" s="2" t="str">
        <x:v>Historical Inputs!F1552</x:v>
      </x:c>
      <x:c r="D1552" s="2" t="str">
        <x:v>WFC</x:v>
      </x:c>
      <x:c r="E1552" s="2" t="str">
        <x:v>FY2017</x:v>
      </x:c>
      <x:c r="F1552" s="2" t="str">
        <x:v>eps</x:v>
      </x:c>
      <x:c r="G1552" s="2" t="n">
        <x:v>4.1</x:v>
      </x:c>
      <x:c r="H1552" s="2" t="str">
        <x:v>USD/shares</x:v>
      </x:c>
      <x:c r="I1552" s="2" t="str">
        <x:v>2017-12-31</x:v>
      </x:c>
      <x:c r="J1552" s="2" t="str">
        <x:v>2020-02-27</x:v>
      </x:c>
      <x:c r="K1552" s="2" t="str">
        <x:v>0000072971-20-000217</x:v>
      </x:c>
      <x:c r="L1552" s="2" t="str">
        <x:v>data/raw/filings/WFC_0000072971-20-000217_wfc-12312019x10k.htm</x:v>
      </x:c>
      <x:c r="M1552" s="2" t="str">
        <x:v>https://www.sec.gov/Archives/edgar/data/72971/000007297120000217/wfc-12312019x10k.htm</x:v>
      </x:c>
      <x:c r="N1552" s="2" t="str"/>
      <x:c r="O1552" s="2" t="str"/>
      <x:c r="P1552" s="2" t="str">
        <x:v>Structured source retained; exact visible anchor requires review</x:v>
      </x:c>
      <x:c r="Q1552" s="2" t="str">
        <x:v>Earnings Per Share, Diluted</x:v>
      </x:c>
      <x:c r="R1552" s="2" t="str"/>
      <x:c r="S1552" s="2" t="str"/>
      <x:c r="T1552" s="2" t="str"/>
    </x:row>
    <x:row r="1553" ht="24" customHeight="1">
      <x:c r="C1553" s="2" t="str">
        <x:v>Historical Inputs!F1553</x:v>
      </x:c>
      <x:c r="D1553" s="2" t="str">
        <x:v>WFC</x:v>
      </x:c>
      <x:c r="E1553" s="2" t="str">
        <x:v>FY2017</x:v>
      </x:c>
      <x:c r="F1553" s="2" t="str">
        <x:v>shares_diluted</x:v>
      </x:c>
      <x:c r="G1553" s="2" t="n">
        <x:v>5017.3</x:v>
      </x:c>
      <x:c r="H1553" s="2" t="str">
        <x:v>shares</x:v>
      </x:c>
      <x:c r="I1553" s="2" t="str">
        <x:v>2017-12-31</x:v>
      </x:c>
      <x:c r="J1553" s="2" t="str">
        <x:v>2020-02-27</x:v>
      </x:c>
      <x:c r="K1553" s="2" t="str">
        <x:v>0000072971-20-000217</x:v>
      </x:c>
      <x:c r="L1553" s="2" t="str">
        <x:v>data/raw/filings/WFC_0000072971-20-000217_wfc-12312019x10k.htm</x:v>
      </x:c>
      <x:c r="M1553" s="2" t="str">
        <x:v>https://www.sec.gov/Archives/edgar/data/72971/000007297120000217/wfc-12312019x10k.htm</x:v>
      </x:c>
      <x:c r="N1553" s="2" t="str"/>
      <x:c r="O1553" s="2" t="str"/>
      <x:c r="P1553" s="2" t="str">
        <x:v>Structured source retained; exact visible anchor requires review</x:v>
      </x:c>
      <x:c r="Q1553" s="2" t="str">
        <x:v>Weighted Average Number of Shares Outstanding, Diluted</x:v>
      </x:c>
      <x:c r="R1553" s="2" t="str"/>
      <x:c r="S1553" s="2" t="str"/>
      <x:c r="T1553" s="2" t="str"/>
    </x:row>
    <x:row r="1554" ht="24" customHeight="1">
      <x:c r="C1554" s="2" t="str">
        <x:v>Historical Inputs!F1554</x:v>
      </x:c>
      <x:c r="D1554" s="2" t="str">
        <x:v>WFC</x:v>
      </x:c>
      <x:c r="E1554" s="2" t="str">
        <x:v>FY2017</x:v>
      </x:c>
      <x:c r="F1554" s="2" t="str">
        <x:v>dps</x:v>
      </x:c>
      <x:c r="G1554" s="2" t="n">
        <x:v>1.54</x:v>
      </x:c>
      <x:c r="H1554" s="2" t="str">
        <x:v>USD/shares</x:v>
      </x:c>
      <x:c r="I1554" s="2" t="str">
        <x:v>2017-12-31</x:v>
      </x:c>
      <x:c r="J1554" s="2" t="str">
        <x:v>2020-02-27</x:v>
      </x:c>
      <x:c r="K1554" s="2" t="str">
        <x:v>0000072971-20-000217</x:v>
      </x:c>
      <x:c r="L1554" s="2" t="str">
        <x:v>data/raw/filings/WFC_0000072971-20-000217_wfc-12312019x10k.htm</x:v>
      </x:c>
      <x:c r="M1554" s="2" t="str">
        <x:v>https://www.sec.gov/Archives/edgar/data/72971/000007297120000217/wfc-12312019x10k.htm</x:v>
      </x:c>
      <x:c r="N1554" s="2" t="str"/>
      <x:c r="O1554" s="2" t="str"/>
      <x:c r="P1554" s="2" t="str">
        <x:v>Structured source retained; exact visible anchor requires review</x:v>
      </x:c>
      <x:c r="Q1554" s="2" t="str">
        <x:v>Common Stock, Dividends, Per Share, Declared</x:v>
      </x:c>
      <x:c r="R1554" s="2" t="str"/>
      <x:c r="S1554" s="2" t="str"/>
      <x:c r="T1554" s="2" t="str"/>
    </x:row>
    <x:row r="1555" ht="24" customHeight="1">
      <x:c r="C1555" s="2" t="str">
        <x:v>Historical Inputs!F1555</x:v>
      </x:c>
      <x:c r="D1555" s="2" t="str">
        <x:v>WFC</x:v>
      </x:c>
      <x:c r="E1555" s="2" t="str">
        <x:v>FY2017</x:v>
      </x:c>
      <x:c r="F1555" s="2" t="str">
        <x:v>dividends</x:v>
      </x:c>
      <x:c r="G1555" s="2" t="n">
        <x:v>7480</x:v>
      </x:c>
      <x:c r="H1555" s="2" t="str">
        <x:v>USD</x:v>
      </x:c>
      <x:c r="I1555" s="2" t="str">
        <x:v>2017-12-31</x:v>
      </x:c>
      <x:c r="J1555" s="2" t="str">
        <x:v>2020-02-27</x:v>
      </x:c>
      <x:c r="K1555" s="2" t="str">
        <x:v>0000072971-20-000217</x:v>
      </x:c>
      <x:c r="L1555" s="2" t="str">
        <x:v>data/raw/filings/WFC_0000072971-20-000217_wfc-12312019x10k.htm</x:v>
      </x:c>
      <x:c r="M1555" s="2" t="str">
        <x:v>https://www.sec.gov/Archives/edgar/data/72971/000007297120000217/wfc-12312019x10k.htm</x:v>
      </x:c>
      <x:c r="N1555" s="2" t="str"/>
      <x:c r="O1555" s="2" t="str"/>
      <x:c r="P1555" s="2" t="str">
        <x:v>Structured source retained; exact visible anchor requires review</x:v>
      </x:c>
      <x:c r="Q1555" s="2" t="str">
        <x:v>Payments of Ordinary Dividends, Common Stock</x:v>
      </x:c>
      <x:c r="R1555" s="2" t="str"/>
      <x:c r="S1555" s="2" t="str"/>
      <x:c r="T1555" s="2" t="str"/>
    </x:row>
    <x:row r="1556" ht="24" customHeight="1">
      <x:c r="C1556" s="2" t="str">
        <x:v>Historical Inputs!F1556</x:v>
      </x:c>
      <x:c r="D1556" s="2" t="str">
        <x:v>WFC</x:v>
      </x:c>
      <x:c r="E1556" s="2" t="str">
        <x:v>FY2017</x:v>
      </x:c>
      <x:c r="F1556" s="2" t="str">
        <x:v>buybacks</x:v>
      </x:c>
      <x:c r="G1556" s="2" t="n">
        <x:v>9908</x:v>
      </x:c>
      <x:c r="H1556" s="2" t="str">
        <x:v>USD</x:v>
      </x:c>
      <x:c r="I1556" s="2" t="str">
        <x:v>2017-12-31</x:v>
      </x:c>
      <x:c r="J1556" s="2" t="str">
        <x:v>2020-02-27</x:v>
      </x:c>
      <x:c r="K1556" s="2" t="str">
        <x:v>0000072971-20-000217</x:v>
      </x:c>
      <x:c r="L1556" s="2" t="str">
        <x:v>data/raw/filings/WFC_0000072971-20-000217_wfc-12312019x10k.htm</x:v>
      </x:c>
      <x:c r="M1556" s="2" t="str">
        <x:v>https://www.sec.gov/Archives/edgar/data/72971/000007297120000217/wfc-12312019x10k.htm</x:v>
      </x:c>
      <x:c r="N1556" s="2" t="str"/>
      <x:c r="O1556" s="2" t="str"/>
      <x:c r="P1556" s="2" t="str">
        <x:v>Structured source retained; exact visible anchor requires review</x:v>
      </x:c>
      <x:c r="Q1556" s="2" t="str">
        <x:v>Payments for Repurchase of Common Stock</x:v>
      </x:c>
      <x:c r="R1556" s="2" t="str"/>
      <x:c r="S1556" s="2" t="str"/>
      <x:c r="T1556" s="2" t="str"/>
    </x:row>
    <x:row r="1557" ht="24" customHeight="1">
      <x:c r="C1557" s="2" t="str">
        <x:v>Historical Inputs!F1557</x:v>
      </x:c>
      <x:c r="D1557" s="2" t="str">
        <x:v>WFC</x:v>
      </x:c>
      <x:c r="E1557" s="2" t="str">
        <x:v>FY2017</x:v>
      </x:c>
      <x:c r="F1557" s="2" t="str">
        <x:v>chargeoffs</x:v>
      </x:c>
      <x:c r="G1557" s="2" t="str">
        <x:v>n.a.</x:v>
      </x:c>
      <x:c r="H1557" s="2" t="str">
        <x:v>USDm</x:v>
      </x:c>
      <x:c r="I1557" s="2" t="str">
        <x:v>2017-12-31</x:v>
      </x:c>
      <x:c r="J1557" s="2" t="str"/>
      <x:c r="K1557" s="2" t="str"/>
      <x:c r="L1557" s="2" t="str"/>
      <x:c r="M1557" s="2" t="str"/>
      <x:c r="N1557" s="2" t="str"/>
      <x:c r="O1557" s="2" t="str"/>
      <x:c r="P1557" s="2" t="str">
        <x:v>Not reported / unavailable</x:v>
      </x:c>
      <x:c r="Q1557" s="2" t="str">
        <x:v>Gross loan charge-offs</x:v>
      </x:c>
      <x:c r="R1557" s="2" t="str"/>
      <x:c r="S1557" s="2" t="str"/>
      <x:c r="T1557" s="2" t="str"/>
    </x:row>
    <x:row r="1558" ht="24" customHeight="1">
      <x:c r="C1558" s="2" t="str">
        <x:v>Historical Inputs!F1558</x:v>
      </x:c>
      <x:c r="D1558" s="2" t="str">
        <x:v>WFC</x:v>
      </x:c>
      <x:c r="E1558" s="2" t="str">
        <x:v>FY2017</x:v>
      </x:c>
      <x:c r="F1558" s="2" t="str">
        <x:v>recoveries</x:v>
      </x:c>
      <x:c r="G1558" s="2" t="str">
        <x:v>n.a.</x:v>
      </x:c>
      <x:c r="H1558" s="2" t="str">
        <x:v>USDm</x:v>
      </x:c>
      <x:c r="I1558" s="2" t="str">
        <x:v>2017-12-31</x:v>
      </x:c>
      <x:c r="J1558" s="2" t="str"/>
      <x:c r="K1558" s="2" t="str"/>
      <x:c r="L1558" s="2" t="str"/>
      <x:c r="M1558" s="2" t="str"/>
      <x:c r="N1558" s="2" t="str"/>
      <x:c r="O1558" s="2" t="str"/>
      <x:c r="P1558" s="2" t="str">
        <x:v>Not reported / unavailable</x:v>
      </x:c>
      <x:c r="Q1558" s="2" t="str">
        <x:v>Loan recoveries</x:v>
      </x:c>
      <x:c r="R1558" s="2" t="str"/>
      <x:c r="S1558" s="2" t="str"/>
      <x:c r="T1558" s="2" t="str"/>
    </x:row>
    <x:row r="1559" ht="24" customHeight="1">
      <x:c r="C1559" s="2" t="str">
        <x:v>Historical Inputs!F1559</x:v>
      </x:c>
      <x:c r="D1559" s="2" t="str">
        <x:v>WFC</x:v>
      </x:c>
      <x:c r="E1559" s="2" t="str">
        <x:v>FY2017</x:v>
      </x:c>
      <x:c r="F1559" s="2" t="str">
        <x:v>rwa</x:v>
      </x:c>
      <x:c r="G1559" s="2" t="str">
        <x:v>n.a.</x:v>
      </x:c>
      <x:c r="H1559" s="2" t="str">
        <x:v>USDm</x:v>
      </x:c>
      <x:c r="I1559" s="2" t="str">
        <x:v>2017-12-31</x:v>
      </x:c>
      <x:c r="J1559" s="2" t="str"/>
      <x:c r="K1559" s="2" t="str"/>
      <x:c r="L1559" s="2" t="str"/>
      <x:c r="M1559" s="2" t="str"/>
      <x:c r="N1559" s="2" t="str"/>
      <x:c r="O1559" s="2" t="str"/>
      <x:c r="P1559" s="2" t="str">
        <x:v>Not reported / unavailable</x:v>
      </x:c>
      <x:c r="Q1559" s="2" t="str">
        <x:v>Risk-weighted assets</x:v>
      </x:c>
      <x:c r="R1559" s="2" t="str"/>
      <x:c r="S1559" s="2" t="str"/>
      <x:c r="T1559" s="2" t="str"/>
    </x:row>
    <x:row r="1560" ht="24" customHeight="1">
      <x:c r="C1560" s="2" t="str">
        <x:v>Historical Inputs!F1560</x:v>
      </x:c>
      <x:c r="D1560" s="2" t="str">
        <x:v>WFC</x:v>
      </x:c>
      <x:c r="E1560" s="2" t="str">
        <x:v>FY2017</x:v>
      </x:c>
      <x:c r="F1560" s="2" t="str">
        <x:v>cet1_reported</x:v>
      </x:c>
      <x:c r="G1560" s="2" t="str">
        <x:v>n.a.</x:v>
      </x:c>
      <x:c r="H1560" s="2" t="str">
        <x:v>%</x:v>
      </x:c>
      <x:c r="I1560" s="2" t="str">
        <x:v>2017-12-31</x:v>
      </x:c>
      <x:c r="J1560" s="2" t="str"/>
      <x:c r="K1560" s="2" t="str"/>
      <x:c r="L1560" s="2" t="str"/>
      <x:c r="M1560" s="2" t="str"/>
      <x:c r="N1560" s="2" t="str"/>
      <x:c r="O1560" s="2" t="str"/>
      <x:c r="P1560" s="2" t="str">
        <x:v>Not reported / unavailable</x:v>
      </x:c>
      <x:c r="Q1560" s="2" t="str">
        <x:v>Actual standardized CET1 ratio</x:v>
      </x:c>
      <x:c r="R1560" s="2" t="str"/>
      <x:c r="S1560" s="2" t="str"/>
      <x:c r="T1560" s="2" t="str"/>
    </x:row>
    <x:row r="1561" ht="24" customHeight="1">
      <x:c r="C1561" s="2" t="str">
        <x:v>Historical Inputs!F1561</x:v>
      </x:c>
      <x:c r="D1561" s="2" t="str">
        <x:v>WFC</x:v>
      </x:c>
      <x:c r="E1561" s="2" t="str">
        <x:v>FY2017</x:v>
      </x:c>
      <x:c r="F1561" s="2" t="str">
        <x:v>nim_reported</x:v>
      </x:c>
      <x:c r="G1561" s="2" t="str">
        <x:v>n.a.</x:v>
      </x:c>
      <x:c r="H1561" s="2" t="str">
        <x:v>%</x:v>
      </x:c>
      <x:c r="I1561" s="2" t="str">
        <x:v>2017-12-31</x:v>
      </x:c>
      <x:c r="J1561" s="2" t="str"/>
      <x:c r="K1561" s="2" t="str"/>
      <x:c r="L1561" s="2" t="str"/>
      <x:c r="M1561" s="2" t="str"/>
      <x:c r="N1561" s="2" t="str"/>
      <x:c r="O1561" s="2" t="str"/>
      <x:c r="P1561" s="2" t="str">
        <x:v>Not reported / unavailable</x:v>
      </x:c>
      <x:c r="Q1561" s="2" t="str">
        <x:v>Issuer reported net interest margin</x:v>
      </x:c>
      <x:c r="R1561" s="2" t="str"/>
      <x:c r="S1561" s="2" t="str"/>
      <x:c r="T1561" s="2" t="str"/>
    </x:row>
    <x:row r="1562" ht="24" customHeight="1">
      <x:c r="C1562" s="2" t="str">
        <x:v>Historical Inputs!F1562</x:v>
      </x:c>
      <x:c r="D1562" s="2" t="str">
        <x:v>WFC</x:v>
      </x:c>
      <x:c r="E1562" s="2" t="str">
        <x:v>FY2017</x:v>
      </x:c>
      <x:c r="F1562" s="2" t="str">
        <x:v>bvps_reported</x:v>
      </x:c>
      <x:c r="G1562" s="2" t="str">
        <x:v>n.a.</x:v>
      </x:c>
      <x:c r="H1562" s="2" t="str">
        <x:v>USD/share</x:v>
      </x:c>
      <x:c r="I1562" s="2" t="str">
        <x:v>2017-12-31</x:v>
      </x:c>
      <x:c r="J1562" s="2" t="str"/>
      <x:c r="K1562" s="2" t="str"/>
      <x:c r="L1562" s="2" t="str"/>
      <x:c r="M1562" s="2" t="str"/>
      <x:c r="N1562" s="2" t="str"/>
      <x:c r="O1562" s="2" t="str"/>
      <x:c r="P1562" s="2" t="str">
        <x:v>Not reported / unavailable</x:v>
      </x:c>
      <x:c r="Q1562" s="2" t="str">
        <x:v>Reported common book value per share</x:v>
      </x:c>
      <x:c r="R1562" s="2" t="str"/>
      <x:c r="S1562" s="2" t="str"/>
      <x:c r="T1562" s="2" t="str"/>
    </x:row>
    <x:row r="1563" ht="24" customHeight="1">
      <x:c r="C1563" s="2" t="str">
        <x:v>Historical Inputs!F1563</x:v>
      </x:c>
      <x:c r="D1563" s="2" t="str">
        <x:v>WFC</x:v>
      </x:c>
      <x:c r="E1563" s="2" t="str">
        <x:v>FY2017</x:v>
      </x:c>
      <x:c r="F1563" s="2" t="str">
        <x:v>tbvps_reported</x:v>
      </x:c>
      <x:c r="G1563" s="2" t="str">
        <x:v>n.a.</x:v>
      </x:c>
      <x:c r="H1563" s="2" t="str">
        <x:v>USD/share</x:v>
      </x:c>
      <x:c r="I1563" s="2" t="str">
        <x:v>2017-12-31</x:v>
      </x:c>
      <x:c r="J1563" s="2" t="str"/>
      <x:c r="K1563" s="2" t="str"/>
      <x:c r="L1563" s="2" t="str"/>
      <x:c r="M1563" s="2" t="str"/>
      <x:c r="N1563" s="2" t="str"/>
      <x:c r="O1563" s="2" t="str"/>
      <x:c r="P1563" s="2" t="str">
        <x:v>Not reported / unavailable</x:v>
      </x:c>
      <x:c r="Q1563" s="2" t="str">
        <x:v>Reported tangible book value per share</x:v>
      </x:c>
      <x:c r="R1563" s="2" t="str"/>
      <x:c r="S1563" s="2" t="str"/>
      <x:c r="T1563" s="2" t="str"/>
    </x:row>
    <x:row r="1564" ht="24" customHeight="1">
      <x:c r="C1564" s="2" t="str">
        <x:v>Historical Inputs!F1564</x:v>
      </x:c>
      <x:c r="D1564" s="2" t="str">
        <x:v>WFC</x:v>
      </x:c>
      <x:c r="E1564" s="2" t="str">
        <x:v>FY2017</x:v>
      </x:c>
      <x:c r="F1564" s="2" t="str">
        <x:v>tce_reported</x:v>
      </x:c>
      <x:c r="G1564" s="2" t="str">
        <x:v>n.a.</x:v>
      </x:c>
      <x:c r="H1564" s="2" t="str">
        <x:v>USDm</x:v>
      </x:c>
      <x:c r="I1564" s="2" t="str">
        <x:v>2017-12-31</x:v>
      </x:c>
      <x:c r="J1564" s="2" t="str"/>
      <x:c r="K1564" s="2" t="str"/>
      <x:c r="L1564" s="2" t="str"/>
      <x:c r="M1564" s="2" t="str"/>
      <x:c r="N1564" s="2" t="str"/>
      <x:c r="O1564" s="2" t="str"/>
      <x:c r="P1564" s="2" t="str">
        <x:v>Not reported / unavailable</x:v>
      </x:c>
      <x:c r="Q1564" s="2" t="str">
        <x:v>Reported tangible common equity</x:v>
      </x:c>
      <x:c r="R1564" s="2" t="str"/>
      <x:c r="S1564" s="2" t="str"/>
      <x:c r="T1564" s="2" t="str"/>
    </x:row>
    <x:row r="1565" ht="24" customHeight="1">
      <x:c r="C1565" s="2" t="str">
        <x:v>Historical Inputs!F1565</x:v>
      </x:c>
      <x:c r="D1565" s="2" t="str">
        <x:v>WFC</x:v>
      </x:c>
      <x:c r="E1565" s="2" t="str">
        <x:v>FY2018</x:v>
      </x:c>
      <x:c r="F1565" s="2" t="str">
        <x:v>assets</x:v>
      </x:c>
      <x:c r="G1565" s="2" t="n">
        <x:v>1895883</x:v>
      </x:c>
      <x:c r="H1565" s="2" t="str">
        <x:v>USD</x:v>
      </x:c>
      <x:c r="I1565" s="2" t="str">
        <x:v>2018-12-31</x:v>
      </x:c>
      <x:c r="J1565" s="2" t="str">
        <x:v>2020-02-27</x:v>
      </x:c>
      <x:c r="K1565" s="2" t="str">
        <x:v>0000072971-20-000217</x:v>
      </x:c>
      <x:c r="L1565" s="2" t="str">
        <x:v>data/raw/filings/WFC_0000072971-20-000217_wfc-12312019x10k.htm</x:v>
      </x:c>
      <x:c r="M1565" s="2" t="str">
        <x:v>https://www.sec.gov/Archives/edgar/data/72971/000007297120000217/wfc-12312019x10k.htm</x:v>
      </x:c>
      <x:c r="N1565" s="2" t="str"/>
      <x:c r="O1565" s="2" t="str"/>
      <x:c r="P1565" s="2" t="str">
        <x:v>Structured source retained; exact visible anchor requires review</x:v>
      </x:c>
      <x:c r="Q1565" s="2" t="str">
        <x:v>Assets</x:v>
      </x:c>
      <x:c r="R1565" s="2" t="str"/>
      <x:c r="S1565" s="2" t="str"/>
      <x:c r="T1565" s="2" t="str"/>
    </x:row>
    <x:row r="1566" ht="24" customHeight="1">
      <x:c r="C1566" s="2" t="str">
        <x:v>Historical Inputs!F1566</x:v>
      </x:c>
      <x:c r="D1566" s="2" t="str">
        <x:v>WFC</x:v>
      </x:c>
      <x:c r="E1566" s="2" t="str">
        <x:v>FY2018</x:v>
      </x:c>
      <x:c r="F1566" s="2" t="str">
        <x:v>liabilities</x:v>
      </x:c>
      <x:c r="G1566" s="2" t="n">
        <x:v>1698817</x:v>
      </x:c>
      <x:c r="H1566" s="2" t="str">
        <x:v>USD</x:v>
      </x:c>
      <x:c r="I1566" s="2" t="str">
        <x:v>2018-12-31</x:v>
      </x:c>
      <x:c r="J1566" s="2" t="str">
        <x:v>2020-02-27</x:v>
      </x:c>
      <x:c r="K1566" s="2" t="str">
        <x:v>0000072971-20-000217</x:v>
      </x:c>
      <x:c r="L1566" s="2" t="str">
        <x:v>data/raw/filings/WFC_0000072971-20-000217_wfc-12312019x10k.htm</x:v>
      </x:c>
      <x:c r="M1566" s="2" t="str">
        <x:v>https://www.sec.gov/Archives/edgar/data/72971/000007297120000217/wfc-12312019x10k.htm</x:v>
      </x:c>
      <x:c r="N1566" s="2" t="str"/>
      <x:c r="O1566" s="2" t="str"/>
      <x:c r="P1566" s="2" t="str">
        <x:v>Structured source retained; exact visible anchor requires review</x:v>
      </x:c>
      <x:c r="Q1566" s="2" t="str">
        <x:v>Liabilities</x:v>
      </x:c>
      <x:c r="R1566" s="2" t="str"/>
      <x:c r="S1566" s="2" t="str"/>
      <x:c r="T1566" s="2" t="str"/>
    </x:row>
    <x:row r="1567" ht="24" customHeight="1">
      <x:c r="C1567" s="2" t="str">
        <x:v>Historical Inputs!F1567</x:v>
      </x:c>
      <x:c r="D1567" s="2" t="str">
        <x:v>WFC</x:v>
      </x:c>
      <x:c r="E1567" s="2" t="str">
        <x:v>FY2018</x:v>
      </x:c>
      <x:c r="F1567" s="2" t="str">
        <x:v>equity</x:v>
      </x:c>
      <x:c r="G1567" s="2" t="n">
        <x:v>196166</x:v>
      </x:c>
      <x:c r="H1567" s="2" t="str">
        <x:v>USD</x:v>
      </x:c>
      <x:c r="I1567" s="2" t="str">
        <x:v>2018-12-31</x:v>
      </x:c>
      <x:c r="J1567" s="2" t="str">
        <x:v>2020-02-27</x:v>
      </x:c>
      <x:c r="K1567" s="2" t="str">
        <x:v>0000072971-20-000217</x:v>
      </x:c>
      <x:c r="L1567" s="2" t="str">
        <x:v>data/raw/filings/WFC_0000072971-20-000217_wfc-12312019x10k.htm</x:v>
      </x:c>
      <x:c r="M1567" s="2" t="str">
        <x:v>https://www.sec.gov/Archives/edgar/data/72971/000007297120000217/wfc-12312019x10k.htm</x:v>
      </x:c>
      <x:c r="N1567" s="2" t="str"/>
      <x:c r="O1567" s="2" t="str"/>
      <x:c r="P1567" s="2" t="str">
        <x:v>Structured source retained; exact visible anchor requires review</x:v>
      </x:c>
      <x:c r="Q1567" s="2" t="str">
        <x:v>Stockholders' Equity Attributable to Parent</x:v>
      </x:c>
      <x:c r="R1567" s="2" t="str"/>
      <x:c r="S1567" s="2" t="str"/>
      <x:c r="T1567" s="2" t="str"/>
    </x:row>
    <x:row r="1568" ht="24" customHeight="1">
      <x:c r="C1568" s="2" t="str">
        <x:v>Historical Inputs!F1568</x:v>
      </x:c>
      <x:c r="D1568" s="2" t="str">
        <x:v>WFC</x:v>
      </x:c>
      <x:c r="E1568" s="2" t="str">
        <x:v>FY2018</x:v>
      </x:c>
      <x:c r="F1568" s="2" t="str">
        <x:v>preferred</x:v>
      </x:c>
      <x:c r="G1568" s="2" t="n">
        <x:v>23214</x:v>
      </x:c>
      <x:c r="H1568" s="2" t="str">
        <x:v>USD</x:v>
      </x:c>
      <x:c r="I1568" s="2" t="str">
        <x:v>2018-12-31</x:v>
      </x:c>
      <x:c r="J1568" s="2" t="str">
        <x:v>2020-02-27</x:v>
      </x:c>
      <x:c r="K1568" s="2" t="str">
        <x:v>0000072971-20-000217</x:v>
      </x:c>
      <x:c r="L1568" s="2" t="str">
        <x:v>data/raw/filings/WFC_0000072971-20-000217_wfc-12312019x10k.htm</x:v>
      </x:c>
      <x:c r="M1568" s="2" t="str">
        <x:v>https://www.sec.gov/Archives/edgar/data/72971/000007297120000217/wfc-12312019x10k.htm</x:v>
      </x:c>
      <x:c r="N1568" s="2" t="str"/>
      <x:c r="O1568" s="2" t="str"/>
      <x:c r="P1568" s="2" t="str">
        <x:v>Structured source retained; exact visible anchor requires review</x:v>
      </x:c>
      <x:c r="Q1568" s="2" t="str">
        <x:v>Preferred Stock, Value, Issued</x:v>
      </x:c>
      <x:c r="R1568" s="2" t="str"/>
      <x:c r="S1568" s="2" t="str"/>
      <x:c r="T1568" s="2" t="str"/>
    </x:row>
    <x:row r="1569" ht="24" customHeight="1">
      <x:c r="C1569" s="2" t="str">
        <x:v>Historical Inputs!F1569</x:v>
      </x:c>
      <x:c r="D1569" s="2" t="str">
        <x:v>WFC</x:v>
      </x:c>
      <x:c r="E1569" s="2" t="str">
        <x:v>FY2018</x:v>
      </x:c>
      <x:c r="F1569" s="2" t="str">
        <x:v>common_equity_reported</x:v>
      </x:c>
      <x:c r="G1569" s="2" t="str">
        <x:v>n.a.</x:v>
      </x:c>
      <x:c r="H1569" s="2" t="str">
        <x:v>USDm</x:v>
      </x:c>
      <x:c r="I1569" s="2" t="str">
        <x:v>2018-12-31</x:v>
      </x:c>
      <x:c r="J1569" s="2" t="str"/>
      <x:c r="K1569" s="2" t="str"/>
      <x:c r="L1569" s="2" t="str"/>
      <x:c r="M1569" s="2" t="str"/>
      <x:c r="N1569" s="2" t="str"/>
      <x:c r="O1569" s="2" t="str"/>
      <x:c r="P1569" s="2" t="str">
        <x:v>Not reported / unavailable</x:v>
      </x:c>
      <x:c r="Q1569" s="2" t="str">
        <x:v>Reported common shareholders equity</x:v>
      </x:c>
      <x:c r="R1569" s="2" t="str"/>
      <x:c r="S1569" s="2" t="str"/>
      <x:c r="T1569" s="2" t="str"/>
    </x:row>
    <x:row r="1570" ht="24" customHeight="1">
      <x:c r="C1570" s="2" t="str">
        <x:v>Historical Inputs!F1570</x:v>
      </x:c>
      <x:c r="D1570" s="2" t="str">
        <x:v>WFC</x:v>
      </x:c>
      <x:c r="E1570" s="2" t="str">
        <x:v>FY2018</x:v>
      </x:c>
      <x:c r="F1570" s="2" t="str">
        <x:v>goodwill</x:v>
      </x:c>
      <x:c r="G1570" s="2" t="n">
        <x:v>26418</x:v>
      </x:c>
      <x:c r="H1570" s="2" t="str">
        <x:v>USD</x:v>
      </x:c>
      <x:c r="I1570" s="2" t="str">
        <x:v>2018-12-31</x:v>
      </x:c>
      <x:c r="J1570" s="2" t="str">
        <x:v>2021-02-23</x:v>
      </x:c>
      <x:c r="K1570" s="2" t="str">
        <x:v>0000072971-21-000197</x:v>
      </x:c>
      <x:c r="L1570" s="2" t="str">
        <x:v>data/raw/filings/WFC_0000072971-21-000197_wfc-20201231.htm</x:v>
      </x:c>
      <x:c r="M1570" s="2" t="str">
        <x:v>https://www.sec.gov/Archives/edgar/data/72971/000007297121000197/wfc-20201231.htm</x:v>
      </x:c>
      <x:c r="N1570" s="2" t="str"/>
      <x:c r="O1570" s="2" t="str"/>
      <x:c r="P1570" s="2" t="str">
        <x:v>Structured source retained; exact visible anchor requires review</x:v>
      </x:c>
      <x:c r="Q1570" s="2" t="str">
        <x:v>Goodwill</x:v>
      </x:c>
      <x:c r="R1570" s="2" t="str"/>
      <x:c r="S1570" s="2" t="str"/>
      <x:c r="T1570" s="2" t="str"/>
    </x:row>
    <x:row r="1571" ht="24" customHeight="1">
      <x:c r="C1571" s="2" t="str">
        <x:v>Historical Inputs!F1571</x:v>
      </x:c>
      <x:c r="D1571" s="2" t="str">
        <x:v>WFC</x:v>
      </x:c>
      <x:c r="E1571" s="2" t="str">
        <x:v>FY2018</x:v>
      </x:c>
      <x:c r="F1571" s="2" t="str">
        <x:v>intangibles</x:v>
      </x:c>
      <x:c r="G1571" s="2" t="n">
        <x:v>1988</x:v>
      </x:c>
      <x:c r="H1571" s="2" t="str">
        <x:v>USD</x:v>
      </x:c>
      <x:c r="I1571" s="2" t="str">
        <x:v>2018-12-31</x:v>
      </x:c>
      <x:c r="J1571" s="2" t="str">
        <x:v>2020-02-27</x:v>
      </x:c>
      <x:c r="K1571" s="2" t="str">
        <x:v>0000072971-20-000217</x:v>
      </x:c>
      <x:c r="L1571" s="2" t="str">
        <x:v>data/raw/filings/WFC_0000072971-20-000217_wfc-12312019x10k.htm</x:v>
      </x:c>
      <x:c r="M1571" s="2" t="str">
        <x:v>https://www.sec.gov/Archives/edgar/data/72971/000007297120000217/wfc-12312019x10k.htm</x:v>
      </x:c>
      <x:c r="N1571" s="2" t="str"/>
      <x:c r="O1571" s="2" t="str"/>
      <x:c r="P1571" s="2" t="str">
        <x:v>Structured source retained; exact visible anchor requires review</x:v>
      </x:c>
      <x:c r="Q1571" s="2" t="str">
        <x:v>Finite-Lived Intangible Assets, Net</x:v>
      </x:c>
      <x:c r="R1571" s="2" t="str"/>
      <x:c r="S1571" s="2" t="str"/>
      <x:c r="T1571" s="2" t="str"/>
    </x:row>
    <x:row r="1572" ht="24" customHeight="1">
      <x:c r="C1572" s="2" t="str">
        <x:v>Historical Inputs!F1572</x:v>
      </x:c>
      <x:c r="D1572" s="2" t="str">
        <x:v>WFC</x:v>
      </x:c>
      <x:c r="E1572" s="2" t="str">
        <x:v>FY2018</x:v>
      </x:c>
      <x:c r="F1572" s="2" t="str">
        <x:v>intangibles_total</x:v>
      </x:c>
      <x:c r="G1572" s="2" t="str">
        <x:v>n.a.</x:v>
      </x:c>
      <x:c r="H1572" s="2" t="str">
        <x:v>USDm</x:v>
      </x:c>
      <x:c r="I1572" s="2" t="str">
        <x:v>2018-12-31</x:v>
      </x:c>
      <x:c r="J1572" s="2" t="str"/>
      <x:c r="K1572" s="2" t="str"/>
      <x:c r="L1572" s="2" t="str"/>
      <x:c r="M1572" s="2" t="str"/>
      <x:c r="N1572" s="2" t="str"/>
      <x:c r="O1572" s="2" t="str"/>
      <x:c r="P1572" s="2" t="str">
        <x:v>Not reported / unavailable</x:v>
      </x:c>
      <x:c r="Q1572" s="2" t="str">
        <x:v>Reported goodwill and intangible assets combined</x:v>
      </x:c>
      <x:c r="R1572" s="2" t="str"/>
      <x:c r="S1572" s="2" t="str"/>
      <x:c r="T1572" s="2" t="str"/>
    </x:row>
    <x:row r="1573" ht="24" customHeight="1">
      <x:c r="C1573" s="2" t="str">
        <x:v>Historical Inputs!F1573</x:v>
      </x:c>
      <x:c r="D1573" s="2" t="str">
        <x:v>WFC</x:v>
      </x:c>
      <x:c r="E1573" s="2" t="str">
        <x:v>FY2018</x:v>
      </x:c>
      <x:c r="F1573" s="2" t="str">
        <x:v>shares_end</x:v>
      </x:c>
      <x:c r="G1573" s="2" t="str">
        <x:v>n.a.</x:v>
      </x:c>
      <x:c r="H1573" s="2" t="str">
        <x:v>million</x:v>
      </x:c>
      <x:c r="I1573" s="2" t="str">
        <x:v>2018-12-31</x:v>
      </x:c>
      <x:c r="J1573" s="2" t="str"/>
      <x:c r="K1573" s="2" t="str"/>
      <x:c r="L1573" s="2" t="str"/>
      <x:c r="M1573" s="2" t="str"/>
      <x:c r="N1573" s="2" t="str"/>
      <x:c r="O1573" s="2" t="str"/>
      <x:c r="P1573" s="2" t="str">
        <x:v>Not reported / unavailable</x:v>
      </x:c>
      <x:c r="Q1573" s="2" t="str">
        <x:v>Period-end common shares outstanding</x:v>
      </x:c>
      <x:c r="R1573" s="2" t="str"/>
      <x:c r="S1573" s="2" t="str"/>
      <x:c r="T1573" s="2" t="str"/>
    </x:row>
    <x:row r="1574" ht="24" customHeight="1">
      <x:c r="C1574" s="2" t="str">
        <x:v>Historical Inputs!F1574</x:v>
      </x:c>
      <x:c r="D1574" s="2" t="str">
        <x:v>WFC</x:v>
      </x:c>
      <x:c r="E1574" s="2" t="str">
        <x:v>FY2018</x:v>
      </x:c>
      <x:c r="F1574" s="2" t="str">
        <x:v>shares_issued</x:v>
      </x:c>
      <x:c r="G1574" s="2" t="n">
        <x:v>5481.811474</x:v>
      </x:c>
      <x:c r="H1574" s="2" t="str">
        <x:v>shares</x:v>
      </x:c>
      <x:c r="I1574" s="2" t="str">
        <x:v>2018-12-31</x:v>
      </x:c>
      <x:c r="J1574" s="2" t="str">
        <x:v>2020-02-27</x:v>
      </x:c>
      <x:c r="K1574" s="2" t="str">
        <x:v>0000072971-20-000217</x:v>
      </x:c>
      <x:c r="L1574" s="2" t="str">
        <x:v>data/raw/filings/WFC_0000072971-20-000217_wfc-12312019x10k.htm</x:v>
      </x:c>
      <x:c r="M1574" s="2" t="str">
        <x:v>https://www.sec.gov/Archives/edgar/data/72971/000007297120000217/wfc-12312019x10k.htm</x:v>
      </x:c>
      <x:c r="N1574" s="2" t="str">
        <x:v>Fact-0BE78A900A4250B780B260AAC56937C0-wk-Fact-0BE78A900A4250B780B260AAC56937C0</x:v>
      </x:c>
      <x:c r="O1574" s="2" t="str"/>
      <x:c r="P1574" s="2" t="str">
        <x:v>Exact XBRL anchor</x:v>
      </x:c>
      <x:c r="Q1574" s="2" t="str">
        <x:v>Common Stock, Shares, Issued</x:v>
      </x:c>
      <x:c r="R1574" s="2" t="str">
        <x:v>highlighted/WFC_0000072971-20-000217_wfc-12312019x10k.htm</x:v>
      </x:c>
      <x:c r="S1574" s="2" t="str"/>
      <x:c r="T1574" s="2" t="str"/>
    </x:row>
    <x:row r="1575" ht="24" customHeight="1">
      <x:c r="C1575" s="2" t="str">
        <x:v>Historical Inputs!F1575</x:v>
      </x:c>
      <x:c r="D1575" s="2" t="str">
        <x:v>WFC</x:v>
      </x:c>
      <x:c r="E1575" s="2" t="str">
        <x:v>FY2018</x:v>
      </x:c>
      <x:c r="F1575" s="2" t="str">
        <x:v>shares_treasury</x:v>
      </x:c>
      <x:c r="G1575" s="2" t="n">
        <x:v>900.557866</x:v>
      </x:c>
      <x:c r="H1575" s="2" t="str">
        <x:v>shares</x:v>
      </x:c>
      <x:c r="I1575" s="2" t="str">
        <x:v>2018-12-31</x:v>
      </x:c>
      <x:c r="J1575" s="2" t="str">
        <x:v>2020-02-27</x:v>
      </x:c>
      <x:c r="K1575" s="2" t="str">
        <x:v>0000072971-20-000217</x:v>
      </x:c>
      <x:c r="L1575" s="2" t="str">
        <x:v>data/raw/filings/WFC_0000072971-20-000217_wfc-12312019x10k.htm</x:v>
      </x:c>
      <x:c r="M1575" s="2" t="str">
        <x:v>https://www.sec.gov/Archives/edgar/data/72971/000007297120000217/wfc-12312019x10k.htm</x:v>
      </x:c>
      <x:c r="N1575" s="2" t="str">
        <x:v>Fact-A98DEC0CDB635FBCAA23D05DA5CA169F-wk-Fact-A98DEC0CDB635FBCAA23D05DA5CA169F</x:v>
      </x:c>
      <x:c r="O1575" s="2" t="str"/>
      <x:c r="P1575" s="2" t="str">
        <x:v>Exact XBRL anchor</x:v>
      </x:c>
      <x:c r="Q1575" s="2" t="str">
        <x:v>Treasury Stock, Shares</x:v>
      </x:c>
      <x:c r="R1575" s="2" t="str">
        <x:v>highlighted/WFC_0000072971-20-000217_wfc-12312019x10k.htm</x:v>
      </x:c>
      <x:c r="S1575" s="2" t="str"/>
      <x:c r="T1575" s="2" t="str"/>
    </x:row>
    <x:row r="1576" ht="24" customHeight="1">
      <x:c r="C1576" s="2" t="str">
        <x:v>Historical Inputs!F1576</x:v>
      </x:c>
      <x:c r="D1576" s="2" t="str">
        <x:v>WFC</x:v>
      </x:c>
      <x:c r="E1576" s="2" t="str">
        <x:v>FY2018</x:v>
      </x:c>
      <x:c r="F1576" s="2" t="str">
        <x:v>deposits</x:v>
      </x:c>
      <x:c r="G1576" s="2" t="n">
        <x:v>1286170</x:v>
      </x:c>
      <x:c r="H1576" s="2" t="str">
        <x:v>USD</x:v>
      </x:c>
      <x:c r="I1576" s="2" t="str">
        <x:v>2018-12-31</x:v>
      </x:c>
      <x:c r="J1576" s="2" t="str">
        <x:v>2020-02-27</x:v>
      </x:c>
      <x:c r="K1576" s="2" t="str">
        <x:v>0000072971-20-000217</x:v>
      </x:c>
      <x:c r="L1576" s="2" t="str">
        <x:v>data/raw/filings/WFC_0000072971-20-000217_wfc-12312019x10k.htm</x:v>
      </x:c>
      <x:c r="M1576" s="2" t="str">
        <x:v>https://www.sec.gov/Archives/edgar/data/72971/000007297120000217/wfc-12312019x10k.htm</x:v>
      </x:c>
      <x:c r="N1576" s="2" t="str"/>
      <x:c r="O1576" s="2" t="str"/>
      <x:c r="P1576" s="2" t="str">
        <x:v>Structured source retained; exact visible anchor requires review</x:v>
      </x:c>
      <x:c r="Q1576" s="2" t="str">
        <x:v>Deposits</x:v>
      </x:c>
      <x:c r="R1576" s="2" t="str"/>
      <x:c r="S1576" s="2" t="str"/>
      <x:c r="T1576" s="2" t="str"/>
    </x:row>
    <x:row r="1577" ht="24" customHeight="1">
      <x:c r="C1577" s="2" t="str">
        <x:v>Historical Inputs!F1577</x:v>
      </x:c>
      <x:c r="D1577" s="2" t="str">
        <x:v>WFC</x:v>
      </x:c>
      <x:c r="E1577" s="2" t="str">
        <x:v>FY2018</x:v>
      </x:c>
      <x:c r="F1577" s="2" t="str">
        <x:v>loans_gross</x:v>
      </x:c>
      <x:c r="G1577" s="2" t="n">
        <x:v>953110</x:v>
      </x:c>
      <x:c r="H1577" s="2" t="str">
        <x:v>USD</x:v>
      </x:c>
      <x:c r="I1577" s="2" t="str">
        <x:v>2018-12-31</x:v>
      </x:c>
      <x:c r="J1577" s="2" t="str">
        <x:v>2020-02-27</x:v>
      </x:c>
      <x:c r="K1577" s="2" t="str">
        <x:v>0000072971-20-000217</x:v>
      </x:c>
      <x:c r="L1577" s="2" t="str">
        <x:v>data/raw/filings/WFC_0000072971-20-000217_wfc-12312019x10k.htm</x:v>
      </x:c>
      <x:c r="M1577" s="2" t="str">
        <x:v>https://www.sec.gov/Archives/edgar/data/72971/000007297120000217/wfc-12312019x10k.htm</x:v>
      </x:c>
      <x:c r="N1577" s="2" t="str"/>
      <x:c r="O1577" s="2" t="str"/>
      <x:c r="P1577" s="2" t="str">
        <x:v>Structured source retained; exact visible anchor requires review</x:v>
      </x:c>
      <x:c r="Q1577" s="2" t="str">
        <x:v>Loans and Leases Receivable, Net of Deferred Income</x:v>
      </x:c>
      <x:c r="R1577" s="2" t="str"/>
      <x:c r="S1577" s="2" t="str"/>
      <x:c r="T1577" s="2" t="str"/>
    </x:row>
    <x:row r="1578" ht="24" customHeight="1">
      <x:c r="C1578" s="2" t="str">
        <x:v>Historical Inputs!F1578</x:v>
      </x:c>
      <x:c r="D1578" s="2" t="str">
        <x:v>WFC</x:v>
      </x:c>
      <x:c r="E1578" s="2" t="str">
        <x:v>FY2018</x:v>
      </x:c>
      <x:c r="F1578" s="2" t="str">
        <x:v>loans_net</x:v>
      </x:c>
      <x:c r="G1578" s="2" t="n">
        <x:v>943335</x:v>
      </x:c>
      <x:c r="H1578" s="2" t="str">
        <x:v>USD</x:v>
      </x:c>
      <x:c r="I1578" s="2" t="str">
        <x:v>2018-12-31</x:v>
      </x:c>
      <x:c r="J1578" s="2" t="str">
        <x:v>2020-02-27</x:v>
      </x:c>
      <x:c r="K1578" s="2" t="str">
        <x:v>0000072971-20-000217</x:v>
      </x:c>
      <x:c r="L1578" s="2" t="str">
        <x:v>data/raw/filings/WFC_0000072971-20-000217_wfc-12312019x10k.htm</x:v>
      </x:c>
      <x:c r="M1578" s="2" t="str">
        <x:v>https://www.sec.gov/Archives/edgar/data/72971/000007297120000217/wfc-12312019x10k.htm</x:v>
      </x:c>
      <x:c r="N1578" s="2" t="str"/>
      <x:c r="O1578" s="2" t="str"/>
      <x:c r="P1578" s="2" t="str">
        <x:v>Structured source retained; exact visible anchor requires review</x:v>
      </x:c>
      <x:c r="Q1578" s="2" t="str">
        <x:v>Loans and Leases Receivable, Net Amount</x:v>
      </x:c>
      <x:c r="R1578" s="2" t="str"/>
      <x:c r="S1578" s="2" t="str"/>
      <x:c r="T1578" s="2" t="str"/>
    </x:row>
    <x:row r="1579" ht="24" customHeight="1">
      <x:c r="C1579" s="2" t="str">
        <x:v>Historical Inputs!F1579</x:v>
      </x:c>
      <x:c r="D1579" s="2" t="str">
        <x:v>WFC</x:v>
      </x:c>
      <x:c r="E1579" s="2" t="str">
        <x:v>FY2018</x:v>
      </x:c>
      <x:c r="F1579" s="2" t="str">
        <x:v>allowance</x:v>
      </x:c>
      <x:c r="G1579" s="2" t="n">
        <x:v>10707</x:v>
      </x:c>
      <x:c r="H1579" s="2" t="str">
        <x:v>USD</x:v>
      </x:c>
      <x:c r="I1579" s="2" t="str">
        <x:v>2018-12-31</x:v>
      </x:c>
      <x:c r="J1579" s="2" t="str">
        <x:v>2021-02-23</x:v>
      </x:c>
      <x:c r="K1579" s="2" t="str">
        <x:v>0000072971-21-000197</x:v>
      </x:c>
      <x:c r="L1579" s="2" t="str">
        <x:v>data/raw/filings/WFC_0000072971-21-000197_wfc-20201231.htm</x:v>
      </x:c>
      <x:c r="M1579" s="2" t="str">
        <x:v>https://www.sec.gov/Archives/edgar/data/72971/000007297121000197/wfc-20201231.htm</x:v>
      </x:c>
      <x:c r="N1579" s="2" t="str"/>
      <x:c r="O1579" s="2" t="str"/>
      <x:c r="P1579" s="2" t="str">
        <x:v>Structured source retained; exact visible anchor requires review</x:v>
      </x:c>
      <x:c r="Q1579" s="2" t="str">
        <x:v>Financing Receivable, Allowance for Credit Loss</x:v>
      </x:c>
      <x:c r="R1579" s="2" t="str"/>
      <x:c r="S1579" s="2" t="str"/>
      <x:c r="T1579" s="2" t="str"/>
    </x:row>
    <x:row r="1580" ht="24" customHeight="1">
      <x:c r="C1580" s="2" t="str">
        <x:v>Historical Inputs!F1580</x:v>
      </x:c>
      <x:c r="D1580" s="2" t="str">
        <x:v>WFC</x:v>
      </x:c>
      <x:c r="E1580" s="2" t="str">
        <x:v>FY2018</x:v>
      </x:c>
      <x:c r="F1580" s="2" t="str">
        <x:v>nonaccrual</x:v>
      </x:c>
      <x:c r="G1580" s="2" t="str">
        <x:v>n.a.</x:v>
      </x:c>
      <x:c r="H1580" s="2" t="str">
        <x:v>USDm</x:v>
      </x:c>
      <x:c r="I1580" s="2" t="str">
        <x:v>2018-12-31</x:v>
      </x:c>
      <x:c r="J1580" s="2" t="str"/>
      <x:c r="K1580" s="2" t="str"/>
      <x:c r="L1580" s="2" t="str"/>
      <x:c r="M1580" s="2" t="str"/>
      <x:c r="N1580" s="2" t="str"/>
      <x:c r="O1580" s="2" t="str"/>
      <x:c r="P1580" s="2" t="str">
        <x:v>Not reported / unavailable</x:v>
      </x:c>
      <x:c r="Q1580" s="2" t="str">
        <x:v>Nonaccrual</x:v>
      </x:c>
      <x:c r="R1580" s="2" t="str"/>
      <x:c r="S1580" s="2" t="str"/>
      <x:c r="T1580" s="2" t="str"/>
    </x:row>
    <x:row r="1581" ht="24" customHeight="1">
      <x:c r="C1581" s="2" t="str">
        <x:v>Historical Inputs!F1581</x:v>
      </x:c>
      <x:c r="D1581" s="2" t="str">
        <x:v>WFC</x:v>
      </x:c>
      <x:c r="E1581" s="2" t="str">
        <x:v>FY2018</x:v>
      </x:c>
      <x:c r="F1581" s="2" t="str">
        <x:v>cash</x:v>
      </x:c>
      <x:c r="G1581" s="2" t="str">
        <x:v>n.a.</x:v>
      </x:c>
      <x:c r="H1581" s="2" t="str">
        <x:v>USDm</x:v>
      </x:c>
      <x:c r="I1581" s="2" t="str">
        <x:v>2018-12-31</x:v>
      </x:c>
      <x:c r="J1581" s="2" t="str"/>
      <x:c r="K1581" s="2" t="str"/>
      <x:c r="L1581" s="2" t="str"/>
      <x:c r="M1581" s="2" t="str"/>
      <x:c r="N1581" s="2" t="str"/>
      <x:c r="O1581" s="2" t="str"/>
      <x:c r="P1581" s="2" t="str">
        <x:v>Not reported / unavailable</x:v>
      </x:c>
      <x:c r="Q1581" s="2" t="str">
        <x:v>Cash</x:v>
      </x:c>
      <x:c r="R1581" s="2" t="str"/>
      <x:c r="S1581" s="2" t="str"/>
      <x:c r="T1581" s="2" t="str"/>
    </x:row>
    <x:row r="1582" ht="24" customHeight="1">
      <x:c r="C1582" s="2" t="str">
        <x:v>Historical Inputs!F1582</x:v>
      </x:c>
      <x:c r="D1582" s="2" t="str">
        <x:v>WFC</x:v>
      </x:c>
      <x:c r="E1582" s="2" t="str">
        <x:v>FY2018</x:v>
      </x:c>
      <x:c r="F1582" s="2" t="str">
        <x:v>aoci</x:v>
      </x:c>
      <x:c r="G1582" s="2" t="n">
        <x:v>-6336</x:v>
      </x:c>
      <x:c r="H1582" s="2" t="str">
        <x:v>USD</x:v>
      </x:c>
      <x:c r="I1582" s="2" t="str">
        <x:v>2018-12-31</x:v>
      </x:c>
      <x:c r="J1582" s="2" t="str">
        <x:v>2020-02-27</x:v>
      </x:c>
      <x:c r="K1582" s="2" t="str">
        <x:v>0000072971-20-000217</x:v>
      </x:c>
      <x:c r="L1582" s="2" t="str">
        <x:v>data/raw/filings/WFC_0000072971-20-000217_wfc-12312019x10k.htm</x:v>
      </x:c>
      <x:c r="M1582" s="2" t="str">
        <x:v>https://www.sec.gov/Archives/edgar/data/72971/000007297120000217/wfc-12312019x10k.htm</x:v>
      </x:c>
      <x:c r="N1582" s="2" t="str"/>
      <x:c r="O1582" s="2" t="str"/>
      <x:c r="P1582" s="2" t="str">
        <x:v>Structured source retained; exact visible anchor requires review</x:v>
      </x:c>
      <x:c r="Q1582" s="2" t="str">
        <x:v>Accumulated Other Comprehensive Income (Loss), Net of Tax</x:v>
      </x:c>
      <x:c r="R1582" s="2" t="str"/>
      <x:c r="S1582" s="2" t="str"/>
      <x:c r="T1582" s="2" t="str"/>
    </x:row>
    <x:row r="1583" ht="24" customHeight="1">
      <x:c r="C1583" s="2" t="str">
        <x:v>Historical Inputs!F1583</x:v>
      </x:c>
      <x:c r="D1583" s="2" t="str">
        <x:v>WFC</x:v>
      </x:c>
      <x:c r="E1583" s="2" t="str">
        <x:v>FY2018</x:v>
      </x:c>
      <x:c r="F1583" s="2" t="str">
        <x:v>nii</x:v>
      </x:c>
      <x:c r="G1583" s="2" t="n">
        <x:v>49995</x:v>
      </x:c>
      <x:c r="H1583" s="2" t="str">
        <x:v>USD</x:v>
      </x:c>
      <x:c r="I1583" s="2" t="str">
        <x:v>2018-12-31</x:v>
      </x:c>
      <x:c r="J1583" s="2" t="str">
        <x:v>2021-02-23</x:v>
      </x:c>
      <x:c r="K1583" s="2" t="str">
        <x:v>0000072971-21-000197</x:v>
      </x:c>
      <x:c r="L1583" s="2" t="str">
        <x:v>data/raw/filings/WFC_0000072971-21-000197_wfc-20201231.htm</x:v>
      </x:c>
      <x:c r="M1583" s="2" t="str">
        <x:v>https://www.sec.gov/Archives/edgar/data/72971/000007297121000197/wfc-20201231.htm</x:v>
      </x:c>
      <x:c r="N1583" s="2" t="str"/>
      <x:c r="O1583" s="2" t="str"/>
      <x:c r="P1583" s="2" t="str">
        <x:v>Structured source retained; exact visible anchor requires review</x:v>
      </x:c>
      <x:c r="Q1583" s="2" t="str">
        <x:v>Interest Income (Expense), Net</x:v>
      </x:c>
      <x:c r="R1583" s="2" t="str"/>
      <x:c r="S1583" s="2" t="str"/>
      <x:c r="T1583" s="2" t="str"/>
    </x:row>
    <x:row r="1584" ht="24" customHeight="1">
      <x:c r="C1584" s="2" t="str">
        <x:v>Historical Inputs!F1584</x:v>
      </x:c>
      <x:c r="D1584" s="2" t="str">
        <x:v>WFC</x:v>
      </x:c>
      <x:c r="E1584" s="2" t="str">
        <x:v>FY2018</x:v>
      </x:c>
      <x:c r="F1584" s="2" t="str">
        <x:v>noninterest_income</x:v>
      </x:c>
      <x:c r="G1584" s="2" t="n">
        <x:v>36413</x:v>
      </x:c>
      <x:c r="H1584" s="2" t="str">
        <x:v>USD</x:v>
      </x:c>
      <x:c r="I1584" s="2" t="str">
        <x:v>2018-12-31</x:v>
      </x:c>
      <x:c r="J1584" s="2" t="str">
        <x:v>2021-02-23</x:v>
      </x:c>
      <x:c r="K1584" s="2" t="str">
        <x:v>0000072971-21-000197</x:v>
      </x:c>
      <x:c r="L1584" s="2" t="str">
        <x:v>data/raw/filings/WFC_0000072971-21-000197_wfc-20201231.htm</x:v>
      </x:c>
      <x:c r="M1584" s="2" t="str">
        <x:v>https://www.sec.gov/Archives/edgar/data/72971/000007297121000197/wfc-20201231.htm</x:v>
      </x:c>
      <x:c r="N1584" s="2" t="str"/>
      <x:c r="O1584" s="2" t="str"/>
      <x:c r="P1584" s="2" t="str">
        <x:v>Structured source retained; exact visible anchor requires review</x:v>
      </x:c>
      <x:c r="Q1584" s="2" t="str">
        <x:v>Noninterest Income</x:v>
      </x:c>
      <x:c r="R1584" s="2" t="str"/>
      <x:c r="S1584" s="2" t="str"/>
      <x:c r="T1584" s="2" t="str"/>
    </x:row>
    <x:row r="1585" ht="24" customHeight="1">
      <x:c r="C1585" s="2" t="str">
        <x:v>Historical Inputs!F1585</x:v>
      </x:c>
      <x:c r="D1585" s="2" t="str">
        <x:v>WFC</x:v>
      </x:c>
      <x:c r="E1585" s="2" t="str">
        <x:v>FY2018</x:v>
      </x:c>
      <x:c r="F1585" s="2" t="str">
        <x:v>revenue_reported</x:v>
      </x:c>
      <x:c r="G1585" s="2" t="n">
        <x:v>86408</x:v>
      </x:c>
      <x:c r="H1585" s="2" t="str">
        <x:v>USD</x:v>
      </x:c>
      <x:c r="I1585" s="2" t="str">
        <x:v>2018-12-31</x:v>
      </x:c>
      <x:c r="J1585" s="2" t="str">
        <x:v>2021-02-23</x:v>
      </x:c>
      <x:c r="K1585" s="2" t="str">
        <x:v>0000072971-21-000197</x:v>
      </x:c>
      <x:c r="L1585" s="2" t="str">
        <x:v>data/raw/filings/WFC_0000072971-21-000197_wfc-20201231.htm</x:v>
      </x:c>
      <x:c r="M1585" s="2" t="str">
        <x:v>https://www.sec.gov/Archives/edgar/data/72971/000007297121000197/wfc-20201231.htm</x:v>
      </x:c>
      <x:c r="N1585" s="2" t="str"/>
      <x:c r="O1585" s="2" t="str"/>
      <x:c r="P1585" s="2" t="str">
        <x:v>Structured source retained; exact visible anchor requires review</x:v>
      </x:c>
      <x:c r="Q1585" s="2" t="str">
        <x:v>Revenues, Net of Interest Expense</x:v>
      </x:c>
      <x:c r="R1585" s="2" t="str"/>
      <x:c r="S1585" s="2" t="str"/>
      <x:c r="T1585" s="2" t="str"/>
    </x:row>
    <x:row r="1586" ht="24" customHeight="1">
      <x:c r="C1586" s="2" t="str">
        <x:v>Historical Inputs!F1586</x:v>
      </x:c>
      <x:c r="D1586" s="2" t="str">
        <x:v>WFC</x:v>
      </x:c>
      <x:c r="E1586" s="2" t="str">
        <x:v>FY2018</x:v>
      </x:c>
      <x:c r="F1586" s="2" t="str">
        <x:v>opex</x:v>
      </x:c>
      <x:c r="G1586" s="2" t="n">
        <x:v>56126</x:v>
      </x:c>
      <x:c r="H1586" s="2" t="str">
        <x:v>USD</x:v>
      </x:c>
      <x:c r="I1586" s="2" t="str">
        <x:v>2018-12-31</x:v>
      </x:c>
      <x:c r="J1586" s="2" t="str">
        <x:v>2021-02-23</x:v>
      </x:c>
      <x:c r="K1586" s="2" t="str">
        <x:v>0000072971-21-000197</x:v>
      </x:c>
      <x:c r="L1586" s="2" t="str">
        <x:v>data/raw/filings/WFC_0000072971-21-000197_wfc-20201231.htm</x:v>
      </x:c>
      <x:c r="M1586" s="2" t="str">
        <x:v>https://www.sec.gov/Archives/edgar/data/72971/000007297121000197/wfc-20201231.htm</x:v>
      </x:c>
      <x:c r="N1586" s="2" t="str"/>
      <x:c r="O1586" s="2" t="str"/>
      <x:c r="P1586" s="2" t="str">
        <x:v>Structured source retained; exact visible anchor requires review</x:v>
      </x:c>
      <x:c r="Q1586" s="2" t="str">
        <x:v>Noninterest Expense</x:v>
      </x:c>
      <x:c r="R1586" s="2" t="str"/>
      <x:c r="S1586" s="2" t="str"/>
      <x:c r="T1586" s="2" t="str"/>
    </x:row>
    <x:row r="1587" ht="24" customHeight="1">
      <x:c r="C1587" s="2" t="str">
        <x:v>Historical Inputs!F1587</x:v>
      </x:c>
      <x:c r="D1587" s="2" t="str">
        <x:v>WFC</x:v>
      </x:c>
      <x:c r="E1587" s="2" t="str">
        <x:v>FY2018</x:v>
      </x:c>
      <x:c r="F1587" s="2" t="str">
        <x:v>provision</x:v>
      </x:c>
      <x:c r="G1587" s="2" t="n">
        <x:v>1744</x:v>
      </x:c>
      <x:c r="H1587" s="2" t="str">
        <x:v>USD</x:v>
      </x:c>
      <x:c r="I1587" s="2" t="str">
        <x:v>2018-12-31</x:v>
      </x:c>
      <x:c r="J1587" s="2" t="str">
        <x:v>2021-02-23</x:v>
      </x:c>
      <x:c r="K1587" s="2" t="str">
        <x:v>0000072971-21-000197</x:v>
      </x:c>
      <x:c r="L1587" s="2" t="str">
        <x:v>data/raw/filings/WFC_0000072971-21-000197_wfc-20201231.htm</x:v>
      </x:c>
      <x:c r="M1587" s="2" t="str">
        <x:v>https://www.sec.gov/Archives/edgar/data/72971/000007297121000197/wfc-20201231.htm</x:v>
      </x:c>
      <x:c r="N1587" s="2" t="str"/>
      <x:c r="O1587" s="2" t="str"/>
      <x:c r="P1587" s="2" t="str">
        <x:v>Structured source retained; exact visible anchor requires review</x:v>
      </x:c>
      <x:c r="Q1587" s="2" t="str">
        <x:v>Provision for Loan, Lease, and Other Losses</x:v>
      </x:c>
      <x:c r="R1587" s="2" t="str"/>
      <x:c r="S1587" s="2" t="str"/>
      <x:c r="T1587" s="2" t="str"/>
    </x:row>
    <x:row r="1588" ht="24" customHeight="1">
      <x:c r="C1588" s="2" t="str">
        <x:v>Historical Inputs!F1588</x:v>
      </x:c>
      <x:c r="D1588" s="2" t="str">
        <x:v>WFC</x:v>
      </x:c>
      <x:c r="E1588" s="2" t="str">
        <x:v>FY2018</x:v>
      </x:c>
      <x:c r="F1588" s="2" t="str">
        <x:v>pretax</x:v>
      </x:c>
      <x:c r="G1588" s="2" t="n">
        <x:v>28538</x:v>
      </x:c>
      <x:c r="H1588" s="2" t="str">
        <x:v>USD</x:v>
      </x:c>
      <x:c r="I1588" s="2" t="str">
        <x:v>2018-12-31</x:v>
      </x:c>
      <x:c r="J1588" s="2" t="str">
        <x:v>2021-02-23</x:v>
      </x:c>
      <x:c r="K1588" s="2" t="str">
        <x:v>0000072971-21-000197</x:v>
      </x:c>
      <x:c r="L1588" s="2" t="str">
        <x:v>data/raw/filings/WFC_0000072971-21-000197_wfc-20201231.htm</x:v>
      </x:c>
      <x:c r="M1588" s="2" t="str">
        <x:v>https://www.sec.gov/Archives/edgar/data/72971/000007297121000197/wfc-20201231.htm</x:v>
      </x:c>
      <x:c r="N1588" s="2" t="str"/>
      <x:c r="O1588" s="2" t="str"/>
      <x:c r="P1588" s="2" t="str">
        <x:v>Structured source retained; exact visible anchor requires review</x:v>
      </x:c>
      <x:c r="Q1588" s="2" t="str">
        <x:v>Income (Loss) from Continuing Operations before Income Taxes, Noncontrolling Interest</x:v>
      </x:c>
      <x:c r="R1588" s="2" t="str"/>
      <x:c r="S1588" s="2" t="str"/>
      <x:c r="T1588" s="2" t="str"/>
    </x:row>
    <x:row r="1589" ht="24" customHeight="1">
      <x:c r="C1589" s="2" t="str">
        <x:v>Historical Inputs!F1589</x:v>
      </x:c>
      <x:c r="D1589" s="2" t="str">
        <x:v>WFC</x:v>
      </x:c>
      <x:c r="E1589" s="2" t="str">
        <x:v>FY2018</x:v>
      </x:c>
      <x:c r="F1589" s="2" t="str">
        <x:v>tax</x:v>
      </x:c>
      <x:c r="G1589" s="2" t="n">
        <x:v>5662</x:v>
      </x:c>
      <x:c r="H1589" s="2" t="str">
        <x:v>USD</x:v>
      </x:c>
      <x:c r="I1589" s="2" t="str">
        <x:v>2018-12-31</x:v>
      </x:c>
      <x:c r="J1589" s="2" t="str">
        <x:v>2021-02-23</x:v>
      </x:c>
      <x:c r="K1589" s="2" t="str">
        <x:v>0000072971-21-000197</x:v>
      </x:c>
      <x:c r="L1589" s="2" t="str">
        <x:v>data/raw/filings/WFC_0000072971-21-000197_wfc-20201231.htm</x:v>
      </x:c>
      <x:c r="M1589" s="2" t="str">
        <x:v>https://www.sec.gov/Archives/edgar/data/72971/000007297121000197/wfc-20201231.htm</x:v>
      </x:c>
      <x:c r="N1589" s="2" t="str"/>
      <x:c r="O1589" s="2" t="str"/>
      <x:c r="P1589" s="2" t="str">
        <x:v>Structured source retained; exact visible anchor requires review</x:v>
      </x:c>
      <x:c r="Q1589" s="2" t="str">
        <x:v>Income Tax Expense (Benefit)</x:v>
      </x:c>
      <x:c r="R1589" s="2" t="str"/>
      <x:c r="S1589" s="2" t="str"/>
      <x:c r="T1589" s="2" t="str"/>
    </x:row>
    <x:row r="1590" ht="24" customHeight="1">
      <x:c r="C1590" s="2" t="str">
        <x:v>Historical Inputs!F1590</x:v>
      </x:c>
      <x:c r="D1590" s="2" t="str">
        <x:v>WFC</x:v>
      </x:c>
      <x:c r="E1590" s="2" t="str">
        <x:v>FY2018</x:v>
      </x:c>
      <x:c r="F1590" s="2" t="str">
        <x:v>net_income</x:v>
      </x:c>
      <x:c r="G1590" s="2" t="n">
        <x:v>22393</x:v>
      </x:c>
      <x:c r="H1590" s="2" t="str">
        <x:v>USD</x:v>
      </x:c>
      <x:c r="I1590" s="2" t="str">
        <x:v>2018-12-31</x:v>
      </x:c>
      <x:c r="J1590" s="2" t="str">
        <x:v>2021-02-23</x:v>
      </x:c>
      <x:c r="K1590" s="2" t="str">
        <x:v>0000072971-21-000197</x:v>
      </x:c>
      <x:c r="L1590" s="2" t="str">
        <x:v>data/raw/filings/WFC_0000072971-21-000197_wfc-20201231.htm</x:v>
      </x:c>
      <x:c r="M1590" s="2" t="str">
        <x:v>https://www.sec.gov/Archives/edgar/data/72971/000007297121000197/wfc-20201231.htm</x:v>
      </x:c>
      <x:c r="N1590" s="2" t="str"/>
      <x:c r="O1590" s="2" t="str"/>
      <x:c r="P1590" s="2" t="str">
        <x:v>Structured source retained; exact visible anchor requires review</x:v>
      </x:c>
      <x:c r="Q1590" s="2" t="str">
        <x:v>Net Income (Loss) Attributable to Parent</x:v>
      </x:c>
      <x:c r="R1590" s="2" t="str"/>
      <x:c r="S1590" s="2" t="str"/>
      <x:c r="T1590" s="2" t="str"/>
    </x:row>
    <x:row r="1591" ht="24" customHeight="1">
      <x:c r="C1591" s="2" t="str">
        <x:v>Historical Inputs!F1591</x:v>
      </x:c>
      <x:c r="D1591" s="2" t="str">
        <x:v>WFC</x:v>
      </x:c>
      <x:c r="E1591" s="2" t="str">
        <x:v>FY2018</x:v>
      </x:c>
      <x:c r="F1591" s="2" t="str">
        <x:v>common_income</x:v>
      </x:c>
      <x:c r="G1591" s="2" t="n">
        <x:v>20689</x:v>
      </x:c>
      <x:c r="H1591" s="2" t="str">
        <x:v>USD</x:v>
      </x:c>
      <x:c r="I1591" s="2" t="str">
        <x:v>2018-12-31</x:v>
      </x:c>
      <x:c r="J1591" s="2" t="str">
        <x:v>2021-02-23</x:v>
      </x:c>
      <x:c r="K1591" s="2" t="str">
        <x:v>0000072971-21-000197</x:v>
      </x:c>
      <x:c r="L1591" s="2" t="str">
        <x:v>data/raw/filings/WFC_0000072971-21-000197_wfc-20201231.htm</x:v>
      </x:c>
      <x:c r="M1591" s="2" t="str">
        <x:v>https://www.sec.gov/Archives/edgar/data/72971/000007297121000197/wfc-20201231.htm</x:v>
      </x:c>
      <x:c r="N1591" s="2" t="str"/>
      <x:c r="O1591" s="2" t="str"/>
      <x:c r="P1591" s="2" t="str">
        <x:v>Structured source retained; exact visible anchor requires review</x:v>
      </x:c>
      <x:c r="Q1591" s="2" t="str">
        <x:v>Net Income (Loss) Available to Common Stockholders, Basic</x:v>
      </x:c>
      <x:c r="R1591" s="2" t="str"/>
      <x:c r="S1591" s="2" t="str"/>
      <x:c r="T1591" s="2" t="str"/>
    </x:row>
    <x:row r="1592" ht="24" customHeight="1">
      <x:c r="C1592" s="2" t="str">
        <x:v>Historical Inputs!F1592</x:v>
      </x:c>
      <x:c r="D1592" s="2" t="str">
        <x:v>WFC</x:v>
      </x:c>
      <x:c r="E1592" s="2" t="str">
        <x:v>FY2018</x:v>
      </x:c>
      <x:c r="F1592" s="2" t="str">
        <x:v>preferred_div</x:v>
      </x:c>
      <x:c r="G1592" s="2" t="n">
        <x:v>1704</x:v>
      </x:c>
      <x:c r="H1592" s="2" t="str">
        <x:v>USD</x:v>
      </x:c>
      <x:c r="I1592" s="2" t="str">
        <x:v>2018-12-31</x:v>
      </x:c>
      <x:c r="J1592" s="2" t="str">
        <x:v>2021-02-23</x:v>
      </x:c>
      <x:c r="K1592" s="2" t="str">
        <x:v>0000072971-21-000197</x:v>
      </x:c>
      <x:c r="L1592" s="2" t="str">
        <x:v>data/raw/filings/WFC_0000072971-21-000197_wfc-20201231.htm</x:v>
      </x:c>
      <x:c r="M1592" s="2" t="str">
        <x:v>https://www.sec.gov/Archives/edgar/data/72971/000007297121000197/wfc-20201231.htm</x:v>
      </x:c>
      <x:c r="N1592" s="2" t="str"/>
      <x:c r="O1592" s="2" t="str"/>
      <x:c r="P1592" s="2" t="str">
        <x:v>Structured source retained; exact visible anchor requires review</x:v>
      </x:c>
      <x:c r="Q1592" s="2" t="str">
        <x:v>Preferred Stock Dividends and Other Adjustments</x:v>
      </x:c>
      <x:c r="R1592" s="2" t="str"/>
      <x:c r="S1592" s="2" t="str"/>
      <x:c r="T1592" s="2" t="str"/>
    </x:row>
    <x:row r="1593" ht="24" customHeight="1">
      <x:c r="C1593" s="2" t="str">
        <x:v>Historical Inputs!F1593</x:v>
      </x:c>
      <x:c r="D1593" s="2" t="str">
        <x:v>WFC</x:v>
      </x:c>
      <x:c r="E1593" s="2" t="str">
        <x:v>FY2018</x:v>
      </x:c>
      <x:c r="F1593" s="2" t="str">
        <x:v>eps</x:v>
      </x:c>
      <x:c r="G1593" s="2" t="n">
        <x:v>4.28</x:v>
      </x:c>
      <x:c r="H1593" s="2" t="str">
        <x:v>USD/shares</x:v>
      </x:c>
      <x:c r="I1593" s="2" t="str">
        <x:v>2018-12-31</x:v>
      </x:c>
      <x:c r="J1593" s="2" t="str">
        <x:v>2021-02-23</x:v>
      </x:c>
      <x:c r="K1593" s="2" t="str">
        <x:v>0000072971-21-000197</x:v>
      </x:c>
      <x:c r="L1593" s="2" t="str">
        <x:v>data/raw/filings/WFC_0000072971-21-000197_wfc-20201231.htm</x:v>
      </x:c>
      <x:c r="M1593" s="2" t="str">
        <x:v>https://www.sec.gov/Archives/edgar/data/72971/000007297121000197/wfc-20201231.htm</x:v>
      </x:c>
      <x:c r="N1593" s="2" t="str"/>
      <x:c r="O1593" s="2" t="str"/>
      <x:c r="P1593" s="2" t="str">
        <x:v>Structured source retained; exact visible anchor requires review</x:v>
      </x:c>
      <x:c r="Q1593" s="2" t="str">
        <x:v>Earnings Per Share, Diluted</x:v>
      </x:c>
      <x:c r="R1593" s="2" t="str"/>
      <x:c r="S1593" s="2" t="str"/>
      <x:c r="T1593" s="2" t="str"/>
    </x:row>
    <x:row r="1594" ht="24" customHeight="1">
      <x:c r="C1594" s="2" t="str">
        <x:v>Historical Inputs!F1594</x:v>
      </x:c>
      <x:c r="D1594" s="2" t="str">
        <x:v>WFC</x:v>
      </x:c>
      <x:c r="E1594" s="2" t="str">
        <x:v>FY2018</x:v>
      </x:c>
      <x:c r="F1594" s="2" t="str">
        <x:v>shares_diluted</x:v>
      </x:c>
      <x:c r="G1594" s="2" t="n">
        <x:v>4838.4</x:v>
      </x:c>
      <x:c r="H1594" s="2" t="str">
        <x:v>shares</x:v>
      </x:c>
      <x:c r="I1594" s="2" t="str">
        <x:v>2018-12-31</x:v>
      </x:c>
      <x:c r="J1594" s="2" t="str">
        <x:v>2021-02-23</x:v>
      </x:c>
      <x:c r="K1594" s="2" t="str">
        <x:v>0000072971-21-000197</x:v>
      </x:c>
      <x:c r="L1594" s="2" t="str">
        <x:v>data/raw/filings/WFC_0000072971-21-000197_wfc-20201231.htm</x:v>
      </x:c>
      <x:c r="M1594" s="2" t="str">
        <x:v>https://www.sec.gov/Archives/edgar/data/72971/000007297121000197/wfc-20201231.htm</x:v>
      </x:c>
      <x:c r="N1594" s="2" t="str"/>
      <x:c r="O1594" s="2" t="str"/>
      <x:c r="P1594" s="2" t="str">
        <x:v>Structured source retained; exact visible anchor requires review</x:v>
      </x:c>
      <x:c r="Q1594" s="2" t="str">
        <x:v>Weighted Average Number of Shares Outstanding, Diluted</x:v>
      </x:c>
      <x:c r="R1594" s="2" t="str"/>
      <x:c r="S1594" s="2" t="str"/>
      <x:c r="T1594" s="2" t="str"/>
    </x:row>
    <x:row r="1595" ht="24" customHeight="1">
      <x:c r="C1595" s="2" t="str">
        <x:v>Historical Inputs!F1595</x:v>
      </x:c>
      <x:c r="D1595" s="2" t="str">
        <x:v>WFC</x:v>
      </x:c>
      <x:c r="E1595" s="2" t="str">
        <x:v>FY2018</x:v>
      </x:c>
      <x:c r="F1595" s="2" t="str">
        <x:v>dps</x:v>
      </x:c>
      <x:c r="G1595" s="2" t="n">
        <x:v>1.64</x:v>
      </x:c>
      <x:c r="H1595" s="2" t="str">
        <x:v>USD/shares</x:v>
      </x:c>
      <x:c r="I1595" s="2" t="str">
        <x:v>2018-12-31</x:v>
      </x:c>
      <x:c r="J1595" s="2" t="str">
        <x:v>2021-02-23</x:v>
      </x:c>
      <x:c r="K1595" s="2" t="str">
        <x:v>0000072971-21-000197</x:v>
      </x:c>
      <x:c r="L1595" s="2" t="str">
        <x:v>data/raw/filings/WFC_0000072971-21-000197_wfc-20201231.htm</x:v>
      </x:c>
      <x:c r="M1595" s="2" t="str">
        <x:v>https://www.sec.gov/Archives/edgar/data/72971/000007297121000197/wfc-20201231.htm</x:v>
      </x:c>
      <x:c r="N1595" s="2" t="str"/>
      <x:c r="O1595" s="2" t="str"/>
      <x:c r="P1595" s="2" t="str">
        <x:v>Structured source retained; exact visible anchor requires review</x:v>
      </x:c>
      <x:c r="Q1595" s="2" t="str">
        <x:v>Common Stock, Dividends, Per Share, Declared</x:v>
      </x:c>
      <x:c r="R1595" s="2" t="str"/>
      <x:c r="S1595" s="2" t="str"/>
      <x:c r="T1595" s="2" t="str"/>
    </x:row>
    <x:row r="1596" ht="24" customHeight="1">
      <x:c r="C1596" s="2" t="str">
        <x:v>Historical Inputs!F1596</x:v>
      </x:c>
      <x:c r="D1596" s="2" t="str">
        <x:v>WFC</x:v>
      </x:c>
      <x:c r="E1596" s="2" t="str">
        <x:v>FY2018</x:v>
      </x:c>
      <x:c r="F1596" s="2" t="str">
        <x:v>dividends</x:v>
      </x:c>
      <x:c r="G1596" s="2" t="n">
        <x:v>7692</x:v>
      </x:c>
      <x:c r="H1596" s="2" t="str">
        <x:v>USD</x:v>
      </x:c>
      <x:c r="I1596" s="2" t="str">
        <x:v>2018-12-31</x:v>
      </x:c>
      <x:c r="J1596" s="2" t="str">
        <x:v>2021-02-23</x:v>
      </x:c>
      <x:c r="K1596" s="2" t="str">
        <x:v>0000072971-21-000197</x:v>
      </x:c>
      <x:c r="L1596" s="2" t="str">
        <x:v>data/raw/filings/WFC_0000072971-21-000197_wfc-20201231.htm</x:v>
      </x:c>
      <x:c r="M1596" s="2" t="str">
        <x:v>https://www.sec.gov/Archives/edgar/data/72971/000007297121000197/wfc-20201231.htm</x:v>
      </x:c>
      <x:c r="N1596" s="2" t="str"/>
      <x:c r="O1596" s="2" t="str"/>
      <x:c r="P1596" s="2" t="str">
        <x:v>Structured source retained; exact visible anchor requires review</x:v>
      </x:c>
      <x:c r="Q1596" s="2" t="str">
        <x:v>Payments of Ordinary Dividends, Common Stock</x:v>
      </x:c>
      <x:c r="R1596" s="2" t="str"/>
      <x:c r="S1596" s="2" t="str"/>
      <x:c r="T1596" s="2" t="str"/>
    </x:row>
    <x:row r="1597" ht="24" customHeight="1">
      <x:c r="C1597" s="2" t="str">
        <x:v>Historical Inputs!F1597</x:v>
      </x:c>
      <x:c r="D1597" s="2" t="str">
        <x:v>WFC</x:v>
      </x:c>
      <x:c r="E1597" s="2" t="str">
        <x:v>FY2018</x:v>
      </x:c>
      <x:c r="F1597" s="2" t="str">
        <x:v>buybacks</x:v>
      </x:c>
      <x:c r="G1597" s="2" t="n">
        <x:v>20633</x:v>
      </x:c>
      <x:c r="H1597" s="2" t="str">
        <x:v>USD</x:v>
      </x:c>
      <x:c r="I1597" s="2" t="str">
        <x:v>2018-12-31</x:v>
      </x:c>
      <x:c r="J1597" s="2" t="str">
        <x:v>2021-02-23</x:v>
      </x:c>
      <x:c r="K1597" s="2" t="str">
        <x:v>0000072971-21-000197</x:v>
      </x:c>
      <x:c r="L1597" s="2" t="str">
        <x:v>data/raw/filings/WFC_0000072971-21-000197_wfc-20201231.htm</x:v>
      </x:c>
      <x:c r="M1597" s="2" t="str">
        <x:v>https://www.sec.gov/Archives/edgar/data/72971/000007297121000197/wfc-20201231.htm</x:v>
      </x:c>
      <x:c r="N1597" s="2" t="str"/>
      <x:c r="O1597" s="2" t="str"/>
      <x:c r="P1597" s="2" t="str">
        <x:v>Structured source retained; exact visible anchor requires review</x:v>
      </x:c>
      <x:c r="Q1597" s="2" t="str">
        <x:v>Payments for Repurchase of Common Stock</x:v>
      </x:c>
      <x:c r="R1597" s="2" t="str"/>
      <x:c r="S1597" s="2" t="str"/>
      <x:c r="T1597" s="2" t="str"/>
    </x:row>
    <x:row r="1598" ht="24" customHeight="1">
      <x:c r="C1598" s="2" t="str">
        <x:v>Historical Inputs!F1598</x:v>
      </x:c>
      <x:c r="D1598" s="2" t="str">
        <x:v>WFC</x:v>
      </x:c>
      <x:c r="E1598" s="2" t="str">
        <x:v>FY2018</x:v>
      </x:c>
      <x:c r="F1598" s="2" t="str">
        <x:v>chargeoffs</x:v>
      </x:c>
      <x:c r="G1598" s="2" t="str">
        <x:v>n.a.</x:v>
      </x:c>
      <x:c r="H1598" s="2" t="str">
        <x:v>USDm</x:v>
      </x:c>
      <x:c r="I1598" s="2" t="str">
        <x:v>2018-12-31</x:v>
      </x:c>
      <x:c r="J1598" s="2" t="str"/>
      <x:c r="K1598" s="2" t="str"/>
      <x:c r="L1598" s="2" t="str"/>
      <x:c r="M1598" s="2" t="str"/>
      <x:c r="N1598" s="2" t="str"/>
      <x:c r="O1598" s="2" t="str"/>
      <x:c r="P1598" s="2" t="str">
        <x:v>Not reported / unavailable</x:v>
      </x:c>
      <x:c r="Q1598" s="2" t="str">
        <x:v>Gross loan charge-offs</x:v>
      </x:c>
      <x:c r="R1598" s="2" t="str"/>
      <x:c r="S1598" s="2" t="str"/>
      <x:c r="T1598" s="2" t="str"/>
    </x:row>
    <x:row r="1599" ht="24" customHeight="1">
      <x:c r="C1599" s="2" t="str">
        <x:v>Historical Inputs!F1599</x:v>
      </x:c>
      <x:c r="D1599" s="2" t="str">
        <x:v>WFC</x:v>
      </x:c>
      <x:c r="E1599" s="2" t="str">
        <x:v>FY2018</x:v>
      </x:c>
      <x:c r="F1599" s="2" t="str">
        <x:v>recoveries</x:v>
      </x:c>
      <x:c r="G1599" s="2" t="str">
        <x:v>n.a.</x:v>
      </x:c>
      <x:c r="H1599" s="2" t="str">
        <x:v>USDm</x:v>
      </x:c>
      <x:c r="I1599" s="2" t="str">
        <x:v>2018-12-31</x:v>
      </x:c>
      <x:c r="J1599" s="2" t="str"/>
      <x:c r="K1599" s="2" t="str"/>
      <x:c r="L1599" s="2" t="str"/>
      <x:c r="M1599" s="2" t="str"/>
      <x:c r="N1599" s="2" t="str"/>
      <x:c r="O1599" s="2" t="str"/>
      <x:c r="P1599" s="2" t="str">
        <x:v>Not reported / unavailable</x:v>
      </x:c>
      <x:c r="Q1599" s="2" t="str">
        <x:v>Loan recoveries</x:v>
      </x:c>
      <x:c r="R1599" s="2" t="str"/>
      <x:c r="S1599" s="2" t="str"/>
      <x:c r="T1599" s="2" t="str"/>
    </x:row>
    <x:row r="1600" ht="24" customHeight="1">
      <x:c r="C1600" s="2" t="str">
        <x:v>Historical Inputs!F1600</x:v>
      </x:c>
      <x:c r="D1600" s="2" t="str">
        <x:v>WFC</x:v>
      </x:c>
      <x:c r="E1600" s="2" t="str">
        <x:v>FY2018</x:v>
      </x:c>
      <x:c r="F1600" s="2" t="str">
        <x:v>rwa</x:v>
      </x:c>
      <x:c r="G1600" s="2" t="str">
        <x:v>n.a.</x:v>
      </x:c>
      <x:c r="H1600" s="2" t="str">
        <x:v>USDm</x:v>
      </x:c>
      <x:c r="I1600" s="2" t="str">
        <x:v>2018-12-31</x:v>
      </x:c>
      <x:c r="J1600" s="2" t="str"/>
      <x:c r="K1600" s="2" t="str"/>
      <x:c r="L1600" s="2" t="str"/>
      <x:c r="M1600" s="2" t="str"/>
      <x:c r="N1600" s="2" t="str"/>
      <x:c r="O1600" s="2" t="str"/>
      <x:c r="P1600" s="2" t="str">
        <x:v>Not reported / unavailable</x:v>
      </x:c>
      <x:c r="Q1600" s="2" t="str">
        <x:v>Risk-weighted assets</x:v>
      </x:c>
      <x:c r="R1600" s="2" t="str"/>
      <x:c r="S1600" s="2" t="str"/>
      <x:c r="T1600" s="2" t="str"/>
    </x:row>
    <x:row r="1601" ht="24" customHeight="1">
      <x:c r="C1601" s="2" t="str">
        <x:v>Historical Inputs!F1601</x:v>
      </x:c>
      <x:c r="D1601" s="2" t="str">
        <x:v>WFC</x:v>
      </x:c>
      <x:c r="E1601" s="2" t="str">
        <x:v>FY2018</x:v>
      </x:c>
      <x:c r="F1601" s="2" t="str">
        <x:v>cet1_reported</x:v>
      </x:c>
      <x:c r="G1601" s="2" t="str">
        <x:v>n.a.</x:v>
      </x:c>
      <x:c r="H1601" s="2" t="str">
        <x:v>%</x:v>
      </x:c>
      <x:c r="I1601" s="2" t="str">
        <x:v>2018-12-31</x:v>
      </x:c>
      <x:c r="J1601" s="2" t="str"/>
      <x:c r="K1601" s="2" t="str"/>
      <x:c r="L1601" s="2" t="str"/>
      <x:c r="M1601" s="2" t="str"/>
      <x:c r="N1601" s="2" t="str"/>
      <x:c r="O1601" s="2" t="str"/>
      <x:c r="P1601" s="2" t="str">
        <x:v>Not reported / unavailable</x:v>
      </x:c>
      <x:c r="Q1601" s="2" t="str">
        <x:v>Actual standardized CET1 ratio</x:v>
      </x:c>
      <x:c r="R1601" s="2" t="str"/>
      <x:c r="S1601" s="2" t="str"/>
      <x:c r="T1601" s="2" t="str"/>
    </x:row>
    <x:row r="1602" ht="24" customHeight="1">
      <x:c r="C1602" s="2" t="str">
        <x:v>Historical Inputs!F1602</x:v>
      </x:c>
      <x:c r="D1602" s="2" t="str">
        <x:v>WFC</x:v>
      </x:c>
      <x:c r="E1602" s="2" t="str">
        <x:v>FY2018</x:v>
      </x:c>
      <x:c r="F1602" s="2" t="str">
        <x:v>nim_reported</x:v>
      </x:c>
      <x:c r="G1602" s="2" t="str">
        <x:v>n.a.</x:v>
      </x:c>
      <x:c r="H1602" s="2" t="str">
        <x:v>%</x:v>
      </x:c>
      <x:c r="I1602" s="2" t="str">
        <x:v>2018-12-31</x:v>
      </x:c>
      <x:c r="J1602" s="2" t="str"/>
      <x:c r="K1602" s="2" t="str"/>
      <x:c r="L1602" s="2" t="str"/>
      <x:c r="M1602" s="2" t="str"/>
      <x:c r="N1602" s="2" t="str"/>
      <x:c r="O1602" s="2" t="str"/>
      <x:c r="P1602" s="2" t="str">
        <x:v>Not reported / unavailable</x:v>
      </x:c>
      <x:c r="Q1602" s="2" t="str">
        <x:v>Issuer reported net interest margin</x:v>
      </x:c>
      <x:c r="R1602" s="2" t="str"/>
      <x:c r="S1602" s="2" t="str"/>
      <x:c r="T1602" s="2" t="str"/>
    </x:row>
    <x:row r="1603" ht="24" customHeight="1">
      <x:c r="C1603" s="2" t="str">
        <x:v>Historical Inputs!F1603</x:v>
      </x:c>
      <x:c r="D1603" s="2" t="str">
        <x:v>WFC</x:v>
      </x:c>
      <x:c r="E1603" s="2" t="str">
        <x:v>FY2018</x:v>
      </x:c>
      <x:c r="F1603" s="2" t="str">
        <x:v>bvps_reported</x:v>
      </x:c>
      <x:c r="G1603" s="2" t="str">
        <x:v>n.a.</x:v>
      </x:c>
      <x:c r="H1603" s="2" t="str">
        <x:v>USD/share</x:v>
      </x:c>
      <x:c r="I1603" s="2" t="str">
        <x:v>2018-12-31</x:v>
      </x:c>
      <x:c r="J1603" s="2" t="str"/>
      <x:c r="K1603" s="2" t="str"/>
      <x:c r="L1603" s="2" t="str"/>
      <x:c r="M1603" s="2" t="str"/>
      <x:c r="N1603" s="2" t="str"/>
      <x:c r="O1603" s="2" t="str"/>
      <x:c r="P1603" s="2" t="str">
        <x:v>Not reported / unavailable</x:v>
      </x:c>
      <x:c r="Q1603" s="2" t="str">
        <x:v>Reported common book value per share</x:v>
      </x:c>
      <x:c r="R1603" s="2" t="str"/>
      <x:c r="S1603" s="2" t="str"/>
      <x:c r="T1603" s="2" t="str"/>
    </x:row>
    <x:row r="1604" ht="24" customHeight="1">
      <x:c r="C1604" s="2" t="str">
        <x:v>Historical Inputs!F1604</x:v>
      </x:c>
      <x:c r="D1604" s="2" t="str">
        <x:v>WFC</x:v>
      </x:c>
      <x:c r="E1604" s="2" t="str">
        <x:v>FY2018</x:v>
      </x:c>
      <x:c r="F1604" s="2" t="str">
        <x:v>tbvps_reported</x:v>
      </x:c>
      <x:c r="G1604" s="2" t="str">
        <x:v>n.a.</x:v>
      </x:c>
      <x:c r="H1604" s="2" t="str">
        <x:v>USD/share</x:v>
      </x:c>
      <x:c r="I1604" s="2" t="str">
        <x:v>2018-12-31</x:v>
      </x:c>
      <x:c r="J1604" s="2" t="str"/>
      <x:c r="K1604" s="2" t="str"/>
      <x:c r="L1604" s="2" t="str"/>
      <x:c r="M1604" s="2" t="str"/>
      <x:c r="N1604" s="2" t="str"/>
      <x:c r="O1604" s="2" t="str"/>
      <x:c r="P1604" s="2" t="str">
        <x:v>Not reported / unavailable</x:v>
      </x:c>
      <x:c r="Q1604" s="2" t="str">
        <x:v>Reported tangible book value per share</x:v>
      </x:c>
      <x:c r="R1604" s="2" t="str"/>
      <x:c r="S1604" s="2" t="str"/>
      <x:c r="T1604" s="2" t="str"/>
    </x:row>
    <x:row r="1605" ht="24" customHeight="1">
      <x:c r="C1605" s="2" t="str">
        <x:v>Historical Inputs!F1605</x:v>
      </x:c>
      <x:c r="D1605" s="2" t="str">
        <x:v>WFC</x:v>
      </x:c>
      <x:c r="E1605" s="2" t="str">
        <x:v>FY2018</x:v>
      </x:c>
      <x:c r="F1605" s="2" t="str">
        <x:v>tce_reported</x:v>
      </x:c>
      <x:c r="G1605" s="2" t="str">
        <x:v>n.a.</x:v>
      </x:c>
      <x:c r="H1605" s="2" t="str">
        <x:v>USDm</x:v>
      </x:c>
      <x:c r="I1605" s="2" t="str">
        <x:v>2018-12-31</x:v>
      </x:c>
      <x:c r="J1605" s="2" t="str"/>
      <x:c r="K1605" s="2" t="str"/>
      <x:c r="L1605" s="2" t="str"/>
      <x:c r="M1605" s="2" t="str"/>
      <x:c r="N1605" s="2" t="str"/>
      <x:c r="O1605" s="2" t="str"/>
      <x:c r="P1605" s="2" t="str">
        <x:v>Not reported / unavailable</x:v>
      </x:c>
      <x:c r="Q1605" s="2" t="str">
        <x:v>Reported tangible common equity</x:v>
      </x:c>
      <x:c r="R1605" s="2" t="str"/>
      <x:c r="S1605" s="2" t="str"/>
      <x:c r="T1605" s="2" t="str"/>
    </x:row>
    <x:row r="1606" ht="24" customHeight="1">
      <x:c r="C1606" s="2" t="str">
        <x:v>Historical Inputs!F1606</x:v>
      </x:c>
      <x:c r="D1606" s="2" t="str">
        <x:v>WFC</x:v>
      </x:c>
      <x:c r="E1606" s="2" t="str">
        <x:v>FY2019</x:v>
      </x:c>
      <x:c r="F1606" s="2" t="str">
        <x:v>assets</x:v>
      </x:c>
      <x:c r="G1606" s="2" t="n">
        <x:v>1927555</x:v>
      </x:c>
      <x:c r="H1606" s="2" t="str">
        <x:v>USD</x:v>
      </x:c>
      <x:c r="I1606" s="2" t="str">
        <x:v>2019-12-31</x:v>
      </x:c>
      <x:c r="J1606" s="2" t="str">
        <x:v>2021-02-23</x:v>
      </x:c>
      <x:c r="K1606" s="2" t="str">
        <x:v>0000072971-21-000197</x:v>
      </x:c>
      <x:c r="L1606" s="2" t="str">
        <x:v>data/raw/filings/WFC_0000072971-21-000197_wfc-20201231.htm</x:v>
      </x:c>
      <x:c r="M1606" s="2" t="str">
        <x:v>https://www.sec.gov/Archives/edgar/data/72971/000007297121000197/wfc-20201231.htm</x:v>
      </x:c>
      <x:c r="N1606" s="2" t="str"/>
      <x:c r="O1606" s="2" t="str"/>
      <x:c r="P1606" s="2" t="str">
        <x:v>Structured source retained; exact visible anchor requires review</x:v>
      </x:c>
      <x:c r="Q1606" s="2" t="str">
        <x:v>Assets</x:v>
      </x:c>
      <x:c r="R1606" s="2" t="str"/>
      <x:c r="S1606" s="2" t="str"/>
      <x:c r="T1606" s="2" t="str"/>
    </x:row>
    <x:row r="1607" ht="24" customHeight="1">
      <x:c r="C1607" s="2" t="str">
        <x:v>Historical Inputs!F1607</x:v>
      </x:c>
      <x:c r="D1607" s="2" t="str">
        <x:v>WFC</x:v>
      </x:c>
      <x:c r="E1607" s="2" t="str">
        <x:v>FY2019</x:v>
      </x:c>
      <x:c r="F1607" s="2" t="str">
        <x:v>liabilities</x:v>
      </x:c>
      <x:c r="G1607" s="2" t="n">
        <x:v>1739571</x:v>
      </x:c>
      <x:c r="H1607" s="2" t="str">
        <x:v>USD</x:v>
      </x:c>
      <x:c r="I1607" s="2" t="str">
        <x:v>2019-12-31</x:v>
      </x:c>
      <x:c r="J1607" s="2" t="str">
        <x:v>2021-02-23</x:v>
      </x:c>
      <x:c r="K1607" s="2" t="str">
        <x:v>0000072971-21-000197</x:v>
      </x:c>
      <x:c r="L1607" s="2" t="str">
        <x:v>data/raw/filings/WFC_0000072971-21-000197_wfc-20201231.htm</x:v>
      </x:c>
      <x:c r="M1607" s="2" t="str">
        <x:v>https://www.sec.gov/Archives/edgar/data/72971/000007297121000197/wfc-20201231.htm</x:v>
      </x:c>
      <x:c r="N1607" s="2" t="str"/>
      <x:c r="O1607" s="2" t="str"/>
      <x:c r="P1607" s="2" t="str">
        <x:v>Structured source retained; exact visible anchor requires review</x:v>
      </x:c>
      <x:c r="Q1607" s="2" t="str">
        <x:v>Liabilities</x:v>
      </x:c>
      <x:c r="R1607" s="2" t="str"/>
      <x:c r="S1607" s="2" t="str"/>
      <x:c r="T1607" s="2" t="str"/>
    </x:row>
    <x:row r="1608" ht="24" customHeight="1">
      <x:c r="C1608" s="2" t="str">
        <x:v>Historical Inputs!F1608</x:v>
      </x:c>
      <x:c r="D1608" s="2" t="str">
        <x:v>WFC</x:v>
      </x:c>
      <x:c r="E1608" s="2" t="str">
        <x:v>FY2019</x:v>
      </x:c>
      <x:c r="F1608" s="2" t="str">
        <x:v>equity</x:v>
      </x:c>
      <x:c r="G1608" s="2" t="n">
        <x:v>187146</x:v>
      </x:c>
      <x:c r="H1608" s="2" t="str">
        <x:v>USD</x:v>
      </x:c>
      <x:c r="I1608" s="2" t="str">
        <x:v>2019-12-31</x:v>
      </x:c>
      <x:c r="J1608" s="2" t="str">
        <x:v>2021-02-23</x:v>
      </x:c>
      <x:c r="K1608" s="2" t="str">
        <x:v>0000072971-21-000197</x:v>
      </x:c>
      <x:c r="L1608" s="2" t="str">
        <x:v>data/raw/filings/WFC_0000072971-21-000197_wfc-20201231.htm</x:v>
      </x:c>
      <x:c r="M1608" s="2" t="str">
        <x:v>https://www.sec.gov/Archives/edgar/data/72971/000007297121000197/wfc-20201231.htm</x:v>
      </x:c>
      <x:c r="N1608" s="2" t="str"/>
      <x:c r="O1608" s="2" t="str"/>
      <x:c r="P1608" s="2" t="str">
        <x:v>Structured source retained; exact visible anchor requires review</x:v>
      </x:c>
      <x:c r="Q1608" s="2" t="str">
        <x:v>Stockholders' Equity Attributable to Parent</x:v>
      </x:c>
      <x:c r="R1608" s="2" t="str"/>
      <x:c r="S1608" s="2" t="str"/>
      <x:c r="T1608" s="2" t="str"/>
    </x:row>
    <x:row r="1609" ht="24" customHeight="1">
      <x:c r="C1609" s="2" t="str">
        <x:v>Historical Inputs!F1609</x:v>
      </x:c>
      <x:c r="D1609" s="2" t="str">
        <x:v>WFC</x:v>
      </x:c>
      <x:c r="E1609" s="2" t="str">
        <x:v>FY2019</x:v>
      </x:c>
      <x:c r="F1609" s="2" t="str">
        <x:v>preferred</x:v>
      </x:c>
      <x:c r="G1609" s="2" t="n">
        <x:v>21549</x:v>
      </x:c>
      <x:c r="H1609" s="2" t="str">
        <x:v>USD</x:v>
      </x:c>
      <x:c r="I1609" s="2" t="str">
        <x:v>2019-12-31</x:v>
      </x:c>
      <x:c r="J1609" s="2" t="str">
        <x:v>2021-02-23</x:v>
      </x:c>
      <x:c r="K1609" s="2" t="str">
        <x:v>0000072971-21-000197</x:v>
      </x:c>
      <x:c r="L1609" s="2" t="str">
        <x:v>data/raw/filings/WFC_0000072971-21-000197_wfc-20201231.htm</x:v>
      </x:c>
      <x:c r="M1609" s="2" t="str">
        <x:v>https://www.sec.gov/Archives/edgar/data/72971/000007297121000197/wfc-20201231.htm</x:v>
      </x:c>
      <x:c r="N1609" s="2" t="str"/>
      <x:c r="O1609" s="2" t="str"/>
      <x:c r="P1609" s="2" t="str">
        <x:v>Structured source retained; exact visible anchor requires review</x:v>
      </x:c>
      <x:c r="Q1609" s="2" t="str">
        <x:v>Preferred Stock, Value, Issued</x:v>
      </x:c>
      <x:c r="R1609" s="2" t="str"/>
      <x:c r="S1609" s="2" t="str"/>
      <x:c r="T1609" s="2" t="str"/>
    </x:row>
    <x:row r="1610" ht="24" customHeight="1">
      <x:c r="C1610" s="2" t="str">
        <x:v>Historical Inputs!F1610</x:v>
      </x:c>
      <x:c r="D1610" s="2" t="str">
        <x:v>WFC</x:v>
      </x:c>
      <x:c r="E1610" s="2" t="str">
        <x:v>FY2019</x:v>
      </x:c>
      <x:c r="F1610" s="2" t="str">
        <x:v>common_equity_reported</x:v>
      </x:c>
      <x:c r="G1610" s="2" t="str">
        <x:v>n.a.</x:v>
      </x:c>
      <x:c r="H1610" s="2" t="str">
        <x:v>USDm</x:v>
      </x:c>
      <x:c r="I1610" s="2" t="str">
        <x:v>2019-12-31</x:v>
      </x:c>
      <x:c r="J1610" s="2" t="str"/>
      <x:c r="K1610" s="2" t="str"/>
      <x:c r="L1610" s="2" t="str"/>
      <x:c r="M1610" s="2" t="str"/>
      <x:c r="N1610" s="2" t="str"/>
      <x:c r="O1610" s="2" t="str"/>
      <x:c r="P1610" s="2" t="str">
        <x:v>Not reported / unavailable</x:v>
      </x:c>
      <x:c r="Q1610" s="2" t="str">
        <x:v>Reported common shareholders equity</x:v>
      </x:c>
      <x:c r="R1610" s="2" t="str"/>
      <x:c r="S1610" s="2" t="str"/>
      <x:c r="T1610" s="2" t="str"/>
    </x:row>
    <x:row r="1611" ht="24" customHeight="1">
      <x:c r="C1611" s="2" t="str">
        <x:v>Historical Inputs!F1611</x:v>
      </x:c>
      <x:c r="D1611" s="2" t="str">
        <x:v>WFC</x:v>
      </x:c>
      <x:c r="E1611" s="2" t="str">
        <x:v>FY2019</x:v>
      </x:c>
      <x:c r="F1611" s="2" t="str">
        <x:v>goodwill</x:v>
      </x:c>
      <x:c r="G1611" s="2" t="n">
        <x:v>26390</x:v>
      </x:c>
      <x:c r="H1611" s="2" t="str">
        <x:v>USD</x:v>
      </x:c>
      <x:c r="I1611" s="2" t="str">
        <x:v>2019-12-31</x:v>
      </x:c>
      <x:c r="J1611" s="2" t="str">
        <x:v>2022-02-22</x:v>
      </x:c>
      <x:c r="K1611" s="2" t="str">
        <x:v>0000072971-22-000096</x:v>
      </x:c>
      <x:c r="L1611" s="2" t="str">
        <x:v>data/raw/filings/WFC_0000072971-22-000096_wfc-20211231.htm</x:v>
      </x:c>
      <x:c r="M1611" s="2" t="str">
        <x:v>https://www.sec.gov/Archives/edgar/data/72971/000007297122000096/wfc-20211231.htm</x:v>
      </x:c>
      <x:c r="N1611" s="2" t="str"/>
      <x:c r="O1611" s="2" t="str"/>
      <x:c r="P1611" s="2" t="str">
        <x:v>Structured source retained; exact visible anchor requires review</x:v>
      </x:c>
      <x:c r="Q1611" s="2" t="str">
        <x:v>Goodwill</x:v>
      </x:c>
      <x:c r="R1611" s="2" t="str"/>
      <x:c r="S1611" s="2" t="str"/>
      <x:c r="T1611" s="2" t="str"/>
    </x:row>
    <x:row r="1612" ht="24" customHeight="1">
      <x:c r="C1612" s="2" t="str">
        <x:v>Historical Inputs!F1612</x:v>
      </x:c>
      <x:c r="D1612" s="2" t="str">
        <x:v>WFC</x:v>
      </x:c>
      <x:c r="E1612" s="2" t="str">
        <x:v>FY2019</x:v>
      </x:c>
      <x:c r="F1612" s="2" t="str">
        <x:v>intangibles</x:v>
      </x:c>
      <x:c r="G1612" s="2" t="n">
        <x:v>1853</x:v>
      </x:c>
      <x:c r="H1612" s="2" t="str">
        <x:v>USD</x:v>
      </x:c>
      <x:c r="I1612" s="2" t="str">
        <x:v>2019-12-31</x:v>
      </x:c>
      <x:c r="J1612" s="2" t="str">
        <x:v>2021-02-23</x:v>
      </x:c>
      <x:c r="K1612" s="2" t="str">
        <x:v>0000072971-21-000197</x:v>
      </x:c>
      <x:c r="L1612" s="2" t="str">
        <x:v>data/raw/filings/WFC_0000072971-21-000197_wfc-20201231.htm</x:v>
      </x:c>
      <x:c r="M1612" s="2" t="str">
        <x:v>https://www.sec.gov/Archives/edgar/data/72971/000007297121000197/wfc-20201231.htm</x:v>
      </x:c>
      <x:c r="N1612" s="2" t="str"/>
      <x:c r="O1612" s="2" t="str"/>
      <x:c r="P1612" s="2" t="str">
        <x:v>Structured source retained; exact visible anchor requires review</x:v>
      </x:c>
      <x:c r="Q1612" s="2" t="str">
        <x:v>Finite-Lived Intangible Assets, Net</x:v>
      </x:c>
      <x:c r="R1612" s="2" t="str"/>
      <x:c r="S1612" s="2" t="str"/>
      <x:c r="T1612" s="2" t="str"/>
    </x:row>
    <x:row r="1613" ht="24" customHeight="1">
      <x:c r="C1613" s="2" t="str">
        <x:v>Historical Inputs!F1613</x:v>
      </x:c>
      <x:c r="D1613" s="2" t="str">
        <x:v>WFC</x:v>
      </x:c>
      <x:c r="E1613" s="2" t="str">
        <x:v>FY2019</x:v>
      </x:c>
      <x:c r="F1613" s="2" t="str">
        <x:v>intangibles_total</x:v>
      </x:c>
      <x:c r="G1613" s="2" t="str">
        <x:v>n.a.</x:v>
      </x:c>
      <x:c r="H1613" s="2" t="str">
        <x:v>USDm</x:v>
      </x:c>
      <x:c r="I1613" s="2" t="str">
        <x:v>2019-12-31</x:v>
      </x:c>
      <x:c r="J1613" s="2" t="str"/>
      <x:c r="K1613" s="2" t="str"/>
      <x:c r="L1613" s="2" t="str"/>
      <x:c r="M1613" s="2" t="str"/>
      <x:c r="N1613" s="2" t="str"/>
      <x:c r="O1613" s="2" t="str"/>
      <x:c r="P1613" s="2" t="str">
        <x:v>Not reported / unavailable</x:v>
      </x:c>
      <x:c r="Q1613" s="2" t="str">
        <x:v>Reported goodwill and intangible assets combined</x:v>
      </x:c>
      <x:c r="R1613" s="2" t="str"/>
      <x:c r="S1613" s="2" t="str"/>
      <x:c r="T1613" s="2" t="str"/>
    </x:row>
    <x:row r="1614" ht="24" customHeight="1">
      <x:c r="C1614" s="2" t="str">
        <x:v>Historical Inputs!F1614</x:v>
      </x:c>
      <x:c r="D1614" s="2" t="str">
        <x:v>WFC</x:v>
      </x:c>
      <x:c r="E1614" s="2" t="str">
        <x:v>FY2019</x:v>
      </x:c>
      <x:c r="F1614" s="2" t="str">
        <x:v>shares_end</x:v>
      </x:c>
      <x:c r="G1614" s="2" t="str">
        <x:v>n.a.</x:v>
      </x:c>
      <x:c r="H1614" s="2" t="str">
        <x:v>million</x:v>
      </x:c>
      <x:c r="I1614" s="2" t="str">
        <x:v>2019-12-31</x:v>
      </x:c>
      <x:c r="J1614" s="2" t="str"/>
      <x:c r="K1614" s="2" t="str"/>
      <x:c r="L1614" s="2" t="str"/>
      <x:c r="M1614" s="2" t="str"/>
      <x:c r="N1614" s="2" t="str"/>
      <x:c r="O1614" s="2" t="str"/>
      <x:c r="P1614" s="2" t="str">
        <x:v>Not reported / unavailable</x:v>
      </x:c>
      <x:c r="Q1614" s="2" t="str">
        <x:v>Period-end common shares outstanding</x:v>
      </x:c>
      <x:c r="R1614" s="2" t="str"/>
      <x:c r="S1614" s="2" t="str"/>
      <x:c r="T1614" s="2" t="str"/>
    </x:row>
    <x:row r="1615" ht="24" customHeight="1">
      <x:c r="C1615" s="2" t="str">
        <x:v>Historical Inputs!F1615</x:v>
      </x:c>
      <x:c r="D1615" s="2" t="str">
        <x:v>WFC</x:v>
      </x:c>
      <x:c r="E1615" s="2" t="str">
        <x:v>FY2019</x:v>
      </x:c>
      <x:c r="F1615" s="2" t="str">
        <x:v>shares_issued</x:v>
      </x:c>
      <x:c r="G1615" s="2" t="n">
        <x:v>5481.811474</x:v>
      </x:c>
      <x:c r="H1615" s="2" t="str">
        <x:v>shares</x:v>
      </x:c>
      <x:c r="I1615" s="2" t="str">
        <x:v>2019-12-31</x:v>
      </x:c>
      <x:c r="J1615" s="2" t="str">
        <x:v>2021-02-23</x:v>
      </x:c>
      <x:c r="K1615" s="2" t="str">
        <x:v>0000072971-21-000197</x:v>
      </x:c>
      <x:c r="L1615" s="2" t="str">
        <x:v>data/raw/filings/WFC_0000072971-21-000197_wfc-20201231.htm</x:v>
      </x:c>
      <x:c r="M1615" s="2" t="str">
        <x:v>https://www.sec.gov/Archives/edgar/data/72971/000007297121000197/wfc-20201231.htm</x:v>
      </x:c>
      <x:c r="N1615" s="2" t="str"/>
      <x:c r="O1615" s="2" t="str"/>
      <x:c r="P1615" s="2" t="str">
        <x:v>Structured source retained; exact visible anchor requires review</x:v>
      </x:c>
      <x:c r="Q1615" s="2" t="str">
        <x:v>Common Stock, Shares, Issued</x:v>
      </x:c>
      <x:c r="R1615" s="2" t="str"/>
      <x:c r="S1615" s="2" t="str"/>
      <x:c r="T1615" s="2" t="str"/>
    </x:row>
    <x:row r="1616" ht="24" customHeight="1">
      <x:c r="C1616" s="2" t="str">
        <x:v>Historical Inputs!F1616</x:v>
      </x:c>
      <x:c r="D1616" s="2" t="str">
        <x:v>WFC</x:v>
      </x:c>
      <x:c r="E1616" s="2" t="str">
        <x:v>FY2019</x:v>
      </x:c>
      <x:c r="F1616" s="2" t="str">
        <x:v>shares_treasury</x:v>
      </x:c>
      <x:c r="G1616" s="2" t="n">
        <x:v>1347.385537</x:v>
      </x:c>
      <x:c r="H1616" s="2" t="str">
        <x:v>shares</x:v>
      </x:c>
      <x:c r="I1616" s="2" t="str">
        <x:v>2019-12-31</x:v>
      </x:c>
      <x:c r="J1616" s="2" t="str">
        <x:v>2021-02-23</x:v>
      </x:c>
      <x:c r="K1616" s="2" t="str">
        <x:v>0000072971-21-000197</x:v>
      </x:c>
      <x:c r="L1616" s="2" t="str">
        <x:v>data/raw/filings/WFC_0000072971-21-000197_wfc-20201231.htm</x:v>
      </x:c>
      <x:c r="M1616" s="2" t="str">
        <x:v>https://www.sec.gov/Archives/edgar/data/72971/000007297121000197/wfc-20201231.htm</x:v>
      </x:c>
      <x:c r="N1616" s="2" t="str"/>
      <x:c r="O1616" s="2" t="str"/>
      <x:c r="P1616" s="2" t="str">
        <x:v>Structured source retained; exact visible anchor requires review</x:v>
      </x:c>
      <x:c r="Q1616" s="2" t="str">
        <x:v>Treasury Stock, Shares</x:v>
      </x:c>
      <x:c r="R1616" s="2" t="str"/>
      <x:c r="S1616" s="2" t="str"/>
      <x:c r="T1616" s="2" t="str"/>
    </x:row>
    <x:row r="1617" ht="24" customHeight="1">
      <x:c r="C1617" s="2" t="str">
        <x:v>Historical Inputs!F1617</x:v>
      </x:c>
      <x:c r="D1617" s="2" t="str">
        <x:v>WFC</x:v>
      </x:c>
      <x:c r="E1617" s="2" t="str">
        <x:v>FY2019</x:v>
      </x:c>
      <x:c r="F1617" s="2" t="str">
        <x:v>deposits</x:v>
      </x:c>
      <x:c r="G1617" s="2" t="n">
        <x:v>1322626</x:v>
      </x:c>
      <x:c r="H1617" s="2" t="str">
        <x:v>USD</x:v>
      </x:c>
      <x:c r="I1617" s="2" t="str">
        <x:v>2019-12-31</x:v>
      </x:c>
      <x:c r="J1617" s="2" t="str">
        <x:v>2021-02-23</x:v>
      </x:c>
      <x:c r="K1617" s="2" t="str">
        <x:v>0000072971-21-000197</x:v>
      </x:c>
      <x:c r="L1617" s="2" t="str">
        <x:v>data/raw/filings/WFC_0000072971-21-000197_wfc-20201231.htm</x:v>
      </x:c>
      <x:c r="M1617" s="2" t="str">
        <x:v>https://www.sec.gov/Archives/edgar/data/72971/000007297121000197/wfc-20201231.htm</x:v>
      </x:c>
      <x:c r="N1617" s="2" t="str"/>
      <x:c r="O1617" s="2" t="str"/>
      <x:c r="P1617" s="2" t="str">
        <x:v>Structured source retained; exact visible anchor requires review</x:v>
      </x:c>
      <x:c r="Q1617" s="2" t="str">
        <x:v>Deposits</x:v>
      </x:c>
      <x:c r="R1617" s="2" t="str"/>
      <x:c r="S1617" s="2" t="str"/>
      <x:c r="T1617" s="2" t="str"/>
    </x:row>
    <x:row r="1618" ht="24" customHeight="1">
      <x:c r="C1618" s="2" t="str">
        <x:v>Historical Inputs!F1618</x:v>
      </x:c>
      <x:c r="D1618" s="2" t="str">
        <x:v>WFC</x:v>
      </x:c>
      <x:c r="E1618" s="2" t="str">
        <x:v>FY2019</x:v>
      </x:c>
      <x:c r="F1618" s="2" t="str">
        <x:v>loans_gross</x:v>
      </x:c>
      <x:c r="G1618" s="2" t="n">
        <x:v>962265</x:v>
      </x:c>
      <x:c r="H1618" s="2" t="str">
        <x:v>USD</x:v>
      </x:c>
      <x:c r="I1618" s="2" t="str">
        <x:v>2019-12-31</x:v>
      </x:c>
      <x:c r="J1618" s="2" t="str">
        <x:v>2020-02-27</x:v>
      </x:c>
      <x:c r="K1618" s="2" t="str">
        <x:v>0000072971-20-000217</x:v>
      </x:c>
      <x:c r="L1618" s="2" t="str">
        <x:v>data/raw/filings/WFC_0000072971-20-000217_wfc-12312019x10k.htm</x:v>
      </x:c>
      <x:c r="M1618" s="2" t="str">
        <x:v>https://www.sec.gov/Archives/edgar/data/72971/000007297120000217/wfc-12312019x10k.htm</x:v>
      </x:c>
      <x:c r="N1618" s="2" t="str"/>
      <x:c r="O1618" s="2" t="str"/>
      <x:c r="P1618" s="2" t="str">
        <x:v>Structured source retained; exact visible anchor requires review</x:v>
      </x:c>
      <x:c r="Q1618" s="2" t="str">
        <x:v>Loans and Leases Receivable, Net of Deferred Income</x:v>
      </x:c>
      <x:c r="R1618" s="2" t="str"/>
      <x:c r="S1618" s="2" t="str"/>
      <x:c r="T1618" s="2" t="str"/>
    </x:row>
    <x:row r="1619" ht="24" customHeight="1">
      <x:c r="C1619" s="2" t="str">
        <x:v>Historical Inputs!F1619</x:v>
      </x:c>
      <x:c r="D1619" s="2" t="str">
        <x:v>WFC</x:v>
      </x:c>
      <x:c r="E1619" s="2" t="str">
        <x:v>FY2019</x:v>
      </x:c>
      <x:c r="F1619" s="2" t="str">
        <x:v>loans_net</x:v>
      </x:c>
      <x:c r="G1619" s="2" t="n">
        <x:v>952714</x:v>
      </x:c>
      <x:c r="H1619" s="2" t="str">
        <x:v>USD</x:v>
      </x:c>
      <x:c r="I1619" s="2" t="str">
        <x:v>2019-12-31</x:v>
      </x:c>
      <x:c r="J1619" s="2" t="str">
        <x:v>2021-02-23</x:v>
      </x:c>
      <x:c r="K1619" s="2" t="str">
        <x:v>0000072971-21-000197</x:v>
      </x:c>
      <x:c r="L1619" s="2" t="str">
        <x:v>data/raw/filings/WFC_0000072971-21-000197_wfc-20201231.htm</x:v>
      </x:c>
      <x:c r="M1619" s="2" t="str">
        <x:v>https://www.sec.gov/Archives/edgar/data/72971/000007297121000197/wfc-20201231.htm</x:v>
      </x:c>
      <x:c r="N1619" s="2" t="str"/>
      <x:c r="O1619" s="2" t="str"/>
      <x:c r="P1619" s="2" t="str">
        <x:v>Structured source retained; exact visible anchor requires review</x:v>
      </x:c>
      <x:c r="Q1619" s="2" t="str">
        <x:v>Loans and Leases Receivable, Net Amount</x:v>
      </x:c>
      <x:c r="R1619" s="2" t="str"/>
      <x:c r="S1619" s="2" t="str"/>
      <x:c r="T1619" s="2" t="str"/>
    </x:row>
    <x:row r="1620" ht="24" customHeight="1">
      <x:c r="C1620" s="2" t="str">
        <x:v>Historical Inputs!F1620</x:v>
      </x:c>
      <x:c r="D1620" s="2" t="str">
        <x:v>WFC</x:v>
      </x:c>
      <x:c r="E1620" s="2" t="str">
        <x:v>FY2019</x:v>
      </x:c>
      <x:c r="F1620" s="2" t="str">
        <x:v>allowance</x:v>
      </x:c>
      <x:c r="G1620" s="2" t="n">
        <x:v>10456</x:v>
      </x:c>
      <x:c r="H1620" s="2" t="str">
        <x:v>USD</x:v>
      </x:c>
      <x:c r="I1620" s="2" t="str">
        <x:v>2019-12-31</x:v>
      </x:c>
      <x:c r="J1620" s="2" t="str">
        <x:v>2022-02-22</x:v>
      </x:c>
      <x:c r="K1620" s="2" t="str">
        <x:v>0000072971-22-000096</x:v>
      </x:c>
      <x:c r="L1620" s="2" t="str">
        <x:v>data/raw/filings/WFC_0000072971-22-000096_wfc-20211231.htm</x:v>
      </x:c>
      <x:c r="M1620" s="2" t="str">
        <x:v>https://www.sec.gov/Archives/edgar/data/72971/000007297122000096/wfc-20211231.htm</x:v>
      </x:c>
      <x:c r="N1620" s="2" t="str"/>
      <x:c r="O1620" s="2" t="str"/>
      <x:c r="P1620" s="2" t="str">
        <x:v>Structured source retained; exact visible anchor requires review</x:v>
      </x:c>
      <x:c r="Q1620" s="2" t="str">
        <x:v>Financing Receivable, Allowance for Credit Loss</x:v>
      </x:c>
      <x:c r="R1620" s="2" t="str"/>
      <x:c r="S1620" s="2" t="str"/>
      <x:c r="T1620" s="2" t="str"/>
    </x:row>
    <x:row r="1621" ht="24" customHeight="1">
      <x:c r="C1621" s="2" t="str">
        <x:v>Historical Inputs!F1621</x:v>
      </x:c>
      <x:c r="D1621" s="2" t="str">
        <x:v>WFC</x:v>
      </x:c>
      <x:c r="E1621" s="2" t="str">
        <x:v>FY2019</x:v>
      </x:c>
      <x:c r="F1621" s="2" t="str">
        <x:v>nonaccrual</x:v>
      </x:c>
      <x:c r="G1621" s="2" t="str">
        <x:v>n.a.</x:v>
      </x:c>
      <x:c r="H1621" s="2" t="str">
        <x:v>USDm</x:v>
      </x:c>
      <x:c r="I1621" s="2" t="str">
        <x:v>2019-12-31</x:v>
      </x:c>
      <x:c r="J1621" s="2" t="str"/>
      <x:c r="K1621" s="2" t="str"/>
      <x:c r="L1621" s="2" t="str"/>
      <x:c r="M1621" s="2" t="str"/>
      <x:c r="N1621" s="2" t="str"/>
      <x:c r="O1621" s="2" t="str"/>
      <x:c r="P1621" s="2" t="str">
        <x:v>Not reported / unavailable</x:v>
      </x:c>
      <x:c r="Q1621" s="2" t="str">
        <x:v>Nonaccrual</x:v>
      </x:c>
      <x:c r="R1621" s="2" t="str"/>
      <x:c r="S1621" s="2" t="str"/>
      <x:c r="T1621" s="2" t="str"/>
    </x:row>
    <x:row r="1622" ht="24" customHeight="1">
      <x:c r="C1622" s="2" t="str">
        <x:v>Historical Inputs!F1622</x:v>
      </x:c>
      <x:c r="D1622" s="2" t="str">
        <x:v>WFC</x:v>
      </x:c>
      <x:c r="E1622" s="2" t="str">
        <x:v>FY2019</x:v>
      </x:c>
      <x:c r="F1622" s="2" t="str">
        <x:v>cash</x:v>
      </x:c>
      <x:c r="G1622" s="2" t="str">
        <x:v>n.a.</x:v>
      </x:c>
      <x:c r="H1622" s="2" t="str">
        <x:v>USDm</x:v>
      </x:c>
      <x:c r="I1622" s="2" t="str">
        <x:v>2019-12-31</x:v>
      </x:c>
      <x:c r="J1622" s="2" t="str"/>
      <x:c r="K1622" s="2" t="str"/>
      <x:c r="L1622" s="2" t="str"/>
      <x:c r="M1622" s="2" t="str"/>
      <x:c r="N1622" s="2" t="str"/>
      <x:c r="O1622" s="2" t="str"/>
      <x:c r="P1622" s="2" t="str">
        <x:v>Not reported / unavailable</x:v>
      </x:c>
      <x:c r="Q1622" s="2" t="str">
        <x:v>Cash</x:v>
      </x:c>
      <x:c r="R1622" s="2" t="str"/>
      <x:c r="S1622" s="2" t="str"/>
      <x:c r="T1622" s="2" t="str"/>
    </x:row>
    <x:row r="1623" ht="24" customHeight="1">
      <x:c r="C1623" s="2" t="str">
        <x:v>Historical Inputs!F1623</x:v>
      </x:c>
      <x:c r="D1623" s="2" t="str">
        <x:v>WFC</x:v>
      </x:c>
      <x:c r="E1623" s="2" t="str">
        <x:v>FY2019</x:v>
      </x:c>
      <x:c r="F1623" s="2" t="str">
        <x:v>aoci</x:v>
      </x:c>
      <x:c r="G1623" s="2" t="n">
        <x:v>-1311</x:v>
      </x:c>
      <x:c r="H1623" s="2" t="str">
        <x:v>USD</x:v>
      </x:c>
      <x:c r="I1623" s="2" t="str">
        <x:v>2019-12-31</x:v>
      </x:c>
      <x:c r="J1623" s="2" t="str">
        <x:v>2021-02-23</x:v>
      </x:c>
      <x:c r="K1623" s="2" t="str">
        <x:v>0000072971-21-000197</x:v>
      </x:c>
      <x:c r="L1623" s="2" t="str">
        <x:v>data/raw/filings/WFC_0000072971-21-000197_wfc-20201231.htm</x:v>
      </x:c>
      <x:c r="M1623" s="2" t="str">
        <x:v>https://www.sec.gov/Archives/edgar/data/72971/000007297121000197/wfc-20201231.htm</x:v>
      </x:c>
      <x:c r="N1623" s="2" t="str"/>
      <x:c r="O1623" s="2" t="str"/>
      <x:c r="P1623" s="2" t="str">
        <x:v>Structured source retained; exact visible anchor requires review</x:v>
      </x:c>
      <x:c r="Q1623" s="2" t="str">
        <x:v>Accumulated Other Comprehensive Income (Loss), Net of Tax</x:v>
      </x:c>
      <x:c r="R1623" s="2" t="str"/>
      <x:c r="S1623" s="2" t="str"/>
      <x:c r="T1623" s="2" t="str"/>
    </x:row>
    <x:row r="1624" ht="24" customHeight="1">
      <x:c r="C1624" s="2" t="str">
        <x:v>Historical Inputs!F1624</x:v>
      </x:c>
      <x:c r="D1624" s="2" t="str">
        <x:v>WFC</x:v>
      </x:c>
      <x:c r="E1624" s="2" t="str">
        <x:v>FY2019</x:v>
      </x:c>
      <x:c r="F1624" s="2" t="str">
        <x:v>nii</x:v>
      </x:c>
      <x:c r="G1624" s="2" t="n">
        <x:v>47303</x:v>
      </x:c>
      <x:c r="H1624" s="2" t="str">
        <x:v>USD</x:v>
      </x:c>
      <x:c r="I1624" s="2" t="str">
        <x:v>2019-12-31</x:v>
      </x:c>
      <x:c r="J1624" s="2" t="str">
        <x:v>2022-02-22</x:v>
      </x:c>
      <x:c r="K1624" s="2" t="str">
        <x:v>0000072971-22-000096</x:v>
      </x:c>
      <x:c r="L1624" s="2" t="str">
        <x:v>data/raw/filings/WFC_0000072971-22-000096_wfc-20211231.htm</x:v>
      </x:c>
      <x:c r="M1624" s="2" t="str">
        <x:v>https://www.sec.gov/Archives/edgar/data/72971/000007297122000096/wfc-20211231.htm</x:v>
      </x:c>
      <x:c r="N1624" s="2" t="str"/>
      <x:c r="O1624" s="2" t="str"/>
      <x:c r="P1624" s="2" t="str">
        <x:v>Structured source retained; exact visible anchor requires review</x:v>
      </x:c>
      <x:c r="Q1624" s="2" t="str">
        <x:v>Interest Income (Expense), Net</x:v>
      </x:c>
      <x:c r="R1624" s="2" t="str"/>
      <x:c r="S1624" s="2" t="str"/>
      <x:c r="T1624" s="2" t="str"/>
    </x:row>
    <x:row r="1625" ht="24" customHeight="1">
      <x:c r="C1625" s="2" t="str">
        <x:v>Historical Inputs!F1625</x:v>
      </x:c>
      <x:c r="D1625" s="2" t="str">
        <x:v>WFC</x:v>
      </x:c>
      <x:c r="E1625" s="2" t="str">
        <x:v>FY2019</x:v>
      </x:c>
      <x:c r="F1625" s="2" t="str">
        <x:v>noninterest_income</x:v>
      </x:c>
      <x:c r="G1625" s="2" t="n">
        <x:v>39529</x:v>
      </x:c>
      <x:c r="H1625" s="2" t="str">
        <x:v>USD</x:v>
      </x:c>
      <x:c r="I1625" s="2" t="str">
        <x:v>2019-12-31</x:v>
      </x:c>
      <x:c r="J1625" s="2" t="str">
        <x:v>2022-02-22</x:v>
      </x:c>
      <x:c r="K1625" s="2" t="str">
        <x:v>0000072971-22-000096</x:v>
      </x:c>
      <x:c r="L1625" s="2" t="str">
        <x:v>data/raw/filings/WFC_0000072971-22-000096_wfc-20211231.htm</x:v>
      </x:c>
      <x:c r="M1625" s="2" t="str">
        <x:v>https://www.sec.gov/Archives/edgar/data/72971/000007297122000096/wfc-20211231.htm</x:v>
      </x:c>
      <x:c r="N1625" s="2" t="str"/>
      <x:c r="O1625" s="2" t="str"/>
      <x:c r="P1625" s="2" t="str">
        <x:v>Structured source retained; exact visible anchor requires review</x:v>
      </x:c>
      <x:c r="Q1625" s="2" t="str">
        <x:v>Noninterest Income</x:v>
      </x:c>
      <x:c r="R1625" s="2" t="str"/>
      <x:c r="S1625" s="2" t="str"/>
      <x:c r="T1625" s="2" t="str"/>
    </x:row>
    <x:row r="1626" ht="24" customHeight="1">
      <x:c r="C1626" s="2" t="str">
        <x:v>Historical Inputs!F1626</x:v>
      </x:c>
      <x:c r="D1626" s="2" t="str">
        <x:v>WFC</x:v>
      </x:c>
      <x:c r="E1626" s="2" t="str">
        <x:v>FY2019</x:v>
      </x:c>
      <x:c r="F1626" s="2" t="str">
        <x:v>revenue_reported</x:v>
      </x:c>
      <x:c r="G1626" s="2" t="n">
        <x:v>86832</x:v>
      </x:c>
      <x:c r="H1626" s="2" t="str">
        <x:v>USD</x:v>
      </x:c>
      <x:c r="I1626" s="2" t="str">
        <x:v>2019-12-31</x:v>
      </x:c>
      <x:c r="J1626" s="2" t="str">
        <x:v>2022-02-22</x:v>
      </x:c>
      <x:c r="K1626" s="2" t="str">
        <x:v>0000072971-22-000096</x:v>
      </x:c>
      <x:c r="L1626" s="2" t="str">
        <x:v>data/raw/filings/WFC_0000072971-22-000096_wfc-20211231.htm</x:v>
      </x:c>
      <x:c r="M1626" s="2" t="str">
        <x:v>https://www.sec.gov/Archives/edgar/data/72971/000007297122000096/wfc-20211231.htm</x:v>
      </x:c>
      <x:c r="N1626" s="2" t="str"/>
      <x:c r="O1626" s="2" t="str"/>
      <x:c r="P1626" s="2" t="str">
        <x:v>Structured source retained; exact visible anchor requires review</x:v>
      </x:c>
      <x:c r="Q1626" s="2" t="str">
        <x:v>Revenues, Net of Interest Expense</x:v>
      </x:c>
      <x:c r="R1626" s="2" t="str"/>
      <x:c r="S1626" s="2" t="str"/>
      <x:c r="T1626" s="2" t="str"/>
    </x:row>
    <x:row r="1627" ht="24" customHeight="1">
      <x:c r="C1627" s="2" t="str">
        <x:v>Historical Inputs!F1627</x:v>
      </x:c>
      <x:c r="D1627" s="2" t="str">
        <x:v>WFC</x:v>
      </x:c>
      <x:c r="E1627" s="2" t="str">
        <x:v>FY2019</x:v>
      </x:c>
      <x:c r="F1627" s="2" t="str">
        <x:v>opex</x:v>
      </x:c>
      <x:c r="G1627" s="2" t="n">
        <x:v>58178</x:v>
      </x:c>
      <x:c r="H1627" s="2" t="str">
        <x:v>USD</x:v>
      </x:c>
      <x:c r="I1627" s="2" t="str">
        <x:v>2019-12-31</x:v>
      </x:c>
      <x:c r="J1627" s="2" t="str">
        <x:v>2022-02-22</x:v>
      </x:c>
      <x:c r="K1627" s="2" t="str">
        <x:v>0000072971-22-000096</x:v>
      </x:c>
      <x:c r="L1627" s="2" t="str">
        <x:v>data/raw/filings/WFC_0000072971-22-000096_wfc-20211231.htm</x:v>
      </x:c>
      <x:c r="M1627" s="2" t="str">
        <x:v>https://www.sec.gov/Archives/edgar/data/72971/000007297122000096/wfc-20211231.htm</x:v>
      </x:c>
      <x:c r="N1627" s="2" t="str"/>
      <x:c r="O1627" s="2" t="str"/>
      <x:c r="P1627" s="2" t="str">
        <x:v>Structured source retained; exact visible anchor requires review</x:v>
      </x:c>
      <x:c r="Q1627" s="2" t="str">
        <x:v>Noninterest Expense</x:v>
      </x:c>
      <x:c r="R1627" s="2" t="str"/>
      <x:c r="S1627" s="2" t="str"/>
      <x:c r="T1627" s="2" t="str"/>
    </x:row>
    <x:row r="1628" ht="24" customHeight="1">
      <x:c r="C1628" s="2" t="str">
        <x:v>Historical Inputs!F1628</x:v>
      </x:c>
      <x:c r="D1628" s="2" t="str">
        <x:v>WFC</x:v>
      </x:c>
      <x:c r="E1628" s="2" t="str">
        <x:v>FY2019</x:v>
      </x:c>
      <x:c r="F1628" s="2" t="str">
        <x:v>provision</x:v>
      </x:c>
      <x:c r="G1628" s="2" t="n">
        <x:v>2687</x:v>
      </x:c>
      <x:c r="H1628" s="2" t="str">
        <x:v>USD</x:v>
      </x:c>
      <x:c r="I1628" s="2" t="str">
        <x:v>2019-12-31</x:v>
      </x:c>
      <x:c r="J1628" s="2" t="str">
        <x:v>2022-02-22</x:v>
      </x:c>
      <x:c r="K1628" s="2" t="str">
        <x:v>0000072971-22-000096</x:v>
      </x:c>
      <x:c r="L1628" s="2" t="str">
        <x:v>data/raw/filings/WFC_0000072971-22-000096_wfc-20211231.htm</x:v>
      </x:c>
      <x:c r="M1628" s="2" t="str">
        <x:v>https://www.sec.gov/Archives/edgar/data/72971/000007297122000096/wfc-20211231.htm</x:v>
      </x:c>
      <x:c r="N1628" s="2" t="str"/>
      <x:c r="O1628" s="2" t="str"/>
      <x:c r="P1628" s="2" t="str">
        <x:v>Structured source retained; exact visible anchor requires review</x:v>
      </x:c>
      <x:c r="Q1628" s="2" t="str">
        <x:v>Provision for Loan, Lease, and Other Losses</x:v>
      </x:c>
      <x:c r="R1628" s="2" t="str"/>
      <x:c r="S1628" s="2" t="str"/>
      <x:c r="T1628" s="2" t="str"/>
    </x:row>
    <x:row r="1629" ht="24" customHeight="1">
      <x:c r="C1629" s="2" t="str">
        <x:v>Historical Inputs!F1629</x:v>
      </x:c>
      <x:c r="D1629" s="2" t="str">
        <x:v>WFC</x:v>
      </x:c>
      <x:c r="E1629" s="2" t="str">
        <x:v>FY2019</x:v>
      </x:c>
      <x:c r="F1629" s="2" t="str">
        <x:v>pretax</x:v>
      </x:c>
      <x:c r="G1629" s="2" t="n">
        <x:v>25967</x:v>
      </x:c>
      <x:c r="H1629" s="2" t="str">
        <x:v>USD</x:v>
      </x:c>
      <x:c r="I1629" s="2" t="str">
        <x:v>2019-12-31</x:v>
      </x:c>
      <x:c r="J1629" s="2" t="str">
        <x:v>2022-02-22</x:v>
      </x:c>
      <x:c r="K1629" s="2" t="str">
        <x:v>0000072971-22-000096</x:v>
      </x:c>
      <x:c r="L1629" s="2" t="str">
        <x:v>data/raw/filings/WFC_0000072971-22-000096_wfc-20211231.htm</x:v>
      </x:c>
      <x:c r="M1629" s="2" t="str">
        <x:v>https://www.sec.gov/Archives/edgar/data/72971/000007297122000096/wfc-20211231.htm</x:v>
      </x:c>
      <x:c r="N1629" s="2" t="str"/>
      <x:c r="O1629" s="2" t="str"/>
      <x:c r="P1629" s="2" t="str">
        <x:v>Structured source retained; exact visible anchor requires review</x:v>
      </x:c>
      <x:c r="Q1629" s="2" t="str">
        <x:v>Income (Loss) from Continuing Operations before Income Taxes, Noncontrolling Interest</x:v>
      </x:c>
      <x:c r="R1629" s="2" t="str"/>
      <x:c r="S1629" s="2" t="str"/>
      <x:c r="T1629" s="2" t="str"/>
    </x:row>
    <x:row r="1630" ht="24" customHeight="1">
      <x:c r="C1630" s="2" t="str">
        <x:v>Historical Inputs!F1630</x:v>
      </x:c>
      <x:c r="D1630" s="2" t="str">
        <x:v>WFC</x:v>
      </x:c>
      <x:c r="E1630" s="2" t="str">
        <x:v>FY2019</x:v>
      </x:c>
      <x:c r="F1630" s="2" t="str">
        <x:v>tax</x:v>
      </x:c>
      <x:c r="G1630" s="2" t="n">
        <x:v>5761</x:v>
      </x:c>
      <x:c r="H1630" s="2" t="str">
        <x:v>USD</x:v>
      </x:c>
      <x:c r="I1630" s="2" t="str">
        <x:v>2019-12-31</x:v>
      </x:c>
      <x:c r="J1630" s="2" t="str">
        <x:v>2022-02-22</x:v>
      </x:c>
      <x:c r="K1630" s="2" t="str">
        <x:v>0000072971-22-000096</x:v>
      </x:c>
      <x:c r="L1630" s="2" t="str">
        <x:v>data/raw/filings/WFC_0000072971-22-000096_wfc-20211231.htm</x:v>
      </x:c>
      <x:c r="M1630" s="2" t="str">
        <x:v>https://www.sec.gov/Archives/edgar/data/72971/000007297122000096/wfc-20211231.htm</x:v>
      </x:c>
      <x:c r="N1630" s="2" t="str"/>
      <x:c r="O1630" s="2" t="str"/>
      <x:c r="P1630" s="2" t="str">
        <x:v>Structured source retained; exact visible anchor requires review</x:v>
      </x:c>
      <x:c r="Q1630" s="2" t="str">
        <x:v>Income Tax Expense (Benefit)</x:v>
      </x:c>
      <x:c r="R1630" s="2" t="str"/>
      <x:c r="S1630" s="2" t="str"/>
      <x:c r="T1630" s="2" t="str"/>
    </x:row>
    <x:row r="1631" ht="24" customHeight="1">
      <x:c r="C1631" s="2" t="str">
        <x:v>Historical Inputs!F1631</x:v>
      </x:c>
      <x:c r="D1631" s="2" t="str">
        <x:v>WFC</x:v>
      </x:c>
      <x:c r="E1631" s="2" t="str">
        <x:v>FY2019</x:v>
      </x:c>
      <x:c r="F1631" s="2" t="str">
        <x:v>net_income</x:v>
      </x:c>
      <x:c r="G1631" s="2" t="n">
        <x:v>19715</x:v>
      </x:c>
      <x:c r="H1631" s="2" t="str">
        <x:v>USD</x:v>
      </x:c>
      <x:c r="I1631" s="2" t="str">
        <x:v>2019-12-31</x:v>
      </x:c>
      <x:c r="J1631" s="2" t="str">
        <x:v>2022-02-22</x:v>
      </x:c>
      <x:c r="K1631" s="2" t="str">
        <x:v>0000072971-22-000096</x:v>
      </x:c>
      <x:c r="L1631" s="2" t="str">
        <x:v>data/raw/filings/WFC_0000072971-22-000096_wfc-20211231.htm</x:v>
      </x:c>
      <x:c r="M1631" s="2" t="str">
        <x:v>https://www.sec.gov/Archives/edgar/data/72971/000007297122000096/wfc-20211231.htm</x:v>
      </x:c>
      <x:c r="N1631" s="2" t="str"/>
      <x:c r="O1631" s="2" t="str"/>
      <x:c r="P1631" s="2" t="str">
        <x:v>Structured source retained; exact visible anchor requires review</x:v>
      </x:c>
      <x:c r="Q1631" s="2" t="str">
        <x:v>Net Income (Loss) Attributable to Parent</x:v>
      </x:c>
      <x:c r="R1631" s="2" t="str"/>
      <x:c r="S1631" s="2" t="str"/>
      <x:c r="T1631" s="2" t="str"/>
    </x:row>
    <x:row r="1632" ht="24" customHeight="1">
      <x:c r="C1632" s="2" t="str">
        <x:v>Historical Inputs!F1632</x:v>
      </x:c>
      <x:c r="D1632" s="2" t="str">
        <x:v>WFC</x:v>
      </x:c>
      <x:c r="E1632" s="2" t="str">
        <x:v>FY2019</x:v>
      </x:c>
      <x:c r="F1632" s="2" t="str">
        <x:v>common_income</x:v>
      </x:c>
      <x:c r="G1632" s="2" t="n">
        <x:v>18103</x:v>
      </x:c>
      <x:c r="H1632" s="2" t="str">
        <x:v>USD</x:v>
      </x:c>
      <x:c r="I1632" s="2" t="str">
        <x:v>2019-12-31</x:v>
      </x:c>
      <x:c r="J1632" s="2" t="str">
        <x:v>2022-02-22</x:v>
      </x:c>
      <x:c r="K1632" s="2" t="str">
        <x:v>0000072971-22-000096</x:v>
      </x:c>
      <x:c r="L1632" s="2" t="str">
        <x:v>data/raw/filings/WFC_0000072971-22-000096_wfc-20211231.htm</x:v>
      </x:c>
      <x:c r="M1632" s="2" t="str">
        <x:v>https://www.sec.gov/Archives/edgar/data/72971/000007297122000096/wfc-20211231.htm</x:v>
      </x:c>
      <x:c r="N1632" s="2" t="str"/>
      <x:c r="O1632" s="2" t="str"/>
      <x:c r="P1632" s="2" t="str">
        <x:v>Structured source retained; exact visible anchor requires review</x:v>
      </x:c>
      <x:c r="Q1632" s="2" t="str">
        <x:v>Net Income (Loss) Available to Common Stockholders, Basic</x:v>
      </x:c>
      <x:c r="R1632" s="2" t="str"/>
      <x:c r="S1632" s="2" t="str"/>
      <x:c r="T1632" s="2" t="str"/>
    </x:row>
    <x:row r="1633" ht="24" customHeight="1">
      <x:c r="C1633" s="2" t="str">
        <x:v>Historical Inputs!F1633</x:v>
      </x:c>
      <x:c r="D1633" s="2" t="str">
        <x:v>WFC</x:v>
      </x:c>
      <x:c r="E1633" s="2" t="str">
        <x:v>FY2019</x:v>
      </x:c>
      <x:c r="F1633" s="2" t="str">
        <x:v>preferred_div</x:v>
      </x:c>
      <x:c r="G1633" s="2" t="n">
        <x:v>1612</x:v>
      </x:c>
      <x:c r="H1633" s="2" t="str">
        <x:v>USD</x:v>
      </x:c>
      <x:c r="I1633" s="2" t="str">
        <x:v>2019-12-31</x:v>
      </x:c>
      <x:c r="J1633" s="2" t="str">
        <x:v>2022-02-22</x:v>
      </x:c>
      <x:c r="K1633" s="2" t="str">
        <x:v>0000072971-22-000096</x:v>
      </x:c>
      <x:c r="L1633" s="2" t="str">
        <x:v>data/raw/filings/WFC_0000072971-22-000096_wfc-20211231.htm</x:v>
      </x:c>
      <x:c r="M1633" s="2" t="str">
        <x:v>https://www.sec.gov/Archives/edgar/data/72971/000007297122000096/wfc-20211231.htm</x:v>
      </x:c>
      <x:c r="N1633" s="2" t="str"/>
      <x:c r="O1633" s="2" t="str"/>
      <x:c r="P1633" s="2" t="str">
        <x:v>Structured source retained; exact visible anchor requires review</x:v>
      </x:c>
      <x:c r="Q1633" s="2" t="str">
        <x:v>Preferred Stock Dividends and Other Adjustments</x:v>
      </x:c>
      <x:c r="R1633" s="2" t="str"/>
      <x:c r="S1633" s="2" t="str"/>
      <x:c r="T1633" s="2" t="str"/>
    </x:row>
    <x:row r="1634" ht="24" customHeight="1">
      <x:c r="C1634" s="2" t="str">
        <x:v>Historical Inputs!F1634</x:v>
      </x:c>
      <x:c r="D1634" s="2" t="str">
        <x:v>WFC</x:v>
      </x:c>
      <x:c r="E1634" s="2" t="str">
        <x:v>FY2019</x:v>
      </x:c>
      <x:c r="F1634" s="2" t="str">
        <x:v>eps</x:v>
      </x:c>
      <x:c r="G1634" s="2" t="n">
        <x:v>4.09</x:v>
      </x:c>
      <x:c r="H1634" s="2" t="str">
        <x:v>USD/shares</x:v>
      </x:c>
      <x:c r="I1634" s="2" t="str">
        <x:v>2019-12-31</x:v>
      </x:c>
      <x:c r="J1634" s="2" t="str">
        <x:v>2022-02-22</x:v>
      </x:c>
      <x:c r="K1634" s="2" t="str">
        <x:v>0000072971-22-000096</x:v>
      </x:c>
      <x:c r="L1634" s="2" t="str">
        <x:v>data/raw/filings/WFC_0000072971-22-000096_wfc-20211231.htm</x:v>
      </x:c>
      <x:c r="M1634" s="2" t="str">
        <x:v>https://www.sec.gov/Archives/edgar/data/72971/000007297122000096/wfc-20211231.htm</x:v>
      </x:c>
      <x:c r="N1634" s="2" t="str"/>
      <x:c r="O1634" s="2" t="str"/>
      <x:c r="P1634" s="2" t="str">
        <x:v>Structured source retained; exact visible anchor requires review</x:v>
      </x:c>
      <x:c r="Q1634" s="2" t="str">
        <x:v>Earnings Per Share, Diluted</x:v>
      </x:c>
      <x:c r="R1634" s="2" t="str"/>
      <x:c r="S1634" s="2" t="str"/>
      <x:c r="T1634" s="2" t="str"/>
    </x:row>
    <x:row r="1635" ht="24" customHeight="1">
      <x:c r="C1635" s="2" t="str">
        <x:v>Historical Inputs!F1635</x:v>
      </x:c>
      <x:c r="D1635" s="2" t="str">
        <x:v>WFC</x:v>
      </x:c>
      <x:c r="E1635" s="2" t="str">
        <x:v>FY2019</x:v>
      </x:c>
      <x:c r="F1635" s="2" t="str">
        <x:v>shares_diluted</x:v>
      </x:c>
      <x:c r="G1635" s="2" t="n">
        <x:v>4425.4</x:v>
      </x:c>
      <x:c r="H1635" s="2" t="str">
        <x:v>shares</x:v>
      </x:c>
      <x:c r="I1635" s="2" t="str">
        <x:v>2019-12-31</x:v>
      </x:c>
      <x:c r="J1635" s="2" t="str">
        <x:v>2022-02-22</x:v>
      </x:c>
      <x:c r="K1635" s="2" t="str">
        <x:v>0000072971-22-000096</x:v>
      </x:c>
      <x:c r="L1635" s="2" t="str">
        <x:v>data/raw/filings/WFC_0000072971-22-000096_wfc-20211231.htm</x:v>
      </x:c>
      <x:c r="M1635" s="2" t="str">
        <x:v>https://www.sec.gov/Archives/edgar/data/72971/000007297122000096/wfc-20211231.htm</x:v>
      </x:c>
      <x:c r="N1635" s="2" t="str"/>
      <x:c r="O1635" s="2" t="str"/>
      <x:c r="P1635" s="2" t="str">
        <x:v>Structured source retained; exact visible anchor requires review</x:v>
      </x:c>
      <x:c r="Q1635" s="2" t="str">
        <x:v>Weighted Average Number of Shares Outstanding, Diluted</x:v>
      </x:c>
      <x:c r="R1635" s="2" t="str"/>
      <x:c r="S1635" s="2" t="str"/>
      <x:c r="T1635" s="2" t="str"/>
    </x:row>
    <x:row r="1636" ht="24" customHeight="1">
      <x:c r="C1636" s="2" t="str">
        <x:v>Historical Inputs!F1636</x:v>
      </x:c>
      <x:c r="D1636" s="2" t="str">
        <x:v>WFC</x:v>
      </x:c>
      <x:c r="E1636" s="2" t="str">
        <x:v>FY2019</x:v>
      </x:c>
      <x:c r="F1636" s="2" t="str">
        <x:v>dps</x:v>
      </x:c>
      <x:c r="G1636" s="2" t="n">
        <x:v>1.92</x:v>
      </x:c>
      <x:c r="H1636" s="2" t="str">
        <x:v>USD/shares</x:v>
      </x:c>
      <x:c r="I1636" s="2" t="str">
        <x:v>2019-12-31</x:v>
      </x:c>
      <x:c r="J1636" s="2" t="str">
        <x:v>2022-02-22</x:v>
      </x:c>
      <x:c r="K1636" s="2" t="str">
        <x:v>0000072971-22-000096</x:v>
      </x:c>
      <x:c r="L1636" s="2" t="str">
        <x:v>data/raw/filings/WFC_0000072971-22-000096_wfc-20211231.htm</x:v>
      </x:c>
      <x:c r="M1636" s="2" t="str">
        <x:v>https://www.sec.gov/Archives/edgar/data/72971/000007297122000096/wfc-20211231.htm</x:v>
      </x:c>
      <x:c r="N1636" s="2" t="str"/>
      <x:c r="O1636" s="2" t="str"/>
      <x:c r="P1636" s="2" t="str">
        <x:v>Structured source retained; exact visible anchor requires review</x:v>
      </x:c>
      <x:c r="Q1636" s="2" t="str">
        <x:v>Common Stock, Dividends, Per Share, Declared</x:v>
      </x:c>
      <x:c r="R1636" s="2" t="str"/>
      <x:c r="S1636" s="2" t="str"/>
      <x:c r="T1636" s="2" t="str"/>
    </x:row>
    <x:row r="1637" ht="24" customHeight="1">
      <x:c r="C1637" s="2" t="str">
        <x:v>Historical Inputs!F1637</x:v>
      </x:c>
      <x:c r="D1637" s="2" t="str">
        <x:v>WFC</x:v>
      </x:c>
      <x:c r="E1637" s="2" t="str">
        <x:v>FY2019</x:v>
      </x:c>
      <x:c r="F1637" s="2" t="str">
        <x:v>dividends</x:v>
      </x:c>
      <x:c r="G1637" s="2" t="n">
        <x:v>8198</x:v>
      </x:c>
      <x:c r="H1637" s="2" t="str">
        <x:v>USD</x:v>
      </x:c>
      <x:c r="I1637" s="2" t="str">
        <x:v>2019-12-31</x:v>
      </x:c>
      <x:c r="J1637" s="2" t="str">
        <x:v>2022-02-22</x:v>
      </x:c>
      <x:c r="K1637" s="2" t="str">
        <x:v>0000072971-22-000096</x:v>
      </x:c>
      <x:c r="L1637" s="2" t="str">
        <x:v>data/raw/filings/WFC_0000072971-22-000096_wfc-20211231.htm</x:v>
      </x:c>
      <x:c r="M1637" s="2" t="str">
        <x:v>https://www.sec.gov/Archives/edgar/data/72971/000007297122000096/wfc-20211231.htm</x:v>
      </x:c>
      <x:c r="N1637" s="2" t="str"/>
      <x:c r="O1637" s="2" t="str"/>
      <x:c r="P1637" s="2" t="str">
        <x:v>Structured source retained; exact visible anchor requires review</x:v>
      </x:c>
      <x:c r="Q1637" s="2" t="str">
        <x:v>Payments of Ordinary Dividends, Common Stock</x:v>
      </x:c>
      <x:c r="R1637" s="2" t="str"/>
      <x:c r="S1637" s="2" t="str"/>
      <x:c r="T1637" s="2" t="str"/>
    </x:row>
    <x:row r="1638" ht="24" customHeight="1">
      <x:c r="C1638" s="2" t="str">
        <x:v>Historical Inputs!F1638</x:v>
      </x:c>
      <x:c r="D1638" s="2" t="str">
        <x:v>WFC</x:v>
      </x:c>
      <x:c r="E1638" s="2" t="str">
        <x:v>FY2019</x:v>
      </x:c>
      <x:c r="F1638" s="2" t="str">
        <x:v>buybacks</x:v>
      </x:c>
      <x:c r="G1638" s="2" t="n">
        <x:v>24533</x:v>
      </x:c>
      <x:c r="H1638" s="2" t="str">
        <x:v>USD</x:v>
      </x:c>
      <x:c r="I1638" s="2" t="str">
        <x:v>2019-12-31</x:v>
      </x:c>
      <x:c r="J1638" s="2" t="str">
        <x:v>2022-02-22</x:v>
      </x:c>
      <x:c r="K1638" s="2" t="str">
        <x:v>0000072971-22-000096</x:v>
      </x:c>
      <x:c r="L1638" s="2" t="str">
        <x:v>data/raw/filings/WFC_0000072971-22-000096_wfc-20211231.htm</x:v>
      </x:c>
      <x:c r="M1638" s="2" t="str">
        <x:v>https://www.sec.gov/Archives/edgar/data/72971/000007297122000096/wfc-20211231.htm</x:v>
      </x:c>
      <x:c r="N1638" s="2" t="str"/>
      <x:c r="O1638" s="2" t="str"/>
      <x:c r="P1638" s="2" t="str">
        <x:v>Structured source retained; exact visible anchor requires review</x:v>
      </x:c>
      <x:c r="Q1638" s="2" t="str">
        <x:v>Payments for Repurchase of Common Stock</x:v>
      </x:c>
      <x:c r="R1638" s="2" t="str"/>
      <x:c r="S1638" s="2" t="str"/>
      <x:c r="T1638" s="2" t="str"/>
    </x:row>
    <x:row r="1639" ht="24" customHeight="1">
      <x:c r="C1639" s="2" t="str">
        <x:v>Historical Inputs!F1639</x:v>
      </x:c>
      <x:c r="D1639" s="2" t="str">
        <x:v>WFC</x:v>
      </x:c>
      <x:c r="E1639" s="2" t="str">
        <x:v>FY2019</x:v>
      </x:c>
      <x:c r="F1639" s="2" t="str">
        <x:v>chargeoffs</x:v>
      </x:c>
      <x:c r="G1639" s="2" t="str">
        <x:v>n.a.</x:v>
      </x:c>
      <x:c r="H1639" s="2" t="str">
        <x:v>USDm</x:v>
      </x:c>
      <x:c r="I1639" s="2" t="str">
        <x:v>2019-12-31</x:v>
      </x:c>
      <x:c r="J1639" s="2" t="str"/>
      <x:c r="K1639" s="2" t="str"/>
      <x:c r="L1639" s="2" t="str"/>
      <x:c r="M1639" s="2" t="str"/>
      <x:c r="N1639" s="2" t="str"/>
      <x:c r="O1639" s="2" t="str"/>
      <x:c r="P1639" s="2" t="str">
        <x:v>Not reported / unavailable</x:v>
      </x:c>
      <x:c r="Q1639" s="2" t="str">
        <x:v>Gross loan charge-offs</x:v>
      </x:c>
      <x:c r="R1639" s="2" t="str"/>
      <x:c r="S1639" s="2" t="str"/>
      <x:c r="T1639" s="2" t="str"/>
    </x:row>
    <x:row r="1640" ht="24" customHeight="1">
      <x:c r="C1640" s="2" t="str">
        <x:v>Historical Inputs!F1640</x:v>
      </x:c>
      <x:c r="D1640" s="2" t="str">
        <x:v>WFC</x:v>
      </x:c>
      <x:c r="E1640" s="2" t="str">
        <x:v>FY2019</x:v>
      </x:c>
      <x:c r="F1640" s="2" t="str">
        <x:v>recoveries</x:v>
      </x:c>
      <x:c r="G1640" s="2" t="str">
        <x:v>n.a.</x:v>
      </x:c>
      <x:c r="H1640" s="2" t="str">
        <x:v>USDm</x:v>
      </x:c>
      <x:c r="I1640" s="2" t="str">
        <x:v>2019-12-31</x:v>
      </x:c>
      <x:c r="J1640" s="2" t="str"/>
      <x:c r="K1640" s="2" t="str"/>
      <x:c r="L1640" s="2" t="str"/>
      <x:c r="M1640" s="2" t="str"/>
      <x:c r="N1640" s="2" t="str"/>
      <x:c r="O1640" s="2" t="str"/>
      <x:c r="P1640" s="2" t="str">
        <x:v>Not reported / unavailable</x:v>
      </x:c>
      <x:c r="Q1640" s="2" t="str">
        <x:v>Loan recoveries</x:v>
      </x:c>
      <x:c r="R1640" s="2" t="str"/>
      <x:c r="S1640" s="2" t="str"/>
      <x:c r="T1640" s="2" t="str"/>
    </x:row>
    <x:row r="1641" ht="24" customHeight="1">
      <x:c r="C1641" s="2" t="str">
        <x:v>Historical Inputs!F1641</x:v>
      </x:c>
      <x:c r="D1641" s="2" t="str">
        <x:v>WFC</x:v>
      </x:c>
      <x:c r="E1641" s="2" t="str">
        <x:v>FY2019</x:v>
      </x:c>
      <x:c r="F1641" s="2" t="str">
        <x:v>rwa</x:v>
      </x:c>
      <x:c r="G1641" s="2" t="str">
        <x:v>n.a.</x:v>
      </x:c>
      <x:c r="H1641" s="2" t="str">
        <x:v>USDm</x:v>
      </x:c>
      <x:c r="I1641" s="2" t="str">
        <x:v>2019-12-31</x:v>
      </x:c>
      <x:c r="J1641" s="2" t="str"/>
      <x:c r="K1641" s="2" t="str"/>
      <x:c r="L1641" s="2" t="str"/>
      <x:c r="M1641" s="2" t="str"/>
      <x:c r="N1641" s="2" t="str"/>
      <x:c r="O1641" s="2" t="str"/>
      <x:c r="P1641" s="2" t="str">
        <x:v>Not reported / unavailable</x:v>
      </x:c>
      <x:c r="Q1641" s="2" t="str">
        <x:v>Risk-weighted assets</x:v>
      </x:c>
      <x:c r="R1641" s="2" t="str"/>
      <x:c r="S1641" s="2" t="str"/>
      <x:c r="T1641" s="2" t="str"/>
    </x:row>
    <x:row r="1642" ht="24" customHeight="1">
      <x:c r="C1642" s="2" t="str">
        <x:v>Historical Inputs!F1642</x:v>
      </x:c>
      <x:c r="D1642" s="2" t="str">
        <x:v>WFC</x:v>
      </x:c>
      <x:c r="E1642" s="2" t="str">
        <x:v>FY2019</x:v>
      </x:c>
      <x:c r="F1642" s="2" t="str">
        <x:v>cet1_reported</x:v>
      </x:c>
      <x:c r="G1642" s="2" t="str">
        <x:v>n.a.</x:v>
      </x:c>
      <x:c r="H1642" s="2" t="str">
        <x:v>%</x:v>
      </x:c>
      <x:c r="I1642" s="2" t="str">
        <x:v>2019-12-31</x:v>
      </x:c>
      <x:c r="J1642" s="2" t="str"/>
      <x:c r="K1642" s="2" t="str"/>
      <x:c r="L1642" s="2" t="str"/>
      <x:c r="M1642" s="2" t="str"/>
      <x:c r="N1642" s="2" t="str"/>
      <x:c r="O1642" s="2" t="str"/>
      <x:c r="P1642" s="2" t="str">
        <x:v>Not reported / unavailable</x:v>
      </x:c>
      <x:c r="Q1642" s="2" t="str">
        <x:v>Actual standardized CET1 ratio</x:v>
      </x:c>
      <x:c r="R1642" s="2" t="str"/>
      <x:c r="S1642" s="2" t="str"/>
      <x:c r="T1642" s="2" t="str"/>
    </x:row>
    <x:row r="1643" ht="24" customHeight="1">
      <x:c r="C1643" s="2" t="str">
        <x:v>Historical Inputs!F1643</x:v>
      </x:c>
      <x:c r="D1643" s="2" t="str">
        <x:v>WFC</x:v>
      </x:c>
      <x:c r="E1643" s="2" t="str">
        <x:v>FY2019</x:v>
      </x:c>
      <x:c r="F1643" s="2" t="str">
        <x:v>nim_reported</x:v>
      </x:c>
      <x:c r="G1643" s="2" t="str">
        <x:v>n.a.</x:v>
      </x:c>
      <x:c r="H1643" s="2" t="str">
        <x:v>%</x:v>
      </x:c>
      <x:c r="I1643" s="2" t="str">
        <x:v>2019-12-31</x:v>
      </x:c>
      <x:c r="J1643" s="2" t="str"/>
      <x:c r="K1643" s="2" t="str"/>
      <x:c r="L1643" s="2" t="str"/>
      <x:c r="M1643" s="2" t="str"/>
      <x:c r="N1643" s="2" t="str"/>
      <x:c r="O1643" s="2" t="str"/>
      <x:c r="P1643" s="2" t="str">
        <x:v>Not reported / unavailable</x:v>
      </x:c>
      <x:c r="Q1643" s="2" t="str">
        <x:v>Issuer reported net interest margin</x:v>
      </x:c>
      <x:c r="R1643" s="2" t="str"/>
      <x:c r="S1643" s="2" t="str"/>
      <x:c r="T1643" s="2" t="str"/>
    </x:row>
    <x:row r="1644" ht="24" customHeight="1">
      <x:c r="C1644" s="2" t="str">
        <x:v>Historical Inputs!F1644</x:v>
      </x:c>
      <x:c r="D1644" s="2" t="str">
        <x:v>WFC</x:v>
      </x:c>
      <x:c r="E1644" s="2" t="str">
        <x:v>FY2019</x:v>
      </x:c>
      <x:c r="F1644" s="2" t="str">
        <x:v>bvps_reported</x:v>
      </x:c>
      <x:c r="G1644" s="2" t="str">
        <x:v>n.a.</x:v>
      </x:c>
      <x:c r="H1644" s="2" t="str">
        <x:v>USD/share</x:v>
      </x:c>
      <x:c r="I1644" s="2" t="str">
        <x:v>2019-12-31</x:v>
      </x:c>
      <x:c r="J1644" s="2" t="str"/>
      <x:c r="K1644" s="2" t="str"/>
      <x:c r="L1644" s="2" t="str"/>
      <x:c r="M1644" s="2" t="str"/>
      <x:c r="N1644" s="2" t="str"/>
      <x:c r="O1644" s="2" t="str"/>
      <x:c r="P1644" s="2" t="str">
        <x:v>Not reported / unavailable</x:v>
      </x:c>
      <x:c r="Q1644" s="2" t="str">
        <x:v>Reported common book value per share</x:v>
      </x:c>
      <x:c r="R1644" s="2" t="str"/>
      <x:c r="S1644" s="2" t="str"/>
      <x:c r="T1644" s="2" t="str"/>
    </x:row>
    <x:row r="1645" ht="24" customHeight="1">
      <x:c r="C1645" s="2" t="str">
        <x:v>Historical Inputs!F1645</x:v>
      </x:c>
      <x:c r="D1645" s="2" t="str">
        <x:v>WFC</x:v>
      </x:c>
      <x:c r="E1645" s="2" t="str">
        <x:v>FY2019</x:v>
      </x:c>
      <x:c r="F1645" s="2" t="str">
        <x:v>tbvps_reported</x:v>
      </x:c>
      <x:c r="G1645" s="2" t="str">
        <x:v>n.a.</x:v>
      </x:c>
      <x:c r="H1645" s="2" t="str">
        <x:v>USD/share</x:v>
      </x:c>
      <x:c r="I1645" s="2" t="str">
        <x:v>2019-12-31</x:v>
      </x:c>
      <x:c r="J1645" s="2" t="str"/>
      <x:c r="K1645" s="2" t="str"/>
      <x:c r="L1645" s="2" t="str"/>
      <x:c r="M1645" s="2" t="str"/>
      <x:c r="N1645" s="2" t="str"/>
      <x:c r="O1645" s="2" t="str"/>
      <x:c r="P1645" s="2" t="str">
        <x:v>Not reported / unavailable</x:v>
      </x:c>
      <x:c r="Q1645" s="2" t="str">
        <x:v>Reported tangible book value per share</x:v>
      </x:c>
      <x:c r="R1645" s="2" t="str"/>
      <x:c r="S1645" s="2" t="str"/>
      <x:c r="T1645" s="2" t="str"/>
    </x:row>
    <x:row r="1646" ht="24" customHeight="1">
      <x:c r="C1646" s="2" t="str">
        <x:v>Historical Inputs!F1646</x:v>
      </x:c>
      <x:c r="D1646" s="2" t="str">
        <x:v>WFC</x:v>
      </x:c>
      <x:c r="E1646" s="2" t="str">
        <x:v>FY2019</x:v>
      </x:c>
      <x:c r="F1646" s="2" t="str">
        <x:v>tce_reported</x:v>
      </x:c>
      <x:c r="G1646" s="2" t="str">
        <x:v>n.a.</x:v>
      </x:c>
      <x:c r="H1646" s="2" t="str">
        <x:v>USDm</x:v>
      </x:c>
      <x:c r="I1646" s="2" t="str">
        <x:v>2019-12-31</x:v>
      </x:c>
      <x:c r="J1646" s="2" t="str"/>
      <x:c r="K1646" s="2" t="str"/>
      <x:c r="L1646" s="2" t="str"/>
      <x:c r="M1646" s="2" t="str"/>
      <x:c r="N1646" s="2" t="str"/>
      <x:c r="O1646" s="2" t="str"/>
      <x:c r="P1646" s="2" t="str">
        <x:v>Not reported / unavailable</x:v>
      </x:c>
      <x:c r="Q1646" s="2" t="str">
        <x:v>Reported tangible common equity</x:v>
      </x:c>
      <x:c r="R1646" s="2" t="str"/>
      <x:c r="S1646" s="2" t="str"/>
      <x:c r="T1646" s="2" t="str"/>
    </x:row>
    <x:row r="1647" ht="24" customHeight="1">
      <x:c r="C1647" s="2" t="str">
        <x:v>Historical Inputs!F1647</x:v>
      </x:c>
      <x:c r="D1647" s="2" t="str">
        <x:v>WFC</x:v>
      </x:c>
      <x:c r="E1647" s="2" t="str">
        <x:v>FY2020</x:v>
      </x:c>
      <x:c r="F1647" s="2" t="str">
        <x:v>assets</x:v>
      </x:c>
      <x:c r="G1647" s="2" t="n">
        <x:v>1952911</x:v>
      </x:c>
      <x:c r="H1647" s="2" t="str">
        <x:v>USD</x:v>
      </x:c>
      <x:c r="I1647" s="2" t="str">
        <x:v>2020-12-31</x:v>
      </x:c>
      <x:c r="J1647" s="2" t="str">
        <x:v>2022-02-22</x:v>
      </x:c>
      <x:c r="K1647" s="2" t="str">
        <x:v>0000072971-22-000096</x:v>
      </x:c>
      <x:c r="L1647" s="2" t="str">
        <x:v>data/raw/filings/WFC_0000072971-22-000096_wfc-20211231.htm</x:v>
      </x:c>
      <x:c r="M1647" s="2" t="str">
        <x:v>https://www.sec.gov/Archives/edgar/data/72971/000007297122000096/wfc-20211231.htm</x:v>
      </x:c>
      <x:c r="N1647" s="2" t="str"/>
      <x:c r="O1647" s="2" t="str"/>
      <x:c r="P1647" s="2" t="str">
        <x:v>Structured source retained; exact visible anchor requires review</x:v>
      </x:c>
      <x:c r="Q1647" s="2" t="str">
        <x:v>Assets</x:v>
      </x:c>
      <x:c r="R1647" s="2" t="str"/>
      <x:c r="S1647" s="2" t="str"/>
      <x:c r="T1647" s="2" t="str"/>
    </x:row>
    <x:row r="1648" ht="24" customHeight="1">
      <x:c r="C1648" s="2" t="str">
        <x:v>Historical Inputs!F1648</x:v>
      </x:c>
      <x:c r="D1648" s="2" t="str">
        <x:v>WFC</x:v>
      </x:c>
      <x:c r="E1648" s="2" t="str">
        <x:v>FY2020</x:v>
      </x:c>
      <x:c r="F1648" s="2" t="str">
        <x:v>liabilities</x:v>
      </x:c>
      <x:c r="G1648" s="2" t="n">
        <x:v>1767199</x:v>
      </x:c>
      <x:c r="H1648" s="2" t="str">
        <x:v>USD</x:v>
      </x:c>
      <x:c r="I1648" s="2" t="str">
        <x:v>2020-12-31</x:v>
      </x:c>
      <x:c r="J1648" s="2" t="str">
        <x:v>2022-02-22</x:v>
      </x:c>
      <x:c r="K1648" s="2" t="str">
        <x:v>0000072971-22-000096</x:v>
      </x:c>
      <x:c r="L1648" s="2" t="str">
        <x:v>data/raw/filings/WFC_0000072971-22-000096_wfc-20211231.htm</x:v>
      </x:c>
      <x:c r="M1648" s="2" t="str">
        <x:v>https://www.sec.gov/Archives/edgar/data/72971/000007297122000096/wfc-20211231.htm</x:v>
      </x:c>
      <x:c r="N1648" s="2" t="str"/>
      <x:c r="O1648" s="2" t="str"/>
      <x:c r="P1648" s="2" t="str">
        <x:v>Structured source retained; exact visible anchor requires review</x:v>
      </x:c>
      <x:c r="Q1648" s="2" t="str">
        <x:v>Liabilities</x:v>
      </x:c>
      <x:c r="R1648" s="2" t="str"/>
      <x:c r="S1648" s="2" t="str"/>
      <x:c r="T1648" s="2" t="str"/>
    </x:row>
    <x:row r="1649" ht="24" customHeight="1">
      <x:c r="C1649" s="2" t="str">
        <x:v>Historical Inputs!F1649</x:v>
      </x:c>
      <x:c r="D1649" s="2" t="str">
        <x:v>WFC</x:v>
      </x:c>
      <x:c r="E1649" s="2" t="str">
        <x:v>FY2020</x:v>
      </x:c>
      <x:c r="F1649" s="2" t="str">
        <x:v>equity</x:v>
      </x:c>
      <x:c r="G1649" s="2" t="n">
        <x:v>184680</x:v>
      </x:c>
      <x:c r="H1649" s="2" t="str">
        <x:v>USD</x:v>
      </x:c>
      <x:c r="I1649" s="2" t="str">
        <x:v>2020-12-31</x:v>
      </x:c>
      <x:c r="J1649" s="2" t="str">
        <x:v>2022-02-22</x:v>
      </x:c>
      <x:c r="K1649" s="2" t="str">
        <x:v>0000072971-22-000096</x:v>
      </x:c>
      <x:c r="L1649" s="2" t="str">
        <x:v>data/raw/filings/WFC_0000072971-22-000096_wfc-20211231.htm</x:v>
      </x:c>
      <x:c r="M1649" s="2" t="str">
        <x:v>https://www.sec.gov/Archives/edgar/data/72971/000007297122000096/wfc-20211231.htm</x:v>
      </x:c>
      <x:c r="N1649" s="2" t="str"/>
      <x:c r="O1649" s="2" t="str"/>
      <x:c r="P1649" s="2" t="str">
        <x:v>Structured source retained; exact visible anchor requires review</x:v>
      </x:c>
      <x:c r="Q1649" s="2" t="str">
        <x:v>Stockholders' Equity Attributable to Parent</x:v>
      </x:c>
      <x:c r="R1649" s="2" t="str"/>
      <x:c r="S1649" s="2" t="str"/>
      <x:c r="T1649" s="2" t="str"/>
    </x:row>
    <x:row r="1650" ht="24" customHeight="1">
      <x:c r="C1650" s="2" t="str">
        <x:v>Historical Inputs!F1650</x:v>
      </x:c>
      <x:c r="D1650" s="2" t="str">
        <x:v>WFC</x:v>
      </x:c>
      <x:c r="E1650" s="2" t="str">
        <x:v>FY2020</x:v>
      </x:c>
      <x:c r="F1650" s="2" t="str">
        <x:v>preferred</x:v>
      </x:c>
      <x:c r="G1650" s="2" t="n">
        <x:v>21136</x:v>
      </x:c>
      <x:c r="H1650" s="2" t="str">
        <x:v>USD</x:v>
      </x:c>
      <x:c r="I1650" s="2" t="str">
        <x:v>2020-12-31</x:v>
      </x:c>
      <x:c r="J1650" s="2" t="str">
        <x:v>2022-02-22</x:v>
      </x:c>
      <x:c r="K1650" s="2" t="str">
        <x:v>0000072971-22-000096</x:v>
      </x:c>
      <x:c r="L1650" s="2" t="str">
        <x:v>data/raw/filings/WFC_0000072971-22-000096_wfc-20211231.htm</x:v>
      </x:c>
      <x:c r="M1650" s="2" t="str">
        <x:v>https://www.sec.gov/Archives/edgar/data/72971/000007297122000096/wfc-20211231.htm</x:v>
      </x:c>
      <x:c r="N1650" s="2" t="str"/>
      <x:c r="O1650" s="2" t="str"/>
      <x:c r="P1650" s="2" t="str">
        <x:v>Structured source retained; exact visible anchor requires review</x:v>
      </x:c>
      <x:c r="Q1650" s="2" t="str">
        <x:v>Preferred Stock, Value, Issued</x:v>
      </x:c>
      <x:c r="R1650" s="2" t="str"/>
      <x:c r="S1650" s="2" t="str"/>
      <x:c r="T1650" s="2" t="str"/>
    </x:row>
    <x:row r="1651" ht="24" customHeight="1">
      <x:c r="C1651" s="2" t="str">
        <x:v>Historical Inputs!F1651</x:v>
      </x:c>
      <x:c r="D1651" s="2" t="str">
        <x:v>WFC</x:v>
      </x:c>
      <x:c r="E1651" s="2" t="str">
        <x:v>FY2020</x:v>
      </x:c>
      <x:c r="F1651" s="2" t="str">
        <x:v>common_equity_reported</x:v>
      </x:c>
      <x:c r="G1651" s="2" t="str">
        <x:v>n.a.</x:v>
      </x:c>
      <x:c r="H1651" s="2" t="str">
        <x:v>USDm</x:v>
      </x:c>
      <x:c r="I1651" s="2" t="str">
        <x:v>2020-12-31</x:v>
      </x:c>
      <x:c r="J1651" s="2" t="str"/>
      <x:c r="K1651" s="2" t="str"/>
      <x:c r="L1651" s="2" t="str"/>
      <x:c r="M1651" s="2" t="str"/>
      <x:c r="N1651" s="2" t="str"/>
      <x:c r="O1651" s="2" t="str"/>
      <x:c r="P1651" s="2" t="str">
        <x:v>Not reported / unavailable</x:v>
      </x:c>
      <x:c r="Q1651" s="2" t="str">
        <x:v>Reported common shareholders equity</x:v>
      </x:c>
      <x:c r="R1651" s="2" t="str"/>
      <x:c r="S1651" s="2" t="str"/>
      <x:c r="T1651" s="2" t="str"/>
    </x:row>
    <x:row r="1652" ht="24" customHeight="1">
      <x:c r="C1652" s="2" t="str">
        <x:v>Historical Inputs!F1652</x:v>
      </x:c>
      <x:c r="D1652" s="2" t="str">
        <x:v>WFC</x:v>
      </x:c>
      <x:c r="E1652" s="2" t="str">
        <x:v>FY2020</x:v>
      </x:c>
      <x:c r="F1652" s="2" t="str">
        <x:v>goodwill</x:v>
      </x:c>
      <x:c r="G1652" s="2" t="n">
        <x:v>26392</x:v>
      </x:c>
      <x:c r="H1652" s="2" t="str">
        <x:v>USD</x:v>
      </x:c>
      <x:c r="I1652" s="2" t="str">
        <x:v>2020-12-31</x:v>
      </x:c>
      <x:c r="J1652" s="2" t="str">
        <x:v>2023-02-21</x:v>
      </x:c>
      <x:c r="K1652" s="2" t="str">
        <x:v>0000072971-23-000071</x:v>
      </x:c>
      <x:c r="L1652" s="2" t="str">
        <x:v>data/raw/filings/WFC_0000072971-23-000071_wfc-20221231.htm</x:v>
      </x:c>
      <x:c r="M1652" s="2" t="str">
        <x:v>https://www.sec.gov/Archives/edgar/data/72971/000007297123000071/wfc-20221231.htm</x:v>
      </x:c>
      <x:c r="N1652" s="2" t="str"/>
      <x:c r="O1652" s="2" t="str"/>
      <x:c r="P1652" s="2" t="str">
        <x:v>Structured source retained; exact visible anchor requires review</x:v>
      </x:c>
      <x:c r="Q1652" s="2" t="str">
        <x:v>Goodwill</x:v>
      </x:c>
      <x:c r="R1652" s="2" t="str"/>
      <x:c r="S1652" s="2" t="str"/>
      <x:c r="T1652" s="2" t="str"/>
    </x:row>
    <x:row r="1653" ht="24" customHeight="1">
      <x:c r="C1653" s="2" t="str">
        <x:v>Historical Inputs!F1653</x:v>
      </x:c>
      <x:c r="D1653" s="2" t="str">
        <x:v>WFC</x:v>
      </x:c>
      <x:c r="E1653" s="2" t="str">
        <x:v>FY2020</x:v>
      </x:c>
      <x:c r="F1653" s="2" t="str">
        <x:v>intangibles</x:v>
      </x:c>
      <x:c r="G1653" s="2" t="n">
        <x:v>1640</x:v>
      </x:c>
      <x:c r="H1653" s="2" t="str">
        <x:v>USD</x:v>
      </x:c>
      <x:c r="I1653" s="2" t="str">
        <x:v>2020-12-31</x:v>
      </x:c>
      <x:c r="J1653" s="2" t="str">
        <x:v>2022-02-22</x:v>
      </x:c>
      <x:c r="K1653" s="2" t="str">
        <x:v>0000072971-22-000096</x:v>
      </x:c>
      <x:c r="L1653" s="2" t="str">
        <x:v>data/raw/filings/WFC_0000072971-22-000096_wfc-20211231.htm</x:v>
      </x:c>
      <x:c r="M1653" s="2" t="str">
        <x:v>https://www.sec.gov/Archives/edgar/data/72971/000007297122000096/wfc-20211231.htm</x:v>
      </x:c>
      <x:c r="N1653" s="2" t="str"/>
      <x:c r="O1653" s="2" t="str"/>
      <x:c r="P1653" s="2" t="str">
        <x:v>Structured source retained; exact visible anchor requires review</x:v>
      </x:c>
      <x:c r="Q1653" s="2" t="str">
        <x:v>Finite-Lived Intangible Assets, Net</x:v>
      </x:c>
      <x:c r="R1653" s="2" t="str"/>
      <x:c r="S1653" s="2" t="str">
        <x:v>highlighted/WFC_FY2020_2020-annual-report.pdf</x:v>
      </x:c>
      <x:c r="T1653" s="2" t="str">
        <x:v>178</x:v>
      </x:c>
    </x:row>
    <x:row r="1654" ht="24" customHeight="1">
      <x:c r="C1654" s="2" t="str">
        <x:v>Historical Inputs!F1654</x:v>
      </x:c>
      <x:c r="D1654" s="2" t="str">
        <x:v>WFC</x:v>
      </x:c>
      <x:c r="E1654" s="2" t="str">
        <x:v>FY2020</x:v>
      </x:c>
      <x:c r="F1654" s="2" t="str">
        <x:v>intangibles_total</x:v>
      </x:c>
      <x:c r="G1654" s="2" t="str">
        <x:v>n.a.</x:v>
      </x:c>
      <x:c r="H1654" s="2" t="str">
        <x:v>USDm</x:v>
      </x:c>
      <x:c r="I1654" s="2" t="str">
        <x:v>2020-12-31</x:v>
      </x:c>
      <x:c r="J1654" s="2" t="str"/>
      <x:c r="K1654" s="2" t="str"/>
      <x:c r="L1654" s="2" t="str"/>
      <x:c r="M1654" s="2" t="str"/>
      <x:c r="N1654" s="2" t="str"/>
      <x:c r="O1654" s="2" t="str"/>
      <x:c r="P1654" s="2" t="str">
        <x:v>Not reported / unavailable</x:v>
      </x:c>
      <x:c r="Q1654" s="2" t="str">
        <x:v>Reported goodwill and intangible assets combined</x:v>
      </x:c>
      <x:c r="R1654" s="2" t="str"/>
      <x:c r="S1654" s="2" t="str"/>
      <x:c r="T1654" s="2" t="str"/>
    </x:row>
    <x:row r="1655" ht="24" customHeight="1">
      <x:c r="C1655" s="2" t="str">
        <x:v>Historical Inputs!F1655</x:v>
      </x:c>
      <x:c r="D1655" s="2" t="str">
        <x:v>WFC</x:v>
      </x:c>
      <x:c r="E1655" s="2" t="str">
        <x:v>FY2020</x:v>
      </x:c>
      <x:c r="F1655" s="2" t="str">
        <x:v>shares_end</x:v>
      </x:c>
      <x:c r="G1655" s="2" t="str">
        <x:v>n.a.</x:v>
      </x:c>
      <x:c r="H1655" s="2" t="str">
        <x:v>million</x:v>
      </x:c>
      <x:c r="I1655" s="2" t="str">
        <x:v>2020-12-31</x:v>
      </x:c>
      <x:c r="J1655" s="2" t="str"/>
      <x:c r="K1655" s="2" t="str"/>
      <x:c r="L1655" s="2" t="str"/>
      <x:c r="M1655" s="2" t="str"/>
      <x:c r="N1655" s="2" t="str"/>
      <x:c r="O1655" s="2" t="str"/>
      <x:c r="P1655" s="2" t="str">
        <x:v>Not reported / unavailable</x:v>
      </x:c>
      <x:c r="Q1655" s="2" t="str">
        <x:v>Period-end common shares outstanding</x:v>
      </x:c>
      <x:c r="R1655" s="2" t="str"/>
      <x:c r="S1655" s="2" t="str"/>
      <x:c r="T1655" s="2" t="str"/>
    </x:row>
    <x:row r="1656" ht="24" customHeight="1">
      <x:c r="C1656" s="2" t="str">
        <x:v>Historical Inputs!F1656</x:v>
      </x:c>
      <x:c r="D1656" s="2" t="str">
        <x:v>WFC</x:v>
      </x:c>
      <x:c r="E1656" s="2" t="str">
        <x:v>FY2020</x:v>
      </x:c>
      <x:c r="F1656" s="2" t="str">
        <x:v>shares_issued</x:v>
      </x:c>
      <x:c r="G1656" s="2" t="n">
        <x:v>5481.811474</x:v>
      </x:c>
      <x:c r="H1656" s="2" t="str">
        <x:v>shares</x:v>
      </x:c>
      <x:c r="I1656" s="2" t="str">
        <x:v>2020-12-31</x:v>
      </x:c>
      <x:c r="J1656" s="2" t="str">
        <x:v>2022-02-22</x:v>
      </x:c>
      <x:c r="K1656" s="2" t="str">
        <x:v>0000072971-22-000096</x:v>
      </x:c>
      <x:c r="L1656" s="2" t="str">
        <x:v>data/raw/filings/WFC_0000072971-22-000096_wfc-20211231.htm</x:v>
      </x:c>
      <x:c r="M1656" s="2" t="str">
        <x:v>https://www.sec.gov/Archives/edgar/data/72971/000007297122000096/wfc-20211231.htm</x:v>
      </x:c>
      <x:c r="N1656" s="2" t="str"/>
      <x:c r="O1656" s="2" t="str"/>
      <x:c r="P1656" s="2" t="str">
        <x:v>Structured source retained; exact visible anchor requires review</x:v>
      </x:c>
      <x:c r="Q1656" s="2" t="str">
        <x:v>Common Stock, Shares, Issued</x:v>
      </x:c>
      <x:c r="R1656" s="2" t="str"/>
      <x:c r="S1656" s="2" t="str"/>
      <x:c r="T1656" s="2" t="str"/>
    </x:row>
    <x:row r="1657" ht="24" customHeight="1">
      <x:c r="C1657" s="2" t="str">
        <x:v>Historical Inputs!F1657</x:v>
      </x:c>
      <x:c r="D1657" s="2" t="str">
        <x:v>WFC</x:v>
      </x:c>
      <x:c r="E1657" s="2" t="str">
        <x:v>FY2020</x:v>
      </x:c>
      <x:c r="F1657" s="2" t="str">
        <x:v>shares_treasury</x:v>
      </x:c>
      <x:c r="G1657" s="2" t="n">
        <x:v>1337.799931</x:v>
      </x:c>
      <x:c r="H1657" s="2" t="str">
        <x:v>shares</x:v>
      </x:c>
      <x:c r="I1657" s="2" t="str">
        <x:v>2020-12-31</x:v>
      </x:c>
      <x:c r="J1657" s="2" t="str">
        <x:v>2022-02-22</x:v>
      </x:c>
      <x:c r="K1657" s="2" t="str">
        <x:v>0000072971-22-000096</x:v>
      </x:c>
      <x:c r="L1657" s="2" t="str">
        <x:v>data/raw/filings/WFC_0000072971-22-000096_wfc-20211231.htm</x:v>
      </x:c>
      <x:c r="M1657" s="2" t="str">
        <x:v>https://www.sec.gov/Archives/edgar/data/72971/000007297122000096/wfc-20211231.htm</x:v>
      </x:c>
      <x:c r="N1657" s="2" t="str"/>
      <x:c r="O1657" s="2" t="str"/>
      <x:c r="P1657" s="2" t="str">
        <x:v>Structured source retained; exact visible anchor requires review</x:v>
      </x:c>
      <x:c r="Q1657" s="2" t="str">
        <x:v>Treasury Stock, Shares</x:v>
      </x:c>
      <x:c r="R1657" s="2" t="str"/>
      <x:c r="S1657" s="2" t="str"/>
      <x:c r="T1657" s="2" t="str"/>
    </x:row>
    <x:row r="1658" ht="24" customHeight="1">
      <x:c r="C1658" s="2" t="str">
        <x:v>Historical Inputs!F1658</x:v>
      </x:c>
      <x:c r="D1658" s="2" t="str">
        <x:v>WFC</x:v>
      </x:c>
      <x:c r="E1658" s="2" t="str">
        <x:v>FY2020</x:v>
      </x:c>
      <x:c r="F1658" s="2" t="str">
        <x:v>deposits</x:v>
      </x:c>
      <x:c r="G1658" s="2" t="n">
        <x:v>1404381</x:v>
      </x:c>
      <x:c r="H1658" s="2" t="str">
        <x:v>USD</x:v>
      </x:c>
      <x:c r="I1658" s="2" t="str">
        <x:v>2020-12-31</x:v>
      </x:c>
      <x:c r="J1658" s="2" t="str">
        <x:v>2022-02-22</x:v>
      </x:c>
      <x:c r="K1658" s="2" t="str">
        <x:v>0000072971-22-000096</x:v>
      </x:c>
      <x:c r="L1658" s="2" t="str">
        <x:v>data/raw/filings/WFC_0000072971-22-000096_wfc-20211231.htm</x:v>
      </x:c>
      <x:c r="M1658" s="2" t="str">
        <x:v>https://www.sec.gov/Archives/edgar/data/72971/000007297122000096/wfc-20211231.htm</x:v>
      </x:c>
      <x:c r="N1658" s="2" t="str"/>
      <x:c r="O1658" s="2" t="str"/>
      <x:c r="P1658" s="2" t="str">
        <x:v>Structured source retained; exact visible anchor requires review</x:v>
      </x:c>
      <x:c r="Q1658" s="2" t="str">
        <x:v>Deposits</x:v>
      </x:c>
      <x:c r="R1658" s="2" t="str"/>
      <x:c r="S1658" s="2" t="str"/>
      <x:c r="T1658" s="2" t="str"/>
    </x:row>
    <x:row r="1659" ht="24" customHeight="1">
      <x:c r="C1659" s="2" t="str">
        <x:v>Historical Inputs!F1659</x:v>
      </x:c>
      <x:c r="D1659" s="2" t="str">
        <x:v>WFC</x:v>
      </x:c>
      <x:c r="E1659" s="2" t="str">
        <x:v>FY2020</x:v>
      </x:c>
      <x:c r="F1659" s="2" t="str">
        <x:v>loans_gross</x:v>
      </x:c>
      <x:c r="G1659" s="2" t="str">
        <x:v>n.a.</x:v>
      </x:c>
      <x:c r="H1659" s="2" t="str">
        <x:v>USDm</x:v>
      </x:c>
      <x:c r="I1659" s="2" t="str">
        <x:v>2020-12-31</x:v>
      </x:c>
      <x:c r="J1659" s="2" t="str"/>
      <x:c r="K1659" s="2" t="str"/>
      <x:c r="L1659" s="2" t="str"/>
      <x:c r="M1659" s="2" t="str"/>
      <x:c r="N1659" s="2" t="str"/>
      <x:c r="O1659" s="2" t="str"/>
      <x:c r="P1659" s="2" t="str">
        <x:v>Not reported / unavailable</x:v>
      </x:c>
      <x:c r="Q1659" s="2" t="str">
        <x:v>Gross loans and leases selected definition</x:v>
      </x:c>
      <x:c r="R1659" s="2" t="str"/>
      <x:c r="S1659" s="2" t="str"/>
      <x:c r="T1659" s="2" t="str"/>
    </x:row>
    <x:row r="1660" ht="24" customHeight="1">
      <x:c r="C1660" s="2" t="str">
        <x:v>Historical Inputs!F1660</x:v>
      </x:c>
      <x:c r="D1660" s="2" t="str">
        <x:v>WFC</x:v>
      </x:c>
      <x:c r="E1660" s="2" t="str">
        <x:v>FY2020</x:v>
      </x:c>
      <x:c r="F1660" s="2" t="str">
        <x:v>loans_net</x:v>
      </x:c>
      <x:c r="G1660" s="2" t="n">
        <x:v>869121</x:v>
      </x:c>
      <x:c r="H1660" s="2" t="str">
        <x:v>USD</x:v>
      </x:c>
      <x:c r="I1660" s="2" t="str">
        <x:v>2020-12-31</x:v>
      </x:c>
      <x:c r="J1660" s="2" t="str">
        <x:v>2022-02-22</x:v>
      </x:c>
      <x:c r="K1660" s="2" t="str">
        <x:v>0000072971-22-000096</x:v>
      </x:c>
      <x:c r="L1660" s="2" t="str">
        <x:v>data/raw/filings/WFC_0000072971-22-000096_wfc-20211231.htm</x:v>
      </x:c>
      <x:c r="M1660" s="2" t="str">
        <x:v>https://www.sec.gov/Archives/edgar/data/72971/000007297122000096/wfc-20211231.htm</x:v>
      </x:c>
      <x:c r="N1660" s="2" t="str"/>
      <x:c r="O1660" s="2" t="str"/>
      <x:c r="P1660" s="2" t="str">
        <x:v>Structured source retained; exact visible anchor requires review</x:v>
      </x:c>
      <x:c r="Q1660" s="2" t="str">
        <x:v>Loans and Leases Receivable, Net Amount</x:v>
      </x:c>
      <x:c r="R1660" s="2" t="str"/>
      <x:c r="S1660" s="2" t="str">
        <x:v>highlighted/WFC_FY2020_2020-annual-report.pdf</x:v>
      </x:c>
      <x:c r="T1660" s="2" t="str">
        <x:v>125</x:v>
      </x:c>
    </x:row>
    <x:row r="1661" ht="24" customHeight="1">
      <x:c r="C1661" s="2" t="str">
        <x:v>Historical Inputs!F1661</x:v>
      </x:c>
      <x:c r="D1661" s="2" t="str">
        <x:v>WFC</x:v>
      </x:c>
      <x:c r="E1661" s="2" t="str">
        <x:v>FY2020</x:v>
      </x:c>
      <x:c r="F1661" s="2" t="str">
        <x:v>allowance</x:v>
      </x:c>
      <x:c r="G1661" s="2" t="n">
        <x:v>19713</x:v>
      </x:c>
      <x:c r="H1661" s="2" t="str">
        <x:v>USD</x:v>
      </x:c>
      <x:c r="I1661" s="2" t="str">
        <x:v>2020-12-31</x:v>
      </x:c>
      <x:c r="J1661" s="2" t="str">
        <x:v>2022-08-01</x:v>
      </x:c>
      <x:c r="K1661" s="2" t="str">
        <x:v>0000072971-22-000174</x:v>
      </x:c>
      <x:c r="L1661" s="2" t="str">
        <x:v>data/raw/sec/WFC_companyfacts.json</x:v>
      </x:c>
      <x:c r="M1661" s="2" t="str">
        <x:v>https://data.sec.gov/api/xbrl/companyfacts/CIK0000072971.json</x:v>
      </x:c>
      <x:c r="N1661" s="2" t="str"/>
      <x:c r="O1661" s="2" t="str"/>
      <x:c r="P1661" s="2" t="str">
        <x:v>Structured fact retained</x:v>
      </x:c>
      <x:c r="Q1661" s="2" t="str">
        <x:v>Financing Receivable, Allowance for Credit Loss</x:v>
      </x:c>
      <x:c r="R1661" s="2" t="str"/>
      <x:c r="S1661" s="2" t="str">
        <x:v>highlighted/WFC_FY2020_2020-annual-report.pdf</x:v>
      </x:c>
      <x:c r="T1661" s="2" t="str">
        <x:v>81,153</x:v>
      </x:c>
    </x:row>
    <x:row r="1662" ht="24" customHeight="1">
      <x:c r="C1662" s="2" t="str">
        <x:v>Historical Inputs!F1662</x:v>
      </x:c>
      <x:c r="D1662" s="2" t="str">
        <x:v>WFC</x:v>
      </x:c>
      <x:c r="E1662" s="2" t="str">
        <x:v>FY2020</x:v>
      </x:c>
      <x:c r="F1662" s="2" t="str">
        <x:v>nonaccrual</x:v>
      </x:c>
      <x:c r="G1662" s="2" t="str">
        <x:v>n.a.</x:v>
      </x:c>
      <x:c r="H1662" s="2" t="str">
        <x:v>USDm</x:v>
      </x:c>
      <x:c r="I1662" s="2" t="str">
        <x:v>2020-12-31</x:v>
      </x:c>
      <x:c r="J1662" s="2" t="str"/>
      <x:c r="K1662" s="2" t="str"/>
      <x:c r="L1662" s="2" t="str"/>
      <x:c r="M1662" s="2" t="str"/>
      <x:c r="N1662" s="2" t="str"/>
      <x:c r="O1662" s="2" t="str"/>
      <x:c r="P1662" s="2" t="str">
        <x:v>Not reported / unavailable</x:v>
      </x:c>
      <x:c r="Q1662" s="2" t="str">
        <x:v>Nonaccrual</x:v>
      </x:c>
      <x:c r="R1662" s="2" t="str"/>
      <x:c r="S1662" s="2" t="str"/>
      <x:c r="T1662" s="2" t="str"/>
    </x:row>
    <x:row r="1663" ht="24" customHeight="1">
      <x:c r="C1663" s="2" t="str">
        <x:v>Historical Inputs!F1663</x:v>
      </x:c>
      <x:c r="D1663" s="2" t="str">
        <x:v>WFC</x:v>
      </x:c>
      <x:c r="E1663" s="2" t="str">
        <x:v>FY2020</x:v>
      </x:c>
      <x:c r="F1663" s="2" t="str">
        <x:v>cash</x:v>
      </x:c>
      <x:c r="G1663" s="2" t="str">
        <x:v>n.a.</x:v>
      </x:c>
      <x:c r="H1663" s="2" t="str">
        <x:v>USDm</x:v>
      </x:c>
      <x:c r="I1663" s="2" t="str">
        <x:v>2020-12-31</x:v>
      </x:c>
      <x:c r="J1663" s="2" t="str"/>
      <x:c r="K1663" s="2" t="str"/>
      <x:c r="L1663" s="2" t="str"/>
      <x:c r="M1663" s="2" t="str"/>
      <x:c r="N1663" s="2" t="str"/>
      <x:c r="O1663" s="2" t="str"/>
      <x:c r="P1663" s="2" t="str">
        <x:v>Not reported / unavailable</x:v>
      </x:c>
      <x:c r="Q1663" s="2" t="str">
        <x:v>Cash</x:v>
      </x:c>
      <x:c r="R1663" s="2" t="str"/>
      <x:c r="S1663" s="2" t="str"/>
      <x:c r="T1663" s="2" t="str"/>
    </x:row>
    <x:row r="1664" ht="24" customHeight="1">
      <x:c r="C1664" s="2" t="str">
        <x:v>Historical Inputs!F1664</x:v>
      </x:c>
      <x:c r="D1664" s="2" t="str">
        <x:v>WFC</x:v>
      </x:c>
      <x:c r="E1664" s="2" t="str">
        <x:v>FY2020</x:v>
      </x:c>
      <x:c r="F1664" s="2" t="str">
        <x:v>aoci</x:v>
      </x:c>
      <x:c r="G1664" s="2" t="n">
        <x:v>214</x:v>
      </x:c>
      <x:c r="H1664" s="2" t="str">
        <x:v>USD</x:v>
      </x:c>
      <x:c r="I1664" s="2" t="str">
        <x:v>2020-12-31</x:v>
      </x:c>
      <x:c r="J1664" s="2" t="str">
        <x:v>2024-02-20</x:v>
      </x:c>
      <x:c r="K1664" s="2" t="str">
        <x:v>0000072971-24-000064</x:v>
      </x:c>
      <x:c r="L1664" s="2" t="str">
        <x:v>data/raw/filings/WFC_0000072971-24-000064_wfc-20231231.htm</x:v>
      </x:c>
      <x:c r="M1664" s="2" t="str">
        <x:v>https://www.sec.gov/Archives/edgar/data/72971/000007297124000064/wfc-20231231.htm</x:v>
      </x:c>
      <x:c r="N1664" s="2" t="str"/>
      <x:c r="O1664" s="2" t="str"/>
      <x:c r="P1664" s="2" t="str">
        <x:v>Structured source retained; exact visible anchor requires review</x:v>
      </x:c>
      <x:c r="Q1664" s="2" t="str">
        <x:v>Accumulated Other Comprehensive Income (Loss), Net of Tax</x:v>
      </x:c>
      <x:c r="R1664" s="2" t="str"/>
      <x:c r="S1664" s="2" t="str"/>
      <x:c r="T1664" s="2" t="str"/>
    </x:row>
    <x:row r="1665" ht="24" customHeight="1">
      <x:c r="C1665" s="2" t="str">
        <x:v>Historical Inputs!F1665</x:v>
      </x:c>
      <x:c r="D1665" s="2" t="str">
        <x:v>WFC</x:v>
      </x:c>
      <x:c r="E1665" s="2" t="str">
        <x:v>FY2020</x:v>
      </x:c>
      <x:c r="F1665" s="2" t="str">
        <x:v>nii</x:v>
      </x:c>
      <x:c r="G1665" s="2" t="n">
        <x:v>39956</x:v>
      </x:c>
      <x:c r="H1665" s="2" t="str">
        <x:v>USD</x:v>
      </x:c>
      <x:c r="I1665" s="2" t="str">
        <x:v>2020-12-31</x:v>
      </x:c>
      <x:c r="J1665" s="2" t="str">
        <x:v>2023-02-21</x:v>
      </x:c>
      <x:c r="K1665" s="2" t="str">
        <x:v>0000072971-23-000071</x:v>
      </x:c>
      <x:c r="L1665" s="2" t="str">
        <x:v>data/raw/filings/WFC_0000072971-23-000071_wfc-20221231.htm</x:v>
      </x:c>
      <x:c r="M1665" s="2" t="str">
        <x:v>https://www.sec.gov/Archives/edgar/data/72971/000007297123000071/wfc-20221231.htm</x:v>
      </x:c>
      <x:c r="N1665" s="2" t="str"/>
      <x:c r="O1665" s="2" t="str"/>
      <x:c r="P1665" s="2" t="str">
        <x:v>Structured source retained; exact visible anchor requires review</x:v>
      </x:c>
      <x:c r="Q1665" s="2" t="str">
        <x:v>Interest Income (Expense), Net</x:v>
      </x:c>
      <x:c r="R1665" s="2" t="str"/>
      <x:c r="S1665" s="2" t="str"/>
      <x:c r="T1665" s="2" t="str"/>
    </x:row>
    <x:row r="1666" ht="24" customHeight="1">
      <x:c r="C1666" s="2" t="str">
        <x:v>Historical Inputs!F1666</x:v>
      </x:c>
      <x:c r="D1666" s="2" t="str">
        <x:v>WFC</x:v>
      </x:c>
      <x:c r="E1666" s="2" t="str">
        <x:v>FY2020</x:v>
      </x:c>
      <x:c r="F1666" s="2" t="str">
        <x:v>noninterest_income</x:v>
      </x:c>
      <x:c r="G1666" s="2" t="n">
        <x:v>34308</x:v>
      </x:c>
      <x:c r="H1666" s="2" t="str">
        <x:v>USD</x:v>
      </x:c>
      <x:c r="I1666" s="2" t="str">
        <x:v>2020-12-31</x:v>
      </x:c>
      <x:c r="J1666" s="2" t="str">
        <x:v>2023-02-21</x:v>
      </x:c>
      <x:c r="K1666" s="2" t="str">
        <x:v>0000072971-23-000071</x:v>
      </x:c>
      <x:c r="L1666" s="2" t="str">
        <x:v>data/raw/filings/WFC_0000072971-23-000071_wfc-20221231.htm</x:v>
      </x:c>
      <x:c r="M1666" s="2" t="str">
        <x:v>https://www.sec.gov/Archives/edgar/data/72971/000007297123000071/wfc-20221231.htm</x:v>
      </x:c>
      <x:c r="N1666" s="2" t="str"/>
      <x:c r="O1666" s="2" t="str"/>
      <x:c r="P1666" s="2" t="str">
        <x:v>Structured source retained; exact visible anchor requires review</x:v>
      </x:c>
      <x:c r="Q1666" s="2" t="str">
        <x:v>Noninterest Income</x:v>
      </x:c>
      <x:c r="R1666" s="2" t="str"/>
      <x:c r="S1666" s="2" t="str"/>
      <x:c r="T1666" s="2" t="str"/>
    </x:row>
    <x:row r="1667" ht="24" customHeight="1">
      <x:c r="C1667" s="2" t="str">
        <x:v>Historical Inputs!F1667</x:v>
      </x:c>
      <x:c r="D1667" s="2" t="str">
        <x:v>WFC</x:v>
      </x:c>
      <x:c r="E1667" s="2" t="str">
        <x:v>FY2020</x:v>
      </x:c>
      <x:c r="F1667" s="2" t="str">
        <x:v>revenue_reported</x:v>
      </x:c>
      <x:c r="G1667" s="2" t="n">
        <x:v>74264</x:v>
      </x:c>
      <x:c r="H1667" s="2" t="str">
        <x:v>USD</x:v>
      </x:c>
      <x:c r="I1667" s="2" t="str">
        <x:v>2020-12-31</x:v>
      </x:c>
      <x:c r="J1667" s="2" t="str">
        <x:v>2023-02-21</x:v>
      </x:c>
      <x:c r="K1667" s="2" t="str">
        <x:v>0000072971-23-000071</x:v>
      </x:c>
      <x:c r="L1667" s="2" t="str">
        <x:v>data/raw/filings/WFC_0000072971-23-000071_wfc-20221231.htm</x:v>
      </x:c>
      <x:c r="M1667" s="2" t="str">
        <x:v>https://www.sec.gov/Archives/edgar/data/72971/000007297123000071/wfc-20221231.htm</x:v>
      </x:c>
      <x:c r="N1667" s="2" t="str"/>
      <x:c r="O1667" s="2" t="str"/>
      <x:c r="P1667" s="2" t="str">
        <x:v>Structured source retained; exact visible anchor requires review</x:v>
      </x:c>
      <x:c r="Q1667" s="2" t="str">
        <x:v>Revenues, Net of Interest Expense</x:v>
      </x:c>
      <x:c r="R1667" s="2" t="str"/>
      <x:c r="S1667" s="2" t="str"/>
      <x:c r="T1667" s="2" t="str"/>
    </x:row>
    <x:row r="1668" ht="24" customHeight="1">
      <x:c r="C1668" s="2" t="str">
        <x:v>Historical Inputs!F1668</x:v>
      </x:c>
      <x:c r="D1668" s="2" t="str">
        <x:v>WFC</x:v>
      </x:c>
      <x:c r="E1668" s="2" t="str">
        <x:v>FY2020</x:v>
      </x:c>
      <x:c r="F1668" s="2" t="str">
        <x:v>opex</x:v>
      </x:c>
      <x:c r="G1668" s="2" t="n">
        <x:v>57630</x:v>
      </x:c>
      <x:c r="H1668" s="2" t="str">
        <x:v>USD</x:v>
      </x:c>
      <x:c r="I1668" s="2" t="str">
        <x:v>2020-12-31</x:v>
      </x:c>
      <x:c r="J1668" s="2" t="str">
        <x:v>2023-02-21</x:v>
      </x:c>
      <x:c r="K1668" s="2" t="str">
        <x:v>0000072971-23-000071</x:v>
      </x:c>
      <x:c r="L1668" s="2" t="str">
        <x:v>data/raw/filings/WFC_0000072971-23-000071_wfc-20221231.htm</x:v>
      </x:c>
      <x:c r="M1668" s="2" t="str">
        <x:v>https://www.sec.gov/Archives/edgar/data/72971/000007297123000071/wfc-20221231.htm</x:v>
      </x:c>
      <x:c r="N1668" s="2" t="str"/>
      <x:c r="O1668" s="2" t="str"/>
      <x:c r="P1668" s="2" t="str">
        <x:v>Structured source retained; exact visible anchor requires review</x:v>
      </x:c>
      <x:c r="Q1668" s="2" t="str">
        <x:v>Noninterest Expense</x:v>
      </x:c>
      <x:c r="R1668" s="2" t="str"/>
      <x:c r="S1668" s="2" t="str"/>
      <x:c r="T1668" s="2" t="str"/>
    </x:row>
    <x:row r="1669" ht="24" customHeight="1">
      <x:c r="C1669" s="2" t="str">
        <x:v>Historical Inputs!F1669</x:v>
      </x:c>
      <x:c r="D1669" s="2" t="str">
        <x:v>WFC</x:v>
      </x:c>
      <x:c r="E1669" s="2" t="str">
        <x:v>FY2020</x:v>
      </x:c>
      <x:c r="F1669" s="2" t="str">
        <x:v>provision</x:v>
      </x:c>
      <x:c r="G1669" s="2" t="n">
        <x:v>14129</x:v>
      </x:c>
      <x:c r="H1669" s="2" t="str">
        <x:v>USD</x:v>
      </x:c>
      <x:c r="I1669" s="2" t="str">
        <x:v>2020-12-31</x:v>
      </x:c>
      <x:c r="J1669" s="2" t="str">
        <x:v>2023-02-21</x:v>
      </x:c>
      <x:c r="K1669" s="2" t="str">
        <x:v>0000072971-23-000071</x:v>
      </x:c>
      <x:c r="L1669" s="2" t="str">
        <x:v>data/raw/filings/WFC_0000072971-23-000071_wfc-20221231.htm</x:v>
      </x:c>
      <x:c r="M1669" s="2" t="str">
        <x:v>https://www.sec.gov/Archives/edgar/data/72971/000007297123000071/wfc-20221231.htm</x:v>
      </x:c>
      <x:c r="N1669" s="2" t="str"/>
      <x:c r="O1669" s="2" t="str"/>
      <x:c r="P1669" s="2" t="str">
        <x:v>Structured source retained; exact visible anchor requires review</x:v>
      </x:c>
      <x:c r="Q1669" s="2" t="str">
        <x:v>Provision for Loan, Lease, and Other Losses</x:v>
      </x:c>
      <x:c r="R1669" s="2" t="str"/>
      <x:c r="S1669" s="2" t="str"/>
      <x:c r="T1669" s="2" t="str"/>
    </x:row>
    <x:row r="1670" ht="24" customHeight="1">
      <x:c r="C1670" s="2" t="str">
        <x:v>Historical Inputs!F1670</x:v>
      </x:c>
      <x:c r="D1670" s="2" t="str">
        <x:v>WFC</x:v>
      </x:c>
      <x:c r="E1670" s="2" t="str">
        <x:v>FY2020</x:v>
      </x:c>
      <x:c r="F1670" s="2" t="str">
        <x:v>pretax</x:v>
      </x:c>
      <x:c r="G1670" s="2" t="n">
        <x:v>2505</x:v>
      </x:c>
      <x:c r="H1670" s="2" t="str">
        <x:v>USD</x:v>
      </x:c>
      <x:c r="I1670" s="2" t="str">
        <x:v>2020-12-31</x:v>
      </x:c>
      <x:c r="J1670" s="2" t="str">
        <x:v>2023-02-21</x:v>
      </x:c>
      <x:c r="K1670" s="2" t="str">
        <x:v>0000072971-23-000071</x:v>
      </x:c>
      <x:c r="L1670" s="2" t="str">
        <x:v>data/raw/filings/WFC_0000072971-23-000071_wfc-20221231.htm</x:v>
      </x:c>
      <x:c r="M1670" s="2" t="str">
        <x:v>https://www.sec.gov/Archives/edgar/data/72971/000007297123000071/wfc-20221231.htm</x:v>
      </x:c>
      <x:c r="N1670" s="2" t="str"/>
      <x:c r="O1670" s="2" t="str"/>
      <x:c r="P1670" s="2" t="str">
        <x:v>Structured source retained; exact visible anchor requires review</x:v>
      </x:c>
      <x:c r="Q1670" s="2" t="str">
        <x:v>Income (Loss) from Continuing Operations before Income Taxes, Noncontrolling Interest</x:v>
      </x:c>
      <x:c r="R1670" s="2" t="str"/>
      <x:c r="S1670" s="2" t="str"/>
      <x:c r="T1670" s="2" t="str"/>
    </x:row>
    <x:row r="1671" ht="24" customHeight="1">
      <x:c r="C1671" s="2" t="str">
        <x:v>Historical Inputs!F1671</x:v>
      </x:c>
      <x:c r="D1671" s="2" t="str">
        <x:v>WFC</x:v>
      </x:c>
      <x:c r="E1671" s="2" t="str">
        <x:v>FY2020</x:v>
      </x:c>
      <x:c r="F1671" s="2" t="str">
        <x:v>tax</x:v>
      </x:c>
      <x:c r="G1671" s="2" t="n">
        <x:v>-1157</x:v>
      </x:c>
      <x:c r="H1671" s="2" t="str">
        <x:v>USD</x:v>
      </x:c>
      <x:c r="I1671" s="2" t="str">
        <x:v>2020-12-31</x:v>
      </x:c>
      <x:c r="J1671" s="2" t="str">
        <x:v>2023-02-21</x:v>
      </x:c>
      <x:c r="K1671" s="2" t="str">
        <x:v>0000072971-23-000071</x:v>
      </x:c>
      <x:c r="L1671" s="2" t="str">
        <x:v>data/raw/filings/WFC_0000072971-23-000071_wfc-20221231.htm</x:v>
      </x:c>
      <x:c r="M1671" s="2" t="str">
        <x:v>https://www.sec.gov/Archives/edgar/data/72971/000007297123000071/wfc-20221231.htm</x:v>
      </x:c>
      <x:c r="N1671" s="2" t="str"/>
      <x:c r="O1671" s="2" t="str"/>
      <x:c r="P1671" s="2" t="str">
        <x:v>Structured source retained; exact visible anchor requires review</x:v>
      </x:c>
      <x:c r="Q1671" s="2" t="str">
        <x:v>Income Tax Expense (Benefit)</x:v>
      </x:c>
      <x:c r="R1671" s="2" t="str"/>
      <x:c r="S1671" s="2" t="str"/>
      <x:c r="T1671" s="2" t="str"/>
    </x:row>
    <x:row r="1672" ht="24" customHeight="1">
      <x:c r="C1672" s="2" t="str">
        <x:v>Historical Inputs!F1672</x:v>
      </x:c>
      <x:c r="D1672" s="2" t="str">
        <x:v>WFC</x:v>
      </x:c>
      <x:c r="E1672" s="2" t="str">
        <x:v>FY2020</x:v>
      </x:c>
      <x:c r="F1672" s="2" t="str">
        <x:v>net_income</x:v>
      </x:c>
      <x:c r="G1672" s="2" t="n">
        <x:v>3377</x:v>
      </x:c>
      <x:c r="H1672" s="2" t="str">
        <x:v>USD</x:v>
      </x:c>
      <x:c r="I1672" s="2" t="str">
        <x:v>2020-12-31</x:v>
      </x:c>
      <x:c r="J1672" s="2" t="str">
        <x:v>2023-02-21</x:v>
      </x:c>
      <x:c r="K1672" s="2" t="str">
        <x:v>0000072971-23-000071</x:v>
      </x:c>
      <x:c r="L1672" s="2" t="str">
        <x:v>data/raw/filings/WFC_0000072971-23-000071_wfc-20221231.htm</x:v>
      </x:c>
      <x:c r="M1672" s="2" t="str">
        <x:v>https://www.sec.gov/Archives/edgar/data/72971/000007297123000071/wfc-20221231.htm</x:v>
      </x:c>
      <x:c r="N1672" s="2" t="str"/>
      <x:c r="O1672" s="2" t="str"/>
      <x:c r="P1672" s="2" t="str">
        <x:v>Structured source retained; exact visible anchor requires review</x:v>
      </x:c>
      <x:c r="Q1672" s="2" t="str">
        <x:v>Net Income (Loss) Attributable to Parent</x:v>
      </x:c>
      <x:c r="R1672" s="2" t="str"/>
      <x:c r="S1672" s="2" t="str"/>
      <x:c r="T1672" s="2" t="str"/>
    </x:row>
    <x:row r="1673" ht="24" customHeight="1">
      <x:c r="C1673" s="2" t="str">
        <x:v>Historical Inputs!F1673</x:v>
      </x:c>
      <x:c r="D1673" s="2" t="str">
        <x:v>WFC</x:v>
      </x:c>
      <x:c r="E1673" s="2" t="str">
        <x:v>FY2020</x:v>
      </x:c>
      <x:c r="F1673" s="2" t="str">
        <x:v>common_income</x:v>
      </x:c>
      <x:c r="G1673" s="2" t="n">
        <x:v>1786</x:v>
      </x:c>
      <x:c r="H1673" s="2" t="str">
        <x:v>USD</x:v>
      </x:c>
      <x:c r="I1673" s="2" t="str">
        <x:v>2020-12-31</x:v>
      </x:c>
      <x:c r="J1673" s="2" t="str">
        <x:v>2023-02-21</x:v>
      </x:c>
      <x:c r="K1673" s="2" t="str">
        <x:v>0000072971-23-000071</x:v>
      </x:c>
      <x:c r="L1673" s="2" t="str">
        <x:v>data/raw/filings/WFC_0000072971-23-000071_wfc-20221231.htm</x:v>
      </x:c>
      <x:c r="M1673" s="2" t="str">
        <x:v>https://www.sec.gov/Archives/edgar/data/72971/000007297123000071/wfc-20221231.htm</x:v>
      </x:c>
      <x:c r="N1673" s="2" t="str"/>
      <x:c r="O1673" s="2" t="str"/>
      <x:c r="P1673" s="2" t="str">
        <x:v>Structured source retained; exact visible anchor requires review</x:v>
      </x:c>
      <x:c r="Q1673" s="2" t="str">
        <x:v>Net Income (Loss) Available to Common Stockholders, Basic</x:v>
      </x:c>
      <x:c r="R1673" s="2" t="str"/>
      <x:c r="S1673" s="2" t="str"/>
      <x:c r="T1673" s="2" t="str"/>
    </x:row>
    <x:row r="1674" ht="24" customHeight="1">
      <x:c r="C1674" s="2" t="str">
        <x:v>Historical Inputs!F1674</x:v>
      </x:c>
      <x:c r="D1674" s="2" t="str">
        <x:v>WFC</x:v>
      </x:c>
      <x:c r="E1674" s="2" t="str">
        <x:v>FY2020</x:v>
      </x:c>
      <x:c r="F1674" s="2" t="str">
        <x:v>preferred_div</x:v>
      </x:c>
      <x:c r="G1674" s="2" t="n">
        <x:v>1591</x:v>
      </x:c>
      <x:c r="H1674" s="2" t="str">
        <x:v>USD</x:v>
      </x:c>
      <x:c r="I1674" s="2" t="str">
        <x:v>2020-12-31</x:v>
      </x:c>
      <x:c r="J1674" s="2" t="str">
        <x:v>2023-02-21</x:v>
      </x:c>
      <x:c r="K1674" s="2" t="str">
        <x:v>0000072971-23-000071</x:v>
      </x:c>
      <x:c r="L1674" s="2" t="str">
        <x:v>data/raw/filings/WFC_0000072971-23-000071_wfc-20221231.htm</x:v>
      </x:c>
      <x:c r="M1674" s="2" t="str">
        <x:v>https://www.sec.gov/Archives/edgar/data/72971/000007297123000071/wfc-20221231.htm</x:v>
      </x:c>
      <x:c r="N1674" s="2" t="str"/>
      <x:c r="O1674" s="2" t="str"/>
      <x:c r="P1674" s="2" t="str">
        <x:v>Structured source retained; exact visible anchor requires review</x:v>
      </x:c>
      <x:c r="Q1674" s="2" t="str">
        <x:v>Preferred Stock Dividends and Other Adjustments</x:v>
      </x:c>
      <x:c r="R1674" s="2" t="str"/>
      <x:c r="S1674" s="2" t="str">
        <x:v>highlighted/WFC_FY2020_2020-annual-report.pdf</x:v>
      </x:c>
      <x:c r="T1674" s="2" t="str">
        <x:v>123,230</x:v>
      </x:c>
    </x:row>
    <x:row r="1675" ht="24" customHeight="1">
      <x:c r="C1675" s="2" t="str">
        <x:v>Historical Inputs!F1675</x:v>
      </x:c>
      <x:c r="D1675" s="2" t="str">
        <x:v>WFC</x:v>
      </x:c>
      <x:c r="E1675" s="2" t="str">
        <x:v>FY2020</x:v>
      </x:c>
      <x:c r="F1675" s="2" t="str">
        <x:v>eps</x:v>
      </x:c>
      <x:c r="G1675" s="2" t="n">
        <x:v>0.43</x:v>
      </x:c>
      <x:c r="H1675" s="2" t="str">
        <x:v>USD/shares</x:v>
      </x:c>
      <x:c r="I1675" s="2" t="str">
        <x:v>2020-12-31</x:v>
      </x:c>
      <x:c r="J1675" s="2" t="str">
        <x:v>2023-02-21</x:v>
      </x:c>
      <x:c r="K1675" s="2" t="str">
        <x:v>0000072971-23-000071</x:v>
      </x:c>
      <x:c r="L1675" s="2" t="str">
        <x:v>data/raw/filings/WFC_0000072971-23-000071_wfc-20221231.htm</x:v>
      </x:c>
      <x:c r="M1675" s="2" t="str">
        <x:v>https://www.sec.gov/Archives/edgar/data/72971/000007297123000071/wfc-20221231.htm</x:v>
      </x:c>
      <x:c r="N1675" s="2" t="str"/>
      <x:c r="O1675" s="2" t="str"/>
      <x:c r="P1675" s="2" t="str">
        <x:v>Structured source retained; exact visible anchor requires review</x:v>
      </x:c>
      <x:c r="Q1675" s="2" t="str">
        <x:v>Earnings Per Share, Diluted</x:v>
      </x:c>
      <x:c r="R1675" s="2" t="str"/>
      <x:c r="S1675" s="2" t="str"/>
      <x:c r="T1675" s="2" t="str"/>
    </x:row>
    <x:row r="1676" ht="24" customHeight="1">
      <x:c r="C1676" s="2" t="str">
        <x:v>Historical Inputs!F1676</x:v>
      </x:c>
      <x:c r="D1676" s="2" t="str">
        <x:v>WFC</x:v>
      </x:c>
      <x:c r="E1676" s="2" t="str">
        <x:v>FY2020</x:v>
      </x:c>
      <x:c r="F1676" s="2" t="str">
        <x:v>shares_diluted</x:v>
      </x:c>
      <x:c r="G1676" s="2" t="n">
        <x:v>4134.2</x:v>
      </x:c>
      <x:c r="H1676" s="2" t="str">
        <x:v>shares</x:v>
      </x:c>
      <x:c r="I1676" s="2" t="str">
        <x:v>2020-12-31</x:v>
      </x:c>
      <x:c r="J1676" s="2" t="str">
        <x:v>2023-02-21</x:v>
      </x:c>
      <x:c r="K1676" s="2" t="str">
        <x:v>0000072971-23-000071</x:v>
      </x:c>
      <x:c r="L1676" s="2" t="str">
        <x:v>data/raw/filings/WFC_0000072971-23-000071_wfc-20221231.htm</x:v>
      </x:c>
      <x:c r="M1676" s="2" t="str">
        <x:v>https://www.sec.gov/Archives/edgar/data/72971/000007297123000071/wfc-20221231.htm</x:v>
      </x:c>
      <x:c r="N1676" s="2" t="str"/>
      <x:c r="O1676" s="2" t="str"/>
      <x:c r="P1676" s="2" t="str">
        <x:v>Structured source retained; exact visible anchor requires review</x:v>
      </x:c>
      <x:c r="Q1676" s="2" t="str">
        <x:v>Weighted Average Number of Shares Outstanding, Diluted</x:v>
      </x:c>
      <x:c r="R1676" s="2" t="str"/>
      <x:c r="S1676" s="2" t="str">
        <x:v>highlighted/WFC_FY2020_2020-annual-report.pdf</x:v>
      </x:c>
      <x:c r="T1676" s="2" t="str">
        <x:v>23,123,230</x:v>
      </x:c>
    </x:row>
    <x:row r="1677" ht="24" customHeight="1">
      <x:c r="C1677" s="2" t="str">
        <x:v>Historical Inputs!F1677</x:v>
      </x:c>
      <x:c r="D1677" s="2" t="str">
        <x:v>WFC</x:v>
      </x:c>
      <x:c r="E1677" s="2" t="str">
        <x:v>FY2020</x:v>
      </x:c>
      <x:c r="F1677" s="2" t="str">
        <x:v>dps</x:v>
      </x:c>
      <x:c r="G1677" s="2" t="n">
        <x:v>1.22</x:v>
      </x:c>
      <x:c r="H1677" s="2" t="str">
        <x:v>USD/shares</x:v>
      </x:c>
      <x:c r="I1677" s="2" t="str">
        <x:v>2020-12-31</x:v>
      </x:c>
      <x:c r="J1677" s="2" t="str">
        <x:v>2023-02-21</x:v>
      </x:c>
      <x:c r="K1677" s="2" t="str">
        <x:v>0000072971-23-000071</x:v>
      </x:c>
      <x:c r="L1677" s="2" t="str">
        <x:v>data/raw/filings/WFC_0000072971-23-000071_wfc-20221231.htm</x:v>
      </x:c>
      <x:c r="M1677" s="2" t="str">
        <x:v>https://www.sec.gov/Archives/edgar/data/72971/000007297123000071/wfc-20221231.htm</x:v>
      </x:c>
      <x:c r="N1677" s="2" t="str"/>
      <x:c r="O1677" s="2" t="str"/>
      <x:c r="P1677" s="2" t="str">
        <x:v>Structured source retained; exact visible anchor requires review</x:v>
      </x:c>
      <x:c r="Q1677" s="2" t="str">
        <x:v>Common Stock, Dividends, Per Share, Declared</x:v>
      </x:c>
      <x:c r="R1677" s="2" t="str"/>
      <x:c r="S1677" s="2" t="str">
        <x:v>highlighted/WFC_FY2020_2020-annual-report.pdf</x:v>
      </x:c>
      <x:c r="T1677" s="2" t="str">
        <x:v>23,39</x:v>
      </x:c>
    </x:row>
    <x:row r="1678" ht="24" customHeight="1">
      <x:c r="C1678" s="2" t="str">
        <x:v>Historical Inputs!F1678</x:v>
      </x:c>
      <x:c r="D1678" s="2" t="str">
        <x:v>WFC</x:v>
      </x:c>
      <x:c r="E1678" s="2" t="str">
        <x:v>FY2020</x:v>
      </x:c>
      <x:c r="F1678" s="2" t="str">
        <x:v>dividends</x:v>
      </x:c>
      <x:c r="G1678" s="2" t="n">
        <x:v>4852</x:v>
      </x:c>
      <x:c r="H1678" s="2" t="str">
        <x:v>USD</x:v>
      </x:c>
      <x:c r="I1678" s="2" t="str">
        <x:v>2020-12-31</x:v>
      </x:c>
      <x:c r="J1678" s="2" t="str">
        <x:v>2023-02-21</x:v>
      </x:c>
      <x:c r="K1678" s="2" t="str">
        <x:v>0000072971-23-000071</x:v>
      </x:c>
      <x:c r="L1678" s="2" t="str">
        <x:v>data/raw/filings/WFC_0000072971-23-000071_wfc-20221231.htm</x:v>
      </x:c>
      <x:c r="M1678" s="2" t="str">
        <x:v>https://www.sec.gov/Archives/edgar/data/72971/000007297123000071/wfc-20221231.htm</x:v>
      </x:c>
      <x:c r="N1678" s="2" t="str"/>
      <x:c r="O1678" s="2" t="str"/>
      <x:c r="P1678" s="2" t="str">
        <x:v>Structured source retained; exact visible anchor requires review</x:v>
      </x:c>
      <x:c r="Q1678" s="2" t="str">
        <x:v>Payments of Ordinary Dividends, Common Stock</x:v>
      </x:c>
      <x:c r="R1678" s="2" t="str"/>
      <x:c r="S1678" s="2" t="str">
        <x:v>highlighted/WFC_FY2020_2020-annual-report.pdf</x:v>
      </x:c>
      <x:c r="T1678" s="2" t="str">
        <x:v>128,236</x:v>
      </x:c>
    </x:row>
    <x:row r="1679" ht="24" customHeight="1">
      <x:c r="C1679" s="2" t="str">
        <x:v>Historical Inputs!F1679</x:v>
      </x:c>
      <x:c r="D1679" s="2" t="str">
        <x:v>WFC</x:v>
      </x:c>
      <x:c r="E1679" s="2" t="str">
        <x:v>FY2020</x:v>
      </x:c>
      <x:c r="F1679" s="2" t="str">
        <x:v>buybacks</x:v>
      </x:c>
      <x:c r="G1679" s="2" t="n">
        <x:v>3415</x:v>
      </x:c>
      <x:c r="H1679" s="2" t="str">
        <x:v>USD</x:v>
      </x:c>
      <x:c r="I1679" s="2" t="str">
        <x:v>2020-12-31</x:v>
      </x:c>
      <x:c r="J1679" s="2" t="str">
        <x:v>2023-02-21</x:v>
      </x:c>
      <x:c r="K1679" s="2" t="str">
        <x:v>0000072971-23-000071</x:v>
      </x:c>
      <x:c r="L1679" s="2" t="str">
        <x:v>data/raw/filings/WFC_0000072971-23-000071_wfc-20221231.htm</x:v>
      </x:c>
      <x:c r="M1679" s="2" t="str">
        <x:v>https://www.sec.gov/Archives/edgar/data/72971/000007297123000071/wfc-20221231.htm</x:v>
      </x:c>
      <x:c r="N1679" s="2" t="str"/>
      <x:c r="O1679" s="2" t="str"/>
      <x:c r="P1679" s="2" t="str">
        <x:v>Structured source retained; exact visible anchor requires review</x:v>
      </x:c>
      <x:c r="Q1679" s="2" t="str">
        <x:v>Payments for Repurchase of Common Stock</x:v>
      </x:c>
      <x:c r="R1679" s="2" t="str"/>
      <x:c r="S1679" s="2" t="str"/>
      <x:c r="T1679" s="2" t="str"/>
    </x:row>
    <x:row r="1680" ht="24" customHeight="1">
      <x:c r="C1680" s="2" t="str">
        <x:v>Historical Inputs!F1680</x:v>
      </x:c>
      <x:c r="D1680" s="2" t="str">
        <x:v>WFC</x:v>
      </x:c>
      <x:c r="E1680" s="2" t="str">
        <x:v>FY2020</x:v>
      </x:c>
      <x:c r="F1680" s="2" t="str">
        <x:v>chargeoffs</x:v>
      </x:c>
      <x:c r="G1680" s="2" t="str">
        <x:v>n.a.</x:v>
      </x:c>
      <x:c r="H1680" s="2" t="str">
        <x:v>USDm</x:v>
      </x:c>
      <x:c r="I1680" s="2" t="str">
        <x:v>2020-12-31</x:v>
      </x:c>
      <x:c r="J1680" s="2" t="str"/>
      <x:c r="K1680" s="2" t="str"/>
      <x:c r="L1680" s="2" t="str"/>
      <x:c r="M1680" s="2" t="str"/>
      <x:c r="N1680" s="2" t="str"/>
      <x:c r="O1680" s="2" t="str"/>
      <x:c r="P1680" s="2" t="str">
        <x:v>Not reported / unavailable</x:v>
      </x:c>
      <x:c r="Q1680" s="2" t="str">
        <x:v>Gross loan charge-offs</x:v>
      </x:c>
      <x:c r="R1680" s="2" t="str"/>
      <x:c r="S1680" s="2" t="str"/>
      <x:c r="T1680" s="2" t="str"/>
    </x:row>
    <x:row r="1681" ht="24" customHeight="1">
      <x:c r="C1681" s="2" t="str">
        <x:v>Historical Inputs!F1681</x:v>
      </x:c>
      <x:c r="D1681" s="2" t="str">
        <x:v>WFC</x:v>
      </x:c>
      <x:c r="E1681" s="2" t="str">
        <x:v>FY2020</x:v>
      </x:c>
      <x:c r="F1681" s="2" t="str">
        <x:v>recoveries</x:v>
      </x:c>
      <x:c r="G1681" s="2" t="str">
        <x:v>n.a.</x:v>
      </x:c>
      <x:c r="H1681" s="2" t="str">
        <x:v>USDm</x:v>
      </x:c>
      <x:c r="I1681" s="2" t="str">
        <x:v>2020-12-31</x:v>
      </x:c>
      <x:c r="J1681" s="2" t="str"/>
      <x:c r="K1681" s="2" t="str"/>
      <x:c r="L1681" s="2" t="str"/>
      <x:c r="M1681" s="2" t="str"/>
      <x:c r="N1681" s="2" t="str"/>
      <x:c r="O1681" s="2" t="str"/>
      <x:c r="P1681" s="2" t="str">
        <x:v>Not reported / unavailable</x:v>
      </x:c>
      <x:c r="Q1681" s="2" t="str">
        <x:v>Loan recoveries</x:v>
      </x:c>
      <x:c r="R1681" s="2" t="str"/>
      <x:c r="S1681" s="2" t="str"/>
      <x:c r="T1681" s="2" t="str"/>
    </x:row>
    <x:row r="1682" ht="24" customHeight="1">
      <x:c r="C1682" s="2" t="str">
        <x:v>Historical Inputs!F1682</x:v>
      </x:c>
      <x:c r="D1682" s="2" t="str">
        <x:v>WFC</x:v>
      </x:c>
      <x:c r="E1682" s="2" t="str">
        <x:v>FY2020</x:v>
      </x:c>
      <x:c r="F1682" s="2" t="str">
        <x:v>rwa</x:v>
      </x:c>
      <x:c r="G1682" s="2" t="str">
        <x:v>n.a.</x:v>
      </x:c>
      <x:c r="H1682" s="2" t="str">
        <x:v>USDm</x:v>
      </x:c>
      <x:c r="I1682" s="2" t="str">
        <x:v>2020-12-31</x:v>
      </x:c>
      <x:c r="J1682" s="2" t="str"/>
      <x:c r="K1682" s="2" t="str"/>
      <x:c r="L1682" s="2" t="str"/>
      <x:c r="M1682" s="2" t="str"/>
      <x:c r="N1682" s="2" t="str"/>
      <x:c r="O1682" s="2" t="str"/>
      <x:c r="P1682" s="2" t="str">
        <x:v>Not reported / unavailable</x:v>
      </x:c>
      <x:c r="Q1682" s="2" t="str">
        <x:v>Risk-weighted assets</x:v>
      </x:c>
      <x:c r="R1682" s="2" t="str"/>
      <x:c r="S1682" s="2" t="str"/>
      <x:c r="T1682" s="2" t="str"/>
    </x:row>
    <x:row r="1683" ht="24" customHeight="1">
      <x:c r="C1683" s="2" t="str">
        <x:v>Historical Inputs!F1683</x:v>
      </x:c>
      <x:c r="D1683" s="2" t="str">
        <x:v>WFC</x:v>
      </x:c>
      <x:c r="E1683" s="2" t="str">
        <x:v>FY2020</x:v>
      </x:c>
      <x:c r="F1683" s="2" t="str">
        <x:v>cet1_reported</x:v>
      </x:c>
      <x:c r="G1683" s="2" t="str">
        <x:v>n.a.</x:v>
      </x:c>
      <x:c r="H1683" s="2" t="str">
        <x:v>%</x:v>
      </x:c>
      <x:c r="I1683" s="2" t="str">
        <x:v>2020-12-31</x:v>
      </x:c>
      <x:c r="J1683" s="2" t="str"/>
      <x:c r="K1683" s="2" t="str"/>
      <x:c r="L1683" s="2" t="str"/>
      <x:c r="M1683" s="2" t="str"/>
      <x:c r="N1683" s="2" t="str"/>
      <x:c r="O1683" s="2" t="str"/>
      <x:c r="P1683" s="2" t="str">
        <x:v>Not reported / unavailable</x:v>
      </x:c>
      <x:c r="Q1683" s="2" t="str">
        <x:v>Actual standardized CET1 ratio</x:v>
      </x:c>
      <x:c r="R1683" s="2" t="str"/>
      <x:c r="S1683" s="2" t="str"/>
      <x:c r="T1683" s="2" t="str"/>
    </x:row>
    <x:row r="1684" ht="24" customHeight="1">
      <x:c r="C1684" s="2" t="str">
        <x:v>Historical Inputs!F1684</x:v>
      </x:c>
      <x:c r="D1684" s="2" t="str">
        <x:v>WFC</x:v>
      </x:c>
      <x:c r="E1684" s="2" t="str">
        <x:v>FY2020</x:v>
      </x:c>
      <x:c r="F1684" s="2" t="str">
        <x:v>nim_reported</x:v>
      </x:c>
      <x:c r="G1684" s="2" t="str">
        <x:v>n.a.</x:v>
      </x:c>
      <x:c r="H1684" s="2" t="str">
        <x:v>%</x:v>
      </x:c>
      <x:c r="I1684" s="2" t="str">
        <x:v>2020-12-31</x:v>
      </x:c>
      <x:c r="J1684" s="2" t="str"/>
      <x:c r="K1684" s="2" t="str"/>
      <x:c r="L1684" s="2" t="str"/>
      <x:c r="M1684" s="2" t="str"/>
      <x:c r="N1684" s="2" t="str"/>
      <x:c r="O1684" s="2" t="str"/>
      <x:c r="P1684" s="2" t="str">
        <x:v>Not reported / unavailable</x:v>
      </x:c>
      <x:c r="Q1684" s="2" t="str">
        <x:v>Issuer reported net interest margin</x:v>
      </x:c>
      <x:c r="R1684" s="2" t="str"/>
      <x:c r="S1684" s="2" t="str"/>
      <x:c r="T1684" s="2" t="str"/>
    </x:row>
    <x:row r="1685" ht="24" customHeight="1">
      <x:c r="C1685" s="2" t="str">
        <x:v>Historical Inputs!F1685</x:v>
      </x:c>
      <x:c r="D1685" s="2" t="str">
        <x:v>WFC</x:v>
      </x:c>
      <x:c r="E1685" s="2" t="str">
        <x:v>FY2020</x:v>
      </x:c>
      <x:c r="F1685" s="2" t="str">
        <x:v>bvps_reported</x:v>
      </x:c>
      <x:c r="G1685" s="2" t="str">
        <x:v>n.a.</x:v>
      </x:c>
      <x:c r="H1685" s="2" t="str">
        <x:v>USD/share</x:v>
      </x:c>
      <x:c r="I1685" s="2" t="str">
        <x:v>2020-12-31</x:v>
      </x:c>
      <x:c r="J1685" s="2" t="str"/>
      <x:c r="K1685" s="2" t="str"/>
      <x:c r="L1685" s="2" t="str"/>
      <x:c r="M1685" s="2" t="str"/>
      <x:c r="N1685" s="2" t="str"/>
      <x:c r="O1685" s="2" t="str"/>
      <x:c r="P1685" s="2" t="str">
        <x:v>Not reported / unavailable</x:v>
      </x:c>
      <x:c r="Q1685" s="2" t="str">
        <x:v>Reported common book value per share</x:v>
      </x:c>
      <x:c r="R1685" s="2" t="str"/>
      <x:c r="S1685" s="2" t="str"/>
      <x:c r="T1685" s="2" t="str"/>
    </x:row>
    <x:row r="1686" ht="24" customHeight="1">
      <x:c r="C1686" s="2" t="str">
        <x:v>Historical Inputs!F1686</x:v>
      </x:c>
      <x:c r="D1686" s="2" t="str">
        <x:v>WFC</x:v>
      </x:c>
      <x:c r="E1686" s="2" t="str">
        <x:v>FY2020</x:v>
      </x:c>
      <x:c r="F1686" s="2" t="str">
        <x:v>tbvps_reported</x:v>
      </x:c>
      <x:c r="G1686" s="2" t="str">
        <x:v>n.a.</x:v>
      </x:c>
      <x:c r="H1686" s="2" t="str">
        <x:v>USD/share</x:v>
      </x:c>
      <x:c r="I1686" s="2" t="str">
        <x:v>2020-12-31</x:v>
      </x:c>
      <x:c r="J1686" s="2" t="str"/>
      <x:c r="K1686" s="2" t="str"/>
      <x:c r="L1686" s="2" t="str"/>
      <x:c r="M1686" s="2" t="str"/>
      <x:c r="N1686" s="2" t="str"/>
      <x:c r="O1686" s="2" t="str"/>
      <x:c r="P1686" s="2" t="str">
        <x:v>Not reported / unavailable</x:v>
      </x:c>
      <x:c r="Q1686" s="2" t="str">
        <x:v>Reported tangible book value per share</x:v>
      </x:c>
      <x:c r="R1686" s="2" t="str"/>
      <x:c r="S1686" s="2" t="str"/>
      <x:c r="T1686" s="2" t="str"/>
    </x:row>
    <x:row r="1687" ht="24" customHeight="1">
      <x:c r="C1687" s="2" t="str">
        <x:v>Historical Inputs!F1687</x:v>
      </x:c>
      <x:c r="D1687" s="2" t="str">
        <x:v>WFC</x:v>
      </x:c>
      <x:c r="E1687" s="2" t="str">
        <x:v>FY2020</x:v>
      </x:c>
      <x:c r="F1687" s="2" t="str">
        <x:v>tce_reported</x:v>
      </x:c>
      <x:c r="G1687" s="2" t="str">
        <x:v>n.a.</x:v>
      </x:c>
      <x:c r="H1687" s="2" t="str">
        <x:v>USDm</x:v>
      </x:c>
      <x:c r="I1687" s="2" t="str">
        <x:v>2020-12-31</x:v>
      </x:c>
      <x:c r="J1687" s="2" t="str"/>
      <x:c r="K1687" s="2" t="str"/>
      <x:c r="L1687" s="2" t="str"/>
      <x:c r="M1687" s="2" t="str"/>
      <x:c r="N1687" s="2" t="str"/>
      <x:c r="O1687" s="2" t="str"/>
      <x:c r="P1687" s="2" t="str">
        <x:v>Not reported / unavailable</x:v>
      </x:c>
      <x:c r="Q1687" s="2" t="str">
        <x:v>Reported tangible common equity</x:v>
      </x:c>
      <x:c r="R1687" s="2" t="str"/>
      <x:c r="S1687" s="2" t="str"/>
      <x:c r="T1687" s="2" t="str"/>
    </x:row>
    <x:row r="1688" ht="24" customHeight="1">
      <x:c r="C1688" s="2" t="str">
        <x:v>Historical Inputs!F1688</x:v>
      </x:c>
      <x:c r="D1688" s="2" t="str">
        <x:v>WFC</x:v>
      </x:c>
      <x:c r="E1688" s="2" t="str">
        <x:v>FY2021</x:v>
      </x:c>
      <x:c r="F1688" s="2" t="str">
        <x:v>assets</x:v>
      </x:c>
      <x:c r="G1688" s="2" t="n">
        <x:v>1948068</x:v>
      </x:c>
      <x:c r="H1688" s="2" t="str">
        <x:v>USD</x:v>
      </x:c>
      <x:c r="I1688" s="2" t="str">
        <x:v>2021-12-31</x:v>
      </x:c>
      <x:c r="J1688" s="2" t="str">
        <x:v>2023-02-21</x:v>
      </x:c>
      <x:c r="K1688" s="2" t="str">
        <x:v>0000072971-23-000071</x:v>
      </x:c>
      <x:c r="L1688" s="2" t="str">
        <x:v>data/raw/filings/WFC_0000072971-23-000071_wfc-20221231.htm</x:v>
      </x:c>
      <x:c r="M1688" s="2" t="str">
        <x:v>https://www.sec.gov/Archives/edgar/data/72971/000007297123000071/wfc-20221231.htm</x:v>
      </x:c>
      <x:c r="N1688" s="2" t="str"/>
      <x:c r="O1688" s="2" t="str"/>
      <x:c r="P1688" s="2" t="str">
        <x:v>Structured source retained; exact visible anchor requires review</x:v>
      </x:c>
      <x:c r="Q1688" s="2" t="str">
        <x:v>Assets</x:v>
      </x:c>
      <x:c r="R1688" s="2" t="str"/>
      <x:c r="S1688" s="2" t="str">
        <x:v>highlighted/WFC_FY2021_2021-annual-report.pdf</x:v>
      </x:c>
      <x:c r="T1688" s="2" t="str">
        <x:v>111</x:v>
      </x:c>
    </x:row>
    <x:row r="1689" ht="24" customHeight="1">
      <x:c r="C1689" s="2" t="str">
        <x:v>Historical Inputs!F1689</x:v>
      </x:c>
      <x:c r="D1689" s="2" t="str">
        <x:v>WFC</x:v>
      </x:c>
      <x:c r="E1689" s="2" t="str">
        <x:v>FY2021</x:v>
      </x:c>
      <x:c r="F1689" s="2" t="str">
        <x:v>liabilities</x:v>
      </x:c>
      <x:c r="G1689" s="2" t="n">
        <x:v>1757958</x:v>
      </x:c>
      <x:c r="H1689" s="2" t="str">
        <x:v>USD</x:v>
      </x:c>
      <x:c r="I1689" s="2" t="str">
        <x:v>2021-12-31</x:v>
      </x:c>
      <x:c r="J1689" s="2" t="str">
        <x:v>2023-02-21</x:v>
      </x:c>
      <x:c r="K1689" s="2" t="str">
        <x:v>0000072971-23-000071</x:v>
      </x:c>
      <x:c r="L1689" s="2" t="str">
        <x:v>data/raw/filings/WFC_0000072971-23-000071_wfc-20221231.htm</x:v>
      </x:c>
      <x:c r="M1689" s="2" t="str">
        <x:v>https://www.sec.gov/Archives/edgar/data/72971/000007297123000071/wfc-20221231.htm</x:v>
      </x:c>
      <x:c r="N1689" s="2" t="str"/>
      <x:c r="O1689" s="2" t="str"/>
      <x:c r="P1689" s="2" t="str">
        <x:v>Structured source retained; exact visible anchor requires review</x:v>
      </x:c>
      <x:c r="Q1689" s="2" t="str">
        <x:v>Liabilities</x:v>
      </x:c>
      <x:c r="R1689" s="2" t="str"/>
      <x:c r="S1689" s="2" t="str">
        <x:v>highlighted/WFC_FY2021_2021-annual-report.pdf</x:v>
      </x:c>
      <x:c r="T1689" s="2" t="str">
        <x:v>111</x:v>
      </x:c>
    </x:row>
    <x:row r="1690" ht="24" customHeight="1">
      <x:c r="C1690" s="2" t="str">
        <x:v>Historical Inputs!F1690</x:v>
      </x:c>
      <x:c r="D1690" s="2" t="str">
        <x:v>WFC</x:v>
      </x:c>
      <x:c r="E1690" s="2" t="str">
        <x:v>FY2021</x:v>
      </x:c>
      <x:c r="F1690" s="2" t="str">
        <x:v>equity</x:v>
      </x:c>
      <x:c r="G1690" s="2" t="n">
        <x:v>187606</x:v>
      </x:c>
      <x:c r="H1690" s="2" t="str">
        <x:v>USD</x:v>
      </x:c>
      <x:c r="I1690" s="2" t="str">
        <x:v>2021-12-31</x:v>
      </x:c>
      <x:c r="J1690" s="2" t="str">
        <x:v>2023-02-21</x:v>
      </x:c>
      <x:c r="K1690" s="2" t="str">
        <x:v>0000072971-23-000071</x:v>
      </x:c>
      <x:c r="L1690" s="2" t="str">
        <x:v>data/raw/filings/WFC_0000072971-23-000071_wfc-20221231.htm</x:v>
      </x:c>
      <x:c r="M1690" s="2" t="str">
        <x:v>https://www.sec.gov/Archives/edgar/data/72971/000007297123000071/wfc-20221231.htm</x:v>
      </x:c>
      <x:c r="N1690" s="2" t="str"/>
      <x:c r="O1690" s="2" t="str"/>
      <x:c r="P1690" s="2" t="str">
        <x:v>Structured source retained; exact visible anchor requires review</x:v>
      </x:c>
      <x:c r="Q1690" s="2" t="str">
        <x:v>Stockholders' Equity Attributable to Parent</x:v>
      </x:c>
      <x:c r="R1690" s="2" t="str"/>
      <x:c r="S1690" s="2" t="str">
        <x:v>highlighted/WFC_FY2021_2021-annual-report.pdf</x:v>
      </x:c>
      <x:c r="T1690" s="2" t="str">
        <x:v>25,111,214</x:v>
      </x:c>
    </x:row>
    <x:row r="1691" ht="24" customHeight="1">
      <x:c r="C1691" s="2" t="str">
        <x:v>Historical Inputs!F1691</x:v>
      </x:c>
      <x:c r="D1691" s="2" t="str">
        <x:v>WFC</x:v>
      </x:c>
      <x:c r="E1691" s="2" t="str">
        <x:v>FY2021</x:v>
      </x:c>
      <x:c r="F1691" s="2" t="str">
        <x:v>preferred</x:v>
      </x:c>
      <x:c r="G1691" s="2" t="n">
        <x:v>20057</x:v>
      </x:c>
      <x:c r="H1691" s="2" t="str">
        <x:v>USD</x:v>
      </x:c>
      <x:c r="I1691" s="2" t="str">
        <x:v>2021-12-31</x:v>
      </x:c>
      <x:c r="J1691" s="2" t="str">
        <x:v>2023-02-21</x:v>
      </x:c>
      <x:c r="K1691" s="2" t="str">
        <x:v>0000072971-23-000071</x:v>
      </x:c>
      <x:c r="L1691" s="2" t="str">
        <x:v>data/raw/filings/WFC_0000072971-23-000071_wfc-20221231.htm</x:v>
      </x:c>
      <x:c r="M1691" s="2" t="str">
        <x:v>https://www.sec.gov/Archives/edgar/data/72971/000007297123000071/wfc-20221231.htm</x:v>
      </x:c>
      <x:c r="N1691" s="2" t="str"/>
      <x:c r="O1691" s="2" t="str"/>
      <x:c r="P1691" s="2" t="str">
        <x:v>Structured source retained; exact visible anchor requires review</x:v>
      </x:c>
      <x:c r="Q1691" s="2" t="str">
        <x:v>Preferred Stock, Value, Issued</x:v>
      </x:c>
      <x:c r="R1691" s="2" t="str"/>
      <x:c r="S1691" s="2" t="str"/>
      <x:c r="T1691" s="2" t="str"/>
    </x:row>
    <x:row r="1692" ht="24" customHeight="1">
      <x:c r="C1692" s="2" t="str">
        <x:v>Historical Inputs!F1692</x:v>
      </x:c>
      <x:c r="D1692" s="2" t="str">
        <x:v>WFC</x:v>
      </x:c>
      <x:c r="E1692" s="2" t="str">
        <x:v>FY2021</x:v>
      </x:c>
      <x:c r="F1692" s="2" t="str">
        <x:v>common_equity_reported</x:v>
      </x:c>
      <x:c r="G1692" s="2" t="str">
        <x:v>n.a.</x:v>
      </x:c>
      <x:c r="H1692" s="2" t="str">
        <x:v>USDm</x:v>
      </x:c>
      <x:c r="I1692" s="2" t="str">
        <x:v>2021-12-31</x:v>
      </x:c>
      <x:c r="J1692" s="2" t="str"/>
      <x:c r="K1692" s="2" t="str"/>
      <x:c r="L1692" s="2" t="str"/>
      <x:c r="M1692" s="2" t="str"/>
      <x:c r="N1692" s="2" t="str"/>
      <x:c r="O1692" s="2" t="str"/>
      <x:c r="P1692" s="2" t="str">
        <x:v>Not reported / unavailable</x:v>
      </x:c>
      <x:c r="Q1692" s="2" t="str">
        <x:v>Reported common shareholders equity</x:v>
      </x:c>
      <x:c r="R1692" s="2" t="str"/>
      <x:c r="S1692" s="2" t="str"/>
      <x:c r="T1692" s="2" t="str"/>
    </x:row>
    <x:row r="1693" ht="24" customHeight="1">
      <x:c r="C1693" s="2" t="str">
        <x:v>Historical Inputs!F1693</x:v>
      </x:c>
      <x:c r="D1693" s="2" t="str">
        <x:v>WFC</x:v>
      </x:c>
      <x:c r="E1693" s="2" t="str">
        <x:v>FY2021</x:v>
      </x:c>
      <x:c r="F1693" s="2" t="str">
        <x:v>goodwill</x:v>
      </x:c>
      <x:c r="G1693" s="2" t="n">
        <x:v>25180</x:v>
      </x:c>
      <x:c r="H1693" s="2" t="str">
        <x:v>USD</x:v>
      </x:c>
      <x:c r="I1693" s="2" t="str">
        <x:v>2021-12-31</x:v>
      </x:c>
      <x:c r="J1693" s="2" t="str">
        <x:v>2024-02-20</x:v>
      </x:c>
      <x:c r="K1693" s="2" t="str">
        <x:v>0000072971-24-000064</x:v>
      </x:c>
      <x:c r="L1693" s="2" t="str">
        <x:v>data/raw/filings/WFC_0000072971-24-000064_wfc-20231231.htm</x:v>
      </x:c>
      <x:c r="M1693" s="2" t="str">
        <x:v>https://www.sec.gov/Archives/edgar/data/72971/000007297124000064/wfc-20231231.htm</x:v>
      </x:c>
      <x:c r="N1693" s="2" t="str"/>
      <x:c r="O1693" s="2" t="str"/>
      <x:c r="P1693" s="2" t="str">
        <x:v>Structured source retained; exact visible anchor requires review</x:v>
      </x:c>
      <x:c r="Q1693" s="2" t="str">
        <x:v>Goodwill</x:v>
      </x:c>
      <x:c r="R1693" s="2" t="str"/>
      <x:c r="S1693" s="2" t="str"/>
      <x:c r="T1693" s="2" t="str"/>
    </x:row>
    <x:row r="1694" ht="24" customHeight="1">
      <x:c r="C1694" s="2" t="str">
        <x:v>Historical Inputs!F1694</x:v>
      </x:c>
      <x:c r="D1694" s="2" t="str">
        <x:v>WFC</x:v>
      </x:c>
      <x:c r="E1694" s="2" t="str">
        <x:v>FY2021</x:v>
      </x:c>
      <x:c r="F1694" s="2" t="str">
        <x:v>intangibles</x:v>
      </x:c>
      <x:c r="G1694" s="2" t="n">
        <x:v>1480</x:v>
      </x:c>
      <x:c r="H1694" s="2" t="str">
        <x:v>USD</x:v>
      </x:c>
      <x:c r="I1694" s="2" t="str">
        <x:v>2021-12-31</x:v>
      </x:c>
      <x:c r="J1694" s="2" t="str">
        <x:v>2023-02-21</x:v>
      </x:c>
      <x:c r="K1694" s="2" t="str">
        <x:v>0000072971-23-000071</x:v>
      </x:c>
      <x:c r="L1694" s="2" t="str">
        <x:v>data/raw/filings/WFC_0000072971-23-000071_wfc-20221231.htm</x:v>
      </x:c>
      <x:c r="M1694" s="2" t="str">
        <x:v>https://www.sec.gov/Archives/edgar/data/72971/000007297123000071/wfc-20221231.htm</x:v>
      </x:c>
      <x:c r="N1694" s="2" t="str"/>
      <x:c r="O1694" s="2" t="str"/>
      <x:c r="P1694" s="2" t="str">
        <x:v>Structured source retained; exact visible anchor requires review</x:v>
      </x:c>
      <x:c r="Q1694" s="2" t="str">
        <x:v>Finite-Lived Intangible Assets, Net</x:v>
      </x:c>
      <x:c r="R1694" s="2" t="str"/>
      <x:c r="S1694" s="2" t="str">
        <x:v>highlighted/WFC_FY2021_2021-annual-report.pdf</x:v>
      </x:c>
      <x:c r="T1694" s="2" t="str">
        <x:v>163</x:v>
      </x:c>
    </x:row>
    <x:row r="1695" ht="24" customHeight="1">
      <x:c r="C1695" s="2" t="str">
        <x:v>Historical Inputs!F1695</x:v>
      </x:c>
      <x:c r="D1695" s="2" t="str">
        <x:v>WFC</x:v>
      </x:c>
      <x:c r="E1695" s="2" t="str">
        <x:v>FY2021</x:v>
      </x:c>
      <x:c r="F1695" s="2" t="str">
        <x:v>intangibles_total</x:v>
      </x:c>
      <x:c r="G1695" s="2" t="str">
        <x:v>n.a.</x:v>
      </x:c>
      <x:c r="H1695" s="2" t="str">
        <x:v>USDm</x:v>
      </x:c>
      <x:c r="I1695" s="2" t="str">
        <x:v>2021-12-31</x:v>
      </x:c>
      <x:c r="J1695" s="2" t="str"/>
      <x:c r="K1695" s="2" t="str"/>
      <x:c r="L1695" s="2" t="str"/>
      <x:c r="M1695" s="2" t="str"/>
      <x:c r="N1695" s="2" t="str"/>
      <x:c r="O1695" s="2" t="str"/>
      <x:c r="P1695" s="2" t="str">
        <x:v>Not reported / unavailable</x:v>
      </x:c>
      <x:c r="Q1695" s="2" t="str">
        <x:v>Reported goodwill and intangible assets combined</x:v>
      </x:c>
      <x:c r="R1695" s="2" t="str"/>
      <x:c r="S1695" s="2" t="str"/>
      <x:c r="T1695" s="2" t="str"/>
    </x:row>
    <x:row r="1696" ht="24" customHeight="1">
      <x:c r="C1696" s="2" t="str">
        <x:v>Historical Inputs!F1696</x:v>
      </x:c>
      <x:c r="D1696" s="2" t="str">
        <x:v>WFC</x:v>
      </x:c>
      <x:c r="E1696" s="2" t="str">
        <x:v>FY2021</x:v>
      </x:c>
      <x:c r="F1696" s="2" t="str">
        <x:v>shares_end</x:v>
      </x:c>
      <x:c r="G1696" s="2" t="str">
        <x:v>n.a.</x:v>
      </x:c>
      <x:c r="H1696" s="2" t="str">
        <x:v>million</x:v>
      </x:c>
      <x:c r="I1696" s="2" t="str">
        <x:v>2021-12-31</x:v>
      </x:c>
      <x:c r="J1696" s="2" t="str"/>
      <x:c r="K1696" s="2" t="str"/>
      <x:c r="L1696" s="2" t="str"/>
      <x:c r="M1696" s="2" t="str"/>
      <x:c r="N1696" s="2" t="str"/>
      <x:c r="O1696" s="2" t="str"/>
      <x:c r="P1696" s="2" t="str">
        <x:v>Not reported / unavailable</x:v>
      </x:c>
      <x:c r="Q1696" s="2" t="str">
        <x:v>Period-end common shares outstanding</x:v>
      </x:c>
      <x:c r="R1696" s="2" t="str"/>
      <x:c r="S1696" s="2" t="str"/>
      <x:c r="T1696" s="2" t="str"/>
    </x:row>
    <x:row r="1697" ht="24" customHeight="1">
      <x:c r="C1697" s="2" t="str">
        <x:v>Historical Inputs!F1697</x:v>
      </x:c>
      <x:c r="D1697" s="2" t="str">
        <x:v>WFC</x:v>
      </x:c>
      <x:c r="E1697" s="2" t="str">
        <x:v>FY2021</x:v>
      </x:c>
      <x:c r="F1697" s="2" t="str">
        <x:v>shares_issued</x:v>
      </x:c>
      <x:c r="G1697" s="2" t="n">
        <x:v>5481.811474</x:v>
      </x:c>
      <x:c r="H1697" s="2" t="str">
        <x:v>shares</x:v>
      </x:c>
      <x:c r="I1697" s="2" t="str">
        <x:v>2021-12-31</x:v>
      </x:c>
      <x:c r="J1697" s="2" t="str">
        <x:v>2023-02-21</x:v>
      </x:c>
      <x:c r="K1697" s="2" t="str">
        <x:v>0000072971-23-000071</x:v>
      </x:c>
      <x:c r="L1697" s="2" t="str">
        <x:v>data/raw/filings/WFC_0000072971-23-000071_wfc-20221231.htm</x:v>
      </x:c>
      <x:c r="M1697" s="2" t="str">
        <x:v>https://www.sec.gov/Archives/edgar/data/72971/000007297123000071/wfc-20221231.htm</x:v>
      </x:c>
      <x:c r="N1697" s="2" t="str"/>
      <x:c r="O1697" s="2" t="str"/>
      <x:c r="P1697" s="2" t="str">
        <x:v>Structured source retained; exact visible anchor requires review</x:v>
      </x:c>
      <x:c r="Q1697" s="2" t="str">
        <x:v>Common Stock, Shares, Issued</x:v>
      </x:c>
      <x:c r="R1697" s="2" t="str"/>
      <x:c r="S1697" s="2" t="str"/>
      <x:c r="T1697" s="2" t="str"/>
    </x:row>
    <x:row r="1698" ht="24" customHeight="1">
      <x:c r="C1698" s="2" t="str">
        <x:v>Historical Inputs!F1698</x:v>
      </x:c>
      <x:c r="D1698" s="2" t="str">
        <x:v>WFC</x:v>
      </x:c>
      <x:c r="E1698" s="2" t="str">
        <x:v>FY2021</x:v>
      </x:c>
      <x:c r="F1698" s="2" t="str">
        <x:v>shares_treasury</x:v>
      </x:c>
      <x:c r="G1698" s="2" t="n">
        <x:v>1596.009977</x:v>
      </x:c>
      <x:c r="H1698" s="2" t="str">
        <x:v>shares</x:v>
      </x:c>
      <x:c r="I1698" s="2" t="str">
        <x:v>2021-12-31</x:v>
      </x:c>
      <x:c r="J1698" s="2" t="str">
        <x:v>2023-02-21</x:v>
      </x:c>
      <x:c r="K1698" s="2" t="str">
        <x:v>0000072971-23-000071</x:v>
      </x:c>
      <x:c r="L1698" s="2" t="str">
        <x:v>data/raw/filings/WFC_0000072971-23-000071_wfc-20221231.htm</x:v>
      </x:c>
      <x:c r="M1698" s="2" t="str">
        <x:v>https://www.sec.gov/Archives/edgar/data/72971/000007297123000071/wfc-20221231.htm</x:v>
      </x:c>
      <x:c r="N1698" s="2" t="str"/>
      <x:c r="O1698" s="2" t="str"/>
      <x:c r="P1698" s="2" t="str">
        <x:v>Structured source retained; exact visible anchor requires review</x:v>
      </x:c>
      <x:c r="Q1698" s="2" t="str">
        <x:v>Treasury Stock, Shares</x:v>
      </x:c>
      <x:c r="R1698" s="2" t="str"/>
      <x:c r="S1698" s="2" t="str"/>
      <x:c r="T1698" s="2" t="str"/>
    </x:row>
    <x:row r="1699" ht="24" customHeight="1">
      <x:c r="C1699" s="2" t="str">
        <x:v>Historical Inputs!F1699</x:v>
      </x:c>
      <x:c r="D1699" s="2" t="str">
        <x:v>WFC</x:v>
      </x:c>
      <x:c r="E1699" s="2" t="str">
        <x:v>FY2021</x:v>
      </x:c>
      <x:c r="F1699" s="2" t="str">
        <x:v>deposits</x:v>
      </x:c>
      <x:c r="G1699" s="2" t="n">
        <x:v>1482479</x:v>
      </x:c>
      <x:c r="H1699" s="2" t="str">
        <x:v>USD</x:v>
      </x:c>
      <x:c r="I1699" s="2" t="str">
        <x:v>2021-12-31</x:v>
      </x:c>
      <x:c r="J1699" s="2" t="str">
        <x:v>2023-02-21</x:v>
      </x:c>
      <x:c r="K1699" s="2" t="str">
        <x:v>0000072971-23-000071</x:v>
      </x:c>
      <x:c r="L1699" s="2" t="str">
        <x:v>data/raw/filings/WFC_0000072971-23-000071_wfc-20221231.htm</x:v>
      </x:c>
      <x:c r="M1699" s="2" t="str">
        <x:v>https://www.sec.gov/Archives/edgar/data/72971/000007297123000071/wfc-20221231.htm</x:v>
      </x:c>
      <x:c r="N1699" s="2" t="str"/>
      <x:c r="O1699" s="2" t="str"/>
      <x:c r="P1699" s="2" t="str">
        <x:v>Structured source retained; exact visible anchor requires review</x:v>
      </x:c>
      <x:c r="Q1699" s="2" t="str">
        <x:v>Deposits</x:v>
      </x:c>
      <x:c r="R1699" s="2" t="str"/>
      <x:c r="S1699" s="2" t="str"/>
      <x:c r="T1699" s="2" t="str"/>
    </x:row>
    <x:row r="1700" ht="24" customHeight="1">
      <x:c r="C1700" s="2" t="str">
        <x:v>Historical Inputs!F1700</x:v>
      </x:c>
      <x:c r="D1700" s="2" t="str">
        <x:v>WFC</x:v>
      </x:c>
      <x:c r="E1700" s="2" t="str">
        <x:v>FY2021</x:v>
      </x:c>
      <x:c r="F1700" s="2" t="str">
        <x:v>loans_gross</x:v>
      </x:c>
      <x:c r="G1700" s="2" t="str">
        <x:v>n.a.</x:v>
      </x:c>
      <x:c r="H1700" s="2" t="str">
        <x:v>USDm</x:v>
      </x:c>
      <x:c r="I1700" s="2" t="str">
        <x:v>2021-12-31</x:v>
      </x:c>
      <x:c r="J1700" s="2" t="str"/>
      <x:c r="K1700" s="2" t="str"/>
      <x:c r="L1700" s="2" t="str"/>
      <x:c r="M1700" s="2" t="str"/>
      <x:c r="N1700" s="2" t="str"/>
      <x:c r="O1700" s="2" t="str"/>
      <x:c r="P1700" s="2" t="str">
        <x:v>Not reported / unavailable</x:v>
      </x:c>
      <x:c r="Q1700" s="2" t="str">
        <x:v>Gross loans and leases selected definition</x:v>
      </x:c>
      <x:c r="R1700" s="2" t="str"/>
      <x:c r="S1700" s="2" t="str"/>
      <x:c r="T1700" s="2" t="str"/>
    </x:row>
    <x:row r="1701" ht="24" customHeight="1">
      <x:c r="C1701" s="2" t="str">
        <x:v>Historical Inputs!F1701</x:v>
      </x:c>
      <x:c r="D1701" s="2" t="str">
        <x:v>WFC</x:v>
      </x:c>
      <x:c r="E1701" s="2" t="str">
        <x:v>FY2021</x:v>
      </x:c>
      <x:c r="F1701" s="2" t="str">
        <x:v>loans_net</x:v>
      </x:c>
      <x:c r="G1701" s="2" t="n">
        <x:v>882904</x:v>
      </x:c>
      <x:c r="H1701" s="2" t="str">
        <x:v>USD</x:v>
      </x:c>
      <x:c r="I1701" s="2" t="str">
        <x:v>2021-12-31</x:v>
      </x:c>
      <x:c r="J1701" s="2" t="str">
        <x:v>2022-08-01</x:v>
      </x:c>
      <x:c r="K1701" s="2" t="str">
        <x:v>0000072971-22-000174</x:v>
      </x:c>
      <x:c r="L1701" s="2" t="str">
        <x:v>data/raw/sec/WFC_companyfacts.json</x:v>
      </x:c>
      <x:c r="M1701" s="2" t="str">
        <x:v>https://data.sec.gov/api/xbrl/companyfacts/CIK0000072971.json</x:v>
      </x:c>
      <x:c r="N1701" s="2" t="str"/>
      <x:c r="O1701" s="2" t="str"/>
      <x:c r="P1701" s="2" t="str">
        <x:v>Structured fact retained</x:v>
      </x:c>
      <x:c r="Q1701" s="2" t="str">
        <x:v>Loans and Leases Receivable, Net Amount</x:v>
      </x:c>
      <x:c r="R1701" s="2" t="str"/>
      <x:c r="S1701" s="2" t="str">
        <x:v>highlighted/WFC_FY2021_2021-annual-report.pdf</x:v>
      </x:c>
      <x:c r="T1701" s="2" t="str">
        <x:v>111</x:v>
      </x:c>
    </x:row>
    <x:row r="1702" ht="24" customHeight="1">
      <x:c r="C1702" s="2" t="str">
        <x:v>Historical Inputs!F1702</x:v>
      </x:c>
      <x:c r="D1702" s="2" t="str">
        <x:v>WFC</x:v>
      </x:c>
      <x:c r="E1702" s="2" t="str">
        <x:v>FY2021</x:v>
      </x:c>
      <x:c r="F1702" s="2" t="str">
        <x:v>allowance</x:v>
      </x:c>
      <x:c r="G1702" s="2" t="n">
        <x:v>13788</x:v>
      </x:c>
      <x:c r="H1702" s="2" t="str">
        <x:v>USD</x:v>
      </x:c>
      <x:c r="I1702" s="2" t="str">
        <x:v>2021-12-31</x:v>
      </x:c>
      <x:c r="J1702" s="2" t="str">
        <x:v>2022-08-01</x:v>
      </x:c>
      <x:c r="K1702" s="2" t="str">
        <x:v>0000072971-22-000174</x:v>
      </x:c>
      <x:c r="L1702" s="2" t="str">
        <x:v>data/raw/sec/WFC_companyfacts.json</x:v>
      </x:c>
      <x:c r="M1702" s="2" t="str">
        <x:v>https://data.sec.gov/api/xbrl/companyfacts/CIK0000072971.json</x:v>
      </x:c>
      <x:c r="N1702" s="2" t="str"/>
      <x:c r="O1702" s="2" t="str"/>
      <x:c r="P1702" s="2" t="str">
        <x:v>Structured fact retained</x:v>
      </x:c>
      <x:c r="Q1702" s="2" t="str">
        <x:v>Financing Receivable, Allowance for Credit Loss</x:v>
      </x:c>
      <x:c r="R1702" s="2" t="str"/>
      <x:c r="S1702" s="2" t="str">
        <x:v>highlighted/WFC_FY2021_2021-annual-report.pdf</x:v>
      </x:c>
      <x:c r="T1702" s="2" t="str">
        <x:v>67,138</x:v>
      </x:c>
    </x:row>
    <x:row r="1703" ht="24" customHeight="1">
      <x:c r="C1703" s="2" t="str">
        <x:v>Historical Inputs!F1703</x:v>
      </x:c>
      <x:c r="D1703" s="2" t="str">
        <x:v>WFC</x:v>
      </x:c>
      <x:c r="E1703" s="2" t="str">
        <x:v>FY2021</x:v>
      </x:c>
      <x:c r="F1703" s="2" t="str">
        <x:v>nonaccrual</x:v>
      </x:c>
      <x:c r="G1703" s="2" t="str">
        <x:v>n.a.</x:v>
      </x:c>
      <x:c r="H1703" s="2" t="str">
        <x:v>USDm</x:v>
      </x:c>
      <x:c r="I1703" s="2" t="str">
        <x:v>2021-12-31</x:v>
      </x:c>
      <x:c r="J1703" s="2" t="str"/>
      <x:c r="K1703" s="2" t="str"/>
      <x:c r="L1703" s="2" t="str"/>
      <x:c r="M1703" s="2" t="str"/>
      <x:c r="N1703" s="2" t="str"/>
      <x:c r="O1703" s="2" t="str"/>
      <x:c r="P1703" s="2" t="str">
        <x:v>Not reported / unavailable</x:v>
      </x:c>
      <x:c r="Q1703" s="2" t="str">
        <x:v>Nonaccrual</x:v>
      </x:c>
      <x:c r="R1703" s="2" t="str"/>
      <x:c r="S1703" s="2" t="str"/>
      <x:c r="T1703" s="2" t="str"/>
    </x:row>
    <x:row r="1704" ht="24" customHeight="1">
      <x:c r="C1704" s="2" t="str">
        <x:v>Historical Inputs!F1704</x:v>
      </x:c>
      <x:c r="D1704" s="2" t="str">
        <x:v>WFC</x:v>
      </x:c>
      <x:c r="E1704" s="2" t="str">
        <x:v>FY2021</x:v>
      </x:c>
      <x:c r="F1704" s="2" t="str">
        <x:v>cash</x:v>
      </x:c>
      <x:c r="G1704" s="2" t="str">
        <x:v>n.a.</x:v>
      </x:c>
      <x:c r="H1704" s="2" t="str">
        <x:v>USDm</x:v>
      </x:c>
      <x:c r="I1704" s="2" t="str">
        <x:v>2021-12-31</x:v>
      </x:c>
      <x:c r="J1704" s="2" t="str"/>
      <x:c r="K1704" s="2" t="str"/>
      <x:c r="L1704" s="2" t="str"/>
      <x:c r="M1704" s="2" t="str"/>
      <x:c r="N1704" s="2" t="str"/>
      <x:c r="O1704" s="2" t="str"/>
      <x:c r="P1704" s="2" t="str">
        <x:v>Not reported / unavailable</x:v>
      </x:c>
      <x:c r="Q1704" s="2" t="str">
        <x:v>Cash</x:v>
      </x:c>
      <x:c r="R1704" s="2" t="str"/>
      <x:c r="S1704" s="2" t="str"/>
      <x:c r="T1704" s="2" t="str"/>
    </x:row>
    <x:row r="1705" ht="24" customHeight="1">
      <x:c r="C1705" s="2" t="str">
        <x:v>Historical Inputs!F1705</x:v>
      </x:c>
      <x:c r="D1705" s="2" t="str">
        <x:v>WFC</x:v>
      </x:c>
      <x:c r="E1705" s="2" t="str">
        <x:v>FY2021</x:v>
      </x:c>
      <x:c r="F1705" s="2" t="str">
        <x:v>aoci</x:v>
      </x:c>
      <x:c r="G1705" s="2" t="n">
        <x:v>-1702</x:v>
      </x:c>
      <x:c r="H1705" s="2" t="str">
        <x:v>USD</x:v>
      </x:c>
      <x:c r="I1705" s="2" t="str">
        <x:v>2021-12-31</x:v>
      </x:c>
      <x:c r="J1705" s="2" t="str">
        <x:v>2023-02-21</x:v>
      </x:c>
      <x:c r="K1705" s="2" t="str">
        <x:v>0000072971-23-000071</x:v>
      </x:c>
      <x:c r="L1705" s="2" t="str">
        <x:v>data/raw/filings/WFC_0000072971-23-000071_wfc-20221231.htm</x:v>
      </x:c>
      <x:c r="M1705" s="2" t="str">
        <x:v>https://www.sec.gov/Archives/edgar/data/72971/000007297123000071/wfc-20221231.htm</x:v>
      </x:c>
      <x:c r="N1705" s="2" t="str"/>
      <x:c r="O1705" s="2" t="str"/>
      <x:c r="P1705" s="2" t="str">
        <x:v>Structured source retained; exact visible anchor requires review</x:v>
      </x:c>
      <x:c r="Q1705" s="2" t="str">
        <x:v>Accumulated Other Comprehensive Income (Loss), Net of Tax</x:v>
      </x:c>
      <x:c r="R1705" s="2" t="str"/>
      <x:c r="S1705" s="2" t="str">
        <x:v>highlighted/WFC_FY2021_2021-annual-report.pdf</x:v>
      </x:c>
      <x:c r="T1705" s="2" t="str">
        <x:v>111</x:v>
      </x:c>
    </x:row>
    <x:row r="1706" ht="24" customHeight="1">
      <x:c r="C1706" s="2" t="str">
        <x:v>Historical Inputs!F1706</x:v>
      </x:c>
      <x:c r="D1706" s="2" t="str">
        <x:v>WFC</x:v>
      </x:c>
      <x:c r="E1706" s="2" t="str">
        <x:v>FY2021</x:v>
      </x:c>
      <x:c r="F1706" s="2" t="str">
        <x:v>nii</x:v>
      </x:c>
      <x:c r="G1706" s="2" t="n">
        <x:v>35779</x:v>
      </x:c>
      <x:c r="H1706" s="2" t="str">
        <x:v>USD</x:v>
      </x:c>
      <x:c r="I1706" s="2" t="str">
        <x:v>2021-12-31</x:v>
      </x:c>
      <x:c r="J1706" s="2" t="str">
        <x:v>2024-02-20</x:v>
      </x:c>
      <x:c r="K1706" s="2" t="str">
        <x:v>0000072971-24-000064</x:v>
      </x:c>
      <x:c r="L1706" s="2" t="str">
        <x:v>data/raw/filings/WFC_0000072971-24-000064_wfc-20231231.htm</x:v>
      </x:c>
      <x:c r="M1706" s="2" t="str">
        <x:v>https://www.sec.gov/Archives/edgar/data/72971/000007297124000064/wfc-20231231.htm</x:v>
      </x:c>
      <x:c r="N1706" s="2" t="str"/>
      <x:c r="O1706" s="2" t="str"/>
      <x:c r="P1706" s="2" t="str">
        <x:v>Structured source retained; exact visible anchor requires review</x:v>
      </x:c>
      <x:c r="Q1706" s="2" t="str">
        <x:v>Interest Income (Expense), Net</x:v>
      </x:c>
      <x:c r="R1706" s="2" t="str"/>
      <x:c r="S1706" s="2" t="str"/>
      <x:c r="T1706" s="2" t="str"/>
    </x:row>
    <x:row r="1707" ht="24" customHeight="1">
      <x:c r="C1707" s="2" t="str">
        <x:v>Historical Inputs!F1707</x:v>
      </x:c>
      <x:c r="D1707" s="2" t="str">
        <x:v>WFC</x:v>
      </x:c>
      <x:c r="E1707" s="2" t="str">
        <x:v>FY2021</x:v>
      </x:c>
      <x:c r="F1707" s="2" t="str">
        <x:v>noninterest_income</x:v>
      </x:c>
      <x:c r="G1707" s="2" t="n">
        <x:v>43387</x:v>
      </x:c>
      <x:c r="H1707" s="2" t="str">
        <x:v>USD</x:v>
      </x:c>
      <x:c r="I1707" s="2" t="str">
        <x:v>2021-12-31</x:v>
      </x:c>
      <x:c r="J1707" s="2" t="str">
        <x:v>2024-02-20</x:v>
      </x:c>
      <x:c r="K1707" s="2" t="str">
        <x:v>0000072971-24-000064</x:v>
      </x:c>
      <x:c r="L1707" s="2" t="str">
        <x:v>data/raw/filings/WFC_0000072971-24-000064_wfc-20231231.htm</x:v>
      </x:c>
      <x:c r="M1707" s="2" t="str">
        <x:v>https://www.sec.gov/Archives/edgar/data/72971/000007297124000064/wfc-20231231.htm</x:v>
      </x:c>
      <x:c r="N1707" s="2" t="str"/>
      <x:c r="O1707" s="2" t="str"/>
      <x:c r="P1707" s="2" t="str">
        <x:v>Structured source retained; exact visible anchor requires review</x:v>
      </x:c>
      <x:c r="Q1707" s="2" t="str">
        <x:v>Noninterest Income</x:v>
      </x:c>
      <x:c r="R1707" s="2" t="str"/>
      <x:c r="S1707" s="2" t="str"/>
      <x:c r="T1707" s="2" t="str"/>
    </x:row>
    <x:row r="1708" ht="24" customHeight="1">
      <x:c r="C1708" s="2" t="str">
        <x:v>Historical Inputs!F1708</x:v>
      </x:c>
      <x:c r="D1708" s="2" t="str">
        <x:v>WFC</x:v>
      </x:c>
      <x:c r="E1708" s="2" t="str">
        <x:v>FY2021</x:v>
      </x:c>
      <x:c r="F1708" s="2" t="str">
        <x:v>revenue_reported</x:v>
      </x:c>
      <x:c r="G1708" s="2" t="n">
        <x:v>79166</x:v>
      </x:c>
      <x:c r="H1708" s="2" t="str">
        <x:v>USD</x:v>
      </x:c>
      <x:c r="I1708" s="2" t="str">
        <x:v>2021-12-31</x:v>
      </x:c>
      <x:c r="J1708" s="2" t="str">
        <x:v>2024-02-20</x:v>
      </x:c>
      <x:c r="K1708" s="2" t="str">
        <x:v>0000072971-24-000064</x:v>
      </x:c>
      <x:c r="L1708" s="2" t="str">
        <x:v>data/raw/filings/WFC_0000072971-24-000064_wfc-20231231.htm</x:v>
      </x:c>
      <x:c r="M1708" s="2" t="str">
        <x:v>https://www.sec.gov/Archives/edgar/data/72971/000007297124000064/wfc-20231231.htm</x:v>
      </x:c>
      <x:c r="N1708" s="2" t="str"/>
      <x:c r="O1708" s="2" t="str"/>
      <x:c r="P1708" s="2" t="str">
        <x:v>Structured source retained; exact visible anchor requires review</x:v>
      </x:c>
      <x:c r="Q1708" s="2" t="str">
        <x:v>Revenues, Net of Interest Expense</x:v>
      </x:c>
      <x:c r="R1708" s="2" t="str"/>
      <x:c r="S1708" s="2" t="str"/>
      <x:c r="T1708" s="2" t="str"/>
    </x:row>
    <x:row r="1709" ht="24" customHeight="1">
      <x:c r="C1709" s="2" t="str">
        <x:v>Historical Inputs!F1709</x:v>
      </x:c>
      <x:c r="D1709" s="2" t="str">
        <x:v>WFC</x:v>
      </x:c>
      <x:c r="E1709" s="2" t="str">
        <x:v>FY2021</x:v>
      </x:c>
      <x:c r="F1709" s="2" t="str">
        <x:v>opex</x:v>
      </x:c>
      <x:c r="G1709" s="2" t="n">
        <x:v>53758</x:v>
      </x:c>
      <x:c r="H1709" s="2" t="str">
        <x:v>USD</x:v>
      </x:c>
      <x:c r="I1709" s="2" t="str">
        <x:v>2021-12-31</x:v>
      </x:c>
      <x:c r="J1709" s="2" t="str">
        <x:v>2024-02-20</x:v>
      </x:c>
      <x:c r="K1709" s="2" t="str">
        <x:v>0000072971-24-000064</x:v>
      </x:c>
      <x:c r="L1709" s="2" t="str">
        <x:v>data/raw/filings/WFC_0000072971-24-000064_wfc-20231231.htm</x:v>
      </x:c>
      <x:c r="M1709" s="2" t="str">
        <x:v>https://www.sec.gov/Archives/edgar/data/72971/000007297124000064/wfc-20231231.htm</x:v>
      </x:c>
      <x:c r="N1709" s="2" t="str"/>
      <x:c r="O1709" s="2" t="str"/>
      <x:c r="P1709" s="2" t="str">
        <x:v>Structured source retained; exact visible anchor requires review</x:v>
      </x:c>
      <x:c r="Q1709" s="2" t="str">
        <x:v>Noninterest Expense</x:v>
      </x:c>
      <x:c r="R1709" s="2" t="str"/>
      <x:c r="S1709" s="2" t="str"/>
      <x:c r="T1709" s="2" t="str"/>
    </x:row>
    <x:row r="1710" ht="24" customHeight="1">
      <x:c r="C1710" s="2" t="str">
        <x:v>Historical Inputs!F1710</x:v>
      </x:c>
      <x:c r="D1710" s="2" t="str">
        <x:v>WFC</x:v>
      </x:c>
      <x:c r="E1710" s="2" t="str">
        <x:v>FY2021</x:v>
      </x:c>
      <x:c r="F1710" s="2" t="str">
        <x:v>provision</x:v>
      </x:c>
      <x:c r="G1710" s="2" t="n">
        <x:v>-4155</x:v>
      </x:c>
      <x:c r="H1710" s="2" t="str">
        <x:v>USD</x:v>
      </x:c>
      <x:c r="I1710" s="2" t="str">
        <x:v>2021-12-31</x:v>
      </x:c>
      <x:c r="J1710" s="2" t="str">
        <x:v>2024-02-20</x:v>
      </x:c>
      <x:c r="K1710" s="2" t="str">
        <x:v>0000072971-24-000064</x:v>
      </x:c>
      <x:c r="L1710" s="2" t="str">
        <x:v>data/raw/filings/WFC_0000072971-24-000064_wfc-20231231.htm</x:v>
      </x:c>
      <x:c r="M1710" s="2" t="str">
        <x:v>https://www.sec.gov/Archives/edgar/data/72971/000007297124000064/wfc-20231231.htm</x:v>
      </x:c>
      <x:c r="N1710" s="2" t="str"/>
      <x:c r="O1710" s="2" t="str"/>
      <x:c r="P1710" s="2" t="str">
        <x:v>Structured source retained; exact visible anchor requires review</x:v>
      </x:c>
      <x:c r="Q1710" s="2" t="str">
        <x:v>Provision for Loan, Lease, and Other Losses</x:v>
      </x:c>
      <x:c r="R1710" s="2" t="str"/>
      <x:c r="S1710" s="2" t="str"/>
      <x:c r="T1710" s="2" t="str"/>
    </x:row>
    <x:row r="1711" ht="24" customHeight="1">
      <x:c r="C1711" s="2" t="str">
        <x:v>Historical Inputs!F1711</x:v>
      </x:c>
      <x:c r="D1711" s="2" t="str">
        <x:v>WFC</x:v>
      </x:c>
      <x:c r="E1711" s="2" t="str">
        <x:v>FY2021</x:v>
      </x:c>
      <x:c r="F1711" s="2" t="str">
        <x:v>pretax</x:v>
      </x:c>
      <x:c r="G1711" s="2" t="n">
        <x:v>29563</x:v>
      </x:c>
      <x:c r="H1711" s="2" t="str">
        <x:v>USD</x:v>
      </x:c>
      <x:c r="I1711" s="2" t="str">
        <x:v>2021-12-31</x:v>
      </x:c>
      <x:c r="J1711" s="2" t="str">
        <x:v>2024-02-20</x:v>
      </x:c>
      <x:c r="K1711" s="2" t="str">
        <x:v>0000072971-24-000064</x:v>
      </x:c>
      <x:c r="L1711" s="2" t="str">
        <x:v>data/raw/filings/WFC_0000072971-24-000064_wfc-20231231.htm</x:v>
      </x:c>
      <x:c r="M1711" s="2" t="str">
        <x:v>https://www.sec.gov/Archives/edgar/data/72971/000007297124000064/wfc-20231231.htm</x:v>
      </x:c>
      <x:c r="N1711" s="2" t="str"/>
      <x:c r="O1711" s="2" t="str"/>
      <x:c r="P1711" s="2" t="str">
        <x:v>Structured source retained; exact visible anchor requires review</x:v>
      </x:c>
      <x:c r="Q1711" s="2" t="str">
        <x:v>Income (Loss) from Continuing Operations before Income Taxes, Noncontrolling Interest</x:v>
      </x:c>
      <x:c r="R1711" s="2" t="str"/>
      <x:c r="S1711" s="2" t="str"/>
      <x:c r="T1711" s="2" t="str"/>
    </x:row>
    <x:row r="1712" ht="24" customHeight="1">
      <x:c r="C1712" s="2" t="str">
        <x:v>Historical Inputs!F1712</x:v>
      </x:c>
      <x:c r="D1712" s="2" t="str">
        <x:v>WFC</x:v>
      </x:c>
      <x:c r="E1712" s="2" t="str">
        <x:v>FY2021</x:v>
      </x:c>
      <x:c r="F1712" s="2" t="str">
        <x:v>tax</x:v>
      </x:c>
      <x:c r="G1712" s="2" t="n">
        <x:v>5764</x:v>
      </x:c>
      <x:c r="H1712" s="2" t="str">
        <x:v>USD</x:v>
      </x:c>
      <x:c r="I1712" s="2" t="str">
        <x:v>2021-12-31</x:v>
      </x:c>
      <x:c r="J1712" s="2" t="str">
        <x:v>2024-02-20</x:v>
      </x:c>
      <x:c r="K1712" s="2" t="str">
        <x:v>0000072971-24-000064</x:v>
      </x:c>
      <x:c r="L1712" s="2" t="str">
        <x:v>data/raw/filings/WFC_0000072971-24-000064_wfc-20231231.htm</x:v>
      </x:c>
      <x:c r="M1712" s="2" t="str">
        <x:v>https://www.sec.gov/Archives/edgar/data/72971/000007297124000064/wfc-20231231.htm</x:v>
      </x:c>
      <x:c r="N1712" s="2" t="str"/>
      <x:c r="O1712" s="2" t="str"/>
      <x:c r="P1712" s="2" t="str">
        <x:v>Structured source retained; exact visible anchor requires review</x:v>
      </x:c>
      <x:c r="Q1712" s="2" t="str">
        <x:v>Income Tax Expense (Benefit)</x:v>
      </x:c>
      <x:c r="R1712" s="2" t="str"/>
      <x:c r="S1712" s="2" t="str"/>
      <x:c r="T1712" s="2" t="str"/>
    </x:row>
    <x:row r="1713" ht="24" customHeight="1">
      <x:c r="C1713" s="2" t="str">
        <x:v>Historical Inputs!F1713</x:v>
      </x:c>
      <x:c r="D1713" s="2" t="str">
        <x:v>WFC</x:v>
      </x:c>
      <x:c r="E1713" s="2" t="str">
        <x:v>FY2021</x:v>
      </x:c>
      <x:c r="F1713" s="2" t="str">
        <x:v>net_income</x:v>
      </x:c>
      <x:c r="G1713" s="2" t="n">
        <x:v>22109</x:v>
      </x:c>
      <x:c r="H1713" s="2" t="str">
        <x:v>USD</x:v>
      </x:c>
      <x:c r="I1713" s="2" t="str">
        <x:v>2021-12-31</x:v>
      </x:c>
      <x:c r="J1713" s="2" t="str">
        <x:v>2024-02-20</x:v>
      </x:c>
      <x:c r="K1713" s="2" t="str">
        <x:v>0000072971-24-000064</x:v>
      </x:c>
      <x:c r="L1713" s="2" t="str">
        <x:v>data/raw/filings/WFC_0000072971-24-000064_wfc-20231231.htm</x:v>
      </x:c>
      <x:c r="M1713" s="2" t="str">
        <x:v>https://www.sec.gov/Archives/edgar/data/72971/000007297124000064/wfc-20231231.htm</x:v>
      </x:c>
      <x:c r="N1713" s="2" t="str"/>
      <x:c r="O1713" s="2" t="str"/>
      <x:c r="P1713" s="2" t="str">
        <x:v>Structured source retained; exact visible anchor requires review</x:v>
      </x:c>
      <x:c r="Q1713" s="2" t="str">
        <x:v>Net Income (Loss) Attributable to Parent</x:v>
      </x:c>
      <x:c r="R1713" s="2" t="str"/>
      <x:c r="S1713" s="2" t="str"/>
      <x:c r="T1713" s="2" t="str"/>
    </x:row>
    <x:row r="1714" ht="24" customHeight="1">
      <x:c r="C1714" s="2" t="str">
        <x:v>Historical Inputs!F1714</x:v>
      </x:c>
      <x:c r="D1714" s="2" t="str">
        <x:v>WFC</x:v>
      </x:c>
      <x:c r="E1714" s="2" t="str">
        <x:v>FY2021</x:v>
      </x:c>
      <x:c r="F1714" s="2" t="str">
        <x:v>common_income</x:v>
      </x:c>
      <x:c r="G1714" s="2" t="n">
        <x:v>20818</x:v>
      </x:c>
      <x:c r="H1714" s="2" t="str">
        <x:v>USD</x:v>
      </x:c>
      <x:c r="I1714" s="2" t="str">
        <x:v>2021-12-31</x:v>
      </x:c>
      <x:c r="J1714" s="2" t="str">
        <x:v>2024-02-20</x:v>
      </x:c>
      <x:c r="K1714" s="2" t="str">
        <x:v>0000072971-24-000064</x:v>
      </x:c>
      <x:c r="L1714" s="2" t="str">
        <x:v>data/raw/filings/WFC_0000072971-24-000064_wfc-20231231.htm</x:v>
      </x:c>
      <x:c r="M1714" s="2" t="str">
        <x:v>https://www.sec.gov/Archives/edgar/data/72971/000007297124000064/wfc-20231231.htm</x:v>
      </x:c>
      <x:c r="N1714" s="2" t="str"/>
      <x:c r="O1714" s="2" t="str"/>
      <x:c r="P1714" s="2" t="str">
        <x:v>Structured source retained; exact visible anchor requires review</x:v>
      </x:c>
      <x:c r="Q1714" s="2" t="str">
        <x:v>Net Income (Loss) Available to Common Stockholders, Basic</x:v>
      </x:c>
      <x:c r="R1714" s="2" t="str"/>
      <x:c r="S1714" s="2" t="str"/>
      <x:c r="T1714" s="2" t="str"/>
    </x:row>
    <x:row r="1715" ht="24" customHeight="1">
      <x:c r="C1715" s="2" t="str">
        <x:v>Historical Inputs!F1715</x:v>
      </x:c>
      <x:c r="D1715" s="2" t="str">
        <x:v>WFC</x:v>
      </x:c>
      <x:c r="E1715" s="2" t="str">
        <x:v>FY2021</x:v>
      </x:c>
      <x:c r="F1715" s="2" t="str">
        <x:v>preferred_div</x:v>
      </x:c>
      <x:c r="G1715" s="2" t="n">
        <x:v>1291</x:v>
      </x:c>
      <x:c r="H1715" s="2" t="str">
        <x:v>USD</x:v>
      </x:c>
      <x:c r="I1715" s="2" t="str">
        <x:v>2021-12-31</x:v>
      </x:c>
      <x:c r="J1715" s="2" t="str">
        <x:v>2024-02-20</x:v>
      </x:c>
      <x:c r="K1715" s="2" t="str">
        <x:v>0000072971-24-000064</x:v>
      </x:c>
      <x:c r="L1715" s="2" t="str">
        <x:v>data/raw/filings/WFC_0000072971-24-000064_wfc-20231231.htm</x:v>
      </x:c>
      <x:c r="M1715" s="2" t="str">
        <x:v>https://www.sec.gov/Archives/edgar/data/72971/000007297124000064/wfc-20231231.htm</x:v>
      </x:c>
      <x:c r="N1715" s="2" t="str"/>
      <x:c r="O1715" s="2" t="str"/>
      <x:c r="P1715" s="2" t="str">
        <x:v>Structured source retained; exact visible anchor requires review</x:v>
      </x:c>
      <x:c r="Q1715" s="2" t="str">
        <x:v>Preferred Stock Dividends and Other Adjustments</x:v>
      </x:c>
      <x:c r="R1715" s="2" t="str"/>
      <x:c r="S1715" s="2" t="str"/>
      <x:c r="T1715" s="2" t="str"/>
    </x:row>
    <x:row r="1716" ht="24" customHeight="1">
      <x:c r="C1716" s="2" t="str">
        <x:v>Historical Inputs!F1716</x:v>
      </x:c>
      <x:c r="D1716" s="2" t="str">
        <x:v>WFC</x:v>
      </x:c>
      <x:c r="E1716" s="2" t="str">
        <x:v>FY2021</x:v>
      </x:c>
      <x:c r="F1716" s="2" t="str">
        <x:v>eps</x:v>
      </x:c>
      <x:c r="G1716" s="2" t="n">
        <x:v>5.08</x:v>
      </x:c>
      <x:c r="H1716" s="2" t="str">
        <x:v>USD/shares</x:v>
      </x:c>
      <x:c r="I1716" s="2" t="str">
        <x:v>2021-12-31</x:v>
      </x:c>
      <x:c r="J1716" s="2" t="str">
        <x:v>2024-02-20</x:v>
      </x:c>
      <x:c r="K1716" s="2" t="str">
        <x:v>0000072971-24-000064</x:v>
      </x:c>
      <x:c r="L1716" s="2" t="str">
        <x:v>data/raw/filings/WFC_0000072971-24-000064_wfc-20231231.htm</x:v>
      </x:c>
      <x:c r="M1716" s="2" t="str">
        <x:v>https://www.sec.gov/Archives/edgar/data/72971/000007297124000064/wfc-20231231.htm</x:v>
      </x:c>
      <x:c r="N1716" s="2" t="str"/>
      <x:c r="O1716" s="2" t="str"/>
      <x:c r="P1716" s="2" t="str">
        <x:v>Structured source retained; exact visible anchor requires review</x:v>
      </x:c>
      <x:c r="Q1716" s="2" t="str">
        <x:v>Earnings Per Share, Diluted</x:v>
      </x:c>
      <x:c r="R1716" s="2" t="str"/>
      <x:c r="S1716" s="2" t="str"/>
      <x:c r="T1716" s="2" t="str"/>
    </x:row>
    <x:row r="1717" ht="24" customHeight="1">
      <x:c r="C1717" s="2" t="str">
        <x:v>Historical Inputs!F1717</x:v>
      </x:c>
      <x:c r="D1717" s="2" t="str">
        <x:v>WFC</x:v>
      </x:c>
      <x:c r="E1717" s="2" t="str">
        <x:v>FY2021</x:v>
      </x:c>
      <x:c r="F1717" s="2" t="str">
        <x:v>shares_diluted</x:v>
      </x:c>
      <x:c r="G1717" s="2" t="n">
        <x:v>4096.2</x:v>
      </x:c>
      <x:c r="H1717" s="2" t="str">
        <x:v>shares</x:v>
      </x:c>
      <x:c r="I1717" s="2" t="str">
        <x:v>2021-12-31</x:v>
      </x:c>
      <x:c r="J1717" s="2" t="str">
        <x:v>2024-02-20</x:v>
      </x:c>
      <x:c r="K1717" s="2" t="str">
        <x:v>0000072971-24-000064</x:v>
      </x:c>
      <x:c r="L1717" s="2" t="str">
        <x:v>data/raw/filings/WFC_0000072971-24-000064_wfc-20231231.htm</x:v>
      </x:c>
      <x:c r="M1717" s="2" t="str">
        <x:v>https://www.sec.gov/Archives/edgar/data/72971/000007297124000064/wfc-20231231.htm</x:v>
      </x:c>
      <x:c r="N1717" s="2" t="str"/>
      <x:c r="O1717" s="2" t="str"/>
      <x:c r="P1717" s="2" t="str">
        <x:v>Structured source retained; exact visible anchor requires review</x:v>
      </x:c>
      <x:c r="Q1717" s="2" t="str">
        <x:v>Weighted Average Number of Shares Outstanding, Diluted</x:v>
      </x:c>
      <x:c r="R1717" s="2" t="str"/>
      <x:c r="S1717" s="2" t="str">
        <x:v>highlighted/WFC_FY2021_2021-annual-report.pdf</x:v>
      </x:c>
      <x:c r="T1717" s="2" t="str">
        <x:v>17,109,208</x:v>
      </x:c>
    </x:row>
    <x:row r="1718" ht="24" customHeight="1">
      <x:c r="C1718" s="2" t="str">
        <x:v>Historical Inputs!F1718</x:v>
      </x:c>
      <x:c r="D1718" s="2" t="str">
        <x:v>WFC</x:v>
      </x:c>
      <x:c r="E1718" s="2" t="str">
        <x:v>FY2021</x:v>
      </x:c>
      <x:c r="F1718" s="2" t="str">
        <x:v>dps</x:v>
      </x:c>
      <x:c r="G1718" s="2" t="n">
        <x:v>0.6</x:v>
      </x:c>
      <x:c r="H1718" s="2" t="str">
        <x:v>USD/shares</x:v>
      </x:c>
      <x:c r="I1718" s="2" t="str">
        <x:v>2021-12-31</x:v>
      </x:c>
      <x:c r="J1718" s="2" t="str">
        <x:v>2024-02-20</x:v>
      </x:c>
      <x:c r="K1718" s="2" t="str">
        <x:v>0000072971-24-000064</x:v>
      </x:c>
      <x:c r="L1718" s="2" t="str">
        <x:v>data/raw/filings/WFC_0000072971-24-000064_wfc-20231231.htm</x:v>
      </x:c>
      <x:c r="M1718" s="2" t="str">
        <x:v>https://www.sec.gov/Archives/edgar/data/72971/000007297124000064/wfc-20231231.htm</x:v>
      </x:c>
      <x:c r="N1718" s="2" t="str"/>
      <x:c r="O1718" s="2" t="str"/>
      <x:c r="P1718" s="2" t="str">
        <x:v>Structured source retained; exact visible anchor requires review</x:v>
      </x:c>
      <x:c r="Q1718" s="2" t="str">
        <x:v>Common Stock, Dividends, Per Share, Declared</x:v>
      </x:c>
      <x:c r="R1718" s="2" t="str"/>
      <x:c r="S1718" s="2" t="str">
        <x:v>highlighted/WFC_FY2021_2021-annual-report.pdf</x:v>
      </x:c>
      <x:c r="T1718" s="2" t="str">
        <x:v>17,25</x:v>
      </x:c>
    </x:row>
    <x:row r="1719" ht="24" customHeight="1">
      <x:c r="C1719" s="2" t="str">
        <x:v>Historical Inputs!F1719</x:v>
      </x:c>
      <x:c r="D1719" s="2" t="str">
        <x:v>WFC</x:v>
      </x:c>
      <x:c r="E1719" s="2" t="str">
        <x:v>FY2021</x:v>
      </x:c>
      <x:c r="F1719" s="2" t="str">
        <x:v>dividends</x:v>
      </x:c>
      <x:c r="G1719" s="2" t="n">
        <x:v>2422</x:v>
      </x:c>
      <x:c r="H1719" s="2" t="str">
        <x:v>USD</x:v>
      </x:c>
      <x:c r="I1719" s="2" t="str">
        <x:v>2021-12-31</x:v>
      </x:c>
      <x:c r="J1719" s="2" t="str">
        <x:v>2024-02-20</x:v>
      </x:c>
      <x:c r="K1719" s="2" t="str">
        <x:v>0000072971-24-000064</x:v>
      </x:c>
      <x:c r="L1719" s="2" t="str">
        <x:v>data/raw/filings/WFC_0000072971-24-000064_wfc-20231231.htm</x:v>
      </x:c>
      <x:c r="M1719" s="2" t="str">
        <x:v>https://www.sec.gov/Archives/edgar/data/72971/000007297124000064/wfc-20231231.htm</x:v>
      </x:c>
      <x:c r="N1719" s="2" t="str"/>
      <x:c r="O1719" s="2" t="str"/>
      <x:c r="P1719" s="2" t="str">
        <x:v>Structured source retained; exact visible anchor requires review</x:v>
      </x:c>
      <x:c r="Q1719" s="2" t="str">
        <x:v>Payments of Ordinary Dividends, Common Stock</x:v>
      </x:c>
      <x:c r="R1719" s="2" t="str"/>
      <x:c r="S1719" s="2" t="str">
        <x:v>highlighted/WFC_FY2021_2021-annual-report.pdf</x:v>
      </x:c>
      <x:c r="T1719" s="2" t="str">
        <x:v>114,214</x:v>
      </x:c>
    </x:row>
    <x:row r="1720" ht="24" customHeight="1">
      <x:c r="C1720" s="2" t="str">
        <x:v>Historical Inputs!F1720</x:v>
      </x:c>
      <x:c r="D1720" s="2" t="str">
        <x:v>WFC</x:v>
      </x:c>
      <x:c r="E1720" s="2" t="str">
        <x:v>FY2021</x:v>
      </x:c>
      <x:c r="F1720" s="2" t="str">
        <x:v>buybacks</x:v>
      </x:c>
      <x:c r="G1720" s="2" t="n">
        <x:v>14464</x:v>
      </x:c>
      <x:c r="H1720" s="2" t="str">
        <x:v>USD</x:v>
      </x:c>
      <x:c r="I1720" s="2" t="str">
        <x:v>2021-12-31</x:v>
      </x:c>
      <x:c r="J1720" s="2" t="str">
        <x:v>2024-02-20</x:v>
      </x:c>
      <x:c r="K1720" s="2" t="str">
        <x:v>0000072971-24-000064</x:v>
      </x:c>
      <x:c r="L1720" s="2" t="str">
        <x:v>data/raw/filings/WFC_0000072971-24-000064_wfc-20231231.htm</x:v>
      </x:c>
      <x:c r="M1720" s="2" t="str">
        <x:v>https://www.sec.gov/Archives/edgar/data/72971/000007297124000064/wfc-20231231.htm</x:v>
      </x:c>
      <x:c r="N1720" s="2" t="str"/>
      <x:c r="O1720" s="2" t="str"/>
      <x:c r="P1720" s="2" t="str">
        <x:v>Structured source retained; exact visible anchor requires review</x:v>
      </x:c>
      <x:c r="Q1720" s="2" t="str">
        <x:v>Payments for Repurchase of Common Stock</x:v>
      </x:c>
      <x:c r="R1720" s="2" t="str"/>
      <x:c r="S1720" s="2" t="str"/>
      <x:c r="T1720" s="2" t="str"/>
    </x:row>
    <x:row r="1721" ht="24" customHeight="1">
      <x:c r="C1721" s="2" t="str">
        <x:v>Historical Inputs!F1721</x:v>
      </x:c>
      <x:c r="D1721" s="2" t="str">
        <x:v>WFC</x:v>
      </x:c>
      <x:c r="E1721" s="2" t="str">
        <x:v>FY2021</x:v>
      </x:c>
      <x:c r="F1721" s="2" t="str">
        <x:v>chargeoffs</x:v>
      </x:c>
      <x:c r="G1721" s="2" t="str">
        <x:v>n.a.</x:v>
      </x:c>
      <x:c r="H1721" s="2" t="str">
        <x:v>USDm</x:v>
      </x:c>
      <x:c r="I1721" s="2" t="str">
        <x:v>2021-12-31</x:v>
      </x:c>
      <x:c r="J1721" s="2" t="str"/>
      <x:c r="K1721" s="2" t="str"/>
      <x:c r="L1721" s="2" t="str"/>
      <x:c r="M1721" s="2" t="str"/>
      <x:c r="N1721" s="2" t="str"/>
      <x:c r="O1721" s="2" t="str"/>
      <x:c r="P1721" s="2" t="str">
        <x:v>Not reported / unavailable</x:v>
      </x:c>
      <x:c r="Q1721" s="2" t="str">
        <x:v>Gross loan charge-offs</x:v>
      </x:c>
      <x:c r="R1721" s="2" t="str"/>
      <x:c r="S1721" s="2" t="str"/>
      <x:c r="T1721" s="2" t="str"/>
    </x:row>
    <x:row r="1722" ht="24" customHeight="1">
      <x:c r="C1722" s="2" t="str">
        <x:v>Historical Inputs!F1722</x:v>
      </x:c>
      <x:c r="D1722" s="2" t="str">
        <x:v>WFC</x:v>
      </x:c>
      <x:c r="E1722" s="2" t="str">
        <x:v>FY2021</x:v>
      </x:c>
      <x:c r="F1722" s="2" t="str">
        <x:v>recoveries</x:v>
      </x:c>
      <x:c r="G1722" s="2" t="str">
        <x:v>n.a.</x:v>
      </x:c>
      <x:c r="H1722" s="2" t="str">
        <x:v>USDm</x:v>
      </x:c>
      <x:c r="I1722" s="2" t="str">
        <x:v>2021-12-31</x:v>
      </x:c>
      <x:c r="J1722" s="2" t="str"/>
      <x:c r="K1722" s="2" t="str"/>
      <x:c r="L1722" s="2" t="str"/>
      <x:c r="M1722" s="2" t="str"/>
      <x:c r="N1722" s="2" t="str"/>
      <x:c r="O1722" s="2" t="str"/>
      <x:c r="P1722" s="2" t="str">
        <x:v>Not reported / unavailable</x:v>
      </x:c>
      <x:c r="Q1722" s="2" t="str">
        <x:v>Loan recoveries</x:v>
      </x:c>
      <x:c r="R1722" s="2" t="str"/>
      <x:c r="S1722" s="2" t="str"/>
      <x:c r="T1722" s="2" t="str"/>
    </x:row>
    <x:row r="1723" ht="24" customHeight="1">
      <x:c r="C1723" s="2" t="str">
        <x:v>Historical Inputs!F1723</x:v>
      </x:c>
      <x:c r="D1723" s="2" t="str">
        <x:v>WFC</x:v>
      </x:c>
      <x:c r="E1723" s="2" t="str">
        <x:v>FY2021</x:v>
      </x:c>
      <x:c r="F1723" s="2" t="str">
        <x:v>rwa</x:v>
      </x:c>
      <x:c r="G1723" s="2" t="str">
        <x:v>n.a.</x:v>
      </x:c>
      <x:c r="H1723" s="2" t="str">
        <x:v>USDm</x:v>
      </x:c>
      <x:c r="I1723" s="2" t="str">
        <x:v>2021-12-31</x:v>
      </x:c>
      <x:c r="J1723" s="2" t="str"/>
      <x:c r="K1723" s="2" t="str"/>
      <x:c r="L1723" s="2" t="str"/>
      <x:c r="M1723" s="2" t="str"/>
      <x:c r="N1723" s="2" t="str"/>
      <x:c r="O1723" s="2" t="str"/>
      <x:c r="P1723" s="2" t="str">
        <x:v>Not reported / unavailable</x:v>
      </x:c>
      <x:c r="Q1723" s="2" t="str">
        <x:v>Risk-weighted assets</x:v>
      </x:c>
      <x:c r="R1723" s="2" t="str"/>
      <x:c r="S1723" s="2" t="str"/>
      <x:c r="T1723" s="2" t="str"/>
    </x:row>
    <x:row r="1724" ht="24" customHeight="1">
      <x:c r="C1724" s="2" t="str">
        <x:v>Historical Inputs!F1724</x:v>
      </x:c>
      <x:c r="D1724" s="2" t="str">
        <x:v>WFC</x:v>
      </x:c>
      <x:c r="E1724" s="2" t="str">
        <x:v>FY2021</x:v>
      </x:c>
      <x:c r="F1724" s="2" t="str">
        <x:v>cet1_reported</x:v>
      </x:c>
      <x:c r="G1724" s="2" t="str">
        <x:v>n.a.</x:v>
      </x:c>
      <x:c r="H1724" s="2" t="str">
        <x:v>%</x:v>
      </x:c>
      <x:c r="I1724" s="2" t="str">
        <x:v>2021-12-31</x:v>
      </x:c>
      <x:c r="J1724" s="2" t="str"/>
      <x:c r="K1724" s="2" t="str"/>
      <x:c r="L1724" s="2" t="str"/>
      <x:c r="M1724" s="2" t="str"/>
      <x:c r="N1724" s="2" t="str"/>
      <x:c r="O1724" s="2" t="str"/>
      <x:c r="P1724" s="2" t="str">
        <x:v>Not reported / unavailable</x:v>
      </x:c>
      <x:c r="Q1724" s="2" t="str">
        <x:v>Actual standardized CET1 ratio</x:v>
      </x:c>
      <x:c r="R1724" s="2" t="str"/>
      <x:c r="S1724" s="2" t="str"/>
      <x:c r="T1724" s="2" t="str"/>
    </x:row>
    <x:row r="1725" ht="24" customHeight="1">
      <x:c r="C1725" s="2" t="str">
        <x:v>Historical Inputs!F1725</x:v>
      </x:c>
      <x:c r="D1725" s="2" t="str">
        <x:v>WFC</x:v>
      </x:c>
      <x:c r="E1725" s="2" t="str">
        <x:v>FY2021</x:v>
      </x:c>
      <x:c r="F1725" s="2" t="str">
        <x:v>nim_reported</x:v>
      </x:c>
      <x:c r="G1725" s="2" t="str">
        <x:v>n.a.</x:v>
      </x:c>
      <x:c r="H1725" s="2" t="str">
        <x:v>%</x:v>
      </x:c>
      <x:c r="I1725" s="2" t="str">
        <x:v>2021-12-31</x:v>
      </x:c>
      <x:c r="J1725" s="2" t="str"/>
      <x:c r="K1725" s="2" t="str"/>
      <x:c r="L1725" s="2" t="str"/>
      <x:c r="M1725" s="2" t="str"/>
      <x:c r="N1725" s="2" t="str"/>
      <x:c r="O1725" s="2" t="str"/>
      <x:c r="P1725" s="2" t="str">
        <x:v>Not reported / unavailable</x:v>
      </x:c>
      <x:c r="Q1725" s="2" t="str">
        <x:v>Issuer reported net interest margin</x:v>
      </x:c>
      <x:c r="R1725" s="2" t="str"/>
      <x:c r="S1725" s="2" t="str"/>
      <x:c r="T1725" s="2" t="str"/>
    </x:row>
    <x:row r="1726" ht="24" customHeight="1">
      <x:c r="C1726" s="2" t="str">
        <x:v>Historical Inputs!F1726</x:v>
      </x:c>
      <x:c r="D1726" s="2" t="str">
        <x:v>WFC</x:v>
      </x:c>
      <x:c r="E1726" s="2" t="str">
        <x:v>FY2021</x:v>
      </x:c>
      <x:c r="F1726" s="2" t="str">
        <x:v>bvps_reported</x:v>
      </x:c>
      <x:c r="G1726" s="2" t="str">
        <x:v>n.a.</x:v>
      </x:c>
      <x:c r="H1726" s="2" t="str">
        <x:v>USD/share</x:v>
      </x:c>
      <x:c r="I1726" s="2" t="str">
        <x:v>2021-12-31</x:v>
      </x:c>
      <x:c r="J1726" s="2" t="str"/>
      <x:c r="K1726" s="2" t="str"/>
      <x:c r="L1726" s="2" t="str"/>
      <x:c r="M1726" s="2" t="str"/>
      <x:c r="N1726" s="2" t="str"/>
      <x:c r="O1726" s="2" t="str"/>
      <x:c r="P1726" s="2" t="str">
        <x:v>Not reported / unavailable</x:v>
      </x:c>
      <x:c r="Q1726" s="2" t="str">
        <x:v>Reported common book value per share</x:v>
      </x:c>
      <x:c r="R1726" s="2" t="str"/>
      <x:c r="S1726" s="2" t="str"/>
      <x:c r="T1726" s="2" t="str"/>
    </x:row>
    <x:row r="1727" ht="24" customHeight="1">
      <x:c r="C1727" s="2" t="str">
        <x:v>Historical Inputs!F1727</x:v>
      </x:c>
      <x:c r="D1727" s="2" t="str">
        <x:v>WFC</x:v>
      </x:c>
      <x:c r="E1727" s="2" t="str">
        <x:v>FY2021</x:v>
      </x:c>
      <x:c r="F1727" s="2" t="str">
        <x:v>tbvps_reported</x:v>
      </x:c>
      <x:c r="G1727" s="2" t="str">
        <x:v>n.a.</x:v>
      </x:c>
      <x:c r="H1727" s="2" t="str">
        <x:v>USD/share</x:v>
      </x:c>
      <x:c r="I1727" s="2" t="str">
        <x:v>2021-12-31</x:v>
      </x:c>
      <x:c r="J1727" s="2" t="str"/>
      <x:c r="K1727" s="2" t="str"/>
      <x:c r="L1727" s="2" t="str"/>
      <x:c r="M1727" s="2" t="str"/>
      <x:c r="N1727" s="2" t="str"/>
      <x:c r="O1727" s="2" t="str"/>
      <x:c r="P1727" s="2" t="str">
        <x:v>Not reported / unavailable</x:v>
      </x:c>
      <x:c r="Q1727" s="2" t="str">
        <x:v>Reported tangible book value per share</x:v>
      </x:c>
      <x:c r="R1727" s="2" t="str"/>
      <x:c r="S1727" s="2" t="str"/>
      <x:c r="T1727" s="2" t="str"/>
    </x:row>
    <x:row r="1728" ht="24" customHeight="1">
      <x:c r="C1728" s="2" t="str">
        <x:v>Historical Inputs!F1728</x:v>
      </x:c>
      <x:c r="D1728" s="2" t="str">
        <x:v>WFC</x:v>
      </x:c>
      <x:c r="E1728" s="2" t="str">
        <x:v>FY2021</x:v>
      </x:c>
      <x:c r="F1728" s="2" t="str">
        <x:v>tce_reported</x:v>
      </x:c>
      <x:c r="G1728" s="2" t="str">
        <x:v>n.a.</x:v>
      </x:c>
      <x:c r="H1728" s="2" t="str">
        <x:v>USDm</x:v>
      </x:c>
      <x:c r="I1728" s="2" t="str">
        <x:v>2021-12-31</x:v>
      </x:c>
      <x:c r="J1728" s="2" t="str"/>
      <x:c r="K1728" s="2" t="str"/>
      <x:c r="L1728" s="2" t="str"/>
      <x:c r="M1728" s="2" t="str"/>
      <x:c r="N1728" s="2" t="str"/>
      <x:c r="O1728" s="2" t="str"/>
      <x:c r="P1728" s="2" t="str">
        <x:v>Not reported / unavailable</x:v>
      </x:c>
      <x:c r="Q1728" s="2" t="str">
        <x:v>Reported tangible common equity</x:v>
      </x:c>
      <x:c r="R1728" s="2" t="str"/>
      <x:c r="S1728" s="2" t="str"/>
      <x:c r="T1728" s="2" t="str"/>
    </x:row>
    <x:row r="1729" ht="24" customHeight="1">
      <x:c r="C1729" s="2" t="str">
        <x:v>Historical Inputs!F1729</x:v>
      </x:c>
      <x:c r="D1729" s="2" t="str">
        <x:v>WFC</x:v>
      </x:c>
      <x:c r="E1729" s="2" t="str">
        <x:v>FY2022</x:v>
      </x:c>
      <x:c r="F1729" s="2" t="str">
        <x:v>assets</x:v>
      </x:c>
      <x:c r="G1729" s="2" t="n">
        <x:v>1881020</x:v>
      </x:c>
      <x:c r="H1729" s="2" t="str">
        <x:v>USD</x:v>
      </x:c>
      <x:c r="I1729" s="2" t="str">
        <x:v>2022-12-31</x:v>
      </x:c>
      <x:c r="J1729" s="2" t="str">
        <x:v>2024-02-20</x:v>
      </x:c>
      <x:c r="K1729" s="2" t="str">
        <x:v>0000072971-24-000064</x:v>
      </x:c>
      <x:c r="L1729" s="2" t="str">
        <x:v>data/raw/filings/WFC_0000072971-24-000064_wfc-20231231.htm</x:v>
      </x:c>
      <x:c r="M1729" s="2" t="str">
        <x:v>https://www.sec.gov/Archives/edgar/data/72971/000007297124000064/wfc-20231231.htm</x:v>
      </x:c>
      <x:c r="N1729" s="2" t="str"/>
      <x:c r="O1729" s="2" t="str"/>
      <x:c r="P1729" s="2" t="str">
        <x:v>Structured source retained; exact visible anchor requires review</x:v>
      </x:c>
      <x:c r="Q1729" s="2" t="str">
        <x:v>Assets</x:v>
      </x:c>
      <x:c r="R1729" s="2" t="str"/>
      <x:c r="S1729" s="2" t="str"/>
      <x:c r="T1729" s="2" t="str"/>
    </x:row>
    <x:row r="1730" ht="24" customHeight="1">
      <x:c r="C1730" s="2" t="str">
        <x:v>Historical Inputs!F1730</x:v>
      </x:c>
      <x:c r="D1730" s="2" t="str">
        <x:v>WFC</x:v>
      </x:c>
      <x:c r="E1730" s="2" t="str">
        <x:v>FY2022</x:v>
      </x:c>
      <x:c r="F1730" s="2" t="str">
        <x:v>liabilities</x:v>
      </x:c>
      <x:c r="G1730" s="2" t="n">
        <x:v>1698807</x:v>
      </x:c>
      <x:c r="H1730" s="2" t="str">
        <x:v>USD</x:v>
      </x:c>
      <x:c r="I1730" s="2" t="str">
        <x:v>2022-12-31</x:v>
      </x:c>
      <x:c r="J1730" s="2" t="str">
        <x:v>2024-02-20</x:v>
      </x:c>
      <x:c r="K1730" s="2" t="str">
        <x:v>0000072971-24-000064</x:v>
      </x:c>
      <x:c r="L1730" s="2" t="str">
        <x:v>data/raw/filings/WFC_0000072971-24-000064_wfc-20231231.htm</x:v>
      </x:c>
      <x:c r="M1730" s="2" t="str">
        <x:v>https://www.sec.gov/Archives/edgar/data/72971/000007297124000064/wfc-20231231.htm</x:v>
      </x:c>
      <x:c r="N1730" s="2" t="str"/>
      <x:c r="O1730" s="2" t="str"/>
      <x:c r="P1730" s="2" t="str">
        <x:v>Structured source retained; exact visible anchor requires review</x:v>
      </x:c>
      <x:c r="Q1730" s="2" t="str">
        <x:v>Liabilities</x:v>
      </x:c>
      <x:c r="R1730" s="2" t="str"/>
      <x:c r="S1730" s="2" t="str"/>
      <x:c r="T1730" s="2" t="str"/>
    </x:row>
    <x:row r="1731" ht="24" customHeight="1">
      <x:c r="C1731" s="2" t="str">
        <x:v>Historical Inputs!F1731</x:v>
      </x:c>
      <x:c r="D1731" s="2" t="str">
        <x:v>WFC</x:v>
      </x:c>
      <x:c r="E1731" s="2" t="str">
        <x:v>FY2022</x:v>
      </x:c>
      <x:c r="F1731" s="2" t="str">
        <x:v>equity</x:v>
      </x:c>
      <x:c r="G1731" s="2" t="n">
        <x:v>180227</x:v>
      </x:c>
      <x:c r="H1731" s="2" t="str">
        <x:v>USD</x:v>
      </x:c>
      <x:c r="I1731" s="2" t="str">
        <x:v>2022-12-31</x:v>
      </x:c>
      <x:c r="J1731" s="2" t="str">
        <x:v>2024-02-20</x:v>
      </x:c>
      <x:c r="K1731" s="2" t="str">
        <x:v>0000072971-24-000064</x:v>
      </x:c>
      <x:c r="L1731" s="2" t="str">
        <x:v>data/raw/filings/WFC_0000072971-24-000064_wfc-20231231.htm</x:v>
      </x:c>
      <x:c r="M1731" s="2" t="str">
        <x:v>https://www.sec.gov/Archives/edgar/data/72971/000007297124000064/wfc-20231231.htm</x:v>
      </x:c>
      <x:c r="N1731" s="2" t="str"/>
      <x:c r="O1731" s="2" t="str"/>
      <x:c r="P1731" s="2" t="str">
        <x:v>Structured source retained; exact visible anchor requires review</x:v>
      </x:c>
      <x:c r="Q1731" s="2" t="str">
        <x:v>Stockholders' Equity Attributable to Parent</x:v>
      </x:c>
      <x:c r="R1731" s="2" t="str"/>
      <x:c r="S1731" s="2" t="str"/>
      <x:c r="T1731" s="2" t="str"/>
    </x:row>
    <x:row r="1732" ht="24" customHeight="1">
      <x:c r="C1732" s="2" t="str">
        <x:v>Historical Inputs!F1732</x:v>
      </x:c>
      <x:c r="D1732" s="2" t="str">
        <x:v>WFC</x:v>
      </x:c>
      <x:c r="E1732" s="2" t="str">
        <x:v>FY2022</x:v>
      </x:c>
      <x:c r="F1732" s="2" t="str">
        <x:v>preferred</x:v>
      </x:c>
      <x:c r="G1732" s="2" t="n">
        <x:v>19448</x:v>
      </x:c>
      <x:c r="H1732" s="2" t="str">
        <x:v>USD</x:v>
      </x:c>
      <x:c r="I1732" s="2" t="str">
        <x:v>2022-12-31</x:v>
      </x:c>
      <x:c r="J1732" s="2" t="str">
        <x:v>2024-02-20</x:v>
      </x:c>
      <x:c r="K1732" s="2" t="str">
        <x:v>0000072971-24-000064</x:v>
      </x:c>
      <x:c r="L1732" s="2" t="str">
        <x:v>data/raw/filings/WFC_0000072971-24-000064_wfc-20231231.htm</x:v>
      </x:c>
      <x:c r="M1732" s="2" t="str">
        <x:v>https://www.sec.gov/Archives/edgar/data/72971/000007297124000064/wfc-20231231.htm</x:v>
      </x:c>
      <x:c r="N1732" s="2" t="str"/>
      <x:c r="O1732" s="2" t="str"/>
      <x:c r="P1732" s="2" t="str">
        <x:v>Structured source retained; exact visible anchor requires review</x:v>
      </x:c>
      <x:c r="Q1732" s="2" t="str">
        <x:v>Preferred Stock, Value, Issued</x:v>
      </x:c>
      <x:c r="R1732" s="2" t="str"/>
      <x:c r="S1732" s="2" t="str"/>
      <x:c r="T1732" s="2" t="str"/>
    </x:row>
    <x:row r="1733" ht="24" customHeight="1">
      <x:c r="C1733" s="2" t="str">
        <x:v>Historical Inputs!F1733</x:v>
      </x:c>
      <x:c r="D1733" s="2" t="str">
        <x:v>WFC</x:v>
      </x:c>
      <x:c r="E1733" s="2" t="str">
        <x:v>FY2022</x:v>
      </x:c>
      <x:c r="F1733" s="2" t="str">
        <x:v>common_equity_reported</x:v>
      </x:c>
      <x:c r="G1733" s="2" t="str">
        <x:v>n.a.</x:v>
      </x:c>
      <x:c r="H1733" s="2" t="str">
        <x:v>USDm</x:v>
      </x:c>
      <x:c r="I1733" s="2" t="str">
        <x:v>2022-12-31</x:v>
      </x:c>
      <x:c r="J1733" s="2" t="str"/>
      <x:c r="K1733" s="2" t="str"/>
      <x:c r="L1733" s="2" t="str"/>
      <x:c r="M1733" s="2" t="str"/>
      <x:c r="N1733" s="2" t="str"/>
      <x:c r="O1733" s="2" t="str"/>
      <x:c r="P1733" s="2" t="str">
        <x:v>Not reported / unavailable</x:v>
      </x:c>
      <x:c r="Q1733" s="2" t="str">
        <x:v>Reported common shareholders equity</x:v>
      </x:c>
      <x:c r="R1733" s="2" t="str"/>
      <x:c r="S1733" s="2" t="str"/>
      <x:c r="T1733" s="2" t="str"/>
    </x:row>
    <x:row r="1734" ht="24" customHeight="1">
      <x:c r="C1734" s="2" t="str">
        <x:v>Historical Inputs!F1734</x:v>
      </x:c>
      <x:c r="D1734" s="2" t="str">
        <x:v>WFC</x:v>
      </x:c>
      <x:c r="E1734" s="2" t="str">
        <x:v>FY2022</x:v>
      </x:c>
      <x:c r="F1734" s="2" t="str">
        <x:v>goodwill</x:v>
      </x:c>
      <x:c r="G1734" s="2" t="n">
        <x:v>25173</x:v>
      </x:c>
      <x:c r="H1734" s="2" t="str">
        <x:v>USD</x:v>
      </x:c>
      <x:c r="I1734" s="2" t="str">
        <x:v>2022-12-31</x:v>
      </x:c>
      <x:c r="J1734" s="2" t="str">
        <x:v>2025-02-25</x:v>
      </x:c>
      <x:c r="K1734" s="2" t="str">
        <x:v>0000072971-25-000066</x:v>
      </x:c>
      <x:c r="L1734" s="2" t="str">
        <x:v>data/raw/filings/WFC_0000072971-25-000066_wfc-20241231.htm</x:v>
      </x:c>
      <x:c r="M1734" s="2" t="str">
        <x:v>https://www.sec.gov/Archives/edgar/data/72971/000007297125000066/wfc-20241231.htm</x:v>
      </x:c>
      <x:c r="N1734" s="2" t="str"/>
      <x:c r="O1734" s="2" t="str"/>
      <x:c r="P1734" s="2" t="str">
        <x:v>Structured source retained; exact visible anchor requires review</x:v>
      </x:c>
      <x:c r="Q1734" s="2" t="str">
        <x:v>Goodwill</x:v>
      </x:c>
      <x:c r="R1734" s="2" t="str"/>
      <x:c r="S1734" s="2" t="str"/>
      <x:c r="T1734" s="2" t="str"/>
    </x:row>
    <x:row r="1735" ht="24" customHeight="1">
      <x:c r="C1735" s="2" t="str">
        <x:v>Historical Inputs!F1735</x:v>
      </x:c>
      <x:c r="D1735" s="2" t="str">
        <x:v>WFC</x:v>
      </x:c>
      <x:c r="E1735" s="2" t="str">
        <x:v>FY2022</x:v>
      </x:c>
      <x:c r="F1735" s="2" t="str">
        <x:v>intangibles</x:v>
      </x:c>
      <x:c r="G1735" s="2" t="n">
        <x:v>1322</x:v>
      </x:c>
      <x:c r="H1735" s="2" t="str">
        <x:v>USD</x:v>
      </x:c>
      <x:c r="I1735" s="2" t="str">
        <x:v>2022-12-31</x:v>
      </x:c>
      <x:c r="J1735" s="2" t="str">
        <x:v>2023-10-31</x:v>
      </x:c>
      <x:c r="K1735" s="2" t="str">
        <x:v>0000072971-23-000170</x:v>
      </x:c>
      <x:c r="L1735" s="2" t="str">
        <x:v>data/raw/sec/WFC_companyfacts.json</x:v>
      </x:c>
      <x:c r="M1735" s="2" t="str">
        <x:v>https://data.sec.gov/api/xbrl/companyfacts/CIK0000072971.json</x:v>
      </x:c>
      <x:c r="N1735" s="2" t="str"/>
      <x:c r="O1735" s="2" t="str"/>
      <x:c r="P1735" s="2" t="str">
        <x:v>Structured fact retained</x:v>
      </x:c>
      <x:c r="Q1735" s="2" t="str">
        <x:v>Finite-Lived Intangible Assets, Net</x:v>
      </x:c>
      <x:c r="R1735" s="2" t="str"/>
      <x:c r="S1735" s="2" t="str">
        <x:v>highlighted/WFC_FY2022_2022-annual-report.pdf</x:v>
      </x:c>
      <x:c r="T1735" s="2" t="str">
        <x:v>137</x:v>
      </x:c>
    </x:row>
    <x:row r="1736" ht="24" customHeight="1">
      <x:c r="C1736" s="2" t="str">
        <x:v>Historical Inputs!F1736</x:v>
      </x:c>
      <x:c r="D1736" s="2" t="str">
        <x:v>WFC</x:v>
      </x:c>
      <x:c r="E1736" s="2" t="str">
        <x:v>FY2022</x:v>
      </x:c>
      <x:c r="F1736" s="2" t="str">
        <x:v>intangibles_total</x:v>
      </x:c>
      <x:c r="G1736" s="2" t="str">
        <x:v>n.a.</x:v>
      </x:c>
      <x:c r="H1736" s="2" t="str">
        <x:v>USDm</x:v>
      </x:c>
      <x:c r="I1736" s="2" t="str">
        <x:v>2022-12-31</x:v>
      </x:c>
      <x:c r="J1736" s="2" t="str"/>
      <x:c r="K1736" s="2" t="str"/>
      <x:c r="L1736" s="2" t="str"/>
      <x:c r="M1736" s="2" t="str"/>
      <x:c r="N1736" s="2" t="str"/>
      <x:c r="O1736" s="2" t="str"/>
      <x:c r="P1736" s="2" t="str">
        <x:v>Not reported / unavailable</x:v>
      </x:c>
      <x:c r="Q1736" s="2" t="str">
        <x:v>Reported goodwill and intangible assets combined</x:v>
      </x:c>
      <x:c r="R1736" s="2" t="str"/>
      <x:c r="S1736" s="2" t="str"/>
      <x:c r="T1736" s="2" t="str"/>
    </x:row>
    <x:row r="1737" ht="24" customHeight="1">
      <x:c r="C1737" s="2" t="str">
        <x:v>Historical Inputs!F1737</x:v>
      </x:c>
      <x:c r="D1737" s="2" t="str">
        <x:v>WFC</x:v>
      </x:c>
      <x:c r="E1737" s="2" t="str">
        <x:v>FY2022</x:v>
      </x:c>
      <x:c r="F1737" s="2" t="str">
        <x:v>shares_end</x:v>
      </x:c>
      <x:c r="G1737" s="2" t="n">
        <x:v>3833.8</x:v>
      </x:c>
      <x:c r="H1737" s="2" t="str">
        <x:v>shares</x:v>
      </x:c>
      <x:c r="I1737" s="2" t="str">
        <x:v>2022-12-31</x:v>
      </x:c>
      <x:c r="J1737" s="2" t="str">
        <x:v>2026-02-24</x:v>
      </x:c>
      <x:c r="K1737" s="2" t="str">
        <x:v>0000072971-26-000133</x:v>
      </x:c>
      <x:c r="L1737" s="2" t="str">
        <x:v>data/raw/filings/WFC_0000072971-26-000133_wfc-20251231_d2.htm</x:v>
      </x:c>
      <x:c r="M1737" s="2" t="str">
        <x:v>https://www.sec.gov/Archives/edgar/data/72971/000007297126000133/wfc-20251231_d2.htm</x:v>
      </x:c>
      <x:c r="N1737" s="2" t="str"/>
      <x:c r="O1737" s="2" t="str"/>
      <x:c r="P1737" s="2" t="str">
        <x:v>Structured source retained; exact visible anchor requires review</x:v>
      </x:c>
      <x:c r="Q1737" s="2" t="str">
        <x:v>Common Stock, Shares, Outstanding</x:v>
      </x:c>
      <x:c r="R1737" s="2" t="str"/>
      <x:c r="S1737" s="2" t="str">
        <x:v>highlighted/WFC_FY2022_2022-annual-report.pdf</x:v>
      </x:c>
      <x:c r="T1737" s="2" t="str">
        <x:v>10,66</x:v>
      </x:c>
    </x:row>
    <x:row r="1738" ht="24" customHeight="1">
      <x:c r="C1738" s="2" t="str">
        <x:v>Historical Inputs!F1738</x:v>
      </x:c>
      <x:c r="D1738" s="2" t="str">
        <x:v>WFC</x:v>
      </x:c>
      <x:c r="E1738" s="2" t="str">
        <x:v>FY2022</x:v>
      </x:c>
      <x:c r="F1738" s="2" t="str">
        <x:v>shares_issued</x:v>
      </x:c>
      <x:c r="G1738" s="2" t="n">
        <x:v>5481.811474</x:v>
      </x:c>
      <x:c r="H1738" s="2" t="str">
        <x:v>shares</x:v>
      </x:c>
      <x:c r="I1738" s="2" t="str">
        <x:v>2022-12-31</x:v>
      </x:c>
      <x:c r="J1738" s="2" t="str">
        <x:v>2024-02-20</x:v>
      </x:c>
      <x:c r="K1738" s="2" t="str">
        <x:v>0000072971-24-000064</x:v>
      </x:c>
      <x:c r="L1738" s="2" t="str">
        <x:v>data/raw/filings/WFC_0000072971-24-000064_wfc-20231231.htm</x:v>
      </x:c>
      <x:c r="M1738" s="2" t="str">
        <x:v>https://www.sec.gov/Archives/edgar/data/72971/000007297124000064/wfc-20231231.htm</x:v>
      </x:c>
      <x:c r="N1738" s="2" t="str"/>
      <x:c r="O1738" s="2" t="str"/>
      <x:c r="P1738" s="2" t="str">
        <x:v>Structured source retained; exact visible anchor requires review</x:v>
      </x:c>
      <x:c r="Q1738" s="2" t="str">
        <x:v>Common Stock, Shares, Issued</x:v>
      </x:c>
      <x:c r="R1738" s="2" t="str"/>
      <x:c r="S1738" s="2" t="str"/>
      <x:c r="T1738" s="2" t="str"/>
    </x:row>
    <x:row r="1739" ht="24" customHeight="1">
      <x:c r="C1739" s="2" t="str">
        <x:v>Historical Inputs!F1739</x:v>
      </x:c>
      <x:c r="D1739" s="2" t="str">
        <x:v>WFC</x:v>
      </x:c>
      <x:c r="E1739" s="2" t="str">
        <x:v>FY2022</x:v>
      </x:c>
      <x:c r="F1739" s="2" t="str">
        <x:v>shares_treasury</x:v>
      </x:c>
      <x:c r="G1739" s="2" t="n">
        <x:v>1648.007022</x:v>
      </x:c>
      <x:c r="H1739" s="2" t="str">
        <x:v>shares</x:v>
      </x:c>
      <x:c r="I1739" s="2" t="str">
        <x:v>2022-12-31</x:v>
      </x:c>
      <x:c r="J1739" s="2" t="str">
        <x:v>2023-02-21</x:v>
      </x:c>
      <x:c r="K1739" s="2" t="str">
        <x:v>0000072971-23-000071</x:v>
      </x:c>
      <x:c r="L1739" s="2" t="str">
        <x:v>data/raw/filings/WFC_0000072971-23-000071_wfc-20221231.htm</x:v>
      </x:c>
      <x:c r="M1739" s="2" t="str">
        <x:v>https://www.sec.gov/Archives/edgar/data/72971/000007297123000071/wfc-20221231.htm</x:v>
      </x:c>
      <x:c r="N1739" s="2" t="str"/>
      <x:c r="O1739" s="2" t="str"/>
      <x:c r="P1739" s="2" t="str">
        <x:v>Structured source retained; exact visible anchor requires review</x:v>
      </x:c>
      <x:c r="Q1739" s="2" t="str">
        <x:v>Treasury Stock, Shares</x:v>
      </x:c>
      <x:c r="R1739" s="2" t="str"/>
      <x:c r="S1739" s="2" t="str"/>
      <x:c r="T1739" s="2" t="str"/>
    </x:row>
    <x:row r="1740" ht="24" customHeight="1">
      <x:c r="C1740" s="2" t="str">
        <x:v>Historical Inputs!F1740</x:v>
      </x:c>
      <x:c r="D1740" s="2" t="str">
        <x:v>WFC</x:v>
      </x:c>
      <x:c r="E1740" s="2" t="str">
        <x:v>FY2022</x:v>
      </x:c>
      <x:c r="F1740" s="2" t="str">
        <x:v>deposits</x:v>
      </x:c>
      <x:c r="G1740" s="2" t="n">
        <x:v>1383985</x:v>
      </x:c>
      <x:c r="H1740" s="2" t="str">
        <x:v>USD</x:v>
      </x:c>
      <x:c r="I1740" s="2" t="str">
        <x:v>2022-12-31</x:v>
      </x:c>
      <x:c r="J1740" s="2" t="str">
        <x:v>2024-02-20</x:v>
      </x:c>
      <x:c r="K1740" s="2" t="str">
        <x:v>0000072971-24-000064</x:v>
      </x:c>
      <x:c r="L1740" s="2" t="str">
        <x:v>data/raw/filings/WFC_0000072971-24-000064_wfc-20231231.htm</x:v>
      </x:c>
      <x:c r="M1740" s="2" t="str">
        <x:v>https://www.sec.gov/Archives/edgar/data/72971/000007297124000064/wfc-20231231.htm</x:v>
      </x:c>
      <x:c r="N1740" s="2" t="str"/>
      <x:c r="O1740" s="2" t="str"/>
      <x:c r="P1740" s="2" t="str">
        <x:v>Structured source retained; exact visible anchor requires review</x:v>
      </x:c>
      <x:c r="Q1740" s="2" t="str">
        <x:v>Deposits</x:v>
      </x:c>
      <x:c r="R1740" s="2" t="str"/>
      <x:c r="S1740" s="2" t="str"/>
      <x:c r="T1740" s="2" t="str"/>
    </x:row>
    <x:row r="1741" ht="24" customHeight="1">
      <x:c r="C1741" s="2" t="str">
        <x:v>Historical Inputs!F1741</x:v>
      </x:c>
      <x:c r="D1741" s="2" t="str">
        <x:v>WFC</x:v>
      </x:c>
      <x:c r="E1741" s="2" t="str">
        <x:v>FY2022</x:v>
      </x:c>
      <x:c r="F1741" s="2" t="str">
        <x:v>loans_gross</x:v>
      </x:c>
      <x:c r="G1741" s="2" t="str">
        <x:v>n.a.</x:v>
      </x:c>
      <x:c r="H1741" s="2" t="str">
        <x:v>USDm</x:v>
      </x:c>
      <x:c r="I1741" s="2" t="str">
        <x:v>2022-12-31</x:v>
      </x:c>
      <x:c r="J1741" s="2" t="str"/>
      <x:c r="K1741" s="2" t="str"/>
      <x:c r="L1741" s="2" t="str"/>
      <x:c r="M1741" s="2" t="str"/>
      <x:c r="N1741" s="2" t="str"/>
      <x:c r="O1741" s="2" t="str"/>
      <x:c r="P1741" s="2" t="str">
        <x:v>Not reported / unavailable</x:v>
      </x:c>
      <x:c r="Q1741" s="2" t="str">
        <x:v>Gross loans and leases selected definition</x:v>
      </x:c>
      <x:c r="R1741" s="2" t="str"/>
      <x:c r="S1741" s="2" t="str"/>
      <x:c r="T1741" s="2" t="str"/>
    </x:row>
    <x:row r="1742" ht="24" customHeight="1">
      <x:c r="C1742" s="2" t="str">
        <x:v>Historical Inputs!F1742</x:v>
      </x:c>
      <x:c r="D1742" s="2" t="str">
        <x:v>WFC</x:v>
      </x:c>
      <x:c r="E1742" s="2" t="str">
        <x:v>FY2022</x:v>
      </x:c>
      <x:c r="F1742" s="2" t="str">
        <x:v>loans_net</x:v>
      </x:c>
      <x:c r="G1742" s="2" t="str">
        <x:v>n.a.</x:v>
      </x:c>
      <x:c r="H1742" s="2" t="str">
        <x:v>USDm</x:v>
      </x:c>
      <x:c r="I1742" s="2" t="str">
        <x:v>2022-12-31</x:v>
      </x:c>
      <x:c r="J1742" s="2" t="str"/>
      <x:c r="K1742" s="2" t="str"/>
      <x:c r="L1742" s="2" t="str"/>
      <x:c r="M1742" s="2" t="str"/>
      <x:c r="N1742" s="2" t="str"/>
      <x:c r="O1742" s="2" t="str"/>
      <x:c r="P1742" s="2" t="str">
        <x:v>Not reported / unavailable</x:v>
      </x:c>
      <x:c r="Q1742" s="2" t="str">
        <x:v>Net loans after allowance selected definition</x:v>
      </x:c>
      <x:c r="R1742" s="2" t="str"/>
      <x:c r="S1742" s="2" t="str"/>
      <x:c r="T1742" s="2" t="str"/>
    </x:row>
    <x:row r="1743" ht="24" customHeight="1">
      <x:c r="C1743" s="2" t="str">
        <x:v>Historical Inputs!F1743</x:v>
      </x:c>
      <x:c r="D1743" s="2" t="str">
        <x:v>WFC</x:v>
      </x:c>
      <x:c r="E1743" s="2" t="str">
        <x:v>FY2022</x:v>
      </x:c>
      <x:c r="F1743" s="2" t="str">
        <x:v>allowance</x:v>
      </x:c>
      <x:c r="G1743" s="2" t="str">
        <x:v>n.a.</x:v>
      </x:c>
      <x:c r="H1743" s="2" t="str">
        <x:v>USDm</x:v>
      </x:c>
      <x:c r="I1743" s="2" t="str">
        <x:v>2022-12-31</x:v>
      </x:c>
      <x:c r="J1743" s="2" t="str"/>
      <x:c r="K1743" s="2" t="str"/>
      <x:c r="L1743" s="2" t="str"/>
      <x:c r="M1743" s="2" t="str"/>
      <x:c r="N1743" s="2" t="str"/>
      <x:c r="O1743" s="2" t="str"/>
      <x:c r="P1743" s="2" t="str">
        <x:v>Not reported / unavailable</x:v>
      </x:c>
      <x:c r="Q1743" s="2" t="str">
        <x:v>Loan allowance for credit losses</x:v>
      </x:c>
      <x:c r="R1743" s="2" t="str"/>
      <x:c r="S1743" s="2" t="str"/>
      <x:c r="T1743" s="2" t="str"/>
    </x:row>
    <x:row r="1744" ht="24" customHeight="1">
      <x:c r="C1744" s="2" t="str">
        <x:v>Historical Inputs!F1744</x:v>
      </x:c>
      <x:c r="D1744" s="2" t="str">
        <x:v>WFC</x:v>
      </x:c>
      <x:c r="E1744" s="2" t="str">
        <x:v>FY2022</x:v>
      </x:c>
      <x:c r="F1744" s="2" t="str">
        <x:v>nonaccrual</x:v>
      </x:c>
      <x:c r="G1744" s="2" t="str">
        <x:v>n.a.</x:v>
      </x:c>
      <x:c r="H1744" s="2" t="str">
        <x:v>USDm</x:v>
      </x:c>
      <x:c r="I1744" s="2" t="str">
        <x:v>2022-12-31</x:v>
      </x:c>
      <x:c r="J1744" s="2" t="str"/>
      <x:c r="K1744" s="2" t="str"/>
      <x:c r="L1744" s="2" t="str"/>
      <x:c r="M1744" s="2" t="str"/>
      <x:c r="N1744" s="2" t="str"/>
      <x:c r="O1744" s="2" t="str"/>
      <x:c r="P1744" s="2" t="str">
        <x:v>Not reported / unavailable</x:v>
      </x:c>
      <x:c r="Q1744" s="2" t="str">
        <x:v>Nonaccrual</x:v>
      </x:c>
      <x:c r="R1744" s="2" t="str"/>
      <x:c r="S1744" s="2" t="str"/>
      <x:c r="T1744" s="2" t="str"/>
    </x:row>
    <x:row r="1745" ht="24" customHeight="1">
      <x:c r="C1745" s="2" t="str">
        <x:v>Historical Inputs!F1745</x:v>
      </x:c>
      <x:c r="D1745" s="2" t="str">
        <x:v>WFC</x:v>
      </x:c>
      <x:c r="E1745" s="2" t="str">
        <x:v>FY2022</x:v>
      </x:c>
      <x:c r="F1745" s="2" t="str">
        <x:v>cash</x:v>
      </x:c>
      <x:c r="G1745" s="2" t="str">
        <x:v>n.a.</x:v>
      </x:c>
      <x:c r="H1745" s="2" t="str">
        <x:v>USDm</x:v>
      </x:c>
      <x:c r="I1745" s="2" t="str">
        <x:v>2022-12-31</x:v>
      </x:c>
      <x:c r="J1745" s="2" t="str"/>
      <x:c r="K1745" s="2" t="str"/>
      <x:c r="L1745" s="2" t="str"/>
      <x:c r="M1745" s="2" t="str"/>
      <x:c r="N1745" s="2" t="str"/>
      <x:c r="O1745" s="2" t="str"/>
      <x:c r="P1745" s="2" t="str">
        <x:v>Not reported / unavailable</x:v>
      </x:c>
      <x:c r="Q1745" s="2" t="str">
        <x:v>Cash</x:v>
      </x:c>
      <x:c r="R1745" s="2" t="str"/>
      <x:c r="S1745" s="2" t="str"/>
      <x:c r="T1745" s="2" t="str"/>
    </x:row>
    <x:row r="1746" ht="24" customHeight="1">
      <x:c r="C1746" s="2" t="str">
        <x:v>Historical Inputs!F1746</x:v>
      </x:c>
      <x:c r="D1746" s="2" t="str">
        <x:v>WFC</x:v>
      </x:c>
      <x:c r="E1746" s="2" t="str">
        <x:v>FY2022</x:v>
      </x:c>
      <x:c r="F1746" s="2" t="str">
        <x:v>aoci</x:v>
      </x:c>
      <x:c r="G1746" s="2" t="n">
        <x:v>-13362</x:v>
      </x:c>
      <x:c r="H1746" s="2" t="str">
        <x:v>USD</x:v>
      </x:c>
      <x:c r="I1746" s="2" t="str">
        <x:v>2022-12-31</x:v>
      </x:c>
      <x:c r="J1746" s="2" t="str">
        <x:v>2024-02-20</x:v>
      </x:c>
      <x:c r="K1746" s="2" t="str">
        <x:v>0000072971-24-000064</x:v>
      </x:c>
      <x:c r="L1746" s="2" t="str">
        <x:v>data/raw/filings/WFC_0000072971-24-000064_wfc-20231231.htm</x:v>
      </x:c>
      <x:c r="M1746" s="2" t="str">
        <x:v>https://www.sec.gov/Archives/edgar/data/72971/000007297124000064/wfc-20231231.htm</x:v>
      </x:c>
      <x:c r="N1746" s="2" t="str"/>
      <x:c r="O1746" s="2" t="str"/>
      <x:c r="P1746" s="2" t="str">
        <x:v>Structured source retained; exact visible anchor requires review</x:v>
      </x:c>
      <x:c r="Q1746" s="2" t="str">
        <x:v>Accumulated Other Comprehensive Income (Loss), Net of Tax</x:v>
      </x:c>
      <x:c r="R1746" s="2" t="str"/>
      <x:c r="S1746" s="2" t="str"/>
      <x:c r="T1746" s="2" t="str"/>
    </x:row>
    <x:row r="1747" ht="24" customHeight="1">
      <x:c r="C1747" s="2" t="str">
        <x:v>Historical Inputs!F1747</x:v>
      </x:c>
      <x:c r="D1747" s="2" t="str">
        <x:v>WFC</x:v>
      </x:c>
      <x:c r="E1747" s="2" t="str">
        <x:v>FY2022</x:v>
      </x:c>
      <x:c r="F1747" s="2" t="str">
        <x:v>nii</x:v>
      </x:c>
      <x:c r="G1747" s="2" t="n">
        <x:v>44950</x:v>
      </x:c>
      <x:c r="H1747" s="2" t="str">
        <x:v>USD</x:v>
      </x:c>
      <x:c r="I1747" s="2" t="str">
        <x:v>2022-12-31</x:v>
      </x:c>
      <x:c r="J1747" s="2" t="str">
        <x:v>2025-02-25</x:v>
      </x:c>
      <x:c r="K1747" s="2" t="str">
        <x:v>0000072971-25-000066</x:v>
      </x:c>
      <x:c r="L1747" s="2" t="str">
        <x:v>data/raw/filings/WFC_0000072971-25-000066_wfc-20241231.htm</x:v>
      </x:c>
      <x:c r="M1747" s="2" t="str">
        <x:v>https://www.sec.gov/Archives/edgar/data/72971/000007297125000066/wfc-20241231.htm</x:v>
      </x:c>
      <x:c r="N1747" s="2" t="str"/>
      <x:c r="O1747" s="2" t="str"/>
      <x:c r="P1747" s="2" t="str">
        <x:v>Structured source retained; exact visible anchor requires review</x:v>
      </x:c>
      <x:c r="Q1747" s="2" t="str">
        <x:v>Interest Income (Expense), Net</x:v>
      </x:c>
      <x:c r="R1747" s="2" t="str"/>
      <x:c r="S1747" s="2" t="str"/>
      <x:c r="T1747" s="2" t="str"/>
    </x:row>
    <x:row r="1748" ht="24" customHeight="1">
      <x:c r="C1748" s="2" t="str">
        <x:v>Historical Inputs!F1748</x:v>
      </x:c>
      <x:c r="D1748" s="2" t="str">
        <x:v>WFC</x:v>
      </x:c>
      <x:c r="E1748" s="2" t="str">
        <x:v>FY2022</x:v>
      </x:c>
      <x:c r="F1748" s="2" t="str">
        <x:v>noninterest_income</x:v>
      </x:c>
      <x:c r="G1748" s="2" t="n">
        <x:v>29418</x:v>
      </x:c>
      <x:c r="H1748" s="2" t="str">
        <x:v>USD</x:v>
      </x:c>
      <x:c r="I1748" s="2" t="str">
        <x:v>2022-12-31</x:v>
      </x:c>
      <x:c r="J1748" s="2" t="str">
        <x:v>2025-02-25</x:v>
      </x:c>
      <x:c r="K1748" s="2" t="str">
        <x:v>0000072971-25-000066</x:v>
      </x:c>
      <x:c r="L1748" s="2" t="str">
        <x:v>data/raw/filings/WFC_0000072971-25-000066_wfc-20241231.htm</x:v>
      </x:c>
      <x:c r="M1748" s="2" t="str">
        <x:v>https://www.sec.gov/Archives/edgar/data/72971/000007297125000066/wfc-20241231.htm</x:v>
      </x:c>
      <x:c r="N1748" s="2" t="str"/>
      <x:c r="O1748" s="2" t="str"/>
      <x:c r="P1748" s="2" t="str">
        <x:v>Structured source retained; exact visible anchor requires review</x:v>
      </x:c>
      <x:c r="Q1748" s="2" t="str">
        <x:v>Noninterest Income</x:v>
      </x:c>
      <x:c r="R1748" s="2" t="str"/>
      <x:c r="S1748" s="2" t="str"/>
      <x:c r="T1748" s="2" t="str"/>
    </x:row>
    <x:row r="1749" ht="24" customHeight="1">
      <x:c r="C1749" s="2" t="str">
        <x:v>Historical Inputs!F1749</x:v>
      </x:c>
      <x:c r="D1749" s="2" t="str">
        <x:v>WFC</x:v>
      </x:c>
      <x:c r="E1749" s="2" t="str">
        <x:v>FY2022</x:v>
      </x:c>
      <x:c r="F1749" s="2" t="str">
        <x:v>revenue_reported</x:v>
      </x:c>
      <x:c r="G1749" s="2" t="n">
        <x:v>74368</x:v>
      </x:c>
      <x:c r="H1749" s="2" t="str">
        <x:v>USD</x:v>
      </x:c>
      <x:c r="I1749" s="2" t="str">
        <x:v>2022-12-31</x:v>
      </x:c>
      <x:c r="J1749" s="2" t="str">
        <x:v>2025-02-25</x:v>
      </x:c>
      <x:c r="K1749" s="2" t="str">
        <x:v>0000072971-25-000066</x:v>
      </x:c>
      <x:c r="L1749" s="2" t="str">
        <x:v>data/raw/filings/WFC_0000072971-25-000066_wfc-20241231.htm</x:v>
      </x:c>
      <x:c r="M1749" s="2" t="str">
        <x:v>https://www.sec.gov/Archives/edgar/data/72971/000007297125000066/wfc-20241231.htm</x:v>
      </x:c>
      <x:c r="N1749" s="2" t="str"/>
      <x:c r="O1749" s="2" t="str"/>
      <x:c r="P1749" s="2" t="str">
        <x:v>Structured source retained; exact visible anchor requires review</x:v>
      </x:c>
      <x:c r="Q1749" s="2" t="str">
        <x:v>Revenues, Net of Interest Expense</x:v>
      </x:c>
      <x:c r="R1749" s="2" t="str"/>
      <x:c r="S1749" s="2" t="str"/>
      <x:c r="T1749" s="2" t="str"/>
    </x:row>
    <x:row r="1750" ht="24" customHeight="1">
      <x:c r="C1750" s="2" t="str">
        <x:v>Historical Inputs!F1750</x:v>
      </x:c>
      <x:c r="D1750" s="2" t="str">
        <x:v>WFC</x:v>
      </x:c>
      <x:c r="E1750" s="2" t="str">
        <x:v>FY2022</x:v>
      </x:c>
      <x:c r="F1750" s="2" t="str">
        <x:v>opex</x:v>
      </x:c>
      <x:c r="G1750" s="2" t="n">
        <x:v>57205</x:v>
      </x:c>
      <x:c r="H1750" s="2" t="str">
        <x:v>USD</x:v>
      </x:c>
      <x:c r="I1750" s="2" t="str">
        <x:v>2022-12-31</x:v>
      </x:c>
      <x:c r="J1750" s="2" t="str">
        <x:v>2025-02-25</x:v>
      </x:c>
      <x:c r="K1750" s="2" t="str">
        <x:v>0000072971-25-000066</x:v>
      </x:c>
      <x:c r="L1750" s="2" t="str">
        <x:v>data/raw/filings/WFC_0000072971-25-000066_wfc-20241231.htm</x:v>
      </x:c>
      <x:c r="M1750" s="2" t="str">
        <x:v>https://www.sec.gov/Archives/edgar/data/72971/000007297125000066/wfc-20241231.htm</x:v>
      </x:c>
      <x:c r="N1750" s="2" t="str"/>
      <x:c r="O1750" s="2" t="str"/>
      <x:c r="P1750" s="2" t="str">
        <x:v>Structured source retained; exact visible anchor requires review</x:v>
      </x:c>
      <x:c r="Q1750" s="2" t="str">
        <x:v>Noninterest Expense</x:v>
      </x:c>
      <x:c r="R1750" s="2" t="str"/>
      <x:c r="S1750" s="2" t="str"/>
      <x:c r="T1750" s="2" t="str"/>
    </x:row>
    <x:row r="1751" ht="24" customHeight="1">
      <x:c r="C1751" s="2" t="str">
        <x:v>Historical Inputs!F1751</x:v>
      </x:c>
      <x:c r="D1751" s="2" t="str">
        <x:v>WFC</x:v>
      </x:c>
      <x:c r="E1751" s="2" t="str">
        <x:v>FY2022</x:v>
      </x:c>
      <x:c r="F1751" s="2" t="str">
        <x:v>provision</x:v>
      </x:c>
      <x:c r="G1751" s="2" t="n">
        <x:v>1534</x:v>
      </x:c>
      <x:c r="H1751" s="2" t="str">
        <x:v>USD</x:v>
      </x:c>
      <x:c r="I1751" s="2" t="str">
        <x:v>2022-12-31</x:v>
      </x:c>
      <x:c r="J1751" s="2" t="str">
        <x:v>2025-02-25</x:v>
      </x:c>
      <x:c r="K1751" s="2" t="str">
        <x:v>0000072971-25-000066</x:v>
      </x:c>
      <x:c r="L1751" s="2" t="str">
        <x:v>data/raw/filings/WFC_0000072971-25-000066_wfc-20241231.htm</x:v>
      </x:c>
      <x:c r="M1751" s="2" t="str">
        <x:v>https://www.sec.gov/Archives/edgar/data/72971/000007297125000066/wfc-20241231.htm</x:v>
      </x:c>
      <x:c r="N1751" s="2" t="str"/>
      <x:c r="O1751" s="2" t="str"/>
      <x:c r="P1751" s="2" t="str">
        <x:v>Structured source retained; exact visible anchor requires review</x:v>
      </x:c>
      <x:c r="Q1751" s="2" t="str">
        <x:v>Provision for Loan, Lease, and Other Losses</x:v>
      </x:c>
      <x:c r="R1751" s="2" t="str"/>
      <x:c r="S1751" s="2" t="str"/>
      <x:c r="T1751" s="2" t="str"/>
    </x:row>
    <x:row r="1752" ht="24" customHeight="1">
      <x:c r="C1752" s="2" t="str">
        <x:v>Historical Inputs!F1752</x:v>
      </x:c>
      <x:c r="D1752" s="2" t="str">
        <x:v>WFC</x:v>
      </x:c>
      <x:c r="E1752" s="2" t="str">
        <x:v>FY2022</x:v>
      </x:c>
      <x:c r="F1752" s="2" t="str">
        <x:v>pretax</x:v>
      </x:c>
      <x:c r="G1752" s="2" t="n">
        <x:v>15629</x:v>
      </x:c>
      <x:c r="H1752" s="2" t="str">
        <x:v>USD</x:v>
      </x:c>
      <x:c r="I1752" s="2" t="str">
        <x:v>2022-12-31</x:v>
      </x:c>
      <x:c r="J1752" s="2" t="str">
        <x:v>2025-02-25</x:v>
      </x:c>
      <x:c r="K1752" s="2" t="str">
        <x:v>0000072971-25-000066</x:v>
      </x:c>
      <x:c r="L1752" s="2" t="str">
        <x:v>data/raw/filings/WFC_0000072971-25-000066_wfc-20241231.htm</x:v>
      </x:c>
      <x:c r="M1752" s="2" t="str">
        <x:v>https://www.sec.gov/Archives/edgar/data/72971/000007297125000066/wfc-20241231.htm</x:v>
      </x:c>
      <x:c r="N1752" s="2" t="str"/>
      <x:c r="O1752" s="2" t="str"/>
      <x:c r="P1752" s="2" t="str">
        <x:v>Structured source retained; exact visible anchor requires review</x:v>
      </x:c>
      <x:c r="Q1752" s="2" t="str">
        <x:v>Income (Loss) from Continuing Operations before Income Taxes, Noncontrolling Interest</x:v>
      </x:c>
      <x:c r="R1752" s="2" t="str"/>
      <x:c r="S1752" s="2" t="str"/>
      <x:c r="T1752" s="2" t="str"/>
    </x:row>
    <x:row r="1753" ht="24" customHeight="1">
      <x:c r="C1753" s="2" t="str">
        <x:v>Historical Inputs!F1753</x:v>
      </x:c>
      <x:c r="D1753" s="2" t="str">
        <x:v>WFC</x:v>
      </x:c>
      <x:c r="E1753" s="2" t="str">
        <x:v>FY2022</x:v>
      </x:c>
      <x:c r="F1753" s="2" t="str">
        <x:v>tax</x:v>
      </x:c>
      <x:c r="G1753" s="2" t="n">
        <x:v>2251</x:v>
      </x:c>
      <x:c r="H1753" s="2" t="str">
        <x:v>USD</x:v>
      </x:c>
      <x:c r="I1753" s="2" t="str">
        <x:v>2022-12-31</x:v>
      </x:c>
      <x:c r="J1753" s="2" t="str">
        <x:v>2025-02-25</x:v>
      </x:c>
      <x:c r="K1753" s="2" t="str">
        <x:v>0000072971-25-000066</x:v>
      </x:c>
      <x:c r="L1753" s="2" t="str">
        <x:v>data/raw/filings/WFC_0000072971-25-000066_wfc-20241231.htm</x:v>
      </x:c>
      <x:c r="M1753" s="2" t="str">
        <x:v>https://www.sec.gov/Archives/edgar/data/72971/000007297125000066/wfc-20241231.htm</x:v>
      </x:c>
      <x:c r="N1753" s="2" t="str"/>
      <x:c r="O1753" s="2" t="str"/>
      <x:c r="P1753" s="2" t="str">
        <x:v>Structured source retained; exact visible anchor requires review</x:v>
      </x:c>
      <x:c r="Q1753" s="2" t="str">
        <x:v>Income Tax Expense (Benefit)</x:v>
      </x:c>
      <x:c r="R1753" s="2" t="str"/>
      <x:c r="S1753" s="2" t="str"/>
      <x:c r="T1753" s="2" t="str"/>
    </x:row>
    <x:row r="1754" ht="24" customHeight="1">
      <x:c r="C1754" s="2" t="str">
        <x:v>Historical Inputs!F1754</x:v>
      </x:c>
      <x:c r="D1754" s="2" t="str">
        <x:v>WFC</x:v>
      </x:c>
      <x:c r="E1754" s="2" t="str">
        <x:v>FY2022</x:v>
      </x:c>
      <x:c r="F1754" s="2" t="str">
        <x:v>net_income</x:v>
      </x:c>
      <x:c r="G1754" s="2" t="n">
        <x:v>13677</x:v>
      </x:c>
      <x:c r="H1754" s="2" t="str">
        <x:v>USD</x:v>
      </x:c>
      <x:c r="I1754" s="2" t="str">
        <x:v>2022-12-31</x:v>
      </x:c>
      <x:c r="J1754" s="2" t="str">
        <x:v>2025-02-25</x:v>
      </x:c>
      <x:c r="K1754" s="2" t="str">
        <x:v>0000072971-25-000066</x:v>
      </x:c>
      <x:c r="L1754" s="2" t="str">
        <x:v>data/raw/filings/WFC_0000072971-25-000066_wfc-20241231.htm</x:v>
      </x:c>
      <x:c r="M1754" s="2" t="str">
        <x:v>https://www.sec.gov/Archives/edgar/data/72971/000007297125000066/wfc-20241231.htm</x:v>
      </x:c>
      <x:c r="N1754" s="2" t="str"/>
      <x:c r="O1754" s="2" t="str"/>
      <x:c r="P1754" s="2" t="str">
        <x:v>Structured source retained; exact visible anchor requires review</x:v>
      </x:c>
      <x:c r="Q1754" s="2" t="str">
        <x:v>Net Income (Loss) Attributable to Parent</x:v>
      </x:c>
      <x:c r="R1754" s="2" t="str"/>
      <x:c r="S1754" s="2" t="str"/>
      <x:c r="T1754" s="2" t="str"/>
    </x:row>
    <x:row r="1755" ht="24" customHeight="1">
      <x:c r="C1755" s="2" t="str">
        <x:v>Historical Inputs!F1755</x:v>
      </x:c>
      <x:c r="D1755" s="2" t="str">
        <x:v>WFC</x:v>
      </x:c>
      <x:c r="E1755" s="2" t="str">
        <x:v>FY2022</x:v>
      </x:c>
      <x:c r="F1755" s="2" t="str">
        <x:v>common_income</x:v>
      </x:c>
      <x:c r="G1755" s="2" t="n">
        <x:v>12562</x:v>
      </x:c>
      <x:c r="H1755" s="2" t="str">
        <x:v>USD</x:v>
      </x:c>
      <x:c r="I1755" s="2" t="str">
        <x:v>2022-12-31</x:v>
      </x:c>
      <x:c r="J1755" s="2" t="str">
        <x:v>2025-02-25</x:v>
      </x:c>
      <x:c r="K1755" s="2" t="str">
        <x:v>0000072971-25-000066</x:v>
      </x:c>
      <x:c r="L1755" s="2" t="str">
        <x:v>data/raw/filings/WFC_0000072971-25-000066_wfc-20241231.htm</x:v>
      </x:c>
      <x:c r="M1755" s="2" t="str">
        <x:v>https://www.sec.gov/Archives/edgar/data/72971/000007297125000066/wfc-20241231.htm</x:v>
      </x:c>
      <x:c r="N1755" s="2" t="str"/>
      <x:c r="O1755" s="2" t="str"/>
      <x:c r="P1755" s="2" t="str">
        <x:v>Structured source retained; exact visible anchor requires review</x:v>
      </x:c>
      <x:c r="Q1755" s="2" t="str">
        <x:v>Net Income (Loss) Available to Common Stockholders, Basic</x:v>
      </x:c>
      <x:c r="R1755" s="2" t="str"/>
      <x:c r="S1755" s="2" t="str"/>
      <x:c r="T1755" s="2" t="str"/>
    </x:row>
    <x:row r="1756" ht="24" customHeight="1">
      <x:c r="C1756" s="2" t="str">
        <x:v>Historical Inputs!F1756</x:v>
      </x:c>
      <x:c r="D1756" s="2" t="str">
        <x:v>WFC</x:v>
      </x:c>
      <x:c r="E1756" s="2" t="str">
        <x:v>FY2022</x:v>
      </x:c>
      <x:c r="F1756" s="2" t="str">
        <x:v>preferred_div</x:v>
      </x:c>
      <x:c r="G1756" s="2" t="n">
        <x:v>1115</x:v>
      </x:c>
      <x:c r="H1756" s="2" t="str">
        <x:v>USD</x:v>
      </x:c>
      <x:c r="I1756" s="2" t="str">
        <x:v>2022-12-31</x:v>
      </x:c>
      <x:c r="J1756" s="2" t="str">
        <x:v>2025-02-25</x:v>
      </x:c>
      <x:c r="K1756" s="2" t="str">
        <x:v>0000072971-25-000066</x:v>
      </x:c>
      <x:c r="L1756" s="2" t="str">
        <x:v>data/raw/filings/WFC_0000072971-25-000066_wfc-20241231.htm</x:v>
      </x:c>
      <x:c r="M1756" s="2" t="str">
        <x:v>https://www.sec.gov/Archives/edgar/data/72971/000007297125000066/wfc-20241231.htm</x:v>
      </x:c>
      <x:c r="N1756" s="2" t="str"/>
      <x:c r="O1756" s="2" t="str"/>
      <x:c r="P1756" s="2" t="str">
        <x:v>Structured source retained; exact visible anchor requires review</x:v>
      </x:c>
      <x:c r="Q1756" s="2" t="str">
        <x:v>Preferred Stock Dividends and Other Adjustments</x:v>
      </x:c>
      <x:c r="R1756" s="2" t="str"/>
      <x:c r="S1756" s="2" t="str"/>
      <x:c r="T1756" s="2" t="str"/>
    </x:row>
    <x:row r="1757" ht="24" customHeight="1">
      <x:c r="C1757" s="2" t="str">
        <x:v>Historical Inputs!F1757</x:v>
      </x:c>
      <x:c r="D1757" s="2" t="str">
        <x:v>WFC</x:v>
      </x:c>
      <x:c r="E1757" s="2" t="str">
        <x:v>FY2022</x:v>
      </x:c>
      <x:c r="F1757" s="2" t="str">
        <x:v>eps</x:v>
      </x:c>
      <x:c r="G1757" s="2" t="n">
        <x:v>3.27</x:v>
      </x:c>
      <x:c r="H1757" s="2" t="str">
        <x:v>USD/shares</x:v>
      </x:c>
      <x:c r="I1757" s="2" t="str">
        <x:v>2022-12-31</x:v>
      </x:c>
      <x:c r="J1757" s="2" t="str">
        <x:v>2025-02-25</x:v>
      </x:c>
      <x:c r="K1757" s="2" t="str">
        <x:v>0000072971-25-000066</x:v>
      </x:c>
      <x:c r="L1757" s="2" t="str">
        <x:v>data/raw/filings/WFC_0000072971-25-000066_wfc-20241231.htm</x:v>
      </x:c>
      <x:c r="M1757" s="2" t="str">
        <x:v>https://www.sec.gov/Archives/edgar/data/72971/000007297125000066/wfc-20241231.htm</x:v>
      </x:c>
      <x:c r="N1757" s="2" t="str"/>
      <x:c r="O1757" s="2" t="str"/>
      <x:c r="P1757" s="2" t="str">
        <x:v>Structured source retained; exact visible anchor requires review</x:v>
      </x:c>
      <x:c r="Q1757" s="2" t="str">
        <x:v>Earnings Per Share, Diluted</x:v>
      </x:c>
      <x:c r="R1757" s="2" t="str"/>
      <x:c r="S1757" s="2" t="str"/>
      <x:c r="T1757" s="2" t="str"/>
    </x:row>
    <x:row r="1758" ht="24" customHeight="1">
      <x:c r="C1758" s="2" t="str">
        <x:v>Historical Inputs!F1758</x:v>
      </x:c>
      <x:c r="D1758" s="2" t="str">
        <x:v>WFC</x:v>
      </x:c>
      <x:c r="E1758" s="2" t="str">
        <x:v>FY2022</x:v>
      </x:c>
      <x:c r="F1758" s="2" t="str">
        <x:v>shares_diluted</x:v>
      </x:c>
      <x:c r="G1758" s="2" t="n">
        <x:v>3837</x:v>
      </x:c>
      <x:c r="H1758" s="2" t="str">
        <x:v>shares</x:v>
      </x:c>
      <x:c r="I1758" s="2" t="str">
        <x:v>2022-12-31</x:v>
      </x:c>
      <x:c r="J1758" s="2" t="str">
        <x:v>2025-02-25</x:v>
      </x:c>
      <x:c r="K1758" s="2" t="str">
        <x:v>0000072971-25-000066</x:v>
      </x:c>
      <x:c r="L1758" s="2" t="str">
        <x:v>data/raw/filings/WFC_0000072971-25-000066_wfc-20241231.htm</x:v>
      </x:c>
      <x:c r="M1758" s="2" t="str">
        <x:v>https://www.sec.gov/Archives/edgar/data/72971/000007297125000066/wfc-20241231.htm</x:v>
      </x:c>
      <x:c r="N1758" s="2" t="str"/>
      <x:c r="O1758" s="2" t="str"/>
      <x:c r="P1758" s="2" t="str">
        <x:v>Structured source retained; exact visible anchor requires review</x:v>
      </x:c>
      <x:c r="Q1758" s="2" t="str">
        <x:v>Weighted Average Number of Shares Outstanding, Diluted</x:v>
      </x:c>
      <x:c r="R1758" s="2" t="str"/>
      <x:c r="S1758" s="2" t="str"/>
      <x:c r="T1758" s="2" t="str"/>
    </x:row>
    <x:row r="1759" ht="24" customHeight="1">
      <x:c r="C1759" s="2" t="str">
        <x:v>Historical Inputs!F1759</x:v>
      </x:c>
      <x:c r="D1759" s="2" t="str">
        <x:v>WFC</x:v>
      </x:c>
      <x:c r="E1759" s="2" t="str">
        <x:v>FY2022</x:v>
      </x:c>
      <x:c r="F1759" s="2" t="str">
        <x:v>dps</x:v>
      </x:c>
      <x:c r="G1759" s="2" t="n">
        <x:v>1.1</x:v>
      </x:c>
      <x:c r="H1759" s="2" t="str">
        <x:v>USD/shares</x:v>
      </x:c>
      <x:c r="I1759" s="2" t="str">
        <x:v>2022-12-31</x:v>
      </x:c>
      <x:c r="J1759" s="2" t="str">
        <x:v>2025-02-25</x:v>
      </x:c>
      <x:c r="K1759" s="2" t="str">
        <x:v>0000072971-25-000066</x:v>
      </x:c>
      <x:c r="L1759" s="2" t="str">
        <x:v>data/raw/filings/WFC_0000072971-25-000066_wfc-20241231.htm</x:v>
      </x:c>
      <x:c r="M1759" s="2" t="str">
        <x:v>https://www.sec.gov/Archives/edgar/data/72971/000007297125000066/wfc-20241231.htm</x:v>
      </x:c>
      <x:c r="N1759" s="2" t="str"/>
      <x:c r="O1759" s="2" t="str"/>
      <x:c r="P1759" s="2" t="str">
        <x:v>Structured source retained; exact visible anchor requires review</x:v>
      </x:c>
      <x:c r="Q1759" s="2" t="str">
        <x:v>Common Stock, Dividends, Per Share, Declared</x:v>
      </x:c>
      <x:c r="R1759" s="2" t="str"/>
      <x:c r="S1759" s="2" t="str">
        <x:v>highlighted/WFC_FY2022_2022-annual-report.pdf</x:v>
      </x:c>
      <x:c r="T1759" s="2" t="str">
        <x:v>10,15</x:v>
      </x:c>
    </x:row>
    <x:row r="1760" ht="24" customHeight="1">
      <x:c r="C1760" s="2" t="str">
        <x:v>Historical Inputs!F1760</x:v>
      </x:c>
      <x:c r="D1760" s="2" t="str">
        <x:v>WFC</x:v>
      </x:c>
      <x:c r="E1760" s="2" t="str">
        <x:v>FY2022</x:v>
      </x:c>
      <x:c r="F1760" s="2" t="str">
        <x:v>dividends</x:v>
      </x:c>
      <x:c r="G1760" s="2" t="n">
        <x:v>4178</x:v>
      </x:c>
      <x:c r="H1760" s="2" t="str">
        <x:v>USD</x:v>
      </x:c>
      <x:c r="I1760" s="2" t="str">
        <x:v>2022-12-31</x:v>
      </x:c>
      <x:c r="J1760" s="2" t="str">
        <x:v>2025-02-25</x:v>
      </x:c>
      <x:c r="K1760" s="2" t="str">
        <x:v>0000072971-25-000066</x:v>
      </x:c>
      <x:c r="L1760" s="2" t="str">
        <x:v>data/raw/filings/WFC_0000072971-25-000066_wfc-20241231.htm</x:v>
      </x:c>
      <x:c r="M1760" s="2" t="str">
        <x:v>https://www.sec.gov/Archives/edgar/data/72971/000007297125000066/wfc-20241231.htm</x:v>
      </x:c>
      <x:c r="N1760" s="2" t="str"/>
      <x:c r="O1760" s="2" t="str"/>
      <x:c r="P1760" s="2" t="str">
        <x:v>Structured source retained; exact visible anchor requires review</x:v>
      </x:c>
      <x:c r="Q1760" s="2" t="str">
        <x:v>Payments of Ordinary Dividends, Common Stock</x:v>
      </x:c>
      <x:c r="R1760" s="2" t="str"/>
      <x:c r="S1760" s="2" t="str">
        <x:v>highlighted/WFC_FY2022_2022-annual-report.pdf</x:v>
      </x:c>
      <x:c r="T1760" s="2" t="str">
        <x:v>100,197</x:v>
      </x:c>
    </x:row>
    <x:row r="1761" ht="24" customHeight="1">
      <x:c r="C1761" s="2" t="str">
        <x:v>Historical Inputs!F1761</x:v>
      </x:c>
      <x:c r="D1761" s="2" t="str">
        <x:v>WFC</x:v>
      </x:c>
      <x:c r="E1761" s="2" t="str">
        <x:v>FY2022</x:v>
      </x:c>
      <x:c r="F1761" s="2" t="str">
        <x:v>buybacks</x:v>
      </x:c>
      <x:c r="G1761" s="2" t="n">
        <x:v>6033</x:v>
      </x:c>
      <x:c r="H1761" s="2" t="str">
        <x:v>USD</x:v>
      </x:c>
      <x:c r="I1761" s="2" t="str">
        <x:v>2022-12-31</x:v>
      </x:c>
      <x:c r="J1761" s="2" t="str">
        <x:v>2025-02-25</x:v>
      </x:c>
      <x:c r="K1761" s="2" t="str">
        <x:v>0000072971-25-000066</x:v>
      </x:c>
      <x:c r="L1761" s="2" t="str">
        <x:v>data/raw/filings/WFC_0000072971-25-000066_wfc-20241231.htm</x:v>
      </x:c>
      <x:c r="M1761" s="2" t="str">
        <x:v>https://www.sec.gov/Archives/edgar/data/72971/000007297125000066/wfc-20241231.htm</x:v>
      </x:c>
      <x:c r="N1761" s="2" t="str"/>
      <x:c r="O1761" s="2" t="str"/>
      <x:c r="P1761" s="2" t="str">
        <x:v>Structured source retained; exact visible anchor requires review</x:v>
      </x:c>
      <x:c r="Q1761" s="2" t="str">
        <x:v>Payments for Repurchase of Common Stock</x:v>
      </x:c>
      <x:c r="R1761" s="2" t="str"/>
      <x:c r="S1761" s="2" t="str"/>
      <x:c r="T1761" s="2" t="str"/>
    </x:row>
    <x:row r="1762" ht="24" customHeight="1">
      <x:c r="C1762" s="2" t="str">
        <x:v>Historical Inputs!F1762</x:v>
      </x:c>
      <x:c r="D1762" s="2" t="str">
        <x:v>WFC</x:v>
      </x:c>
      <x:c r="E1762" s="2" t="str">
        <x:v>FY2022</x:v>
      </x:c>
      <x:c r="F1762" s="2" t="str">
        <x:v>chargeoffs</x:v>
      </x:c>
      <x:c r="G1762" s="2" t="str">
        <x:v>n.a.</x:v>
      </x:c>
      <x:c r="H1762" s="2" t="str">
        <x:v>USDm</x:v>
      </x:c>
      <x:c r="I1762" s="2" t="str">
        <x:v>2022-12-31</x:v>
      </x:c>
      <x:c r="J1762" s="2" t="str"/>
      <x:c r="K1762" s="2" t="str"/>
      <x:c r="L1762" s="2" t="str"/>
      <x:c r="M1762" s="2" t="str"/>
      <x:c r="N1762" s="2" t="str"/>
      <x:c r="O1762" s="2" t="str"/>
      <x:c r="P1762" s="2" t="str">
        <x:v>Not reported / unavailable</x:v>
      </x:c>
      <x:c r="Q1762" s="2" t="str">
        <x:v>Gross loan charge-offs</x:v>
      </x:c>
      <x:c r="R1762" s="2" t="str"/>
      <x:c r="S1762" s="2" t="str"/>
      <x:c r="T1762" s="2" t="str"/>
    </x:row>
    <x:row r="1763" ht="24" customHeight="1">
      <x:c r="C1763" s="2" t="str">
        <x:v>Historical Inputs!F1763</x:v>
      </x:c>
      <x:c r="D1763" s="2" t="str">
        <x:v>WFC</x:v>
      </x:c>
      <x:c r="E1763" s="2" t="str">
        <x:v>FY2022</x:v>
      </x:c>
      <x:c r="F1763" s="2" t="str">
        <x:v>recoveries</x:v>
      </x:c>
      <x:c r="G1763" s="2" t="str">
        <x:v>n.a.</x:v>
      </x:c>
      <x:c r="H1763" s="2" t="str">
        <x:v>USDm</x:v>
      </x:c>
      <x:c r="I1763" s="2" t="str">
        <x:v>2022-12-31</x:v>
      </x:c>
      <x:c r="J1763" s="2" t="str"/>
      <x:c r="K1763" s="2" t="str"/>
      <x:c r="L1763" s="2" t="str"/>
      <x:c r="M1763" s="2" t="str"/>
      <x:c r="N1763" s="2" t="str"/>
      <x:c r="O1763" s="2" t="str"/>
      <x:c r="P1763" s="2" t="str">
        <x:v>Not reported / unavailable</x:v>
      </x:c>
      <x:c r="Q1763" s="2" t="str">
        <x:v>Loan recoveries</x:v>
      </x:c>
      <x:c r="R1763" s="2" t="str"/>
      <x:c r="S1763" s="2" t="str"/>
      <x:c r="T1763" s="2" t="str"/>
    </x:row>
    <x:row r="1764" ht="24" customHeight="1">
      <x:c r="C1764" s="2" t="str">
        <x:v>Historical Inputs!F1764</x:v>
      </x:c>
      <x:c r="D1764" s="2" t="str">
        <x:v>WFC</x:v>
      </x:c>
      <x:c r="E1764" s="2" t="str">
        <x:v>FY2022</x:v>
      </x:c>
      <x:c r="F1764" s="2" t="str">
        <x:v>rwa</x:v>
      </x:c>
      <x:c r="G1764" s="2" t="str">
        <x:v>n.a.</x:v>
      </x:c>
      <x:c r="H1764" s="2" t="str">
        <x:v>USDm</x:v>
      </x:c>
      <x:c r="I1764" s="2" t="str">
        <x:v>2022-12-31</x:v>
      </x:c>
      <x:c r="J1764" s="2" t="str"/>
      <x:c r="K1764" s="2" t="str"/>
      <x:c r="L1764" s="2" t="str"/>
      <x:c r="M1764" s="2" t="str"/>
      <x:c r="N1764" s="2" t="str"/>
      <x:c r="O1764" s="2" t="str"/>
      <x:c r="P1764" s="2" t="str">
        <x:v>Not reported / unavailable</x:v>
      </x:c>
      <x:c r="Q1764" s="2" t="str">
        <x:v>Risk-weighted assets</x:v>
      </x:c>
      <x:c r="R1764" s="2" t="str"/>
      <x:c r="S1764" s="2" t="str"/>
      <x:c r="T1764" s="2" t="str"/>
    </x:row>
    <x:row r="1765" ht="24" customHeight="1">
      <x:c r="C1765" s="2" t="str">
        <x:v>Historical Inputs!F1765</x:v>
      </x:c>
      <x:c r="D1765" s="2" t="str">
        <x:v>WFC</x:v>
      </x:c>
      <x:c r="E1765" s="2" t="str">
        <x:v>FY2022</x:v>
      </x:c>
      <x:c r="F1765" s="2" t="str">
        <x:v>cet1_reported</x:v>
      </x:c>
      <x:c r="G1765" s="2" t="str">
        <x:v>n.a.</x:v>
      </x:c>
      <x:c r="H1765" s="2" t="str">
        <x:v>%</x:v>
      </x:c>
      <x:c r="I1765" s="2" t="str">
        <x:v>2022-12-31</x:v>
      </x:c>
      <x:c r="J1765" s="2" t="str"/>
      <x:c r="K1765" s="2" t="str"/>
      <x:c r="L1765" s="2" t="str"/>
      <x:c r="M1765" s="2" t="str"/>
      <x:c r="N1765" s="2" t="str"/>
      <x:c r="O1765" s="2" t="str"/>
      <x:c r="P1765" s="2" t="str">
        <x:v>Not reported / unavailable</x:v>
      </x:c>
      <x:c r="Q1765" s="2" t="str">
        <x:v>Actual standardized CET1 ratio</x:v>
      </x:c>
      <x:c r="R1765" s="2" t="str"/>
      <x:c r="S1765" s="2" t="str"/>
      <x:c r="T1765" s="2" t="str"/>
    </x:row>
    <x:row r="1766" ht="24" customHeight="1">
      <x:c r="C1766" s="2" t="str">
        <x:v>Historical Inputs!F1766</x:v>
      </x:c>
      <x:c r="D1766" s="2" t="str">
        <x:v>WFC</x:v>
      </x:c>
      <x:c r="E1766" s="2" t="str">
        <x:v>FY2022</x:v>
      </x:c>
      <x:c r="F1766" s="2" t="str">
        <x:v>nim_reported</x:v>
      </x:c>
      <x:c r="G1766" s="2" t="str">
        <x:v>n.a.</x:v>
      </x:c>
      <x:c r="H1766" s="2" t="str">
        <x:v>%</x:v>
      </x:c>
      <x:c r="I1766" s="2" t="str">
        <x:v>2022-12-31</x:v>
      </x:c>
      <x:c r="J1766" s="2" t="str"/>
      <x:c r="K1766" s="2" t="str"/>
      <x:c r="L1766" s="2" t="str"/>
      <x:c r="M1766" s="2" t="str"/>
      <x:c r="N1766" s="2" t="str"/>
      <x:c r="O1766" s="2" t="str"/>
      <x:c r="P1766" s="2" t="str">
        <x:v>Not reported / unavailable</x:v>
      </x:c>
      <x:c r="Q1766" s="2" t="str">
        <x:v>Issuer reported net interest margin</x:v>
      </x:c>
      <x:c r="R1766" s="2" t="str"/>
      <x:c r="S1766" s="2" t="str"/>
      <x:c r="T1766" s="2" t="str"/>
    </x:row>
    <x:row r="1767" ht="24" customHeight="1">
      <x:c r="C1767" s="2" t="str">
        <x:v>Historical Inputs!F1767</x:v>
      </x:c>
      <x:c r="D1767" s="2" t="str">
        <x:v>WFC</x:v>
      </x:c>
      <x:c r="E1767" s="2" t="str">
        <x:v>FY2022</x:v>
      </x:c>
      <x:c r="F1767" s="2" t="str">
        <x:v>bvps_reported</x:v>
      </x:c>
      <x:c r="G1767" s="2" t="str">
        <x:v>n.a.</x:v>
      </x:c>
      <x:c r="H1767" s="2" t="str">
        <x:v>USD/share</x:v>
      </x:c>
      <x:c r="I1767" s="2" t="str">
        <x:v>2022-12-31</x:v>
      </x:c>
      <x:c r="J1767" s="2" t="str"/>
      <x:c r="K1767" s="2" t="str"/>
      <x:c r="L1767" s="2" t="str"/>
      <x:c r="M1767" s="2" t="str"/>
      <x:c r="N1767" s="2" t="str"/>
      <x:c r="O1767" s="2" t="str"/>
      <x:c r="P1767" s="2" t="str">
        <x:v>Not reported / unavailable</x:v>
      </x:c>
      <x:c r="Q1767" s="2" t="str">
        <x:v>Reported common book value per share</x:v>
      </x:c>
      <x:c r="R1767" s="2" t="str"/>
      <x:c r="S1767" s="2" t="str"/>
      <x:c r="T1767" s="2" t="str"/>
    </x:row>
    <x:row r="1768" ht="24" customHeight="1">
      <x:c r="C1768" s="2" t="str">
        <x:v>Historical Inputs!F1768</x:v>
      </x:c>
      <x:c r="D1768" s="2" t="str">
        <x:v>WFC</x:v>
      </x:c>
      <x:c r="E1768" s="2" t="str">
        <x:v>FY2022</x:v>
      </x:c>
      <x:c r="F1768" s="2" t="str">
        <x:v>tbvps_reported</x:v>
      </x:c>
      <x:c r="G1768" s="2" t="str">
        <x:v>n.a.</x:v>
      </x:c>
      <x:c r="H1768" s="2" t="str">
        <x:v>USD/share</x:v>
      </x:c>
      <x:c r="I1768" s="2" t="str">
        <x:v>2022-12-31</x:v>
      </x:c>
      <x:c r="J1768" s="2" t="str"/>
      <x:c r="K1768" s="2" t="str"/>
      <x:c r="L1768" s="2" t="str"/>
      <x:c r="M1768" s="2" t="str"/>
      <x:c r="N1768" s="2" t="str"/>
      <x:c r="O1768" s="2" t="str"/>
      <x:c r="P1768" s="2" t="str">
        <x:v>Not reported / unavailable</x:v>
      </x:c>
      <x:c r="Q1768" s="2" t="str">
        <x:v>Reported tangible book value per share</x:v>
      </x:c>
      <x:c r="R1768" s="2" t="str"/>
      <x:c r="S1768" s="2" t="str"/>
      <x:c r="T1768" s="2" t="str"/>
    </x:row>
    <x:row r="1769" ht="24" customHeight="1">
      <x:c r="C1769" s="2" t="str">
        <x:v>Historical Inputs!F1769</x:v>
      </x:c>
      <x:c r="D1769" s="2" t="str">
        <x:v>WFC</x:v>
      </x:c>
      <x:c r="E1769" s="2" t="str">
        <x:v>FY2022</x:v>
      </x:c>
      <x:c r="F1769" s="2" t="str">
        <x:v>tce_reported</x:v>
      </x:c>
      <x:c r="G1769" s="2" t="str">
        <x:v>n.a.</x:v>
      </x:c>
      <x:c r="H1769" s="2" t="str">
        <x:v>USDm</x:v>
      </x:c>
      <x:c r="I1769" s="2" t="str">
        <x:v>2022-12-31</x:v>
      </x:c>
      <x:c r="J1769" s="2" t="str"/>
      <x:c r="K1769" s="2" t="str"/>
      <x:c r="L1769" s="2" t="str"/>
      <x:c r="M1769" s="2" t="str"/>
      <x:c r="N1769" s="2" t="str"/>
      <x:c r="O1769" s="2" t="str"/>
      <x:c r="P1769" s="2" t="str">
        <x:v>Not reported / unavailable</x:v>
      </x:c>
      <x:c r="Q1769" s="2" t="str">
        <x:v>Reported tangible common equity</x:v>
      </x:c>
      <x:c r="R1769" s="2" t="str"/>
      <x:c r="S1769" s="2" t="str"/>
      <x:c r="T1769" s="2" t="str"/>
    </x:row>
    <x:row r="1770" ht="24" customHeight="1">
      <x:c r="C1770" s="2" t="str">
        <x:v>Historical Inputs!F1770</x:v>
      </x:c>
      <x:c r="D1770" s="2" t="str">
        <x:v>WFC</x:v>
      </x:c>
      <x:c r="E1770" s="2" t="str">
        <x:v>FY2023</x:v>
      </x:c>
      <x:c r="F1770" s="2" t="str">
        <x:v>assets</x:v>
      </x:c>
      <x:c r="G1770" s="2" t="n">
        <x:v>1932468</x:v>
      </x:c>
      <x:c r="H1770" s="2" t="str">
        <x:v>USD</x:v>
      </x:c>
      <x:c r="I1770" s="2" t="str">
        <x:v>2023-12-31</x:v>
      </x:c>
      <x:c r="J1770" s="2" t="str">
        <x:v>2025-02-25</x:v>
      </x:c>
      <x:c r="K1770" s="2" t="str">
        <x:v>0000072971-25-000066</x:v>
      </x:c>
      <x:c r="L1770" s="2" t="str">
        <x:v>data/raw/filings/WFC_0000072971-25-000066_wfc-20241231.htm</x:v>
      </x:c>
      <x:c r="M1770" s="2" t="str">
        <x:v>https://www.sec.gov/Archives/edgar/data/72971/000007297125000066/wfc-20241231.htm</x:v>
      </x:c>
      <x:c r="N1770" s="2" t="str"/>
      <x:c r="O1770" s="2" t="str"/>
      <x:c r="P1770" s="2" t="str">
        <x:v>Structured source retained; exact visible anchor requires review</x:v>
      </x:c>
      <x:c r="Q1770" s="2" t="str">
        <x:v>Assets</x:v>
      </x:c>
      <x:c r="R1770" s="2" t="str"/>
      <x:c r="S1770" s="2" t="str">
        <x:v>highlighted/WFC_FY2023_2023-annual-report.pdf</x:v>
      </x:c>
      <x:c r="T1770" s="2" t="str">
        <x:v>95</x:v>
      </x:c>
    </x:row>
    <x:row r="1771" ht="24" customHeight="1">
      <x:c r="C1771" s="2" t="str">
        <x:v>Historical Inputs!F1771</x:v>
      </x:c>
      <x:c r="D1771" s="2" t="str">
        <x:v>WFC</x:v>
      </x:c>
      <x:c r="E1771" s="2" t="str">
        <x:v>FY2023</x:v>
      </x:c>
      <x:c r="F1771" s="2" t="str">
        <x:v>liabilities</x:v>
      </x:c>
      <x:c r="G1771" s="2" t="n">
        <x:v>1745025</x:v>
      </x:c>
      <x:c r="H1771" s="2" t="str">
        <x:v>USD</x:v>
      </x:c>
      <x:c r="I1771" s="2" t="str">
        <x:v>2023-12-31</x:v>
      </x:c>
      <x:c r="J1771" s="2" t="str">
        <x:v>2025-02-25</x:v>
      </x:c>
      <x:c r="K1771" s="2" t="str">
        <x:v>0000072971-25-000066</x:v>
      </x:c>
      <x:c r="L1771" s="2" t="str">
        <x:v>data/raw/filings/WFC_0000072971-25-000066_wfc-20241231.htm</x:v>
      </x:c>
      <x:c r="M1771" s="2" t="str">
        <x:v>https://www.sec.gov/Archives/edgar/data/72971/000007297125000066/wfc-20241231.htm</x:v>
      </x:c>
      <x:c r="N1771" s="2" t="str"/>
      <x:c r="O1771" s="2" t="str"/>
      <x:c r="P1771" s="2" t="str">
        <x:v>Structured source retained; exact visible anchor requires review</x:v>
      </x:c>
      <x:c r="Q1771" s="2" t="str">
        <x:v>Liabilities</x:v>
      </x:c>
      <x:c r="R1771" s="2" t="str"/>
      <x:c r="S1771" s="2" t="str">
        <x:v>highlighted/WFC_FY2023_2023-annual-report.pdf</x:v>
      </x:c>
      <x:c r="T1771" s="2" t="str">
        <x:v>95</x:v>
      </x:c>
    </x:row>
    <x:row r="1772" ht="24" customHeight="1">
      <x:c r="C1772" s="2" t="str">
        <x:v>Historical Inputs!F1772</x:v>
      </x:c>
      <x:c r="D1772" s="2" t="str">
        <x:v>WFC</x:v>
      </x:c>
      <x:c r="E1772" s="2" t="str">
        <x:v>FY2023</x:v>
      </x:c>
      <x:c r="F1772" s="2" t="str">
        <x:v>equity</x:v>
      </x:c>
      <x:c r="G1772" s="2" t="n">
        <x:v>185735</x:v>
      </x:c>
      <x:c r="H1772" s="2" t="str">
        <x:v>USD</x:v>
      </x:c>
      <x:c r="I1772" s="2" t="str">
        <x:v>2023-12-31</x:v>
      </x:c>
      <x:c r="J1772" s="2" t="str">
        <x:v>2025-02-25</x:v>
      </x:c>
      <x:c r="K1772" s="2" t="str">
        <x:v>0000072971-25-000066</x:v>
      </x:c>
      <x:c r="L1772" s="2" t="str">
        <x:v>data/raw/filings/WFC_0000072971-25-000066_wfc-20241231.htm</x:v>
      </x:c>
      <x:c r="M1772" s="2" t="str">
        <x:v>https://www.sec.gov/Archives/edgar/data/72971/000007297125000066/wfc-20241231.htm</x:v>
      </x:c>
      <x:c r="N1772" s="2" t="str"/>
      <x:c r="O1772" s="2" t="str"/>
      <x:c r="P1772" s="2" t="str">
        <x:v>Structured source retained; exact visible anchor requires review</x:v>
      </x:c>
      <x:c r="Q1772" s="2" t="str">
        <x:v>Stockholders' Equity Attributable to Parent</x:v>
      </x:c>
      <x:c r="R1772" s="2" t="str"/>
      <x:c r="S1772" s="2" t="str">
        <x:v>highlighted/WFC_FY2023_2023-annual-report.pdf</x:v>
      </x:c>
      <x:c r="T1772" s="2" t="str">
        <x:v>16,95,196</x:v>
      </x:c>
    </x:row>
    <x:row r="1773" ht="24" customHeight="1">
      <x:c r="C1773" s="2" t="str">
        <x:v>Historical Inputs!F1773</x:v>
      </x:c>
      <x:c r="D1773" s="2" t="str">
        <x:v>WFC</x:v>
      </x:c>
      <x:c r="E1773" s="2" t="str">
        <x:v>FY2023</x:v>
      </x:c>
      <x:c r="F1773" s="2" t="str">
        <x:v>preferred</x:v>
      </x:c>
      <x:c r="G1773" s="2" t="n">
        <x:v>19448</x:v>
      </x:c>
      <x:c r="H1773" s="2" t="str">
        <x:v>USD</x:v>
      </x:c>
      <x:c r="I1773" s="2" t="str">
        <x:v>2023-12-31</x:v>
      </x:c>
      <x:c r="J1773" s="2" t="str">
        <x:v>2025-02-25</x:v>
      </x:c>
      <x:c r="K1773" s="2" t="str">
        <x:v>0000072971-25-000066</x:v>
      </x:c>
      <x:c r="L1773" s="2" t="str">
        <x:v>data/raw/filings/WFC_0000072971-25-000066_wfc-20241231.htm</x:v>
      </x:c>
      <x:c r="M1773" s="2" t="str">
        <x:v>https://www.sec.gov/Archives/edgar/data/72971/000007297125000066/wfc-20241231.htm</x:v>
      </x:c>
      <x:c r="N1773" s="2" t="str"/>
      <x:c r="O1773" s="2" t="str"/>
      <x:c r="P1773" s="2" t="str">
        <x:v>Structured source retained; exact visible anchor requires review</x:v>
      </x:c>
      <x:c r="Q1773" s="2" t="str">
        <x:v>Preferred Stock, Value, Issued</x:v>
      </x:c>
      <x:c r="R1773" s="2" t="str"/>
      <x:c r="S1773" s="2" t="str"/>
      <x:c r="T1773" s="2" t="str"/>
    </x:row>
    <x:row r="1774" ht="24" customHeight="1">
      <x:c r="C1774" s="2" t="str">
        <x:v>Historical Inputs!F1774</x:v>
      </x:c>
      <x:c r="D1774" s="2" t="str">
        <x:v>WFC</x:v>
      </x:c>
      <x:c r="E1774" s="2" t="str">
        <x:v>FY2023</x:v>
      </x:c>
      <x:c r="F1774" s="2" t="str">
        <x:v>common_equity_reported</x:v>
      </x:c>
      <x:c r="G1774" s="2" t="str">
        <x:v>n.a.</x:v>
      </x:c>
      <x:c r="H1774" s="2" t="str">
        <x:v>USDm</x:v>
      </x:c>
      <x:c r="I1774" s="2" t="str">
        <x:v>2023-12-31</x:v>
      </x:c>
      <x:c r="J1774" s="2" t="str"/>
      <x:c r="K1774" s="2" t="str"/>
      <x:c r="L1774" s="2" t="str"/>
      <x:c r="M1774" s="2" t="str"/>
      <x:c r="N1774" s="2" t="str"/>
      <x:c r="O1774" s="2" t="str"/>
      <x:c r="P1774" s="2" t="str">
        <x:v>Not reported / unavailable</x:v>
      </x:c>
      <x:c r="Q1774" s="2" t="str">
        <x:v>Reported common shareholders equity</x:v>
      </x:c>
      <x:c r="R1774" s="2" t="str"/>
      <x:c r="S1774" s="2" t="str"/>
      <x:c r="T1774" s="2" t="str"/>
    </x:row>
    <x:row r="1775" ht="24" customHeight="1">
      <x:c r="C1775" s="2" t="str">
        <x:v>Historical Inputs!F1775</x:v>
      </x:c>
      <x:c r="D1775" s="2" t="str">
        <x:v>WFC</x:v>
      </x:c>
      <x:c r="E1775" s="2" t="str">
        <x:v>FY2023</x:v>
      </x:c>
      <x:c r="F1775" s="2" t="str">
        <x:v>goodwill</x:v>
      </x:c>
      <x:c r="G1775" s="2" t="n">
        <x:v>25175</x:v>
      </x:c>
      <x:c r="H1775" s="2" t="str">
        <x:v>USD</x:v>
      </x:c>
      <x:c r="I1775" s="2" t="str">
        <x:v>2023-12-31</x:v>
      </x:c>
      <x:c r="J1775" s="2" t="str">
        <x:v>2026-02-24</x:v>
      </x:c>
      <x:c r="K1775" s="2" t="str">
        <x:v>0000072971-26-000133</x:v>
      </x:c>
      <x:c r="L1775" s="2" t="str">
        <x:v>data/raw/filings/WFC_0000072971-26-000133_wfc-20251231_d2.htm</x:v>
      </x:c>
      <x:c r="M1775" s="2" t="str">
        <x:v>https://www.sec.gov/Archives/edgar/data/72971/000007297126000133/wfc-20251231_d2.htm</x:v>
      </x:c>
      <x:c r="N1775" s="2" t="str"/>
      <x:c r="O1775" s="2" t="str"/>
      <x:c r="P1775" s="2" t="str">
        <x:v>Structured source retained; exact visible anchor requires review</x:v>
      </x:c>
      <x:c r="Q1775" s="2" t="str">
        <x:v>Goodwill</x:v>
      </x:c>
      <x:c r="R1775" s="2" t="str"/>
      <x:c r="S1775" s="2" t="str">
        <x:v>highlighted/WFC_FY2023_2023-annual-report.pdf</x:v>
      </x:c>
      <x:c r="T1775" s="2" t="str">
        <x:v>63,65,95</x:v>
      </x:c>
    </x:row>
    <x:row r="1776" ht="24" customHeight="1">
      <x:c r="C1776" s="2" t="str">
        <x:v>Historical Inputs!F1776</x:v>
      </x:c>
      <x:c r="D1776" s="2" t="str">
        <x:v>WFC</x:v>
      </x:c>
      <x:c r="E1776" s="2" t="str">
        <x:v>FY2023</x:v>
      </x:c>
      <x:c r="F1776" s="2" t="str">
        <x:v>intangibles</x:v>
      </x:c>
      <x:c r="G1776" s="2" t="str">
        <x:v>n.a.</x:v>
      </x:c>
      <x:c r="H1776" s="2" t="str">
        <x:v>USDm</x:v>
      </x:c>
      <x:c r="I1776" s="2" t="str">
        <x:v>2023-12-31</x:v>
      </x:c>
      <x:c r="J1776" s="2" t="str"/>
      <x:c r="K1776" s="2" t="str"/>
      <x:c r="L1776" s="2" t="str"/>
      <x:c r="M1776" s="2" t="str"/>
      <x:c r="N1776" s="2" t="str"/>
      <x:c r="O1776" s="2" t="str"/>
      <x:c r="P1776" s="2" t="str">
        <x:v>Not reported / unavailable</x:v>
      </x:c>
      <x:c r="Q1776" s="2" t="str">
        <x:v>Other intangible assets excluding goodwill</x:v>
      </x:c>
      <x:c r="R1776" s="2" t="str"/>
      <x:c r="S1776" s="2" t="str"/>
      <x:c r="T1776" s="2" t="str"/>
    </x:row>
    <x:row r="1777" ht="24" customHeight="1">
      <x:c r="C1777" s="2" t="str">
        <x:v>Historical Inputs!F1777</x:v>
      </x:c>
      <x:c r="D1777" s="2" t="str">
        <x:v>WFC</x:v>
      </x:c>
      <x:c r="E1777" s="2" t="str">
        <x:v>FY2023</x:v>
      </x:c>
      <x:c r="F1777" s="2" t="str">
        <x:v>intangibles_total</x:v>
      </x:c>
      <x:c r="G1777" s="2" t="str">
        <x:v>n.a.</x:v>
      </x:c>
      <x:c r="H1777" s="2" t="str">
        <x:v>USDm</x:v>
      </x:c>
      <x:c r="I1777" s="2" t="str">
        <x:v>2023-12-31</x:v>
      </x:c>
      <x:c r="J1777" s="2" t="str"/>
      <x:c r="K1777" s="2" t="str"/>
      <x:c r="L1777" s="2" t="str"/>
      <x:c r="M1777" s="2" t="str"/>
      <x:c r="N1777" s="2" t="str"/>
      <x:c r="O1777" s="2" t="str"/>
      <x:c r="P1777" s="2" t="str">
        <x:v>Not reported / unavailable</x:v>
      </x:c>
      <x:c r="Q1777" s="2" t="str">
        <x:v>Reported goodwill and intangible assets combined</x:v>
      </x:c>
      <x:c r="R1777" s="2" t="str"/>
      <x:c r="S1777" s="2" t="str"/>
      <x:c r="T1777" s="2" t="str"/>
    </x:row>
    <x:row r="1778" ht="24" customHeight="1">
      <x:c r="C1778" s="2" t="str">
        <x:v>Historical Inputs!F1778</x:v>
      </x:c>
      <x:c r="D1778" s="2" t="str">
        <x:v>WFC</x:v>
      </x:c>
      <x:c r="E1778" s="2" t="str">
        <x:v>FY2023</x:v>
      </x:c>
      <x:c r="F1778" s="2" t="str">
        <x:v>shares_end</x:v>
      </x:c>
      <x:c r="G1778" s="2" t="n">
        <x:v>3598.9</x:v>
      </x:c>
      <x:c r="H1778" s="2" t="str">
        <x:v>shares</x:v>
      </x:c>
      <x:c r="I1778" s="2" t="str">
        <x:v>2023-12-31</x:v>
      </x:c>
      <x:c r="J1778" s="2" t="str">
        <x:v>2026-02-24</x:v>
      </x:c>
      <x:c r="K1778" s="2" t="str">
        <x:v>0000072971-26-000133</x:v>
      </x:c>
      <x:c r="L1778" s="2" t="str">
        <x:v>data/raw/filings/WFC_0000072971-26-000133_wfc-20251231_d2.htm</x:v>
      </x:c>
      <x:c r="M1778" s="2" t="str">
        <x:v>https://www.sec.gov/Archives/edgar/data/72971/000007297126000133/wfc-20251231_d2.htm</x:v>
      </x:c>
      <x:c r="N1778" s="2" t="str"/>
      <x:c r="O1778" s="2" t="str"/>
      <x:c r="P1778" s="2" t="str">
        <x:v>Structured source retained; exact visible anchor requires review</x:v>
      </x:c>
      <x:c r="Q1778" s="2" t="str">
        <x:v>Common Stock, Shares, Outstanding</x:v>
      </x:c>
      <x:c r="R1778" s="2" t="str"/>
      <x:c r="S1778" s="2" t="str">
        <x:v>highlighted/WFC_FY2023_2023-annual-report.pdf</x:v>
      </x:c>
      <x:c r="T1778" s="2" t="str">
        <x:v>11,65</x:v>
      </x:c>
    </x:row>
    <x:row r="1779" ht="24" customHeight="1">
      <x:c r="C1779" s="2" t="str">
        <x:v>Historical Inputs!F1779</x:v>
      </x:c>
      <x:c r="D1779" s="2" t="str">
        <x:v>WFC</x:v>
      </x:c>
      <x:c r="E1779" s="2" t="str">
        <x:v>FY2023</x:v>
      </x:c>
      <x:c r="F1779" s="2" t="str">
        <x:v>shares_issued</x:v>
      </x:c>
      <x:c r="G1779" s="2" t="n">
        <x:v>5481.811474</x:v>
      </x:c>
      <x:c r="H1779" s="2" t="str">
        <x:v>shares</x:v>
      </x:c>
      <x:c r="I1779" s="2" t="str">
        <x:v>2023-12-31</x:v>
      </x:c>
      <x:c r="J1779" s="2" t="str">
        <x:v>2025-02-25</x:v>
      </x:c>
      <x:c r="K1779" s="2" t="str">
        <x:v>0000072971-25-000066</x:v>
      </x:c>
      <x:c r="L1779" s="2" t="str">
        <x:v>data/raw/filings/WFC_0000072971-25-000066_wfc-20241231.htm</x:v>
      </x:c>
      <x:c r="M1779" s="2" t="str">
        <x:v>https://www.sec.gov/Archives/edgar/data/72971/000007297125000066/wfc-20241231.htm</x:v>
      </x:c>
      <x:c r="N1779" s="2" t="str"/>
      <x:c r="O1779" s="2" t="str"/>
      <x:c r="P1779" s="2" t="str">
        <x:v>Structured source retained; exact visible anchor requires review</x:v>
      </x:c>
      <x:c r="Q1779" s="2" t="str">
        <x:v>Common Stock, Shares, Issued</x:v>
      </x:c>
      <x:c r="R1779" s="2" t="str"/>
      <x:c r="S1779" s="2" t="str"/>
      <x:c r="T1779" s="2" t="str"/>
    </x:row>
    <x:row r="1780" ht="24" customHeight="1">
      <x:c r="C1780" s="2" t="str">
        <x:v>Historical Inputs!F1780</x:v>
      </x:c>
      <x:c r="D1780" s="2" t="str">
        <x:v>WFC</x:v>
      </x:c>
      <x:c r="E1780" s="2" t="str">
        <x:v>FY2023</x:v>
      </x:c>
      <x:c r="F1780" s="2" t="str">
        <x:v>shares_treasury</x:v>
      </x:c>
      <x:c r="G1780" s="2" t="str">
        <x:v>n.a.</x:v>
      </x:c>
      <x:c r="H1780" s="2" t="str">
        <x:v>million</x:v>
      </x:c>
      <x:c r="I1780" s="2" t="str">
        <x:v>2023-12-31</x:v>
      </x:c>
      <x:c r="J1780" s="2" t="str"/>
      <x:c r="K1780" s="2" t="str"/>
      <x:c r="L1780" s="2" t="str"/>
      <x:c r="M1780" s="2" t="str"/>
      <x:c r="N1780" s="2" t="str"/>
      <x:c r="O1780" s="2" t="str"/>
      <x:c r="P1780" s="2" t="str">
        <x:v>Not reported / unavailable</x:v>
      </x:c>
      <x:c r="Q1780" s="2" t="str">
        <x:v>Shares Treasury</x:v>
      </x:c>
      <x:c r="R1780" s="2" t="str"/>
      <x:c r="S1780" s="2" t="str"/>
      <x:c r="T1780" s="2" t="str"/>
    </x:row>
    <x:row r="1781" ht="24" customHeight="1">
      <x:c r="C1781" s="2" t="str">
        <x:v>Historical Inputs!F1781</x:v>
      </x:c>
      <x:c r="D1781" s="2" t="str">
        <x:v>WFC</x:v>
      </x:c>
      <x:c r="E1781" s="2" t="str">
        <x:v>FY2023</x:v>
      </x:c>
      <x:c r="F1781" s="2" t="str">
        <x:v>deposits</x:v>
      </x:c>
      <x:c r="G1781" s="2" t="n">
        <x:v>1358173</x:v>
      </x:c>
      <x:c r="H1781" s="2" t="str">
        <x:v>USD</x:v>
      </x:c>
      <x:c r="I1781" s="2" t="str">
        <x:v>2023-12-31</x:v>
      </x:c>
      <x:c r="J1781" s="2" t="str">
        <x:v>2025-02-25</x:v>
      </x:c>
      <x:c r="K1781" s="2" t="str">
        <x:v>0000072971-25-000066</x:v>
      </x:c>
      <x:c r="L1781" s="2" t="str">
        <x:v>data/raw/filings/WFC_0000072971-25-000066_wfc-20241231.htm</x:v>
      </x:c>
      <x:c r="M1781" s="2" t="str">
        <x:v>https://www.sec.gov/Archives/edgar/data/72971/000007297125000066/wfc-20241231.htm</x:v>
      </x:c>
      <x:c r="N1781" s="2" t="str"/>
      <x:c r="O1781" s="2" t="str"/>
      <x:c r="P1781" s="2" t="str">
        <x:v>Structured source retained; exact visible anchor requires review</x:v>
      </x:c>
      <x:c r="Q1781" s="2" t="str">
        <x:v>Deposits</x:v>
      </x:c>
      <x:c r="R1781" s="2" t="str"/>
      <x:c r="S1781" s="2" t="str"/>
      <x:c r="T1781" s="2" t="str"/>
    </x:row>
    <x:row r="1782" ht="24" customHeight="1">
      <x:c r="C1782" s="2" t="str">
        <x:v>Historical Inputs!F1782</x:v>
      </x:c>
      <x:c r="D1782" s="2" t="str">
        <x:v>WFC</x:v>
      </x:c>
      <x:c r="E1782" s="2" t="str">
        <x:v>FY2023</x:v>
      </x:c>
      <x:c r="F1782" s="2" t="str">
        <x:v>loans_gross</x:v>
      </x:c>
      <x:c r="G1782" s="2" t="str">
        <x:v>n.a.</x:v>
      </x:c>
      <x:c r="H1782" s="2" t="str">
        <x:v>USDm</x:v>
      </x:c>
      <x:c r="I1782" s="2" t="str">
        <x:v>2023-12-31</x:v>
      </x:c>
      <x:c r="J1782" s="2" t="str"/>
      <x:c r="K1782" s="2" t="str"/>
      <x:c r="L1782" s="2" t="str"/>
      <x:c r="M1782" s="2" t="str"/>
      <x:c r="N1782" s="2" t="str"/>
      <x:c r="O1782" s="2" t="str"/>
      <x:c r="P1782" s="2" t="str">
        <x:v>Not reported / unavailable</x:v>
      </x:c>
      <x:c r="Q1782" s="2" t="str">
        <x:v>Gross loans and leases selected definition</x:v>
      </x:c>
      <x:c r="R1782" s="2" t="str"/>
      <x:c r="S1782" s="2" t="str"/>
      <x:c r="T1782" s="2" t="str"/>
    </x:row>
    <x:row r="1783" ht="24" customHeight="1">
      <x:c r="C1783" s="2" t="str">
        <x:v>Historical Inputs!F1783</x:v>
      </x:c>
      <x:c r="D1783" s="2" t="str">
        <x:v>WFC</x:v>
      </x:c>
      <x:c r="E1783" s="2" t="str">
        <x:v>FY2023</x:v>
      </x:c>
      <x:c r="F1783" s="2" t="str">
        <x:v>loans_net</x:v>
      </x:c>
      <x:c r="G1783" s="2" t="str">
        <x:v>n.a.</x:v>
      </x:c>
      <x:c r="H1783" s="2" t="str">
        <x:v>USDm</x:v>
      </x:c>
      <x:c r="I1783" s="2" t="str">
        <x:v>2023-12-31</x:v>
      </x:c>
      <x:c r="J1783" s="2" t="str"/>
      <x:c r="K1783" s="2" t="str"/>
      <x:c r="L1783" s="2" t="str"/>
      <x:c r="M1783" s="2" t="str"/>
      <x:c r="N1783" s="2" t="str"/>
      <x:c r="O1783" s="2" t="str"/>
      <x:c r="P1783" s="2" t="str">
        <x:v>Not reported / unavailable</x:v>
      </x:c>
      <x:c r="Q1783" s="2" t="str">
        <x:v>Net loans after allowance selected definition</x:v>
      </x:c>
      <x:c r="R1783" s="2" t="str"/>
      <x:c r="S1783" s="2" t="str"/>
      <x:c r="T1783" s="2" t="str"/>
    </x:row>
    <x:row r="1784" ht="24" customHeight="1">
      <x:c r="C1784" s="2" t="str">
        <x:v>Historical Inputs!F1784</x:v>
      </x:c>
      <x:c r="D1784" s="2" t="str">
        <x:v>WFC</x:v>
      </x:c>
      <x:c r="E1784" s="2" t="str">
        <x:v>FY2023</x:v>
      </x:c>
      <x:c r="F1784" s="2" t="str">
        <x:v>allowance</x:v>
      </x:c>
      <x:c r="G1784" s="2" t="str">
        <x:v>n.a.</x:v>
      </x:c>
      <x:c r="H1784" s="2" t="str">
        <x:v>USDm</x:v>
      </x:c>
      <x:c r="I1784" s="2" t="str">
        <x:v>2023-12-31</x:v>
      </x:c>
      <x:c r="J1784" s="2" t="str"/>
      <x:c r="K1784" s="2" t="str"/>
      <x:c r="L1784" s="2" t="str"/>
      <x:c r="M1784" s="2" t="str"/>
      <x:c r="N1784" s="2" t="str"/>
      <x:c r="O1784" s="2" t="str"/>
      <x:c r="P1784" s="2" t="str">
        <x:v>Not reported / unavailable</x:v>
      </x:c>
      <x:c r="Q1784" s="2" t="str">
        <x:v>Loan allowance for credit losses</x:v>
      </x:c>
      <x:c r="R1784" s="2" t="str"/>
      <x:c r="S1784" s="2" t="str"/>
      <x:c r="T1784" s="2" t="str"/>
    </x:row>
    <x:row r="1785" ht="24" customHeight="1">
      <x:c r="C1785" s="2" t="str">
        <x:v>Historical Inputs!F1785</x:v>
      </x:c>
      <x:c r="D1785" s="2" t="str">
        <x:v>WFC</x:v>
      </x:c>
      <x:c r="E1785" s="2" t="str">
        <x:v>FY2023</x:v>
      </x:c>
      <x:c r="F1785" s="2" t="str">
        <x:v>nonaccrual</x:v>
      </x:c>
      <x:c r="G1785" s="2" t="str">
        <x:v>n.a.</x:v>
      </x:c>
      <x:c r="H1785" s="2" t="str">
        <x:v>USDm</x:v>
      </x:c>
      <x:c r="I1785" s="2" t="str">
        <x:v>2023-12-31</x:v>
      </x:c>
      <x:c r="J1785" s="2" t="str"/>
      <x:c r="K1785" s="2" t="str"/>
      <x:c r="L1785" s="2" t="str"/>
      <x:c r="M1785" s="2" t="str"/>
      <x:c r="N1785" s="2" t="str"/>
      <x:c r="O1785" s="2" t="str"/>
      <x:c r="P1785" s="2" t="str">
        <x:v>Not reported / unavailable</x:v>
      </x:c>
      <x:c r="Q1785" s="2" t="str">
        <x:v>Nonaccrual</x:v>
      </x:c>
      <x:c r="R1785" s="2" t="str"/>
      <x:c r="S1785" s="2" t="str"/>
      <x:c r="T1785" s="2" t="str"/>
    </x:row>
    <x:row r="1786" ht="24" customHeight="1">
      <x:c r="C1786" s="2" t="str">
        <x:v>Historical Inputs!F1786</x:v>
      </x:c>
      <x:c r="D1786" s="2" t="str">
        <x:v>WFC</x:v>
      </x:c>
      <x:c r="E1786" s="2" t="str">
        <x:v>FY2023</x:v>
      </x:c>
      <x:c r="F1786" s="2" t="str">
        <x:v>cash</x:v>
      </x:c>
      <x:c r="G1786" s="2" t="str">
        <x:v>n.a.</x:v>
      </x:c>
      <x:c r="H1786" s="2" t="str">
        <x:v>USDm</x:v>
      </x:c>
      <x:c r="I1786" s="2" t="str">
        <x:v>2023-12-31</x:v>
      </x:c>
      <x:c r="J1786" s="2" t="str"/>
      <x:c r="K1786" s="2" t="str"/>
      <x:c r="L1786" s="2" t="str"/>
      <x:c r="M1786" s="2" t="str"/>
      <x:c r="N1786" s="2" t="str"/>
      <x:c r="O1786" s="2" t="str"/>
      <x:c r="P1786" s="2" t="str">
        <x:v>Not reported / unavailable</x:v>
      </x:c>
      <x:c r="Q1786" s="2" t="str">
        <x:v>Cash</x:v>
      </x:c>
      <x:c r="R1786" s="2" t="str"/>
      <x:c r="S1786" s="2" t="str"/>
      <x:c r="T1786" s="2" t="str"/>
    </x:row>
    <x:row r="1787" ht="24" customHeight="1">
      <x:c r="C1787" s="2" t="str">
        <x:v>Historical Inputs!F1787</x:v>
      </x:c>
      <x:c r="D1787" s="2" t="str">
        <x:v>WFC</x:v>
      </x:c>
      <x:c r="E1787" s="2" t="str">
        <x:v>FY2023</x:v>
      </x:c>
      <x:c r="F1787" s="2" t="str">
        <x:v>aoci</x:v>
      </x:c>
      <x:c r="G1787" s="2" t="n">
        <x:v>-11580</x:v>
      </x:c>
      <x:c r="H1787" s="2" t="str">
        <x:v>USD</x:v>
      </x:c>
      <x:c r="I1787" s="2" t="str">
        <x:v>2023-12-31</x:v>
      </x:c>
      <x:c r="J1787" s="2" t="str">
        <x:v>2025-02-25</x:v>
      </x:c>
      <x:c r="K1787" s="2" t="str">
        <x:v>0000072971-25-000066</x:v>
      </x:c>
      <x:c r="L1787" s="2" t="str">
        <x:v>data/raw/filings/WFC_0000072971-25-000066_wfc-20241231.htm</x:v>
      </x:c>
      <x:c r="M1787" s="2" t="str">
        <x:v>https://www.sec.gov/Archives/edgar/data/72971/000007297125000066/wfc-20241231.htm</x:v>
      </x:c>
      <x:c r="N1787" s="2" t="str"/>
      <x:c r="O1787" s="2" t="str"/>
      <x:c r="P1787" s="2" t="str">
        <x:v>Structured source retained; exact visible anchor requires review</x:v>
      </x:c>
      <x:c r="Q1787" s="2" t="str">
        <x:v>Accumulated Other Comprehensive Income (Loss), Net of Tax</x:v>
      </x:c>
      <x:c r="R1787" s="2" t="str"/>
      <x:c r="S1787" s="2" t="str">
        <x:v>highlighted/WFC_FY2023_2023-annual-report.pdf</x:v>
      </x:c>
      <x:c r="T1787" s="2" t="str">
        <x:v>95</x:v>
      </x:c>
    </x:row>
    <x:row r="1788" ht="24" customHeight="1">
      <x:c r="C1788" s="2" t="str">
        <x:v>Historical Inputs!F1788</x:v>
      </x:c>
      <x:c r="D1788" s="2" t="str">
        <x:v>WFC</x:v>
      </x:c>
      <x:c r="E1788" s="2" t="str">
        <x:v>FY2023</x:v>
      </x:c>
      <x:c r="F1788" s="2" t="str">
        <x:v>nii</x:v>
      </x:c>
      <x:c r="G1788" s="2" t="n">
        <x:v>52375</x:v>
      </x:c>
      <x:c r="H1788" s="2" t="str">
        <x:v>USD</x:v>
      </x:c>
      <x:c r="I1788" s="2" t="str">
        <x:v>2023-12-31</x:v>
      </x:c>
      <x:c r="J1788" s="2" t="str">
        <x:v>2026-02-24</x:v>
      </x:c>
      <x:c r="K1788" s="2" t="str">
        <x:v>0000072971-26-000133</x:v>
      </x:c>
      <x:c r="L1788" s="2" t="str">
        <x:v>data/raw/filings/WFC_0000072971-26-000133_wfc-20251231_d2.htm</x:v>
      </x:c>
      <x:c r="M1788" s="2" t="str">
        <x:v>https://www.sec.gov/Archives/edgar/data/72971/000007297126000133/wfc-20251231_d2.htm</x:v>
      </x:c>
      <x:c r="N1788" s="2" t="str"/>
      <x:c r="O1788" s="2" t="str"/>
      <x:c r="P1788" s="2" t="str">
        <x:v>Structured source retained; exact visible anchor requires review</x:v>
      </x:c>
      <x:c r="Q1788" s="2" t="str">
        <x:v>Interest Income (Expense), Net</x:v>
      </x:c>
      <x:c r="R1788" s="2" t="str"/>
      <x:c r="S1788" s="2" t="str"/>
      <x:c r="T1788" s="2" t="str"/>
    </x:row>
    <x:row r="1789" ht="24" customHeight="1">
      <x:c r="C1789" s="2" t="str">
        <x:v>Historical Inputs!F1789</x:v>
      </x:c>
      <x:c r="D1789" s="2" t="str">
        <x:v>WFC</x:v>
      </x:c>
      <x:c r="E1789" s="2" t="str">
        <x:v>FY2023</x:v>
      </x:c>
      <x:c r="F1789" s="2" t="str">
        <x:v>noninterest_income</x:v>
      </x:c>
      <x:c r="G1789" s="2" t="n">
        <x:v>30222</x:v>
      </x:c>
      <x:c r="H1789" s="2" t="str">
        <x:v>USD</x:v>
      </x:c>
      <x:c r="I1789" s="2" t="str">
        <x:v>2023-12-31</x:v>
      </x:c>
      <x:c r="J1789" s="2" t="str">
        <x:v>2026-02-24</x:v>
      </x:c>
      <x:c r="K1789" s="2" t="str">
        <x:v>0000072971-26-000133</x:v>
      </x:c>
      <x:c r="L1789" s="2" t="str">
        <x:v>data/raw/filings/WFC_0000072971-26-000133_wfc-20251231_d2.htm</x:v>
      </x:c>
      <x:c r="M1789" s="2" t="str">
        <x:v>https://www.sec.gov/Archives/edgar/data/72971/000007297126000133/wfc-20251231_d2.htm</x:v>
      </x:c>
      <x:c r="N1789" s="2" t="str"/>
      <x:c r="O1789" s="2" t="str"/>
      <x:c r="P1789" s="2" t="str">
        <x:v>Structured source retained; exact visible anchor requires review</x:v>
      </x:c>
      <x:c r="Q1789" s="2" t="str">
        <x:v>Noninterest Income</x:v>
      </x:c>
      <x:c r="R1789" s="2" t="str"/>
      <x:c r="S1789" s="2" t="str"/>
      <x:c r="T1789" s="2" t="str"/>
    </x:row>
    <x:row r="1790" ht="24" customHeight="1">
      <x:c r="C1790" s="2" t="str">
        <x:v>Historical Inputs!F1790</x:v>
      </x:c>
      <x:c r="D1790" s="2" t="str">
        <x:v>WFC</x:v>
      </x:c>
      <x:c r="E1790" s="2" t="str">
        <x:v>FY2023</x:v>
      </x:c>
      <x:c r="F1790" s="2" t="str">
        <x:v>revenue_reported</x:v>
      </x:c>
      <x:c r="G1790" s="2" t="n">
        <x:v>82597</x:v>
      </x:c>
      <x:c r="H1790" s="2" t="str">
        <x:v>USD</x:v>
      </x:c>
      <x:c r="I1790" s="2" t="str">
        <x:v>2023-12-31</x:v>
      </x:c>
      <x:c r="J1790" s="2" t="str">
        <x:v>2026-02-24</x:v>
      </x:c>
      <x:c r="K1790" s="2" t="str">
        <x:v>0000072971-26-000133</x:v>
      </x:c>
      <x:c r="L1790" s="2" t="str">
        <x:v>data/raw/filings/WFC_0000072971-26-000133_wfc-20251231_d2.htm</x:v>
      </x:c>
      <x:c r="M1790" s="2" t="str">
        <x:v>https://www.sec.gov/Archives/edgar/data/72971/000007297126000133/wfc-20251231_d2.htm</x:v>
      </x:c>
      <x:c r="N1790" s="2" t="str"/>
      <x:c r="O1790" s="2" t="str"/>
      <x:c r="P1790" s="2" t="str">
        <x:v>Structured source retained; exact visible anchor requires review</x:v>
      </x:c>
      <x:c r="Q1790" s="2" t="str">
        <x:v>Revenues, Net of Interest Expense</x:v>
      </x:c>
      <x:c r="R1790" s="2" t="str"/>
      <x:c r="S1790" s="2" t="str"/>
      <x:c r="T1790" s="2" t="str"/>
    </x:row>
    <x:row r="1791" ht="24" customHeight="1">
      <x:c r="C1791" s="2" t="str">
        <x:v>Historical Inputs!F1791</x:v>
      </x:c>
      <x:c r="D1791" s="2" t="str">
        <x:v>WFC</x:v>
      </x:c>
      <x:c r="E1791" s="2" t="str">
        <x:v>FY2023</x:v>
      </x:c>
      <x:c r="F1791" s="2" t="str">
        <x:v>opex</x:v>
      </x:c>
      <x:c r="G1791" s="2" t="n">
        <x:v>55562</x:v>
      </x:c>
      <x:c r="H1791" s="2" t="str">
        <x:v>USD</x:v>
      </x:c>
      <x:c r="I1791" s="2" t="str">
        <x:v>2023-12-31</x:v>
      </x:c>
      <x:c r="J1791" s="2" t="str">
        <x:v>2026-02-24</x:v>
      </x:c>
      <x:c r="K1791" s="2" t="str">
        <x:v>0000072971-26-000133</x:v>
      </x:c>
      <x:c r="L1791" s="2" t="str">
        <x:v>data/raw/filings/WFC_0000072971-26-000133_wfc-20251231_d2.htm</x:v>
      </x:c>
      <x:c r="M1791" s="2" t="str">
        <x:v>https://www.sec.gov/Archives/edgar/data/72971/000007297126000133/wfc-20251231_d2.htm</x:v>
      </x:c>
      <x:c r="N1791" s="2" t="str"/>
      <x:c r="O1791" s="2" t="str"/>
      <x:c r="P1791" s="2" t="str">
        <x:v>Structured source retained; exact visible anchor requires review</x:v>
      </x:c>
      <x:c r="Q1791" s="2" t="str">
        <x:v>Noninterest Expense</x:v>
      </x:c>
      <x:c r="R1791" s="2" t="str"/>
      <x:c r="S1791" s="2" t="str"/>
      <x:c r="T1791" s="2" t="str"/>
    </x:row>
    <x:row r="1792" ht="24" customHeight="1">
      <x:c r="C1792" s="2" t="str">
        <x:v>Historical Inputs!F1792</x:v>
      </x:c>
      <x:c r="D1792" s="2" t="str">
        <x:v>WFC</x:v>
      </x:c>
      <x:c r="E1792" s="2" t="str">
        <x:v>FY2023</x:v>
      </x:c>
      <x:c r="F1792" s="2" t="str">
        <x:v>provision</x:v>
      </x:c>
      <x:c r="G1792" s="2" t="n">
        <x:v>5399</x:v>
      </x:c>
      <x:c r="H1792" s="2" t="str">
        <x:v>USD</x:v>
      </x:c>
      <x:c r="I1792" s="2" t="str">
        <x:v>2023-12-31</x:v>
      </x:c>
      <x:c r="J1792" s="2" t="str">
        <x:v>2026-02-24</x:v>
      </x:c>
      <x:c r="K1792" s="2" t="str">
        <x:v>0000072971-26-000133</x:v>
      </x:c>
      <x:c r="L1792" s="2" t="str">
        <x:v>data/raw/filings/WFC_0000072971-26-000133_wfc-20251231_d2.htm</x:v>
      </x:c>
      <x:c r="M1792" s="2" t="str">
        <x:v>https://www.sec.gov/Archives/edgar/data/72971/000007297126000133/wfc-20251231_d2.htm</x:v>
      </x:c>
      <x:c r="N1792" s="2" t="str"/>
      <x:c r="O1792" s="2" t="str"/>
      <x:c r="P1792" s="2" t="str">
        <x:v>Structured source retained; exact visible anchor requires review</x:v>
      </x:c>
      <x:c r="Q1792" s="2" t="str">
        <x:v>Provision for Loan, Lease, and Other Losses</x:v>
      </x:c>
      <x:c r="R1792" s="2" t="str"/>
      <x:c r="S1792" s="2" t="str"/>
      <x:c r="T1792" s="2" t="str"/>
    </x:row>
    <x:row r="1793" ht="24" customHeight="1">
      <x:c r="C1793" s="2" t="str">
        <x:v>Historical Inputs!F1793</x:v>
      </x:c>
      <x:c r="D1793" s="2" t="str">
        <x:v>WFC</x:v>
      </x:c>
      <x:c r="E1793" s="2" t="str">
        <x:v>FY2023</x:v>
      </x:c>
      <x:c r="F1793" s="2" t="str">
        <x:v>pretax</x:v>
      </x:c>
      <x:c r="G1793" s="2" t="n">
        <x:v>21636</x:v>
      </x:c>
      <x:c r="H1793" s="2" t="str">
        <x:v>USD</x:v>
      </x:c>
      <x:c r="I1793" s="2" t="str">
        <x:v>2023-12-31</x:v>
      </x:c>
      <x:c r="J1793" s="2" t="str">
        <x:v>2026-02-24</x:v>
      </x:c>
      <x:c r="K1793" s="2" t="str">
        <x:v>0000072971-26-000133</x:v>
      </x:c>
      <x:c r="L1793" s="2" t="str">
        <x:v>data/raw/filings/WFC_0000072971-26-000133_wfc-20251231_d2.htm</x:v>
      </x:c>
      <x:c r="M1793" s="2" t="str">
        <x:v>https://www.sec.gov/Archives/edgar/data/72971/000007297126000133/wfc-20251231_d2.htm</x:v>
      </x:c>
      <x:c r="N1793" s="2" t="str"/>
      <x:c r="O1793" s="2" t="str"/>
      <x:c r="P1793" s="2" t="str">
        <x:v>Structured source retained; exact visible anchor requires review</x:v>
      </x:c>
      <x:c r="Q1793" s="2" t="str">
        <x:v>Income (Loss) from Continuing Operations before Income Taxes, Noncontrolling Interest</x:v>
      </x:c>
      <x:c r="R1793" s="2" t="str"/>
      <x:c r="S1793" s="2" t="str"/>
      <x:c r="T1793" s="2" t="str"/>
    </x:row>
    <x:row r="1794" ht="24" customHeight="1">
      <x:c r="C1794" s="2" t="str">
        <x:v>Historical Inputs!F1794</x:v>
      </x:c>
      <x:c r="D1794" s="2" t="str">
        <x:v>WFC</x:v>
      </x:c>
      <x:c r="E1794" s="2" t="str">
        <x:v>FY2023</x:v>
      </x:c>
      <x:c r="F1794" s="2" t="str">
        <x:v>tax</x:v>
      </x:c>
      <x:c r="G1794" s="2" t="n">
        <x:v>2607</x:v>
      </x:c>
      <x:c r="H1794" s="2" t="str">
        <x:v>USD</x:v>
      </x:c>
      <x:c r="I1794" s="2" t="str">
        <x:v>2023-12-31</x:v>
      </x:c>
      <x:c r="J1794" s="2" t="str">
        <x:v>2026-02-24</x:v>
      </x:c>
      <x:c r="K1794" s="2" t="str">
        <x:v>0000072971-26-000133</x:v>
      </x:c>
      <x:c r="L1794" s="2" t="str">
        <x:v>data/raw/filings/WFC_0000072971-26-000133_wfc-20251231_d2.htm</x:v>
      </x:c>
      <x:c r="M1794" s="2" t="str">
        <x:v>https://www.sec.gov/Archives/edgar/data/72971/000007297126000133/wfc-20251231_d2.htm</x:v>
      </x:c>
      <x:c r="N1794" s="2" t="str"/>
      <x:c r="O1794" s="2" t="str"/>
      <x:c r="P1794" s="2" t="str">
        <x:v>Structured source retained; exact visible anchor requires review</x:v>
      </x:c>
      <x:c r="Q1794" s="2" t="str">
        <x:v>Income Tax Expense (Benefit)</x:v>
      </x:c>
      <x:c r="R1794" s="2" t="str"/>
      <x:c r="S1794" s="2" t="str"/>
      <x:c r="T1794" s="2" t="str"/>
    </x:row>
    <x:row r="1795" ht="24" customHeight="1">
      <x:c r="C1795" s="2" t="str">
        <x:v>Historical Inputs!F1795</x:v>
      </x:c>
      <x:c r="D1795" s="2" t="str">
        <x:v>WFC</x:v>
      </x:c>
      <x:c r="E1795" s="2" t="str">
        <x:v>FY2023</x:v>
      </x:c>
      <x:c r="F1795" s="2" t="str">
        <x:v>net_income</x:v>
      </x:c>
      <x:c r="G1795" s="2" t="n">
        <x:v>19142</x:v>
      </x:c>
      <x:c r="H1795" s="2" t="str">
        <x:v>USD</x:v>
      </x:c>
      <x:c r="I1795" s="2" t="str">
        <x:v>2023-12-31</x:v>
      </x:c>
      <x:c r="J1795" s="2" t="str">
        <x:v>2026-02-24</x:v>
      </x:c>
      <x:c r="K1795" s="2" t="str">
        <x:v>0000072971-26-000133</x:v>
      </x:c>
      <x:c r="L1795" s="2" t="str">
        <x:v>data/raw/filings/WFC_0000072971-26-000133_wfc-20251231_d2.htm</x:v>
      </x:c>
      <x:c r="M1795" s="2" t="str">
        <x:v>https://www.sec.gov/Archives/edgar/data/72971/000007297126000133/wfc-20251231_d2.htm</x:v>
      </x:c>
      <x:c r="N1795" s="2" t="str"/>
      <x:c r="O1795" s="2" t="str"/>
      <x:c r="P1795" s="2" t="str">
        <x:v>Structured source retained; exact visible anchor requires review</x:v>
      </x:c>
      <x:c r="Q1795" s="2" t="str">
        <x:v>Net Income (Loss) Attributable to Parent</x:v>
      </x:c>
      <x:c r="R1795" s="2" t="str"/>
      <x:c r="S1795" s="2" t="str"/>
      <x:c r="T1795" s="2" t="str"/>
    </x:row>
    <x:row r="1796" ht="24" customHeight="1">
      <x:c r="C1796" s="2" t="str">
        <x:v>Historical Inputs!F1796</x:v>
      </x:c>
      <x:c r="D1796" s="2" t="str">
        <x:v>WFC</x:v>
      </x:c>
      <x:c r="E1796" s="2" t="str">
        <x:v>FY2023</x:v>
      </x:c>
      <x:c r="F1796" s="2" t="str">
        <x:v>common_income</x:v>
      </x:c>
      <x:c r="G1796" s="2" t="n">
        <x:v>17982</x:v>
      </x:c>
      <x:c r="H1796" s="2" t="str">
        <x:v>USD</x:v>
      </x:c>
      <x:c r="I1796" s="2" t="str">
        <x:v>2023-12-31</x:v>
      </x:c>
      <x:c r="J1796" s="2" t="str">
        <x:v>2026-02-24</x:v>
      </x:c>
      <x:c r="K1796" s="2" t="str">
        <x:v>0000072971-26-000133</x:v>
      </x:c>
      <x:c r="L1796" s="2" t="str">
        <x:v>data/raw/filings/WFC_0000072971-26-000133_wfc-20251231_d2.htm</x:v>
      </x:c>
      <x:c r="M1796" s="2" t="str">
        <x:v>https://www.sec.gov/Archives/edgar/data/72971/000007297126000133/wfc-20251231_d2.htm</x:v>
      </x:c>
      <x:c r="N1796" s="2" t="str"/>
      <x:c r="O1796" s="2" t="str"/>
      <x:c r="P1796" s="2" t="str">
        <x:v>Structured source retained; exact visible anchor requires review</x:v>
      </x:c>
      <x:c r="Q1796" s="2" t="str">
        <x:v>Net Income (Loss) Available to Common Stockholders, Basic</x:v>
      </x:c>
      <x:c r="R1796" s="2" t="str"/>
      <x:c r="S1796" s="2" t="str"/>
      <x:c r="T1796" s="2" t="str"/>
    </x:row>
    <x:row r="1797" ht="24" customHeight="1">
      <x:c r="C1797" s="2" t="str">
        <x:v>Historical Inputs!F1797</x:v>
      </x:c>
      <x:c r="D1797" s="2" t="str">
        <x:v>WFC</x:v>
      </x:c>
      <x:c r="E1797" s="2" t="str">
        <x:v>FY2023</x:v>
      </x:c>
      <x:c r="F1797" s="2" t="str">
        <x:v>preferred_div</x:v>
      </x:c>
      <x:c r="G1797" s="2" t="n">
        <x:v>1160</x:v>
      </x:c>
      <x:c r="H1797" s="2" t="str">
        <x:v>USD</x:v>
      </x:c>
      <x:c r="I1797" s="2" t="str">
        <x:v>2023-12-31</x:v>
      </x:c>
      <x:c r="J1797" s="2" t="str">
        <x:v>2026-02-24</x:v>
      </x:c>
      <x:c r="K1797" s="2" t="str">
        <x:v>0000072971-26-000133</x:v>
      </x:c>
      <x:c r="L1797" s="2" t="str">
        <x:v>data/raw/filings/WFC_0000072971-26-000133_wfc-20251231_d2.htm</x:v>
      </x:c>
      <x:c r="M1797" s="2" t="str">
        <x:v>https://www.sec.gov/Archives/edgar/data/72971/000007297126000133/wfc-20251231_d2.htm</x:v>
      </x:c>
      <x:c r="N1797" s="2" t="str"/>
      <x:c r="O1797" s="2" t="str"/>
      <x:c r="P1797" s="2" t="str">
        <x:v>Structured source retained; exact visible anchor requires review</x:v>
      </x:c>
      <x:c r="Q1797" s="2" t="str">
        <x:v>Preferred Stock Dividends and Other Adjustments</x:v>
      </x:c>
      <x:c r="R1797" s="2" t="str"/>
      <x:c r="S1797" s="2" t="str">
        <x:v>highlighted/WFC_FY2023_2023-annual-report.pdf</x:v>
      </x:c>
      <x:c r="T1797" s="2" t="str">
        <x:v>93,190</x:v>
      </x:c>
    </x:row>
    <x:row r="1798" ht="24" customHeight="1">
      <x:c r="C1798" s="2" t="str">
        <x:v>Historical Inputs!F1798</x:v>
      </x:c>
      <x:c r="D1798" s="2" t="str">
        <x:v>WFC</x:v>
      </x:c>
      <x:c r="E1798" s="2" t="str">
        <x:v>FY2023</x:v>
      </x:c>
      <x:c r="F1798" s="2" t="str">
        <x:v>eps</x:v>
      </x:c>
      <x:c r="G1798" s="2" t="n">
        <x:v>4.83</x:v>
      </x:c>
      <x:c r="H1798" s="2" t="str">
        <x:v>USD/shares</x:v>
      </x:c>
      <x:c r="I1798" s="2" t="str">
        <x:v>2023-12-31</x:v>
      </x:c>
      <x:c r="J1798" s="2" t="str">
        <x:v>2026-02-24</x:v>
      </x:c>
      <x:c r="K1798" s="2" t="str">
        <x:v>0000072971-26-000133</x:v>
      </x:c>
      <x:c r="L1798" s="2" t="str">
        <x:v>data/raw/filings/WFC_0000072971-26-000133_wfc-20251231_d2.htm</x:v>
      </x:c>
      <x:c r="M1798" s="2" t="str">
        <x:v>https://www.sec.gov/Archives/edgar/data/72971/000007297126000133/wfc-20251231_d2.htm</x:v>
      </x:c>
      <x:c r="N1798" s="2" t="str"/>
      <x:c r="O1798" s="2" t="str"/>
      <x:c r="P1798" s="2" t="str">
        <x:v>Structured source retained; exact visible anchor requires review</x:v>
      </x:c>
      <x:c r="Q1798" s="2" t="str">
        <x:v>Earnings Per Share, Diluted</x:v>
      </x:c>
      <x:c r="R1798" s="2" t="str"/>
      <x:c r="S1798" s="2" t="str"/>
      <x:c r="T1798" s="2" t="str"/>
    </x:row>
    <x:row r="1799" ht="24" customHeight="1">
      <x:c r="C1799" s="2" t="str">
        <x:v>Historical Inputs!F1799</x:v>
      </x:c>
      <x:c r="D1799" s="2" t="str">
        <x:v>WFC</x:v>
      </x:c>
      <x:c r="E1799" s="2" t="str">
        <x:v>FY2023</x:v>
      </x:c>
      <x:c r="F1799" s="2" t="str">
        <x:v>shares_diluted</x:v>
      </x:c>
      <x:c r="G1799" s="2" t="n">
        <x:v>3720.4</x:v>
      </x:c>
      <x:c r="H1799" s="2" t="str">
        <x:v>shares</x:v>
      </x:c>
      <x:c r="I1799" s="2" t="str">
        <x:v>2023-12-31</x:v>
      </x:c>
      <x:c r="J1799" s="2" t="str">
        <x:v>2026-02-24</x:v>
      </x:c>
      <x:c r="K1799" s="2" t="str">
        <x:v>0000072971-26-000133</x:v>
      </x:c>
      <x:c r="L1799" s="2" t="str">
        <x:v>data/raw/filings/WFC_0000072971-26-000133_wfc-20251231_d2.htm</x:v>
      </x:c>
      <x:c r="M1799" s="2" t="str">
        <x:v>https://www.sec.gov/Archives/edgar/data/72971/000007297126000133/wfc-20251231_d2.htm</x:v>
      </x:c>
      <x:c r="N1799" s="2" t="str"/>
      <x:c r="O1799" s="2" t="str"/>
      <x:c r="P1799" s="2" t="str">
        <x:v>Structured source retained; exact visible anchor requires review</x:v>
      </x:c>
      <x:c r="Q1799" s="2" t="str">
        <x:v>Weighted Average Number of Shares Outstanding, Diluted</x:v>
      </x:c>
      <x:c r="R1799" s="2" t="str"/>
      <x:c r="S1799" s="2" t="str">
        <x:v>highlighted/WFC_FY2023_2023-annual-report.pdf</x:v>
      </x:c>
      <x:c r="T1799" s="2" t="str">
        <x:v>11,93,190</x:v>
      </x:c>
    </x:row>
    <x:row r="1800" ht="24" customHeight="1">
      <x:c r="C1800" s="2" t="str">
        <x:v>Historical Inputs!F1800</x:v>
      </x:c>
      <x:c r="D1800" s="2" t="str">
        <x:v>WFC</x:v>
      </x:c>
      <x:c r="E1800" s="2" t="str">
        <x:v>FY2023</x:v>
      </x:c>
      <x:c r="F1800" s="2" t="str">
        <x:v>dps</x:v>
      </x:c>
      <x:c r="G1800" s="2" t="n">
        <x:v>1.3</x:v>
      </x:c>
      <x:c r="H1800" s="2" t="str">
        <x:v>USD/shares</x:v>
      </x:c>
      <x:c r="I1800" s="2" t="str">
        <x:v>2023-12-31</x:v>
      </x:c>
      <x:c r="J1800" s="2" t="str">
        <x:v>2026-02-24</x:v>
      </x:c>
      <x:c r="K1800" s="2" t="str">
        <x:v>0000072971-26-000133</x:v>
      </x:c>
      <x:c r="L1800" s="2" t="str">
        <x:v>data/raw/filings/WFC_0000072971-26-000133_wfc-20251231_d2.htm</x:v>
      </x:c>
      <x:c r="M1800" s="2" t="str">
        <x:v>https://www.sec.gov/Archives/edgar/data/72971/000007297126000133/wfc-20251231_d2.htm</x:v>
      </x:c>
      <x:c r="N1800" s="2" t="str"/>
      <x:c r="O1800" s="2" t="str"/>
      <x:c r="P1800" s="2" t="str">
        <x:v>Structured source retained; exact visible anchor requires review</x:v>
      </x:c>
      <x:c r="Q1800" s="2" t="str">
        <x:v>Common Stock, Dividends, Per Share, Declared</x:v>
      </x:c>
      <x:c r="R1800" s="2" t="str"/>
      <x:c r="S1800" s="2" t="str">
        <x:v>highlighted/WFC_FY2023_2023-annual-report.pdf</x:v>
      </x:c>
      <x:c r="T1800" s="2" t="str">
        <x:v>11,16</x:v>
      </x:c>
    </x:row>
    <x:row r="1801" ht="24" customHeight="1">
      <x:c r="C1801" s="2" t="str">
        <x:v>Historical Inputs!F1801</x:v>
      </x:c>
      <x:c r="D1801" s="2" t="str">
        <x:v>WFC</x:v>
      </x:c>
      <x:c r="E1801" s="2" t="str">
        <x:v>FY2023</x:v>
      </x:c>
      <x:c r="F1801" s="2" t="str">
        <x:v>dividends</x:v>
      </x:c>
      <x:c r="G1801" s="2" t="n">
        <x:v>4789</x:v>
      </x:c>
      <x:c r="H1801" s="2" t="str">
        <x:v>USD</x:v>
      </x:c>
      <x:c r="I1801" s="2" t="str">
        <x:v>2023-12-31</x:v>
      </x:c>
      <x:c r="J1801" s="2" t="str">
        <x:v>2026-02-24</x:v>
      </x:c>
      <x:c r="K1801" s="2" t="str">
        <x:v>0000072971-26-000133</x:v>
      </x:c>
      <x:c r="L1801" s="2" t="str">
        <x:v>data/raw/filings/WFC_0000072971-26-000133_wfc-20251231_d2.htm</x:v>
      </x:c>
      <x:c r="M1801" s="2" t="str">
        <x:v>https://www.sec.gov/Archives/edgar/data/72971/000007297126000133/wfc-20251231_d2.htm</x:v>
      </x:c>
      <x:c r="N1801" s="2" t="str"/>
      <x:c r="O1801" s="2" t="str"/>
      <x:c r="P1801" s="2" t="str">
        <x:v>Structured source retained; exact visible anchor requires review</x:v>
      </x:c>
      <x:c r="Q1801" s="2" t="str">
        <x:v>Payments of Ordinary Dividends, Common Stock</x:v>
      </x:c>
      <x:c r="R1801" s="2" t="str"/>
      <x:c r="S1801" s="2" t="str">
        <x:v>highlighted/WFC_FY2023_2023-annual-report.pdf</x:v>
      </x:c>
      <x:c r="T1801" s="2" t="str">
        <x:v>98,196</x:v>
      </x:c>
    </x:row>
    <x:row r="1802" ht="24" customHeight="1">
      <x:c r="C1802" s="2" t="str">
        <x:v>Historical Inputs!F1802</x:v>
      </x:c>
      <x:c r="D1802" s="2" t="str">
        <x:v>WFC</x:v>
      </x:c>
      <x:c r="E1802" s="2" t="str">
        <x:v>FY2023</x:v>
      </x:c>
      <x:c r="F1802" s="2" t="str">
        <x:v>buybacks</x:v>
      </x:c>
      <x:c r="G1802" s="2" t="n">
        <x:v>11851</x:v>
      </x:c>
      <x:c r="H1802" s="2" t="str">
        <x:v>USD</x:v>
      </x:c>
      <x:c r="I1802" s="2" t="str">
        <x:v>2023-12-31</x:v>
      </x:c>
      <x:c r="J1802" s="2" t="str">
        <x:v>2026-02-24</x:v>
      </x:c>
      <x:c r="K1802" s="2" t="str">
        <x:v>0000072971-26-000133</x:v>
      </x:c>
      <x:c r="L1802" s="2" t="str">
        <x:v>data/raw/filings/WFC_0000072971-26-000133_wfc-20251231_d2.htm</x:v>
      </x:c>
      <x:c r="M1802" s="2" t="str">
        <x:v>https://www.sec.gov/Archives/edgar/data/72971/000007297126000133/wfc-20251231_d2.htm</x:v>
      </x:c>
      <x:c r="N1802" s="2" t="str"/>
      <x:c r="O1802" s="2" t="str"/>
      <x:c r="P1802" s="2" t="str">
        <x:v>Structured source retained; exact visible anchor requires review</x:v>
      </x:c>
      <x:c r="Q1802" s="2" t="str">
        <x:v>Payments for Repurchase of Common Stock</x:v>
      </x:c>
      <x:c r="R1802" s="2" t="str"/>
      <x:c r="S1802" s="2" t="str">
        <x:v>highlighted/WFC_FY2023_2023-annual-report.pdf</x:v>
      </x:c>
      <x:c r="T1802" s="2" t="str">
        <x:v>98,196</x:v>
      </x:c>
    </x:row>
    <x:row r="1803" ht="24" customHeight="1">
      <x:c r="C1803" s="2" t="str">
        <x:v>Historical Inputs!F1803</x:v>
      </x:c>
      <x:c r="D1803" s="2" t="str">
        <x:v>WFC</x:v>
      </x:c>
      <x:c r="E1803" s="2" t="str">
        <x:v>FY2023</x:v>
      </x:c>
      <x:c r="F1803" s="2" t="str">
        <x:v>chargeoffs</x:v>
      </x:c>
      <x:c r="G1803" s="2" t="str">
        <x:v>n.a.</x:v>
      </x:c>
      <x:c r="H1803" s="2" t="str">
        <x:v>USDm</x:v>
      </x:c>
      <x:c r="I1803" s="2" t="str">
        <x:v>2023-12-31</x:v>
      </x:c>
      <x:c r="J1803" s="2" t="str"/>
      <x:c r="K1803" s="2" t="str"/>
      <x:c r="L1803" s="2" t="str"/>
      <x:c r="M1803" s="2" t="str"/>
      <x:c r="N1803" s="2" t="str"/>
      <x:c r="O1803" s="2" t="str"/>
      <x:c r="P1803" s="2" t="str">
        <x:v>Not reported / unavailable</x:v>
      </x:c>
      <x:c r="Q1803" s="2" t="str">
        <x:v>Gross loan charge-offs</x:v>
      </x:c>
      <x:c r="R1803" s="2" t="str"/>
      <x:c r="S1803" s="2" t="str"/>
      <x:c r="T1803" s="2" t="str"/>
    </x:row>
    <x:row r="1804" ht="24" customHeight="1">
      <x:c r="C1804" s="2" t="str">
        <x:v>Historical Inputs!F1804</x:v>
      </x:c>
      <x:c r="D1804" s="2" t="str">
        <x:v>WFC</x:v>
      </x:c>
      <x:c r="E1804" s="2" t="str">
        <x:v>FY2023</x:v>
      </x:c>
      <x:c r="F1804" s="2" t="str">
        <x:v>recoveries</x:v>
      </x:c>
      <x:c r="G1804" s="2" t="str">
        <x:v>n.a.</x:v>
      </x:c>
      <x:c r="H1804" s="2" t="str">
        <x:v>USDm</x:v>
      </x:c>
      <x:c r="I1804" s="2" t="str">
        <x:v>2023-12-31</x:v>
      </x:c>
      <x:c r="J1804" s="2" t="str"/>
      <x:c r="K1804" s="2" t="str"/>
      <x:c r="L1804" s="2" t="str"/>
      <x:c r="M1804" s="2" t="str"/>
      <x:c r="N1804" s="2" t="str"/>
      <x:c r="O1804" s="2" t="str"/>
      <x:c r="P1804" s="2" t="str">
        <x:v>Not reported / unavailable</x:v>
      </x:c>
      <x:c r="Q1804" s="2" t="str">
        <x:v>Loan recoveries</x:v>
      </x:c>
      <x:c r="R1804" s="2" t="str"/>
      <x:c r="S1804" s="2" t="str"/>
      <x:c r="T1804" s="2" t="str"/>
    </x:row>
    <x:row r="1805" ht="24" customHeight="1">
      <x:c r="C1805" s="2" t="str">
        <x:v>Historical Inputs!F1805</x:v>
      </x:c>
      <x:c r="D1805" s="2" t="str">
        <x:v>WFC</x:v>
      </x:c>
      <x:c r="E1805" s="2" t="str">
        <x:v>FY2023</x:v>
      </x:c>
      <x:c r="F1805" s="2" t="str">
        <x:v>rwa</x:v>
      </x:c>
      <x:c r="G1805" s="2" t="str">
        <x:v>n.a.</x:v>
      </x:c>
      <x:c r="H1805" s="2" t="str">
        <x:v>USDm</x:v>
      </x:c>
      <x:c r="I1805" s="2" t="str">
        <x:v>2023-12-31</x:v>
      </x:c>
      <x:c r="J1805" s="2" t="str"/>
      <x:c r="K1805" s="2" t="str"/>
      <x:c r="L1805" s="2" t="str"/>
      <x:c r="M1805" s="2" t="str"/>
      <x:c r="N1805" s="2" t="str"/>
      <x:c r="O1805" s="2" t="str"/>
      <x:c r="P1805" s="2" t="str">
        <x:v>Not reported / unavailable</x:v>
      </x:c>
      <x:c r="Q1805" s="2" t="str">
        <x:v>Risk-weighted assets</x:v>
      </x:c>
      <x:c r="R1805" s="2" t="str"/>
      <x:c r="S1805" s="2" t="str"/>
      <x:c r="T1805" s="2" t="str"/>
    </x:row>
    <x:row r="1806" ht="24" customHeight="1">
      <x:c r="C1806" s="2" t="str">
        <x:v>Historical Inputs!F1806</x:v>
      </x:c>
      <x:c r="D1806" s="2" t="str">
        <x:v>WFC</x:v>
      </x:c>
      <x:c r="E1806" s="2" t="str">
        <x:v>FY2023</x:v>
      </x:c>
      <x:c r="F1806" s="2" t="str">
        <x:v>cet1_reported</x:v>
      </x:c>
      <x:c r="G1806" s="2" t="str">
        <x:v>n.a.</x:v>
      </x:c>
      <x:c r="H1806" s="2" t="str">
        <x:v>%</x:v>
      </x:c>
      <x:c r="I1806" s="2" t="str">
        <x:v>2023-12-31</x:v>
      </x:c>
      <x:c r="J1806" s="2" t="str"/>
      <x:c r="K1806" s="2" t="str"/>
      <x:c r="L1806" s="2" t="str"/>
      <x:c r="M1806" s="2" t="str"/>
      <x:c r="N1806" s="2" t="str"/>
      <x:c r="O1806" s="2" t="str"/>
      <x:c r="P1806" s="2" t="str">
        <x:v>Not reported / unavailable</x:v>
      </x:c>
      <x:c r="Q1806" s="2" t="str">
        <x:v>Actual standardized CET1 ratio</x:v>
      </x:c>
      <x:c r="R1806" s="2" t="str"/>
      <x:c r="S1806" s="2" t="str"/>
      <x:c r="T1806" s="2" t="str"/>
    </x:row>
    <x:row r="1807" ht="24" customHeight="1">
      <x:c r="C1807" s="2" t="str">
        <x:v>Historical Inputs!F1807</x:v>
      </x:c>
      <x:c r="D1807" s="2" t="str">
        <x:v>WFC</x:v>
      </x:c>
      <x:c r="E1807" s="2" t="str">
        <x:v>FY2023</x:v>
      </x:c>
      <x:c r="F1807" s="2" t="str">
        <x:v>nim_reported</x:v>
      </x:c>
      <x:c r="G1807" s="2" t="str">
        <x:v>n.a.</x:v>
      </x:c>
      <x:c r="H1807" s="2" t="str">
        <x:v>%</x:v>
      </x:c>
      <x:c r="I1807" s="2" t="str">
        <x:v>2023-12-31</x:v>
      </x:c>
      <x:c r="J1807" s="2" t="str"/>
      <x:c r="K1807" s="2" t="str"/>
      <x:c r="L1807" s="2" t="str"/>
      <x:c r="M1807" s="2" t="str"/>
      <x:c r="N1807" s="2" t="str"/>
      <x:c r="O1807" s="2" t="str"/>
      <x:c r="P1807" s="2" t="str">
        <x:v>Not reported / unavailable</x:v>
      </x:c>
      <x:c r="Q1807" s="2" t="str">
        <x:v>Issuer reported net interest margin</x:v>
      </x:c>
      <x:c r="R1807" s="2" t="str"/>
      <x:c r="S1807" s="2" t="str"/>
      <x:c r="T1807" s="2" t="str"/>
    </x:row>
    <x:row r="1808" ht="24" customHeight="1">
      <x:c r="C1808" s="2" t="str">
        <x:v>Historical Inputs!F1808</x:v>
      </x:c>
      <x:c r="D1808" s="2" t="str">
        <x:v>WFC</x:v>
      </x:c>
      <x:c r="E1808" s="2" t="str">
        <x:v>FY2023</x:v>
      </x:c>
      <x:c r="F1808" s="2" t="str">
        <x:v>bvps_reported</x:v>
      </x:c>
      <x:c r="G1808" s="2" t="str">
        <x:v>n.a.</x:v>
      </x:c>
      <x:c r="H1808" s="2" t="str">
        <x:v>USD/share</x:v>
      </x:c>
      <x:c r="I1808" s="2" t="str">
        <x:v>2023-12-31</x:v>
      </x:c>
      <x:c r="J1808" s="2" t="str"/>
      <x:c r="K1808" s="2" t="str"/>
      <x:c r="L1808" s="2" t="str"/>
      <x:c r="M1808" s="2" t="str"/>
      <x:c r="N1808" s="2" t="str"/>
      <x:c r="O1808" s="2" t="str"/>
      <x:c r="P1808" s="2" t="str">
        <x:v>Not reported / unavailable</x:v>
      </x:c>
      <x:c r="Q1808" s="2" t="str">
        <x:v>Reported common book value per share</x:v>
      </x:c>
      <x:c r="R1808" s="2" t="str"/>
      <x:c r="S1808" s="2" t="str"/>
      <x:c r="T1808" s="2" t="str"/>
    </x:row>
    <x:row r="1809" ht="24" customHeight="1">
      <x:c r="C1809" s="2" t="str">
        <x:v>Historical Inputs!F1809</x:v>
      </x:c>
      <x:c r="D1809" s="2" t="str">
        <x:v>WFC</x:v>
      </x:c>
      <x:c r="E1809" s="2" t="str">
        <x:v>FY2023</x:v>
      </x:c>
      <x:c r="F1809" s="2" t="str">
        <x:v>tbvps_reported</x:v>
      </x:c>
      <x:c r="G1809" s="2" t="str">
        <x:v>n.a.</x:v>
      </x:c>
      <x:c r="H1809" s="2" t="str">
        <x:v>USD/share</x:v>
      </x:c>
      <x:c r="I1809" s="2" t="str">
        <x:v>2023-12-31</x:v>
      </x:c>
      <x:c r="J1809" s="2" t="str"/>
      <x:c r="K1809" s="2" t="str"/>
      <x:c r="L1809" s="2" t="str"/>
      <x:c r="M1809" s="2" t="str"/>
      <x:c r="N1809" s="2" t="str"/>
      <x:c r="O1809" s="2" t="str"/>
      <x:c r="P1809" s="2" t="str">
        <x:v>Not reported / unavailable</x:v>
      </x:c>
      <x:c r="Q1809" s="2" t="str">
        <x:v>Reported tangible book value per share</x:v>
      </x:c>
      <x:c r="R1809" s="2" t="str"/>
      <x:c r="S1809" s="2" t="str"/>
      <x:c r="T1809" s="2" t="str"/>
    </x:row>
    <x:row r="1810" ht="24" customHeight="1">
      <x:c r="C1810" s="2" t="str">
        <x:v>Historical Inputs!F1810</x:v>
      </x:c>
      <x:c r="D1810" s="2" t="str">
        <x:v>WFC</x:v>
      </x:c>
      <x:c r="E1810" s="2" t="str">
        <x:v>FY2023</x:v>
      </x:c>
      <x:c r="F1810" s="2" t="str">
        <x:v>tce_reported</x:v>
      </x:c>
      <x:c r="G1810" s="2" t="str">
        <x:v>n.a.</x:v>
      </x:c>
      <x:c r="H1810" s="2" t="str">
        <x:v>USDm</x:v>
      </x:c>
      <x:c r="I1810" s="2" t="str">
        <x:v>2023-12-31</x:v>
      </x:c>
      <x:c r="J1810" s="2" t="str"/>
      <x:c r="K1810" s="2" t="str"/>
      <x:c r="L1810" s="2" t="str"/>
      <x:c r="M1810" s="2" t="str"/>
      <x:c r="N1810" s="2" t="str"/>
      <x:c r="O1810" s="2" t="str"/>
      <x:c r="P1810" s="2" t="str">
        <x:v>Not reported / unavailable</x:v>
      </x:c>
      <x:c r="Q1810" s="2" t="str">
        <x:v>Reported tangible common equity</x:v>
      </x:c>
      <x:c r="R1810" s="2" t="str"/>
      <x:c r="S1810" s="2" t="str"/>
      <x:c r="T1810" s="2" t="str"/>
    </x:row>
    <x:row r="1811" ht="24" customHeight="1">
      <x:c r="C1811" s="2" t="str">
        <x:v>Historical Inputs!F1811</x:v>
      </x:c>
      <x:c r="D1811" s="2" t="str">
        <x:v>WFC</x:v>
      </x:c>
      <x:c r="E1811" s="2" t="str">
        <x:v>FY2024</x:v>
      </x:c>
      <x:c r="F1811" s="2" t="str">
        <x:v>assets</x:v>
      </x:c>
      <x:c r="G1811" s="2" t="n">
        <x:v>1929845</x:v>
      </x:c>
      <x:c r="H1811" s="2" t="str">
        <x:v>USD</x:v>
      </x:c>
      <x:c r="I1811" s="2" t="str">
        <x:v>2024-12-31</x:v>
      </x:c>
      <x:c r="J1811" s="2" t="str">
        <x:v>2026-02-24</x:v>
      </x:c>
      <x:c r="K1811" s="2" t="str">
        <x:v>0000072971-26-000133</x:v>
      </x:c>
      <x:c r="L1811" s="2" t="str">
        <x:v>data/raw/filings/WFC_0000072971-26-000133_wfc-20251231_d2.htm</x:v>
      </x:c>
      <x:c r="M1811" s="2" t="str">
        <x:v>https://www.sec.gov/Archives/edgar/data/72971/000007297126000133/wfc-20251231_d2.htm</x:v>
      </x:c>
      <x:c r="N1811" s="2" t="str"/>
      <x:c r="O1811" s="2" t="str"/>
      <x:c r="P1811" s="2" t="str">
        <x:v>Structured source retained; exact visible anchor requires review</x:v>
      </x:c>
      <x:c r="Q1811" s="2" t="str">
        <x:v>Assets</x:v>
      </x:c>
      <x:c r="R1811" s="2" t="str"/>
      <x:c r="S1811" s="2" t="str">
        <x:v>highlighted/WFC_FY2024_2024-annual-report.pdf</x:v>
      </x:c>
      <x:c r="T1811" s="2" t="str">
        <x:v>90</x:v>
      </x:c>
    </x:row>
    <x:row r="1812" ht="24" customHeight="1">
      <x:c r="C1812" s="2" t="str">
        <x:v>Historical Inputs!F1812</x:v>
      </x:c>
      <x:c r="D1812" s="2" t="str">
        <x:v>WFC</x:v>
      </x:c>
      <x:c r="E1812" s="2" t="str">
        <x:v>FY2024</x:v>
      </x:c>
      <x:c r="F1812" s="2" t="str">
        <x:v>liabilities</x:v>
      </x:c>
      <x:c r="G1812" s="2" t="n">
        <x:v>1748779</x:v>
      </x:c>
      <x:c r="H1812" s="2" t="str">
        <x:v>USD</x:v>
      </x:c>
      <x:c r="I1812" s="2" t="str">
        <x:v>2024-12-31</x:v>
      </x:c>
      <x:c r="J1812" s="2" t="str">
        <x:v>2026-02-24</x:v>
      </x:c>
      <x:c r="K1812" s="2" t="str">
        <x:v>0000072971-26-000133</x:v>
      </x:c>
      <x:c r="L1812" s="2" t="str">
        <x:v>data/raw/filings/WFC_0000072971-26-000133_wfc-20251231_d2.htm</x:v>
      </x:c>
      <x:c r="M1812" s="2" t="str">
        <x:v>https://www.sec.gov/Archives/edgar/data/72971/000007297126000133/wfc-20251231_d2.htm</x:v>
      </x:c>
      <x:c r="N1812" s="2" t="str"/>
      <x:c r="O1812" s="2" t="str"/>
      <x:c r="P1812" s="2" t="str">
        <x:v>Structured source retained; exact visible anchor requires review</x:v>
      </x:c>
      <x:c r="Q1812" s="2" t="str">
        <x:v>Liabilities</x:v>
      </x:c>
      <x:c r="R1812" s="2" t="str"/>
      <x:c r="S1812" s="2" t="str">
        <x:v>highlighted/WFC_FY2024_2024-annual-report.pdf</x:v>
      </x:c>
      <x:c r="T1812" s="2" t="str">
        <x:v>90</x:v>
      </x:c>
    </x:row>
    <x:row r="1813" ht="24" customHeight="1">
      <x:c r="C1813" s="2" t="str">
        <x:v>Historical Inputs!F1813</x:v>
      </x:c>
      <x:c r="D1813" s="2" t="str">
        <x:v>WFC</x:v>
      </x:c>
      <x:c r="E1813" s="2" t="str">
        <x:v>FY2024</x:v>
      </x:c>
      <x:c r="F1813" s="2" t="str">
        <x:v>equity</x:v>
      </x:c>
      <x:c r="G1813" s="2" t="n">
        <x:v>179120</x:v>
      </x:c>
      <x:c r="H1813" s="2" t="str">
        <x:v>USD</x:v>
      </x:c>
      <x:c r="I1813" s="2" t="str">
        <x:v>2024-12-31</x:v>
      </x:c>
      <x:c r="J1813" s="2" t="str">
        <x:v>2026-02-24</x:v>
      </x:c>
      <x:c r="K1813" s="2" t="str">
        <x:v>0000072971-26-000133</x:v>
      </x:c>
      <x:c r="L1813" s="2" t="str">
        <x:v>data/raw/filings/WFC_0000072971-26-000133_wfc-20251231_d2.htm</x:v>
      </x:c>
      <x:c r="M1813" s="2" t="str">
        <x:v>https://www.sec.gov/Archives/edgar/data/72971/000007297126000133/wfc-20251231_d2.htm</x:v>
      </x:c>
      <x:c r="N1813" s="2" t="str"/>
      <x:c r="O1813" s="2" t="str"/>
      <x:c r="P1813" s="2" t="str">
        <x:v>Structured source retained; exact visible anchor requires review</x:v>
      </x:c>
      <x:c r="Q1813" s="2" t="str">
        <x:v>Stockholders' Equity Attributable to Parent</x:v>
      </x:c>
      <x:c r="R1813" s="2" t="str"/>
      <x:c r="S1813" s="2" t="str">
        <x:v>highlighted/WFC_FY2024_2024-annual-report.pdf</x:v>
      </x:c>
      <x:c r="T1813" s="2" t="str">
        <x:v>13,90,186</x:v>
      </x:c>
    </x:row>
    <x:row r="1814" ht="24" customHeight="1">
      <x:c r="C1814" s="2" t="str">
        <x:v>Historical Inputs!F1814</x:v>
      </x:c>
      <x:c r="D1814" s="2" t="str">
        <x:v>WFC</x:v>
      </x:c>
      <x:c r="E1814" s="2" t="str">
        <x:v>FY2024</x:v>
      </x:c>
      <x:c r="F1814" s="2" t="str">
        <x:v>preferred</x:v>
      </x:c>
      <x:c r="G1814" s="2" t="n">
        <x:v>18608</x:v>
      </x:c>
      <x:c r="H1814" s="2" t="str">
        <x:v>USD</x:v>
      </x:c>
      <x:c r="I1814" s="2" t="str">
        <x:v>2024-12-31</x:v>
      </x:c>
      <x:c r="J1814" s="2" t="str">
        <x:v>2026-02-24</x:v>
      </x:c>
      <x:c r="K1814" s="2" t="str">
        <x:v>0000072971-26-000133</x:v>
      </x:c>
      <x:c r="L1814" s="2" t="str">
        <x:v>data/raw/filings/WFC_0000072971-26-000133_wfc-20251231_d2.htm</x:v>
      </x:c>
      <x:c r="M1814" s="2" t="str">
        <x:v>https://www.sec.gov/Archives/edgar/data/72971/000007297126000133/wfc-20251231_d2.htm</x:v>
      </x:c>
      <x:c r="N1814" s="2" t="str"/>
      <x:c r="O1814" s="2" t="str"/>
      <x:c r="P1814" s="2" t="str">
        <x:v>Structured source retained; exact visible anchor requires review</x:v>
      </x:c>
      <x:c r="Q1814" s="2" t="str">
        <x:v>Preferred Stock, Value, Issued</x:v>
      </x:c>
      <x:c r="R1814" s="2" t="str"/>
      <x:c r="S1814" s="2" t="str"/>
      <x:c r="T1814" s="2" t="str"/>
    </x:row>
    <x:row r="1815" ht="24" customHeight="1">
      <x:c r="C1815" s="2" t="str">
        <x:v>Historical Inputs!F1815</x:v>
      </x:c>
      <x:c r="D1815" s="2" t="str">
        <x:v>WFC</x:v>
      </x:c>
      <x:c r="E1815" s="2" t="str">
        <x:v>FY2024</x:v>
      </x:c>
      <x:c r="F1815" s="2" t="str">
        <x:v>common_equity_reported</x:v>
      </x:c>
      <x:c r="G1815" s="2" t="str">
        <x:v>n.a.</x:v>
      </x:c>
      <x:c r="H1815" s="2" t="str">
        <x:v>USDm</x:v>
      </x:c>
      <x:c r="I1815" s="2" t="str">
        <x:v>2024-12-31</x:v>
      </x:c>
      <x:c r="J1815" s="2" t="str"/>
      <x:c r="K1815" s="2" t="str"/>
      <x:c r="L1815" s="2" t="str"/>
      <x:c r="M1815" s="2" t="str"/>
      <x:c r="N1815" s="2" t="str"/>
      <x:c r="O1815" s="2" t="str"/>
      <x:c r="P1815" s="2" t="str">
        <x:v>Not reported / unavailable</x:v>
      </x:c>
      <x:c r="Q1815" s="2" t="str">
        <x:v>Reported common shareholders equity</x:v>
      </x:c>
      <x:c r="R1815" s="2" t="str"/>
      <x:c r="S1815" s="2" t="str"/>
      <x:c r="T1815" s="2" t="str"/>
    </x:row>
    <x:row r="1816" ht="24" customHeight="1">
      <x:c r="C1816" s="2" t="str">
        <x:v>Historical Inputs!F1816</x:v>
      </x:c>
      <x:c r="D1816" s="2" t="str">
        <x:v>WFC</x:v>
      </x:c>
      <x:c r="E1816" s="2" t="str">
        <x:v>FY2024</x:v>
      </x:c>
      <x:c r="F1816" s="2" t="str">
        <x:v>goodwill</x:v>
      </x:c>
      <x:c r="G1816" s="2" t="n">
        <x:v>25167</x:v>
      </x:c>
      <x:c r="H1816" s="2" t="str">
        <x:v>USD</x:v>
      </x:c>
      <x:c r="I1816" s="2" t="str">
        <x:v>2024-12-31</x:v>
      </x:c>
      <x:c r="J1816" s="2" t="str">
        <x:v>2026-02-24</x:v>
      </x:c>
      <x:c r="K1816" s="2" t="str">
        <x:v>0000072971-26-000133</x:v>
      </x:c>
      <x:c r="L1816" s="2" t="str">
        <x:v>data/raw/filings/WFC_0000072971-26-000133_wfc-20251231_d2.htm</x:v>
      </x:c>
      <x:c r="M1816" s="2" t="str">
        <x:v>https://www.sec.gov/Archives/edgar/data/72971/000007297126000133/wfc-20251231_d2.htm</x:v>
      </x:c>
      <x:c r="N1816" s="2" t="str"/>
      <x:c r="O1816" s="2" t="str"/>
      <x:c r="P1816" s="2" t="str">
        <x:v>Structured source retained; exact visible anchor requires review</x:v>
      </x:c>
      <x:c r="Q1816" s="2" t="str">
        <x:v>Goodwill</x:v>
      </x:c>
      <x:c r="R1816" s="2" t="str"/>
      <x:c r="S1816" s="2" t="str">
        <x:v>highlighted/WFC_FY2024_2024-annual-report.pdf</x:v>
      </x:c>
      <x:c r="T1816" s="2" t="str">
        <x:v>60,62,90</x:v>
      </x:c>
    </x:row>
    <x:row r="1817" ht="24" customHeight="1">
      <x:c r="C1817" s="2" t="str">
        <x:v>Historical Inputs!F1817</x:v>
      </x:c>
      <x:c r="D1817" s="2" t="str">
        <x:v>WFC</x:v>
      </x:c>
      <x:c r="E1817" s="2" t="str">
        <x:v>FY2024</x:v>
      </x:c>
      <x:c r="F1817" s="2" t="str">
        <x:v>intangibles</x:v>
      </x:c>
      <x:c r="G1817" s="2" t="str">
        <x:v>n.a.</x:v>
      </x:c>
      <x:c r="H1817" s="2" t="str">
        <x:v>USDm</x:v>
      </x:c>
      <x:c r="I1817" s="2" t="str">
        <x:v>2024-12-31</x:v>
      </x:c>
      <x:c r="J1817" s="2" t="str"/>
      <x:c r="K1817" s="2" t="str"/>
      <x:c r="L1817" s="2" t="str"/>
      <x:c r="M1817" s="2" t="str"/>
      <x:c r="N1817" s="2" t="str"/>
      <x:c r="O1817" s="2" t="str"/>
      <x:c r="P1817" s="2" t="str">
        <x:v>Not reported / unavailable</x:v>
      </x:c>
      <x:c r="Q1817" s="2" t="str">
        <x:v>Other intangible assets excluding goodwill</x:v>
      </x:c>
      <x:c r="R1817" s="2" t="str"/>
      <x:c r="S1817" s="2" t="str"/>
      <x:c r="T1817" s="2" t="str"/>
    </x:row>
    <x:row r="1818" ht="24" customHeight="1">
      <x:c r="C1818" s="2" t="str">
        <x:v>Historical Inputs!F1818</x:v>
      </x:c>
      <x:c r="D1818" s="2" t="str">
        <x:v>WFC</x:v>
      </x:c>
      <x:c r="E1818" s="2" t="str">
        <x:v>FY2024</x:v>
      </x:c>
      <x:c r="F1818" s="2" t="str">
        <x:v>intangibles_total</x:v>
      </x:c>
      <x:c r="G1818" s="2" t="str">
        <x:v>n.a.</x:v>
      </x:c>
      <x:c r="H1818" s="2" t="str">
        <x:v>USDm</x:v>
      </x:c>
      <x:c r="I1818" s="2" t="str">
        <x:v>2024-12-31</x:v>
      </x:c>
      <x:c r="J1818" s="2" t="str"/>
      <x:c r="K1818" s="2" t="str"/>
      <x:c r="L1818" s="2" t="str"/>
      <x:c r="M1818" s="2" t="str"/>
      <x:c r="N1818" s="2" t="str"/>
      <x:c r="O1818" s="2" t="str"/>
      <x:c r="P1818" s="2" t="str">
        <x:v>Not reported / unavailable</x:v>
      </x:c>
      <x:c r="Q1818" s="2" t="str">
        <x:v>Reported goodwill and intangible assets combined</x:v>
      </x:c>
      <x:c r="R1818" s="2" t="str"/>
      <x:c r="S1818" s="2" t="str"/>
      <x:c r="T1818" s="2" t="str"/>
    </x:row>
    <x:row r="1819" ht="24" customHeight="1">
      <x:c r="C1819" s="2" t="str">
        <x:v>Historical Inputs!F1819</x:v>
      </x:c>
      <x:c r="D1819" s="2" t="str">
        <x:v>WFC</x:v>
      </x:c>
      <x:c r="E1819" s="2" t="str">
        <x:v>FY2024</x:v>
      </x:c>
      <x:c r="F1819" s="2" t="str">
        <x:v>shares_end</x:v>
      </x:c>
      <x:c r="G1819" s="2" t="n">
        <x:v>3288.9</x:v>
      </x:c>
      <x:c r="H1819" s="2" t="str">
        <x:v>shares</x:v>
      </x:c>
      <x:c r="I1819" s="2" t="str">
        <x:v>2024-12-31</x:v>
      </x:c>
      <x:c r="J1819" s="2" t="str">
        <x:v>2026-07-28</x:v>
      </x:c>
      <x:c r="K1819" s="2" t="str">
        <x:v>0000072971-26-000302</x:v>
      </x:c>
      <x:c r="L1819" s="2" t="str">
        <x:v>data/raw/filings/WFC_0000072971-26-000302_wfc-20260630.htm</x:v>
      </x:c>
      <x:c r="M1819" s="2" t="str">
        <x:v>https://www.sec.gov/Archives/edgar/data/72971/000007297126000302/wfc-20260630.htm</x:v>
      </x:c>
      <x:c r="N1819" s="2" t="str">
        <x:v>f-3318</x:v>
      </x:c>
      <x:c r="O1819" s="2" t="str"/>
      <x:c r="P1819" s="2" t="str">
        <x:v>Exact XBRL anchor</x:v>
      </x:c>
      <x:c r="Q1819" s="2" t="str">
        <x:v>Common Stock, Shares, Outstanding</x:v>
      </x:c>
      <x:c r="R1819" s="2" t="str">
        <x:v>highlighted/WFC_0000072971-26-000302_wfc-20260630.htm</x:v>
      </x:c>
      <x:c r="S1819" s="2" t="str">
        <x:v>highlighted/WFC_FY2024_2024-annual-report.pdf</x:v>
      </x:c>
      <x:c r="T1819" s="2" t="str">
        <x:v>9,62</x:v>
      </x:c>
    </x:row>
    <x:row r="1820" ht="24" customHeight="1">
      <x:c r="C1820" s="2" t="str">
        <x:v>Historical Inputs!F1820</x:v>
      </x:c>
      <x:c r="D1820" s="2" t="str">
        <x:v>WFC</x:v>
      </x:c>
      <x:c r="E1820" s="2" t="str">
        <x:v>FY2024</x:v>
      </x:c>
      <x:c r="F1820" s="2" t="str">
        <x:v>shares_issued</x:v>
      </x:c>
      <x:c r="G1820" s="2" t="n">
        <x:v>5481.811474</x:v>
      </x:c>
      <x:c r="H1820" s="2" t="str">
        <x:v>shares</x:v>
      </x:c>
      <x:c r="I1820" s="2" t="str">
        <x:v>2024-12-31</x:v>
      </x:c>
      <x:c r="J1820" s="2" t="str">
        <x:v>2026-02-24</x:v>
      </x:c>
      <x:c r="K1820" s="2" t="str">
        <x:v>0000072971-26-000133</x:v>
      </x:c>
      <x:c r="L1820" s="2" t="str">
        <x:v>data/raw/filings/WFC_0000072971-26-000133_wfc-20251231_d2.htm</x:v>
      </x:c>
      <x:c r="M1820" s="2" t="str">
        <x:v>https://www.sec.gov/Archives/edgar/data/72971/000007297126000133/wfc-20251231_d2.htm</x:v>
      </x:c>
      <x:c r="N1820" s="2" t="str"/>
      <x:c r="O1820" s="2" t="str"/>
      <x:c r="P1820" s="2" t="str">
        <x:v>Structured source retained; exact visible anchor requires review</x:v>
      </x:c>
      <x:c r="Q1820" s="2" t="str">
        <x:v>Common Stock, Shares, Issued</x:v>
      </x:c>
      <x:c r="R1820" s="2" t="str"/>
      <x:c r="S1820" s="2" t="str"/>
      <x:c r="T1820" s="2" t="str"/>
    </x:row>
    <x:row r="1821" ht="24" customHeight="1">
      <x:c r="C1821" s="2" t="str">
        <x:v>Historical Inputs!F1821</x:v>
      </x:c>
      <x:c r="D1821" s="2" t="str">
        <x:v>WFC</x:v>
      </x:c>
      <x:c r="E1821" s="2" t="str">
        <x:v>FY2024</x:v>
      </x:c>
      <x:c r="F1821" s="2" t="str">
        <x:v>shares_treasury</x:v>
      </x:c>
      <x:c r="G1821" s="2" t="str">
        <x:v>n.a.</x:v>
      </x:c>
      <x:c r="H1821" s="2" t="str">
        <x:v>million</x:v>
      </x:c>
      <x:c r="I1821" s="2" t="str">
        <x:v>2024-12-31</x:v>
      </x:c>
      <x:c r="J1821" s="2" t="str"/>
      <x:c r="K1821" s="2" t="str"/>
      <x:c r="L1821" s="2" t="str"/>
      <x:c r="M1821" s="2" t="str"/>
      <x:c r="N1821" s="2" t="str"/>
      <x:c r="O1821" s="2" t="str"/>
      <x:c r="P1821" s="2" t="str">
        <x:v>Not reported / unavailable</x:v>
      </x:c>
      <x:c r="Q1821" s="2" t="str">
        <x:v>Shares Treasury</x:v>
      </x:c>
      <x:c r="R1821" s="2" t="str"/>
      <x:c r="S1821" s="2" t="str"/>
      <x:c r="T1821" s="2" t="str"/>
    </x:row>
    <x:row r="1822" ht="24" customHeight="1">
      <x:c r="C1822" s="2" t="str">
        <x:v>Historical Inputs!F1822</x:v>
      </x:c>
      <x:c r="D1822" s="2" t="str">
        <x:v>WFC</x:v>
      </x:c>
      <x:c r="E1822" s="2" t="str">
        <x:v>FY2024</x:v>
      </x:c>
      <x:c r="F1822" s="2" t="str">
        <x:v>deposits</x:v>
      </x:c>
      <x:c r="G1822" s="2" t="n">
        <x:v>1371804</x:v>
      </x:c>
      <x:c r="H1822" s="2" t="str">
        <x:v>USD</x:v>
      </x:c>
      <x:c r="I1822" s="2" t="str">
        <x:v>2024-12-31</x:v>
      </x:c>
      <x:c r="J1822" s="2" t="str">
        <x:v>2026-02-24</x:v>
      </x:c>
      <x:c r="K1822" s="2" t="str">
        <x:v>0000072971-26-000133</x:v>
      </x:c>
      <x:c r="L1822" s="2" t="str">
        <x:v>data/raw/filings/WFC_0000072971-26-000133_wfc-20251231_d2.htm</x:v>
      </x:c>
      <x:c r="M1822" s="2" t="str">
        <x:v>https://www.sec.gov/Archives/edgar/data/72971/000007297126000133/wfc-20251231_d2.htm</x:v>
      </x:c>
      <x:c r="N1822" s="2" t="str"/>
      <x:c r="O1822" s="2" t="str"/>
      <x:c r="P1822" s="2" t="str">
        <x:v>Structured source retained; exact visible anchor requires review</x:v>
      </x:c>
      <x:c r="Q1822" s="2" t="str">
        <x:v>Deposits</x:v>
      </x:c>
      <x:c r="R1822" s="2" t="str"/>
      <x:c r="S1822" s="2" t="str"/>
      <x:c r="T1822" s="2" t="str"/>
    </x:row>
    <x:row r="1823" ht="24" customHeight="1">
      <x:c r="C1823" s="2" t="str">
        <x:v>Historical Inputs!F1823</x:v>
      </x:c>
      <x:c r="D1823" s="2" t="str">
        <x:v>WFC</x:v>
      </x:c>
      <x:c r="E1823" s="2" t="str">
        <x:v>FY2024</x:v>
      </x:c>
      <x:c r="F1823" s="2" t="str">
        <x:v>loans_gross</x:v>
      </x:c>
      <x:c r="G1823" s="2" t="str">
        <x:v>n.a.</x:v>
      </x:c>
      <x:c r="H1823" s="2" t="str">
        <x:v>USDm</x:v>
      </x:c>
      <x:c r="I1823" s="2" t="str">
        <x:v>2024-12-31</x:v>
      </x:c>
      <x:c r="J1823" s="2" t="str"/>
      <x:c r="K1823" s="2" t="str"/>
      <x:c r="L1823" s="2" t="str"/>
      <x:c r="M1823" s="2" t="str"/>
      <x:c r="N1823" s="2" t="str"/>
      <x:c r="O1823" s="2" t="str"/>
      <x:c r="P1823" s="2" t="str">
        <x:v>Not reported / unavailable</x:v>
      </x:c>
      <x:c r="Q1823" s="2" t="str">
        <x:v>Gross loans and leases selected definition</x:v>
      </x:c>
      <x:c r="R1823" s="2" t="str"/>
      <x:c r="S1823" s="2" t="str"/>
      <x:c r="T1823" s="2" t="str"/>
    </x:row>
    <x:row r="1824" ht="24" customHeight="1">
      <x:c r="C1824" s="2" t="str">
        <x:v>Historical Inputs!F1824</x:v>
      </x:c>
      <x:c r="D1824" s="2" t="str">
        <x:v>WFC</x:v>
      </x:c>
      <x:c r="E1824" s="2" t="str">
        <x:v>FY2024</x:v>
      </x:c>
      <x:c r="F1824" s="2" t="str">
        <x:v>loans_net</x:v>
      </x:c>
      <x:c r="G1824" s="2" t="str">
        <x:v>n.a.</x:v>
      </x:c>
      <x:c r="H1824" s="2" t="str">
        <x:v>USDm</x:v>
      </x:c>
      <x:c r="I1824" s="2" t="str">
        <x:v>2024-12-31</x:v>
      </x:c>
      <x:c r="J1824" s="2" t="str"/>
      <x:c r="K1824" s="2" t="str"/>
      <x:c r="L1824" s="2" t="str"/>
      <x:c r="M1824" s="2" t="str"/>
      <x:c r="N1824" s="2" t="str"/>
      <x:c r="O1824" s="2" t="str"/>
      <x:c r="P1824" s="2" t="str">
        <x:v>Not reported / unavailable</x:v>
      </x:c>
      <x:c r="Q1824" s="2" t="str">
        <x:v>Net loans after allowance selected definition</x:v>
      </x:c>
      <x:c r="R1824" s="2" t="str"/>
      <x:c r="S1824" s="2" t="str"/>
      <x:c r="T1824" s="2" t="str"/>
    </x:row>
    <x:row r="1825" ht="24" customHeight="1">
      <x:c r="C1825" s="2" t="str">
        <x:v>Historical Inputs!F1825</x:v>
      </x:c>
      <x:c r="D1825" s="2" t="str">
        <x:v>WFC</x:v>
      </x:c>
      <x:c r="E1825" s="2" t="str">
        <x:v>FY2024</x:v>
      </x:c>
      <x:c r="F1825" s="2" t="str">
        <x:v>allowance</x:v>
      </x:c>
      <x:c r="G1825" s="2" t="str">
        <x:v>n.a.</x:v>
      </x:c>
      <x:c r="H1825" s="2" t="str">
        <x:v>USDm</x:v>
      </x:c>
      <x:c r="I1825" s="2" t="str">
        <x:v>2024-12-31</x:v>
      </x:c>
      <x:c r="J1825" s="2" t="str"/>
      <x:c r="K1825" s="2" t="str"/>
      <x:c r="L1825" s="2" t="str"/>
      <x:c r="M1825" s="2" t="str"/>
      <x:c r="N1825" s="2" t="str"/>
      <x:c r="O1825" s="2" t="str"/>
      <x:c r="P1825" s="2" t="str">
        <x:v>Not reported / unavailable</x:v>
      </x:c>
      <x:c r="Q1825" s="2" t="str">
        <x:v>Loan allowance for credit losses</x:v>
      </x:c>
      <x:c r="R1825" s="2" t="str"/>
      <x:c r="S1825" s="2" t="str"/>
      <x:c r="T1825" s="2" t="str"/>
    </x:row>
    <x:row r="1826" ht="24" customHeight="1">
      <x:c r="C1826" s="2" t="str">
        <x:v>Historical Inputs!F1826</x:v>
      </x:c>
      <x:c r="D1826" s="2" t="str">
        <x:v>WFC</x:v>
      </x:c>
      <x:c r="E1826" s="2" t="str">
        <x:v>FY2024</x:v>
      </x:c>
      <x:c r="F1826" s="2" t="str">
        <x:v>nonaccrual</x:v>
      </x:c>
      <x:c r="G1826" s="2" t="str">
        <x:v>n.a.</x:v>
      </x:c>
      <x:c r="H1826" s="2" t="str">
        <x:v>USDm</x:v>
      </x:c>
      <x:c r="I1826" s="2" t="str">
        <x:v>2024-12-31</x:v>
      </x:c>
      <x:c r="J1826" s="2" t="str"/>
      <x:c r="K1826" s="2" t="str"/>
      <x:c r="L1826" s="2" t="str"/>
      <x:c r="M1826" s="2" t="str"/>
      <x:c r="N1826" s="2" t="str"/>
      <x:c r="O1826" s="2" t="str"/>
      <x:c r="P1826" s="2" t="str">
        <x:v>Not reported / unavailable</x:v>
      </x:c>
      <x:c r="Q1826" s="2" t="str">
        <x:v>Nonaccrual</x:v>
      </x:c>
      <x:c r="R1826" s="2" t="str"/>
      <x:c r="S1826" s="2" t="str"/>
      <x:c r="T1826" s="2" t="str"/>
    </x:row>
    <x:row r="1827" ht="24" customHeight="1">
      <x:c r="C1827" s="2" t="str">
        <x:v>Historical Inputs!F1827</x:v>
      </x:c>
      <x:c r="D1827" s="2" t="str">
        <x:v>WFC</x:v>
      </x:c>
      <x:c r="E1827" s="2" t="str">
        <x:v>FY2024</x:v>
      </x:c>
      <x:c r="F1827" s="2" t="str">
        <x:v>cash</x:v>
      </x:c>
      <x:c r="G1827" s="2" t="str">
        <x:v>n.a.</x:v>
      </x:c>
      <x:c r="H1827" s="2" t="str">
        <x:v>USDm</x:v>
      </x:c>
      <x:c r="I1827" s="2" t="str">
        <x:v>2024-12-31</x:v>
      </x:c>
      <x:c r="J1827" s="2" t="str"/>
      <x:c r="K1827" s="2" t="str"/>
      <x:c r="L1827" s="2" t="str"/>
      <x:c r="M1827" s="2" t="str"/>
      <x:c r="N1827" s="2" t="str"/>
      <x:c r="O1827" s="2" t="str"/>
      <x:c r="P1827" s="2" t="str">
        <x:v>Not reported / unavailable</x:v>
      </x:c>
      <x:c r="Q1827" s="2" t="str">
        <x:v>Cash</x:v>
      </x:c>
      <x:c r="R1827" s="2" t="str"/>
      <x:c r="S1827" s="2" t="str"/>
      <x:c r="T1827" s="2" t="str"/>
    </x:row>
    <x:row r="1828" ht="24" customHeight="1">
      <x:c r="C1828" s="2" t="str">
        <x:v>Historical Inputs!F1828</x:v>
      </x:c>
      <x:c r="D1828" s="2" t="str">
        <x:v>WFC</x:v>
      </x:c>
      <x:c r="E1828" s="2" t="str">
        <x:v>FY2024</x:v>
      </x:c>
      <x:c r="F1828" s="2" t="str">
        <x:v>aoci</x:v>
      </x:c>
      <x:c r="G1828" s="2" t="n">
        <x:v>-12176</x:v>
      </x:c>
      <x:c r="H1828" s="2" t="str">
        <x:v>USD</x:v>
      </x:c>
      <x:c r="I1828" s="2" t="str">
        <x:v>2024-12-31</x:v>
      </x:c>
      <x:c r="J1828" s="2" t="str">
        <x:v>2026-02-24</x:v>
      </x:c>
      <x:c r="K1828" s="2" t="str">
        <x:v>0000072971-26-000133</x:v>
      </x:c>
      <x:c r="L1828" s="2" t="str">
        <x:v>data/raw/filings/WFC_0000072971-26-000133_wfc-20251231_d2.htm</x:v>
      </x:c>
      <x:c r="M1828" s="2" t="str">
        <x:v>https://www.sec.gov/Archives/edgar/data/72971/000007297126000133/wfc-20251231_d2.htm</x:v>
      </x:c>
      <x:c r="N1828" s="2" t="str"/>
      <x:c r="O1828" s="2" t="str"/>
      <x:c r="P1828" s="2" t="str">
        <x:v>Structured source retained; exact visible anchor requires review</x:v>
      </x:c>
      <x:c r="Q1828" s="2" t="str">
        <x:v>Accumulated Other Comprehensive Income (Loss), Net of Tax</x:v>
      </x:c>
      <x:c r="R1828" s="2" t="str"/>
      <x:c r="S1828" s="2" t="str">
        <x:v>highlighted/WFC_FY2024_2024-annual-report.pdf</x:v>
      </x:c>
      <x:c r="T1828" s="2" t="str">
        <x:v>90</x:v>
      </x:c>
    </x:row>
    <x:row r="1829" ht="24" customHeight="1">
      <x:c r="C1829" s="2" t="str">
        <x:v>Historical Inputs!F1829</x:v>
      </x:c>
      <x:c r="D1829" s="2" t="str">
        <x:v>WFC</x:v>
      </x:c>
      <x:c r="E1829" s="2" t="str">
        <x:v>FY2024</x:v>
      </x:c>
      <x:c r="F1829" s="2" t="str">
        <x:v>nii</x:v>
      </x:c>
      <x:c r="G1829" s="2" t="n">
        <x:v>47676</x:v>
      </x:c>
      <x:c r="H1829" s="2" t="str">
        <x:v>USD</x:v>
      </x:c>
      <x:c r="I1829" s="2" t="str">
        <x:v>2024-12-31</x:v>
      </x:c>
      <x:c r="J1829" s="2" t="str">
        <x:v>2026-02-24</x:v>
      </x:c>
      <x:c r="K1829" s="2" t="str">
        <x:v>0000072971-26-000133</x:v>
      </x:c>
      <x:c r="L1829" s="2" t="str">
        <x:v>data/raw/filings/WFC_0000072971-26-000133_wfc-20251231_d2.htm</x:v>
      </x:c>
      <x:c r="M1829" s="2" t="str">
        <x:v>https://www.sec.gov/Archives/edgar/data/72971/000007297126000133/wfc-20251231_d2.htm</x:v>
      </x:c>
      <x:c r="N1829" s="2" t="str"/>
      <x:c r="O1829" s="2" t="str"/>
      <x:c r="P1829" s="2" t="str">
        <x:v>Structured source retained; exact visible anchor requires review</x:v>
      </x:c>
      <x:c r="Q1829" s="2" t="str">
        <x:v>Interest Income (Expense), Net</x:v>
      </x:c>
      <x:c r="R1829" s="2" t="str"/>
      <x:c r="S1829" s="2" t="str"/>
      <x:c r="T1829" s="2" t="str"/>
    </x:row>
    <x:row r="1830" ht="24" customHeight="1">
      <x:c r="C1830" s="2" t="str">
        <x:v>Historical Inputs!F1830</x:v>
      </x:c>
      <x:c r="D1830" s="2" t="str">
        <x:v>WFC</x:v>
      </x:c>
      <x:c r="E1830" s="2" t="str">
        <x:v>FY2024</x:v>
      </x:c>
      <x:c r="F1830" s="2" t="str">
        <x:v>noninterest_income</x:v>
      </x:c>
      <x:c r="G1830" s="2" t="n">
        <x:v>34620</x:v>
      </x:c>
      <x:c r="H1830" s="2" t="str">
        <x:v>USD</x:v>
      </x:c>
      <x:c r="I1830" s="2" t="str">
        <x:v>2024-12-31</x:v>
      </x:c>
      <x:c r="J1830" s="2" t="str">
        <x:v>2026-02-24</x:v>
      </x:c>
      <x:c r="K1830" s="2" t="str">
        <x:v>0000072971-26-000133</x:v>
      </x:c>
      <x:c r="L1830" s="2" t="str">
        <x:v>data/raw/filings/WFC_0000072971-26-000133_wfc-20251231_d2.htm</x:v>
      </x:c>
      <x:c r="M1830" s="2" t="str">
        <x:v>https://www.sec.gov/Archives/edgar/data/72971/000007297126000133/wfc-20251231_d2.htm</x:v>
      </x:c>
      <x:c r="N1830" s="2" t="str"/>
      <x:c r="O1830" s="2" t="str"/>
      <x:c r="P1830" s="2" t="str">
        <x:v>Structured source retained; exact visible anchor requires review</x:v>
      </x:c>
      <x:c r="Q1830" s="2" t="str">
        <x:v>Noninterest Income</x:v>
      </x:c>
      <x:c r="R1830" s="2" t="str"/>
      <x:c r="S1830" s="2" t="str"/>
      <x:c r="T1830" s="2" t="str"/>
    </x:row>
    <x:row r="1831" ht="24" customHeight="1">
      <x:c r="C1831" s="2" t="str">
        <x:v>Historical Inputs!F1831</x:v>
      </x:c>
      <x:c r="D1831" s="2" t="str">
        <x:v>WFC</x:v>
      </x:c>
      <x:c r="E1831" s="2" t="str">
        <x:v>FY2024</x:v>
      </x:c>
      <x:c r="F1831" s="2" t="str">
        <x:v>revenue_reported</x:v>
      </x:c>
      <x:c r="G1831" s="2" t="n">
        <x:v>82296</x:v>
      </x:c>
      <x:c r="H1831" s="2" t="str">
        <x:v>USD</x:v>
      </x:c>
      <x:c r="I1831" s="2" t="str">
        <x:v>2024-12-31</x:v>
      </x:c>
      <x:c r="J1831" s="2" t="str">
        <x:v>2026-02-24</x:v>
      </x:c>
      <x:c r="K1831" s="2" t="str">
        <x:v>0000072971-26-000133</x:v>
      </x:c>
      <x:c r="L1831" s="2" t="str">
        <x:v>data/raw/filings/WFC_0000072971-26-000133_wfc-20251231_d2.htm</x:v>
      </x:c>
      <x:c r="M1831" s="2" t="str">
        <x:v>https://www.sec.gov/Archives/edgar/data/72971/000007297126000133/wfc-20251231_d2.htm</x:v>
      </x:c>
      <x:c r="N1831" s="2" t="str"/>
      <x:c r="O1831" s="2" t="str"/>
      <x:c r="P1831" s="2" t="str">
        <x:v>Structured source retained; exact visible anchor requires review</x:v>
      </x:c>
      <x:c r="Q1831" s="2" t="str">
        <x:v>Revenues, Net of Interest Expense</x:v>
      </x:c>
      <x:c r="R1831" s="2" t="str"/>
      <x:c r="S1831" s="2" t="str"/>
      <x:c r="T1831" s="2" t="str"/>
    </x:row>
    <x:row r="1832" ht="24" customHeight="1">
      <x:c r="C1832" s="2" t="str">
        <x:v>Historical Inputs!F1832</x:v>
      </x:c>
      <x:c r="D1832" s="2" t="str">
        <x:v>WFC</x:v>
      </x:c>
      <x:c r="E1832" s="2" t="str">
        <x:v>FY2024</x:v>
      </x:c>
      <x:c r="F1832" s="2" t="str">
        <x:v>opex</x:v>
      </x:c>
      <x:c r="G1832" s="2" t="n">
        <x:v>54598</x:v>
      </x:c>
      <x:c r="H1832" s="2" t="str">
        <x:v>USD</x:v>
      </x:c>
      <x:c r="I1832" s="2" t="str">
        <x:v>2024-12-31</x:v>
      </x:c>
      <x:c r="J1832" s="2" t="str">
        <x:v>2026-02-24</x:v>
      </x:c>
      <x:c r="K1832" s="2" t="str">
        <x:v>0000072971-26-000133</x:v>
      </x:c>
      <x:c r="L1832" s="2" t="str">
        <x:v>data/raw/filings/WFC_0000072971-26-000133_wfc-20251231_d2.htm</x:v>
      </x:c>
      <x:c r="M1832" s="2" t="str">
        <x:v>https://www.sec.gov/Archives/edgar/data/72971/000007297126000133/wfc-20251231_d2.htm</x:v>
      </x:c>
      <x:c r="N1832" s="2" t="str"/>
      <x:c r="O1832" s="2" t="str"/>
      <x:c r="P1832" s="2" t="str">
        <x:v>Structured source retained; exact visible anchor requires review</x:v>
      </x:c>
      <x:c r="Q1832" s="2" t="str">
        <x:v>Noninterest Expense</x:v>
      </x:c>
      <x:c r="R1832" s="2" t="str"/>
      <x:c r="S1832" s="2" t="str"/>
      <x:c r="T1832" s="2" t="str"/>
    </x:row>
    <x:row r="1833" ht="24" customHeight="1">
      <x:c r="C1833" s="2" t="str">
        <x:v>Historical Inputs!F1833</x:v>
      </x:c>
      <x:c r="D1833" s="2" t="str">
        <x:v>WFC</x:v>
      </x:c>
      <x:c r="E1833" s="2" t="str">
        <x:v>FY2024</x:v>
      </x:c>
      <x:c r="F1833" s="2" t="str">
        <x:v>provision</x:v>
      </x:c>
      <x:c r="G1833" s="2" t="n">
        <x:v>4334</x:v>
      </x:c>
      <x:c r="H1833" s="2" t="str">
        <x:v>USD</x:v>
      </x:c>
      <x:c r="I1833" s="2" t="str">
        <x:v>2024-12-31</x:v>
      </x:c>
      <x:c r="J1833" s="2" t="str">
        <x:v>2026-02-24</x:v>
      </x:c>
      <x:c r="K1833" s="2" t="str">
        <x:v>0000072971-26-000133</x:v>
      </x:c>
      <x:c r="L1833" s="2" t="str">
        <x:v>data/raw/filings/WFC_0000072971-26-000133_wfc-20251231_d2.htm</x:v>
      </x:c>
      <x:c r="M1833" s="2" t="str">
        <x:v>https://www.sec.gov/Archives/edgar/data/72971/000007297126000133/wfc-20251231_d2.htm</x:v>
      </x:c>
      <x:c r="N1833" s="2" t="str"/>
      <x:c r="O1833" s="2" t="str"/>
      <x:c r="P1833" s="2" t="str">
        <x:v>Structured source retained; exact visible anchor requires review</x:v>
      </x:c>
      <x:c r="Q1833" s="2" t="str">
        <x:v>Provision for Loan, Lease, and Other Losses</x:v>
      </x:c>
      <x:c r="R1833" s="2" t="str"/>
      <x:c r="S1833" s="2" t="str"/>
      <x:c r="T1833" s="2" t="str"/>
    </x:row>
    <x:row r="1834" ht="24" customHeight="1">
      <x:c r="C1834" s="2" t="str">
        <x:v>Historical Inputs!F1834</x:v>
      </x:c>
      <x:c r="D1834" s="2" t="str">
        <x:v>WFC</x:v>
      </x:c>
      <x:c r="E1834" s="2" t="str">
        <x:v>FY2024</x:v>
      </x:c>
      <x:c r="F1834" s="2" t="str">
        <x:v>pretax</x:v>
      </x:c>
      <x:c r="G1834" s="2" t="n">
        <x:v>23364</x:v>
      </x:c>
      <x:c r="H1834" s="2" t="str">
        <x:v>USD</x:v>
      </x:c>
      <x:c r="I1834" s="2" t="str">
        <x:v>2024-12-31</x:v>
      </x:c>
      <x:c r="J1834" s="2" t="str">
        <x:v>2026-02-24</x:v>
      </x:c>
      <x:c r="K1834" s="2" t="str">
        <x:v>0000072971-26-000133</x:v>
      </x:c>
      <x:c r="L1834" s="2" t="str">
        <x:v>data/raw/filings/WFC_0000072971-26-000133_wfc-20251231_d2.htm</x:v>
      </x:c>
      <x:c r="M1834" s="2" t="str">
        <x:v>https://www.sec.gov/Archives/edgar/data/72971/000007297126000133/wfc-20251231_d2.htm</x:v>
      </x:c>
      <x:c r="N1834" s="2" t="str"/>
      <x:c r="O1834" s="2" t="str"/>
      <x:c r="P1834" s="2" t="str">
        <x:v>Structured source retained; exact visible anchor requires review</x:v>
      </x:c>
      <x:c r="Q1834" s="2" t="str">
        <x:v>Income (Loss) from Continuing Operations before Income Taxes, Noncontrolling Interest</x:v>
      </x:c>
      <x:c r="R1834" s="2" t="str"/>
      <x:c r="S1834" s="2" t="str"/>
      <x:c r="T1834" s="2" t="str"/>
    </x:row>
    <x:row r="1835" ht="24" customHeight="1">
      <x:c r="C1835" s="2" t="str">
        <x:v>Historical Inputs!F1835</x:v>
      </x:c>
      <x:c r="D1835" s="2" t="str">
        <x:v>WFC</x:v>
      </x:c>
      <x:c r="E1835" s="2" t="str">
        <x:v>FY2024</x:v>
      </x:c>
      <x:c r="F1835" s="2" t="str">
        <x:v>tax</x:v>
      </x:c>
      <x:c r="G1835" s="2" t="n">
        <x:v>3399</x:v>
      </x:c>
      <x:c r="H1835" s="2" t="str">
        <x:v>USD</x:v>
      </x:c>
      <x:c r="I1835" s="2" t="str">
        <x:v>2024-12-31</x:v>
      </x:c>
      <x:c r="J1835" s="2" t="str">
        <x:v>2026-02-24</x:v>
      </x:c>
      <x:c r="K1835" s="2" t="str">
        <x:v>0000072971-26-000133</x:v>
      </x:c>
      <x:c r="L1835" s="2" t="str">
        <x:v>data/raw/filings/WFC_0000072971-26-000133_wfc-20251231_d2.htm</x:v>
      </x:c>
      <x:c r="M1835" s="2" t="str">
        <x:v>https://www.sec.gov/Archives/edgar/data/72971/000007297126000133/wfc-20251231_d2.htm</x:v>
      </x:c>
      <x:c r="N1835" s="2" t="str"/>
      <x:c r="O1835" s="2" t="str"/>
      <x:c r="P1835" s="2" t="str">
        <x:v>Structured source retained; exact visible anchor requires review</x:v>
      </x:c>
      <x:c r="Q1835" s="2" t="str">
        <x:v>Income Tax Expense (Benefit)</x:v>
      </x:c>
      <x:c r="R1835" s="2" t="str"/>
      <x:c r="S1835" s="2" t="str"/>
      <x:c r="T1835" s="2" t="str"/>
    </x:row>
    <x:row r="1836" ht="24" customHeight="1">
      <x:c r="C1836" s="2" t="str">
        <x:v>Historical Inputs!F1836</x:v>
      </x:c>
      <x:c r="D1836" s="2" t="str">
        <x:v>WFC</x:v>
      </x:c>
      <x:c r="E1836" s="2" t="str">
        <x:v>FY2024</x:v>
      </x:c>
      <x:c r="F1836" s="2" t="str">
        <x:v>net_income</x:v>
      </x:c>
      <x:c r="G1836" s="2" t="n">
        <x:v>19722</x:v>
      </x:c>
      <x:c r="H1836" s="2" t="str">
        <x:v>USD</x:v>
      </x:c>
      <x:c r="I1836" s="2" t="str">
        <x:v>2024-12-31</x:v>
      </x:c>
      <x:c r="J1836" s="2" t="str">
        <x:v>2026-02-24</x:v>
      </x:c>
      <x:c r="K1836" s="2" t="str">
        <x:v>0000072971-26-000133</x:v>
      </x:c>
      <x:c r="L1836" s="2" t="str">
        <x:v>data/raw/filings/WFC_0000072971-26-000133_wfc-20251231_d2.htm</x:v>
      </x:c>
      <x:c r="M1836" s="2" t="str">
        <x:v>https://www.sec.gov/Archives/edgar/data/72971/000007297126000133/wfc-20251231_d2.htm</x:v>
      </x:c>
      <x:c r="N1836" s="2" t="str"/>
      <x:c r="O1836" s="2" t="str"/>
      <x:c r="P1836" s="2" t="str">
        <x:v>Structured source retained; exact visible anchor requires review</x:v>
      </x:c>
      <x:c r="Q1836" s="2" t="str">
        <x:v>Net Income (Loss) Attributable to Parent</x:v>
      </x:c>
      <x:c r="R1836" s="2" t="str"/>
      <x:c r="S1836" s="2" t="str"/>
      <x:c r="T1836" s="2" t="str"/>
    </x:row>
    <x:row r="1837" ht="24" customHeight="1">
      <x:c r="C1837" s="2" t="str">
        <x:v>Historical Inputs!F1837</x:v>
      </x:c>
      <x:c r="D1837" s="2" t="str">
        <x:v>WFC</x:v>
      </x:c>
      <x:c r="E1837" s="2" t="str">
        <x:v>FY2024</x:v>
      </x:c>
      <x:c r="F1837" s="2" t="str">
        <x:v>common_income</x:v>
      </x:c>
      <x:c r="G1837" s="2" t="n">
        <x:v>18606</x:v>
      </x:c>
      <x:c r="H1837" s="2" t="str">
        <x:v>USD</x:v>
      </x:c>
      <x:c r="I1837" s="2" t="str">
        <x:v>2024-12-31</x:v>
      </x:c>
      <x:c r="J1837" s="2" t="str">
        <x:v>2026-02-24</x:v>
      </x:c>
      <x:c r="K1837" s="2" t="str">
        <x:v>0000072971-26-000133</x:v>
      </x:c>
      <x:c r="L1837" s="2" t="str">
        <x:v>data/raw/filings/WFC_0000072971-26-000133_wfc-20251231_d2.htm</x:v>
      </x:c>
      <x:c r="M1837" s="2" t="str">
        <x:v>https://www.sec.gov/Archives/edgar/data/72971/000007297126000133/wfc-20251231_d2.htm</x:v>
      </x:c>
      <x:c r="N1837" s="2" t="str"/>
      <x:c r="O1837" s="2" t="str"/>
      <x:c r="P1837" s="2" t="str">
        <x:v>Structured source retained; exact visible anchor requires review</x:v>
      </x:c>
      <x:c r="Q1837" s="2" t="str">
        <x:v>Net Income (Loss) Available to Common Stockholders, Basic</x:v>
      </x:c>
      <x:c r="R1837" s="2" t="str"/>
      <x:c r="S1837" s="2" t="str"/>
      <x:c r="T1837" s="2" t="str"/>
    </x:row>
    <x:row r="1838" ht="24" customHeight="1">
      <x:c r="C1838" s="2" t="str">
        <x:v>Historical Inputs!F1838</x:v>
      </x:c>
      <x:c r="D1838" s="2" t="str">
        <x:v>WFC</x:v>
      </x:c>
      <x:c r="E1838" s="2" t="str">
        <x:v>FY2024</x:v>
      </x:c>
      <x:c r="F1838" s="2" t="str">
        <x:v>preferred_div</x:v>
      </x:c>
      <x:c r="G1838" s="2" t="n">
        <x:v>1116</x:v>
      </x:c>
      <x:c r="H1838" s="2" t="str">
        <x:v>USD</x:v>
      </x:c>
      <x:c r="I1838" s="2" t="str">
        <x:v>2024-12-31</x:v>
      </x:c>
      <x:c r="J1838" s="2" t="str">
        <x:v>2026-02-24</x:v>
      </x:c>
      <x:c r="K1838" s="2" t="str">
        <x:v>0000072971-26-000133</x:v>
      </x:c>
      <x:c r="L1838" s="2" t="str">
        <x:v>data/raw/filings/WFC_0000072971-26-000133_wfc-20251231_d2.htm</x:v>
      </x:c>
      <x:c r="M1838" s="2" t="str">
        <x:v>https://www.sec.gov/Archives/edgar/data/72971/000007297126000133/wfc-20251231_d2.htm</x:v>
      </x:c>
      <x:c r="N1838" s="2" t="str"/>
      <x:c r="O1838" s="2" t="str"/>
      <x:c r="P1838" s="2" t="str">
        <x:v>Structured source retained; exact visible anchor requires review</x:v>
      </x:c>
      <x:c r="Q1838" s="2" t="str">
        <x:v>Preferred Stock Dividends and Other Adjustments</x:v>
      </x:c>
      <x:c r="R1838" s="2" t="str"/>
      <x:c r="S1838" s="2" t="str">
        <x:v>highlighted/WFC_FY2024_2024-annual-report.pdf</x:v>
      </x:c>
      <x:c r="T1838" s="2" t="str">
        <x:v>88,181</x:v>
      </x:c>
    </x:row>
    <x:row r="1839" ht="24" customHeight="1">
      <x:c r="C1839" s="2" t="str">
        <x:v>Historical Inputs!F1839</x:v>
      </x:c>
      <x:c r="D1839" s="2" t="str">
        <x:v>WFC</x:v>
      </x:c>
      <x:c r="E1839" s="2" t="str">
        <x:v>FY2024</x:v>
      </x:c>
      <x:c r="F1839" s="2" t="str">
        <x:v>eps</x:v>
      </x:c>
      <x:c r="G1839" s="2" t="n">
        <x:v>5.37</x:v>
      </x:c>
      <x:c r="H1839" s="2" t="str">
        <x:v>USD/shares</x:v>
      </x:c>
      <x:c r="I1839" s="2" t="str">
        <x:v>2024-12-31</x:v>
      </x:c>
      <x:c r="J1839" s="2" t="str">
        <x:v>2026-02-24</x:v>
      </x:c>
      <x:c r="K1839" s="2" t="str">
        <x:v>0000072971-26-000133</x:v>
      </x:c>
      <x:c r="L1839" s="2" t="str">
        <x:v>data/raw/filings/WFC_0000072971-26-000133_wfc-20251231_d2.htm</x:v>
      </x:c>
      <x:c r="M1839" s="2" t="str">
        <x:v>https://www.sec.gov/Archives/edgar/data/72971/000007297126000133/wfc-20251231_d2.htm</x:v>
      </x:c>
      <x:c r="N1839" s="2" t="str"/>
      <x:c r="O1839" s="2" t="str"/>
      <x:c r="P1839" s="2" t="str">
        <x:v>Structured source retained; exact visible anchor requires review</x:v>
      </x:c>
      <x:c r="Q1839" s="2" t="str">
        <x:v>Earnings Per Share, Diluted</x:v>
      </x:c>
      <x:c r="R1839" s="2" t="str"/>
      <x:c r="S1839" s="2" t="str"/>
      <x:c r="T1839" s="2" t="str"/>
    </x:row>
    <x:row r="1840" ht="24" customHeight="1">
      <x:c r="C1840" s="2" t="str">
        <x:v>Historical Inputs!F1840</x:v>
      </x:c>
      <x:c r="D1840" s="2" t="str">
        <x:v>WFC</x:v>
      </x:c>
      <x:c r="E1840" s="2" t="str">
        <x:v>FY2024</x:v>
      </x:c>
      <x:c r="F1840" s="2" t="str">
        <x:v>shares_diluted</x:v>
      </x:c>
      <x:c r="G1840" s="2" t="n">
        <x:v>3467.6</x:v>
      </x:c>
      <x:c r="H1840" s="2" t="str">
        <x:v>shares</x:v>
      </x:c>
      <x:c r="I1840" s="2" t="str">
        <x:v>2024-12-31</x:v>
      </x:c>
      <x:c r="J1840" s="2" t="str">
        <x:v>2026-02-24</x:v>
      </x:c>
      <x:c r="K1840" s="2" t="str">
        <x:v>0000072971-26-000133</x:v>
      </x:c>
      <x:c r="L1840" s="2" t="str">
        <x:v>data/raw/filings/WFC_0000072971-26-000133_wfc-20251231_d2.htm</x:v>
      </x:c>
      <x:c r="M1840" s="2" t="str">
        <x:v>https://www.sec.gov/Archives/edgar/data/72971/000007297126000133/wfc-20251231_d2.htm</x:v>
      </x:c>
      <x:c r="N1840" s="2" t="str"/>
      <x:c r="O1840" s="2" t="str"/>
      <x:c r="P1840" s="2" t="str">
        <x:v>Structured source retained; exact visible anchor requires review</x:v>
      </x:c>
      <x:c r="Q1840" s="2" t="str">
        <x:v>Weighted Average Number of Shares Outstanding, Diluted</x:v>
      </x:c>
      <x:c r="R1840" s="2" t="str"/>
      <x:c r="S1840" s="2" t="str">
        <x:v>highlighted/WFC_FY2024_2024-annual-report.pdf</x:v>
      </x:c>
      <x:c r="T1840" s="2" t="str">
        <x:v>9,88,181</x:v>
      </x:c>
    </x:row>
    <x:row r="1841" ht="24" customHeight="1">
      <x:c r="C1841" s="2" t="str">
        <x:v>Historical Inputs!F1841</x:v>
      </x:c>
      <x:c r="D1841" s="2" t="str">
        <x:v>WFC</x:v>
      </x:c>
      <x:c r="E1841" s="2" t="str">
        <x:v>FY2024</x:v>
      </x:c>
      <x:c r="F1841" s="2" t="str">
        <x:v>dps</x:v>
      </x:c>
      <x:c r="G1841" s="2" t="n">
        <x:v>1.5</x:v>
      </x:c>
      <x:c r="H1841" s="2" t="str">
        <x:v>USD/shares</x:v>
      </x:c>
      <x:c r="I1841" s="2" t="str">
        <x:v>2024-12-31</x:v>
      </x:c>
      <x:c r="J1841" s="2" t="str">
        <x:v>2026-02-24</x:v>
      </x:c>
      <x:c r="K1841" s="2" t="str">
        <x:v>0000072971-26-000133</x:v>
      </x:c>
      <x:c r="L1841" s="2" t="str">
        <x:v>data/raw/filings/WFC_0000072971-26-000133_wfc-20251231_d2.htm</x:v>
      </x:c>
      <x:c r="M1841" s="2" t="str">
        <x:v>https://www.sec.gov/Archives/edgar/data/72971/000007297126000133/wfc-20251231_d2.htm</x:v>
      </x:c>
      <x:c r="N1841" s="2" t="str"/>
      <x:c r="O1841" s="2" t="str"/>
      <x:c r="P1841" s="2" t="str">
        <x:v>Structured source retained; exact visible anchor requires review</x:v>
      </x:c>
      <x:c r="Q1841" s="2" t="str">
        <x:v>Common Stock, Dividends, Per Share, Declared</x:v>
      </x:c>
      <x:c r="R1841" s="2" t="str"/>
      <x:c r="S1841" s="2" t="str">
        <x:v>highlighted/WFC_FY2024_2024-annual-report.pdf</x:v>
      </x:c>
      <x:c r="T1841" s="2" t="str">
        <x:v>9,13</x:v>
      </x:c>
    </x:row>
    <x:row r="1842" ht="24" customHeight="1">
      <x:c r="C1842" s="2" t="str">
        <x:v>Historical Inputs!F1842</x:v>
      </x:c>
      <x:c r="D1842" s="2" t="str">
        <x:v>WFC</x:v>
      </x:c>
      <x:c r="E1842" s="2" t="str">
        <x:v>FY2024</x:v>
      </x:c>
      <x:c r="F1842" s="2" t="str">
        <x:v>dividends</x:v>
      </x:c>
      <x:c r="G1842" s="2" t="n">
        <x:v>5133</x:v>
      </x:c>
      <x:c r="H1842" s="2" t="str">
        <x:v>USD</x:v>
      </x:c>
      <x:c r="I1842" s="2" t="str">
        <x:v>2024-12-31</x:v>
      </x:c>
      <x:c r="J1842" s="2" t="str">
        <x:v>2026-02-24</x:v>
      </x:c>
      <x:c r="K1842" s="2" t="str">
        <x:v>0000072971-26-000133</x:v>
      </x:c>
      <x:c r="L1842" s="2" t="str">
        <x:v>data/raw/filings/WFC_0000072971-26-000133_wfc-20251231_d2.htm</x:v>
      </x:c>
      <x:c r="M1842" s="2" t="str">
        <x:v>https://www.sec.gov/Archives/edgar/data/72971/000007297126000133/wfc-20251231_d2.htm</x:v>
      </x:c>
      <x:c r="N1842" s="2" t="str"/>
      <x:c r="O1842" s="2" t="str"/>
      <x:c r="P1842" s="2" t="str">
        <x:v>Structured source retained; exact visible anchor requires review</x:v>
      </x:c>
      <x:c r="Q1842" s="2" t="str">
        <x:v>Payments of Ordinary Dividends, Common Stock</x:v>
      </x:c>
      <x:c r="R1842" s="2" t="str"/>
      <x:c r="S1842" s="2" t="str">
        <x:v>highlighted/WFC_FY2024_2024-annual-report.pdf</x:v>
      </x:c>
      <x:c r="T1842" s="2" t="str">
        <x:v>92,187</x:v>
      </x:c>
    </x:row>
    <x:row r="1843" ht="24" customHeight="1">
      <x:c r="C1843" s="2" t="str">
        <x:v>Historical Inputs!F1843</x:v>
      </x:c>
      <x:c r="D1843" s="2" t="str">
        <x:v>WFC</x:v>
      </x:c>
      <x:c r="E1843" s="2" t="str">
        <x:v>FY2024</x:v>
      </x:c>
      <x:c r="F1843" s="2" t="str">
        <x:v>buybacks</x:v>
      </x:c>
      <x:c r="G1843" s="2" t="n">
        <x:v>19448</x:v>
      </x:c>
      <x:c r="H1843" s="2" t="str">
        <x:v>USD</x:v>
      </x:c>
      <x:c r="I1843" s="2" t="str">
        <x:v>2024-12-31</x:v>
      </x:c>
      <x:c r="J1843" s="2" t="str">
        <x:v>2026-02-24</x:v>
      </x:c>
      <x:c r="K1843" s="2" t="str">
        <x:v>0000072971-26-000133</x:v>
      </x:c>
      <x:c r="L1843" s="2" t="str">
        <x:v>data/raw/filings/WFC_0000072971-26-000133_wfc-20251231_d2.htm</x:v>
      </x:c>
      <x:c r="M1843" s="2" t="str">
        <x:v>https://www.sec.gov/Archives/edgar/data/72971/000007297126000133/wfc-20251231_d2.htm</x:v>
      </x:c>
      <x:c r="N1843" s="2" t="str"/>
      <x:c r="O1843" s="2" t="str"/>
      <x:c r="P1843" s="2" t="str">
        <x:v>Structured source retained; exact visible anchor requires review</x:v>
      </x:c>
      <x:c r="Q1843" s="2" t="str">
        <x:v>Payments for Repurchase of Common Stock</x:v>
      </x:c>
      <x:c r="R1843" s="2" t="str"/>
      <x:c r="S1843" s="2" t="str">
        <x:v>highlighted/WFC_FY2024_2024-annual-report.pdf</x:v>
      </x:c>
      <x:c r="T1843" s="2" t="str">
        <x:v>92,187</x:v>
      </x:c>
    </x:row>
    <x:row r="1844" ht="24" customHeight="1">
      <x:c r="C1844" s="2" t="str">
        <x:v>Historical Inputs!F1844</x:v>
      </x:c>
      <x:c r="D1844" s="2" t="str">
        <x:v>WFC</x:v>
      </x:c>
      <x:c r="E1844" s="2" t="str">
        <x:v>FY2024</x:v>
      </x:c>
      <x:c r="F1844" s="2" t="str">
        <x:v>chargeoffs</x:v>
      </x:c>
      <x:c r="G1844" s="2" t="str">
        <x:v>n.a.</x:v>
      </x:c>
      <x:c r="H1844" s="2" t="str">
        <x:v>USDm</x:v>
      </x:c>
      <x:c r="I1844" s="2" t="str">
        <x:v>2024-12-31</x:v>
      </x:c>
      <x:c r="J1844" s="2" t="str"/>
      <x:c r="K1844" s="2" t="str"/>
      <x:c r="L1844" s="2" t="str"/>
      <x:c r="M1844" s="2" t="str"/>
      <x:c r="N1844" s="2" t="str"/>
      <x:c r="O1844" s="2" t="str"/>
      <x:c r="P1844" s="2" t="str">
        <x:v>Not reported / unavailable</x:v>
      </x:c>
      <x:c r="Q1844" s="2" t="str">
        <x:v>Gross loan charge-offs</x:v>
      </x:c>
      <x:c r="R1844" s="2" t="str"/>
      <x:c r="S1844" s="2" t="str"/>
      <x:c r="T1844" s="2" t="str"/>
    </x:row>
    <x:row r="1845" ht="24" customHeight="1">
      <x:c r="C1845" s="2" t="str">
        <x:v>Historical Inputs!F1845</x:v>
      </x:c>
      <x:c r="D1845" s="2" t="str">
        <x:v>WFC</x:v>
      </x:c>
      <x:c r="E1845" s="2" t="str">
        <x:v>FY2024</x:v>
      </x:c>
      <x:c r="F1845" s="2" t="str">
        <x:v>recoveries</x:v>
      </x:c>
      <x:c r="G1845" s="2" t="str">
        <x:v>n.a.</x:v>
      </x:c>
      <x:c r="H1845" s="2" t="str">
        <x:v>USDm</x:v>
      </x:c>
      <x:c r="I1845" s="2" t="str">
        <x:v>2024-12-31</x:v>
      </x:c>
      <x:c r="J1845" s="2" t="str"/>
      <x:c r="K1845" s="2" t="str"/>
      <x:c r="L1845" s="2" t="str"/>
      <x:c r="M1845" s="2" t="str"/>
      <x:c r="N1845" s="2" t="str"/>
      <x:c r="O1845" s="2" t="str"/>
      <x:c r="P1845" s="2" t="str">
        <x:v>Not reported / unavailable</x:v>
      </x:c>
      <x:c r="Q1845" s="2" t="str">
        <x:v>Loan recoveries</x:v>
      </x:c>
      <x:c r="R1845" s="2" t="str"/>
      <x:c r="S1845" s="2" t="str"/>
      <x:c r="T1845" s="2" t="str"/>
    </x:row>
    <x:row r="1846" ht="24" customHeight="1">
      <x:c r="C1846" s="2" t="str">
        <x:v>Historical Inputs!F1846</x:v>
      </x:c>
      <x:c r="D1846" s="2" t="str">
        <x:v>WFC</x:v>
      </x:c>
      <x:c r="E1846" s="2" t="str">
        <x:v>FY2024</x:v>
      </x:c>
      <x:c r="F1846" s="2" t="str">
        <x:v>rwa</x:v>
      </x:c>
      <x:c r="G1846" s="2" t="str">
        <x:v>n.a.</x:v>
      </x:c>
      <x:c r="H1846" s="2" t="str">
        <x:v>USDm</x:v>
      </x:c>
      <x:c r="I1846" s="2" t="str">
        <x:v>2024-12-31</x:v>
      </x:c>
      <x:c r="J1846" s="2" t="str"/>
      <x:c r="K1846" s="2" t="str"/>
      <x:c r="L1846" s="2" t="str"/>
      <x:c r="M1846" s="2" t="str"/>
      <x:c r="N1846" s="2" t="str"/>
      <x:c r="O1846" s="2" t="str"/>
      <x:c r="P1846" s="2" t="str">
        <x:v>Not reported / unavailable</x:v>
      </x:c>
      <x:c r="Q1846" s="2" t="str">
        <x:v>Risk-weighted assets</x:v>
      </x:c>
      <x:c r="R1846" s="2" t="str"/>
      <x:c r="S1846" s="2" t="str"/>
      <x:c r="T1846" s="2" t="str"/>
    </x:row>
    <x:row r="1847" ht="24" customHeight="1">
      <x:c r="C1847" s="2" t="str">
        <x:v>Historical Inputs!F1847</x:v>
      </x:c>
      <x:c r="D1847" s="2" t="str">
        <x:v>WFC</x:v>
      </x:c>
      <x:c r="E1847" s="2" t="str">
        <x:v>FY2024</x:v>
      </x:c>
      <x:c r="F1847" s="2" t="str">
        <x:v>cet1_reported</x:v>
      </x:c>
      <x:c r="G1847" s="2" t="str">
        <x:v>n.a.</x:v>
      </x:c>
      <x:c r="H1847" s="2" t="str">
        <x:v>%</x:v>
      </x:c>
      <x:c r="I1847" s="2" t="str">
        <x:v>2024-12-31</x:v>
      </x:c>
      <x:c r="J1847" s="2" t="str"/>
      <x:c r="K1847" s="2" t="str"/>
      <x:c r="L1847" s="2" t="str"/>
      <x:c r="M1847" s="2" t="str"/>
      <x:c r="N1847" s="2" t="str"/>
      <x:c r="O1847" s="2" t="str"/>
      <x:c r="P1847" s="2" t="str">
        <x:v>Not reported / unavailable</x:v>
      </x:c>
      <x:c r="Q1847" s="2" t="str">
        <x:v>Actual standardized CET1 ratio</x:v>
      </x:c>
      <x:c r="R1847" s="2" t="str"/>
      <x:c r="S1847" s="2" t="str"/>
      <x:c r="T1847" s="2" t="str"/>
    </x:row>
    <x:row r="1848" ht="24" customHeight="1">
      <x:c r="C1848" s="2" t="str">
        <x:v>Historical Inputs!F1848</x:v>
      </x:c>
      <x:c r="D1848" s="2" t="str">
        <x:v>WFC</x:v>
      </x:c>
      <x:c r="E1848" s="2" t="str">
        <x:v>FY2024</x:v>
      </x:c>
      <x:c r="F1848" s="2" t="str">
        <x:v>nim_reported</x:v>
      </x:c>
      <x:c r="G1848" s="2" t="str">
        <x:v>n.a.</x:v>
      </x:c>
      <x:c r="H1848" s="2" t="str">
        <x:v>%</x:v>
      </x:c>
      <x:c r="I1848" s="2" t="str">
        <x:v>2024-12-31</x:v>
      </x:c>
      <x:c r="J1848" s="2" t="str"/>
      <x:c r="K1848" s="2" t="str"/>
      <x:c r="L1848" s="2" t="str"/>
      <x:c r="M1848" s="2" t="str"/>
      <x:c r="N1848" s="2" t="str"/>
      <x:c r="O1848" s="2" t="str"/>
      <x:c r="P1848" s="2" t="str">
        <x:v>Not reported / unavailable</x:v>
      </x:c>
      <x:c r="Q1848" s="2" t="str">
        <x:v>Issuer reported net interest margin</x:v>
      </x:c>
      <x:c r="R1848" s="2" t="str"/>
      <x:c r="S1848" s="2" t="str"/>
      <x:c r="T1848" s="2" t="str"/>
    </x:row>
    <x:row r="1849" ht="24" customHeight="1">
      <x:c r="C1849" s="2" t="str">
        <x:v>Historical Inputs!F1849</x:v>
      </x:c>
      <x:c r="D1849" s="2" t="str">
        <x:v>WFC</x:v>
      </x:c>
      <x:c r="E1849" s="2" t="str">
        <x:v>FY2024</x:v>
      </x:c>
      <x:c r="F1849" s="2" t="str">
        <x:v>bvps_reported</x:v>
      </x:c>
      <x:c r="G1849" s="2" t="str">
        <x:v>n.a.</x:v>
      </x:c>
      <x:c r="H1849" s="2" t="str">
        <x:v>USD/share</x:v>
      </x:c>
      <x:c r="I1849" s="2" t="str">
        <x:v>2024-12-31</x:v>
      </x:c>
      <x:c r="J1849" s="2" t="str"/>
      <x:c r="K1849" s="2" t="str"/>
      <x:c r="L1849" s="2" t="str"/>
      <x:c r="M1849" s="2" t="str"/>
      <x:c r="N1849" s="2" t="str"/>
      <x:c r="O1849" s="2" t="str"/>
      <x:c r="P1849" s="2" t="str">
        <x:v>Not reported / unavailable</x:v>
      </x:c>
      <x:c r="Q1849" s="2" t="str">
        <x:v>Reported common book value per share</x:v>
      </x:c>
      <x:c r="R1849" s="2" t="str"/>
      <x:c r="S1849" s="2" t="str"/>
      <x:c r="T1849" s="2" t="str"/>
    </x:row>
    <x:row r="1850" ht="24" customHeight="1">
      <x:c r="C1850" s="2" t="str">
        <x:v>Historical Inputs!F1850</x:v>
      </x:c>
      <x:c r="D1850" s="2" t="str">
        <x:v>WFC</x:v>
      </x:c>
      <x:c r="E1850" s="2" t="str">
        <x:v>FY2024</x:v>
      </x:c>
      <x:c r="F1850" s="2" t="str">
        <x:v>tbvps_reported</x:v>
      </x:c>
      <x:c r="G1850" s="2" t="str">
        <x:v>n.a.</x:v>
      </x:c>
      <x:c r="H1850" s="2" t="str">
        <x:v>USD/share</x:v>
      </x:c>
      <x:c r="I1850" s="2" t="str">
        <x:v>2024-12-31</x:v>
      </x:c>
      <x:c r="J1850" s="2" t="str"/>
      <x:c r="K1850" s="2" t="str"/>
      <x:c r="L1850" s="2" t="str"/>
      <x:c r="M1850" s="2" t="str"/>
      <x:c r="N1850" s="2" t="str"/>
      <x:c r="O1850" s="2" t="str"/>
      <x:c r="P1850" s="2" t="str">
        <x:v>Not reported / unavailable</x:v>
      </x:c>
      <x:c r="Q1850" s="2" t="str">
        <x:v>Reported tangible book value per share</x:v>
      </x:c>
      <x:c r="R1850" s="2" t="str"/>
      <x:c r="S1850" s="2" t="str"/>
      <x:c r="T1850" s="2" t="str"/>
    </x:row>
    <x:row r="1851" ht="24" customHeight="1">
      <x:c r="C1851" s="2" t="str">
        <x:v>Historical Inputs!F1851</x:v>
      </x:c>
      <x:c r="D1851" s="2" t="str">
        <x:v>WFC</x:v>
      </x:c>
      <x:c r="E1851" s="2" t="str">
        <x:v>FY2024</x:v>
      </x:c>
      <x:c r="F1851" s="2" t="str">
        <x:v>tce_reported</x:v>
      </x:c>
      <x:c r="G1851" s="2" t="str">
        <x:v>n.a.</x:v>
      </x:c>
      <x:c r="H1851" s="2" t="str">
        <x:v>USDm</x:v>
      </x:c>
      <x:c r="I1851" s="2" t="str">
        <x:v>2024-12-31</x:v>
      </x:c>
      <x:c r="J1851" s="2" t="str"/>
      <x:c r="K1851" s="2" t="str"/>
      <x:c r="L1851" s="2" t="str"/>
      <x:c r="M1851" s="2" t="str"/>
      <x:c r="N1851" s="2" t="str"/>
      <x:c r="O1851" s="2" t="str"/>
      <x:c r="P1851" s="2" t="str">
        <x:v>Not reported / unavailable</x:v>
      </x:c>
      <x:c r="Q1851" s="2" t="str">
        <x:v>Reported tangible common equity</x:v>
      </x:c>
      <x:c r="R1851" s="2" t="str"/>
      <x:c r="S1851" s="2" t="str"/>
      <x:c r="T1851" s="2" t="str"/>
    </x:row>
    <x:row r="1852" ht="24" customHeight="1">
      <x:c r="C1852" s="2" t="str">
        <x:v>Historical Inputs!F1852</x:v>
      </x:c>
      <x:c r="D1852" s="2" t="str">
        <x:v>WFC</x:v>
      </x:c>
      <x:c r="E1852" s="2" t="str">
        <x:v>FY2025</x:v>
      </x:c>
      <x:c r="F1852" s="2" t="str">
        <x:v>assets</x:v>
      </x:c>
      <x:c r="G1852" s="2" t="n">
        <x:v>2148631</x:v>
      </x:c>
      <x:c r="H1852" s="2" t="str">
        <x:v>USD</x:v>
      </x:c>
      <x:c r="I1852" s="2" t="str">
        <x:v>2025-12-31</x:v>
      </x:c>
      <x:c r="J1852" s="2" t="str">
        <x:v>2026-07-28</x:v>
      </x:c>
      <x:c r="K1852" s="2" t="str">
        <x:v>0000072971-26-000302</x:v>
      </x:c>
      <x:c r="L1852" s="2" t="str">
        <x:v>data/raw/filings/WFC_0000072971-26-000302_wfc-20260630.htm</x:v>
      </x:c>
      <x:c r="M1852" s="2" t="str">
        <x:v>https://www.sec.gov/Archives/edgar/data/72971/000007297126000302/wfc-20260630.htm</x:v>
      </x:c>
      <x:c r="N1852" s="2" t="str">
        <x:v>f-303</x:v>
      </x:c>
      <x:c r="O1852" s="2" t="str"/>
      <x:c r="P1852" s="2" t="str">
        <x:v>Exact XBRL anchor</x:v>
      </x:c>
      <x:c r="Q1852" s="2" t="str">
        <x:v>Assets</x:v>
      </x:c>
      <x:c r="R1852" s="2" t="str">
        <x:v>highlighted/WFC_0000072971-26-000302_wfc-20260630.htm</x:v>
      </x:c>
      <x:c r="S1852" s="2" t="str">
        <x:v>highlighted/WFC_FY2025_2025-annual-report.pdf</x:v>
      </x:c>
      <x:c r="T1852" s="2" t="str">
        <x:v>93</x:v>
      </x:c>
    </x:row>
    <x:row r="1853" ht="24" customHeight="1">
      <x:c r="C1853" s="2" t="str">
        <x:v>Historical Inputs!F1853</x:v>
      </x:c>
      <x:c r="D1853" s="2" t="str">
        <x:v>WFC</x:v>
      </x:c>
      <x:c r="E1853" s="2" t="str">
        <x:v>FY2025</x:v>
      </x:c>
      <x:c r="F1853" s="2" t="str">
        <x:v>liabilities</x:v>
      </x:c>
      <x:c r="G1853" s="2" t="n">
        <x:v>1965593</x:v>
      </x:c>
      <x:c r="H1853" s="2" t="str">
        <x:v>USD</x:v>
      </x:c>
      <x:c r="I1853" s="2" t="str">
        <x:v>2025-12-31</x:v>
      </x:c>
      <x:c r="J1853" s="2" t="str">
        <x:v>2026-07-28</x:v>
      </x:c>
      <x:c r="K1853" s="2" t="str">
        <x:v>0000072971-26-000302</x:v>
      </x:c>
      <x:c r="L1853" s="2" t="str">
        <x:v>data/raw/filings/WFC_0000072971-26-000302_wfc-20260630.htm</x:v>
      </x:c>
      <x:c r="M1853" s="2" t="str">
        <x:v>https://www.sec.gov/Archives/edgar/data/72971/000007297126000302/wfc-20260630.htm</x:v>
      </x:c>
      <x:c r="N1853" s="2" t="str">
        <x:v>f-325</x:v>
      </x:c>
      <x:c r="O1853" s="2" t="str"/>
      <x:c r="P1853" s="2" t="str">
        <x:v>Exact XBRL anchor</x:v>
      </x:c>
      <x:c r="Q1853" s="2" t="str">
        <x:v>Liabilities</x:v>
      </x:c>
      <x:c r="R1853" s="2" t="str">
        <x:v>highlighted/WFC_0000072971-26-000302_wfc-20260630.htm</x:v>
      </x:c>
      <x:c r="S1853" s="2" t="str">
        <x:v>highlighted/WFC_FY2025_2025-annual-report.pdf</x:v>
      </x:c>
      <x:c r="T1853" s="2" t="str">
        <x:v>93</x:v>
      </x:c>
    </x:row>
    <x:row r="1854" ht="24" customHeight="1">
      <x:c r="C1854" s="2" t="str">
        <x:v>Historical Inputs!F1854</x:v>
      </x:c>
      <x:c r="D1854" s="2" t="str">
        <x:v>WFC</x:v>
      </x:c>
      <x:c r="E1854" s="2" t="str">
        <x:v>FY2025</x:v>
      </x:c>
      <x:c r="F1854" s="2" t="str">
        <x:v>equity</x:v>
      </x:c>
      <x:c r="G1854" s="2" t="n">
        <x:v>181117</x:v>
      </x:c>
      <x:c r="H1854" s="2" t="str">
        <x:v>USD</x:v>
      </x:c>
      <x:c r="I1854" s="2" t="str">
        <x:v>2025-12-31</x:v>
      </x:c>
      <x:c r="J1854" s="2" t="str">
        <x:v>2026-07-28</x:v>
      </x:c>
      <x:c r="K1854" s="2" t="str">
        <x:v>0000072971-26-000302</x:v>
      </x:c>
      <x:c r="L1854" s="2" t="str">
        <x:v>data/raw/filings/WFC_0000072971-26-000302_wfc-20260630.htm</x:v>
      </x:c>
      <x:c r="M1854" s="2" t="str">
        <x:v>https://www.sec.gov/Archives/edgar/data/72971/000007297126000302/wfc-20260630.htm</x:v>
      </x:c>
      <x:c r="N1854" s="2" t="str">
        <x:v>f-347</x:v>
      </x:c>
      <x:c r="O1854" s="2" t="str"/>
      <x:c r="P1854" s="2" t="str">
        <x:v>Exact XBRL anchor</x:v>
      </x:c>
      <x:c r="Q1854" s="2" t="str">
        <x:v>Stockholders' Equity Attributable to Parent</x:v>
      </x:c>
      <x:c r="R1854" s="2" t="str">
        <x:v>highlighted/WFC_0000072971-26-000302_wfc-20260630.htm</x:v>
      </x:c>
      <x:c r="S1854" s="2" t="str">
        <x:v>highlighted/WFC_FY2025_2025-annual-report.pdf</x:v>
      </x:c>
      <x:c r="T1854" s="2" t="str">
        <x:v>17,93,188</x:v>
      </x:c>
    </x:row>
    <x:row r="1855" ht="24" customHeight="1">
      <x:c r="C1855" s="2" t="str">
        <x:v>Historical Inputs!F1855</x:v>
      </x:c>
      <x:c r="D1855" s="2" t="str">
        <x:v>WFC</x:v>
      </x:c>
      <x:c r="E1855" s="2" t="str">
        <x:v>FY2025</x:v>
      </x:c>
      <x:c r="F1855" s="2" t="str">
        <x:v>preferred</x:v>
      </x:c>
      <x:c r="G1855" s="2" t="n">
        <x:v>16608</x:v>
      </x:c>
      <x:c r="H1855" s="2" t="str">
        <x:v>USD</x:v>
      </x:c>
      <x:c r="I1855" s="2" t="str">
        <x:v>2025-12-31</x:v>
      </x:c>
      <x:c r="J1855" s="2" t="str">
        <x:v>2026-07-28</x:v>
      </x:c>
      <x:c r="K1855" s="2" t="str">
        <x:v>0000072971-26-000302</x:v>
      </x:c>
      <x:c r="L1855" s="2" t="str">
        <x:v>data/raw/filings/WFC_0000072971-26-000302_wfc-20260630.htm</x:v>
      </x:c>
      <x:c r="M1855" s="2" t="str">
        <x:v>https://www.sec.gov/Archives/edgar/data/72971/000007297126000302/wfc-20260630.htm</x:v>
      </x:c>
      <x:c r="N1855" s="2" t="str">
        <x:v>f-329</x:v>
      </x:c>
      <x:c r="O1855" s="2" t="str"/>
      <x:c r="P1855" s="2" t="str">
        <x:v>Exact XBRL anchor</x:v>
      </x:c>
      <x:c r="Q1855" s="2" t="str">
        <x:v>Preferred Stock, Value, Issued</x:v>
      </x:c>
      <x:c r="R1855" s="2" t="str">
        <x:v>highlighted/WFC_0000072971-26-000302_wfc-20260630.htm</x:v>
      </x:c>
      <x:c r="S1855" s="2" t="str"/>
      <x:c r="T1855" s="2" t="str"/>
    </x:row>
    <x:row r="1856" ht="24" customHeight="1">
      <x:c r="C1856" s="2" t="str">
        <x:v>Historical Inputs!F1856</x:v>
      </x:c>
      <x:c r="D1856" s="2" t="str">
        <x:v>WFC</x:v>
      </x:c>
      <x:c r="E1856" s="2" t="str">
        <x:v>FY2025</x:v>
      </x:c>
      <x:c r="F1856" s="2" t="str">
        <x:v>common_equity_reported</x:v>
      </x:c>
      <x:c r="G1856" s="2" t="str">
        <x:v>n.a.</x:v>
      </x:c>
      <x:c r="H1856" s="2" t="str">
        <x:v>USDm</x:v>
      </x:c>
      <x:c r="I1856" s="2" t="str">
        <x:v>2025-12-31</x:v>
      </x:c>
      <x:c r="J1856" s="2" t="str"/>
      <x:c r="K1856" s="2" t="str"/>
      <x:c r="L1856" s="2" t="str"/>
      <x:c r="M1856" s="2" t="str"/>
      <x:c r="N1856" s="2" t="str"/>
      <x:c r="O1856" s="2" t="str"/>
      <x:c r="P1856" s="2" t="str">
        <x:v>Not reported / unavailable</x:v>
      </x:c>
      <x:c r="Q1856" s="2" t="str">
        <x:v>Reported common shareholders equity</x:v>
      </x:c>
      <x:c r="R1856" s="2" t="str"/>
      <x:c r="S1856" s="2" t="str"/>
      <x:c r="T1856" s="2" t="str"/>
    </x:row>
    <x:row r="1857" ht="24" customHeight="1">
      <x:c r="C1857" s="2" t="str">
        <x:v>Historical Inputs!F1857</x:v>
      </x:c>
      <x:c r="D1857" s="2" t="str">
        <x:v>WFC</x:v>
      </x:c>
      <x:c r="E1857" s="2" t="str">
        <x:v>FY2025</x:v>
      </x:c>
      <x:c r="F1857" s="2" t="str">
        <x:v>goodwill</x:v>
      </x:c>
      <x:c r="G1857" s="2" t="n">
        <x:v>24967</x:v>
      </x:c>
      <x:c r="H1857" s="2" t="str">
        <x:v>USD</x:v>
      </x:c>
      <x:c r="I1857" s="2" t="str">
        <x:v>2025-12-31</x:v>
      </x:c>
      <x:c r="J1857" s="2" t="str">
        <x:v>2026-07-28</x:v>
      </x:c>
      <x:c r="K1857" s="2" t="str">
        <x:v>0000072971-26-000302</x:v>
      </x:c>
      <x:c r="L1857" s="2" t="str">
        <x:v>data/raw/filings/WFC_0000072971-26-000302_wfc-20260630.htm</x:v>
      </x:c>
      <x:c r="M1857" s="2" t="str">
        <x:v>https://www.sec.gov/Archives/edgar/data/72971/000007297126000302/wfc-20260630.htm</x:v>
      </x:c>
      <x:c r="N1857" s="2" t="str">
        <x:v>f-2937</x:v>
      </x:c>
      <x:c r="O1857" s="2" t="str"/>
      <x:c r="P1857" s="2" t="str">
        <x:v>Exact XBRL anchor</x:v>
      </x:c>
      <x:c r="Q1857" s="2" t="str">
        <x:v>Goodwill</x:v>
      </x:c>
      <x:c r="R1857" s="2" t="str">
        <x:v>highlighted/WFC_0000072971-26-000302_wfc-20260630.htm</x:v>
      </x:c>
      <x:c r="S1857" s="2" t="str">
        <x:v>highlighted/WFC_FY2025_2025-annual-report.pdf</x:v>
      </x:c>
      <x:c r="T1857" s="2" t="str">
        <x:v>64,66,93</x:v>
      </x:c>
    </x:row>
    <x:row r="1858" ht="24" customHeight="1">
      <x:c r="C1858" s="2" t="str">
        <x:v>Historical Inputs!F1858</x:v>
      </x:c>
      <x:c r="D1858" s="2" t="str">
        <x:v>WFC</x:v>
      </x:c>
      <x:c r="E1858" s="2" t="str">
        <x:v>FY2025</x:v>
      </x:c>
      <x:c r="F1858" s="2" t="str">
        <x:v>intangibles</x:v>
      </x:c>
      <x:c r="G1858" s="2" t="str">
        <x:v>n.a.</x:v>
      </x:c>
      <x:c r="H1858" s="2" t="str">
        <x:v>USDm</x:v>
      </x:c>
      <x:c r="I1858" s="2" t="str">
        <x:v>2025-12-31</x:v>
      </x:c>
      <x:c r="J1858" s="2" t="str"/>
      <x:c r="K1858" s="2" t="str"/>
      <x:c r="L1858" s="2" t="str"/>
      <x:c r="M1858" s="2" t="str"/>
      <x:c r="N1858" s="2" t="str"/>
      <x:c r="O1858" s="2" t="str"/>
      <x:c r="P1858" s="2" t="str">
        <x:v>Not reported / unavailable</x:v>
      </x:c>
      <x:c r="Q1858" s="2" t="str">
        <x:v>Other intangible assets excluding goodwill</x:v>
      </x:c>
      <x:c r="R1858" s="2" t="str"/>
      <x:c r="S1858" s="2" t="str"/>
      <x:c r="T1858" s="2" t="str"/>
    </x:row>
    <x:row r="1859" ht="24" customHeight="1">
      <x:c r="C1859" s="2" t="str">
        <x:v>Historical Inputs!F1859</x:v>
      </x:c>
      <x:c r="D1859" s="2" t="str">
        <x:v>WFC</x:v>
      </x:c>
      <x:c r="E1859" s="2" t="str">
        <x:v>FY2025</x:v>
      </x:c>
      <x:c r="F1859" s="2" t="str">
        <x:v>intangibles_total</x:v>
      </x:c>
      <x:c r="G1859" s="2" t="str">
        <x:v>n.a.</x:v>
      </x:c>
      <x:c r="H1859" s="2" t="str">
        <x:v>USDm</x:v>
      </x:c>
      <x:c r="I1859" s="2" t="str">
        <x:v>2025-12-31</x:v>
      </x:c>
      <x:c r="J1859" s="2" t="str"/>
      <x:c r="K1859" s="2" t="str"/>
      <x:c r="L1859" s="2" t="str"/>
      <x:c r="M1859" s="2" t="str"/>
      <x:c r="N1859" s="2" t="str"/>
      <x:c r="O1859" s="2" t="str"/>
      <x:c r="P1859" s="2" t="str">
        <x:v>Not reported / unavailable</x:v>
      </x:c>
      <x:c r="Q1859" s="2" t="str">
        <x:v>Reported goodwill and intangible assets combined</x:v>
      </x:c>
      <x:c r="R1859" s="2" t="str"/>
      <x:c r="S1859" s="2" t="str"/>
      <x:c r="T1859" s="2" t="str"/>
    </x:row>
    <x:row r="1860" ht="24" customHeight="1">
      <x:c r="C1860" s="2" t="str">
        <x:v>Historical Inputs!F1860</x:v>
      </x:c>
      <x:c r="D1860" s="2" t="str">
        <x:v>WFC</x:v>
      </x:c>
      <x:c r="E1860" s="2" t="str">
        <x:v>FY2025</x:v>
      </x:c>
      <x:c r="F1860" s="2" t="str">
        <x:v>shares_end</x:v>
      </x:c>
      <x:c r="G1860" s="2" t="n">
        <x:v>3092.6</x:v>
      </x:c>
      <x:c r="H1860" s="2" t="str">
        <x:v>shares</x:v>
      </x:c>
      <x:c r="I1860" s="2" t="str">
        <x:v>2025-12-31</x:v>
      </x:c>
      <x:c r="J1860" s="2" t="str">
        <x:v>2026-07-28</x:v>
      </x:c>
      <x:c r="K1860" s="2" t="str">
        <x:v>0000072971-26-000302</x:v>
      </x:c>
      <x:c r="L1860" s="2" t="str">
        <x:v>data/raw/filings/WFC_0000072971-26-000302_wfc-20260630.htm</x:v>
      </x:c>
      <x:c r="M1860" s="2" t="str">
        <x:v>https://www.sec.gov/Archives/edgar/data/72971/000007297126000302/wfc-20260630.htm</x:v>
      </x:c>
      <x:c r="N1860" s="2" t="str">
        <x:v>f-3317</x:v>
      </x:c>
      <x:c r="O1860" s="2" t="str"/>
      <x:c r="P1860" s="2" t="str">
        <x:v>Exact XBRL anchor</x:v>
      </x:c>
      <x:c r="Q1860" s="2" t="str">
        <x:v>Common Stock, Shares, Outstanding</x:v>
      </x:c>
      <x:c r="R1860" s="2" t="str">
        <x:v>highlighted/WFC_0000072971-26-000302_wfc-20260630.htm</x:v>
      </x:c>
      <x:c r="S1860" s="2" t="str">
        <x:v>highlighted/WFC_FY2025_2025-annual-report.pdf</x:v>
      </x:c>
      <x:c r="T1860" s="2" t="str">
        <x:v>14,66</x:v>
      </x:c>
    </x:row>
    <x:row r="1861" ht="24" customHeight="1">
      <x:c r="C1861" s="2" t="str">
        <x:v>Historical Inputs!F1861</x:v>
      </x:c>
      <x:c r="D1861" s="2" t="str">
        <x:v>WFC</x:v>
      </x:c>
      <x:c r="E1861" s="2" t="str">
        <x:v>FY2025</x:v>
      </x:c>
      <x:c r="F1861" s="2" t="str">
        <x:v>shares_issued</x:v>
      </x:c>
      <x:c r="G1861" s="2" t="n">
        <x:v>5481.811474</x:v>
      </x:c>
      <x:c r="H1861" s="2" t="str">
        <x:v>shares</x:v>
      </x:c>
      <x:c r="I1861" s="2" t="str">
        <x:v>2025-12-31</x:v>
      </x:c>
      <x:c r="J1861" s="2" t="str">
        <x:v>2026-07-28</x:v>
      </x:c>
      <x:c r="K1861" s="2" t="str">
        <x:v>0000072971-26-000302</x:v>
      </x:c>
      <x:c r="L1861" s="2" t="str">
        <x:v>data/raw/filings/WFC_0000072971-26-000302_wfc-20260630.htm</x:v>
      </x:c>
      <x:c r="M1861" s="2" t="str">
        <x:v>https://www.sec.gov/Archives/edgar/data/72971/000007297126000302/wfc-20260630.htm</x:v>
      </x:c>
      <x:c r="N1861" s="2" t="str"/>
      <x:c r="O1861" s="2" t="str"/>
      <x:c r="P1861" s="2" t="str">
        <x:v>Structured source retained; exact visible anchor requires review</x:v>
      </x:c>
      <x:c r="Q1861" s="2" t="str">
        <x:v>Common Stock, Shares, Issued</x:v>
      </x:c>
      <x:c r="R1861" s="2" t="str"/>
      <x:c r="S1861" s="2" t="str"/>
      <x:c r="T1861" s="2" t="str"/>
    </x:row>
    <x:row r="1862" ht="24" customHeight="1">
      <x:c r="C1862" s="2" t="str">
        <x:v>Historical Inputs!F1862</x:v>
      </x:c>
      <x:c r="D1862" s="2" t="str">
        <x:v>WFC</x:v>
      </x:c>
      <x:c r="E1862" s="2" t="str">
        <x:v>FY2025</x:v>
      </x:c>
      <x:c r="F1862" s="2" t="str">
        <x:v>shares_treasury</x:v>
      </x:c>
      <x:c r="G1862" s="2" t="str">
        <x:v>n.a.</x:v>
      </x:c>
      <x:c r="H1862" s="2" t="str">
        <x:v>million</x:v>
      </x:c>
      <x:c r="I1862" s="2" t="str">
        <x:v>2025-12-31</x:v>
      </x:c>
      <x:c r="J1862" s="2" t="str"/>
      <x:c r="K1862" s="2" t="str"/>
      <x:c r="L1862" s="2" t="str"/>
      <x:c r="M1862" s="2" t="str"/>
      <x:c r="N1862" s="2" t="str"/>
      <x:c r="O1862" s="2" t="str"/>
      <x:c r="P1862" s="2" t="str">
        <x:v>Not reported / unavailable</x:v>
      </x:c>
      <x:c r="Q1862" s="2" t="str">
        <x:v>Shares Treasury</x:v>
      </x:c>
      <x:c r="R1862" s="2" t="str"/>
      <x:c r="S1862" s="2" t="str"/>
      <x:c r="T1862" s="2" t="str"/>
    </x:row>
    <x:row r="1863" ht="24" customHeight="1">
      <x:c r="C1863" s="2" t="str">
        <x:v>Historical Inputs!F1863</x:v>
      </x:c>
      <x:c r="D1863" s="2" t="str">
        <x:v>WFC</x:v>
      </x:c>
      <x:c r="E1863" s="2" t="str">
        <x:v>FY2025</x:v>
      </x:c>
      <x:c r="F1863" s="2" t="str">
        <x:v>deposits</x:v>
      </x:c>
      <x:c r="G1863" s="2" t="n">
        <x:v>1426207</x:v>
      </x:c>
      <x:c r="H1863" s="2" t="str">
        <x:v>USD</x:v>
      </x:c>
      <x:c r="I1863" s="2" t="str">
        <x:v>2025-12-31</x:v>
      </x:c>
      <x:c r="J1863" s="2" t="str">
        <x:v>2026-07-28</x:v>
      </x:c>
      <x:c r="K1863" s="2" t="str">
        <x:v>0000072971-26-000302</x:v>
      </x:c>
      <x:c r="L1863" s="2" t="str">
        <x:v>data/raw/filings/WFC_0000072971-26-000302_wfc-20260630.htm</x:v>
      </x:c>
      <x:c r="M1863" s="2" t="str">
        <x:v>https://www.sec.gov/Archives/edgar/data/72971/000007297126000302/wfc-20260630.htm</x:v>
      </x:c>
      <x:c r="N1863" s="2" t="str">
        <x:v>f-309</x:v>
      </x:c>
      <x:c r="O1863" s="2" t="str"/>
      <x:c r="P1863" s="2" t="str">
        <x:v>Exact XBRL anchor</x:v>
      </x:c>
      <x:c r="Q1863" s="2" t="str">
        <x:v>Deposits</x:v>
      </x:c>
      <x:c r="R1863" s="2" t="str">
        <x:v>highlighted/WFC_0000072971-26-000302_wfc-20260630.htm</x:v>
      </x:c>
      <x:c r="S1863" s="2" t="str"/>
      <x:c r="T1863" s="2" t="str"/>
    </x:row>
    <x:row r="1864" ht="24" customHeight="1">
      <x:c r="C1864" s="2" t="str">
        <x:v>Historical Inputs!F1864</x:v>
      </x:c>
      <x:c r="D1864" s="2" t="str">
        <x:v>WFC</x:v>
      </x:c>
      <x:c r="E1864" s="2" t="str">
        <x:v>FY2025</x:v>
      </x:c>
      <x:c r="F1864" s="2" t="str">
        <x:v>loans_gross</x:v>
      </x:c>
      <x:c r="G1864" s="2" t="str">
        <x:v>n.a.</x:v>
      </x:c>
      <x:c r="H1864" s="2" t="str">
        <x:v>USDm</x:v>
      </x:c>
      <x:c r="I1864" s="2" t="str">
        <x:v>2025-12-31</x:v>
      </x:c>
      <x:c r="J1864" s="2" t="str"/>
      <x:c r="K1864" s="2" t="str"/>
      <x:c r="L1864" s="2" t="str"/>
      <x:c r="M1864" s="2" t="str"/>
      <x:c r="N1864" s="2" t="str"/>
      <x:c r="O1864" s="2" t="str"/>
      <x:c r="P1864" s="2" t="str">
        <x:v>Not reported / unavailable</x:v>
      </x:c>
      <x:c r="Q1864" s="2" t="str">
        <x:v>Gross loans and leases selected definition</x:v>
      </x:c>
      <x:c r="R1864" s="2" t="str"/>
      <x:c r="S1864" s="2" t="str"/>
      <x:c r="T1864" s="2" t="str"/>
    </x:row>
    <x:row r="1865" ht="24" customHeight="1">
      <x:c r="C1865" s="2" t="str">
        <x:v>Historical Inputs!F1865</x:v>
      </x:c>
      <x:c r="D1865" s="2" t="str">
        <x:v>WFC</x:v>
      </x:c>
      <x:c r="E1865" s="2" t="str">
        <x:v>FY2025</x:v>
      </x:c>
      <x:c r="F1865" s="2" t="str">
        <x:v>loans_net</x:v>
      </x:c>
      <x:c r="G1865" s="2" t="str">
        <x:v>n.a.</x:v>
      </x:c>
      <x:c r="H1865" s="2" t="str">
        <x:v>USDm</x:v>
      </x:c>
      <x:c r="I1865" s="2" t="str">
        <x:v>2025-12-31</x:v>
      </x:c>
      <x:c r="J1865" s="2" t="str"/>
      <x:c r="K1865" s="2" t="str"/>
      <x:c r="L1865" s="2" t="str"/>
      <x:c r="M1865" s="2" t="str"/>
      <x:c r="N1865" s="2" t="str"/>
      <x:c r="O1865" s="2" t="str"/>
      <x:c r="P1865" s="2" t="str">
        <x:v>Not reported / unavailable</x:v>
      </x:c>
      <x:c r="Q1865" s="2" t="str">
        <x:v>Net loans after allowance selected definition</x:v>
      </x:c>
      <x:c r="R1865" s="2" t="str"/>
      <x:c r="S1865" s="2" t="str"/>
      <x:c r="T1865" s="2" t="str"/>
    </x:row>
    <x:row r="1866" ht="24" customHeight="1">
      <x:c r="C1866" s="2" t="str">
        <x:v>Historical Inputs!F1866</x:v>
      </x:c>
      <x:c r="D1866" s="2" t="str">
        <x:v>WFC</x:v>
      </x:c>
      <x:c r="E1866" s="2" t="str">
        <x:v>FY2025</x:v>
      </x:c>
      <x:c r="F1866" s="2" t="str">
        <x:v>allowance</x:v>
      </x:c>
      <x:c r="G1866" s="2" t="str">
        <x:v>n.a.</x:v>
      </x:c>
      <x:c r="H1866" s="2" t="str">
        <x:v>USDm</x:v>
      </x:c>
      <x:c r="I1866" s="2" t="str">
        <x:v>2025-12-31</x:v>
      </x:c>
      <x:c r="J1866" s="2" t="str"/>
      <x:c r="K1866" s="2" t="str"/>
      <x:c r="L1866" s="2" t="str"/>
      <x:c r="M1866" s="2" t="str"/>
      <x:c r="N1866" s="2" t="str"/>
      <x:c r="O1866" s="2" t="str"/>
      <x:c r="P1866" s="2" t="str">
        <x:v>Not reported / unavailable</x:v>
      </x:c>
      <x:c r="Q1866" s="2" t="str">
        <x:v>Loan allowance for credit losses</x:v>
      </x:c>
      <x:c r="R1866" s="2" t="str"/>
      <x:c r="S1866" s="2" t="str"/>
      <x:c r="T1866" s="2" t="str"/>
    </x:row>
    <x:row r="1867" ht="24" customHeight="1">
      <x:c r="C1867" s="2" t="str">
        <x:v>Historical Inputs!F1867</x:v>
      </x:c>
      <x:c r="D1867" s="2" t="str">
        <x:v>WFC</x:v>
      </x:c>
      <x:c r="E1867" s="2" t="str">
        <x:v>FY2025</x:v>
      </x:c>
      <x:c r="F1867" s="2" t="str">
        <x:v>nonaccrual</x:v>
      </x:c>
      <x:c r="G1867" s="2" t="str">
        <x:v>n.a.</x:v>
      </x:c>
      <x:c r="H1867" s="2" t="str">
        <x:v>USDm</x:v>
      </x:c>
      <x:c r="I1867" s="2" t="str">
        <x:v>2025-12-31</x:v>
      </x:c>
      <x:c r="J1867" s="2" t="str"/>
      <x:c r="K1867" s="2" t="str"/>
      <x:c r="L1867" s="2" t="str"/>
      <x:c r="M1867" s="2" t="str"/>
      <x:c r="N1867" s="2" t="str"/>
      <x:c r="O1867" s="2" t="str"/>
      <x:c r="P1867" s="2" t="str">
        <x:v>Not reported / unavailable</x:v>
      </x:c>
      <x:c r="Q1867" s="2" t="str">
        <x:v>Nonaccrual</x:v>
      </x:c>
      <x:c r="R1867" s="2" t="str"/>
      <x:c r="S1867" s="2" t="str"/>
      <x:c r="T1867" s="2" t="str"/>
    </x:row>
    <x:row r="1868" ht="24" customHeight="1">
      <x:c r="C1868" s="2" t="str">
        <x:v>Historical Inputs!F1868</x:v>
      </x:c>
      <x:c r="D1868" s="2" t="str">
        <x:v>WFC</x:v>
      </x:c>
      <x:c r="E1868" s="2" t="str">
        <x:v>FY2025</x:v>
      </x:c>
      <x:c r="F1868" s="2" t="str">
        <x:v>cash</x:v>
      </x:c>
      <x:c r="G1868" s="2" t="str">
        <x:v>n.a.</x:v>
      </x:c>
      <x:c r="H1868" s="2" t="str">
        <x:v>USDm</x:v>
      </x:c>
      <x:c r="I1868" s="2" t="str">
        <x:v>2025-12-31</x:v>
      </x:c>
      <x:c r="J1868" s="2" t="str"/>
      <x:c r="K1868" s="2" t="str"/>
      <x:c r="L1868" s="2" t="str"/>
      <x:c r="M1868" s="2" t="str"/>
      <x:c r="N1868" s="2" t="str"/>
      <x:c r="O1868" s="2" t="str"/>
      <x:c r="P1868" s="2" t="str">
        <x:v>Not reported / unavailable</x:v>
      </x:c>
      <x:c r="Q1868" s="2" t="str">
        <x:v>Cash</x:v>
      </x:c>
      <x:c r="R1868" s="2" t="str"/>
      <x:c r="S1868" s="2" t="str"/>
      <x:c r="T1868" s="2" t="str"/>
    </x:row>
    <x:row r="1869" ht="24" customHeight="1">
      <x:c r="C1869" s="2" t="str">
        <x:v>Historical Inputs!F1869</x:v>
      </x:c>
      <x:c r="D1869" s="2" t="str">
        <x:v>WFC</x:v>
      </x:c>
      <x:c r="E1869" s="2" t="str">
        <x:v>FY2025</x:v>
      </x:c>
      <x:c r="F1869" s="2" t="str">
        <x:v>aoci</x:v>
      </x:c>
      <x:c r="G1869" s="2" t="n">
        <x:v>-6673</x:v>
      </x:c>
      <x:c r="H1869" s="2" t="str">
        <x:v>USD</x:v>
      </x:c>
      <x:c r="I1869" s="2" t="str">
        <x:v>2025-12-31</x:v>
      </x:c>
      <x:c r="J1869" s="2" t="str">
        <x:v>2026-07-28</x:v>
      </x:c>
      <x:c r="K1869" s="2" t="str">
        <x:v>0000072971-26-000302</x:v>
      </x:c>
      <x:c r="L1869" s="2" t="str">
        <x:v>data/raw/filings/WFC_0000072971-26-000302_wfc-20260630.htm</x:v>
      </x:c>
      <x:c r="M1869" s="2" t="str">
        <x:v>https://www.sec.gov/Archives/edgar/data/72971/000007297126000302/wfc-20260630.htm</x:v>
      </x:c>
      <x:c r="N1869" s="2" t="str">
        <x:v>f-341</x:v>
      </x:c>
      <x:c r="O1869" s="2" t="str"/>
      <x:c r="P1869" s="2" t="str">
        <x:v>Exact XBRL anchor</x:v>
      </x:c>
      <x:c r="Q1869" s="2" t="str">
        <x:v>Accumulated Other Comprehensive Income (Loss), Net of Tax</x:v>
      </x:c>
      <x:c r="R1869" s="2" t="str">
        <x:v>highlighted/WFC_0000072971-26-000302_wfc-20260630.htm</x:v>
      </x:c>
      <x:c r="S1869" s="2" t="str">
        <x:v>highlighted/WFC_FY2025_2025-annual-report.pdf</x:v>
      </x:c>
      <x:c r="T1869" s="2" t="str">
        <x:v>93</x:v>
      </x:c>
    </x:row>
    <x:row r="1870" ht="24" customHeight="1">
      <x:c r="C1870" s="2" t="str">
        <x:v>Historical Inputs!F1870</x:v>
      </x:c>
      <x:c r="D1870" s="2" t="str">
        <x:v>WFC</x:v>
      </x:c>
      <x:c r="E1870" s="2" t="str">
        <x:v>FY2025</x:v>
      </x:c>
      <x:c r="F1870" s="2" t="str">
        <x:v>nii</x:v>
      </x:c>
      <x:c r="G1870" s="2" t="n">
        <x:v>47484</x:v>
      </x:c>
      <x:c r="H1870" s="2" t="str">
        <x:v>USD</x:v>
      </x:c>
      <x:c r="I1870" s="2" t="str">
        <x:v>2025-12-31</x:v>
      </x:c>
      <x:c r="J1870" s="2" t="str">
        <x:v>2026-02-24</x:v>
      </x:c>
      <x:c r="K1870" s="2" t="str">
        <x:v>0000072971-26-000133</x:v>
      </x:c>
      <x:c r="L1870" s="2" t="str">
        <x:v>data/raw/filings/WFC_0000072971-26-000133_wfc-20251231_d2.htm</x:v>
      </x:c>
      <x:c r="M1870" s="2" t="str">
        <x:v>https://www.sec.gov/Archives/edgar/data/72971/000007297126000133/wfc-20251231_d2.htm</x:v>
      </x:c>
      <x:c r="N1870" s="2" t="str"/>
      <x:c r="O1870" s="2" t="str"/>
      <x:c r="P1870" s="2" t="str">
        <x:v>Structured source retained; exact visible anchor requires review</x:v>
      </x:c>
      <x:c r="Q1870" s="2" t="str">
        <x:v>Interest Income (Expense), Net</x:v>
      </x:c>
      <x:c r="R1870" s="2" t="str"/>
      <x:c r="S1870" s="2" t="str"/>
      <x:c r="T1870" s="2" t="str"/>
    </x:row>
    <x:row r="1871" ht="24" customHeight="1">
      <x:c r="C1871" s="2" t="str">
        <x:v>Historical Inputs!F1871</x:v>
      </x:c>
      <x:c r="D1871" s="2" t="str">
        <x:v>WFC</x:v>
      </x:c>
      <x:c r="E1871" s="2" t="str">
        <x:v>FY2025</x:v>
      </x:c>
      <x:c r="F1871" s="2" t="str">
        <x:v>noninterest_income</x:v>
      </x:c>
      <x:c r="G1871" s="2" t="n">
        <x:v>36215</x:v>
      </x:c>
      <x:c r="H1871" s="2" t="str">
        <x:v>USD</x:v>
      </x:c>
      <x:c r="I1871" s="2" t="str">
        <x:v>2025-12-31</x:v>
      </x:c>
      <x:c r="J1871" s="2" t="str">
        <x:v>2026-02-24</x:v>
      </x:c>
      <x:c r="K1871" s="2" t="str">
        <x:v>0000072971-26-000133</x:v>
      </x:c>
      <x:c r="L1871" s="2" t="str">
        <x:v>data/raw/filings/WFC_0000072971-26-000133_wfc-20251231_d2.htm</x:v>
      </x:c>
      <x:c r="M1871" s="2" t="str">
        <x:v>https://www.sec.gov/Archives/edgar/data/72971/000007297126000133/wfc-20251231_d2.htm</x:v>
      </x:c>
      <x:c r="N1871" s="2" t="str"/>
      <x:c r="O1871" s="2" t="str"/>
      <x:c r="P1871" s="2" t="str">
        <x:v>Structured source retained; exact visible anchor requires review</x:v>
      </x:c>
      <x:c r="Q1871" s="2" t="str">
        <x:v>Noninterest Income</x:v>
      </x:c>
      <x:c r="R1871" s="2" t="str"/>
      <x:c r="S1871" s="2" t="str"/>
      <x:c r="T1871" s="2" t="str"/>
    </x:row>
    <x:row r="1872" ht="24" customHeight="1">
      <x:c r="C1872" s="2" t="str">
        <x:v>Historical Inputs!F1872</x:v>
      </x:c>
      <x:c r="D1872" s="2" t="str">
        <x:v>WFC</x:v>
      </x:c>
      <x:c r="E1872" s="2" t="str">
        <x:v>FY2025</x:v>
      </x:c>
      <x:c r="F1872" s="2" t="str">
        <x:v>revenue_reported</x:v>
      </x:c>
      <x:c r="G1872" s="2" t="n">
        <x:v>83699</x:v>
      </x:c>
      <x:c r="H1872" s="2" t="str">
        <x:v>USD</x:v>
      </x:c>
      <x:c r="I1872" s="2" t="str">
        <x:v>2025-12-31</x:v>
      </x:c>
      <x:c r="J1872" s="2" t="str">
        <x:v>2026-02-24</x:v>
      </x:c>
      <x:c r="K1872" s="2" t="str">
        <x:v>0000072971-26-000133</x:v>
      </x:c>
      <x:c r="L1872" s="2" t="str">
        <x:v>data/raw/filings/WFC_0000072971-26-000133_wfc-20251231_d2.htm</x:v>
      </x:c>
      <x:c r="M1872" s="2" t="str">
        <x:v>https://www.sec.gov/Archives/edgar/data/72971/000007297126000133/wfc-20251231_d2.htm</x:v>
      </x:c>
      <x:c r="N1872" s="2" t="str"/>
      <x:c r="O1872" s="2" t="str"/>
      <x:c r="P1872" s="2" t="str">
        <x:v>Structured source retained; exact visible anchor requires review</x:v>
      </x:c>
      <x:c r="Q1872" s="2" t="str">
        <x:v>Revenues, Net of Interest Expense</x:v>
      </x:c>
      <x:c r="R1872" s="2" t="str"/>
      <x:c r="S1872" s="2" t="str"/>
      <x:c r="T1872" s="2" t="str"/>
    </x:row>
    <x:row r="1873" ht="24" customHeight="1">
      <x:c r="C1873" s="2" t="str">
        <x:v>Historical Inputs!F1873</x:v>
      </x:c>
      <x:c r="D1873" s="2" t="str">
        <x:v>WFC</x:v>
      </x:c>
      <x:c r="E1873" s="2" t="str">
        <x:v>FY2025</x:v>
      </x:c>
      <x:c r="F1873" s="2" t="str">
        <x:v>opex</x:v>
      </x:c>
      <x:c r="G1873" s="2" t="n">
        <x:v>54842</x:v>
      </x:c>
      <x:c r="H1873" s="2" t="str">
        <x:v>USD</x:v>
      </x:c>
      <x:c r="I1873" s="2" t="str">
        <x:v>2025-12-31</x:v>
      </x:c>
      <x:c r="J1873" s="2" t="str">
        <x:v>2026-02-24</x:v>
      </x:c>
      <x:c r="K1873" s="2" t="str">
        <x:v>0000072971-26-000133</x:v>
      </x:c>
      <x:c r="L1873" s="2" t="str">
        <x:v>data/raw/filings/WFC_0000072971-26-000133_wfc-20251231_d2.htm</x:v>
      </x:c>
      <x:c r="M1873" s="2" t="str">
        <x:v>https://www.sec.gov/Archives/edgar/data/72971/000007297126000133/wfc-20251231_d2.htm</x:v>
      </x:c>
      <x:c r="N1873" s="2" t="str"/>
      <x:c r="O1873" s="2" t="str"/>
      <x:c r="P1873" s="2" t="str">
        <x:v>Structured source retained; exact visible anchor requires review</x:v>
      </x:c>
      <x:c r="Q1873" s="2" t="str">
        <x:v>Noninterest Expense</x:v>
      </x:c>
      <x:c r="R1873" s="2" t="str"/>
      <x:c r="S1873" s="2" t="str"/>
      <x:c r="T1873" s="2" t="str"/>
    </x:row>
    <x:row r="1874" ht="24" customHeight="1">
      <x:c r="C1874" s="2" t="str">
        <x:v>Historical Inputs!F1874</x:v>
      </x:c>
      <x:c r="D1874" s="2" t="str">
        <x:v>WFC</x:v>
      </x:c>
      <x:c r="E1874" s="2" t="str">
        <x:v>FY2025</x:v>
      </x:c>
      <x:c r="F1874" s="2" t="str">
        <x:v>provision</x:v>
      </x:c>
      <x:c r="G1874" s="2" t="n">
        <x:v>3658</x:v>
      </x:c>
      <x:c r="H1874" s="2" t="str">
        <x:v>USD</x:v>
      </x:c>
      <x:c r="I1874" s="2" t="str">
        <x:v>2025-12-31</x:v>
      </x:c>
      <x:c r="J1874" s="2" t="str">
        <x:v>2026-02-24</x:v>
      </x:c>
      <x:c r="K1874" s="2" t="str">
        <x:v>0000072971-26-000133</x:v>
      </x:c>
      <x:c r="L1874" s="2" t="str">
        <x:v>data/raw/filings/WFC_0000072971-26-000133_wfc-20251231_d2.htm</x:v>
      </x:c>
      <x:c r="M1874" s="2" t="str">
        <x:v>https://www.sec.gov/Archives/edgar/data/72971/000007297126000133/wfc-20251231_d2.htm</x:v>
      </x:c>
      <x:c r="N1874" s="2" t="str"/>
      <x:c r="O1874" s="2" t="str"/>
      <x:c r="P1874" s="2" t="str">
        <x:v>Structured source retained; exact visible anchor requires review</x:v>
      </x:c>
      <x:c r="Q1874" s="2" t="str">
        <x:v>Provision for Loan, Lease, and Other Losses</x:v>
      </x:c>
      <x:c r="R1874" s="2" t="str"/>
      <x:c r="S1874" s="2" t="str"/>
      <x:c r="T1874" s="2" t="str"/>
    </x:row>
    <x:row r="1875" ht="24" customHeight="1">
      <x:c r="C1875" s="2" t="str">
        <x:v>Historical Inputs!F1875</x:v>
      </x:c>
      <x:c r="D1875" s="2" t="str">
        <x:v>WFC</x:v>
      </x:c>
      <x:c r="E1875" s="2" t="str">
        <x:v>FY2025</x:v>
      </x:c>
      <x:c r="F1875" s="2" t="str">
        <x:v>pretax</x:v>
      </x:c>
      <x:c r="G1875" s="2" t="n">
        <x:v>25199</x:v>
      </x:c>
      <x:c r="H1875" s="2" t="str">
        <x:v>USD</x:v>
      </x:c>
      <x:c r="I1875" s="2" t="str">
        <x:v>2025-12-31</x:v>
      </x:c>
      <x:c r="J1875" s="2" t="str">
        <x:v>2026-02-24</x:v>
      </x:c>
      <x:c r="K1875" s="2" t="str">
        <x:v>0000072971-26-000133</x:v>
      </x:c>
      <x:c r="L1875" s="2" t="str">
        <x:v>data/raw/filings/WFC_0000072971-26-000133_wfc-20251231_d2.htm</x:v>
      </x:c>
      <x:c r="M1875" s="2" t="str">
        <x:v>https://www.sec.gov/Archives/edgar/data/72971/000007297126000133/wfc-20251231_d2.htm</x:v>
      </x:c>
      <x:c r="N1875" s="2" t="str"/>
      <x:c r="O1875" s="2" t="str"/>
      <x:c r="P1875" s="2" t="str">
        <x:v>Structured source retained; exact visible anchor requires review</x:v>
      </x:c>
      <x:c r="Q1875" s="2" t="str">
        <x:v>Income (Loss) from Continuing Operations before Income Taxes, Noncontrolling Interest</x:v>
      </x:c>
      <x:c r="R1875" s="2" t="str"/>
      <x:c r="S1875" s="2" t="str"/>
      <x:c r="T1875" s="2" t="str"/>
    </x:row>
    <x:row r="1876" ht="24" customHeight="1">
      <x:c r="C1876" s="2" t="str">
        <x:v>Historical Inputs!F1876</x:v>
      </x:c>
      <x:c r="D1876" s="2" t="str">
        <x:v>WFC</x:v>
      </x:c>
      <x:c r="E1876" s="2" t="str">
        <x:v>FY2025</x:v>
      </x:c>
      <x:c r="F1876" s="2" t="str">
        <x:v>tax</x:v>
      </x:c>
      <x:c r="G1876" s="2" t="n">
        <x:v>3841</x:v>
      </x:c>
      <x:c r="H1876" s="2" t="str">
        <x:v>USD</x:v>
      </x:c>
      <x:c r="I1876" s="2" t="str">
        <x:v>2025-12-31</x:v>
      </x:c>
      <x:c r="J1876" s="2" t="str">
        <x:v>2026-02-24</x:v>
      </x:c>
      <x:c r="K1876" s="2" t="str">
        <x:v>0000072971-26-000133</x:v>
      </x:c>
      <x:c r="L1876" s="2" t="str">
        <x:v>data/raw/filings/WFC_0000072971-26-000133_wfc-20251231_d2.htm</x:v>
      </x:c>
      <x:c r="M1876" s="2" t="str">
        <x:v>https://www.sec.gov/Archives/edgar/data/72971/000007297126000133/wfc-20251231_d2.htm</x:v>
      </x:c>
      <x:c r="N1876" s="2" t="str"/>
      <x:c r="O1876" s="2" t="str"/>
      <x:c r="P1876" s="2" t="str">
        <x:v>Structured source retained; exact visible anchor requires review</x:v>
      </x:c>
      <x:c r="Q1876" s="2" t="str">
        <x:v>Income Tax Expense (Benefit)</x:v>
      </x:c>
      <x:c r="R1876" s="2" t="str"/>
      <x:c r="S1876" s="2" t="str"/>
      <x:c r="T1876" s="2" t="str"/>
    </x:row>
    <x:row r="1877" ht="24" customHeight="1">
      <x:c r="C1877" s="2" t="str">
        <x:v>Historical Inputs!F1877</x:v>
      </x:c>
      <x:c r="D1877" s="2" t="str">
        <x:v>WFC</x:v>
      </x:c>
      <x:c r="E1877" s="2" t="str">
        <x:v>FY2025</x:v>
      </x:c>
      <x:c r="F1877" s="2" t="str">
        <x:v>net_income</x:v>
      </x:c>
      <x:c r="G1877" s="2" t="n">
        <x:v>21338</x:v>
      </x:c>
      <x:c r="H1877" s="2" t="str">
        <x:v>USD</x:v>
      </x:c>
      <x:c r="I1877" s="2" t="str">
        <x:v>2025-12-31</x:v>
      </x:c>
      <x:c r="J1877" s="2" t="str">
        <x:v>2026-02-24</x:v>
      </x:c>
      <x:c r="K1877" s="2" t="str">
        <x:v>0000072971-26-000133</x:v>
      </x:c>
      <x:c r="L1877" s="2" t="str">
        <x:v>data/raw/filings/WFC_0000072971-26-000133_wfc-20251231_d2.htm</x:v>
      </x:c>
      <x:c r="M1877" s="2" t="str">
        <x:v>https://www.sec.gov/Archives/edgar/data/72971/000007297126000133/wfc-20251231_d2.htm</x:v>
      </x:c>
      <x:c r="N1877" s="2" t="str"/>
      <x:c r="O1877" s="2" t="str"/>
      <x:c r="P1877" s="2" t="str">
        <x:v>Structured source retained; exact visible anchor requires review</x:v>
      </x:c>
      <x:c r="Q1877" s="2" t="str">
        <x:v>Net Income (Loss) Attributable to Parent</x:v>
      </x:c>
      <x:c r="R1877" s="2" t="str"/>
      <x:c r="S1877" s="2" t="str"/>
      <x:c r="T1877" s="2" t="str"/>
    </x:row>
    <x:row r="1878" ht="24" customHeight="1">
      <x:c r="C1878" s="2" t="str">
        <x:v>Historical Inputs!F1878</x:v>
      </x:c>
      <x:c r="D1878" s="2" t="str">
        <x:v>WFC</x:v>
      </x:c>
      <x:c r="E1878" s="2" t="str">
        <x:v>FY2025</x:v>
      </x:c>
      <x:c r="F1878" s="2" t="str">
        <x:v>common_income</x:v>
      </x:c>
      <x:c r="G1878" s="2" t="n">
        <x:v>20285</x:v>
      </x:c>
      <x:c r="H1878" s="2" t="str">
        <x:v>USD</x:v>
      </x:c>
      <x:c r="I1878" s="2" t="str">
        <x:v>2025-12-31</x:v>
      </x:c>
      <x:c r="J1878" s="2" t="str">
        <x:v>2026-02-24</x:v>
      </x:c>
      <x:c r="K1878" s="2" t="str">
        <x:v>0000072971-26-000133</x:v>
      </x:c>
      <x:c r="L1878" s="2" t="str">
        <x:v>data/raw/filings/WFC_0000072971-26-000133_wfc-20251231_d2.htm</x:v>
      </x:c>
      <x:c r="M1878" s="2" t="str">
        <x:v>https://www.sec.gov/Archives/edgar/data/72971/000007297126000133/wfc-20251231_d2.htm</x:v>
      </x:c>
      <x:c r="N1878" s="2" t="str"/>
      <x:c r="O1878" s="2" t="str"/>
      <x:c r="P1878" s="2" t="str">
        <x:v>Structured source retained; exact visible anchor requires review</x:v>
      </x:c>
      <x:c r="Q1878" s="2" t="str">
        <x:v>Net Income (Loss) Available to Common Stockholders, Basic</x:v>
      </x:c>
      <x:c r="R1878" s="2" t="str"/>
      <x:c r="S1878" s="2" t="str"/>
      <x:c r="T1878" s="2" t="str"/>
    </x:row>
    <x:row r="1879" ht="24" customHeight="1">
      <x:c r="C1879" s="2" t="str">
        <x:v>Historical Inputs!F1879</x:v>
      </x:c>
      <x:c r="D1879" s="2" t="str">
        <x:v>WFC</x:v>
      </x:c>
      <x:c r="E1879" s="2" t="str">
        <x:v>FY2025</x:v>
      </x:c>
      <x:c r="F1879" s="2" t="str">
        <x:v>preferred_div</x:v>
      </x:c>
      <x:c r="G1879" s="2" t="n">
        <x:v>1053</x:v>
      </x:c>
      <x:c r="H1879" s="2" t="str">
        <x:v>USD</x:v>
      </x:c>
      <x:c r="I1879" s="2" t="str">
        <x:v>2025-12-31</x:v>
      </x:c>
      <x:c r="J1879" s="2" t="str">
        <x:v>2026-02-24</x:v>
      </x:c>
      <x:c r="K1879" s="2" t="str">
        <x:v>0000072971-26-000133</x:v>
      </x:c>
      <x:c r="L1879" s="2" t="str">
        <x:v>data/raw/filings/WFC_0000072971-26-000133_wfc-20251231_d2.htm</x:v>
      </x:c>
      <x:c r="M1879" s="2" t="str">
        <x:v>https://www.sec.gov/Archives/edgar/data/72971/000007297126000133/wfc-20251231_d2.htm</x:v>
      </x:c>
      <x:c r="N1879" s="2" t="str"/>
      <x:c r="O1879" s="2" t="str"/>
      <x:c r="P1879" s="2" t="str">
        <x:v>Structured source retained; exact visible anchor requires review</x:v>
      </x:c>
      <x:c r="Q1879" s="2" t="str">
        <x:v>Preferred Stock Dividends and Other Adjustments</x:v>
      </x:c>
      <x:c r="R1879" s="2" t="str"/>
      <x:c r="S1879" s="2" t="str">
        <x:v>highlighted/WFC_FY2025_2025-annual-report.pdf</x:v>
      </x:c>
      <x:c r="T1879" s="2" t="str">
        <x:v>91,183</x:v>
      </x:c>
    </x:row>
    <x:row r="1880" ht="24" customHeight="1">
      <x:c r="C1880" s="2" t="str">
        <x:v>Historical Inputs!F1880</x:v>
      </x:c>
      <x:c r="D1880" s="2" t="str">
        <x:v>WFC</x:v>
      </x:c>
      <x:c r="E1880" s="2" t="str">
        <x:v>FY2025</x:v>
      </x:c>
      <x:c r="F1880" s="2" t="str">
        <x:v>eps</x:v>
      </x:c>
      <x:c r="G1880" s="2" t="n">
        <x:v>6.26</x:v>
      </x:c>
      <x:c r="H1880" s="2" t="str">
        <x:v>USD/shares</x:v>
      </x:c>
      <x:c r="I1880" s="2" t="str">
        <x:v>2025-12-31</x:v>
      </x:c>
      <x:c r="J1880" s="2" t="str">
        <x:v>2026-02-24</x:v>
      </x:c>
      <x:c r="K1880" s="2" t="str">
        <x:v>0000072971-26-000133</x:v>
      </x:c>
      <x:c r="L1880" s="2" t="str">
        <x:v>data/raw/filings/WFC_0000072971-26-000133_wfc-20251231_d2.htm</x:v>
      </x:c>
      <x:c r="M1880" s="2" t="str">
        <x:v>https://www.sec.gov/Archives/edgar/data/72971/000007297126000133/wfc-20251231_d2.htm</x:v>
      </x:c>
      <x:c r="N1880" s="2" t="str"/>
      <x:c r="O1880" s="2" t="str"/>
      <x:c r="P1880" s="2" t="str">
        <x:v>Structured source retained; exact visible anchor requires review</x:v>
      </x:c>
      <x:c r="Q1880" s="2" t="str">
        <x:v>Earnings Per Share, Diluted</x:v>
      </x:c>
      <x:c r="R1880" s="2" t="str"/>
      <x:c r="S1880" s="2" t="str"/>
      <x:c r="T1880" s="2" t="str"/>
    </x:row>
    <x:row r="1881" ht="24" customHeight="1">
      <x:c r="C1881" s="2" t="str">
        <x:v>Historical Inputs!F1881</x:v>
      </x:c>
      <x:c r="D1881" s="2" t="str">
        <x:v>WFC</x:v>
      </x:c>
      <x:c r="E1881" s="2" t="str">
        <x:v>FY2025</x:v>
      </x:c>
      <x:c r="F1881" s="2" t="str">
        <x:v>shares_diluted</x:v>
      </x:c>
      <x:c r="G1881" s="2" t="n">
        <x:v>3242.3</x:v>
      </x:c>
      <x:c r="H1881" s="2" t="str">
        <x:v>shares</x:v>
      </x:c>
      <x:c r="I1881" s="2" t="str">
        <x:v>2025-12-31</x:v>
      </x:c>
      <x:c r="J1881" s="2" t="str">
        <x:v>2026-02-24</x:v>
      </x:c>
      <x:c r="K1881" s="2" t="str">
        <x:v>0000072971-26-000133</x:v>
      </x:c>
      <x:c r="L1881" s="2" t="str">
        <x:v>data/raw/filings/WFC_0000072971-26-000133_wfc-20251231_d2.htm</x:v>
      </x:c>
      <x:c r="M1881" s="2" t="str">
        <x:v>https://www.sec.gov/Archives/edgar/data/72971/000007297126000133/wfc-20251231_d2.htm</x:v>
      </x:c>
      <x:c r="N1881" s="2" t="str"/>
      <x:c r="O1881" s="2" t="str"/>
      <x:c r="P1881" s="2" t="str">
        <x:v>Structured source retained; exact visible anchor requires review</x:v>
      </x:c>
      <x:c r="Q1881" s="2" t="str">
        <x:v>Weighted Average Number of Shares Outstanding, Diluted</x:v>
      </x:c>
      <x:c r="R1881" s="2" t="str"/>
      <x:c r="S1881" s="2" t="str">
        <x:v>highlighted/WFC_FY2025_2025-annual-report.pdf</x:v>
      </x:c>
      <x:c r="T1881" s="2" t="str">
        <x:v>14,91,183</x:v>
      </x:c>
    </x:row>
    <x:row r="1882" ht="24" customHeight="1">
      <x:c r="C1882" s="2" t="str">
        <x:v>Historical Inputs!F1882</x:v>
      </x:c>
      <x:c r="D1882" s="2" t="str">
        <x:v>WFC</x:v>
      </x:c>
      <x:c r="E1882" s="2" t="str">
        <x:v>FY2025</x:v>
      </x:c>
      <x:c r="F1882" s="2" t="str">
        <x:v>dps</x:v>
      </x:c>
      <x:c r="G1882" s="2" t="n">
        <x:v>1.7</x:v>
      </x:c>
      <x:c r="H1882" s="2" t="str">
        <x:v>USD/shares</x:v>
      </x:c>
      <x:c r="I1882" s="2" t="str">
        <x:v>2025-12-31</x:v>
      </x:c>
      <x:c r="J1882" s="2" t="str">
        <x:v>2026-02-24</x:v>
      </x:c>
      <x:c r="K1882" s="2" t="str">
        <x:v>0000072971-26-000133</x:v>
      </x:c>
      <x:c r="L1882" s="2" t="str">
        <x:v>data/raw/filings/WFC_0000072971-26-000133_wfc-20251231_d2.htm</x:v>
      </x:c>
      <x:c r="M1882" s="2" t="str">
        <x:v>https://www.sec.gov/Archives/edgar/data/72971/000007297126000133/wfc-20251231_d2.htm</x:v>
      </x:c>
      <x:c r="N1882" s="2" t="str"/>
      <x:c r="O1882" s="2" t="str"/>
      <x:c r="P1882" s="2" t="str">
        <x:v>Structured source retained; exact visible anchor requires review</x:v>
      </x:c>
      <x:c r="Q1882" s="2" t="str">
        <x:v>Common Stock, Dividends, Per Share, Declared</x:v>
      </x:c>
      <x:c r="R1882" s="2" t="str"/>
      <x:c r="S1882" s="2" t="str">
        <x:v>highlighted/WFC_FY2025_2025-annual-report.pdf</x:v>
      </x:c>
      <x:c r="T1882" s="2" t="str">
        <x:v>14,17</x:v>
      </x:c>
    </x:row>
    <x:row r="1883" ht="24" customHeight="1">
      <x:c r="C1883" s="2" t="str">
        <x:v>Historical Inputs!F1883</x:v>
      </x:c>
      <x:c r="D1883" s="2" t="str">
        <x:v>WFC</x:v>
      </x:c>
      <x:c r="E1883" s="2" t="str">
        <x:v>FY2025</x:v>
      </x:c>
      <x:c r="F1883" s="2" t="str">
        <x:v>dividends</x:v>
      </x:c>
      <x:c r="G1883" s="2" t="n">
        <x:v>5434</x:v>
      </x:c>
      <x:c r="H1883" s="2" t="str">
        <x:v>USD</x:v>
      </x:c>
      <x:c r="I1883" s="2" t="str">
        <x:v>2025-12-31</x:v>
      </x:c>
      <x:c r="J1883" s="2" t="str">
        <x:v>2026-02-24</x:v>
      </x:c>
      <x:c r="K1883" s="2" t="str">
        <x:v>0000072971-26-000133</x:v>
      </x:c>
      <x:c r="L1883" s="2" t="str">
        <x:v>data/raw/filings/WFC_0000072971-26-000133_wfc-20251231_d2.htm</x:v>
      </x:c>
      <x:c r="M1883" s="2" t="str">
        <x:v>https://www.sec.gov/Archives/edgar/data/72971/000007297126000133/wfc-20251231_d2.htm</x:v>
      </x:c>
      <x:c r="N1883" s="2" t="str"/>
      <x:c r="O1883" s="2" t="str"/>
      <x:c r="P1883" s="2" t="str">
        <x:v>Structured source retained; exact visible anchor requires review</x:v>
      </x:c>
      <x:c r="Q1883" s="2" t="str">
        <x:v>Payments of Ordinary Dividends, Common Stock</x:v>
      </x:c>
      <x:c r="R1883" s="2" t="str"/>
      <x:c r="S1883" s="2" t="str">
        <x:v>highlighted/WFC_FY2025_2025-annual-report.pdf</x:v>
      </x:c>
      <x:c r="T1883" s="2" t="str">
        <x:v>95,189</x:v>
      </x:c>
    </x:row>
    <x:row r="1884" ht="24" customHeight="1">
      <x:c r="C1884" s="2" t="str">
        <x:v>Historical Inputs!F1884</x:v>
      </x:c>
      <x:c r="D1884" s="2" t="str">
        <x:v>WFC</x:v>
      </x:c>
      <x:c r="E1884" s="2" t="str">
        <x:v>FY2025</x:v>
      </x:c>
      <x:c r="F1884" s="2" t="str">
        <x:v>buybacks</x:v>
      </x:c>
      <x:c r="G1884" s="2" t="n">
        <x:v>17516</x:v>
      </x:c>
      <x:c r="H1884" s="2" t="str">
        <x:v>USD</x:v>
      </x:c>
      <x:c r="I1884" s="2" t="str">
        <x:v>2025-12-31</x:v>
      </x:c>
      <x:c r="J1884" s="2" t="str">
        <x:v>2026-02-24</x:v>
      </x:c>
      <x:c r="K1884" s="2" t="str">
        <x:v>0000072971-26-000133</x:v>
      </x:c>
      <x:c r="L1884" s="2" t="str">
        <x:v>data/raw/filings/WFC_0000072971-26-000133_wfc-20251231_d2.htm</x:v>
      </x:c>
      <x:c r="M1884" s="2" t="str">
        <x:v>https://www.sec.gov/Archives/edgar/data/72971/000007297126000133/wfc-20251231_d2.htm</x:v>
      </x:c>
      <x:c r="N1884" s="2" t="str"/>
      <x:c r="O1884" s="2" t="str"/>
      <x:c r="P1884" s="2" t="str">
        <x:v>Structured source retained; exact visible anchor requires review</x:v>
      </x:c>
      <x:c r="Q1884" s="2" t="str">
        <x:v>Payments for Repurchase of Common Stock</x:v>
      </x:c>
      <x:c r="R1884" s="2" t="str"/>
      <x:c r="S1884" s="2" t="str">
        <x:v>highlighted/WFC_FY2025_2025-annual-report.pdf</x:v>
      </x:c>
      <x:c r="T1884" s="2" t="str">
        <x:v>95,189</x:v>
      </x:c>
    </x:row>
    <x:row r="1885" ht="24" customHeight="1">
      <x:c r="C1885" s="2" t="str">
        <x:v>Historical Inputs!F1885</x:v>
      </x:c>
      <x:c r="D1885" s="2" t="str">
        <x:v>WFC</x:v>
      </x:c>
      <x:c r="E1885" s="2" t="str">
        <x:v>FY2025</x:v>
      </x:c>
      <x:c r="F1885" s="2" t="str">
        <x:v>chargeoffs</x:v>
      </x:c>
      <x:c r="G1885" s="2" t="str">
        <x:v>n.a.</x:v>
      </x:c>
      <x:c r="H1885" s="2" t="str">
        <x:v>USDm</x:v>
      </x:c>
      <x:c r="I1885" s="2" t="str">
        <x:v>2025-12-31</x:v>
      </x:c>
      <x:c r="J1885" s="2" t="str"/>
      <x:c r="K1885" s="2" t="str"/>
      <x:c r="L1885" s="2" t="str"/>
      <x:c r="M1885" s="2" t="str"/>
      <x:c r="N1885" s="2" t="str"/>
      <x:c r="O1885" s="2" t="str"/>
      <x:c r="P1885" s="2" t="str">
        <x:v>Not reported / unavailable</x:v>
      </x:c>
      <x:c r="Q1885" s="2" t="str">
        <x:v>Gross loan charge-offs</x:v>
      </x:c>
      <x:c r="R1885" s="2" t="str"/>
      <x:c r="S1885" s="2" t="str"/>
      <x:c r="T1885" s="2" t="str"/>
    </x:row>
    <x:row r="1886" ht="24" customHeight="1">
      <x:c r="C1886" s="2" t="str">
        <x:v>Historical Inputs!F1886</x:v>
      </x:c>
      <x:c r="D1886" s="2" t="str">
        <x:v>WFC</x:v>
      </x:c>
      <x:c r="E1886" s="2" t="str">
        <x:v>FY2025</x:v>
      </x:c>
      <x:c r="F1886" s="2" t="str">
        <x:v>recoveries</x:v>
      </x:c>
      <x:c r="G1886" s="2" t="str">
        <x:v>n.a.</x:v>
      </x:c>
      <x:c r="H1886" s="2" t="str">
        <x:v>USDm</x:v>
      </x:c>
      <x:c r="I1886" s="2" t="str">
        <x:v>2025-12-31</x:v>
      </x:c>
      <x:c r="J1886" s="2" t="str"/>
      <x:c r="K1886" s="2" t="str"/>
      <x:c r="L1886" s="2" t="str"/>
      <x:c r="M1886" s="2" t="str"/>
      <x:c r="N1886" s="2" t="str"/>
      <x:c r="O1886" s="2" t="str"/>
      <x:c r="P1886" s="2" t="str">
        <x:v>Not reported / unavailable</x:v>
      </x:c>
      <x:c r="Q1886" s="2" t="str">
        <x:v>Loan recoveries</x:v>
      </x:c>
      <x:c r="R1886" s="2" t="str"/>
      <x:c r="S1886" s="2" t="str"/>
      <x:c r="T1886" s="2" t="str"/>
    </x:row>
    <x:row r="1887" ht="24" customHeight="1">
      <x:c r="C1887" s="2" t="str">
        <x:v>Historical Inputs!F1887</x:v>
      </x:c>
      <x:c r="D1887" s="2" t="str">
        <x:v>WFC</x:v>
      </x:c>
      <x:c r="E1887" s="2" t="str">
        <x:v>FY2025</x:v>
      </x:c>
      <x:c r="F1887" s="2" t="str">
        <x:v>rwa</x:v>
      </x:c>
      <x:c r="G1887" s="2" t="str">
        <x:v>n.a.</x:v>
      </x:c>
      <x:c r="H1887" s="2" t="str">
        <x:v>USDm</x:v>
      </x:c>
      <x:c r="I1887" s="2" t="str">
        <x:v>2025-12-31</x:v>
      </x:c>
      <x:c r="J1887" s="2" t="str"/>
      <x:c r="K1887" s="2" t="str"/>
      <x:c r="L1887" s="2" t="str"/>
      <x:c r="M1887" s="2" t="str"/>
      <x:c r="N1887" s="2" t="str"/>
      <x:c r="O1887" s="2" t="str"/>
      <x:c r="P1887" s="2" t="str">
        <x:v>Not reported / unavailable</x:v>
      </x:c>
      <x:c r="Q1887" s="2" t="str">
        <x:v>Risk-weighted assets</x:v>
      </x:c>
      <x:c r="R1887" s="2" t="str"/>
      <x:c r="S1887" s="2" t="str"/>
      <x:c r="T1887" s="2" t="str"/>
    </x:row>
    <x:row r="1888" ht="24" customHeight="1">
      <x:c r="C1888" s="2" t="str">
        <x:v>Historical Inputs!F1888</x:v>
      </x:c>
      <x:c r="D1888" s="2" t="str">
        <x:v>WFC</x:v>
      </x:c>
      <x:c r="E1888" s="2" t="str">
        <x:v>FY2025</x:v>
      </x:c>
      <x:c r="F1888" s="2" t="str">
        <x:v>cet1_reported</x:v>
      </x:c>
      <x:c r="G1888" s="2" t="str">
        <x:v>n.a.</x:v>
      </x:c>
      <x:c r="H1888" s="2" t="str">
        <x:v>%</x:v>
      </x:c>
      <x:c r="I1888" s="2" t="str">
        <x:v>2025-12-31</x:v>
      </x:c>
      <x:c r="J1888" s="2" t="str"/>
      <x:c r="K1888" s="2" t="str"/>
      <x:c r="L1888" s="2" t="str"/>
      <x:c r="M1888" s="2" t="str"/>
      <x:c r="N1888" s="2" t="str"/>
      <x:c r="O1888" s="2" t="str"/>
      <x:c r="P1888" s="2" t="str">
        <x:v>Not reported / unavailable</x:v>
      </x:c>
      <x:c r="Q1888" s="2" t="str">
        <x:v>Actual standardized CET1 ratio</x:v>
      </x:c>
      <x:c r="R1888" s="2" t="str"/>
      <x:c r="S1888" s="2" t="str"/>
      <x:c r="T1888" s="2" t="str"/>
    </x:row>
    <x:row r="1889" ht="24" customHeight="1">
      <x:c r="C1889" s="2" t="str">
        <x:v>Historical Inputs!F1889</x:v>
      </x:c>
      <x:c r="D1889" s="2" t="str">
        <x:v>WFC</x:v>
      </x:c>
      <x:c r="E1889" s="2" t="str">
        <x:v>FY2025</x:v>
      </x:c>
      <x:c r="F1889" s="2" t="str">
        <x:v>nim_reported</x:v>
      </x:c>
      <x:c r="G1889" s="2" t="str">
        <x:v>n.a.</x:v>
      </x:c>
      <x:c r="H1889" s="2" t="str">
        <x:v>%</x:v>
      </x:c>
      <x:c r="I1889" s="2" t="str">
        <x:v>2025-12-31</x:v>
      </x:c>
      <x:c r="J1889" s="2" t="str"/>
      <x:c r="K1889" s="2" t="str"/>
      <x:c r="L1889" s="2" t="str"/>
      <x:c r="M1889" s="2" t="str"/>
      <x:c r="N1889" s="2" t="str"/>
      <x:c r="O1889" s="2" t="str"/>
      <x:c r="P1889" s="2" t="str">
        <x:v>Not reported / unavailable</x:v>
      </x:c>
      <x:c r="Q1889" s="2" t="str">
        <x:v>Issuer reported net interest margin</x:v>
      </x:c>
      <x:c r="R1889" s="2" t="str"/>
      <x:c r="S1889" s="2" t="str"/>
      <x:c r="T1889" s="2" t="str"/>
    </x:row>
    <x:row r="1890" ht="24" customHeight="1">
      <x:c r="C1890" s="2" t="str">
        <x:v>Historical Inputs!F1890</x:v>
      </x:c>
      <x:c r="D1890" s="2" t="str">
        <x:v>WFC</x:v>
      </x:c>
      <x:c r="E1890" s="2" t="str">
        <x:v>FY2025</x:v>
      </x:c>
      <x:c r="F1890" s="2" t="str">
        <x:v>bvps_reported</x:v>
      </x:c>
      <x:c r="G1890" s="2" t="str">
        <x:v>n.a.</x:v>
      </x:c>
      <x:c r="H1890" s="2" t="str">
        <x:v>USD/share</x:v>
      </x:c>
      <x:c r="I1890" s="2" t="str">
        <x:v>2025-12-31</x:v>
      </x:c>
      <x:c r="J1890" s="2" t="str"/>
      <x:c r="K1890" s="2" t="str"/>
      <x:c r="L1890" s="2" t="str"/>
      <x:c r="M1890" s="2" t="str"/>
      <x:c r="N1890" s="2" t="str"/>
      <x:c r="O1890" s="2" t="str"/>
      <x:c r="P1890" s="2" t="str">
        <x:v>Not reported / unavailable</x:v>
      </x:c>
      <x:c r="Q1890" s="2" t="str">
        <x:v>Reported common book value per share</x:v>
      </x:c>
      <x:c r="R1890" s="2" t="str"/>
      <x:c r="S1890" s="2" t="str"/>
      <x:c r="T1890" s="2" t="str"/>
    </x:row>
    <x:row r="1891" ht="24" customHeight="1">
      <x:c r="C1891" s="2" t="str">
        <x:v>Historical Inputs!F1891</x:v>
      </x:c>
      <x:c r="D1891" s="2" t="str">
        <x:v>WFC</x:v>
      </x:c>
      <x:c r="E1891" s="2" t="str">
        <x:v>FY2025</x:v>
      </x:c>
      <x:c r="F1891" s="2" t="str">
        <x:v>tbvps_reported</x:v>
      </x:c>
      <x:c r="G1891" s="2" t="str">
        <x:v>n.a.</x:v>
      </x:c>
      <x:c r="H1891" s="2" t="str">
        <x:v>USD/share</x:v>
      </x:c>
      <x:c r="I1891" s="2" t="str">
        <x:v>2025-12-31</x:v>
      </x:c>
      <x:c r="J1891" s="2" t="str"/>
      <x:c r="K1891" s="2" t="str"/>
      <x:c r="L1891" s="2" t="str"/>
      <x:c r="M1891" s="2" t="str"/>
      <x:c r="N1891" s="2" t="str"/>
      <x:c r="O1891" s="2" t="str"/>
      <x:c r="P1891" s="2" t="str">
        <x:v>Not reported / unavailable</x:v>
      </x:c>
      <x:c r="Q1891" s="2" t="str">
        <x:v>Reported tangible book value per share</x:v>
      </x:c>
      <x:c r="R1891" s="2" t="str"/>
      <x:c r="S1891" s="2" t="str"/>
      <x:c r="T1891" s="2" t="str"/>
    </x:row>
    <x:row r="1892" ht="24" customHeight="1">
      <x:c r="C1892" s="2" t="str">
        <x:v>Historical Inputs!F1892</x:v>
      </x:c>
      <x:c r="D1892" s="2" t="str">
        <x:v>WFC</x:v>
      </x:c>
      <x:c r="E1892" s="2" t="str">
        <x:v>FY2025</x:v>
      </x:c>
      <x:c r="F1892" s="2" t="str">
        <x:v>tce_reported</x:v>
      </x:c>
      <x:c r="G1892" s="2" t="str">
        <x:v>n.a.</x:v>
      </x:c>
      <x:c r="H1892" s="2" t="str">
        <x:v>USDm</x:v>
      </x:c>
      <x:c r="I1892" s="2" t="str">
        <x:v>2025-12-31</x:v>
      </x:c>
      <x:c r="J1892" s="2" t="str"/>
      <x:c r="K1892" s="2" t="str"/>
      <x:c r="L1892" s="2" t="str"/>
      <x:c r="M1892" s="2" t="str"/>
      <x:c r="N1892" s="2" t="str"/>
      <x:c r="O1892" s="2" t="str"/>
      <x:c r="P1892" s="2" t="str">
        <x:v>Not reported / unavailable</x:v>
      </x:c>
      <x:c r="Q1892" s="2" t="str">
        <x:v>Reported tangible common equity</x:v>
      </x:c>
      <x:c r="R1892" s="2" t="str"/>
      <x:c r="S1892" s="2" t="str"/>
      <x:c r="T1892" s="2" t="str"/>
    </x:row>
    <x:row r="1893" ht="24" customHeight="1">
      <x:c r="C1893" s="2" t="str">
        <x:v>Historical Inputs!F1893</x:v>
      </x:c>
      <x:c r="D1893" s="2" t="str">
        <x:v>WFC</x:v>
      </x:c>
      <x:c r="E1893" s="2" t="str">
        <x:v>H1 2025</x:v>
      </x:c>
      <x:c r="F1893" s="2" t="str">
        <x:v>assets</x:v>
      </x:c>
      <x:c r="G1893" s="2" t="n">
        <x:v>1981269</x:v>
      </x:c>
      <x:c r="H1893" s="2" t="str">
        <x:v>USD</x:v>
      </x:c>
      <x:c r="I1893" s="2" t="str">
        <x:v>2025-06-30</x:v>
      </x:c>
      <x:c r="J1893" s="2" t="str">
        <x:v>2026-07-28</x:v>
      </x:c>
      <x:c r="K1893" s="2" t="str">
        <x:v>0000072971-26-000302</x:v>
      </x:c>
      <x:c r="L1893" s="2" t="str">
        <x:v>data/raw/filings/WFC_0000072971-26-000302_wfc-20260630.htm</x:v>
      </x:c>
      <x:c r="M1893" s="2" t="str">
        <x:v>https://www.sec.gov/Archives/edgar/data/72971/000007297126000302/wfc-20260630.htm</x:v>
      </x:c>
      <x:c r="N1893" s="2" t="str">
        <x:v>f-6118</x:v>
      </x:c>
      <x:c r="O1893" s="2" t="str"/>
      <x:c r="P1893" s="2" t="str">
        <x:v>Exact XBRL anchor</x:v>
      </x:c>
      <x:c r="Q1893" s="2" t="str">
        <x:v>Assets</x:v>
      </x:c>
      <x:c r="R1893" s="2" t="str">
        <x:v>highlighted/WFC_0000072971-26-000302_wfc-20260630.htm</x:v>
      </x:c>
      <x:c r="S1893" s="2" t="str"/>
      <x:c r="T1893" s="2" t="str"/>
    </x:row>
    <x:row r="1894" ht="24" customHeight="1">
      <x:c r="C1894" s="2" t="str">
        <x:v>Historical Inputs!F1894</x:v>
      </x:c>
      <x:c r="D1894" s="2" t="str">
        <x:v>WFC</x:v>
      </x:c>
      <x:c r="E1894" s="2" t="str">
        <x:v>H1 2025</x:v>
      </x:c>
      <x:c r="F1894" s="2" t="str">
        <x:v>liabilities</x:v>
      </x:c>
      <x:c r="G1894" s="2" t="n">
        <x:v>1798315</x:v>
      </x:c>
      <x:c r="H1894" s="2" t="str">
        <x:v>USD</x:v>
      </x:c>
      <x:c r="I1894" s="2" t="str">
        <x:v>2025-06-30</x:v>
      </x:c>
      <x:c r="J1894" s="2" t="str">
        <x:v>2025-08-05</x:v>
      </x:c>
      <x:c r="K1894" s="2" t="str">
        <x:v>0000072971-25-000201</x:v>
      </x:c>
      <x:c r="L1894" s="2" t="str">
        <x:v>data/raw/filings/WFC_0000072971-25-000201_wfc-20250630.htm</x:v>
      </x:c>
      <x:c r="M1894" s="2" t="str">
        <x:v>https://www.sec.gov/Archives/edgar/data/72971/000007297125000201/wfc-20250630.htm</x:v>
      </x:c>
      <x:c r="N1894" s="2" t="str">
        <x:v>f-330</x:v>
      </x:c>
      <x:c r="O1894" s="2" t="str"/>
      <x:c r="P1894" s="2" t="str">
        <x:v>Exact XBRL anchor</x:v>
      </x:c>
      <x:c r="Q1894" s="2" t="str">
        <x:v>Liabilities</x:v>
      </x:c>
      <x:c r="R1894" s="2" t="str">
        <x:v>highlighted/WFC_0000072971-25-000201_wfc-20250630.htm</x:v>
      </x:c>
      <x:c r="S1894" s="2" t="str"/>
      <x:c r="T1894" s="2" t="str"/>
    </x:row>
    <x:row r="1895" ht="24" customHeight="1">
      <x:c r="C1895" s="2" t="str">
        <x:v>Historical Inputs!F1895</x:v>
      </x:c>
      <x:c r="D1895" s="2" t="str">
        <x:v>WFC</x:v>
      </x:c>
      <x:c r="E1895" s="2" t="str">
        <x:v>H1 2025</x:v>
      </x:c>
      <x:c r="F1895" s="2" t="str">
        <x:v>equity</x:v>
      </x:c>
      <x:c r="G1895" s="2" t="n">
        <x:v>181111</x:v>
      </x:c>
      <x:c r="H1895" s="2" t="str">
        <x:v>USD</x:v>
      </x:c>
      <x:c r="I1895" s="2" t="str">
        <x:v>2025-06-30</x:v>
      </x:c>
      <x:c r="J1895" s="2" t="str">
        <x:v>2025-08-05</x:v>
      </x:c>
      <x:c r="K1895" s="2" t="str">
        <x:v>0000072971-25-000201</x:v>
      </x:c>
      <x:c r="L1895" s="2" t="str">
        <x:v>data/raw/filings/WFC_0000072971-25-000201_wfc-20250630.htm</x:v>
      </x:c>
      <x:c r="M1895" s="2" t="str">
        <x:v>https://www.sec.gov/Archives/edgar/data/72971/000007297125000201/wfc-20250630.htm</x:v>
      </x:c>
      <x:c r="N1895" s="2" t="str">
        <x:v>f-352</x:v>
      </x:c>
      <x:c r="O1895" s="2" t="str"/>
      <x:c r="P1895" s="2" t="str">
        <x:v>Exact XBRL anchor</x:v>
      </x:c>
      <x:c r="Q1895" s="2" t="str">
        <x:v>Stockholders' Equity Attributable to Parent</x:v>
      </x:c>
      <x:c r="R1895" s="2" t="str">
        <x:v>highlighted/WFC_0000072971-25-000201_wfc-20250630.htm</x:v>
      </x:c>
      <x:c r="S1895" s="2" t="str"/>
      <x:c r="T1895" s="2" t="str"/>
    </x:row>
    <x:row r="1896" ht="24" customHeight="1">
      <x:c r="C1896" s="2" t="str">
        <x:v>Historical Inputs!F1896</x:v>
      </x:c>
      <x:c r="D1896" s="2" t="str">
        <x:v>WFC</x:v>
      </x:c>
      <x:c r="E1896" s="2" t="str">
        <x:v>H1 2025</x:v>
      </x:c>
      <x:c r="F1896" s="2" t="str">
        <x:v>preferred</x:v>
      </x:c>
      <x:c r="G1896" s="2" t="n">
        <x:v>16608</x:v>
      </x:c>
      <x:c r="H1896" s="2" t="str">
        <x:v>USD</x:v>
      </x:c>
      <x:c r="I1896" s="2" t="str">
        <x:v>2025-06-30</x:v>
      </x:c>
      <x:c r="J1896" s="2" t="str">
        <x:v>2025-08-05</x:v>
      </x:c>
      <x:c r="K1896" s="2" t="str">
        <x:v>0000072971-25-000201</x:v>
      </x:c>
      <x:c r="L1896" s="2" t="str">
        <x:v>data/raw/filings/WFC_0000072971-25-000201_wfc-20250630.htm</x:v>
      </x:c>
      <x:c r="M1896" s="2" t="str">
        <x:v>https://www.sec.gov/Archives/edgar/data/72971/000007297125000201/wfc-20250630.htm</x:v>
      </x:c>
      <x:c r="N1896" s="2" t="str">
        <x:v>f-334</x:v>
      </x:c>
      <x:c r="O1896" s="2" t="str"/>
      <x:c r="P1896" s="2" t="str">
        <x:v>Exact XBRL anchor</x:v>
      </x:c>
      <x:c r="Q1896" s="2" t="str">
        <x:v>Preferred Stock, Value, Issued</x:v>
      </x:c>
      <x:c r="R1896" s="2" t="str">
        <x:v>highlighted/WFC_0000072971-25-000201_wfc-20250630.htm</x:v>
      </x:c>
      <x:c r="S1896" s="2" t="str"/>
      <x:c r="T1896" s="2" t="str"/>
    </x:row>
    <x:row r="1897" ht="24" customHeight="1">
      <x:c r="C1897" s="2" t="str">
        <x:v>Historical Inputs!F1897</x:v>
      </x:c>
      <x:c r="D1897" s="2" t="str">
        <x:v>WFC</x:v>
      </x:c>
      <x:c r="E1897" s="2" t="str">
        <x:v>H1 2025</x:v>
      </x:c>
      <x:c r="F1897" s="2" t="str">
        <x:v>common_equity_reported</x:v>
      </x:c>
      <x:c r="G1897" s="2" t="str">
        <x:v>n.a.</x:v>
      </x:c>
      <x:c r="H1897" s="2" t="str">
        <x:v>USDm</x:v>
      </x:c>
      <x:c r="I1897" s="2" t="str">
        <x:v>2025-06-30</x:v>
      </x:c>
      <x:c r="J1897" s="2" t="str"/>
      <x:c r="K1897" s="2" t="str"/>
      <x:c r="L1897" s="2" t="str"/>
      <x:c r="M1897" s="2" t="str"/>
      <x:c r="N1897" s="2" t="str"/>
      <x:c r="O1897" s="2" t="str"/>
      <x:c r="P1897" s="2" t="str">
        <x:v>Not reported / unavailable</x:v>
      </x:c>
      <x:c r="Q1897" s="2" t="str">
        <x:v>Reported common shareholders equity</x:v>
      </x:c>
      <x:c r="R1897" s="2" t="str"/>
      <x:c r="S1897" s="2" t="str"/>
      <x:c r="T1897" s="2" t="str"/>
    </x:row>
    <x:row r="1898" ht="24" customHeight="1">
      <x:c r="C1898" s="2" t="str">
        <x:v>Historical Inputs!F1898</x:v>
      </x:c>
      <x:c r="D1898" s="2" t="str">
        <x:v>WFC</x:v>
      </x:c>
      <x:c r="E1898" s="2" t="str">
        <x:v>H1 2025</x:v>
      </x:c>
      <x:c r="F1898" s="2" t="str">
        <x:v>goodwill</x:v>
      </x:c>
      <x:c r="G1898" s="2" t="n">
        <x:v>25071</x:v>
      </x:c>
      <x:c r="H1898" s="2" t="str">
        <x:v>USD</x:v>
      </x:c>
      <x:c r="I1898" s="2" t="str">
        <x:v>2025-06-30</x:v>
      </x:c>
      <x:c r="J1898" s="2" t="str">
        <x:v>2025-08-05</x:v>
      </x:c>
      <x:c r="K1898" s="2" t="str">
        <x:v>0000072971-25-000201</x:v>
      </x:c>
      <x:c r="L1898" s="2" t="str">
        <x:v>data/raw/filings/WFC_0000072971-25-000201_wfc-20250630.htm</x:v>
      </x:c>
      <x:c r="M1898" s="2" t="str">
        <x:v>https://www.sec.gov/Archives/edgar/data/72971/000007297125000201/wfc-20250630.htm</x:v>
      </x:c>
      <x:c r="N1898" s="2" t="str">
        <x:v>f-3180</x:v>
      </x:c>
      <x:c r="O1898" s="2" t="str"/>
      <x:c r="P1898" s="2" t="str">
        <x:v>Exact XBRL anchor</x:v>
      </x:c>
      <x:c r="Q1898" s="2" t="str">
        <x:v>Goodwill</x:v>
      </x:c>
      <x:c r="R1898" s="2" t="str">
        <x:v>highlighted/WFC_0000072971-25-000201_wfc-20250630.htm</x:v>
      </x:c>
      <x:c r="S1898" s="2" t="str"/>
      <x:c r="T1898" s="2" t="str"/>
    </x:row>
    <x:row r="1899" ht="24" customHeight="1">
      <x:c r="C1899" s="2" t="str">
        <x:v>Historical Inputs!F1899</x:v>
      </x:c>
      <x:c r="D1899" s="2" t="str">
        <x:v>WFC</x:v>
      </x:c>
      <x:c r="E1899" s="2" t="str">
        <x:v>H1 2025</x:v>
      </x:c>
      <x:c r="F1899" s="2" t="str">
        <x:v>intangibles</x:v>
      </x:c>
      <x:c r="G1899" s="2" t="str">
        <x:v>n.a.</x:v>
      </x:c>
      <x:c r="H1899" s="2" t="str">
        <x:v>USDm</x:v>
      </x:c>
      <x:c r="I1899" s="2" t="str">
        <x:v>2025-06-30</x:v>
      </x:c>
      <x:c r="J1899" s="2" t="str"/>
      <x:c r="K1899" s="2" t="str"/>
      <x:c r="L1899" s="2" t="str"/>
      <x:c r="M1899" s="2" t="str"/>
      <x:c r="N1899" s="2" t="str"/>
      <x:c r="O1899" s="2" t="str"/>
      <x:c r="P1899" s="2" t="str">
        <x:v>Not reported / unavailable</x:v>
      </x:c>
      <x:c r="Q1899" s="2" t="str">
        <x:v>Other intangible assets excluding goodwill</x:v>
      </x:c>
      <x:c r="R1899" s="2" t="str"/>
      <x:c r="S1899" s="2" t="str"/>
      <x:c r="T1899" s="2" t="str"/>
    </x:row>
    <x:row r="1900" ht="24" customHeight="1">
      <x:c r="C1900" s="2" t="str">
        <x:v>Historical Inputs!F1900</x:v>
      </x:c>
      <x:c r="D1900" s="2" t="str">
        <x:v>WFC</x:v>
      </x:c>
      <x:c r="E1900" s="2" t="str">
        <x:v>H1 2025</x:v>
      </x:c>
      <x:c r="F1900" s="2" t="str">
        <x:v>intangibles_total</x:v>
      </x:c>
      <x:c r="G1900" s="2" t="str">
        <x:v>n.a.</x:v>
      </x:c>
      <x:c r="H1900" s="2" t="str">
        <x:v>USDm</x:v>
      </x:c>
      <x:c r="I1900" s="2" t="str">
        <x:v>2025-06-30</x:v>
      </x:c>
      <x:c r="J1900" s="2" t="str"/>
      <x:c r="K1900" s="2" t="str"/>
      <x:c r="L1900" s="2" t="str"/>
      <x:c r="M1900" s="2" t="str"/>
      <x:c r="N1900" s="2" t="str"/>
      <x:c r="O1900" s="2" t="str"/>
      <x:c r="P1900" s="2" t="str">
        <x:v>Not reported / unavailable</x:v>
      </x:c>
      <x:c r="Q1900" s="2" t="str">
        <x:v>Reported goodwill and intangible assets combined</x:v>
      </x:c>
      <x:c r="R1900" s="2" t="str"/>
      <x:c r="S1900" s="2" t="str"/>
      <x:c r="T1900" s="2" t="str"/>
    </x:row>
    <x:row r="1901" ht="24" customHeight="1">
      <x:c r="C1901" s="2" t="str">
        <x:v>Historical Inputs!F1901</x:v>
      </x:c>
      <x:c r="D1901" s="2" t="str">
        <x:v>WFC</x:v>
      </x:c>
      <x:c r="E1901" s="2" t="str">
        <x:v>H1 2025</x:v>
      </x:c>
      <x:c r="F1901" s="2" t="str">
        <x:v>shares_end</x:v>
      </x:c>
      <x:c r="G1901" s="2" t="n">
        <x:v>3220.4</x:v>
      </x:c>
      <x:c r="H1901" s="2" t="str">
        <x:v>shares</x:v>
      </x:c>
      <x:c r="I1901" s="2" t="str">
        <x:v>2025-06-30</x:v>
      </x:c>
      <x:c r="J1901" s="2" t="str">
        <x:v>2026-07-28</x:v>
      </x:c>
      <x:c r="K1901" s="2" t="str">
        <x:v>0000072971-26-000302</x:v>
      </x:c>
      <x:c r="L1901" s="2" t="str">
        <x:v>data/raw/filings/WFC_0000072971-26-000302_wfc-20260630.htm</x:v>
      </x:c>
      <x:c r="M1901" s="2" t="str">
        <x:v>https://www.sec.gov/Archives/edgar/data/72971/000007297126000302/wfc-20260630.htm</x:v>
      </x:c>
      <x:c r="N1901" s="2" t="str">
        <x:v>f-3330</x:v>
      </x:c>
      <x:c r="O1901" s="2" t="str"/>
      <x:c r="P1901" s="2" t="str">
        <x:v>Exact XBRL anchor</x:v>
      </x:c>
      <x:c r="Q1901" s="2" t="str">
        <x:v>Common Stock, Shares, Outstanding</x:v>
      </x:c>
      <x:c r="R1901" s="2" t="str">
        <x:v>highlighted/WFC_0000072971-26-000302_wfc-20260630.htm</x:v>
      </x:c>
      <x:c r="S1901" s="2" t="str"/>
      <x:c r="T1901" s="2" t="str"/>
    </x:row>
    <x:row r="1902" ht="24" customHeight="1">
      <x:c r="C1902" s="2" t="str">
        <x:v>Historical Inputs!F1902</x:v>
      </x:c>
      <x:c r="D1902" s="2" t="str">
        <x:v>WFC</x:v>
      </x:c>
      <x:c r="E1902" s="2" t="str">
        <x:v>H1 2025</x:v>
      </x:c>
      <x:c r="F1902" s="2" t="str">
        <x:v>shares_issued</x:v>
      </x:c>
      <x:c r="G1902" s="2" t="n">
        <x:v>5481.811474</x:v>
      </x:c>
      <x:c r="H1902" s="2" t="str">
        <x:v>shares</x:v>
      </x:c>
      <x:c r="I1902" s="2" t="str">
        <x:v>2025-06-30</x:v>
      </x:c>
      <x:c r="J1902" s="2" t="str">
        <x:v>2025-08-05</x:v>
      </x:c>
      <x:c r="K1902" s="2" t="str">
        <x:v>0000072971-25-000201</x:v>
      </x:c>
      <x:c r="L1902" s="2" t="str">
        <x:v>data/raw/filings/WFC_0000072971-25-000201_wfc-20250630.htm</x:v>
      </x:c>
      <x:c r="M1902" s="2" t="str">
        <x:v>https://www.sec.gov/Archives/edgar/data/72971/000007297125000201/wfc-20250630.htm</x:v>
      </x:c>
      <x:c r="N1902" s="2" t="str">
        <x:v>f-338</x:v>
      </x:c>
      <x:c r="O1902" s="2" t="str"/>
      <x:c r="P1902" s="2" t="str">
        <x:v>Exact XBRL anchor</x:v>
      </x:c>
      <x:c r="Q1902" s="2" t="str">
        <x:v>Common Stock, Shares, Issued</x:v>
      </x:c>
      <x:c r="R1902" s="2" t="str">
        <x:v>highlighted/WFC_0000072971-25-000201_wfc-20250630.htm</x:v>
      </x:c>
      <x:c r="S1902" s="2" t="str"/>
      <x:c r="T1902" s="2" t="str"/>
    </x:row>
    <x:row r="1903" ht="24" customHeight="1">
      <x:c r="C1903" s="2" t="str">
        <x:v>Historical Inputs!F1903</x:v>
      </x:c>
      <x:c r="D1903" s="2" t="str">
        <x:v>WFC</x:v>
      </x:c>
      <x:c r="E1903" s="2" t="str">
        <x:v>H1 2025</x:v>
      </x:c>
      <x:c r="F1903" s="2" t="str">
        <x:v>shares_treasury</x:v>
      </x:c>
      <x:c r="G1903" s="2" t="str">
        <x:v>n.a.</x:v>
      </x:c>
      <x:c r="H1903" s="2" t="str">
        <x:v>million</x:v>
      </x:c>
      <x:c r="I1903" s="2" t="str">
        <x:v>2025-06-30</x:v>
      </x:c>
      <x:c r="J1903" s="2" t="str"/>
      <x:c r="K1903" s="2" t="str"/>
      <x:c r="L1903" s="2" t="str"/>
      <x:c r="M1903" s="2" t="str"/>
      <x:c r="N1903" s="2" t="str"/>
      <x:c r="O1903" s="2" t="str"/>
      <x:c r="P1903" s="2" t="str">
        <x:v>Not reported / unavailable</x:v>
      </x:c>
      <x:c r="Q1903" s="2" t="str">
        <x:v>Shares Treasury</x:v>
      </x:c>
      <x:c r="R1903" s="2" t="str"/>
      <x:c r="S1903" s="2" t="str"/>
      <x:c r="T1903" s="2" t="str"/>
    </x:row>
    <x:row r="1904" ht="24" customHeight="1">
      <x:c r="C1904" s="2" t="str">
        <x:v>Historical Inputs!F1904</x:v>
      </x:c>
      <x:c r="D1904" s="2" t="str">
        <x:v>WFC</x:v>
      </x:c>
      <x:c r="E1904" s="2" t="str">
        <x:v>H1 2025</x:v>
      </x:c>
      <x:c r="F1904" s="2" t="str">
        <x:v>deposits</x:v>
      </x:c>
      <x:c r="G1904" s="2" t="n">
        <x:v>1340703</x:v>
      </x:c>
      <x:c r="H1904" s="2" t="str">
        <x:v>USD</x:v>
      </x:c>
      <x:c r="I1904" s="2" t="str">
        <x:v>2025-06-30</x:v>
      </x:c>
      <x:c r="J1904" s="2" t="str">
        <x:v>2026-07-28</x:v>
      </x:c>
      <x:c r="K1904" s="2" t="str">
        <x:v>0000072971-26-000302</x:v>
      </x:c>
      <x:c r="L1904" s="2" t="str">
        <x:v>data/raw/filings/WFC_0000072971-26-000302_wfc-20260630.htm</x:v>
      </x:c>
      <x:c r="M1904" s="2" t="str">
        <x:v>https://www.sec.gov/Archives/edgar/data/72971/000007297126000302/wfc-20260630.htm</x:v>
      </x:c>
      <x:c r="N1904" s="2" t="str">
        <x:v>f-6125</x:v>
      </x:c>
      <x:c r="O1904" s="2" t="str"/>
      <x:c r="P1904" s="2" t="str">
        <x:v>Exact XBRL anchor</x:v>
      </x:c>
      <x:c r="Q1904" s="2" t="str">
        <x:v>Deposits</x:v>
      </x:c>
      <x:c r="R1904" s="2" t="str">
        <x:v>highlighted/WFC_0000072971-26-000302_wfc-20260630.htm</x:v>
      </x:c>
      <x:c r="S1904" s="2" t="str"/>
      <x:c r="T1904" s="2" t="str"/>
    </x:row>
    <x:row r="1905" ht="24" customHeight="1">
      <x:c r="C1905" s="2" t="str">
        <x:v>Historical Inputs!F1905</x:v>
      </x:c>
      <x:c r="D1905" s="2" t="str">
        <x:v>WFC</x:v>
      </x:c>
      <x:c r="E1905" s="2" t="str">
        <x:v>H1 2025</x:v>
      </x:c>
      <x:c r="F1905" s="2" t="str">
        <x:v>loans_gross</x:v>
      </x:c>
      <x:c r="G1905" s="2" t="str">
        <x:v>n.a.</x:v>
      </x:c>
      <x:c r="H1905" s="2" t="str">
        <x:v>USDm</x:v>
      </x:c>
      <x:c r="I1905" s="2" t="str">
        <x:v>2025-06-30</x:v>
      </x:c>
      <x:c r="J1905" s="2" t="str"/>
      <x:c r="K1905" s="2" t="str"/>
      <x:c r="L1905" s="2" t="str"/>
      <x:c r="M1905" s="2" t="str"/>
      <x:c r="N1905" s="2" t="str"/>
      <x:c r="O1905" s="2" t="str"/>
      <x:c r="P1905" s="2" t="str">
        <x:v>Not reported / unavailable</x:v>
      </x:c>
      <x:c r="Q1905" s="2" t="str">
        <x:v>Gross loans and leases selected definition</x:v>
      </x:c>
      <x:c r="R1905" s="2" t="str"/>
      <x:c r="S1905" s="2" t="str"/>
      <x:c r="T1905" s="2" t="str"/>
    </x:row>
    <x:row r="1906" ht="24" customHeight="1">
      <x:c r="C1906" s="2" t="str">
        <x:v>Historical Inputs!F1906</x:v>
      </x:c>
      <x:c r="D1906" s="2" t="str">
        <x:v>WFC</x:v>
      </x:c>
      <x:c r="E1906" s="2" t="str">
        <x:v>H1 2025</x:v>
      </x:c>
      <x:c r="F1906" s="2" t="str">
        <x:v>loans_net</x:v>
      </x:c>
      <x:c r="G1906" s="2" t="str">
        <x:v>n.a.</x:v>
      </x:c>
      <x:c r="H1906" s="2" t="str">
        <x:v>USDm</x:v>
      </x:c>
      <x:c r="I1906" s="2" t="str">
        <x:v>2025-06-30</x:v>
      </x:c>
      <x:c r="J1906" s="2" t="str"/>
      <x:c r="K1906" s="2" t="str"/>
      <x:c r="L1906" s="2" t="str"/>
      <x:c r="M1906" s="2" t="str"/>
      <x:c r="N1906" s="2" t="str"/>
      <x:c r="O1906" s="2" t="str"/>
      <x:c r="P1906" s="2" t="str">
        <x:v>Not reported / unavailable</x:v>
      </x:c>
      <x:c r="Q1906" s="2" t="str">
        <x:v>Net loans after allowance selected definition</x:v>
      </x:c>
      <x:c r="R1906" s="2" t="str"/>
      <x:c r="S1906" s="2" t="str"/>
      <x:c r="T1906" s="2" t="str"/>
    </x:row>
    <x:row r="1907" ht="24" customHeight="1">
      <x:c r="C1907" s="2" t="str">
        <x:v>Historical Inputs!F1907</x:v>
      </x:c>
      <x:c r="D1907" s="2" t="str">
        <x:v>WFC</x:v>
      </x:c>
      <x:c r="E1907" s="2" t="str">
        <x:v>H1 2025</x:v>
      </x:c>
      <x:c r="F1907" s="2" t="str">
        <x:v>allowance</x:v>
      </x:c>
      <x:c r="G1907" s="2" t="str">
        <x:v>n.a.</x:v>
      </x:c>
      <x:c r="H1907" s="2" t="str">
        <x:v>USDm</x:v>
      </x:c>
      <x:c r="I1907" s="2" t="str">
        <x:v>2025-06-30</x:v>
      </x:c>
      <x:c r="J1907" s="2" t="str"/>
      <x:c r="K1907" s="2" t="str"/>
      <x:c r="L1907" s="2" t="str"/>
      <x:c r="M1907" s="2" t="str"/>
      <x:c r="N1907" s="2" t="str"/>
      <x:c r="O1907" s="2" t="str"/>
      <x:c r="P1907" s="2" t="str">
        <x:v>Not reported / unavailable</x:v>
      </x:c>
      <x:c r="Q1907" s="2" t="str">
        <x:v>Loan allowance for credit losses</x:v>
      </x:c>
      <x:c r="R1907" s="2" t="str"/>
      <x:c r="S1907" s="2" t="str"/>
      <x:c r="T1907" s="2" t="str"/>
    </x:row>
    <x:row r="1908" ht="24" customHeight="1">
      <x:c r="C1908" s="2" t="str">
        <x:v>Historical Inputs!F1908</x:v>
      </x:c>
      <x:c r="D1908" s="2" t="str">
        <x:v>WFC</x:v>
      </x:c>
      <x:c r="E1908" s="2" t="str">
        <x:v>H1 2025</x:v>
      </x:c>
      <x:c r="F1908" s="2" t="str">
        <x:v>nonaccrual</x:v>
      </x:c>
      <x:c r="G1908" s="2" t="str">
        <x:v>n.a.</x:v>
      </x:c>
      <x:c r="H1908" s="2" t="str">
        <x:v>USDm</x:v>
      </x:c>
      <x:c r="I1908" s="2" t="str">
        <x:v>2025-06-30</x:v>
      </x:c>
      <x:c r="J1908" s="2" t="str"/>
      <x:c r="K1908" s="2" t="str"/>
      <x:c r="L1908" s="2" t="str"/>
      <x:c r="M1908" s="2" t="str"/>
      <x:c r="N1908" s="2" t="str"/>
      <x:c r="O1908" s="2" t="str"/>
      <x:c r="P1908" s="2" t="str">
        <x:v>Not reported / unavailable</x:v>
      </x:c>
      <x:c r="Q1908" s="2" t="str">
        <x:v>Nonaccrual</x:v>
      </x:c>
      <x:c r="R1908" s="2" t="str"/>
      <x:c r="S1908" s="2" t="str"/>
      <x:c r="T1908" s="2" t="str"/>
    </x:row>
    <x:row r="1909" ht="24" customHeight="1">
      <x:c r="C1909" s="2" t="str">
        <x:v>Historical Inputs!F1909</x:v>
      </x:c>
      <x:c r="D1909" s="2" t="str">
        <x:v>WFC</x:v>
      </x:c>
      <x:c r="E1909" s="2" t="str">
        <x:v>H1 2025</x:v>
      </x:c>
      <x:c r="F1909" s="2" t="str">
        <x:v>cash</x:v>
      </x:c>
      <x:c r="G1909" s="2" t="str">
        <x:v>n.a.</x:v>
      </x:c>
      <x:c r="H1909" s="2" t="str">
        <x:v>USDm</x:v>
      </x:c>
      <x:c r="I1909" s="2" t="str">
        <x:v>2025-06-30</x:v>
      </x:c>
      <x:c r="J1909" s="2" t="str"/>
      <x:c r="K1909" s="2" t="str"/>
      <x:c r="L1909" s="2" t="str"/>
      <x:c r="M1909" s="2" t="str"/>
      <x:c r="N1909" s="2" t="str"/>
      <x:c r="O1909" s="2" t="str"/>
      <x:c r="P1909" s="2" t="str">
        <x:v>Not reported / unavailable</x:v>
      </x:c>
      <x:c r="Q1909" s="2" t="str">
        <x:v>Cash</x:v>
      </x:c>
      <x:c r="R1909" s="2" t="str"/>
      <x:c r="S1909" s="2" t="str"/>
      <x:c r="T1909" s="2" t="str"/>
    </x:row>
    <x:row r="1910" ht="24" customHeight="1">
      <x:c r="C1910" s="2" t="str">
        <x:v>Historical Inputs!F1910</x:v>
      </x:c>
      <x:c r="D1910" s="2" t="str">
        <x:v>WFC</x:v>
      </x:c>
      <x:c r="E1910" s="2" t="str">
        <x:v>H1 2025</x:v>
      </x:c>
      <x:c r="F1910" s="2" t="str">
        <x:v>aoci</x:v>
      </x:c>
      <x:c r="G1910" s="2" t="n">
        <x:v>-9366</x:v>
      </x:c>
      <x:c r="H1910" s="2" t="str">
        <x:v>USD</x:v>
      </x:c>
      <x:c r="I1910" s="2" t="str">
        <x:v>2025-06-30</x:v>
      </x:c>
      <x:c r="J1910" s="2" t="str">
        <x:v>2025-08-05</x:v>
      </x:c>
      <x:c r="K1910" s="2" t="str">
        <x:v>0000072971-25-000201</x:v>
      </x:c>
      <x:c r="L1910" s="2" t="str">
        <x:v>data/raw/filings/WFC_0000072971-25-000201_wfc-20250630.htm</x:v>
      </x:c>
      <x:c r="M1910" s="2" t="str">
        <x:v>https://www.sec.gov/Archives/edgar/data/72971/000007297125000201/wfc-20250630.htm</x:v>
      </x:c>
      <x:c r="N1910" s="2" t="str">
        <x:v>f-346</x:v>
      </x:c>
      <x:c r="O1910" s="2" t="str"/>
      <x:c r="P1910" s="2" t="str">
        <x:v>Exact XBRL anchor</x:v>
      </x:c>
      <x:c r="Q1910" s="2" t="str">
        <x:v>Accumulated Other Comprehensive Income (Loss), Net of Tax</x:v>
      </x:c>
      <x:c r="R1910" s="2" t="str">
        <x:v>highlighted/WFC_0000072971-25-000201_wfc-20250630.htm</x:v>
      </x:c>
      <x:c r="S1910" s="2" t="str"/>
      <x:c r="T1910" s="2" t="str"/>
    </x:row>
    <x:row r="1911" ht="24" customHeight="1">
      <x:c r="C1911" s="2" t="str">
        <x:v>Historical Inputs!F1911</x:v>
      </x:c>
      <x:c r="D1911" s="2" t="str">
        <x:v>WFC</x:v>
      </x:c>
      <x:c r="E1911" s="2" t="str">
        <x:v>H1 2025</x:v>
      </x:c>
      <x:c r="F1911" s="2" t="str">
        <x:v>nii</x:v>
      </x:c>
      <x:c r="G1911" s="2" t="n">
        <x:v>23203</x:v>
      </x:c>
      <x:c r="H1911" s="2" t="str">
        <x:v>USD</x:v>
      </x:c>
      <x:c r="I1911" s="2" t="str">
        <x:v>2025-06-30</x:v>
      </x:c>
      <x:c r="J1911" s="2" t="str">
        <x:v>2026-07-28</x:v>
      </x:c>
      <x:c r="K1911" s="2" t="str">
        <x:v>0000072971-26-000302</x:v>
      </x:c>
      <x:c r="L1911" s="2" t="str">
        <x:v>data/raw/filings/WFC_0000072971-26-000302_wfc-20260630.htm</x:v>
      </x:c>
      <x:c r="M1911" s="2" t="str">
        <x:v>https://www.sec.gov/Archives/edgar/data/72971/000007297126000302/wfc-20260630.htm</x:v>
      </x:c>
      <x:c r="N1911" s="2" t="str">
        <x:v>f-6474</x:v>
      </x:c>
      <x:c r="O1911" s="2" t="str"/>
      <x:c r="P1911" s="2" t="str">
        <x:v>Exact XBRL anchor</x:v>
      </x:c>
      <x:c r="Q1911" s="2" t="str">
        <x:v>Interest Income (Expense), Net</x:v>
      </x:c>
      <x:c r="R1911" s="2" t="str">
        <x:v>highlighted/WFC_0000072971-26-000302_wfc-20260630.htm</x:v>
      </x:c>
      <x:c r="S1911" s="2" t="str"/>
      <x:c r="T1911" s="2" t="str"/>
    </x:row>
    <x:row r="1912" ht="24" customHeight="1">
      <x:c r="C1912" s="2" t="str">
        <x:v>Historical Inputs!F1912</x:v>
      </x:c>
      <x:c r="D1912" s="2" t="str">
        <x:v>WFC</x:v>
      </x:c>
      <x:c r="E1912" s="2" t="str">
        <x:v>H1 2025</x:v>
      </x:c>
      <x:c r="F1912" s="2" t="str">
        <x:v>noninterest_income</x:v>
      </x:c>
      <x:c r="G1912" s="2" t="n">
        <x:v>17768</x:v>
      </x:c>
      <x:c r="H1912" s="2" t="str">
        <x:v>USD</x:v>
      </x:c>
      <x:c r="I1912" s="2" t="str">
        <x:v>2025-06-30</x:v>
      </x:c>
      <x:c r="J1912" s="2" t="str">
        <x:v>2026-07-28</x:v>
      </x:c>
      <x:c r="K1912" s="2" t="str">
        <x:v>0000072971-26-000302</x:v>
      </x:c>
      <x:c r="L1912" s="2" t="str">
        <x:v>data/raw/filings/WFC_0000072971-26-000302_wfc-20260630.htm</x:v>
      </x:c>
      <x:c r="M1912" s="2" t="str">
        <x:v>https://www.sec.gov/Archives/edgar/data/72971/000007297126000302/wfc-20260630.htm</x:v>
      </x:c>
      <x:c r="N1912" s="2" t="str">
        <x:v>f-6572</x:v>
      </x:c>
      <x:c r="O1912" s="2" t="str"/>
      <x:c r="P1912" s="2" t="str">
        <x:v>Exact XBRL anchor</x:v>
      </x:c>
      <x:c r="Q1912" s="2" t="str">
        <x:v>Noninterest Income</x:v>
      </x:c>
      <x:c r="R1912" s="2" t="str">
        <x:v>highlighted/WFC_0000072971-26-000302_wfc-20260630.htm</x:v>
      </x:c>
      <x:c r="S1912" s="2" t="str"/>
      <x:c r="T1912" s="2" t="str"/>
    </x:row>
    <x:row r="1913" ht="24" customHeight="1">
      <x:c r="C1913" s="2" t="str">
        <x:v>Historical Inputs!F1913</x:v>
      </x:c>
      <x:c r="D1913" s="2" t="str">
        <x:v>WFC</x:v>
      </x:c>
      <x:c r="E1913" s="2" t="str">
        <x:v>H1 2025</x:v>
      </x:c>
      <x:c r="F1913" s="2" t="str">
        <x:v>revenue_reported</x:v>
      </x:c>
      <x:c r="G1913" s="2" t="n">
        <x:v>40971</x:v>
      </x:c>
      <x:c r="H1913" s="2" t="str">
        <x:v>USD</x:v>
      </x:c>
      <x:c r="I1913" s="2" t="str">
        <x:v>2025-06-30</x:v>
      </x:c>
      <x:c r="J1913" s="2" t="str">
        <x:v>2026-07-28</x:v>
      </x:c>
      <x:c r="K1913" s="2" t="str">
        <x:v>0000072971-26-000302</x:v>
      </x:c>
      <x:c r="L1913" s="2" t="str">
        <x:v>data/raw/filings/WFC_0000072971-26-000302_wfc-20260630.htm</x:v>
      </x:c>
      <x:c r="M1913" s="2" t="str">
        <x:v>https://www.sec.gov/Archives/edgar/data/72971/000007297126000302/wfc-20260630.htm</x:v>
      </x:c>
      <x:c r="N1913" s="2" t="str">
        <x:v>f-6579</x:v>
      </x:c>
      <x:c r="O1913" s="2" t="str"/>
      <x:c r="P1913" s="2" t="str">
        <x:v>Exact XBRL anchor</x:v>
      </x:c>
      <x:c r="Q1913" s="2" t="str">
        <x:v>Revenues, Net of Interest Expense</x:v>
      </x:c>
      <x:c r="R1913" s="2" t="str">
        <x:v>highlighted/WFC_0000072971-26-000302_wfc-20260630.htm</x:v>
      </x:c>
      <x:c r="S1913" s="2" t="str"/>
      <x:c r="T1913" s="2" t="str"/>
    </x:row>
    <x:row r="1914" ht="24" customHeight="1">
      <x:c r="C1914" s="2" t="str">
        <x:v>Historical Inputs!F1914</x:v>
      </x:c>
      <x:c r="D1914" s="2" t="str">
        <x:v>WFC</x:v>
      </x:c>
      <x:c r="E1914" s="2" t="str">
        <x:v>H1 2025</x:v>
      </x:c>
      <x:c r="F1914" s="2" t="str">
        <x:v>opex</x:v>
      </x:c>
      <x:c r="G1914" s="2" t="n">
        <x:v>27270</x:v>
      </x:c>
      <x:c r="H1914" s="2" t="str">
        <x:v>USD</x:v>
      </x:c>
      <x:c r="I1914" s="2" t="str">
        <x:v>2025-06-30</x:v>
      </x:c>
      <x:c r="J1914" s="2" t="str">
        <x:v>2026-07-28</x:v>
      </x:c>
      <x:c r="K1914" s="2" t="str">
        <x:v>0000072971-26-000302</x:v>
      </x:c>
      <x:c r="L1914" s="2" t="str">
        <x:v>data/raw/filings/WFC_0000072971-26-000302_wfc-20260630.htm</x:v>
      </x:c>
      <x:c r="M1914" s="2" t="str">
        <x:v>https://www.sec.gov/Archives/edgar/data/72971/000007297126000302/wfc-20260630.htm</x:v>
      </x:c>
      <x:c r="N1914" s="2" t="str">
        <x:v>f-5964</x:v>
      </x:c>
      <x:c r="O1914" s="2" t="str"/>
      <x:c r="P1914" s="2" t="str">
        <x:v>Exact XBRL anchor</x:v>
      </x:c>
      <x:c r="Q1914" s="2" t="str">
        <x:v>Noninterest Expense</x:v>
      </x:c>
      <x:c r="R1914" s="2" t="str">
        <x:v>highlighted/WFC_0000072971-26-000302_wfc-20260630.htm</x:v>
      </x:c>
      <x:c r="S1914" s="2" t="str"/>
      <x:c r="T1914" s="2" t="str"/>
    </x:row>
    <x:row r="1915" ht="24" customHeight="1">
      <x:c r="C1915" s="2" t="str">
        <x:v>Historical Inputs!F1915</x:v>
      </x:c>
      <x:c r="D1915" s="2" t="str">
        <x:v>WFC</x:v>
      </x:c>
      <x:c r="E1915" s="2" t="str">
        <x:v>H1 2025</x:v>
      </x:c>
      <x:c r="F1915" s="2" t="str">
        <x:v>provision</x:v>
      </x:c>
      <x:c r="G1915" s="2" t="n">
        <x:v>1937</x:v>
      </x:c>
      <x:c r="H1915" s="2" t="str">
        <x:v>USD</x:v>
      </x:c>
      <x:c r="I1915" s="2" t="str">
        <x:v>2025-06-30</x:v>
      </x:c>
      <x:c r="J1915" s="2" t="str">
        <x:v>2026-07-28</x:v>
      </x:c>
      <x:c r="K1915" s="2" t="str">
        <x:v>0000072971-26-000302</x:v>
      </x:c>
      <x:c r="L1915" s="2" t="str">
        <x:v>data/raw/filings/WFC_0000072971-26-000302_wfc-20260630.htm</x:v>
      </x:c>
      <x:c r="M1915" s="2" t="str">
        <x:v>https://www.sec.gov/Archives/edgar/data/72971/000007297126000302/wfc-20260630.htm</x:v>
      </x:c>
      <x:c r="N1915" s="2" t="str">
        <x:v>f-5943</x:v>
      </x:c>
      <x:c r="O1915" s="2" t="str"/>
      <x:c r="P1915" s="2" t="str">
        <x:v>Exact XBRL anchor</x:v>
      </x:c>
      <x:c r="Q1915" s="2" t="str">
        <x:v>Provision for Loan, Lease, and Other Losses</x:v>
      </x:c>
      <x:c r="R1915" s="2" t="str">
        <x:v>highlighted/WFC_0000072971-26-000302_wfc-20260630.htm</x:v>
      </x:c>
      <x:c r="S1915" s="2" t="str"/>
      <x:c r="T1915" s="2" t="str"/>
    </x:row>
    <x:row r="1916" ht="24" customHeight="1">
      <x:c r="C1916" s="2" t="str">
        <x:v>Historical Inputs!F1916</x:v>
      </x:c>
      <x:c r="D1916" s="2" t="str">
        <x:v>WFC</x:v>
      </x:c>
      <x:c r="E1916" s="2" t="str">
        <x:v>H1 2025</x:v>
      </x:c>
      <x:c r="F1916" s="2" t="str">
        <x:v>pretax</x:v>
      </x:c>
      <x:c r="G1916" s="2" t="n">
        <x:v>11764</x:v>
      </x:c>
      <x:c r="H1916" s="2" t="str">
        <x:v>USD</x:v>
      </x:c>
      <x:c r="I1916" s="2" t="str">
        <x:v>2025-06-30</x:v>
      </x:c>
      <x:c r="J1916" s="2" t="str">
        <x:v>2026-07-28</x:v>
      </x:c>
      <x:c r="K1916" s="2" t="str">
        <x:v>0000072971-26-000302</x:v>
      </x:c>
      <x:c r="L1916" s="2" t="str">
        <x:v>data/raw/filings/WFC_0000072971-26-000302_wfc-20260630.htm</x:v>
      </x:c>
      <x:c r="M1916" s="2" t="str">
        <x:v>https://www.sec.gov/Archives/edgar/data/72971/000007297126000302/wfc-20260630.htm</x:v>
      </x:c>
      <x:c r="N1916" s="2" t="str">
        <x:v>f-5971</x:v>
      </x:c>
      <x:c r="O1916" s="2" t="str"/>
      <x:c r="P1916" s="2" t="str">
        <x:v>Exact XBRL anchor</x:v>
      </x:c>
      <x:c r="Q1916" s="2" t="str">
        <x:v>Income (Loss) from Continuing Operations before Income Taxes, Noncontrolling Interest</x:v>
      </x:c>
      <x:c r="R1916" s="2" t="str">
        <x:v>highlighted/WFC_0000072971-26-000302_wfc-20260630.htm</x:v>
      </x:c>
      <x:c r="S1916" s="2" t="str"/>
      <x:c r="T1916" s="2" t="str"/>
    </x:row>
    <x:row r="1917" ht="24" customHeight="1">
      <x:c r="C1917" s="2" t="str">
        <x:v>Historical Inputs!F1917</x:v>
      </x:c>
      <x:c r="D1917" s="2" t="str">
        <x:v>WFC</x:v>
      </x:c>
      <x:c r="E1917" s="2" t="str">
        <x:v>H1 2025</x:v>
      </x:c>
      <x:c r="F1917" s="2" t="str">
        <x:v>tax</x:v>
      </x:c>
      <x:c r="G1917" s="2" t="n">
        <x:v>1438</x:v>
      </x:c>
      <x:c r="H1917" s="2" t="str">
        <x:v>USD</x:v>
      </x:c>
      <x:c r="I1917" s="2" t="str">
        <x:v>2025-06-30</x:v>
      </x:c>
      <x:c r="J1917" s="2" t="str">
        <x:v>2026-07-28</x:v>
      </x:c>
      <x:c r="K1917" s="2" t="str">
        <x:v>0000072971-26-000302</x:v>
      </x:c>
      <x:c r="L1917" s="2" t="str">
        <x:v>data/raw/filings/WFC_0000072971-26-000302_wfc-20260630.htm</x:v>
      </x:c>
      <x:c r="M1917" s="2" t="str">
        <x:v>https://www.sec.gov/Archives/edgar/data/72971/000007297126000302/wfc-20260630.htm</x:v>
      </x:c>
      <x:c r="N1917" s="2" t="str">
        <x:v>f-5978</x:v>
      </x:c>
      <x:c r="O1917" s="2" t="str"/>
      <x:c r="P1917" s="2" t="str">
        <x:v>Exact XBRL anchor</x:v>
      </x:c>
      <x:c r="Q1917" s="2" t="str">
        <x:v>Income Tax Expense (Benefit)</x:v>
      </x:c>
      <x:c r="R1917" s="2" t="str">
        <x:v>highlighted/WFC_0000072971-26-000302_wfc-20260630.htm</x:v>
      </x:c>
      <x:c r="S1917" s="2" t="str"/>
      <x:c r="T1917" s="2" t="str"/>
    </x:row>
    <x:row r="1918" ht="24" customHeight="1">
      <x:c r="C1918" s="2" t="str">
        <x:v>Historical Inputs!F1918</x:v>
      </x:c>
      <x:c r="D1918" s="2" t="str">
        <x:v>WFC</x:v>
      </x:c>
      <x:c r="E1918" s="2" t="str">
        <x:v>H1 2025</x:v>
      </x:c>
      <x:c r="F1918" s="2" t="str">
        <x:v>net_income</x:v>
      </x:c>
      <x:c r="G1918" s="2" t="n">
        <x:v>10388</x:v>
      </x:c>
      <x:c r="H1918" s="2" t="str">
        <x:v>USD</x:v>
      </x:c>
      <x:c r="I1918" s="2" t="str">
        <x:v>2025-06-30</x:v>
      </x:c>
      <x:c r="J1918" s="2" t="str">
        <x:v>2026-07-28</x:v>
      </x:c>
      <x:c r="K1918" s="2" t="str">
        <x:v>0000072971-26-000302</x:v>
      </x:c>
      <x:c r="L1918" s="2" t="str">
        <x:v>data/raw/filings/WFC_0000072971-26-000302_wfc-20260630.htm</x:v>
      </x:c>
      <x:c r="M1918" s="2" t="str">
        <x:v>https://www.sec.gov/Archives/edgar/data/72971/000007297126000302/wfc-20260630.htm</x:v>
      </x:c>
      <x:c r="N1918" s="2" t="str">
        <x:v>f-6706</x:v>
      </x:c>
      <x:c r="O1918" s="2" t="str"/>
      <x:c r="P1918" s="2" t="str">
        <x:v>Exact XBRL anchor</x:v>
      </x:c>
      <x:c r="Q1918" s="2" t="str">
        <x:v>Net Income (Loss) Attributable to Parent</x:v>
      </x:c>
      <x:c r="R1918" s="2" t="str">
        <x:v>highlighted/WFC_0000072971-26-000302_wfc-20260630.htm</x:v>
      </x:c>
      <x:c r="S1918" s="2" t="str"/>
      <x:c r="T1918" s="2" t="str"/>
    </x:row>
    <x:row r="1919" ht="24" customHeight="1">
      <x:c r="C1919" s="2" t="str">
        <x:v>Historical Inputs!F1919</x:v>
      </x:c>
      <x:c r="D1919" s="2" t="str">
        <x:v>WFC</x:v>
      </x:c>
      <x:c r="E1919" s="2" t="str">
        <x:v>H1 2025</x:v>
      </x:c>
      <x:c r="F1919" s="2" t="str">
        <x:v>common_income</x:v>
      </x:c>
      <x:c r="G1919" s="2" t="n">
        <x:v>9830</x:v>
      </x:c>
      <x:c r="H1919" s="2" t="str">
        <x:v>USD</x:v>
      </x:c>
      <x:c r="I1919" s="2" t="str">
        <x:v>2025-06-30</x:v>
      </x:c>
      <x:c r="J1919" s="2" t="str">
        <x:v>2026-07-28</x:v>
      </x:c>
      <x:c r="K1919" s="2" t="str">
        <x:v>0000072971-26-000302</x:v>
      </x:c>
      <x:c r="L1919" s="2" t="str">
        <x:v>data/raw/filings/WFC_0000072971-26-000302_wfc-20260630.htm</x:v>
      </x:c>
      <x:c r="M1919" s="2" t="str">
        <x:v>https://www.sec.gov/Archives/edgar/data/72971/000007297126000302/wfc-20260630.htm</x:v>
      </x:c>
      <x:c r="N1919" s="2" t="str">
        <x:v>f-6714</x:v>
      </x:c>
      <x:c r="O1919" s="2" t="str"/>
      <x:c r="P1919" s="2" t="str">
        <x:v>Exact XBRL anchor</x:v>
      </x:c>
      <x:c r="Q1919" s="2" t="str">
        <x:v>Net Income (Loss) Available to Common Stockholders, Basic</x:v>
      </x:c>
      <x:c r="R1919" s="2" t="str">
        <x:v>highlighted/WFC_0000072971-26-000302_wfc-20260630.htm</x:v>
      </x:c>
      <x:c r="S1919" s="2" t="str"/>
      <x:c r="T1919" s="2" t="str"/>
    </x:row>
    <x:row r="1920" ht="24" customHeight="1">
      <x:c r="C1920" s="2" t="str">
        <x:v>Historical Inputs!F1920</x:v>
      </x:c>
      <x:c r="D1920" s="2" t="str">
        <x:v>WFC</x:v>
      </x:c>
      <x:c r="E1920" s="2" t="str">
        <x:v>H1 2025</x:v>
      </x:c>
      <x:c r="F1920" s="2" t="str">
        <x:v>preferred_div</x:v>
      </x:c>
      <x:c r="G1920" s="2" t="n">
        <x:v>558</x:v>
      </x:c>
      <x:c r="H1920" s="2" t="str">
        <x:v>USD</x:v>
      </x:c>
      <x:c r="I1920" s="2" t="str">
        <x:v>2025-06-30</x:v>
      </x:c>
      <x:c r="J1920" s="2" t="str">
        <x:v>2026-07-28</x:v>
      </x:c>
      <x:c r="K1920" s="2" t="str">
        <x:v>0000072971-26-000302</x:v>
      </x:c>
      <x:c r="L1920" s="2" t="str">
        <x:v>data/raw/filings/WFC_0000072971-26-000302_wfc-20260630.htm</x:v>
      </x:c>
      <x:c r="M1920" s="2" t="str">
        <x:v>https://www.sec.gov/Archives/edgar/data/72971/000007297126000302/wfc-20260630.htm</x:v>
      </x:c>
      <x:c r="N1920" s="2" t="str">
        <x:v>f-6710</x:v>
      </x:c>
      <x:c r="O1920" s="2" t="str"/>
      <x:c r="P1920" s="2" t="str">
        <x:v>Exact XBRL anchor</x:v>
      </x:c>
      <x:c r="Q1920" s="2" t="str">
        <x:v>Preferred Stock Dividends and Other Adjustments</x:v>
      </x:c>
      <x:c r="R1920" s="2" t="str">
        <x:v>highlighted/WFC_0000072971-26-000302_wfc-20260630.htm</x:v>
      </x:c>
      <x:c r="S1920" s="2" t="str"/>
      <x:c r="T1920" s="2" t="str"/>
    </x:row>
    <x:row r="1921" ht="24" customHeight="1">
      <x:c r="C1921" s="2" t="str">
        <x:v>Historical Inputs!F1921</x:v>
      </x:c>
      <x:c r="D1921" s="2" t="str">
        <x:v>WFC</x:v>
      </x:c>
      <x:c r="E1921" s="2" t="str">
        <x:v>H1 2025</x:v>
      </x:c>
      <x:c r="F1921" s="2" t="str">
        <x:v>eps</x:v>
      </x:c>
      <x:c r="G1921" s="2" t="n">
        <x:v>2.98</x:v>
      </x:c>
      <x:c r="H1921" s="2" t="str">
        <x:v>USD/shares</x:v>
      </x:c>
      <x:c r="I1921" s="2" t="str">
        <x:v>2025-06-30</x:v>
      </x:c>
      <x:c r="J1921" s="2" t="str">
        <x:v>2026-07-28</x:v>
      </x:c>
      <x:c r="K1921" s="2" t="str">
        <x:v>0000072971-26-000302</x:v>
      </x:c>
      <x:c r="L1921" s="2" t="str">
        <x:v>data/raw/filings/WFC_0000072971-26-000302_wfc-20260630.htm</x:v>
      </x:c>
      <x:c r="M1921" s="2" t="str">
        <x:v>https://www.sec.gov/Archives/edgar/data/72971/000007297126000302/wfc-20260630.htm</x:v>
      </x:c>
      <x:c r="N1921" s="2" t="str">
        <x:v>f-6738</x:v>
      </x:c>
      <x:c r="O1921" s="2" t="str"/>
      <x:c r="P1921" s="2" t="str">
        <x:v>Exact XBRL anchor</x:v>
      </x:c>
      <x:c r="Q1921" s="2" t="str">
        <x:v>Earnings Per Share, Diluted</x:v>
      </x:c>
      <x:c r="R1921" s="2" t="str">
        <x:v>highlighted/WFC_0000072971-26-000302_wfc-20260630.htm</x:v>
      </x:c>
      <x:c r="S1921" s="2" t="str"/>
      <x:c r="T1921" s="2" t="str"/>
    </x:row>
    <x:row r="1922" ht="24" customHeight="1">
      <x:c r="C1922" s="2" t="str">
        <x:v>Historical Inputs!F1922</x:v>
      </x:c>
      <x:c r="D1922" s="2" t="str">
        <x:v>WFC</x:v>
      </x:c>
      <x:c r="E1922" s="2" t="str">
        <x:v>H1 2025</x:v>
      </x:c>
      <x:c r="F1922" s="2" t="str">
        <x:v>shares_diluted</x:v>
      </x:c>
      <x:c r="G1922" s="2" t="n">
        <x:v>3294.2</x:v>
      </x:c>
      <x:c r="H1922" s="2" t="str">
        <x:v>shares</x:v>
      </x:c>
      <x:c r="I1922" s="2" t="str">
        <x:v>2025-06-30</x:v>
      </x:c>
      <x:c r="J1922" s="2" t="str">
        <x:v>2026-07-28</x:v>
      </x:c>
      <x:c r="K1922" s="2" t="str">
        <x:v>0000072971-26-000302</x:v>
      </x:c>
      <x:c r="L1922" s="2" t="str">
        <x:v>data/raw/filings/WFC_0000072971-26-000302_wfc-20260630.htm</x:v>
      </x:c>
      <x:c r="M1922" s="2" t="str">
        <x:v>https://www.sec.gov/Archives/edgar/data/72971/000007297126000302/wfc-20260630.htm</x:v>
      </x:c>
      <x:c r="N1922" s="2" t="str">
        <x:v>f-6734</x:v>
      </x:c>
      <x:c r="O1922" s="2" t="str"/>
      <x:c r="P1922" s="2" t="str">
        <x:v>Exact XBRL anchor</x:v>
      </x:c>
      <x:c r="Q1922" s="2" t="str">
        <x:v>Weighted Average Number of Shares Outstanding, Diluted</x:v>
      </x:c>
      <x:c r="R1922" s="2" t="str">
        <x:v>highlighted/WFC_0000072971-26-000302_wfc-20260630.htm</x:v>
      </x:c>
      <x:c r="S1922" s="2" t="str"/>
      <x:c r="T1922" s="2" t="str"/>
    </x:row>
    <x:row r="1923" ht="24" customHeight="1">
      <x:c r="C1923" s="2" t="str">
        <x:v>Historical Inputs!F1923</x:v>
      </x:c>
      <x:c r="D1923" s="2" t="str">
        <x:v>WFC</x:v>
      </x:c>
      <x:c r="E1923" s="2" t="str">
        <x:v>H1 2025</x:v>
      </x:c>
      <x:c r="F1923" s="2" t="str">
        <x:v>dps</x:v>
      </x:c>
      <x:c r="G1923" s="2" t="n">
        <x:v>0.8</x:v>
      </x:c>
      <x:c r="H1923" s="2" t="str">
        <x:v>USD/shares</x:v>
      </x:c>
      <x:c r="I1923" s="2" t="str">
        <x:v>2025-06-30</x:v>
      </x:c>
      <x:c r="J1923" s="2" t="str">
        <x:v>2026-07-28</x:v>
      </x:c>
      <x:c r="K1923" s="2" t="str">
        <x:v>0000072971-26-000302</x:v>
      </x:c>
      <x:c r="L1923" s="2" t="str">
        <x:v>data/raw/filings/WFC_0000072971-26-000302_wfc-20260630.htm</x:v>
      </x:c>
      <x:c r="M1923" s="2" t="str">
        <x:v>https://www.sec.gov/Archives/edgar/data/72971/000007297126000302/wfc-20260630.htm</x:v>
      </x:c>
      <x:c r="N1923" s="2" t="str">
        <x:v>f-6760</x:v>
      </x:c>
      <x:c r="O1923" s="2" t="str"/>
      <x:c r="P1923" s="2" t="str">
        <x:v>Exact XBRL anchor</x:v>
      </x:c>
      <x:c r="Q1923" s="2" t="str">
        <x:v>Common Stock, Dividends, Per Share, Declared</x:v>
      </x:c>
      <x:c r="R1923" s="2" t="str">
        <x:v>highlighted/WFC_0000072971-26-000302_wfc-20260630.htm</x:v>
      </x:c>
      <x:c r="S1923" s="2" t="str"/>
      <x:c r="T1923" s="2" t="str"/>
    </x:row>
    <x:row r="1924" ht="24" customHeight="1">
      <x:c r="C1924" s="2" t="str">
        <x:v>Historical Inputs!F1924</x:v>
      </x:c>
      <x:c r="D1924" s="2" t="str">
        <x:v>WFC</x:v>
      </x:c>
      <x:c r="E1924" s="2" t="str">
        <x:v>H1 2025</x:v>
      </x:c>
      <x:c r="F1924" s="2" t="str">
        <x:v>dividends</x:v>
      </x:c>
      <x:c r="G1924" s="2" t="n">
        <x:v>2605</x:v>
      </x:c>
      <x:c r="H1924" s="2" t="str">
        <x:v>USD</x:v>
      </x:c>
      <x:c r="I1924" s="2" t="str">
        <x:v>2025-06-30</x:v>
      </x:c>
      <x:c r="J1924" s="2" t="str">
        <x:v>2026-07-28</x:v>
      </x:c>
      <x:c r="K1924" s="2" t="str">
        <x:v>0000072971-26-000302</x:v>
      </x:c>
      <x:c r="L1924" s="2" t="str">
        <x:v>data/raw/filings/WFC_0000072971-26-000302_wfc-20260630.htm</x:v>
      </x:c>
      <x:c r="M1924" s="2" t="str">
        <x:v>https://www.sec.gov/Archives/edgar/data/72971/000007297126000302/wfc-20260630.htm</x:v>
      </x:c>
      <x:c r="N1924" s="2" t="str">
        <x:v>f-565</x:v>
      </x:c>
      <x:c r="O1924" s="2" t="str"/>
      <x:c r="P1924" s="2" t="str">
        <x:v>Exact XBRL anchor</x:v>
      </x:c>
      <x:c r="Q1924" s="2" t="str">
        <x:v>Payments of Ordinary Dividends, Common Stock</x:v>
      </x:c>
      <x:c r="R1924" s="2" t="str">
        <x:v>highlighted/WFC_0000072971-26-000302_wfc-20260630.htm</x:v>
      </x:c>
      <x:c r="S1924" s="2" t="str"/>
      <x:c r="T1924" s="2" t="str"/>
    </x:row>
    <x:row r="1925" ht="24" customHeight="1">
      <x:c r="C1925" s="2" t="str">
        <x:v>Historical Inputs!F1925</x:v>
      </x:c>
      <x:c r="D1925" s="2" t="str">
        <x:v>WFC</x:v>
      </x:c>
      <x:c r="E1925" s="2" t="str">
        <x:v>H1 2025</x:v>
      </x:c>
      <x:c r="F1925" s="2" t="str">
        <x:v>buybacks</x:v>
      </x:c>
      <x:c r="G1925" s="2" t="n">
        <x:v>6516</x:v>
      </x:c>
      <x:c r="H1925" s="2" t="str">
        <x:v>USD</x:v>
      </x:c>
      <x:c r="I1925" s="2" t="str">
        <x:v>2025-06-30</x:v>
      </x:c>
      <x:c r="J1925" s="2" t="str">
        <x:v>2026-07-28</x:v>
      </x:c>
      <x:c r="K1925" s="2" t="str">
        <x:v>0000072971-26-000302</x:v>
      </x:c>
      <x:c r="L1925" s="2" t="str">
        <x:v>data/raw/filings/WFC_0000072971-26-000302_wfc-20260630.htm</x:v>
      </x:c>
      <x:c r="M1925" s="2" t="str">
        <x:v>https://www.sec.gov/Archives/edgar/data/72971/000007297126000302/wfc-20260630.htm</x:v>
      </x:c>
      <x:c r="N1925" s="2" t="str">
        <x:v>f-563</x:v>
      </x:c>
      <x:c r="O1925" s="2" t="str"/>
      <x:c r="P1925" s="2" t="str">
        <x:v>Exact XBRL anchor</x:v>
      </x:c>
      <x:c r="Q1925" s="2" t="str">
        <x:v>Payments for Repurchase of Common Stock</x:v>
      </x:c>
      <x:c r="R1925" s="2" t="str">
        <x:v>highlighted/WFC_0000072971-26-000302_wfc-20260630.htm</x:v>
      </x:c>
      <x:c r="S1925" s="2" t="str"/>
      <x:c r="T1925" s="2" t="str"/>
    </x:row>
    <x:row r="1926" ht="24" customHeight="1">
      <x:c r="C1926" s="2" t="str">
        <x:v>Historical Inputs!F1926</x:v>
      </x:c>
      <x:c r="D1926" s="2" t="str">
        <x:v>WFC</x:v>
      </x:c>
      <x:c r="E1926" s="2" t="str">
        <x:v>H1 2025</x:v>
      </x:c>
      <x:c r="F1926" s="2" t="str">
        <x:v>chargeoffs</x:v>
      </x:c>
      <x:c r="G1926" s="2" t="str">
        <x:v>n.a.</x:v>
      </x:c>
      <x:c r="H1926" s="2" t="str">
        <x:v>USDm</x:v>
      </x:c>
      <x:c r="I1926" s="2" t="str">
        <x:v>2025-06-30</x:v>
      </x:c>
      <x:c r="J1926" s="2" t="str"/>
      <x:c r="K1926" s="2" t="str"/>
      <x:c r="L1926" s="2" t="str"/>
      <x:c r="M1926" s="2" t="str"/>
      <x:c r="N1926" s="2" t="str"/>
      <x:c r="O1926" s="2" t="str"/>
      <x:c r="P1926" s="2" t="str">
        <x:v>Not reported / unavailable</x:v>
      </x:c>
      <x:c r="Q1926" s="2" t="str">
        <x:v>Gross loan charge-offs</x:v>
      </x:c>
      <x:c r="R1926" s="2" t="str"/>
      <x:c r="S1926" s="2" t="str"/>
      <x:c r="T1926" s="2" t="str"/>
    </x:row>
    <x:row r="1927" ht="24" customHeight="1">
      <x:c r="C1927" s="2" t="str">
        <x:v>Historical Inputs!F1927</x:v>
      </x:c>
      <x:c r="D1927" s="2" t="str">
        <x:v>WFC</x:v>
      </x:c>
      <x:c r="E1927" s="2" t="str">
        <x:v>H1 2025</x:v>
      </x:c>
      <x:c r="F1927" s="2" t="str">
        <x:v>recoveries</x:v>
      </x:c>
      <x:c r="G1927" s="2" t="str">
        <x:v>n.a.</x:v>
      </x:c>
      <x:c r="H1927" s="2" t="str">
        <x:v>USDm</x:v>
      </x:c>
      <x:c r="I1927" s="2" t="str">
        <x:v>2025-06-30</x:v>
      </x:c>
      <x:c r="J1927" s="2" t="str"/>
      <x:c r="K1927" s="2" t="str"/>
      <x:c r="L1927" s="2" t="str"/>
      <x:c r="M1927" s="2" t="str"/>
      <x:c r="N1927" s="2" t="str"/>
      <x:c r="O1927" s="2" t="str"/>
      <x:c r="P1927" s="2" t="str">
        <x:v>Not reported / unavailable</x:v>
      </x:c>
      <x:c r="Q1927" s="2" t="str">
        <x:v>Loan recoveries</x:v>
      </x:c>
      <x:c r="R1927" s="2" t="str"/>
      <x:c r="S1927" s="2" t="str"/>
      <x:c r="T1927" s="2" t="str"/>
    </x:row>
    <x:row r="1928" ht="24" customHeight="1">
      <x:c r="C1928" s="2" t="str">
        <x:v>Historical Inputs!F1928</x:v>
      </x:c>
      <x:c r="D1928" s="2" t="str">
        <x:v>WFC</x:v>
      </x:c>
      <x:c r="E1928" s="2" t="str">
        <x:v>H1 2025</x:v>
      </x:c>
      <x:c r="F1928" s="2" t="str">
        <x:v>rwa</x:v>
      </x:c>
      <x:c r="G1928" s="2" t="str">
        <x:v>n.a.</x:v>
      </x:c>
      <x:c r="H1928" s="2" t="str">
        <x:v>USDm</x:v>
      </x:c>
      <x:c r="I1928" s="2" t="str">
        <x:v>2025-06-30</x:v>
      </x:c>
      <x:c r="J1928" s="2" t="str"/>
      <x:c r="K1928" s="2" t="str"/>
      <x:c r="L1928" s="2" t="str"/>
      <x:c r="M1928" s="2" t="str"/>
      <x:c r="N1928" s="2" t="str"/>
      <x:c r="O1928" s="2" t="str"/>
      <x:c r="P1928" s="2" t="str">
        <x:v>Not reported / unavailable</x:v>
      </x:c>
      <x:c r="Q1928" s="2" t="str">
        <x:v>Risk-weighted assets</x:v>
      </x:c>
      <x:c r="R1928" s="2" t="str"/>
      <x:c r="S1928" s="2" t="str"/>
      <x:c r="T1928" s="2" t="str"/>
    </x:row>
    <x:row r="1929" ht="24" customHeight="1">
      <x:c r="C1929" s="2" t="str">
        <x:v>Historical Inputs!F1929</x:v>
      </x:c>
      <x:c r="D1929" s="2" t="str">
        <x:v>WFC</x:v>
      </x:c>
      <x:c r="E1929" s="2" t="str">
        <x:v>H1 2025</x:v>
      </x:c>
      <x:c r="F1929" s="2" t="str">
        <x:v>cet1_reported</x:v>
      </x:c>
      <x:c r="G1929" s="2" t="str">
        <x:v>n.a.</x:v>
      </x:c>
      <x:c r="H1929" s="2" t="str">
        <x:v>%</x:v>
      </x:c>
      <x:c r="I1929" s="2" t="str">
        <x:v>2025-06-30</x:v>
      </x:c>
      <x:c r="J1929" s="2" t="str"/>
      <x:c r="K1929" s="2" t="str"/>
      <x:c r="L1929" s="2" t="str"/>
      <x:c r="M1929" s="2" t="str"/>
      <x:c r="N1929" s="2" t="str"/>
      <x:c r="O1929" s="2" t="str"/>
      <x:c r="P1929" s="2" t="str">
        <x:v>Not reported / unavailable</x:v>
      </x:c>
      <x:c r="Q1929" s="2" t="str">
        <x:v>Actual standardized CET1 ratio</x:v>
      </x:c>
      <x:c r="R1929" s="2" t="str"/>
      <x:c r="S1929" s="2" t="str"/>
      <x:c r="T1929" s="2" t="str"/>
    </x:row>
    <x:row r="1930" ht="24" customHeight="1">
      <x:c r="C1930" s="2" t="str">
        <x:v>Historical Inputs!F1930</x:v>
      </x:c>
      <x:c r="D1930" s="2" t="str">
        <x:v>WFC</x:v>
      </x:c>
      <x:c r="E1930" s="2" t="str">
        <x:v>H1 2025</x:v>
      </x:c>
      <x:c r="F1930" s="2" t="str">
        <x:v>nim_reported</x:v>
      </x:c>
      <x:c r="G1930" s="2" t="str">
        <x:v>n.a.</x:v>
      </x:c>
      <x:c r="H1930" s="2" t="str">
        <x:v>%</x:v>
      </x:c>
      <x:c r="I1930" s="2" t="str">
        <x:v>2025-06-30</x:v>
      </x:c>
      <x:c r="J1930" s="2" t="str"/>
      <x:c r="K1930" s="2" t="str"/>
      <x:c r="L1930" s="2" t="str"/>
      <x:c r="M1930" s="2" t="str"/>
      <x:c r="N1930" s="2" t="str"/>
      <x:c r="O1930" s="2" t="str"/>
      <x:c r="P1930" s="2" t="str">
        <x:v>Not reported / unavailable</x:v>
      </x:c>
      <x:c r="Q1930" s="2" t="str">
        <x:v>Issuer reported net interest margin</x:v>
      </x:c>
      <x:c r="R1930" s="2" t="str"/>
      <x:c r="S1930" s="2" t="str"/>
      <x:c r="T1930" s="2" t="str"/>
    </x:row>
    <x:row r="1931" ht="24" customHeight="1">
      <x:c r="C1931" s="2" t="str">
        <x:v>Historical Inputs!F1931</x:v>
      </x:c>
      <x:c r="D1931" s="2" t="str">
        <x:v>WFC</x:v>
      </x:c>
      <x:c r="E1931" s="2" t="str">
        <x:v>H1 2025</x:v>
      </x:c>
      <x:c r="F1931" s="2" t="str">
        <x:v>bvps_reported</x:v>
      </x:c>
      <x:c r="G1931" s="2" t="n">
        <x:v>51.13</x:v>
      </x:c>
      <x:c r="H1931" s="2" t="str">
        <x:v>USD/shares</x:v>
      </x:c>
      <x:c r="I1931" s="2" t="str">
        <x:v>2025-06-30</x:v>
      </x:c>
      <x:c r="J1931" s="2" t="str">
        <x:v>2025-08-05</x:v>
      </x:c>
      <x:c r="K1931" s="2" t="str">
        <x:v>0000072971-25-000201</x:v>
      </x:c>
      <x:c r="L1931" s="2" t="str">
        <x:v>data/raw/filings/WFC_0000072971-25-000201_wfc-20250630.htm</x:v>
      </x:c>
      <x:c r="M1931" s="2" t="str">
        <x:v>https://www.sec.gov/Archives/edgar/data/72971/000007297125000201/wfc-20250630.htm</x:v>
      </x:c>
      <x:c r="N1931" s="2" t="str"/>
      <x:c r="O1931" s="2" t="str"/>
      <x:c r="P1931" s="2" t="str">
        <x:v>Exact selected original table text</x:v>
      </x:c>
      <x:c r="Q1931" s="2" t="str">
        <x:v>Reported common book value per share</x:v>
      </x:c>
      <x:c r="R1931" s="2" t="str">
        <x:v>highlighted/WFC_0000072971-25-000201_wfc-20250630.htm</x:v>
      </x:c>
      <x:c r="S1931" s="2" t="str"/>
      <x:c r="T1931" s="2" t="str"/>
    </x:row>
    <x:row r="1932" ht="24" customHeight="1">
      <x:c r="C1932" s="2" t="str">
        <x:v>Historical Inputs!F1932</x:v>
      </x:c>
      <x:c r="D1932" s="2" t="str">
        <x:v>WFC</x:v>
      </x:c>
      <x:c r="E1932" s="2" t="str">
        <x:v>H1 2025</x:v>
      </x:c>
      <x:c r="F1932" s="2" t="str">
        <x:v>tbvps_reported</x:v>
      </x:c>
      <x:c r="G1932" s="2" t="n">
        <x:v>43.18</x:v>
      </x:c>
      <x:c r="H1932" s="2" t="str">
        <x:v>USD/shares</x:v>
      </x:c>
      <x:c r="I1932" s="2" t="str">
        <x:v>2025-06-30</x:v>
      </x:c>
      <x:c r="J1932" s="2" t="str">
        <x:v>2025-08-05</x:v>
      </x:c>
      <x:c r="K1932" s="2" t="str">
        <x:v>0000072971-25-000201</x:v>
      </x:c>
      <x:c r="L1932" s="2" t="str">
        <x:v>data/raw/filings/WFC_0000072971-25-000201_wfc-20250630.htm</x:v>
      </x:c>
      <x:c r="M1932" s="2" t="str">
        <x:v>https://www.sec.gov/Archives/edgar/data/72971/000007297125000201/wfc-20250630.htm</x:v>
      </x:c>
      <x:c r="N1932" s="2" t="str"/>
      <x:c r="O1932" s="2" t="str"/>
      <x:c r="P1932" s="2" t="str">
        <x:v>Exact selected original table text</x:v>
      </x:c>
      <x:c r="Q1932" s="2" t="str">
        <x:v>Reported tangible book value per share</x:v>
      </x:c>
      <x:c r="R1932" s="2" t="str">
        <x:v>highlighted/WFC_0000072971-25-000201_wfc-20250630.htm</x:v>
      </x:c>
      <x:c r="S1932" s="2" t="str"/>
      <x:c r="T1932" s="2" t="str"/>
    </x:row>
    <x:row r="1933" ht="24" customHeight="1">
      <x:c r="C1933" s="2" t="str">
        <x:v>Historical Inputs!F1933</x:v>
      </x:c>
      <x:c r="D1933" s="2" t="str">
        <x:v>WFC</x:v>
      </x:c>
      <x:c r="E1933" s="2" t="str">
        <x:v>H1 2025</x:v>
      </x:c>
      <x:c r="F1933" s="2" t="str">
        <x:v>tce_reported</x:v>
      </x:c>
      <x:c r="G1933" s="2" t="str">
        <x:v>n.a.</x:v>
      </x:c>
      <x:c r="H1933" s="2" t="str">
        <x:v>USDm</x:v>
      </x:c>
      <x:c r="I1933" s="2" t="str">
        <x:v>2025-06-30</x:v>
      </x:c>
      <x:c r="J1933" s="2" t="str"/>
      <x:c r="K1933" s="2" t="str"/>
      <x:c r="L1933" s="2" t="str"/>
      <x:c r="M1933" s="2" t="str"/>
      <x:c r="N1933" s="2" t="str"/>
      <x:c r="O1933" s="2" t="str"/>
      <x:c r="P1933" s="2" t="str">
        <x:v>Not reported / unavailable</x:v>
      </x:c>
      <x:c r="Q1933" s="2" t="str">
        <x:v>Reported tangible common equity</x:v>
      </x:c>
      <x:c r="R1933" s="2" t="str"/>
      <x:c r="S1933" s="2" t="str"/>
      <x:c r="T1933" s="2" t="str"/>
    </x:row>
    <x:row r="1934" ht="24" customHeight="1">
      <x:c r="C1934" s="2" t="str">
        <x:v>Historical Inputs!F1934</x:v>
      </x:c>
      <x:c r="D1934" s="2" t="str">
        <x:v>WFC</x:v>
      </x:c>
      <x:c r="E1934" s="2" t="str">
        <x:v>H1 2026</x:v>
      </x:c>
      <x:c r="F1934" s="2" t="str">
        <x:v>assets</x:v>
      </x:c>
      <x:c r="G1934" s="2" t="n">
        <x:v>2282201</x:v>
      </x:c>
      <x:c r="H1934" s="2" t="str">
        <x:v>USD</x:v>
      </x:c>
      <x:c r="I1934" s="2" t="str">
        <x:v>2026-06-30</x:v>
      </x:c>
      <x:c r="J1934" s="2" t="str">
        <x:v>2026-07-28</x:v>
      </x:c>
      <x:c r="K1934" s="2" t="str">
        <x:v>0000072971-26-000302</x:v>
      </x:c>
      <x:c r="L1934" s="2" t="str">
        <x:v>data/raw/filings/WFC_0000072971-26-000302_wfc-20260630.htm</x:v>
      </x:c>
      <x:c r="M1934" s="2" t="str">
        <x:v>https://www.sec.gov/Archives/edgar/data/72971/000007297126000302/wfc-20260630.htm</x:v>
      </x:c>
      <x:c r="N1934" s="2" t="str">
        <x:v>f-6055</x:v>
      </x:c>
      <x:c r="O1934" s="2" t="str"/>
      <x:c r="P1934" s="2" t="str">
        <x:v>Exact XBRL anchor</x:v>
      </x:c>
      <x:c r="Q1934" s="2" t="str">
        <x:v>Assets</x:v>
      </x:c>
      <x:c r="R1934" s="2" t="str">
        <x:v>highlighted/WFC_0000072971-26-000302_wfc-20260630.htm</x:v>
      </x:c>
      <x:c r="S1934" s="2" t="str">
        <x:v>highlighted/WFC_H12026_second-quarter-2026-earnings-supplement.pdf</x:v>
      </x:c>
      <x:c r="T1934" s="2" t="str">
        <x:v>6</x:v>
      </x:c>
    </x:row>
    <x:row r="1935" ht="24" customHeight="1">
      <x:c r="C1935" s="2" t="str">
        <x:v>Historical Inputs!F1935</x:v>
      </x:c>
      <x:c r="D1935" s="2" t="str">
        <x:v>WFC</x:v>
      </x:c>
      <x:c r="E1935" s="2" t="str">
        <x:v>H1 2026</x:v>
      </x:c>
      <x:c r="F1935" s="2" t="str">
        <x:v>liabilities</x:v>
      </x:c>
      <x:c r="G1935" s="2" t="n">
        <x:v>2099878</x:v>
      </x:c>
      <x:c r="H1935" s="2" t="str">
        <x:v>USD</x:v>
      </x:c>
      <x:c r="I1935" s="2" t="str">
        <x:v>2026-06-30</x:v>
      </x:c>
      <x:c r="J1935" s="2" t="str">
        <x:v>2026-07-28</x:v>
      </x:c>
      <x:c r="K1935" s="2" t="str">
        <x:v>0000072971-26-000302</x:v>
      </x:c>
      <x:c r="L1935" s="2" t="str">
        <x:v>data/raw/filings/WFC_0000072971-26-000302_wfc-20260630.htm</x:v>
      </x:c>
      <x:c r="M1935" s="2" t="str">
        <x:v>https://www.sec.gov/Archives/edgar/data/72971/000007297126000302/wfc-20260630.htm</x:v>
      </x:c>
      <x:c r="N1935" s="2" t="str">
        <x:v>f-324</x:v>
      </x:c>
      <x:c r="O1935" s="2" t="str"/>
      <x:c r="P1935" s="2" t="str">
        <x:v>Exact XBRL anchor</x:v>
      </x:c>
      <x:c r="Q1935" s="2" t="str">
        <x:v>Liabilities</x:v>
      </x:c>
      <x:c r="R1935" s="2" t="str">
        <x:v>highlighted/WFC_0000072971-26-000302_wfc-20260630.htm</x:v>
      </x:c>
      <x:c r="S1935" s="2" t="str">
        <x:v>highlighted/WFC_H12026_second-quarter-2026-earnings-supplement.pdf</x:v>
      </x:c>
      <x:c r="T1935" s="2" t="str">
        <x:v>6</x:v>
      </x:c>
    </x:row>
    <x:row r="1936" ht="24" customHeight="1">
      <x:c r="C1936" s="2" t="str">
        <x:v>Historical Inputs!F1936</x:v>
      </x:c>
      <x:c r="D1936" s="2" t="str">
        <x:v>WFC</x:v>
      </x:c>
      <x:c r="E1936" s="2" t="str">
        <x:v>H1 2026</x:v>
      </x:c>
      <x:c r="F1936" s="2" t="str">
        <x:v>equity</x:v>
      </x:c>
      <x:c r="G1936" s="2" t="n">
        <x:v>180190</x:v>
      </x:c>
      <x:c r="H1936" s="2" t="str">
        <x:v>USD</x:v>
      </x:c>
      <x:c r="I1936" s="2" t="str">
        <x:v>2026-06-30</x:v>
      </x:c>
      <x:c r="J1936" s="2" t="str">
        <x:v>2026-07-28</x:v>
      </x:c>
      <x:c r="K1936" s="2" t="str">
        <x:v>0000072971-26-000302</x:v>
      </x:c>
      <x:c r="L1936" s="2" t="str">
        <x:v>data/raw/filings/WFC_0000072971-26-000302_wfc-20260630.htm</x:v>
      </x:c>
      <x:c r="M1936" s="2" t="str">
        <x:v>https://www.sec.gov/Archives/edgar/data/72971/000007297126000302/wfc-20260630.htm</x:v>
      </x:c>
      <x:c r="N1936" s="2" t="str">
        <x:v>f-346</x:v>
      </x:c>
      <x:c r="O1936" s="2" t="str"/>
      <x:c r="P1936" s="2" t="str">
        <x:v>Exact XBRL anchor</x:v>
      </x:c>
      <x:c r="Q1936" s="2" t="str">
        <x:v>Stockholders' Equity Attributable to Parent</x:v>
      </x:c>
      <x:c r="R1936" s="2" t="str">
        <x:v>highlighted/WFC_0000072971-26-000302_wfc-20260630.htm</x:v>
      </x:c>
      <x:c r="S1936" s="2" t="str">
        <x:v>highlighted/WFC_H12026_second-quarter-2026-earnings-supplement.pdf</x:v>
      </x:c>
      <x:c r="T1936" s="2" t="str">
        <x:v>6</x:v>
      </x:c>
    </x:row>
    <x:row r="1937" ht="24" customHeight="1">
      <x:c r="C1937" s="2" t="str">
        <x:v>Historical Inputs!F1937</x:v>
      </x:c>
      <x:c r="D1937" s="2" t="str">
        <x:v>WFC</x:v>
      </x:c>
      <x:c r="E1937" s="2" t="str">
        <x:v>H1 2026</x:v>
      </x:c>
      <x:c r="F1937" s="2" t="str">
        <x:v>preferred</x:v>
      </x:c>
      <x:c r="G1937" s="2" t="n">
        <x:v>15348</x:v>
      </x:c>
      <x:c r="H1937" s="2" t="str">
        <x:v>USD</x:v>
      </x:c>
      <x:c r="I1937" s="2" t="str">
        <x:v>2026-06-30</x:v>
      </x:c>
      <x:c r="J1937" s="2" t="str">
        <x:v>2026-07-28</x:v>
      </x:c>
      <x:c r="K1937" s="2" t="str">
        <x:v>0000072971-26-000302</x:v>
      </x:c>
      <x:c r="L1937" s="2" t="str">
        <x:v>data/raw/filings/WFC_0000072971-26-000302_wfc-20260630.htm</x:v>
      </x:c>
      <x:c r="M1937" s="2" t="str">
        <x:v>https://www.sec.gov/Archives/edgar/data/72971/000007297126000302/wfc-20260630.htm</x:v>
      </x:c>
      <x:c r="N1937" s="2" t="str">
        <x:v>f-328</x:v>
      </x:c>
      <x:c r="O1937" s="2" t="str"/>
      <x:c r="P1937" s="2" t="str">
        <x:v>Exact XBRL anchor</x:v>
      </x:c>
      <x:c r="Q1937" s="2" t="str">
        <x:v>Preferred Stock, Value, Issued</x:v>
      </x:c>
      <x:c r="R1937" s="2" t="str">
        <x:v>highlighted/WFC_0000072971-26-000302_wfc-20260630.htm</x:v>
      </x:c>
      <x:c r="S1937" s="2" t="str"/>
      <x:c r="T1937" s="2" t="str"/>
    </x:row>
    <x:row r="1938" ht="24" customHeight="1">
      <x:c r="C1938" s="2" t="str">
        <x:v>Historical Inputs!F1938</x:v>
      </x:c>
      <x:c r="D1938" s="2" t="str">
        <x:v>WFC</x:v>
      </x:c>
      <x:c r="E1938" s="2" t="str">
        <x:v>H1 2026</x:v>
      </x:c>
      <x:c r="F1938" s="2" t="str">
        <x:v>common_equity_reported</x:v>
      </x:c>
      <x:c r="G1938" s="2" t="n">
        <x:v>164981</x:v>
      </x:c>
      <x:c r="H1938" s="2" t="str">
        <x:v>USD</x:v>
      </x:c>
      <x:c r="I1938" s="2" t="str">
        <x:v>2026-06-30</x:v>
      </x:c>
      <x:c r="J1938" s="2" t="str">
        <x:v>2026-07-28</x:v>
      </x:c>
      <x:c r="K1938" s="2" t="str">
        <x:v>0000072971-26-000302</x:v>
      </x:c>
      <x:c r="L1938" s="2" t="str">
        <x:v>data/raw/filings/WFC_0000072971-26-000302_wfc-20260630.htm</x:v>
      </x:c>
      <x:c r="M1938" s="2" t="str">
        <x:v>https://www.sec.gov/Archives/edgar/data/72971/000007297126000302/wfc-20260630.htm</x:v>
      </x:c>
      <x:c r="N1938" s="2" t="str"/>
      <x:c r="O1938" s="2" t="str"/>
      <x:c r="P1938" s="2" t="str">
        <x:v>Verified original table row</x:v>
      </x:c>
      <x:c r="Q1938" s="2" t="str">
        <x:v>Reported common shareholders equity</x:v>
      </x:c>
      <x:c r="R1938" s="2" t="str">
        <x:v>highlighted/WFC_0000072971-26-000302_wfc-20260630.htm</x:v>
      </x:c>
      <x:c r="S1938" s="2" t="str">
        <x:v>highlighted/WFC_H12026_second-quarter-2026-earnings-supplement.pdf</x:v>
      </x:c>
      <x:c r="T1938" s="2" t="str">
        <x:v>3,24</x:v>
      </x:c>
    </x:row>
    <x:row r="1939" ht="24" customHeight="1">
      <x:c r="C1939" s="2" t="str">
        <x:v>Historical Inputs!F1939</x:v>
      </x:c>
      <x:c r="D1939" s="2" t="str">
        <x:v>WFC</x:v>
      </x:c>
      <x:c r="E1939" s="2" t="str">
        <x:v>H1 2026</x:v>
      </x:c>
      <x:c r="F1939" s="2" t="str">
        <x:v>goodwill</x:v>
      </x:c>
      <x:c r="G1939" s="2" t="n">
        <x:v>24963</x:v>
      </x:c>
      <x:c r="H1939" s="2" t="str">
        <x:v>USD</x:v>
      </x:c>
      <x:c r="I1939" s="2" t="str">
        <x:v>2026-06-30</x:v>
      </x:c>
      <x:c r="J1939" s="2" t="str">
        <x:v>2026-07-28</x:v>
      </x:c>
      <x:c r="K1939" s="2" t="str">
        <x:v>0000072971-26-000302</x:v>
      </x:c>
      <x:c r="L1939" s="2" t="str">
        <x:v>data/raw/filings/WFC_0000072971-26-000302_wfc-20260630.htm</x:v>
      </x:c>
      <x:c r="M1939" s="2" t="str">
        <x:v>https://www.sec.gov/Archives/edgar/data/72971/000007297126000302/wfc-20260630.htm</x:v>
      </x:c>
      <x:c r="N1939" s="2" t="str">
        <x:v>f-2949</x:v>
      </x:c>
      <x:c r="O1939" s="2" t="str"/>
      <x:c r="P1939" s="2" t="str">
        <x:v>Exact XBRL anchor</x:v>
      </x:c>
      <x:c r="Q1939" s="2" t="str">
        <x:v>Goodwill</x:v>
      </x:c>
      <x:c r="R1939" s="2" t="str">
        <x:v>highlighted/WFC_0000072971-26-000302_wfc-20260630.htm</x:v>
      </x:c>
      <x:c r="S1939" s="2" t="str">
        <x:v>highlighted/WFC_H12026_second-quarter-2026-earnings-supplement.pdf</x:v>
      </x:c>
      <x:c r="T1939" s="2" t="str">
        <x:v>6,24</x:v>
      </x:c>
    </x:row>
    <x:row r="1940" ht="24" customHeight="1">
      <x:c r="C1940" s="2" t="str">
        <x:v>Historical Inputs!F1940</x:v>
      </x:c>
      <x:c r="D1940" s="2" t="str">
        <x:v>WFC</x:v>
      </x:c>
      <x:c r="E1940" s="2" t="str">
        <x:v>H1 2026</x:v>
      </x:c>
      <x:c r="F1940" s="2" t="str">
        <x:v>intangibles</x:v>
      </x:c>
      <x:c r="G1940" s="2" t="str">
        <x:v>n.a.</x:v>
      </x:c>
      <x:c r="H1940" s="2" t="str">
        <x:v>USDm</x:v>
      </x:c>
      <x:c r="I1940" s="2" t="str">
        <x:v>2026-06-30</x:v>
      </x:c>
      <x:c r="J1940" s="2" t="str"/>
      <x:c r="K1940" s="2" t="str"/>
      <x:c r="L1940" s="2" t="str"/>
      <x:c r="M1940" s="2" t="str"/>
      <x:c r="N1940" s="2" t="str"/>
      <x:c r="O1940" s="2" t="str"/>
      <x:c r="P1940" s="2" t="str">
        <x:v>Not reported / unavailable</x:v>
      </x:c>
      <x:c r="Q1940" s="2" t="str">
        <x:v>Other intangible assets excluding goodwill</x:v>
      </x:c>
      <x:c r="R1940" s="2" t="str"/>
      <x:c r="S1940" s="2" t="str"/>
      <x:c r="T1940" s="2" t="str"/>
    </x:row>
    <x:row r="1941" ht="24" customHeight="1">
      <x:c r="C1941" s="2" t="str">
        <x:v>Historical Inputs!F1941</x:v>
      </x:c>
      <x:c r="D1941" s="2" t="str">
        <x:v>WFC</x:v>
      </x:c>
      <x:c r="E1941" s="2" t="str">
        <x:v>H1 2026</x:v>
      </x:c>
      <x:c r="F1941" s="2" t="str">
        <x:v>intangibles_total</x:v>
      </x:c>
      <x:c r="G1941" s="2" t="str">
        <x:v>n.a.</x:v>
      </x:c>
      <x:c r="H1941" s="2" t="str">
        <x:v>USDm</x:v>
      </x:c>
      <x:c r="I1941" s="2" t="str">
        <x:v>2026-06-30</x:v>
      </x:c>
      <x:c r="J1941" s="2" t="str"/>
      <x:c r="K1941" s="2" t="str"/>
      <x:c r="L1941" s="2" t="str"/>
      <x:c r="M1941" s="2" t="str"/>
      <x:c r="N1941" s="2" t="str"/>
      <x:c r="O1941" s="2" t="str"/>
      <x:c r="P1941" s="2" t="str">
        <x:v>Not reported / unavailable</x:v>
      </x:c>
      <x:c r="Q1941" s="2" t="str">
        <x:v>Reported goodwill and intangible assets combined</x:v>
      </x:c>
      <x:c r="R1941" s="2" t="str"/>
      <x:c r="S1941" s="2" t="str"/>
      <x:c r="T1941" s="2" t="str"/>
    </x:row>
    <x:row r="1942" ht="24" customHeight="1">
      <x:c r="C1942" s="2" t="str">
        <x:v>Historical Inputs!F1942</x:v>
      </x:c>
      <x:c r="D1942" s="2" t="str">
        <x:v>WFC</x:v>
      </x:c>
      <x:c r="E1942" s="2" t="str">
        <x:v>H1 2026</x:v>
      </x:c>
      <x:c r="F1942" s="2" t="str">
        <x:v>shares_end</x:v>
      </x:c>
      <x:c r="G1942" s="2" t="n">
        <x:v>3028.5</x:v>
      </x:c>
      <x:c r="H1942" s="2" t="str">
        <x:v>shares</x:v>
      </x:c>
      <x:c r="I1942" s="2" t="str">
        <x:v>2026-06-30</x:v>
      </x:c>
      <x:c r="J1942" s="2" t="str">
        <x:v>2026-07-28</x:v>
      </x:c>
      <x:c r="K1942" s="2" t="str">
        <x:v>0000072971-26-000302</x:v>
      </x:c>
      <x:c r="L1942" s="2" t="str">
        <x:v>data/raw/filings/WFC_0000072971-26-000302_wfc-20260630.htm</x:v>
      </x:c>
      <x:c r="M1942" s="2" t="str">
        <x:v>https://www.sec.gov/Archives/edgar/data/72971/000007297126000302/wfc-20260630.htm</x:v>
      </x:c>
      <x:c r="N1942" s="2" t="str">
        <x:v>f-3329</x:v>
      </x:c>
      <x:c r="O1942" s="2" t="str"/>
      <x:c r="P1942" s="2" t="str">
        <x:v>Exact XBRL anchor</x:v>
      </x:c>
      <x:c r="Q1942" s="2" t="str">
        <x:v>Common Stock, Shares, Outstanding</x:v>
      </x:c>
      <x:c r="R1942" s="2" t="str">
        <x:v>highlighted/WFC_0000072971-26-000302_wfc-20260630.htm</x:v>
      </x:c>
      <x:c r="S1942" s="2" t="str">
        <x:v>highlighted/WFC_H12026_second-quarter-2026-earnings-supplement.pdf</x:v>
      </x:c>
      <x:c r="T1942" s="2" t="str">
        <x:v>3,24</x:v>
      </x:c>
    </x:row>
    <x:row r="1943" ht="24" customHeight="1">
      <x:c r="C1943" s="2" t="str">
        <x:v>Historical Inputs!F1943</x:v>
      </x:c>
      <x:c r="D1943" s="2" t="str">
        <x:v>WFC</x:v>
      </x:c>
      <x:c r="E1943" s="2" t="str">
        <x:v>H1 2026</x:v>
      </x:c>
      <x:c r="F1943" s="2" t="str">
        <x:v>shares_issued</x:v>
      </x:c>
      <x:c r="G1943" s="2" t="n">
        <x:v>5481.811474</x:v>
      </x:c>
      <x:c r="H1943" s="2" t="str">
        <x:v>shares</x:v>
      </x:c>
      <x:c r="I1943" s="2" t="str">
        <x:v>2026-06-30</x:v>
      </x:c>
      <x:c r="J1943" s="2" t="str">
        <x:v>2026-07-28</x:v>
      </x:c>
      <x:c r="K1943" s="2" t="str">
        <x:v>0000072971-26-000302</x:v>
      </x:c>
      <x:c r="L1943" s="2" t="str">
        <x:v>data/raw/filings/WFC_0000072971-26-000302_wfc-20260630.htm</x:v>
      </x:c>
      <x:c r="M1943" s="2" t="str">
        <x:v>https://www.sec.gov/Archives/edgar/data/72971/000007297126000302/wfc-20260630.htm</x:v>
      </x:c>
      <x:c r="N1943" s="2" t="str">
        <x:v>f-332</x:v>
      </x:c>
      <x:c r="O1943" s="2" t="str"/>
      <x:c r="P1943" s="2" t="str">
        <x:v>Exact XBRL anchor</x:v>
      </x:c>
      <x:c r="Q1943" s="2" t="str">
        <x:v>Common Stock, Shares, Issued</x:v>
      </x:c>
      <x:c r="R1943" s="2" t="str">
        <x:v>highlighted/WFC_0000072971-26-000302_wfc-20260630.htm</x:v>
      </x:c>
      <x:c r="S1943" s="2" t="str"/>
      <x:c r="T1943" s="2" t="str"/>
    </x:row>
    <x:row r="1944" ht="24" customHeight="1">
      <x:c r="C1944" s="2" t="str">
        <x:v>Historical Inputs!F1944</x:v>
      </x:c>
      <x:c r="D1944" s="2" t="str">
        <x:v>WFC</x:v>
      </x:c>
      <x:c r="E1944" s="2" t="str">
        <x:v>H1 2026</x:v>
      </x:c>
      <x:c r="F1944" s="2" t="str">
        <x:v>shares_treasury</x:v>
      </x:c>
      <x:c r="G1944" s="2" t="str">
        <x:v>n.a.</x:v>
      </x:c>
      <x:c r="H1944" s="2" t="str">
        <x:v>million</x:v>
      </x:c>
      <x:c r="I1944" s="2" t="str">
        <x:v>2026-06-30</x:v>
      </x:c>
      <x:c r="J1944" s="2" t="str"/>
      <x:c r="K1944" s="2" t="str"/>
      <x:c r="L1944" s="2" t="str"/>
      <x:c r="M1944" s="2" t="str"/>
      <x:c r="N1944" s="2" t="str"/>
      <x:c r="O1944" s="2" t="str"/>
      <x:c r="P1944" s="2" t="str">
        <x:v>Not reported / unavailable</x:v>
      </x:c>
      <x:c r="Q1944" s="2" t="str">
        <x:v>Shares Treasury</x:v>
      </x:c>
      <x:c r="R1944" s="2" t="str"/>
      <x:c r="S1944" s="2" t="str"/>
      <x:c r="T1944" s="2" t="str"/>
    </x:row>
    <x:row r="1945" ht="24" customHeight="1">
      <x:c r="C1945" s="2" t="str">
        <x:v>Historical Inputs!F1945</x:v>
      </x:c>
      <x:c r="D1945" s="2" t="str">
        <x:v>WFC</x:v>
      </x:c>
      <x:c r="E1945" s="2" t="str">
        <x:v>H1 2026</x:v>
      </x:c>
      <x:c r="F1945" s="2" t="str">
        <x:v>deposits</x:v>
      </x:c>
      <x:c r="G1945" s="2" t="n">
        <x:v>1501405</x:v>
      </x:c>
      <x:c r="H1945" s="2" t="str">
        <x:v>USD</x:v>
      </x:c>
      <x:c r="I1945" s="2" t="str">
        <x:v>2026-06-30</x:v>
      </x:c>
      <x:c r="J1945" s="2" t="str">
        <x:v>2026-07-28</x:v>
      </x:c>
      <x:c r="K1945" s="2" t="str">
        <x:v>0000072971-26-000302</x:v>
      </x:c>
      <x:c r="L1945" s="2" t="str">
        <x:v>data/raw/filings/WFC_0000072971-26-000302_wfc-20260630.htm</x:v>
      </x:c>
      <x:c r="M1945" s="2" t="str">
        <x:v>https://www.sec.gov/Archives/edgar/data/72971/000007297126000302/wfc-20260630.htm</x:v>
      </x:c>
      <x:c r="N1945" s="2" t="str">
        <x:v>f-6062</x:v>
      </x:c>
      <x:c r="O1945" s="2" t="str"/>
      <x:c r="P1945" s="2" t="str">
        <x:v>Exact XBRL anchor</x:v>
      </x:c>
      <x:c r="Q1945" s="2" t="str">
        <x:v>Deposits</x:v>
      </x:c>
      <x:c r="R1945" s="2" t="str">
        <x:v>highlighted/WFC_0000072971-26-000302_wfc-20260630.htm</x:v>
      </x:c>
      <x:c r="S1945" s="2" t="str">
        <x:v>highlighted/WFC_H12026_second-quarter-2026-earnings-supplement.pdf</x:v>
      </x:c>
      <x:c r="T1945" s="2" t="str">
        <x:v>4,6</x:v>
      </x:c>
    </x:row>
    <x:row r="1946" ht="24" customHeight="1">
      <x:c r="C1946" s="2" t="str">
        <x:v>Historical Inputs!F1946</x:v>
      </x:c>
      <x:c r="D1946" s="2" t="str">
        <x:v>WFC</x:v>
      </x:c>
      <x:c r="E1946" s="2" t="str">
        <x:v>H1 2026</x:v>
      </x:c>
      <x:c r="F1946" s="2" t="str">
        <x:v>loans_gross</x:v>
      </x:c>
      <x:c r="G1946" s="2" t="n">
        <x:v>1031115</x:v>
      </x:c>
      <x:c r="H1946" s="2" t="str">
        <x:v>USD</x:v>
      </x:c>
      <x:c r="I1946" s="2" t="str">
        <x:v>2026-06-30</x:v>
      </x:c>
      <x:c r="J1946" s="2" t="str">
        <x:v>2026-07-28</x:v>
      </x:c>
      <x:c r="K1946" s="2" t="str">
        <x:v>0000072971-26-000302</x:v>
      </x:c>
      <x:c r="L1946" s="2" t="str">
        <x:v>data/raw/filings/WFC_0000072971-26-000302_wfc-20260630.htm</x:v>
      </x:c>
      <x:c r="M1946" s="2" t="str">
        <x:v>https://www.sec.gov/Archives/edgar/data/72971/000007297126000302/wfc-20260630.htm</x:v>
      </x:c>
      <x:c r="N1946" s="2" t="str"/>
      <x:c r="O1946" s="2" t="str"/>
      <x:c r="P1946" s="2" t="str">
        <x:v>Verified original table row</x:v>
      </x:c>
      <x:c r="Q1946" s="2" t="str">
        <x:v>Gross loans and leases selected definition</x:v>
      </x:c>
      <x:c r="R1946" s="2" t="str">
        <x:v>highlighted/WFC_0000072971-26-000302_wfc-20260630.htm</x:v>
      </x:c>
      <x:c r="S1946" s="2" t="str">
        <x:v>highlighted/WFC_H12026_second-quarter-2026-earnings-supplement.pdf</x:v>
      </x:c>
      <x:c r="T1946" s="2" t="str">
        <x:v>4,6,18</x:v>
      </x:c>
    </x:row>
    <x:row r="1947" ht="24" customHeight="1">
      <x:c r="C1947" s="2" t="str">
        <x:v>Historical Inputs!F1947</x:v>
      </x:c>
      <x:c r="D1947" s="2" t="str">
        <x:v>WFC</x:v>
      </x:c>
      <x:c r="E1947" s="2" t="str">
        <x:v>H1 2026</x:v>
      </x:c>
      <x:c r="F1947" s="2" t="str">
        <x:v>loans_net</x:v>
      </x:c>
      <x:c r="G1947" s="2" t="str">
        <x:v>n.a.</x:v>
      </x:c>
      <x:c r="H1947" s="2" t="str">
        <x:v>USDm</x:v>
      </x:c>
      <x:c r="I1947" s="2" t="str">
        <x:v>2026-06-30</x:v>
      </x:c>
      <x:c r="J1947" s="2" t="str"/>
      <x:c r="K1947" s="2" t="str"/>
      <x:c r="L1947" s="2" t="str"/>
      <x:c r="M1947" s="2" t="str"/>
      <x:c r="N1947" s="2" t="str"/>
      <x:c r="O1947" s="2" t="str"/>
      <x:c r="P1947" s="2" t="str">
        <x:v>Not reported / unavailable</x:v>
      </x:c>
      <x:c r="Q1947" s="2" t="str">
        <x:v>Net loans after allowance selected definition</x:v>
      </x:c>
      <x:c r="R1947" s="2" t="str"/>
      <x:c r="S1947" s="2" t="str"/>
      <x:c r="T1947" s="2" t="str"/>
    </x:row>
    <x:row r="1948" ht="24" customHeight="1">
      <x:c r="C1948" s="2" t="str">
        <x:v>Historical Inputs!F1948</x:v>
      </x:c>
      <x:c r="D1948" s="2" t="str">
        <x:v>WFC</x:v>
      </x:c>
      <x:c r="E1948" s="2" t="str">
        <x:v>H1 2026</x:v>
      </x:c>
      <x:c r="F1948" s="2" t="str">
        <x:v>allowance</x:v>
      </x:c>
      <x:c r="G1948" s="2" t="str">
        <x:v>n.a.</x:v>
      </x:c>
      <x:c r="H1948" s="2" t="str">
        <x:v>USDm</x:v>
      </x:c>
      <x:c r="I1948" s="2" t="str">
        <x:v>2026-06-30</x:v>
      </x:c>
      <x:c r="J1948" s="2" t="str"/>
      <x:c r="K1948" s="2" t="str"/>
      <x:c r="L1948" s="2" t="str"/>
      <x:c r="M1948" s="2" t="str"/>
      <x:c r="N1948" s="2" t="str"/>
      <x:c r="O1948" s="2" t="str"/>
      <x:c r="P1948" s="2" t="str">
        <x:v>Not reported / unavailable</x:v>
      </x:c>
      <x:c r="Q1948" s="2" t="str">
        <x:v>Loan allowance for credit losses</x:v>
      </x:c>
      <x:c r="R1948" s="2" t="str"/>
      <x:c r="S1948" s="2" t="str"/>
      <x:c r="T1948" s="2" t="str"/>
    </x:row>
    <x:row r="1949" ht="24" customHeight="1">
      <x:c r="C1949" s="2" t="str">
        <x:v>Historical Inputs!F1949</x:v>
      </x:c>
      <x:c r="D1949" s="2" t="str">
        <x:v>WFC</x:v>
      </x:c>
      <x:c r="E1949" s="2" t="str">
        <x:v>H1 2026</x:v>
      </x:c>
      <x:c r="F1949" s="2" t="str">
        <x:v>nonaccrual</x:v>
      </x:c>
      <x:c r="G1949" s="2" t="str">
        <x:v>n.a.</x:v>
      </x:c>
      <x:c r="H1949" s="2" t="str">
        <x:v>USDm</x:v>
      </x:c>
      <x:c r="I1949" s="2" t="str">
        <x:v>2026-06-30</x:v>
      </x:c>
      <x:c r="J1949" s="2" t="str"/>
      <x:c r="K1949" s="2" t="str"/>
      <x:c r="L1949" s="2" t="str"/>
      <x:c r="M1949" s="2" t="str"/>
      <x:c r="N1949" s="2" t="str"/>
      <x:c r="O1949" s="2" t="str"/>
      <x:c r="P1949" s="2" t="str">
        <x:v>Not reported / unavailable</x:v>
      </x:c>
      <x:c r="Q1949" s="2" t="str">
        <x:v>Nonaccrual</x:v>
      </x:c>
      <x:c r="R1949" s="2" t="str"/>
      <x:c r="S1949" s="2" t="str"/>
      <x:c r="T1949" s="2" t="str"/>
    </x:row>
    <x:row r="1950" ht="24" customHeight="1">
      <x:c r="C1950" s="2" t="str">
        <x:v>Historical Inputs!F1950</x:v>
      </x:c>
      <x:c r="D1950" s="2" t="str">
        <x:v>WFC</x:v>
      </x:c>
      <x:c r="E1950" s="2" t="str">
        <x:v>H1 2026</x:v>
      </x:c>
      <x:c r="F1950" s="2" t="str">
        <x:v>cash</x:v>
      </x:c>
      <x:c r="G1950" s="2" t="str">
        <x:v>n.a.</x:v>
      </x:c>
      <x:c r="H1950" s="2" t="str">
        <x:v>USDm</x:v>
      </x:c>
      <x:c r="I1950" s="2" t="str">
        <x:v>2026-06-30</x:v>
      </x:c>
      <x:c r="J1950" s="2" t="str"/>
      <x:c r="K1950" s="2" t="str"/>
      <x:c r="L1950" s="2" t="str"/>
      <x:c r="M1950" s="2" t="str"/>
      <x:c r="N1950" s="2" t="str"/>
      <x:c r="O1950" s="2" t="str"/>
      <x:c r="P1950" s="2" t="str">
        <x:v>Not reported / unavailable</x:v>
      </x:c>
      <x:c r="Q1950" s="2" t="str">
        <x:v>Cash</x:v>
      </x:c>
      <x:c r="R1950" s="2" t="str"/>
      <x:c r="S1950" s="2" t="str"/>
      <x:c r="T1950" s="2" t="str"/>
    </x:row>
    <x:row r="1951" ht="24" customHeight="1">
      <x:c r="C1951" s="2" t="str">
        <x:v>Historical Inputs!F1951</x:v>
      </x:c>
      <x:c r="D1951" s="2" t="str">
        <x:v>WFC</x:v>
      </x:c>
      <x:c r="E1951" s="2" t="str">
        <x:v>H1 2026</x:v>
      </x:c>
      <x:c r="F1951" s="2" t="str">
        <x:v>aoci</x:v>
      </x:c>
      <x:c r="G1951" s="2" t="n">
        <x:v>-8277</x:v>
      </x:c>
      <x:c r="H1951" s="2" t="str">
        <x:v>USD</x:v>
      </x:c>
      <x:c r="I1951" s="2" t="str">
        <x:v>2026-06-30</x:v>
      </x:c>
      <x:c r="J1951" s="2" t="str">
        <x:v>2026-07-28</x:v>
      </x:c>
      <x:c r="K1951" s="2" t="str">
        <x:v>0000072971-26-000302</x:v>
      </x:c>
      <x:c r="L1951" s="2" t="str">
        <x:v>data/raw/filings/WFC_0000072971-26-000302_wfc-20260630.htm</x:v>
      </x:c>
      <x:c r="M1951" s="2" t="str">
        <x:v>https://www.sec.gov/Archives/edgar/data/72971/000007297126000302/wfc-20260630.htm</x:v>
      </x:c>
      <x:c r="N1951" s="2" t="str">
        <x:v>f-340</x:v>
      </x:c>
      <x:c r="O1951" s="2" t="str"/>
      <x:c r="P1951" s="2" t="str">
        <x:v>Exact XBRL anchor</x:v>
      </x:c>
      <x:c r="Q1951" s="2" t="str">
        <x:v>Accumulated Other Comprehensive Income (Loss), Net of Tax</x:v>
      </x:c>
      <x:c r="R1951" s="2" t="str">
        <x:v>highlighted/WFC_0000072971-26-000302_wfc-20260630.htm</x:v>
      </x:c>
      <x:c r="S1951" s="2" t="str">
        <x:v>highlighted/WFC_H12026_second-quarter-2026-earnings-supplement.pdf</x:v>
      </x:c>
      <x:c r="T1951" s="2" t="str">
        <x:v>6</x:v>
      </x:c>
    </x:row>
    <x:row r="1952" ht="24" customHeight="1">
      <x:c r="C1952" s="2" t="str">
        <x:v>Historical Inputs!F1952</x:v>
      </x:c>
      <x:c r="D1952" s="2" t="str">
        <x:v>WFC</x:v>
      </x:c>
      <x:c r="E1952" s="2" t="str">
        <x:v>H1 2026</x:v>
      </x:c>
      <x:c r="F1952" s="2" t="str">
        <x:v>nii</x:v>
      </x:c>
      <x:c r="G1952" s="2" t="n">
        <x:v>24413</x:v>
      </x:c>
      <x:c r="H1952" s="2" t="str">
        <x:v>USD</x:v>
      </x:c>
      <x:c r="I1952" s="2" t="str">
        <x:v>2026-06-30</x:v>
      </x:c>
      <x:c r="J1952" s="2" t="str">
        <x:v>2026-07-28</x:v>
      </x:c>
      <x:c r="K1952" s="2" t="str">
        <x:v>0000072971-26-000302</x:v>
      </x:c>
      <x:c r="L1952" s="2" t="str">
        <x:v>data/raw/filings/WFC_0000072971-26-000302_wfc-20260630.htm</x:v>
      </x:c>
      <x:c r="M1952" s="2" t="str">
        <x:v>https://www.sec.gov/Archives/edgar/data/72971/000007297126000302/wfc-20260630.htm</x:v>
      </x:c>
      <x:c r="N1952" s="2" t="str">
        <x:v>f-6362</x:v>
      </x:c>
      <x:c r="O1952" s="2" t="str"/>
      <x:c r="P1952" s="2" t="str">
        <x:v>Exact XBRL anchor</x:v>
      </x:c>
      <x:c r="Q1952" s="2" t="str">
        <x:v>Interest Income (Expense), Net</x:v>
      </x:c>
      <x:c r="R1952" s="2" t="str">
        <x:v>highlighted/WFC_0000072971-26-000302_wfc-20260630.htm</x:v>
      </x:c>
      <x:c r="S1952" s="2" t="str">
        <x:v>highlighted/WFC_H12026_second-quarter-2026-earnings-supplement.pdf</x:v>
      </x:c>
      <x:c r="T1952" s="2" t="str">
        <x:v>5,9,27</x:v>
      </x:c>
    </x:row>
    <x:row r="1953" ht="24" customHeight="1">
      <x:c r="C1953" s="2" t="str">
        <x:v>Historical Inputs!F1953</x:v>
      </x:c>
      <x:c r="D1953" s="2" t="str">
        <x:v>WFC</x:v>
      </x:c>
      <x:c r="E1953" s="2" t="str">
        <x:v>H1 2026</x:v>
      </x:c>
      <x:c r="F1953" s="2" t="str">
        <x:v>noninterest_income</x:v>
      </x:c>
      <x:c r="G1953" s="2" t="n">
        <x:v>19655</x:v>
      </x:c>
      <x:c r="H1953" s="2" t="str">
        <x:v>USD</x:v>
      </x:c>
      <x:c r="I1953" s="2" t="str">
        <x:v>2026-06-30</x:v>
      </x:c>
      <x:c r="J1953" s="2" t="str">
        <x:v>2026-07-28</x:v>
      </x:c>
      <x:c r="K1953" s="2" t="str">
        <x:v>0000072971-26-000302</x:v>
      </x:c>
      <x:c r="L1953" s="2" t="str">
        <x:v>data/raw/filings/WFC_0000072971-26-000302_wfc-20260630.htm</x:v>
      </x:c>
      <x:c r="M1953" s="2" t="str">
        <x:v>https://www.sec.gov/Archives/edgar/data/72971/000007297126000302/wfc-20260630.htm</x:v>
      </x:c>
      <x:c r="N1953" s="2" t="str">
        <x:v>f-6460</x:v>
      </x:c>
      <x:c r="O1953" s="2" t="str"/>
      <x:c r="P1953" s="2" t="str">
        <x:v>Exact XBRL anchor</x:v>
      </x:c>
      <x:c r="Q1953" s="2" t="str">
        <x:v>Noninterest Income</x:v>
      </x:c>
      <x:c r="R1953" s="2" t="str">
        <x:v>highlighted/WFC_0000072971-26-000302_wfc-20260630.htm</x:v>
      </x:c>
      <x:c r="S1953" s="2" t="str">
        <x:v>highlighted/WFC_H12026_second-quarter-2026-earnings-supplement.pdf</x:v>
      </x:c>
      <x:c r="T1953" s="2" t="str">
        <x:v>5,9</x:v>
      </x:c>
    </x:row>
    <x:row r="1954" ht="24" customHeight="1">
      <x:c r="C1954" s="2" t="str">
        <x:v>Historical Inputs!F1954</x:v>
      </x:c>
      <x:c r="D1954" s="2" t="str">
        <x:v>WFC</x:v>
      </x:c>
      <x:c r="E1954" s="2" t="str">
        <x:v>H1 2026</x:v>
      </x:c>
      <x:c r="F1954" s="2" t="str">
        <x:v>revenue_reported</x:v>
      </x:c>
      <x:c r="G1954" s="2" t="n">
        <x:v>44068</x:v>
      </x:c>
      <x:c r="H1954" s="2" t="str">
        <x:v>USD</x:v>
      </x:c>
      <x:c r="I1954" s="2" t="str">
        <x:v>2026-06-30</x:v>
      </x:c>
      <x:c r="J1954" s="2" t="str">
        <x:v>2026-07-28</x:v>
      </x:c>
      <x:c r="K1954" s="2" t="str">
        <x:v>0000072971-26-000302</x:v>
      </x:c>
      <x:c r="L1954" s="2" t="str">
        <x:v>data/raw/filings/WFC_0000072971-26-000302_wfc-20260630.htm</x:v>
      </x:c>
      <x:c r="M1954" s="2" t="str">
        <x:v>https://www.sec.gov/Archives/edgar/data/72971/000007297126000302/wfc-20260630.htm</x:v>
      </x:c>
      <x:c r="N1954" s="2" t="str">
        <x:v>f-6467</x:v>
      </x:c>
      <x:c r="O1954" s="2" t="str"/>
      <x:c r="P1954" s="2" t="str">
        <x:v>Exact XBRL anchor</x:v>
      </x:c>
      <x:c r="Q1954" s="2" t="str">
        <x:v>Revenues, Net of Interest Expense</x:v>
      </x:c>
      <x:c r="R1954" s="2" t="str">
        <x:v>highlighted/WFC_0000072971-26-000302_wfc-20260630.htm</x:v>
      </x:c>
      <x:c r="S1954" s="2" t="str">
        <x:v>highlighted/WFC_H12026_second-quarter-2026-earnings-supplement.pdf</x:v>
      </x:c>
      <x:c r="T1954" s="2" t="str">
        <x:v>3,5,9</x:v>
      </x:c>
    </x:row>
    <x:row r="1955" ht="24" customHeight="1">
      <x:c r="C1955" s="2" t="str">
        <x:v>Historical Inputs!F1955</x:v>
      </x:c>
      <x:c r="D1955" s="2" t="str">
        <x:v>WFC</x:v>
      </x:c>
      <x:c r="E1955" s="2" t="str">
        <x:v>H1 2026</x:v>
      </x:c>
      <x:c r="F1955" s="2" t="str">
        <x:v>opex</x:v>
      </x:c>
      <x:c r="G1955" s="2" t="n">
        <x:v>27991</x:v>
      </x:c>
      <x:c r="H1955" s="2" t="str">
        <x:v>USD</x:v>
      </x:c>
      <x:c r="I1955" s="2" t="str">
        <x:v>2026-06-30</x:v>
      </x:c>
      <x:c r="J1955" s="2" t="str">
        <x:v>2026-07-28</x:v>
      </x:c>
      <x:c r="K1955" s="2" t="str">
        <x:v>0000072971-26-000302</x:v>
      </x:c>
      <x:c r="L1955" s="2" t="str">
        <x:v>data/raw/filings/WFC_0000072971-26-000302_wfc-20260630.htm</x:v>
      </x:c>
      <x:c r="M1955" s="2" t="str">
        <x:v>https://www.sec.gov/Archives/edgar/data/72971/000007297126000302/wfc-20260630.htm</x:v>
      </x:c>
      <x:c r="N1955" s="2" t="str">
        <x:v>f-5880</x:v>
      </x:c>
      <x:c r="O1955" s="2" t="str"/>
      <x:c r="P1955" s="2" t="str">
        <x:v>Exact XBRL anchor</x:v>
      </x:c>
      <x:c r="Q1955" s="2" t="str">
        <x:v>Noninterest Expense</x:v>
      </x:c>
      <x:c r="R1955" s="2" t="str">
        <x:v>highlighted/WFC_0000072971-26-000302_wfc-20260630.htm</x:v>
      </x:c>
      <x:c r="S1955" s="2" t="str">
        <x:v>highlighted/WFC_H12026_second-quarter-2026-earnings-supplement.pdf</x:v>
      </x:c>
      <x:c r="T1955" s="2" t="str">
        <x:v>3,5,9</x:v>
      </x:c>
    </x:row>
    <x:row r="1956" ht="24" customHeight="1">
      <x:c r="C1956" s="2" t="str">
        <x:v>Historical Inputs!F1956</x:v>
      </x:c>
      <x:c r="D1956" s="2" t="str">
        <x:v>WFC</x:v>
      </x:c>
      <x:c r="E1956" s="2" t="str">
        <x:v>H1 2026</x:v>
      </x:c>
      <x:c r="F1956" s="2" t="str">
        <x:v>provision</x:v>
      </x:c>
      <x:c r="G1956" s="2" t="n">
        <x:v>2049</x:v>
      </x:c>
      <x:c r="H1956" s="2" t="str">
        <x:v>USD</x:v>
      </x:c>
      <x:c r="I1956" s="2" t="str">
        <x:v>2026-06-30</x:v>
      </x:c>
      <x:c r="J1956" s="2" t="str">
        <x:v>2026-07-28</x:v>
      </x:c>
      <x:c r="K1956" s="2" t="str">
        <x:v>0000072971-26-000302</x:v>
      </x:c>
      <x:c r="L1956" s="2" t="str">
        <x:v>data/raw/filings/WFC_0000072971-26-000302_wfc-20260630.htm</x:v>
      </x:c>
      <x:c r="M1956" s="2" t="str">
        <x:v>https://www.sec.gov/Archives/edgar/data/72971/000007297126000302/wfc-20260630.htm</x:v>
      </x:c>
      <x:c r="N1956" s="2" t="str">
        <x:v>f-5859</x:v>
      </x:c>
      <x:c r="O1956" s="2" t="str"/>
      <x:c r="P1956" s="2" t="str">
        <x:v>Exact XBRL anchor</x:v>
      </x:c>
      <x:c r="Q1956" s="2" t="str">
        <x:v>Provision for Loan, Lease, and Other Losses</x:v>
      </x:c>
      <x:c r="R1956" s="2" t="str">
        <x:v>highlighted/WFC_0000072971-26-000302_wfc-20260630.htm</x:v>
      </x:c>
      <x:c r="S1956" s="2" t="str">
        <x:v>highlighted/WFC_H12026_second-quarter-2026-earnings-supplement.pdf</x:v>
      </x:c>
      <x:c r="T1956" s="2" t="str">
        <x:v>3,5,9</x:v>
      </x:c>
    </x:row>
    <x:row r="1957" ht="24" customHeight="1">
      <x:c r="C1957" s="2" t="str">
        <x:v>Historical Inputs!F1957</x:v>
      </x:c>
      <x:c r="D1957" s="2" t="str">
        <x:v>WFC</x:v>
      </x:c>
      <x:c r="E1957" s="2" t="str">
        <x:v>H1 2026</x:v>
      </x:c>
      <x:c r="F1957" s="2" t="str">
        <x:v>pretax</x:v>
      </x:c>
      <x:c r="G1957" s="2" t="n">
        <x:v>14028</x:v>
      </x:c>
      <x:c r="H1957" s="2" t="str">
        <x:v>USD</x:v>
      </x:c>
      <x:c r="I1957" s="2" t="str">
        <x:v>2026-06-30</x:v>
      </x:c>
      <x:c r="J1957" s="2" t="str">
        <x:v>2026-07-28</x:v>
      </x:c>
      <x:c r="K1957" s="2" t="str">
        <x:v>0000072971-26-000302</x:v>
      </x:c>
      <x:c r="L1957" s="2" t="str">
        <x:v>data/raw/filings/WFC_0000072971-26-000302_wfc-20260630.htm</x:v>
      </x:c>
      <x:c r="M1957" s="2" t="str">
        <x:v>https://www.sec.gov/Archives/edgar/data/72971/000007297126000302/wfc-20260630.htm</x:v>
      </x:c>
      <x:c r="N1957" s="2" t="str">
        <x:v>f-5887</x:v>
      </x:c>
      <x:c r="O1957" s="2" t="str"/>
      <x:c r="P1957" s="2" t="str">
        <x:v>Exact XBRL anchor</x:v>
      </x:c>
      <x:c r="Q1957" s="2" t="str">
        <x:v>Income (Loss) from Continuing Operations before Income Taxes, Noncontrolling Interest</x:v>
      </x:c>
      <x:c r="R1957" s="2" t="str">
        <x:v>highlighted/WFC_0000072971-26-000302_wfc-20260630.htm</x:v>
      </x:c>
      <x:c r="S1957" s="2" t="str">
        <x:v>highlighted/WFC_H12026_second-quarter-2026-earnings-supplement.pdf</x:v>
      </x:c>
      <x:c r="T1957" s="2" t="str">
        <x:v>5,9</x:v>
      </x:c>
    </x:row>
    <x:row r="1958" ht="24" customHeight="1">
      <x:c r="C1958" s="2" t="str">
        <x:v>Historical Inputs!F1958</x:v>
      </x:c>
      <x:c r="D1958" s="2" t="str">
        <x:v>WFC</x:v>
      </x:c>
      <x:c r="E1958" s="2" t="str">
        <x:v>H1 2026</x:v>
      </x:c>
      <x:c r="F1958" s="2" t="str">
        <x:v>tax</x:v>
      </x:c>
      <x:c r="G1958" s="2" t="n">
        <x:v>2093</x:v>
      </x:c>
      <x:c r="H1958" s="2" t="str">
        <x:v>USD</x:v>
      </x:c>
      <x:c r="I1958" s="2" t="str">
        <x:v>2026-06-30</x:v>
      </x:c>
      <x:c r="J1958" s="2" t="str">
        <x:v>2026-07-28</x:v>
      </x:c>
      <x:c r="K1958" s="2" t="str">
        <x:v>0000072971-26-000302</x:v>
      </x:c>
      <x:c r="L1958" s="2" t="str">
        <x:v>data/raw/filings/WFC_0000072971-26-000302_wfc-20260630.htm</x:v>
      </x:c>
      <x:c r="M1958" s="2" t="str">
        <x:v>https://www.sec.gov/Archives/edgar/data/72971/000007297126000302/wfc-20260630.htm</x:v>
      </x:c>
      <x:c r="N1958" s="2" t="str">
        <x:v>f-5894</x:v>
      </x:c>
      <x:c r="O1958" s="2" t="str"/>
      <x:c r="P1958" s="2" t="str">
        <x:v>Exact XBRL anchor</x:v>
      </x:c>
      <x:c r="Q1958" s="2" t="str">
        <x:v>Income Tax Expense (Benefit)</x:v>
      </x:c>
      <x:c r="R1958" s="2" t="str">
        <x:v>highlighted/WFC_0000072971-26-000302_wfc-20260630.htm</x:v>
      </x:c>
      <x:c r="S1958" s="2" t="str">
        <x:v>highlighted/WFC_H12026_second-quarter-2026-earnings-supplement.pdf</x:v>
      </x:c>
      <x:c r="T1958" s="2" t="str">
        <x:v>5,9</x:v>
      </x:c>
    </x:row>
    <x:row r="1959" ht="24" customHeight="1">
      <x:c r="C1959" s="2" t="str">
        <x:v>Historical Inputs!F1959</x:v>
      </x:c>
      <x:c r="D1959" s="2" t="str">
        <x:v>WFC</x:v>
      </x:c>
      <x:c r="E1959" s="2" t="str">
        <x:v>H1 2026</x:v>
      </x:c>
      <x:c r="F1959" s="2" t="str">
        <x:v>net_income</x:v>
      </x:c>
      <x:c r="G1959" s="2" t="n">
        <x:v>11660</x:v>
      </x:c>
      <x:c r="H1959" s="2" t="str">
        <x:v>USD</x:v>
      </x:c>
      <x:c r="I1959" s="2" t="str">
        <x:v>2026-06-30</x:v>
      </x:c>
      <x:c r="J1959" s="2" t="str">
        <x:v>2026-07-28</x:v>
      </x:c>
      <x:c r="K1959" s="2" t="str">
        <x:v>0000072971-26-000302</x:v>
      </x:c>
      <x:c r="L1959" s="2" t="str">
        <x:v>data/raw/filings/WFC_0000072971-26-000302_wfc-20260630.htm</x:v>
      </x:c>
      <x:c r="M1959" s="2" t="str">
        <x:v>https://www.sec.gov/Archives/edgar/data/72971/000007297126000302/wfc-20260630.htm</x:v>
      </x:c>
      <x:c r="N1959" s="2" t="str">
        <x:v>f-6705</x:v>
      </x:c>
      <x:c r="O1959" s="2" t="str"/>
      <x:c r="P1959" s="2" t="str">
        <x:v>Exact XBRL anchor</x:v>
      </x:c>
      <x:c r="Q1959" s="2" t="str">
        <x:v>Net Income (Loss) Attributable to Parent</x:v>
      </x:c>
      <x:c r="R1959" s="2" t="str">
        <x:v>highlighted/WFC_0000072971-26-000302_wfc-20260630.htm</x:v>
      </x:c>
      <x:c r="S1959" s="2" t="str">
        <x:v>highlighted/WFC_H12026_second-quarter-2026-earnings-supplement.pdf</x:v>
      </x:c>
      <x:c r="T1959" s="2" t="str">
        <x:v>3,5,9</x:v>
      </x:c>
    </x:row>
    <x:row r="1960" ht="24" customHeight="1">
      <x:c r="C1960" s="2" t="str">
        <x:v>Historical Inputs!F1960</x:v>
      </x:c>
      <x:c r="D1960" s="2" t="str">
        <x:v>WFC</x:v>
      </x:c>
      <x:c r="E1960" s="2" t="str">
        <x:v>H1 2026</x:v>
      </x:c>
      <x:c r="F1960" s="2" t="str">
        <x:v>common_income</x:v>
      </x:c>
      <x:c r="G1960" s="2" t="n">
        <x:v>11160</x:v>
      </x:c>
      <x:c r="H1960" s="2" t="str">
        <x:v>USD</x:v>
      </x:c>
      <x:c r="I1960" s="2" t="str">
        <x:v>2026-06-30</x:v>
      </x:c>
      <x:c r="J1960" s="2" t="str">
        <x:v>2026-07-28</x:v>
      </x:c>
      <x:c r="K1960" s="2" t="str">
        <x:v>0000072971-26-000302</x:v>
      </x:c>
      <x:c r="L1960" s="2" t="str">
        <x:v>data/raw/filings/WFC_0000072971-26-000302_wfc-20260630.htm</x:v>
      </x:c>
      <x:c r="M1960" s="2" t="str">
        <x:v>https://www.sec.gov/Archives/edgar/data/72971/000007297126000302/wfc-20260630.htm</x:v>
      </x:c>
      <x:c r="N1960" s="2" t="str">
        <x:v>f-6713</x:v>
      </x:c>
      <x:c r="O1960" s="2" t="str"/>
      <x:c r="P1960" s="2" t="str">
        <x:v>Exact XBRL anchor</x:v>
      </x:c>
      <x:c r="Q1960" s="2" t="str">
        <x:v>Net Income (Loss) Available to Common Stockholders, Basic</x:v>
      </x:c>
      <x:c r="R1960" s="2" t="str">
        <x:v>highlighted/WFC_0000072971-26-000302_wfc-20260630.htm</x:v>
      </x:c>
      <x:c r="S1960" s="2" t="str">
        <x:v>highlighted/WFC_H12026_second-quarter-2026-earnings-supplement.pdf</x:v>
      </x:c>
      <x:c r="T1960" s="2" t="str">
        <x:v>3,5,25</x:v>
      </x:c>
    </x:row>
    <x:row r="1961" ht="24" customHeight="1">
      <x:c r="C1961" s="2" t="str">
        <x:v>Historical Inputs!F1961</x:v>
      </x:c>
      <x:c r="D1961" s="2" t="str">
        <x:v>WFC</x:v>
      </x:c>
      <x:c r="E1961" s="2" t="str">
        <x:v>H1 2026</x:v>
      </x:c>
      <x:c r="F1961" s="2" t="str">
        <x:v>preferred_div</x:v>
      </x:c>
      <x:c r="G1961" s="2" t="n">
        <x:v>500</x:v>
      </x:c>
      <x:c r="H1961" s="2" t="str">
        <x:v>USD</x:v>
      </x:c>
      <x:c r="I1961" s="2" t="str">
        <x:v>2026-06-30</x:v>
      </x:c>
      <x:c r="J1961" s="2" t="str">
        <x:v>2026-07-28</x:v>
      </x:c>
      <x:c r="K1961" s="2" t="str">
        <x:v>0000072971-26-000302</x:v>
      </x:c>
      <x:c r="L1961" s="2" t="str">
        <x:v>data/raw/filings/WFC_0000072971-26-000302_wfc-20260630.htm</x:v>
      </x:c>
      <x:c r="M1961" s="2" t="str">
        <x:v>https://www.sec.gov/Archives/edgar/data/72971/000007297126000302/wfc-20260630.htm</x:v>
      </x:c>
      <x:c r="N1961" s="2" t="str">
        <x:v>f-6709</x:v>
      </x:c>
      <x:c r="O1961" s="2" t="str"/>
      <x:c r="P1961" s="2" t="str">
        <x:v>Exact XBRL anchor</x:v>
      </x:c>
      <x:c r="Q1961" s="2" t="str">
        <x:v>Preferred Stock Dividends and Other Adjustments</x:v>
      </x:c>
      <x:c r="R1961" s="2" t="str">
        <x:v>highlighted/WFC_0000072971-26-000302_wfc-20260630.htm</x:v>
      </x:c>
      <x:c r="S1961" s="2" t="str">
        <x:v>highlighted/WFC_H12026_second-quarter-2026-earnings-supplement.pdf</x:v>
      </x:c>
      <x:c r="T1961" s="2" t="str">
        <x:v>5</x:v>
      </x:c>
    </x:row>
    <x:row r="1962" ht="24" customHeight="1">
      <x:c r="C1962" s="2" t="str">
        <x:v>Historical Inputs!F1962</x:v>
      </x:c>
      <x:c r="D1962" s="2" t="str">
        <x:v>WFC</x:v>
      </x:c>
      <x:c r="E1962" s="2" t="str">
        <x:v>H1 2026</x:v>
      </x:c>
      <x:c r="F1962" s="2" t="str">
        <x:v>eps</x:v>
      </x:c>
      <x:c r="G1962" s="2" t="n">
        <x:v>3.6</x:v>
      </x:c>
      <x:c r="H1962" s="2" t="str">
        <x:v>USD/shares</x:v>
      </x:c>
      <x:c r="I1962" s="2" t="str">
        <x:v>2026-06-30</x:v>
      </x:c>
      <x:c r="J1962" s="2" t="str">
        <x:v>2026-07-28</x:v>
      </x:c>
      <x:c r="K1962" s="2" t="str">
        <x:v>0000072971-26-000302</x:v>
      </x:c>
      <x:c r="L1962" s="2" t="str">
        <x:v>data/raw/filings/WFC_0000072971-26-000302_wfc-20260630.htm</x:v>
      </x:c>
      <x:c r="M1962" s="2" t="str">
        <x:v>https://www.sec.gov/Archives/edgar/data/72971/000007297126000302/wfc-20260630.htm</x:v>
      </x:c>
      <x:c r="N1962" s="2" t="str">
        <x:v>f-6737</x:v>
      </x:c>
      <x:c r="O1962" s="2" t="str"/>
      <x:c r="P1962" s="2" t="str">
        <x:v>Exact XBRL anchor</x:v>
      </x:c>
      <x:c r="Q1962" s="2" t="str">
        <x:v>Earnings Per Share, Diluted</x:v>
      </x:c>
      <x:c r="R1962" s="2" t="str">
        <x:v>highlighted/WFC_0000072971-26-000302_wfc-20260630.htm</x:v>
      </x:c>
      <x:c r="S1962" s="2" t="str">
        <x:v>highlighted/WFC_H12026_second-quarter-2026-earnings-supplement.pdf</x:v>
      </x:c>
      <x:c r="T1962" s="2" t="str">
        <x:v>3,5</x:v>
      </x:c>
    </x:row>
    <x:row r="1963" ht="24" customHeight="1">
      <x:c r="C1963" s="2" t="str">
        <x:v>Historical Inputs!F1963</x:v>
      </x:c>
      <x:c r="D1963" s="2" t="str">
        <x:v>WFC</x:v>
      </x:c>
      <x:c r="E1963" s="2" t="str">
        <x:v>H1 2026</x:v>
      </x:c>
      <x:c r="F1963" s="2" t="str">
        <x:v>shares_diluted</x:v>
      </x:c>
      <x:c r="G1963" s="2" t="n">
        <x:v>3096</x:v>
      </x:c>
      <x:c r="H1963" s="2" t="str">
        <x:v>shares</x:v>
      </x:c>
      <x:c r="I1963" s="2" t="str">
        <x:v>2026-06-30</x:v>
      </x:c>
      <x:c r="J1963" s="2" t="str">
        <x:v>2026-07-28</x:v>
      </x:c>
      <x:c r="K1963" s="2" t="str">
        <x:v>0000072971-26-000302</x:v>
      </x:c>
      <x:c r="L1963" s="2" t="str">
        <x:v>data/raw/filings/WFC_0000072971-26-000302_wfc-20260630.htm</x:v>
      </x:c>
      <x:c r="M1963" s="2" t="str">
        <x:v>https://www.sec.gov/Archives/edgar/data/72971/000007297126000302/wfc-20260630.htm</x:v>
      </x:c>
      <x:c r="N1963" s="2" t="str">
        <x:v>f-6733</x:v>
      </x:c>
      <x:c r="O1963" s="2" t="str"/>
      <x:c r="P1963" s="2" t="str">
        <x:v>Exact XBRL anchor</x:v>
      </x:c>
      <x:c r="Q1963" s="2" t="str">
        <x:v>Weighted Average Number of Shares Outstanding, Diluted</x:v>
      </x:c>
      <x:c r="R1963" s="2" t="str">
        <x:v>highlighted/WFC_0000072971-26-000302_wfc-20260630.htm</x:v>
      </x:c>
      <x:c r="S1963" s="2" t="str"/>
      <x:c r="T1963" s="2" t="str"/>
    </x:row>
    <x:row r="1964" ht="24" customHeight="1">
      <x:c r="C1964" s="2" t="str">
        <x:v>Historical Inputs!F1964</x:v>
      </x:c>
      <x:c r="D1964" s="2" t="str">
        <x:v>WFC</x:v>
      </x:c>
      <x:c r="E1964" s="2" t="str">
        <x:v>H1 2026</x:v>
      </x:c>
      <x:c r="F1964" s="2" t="str">
        <x:v>dps</x:v>
      </x:c>
      <x:c r="G1964" s="2" t="n">
        <x:v>0.9</x:v>
      </x:c>
      <x:c r="H1964" s="2" t="str">
        <x:v>USD/shares</x:v>
      </x:c>
      <x:c r="I1964" s="2" t="str">
        <x:v>2026-06-30</x:v>
      </x:c>
      <x:c r="J1964" s="2" t="str">
        <x:v>2026-07-28</x:v>
      </x:c>
      <x:c r="K1964" s="2" t="str">
        <x:v>0000072971-26-000302</x:v>
      </x:c>
      <x:c r="L1964" s="2" t="str">
        <x:v>data/raw/filings/WFC_0000072971-26-000302_wfc-20260630.htm</x:v>
      </x:c>
      <x:c r="M1964" s="2" t="str">
        <x:v>https://www.sec.gov/Archives/edgar/data/72971/000007297126000302/wfc-20260630.htm</x:v>
      </x:c>
      <x:c r="N1964" s="2" t="str">
        <x:v>f-6759</x:v>
      </x:c>
      <x:c r="O1964" s="2" t="str"/>
      <x:c r="P1964" s="2" t="str">
        <x:v>Exact XBRL anchor</x:v>
      </x:c>
      <x:c r="Q1964" s="2" t="str">
        <x:v>Common Stock, Dividends, Per Share, Declared</x:v>
      </x:c>
      <x:c r="R1964" s="2" t="str">
        <x:v>highlighted/WFC_0000072971-26-000302_wfc-20260630.htm</x:v>
      </x:c>
      <x:c r="S1964" s="2" t="str">
        <x:v>highlighted/WFC_H12026_second-quarter-2026-earnings-supplement.pdf</x:v>
      </x:c>
      <x:c r="T1964" s="2" t="str">
        <x:v>3</x:v>
      </x:c>
    </x:row>
    <x:row r="1965" ht="24" customHeight="1">
      <x:c r="C1965" s="2" t="str">
        <x:v>Historical Inputs!F1965</x:v>
      </x:c>
      <x:c r="D1965" s="2" t="str">
        <x:v>WFC</x:v>
      </x:c>
      <x:c r="E1965" s="2" t="str">
        <x:v>H1 2026</x:v>
      </x:c>
      <x:c r="F1965" s="2" t="str">
        <x:v>dividends</x:v>
      </x:c>
      <x:c r="G1965" s="2" t="n">
        <x:v>2753</x:v>
      </x:c>
      <x:c r="H1965" s="2" t="str">
        <x:v>USD</x:v>
      </x:c>
      <x:c r="I1965" s="2" t="str">
        <x:v>2026-06-30</x:v>
      </x:c>
      <x:c r="J1965" s="2" t="str">
        <x:v>2026-07-28</x:v>
      </x:c>
      <x:c r="K1965" s="2" t="str">
        <x:v>0000072971-26-000302</x:v>
      </x:c>
      <x:c r="L1965" s="2" t="str">
        <x:v>data/raw/filings/WFC_0000072971-26-000302_wfc-20260630.htm</x:v>
      </x:c>
      <x:c r="M1965" s="2" t="str">
        <x:v>https://www.sec.gov/Archives/edgar/data/72971/000007297126000302/wfc-20260630.htm</x:v>
      </x:c>
      <x:c r="N1965" s="2" t="str">
        <x:v>f-564</x:v>
      </x:c>
      <x:c r="O1965" s="2" t="str"/>
      <x:c r="P1965" s="2" t="str">
        <x:v>Exact XBRL anchor</x:v>
      </x:c>
      <x:c r="Q1965" s="2" t="str">
        <x:v>Payments of Ordinary Dividends, Common Stock</x:v>
      </x:c>
      <x:c r="R1965" s="2" t="str">
        <x:v>highlighted/WFC_0000072971-26-000302_wfc-20260630.htm</x:v>
      </x:c>
      <x:c r="S1965" s="2" t="str"/>
      <x:c r="T1965" s="2" t="str"/>
    </x:row>
    <x:row r="1966" ht="24" customHeight="1">
      <x:c r="C1966" s="2" t="str">
        <x:v>Historical Inputs!F1966</x:v>
      </x:c>
      <x:c r="D1966" s="2" t="str">
        <x:v>WFC</x:v>
      </x:c>
      <x:c r="E1966" s="2" t="str">
        <x:v>H1 2026</x:v>
      </x:c>
      <x:c r="F1966" s="2" t="str">
        <x:v>buybacks</x:v>
      </x:c>
      <x:c r="G1966" s="2" t="n">
        <x:v>7015</x:v>
      </x:c>
      <x:c r="H1966" s="2" t="str">
        <x:v>USD</x:v>
      </x:c>
      <x:c r="I1966" s="2" t="str">
        <x:v>2026-06-30</x:v>
      </x:c>
      <x:c r="J1966" s="2" t="str">
        <x:v>2026-07-28</x:v>
      </x:c>
      <x:c r="K1966" s="2" t="str">
        <x:v>0000072971-26-000302</x:v>
      </x:c>
      <x:c r="L1966" s="2" t="str">
        <x:v>data/raw/filings/WFC_0000072971-26-000302_wfc-20260630.htm</x:v>
      </x:c>
      <x:c r="M1966" s="2" t="str">
        <x:v>https://www.sec.gov/Archives/edgar/data/72971/000007297126000302/wfc-20260630.htm</x:v>
      </x:c>
      <x:c r="N1966" s="2" t="str">
        <x:v>f-562</x:v>
      </x:c>
      <x:c r="O1966" s="2" t="str"/>
      <x:c r="P1966" s="2" t="str">
        <x:v>Exact XBRL anchor</x:v>
      </x:c>
      <x:c r="Q1966" s="2" t="str">
        <x:v>Payments for Repurchase of Common Stock</x:v>
      </x:c>
      <x:c r="R1966" s="2" t="str">
        <x:v>highlighted/WFC_0000072971-26-000302_wfc-20260630.htm</x:v>
      </x:c>
      <x:c r="S1966" s="2" t="str"/>
      <x:c r="T1966" s="2" t="str"/>
    </x:row>
    <x:row r="1967" ht="24" customHeight="1">
      <x:c r="C1967" s="2" t="str">
        <x:v>Historical Inputs!F1967</x:v>
      </x:c>
      <x:c r="D1967" s="2" t="str">
        <x:v>WFC</x:v>
      </x:c>
      <x:c r="E1967" s="2" t="str">
        <x:v>H1 2026</x:v>
      </x:c>
      <x:c r="F1967" s="2" t="str">
        <x:v>chargeoffs</x:v>
      </x:c>
      <x:c r="G1967" s="2" t="str">
        <x:v>n.a.</x:v>
      </x:c>
      <x:c r="H1967" s="2" t="str">
        <x:v>USDm</x:v>
      </x:c>
      <x:c r="I1967" s="2" t="str">
        <x:v>2026-06-30</x:v>
      </x:c>
      <x:c r="J1967" s="2" t="str"/>
      <x:c r="K1967" s="2" t="str"/>
      <x:c r="L1967" s="2" t="str"/>
      <x:c r="M1967" s="2" t="str"/>
      <x:c r="N1967" s="2" t="str"/>
      <x:c r="O1967" s="2" t="str"/>
      <x:c r="P1967" s="2" t="str">
        <x:v>Not reported / unavailable</x:v>
      </x:c>
      <x:c r="Q1967" s="2" t="str">
        <x:v>Gross loan charge-offs</x:v>
      </x:c>
      <x:c r="R1967" s="2" t="str"/>
      <x:c r="S1967" s="2" t="str"/>
      <x:c r="T1967" s="2" t="str"/>
    </x:row>
    <x:row r="1968" ht="24" customHeight="1">
      <x:c r="C1968" s="2" t="str">
        <x:v>Historical Inputs!F1968</x:v>
      </x:c>
      <x:c r="D1968" s="2" t="str">
        <x:v>WFC</x:v>
      </x:c>
      <x:c r="E1968" s="2" t="str">
        <x:v>H1 2026</x:v>
      </x:c>
      <x:c r="F1968" s="2" t="str">
        <x:v>recoveries</x:v>
      </x:c>
      <x:c r="G1968" s="2" t="str">
        <x:v>n.a.</x:v>
      </x:c>
      <x:c r="H1968" s="2" t="str">
        <x:v>USDm</x:v>
      </x:c>
      <x:c r="I1968" s="2" t="str">
        <x:v>2026-06-30</x:v>
      </x:c>
      <x:c r="J1968" s="2" t="str"/>
      <x:c r="K1968" s="2" t="str"/>
      <x:c r="L1968" s="2" t="str"/>
      <x:c r="M1968" s="2" t="str"/>
      <x:c r="N1968" s="2" t="str"/>
      <x:c r="O1968" s="2" t="str"/>
      <x:c r="P1968" s="2" t="str">
        <x:v>Not reported / unavailable</x:v>
      </x:c>
      <x:c r="Q1968" s="2" t="str">
        <x:v>Loan recoveries</x:v>
      </x:c>
      <x:c r="R1968" s="2" t="str"/>
      <x:c r="S1968" s="2" t="str"/>
      <x:c r="T1968" s="2" t="str"/>
    </x:row>
    <x:row r="1969" ht="24" customHeight="1">
      <x:c r="C1969" s="2" t="str">
        <x:v>Historical Inputs!F1969</x:v>
      </x:c>
      <x:c r="D1969" s="2" t="str">
        <x:v>WFC</x:v>
      </x:c>
      <x:c r="E1969" s="2" t="str">
        <x:v>H1 2026</x:v>
      </x:c>
      <x:c r="F1969" s="2" t="str">
        <x:v>rwa</x:v>
      </x:c>
      <x:c r="G1969" s="2" t="str">
        <x:v>n.a.</x:v>
      </x:c>
      <x:c r="H1969" s="2" t="str">
        <x:v>USDm</x:v>
      </x:c>
      <x:c r="I1969" s="2" t="str">
        <x:v>2026-06-30</x:v>
      </x:c>
      <x:c r="J1969" s="2" t="str"/>
      <x:c r="K1969" s="2" t="str"/>
      <x:c r="L1969" s="2" t="str"/>
      <x:c r="M1969" s="2" t="str"/>
      <x:c r="N1969" s="2" t="str"/>
      <x:c r="O1969" s="2" t="str"/>
      <x:c r="P1969" s="2" t="str">
        <x:v>Not reported / unavailable</x:v>
      </x:c>
      <x:c r="Q1969" s="2" t="str">
        <x:v>Risk-weighted assets</x:v>
      </x:c>
      <x:c r="R1969" s="2" t="str"/>
      <x:c r="S1969" s="2" t="str"/>
      <x:c r="T1969" s="2" t="str"/>
    </x:row>
    <x:row r="1970" ht="24" customHeight="1">
      <x:c r="C1970" s="2" t="str">
        <x:v>Historical Inputs!F1970</x:v>
      </x:c>
      <x:c r="D1970" s="2" t="str">
        <x:v>WFC</x:v>
      </x:c>
      <x:c r="E1970" s="2" t="str">
        <x:v>H1 2026</x:v>
      </x:c>
      <x:c r="F1970" s="2" t="str">
        <x:v>cet1_reported</x:v>
      </x:c>
      <x:c r="G1970" s="2" t="n">
        <x:v>0.1026</x:v>
      </x:c>
      <x:c r="H1970" s="2" t="str">
        <x:v>pure</x:v>
      </x:c>
      <x:c r="I1970" s="2" t="str">
        <x:v>2026-06-30</x:v>
      </x:c>
      <x:c r="J1970" s="2" t="str">
        <x:v>2026-07-28</x:v>
      </x:c>
      <x:c r="K1970" s="2" t="str">
        <x:v>0000072971-26-000302</x:v>
      </x:c>
      <x:c r="L1970" s="2" t="str">
        <x:v>data/raw/filings/WFC_0000072971-26-000302_wfc-20260630.htm</x:v>
      </x:c>
      <x:c r="M1970" s="2" t="str">
        <x:v>https://www.sec.gov/Archives/edgar/data/72971/000007297126000302/wfc-20260630.htm</x:v>
      </x:c>
      <x:c r="N1970" s="2" t="str"/>
      <x:c r="O1970" s="2" t="str"/>
      <x:c r="P1970" s="2" t="str">
        <x:v>Verified original table row</x:v>
      </x:c>
      <x:c r="Q1970" s="2" t="str">
        <x:v>Actual standardized CET1 ratio</x:v>
      </x:c>
      <x:c r="R1970" s="2" t="str">
        <x:v>highlighted/WFC_0000072971-26-000302_wfc-20260630.htm</x:v>
      </x:c>
      <x:c r="S1970" s="2" t="str">
        <x:v>highlighted/WFC_H12026_second-quarter-2026-earnings.pdf</x:v>
      </x:c>
      <x:c r="T1970" s="2" t="str">
        <x:v>1,3</x:v>
      </x:c>
    </x:row>
    <x:row r="1971" ht="24" customHeight="1">
      <x:c r="C1971" s="2" t="str">
        <x:v>Historical Inputs!F1971</x:v>
      </x:c>
      <x:c r="D1971" s="2" t="str">
        <x:v>WFC</x:v>
      </x:c>
      <x:c r="E1971" s="2" t="str">
        <x:v>H1 2026</x:v>
      </x:c>
      <x:c r="F1971" s="2" t="str">
        <x:v>nim_reported</x:v>
      </x:c>
      <x:c r="G1971" s="2" t="str">
        <x:v>n.a.</x:v>
      </x:c>
      <x:c r="H1971" s="2" t="str">
        <x:v>%</x:v>
      </x:c>
      <x:c r="I1971" s="2" t="str">
        <x:v>2026-06-30</x:v>
      </x:c>
      <x:c r="J1971" s="2" t="str"/>
      <x:c r="K1971" s="2" t="str"/>
      <x:c r="L1971" s="2" t="str"/>
      <x:c r="M1971" s="2" t="str"/>
      <x:c r="N1971" s="2" t="str"/>
      <x:c r="O1971" s="2" t="str"/>
      <x:c r="P1971" s="2" t="str">
        <x:v>Not reported / unavailable</x:v>
      </x:c>
      <x:c r="Q1971" s="2" t="str">
        <x:v>Issuer reported net interest margin</x:v>
      </x:c>
      <x:c r="R1971" s="2" t="str"/>
      <x:c r="S1971" s="2" t="str"/>
      <x:c r="T1971" s="2" t="str"/>
    </x:row>
    <x:row r="1972" ht="24" customHeight="1">
      <x:c r="C1972" s="2" t="str">
        <x:v>Historical Inputs!F1972</x:v>
      </x:c>
      <x:c r="D1972" s="2" t="str">
        <x:v>WFC</x:v>
      </x:c>
      <x:c r="E1972" s="2" t="str">
        <x:v>H1 2026</x:v>
      </x:c>
      <x:c r="F1972" s="2" t="str">
        <x:v>bvps_reported</x:v>
      </x:c>
      <x:c r="G1972" s="2" t="n">
        <x:v>54.48</x:v>
      </x:c>
      <x:c r="H1972" s="2" t="str">
        <x:v>USD/shares</x:v>
      </x:c>
      <x:c r="I1972" s="2" t="str">
        <x:v>2026-06-30</x:v>
      </x:c>
      <x:c r="J1972" s="2" t="str">
        <x:v>2026-07-28</x:v>
      </x:c>
      <x:c r="K1972" s="2" t="str">
        <x:v>0000072971-26-000302</x:v>
      </x:c>
      <x:c r="L1972" s="2" t="str">
        <x:v>data/raw/filings/WFC_0000072971-26-000302_wfc-20260630.htm</x:v>
      </x:c>
      <x:c r="M1972" s="2" t="str">
        <x:v>https://www.sec.gov/Archives/edgar/data/72971/000007297126000302/wfc-20260630.htm</x:v>
      </x:c>
      <x:c r="N1972" s="2" t="str"/>
      <x:c r="O1972" s="2" t="str"/>
      <x:c r="P1972" s="2" t="str">
        <x:v>Exact selected original table text</x:v>
      </x:c>
      <x:c r="Q1972" s="2" t="str">
        <x:v>Reported common book value per share</x:v>
      </x:c>
      <x:c r="R1972" s="2" t="str">
        <x:v>highlighted/WFC_0000072971-26-000302_wfc-20260630.htm</x:v>
      </x:c>
      <x:c r="S1972" s="2" t="str">
        <x:v>highlighted/WFC_H12026_second-quarter-2026-earnings-supplement.pdf</x:v>
      </x:c>
      <x:c r="T1972" s="2" t="str">
        <x:v>3,24</x:v>
      </x:c>
    </x:row>
    <x:row r="1973" ht="24" customHeight="1">
      <x:c r="C1973" s="2" t="str">
        <x:v>Historical Inputs!F1973</x:v>
      </x:c>
      <x:c r="D1973" s="2" t="str">
        <x:v>WFC</x:v>
      </x:c>
      <x:c r="E1973" s="2" t="str">
        <x:v>H1 2026</x:v>
      </x:c>
      <x:c r="F1973" s="2" t="str">
        <x:v>tbvps_reported</x:v>
      </x:c>
      <x:c r="G1973" s="2" t="n">
        <x:v>46.13</x:v>
      </x:c>
      <x:c r="H1973" s="2" t="str">
        <x:v>USD/shares</x:v>
      </x:c>
      <x:c r="I1973" s="2" t="str">
        <x:v>2026-06-30</x:v>
      </x:c>
      <x:c r="J1973" s="2" t="str">
        <x:v>2026-07-28</x:v>
      </x:c>
      <x:c r="K1973" s="2" t="str">
        <x:v>0000072971-26-000302</x:v>
      </x:c>
      <x:c r="L1973" s="2" t="str">
        <x:v>data/raw/filings/WFC_0000072971-26-000302_wfc-20260630.htm</x:v>
      </x:c>
      <x:c r="M1973" s="2" t="str">
        <x:v>https://www.sec.gov/Archives/edgar/data/72971/000007297126000302/wfc-20260630.htm</x:v>
      </x:c>
      <x:c r="N1973" s="2" t="str"/>
      <x:c r="O1973" s="2" t="str"/>
      <x:c r="P1973" s="2" t="str">
        <x:v>Exact selected original table text</x:v>
      </x:c>
      <x:c r="Q1973" s="2" t="str">
        <x:v>Reported tangible book value per share</x:v>
      </x:c>
      <x:c r="R1973" s="2" t="str">
        <x:v>highlighted/WFC_0000072971-26-000302_wfc-20260630.htm</x:v>
      </x:c>
      <x:c r="S1973" s="2" t="str">
        <x:v>highlighted/WFC_H12026_second-quarter-2026-earnings-supplement.pdf</x:v>
      </x:c>
      <x:c r="T1973" s="2" t="str">
        <x:v>3,24</x:v>
      </x:c>
    </x:row>
    <x:row r="1974" ht="24" customHeight="1">
      <x:c r="C1974" s="2" t="str">
        <x:v>Historical Inputs!F1974</x:v>
      </x:c>
      <x:c r="D1974" s="2" t="str">
        <x:v>WFC</x:v>
      </x:c>
      <x:c r="E1974" s="2" t="str">
        <x:v>H1 2026</x:v>
      </x:c>
      <x:c r="F1974" s="2" t="str">
        <x:v>tce_reported</x:v>
      </x:c>
      <x:c r="G1974" s="2" t="n">
        <x:v>139703</x:v>
      </x:c>
      <x:c r="H1974" s="2" t="str">
        <x:v>USD</x:v>
      </x:c>
      <x:c r="I1974" s="2" t="str">
        <x:v>2026-06-30</x:v>
      </x:c>
      <x:c r="J1974" s="2" t="str">
        <x:v>2026-07-28</x:v>
      </x:c>
      <x:c r="K1974" s="2" t="str">
        <x:v>0000072971-26-000302</x:v>
      </x:c>
      <x:c r="L1974" s="2" t="str">
        <x:v>data/raw/filings/WFC_0000072971-26-000302_wfc-20260630.htm</x:v>
      </x:c>
      <x:c r="M1974" s="2" t="str">
        <x:v>https://www.sec.gov/Archives/edgar/data/72971/000007297126000302/wfc-20260630.htm</x:v>
      </x:c>
      <x:c r="N1974" s="2" t="str"/>
      <x:c r="O1974" s="2" t="str"/>
      <x:c r="P1974" s="2" t="str">
        <x:v>Verified original table row</x:v>
      </x:c>
      <x:c r="Q1974" s="2" t="str">
        <x:v>Reported tangible common equity</x:v>
      </x:c>
      <x:c r="R1974" s="2" t="str">
        <x:v>highlighted/WFC_0000072971-26-000302_wfc-20260630.htm</x:v>
      </x:c>
      <x:c r="S1974" s="2" t="str">
        <x:v>highlighted/WFC_H12026_second-quarter-2026-earnings-supplement.pdf</x:v>
      </x:c>
      <x:c r="T1974" s="2" t="str">
        <x:v>3,24</x:v>
      </x:c>
    </x:row>
    <x:row r="1975" ht="24" customHeight="1">
      <x:c r="C1975" s="2" t="str">
        <x:v>Historical Inputs!F1975</x:v>
      </x:c>
      <x:c r="D1975" s="2" t="str">
        <x:v>GS</x:v>
      </x:c>
      <x:c r="E1975" s="2" t="str">
        <x:v>FY2016</x:v>
      </x:c>
      <x:c r="F1975" s="2" t="str">
        <x:v>assets</x:v>
      </x:c>
      <x:c r="G1975" s="2" t="n">
        <x:v>860165</x:v>
      </x:c>
      <x:c r="H1975" s="2" t="str">
        <x:v>USD</x:v>
      </x:c>
      <x:c r="I1975" s="2" t="str">
        <x:v>2016-12-31</x:v>
      </x:c>
      <x:c r="J1975" s="2" t="str">
        <x:v>2018-02-26</x:v>
      </x:c>
      <x:c r="K1975" s="2" t="str">
        <x:v>0001193125-18-056383</x:v>
      </x:c>
      <x:c r="L1975" s="2" t="str">
        <x:v>data/raw/filings/GS_0001193125-18-056383_d480167d10k.htm</x:v>
      </x:c>
      <x:c r="M1975" s="2" t="str">
        <x:v>https://www.sec.gov/Archives/edgar/data/886982/000119312518056383/d480167d10k.htm</x:v>
      </x:c>
      <x:c r="N1975" s="2" t="str"/>
      <x:c r="O1975" s="2" t="str"/>
      <x:c r="P1975" s="2" t="str">
        <x:v>Structured source retained; exact visible anchor requires review</x:v>
      </x:c>
      <x:c r="Q1975" s="2" t="str">
        <x:v>Assets</x:v>
      </x:c>
      <x:c r="R1975" s="2" t="str"/>
      <x:c r="S1975" s="2" t="str"/>
      <x:c r="T1975" s="2" t="str"/>
    </x:row>
    <x:row r="1976" ht="24" customHeight="1">
      <x:c r="C1976" s="2" t="str">
        <x:v>Historical Inputs!F1976</x:v>
      </x:c>
      <x:c r="D1976" s="2" t="str">
        <x:v>GS</x:v>
      </x:c>
      <x:c r="E1976" s="2" t="str">
        <x:v>FY2016</x:v>
      </x:c>
      <x:c r="F1976" s="2" t="str">
        <x:v>liabilities</x:v>
      </x:c>
      <x:c r="G1976" s="2" t="n">
        <x:v>773272</x:v>
      </x:c>
      <x:c r="H1976" s="2" t="str">
        <x:v>USD</x:v>
      </x:c>
      <x:c r="I1976" s="2" t="str">
        <x:v>2016-12-31</x:v>
      </x:c>
      <x:c r="J1976" s="2" t="str">
        <x:v>2018-02-26</x:v>
      </x:c>
      <x:c r="K1976" s="2" t="str">
        <x:v>0001193125-18-056383</x:v>
      </x:c>
      <x:c r="L1976" s="2" t="str">
        <x:v>data/raw/filings/GS_0001193125-18-056383_d480167d10k.htm</x:v>
      </x:c>
      <x:c r="M1976" s="2" t="str">
        <x:v>https://www.sec.gov/Archives/edgar/data/886982/000119312518056383/d480167d10k.htm</x:v>
      </x:c>
      <x:c r="N1976" s="2" t="str"/>
      <x:c r="O1976" s="2" t="str"/>
      <x:c r="P1976" s="2" t="str">
        <x:v>Structured source retained; exact visible anchor requires review</x:v>
      </x:c>
      <x:c r="Q1976" s="2" t="str">
        <x:v>Liabilities</x:v>
      </x:c>
      <x:c r="R1976" s="2" t="str"/>
      <x:c r="S1976" s="2" t="str"/>
      <x:c r="T1976" s="2" t="str"/>
    </x:row>
    <x:row r="1977" ht="24" customHeight="1">
      <x:c r="C1977" s="2" t="str">
        <x:v>Historical Inputs!F1977</x:v>
      </x:c>
      <x:c r="D1977" s="2" t="str">
        <x:v>GS</x:v>
      </x:c>
      <x:c r="E1977" s="2" t="str">
        <x:v>FY2016</x:v>
      </x:c>
      <x:c r="F1977" s="2" t="str">
        <x:v>equity</x:v>
      </x:c>
      <x:c r="G1977" s="2" t="n">
        <x:v>86893</x:v>
      </x:c>
      <x:c r="H1977" s="2" t="str">
        <x:v>USD</x:v>
      </x:c>
      <x:c r="I1977" s="2" t="str">
        <x:v>2016-12-31</x:v>
      </x:c>
      <x:c r="J1977" s="2" t="str">
        <x:v>2019-02-26</x:v>
      </x:c>
      <x:c r="K1977" s="2" t="str">
        <x:v>0001193125-19-050198</x:v>
      </x:c>
      <x:c r="L1977" s="2" t="str">
        <x:v>data/raw/filings/GS_0001193125-19-050198_d669877d10k.htm</x:v>
      </x:c>
      <x:c r="M1977" s="2" t="str">
        <x:v>https://www.sec.gov/Archives/edgar/data/886982/000119312519050198/d669877d10k.htm</x:v>
      </x:c>
      <x:c r="N1977" s="2" t="str"/>
      <x:c r="O1977" s="2" t="str"/>
      <x:c r="P1977" s="2" t="str">
        <x:v>Structured source retained; exact visible anchor requires review</x:v>
      </x:c>
      <x:c r="Q1977" s="2" t="str">
        <x:v>Stockholders' Equity Attributable to Parent</x:v>
      </x:c>
      <x:c r="R1977" s="2" t="str"/>
      <x:c r="S1977" s="2" t="str"/>
      <x:c r="T1977" s="2" t="str"/>
    </x:row>
    <x:row r="1978" ht="24" customHeight="1">
      <x:c r="C1978" s="2" t="str">
        <x:v>Historical Inputs!F1978</x:v>
      </x:c>
      <x:c r="D1978" s="2" t="str">
        <x:v>GS</x:v>
      </x:c>
      <x:c r="E1978" s="2" t="str">
        <x:v>FY2016</x:v>
      </x:c>
      <x:c r="F1978" s="2" t="str">
        <x:v>preferred</x:v>
      </x:c>
      <x:c r="G1978" s="2" t="n">
        <x:v>11203</x:v>
      </x:c>
      <x:c r="H1978" s="2" t="str">
        <x:v>USD</x:v>
      </x:c>
      <x:c r="I1978" s="2" t="str">
        <x:v>2016-12-31</x:v>
      </x:c>
      <x:c r="J1978" s="2" t="str">
        <x:v>2018-02-26</x:v>
      </x:c>
      <x:c r="K1978" s="2" t="str">
        <x:v>0001193125-18-056383</x:v>
      </x:c>
      <x:c r="L1978" s="2" t="str">
        <x:v>data/raw/filings/GS_0001193125-18-056383_d480167d10k.htm</x:v>
      </x:c>
      <x:c r="M1978" s="2" t="str">
        <x:v>https://www.sec.gov/Archives/edgar/data/886982/000119312518056383/d480167d10k.htm</x:v>
      </x:c>
      <x:c r="N1978" s="2" t="str"/>
      <x:c r="O1978" s="2" t="str"/>
      <x:c r="P1978" s="2" t="str">
        <x:v>Structured source retained; exact visible anchor requires review</x:v>
      </x:c>
      <x:c r="Q1978" s="2" t="str">
        <x:v>Preferred Stock, Value, Issued</x:v>
      </x:c>
      <x:c r="R1978" s="2" t="str"/>
      <x:c r="S1978" s="2" t="str"/>
      <x:c r="T1978" s="2" t="str"/>
    </x:row>
    <x:row r="1979" ht="24" customHeight="1">
      <x:c r="C1979" s="2" t="str">
        <x:v>Historical Inputs!F1979</x:v>
      </x:c>
      <x:c r="D1979" s="2" t="str">
        <x:v>GS</x:v>
      </x:c>
      <x:c r="E1979" s="2" t="str">
        <x:v>FY2016</x:v>
      </x:c>
      <x:c r="F1979" s="2" t="str">
        <x:v>common_equity_reported</x:v>
      </x:c>
      <x:c r="G1979" s="2" t="str">
        <x:v>n.a.</x:v>
      </x:c>
      <x:c r="H1979" s="2" t="str">
        <x:v>USDm</x:v>
      </x:c>
      <x:c r="I1979" s="2" t="str">
        <x:v>2016-12-31</x:v>
      </x:c>
      <x:c r="J1979" s="2" t="str"/>
      <x:c r="K1979" s="2" t="str"/>
      <x:c r="L1979" s="2" t="str"/>
      <x:c r="M1979" s="2" t="str"/>
      <x:c r="N1979" s="2" t="str"/>
      <x:c r="O1979" s="2" t="str"/>
      <x:c r="P1979" s="2" t="str">
        <x:v>Not reported / unavailable</x:v>
      </x:c>
      <x:c r="Q1979" s="2" t="str">
        <x:v>Reported common shareholders equity</x:v>
      </x:c>
      <x:c r="R1979" s="2" t="str"/>
      <x:c r="S1979" s="2" t="str"/>
      <x:c r="T1979" s="2" t="str"/>
    </x:row>
    <x:row r="1980" ht="24" customHeight="1">
      <x:c r="C1980" s="2" t="str">
        <x:v>Historical Inputs!F1980</x:v>
      </x:c>
      <x:c r="D1980" s="2" t="str">
        <x:v>GS</x:v>
      </x:c>
      <x:c r="E1980" s="2" t="str">
        <x:v>FY2016</x:v>
      </x:c>
      <x:c r="F1980" s="2" t="str">
        <x:v>goodwill</x:v>
      </x:c>
      <x:c r="G1980" s="2" t="n">
        <x:v>3666</x:v>
      </x:c>
      <x:c r="H1980" s="2" t="str">
        <x:v>USD</x:v>
      </x:c>
      <x:c r="I1980" s="2" t="str">
        <x:v>2016-12-31</x:v>
      </x:c>
      <x:c r="J1980" s="2" t="str">
        <x:v>2018-02-26</x:v>
      </x:c>
      <x:c r="K1980" s="2" t="str">
        <x:v>0001193125-18-056383</x:v>
      </x:c>
      <x:c r="L1980" s="2" t="str">
        <x:v>data/raw/filings/GS_0001193125-18-056383_d480167d10k.htm</x:v>
      </x:c>
      <x:c r="M1980" s="2" t="str">
        <x:v>https://www.sec.gov/Archives/edgar/data/886982/000119312518056383/d480167d10k.htm</x:v>
      </x:c>
      <x:c r="N1980" s="2" t="str"/>
      <x:c r="O1980" s="2" t="str"/>
      <x:c r="P1980" s="2" t="str">
        <x:v>Structured source retained; exact visible anchor requires review</x:v>
      </x:c>
      <x:c r="Q1980" s="2" t="str">
        <x:v>Goodwill</x:v>
      </x:c>
      <x:c r="R1980" s="2" t="str"/>
      <x:c r="S1980" s="2" t="str"/>
      <x:c r="T1980" s="2" t="str"/>
    </x:row>
    <x:row r="1981" ht="24" customHeight="1">
      <x:c r="C1981" s="2" t="str">
        <x:v>Historical Inputs!F1981</x:v>
      </x:c>
      <x:c r="D1981" s="2" t="str">
        <x:v>GS</x:v>
      </x:c>
      <x:c r="E1981" s="2" t="str">
        <x:v>FY2016</x:v>
      </x:c>
      <x:c r="F1981" s="2" t="str">
        <x:v>intangibles</x:v>
      </x:c>
      <x:c r="G1981" s="2" t="n">
        <x:v>429</x:v>
      </x:c>
      <x:c r="H1981" s="2" t="str">
        <x:v>USD</x:v>
      </x:c>
      <x:c r="I1981" s="2" t="str">
        <x:v>2016-12-31</x:v>
      </x:c>
      <x:c r="J1981" s="2" t="str">
        <x:v>2018-02-26</x:v>
      </x:c>
      <x:c r="K1981" s="2" t="str">
        <x:v>0001193125-18-056383</x:v>
      </x:c>
      <x:c r="L1981" s="2" t="str">
        <x:v>data/raw/filings/GS_0001193125-18-056383_d480167d10k.htm</x:v>
      </x:c>
      <x:c r="M1981" s="2" t="str">
        <x:v>https://www.sec.gov/Archives/edgar/data/886982/000119312518056383/d480167d10k.htm</x:v>
      </x:c>
      <x:c r="N1981" s="2" t="str"/>
      <x:c r="O1981" s="2" t="str"/>
      <x:c r="P1981" s="2" t="str">
        <x:v>Structured source retained; exact visible anchor requires review</x:v>
      </x:c>
      <x:c r="Q1981" s="2" t="str">
        <x:v>Intangible Assets, Net (Excluding Goodwill)</x:v>
      </x:c>
      <x:c r="R1981" s="2" t="str"/>
      <x:c r="S1981" s="2" t="str"/>
      <x:c r="T1981" s="2" t="str"/>
    </x:row>
    <x:row r="1982" ht="24" customHeight="1">
      <x:c r="C1982" s="2" t="str">
        <x:v>Historical Inputs!F1982</x:v>
      </x:c>
      <x:c r="D1982" s="2" t="str">
        <x:v>GS</x:v>
      </x:c>
      <x:c r="E1982" s="2" t="str">
        <x:v>FY2016</x:v>
      </x:c>
      <x:c r="F1982" s="2" t="str">
        <x:v>intangibles_total</x:v>
      </x:c>
      <x:c r="G1982" s="2" t="str">
        <x:v>n.a.</x:v>
      </x:c>
      <x:c r="H1982" s="2" t="str">
        <x:v>USDm</x:v>
      </x:c>
      <x:c r="I1982" s="2" t="str">
        <x:v>2016-12-31</x:v>
      </x:c>
      <x:c r="J1982" s="2" t="str"/>
      <x:c r="K1982" s="2" t="str"/>
      <x:c r="L1982" s="2" t="str"/>
      <x:c r="M1982" s="2" t="str"/>
      <x:c r="N1982" s="2" t="str"/>
      <x:c r="O1982" s="2" t="str"/>
      <x:c r="P1982" s="2" t="str">
        <x:v>Not reported / unavailable</x:v>
      </x:c>
      <x:c r="Q1982" s="2" t="str">
        <x:v>Reported goodwill and intangible assets combined</x:v>
      </x:c>
      <x:c r="R1982" s="2" t="str"/>
      <x:c r="S1982" s="2" t="str"/>
      <x:c r="T1982" s="2" t="str"/>
    </x:row>
    <x:row r="1983" ht="24" customHeight="1">
      <x:c r="C1983" s="2" t="str">
        <x:v>Historical Inputs!F1983</x:v>
      </x:c>
      <x:c r="D1983" s="2" t="str">
        <x:v>GS</x:v>
      </x:c>
      <x:c r="E1983" s="2" t="str">
        <x:v>FY2016</x:v>
      </x:c>
      <x:c r="F1983" s="2" t="str">
        <x:v>shares_end</x:v>
      </x:c>
      <x:c r="G1983" s="2" t="n">
        <x:v>392.63223</x:v>
      </x:c>
      <x:c r="H1983" s="2" t="str">
        <x:v>shares</x:v>
      </x:c>
      <x:c r="I1983" s="2" t="str">
        <x:v>2016-12-31</x:v>
      </x:c>
      <x:c r="J1983" s="2" t="str">
        <x:v>2018-02-26</x:v>
      </x:c>
      <x:c r="K1983" s="2" t="str">
        <x:v>0001193125-18-056383</x:v>
      </x:c>
      <x:c r="L1983" s="2" t="str">
        <x:v>data/raw/filings/GS_0001193125-18-056383_d480167d10k.htm</x:v>
      </x:c>
      <x:c r="M1983" s="2" t="str">
        <x:v>https://www.sec.gov/Archives/edgar/data/886982/000119312518056383/d480167d10k.htm</x:v>
      </x:c>
      <x:c r="N1983" s="2" t="str"/>
      <x:c r="O1983" s="2" t="str"/>
      <x:c r="P1983" s="2" t="str">
        <x:v>Structured source retained; exact visible anchor requires review</x:v>
      </x:c>
      <x:c r="Q1983" s="2" t="str">
        <x:v>Common Stock, Shares, Outstanding</x:v>
      </x:c>
      <x:c r="R1983" s="2" t="str"/>
      <x:c r="S1983" s="2" t="str"/>
      <x:c r="T1983" s="2" t="str"/>
    </x:row>
    <x:row r="1984" ht="24" customHeight="1">
      <x:c r="C1984" s="2" t="str">
        <x:v>Historical Inputs!F1984</x:v>
      </x:c>
      <x:c r="D1984" s="2" t="str">
        <x:v>GS</x:v>
      </x:c>
      <x:c r="E1984" s="2" t="str">
        <x:v>FY2016</x:v>
      </x:c>
      <x:c r="F1984" s="2" t="str">
        <x:v>shares_issued</x:v>
      </x:c>
      <x:c r="G1984" s="2" t="n">
        <x:v>873.6081</x:v>
      </x:c>
      <x:c r="H1984" s="2" t="str">
        <x:v>shares</x:v>
      </x:c>
      <x:c r="I1984" s="2" t="str">
        <x:v>2016-12-31</x:v>
      </x:c>
      <x:c r="J1984" s="2" t="str">
        <x:v>2018-02-26</x:v>
      </x:c>
      <x:c r="K1984" s="2" t="str">
        <x:v>0001193125-18-056383</x:v>
      </x:c>
      <x:c r="L1984" s="2" t="str">
        <x:v>data/raw/filings/GS_0001193125-18-056383_d480167d10k.htm</x:v>
      </x:c>
      <x:c r="M1984" s="2" t="str">
        <x:v>https://www.sec.gov/Archives/edgar/data/886982/000119312518056383/d480167d10k.htm</x:v>
      </x:c>
      <x:c r="N1984" s="2" t="str"/>
      <x:c r="O1984" s="2" t="str"/>
      <x:c r="P1984" s="2" t="str">
        <x:v>Structured source retained; exact visible anchor requires review</x:v>
      </x:c>
      <x:c r="Q1984" s="2" t="str">
        <x:v>Common Stock, Shares, Issued</x:v>
      </x:c>
      <x:c r="R1984" s="2" t="str"/>
      <x:c r="S1984" s="2" t="str"/>
      <x:c r="T1984" s="2" t="str"/>
    </x:row>
    <x:row r="1985" ht="24" customHeight="1">
      <x:c r="C1985" s="2" t="str">
        <x:v>Historical Inputs!F1985</x:v>
      </x:c>
      <x:c r="D1985" s="2" t="str">
        <x:v>GS</x:v>
      </x:c>
      <x:c r="E1985" s="2" t="str">
        <x:v>FY2016</x:v>
      </x:c>
      <x:c r="F1985" s="2" t="str">
        <x:v>shares_treasury</x:v>
      </x:c>
      <x:c r="G1985" s="2" t="n">
        <x:v>480.975872</x:v>
      </x:c>
      <x:c r="H1985" s="2" t="str">
        <x:v>shares</x:v>
      </x:c>
      <x:c r="I1985" s="2" t="str">
        <x:v>2016-12-31</x:v>
      </x:c>
      <x:c r="J1985" s="2" t="str">
        <x:v>2018-02-26</x:v>
      </x:c>
      <x:c r="K1985" s="2" t="str">
        <x:v>0001193125-18-056383</x:v>
      </x:c>
      <x:c r="L1985" s="2" t="str">
        <x:v>data/raw/filings/GS_0001193125-18-056383_d480167d10k.htm</x:v>
      </x:c>
      <x:c r="M1985" s="2" t="str">
        <x:v>https://www.sec.gov/Archives/edgar/data/886982/000119312518056383/d480167d10k.htm</x:v>
      </x:c>
      <x:c r="N1985" s="2" t="str"/>
      <x:c r="O1985" s="2" t="str"/>
      <x:c r="P1985" s="2" t="str">
        <x:v>Structured source retained; exact visible anchor requires review</x:v>
      </x:c>
      <x:c r="Q1985" s="2" t="str">
        <x:v>Treasury Stock, Shares</x:v>
      </x:c>
      <x:c r="R1985" s="2" t="str"/>
      <x:c r="S1985" s="2" t="str"/>
      <x:c r="T1985" s="2" t="str"/>
    </x:row>
    <x:row r="1986" ht="24" customHeight="1">
      <x:c r="C1986" s="2" t="str">
        <x:v>Historical Inputs!F1986</x:v>
      </x:c>
      <x:c r="D1986" s="2" t="str">
        <x:v>GS</x:v>
      </x:c>
      <x:c r="E1986" s="2" t="str">
        <x:v>FY2016</x:v>
      </x:c>
      <x:c r="F1986" s="2" t="str">
        <x:v>deposits</x:v>
      </x:c>
      <x:c r="G1986" s="2" t="n">
        <x:v>124098</x:v>
      </x:c>
      <x:c r="H1986" s="2" t="str">
        <x:v>USD</x:v>
      </x:c>
      <x:c r="I1986" s="2" t="str">
        <x:v>2016-12-31</x:v>
      </x:c>
      <x:c r="J1986" s="2" t="str">
        <x:v>2018-02-26</x:v>
      </x:c>
      <x:c r="K1986" s="2" t="str">
        <x:v>0001193125-18-056383</x:v>
      </x:c>
      <x:c r="L1986" s="2" t="str">
        <x:v>data/raw/filings/GS_0001193125-18-056383_d480167d10k.htm</x:v>
      </x:c>
      <x:c r="M1986" s="2" t="str">
        <x:v>https://www.sec.gov/Archives/edgar/data/886982/000119312518056383/d480167d10k.htm</x:v>
      </x:c>
      <x:c r="N1986" s="2" t="str"/>
      <x:c r="O1986" s="2" t="str"/>
      <x:c r="P1986" s="2" t="str">
        <x:v>Structured source retained; exact visible anchor requires review</x:v>
      </x:c>
      <x:c r="Q1986" s="2" t="str">
        <x:v>Deposits</x:v>
      </x:c>
      <x:c r="R1986" s="2" t="str"/>
      <x:c r="S1986" s="2" t="str"/>
      <x:c r="T1986" s="2" t="str"/>
    </x:row>
    <x:row r="1987" ht="24" customHeight="1">
      <x:c r="C1987" s="2" t="str">
        <x:v>Historical Inputs!F1987</x:v>
      </x:c>
      <x:c r="D1987" s="2" t="str">
        <x:v>GS</x:v>
      </x:c>
      <x:c r="E1987" s="2" t="str">
        <x:v>FY2016</x:v>
      </x:c>
      <x:c r="F1987" s="2" t="str">
        <x:v>loans_gross</x:v>
      </x:c>
      <x:c r="G1987" s="2" t="str">
        <x:v>n.a.</x:v>
      </x:c>
      <x:c r="H1987" s="2" t="str">
        <x:v>USDm</x:v>
      </x:c>
      <x:c r="I1987" s="2" t="str">
        <x:v>2016-12-31</x:v>
      </x:c>
      <x:c r="J1987" s="2" t="str"/>
      <x:c r="K1987" s="2" t="str"/>
      <x:c r="L1987" s="2" t="str"/>
      <x:c r="M1987" s="2" t="str"/>
      <x:c r="N1987" s="2" t="str"/>
      <x:c r="O1987" s="2" t="str"/>
      <x:c r="P1987" s="2" t="str">
        <x:v>Not reported / unavailable</x:v>
      </x:c>
      <x:c r="Q1987" s="2" t="str">
        <x:v>Gross loans and leases selected definition</x:v>
      </x:c>
      <x:c r="R1987" s="2" t="str"/>
      <x:c r="S1987" s="2" t="str"/>
      <x:c r="T1987" s="2" t="str"/>
    </x:row>
    <x:row r="1988" ht="24" customHeight="1">
      <x:c r="C1988" s="2" t="str">
        <x:v>Historical Inputs!F1988</x:v>
      </x:c>
      <x:c r="D1988" s="2" t="str">
        <x:v>GS</x:v>
      </x:c>
      <x:c r="E1988" s="2" t="str">
        <x:v>FY2016</x:v>
      </x:c>
      <x:c r="F1988" s="2" t="str">
        <x:v>loans_net</x:v>
      </x:c>
      <x:c r="G1988" s="2" t="n">
        <x:v>49672</x:v>
      </x:c>
      <x:c r="H1988" s="2" t="str">
        <x:v>USD</x:v>
      </x:c>
      <x:c r="I1988" s="2" t="str">
        <x:v>2016-12-31</x:v>
      </x:c>
      <x:c r="J1988" s="2" t="str">
        <x:v>2018-02-26</x:v>
      </x:c>
      <x:c r="K1988" s="2" t="str">
        <x:v>0001193125-18-056383</x:v>
      </x:c>
      <x:c r="L1988" s="2" t="str">
        <x:v>data/raw/filings/GS_0001193125-18-056383_d480167d10k.htm</x:v>
      </x:c>
      <x:c r="M1988" s="2" t="str">
        <x:v>https://www.sec.gov/Archives/edgar/data/886982/000119312518056383/d480167d10k.htm</x:v>
      </x:c>
      <x:c r="N1988" s="2" t="str"/>
      <x:c r="O1988" s="2" t="str"/>
      <x:c r="P1988" s="2" t="str">
        <x:v>Structured source retained; exact visible anchor requires review</x:v>
      </x:c>
      <x:c r="Q1988" s="2" t="str">
        <x:v>Loans and Leases Receivable, Net Amount</x:v>
      </x:c>
      <x:c r="R1988" s="2" t="str"/>
      <x:c r="S1988" s="2" t="str"/>
      <x:c r="T1988" s="2" t="str"/>
    </x:row>
    <x:row r="1989" ht="24" customHeight="1">
      <x:c r="C1989" s="2" t="str">
        <x:v>Historical Inputs!F1989</x:v>
      </x:c>
      <x:c r="D1989" s="2" t="str">
        <x:v>GS</x:v>
      </x:c>
      <x:c r="E1989" s="2" t="str">
        <x:v>FY2016</x:v>
      </x:c>
      <x:c r="F1989" s="2" t="str">
        <x:v>allowance</x:v>
      </x:c>
      <x:c r="G1989" s="2" t="str">
        <x:v>n.a.</x:v>
      </x:c>
      <x:c r="H1989" s="2" t="str">
        <x:v>USDm</x:v>
      </x:c>
      <x:c r="I1989" s="2" t="str">
        <x:v>2016-12-31</x:v>
      </x:c>
      <x:c r="J1989" s="2" t="str"/>
      <x:c r="K1989" s="2" t="str"/>
      <x:c r="L1989" s="2" t="str"/>
      <x:c r="M1989" s="2" t="str"/>
      <x:c r="N1989" s="2" t="str"/>
      <x:c r="O1989" s="2" t="str"/>
      <x:c r="P1989" s="2" t="str">
        <x:v>Not reported / unavailable</x:v>
      </x:c>
      <x:c r="Q1989" s="2" t="str">
        <x:v>Loan allowance for credit losses</x:v>
      </x:c>
      <x:c r="R1989" s="2" t="str"/>
      <x:c r="S1989" s="2" t="str"/>
      <x:c r="T1989" s="2" t="str"/>
    </x:row>
    <x:row r="1990" ht="24" customHeight="1">
      <x:c r="C1990" s="2" t="str">
        <x:v>Historical Inputs!F1990</x:v>
      </x:c>
      <x:c r="D1990" s="2" t="str">
        <x:v>GS</x:v>
      </x:c>
      <x:c r="E1990" s="2" t="str">
        <x:v>FY2016</x:v>
      </x:c>
      <x:c r="F1990" s="2" t="str">
        <x:v>nonaccrual</x:v>
      </x:c>
      <x:c r="G1990" s="2" t="str">
        <x:v>n.a.</x:v>
      </x:c>
      <x:c r="H1990" s="2" t="str">
        <x:v>USDm</x:v>
      </x:c>
      <x:c r="I1990" s="2" t="str">
        <x:v>2016-12-31</x:v>
      </x:c>
      <x:c r="J1990" s="2" t="str"/>
      <x:c r="K1990" s="2" t="str"/>
      <x:c r="L1990" s="2" t="str"/>
      <x:c r="M1990" s="2" t="str"/>
      <x:c r="N1990" s="2" t="str"/>
      <x:c r="O1990" s="2" t="str"/>
      <x:c r="P1990" s="2" t="str">
        <x:v>Not reported / unavailable</x:v>
      </x:c>
      <x:c r="Q1990" s="2" t="str">
        <x:v>Nonaccrual</x:v>
      </x:c>
      <x:c r="R1990" s="2" t="str"/>
      <x:c r="S1990" s="2" t="str"/>
      <x:c r="T1990" s="2" t="str"/>
    </x:row>
    <x:row r="1991" ht="24" customHeight="1">
      <x:c r="C1991" s="2" t="str">
        <x:v>Historical Inputs!F1991</x:v>
      </x:c>
      <x:c r="D1991" s="2" t="str">
        <x:v>GS</x:v>
      </x:c>
      <x:c r="E1991" s="2" t="str">
        <x:v>FY2016</x:v>
      </x:c>
      <x:c r="F1991" s="2" t="str">
        <x:v>cash</x:v>
      </x:c>
      <x:c r="G1991" s="2" t="n">
        <x:v>121711</x:v>
      </x:c>
      <x:c r="H1991" s="2" t="str">
        <x:v>USD</x:v>
      </x:c>
      <x:c r="I1991" s="2" t="str">
        <x:v>2016-12-31</x:v>
      </x:c>
      <x:c r="J1991" s="2" t="str">
        <x:v>2020-02-21</x:v>
      </x:c>
      <x:c r="K1991" s="2" t="str">
        <x:v>0001193125-20-043853</x:v>
      </x:c>
      <x:c r="L1991" s="2" t="str">
        <x:v>data/raw/filings/GS_0001193125-20-043853_d826673d10k.htm</x:v>
      </x:c>
      <x:c r="M1991" s="2" t="str">
        <x:v>https://www.sec.gov/Archives/edgar/data/886982/000119312520043853/d826673d10k.htm</x:v>
      </x:c>
      <x:c r="N1991" s="2" t="str"/>
      <x:c r="O1991" s="2" t="str"/>
      <x:c r="P1991" s="2" t="str">
        <x:v>Structured source retained; exact visible anchor requires review</x:v>
      </x:c>
      <x:c r="Q1991" s="2" t="str">
        <x:v>Cash and Cash Equivalents, at Carrying Value</x:v>
      </x:c>
      <x:c r="R1991" s="2" t="str"/>
      <x:c r="S1991" s="2" t="str"/>
      <x:c r="T1991" s="2" t="str"/>
    </x:row>
    <x:row r="1992" ht="24" customHeight="1">
      <x:c r="C1992" s="2" t="str">
        <x:v>Historical Inputs!F1992</x:v>
      </x:c>
      <x:c r="D1992" s="2" t="str">
        <x:v>GS</x:v>
      </x:c>
      <x:c r="E1992" s="2" t="str">
        <x:v>FY2016</x:v>
      </x:c>
      <x:c r="F1992" s="2" t="str">
        <x:v>aoci</x:v>
      </x:c>
      <x:c r="G1992" s="2" t="n">
        <x:v>-1216</x:v>
      </x:c>
      <x:c r="H1992" s="2" t="str">
        <x:v>USD</x:v>
      </x:c>
      <x:c r="I1992" s="2" t="str">
        <x:v>2016-12-31</x:v>
      </x:c>
      <x:c r="J1992" s="2" t="str">
        <x:v>2018-02-26</x:v>
      </x:c>
      <x:c r="K1992" s="2" t="str">
        <x:v>0001193125-18-056383</x:v>
      </x:c>
      <x:c r="L1992" s="2" t="str">
        <x:v>data/raw/filings/GS_0001193125-18-056383_d480167d10k.htm</x:v>
      </x:c>
      <x:c r="M1992" s="2" t="str">
        <x:v>https://www.sec.gov/Archives/edgar/data/886982/000119312518056383/d480167d10k.htm</x:v>
      </x:c>
      <x:c r="N1992" s="2" t="str"/>
      <x:c r="O1992" s="2" t="str"/>
      <x:c r="P1992" s="2" t="str">
        <x:v>Structured source retained; exact visible anchor requires review</x:v>
      </x:c>
      <x:c r="Q1992" s="2" t="str">
        <x:v>Accumulated Other Comprehensive Income (Loss), Net of Tax</x:v>
      </x:c>
      <x:c r="R1992" s="2" t="str"/>
      <x:c r="S1992" s="2" t="str"/>
      <x:c r="T1992" s="2" t="str"/>
    </x:row>
    <x:row r="1993" ht="24" customHeight="1">
      <x:c r="C1993" s="2" t="str">
        <x:v>Historical Inputs!F1993</x:v>
      </x:c>
      <x:c r="D1993" s="2" t="str">
        <x:v>GS</x:v>
      </x:c>
      <x:c r="E1993" s="2" t="str">
        <x:v>FY2016</x:v>
      </x:c>
      <x:c r="F1993" s="2" t="str">
        <x:v>nii</x:v>
      </x:c>
      <x:c r="G1993" s="2" t="n">
        <x:v>2587</x:v>
      </x:c>
      <x:c r="H1993" s="2" t="str">
        <x:v>USD</x:v>
      </x:c>
      <x:c r="I1993" s="2" t="str">
        <x:v>2016-12-31</x:v>
      </x:c>
      <x:c r="J1993" s="2" t="str">
        <x:v>2019-02-26</x:v>
      </x:c>
      <x:c r="K1993" s="2" t="str">
        <x:v>0001193125-19-050198</x:v>
      </x:c>
      <x:c r="L1993" s="2" t="str">
        <x:v>data/raw/filings/GS_0001193125-19-050198_d669877d10k.htm</x:v>
      </x:c>
      <x:c r="M1993" s="2" t="str">
        <x:v>https://www.sec.gov/Archives/edgar/data/886982/000119312519050198/d669877d10k.htm</x:v>
      </x:c>
      <x:c r="N1993" s="2" t="str"/>
      <x:c r="O1993" s="2" t="str"/>
      <x:c r="P1993" s="2" t="str">
        <x:v>Structured source retained; exact visible anchor requires review</x:v>
      </x:c>
      <x:c r="Q1993" s="2" t="str">
        <x:v>Interest Income (Expense), Net</x:v>
      </x:c>
      <x:c r="R1993" s="2" t="str"/>
      <x:c r="S1993" s="2" t="str"/>
      <x:c r="T1993" s="2" t="str"/>
    </x:row>
    <x:row r="1994" ht="24" customHeight="1">
      <x:c r="C1994" s="2" t="str">
        <x:v>Historical Inputs!F1994</x:v>
      </x:c>
      <x:c r="D1994" s="2" t="str">
        <x:v>GS</x:v>
      </x:c>
      <x:c r="E1994" s="2" t="str">
        <x:v>FY2016</x:v>
      </x:c>
      <x:c r="F1994" s="2" t="str">
        <x:v>noninterest_income</x:v>
      </x:c>
      <x:c r="G1994" s="2" t="n">
        <x:v>28203</x:v>
      </x:c>
      <x:c r="H1994" s="2" t="str">
        <x:v>USD</x:v>
      </x:c>
      <x:c r="I1994" s="2" t="str">
        <x:v>2016-12-31</x:v>
      </x:c>
      <x:c r="J1994" s="2" t="str">
        <x:v>2019-02-26</x:v>
      </x:c>
      <x:c r="K1994" s="2" t="str">
        <x:v>0001193125-19-050198</x:v>
      </x:c>
      <x:c r="L1994" s="2" t="str">
        <x:v>data/raw/filings/GS_0001193125-19-050198_d669877d10k.htm</x:v>
      </x:c>
      <x:c r="M1994" s="2" t="str">
        <x:v>https://www.sec.gov/Archives/edgar/data/886982/000119312519050198/d669877d10k.htm</x:v>
      </x:c>
      <x:c r="N1994" s="2" t="str"/>
      <x:c r="O1994" s="2" t="str"/>
      <x:c r="P1994" s="2" t="str">
        <x:v>Structured source retained; exact visible anchor requires review</x:v>
      </x:c>
      <x:c r="Q1994" s="2" t="str">
        <x:v>Noninterest Income</x:v>
      </x:c>
      <x:c r="R1994" s="2" t="str"/>
      <x:c r="S1994" s="2" t="str"/>
      <x:c r="T1994" s="2" t="str"/>
    </x:row>
    <x:row r="1995" ht="24" customHeight="1">
      <x:c r="C1995" s="2" t="str">
        <x:v>Historical Inputs!F1995</x:v>
      </x:c>
      <x:c r="D1995" s="2" t="str">
        <x:v>GS</x:v>
      </x:c>
      <x:c r="E1995" s="2" t="str">
        <x:v>FY2016</x:v>
      </x:c>
      <x:c r="F1995" s="2" t="str">
        <x:v>revenue_reported</x:v>
      </x:c>
      <x:c r="G1995" s="2" t="n">
        <x:v>30790</x:v>
      </x:c>
      <x:c r="H1995" s="2" t="str">
        <x:v>USD</x:v>
      </x:c>
      <x:c r="I1995" s="2" t="str">
        <x:v>2016-12-31</x:v>
      </x:c>
      <x:c r="J1995" s="2" t="str">
        <x:v>2019-02-26</x:v>
      </x:c>
      <x:c r="K1995" s="2" t="str">
        <x:v>0001193125-19-050198</x:v>
      </x:c>
      <x:c r="L1995" s="2" t="str">
        <x:v>data/raw/filings/GS_0001193125-19-050198_d669877d10k.htm</x:v>
      </x:c>
      <x:c r="M1995" s="2" t="str">
        <x:v>https://www.sec.gov/Archives/edgar/data/886982/000119312519050198/d669877d10k.htm</x:v>
      </x:c>
      <x:c r="N1995" s="2" t="str"/>
      <x:c r="O1995" s="2" t="str"/>
      <x:c r="P1995" s="2" t="str">
        <x:v>Structured source retained; exact visible anchor requires review</x:v>
      </x:c>
      <x:c r="Q1995" s="2" t="str">
        <x:v>Revenues, Net of Interest Expense</x:v>
      </x:c>
      <x:c r="R1995" s="2" t="str"/>
      <x:c r="S1995" s="2" t="str"/>
      <x:c r="T1995" s="2" t="str"/>
    </x:row>
    <x:row r="1996" ht="24" customHeight="1">
      <x:c r="C1996" s="2" t="str">
        <x:v>Historical Inputs!F1996</x:v>
      </x:c>
      <x:c r="D1996" s="2" t="str">
        <x:v>GS</x:v>
      </x:c>
      <x:c r="E1996" s="2" t="str">
        <x:v>FY2016</x:v>
      </x:c>
      <x:c r="F1996" s="2" t="str">
        <x:v>opex</x:v>
      </x:c>
      <x:c r="G1996" s="2" t="n">
        <x:v>20304</x:v>
      </x:c>
      <x:c r="H1996" s="2" t="str">
        <x:v>USD</x:v>
      </x:c>
      <x:c r="I1996" s="2" t="str">
        <x:v>2016-12-31</x:v>
      </x:c>
      <x:c r="J1996" s="2" t="str">
        <x:v>2019-02-26</x:v>
      </x:c>
      <x:c r="K1996" s="2" t="str">
        <x:v>0001193125-19-050198</x:v>
      </x:c>
      <x:c r="L1996" s="2" t="str">
        <x:v>data/raw/filings/GS_0001193125-19-050198_d669877d10k.htm</x:v>
      </x:c>
      <x:c r="M1996" s="2" t="str">
        <x:v>https://www.sec.gov/Archives/edgar/data/886982/000119312519050198/d669877d10k.htm</x:v>
      </x:c>
      <x:c r="N1996" s="2" t="str"/>
      <x:c r="O1996" s="2" t="str"/>
      <x:c r="P1996" s="2" t="str">
        <x:v>Structured source retained; exact visible anchor requires review</x:v>
      </x:c>
      <x:c r="Q1996" s="2" t="str">
        <x:v>Noninterest Expense</x:v>
      </x:c>
      <x:c r="R1996" s="2" t="str"/>
      <x:c r="S1996" s="2" t="str"/>
      <x:c r="T1996" s="2" t="str"/>
    </x:row>
    <x:row r="1997" ht="24" customHeight="1">
      <x:c r="C1997" s="2" t="str">
        <x:v>Historical Inputs!F1997</x:v>
      </x:c>
      <x:c r="D1997" s="2" t="str">
        <x:v>GS</x:v>
      </x:c>
      <x:c r="E1997" s="2" t="str">
        <x:v>FY2016</x:v>
      </x:c>
      <x:c r="F1997" s="2" t="str">
        <x:v>provision</x:v>
      </x:c>
      <x:c r="G1997" s="2" t="n">
        <x:v>182</x:v>
      </x:c>
      <x:c r="H1997" s="2" t="str">
        <x:v>USD</x:v>
      </x:c>
      <x:c r="I1997" s="2" t="str">
        <x:v>2016-12-31</x:v>
      </x:c>
      <x:c r="J1997" s="2" t="str">
        <x:v>2019-02-26</x:v>
      </x:c>
      <x:c r="K1997" s="2" t="str">
        <x:v>0001193125-19-050198</x:v>
      </x:c>
      <x:c r="L1997" s="2" t="str">
        <x:v>data/raw/filings/GS_0001193125-19-050198_d669877d10k.htm</x:v>
      </x:c>
      <x:c r="M1997" s="2" t="str">
        <x:v>https://www.sec.gov/Archives/edgar/data/886982/000119312519050198/d669877d10k.htm</x:v>
      </x:c>
      <x:c r="N1997" s="2" t="str"/>
      <x:c r="O1997" s="2" t="str"/>
      <x:c r="P1997" s="2" t="str">
        <x:v>Structured source retained; exact visible anchor requires review</x:v>
      </x:c>
      <x:c r="Q1997" s="2" t="str">
        <x:v>Provision for Loan, Lease, and Other Losses</x:v>
      </x:c>
      <x:c r="R1997" s="2" t="str"/>
      <x:c r="S1997" s="2" t="str"/>
      <x:c r="T1997" s="2" t="str"/>
    </x:row>
    <x:row r="1998" ht="24" customHeight="1">
      <x:c r="C1998" s="2" t="str">
        <x:v>Historical Inputs!F1998</x:v>
      </x:c>
      <x:c r="D1998" s="2" t="str">
        <x:v>GS</x:v>
      </x:c>
      <x:c r="E1998" s="2" t="str">
        <x:v>FY2016</x:v>
      </x:c>
      <x:c r="F1998" s="2" t="str">
        <x:v>pretax</x:v>
      </x:c>
      <x:c r="G1998" s="2" t="n">
        <x:v>10304</x:v>
      </x:c>
      <x:c r="H1998" s="2" t="str">
        <x:v>USD</x:v>
      </x:c>
      <x:c r="I1998" s="2" t="str">
        <x:v>2016-12-31</x:v>
      </x:c>
      <x:c r="J1998" s="2" t="str">
        <x:v>2019-02-26</x:v>
      </x:c>
      <x:c r="K1998" s="2" t="str">
        <x:v>0001193125-19-050198</x:v>
      </x:c>
      <x:c r="L1998" s="2" t="str">
        <x:v>data/raw/filings/GS_0001193125-19-050198_d669877d10k.htm</x:v>
      </x:c>
      <x:c r="M1998" s="2" t="str">
        <x:v>https://www.sec.gov/Archives/edgar/data/886982/000119312519050198/d669877d10k.htm</x:v>
      </x:c>
      <x:c r="N1998" s="2" t="str"/>
      <x:c r="O1998" s="2" t="str"/>
      <x:c r="P1998" s="2" t="str">
        <x:v>Structured source retained; exact visible anchor requires review</x:v>
      </x:c>
      <x:c r="Q1998" s="2" t="str">
        <x:v>Income (Loss) from Continuing Operations before Income Taxes, Noncontrolling Interest</x:v>
      </x:c>
      <x:c r="R1998" s="2" t="str"/>
      <x:c r="S1998" s="2" t="str"/>
      <x:c r="T1998" s="2" t="str"/>
    </x:row>
    <x:row r="1999" ht="24" customHeight="1">
      <x:c r="C1999" s="2" t="str">
        <x:v>Historical Inputs!F1999</x:v>
      </x:c>
      <x:c r="D1999" s="2" t="str">
        <x:v>GS</x:v>
      </x:c>
      <x:c r="E1999" s="2" t="str">
        <x:v>FY2016</x:v>
      </x:c>
      <x:c r="F1999" s="2" t="str">
        <x:v>tax</x:v>
      </x:c>
      <x:c r="G1999" s="2" t="n">
        <x:v>2906</x:v>
      </x:c>
      <x:c r="H1999" s="2" t="str">
        <x:v>USD</x:v>
      </x:c>
      <x:c r="I1999" s="2" t="str">
        <x:v>2016-12-31</x:v>
      </x:c>
      <x:c r="J1999" s="2" t="str">
        <x:v>2019-02-26</x:v>
      </x:c>
      <x:c r="K1999" s="2" t="str">
        <x:v>0001193125-19-050198</x:v>
      </x:c>
      <x:c r="L1999" s="2" t="str">
        <x:v>data/raw/filings/GS_0001193125-19-050198_d669877d10k.htm</x:v>
      </x:c>
      <x:c r="M1999" s="2" t="str">
        <x:v>https://www.sec.gov/Archives/edgar/data/886982/000119312519050198/d669877d10k.htm</x:v>
      </x:c>
      <x:c r="N1999" s="2" t="str"/>
      <x:c r="O1999" s="2" t="str"/>
      <x:c r="P1999" s="2" t="str">
        <x:v>Structured source retained; exact visible anchor requires review</x:v>
      </x:c>
      <x:c r="Q1999" s="2" t="str">
        <x:v>Income Tax Expense (Benefit)</x:v>
      </x:c>
      <x:c r="R1999" s="2" t="str"/>
      <x:c r="S1999" s="2" t="str"/>
      <x:c r="T1999" s="2" t="str"/>
    </x:row>
    <x:row r="2000" ht="24" customHeight="1">
      <x:c r="C2000" s="2" t="str">
        <x:v>Historical Inputs!F2000</x:v>
      </x:c>
      <x:c r="D2000" s="2" t="str">
        <x:v>GS</x:v>
      </x:c>
      <x:c r="E2000" s="2" t="str">
        <x:v>FY2016</x:v>
      </x:c>
      <x:c r="F2000" s="2" t="str">
        <x:v>net_income</x:v>
      </x:c>
      <x:c r="G2000" s="2" t="n">
        <x:v>7398</x:v>
      </x:c>
      <x:c r="H2000" s="2" t="str">
        <x:v>USD</x:v>
      </x:c>
      <x:c r="I2000" s="2" t="str">
        <x:v>2016-12-31</x:v>
      </x:c>
      <x:c r="J2000" s="2" t="str">
        <x:v>2019-02-26</x:v>
      </x:c>
      <x:c r="K2000" s="2" t="str">
        <x:v>0001193125-19-050198</x:v>
      </x:c>
      <x:c r="L2000" s="2" t="str">
        <x:v>data/raw/filings/GS_0001193125-19-050198_d669877d10k.htm</x:v>
      </x:c>
      <x:c r="M2000" s="2" t="str">
        <x:v>https://www.sec.gov/Archives/edgar/data/886982/000119312519050198/d669877d10k.htm</x:v>
      </x:c>
      <x:c r="N2000" s="2" t="str"/>
      <x:c r="O2000" s="2" t="str"/>
      <x:c r="P2000" s="2" t="str">
        <x:v>Structured source retained; exact visible anchor requires review</x:v>
      </x:c>
      <x:c r="Q2000" s="2" t="str">
        <x:v>Net Income (Loss) Attributable to Parent</x:v>
      </x:c>
      <x:c r="R2000" s="2" t="str"/>
      <x:c r="S2000" s="2" t="str"/>
      <x:c r="T2000" s="2" t="str"/>
    </x:row>
    <x:row r="2001" ht="24" customHeight="1">
      <x:c r="C2001" s="2" t="str">
        <x:v>Historical Inputs!F2001</x:v>
      </x:c>
      <x:c r="D2001" s="2" t="str">
        <x:v>GS</x:v>
      </x:c>
      <x:c r="E2001" s="2" t="str">
        <x:v>FY2016</x:v>
      </x:c>
      <x:c r="F2001" s="2" t="str">
        <x:v>common_income</x:v>
      </x:c>
      <x:c r="G2001" s="2" t="n">
        <x:v>7087</x:v>
      </x:c>
      <x:c r="H2001" s="2" t="str">
        <x:v>USD</x:v>
      </x:c>
      <x:c r="I2001" s="2" t="str">
        <x:v>2016-12-31</x:v>
      </x:c>
      <x:c r="J2001" s="2" t="str">
        <x:v>2019-02-26</x:v>
      </x:c>
      <x:c r="K2001" s="2" t="str">
        <x:v>0001193125-19-050198</x:v>
      </x:c>
      <x:c r="L2001" s="2" t="str">
        <x:v>data/raw/filings/GS_0001193125-19-050198_d669877d10k.htm</x:v>
      </x:c>
      <x:c r="M2001" s="2" t="str">
        <x:v>https://www.sec.gov/Archives/edgar/data/886982/000119312519050198/d669877d10k.htm</x:v>
      </x:c>
      <x:c r="N2001" s="2" t="str"/>
      <x:c r="O2001" s="2" t="str"/>
      <x:c r="P2001" s="2" t="str">
        <x:v>Structured source retained; exact visible anchor requires review</x:v>
      </x:c>
      <x:c r="Q2001" s="2" t="str">
        <x:v>Net Income (Loss) Available to Common Stockholders, Basic</x:v>
      </x:c>
      <x:c r="R2001" s="2" t="str"/>
      <x:c r="S2001" s="2" t="str"/>
      <x:c r="T2001" s="2" t="str"/>
    </x:row>
    <x:row r="2002" ht="24" customHeight="1">
      <x:c r="C2002" s="2" t="str">
        <x:v>Historical Inputs!F2002</x:v>
      </x:c>
      <x:c r="D2002" s="2" t="str">
        <x:v>GS</x:v>
      </x:c>
      <x:c r="E2002" s="2" t="str">
        <x:v>FY2016</x:v>
      </x:c>
      <x:c r="F2002" s="2" t="str">
        <x:v>preferred_div</x:v>
      </x:c>
      <x:c r="G2002" s="2" t="n">
        <x:v>577</x:v>
      </x:c>
      <x:c r="H2002" s="2" t="str">
        <x:v>USD</x:v>
      </x:c>
      <x:c r="I2002" s="2" t="str">
        <x:v>2016-12-31</x:v>
      </x:c>
      <x:c r="J2002" s="2" t="str">
        <x:v>2019-02-26</x:v>
      </x:c>
      <x:c r="K2002" s="2" t="str">
        <x:v>0001193125-19-050198</x:v>
      </x:c>
      <x:c r="L2002" s="2" t="str">
        <x:v>data/raw/filings/GS_0001193125-19-050198_d669877d10k.htm</x:v>
      </x:c>
      <x:c r="M2002" s="2" t="str">
        <x:v>https://www.sec.gov/Archives/edgar/data/886982/000119312519050198/d669877d10k.htm</x:v>
      </x:c>
      <x:c r="N2002" s="2" t="str"/>
      <x:c r="O2002" s="2" t="str"/>
      <x:c r="P2002" s="2" t="str">
        <x:v>Structured source retained; exact visible anchor requires review</x:v>
      </x:c>
      <x:c r="Q2002" s="2" t="str">
        <x:v>Dividends, Preferred Stock</x:v>
      </x:c>
      <x:c r="R2002" s="2" t="str"/>
      <x:c r="S2002" s="2" t="str"/>
      <x:c r="T2002" s="2" t="str"/>
    </x:row>
    <x:row r="2003" ht="24" customHeight="1">
      <x:c r="C2003" s="2" t="str">
        <x:v>Historical Inputs!F2003</x:v>
      </x:c>
      <x:c r="D2003" s="2" t="str">
        <x:v>GS</x:v>
      </x:c>
      <x:c r="E2003" s="2" t="str">
        <x:v>FY2016</x:v>
      </x:c>
      <x:c r="F2003" s="2" t="str">
        <x:v>eps</x:v>
      </x:c>
      <x:c r="G2003" s="2" t="n">
        <x:v>16.29</x:v>
      </x:c>
      <x:c r="H2003" s="2" t="str">
        <x:v>USD/shares</x:v>
      </x:c>
      <x:c r="I2003" s="2" t="str">
        <x:v>2016-12-31</x:v>
      </x:c>
      <x:c r="J2003" s="2" t="str">
        <x:v>2019-02-26</x:v>
      </x:c>
      <x:c r="K2003" s="2" t="str">
        <x:v>0001193125-19-050198</x:v>
      </x:c>
      <x:c r="L2003" s="2" t="str">
        <x:v>data/raw/filings/GS_0001193125-19-050198_d669877d10k.htm</x:v>
      </x:c>
      <x:c r="M2003" s="2" t="str">
        <x:v>https://www.sec.gov/Archives/edgar/data/886982/000119312519050198/d669877d10k.htm</x:v>
      </x:c>
      <x:c r="N2003" s="2" t="str"/>
      <x:c r="O2003" s="2" t="str"/>
      <x:c r="P2003" s="2" t="str">
        <x:v>Structured source retained; exact visible anchor requires review</x:v>
      </x:c>
      <x:c r="Q2003" s="2" t="str">
        <x:v>Earnings Per Share, Diluted</x:v>
      </x:c>
      <x:c r="R2003" s="2" t="str"/>
      <x:c r="S2003" s="2" t="str"/>
      <x:c r="T2003" s="2" t="str"/>
    </x:row>
    <x:row r="2004" ht="24" customHeight="1">
      <x:c r="C2004" s="2" t="str">
        <x:v>Historical Inputs!F2004</x:v>
      </x:c>
      <x:c r="D2004" s="2" t="str">
        <x:v>GS</x:v>
      </x:c>
      <x:c r="E2004" s="2" t="str">
        <x:v>FY2016</x:v>
      </x:c>
      <x:c r="F2004" s="2" t="str">
        <x:v>shares_diluted</x:v>
      </x:c>
      <x:c r="G2004" s="2" t="n">
        <x:v>435.1</x:v>
      </x:c>
      <x:c r="H2004" s="2" t="str">
        <x:v>shares</x:v>
      </x:c>
      <x:c r="I2004" s="2" t="str">
        <x:v>2016-12-31</x:v>
      </x:c>
      <x:c r="J2004" s="2" t="str">
        <x:v>2019-02-26</x:v>
      </x:c>
      <x:c r="K2004" s="2" t="str">
        <x:v>0001193125-19-050198</x:v>
      </x:c>
      <x:c r="L2004" s="2" t="str">
        <x:v>data/raw/filings/GS_0001193125-19-050198_d669877d10k.htm</x:v>
      </x:c>
      <x:c r="M2004" s="2" t="str">
        <x:v>https://www.sec.gov/Archives/edgar/data/886982/000119312519050198/d669877d10k.htm</x:v>
      </x:c>
      <x:c r="N2004" s="2" t="str"/>
      <x:c r="O2004" s="2" t="str"/>
      <x:c r="P2004" s="2" t="str">
        <x:v>Structured source retained; exact visible anchor requires review</x:v>
      </x:c>
      <x:c r="Q2004" s="2" t="str">
        <x:v>Weighted Average Number of Shares Outstanding, Diluted</x:v>
      </x:c>
      <x:c r="R2004" s="2" t="str"/>
      <x:c r="S2004" s="2" t="str"/>
      <x:c r="T2004" s="2" t="str"/>
    </x:row>
    <x:row r="2005" ht="24" customHeight="1">
      <x:c r="C2005" s="2" t="str">
        <x:v>Historical Inputs!F2005</x:v>
      </x:c>
      <x:c r="D2005" s="2" t="str">
        <x:v>GS</x:v>
      </x:c>
      <x:c r="E2005" s="2" t="str">
        <x:v>FY2016</x:v>
      </x:c>
      <x:c r="F2005" s="2" t="str">
        <x:v>dps</x:v>
      </x:c>
      <x:c r="G2005" s="2" t="n">
        <x:v>2.6</x:v>
      </x:c>
      <x:c r="H2005" s="2" t="str">
        <x:v>USD/shares</x:v>
      </x:c>
      <x:c r="I2005" s="2" t="str">
        <x:v>2016-12-31</x:v>
      </x:c>
      <x:c r="J2005" s="2" t="str">
        <x:v>2019-02-26</x:v>
      </x:c>
      <x:c r="K2005" s="2" t="str">
        <x:v>0001193125-19-050198</x:v>
      </x:c>
      <x:c r="L2005" s="2" t="str">
        <x:v>data/raw/filings/GS_0001193125-19-050198_d669877d10k.htm</x:v>
      </x:c>
      <x:c r="M2005" s="2" t="str">
        <x:v>https://www.sec.gov/Archives/edgar/data/886982/000119312519050198/d669877d10k.htm</x:v>
      </x:c>
      <x:c r="N2005" s="2" t="str"/>
      <x:c r="O2005" s="2" t="str"/>
      <x:c r="P2005" s="2" t="str">
        <x:v>Structured source retained; exact visible anchor requires review</x:v>
      </x:c>
      <x:c r="Q2005" s="2" t="str">
        <x:v>Common Stock, Dividends, Per Share, Declared</x:v>
      </x:c>
      <x:c r="R2005" s="2" t="str"/>
      <x:c r="S2005" s="2" t="str"/>
      <x:c r="T2005" s="2" t="str"/>
    </x:row>
    <x:row r="2006" ht="24" customHeight="1">
      <x:c r="C2006" s="2" t="str">
        <x:v>Historical Inputs!F2006</x:v>
      </x:c>
      <x:c r="D2006" s="2" t="str">
        <x:v>GS</x:v>
      </x:c>
      <x:c r="E2006" s="2" t="str">
        <x:v>FY2016</x:v>
      </x:c>
      <x:c r="F2006" s="2" t="str">
        <x:v>dividends</x:v>
      </x:c>
      <x:c r="G2006" s="2" t="n">
        <x:v>1706</x:v>
      </x:c>
      <x:c r="H2006" s="2" t="str">
        <x:v>USD</x:v>
      </x:c>
      <x:c r="I2006" s="2" t="str">
        <x:v>2016-12-31</x:v>
      </x:c>
      <x:c r="J2006" s="2" t="str">
        <x:v>2019-02-26</x:v>
      </x:c>
      <x:c r="K2006" s="2" t="str">
        <x:v>0001193125-19-050198</x:v>
      </x:c>
      <x:c r="L2006" s="2" t="str">
        <x:v>data/raw/filings/GS_0001193125-19-050198_d669877d10k.htm</x:v>
      </x:c>
      <x:c r="M2006" s="2" t="str">
        <x:v>https://www.sec.gov/Archives/edgar/data/886982/000119312519050198/d669877d10k.htm</x:v>
      </x:c>
      <x:c r="N2006" s="2" t="str"/>
      <x:c r="O2006" s="2" t="str"/>
      <x:c r="P2006" s="2" t="str">
        <x:v>Structured source retained; exact visible anchor requires review</x:v>
      </x:c>
      <x:c r="Q2006" s="2" t="str">
        <x:v>Payments of Dividends</x:v>
      </x:c>
      <x:c r="R2006" s="2" t="str"/>
      <x:c r="S2006" s="2" t="str"/>
      <x:c r="T2006" s="2" t="str"/>
    </x:row>
    <x:row r="2007" ht="24" customHeight="1">
      <x:c r="C2007" s="2" t="str">
        <x:v>Historical Inputs!F2007</x:v>
      </x:c>
      <x:c r="D2007" s="2" t="str">
        <x:v>GS</x:v>
      </x:c>
      <x:c r="E2007" s="2" t="str">
        <x:v>FY2016</x:v>
      </x:c>
      <x:c r="F2007" s="2" t="str">
        <x:v>buybacks</x:v>
      </x:c>
      <x:c r="G2007" s="2" t="n">
        <x:v>6078</x:v>
      </x:c>
      <x:c r="H2007" s="2" t="str">
        <x:v>USD</x:v>
      </x:c>
      <x:c r="I2007" s="2" t="str">
        <x:v>2016-12-31</x:v>
      </x:c>
      <x:c r="J2007" s="2" t="str">
        <x:v>2019-02-26</x:v>
      </x:c>
      <x:c r="K2007" s="2" t="str">
        <x:v>0001193125-19-050198</x:v>
      </x:c>
      <x:c r="L2007" s="2" t="str">
        <x:v>data/raw/filings/GS_0001193125-19-050198_d669877d10k.htm</x:v>
      </x:c>
      <x:c r="M2007" s="2" t="str">
        <x:v>https://www.sec.gov/Archives/edgar/data/886982/000119312519050198/d669877d10k.htm</x:v>
      </x:c>
      <x:c r="N2007" s="2" t="str"/>
      <x:c r="O2007" s="2" t="str"/>
      <x:c r="P2007" s="2" t="str">
        <x:v>Structured source retained; exact visible anchor requires review</x:v>
      </x:c>
      <x:c r="Q2007" s="2" t="str">
        <x:v>Payments for Repurchase of Common Stock</x:v>
      </x:c>
      <x:c r="R2007" s="2" t="str"/>
      <x:c r="S2007" s="2" t="str"/>
      <x:c r="T2007" s="2" t="str"/>
    </x:row>
    <x:row r="2008" ht="24" customHeight="1">
      <x:c r="C2008" s="2" t="str">
        <x:v>Historical Inputs!F2008</x:v>
      </x:c>
      <x:c r="D2008" s="2" t="str">
        <x:v>GS</x:v>
      </x:c>
      <x:c r="E2008" s="2" t="str">
        <x:v>FY2016</x:v>
      </x:c>
      <x:c r="F2008" s="2" t="str">
        <x:v>chargeoffs</x:v>
      </x:c>
      <x:c r="G2008" s="2" t="str">
        <x:v>n.a.</x:v>
      </x:c>
      <x:c r="H2008" s="2" t="str">
        <x:v>USDm</x:v>
      </x:c>
      <x:c r="I2008" s="2" t="str">
        <x:v>2016-12-31</x:v>
      </x:c>
      <x:c r="J2008" s="2" t="str"/>
      <x:c r="K2008" s="2" t="str"/>
      <x:c r="L2008" s="2" t="str"/>
      <x:c r="M2008" s="2" t="str"/>
      <x:c r="N2008" s="2" t="str"/>
      <x:c r="O2008" s="2" t="str"/>
      <x:c r="P2008" s="2" t="str">
        <x:v>Not reported / unavailable</x:v>
      </x:c>
      <x:c r="Q2008" s="2" t="str">
        <x:v>Gross loan charge-offs</x:v>
      </x:c>
      <x:c r="R2008" s="2" t="str"/>
      <x:c r="S2008" s="2" t="str"/>
      <x:c r="T2008" s="2" t="str"/>
    </x:row>
    <x:row r="2009" ht="24" customHeight="1">
      <x:c r="C2009" s="2" t="str">
        <x:v>Historical Inputs!F2009</x:v>
      </x:c>
      <x:c r="D2009" s="2" t="str">
        <x:v>GS</x:v>
      </x:c>
      <x:c r="E2009" s="2" t="str">
        <x:v>FY2016</x:v>
      </x:c>
      <x:c r="F2009" s="2" t="str">
        <x:v>recoveries</x:v>
      </x:c>
      <x:c r="G2009" s="2" t="str">
        <x:v>n.a.</x:v>
      </x:c>
      <x:c r="H2009" s="2" t="str">
        <x:v>USDm</x:v>
      </x:c>
      <x:c r="I2009" s="2" t="str">
        <x:v>2016-12-31</x:v>
      </x:c>
      <x:c r="J2009" s="2" t="str"/>
      <x:c r="K2009" s="2" t="str"/>
      <x:c r="L2009" s="2" t="str"/>
      <x:c r="M2009" s="2" t="str"/>
      <x:c r="N2009" s="2" t="str"/>
      <x:c r="O2009" s="2" t="str"/>
      <x:c r="P2009" s="2" t="str">
        <x:v>Not reported / unavailable</x:v>
      </x:c>
      <x:c r="Q2009" s="2" t="str">
        <x:v>Loan recoveries</x:v>
      </x:c>
      <x:c r="R2009" s="2" t="str"/>
      <x:c r="S2009" s="2" t="str"/>
      <x:c r="T2009" s="2" t="str"/>
    </x:row>
    <x:row r="2010" ht="24" customHeight="1">
      <x:c r="C2010" s="2" t="str">
        <x:v>Historical Inputs!F2010</x:v>
      </x:c>
      <x:c r="D2010" s="2" t="str">
        <x:v>GS</x:v>
      </x:c>
      <x:c r="E2010" s="2" t="str">
        <x:v>FY2016</x:v>
      </x:c>
      <x:c r="F2010" s="2" t="str">
        <x:v>rwa</x:v>
      </x:c>
      <x:c r="G2010" s="2" t="str">
        <x:v>n.a.</x:v>
      </x:c>
      <x:c r="H2010" s="2" t="str">
        <x:v>USDm</x:v>
      </x:c>
      <x:c r="I2010" s="2" t="str">
        <x:v>2016-12-31</x:v>
      </x:c>
      <x:c r="J2010" s="2" t="str"/>
      <x:c r="K2010" s="2" t="str"/>
      <x:c r="L2010" s="2" t="str"/>
      <x:c r="M2010" s="2" t="str"/>
      <x:c r="N2010" s="2" t="str"/>
      <x:c r="O2010" s="2" t="str"/>
      <x:c r="P2010" s="2" t="str">
        <x:v>Not reported / unavailable</x:v>
      </x:c>
      <x:c r="Q2010" s="2" t="str">
        <x:v>Risk-weighted assets</x:v>
      </x:c>
      <x:c r="R2010" s="2" t="str"/>
      <x:c r="S2010" s="2" t="str"/>
      <x:c r="T2010" s="2" t="str"/>
    </x:row>
    <x:row r="2011" ht="24" customHeight="1">
      <x:c r="C2011" s="2" t="str">
        <x:v>Historical Inputs!F2011</x:v>
      </x:c>
      <x:c r="D2011" s="2" t="str">
        <x:v>GS</x:v>
      </x:c>
      <x:c r="E2011" s="2" t="str">
        <x:v>FY2016</x:v>
      </x:c>
      <x:c r="F2011" s="2" t="str">
        <x:v>cet1_reported</x:v>
      </x:c>
      <x:c r="G2011" s="2" t="str">
        <x:v>n.a.</x:v>
      </x:c>
      <x:c r="H2011" s="2" t="str">
        <x:v>%</x:v>
      </x:c>
      <x:c r="I2011" s="2" t="str">
        <x:v>2016-12-31</x:v>
      </x:c>
      <x:c r="J2011" s="2" t="str"/>
      <x:c r="K2011" s="2" t="str"/>
      <x:c r="L2011" s="2" t="str"/>
      <x:c r="M2011" s="2" t="str"/>
      <x:c r="N2011" s="2" t="str"/>
      <x:c r="O2011" s="2" t="str"/>
      <x:c r="P2011" s="2" t="str">
        <x:v>Not reported / unavailable</x:v>
      </x:c>
      <x:c r="Q2011" s="2" t="str">
        <x:v>Actual standardized CET1 ratio</x:v>
      </x:c>
      <x:c r="R2011" s="2" t="str"/>
      <x:c r="S2011" s="2" t="str"/>
      <x:c r="T2011" s="2" t="str"/>
    </x:row>
    <x:row r="2012" ht="24" customHeight="1">
      <x:c r="C2012" s="2" t="str">
        <x:v>Historical Inputs!F2012</x:v>
      </x:c>
      <x:c r="D2012" s="2" t="str">
        <x:v>GS</x:v>
      </x:c>
      <x:c r="E2012" s="2" t="str">
        <x:v>FY2016</x:v>
      </x:c>
      <x:c r="F2012" s="2" t="str">
        <x:v>nim_reported</x:v>
      </x:c>
      <x:c r="G2012" s="2" t="str">
        <x:v>n.a.</x:v>
      </x:c>
      <x:c r="H2012" s="2" t="str">
        <x:v>%</x:v>
      </x:c>
      <x:c r="I2012" s="2" t="str">
        <x:v>2016-12-31</x:v>
      </x:c>
      <x:c r="J2012" s="2" t="str"/>
      <x:c r="K2012" s="2" t="str"/>
      <x:c r="L2012" s="2" t="str"/>
      <x:c r="M2012" s="2" t="str"/>
      <x:c r="N2012" s="2" t="str"/>
      <x:c r="O2012" s="2" t="str"/>
      <x:c r="P2012" s="2" t="str">
        <x:v>Not reported / unavailable</x:v>
      </x:c>
      <x:c r="Q2012" s="2" t="str">
        <x:v>Issuer reported net interest margin</x:v>
      </x:c>
      <x:c r="R2012" s="2" t="str"/>
      <x:c r="S2012" s="2" t="str"/>
      <x:c r="T2012" s="2" t="str"/>
    </x:row>
    <x:row r="2013" ht="24" customHeight="1">
      <x:c r="C2013" s="2" t="str">
        <x:v>Historical Inputs!F2013</x:v>
      </x:c>
      <x:c r="D2013" s="2" t="str">
        <x:v>GS</x:v>
      </x:c>
      <x:c r="E2013" s="2" t="str">
        <x:v>FY2016</x:v>
      </x:c>
      <x:c r="F2013" s="2" t="str">
        <x:v>bvps_reported</x:v>
      </x:c>
      <x:c r="G2013" s="2" t="n">
        <x:v>182.47</x:v>
      </x:c>
      <x:c r="H2013" s="2" t="str">
        <x:v>USD/shares</x:v>
      </x:c>
      <x:c r="I2013" s="2" t="str">
        <x:v>2016-12-31</x:v>
      </x:c>
      <x:c r="J2013" s="2" t="str">
        <x:v>2017-02-27</x:v>
      </x:c>
      <x:c r="K2013" s="2" t="str">
        <x:v>0001193125-17-056804</x:v>
      </x:c>
      <x:c r="L2013" s="2" t="str">
        <x:v>data/raw/filings/GS_0001193125-17-056804_d308759d10k.htm</x:v>
      </x:c>
      <x:c r="M2013" s="2" t="str">
        <x:v>https://www.sec.gov/Archives/edgar/data/886982/000119312517056804/d308759d10k.htm</x:v>
      </x:c>
      <x:c r="N2013" s="2" t="str"/>
      <x:c r="O2013" s="2" t="str"/>
      <x:c r="P2013" s="2" t="str">
        <x:v>Exact selected original table text</x:v>
      </x:c>
      <x:c r="Q2013" s="2" t="str">
        <x:v>Reported common book value per share</x:v>
      </x:c>
      <x:c r="R2013" s="2" t="str">
        <x:v>highlighted/GS_0001193125-17-056804_d308759d10k.htm</x:v>
      </x:c>
      <x:c r="S2013" s="2" t="str"/>
      <x:c r="T2013" s="2" t="str"/>
    </x:row>
    <x:row r="2014" ht="24" customHeight="1">
      <x:c r="C2014" s="2" t="str">
        <x:v>Historical Inputs!F2014</x:v>
      </x:c>
      <x:c r="D2014" s="2" t="str">
        <x:v>GS</x:v>
      </x:c>
      <x:c r="E2014" s="2" t="str">
        <x:v>FY2016</x:v>
      </x:c>
      <x:c r="F2014" s="2" t="str">
        <x:v>tbvps_reported</x:v>
      </x:c>
      <x:c r="G2014" s="2" t="n">
        <x:v>172.6</x:v>
      </x:c>
      <x:c r="H2014" s="2" t="str">
        <x:v>USD/shares</x:v>
      </x:c>
      <x:c r="I2014" s="2" t="str">
        <x:v>2016-12-31</x:v>
      </x:c>
      <x:c r="J2014" s="2" t="str">
        <x:v>2017-02-27</x:v>
      </x:c>
      <x:c r="K2014" s="2" t="str">
        <x:v>0001193125-17-056804</x:v>
      </x:c>
      <x:c r="L2014" s="2" t="str">
        <x:v>data/raw/filings/GS_0001193125-17-056804_d308759d10k.htm</x:v>
      </x:c>
      <x:c r="M2014" s="2" t="str">
        <x:v>https://www.sec.gov/Archives/edgar/data/886982/000119312517056804/d308759d10k.htm</x:v>
      </x:c>
      <x:c r="N2014" s="2" t="str"/>
      <x:c r="O2014" s="2" t="str"/>
      <x:c r="P2014" s="2" t="str">
        <x:v>Exact selected original table text</x:v>
      </x:c>
      <x:c r="Q2014" s="2" t="str">
        <x:v>Reported tangible book value per share</x:v>
      </x:c>
      <x:c r="R2014" s="2" t="str">
        <x:v>highlighted/GS_0001193125-17-056804_d308759d10k.htm</x:v>
      </x:c>
      <x:c r="S2014" s="2" t="str"/>
      <x:c r="T2014" s="2" t="str"/>
    </x:row>
    <x:row r="2015" ht="24" customHeight="1">
      <x:c r="C2015" s="2" t="str">
        <x:v>Historical Inputs!F2015</x:v>
      </x:c>
      <x:c r="D2015" s="2" t="str">
        <x:v>GS</x:v>
      </x:c>
      <x:c r="E2015" s="2" t="str">
        <x:v>FY2016</x:v>
      </x:c>
      <x:c r="F2015" s="2" t="str">
        <x:v>tce_reported</x:v>
      </x:c>
      <x:c r="G2015" s="2" t="str">
        <x:v>n.a.</x:v>
      </x:c>
      <x:c r="H2015" s="2" t="str">
        <x:v>USDm</x:v>
      </x:c>
      <x:c r="I2015" s="2" t="str">
        <x:v>2016-12-31</x:v>
      </x:c>
      <x:c r="J2015" s="2" t="str"/>
      <x:c r="K2015" s="2" t="str"/>
      <x:c r="L2015" s="2" t="str"/>
      <x:c r="M2015" s="2" t="str"/>
      <x:c r="N2015" s="2" t="str"/>
      <x:c r="O2015" s="2" t="str"/>
      <x:c r="P2015" s="2" t="str">
        <x:v>Not reported / unavailable</x:v>
      </x:c>
      <x:c r="Q2015" s="2" t="str">
        <x:v>Reported tangible common equity</x:v>
      </x:c>
      <x:c r="R2015" s="2" t="str"/>
      <x:c r="S2015" s="2" t="str"/>
      <x:c r="T2015" s="2" t="str"/>
    </x:row>
    <x:row r="2016" ht="24" customHeight="1">
      <x:c r="C2016" s="2" t="str">
        <x:v>Historical Inputs!F2016</x:v>
      </x:c>
      <x:c r="D2016" s="2" t="str">
        <x:v>GS</x:v>
      </x:c>
      <x:c r="E2016" s="2" t="str">
        <x:v>FY2017</x:v>
      </x:c>
      <x:c r="F2016" s="2" t="str">
        <x:v>assets</x:v>
      </x:c>
      <x:c r="G2016" s="2" t="n">
        <x:v>916776</x:v>
      </x:c>
      <x:c r="H2016" s="2" t="str">
        <x:v>USD</x:v>
      </x:c>
      <x:c r="I2016" s="2" t="str">
        <x:v>2017-12-31</x:v>
      </x:c>
      <x:c r="J2016" s="2" t="str">
        <x:v>2019-02-26</x:v>
      </x:c>
      <x:c r="K2016" s="2" t="str">
        <x:v>0001193125-19-050198</x:v>
      </x:c>
      <x:c r="L2016" s="2" t="str">
        <x:v>data/raw/filings/GS_0001193125-19-050198_d669877d10k.htm</x:v>
      </x:c>
      <x:c r="M2016" s="2" t="str">
        <x:v>https://www.sec.gov/Archives/edgar/data/886982/000119312519050198/d669877d10k.htm</x:v>
      </x:c>
      <x:c r="N2016" s="2" t="str"/>
      <x:c r="O2016" s="2" t="str"/>
      <x:c r="P2016" s="2" t="str">
        <x:v>Structured source retained; exact visible anchor requires review</x:v>
      </x:c>
      <x:c r="Q2016" s="2" t="str">
        <x:v>Assets</x:v>
      </x:c>
      <x:c r="R2016" s="2" t="str"/>
      <x:c r="S2016" s="2" t="str"/>
      <x:c r="T2016" s="2" t="str"/>
    </x:row>
    <x:row r="2017" ht="24" customHeight="1">
      <x:c r="C2017" s="2" t="str">
        <x:v>Historical Inputs!F2017</x:v>
      </x:c>
      <x:c r="D2017" s="2" t="str">
        <x:v>GS</x:v>
      </x:c>
      <x:c r="E2017" s="2" t="str">
        <x:v>FY2017</x:v>
      </x:c>
      <x:c r="F2017" s="2" t="str">
        <x:v>liabilities</x:v>
      </x:c>
      <x:c r="G2017" s="2" t="n">
        <x:v>834533</x:v>
      </x:c>
      <x:c r="H2017" s="2" t="str">
        <x:v>USD</x:v>
      </x:c>
      <x:c r="I2017" s="2" t="str">
        <x:v>2017-12-31</x:v>
      </x:c>
      <x:c r="J2017" s="2" t="str">
        <x:v>2019-02-26</x:v>
      </x:c>
      <x:c r="K2017" s="2" t="str">
        <x:v>0001193125-19-050198</x:v>
      </x:c>
      <x:c r="L2017" s="2" t="str">
        <x:v>data/raw/filings/GS_0001193125-19-050198_d669877d10k.htm</x:v>
      </x:c>
      <x:c r="M2017" s="2" t="str">
        <x:v>https://www.sec.gov/Archives/edgar/data/886982/000119312519050198/d669877d10k.htm</x:v>
      </x:c>
      <x:c r="N2017" s="2" t="str"/>
      <x:c r="O2017" s="2" t="str"/>
      <x:c r="P2017" s="2" t="str">
        <x:v>Structured source retained; exact visible anchor requires review</x:v>
      </x:c>
      <x:c r="Q2017" s="2" t="str">
        <x:v>Liabilities</x:v>
      </x:c>
      <x:c r="R2017" s="2" t="str"/>
      <x:c r="S2017" s="2" t="str"/>
      <x:c r="T2017" s="2" t="str"/>
    </x:row>
    <x:row r="2018" ht="24" customHeight="1">
      <x:c r="C2018" s="2" t="str">
        <x:v>Historical Inputs!F2018</x:v>
      </x:c>
      <x:c r="D2018" s="2" t="str">
        <x:v>GS</x:v>
      </x:c>
      <x:c r="E2018" s="2" t="str">
        <x:v>FY2017</x:v>
      </x:c>
      <x:c r="F2018" s="2" t="str">
        <x:v>equity</x:v>
      </x:c>
      <x:c r="G2018" s="2" t="n">
        <x:v>82243</x:v>
      </x:c>
      <x:c r="H2018" s="2" t="str">
        <x:v>USD</x:v>
      </x:c>
      <x:c r="I2018" s="2" t="str">
        <x:v>2017-12-31</x:v>
      </x:c>
      <x:c r="J2018" s="2" t="str">
        <x:v>2020-02-21</x:v>
      </x:c>
      <x:c r="K2018" s="2" t="str">
        <x:v>0001193125-20-043853</x:v>
      </x:c>
      <x:c r="L2018" s="2" t="str">
        <x:v>data/raw/filings/GS_0001193125-20-043853_d826673d10k.htm</x:v>
      </x:c>
      <x:c r="M2018" s="2" t="str">
        <x:v>https://www.sec.gov/Archives/edgar/data/886982/000119312520043853/d826673d10k.htm</x:v>
      </x:c>
      <x:c r="N2018" s="2" t="str"/>
      <x:c r="O2018" s="2" t="str"/>
      <x:c r="P2018" s="2" t="str">
        <x:v>Structured source retained; exact visible anchor requires review</x:v>
      </x:c>
      <x:c r="Q2018" s="2" t="str">
        <x:v>Stockholders' Equity Attributable to Parent</x:v>
      </x:c>
      <x:c r="R2018" s="2" t="str"/>
      <x:c r="S2018" s="2" t="str"/>
      <x:c r="T2018" s="2" t="str"/>
    </x:row>
    <x:row r="2019" ht="24" customHeight="1">
      <x:c r="C2019" s="2" t="str">
        <x:v>Historical Inputs!F2019</x:v>
      </x:c>
      <x:c r="D2019" s="2" t="str">
        <x:v>GS</x:v>
      </x:c>
      <x:c r="E2019" s="2" t="str">
        <x:v>FY2017</x:v>
      </x:c>
      <x:c r="F2019" s="2" t="str">
        <x:v>preferred</x:v>
      </x:c>
      <x:c r="G2019" s="2" t="n">
        <x:v>11853</x:v>
      </x:c>
      <x:c r="H2019" s="2" t="str">
        <x:v>USD</x:v>
      </x:c>
      <x:c r="I2019" s="2" t="str">
        <x:v>2017-12-31</x:v>
      </x:c>
      <x:c r="J2019" s="2" t="str">
        <x:v>2019-02-26</x:v>
      </x:c>
      <x:c r="K2019" s="2" t="str">
        <x:v>0001193125-19-050198</x:v>
      </x:c>
      <x:c r="L2019" s="2" t="str">
        <x:v>data/raw/filings/GS_0001193125-19-050198_d669877d10k.htm</x:v>
      </x:c>
      <x:c r="M2019" s="2" t="str">
        <x:v>https://www.sec.gov/Archives/edgar/data/886982/000119312519050198/d669877d10k.htm</x:v>
      </x:c>
      <x:c r="N2019" s="2" t="str"/>
      <x:c r="O2019" s="2" t="str"/>
      <x:c r="P2019" s="2" t="str">
        <x:v>Structured source retained; exact visible anchor requires review</x:v>
      </x:c>
      <x:c r="Q2019" s="2" t="str">
        <x:v>Preferred Stock, Value, Issued</x:v>
      </x:c>
      <x:c r="R2019" s="2" t="str"/>
      <x:c r="S2019" s="2" t="str"/>
      <x:c r="T2019" s="2" t="str"/>
    </x:row>
    <x:row r="2020" ht="24" customHeight="1">
      <x:c r="C2020" s="2" t="str">
        <x:v>Historical Inputs!F2020</x:v>
      </x:c>
      <x:c r="D2020" s="2" t="str">
        <x:v>GS</x:v>
      </x:c>
      <x:c r="E2020" s="2" t="str">
        <x:v>FY2017</x:v>
      </x:c>
      <x:c r="F2020" s="2" t="str">
        <x:v>common_equity_reported</x:v>
      </x:c>
      <x:c r="G2020" s="2" t="str">
        <x:v>n.a.</x:v>
      </x:c>
      <x:c r="H2020" s="2" t="str">
        <x:v>USDm</x:v>
      </x:c>
      <x:c r="I2020" s="2" t="str">
        <x:v>2017-12-31</x:v>
      </x:c>
      <x:c r="J2020" s="2" t="str"/>
      <x:c r="K2020" s="2" t="str"/>
      <x:c r="L2020" s="2" t="str"/>
      <x:c r="M2020" s="2" t="str"/>
      <x:c r="N2020" s="2" t="str"/>
      <x:c r="O2020" s="2" t="str"/>
      <x:c r="P2020" s="2" t="str">
        <x:v>Not reported / unavailable</x:v>
      </x:c>
      <x:c r="Q2020" s="2" t="str">
        <x:v>Reported common shareholders equity</x:v>
      </x:c>
      <x:c r="R2020" s="2" t="str"/>
      <x:c r="S2020" s="2" t="str"/>
      <x:c r="T2020" s="2" t="str"/>
    </x:row>
    <x:row r="2021" ht="24" customHeight="1">
      <x:c r="C2021" s="2" t="str">
        <x:v>Historical Inputs!F2021</x:v>
      </x:c>
      <x:c r="D2021" s="2" t="str">
        <x:v>GS</x:v>
      </x:c>
      <x:c r="E2021" s="2" t="str">
        <x:v>FY2017</x:v>
      </x:c>
      <x:c r="F2021" s="2" t="str">
        <x:v>goodwill</x:v>
      </x:c>
      <x:c r="G2021" s="2" t="n">
        <x:v>3665</x:v>
      </x:c>
      <x:c r="H2021" s="2" t="str">
        <x:v>USD</x:v>
      </x:c>
      <x:c r="I2021" s="2" t="str">
        <x:v>2017-12-31</x:v>
      </x:c>
      <x:c r="J2021" s="2" t="str">
        <x:v>2019-02-26</x:v>
      </x:c>
      <x:c r="K2021" s="2" t="str">
        <x:v>0001193125-19-050198</x:v>
      </x:c>
      <x:c r="L2021" s="2" t="str">
        <x:v>data/raw/filings/GS_0001193125-19-050198_d669877d10k.htm</x:v>
      </x:c>
      <x:c r="M2021" s="2" t="str">
        <x:v>https://www.sec.gov/Archives/edgar/data/886982/000119312519050198/d669877d10k.htm</x:v>
      </x:c>
      <x:c r="N2021" s="2" t="str"/>
      <x:c r="O2021" s="2" t="str"/>
      <x:c r="P2021" s="2" t="str">
        <x:v>Structured source retained; exact visible anchor requires review</x:v>
      </x:c>
      <x:c r="Q2021" s="2" t="str">
        <x:v>Goodwill</x:v>
      </x:c>
      <x:c r="R2021" s="2" t="str"/>
      <x:c r="S2021" s="2" t="str"/>
      <x:c r="T2021" s="2" t="str"/>
    </x:row>
    <x:row r="2022" ht="24" customHeight="1">
      <x:c r="C2022" s="2" t="str">
        <x:v>Historical Inputs!F2022</x:v>
      </x:c>
      <x:c r="D2022" s="2" t="str">
        <x:v>GS</x:v>
      </x:c>
      <x:c r="E2022" s="2" t="str">
        <x:v>FY2017</x:v>
      </x:c>
      <x:c r="F2022" s="2" t="str">
        <x:v>intangibles</x:v>
      </x:c>
      <x:c r="G2022" s="2" t="n">
        <x:v>373</x:v>
      </x:c>
      <x:c r="H2022" s="2" t="str">
        <x:v>USD</x:v>
      </x:c>
      <x:c r="I2022" s="2" t="str">
        <x:v>2017-12-31</x:v>
      </x:c>
      <x:c r="J2022" s="2" t="str">
        <x:v>2019-02-26</x:v>
      </x:c>
      <x:c r="K2022" s="2" t="str">
        <x:v>0001193125-19-050198</x:v>
      </x:c>
      <x:c r="L2022" s="2" t="str">
        <x:v>data/raw/filings/GS_0001193125-19-050198_d669877d10k.htm</x:v>
      </x:c>
      <x:c r="M2022" s="2" t="str">
        <x:v>https://www.sec.gov/Archives/edgar/data/886982/000119312519050198/d669877d10k.htm</x:v>
      </x:c>
      <x:c r="N2022" s="2" t="str"/>
      <x:c r="O2022" s="2" t="str"/>
      <x:c r="P2022" s="2" t="str">
        <x:v>Structured source retained; exact visible anchor requires review</x:v>
      </x:c>
      <x:c r="Q2022" s="2" t="str">
        <x:v>Intangible Assets, Net (Excluding Goodwill)</x:v>
      </x:c>
      <x:c r="R2022" s="2" t="str"/>
      <x:c r="S2022" s="2" t="str"/>
      <x:c r="T2022" s="2" t="str"/>
    </x:row>
    <x:row r="2023" ht="24" customHeight="1">
      <x:c r="C2023" s="2" t="str">
        <x:v>Historical Inputs!F2023</x:v>
      </x:c>
      <x:c r="D2023" s="2" t="str">
        <x:v>GS</x:v>
      </x:c>
      <x:c r="E2023" s="2" t="str">
        <x:v>FY2017</x:v>
      </x:c>
      <x:c r="F2023" s="2" t="str">
        <x:v>intangibles_total</x:v>
      </x:c>
      <x:c r="G2023" s="2" t="str">
        <x:v>n.a.</x:v>
      </x:c>
      <x:c r="H2023" s="2" t="str">
        <x:v>USDm</x:v>
      </x:c>
      <x:c r="I2023" s="2" t="str">
        <x:v>2017-12-31</x:v>
      </x:c>
      <x:c r="J2023" s="2" t="str"/>
      <x:c r="K2023" s="2" t="str"/>
      <x:c r="L2023" s="2" t="str"/>
      <x:c r="M2023" s="2" t="str"/>
      <x:c r="N2023" s="2" t="str"/>
      <x:c r="O2023" s="2" t="str"/>
      <x:c r="P2023" s="2" t="str">
        <x:v>Not reported / unavailable</x:v>
      </x:c>
      <x:c r="Q2023" s="2" t="str">
        <x:v>Reported goodwill and intangible assets combined</x:v>
      </x:c>
      <x:c r="R2023" s="2" t="str"/>
      <x:c r="S2023" s="2" t="str"/>
      <x:c r="T2023" s="2" t="str"/>
    </x:row>
    <x:row r="2024" ht="24" customHeight="1">
      <x:c r="C2024" s="2" t="str">
        <x:v>Historical Inputs!F2024</x:v>
      </x:c>
      <x:c r="D2024" s="2" t="str">
        <x:v>GS</x:v>
      </x:c>
      <x:c r="E2024" s="2" t="str">
        <x:v>FY2017</x:v>
      </x:c>
      <x:c r="F2024" s="2" t="str">
        <x:v>shares_end</x:v>
      </x:c>
      <x:c r="G2024" s="2" t="n">
        <x:v>374.808805</x:v>
      </x:c>
      <x:c r="H2024" s="2" t="str">
        <x:v>shares</x:v>
      </x:c>
      <x:c r="I2024" s="2" t="str">
        <x:v>2017-12-31</x:v>
      </x:c>
      <x:c r="J2024" s="2" t="str">
        <x:v>2019-02-26</x:v>
      </x:c>
      <x:c r="K2024" s="2" t="str">
        <x:v>0001193125-19-050198</x:v>
      </x:c>
      <x:c r="L2024" s="2" t="str">
        <x:v>data/raw/filings/GS_0001193125-19-050198_d669877d10k.htm</x:v>
      </x:c>
      <x:c r="M2024" s="2" t="str">
        <x:v>https://www.sec.gov/Archives/edgar/data/886982/000119312519050198/d669877d10k.htm</x:v>
      </x:c>
      <x:c r="N2024" s="2" t="str"/>
      <x:c r="O2024" s="2" t="str"/>
      <x:c r="P2024" s="2" t="str">
        <x:v>Structured source retained; exact visible anchor requires review</x:v>
      </x:c>
      <x:c r="Q2024" s="2" t="str">
        <x:v>Common Stock, Shares, Outstanding</x:v>
      </x:c>
      <x:c r="R2024" s="2" t="str"/>
      <x:c r="S2024" s="2" t="str"/>
      <x:c r="T2024" s="2" t="str"/>
    </x:row>
    <x:row r="2025" ht="24" customHeight="1">
      <x:c r="C2025" s="2" t="str">
        <x:v>Historical Inputs!F2025</x:v>
      </x:c>
      <x:c r="D2025" s="2" t="str">
        <x:v>GS</x:v>
      </x:c>
      <x:c r="E2025" s="2" t="str">
        <x:v>FY2017</x:v>
      </x:c>
      <x:c r="F2025" s="2" t="str">
        <x:v>shares_issued</x:v>
      </x:c>
      <x:c r="G2025" s="2" t="n">
        <x:v>884.592863</x:v>
      </x:c>
      <x:c r="H2025" s="2" t="str">
        <x:v>shares</x:v>
      </x:c>
      <x:c r="I2025" s="2" t="str">
        <x:v>2017-12-31</x:v>
      </x:c>
      <x:c r="J2025" s="2" t="str">
        <x:v>2019-02-26</x:v>
      </x:c>
      <x:c r="K2025" s="2" t="str">
        <x:v>0001193125-19-050198</x:v>
      </x:c>
      <x:c r="L2025" s="2" t="str">
        <x:v>data/raw/filings/GS_0001193125-19-050198_d669877d10k.htm</x:v>
      </x:c>
      <x:c r="M2025" s="2" t="str">
        <x:v>https://www.sec.gov/Archives/edgar/data/886982/000119312519050198/d669877d10k.htm</x:v>
      </x:c>
      <x:c r="N2025" s="2" t="str"/>
      <x:c r="O2025" s="2" t="str"/>
      <x:c r="P2025" s="2" t="str">
        <x:v>Structured source retained; exact visible anchor requires review</x:v>
      </x:c>
      <x:c r="Q2025" s="2" t="str">
        <x:v>Common Stock, Shares, Issued</x:v>
      </x:c>
      <x:c r="R2025" s="2" t="str"/>
      <x:c r="S2025" s="2" t="str"/>
      <x:c r="T2025" s="2" t="str"/>
    </x:row>
    <x:row r="2026" ht="24" customHeight="1">
      <x:c r="C2026" s="2" t="str">
        <x:v>Historical Inputs!F2026</x:v>
      </x:c>
      <x:c r="D2026" s="2" t="str">
        <x:v>GS</x:v>
      </x:c>
      <x:c r="E2026" s="2" t="str">
        <x:v>FY2017</x:v>
      </x:c>
      <x:c r="F2026" s="2" t="str">
        <x:v>shares_treasury</x:v>
      </x:c>
      <x:c r="G2026" s="2" t="n">
        <x:v>509.78406</x:v>
      </x:c>
      <x:c r="H2026" s="2" t="str">
        <x:v>shares</x:v>
      </x:c>
      <x:c r="I2026" s="2" t="str">
        <x:v>2017-12-31</x:v>
      </x:c>
      <x:c r="J2026" s="2" t="str">
        <x:v>2019-02-26</x:v>
      </x:c>
      <x:c r="K2026" s="2" t="str">
        <x:v>0001193125-19-050198</x:v>
      </x:c>
      <x:c r="L2026" s="2" t="str">
        <x:v>data/raw/filings/GS_0001193125-19-050198_d669877d10k.htm</x:v>
      </x:c>
      <x:c r="M2026" s="2" t="str">
        <x:v>https://www.sec.gov/Archives/edgar/data/886982/000119312519050198/d669877d10k.htm</x:v>
      </x:c>
      <x:c r="N2026" s="2" t="str"/>
      <x:c r="O2026" s="2" t="str"/>
      <x:c r="P2026" s="2" t="str">
        <x:v>Structured source retained; exact visible anchor requires review</x:v>
      </x:c>
      <x:c r="Q2026" s="2" t="str">
        <x:v>Treasury Stock, Shares</x:v>
      </x:c>
      <x:c r="R2026" s="2" t="str"/>
      <x:c r="S2026" s="2" t="str"/>
      <x:c r="T2026" s="2" t="str"/>
    </x:row>
    <x:row r="2027" ht="24" customHeight="1">
      <x:c r="C2027" s="2" t="str">
        <x:v>Historical Inputs!F2027</x:v>
      </x:c>
      <x:c r="D2027" s="2" t="str">
        <x:v>GS</x:v>
      </x:c>
      <x:c r="E2027" s="2" t="str">
        <x:v>FY2017</x:v>
      </x:c>
      <x:c r="F2027" s="2" t="str">
        <x:v>deposits</x:v>
      </x:c>
      <x:c r="G2027" s="2" t="n">
        <x:v>138604</x:v>
      </x:c>
      <x:c r="H2027" s="2" t="str">
        <x:v>USD</x:v>
      </x:c>
      <x:c r="I2027" s="2" t="str">
        <x:v>2017-12-31</x:v>
      </x:c>
      <x:c r="J2027" s="2" t="str">
        <x:v>2019-02-26</x:v>
      </x:c>
      <x:c r="K2027" s="2" t="str">
        <x:v>0001193125-19-050198</x:v>
      </x:c>
      <x:c r="L2027" s="2" t="str">
        <x:v>data/raw/filings/GS_0001193125-19-050198_d669877d10k.htm</x:v>
      </x:c>
      <x:c r="M2027" s="2" t="str">
        <x:v>https://www.sec.gov/Archives/edgar/data/886982/000119312519050198/d669877d10k.htm</x:v>
      </x:c>
      <x:c r="N2027" s="2" t="str"/>
      <x:c r="O2027" s="2" t="str"/>
      <x:c r="P2027" s="2" t="str">
        <x:v>Structured source retained; exact visible anchor requires review</x:v>
      </x:c>
      <x:c r="Q2027" s="2" t="str">
        <x:v>Deposits</x:v>
      </x:c>
      <x:c r="R2027" s="2" t="str"/>
      <x:c r="S2027" s="2" t="str"/>
      <x:c r="T2027" s="2" t="str"/>
    </x:row>
    <x:row r="2028" ht="24" customHeight="1">
      <x:c r="C2028" s="2" t="str">
        <x:v>Historical Inputs!F2028</x:v>
      </x:c>
      <x:c r="D2028" s="2" t="str">
        <x:v>GS</x:v>
      </x:c>
      <x:c r="E2028" s="2" t="str">
        <x:v>FY2017</x:v>
      </x:c>
      <x:c r="F2028" s="2" t="str">
        <x:v>loans_gross</x:v>
      </x:c>
      <x:c r="G2028" s="2" t="str">
        <x:v>n.a.</x:v>
      </x:c>
      <x:c r="H2028" s="2" t="str">
        <x:v>USDm</x:v>
      </x:c>
      <x:c r="I2028" s="2" t="str">
        <x:v>2017-12-31</x:v>
      </x:c>
      <x:c r="J2028" s="2" t="str"/>
      <x:c r="K2028" s="2" t="str"/>
      <x:c r="L2028" s="2" t="str"/>
      <x:c r="M2028" s="2" t="str"/>
      <x:c r="N2028" s="2" t="str"/>
      <x:c r="O2028" s="2" t="str"/>
      <x:c r="P2028" s="2" t="str">
        <x:v>Not reported / unavailable</x:v>
      </x:c>
      <x:c r="Q2028" s="2" t="str">
        <x:v>Gross loans and leases selected definition</x:v>
      </x:c>
      <x:c r="R2028" s="2" t="str"/>
      <x:c r="S2028" s="2" t="str"/>
      <x:c r="T2028" s="2" t="str"/>
    </x:row>
    <x:row r="2029" ht="24" customHeight="1">
      <x:c r="C2029" s="2" t="str">
        <x:v>Historical Inputs!F2029</x:v>
      </x:c>
      <x:c r="D2029" s="2" t="str">
        <x:v>GS</x:v>
      </x:c>
      <x:c r="E2029" s="2" t="str">
        <x:v>FY2017</x:v>
      </x:c>
      <x:c r="F2029" s="2" t="str">
        <x:v>loans_net</x:v>
      </x:c>
      <x:c r="G2029" s="2" t="n">
        <x:v>65933</x:v>
      </x:c>
      <x:c r="H2029" s="2" t="str">
        <x:v>USD</x:v>
      </x:c>
      <x:c r="I2029" s="2" t="str">
        <x:v>2017-12-31</x:v>
      </x:c>
      <x:c r="J2029" s="2" t="str">
        <x:v>2019-02-26</x:v>
      </x:c>
      <x:c r="K2029" s="2" t="str">
        <x:v>0001193125-19-050198</x:v>
      </x:c>
      <x:c r="L2029" s="2" t="str">
        <x:v>data/raw/filings/GS_0001193125-19-050198_d669877d10k.htm</x:v>
      </x:c>
      <x:c r="M2029" s="2" t="str">
        <x:v>https://www.sec.gov/Archives/edgar/data/886982/000119312519050198/d669877d10k.htm</x:v>
      </x:c>
      <x:c r="N2029" s="2" t="str"/>
      <x:c r="O2029" s="2" t="str"/>
      <x:c r="P2029" s="2" t="str">
        <x:v>Structured source retained; exact visible anchor requires review</x:v>
      </x:c>
      <x:c r="Q2029" s="2" t="str">
        <x:v>Loans and Leases Receivable, Net Amount</x:v>
      </x:c>
      <x:c r="R2029" s="2" t="str"/>
      <x:c r="S2029" s="2" t="str"/>
      <x:c r="T2029" s="2" t="str"/>
    </x:row>
    <x:row r="2030" ht="24" customHeight="1">
      <x:c r="C2030" s="2" t="str">
        <x:v>Historical Inputs!F2030</x:v>
      </x:c>
      <x:c r="D2030" s="2" t="str">
        <x:v>GS</x:v>
      </x:c>
      <x:c r="E2030" s="2" t="str">
        <x:v>FY2017</x:v>
      </x:c>
      <x:c r="F2030" s="2" t="str">
        <x:v>allowance</x:v>
      </x:c>
      <x:c r="G2030" s="2" t="str">
        <x:v>n.a.</x:v>
      </x:c>
      <x:c r="H2030" s="2" t="str">
        <x:v>USDm</x:v>
      </x:c>
      <x:c r="I2030" s="2" t="str">
        <x:v>2017-12-31</x:v>
      </x:c>
      <x:c r="J2030" s="2" t="str"/>
      <x:c r="K2030" s="2" t="str"/>
      <x:c r="L2030" s="2" t="str"/>
      <x:c r="M2030" s="2" t="str"/>
      <x:c r="N2030" s="2" t="str"/>
      <x:c r="O2030" s="2" t="str"/>
      <x:c r="P2030" s="2" t="str">
        <x:v>Not reported / unavailable</x:v>
      </x:c>
      <x:c r="Q2030" s="2" t="str">
        <x:v>Loan allowance for credit losses</x:v>
      </x:c>
      <x:c r="R2030" s="2" t="str"/>
      <x:c r="S2030" s="2" t="str"/>
      <x:c r="T2030" s="2" t="str"/>
    </x:row>
    <x:row r="2031" ht="24" customHeight="1">
      <x:c r="C2031" s="2" t="str">
        <x:v>Historical Inputs!F2031</x:v>
      </x:c>
      <x:c r="D2031" s="2" t="str">
        <x:v>GS</x:v>
      </x:c>
      <x:c r="E2031" s="2" t="str">
        <x:v>FY2017</x:v>
      </x:c>
      <x:c r="F2031" s="2" t="str">
        <x:v>nonaccrual</x:v>
      </x:c>
      <x:c r="G2031" s="2" t="str">
        <x:v>n.a.</x:v>
      </x:c>
      <x:c r="H2031" s="2" t="str">
        <x:v>USDm</x:v>
      </x:c>
      <x:c r="I2031" s="2" t="str">
        <x:v>2017-12-31</x:v>
      </x:c>
      <x:c r="J2031" s="2" t="str"/>
      <x:c r="K2031" s="2" t="str"/>
      <x:c r="L2031" s="2" t="str"/>
      <x:c r="M2031" s="2" t="str"/>
      <x:c r="N2031" s="2" t="str"/>
      <x:c r="O2031" s="2" t="str"/>
      <x:c r="P2031" s="2" t="str">
        <x:v>Not reported / unavailable</x:v>
      </x:c>
      <x:c r="Q2031" s="2" t="str">
        <x:v>Nonaccrual</x:v>
      </x:c>
      <x:c r="R2031" s="2" t="str"/>
      <x:c r="S2031" s="2" t="str"/>
      <x:c r="T2031" s="2" t="str"/>
    </x:row>
    <x:row r="2032" ht="24" customHeight="1">
      <x:c r="C2032" s="2" t="str">
        <x:v>Historical Inputs!F2032</x:v>
      </x:c>
      <x:c r="D2032" s="2" t="str">
        <x:v>GS</x:v>
      </x:c>
      <x:c r="E2032" s="2" t="str">
        <x:v>FY2017</x:v>
      </x:c>
      <x:c r="F2032" s="2" t="str">
        <x:v>cash</x:v>
      </x:c>
      <x:c r="G2032" s="2" t="n">
        <x:v>110051</x:v>
      </x:c>
      <x:c r="H2032" s="2" t="str">
        <x:v>USD</x:v>
      </x:c>
      <x:c r="I2032" s="2" t="str">
        <x:v>2017-12-31</x:v>
      </x:c>
      <x:c r="J2032" s="2" t="str">
        <x:v>2021-02-22</x:v>
      </x:c>
      <x:c r="K2032" s="2" t="str">
        <x:v>0001193125-21-049380</x:v>
      </x:c>
      <x:c r="L2032" s="2" t="str">
        <x:v>data/raw/filings/GS_0001193125-21-049380_d39654d10k.htm</x:v>
      </x:c>
      <x:c r="M2032" s="2" t="str">
        <x:v>https://www.sec.gov/Archives/edgar/data/886982/000119312521049380/d39654d10k.htm</x:v>
      </x:c>
      <x:c r="N2032" s="2" t="str"/>
      <x:c r="O2032" s="2" t="str"/>
      <x:c r="P2032" s="2" t="str">
        <x:v>Structured source retained; exact visible anchor requires review</x:v>
      </x:c>
      <x:c r="Q2032" s="2" t="str">
        <x:v>Cash and Cash Equivalents, at Carrying Value</x:v>
      </x:c>
      <x:c r="R2032" s="2" t="str"/>
      <x:c r="S2032" s="2" t="str"/>
      <x:c r="T2032" s="2" t="str"/>
    </x:row>
    <x:row r="2033" ht="24" customHeight="1">
      <x:c r="C2033" s="2" t="str">
        <x:v>Historical Inputs!F2033</x:v>
      </x:c>
      <x:c r="D2033" s="2" t="str">
        <x:v>GS</x:v>
      </x:c>
      <x:c r="E2033" s="2" t="str">
        <x:v>FY2017</x:v>
      </x:c>
      <x:c r="F2033" s="2" t="str">
        <x:v>aoci</x:v>
      </x:c>
      <x:c r="G2033" s="2" t="n">
        <x:v>-1880</x:v>
      </x:c>
      <x:c r="H2033" s="2" t="str">
        <x:v>USD</x:v>
      </x:c>
      <x:c r="I2033" s="2" t="str">
        <x:v>2017-12-31</x:v>
      </x:c>
      <x:c r="J2033" s="2" t="str">
        <x:v>2019-02-26</x:v>
      </x:c>
      <x:c r="K2033" s="2" t="str">
        <x:v>0001193125-19-050198</x:v>
      </x:c>
      <x:c r="L2033" s="2" t="str">
        <x:v>data/raw/filings/GS_0001193125-19-050198_d669877d10k.htm</x:v>
      </x:c>
      <x:c r="M2033" s="2" t="str">
        <x:v>https://www.sec.gov/Archives/edgar/data/886982/000119312519050198/d669877d10k.htm</x:v>
      </x:c>
      <x:c r="N2033" s="2" t="str"/>
      <x:c r="O2033" s="2" t="str"/>
      <x:c r="P2033" s="2" t="str">
        <x:v>Structured source retained; exact visible anchor requires review</x:v>
      </x:c>
      <x:c r="Q2033" s="2" t="str">
        <x:v>Accumulated Other Comprehensive Income (Loss), Net of Tax</x:v>
      </x:c>
      <x:c r="R2033" s="2" t="str"/>
      <x:c r="S2033" s="2" t="str"/>
      <x:c r="T2033" s="2" t="str"/>
    </x:row>
    <x:row r="2034" ht="24" customHeight="1">
      <x:c r="C2034" s="2" t="str">
        <x:v>Historical Inputs!F2034</x:v>
      </x:c>
      <x:c r="D2034" s="2" t="str">
        <x:v>GS</x:v>
      </x:c>
      <x:c r="E2034" s="2" t="str">
        <x:v>FY2017</x:v>
      </x:c>
      <x:c r="F2034" s="2" t="str">
        <x:v>nii</x:v>
      </x:c>
      <x:c r="G2034" s="2" t="n">
        <x:v>2932</x:v>
      </x:c>
      <x:c r="H2034" s="2" t="str">
        <x:v>USD</x:v>
      </x:c>
      <x:c r="I2034" s="2" t="str">
        <x:v>2017-12-31</x:v>
      </x:c>
      <x:c r="J2034" s="2" t="str">
        <x:v>2020-02-21</x:v>
      </x:c>
      <x:c r="K2034" s="2" t="str">
        <x:v>0001193125-20-043853</x:v>
      </x:c>
      <x:c r="L2034" s="2" t="str">
        <x:v>data/raw/filings/GS_0001193125-20-043853_d826673d10k.htm</x:v>
      </x:c>
      <x:c r="M2034" s="2" t="str">
        <x:v>https://www.sec.gov/Archives/edgar/data/886982/000119312520043853/d826673d10k.htm</x:v>
      </x:c>
      <x:c r="N2034" s="2" t="str"/>
      <x:c r="O2034" s="2" t="str"/>
      <x:c r="P2034" s="2" t="str">
        <x:v>Structured source retained; exact visible anchor requires review</x:v>
      </x:c>
      <x:c r="Q2034" s="2" t="str">
        <x:v>Interest Income (Expense), Net</x:v>
      </x:c>
      <x:c r="R2034" s="2" t="str"/>
      <x:c r="S2034" s="2" t="str"/>
      <x:c r="T2034" s="2" t="str"/>
    </x:row>
    <x:row r="2035" ht="24" customHeight="1">
      <x:c r="C2035" s="2" t="str">
        <x:v>Historical Inputs!F2035</x:v>
      </x:c>
      <x:c r="D2035" s="2" t="str">
        <x:v>GS</x:v>
      </x:c>
      <x:c r="E2035" s="2" t="str">
        <x:v>FY2017</x:v>
      </x:c>
      <x:c r="F2035" s="2" t="str">
        <x:v>noninterest_income</x:v>
      </x:c>
      <x:c r="G2035" s="2" t="n">
        <x:v>29798</x:v>
      </x:c>
      <x:c r="H2035" s="2" t="str">
        <x:v>USD</x:v>
      </x:c>
      <x:c r="I2035" s="2" t="str">
        <x:v>2017-12-31</x:v>
      </x:c>
      <x:c r="J2035" s="2" t="str">
        <x:v>2020-02-21</x:v>
      </x:c>
      <x:c r="K2035" s="2" t="str">
        <x:v>0001193125-20-043853</x:v>
      </x:c>
      <x:c r="L2035" s="2" t="str">
        <x:v>data/raw/filings/GS_0001193125-20-043853_d826673d10k.htm</x:v>
      </x:c>
      <x:c r="M2035" s="2" t="str">
        <x:v>https://www.sec.gov/Archives/edgar/data/886982/000119312520043853/d826673d10k.htm</x:v>
      </x:c>
      <x:c r="N2035" s="2" t="str"/>
      <x:c r="O2035" s="2" t="str"/>
      <x:c r="P2035" s="2" t="str">
        <x:v>Structured source retained; exact visible anchor requires review</x:v>
      </x:c>
      <x:c r="Q2035" s="2" t="str">
        <x:v>Noninterest Income</x:v>
      </x:c>
      <x:c r="R2035" s="2" t="str"/>
      <x:c r="S2035" s="2" t="str"/>
      <x:c r="T2035" s="2" t="str"/>
    </x:row>
    <x:row r="2036" ht="24" customHeight="1">
      <x:c r="C2036" s="2" t="str">
        <x:v>Historical Inputs!F2036</x:v>
      </x:c>
      <x:c r="D2036" s="2" t="str">
        <x:v>GS</x:v>
      </x:c>
      <x:c r="E2036" s="2" t="str">
        <x:v>FY2017</x:v>
      </x:c>
      <x:c r="F2036" s="2" t="str">
        <x:v>revenue_reported</x:v>
      </x:c>
      <x:c r="G2036" s="2" t="n">
        <x:v>32730</x:v>
      </x:c>
      <x:c r="H2036" s="2" t="str">
        <x:v>USD</x:v>
      </x:c>
      <x:c r="I2036" s="2" t="str">
        <x:v>2017-12-31</x:v>
      </x:c>
      <x:c r="J2036" s="2" t="str">
        <x:v>2020-02-21</x:v>
      </x:c>
      <x:c r="K2036" s="2" t="str">
        <x:v>0001193125-20-043853</x:v>
      </x:c>
      <x:c r="L2036" s="2" t="str">
        <x:v>data/raw/filings/GS_0001193125-20-043853_d826673d10k.htm</x:v>
      </x:c>
      <x:c r="M2036" s="2" t="str">
        <x:v>https://www.sec.gov/Archives/edgar/data/886982/000119312520043853/d826673d10k.htm</x:v>
      </x:c>
      <x:c r="N2036" s="2" t="str"/>
      <x:c r="O2036" s="2" t="str"/>
      <x:c r="P2036" s="2" t="str">
        <x:v>Structured source retained; exact visible anchor requires review</x:v>
      </x:c>
      <x:c r="Q2036" s="2" t="str">
        <x:v>Revenues, Net of Interest Expense</x:v>
      </x:c>
      <x:c r="R2036" s="2" t="str"/>
      <x:c r="S2036" s="2" t="str"/>
      <x:c r="T2036" s="2" t="str"/>
    </x:row>
    <x:row r="2037" ht="24" customHeight="1">
      <x:c r="C2037" s="2" t="str">
        <x:v>Historical Inputs!F2037</x:v>
      </x:c>
      <x:c r="D2037" s="2" t="str">
        <x:v>GS</x:v>
      </x:c>
      <x:c r="E2037" s="2" t="str">
        <x:v>FY2017</x:v>
      </x:c>
      <x:c r="F2037" s="2" t="str">
        <x:v>opex</x:v>
      </x:c>
      <x:c r="G2037" s="2" t="n">
        <x:v>20941</x:v>
      </x:c>
      <x:c r="H2037" s="2" t="str">
        <x:v>USD</x:v>
      </x:c>
      <x:c r="I2037" s="2" t="str">
        <x:v>2017-12-31</x:v>
      </x:c>
      <x:c r="J2037" s="2" t="str">
        <x:v>2020-02-21</x:v>
      </x:c>
      <x:c r="K2037" s="2" t="str">
        <x:v>0001193125-20-043853</x:v>
      </x:c>
      <x:c r="L2037" s="2" t="str">
        <x:v>data/raw/filings/GS_0001193125-20-043853_d826673d10k.htm</x:v>
      </x:c>
      <x:c r="M2037" s="2" t="str">
        <x:v>https://www.sec.gov/Archives/edgar/data/886982/000119312520043853/d826673d10k.htm</x:v>
      </x:c>
      <x:c r="N2037" s="2" t="str"/>
      <x:c r="O2037" s="2" t="str"/>
      <x:c r="P2037" s="2" t="str">
        <x:v>Structured source retained; exact visible anchor requires review</x:v>
      </x:c>
      <x:c r="Q2037" s="2" t="str">
        <x:v>Noninterest Expense</x:v>
      </x:c>
      <x:c r="R2037" s="2" t="str"/>
      <x:c r="S2037" s="2" t="str"/>
      <x:c r="T2037" s="2" t="str"/>
    </x:row>
    <x:row r="2038" ht="24" customHeight="1">
      <x:c r="C2038" s="2" t="str">
        <x:v>Historical Inputs!F2038</x:v>
      </x:c>
      <x:c r="D2038" s="2" t="str">
        <x:v>GS</x:v>
      </x:c>
      <x:c r="E2038" s="2" t="str">
        <x:v>FY2017</x:v>
      </x:c>
      <x:c r="F2038" s="2" t="str">
        <x:v>provision</x:v>
      </x:c>
      <x:c r="G2038" s="2" t="n">
        <x:v>657</x:v>
      </x:c>
      <x:c r="H2038" s="2" t="str">
        <x:v>USD</x:v>
      </x:c>
      <x:c r="I2038" s="2" t="str">
        <x:v>2017-12-31</x:v>
      </x:c>
      <x:c r="J2038" s="2" t="str">
        <x:v>2020-02-21</x:v>
      </x:c>
      <x:c r="K2038" s="2" t="str">
        <x:v>0001193125-20-043853</x:v>
      </x:c>
      <x:c r="L2038" s="2" t="str">
        <x:v>data/raw/filings/GS_0001193125-20-043853_d826673d10k.htm</x:v>
      </x:c>
      <x:c r="M2038" s="2" t="str">
        <x:v>https://www.sec.gov/Archives/edgar/data/886982/000119312520043853/d826673d10k.htm</x:v>
      </x:c>
      <x:c r="N2038" s="2" t="str"/>
      <x:c r="O2038" s="2" t="str"/>
      <x:c r="P2038" s="2" t="str">
        <x:v>Structured source retained; exact visible anchor requires review</x:v>
      </x:c>
      <x:c r="Q2038" s="2" t="str">
        <x:v>Provision for Loan, Lease, and Other Losses</x:v>
      </x:c>
      <x:c r="R2038" s="2" t="str"/>
      <x:c r="S2038" s="2" t="str"/>
      <x:c r="T2038" s="2" t="str"/>
    </x:row>
    <x:row r="2039" ht="24" customHeight="1">
      <x:c r="C2039" s="2" t="str">
        <x:v>Historical Inputs!F2039</x:v>
      </x:c>
      <x:c r="D2039" s="2" t="str">
        <x:v>GS</x:v>
      </x:c>
      <x:c r="E2039" s="2" t="str">
        <x:v>FY2017</x:v>
      </x:c>
      <x:c r="F2039" s="2" t="str">
        <x:v>pretax</x:v>
      </x:c>
      <x:c r="G2039" s="2" t="n">
        <x:v>11132</x:v>
      </x:c>
      <x:c r="H2039" s="2" t="str">
        <x:v>USD</x:v>
      </x:c>
      <x:c r="I2039" s="2" t="str">
        <x:v>2017-12-31</x:v>
      </x:c>
      <x:c r="J2039" s="2" t="str">
        <x:v>2020-02-21</x:v>
      </x:c>
      <x:c r="K2039" s="2" t="str">
        <x:v>0001193125-20-043853</x:v>
      </x:c>
      <x:c r="L2039" s="2" t="str">
        <x:v>data/raw/filings/GS_0001193125-20-043853_d826673d10k.htm</x:v>
      </x:c>
      <x:c r="M2039" s="2" t="str">
        <x:v>https://www.sec.gov/Archives/edgar/data/886982/000119312520043853/d826673d10k.htm</x:v>
      </x:c>
      <x:c r="N2039" s="2" t="str"/>
      <x:c r="O2039" s="2" t="str"/>
      <x:c r="P2039" s="2" t="str">
        <x:v>Structured source retained; exact visible anchor requires review</x:v>
      </x:c>
      <x:c r="Q2039" s="2" t="str">
        <x:v>Income (Loss) from Continuing Operations before Income Taxes, Noncontrolling Interest</x:v>
      </x:c>
      <x:c r="R2039" s="2" t="str"/>
      <x:c r="S2039" s="2" t="str"/>
      <x:c r="T2039" s="2" t="str"/>
    </x:row>
    <x:row r="2040" ht="24" customHeight="1">
      <x:c r="C2040" s="2" t="str">
        <x:v>Historical Inputs!F2040</x:v>
      </x:c>
      <x:c r="D2040" s="2" t="str">
        <x:v>GS</x:v>
      </x:c>
      <x:c r="E2040" s="2" t="str">
        <x:v>FY2017</x:v>
      </x:c>
      <x:c r="F2040" s="2" t="str">
        <x:v>tax</x:v>
      </x:c>
      <x:c r="G2040" s="2" t="n">
        <x:v>6846</x:v>
      </x:c>
      <x:c r="H2040" s="2" t="str">
        <x:v>USD</x:v>
      </x:c>
      <x:c r="I2040" s="2" t="str">
        <x:v>2017-12-31</x:v>
      </x:c>
      <x:c r="J2040" s="2" t="str">
        <x:v>2020-02-21</x:v>
      </x:c>
      <x:c r="K2040" s="2" t="str">
        <x:v>0001193125-20-043853</x:v>
      </x:c>
      <x:c r="L2040" s="2" t="str">
        <x:v>data/raw/filings/GS_0001193125-20-043853_d826673d10k.htm</x:v>
      </x:c>
      <x:c r="M2040" s="2" t="str">
        <x:v>https://www.sec.gov/Archives/edgar/data/886982/000119312520043853/d826673d10k.htm</x:v>
      </x:c>
      <x:c r="N2040" s="2" t="str"/>
      <x:c r="O2040" s="2" t="str"/>
      <x:c r="P2040" s="2" t="str">
        <x:v>Structured source retained; exact visible anchor requires review</x:v>
      </x:c>
      <x:c r="Q2040" s="2" t="str">
        <x:v>Income Tax Expense (Benefit)</x:v>
      </x:c>
      <x:c r="R2040" s="2" t="str"/>
      <x:c r="S2040" s="2" t="str"/>
      <x:c r="T2040" s="2" t="str"/>
    </x:row>
    <x:row r="2041" ht="24" customHeight="1">
      <x:c r="C2041" s="2" t="str">
        <x:v>Historical Inputs!F2041</x:v>
      </x:c>
      <x:c r="D2041" s="2" t="str">
        <x:v>GS</x:v>
      </x:c>
      <x:c r="E2041" s="2" t="str">
        <x:v>FY2017</x:v>
      </x:c>
      <x:c r="F2041" s="2" t="str">
        <x:v>net_income</x:v>
      </x:c>
      <x:c r="G2041" s="2" t="n">
        <x:v>4286</x:v>
      </x:c>
      <x:c r="H2041" s="2" t="str">
        <x:v>USD</x:v>
      </x:c>
      <x:c r="I2041" s="2" t="str">
        <x:v>2017-12-31</x:v>
      </x:c>
      <x:c r="J2041" s="2" t="str">
        <x:v>2020-02-21</x:v>
      </x:c>
      <x:c r="K2041" s="2" t="str">
        <x:v>0001193125-20-043853</x:v>
      </x:c>
      <x:c r="L2041" s="2" t="str">
        <x:v>data/raw/filings/GS_0001193125-20-043853_d826673d10k.htm</x:v>
      </x:c>
      <x:c r="M2041" s="2" t="str">
        <x:v>https://www.sec.gov/Archives/edgar/data/886982/000119312520043853/d826673d10k.htm</x:v>
      </x:c>
      <x:c r="N2041" s="2" t="str"/>
      <x:c r="O2041" s="2" t="str"/>
      <x:c r="P2041" s="2" t="str">
        <x:v>Structured source retained; exact visible anchor requires review</x:v>
      </x:c>
      <x:c r="Q2041" s="2" t="str">
        <x:v>Net Income (Loss) Attributable to Parent</x:v>
      </x:c>
      <x:c r="R2041" s="2" t="str"/>
      <x:c r="S2041" s="2" t="str"/>
      <x:c r="T2041" s="2" t="str"/>
    </x:row>
    <x:row r="2042" ht="24" customHeight="1">
      <x:c r="C2042" s="2" t="str">
        <x:v>Historical Inputs!F2042</x:v>
      </x:c>
      <x:c r="D2042" s="2" t="str">
        <x:v>GS</x:v>
      </x:c>
      <x:c r="E2042" s="2" t="str">
        <x:v>FY2017</x:v>
      </x:c>
      <x:c r="F2042" s="2" t="str">
        <x:v>common_income</x:v>
      </x:c>
      <x:c r="G2042" s="2" t="n">
        <x:v>3685</x:v>
      </x:c>
      <x:c r="H2042" s="2" t="str">
        <x:v>USD</x:v>
      </x:c>
      <x:c r="I2042" s="2" t="str">
        <x:v>2017-12-31</x:v>
      </x:c>
      <x:c r="J2042" s="2" t="str">
        <x:v>2020-02-21</x:v>
      </x:c>
      <x:c r="K2042" s="2" t="str">
        <x:v>0001193125-20-043853</x:v>
      </x:c>
      <x:c r="L2042" s="2" t="str">
        <x:v>data/raw/filings/GS_0001193125-20-043853_d826673d10k.htm</x:v>
      </x:c>
      <x:c r="M2042" s="2" t="str">
        <x:v>https://www.sec.gov/Archives/edgar/data/886982/000119312520043853/d826673d10k.htm</x:v>
      </x:c>
      <x:c r="N2042" s="2" t="str"/>
      <x:c r="O2042" s="2" t="str"/>
      <x:c r="P2042" s="2" t="str">
        <x:v>Structured source retained; exact visible anchor requires review</x:v>
      </x:c>
      <x:c r="Q2042" s="2" t="str">
        <x:v>Net Income (Loss) Available to Common Stockholders, Basic</x:v>
      </x:c>
      <x:c r="R2042" s="2" t="str"/>
      <x:c r="S2042" s="2" t="str"/>
      <x:c r="T2042" s="2" t="str"/>
    </x:row>
    <x:row r="2043" ht="24" customHeight="1">
      <x:c r="C2043" s="2" t="str">
        <x:v>Historical Inputs!F2043</x:v>
      </x:c>
      <x:c r="D2043" s="2" t="str">
        <x:v>GS</x:v>
      </x:c>
      <x:c r="E2043" s="2" t="str">
        <x:v>FY2017</x:v>
      </x:c>
      <x:c r="F2043" s="2" t="str">
        <x:v>preferred_div</x:v>
      </x:c>
      <x:c r="G2043" s="2" t="n">
        <x:v>587</x:v>
      </x:c>
      <x:c r="H2043" s="2" t="str">
        <x:v>USD</x:v>
      </x:c>
      <x:c r="I2043" s="2" t="str">
        <x:v>2017-12-31</x:v>
      </x:c>
      <x:c r="J2043" s="2" t="str">
        <x:v>2020-02-21</x:v>
      </x:c>
      <x:c r="K2043" s="2" t="str">
        <x:v>0001193125-20-043853</x:v>
      </x:c>
      <x:c r="L2043" s="2" t="str">
        <x:v>data/raw/filings/GS_0001193125-20-043853_d826673d10k.htm</x:v>
      </x:c>
      <x:c r="M2043" s="2" t="str">
        <x:v>https://www.sec.gov/Archives/edgar/data/886982/000119312520043853/d826673d10k.htm</x:v>
      </x:c>
      <x:c r="N2043" s="2" t="str"/>
      <x:c r="O2043" s="2" t="str"/>
      <x:c r="P2043" s="2" t="str">
        <x:v>Structured source retained; exact visible anchor requires review</x:v>
      </x:c>
      <x:c r="Q2043" s="2" t="str">
        <x:v>Dividends, Preferred Stock</x:v>
      </x:c>
      <x:c r="R2043" s="2" t="str"/>
      <x:c r="S2043" s="2" t="str"/>
      <x:c r="T2043" s="2" t="str"/>
    </x:row>
    <x:row r="2044" ht="24" customHeight="1">
      <x:c r="C2044" s="2" t="str">
        <x:v>Historical Inputs!F2044</x:v>
      </x:c>
      <x:c r="D2044" s="2" t="str">
        <x:v>GS</x:v>
      </x:c>
      <x:c r="E2044" s="2" t="str">
        <x:v>FY2017</x:v>
      </x:c>
      <x:c r="F2044" s="2" t="str">
        <x:v>eps</x:v>
      </x:c>
      <x:c r="G2044" s="2" t="n">
        <x:v>9.01</x:v>
      </x:c>
      <x:c r="H2044" s="2" t="str">
        <x:v>USD/shares</x:v>
      </x:c>
      <x:c r="I2044" s="2" t="str">
        <x:v>2017-12-31</x:v>
      </x:c>
      <x:c r="J2044" s="2" t="str">
        <x:v>2020-02-21</x:v>
      </x:c>
      <x:c r="K2044" s="2" t="str">
        <x:v>0001193125-20-043853</x:v>
      </x:c>
      <x:c r="L2044" s="2" t="str">
        <x:v>data/raw/filings/GS_0001193125-20-043853_d826673d10k.htm</x:v>
      </x:c>
      <x:c r="M2044" s="2" t="str">
        <x:v>https://www.sec.gov/Archives/edgar/data/886982/000119312520043853/d826673d10k.htm</x:v>
      </x:c>
      <x:c r="N2044" s="2" t="str"/>
      <x:c r="O2044" s="2" t="str"/>
      <x:c r="P2044" s="2" t="str">
        <x:v>Structured source retained; exact visible anchor requires review</x:v>
      </x:c>
      <x:c r="Q2044" s="2" t="str">
        <x:v>Earnings Per Share, Diluted</x:v>
      </x:c>
      <x:c r="R2044" s="2" t="str"/>
      <x:c r="S2044" s="2" t="str"/>
      <x:c r="T2044" s="2" t="str"/>
    </x:row>
    <x:row r="2045" ht="24" customHeight="1">
      <x:c r="C2045" s="2" t="str">
        <x:v>Historical Inputs!F2045</x:v>
      </x:c>
      <x:c r="D2045" s="2" t="str">
        <x:v>GS</x:v>
      </x:c>
      <x:c r="E2045" s="2" t="str">
        <x:v>FY2017</x:v>
      </x:c>
      <x:c r="F2045" s="2" t="str">
        <x:v>shares_diluted</x:v>
      </x:c>
      <x:c r="G2045" s="2" t="n">
        <x:v>409.1</x:v>
      </x:c>
      <x:c r="H2045" s="2" t="str">
        <x:v>shares</x:v>
      </x:c>
      <x:c r="I2045" s="2" t="str">
        <x:v>2017-12-31</x:v>
      </x:c>
      <x:c r="J2045" s="2" t="str">
        <x:v>2020-02-21</x:v>
      </x:c>
      <x:c r="K2045" s="2" t="str">
        <x:v>0001193125-20-043853</x:v>
      </x:c>
      <x:c r="L2045" s="2" t="str">
        <x:v>data/raw/filings/GS_0001193125-20-043853_d826673d10k.htm</x:v>
      </x:c>
      <x:c r="M2045" s="2" t="str">
        <x:v>https://www.sec.gov/Archives/edgar/data/886982/000119312520043853/d826673d10k.htm</x:v>
      </x:c>
      <x:c r="N2045" s="2" t="str"/>
      <x:c r="O2045" s="2" t="str"/>
      <x:c r="P2045" s="2" t="str">
        <x:v>Structured source retained; exact visible anchor requires review</x:v>
      </x:c>
      <x:c r="Q2045" s="2" t="str">
        <x:v>Weighted Average Number of Shares Outstanding, Diluted</x:v>
      </x:c>
      <x:c r="R2045" s="2" t="str"/>
      <x:c r="S2045" s="2" t="str"/>
      <x:c r="T2045" s="2" t="str"/>
    </x:row>
    <x:row r="2046" ht="24" customHeight="1">
      <x:c r="C2046" s="2" t="str">
        <x:v>Historical Inputs!F2046</x:v>
      </x:c>
      <x:c r="D2046" s="2" t="str">
        <x:v>GS</x:v>
      </x:c>
      <x:c r="E2046" s="2" t="str">
        <x:v>FY2017</x:v>
      </x:c>
      <x:c r="F2046" s="2" t="str">
        <x:v>dps</x:v>
      </x:c>
      <x:c r="G2046" s="2" t="n">
        <x:v>2.9</x:v>
      </x:c>
      <x:c r="H2046" s="2" t="str">
        <x:v>USD/shares</x:v>
      </x:c>
      <x:c r="I2046" s="2" t="str">
        <x:v>2017-12-31</x:v>
      </x:c>
      <x:c r="J2046" s="2" t="str">
        <x:v>2020-02-21</x:v>
      </x:c>
      <x:c r="K2046" s="2" t="str">
        <x:v>0001193125-20-043853</x:v>
      </x:c>
      <x:c r="L2046" s="2" t="str">
        <x:v>data/raw/filings/GS_0001193125-20-043853_d826673d10k.htm</x:v>
      </x:c>
      <x:c r="M2046" s="2" t="str">
        <x:v>https://www.sec.gov/Archives/edgar/data/886982/000119312520043853/d826673d10k.htm</x:v>
      </x:c>
      <x:c r="N2046" s="2" t="str"/>
      <x:c r="O2046" s="2" t="str"/>
      <x:c r="P2046" s="2" t="str">
        <x:v>Structured source retained; exact visible anchor requires review</x:v>
      </x:c>
      <x:c r="Q2046" s="2" t="str">
        <x:v>Common Stock, Dividends, Per Share, Declared</x:v>
      </x:c>
      <x:c r="R2046" s="2" t="str"/>
      <x:c r="S2046" s="2" t="str"/>
      <x:c r="T2046" s="2" t="str"/>
    </x:row>
    <x:row r="2047" ht="24" customHeight="1">
      <x:c r="C2047" s="2" t="str">
        <x:v>Historical Inputs!F2047</x:v>
      </x:c>
      <x:c r="D2047" s="2" t="str">
        <x:v>GS</x:v>
      </x:c>
      <x:c r="E2047" s="2" t="str">
        <x:v>FY2017</x:v>
      </x:c>
      <x:c r="F2047" s="2" t="str">
        <x:v>dividends</x:v>
      </x:c>
      <x:c r="G2047" s="2" t="n">
        <x:v>1769</x:v>
      </x:c>
      <x:c r="H2047" s="2" t="str">
        <x:v>USD</x:v>
      </x:c>
      <x:c r="I2047" s="2" t="str">
        <x:v>2017-12-31</x:v>
      </x:c>
      <x:c r="J2047" s="2" t="str">
        <x:v>2020-02-21</x:v>
      </x:c>
      <x:c r="K2047" s="2" t="str">
        <x:v>0001193125-20-043853</x:v>
      </x:c>
      <x:c r="L2047" s="2" t="str">
        <x:v>data/raw/filings/GS_0001193125-20-043853_d826673d10k.htm</x:v>
      </x:c>
      <x:c r="M2047" s="2" t="str">
        <x:v>https://www.sec.gov/Archives/edgar/data/886982/000119312520043853/d826673d10k.htm</x:v>
      </x:c>
      <x:c r="N2047" s="2" t="str"/>
      <x:c r="O2047" s="2" t="str"/>
      <x:c r="P2047" s="2" t="str">
        <x:v>Structured source retained; exact visible anchor requires review</x:v>
      </x:c>
      <x:c r="Q2047" s="2" t="str">
        <x:v>Payments of Dividends</x:v>
      </x:c>
      <x:c r="R2047" s="2" t="str"/>
      <x:c r="S2047" s="2" t="str"/>
      <x:c r="T2047" s="2" t="str"/>
    </x:row>
    <x:row r="2048" ht="24" customHeight="1">
      <x:c r="C2048" s="2" t="str">
        <x:v>Historical Inputs!F2048</x:v>
      </x:c>
      <x:c r="D2048" s="2" t="str">
        <x:v>GS</x:v>
      </x:c>
      <x:c r="E2048" s="2" t="str">
        <x:v>FY2017</x:v>
      </x:c>
      <x:c r="F2048" s="2" t="str">
        <x:v>buybacks</x:v>
      </x:c>
      <x:c r="G2048" s="2" t="n">
        <x:v>6772</x:v>
      </x:c>
      <x:c r="H2048" s="2" t="str">
        <x:v>USD</x:v>
      </x:c>
      <x:c r="I2048" s="2" t="str">
        <x:v>2017-12-31</x:v>
      </x:c>
      <x:c r="J2048" s="2" t="str">
        <x:v>2020-02-21</x:v>
      </x:c>
      <x:c r="K2048" s="2" t="str">
        <x:v>0001193125-20-043853</x:v>
      </x:c>
      <x:c r="L2048" s="2" t="str">
        <x:v>data/raw/filings/GS_0001193125-20-043853_d826673d10k.htm</x:v>
      </x:c>
      <x:c r="M2048" s="2" t="str">
        <x:v>https://www.sec.gov/Archives/edgar/data/886982/000119312520043853/d826673d10k.htm</x:v>
      </x:c>
      <x:c r="N2048" s="2" t="str"/>
      <x:c r="O2048" s="2" t="str"/>
      <x:c r="P2048" s="2" t="str">
        <x:v>Structured source retained; exact visible anchor requires review</x:v>
      </x:c>
      <x:c r="Q2048" s="2" t="str">
        <x:v>Payments for Repurchase of Common Stock</x:v>
      </x:c>
      <x:c r="R2048" s="2" t="str"/>
      <x:c r="S2048" s="2" t="str"/>
      <x:c r="T2048" s="2" t="str"/>
    </x:row>
    <x:row r="2049" ht="24" customHeight="1">
      <x:c r="C2049" s="2" t="str">
        <x:v>Historical Inputs!F2049</x:v>
      </x:c>
      <x:c r="D2049" s="2" t="str">
        <x:v>GS</x:v>
      </x:c>
      <x:c r="E2049" s="2" t="str">
        <x:v>FY2017</x:v>
      </x:c>
      <x:c r="F2049" s="2" t="str">
        <x:v>chargeoffs</x:v>
      </x:c>
      <x:c r="G2049" s="2" t="str">
        <x:v>n.a.</x:v>
      </x:c>
      <x:c r="H2049" s="2" t="str">
        <x:v>USDm</x:v>
      </x:c>
      <x:c r="I2049" s="2" t="str">
        <x:v>2017-12-31</x:v>
      </x:c>
      <x:c r="J2049" s="2" t="str"/>
      <x:c r="K2049" s="2" t="str"/>
      <x:c r="L2049" s="2" t="str"/>
      <x:c r="M2049" s="2" t="str"/>
      <x:c r="N2049" s="2" t="str"/>
      <x:c r="O2049" s="2" t="str"/>
      <x:c r="P2049" s="2" t="str">
        <x:v>Not reported / unavailable</x:v>
      </x:c>
      <x:c r="Q2049" s="2" t="str">
        <x:v>Gross loan charge-offs</x:v>
      </x:c>
      <x:c r="R2049" s="2" t="str"/>
      <x:c r="S2049" s="2" t="str"/>
      <x:c r="T2049" s="2" t="str"/>
    </x:row>
    <x:row r="2050" ht="24" customHeight="1">
      <x:c r="C2050" s="2" t="str">
        <x:v>Historical Inputs!F2050</x:v>
      </x:c>
      <x:c r="D2050" s="2" t="str">
        <x:v>GS</x:v>
      </x:c>
      <x:c r="E2050" s="2" t="str">
        <x:v>FY2017</x:v>
      </x:c>
      <x:c r="F2050" s="2" t="str">
        <x:v>recoveries</x:v>
      </x:c>
      <x:c r="G2050" s="2" t="str">
        <x:v>n.a.</x:v>
      </x:c>
      <x:c r="H2050" s="2" t="str">
        <x:v>USDm</x:v>
      </x:c>
      <x:c r="I2050" s="2" t="str">
        <x:v>2017-12-31</x:v>
      </x:c>
      <x:c r="J2050" s="2" t="str"/>
      <x:c r="K2050" s="2" t="str"/>
      <x:c r="L2050" s="2" t="str"/>
      <x:c r="M2050" s="2" t="str"/>
      <x:c r="N2050" s="2" t="str"/>
      <x:c r="O2050" s="2" t="str"/>
      <x:c r="P2050" s="2" t="str">
        <x:v>Not reported / unavailable</x:v>
      </x:c>
      <x:c r="Q2050" s="2" t="str">
        <x:v>Loan recoveries</x:v>
      </x:c>
      <x:c r="R2050" s="2" t="str"/>
      <x:c r="S2050" s="2" t="str"/>
      <x:c r="T2050" s="2" t="str"/>
    </x:row>
    <x:row r="2051" ht="24" customHeight="1">
      <x:c r="C2051" s="2" t="str">
        <x:v>Historical Inputs!F2051</x:v>
      </x:c>
      <x:c r="D2051" s="2" t="str">
        <x:v>GS</x:v>
      </x:c>
      <x:c r="E2051" s="2" t="str">
        <x:v>FY2017</x:v>
      </x:c>
      <x:c r="F2051" s="2" t="str">
        <x:v>rwa</x:v>
      </x:c>
      <x:c r="G2051" s="2" t="str">
        <x:v>n.a.</x:v>
      </x:c>
      <x:c r="H2051" s="2" t="str">
        <x:v>USDm</x:v>
      </x:c>
      <x:c r="I2051" s="2" t="str">
        <x:v>2017-12-31</x:v>
      </x:c>
      <x:c r="J2051" s="2" t="str"/>
      <x:c r="K2051" s="2" t="str"/>
      <x:c r="L2051" s="2" t="str"/>
      <x:c r="M2051" s="2" t="str"/>
      <x:c r="N2051" s="2" t="str"/>
      <x:c r="O2051" s="2" t="str"/>
      <x:c r="P2051" s="2" t="str">
        <x:v>Not reported / unavailable</x:v>
      </x:c>
      <x:c r="Q2051" s="2" t="str">
        <x:v>Risk-weighted assets</x:v>
      </x:c>
      <x:c r="R2051" s="2" t="str"/>
      <x:c r="S2051" s="2" t="str"/>
      <x:c r="T2051" s="2" t="str"/>
    </x:row>
    <x:row r="2052" ht="24" customHeight="1">
      <x:c r="C2052" s="2" t="str">
        <x:v>Historical Inputs!F2052</x:v>
      </x:c>
      <x:c r="D2052" s="2" t="str">
        <x:v>GS</x:v>
      </x:c>
      <x:c r="E2052" s="2" t="str">
        <x:v>FY2017</x:v>
      </x:c>
      <x:c r="F2052" s="2" t="str">
        <x:v>cet1_reported</x:v>
      </x:c>
      <x:c r="G2052" s="2" t="str">
        <x:v>n.a.</x:v>
      </x:c>
      <x:c r="H2052" s="2" t="str">
        <x:v>%</x:v>
      </x:c>
      <x:c r="I2052" s="2" t="str">
        <x:v>2017-12-31</x:v>
      </x:c>
      <x:c r="J2052" s="2" t="str"/>
      <x:c r="K2052" s="2" t="str"/>
      <x:c r="L2052" s="2" t="str"/>
      <x:c r="M2052" s="2" t="str"/>
      <x:c r="N2052" s="2" t="str"/>
      <x:c r="O2052" s="2" t="str"/>
      <x:c r="P2052" s="2" t="str">
        <x:v>Not reported / unavailable</x:v>
      </x:c>
      <x:c r="Q2052" s="2" t="str">
        <x:v>Actual standardized CET1 ratio</x:v>
      </x:c>
      <x:c r="R2052" s="2" t="str"/>
      <x:c r="S2052" s="2" t="str"/>
      <x:c r="T2052" s="2" t="str"/>
    </x:row>
    <x:row r="2053" ht="24" customHeight="1">
      <x:c r="C2053" s="2" t="str">
        <x:v>Historical Inputs!F2053</x:v>
      </x:c>
      <x:c r="D2053" s="2" t="str">
        <x:v>GS</x:v>
      </x:c>
      <x:c r="E2053" s="2" t="str">
        <x:v>FY2017</x:v>
      </x:c>
      <x:c r="F2053" s="2" t="str">
        <x:v>nim_reported</x:v>
      </x:c>
      <x:c r="G2053" s="2" t="str">
        <x:v>n.a.</x:v>
      </x:c>
      <x:c r="H2053" s="2" t="str">
        <x:v>%</x:v>
      </x:c>
      <x:c r="I2053" s="2" t="str">
        <x:v>2017-12-31</x:v>
      </x:c>
      <x:c r="J2053" s="2" t="str"/>
      <x:c r="K2053" s="2" t="str"/>
      <x:c r="L2053" s="2" t="str"/>
      <x:c r="M2053" s="2" t="str"/>
      <x:c r="N2053" s="2" t="str"/>
      <x:c r="O2053" s="2" t="str"/>
      <x:c r="P2053" s="2" t="str">
        <x:v>Not reported / unavailable</x:v>
      </x:c>
      <x:c r="Q2053" s="2" t="str">
        <x:v>Issuer reported net interest margin</x:v>
      </x:c>
      <x:c r="R2053" s="2" t="str"/>
      <x:c r="S2053" s="2" t="str"/>
      <x:c r="T2053" s="2" t="str"/>
    </x:row>
    <x:row r="2054" ht="24" customHeight="1">
      <x:c r="C2054" s="2" t="str">
        <x:v>Historical Inputs!F2054</x:v>
      </x:c>
      <x:c r="D2054" s="2" t="str">
        <x:v>GS</x:v>
      </x:c>
      <x:c r="E2054" s="2" t="str">
        <x:v>FY2017</x:v>
      </x:c>
      <x:c r="F2054" s="2" t="str">
        <x:v>bvps_reported</x:v>
      </x:c>
      <x:c r="G2054" s="2" t="n">
        <x:v>181</x:v>
      </x:c>
      <x:c r="H2054" s="2" t="str">
        <x:v>USD/shares</x:v>
      </x:c>
      <x:c r="I2054" s="2" t="str">
        <x:v>2017-12-31</x:v>
      </x:c>
      <x:c r="J2054" s="2" t="str">
        <x:v>2018-02-26</x:v>
      </x:c>
      <x:c r="K2054" s="2" t="str">
        <x:v>0001193125-18-056383</x:v>
      </x:c>
      <x:c r="L2054" s="2" t="str">
        <x:v>data/raw/filings/GS_0001193125-18-056383_d480167d10k.htm</x:v>
      </x:c>
      <x:c r="M2054" s="2" t="str">
        <x:v>https://www.sec.gov/Archives/edgar/data/886982/000119312518056383/d480167d10k.htm</x:v>
      </x:c>
      <x:c r="N2054" s="2" t="str"/>
      <x:c r="O2054" s="2" t="str"/>
      <x:c r="P2054" s="2" t="str">
        <x:v>Exact selected original table text</x:v>
      </x:c>
      <x:c r="Q2054" s="2" t="str">
        <x:v>Reported common book value per share</x:v>
      </x:c>
      <x:c r="R2054" s="2" t="str">
        <x:v>highlighted/GS_0001193125-18-056383_d480167d10k.htm</x:v>
      </x:c>
      <x:c r="S2054" s="2" t="str"/>
      <x:c r="T2054" s="2" t="str"/>
    </x:row>
    <x:row r="2055" ht="24" customHeight="1">
      <x:c r="C2055" s="2" t="str">
        <x:v>Historical Inputs!F2055</x:v>
      </x:c>
      <x:c r="D2055" s="2" t="str">
        <x:v>GS</x:v>
      </x:c>
      <x:c r="E2055" s="2" t="str">
        <x:v>FY2017</x:v>
      </x:c>
      <x:c r="F2055" s="2" t="str">
        <x:v>tbvps_reported</x:v>
      </x:c>
      <x:c r="G2055" s="2" t="n">
        <x:v>170.61</x:v>
      </x:c>
      <x:c r="H2055" s="2" t="str">
        <x:v>USD/shares</x:v>
      </x:c>
      <x:c r="I2055" s="2" t="str">
        <x:v>2017-12-31</x:v>
      </x:c>
      <x:c r="J2055" s="2" t="str">
        <x:v>2018-02-26</x:v>
      </x:c>
      <x:c r="K2055" s="2" t="str">
        <x:v>0001193125-18-056383</x:v>
      </x:c>
      <x:c r="L2055" s="2" t="str">
        <x:v>data/raw/filings/GS_0001193125-18-056383_d480167d10k.htm</x:v>
      </x:c>
      <x:c r="M2055" s="2" t="str">
        <x:v>https://www.sec.gov/Archives/edgar/data/886982/000119312518056383/d480167d10k.htm</x:v>
      </x:c>
      <x:c r="N2055" s="2" t="str"/>
      <x:c r="O2055" s="2" t="str"/>
      <x:c r="P2055" s="2" t="str">
        <x:v>Exact selected original table text</x:v>
      </x:c>
      <x:c r="Q2055" s="2" t="str">
        <x:v>Reported tangible book value per share</x:v>
      </x:c>
      <x:c r="R2055" s="2" t="str">
        <x:v>highlighted/GS_0001193125-18-056383_d480167d10k.htm</x:v>
      </x:c>
      <x:c r="S2055" s="2" t="str"/>
      <x:c r="T2055" s="2" t="str"/>
    </x:row>
    <x:row r="2056" ht="24" customHeight="1">
      <x:c r="C2056" s="2" t="str">
        <x:v>Historical Inputs!F2056</x:v>
      </x:c>
      <x:c r="D2056" s="2" t="str">
        <x:v>GS</x:v>
      </x:c>
      <x:c r="E2056" s="2" t="str">
        <x:v>FY2017</x:v>
      </x:c>
      <x:c r="F2056" s="2" t="str">
        <x:v>tce_reported</x:v>
      </x:c>
      <x:c r="G2056" s="2" t="str">
        <x:v>n.a.</x:v>
      </x:c>
      <x:c r="H2056" s="2" t="str">
        <x:v>USDm</x:v>
      </x:c>
      <x:c r="I2056" s="2" t="str">
        <x:v>2017-12-31</x:v>
      </x:c>
      <x:c r="J2056" s="2" t="str"/>
      <x:c r="K2056" s="2" t="str"/>
      <x:c r="L2056" s="2" t="str"/>
      <x:c r="M2056" s="2" t="str"/>
      <x:c r="N2056" s="2" t="str"/>
      <x:c r="O2056" s="2" t="str"/>
      <x:c r="P2056" s="2" t="str">
        <x:v>Not reported / unavailable</x:v>
      </x:c>
      <x:c r="Q2056" s="2" t="str">
        <x:v>Reported tangible common equity</x:v>
      </x:c>
      <x:c r="R2056" s="2" t="str"/>
      <x:c r="S2056" s="2" t="str"/>
      <x:c r="T2056" s="2" t="str"/>
    </x:row>
    <x:row r="2057" ht="24" customHeight="1">
      <x:c r="C2057" s="2" t="str">
        <x:v>Historical Inputs!F2057</x:v>
      </x:c>
      <x:c r="D2057" s="2" t="str">
        <x:v>GS</x:v>
      </x:c>
      <x:c r="E2057" s="2" t="str">
        <x:v>FY2018</x:v>
      </x:c>
      <x:c r="F2057" s="2" t="str">
        <x:v>assets</x:v>
      </x:c>
      <x:c r="G2057" s="2" t="n">
        <x:v>931796</x:v>
      </x:c>
      <x:c r="H2057" s="2" t="str">
        <x:v>USD</x:v>
      </x:c>
      <x:c r="I2057" s="2" t="str">
        <x:v>2018-12-31</x:v>
      </x:c>
      <x:c r="J2057" s="2" t="str">
        <x:v>2020-02-21</x:v>
      </x:c>
      <x:c r="K2057" s="2" t="str">
        <x:v>0001193125-20-043853</x:v>
      </x:c>
      <x:c r="L2057" s="2" t="str">
        <x:v>data/raw/filings/GS_0001193125-20-043853_d826673d10k.htm</x:v>
      </x:c>
      <x:c r="M2057" s="2" t="str">
        <x:v>https://www.sec.gov/Archives/edgar/data/886982/000119312520043853/d826673d10k.htm</x:v>
      </x:c>
      <x:c r="N2057" s="2" t="str"/>
      <x:c r="O2057" s="2" t="str"/>
      <x:c r="P2057" s="2" t="str">
        <x:v>Structured source retained; exact visible anchor requires review</x:v>
      </x:c>
      <x:c r="Q2057" s="2" t="str">
        <x:v>Assets</x:v>
      </x:c>
      <x:c r="R2057" s="2" t="str"/>
      <x:c r="S2057" s="2" t="str"/>
      <x:c r="T2057" s="2" t="str"/>
    </x:row>
    <x:row r="2058" ht="24" customHeight="1">
      <x:c r="C2058" s="2" t="str">
        <x:v>Historical Inputs!F2058</x:v>
      </x:c>
      <x:c r="D2058" s="2" t="str">
        <x:v>GS</x:v>
      </x:c>
      <x:c r="E2058" s="2" t="str">
        <x:v>FY2018</x:v>
      </x:c>
      <x:c r="F2058" s="2" t="str">
        <x:v>liabilities</x:v>
      </x:c>
      <x:c r="G2058" s="2" t="n">
        <x:v>841611</x:v>
      </x:c>
      <x:c r="H2058" s="2" t="str">
        <x:v>USD</x:v>
      </x:c>
      <x:c r="I2058" s="2" t="str">
        <x:v>2018-12-31</x:v>
      </x:c>
      <x:c r="J2058" s="2" t="str">
        <x:v>2020-02-21</x:v>
      </x:c>
      <x:c r="K2058" s="2" t="str">
        <x:v>0001193125-20-043853</x:v>
      </x:c>
      <x:c r="L2058" s="2" t="str">
        <x:v>data/raw/filings/GS_0001193125-20-043853_d826673d10k.htm</x:v>
      </x:c>
      <x:c r="M2058" s="2" t="str">
        <x:v>https://www.sec.gov/Archives/edgar/data/886982/000119312520043853/d826673d10k.htm</x:v>
      </x:c>
      <x:c r="N2058" s="2" t="str"/>
      <x:c r="O2058" s="2" t="str"/>
      <x:c r="P2058" s="2" t="str">
        <x:v>Structured source retained; exact visible anchor requires review</x:v>
      </x:c>
      <x:c r="Q2058" s="2" t="str">
        <x:v>Liabilities</x:v>
      </x:c>
      <x:c r="R2058" s="2" t="str"/>
      <x:c r="S2058" s="2" t="str"/>
      <x:c r="T2058" s="2" t="str"/>
    </x:row>
    <x:row r="2059" ht="24" customHeight="1">
      <x:c r="C2059" s="2" t="str">
        <x:v>Historical Inputs!F2059</x:v>
      </x:c>
      <x:c r="D2059" s="2" t="str">
        <x:v>GS</x:v>
      </x:c>
      <x:c r="E2059" s="2" t="str">
        <x:v>FY2018</x:v>
      </x:c>
      <x:c r="F2059" s="2" t="str">
        <x:v>equity</x:v>
      </x:c>
      <x:c r="G2059" s="2" t="n">
        <x:v>90185</x:v>
      </x:c>
      <x:c r="H2059" s="2" t="str">
        <x:v>USD</x:v>
      </x:c>
      <x:c r="I2059" s="2" t="str">
        <x:v>2018-12-31</x:v>
      </x:c>
      <x:c r="J2059" s="2" t="str">
        <x:v>2021-02-22</x:v>
      </x:c>
      <x:c r="K2059" s="2" t="str">
        <x:v>0001193125-21-049380</x:v>
      </x:c>
      <x:c r="L2059" s="2" t="str">
        <x:v>data/raw/filings/GS_0001193125-21-049380_d39654d10k.htm</x:v>
      </x:c>
      <x:c r="M2059" s="2" t="str">
        <x:v>https://www.sec.gov/Archives/edgar/data/886982/000119312521049380/d39654d10k.htm</x:v>
      </x:c>
      <x:c r="N2059" s="2" t="str"/>
      <x:c r="O2059" s="2" t="str"/>
      <x:c r="P2059" s="2" t="str">
        <x:v>Structured source retained; exact visible anchor requires review</x:v>
      </x:c>
      <x:c r="Q2059" s="2" t="str">
        <x:v>Stockholders' Equity Attributable to Parent</x:v>
      </x:c>
      <x:c r="R2059" s="2" t="str"/>
      <x:c r="S2059" s="2" t="str"/>
      <x:c r="T2059" s="2" t="str"/>
    </x:row>
    <x:row r="2060" ht="24" customHeight="1">
      <x:c r="C2060" s="2" t="str">
        <x:v>Historical Inputs!F2060</x:v>
      </x:c>
      <x:c r="D2060" s="2" t="str">
        <x:v>GS</x:v>
      </x:c>
      <x:c r="E2060" s="2" t="str">
        <x:v>FY2018</x:v>
      </x:c>
      <x:c r="F2060" s="2" t="str">
        <x:v>preferred</x:v>
      </x:c>
      <x:c r="G2060" s="2" t="n">
        <x:v>11203</x:v>
      </x:c>
      <x:c r="H2060" s="2" t="str">
        <x:v>USD</x:v>
      </x:c>
      <x:c r="I2060" s="2" t="str">
        <x:v>2018-12-31</x:v>
      </x:c>
      <x:c r="J2060" s="2" t="str">
        <x:v>2020-02-21</x:v>
      </x:c>
      <x:c r="K2060" s="2" t="str">
        <x:v>0001193125-20-043853</x:v>
      </x:c>
      <x:c r="L2060" s="2" t="str">
        <x:v>data/raw/filings/GS_0001193125-20-043853_d826673d10k.htm</x:v>
      </x:c>
      <x:c r="M2060" s="2" t="str">
        <x:v>https://www.sec.gov/Archives/edgar/data/886982/000119312520043853/d826673d10k.htm</x:v>
      </x:c>
      <x:c r="N2060" s="2" t="str"/>
      <x:c r="O2060" s="2" t="str"/>
      <x:c r="P2060" s="2" t="str">
        <x:v>Structured source retained; exact visible anchor requires review</x:v>
      </x:c>
      <x:c r="Q2060" s="2" t="str">
        <x:v>Preferred Stock, Value, Issued</x:v>
      </x:c>
      <x:c r="R2060" s="2" t="str"/>
      <x:c r="S2060" s="2" t="str"/>
      <x:c r="T2060" s="2" t="str"/>
    </x:row>
    <x:row r="2061" ht="24" customHeight="1">
      <x:c r="C2061" s="2" t="str">
        <x:v>Historical Inputs!F2061</x:v>
      </x:c>
      <x:c r="D2061" s="2" t="str">
        <x:v>GS</x:v>
      </x:c>
      <x:c r="E2061" s="2" t="str">
        <x:v>FY2018</x:v>
      </x:c>
      <x:c r="F2061" s="2" t="str">
        <x:v>common_equity_reported</x:v>
      </x:c>
      <x:c r="G2061" s="2" t="str">
        <x:v>n.a.</x:v>
      </x:c>
      <x:c r="H2061" s="2" t="str">
        <x:v>USDm</x:v>
      </x:c>
      <x:c r="I2061" s="2" t="str">
        <x:v>2018-12-31</x:v>
      </x:c>
      <x:c r="J2061" s="2" t="str"/>
      <x:c r="K2061" s="2" t="str"/>
      <x:c r="L2061" s="2" t="str"/>
      <x:c r="M2061" s="2" t="str"/>
      <x:c r="N2061" s="2" t="str"/>
      <x:c r="O2061" s="2" t="str"/>
      <x:c r="P2061" s="2" t="str">
        <x:v>Not reported / unavailable</x:v>
      </x:c>
      <x:c r="Q2061" s="2" t="str">
        <x:v>Reported common shareholders equity</x:v>
      </x:c>
      <x:c r="R2061" s="2" t="str"/>
      <x:c r="S2061" s="2" t="str"/>
      <x:c r="T2061" s="2" t="str"/>
    </x:row>
    <x:row r="2062" ht="24" customHeight="1">
      <x:c r="C2062" s="2" t="str">
        <x:v>Historical Inputs!F2062</x:v>
      </x:c>
      <x:c r="D2062" s="2" t="str">
        <x:v>GS</x:v>
      </x:c>
      <x:c r="E2062" s="2" t="str">
        <x:v>FY2018</x:v>
      </x:c>
      <x:c r="F2062" s="2" t="str">
        <x:v>goodwill</x:v>
      </x:c>
      <x:c r="G2062" s="2" t="n">
        <x:v>3758</x:v>
      </x:c>
      <x:c r="H2062" s="2" t="str">
        <x:v>USD</x:v>
      </x:c>
      <x:c r="I2062" s="2" t="str">
        <x:v>2018-12-31</x:v>
      </x:c>
      <x:c r="J2062" s="2" t="str">
        <x:v>2020-02-21</x:v>
      </x:c>
      <x:c r="K2062" s="2" t="str">
        <x:v>0001193125-20-043853</x:v>
      </x:c>
      <x:c r="L2062" s="2" t="str">
        <x:v>data/raw/filings/GS_0001193125-20-043853_d826673d10k.htm</x:v>
      </x:c>
      <x:c r="M2062" s="2" t="str">
        <x:v>https://www.sec.gov/Archives/edgar/data/886982/000119312520043853/d826673d10k.htm</x:v>
      </x:c>
      <x:c r="N2062" s="2" t="str"/>
      <x:c r="O2062" s="2" t="str"/>
      <x:c r="P2062" s="2" t="str">
        <x:v>Structured source retained; exact visible anchor requires review</x:v>
      </x:c>
      <x:c r="Q2062" s="2" t="str">
        <x:v>Goodwill</x:v>
      </x:c>
      <x:c r="R2062" s="2" t="str"/>
      <x:c r="S2062" s="2" t="str"/>
      <x:c r="T2062" s="2" t="str"/>
    </x:row>
    <x:row r="2063" ht="24" customHeight="1">
      <x:c r="C2063" s="2" t="str">
        <x:v>Historical Inputs!F2063</x:v>
      </x:c>
      <x:c r="D2063" s="2" t="str">
        <x:v>GS</x:v>
      </x:c>
      <x:c r="E2063" s="2" t="str">
        <x:v>FY2018</x:v>
      </x:c>
      <x:c r="F2063" s="2" t="str">
        <x:v>intangibles</x:v>
      </x:c>
      <x:c r="G2063" s="2" t="n">
        <x:v>324</x:v>
      </x:c>
      <x:c r="H2063" s="2" t="str">
        <x:v>USD</x:v>
      </x:c>
      <x:c r="I2063" s="2" t="str">
        <x:v>2018-12-31</x:v>
      </x:c>
      <x:c r="J2063" s="2" t="str">
        <x:v>2020-02-21</x:v>
      </x:c>
      <x:c r="K2063" s="2" t="str">
        <x:v>0001193125-20-043853</x:v>
      </x:c>
      <x:c r="L2063" s="2" t="str">
        <x:v>data/raw/filings/GS_0001193125-20-043853_d826673d10k.htm</x:v>
      </x:c>
      <x:c r="M2063" s="2" t="str">
        <x:v>https://www.sec.gov/Archives/edgar/data/886982/000119312520043853/d826673d10k.htm</x:v>
      </x:c>
      <x:c r="N2063" s="2" t="str"/>
      <x:c r="O2063" s="2" t="str"/>
      <x:c r="P2063" s="2" t="str">
        <x:v>Structured source retained; exact visible anchor requires review</x:v>
      </x:c>
      <x:c r="Q2063" s="2" t="str">
        <x:v>Intangible Assets, Net (Excluding Goodwill)</x:v>
      </x:c>
      <x:c r="R2063" s="2" t="str"/>
      <x:c r="S2063" s="2" t="str"/>
      <x:c r="T2063" s="2" t="str"/>
    </x:row>
    <x:row r="2064" ht="24" customHeight="1">
      <x:c r="C2064" s="2" t="str">
        <x:v>Historical Inputs!F2064</x:v>
      </x:c>
      <x:c r="D2064" s="2" t="str">
        <x:v>GS</x:v>
      </x:c>
      <x:c r="E2064" s="2" t="str">
        <x:v>FY2018</x:v>
      </x:c>
      <x:c r="F2064" s="2" t="str">
        <x:v>intangibles_total</x:v>
      </x:c>
      <x:c r="G2064" s="2" t="str">
        <x:v>n.a.</x:v>
      </x:c>
      <x:c r="H2064" s="2" t="str">
        <x:v>USDm</x:v>
      </x:c>
      <x:c r="I2064" s="2" t="str">
        <x:v>2018-12-31</x:v>
      </x:c>
      <x:c r="J2064" s="2" t="str"/>
      <x:c r="K2064" s="2" t="str"/>
      <x:c r="L2064" s="2" t="str"/>
      <x:c r="M2064" s="2" t="str"/>
      <x:c r="N2064" s="2" t="str"/>
      <x:c r="O2064" s="2" t="str"/>
      <x:c r="P2064" s="2" t="str">
        <x:v>Not reported / unavailable</x:v>
      </x:c>
      <x:c r="Q2064" s="2" t="str">
        <x:v>Reported goodwill and intangible assets combined</x:v>
      </x:c>
      <x:c r="R2064" s="2" t="str"/>
      <x:c r="S2064" s="2" t="str"/>
      <x:c r="T2064" s="2" t="str"/>
    </x:row>
    <x:row r="2065" ht="24" customHeight="1">
      <x:c r="C2065" s="2" t="str">
        <x:v>Historical Inputs!F2065</x:v>
      </x:c>
      <x:c r="D2065" s="2" t="str">
        <x:v>GS</x:v>
      </x:c>
      <x:c r="E2065" s="2" t="str">
        <x:v>FY2018</x:v>
      </x:c>
      <x:c r="F2065" s="2" t="str">
        <x:v>shares_end</x:v>
      </x:c>
      <x:c r="G2065" s="2" t="n">
        <x:v>367.741973</x:v>
      </x:c>
      <x:c r="H2065" s="2" t="str">
        <x:v>shares</x:v>
      </x:c>
      <x:c r="I2065" s="2" t="str">
        <x:v>2018-12-31</x:v>
      </x:c>
      <x:c r="J2065" s="2" t="str">
        <x:v>2020-02-21</x:v>
      </x:c>
      <x:c r="K2065" s="2" t="str">
        <x:v>0001193125-20-043853</x:v>
      </x:c>
      <x:c r="L2065" s="2" t="str">
        <x:v>data/raw/filings/GS_0001193125-20-043853_d826673d10k.htm</x:v>
      </x:c>
      <x:c r="M2065" s="2" t="str">
        <x:v>https://www.sec.gov/Archives/edgar/data/886982/000119312520043853/d826673d10k.htm</x:v>
      </x:c>
      <x:c r="N2065" s="2" t="str"/>
      <x:c r="O2065" s="2" t="str"/>
      <x:c r="P2065" s="2" t="str">
        <x:v>Structured source retained; exact visible anchor requires review</x:v>
      </x:c>
      <x:c r="Q2065" s="2" t="str">
        <x:v>Common Stock, Shares, Outstanding</x:v>
      </x:c>
      <x:c r="R2065" s="2" t="str"/>
      <x:c r="S2065" s="2" t="str"/>
      <x:c r="T2065" s="2" t="str"/>
    </x:row>
    <x:row r="2066" ht="24" customHeight="1">
      <x:c r="C2066" s="2" t="str">
        <x:v>Historical Inputs!F2066</x:v>
      </x:c>
      <x:c r="D2066" s="2" t="str">
        <x:v>GS</x:v>
      </x:c>
      <x:c r="E2066" s="2" t="str">
        <x:v>FY2018</x:v>
      </x:c>
      <x:c r="F2066" s="2" t="str">
        <x:v>shares_issued</x:v>
      </x:c>
      <x:c r="G2066" s="2" t="n">
        <x:v>891.356284</x:v>
      </x:c>
      <x:c r="H2066" s="2" t="str">
        <x:v>shares</x:v>
      </x:c>
      <x:c r="I2066" s="2" t="str">
        <x:v>2018-12-31</x:v>
      </x:c>
      <x:c r="J2066" s="2" t="str">
        <x:v>2020-02-21</x:v>
      </x:c>
      <x:c r="K2066" s="2" t="str">
        <x:v>0001193125-20-043853</x:v>
      </x:c>
      <x:c r="L2066" s="2" t="str">
        <x:v>data/raw/filings/GS_0001193125-20-043853_d826673d10k.htm</x:v>
      </x:c>
      <x:c r="M2066" s="2" t="str">
        <x:v>https://www.sec.gov/Archives/edgar/data/886982/000119312520043853/d826673d10k.htm</x:v>
      </x:c>
      <x:c r="N2066" s="2" t="str"/>
      <x:c r="O2066" s="2" t="str"/>
      <x:c r="P2066" s="2" t="str">
        <x:v>Structured source retained; exact visible anchor requires review</x:v>
      </x:c>
      <x:c r="Q2066" s="2" t="str">
        <x:v>Common Stock, Shares, Issued</x:v>
      </x:c>
      <x:c r="R2066" s="2" t="str"/>
      <x:c r="S2066" s="2" t="str"/>
      <x:c r="T2066" s="2" t="str"/>
    </x:row>
    <x:row r="2067" ht="24" customHeight="1">
      <x:c r="C2067" s="2" t="str">
        <x:v>Historical Inputs!F2067</x:v>
      </x:c>
      <x:c r="D2067" s="2" t="str">
        <x:v>GS</x:v>
      </x:c>
      <x:c r="E2067" s="2" t="str">
        <x:v>FY2018</x:v>
      </x:c>
      <x:c r="F2067" s="2" t="str">
        <x:v>shares_treasury</x:v>
      </x:c>
      <x:c r="G2067" s="2" t="n">
        <x:v>523.614313</x:v>
      </x:c>
      <x:c r="H2067" s="2" t="str">
        <x:v>shares</x:v>
      </x:c>
      <x:c r="I2067" s="2" t="str">
        <x:v>2018-12-31</x:v>
      </x:c>
      <x:c r="J2067" s="2" t="str">
        <x:v>2020-02-21</x:v>
      </x:c>
      <x:c r="K2067" s="2" t="str">
        <x:v>0001193125-20-043853</x:v>
      </x:c>
      <x:c r="L2067" s="2" t="str">
        <x:v>data/raw/filings/GS_0001193125-20-043853_d826673d10k.htm</x:v>
      </x:c>
      <x:c r="M2067" s="2" t="str">
        <x:v>https://www.sec.gov/Archives/edgar/data/886982/000119312520043853/d826673d10k.htm</x:v>
      </x:c>
      <x:c r="N2067" s="2" t="str"/>
      <x:c r="O2067" s="2" t="str"/>
      <x:c r="P2067" s="2" t="str">
        <x:v>Structured source retained; exact visible anchor requires review</x:v>
      </x:c>
      <x:c r="Q2067" s="2" t="str">
        <x:v>Treasury Stock, Shares</x:v>
      </x:c>
      <x:c r="R2067" s="2" t="str"/>
      <x:c r="S2067" s="2" t="str"/>
      <x:c r="T2067" s="2" t="str"/>
    </x:row>
    <x:row r="2068" ht="24" customHeight="1">
      <x:c r="C2068" s="2" t="str">
        <x:v>Historical Inputs!F2068</x:v>
      </x:c>
      <x:c r="D2068" s="2" t="str">
        <x:v>GS</x:v>
      </x:c>
      <x:c r="E2068" s="2" t="str">
        <x:v>FY2018</x:v>
      </x:c>
      <x:c r="F2068" s="2" t="str">
        <x:v>deposits</x:v>
      </x:c>
      <x:c r="G2068" s="2" t="n">
        <x:v>158257</x:v>
      </x:c>
      <x:c r="H2068" s="2" t="str">
        <x:v>USD</x:v>
      </x:c>
      <x:c r="I2068" s="2" t="str">
        <x:v>2018-12-31</x:v>
      </x:c>
      <x:c r="J2068" s="2" t="str">
        <x:v>2020-02-21</x:v>
      </x:c>
      <x:c r="K2068" s="2" t="str">
        <x:v>0001193125-20-043853</x:v>
      </x:c>
      <x:c r="L2068" s="2" t="str">
        <x:v>data/raw/filings/GS_0001193125-20-043853_d826673d10k.htm</x:v>
      </x:c>
      <x:c r="M2068" s="2" t="str">
        <x:v>https://www.sec.gov/Archives/edgar/data/886982/000119312520043853/d826673d10k.htm</x:v>
      </x:c>
      <x:c r="N2068" s="2" t="str"/>
      <x:c r="O2068" s="2" t="str"/>
      <x:c r="P2068" s="2" t="str">
        <x:v>Structured source retained; exact visible anchor requires review</x:v>
      </x:c>
      <x:c r="Q2068" s="2" t="str">
        <x:v>Deposits</x:v>
      </x:c>
      <x:c r="R2068" s="2" t="str"/>
      <x:c r="S2068" s="2" t="str"/>
      <x:c r="T2068" s="2" t="str"/>
    </x:row>
    <x:row r="2069" ht="24" customHeight="1">
      <x:c r="C2069" s="2" t="str">
        <x:v>Historical Inputs!F2069</x:v>
      </x:c>
      <x:c r="D2069" s="2" t="str">
        <x:v>GS</x:v>
      </x:c>
      <x:c r="E2069" s="2" t="str">
        <x:v>FY2018</x:v>
      </x:c>
      <x:c r="F2069" s="2" t="str">
        <x:v>loans_gross</x:v>
      </x:c>
      <x:c r="G2069" s="2" t="str">
        <x:v>n.a.</x:v>
      </x:c>
      <x:c r="H2069" s="2" t="str">
        <x:v>USDm</x:v>
      </x:c>
      <x:c r="I2069" s="2" t="str">
        <x:v>2018-12-31</x:v>
      </x:c>
      <x:c r="J2069" s="2" t="str"/>
      <x:c r="K2069" s="2" t="str"/>
      <x:c r="L2069" s="2" t="str"/>
      <x:c r="M2069" s="2" t="str"/>
      <x:c r="N2069" s="2" t="str"/>
      <x:c r="O2069" s="2" t="str"/>
      <x:c r="P2069" s="2" t="str">
        <x:v>Not reported / unavailable</x:v>
      </x:c>
      <x:c r="Q2069" s="2" t="str">
        <x:v>Gross loans and leases selected definition</x:v>
      </x:c>
      <x:c r="R2069" s="2" t="str"/>
      <x:c r="S2069" s="2" t="str"/>
      <x:c r="T2069" s="2" t="str"/>
    </x:row>
    <x:row r="2070" ht="24" customHeight="1">
      <x:c r="C2070" s="2" t="str">
        <x:v>Historical Inputs!F2070</x:v>
      </x:c>
      <x:c r="D2070" s="2" t="str">
        <x:v>GS</x:v>
      </x:c>
      <x:c r="E2070" s="2" t="str">
        <x:v>FY2018</x:v>
      </x:c>
      <x:c r="F2070" s="2" t="str">
        <x:v>loans_net</x:v>
      </x:c>
      <x:c r="G2070" s="2" t="n">
        <x:v>97837</x:v>
      </x:c>
      <x:c r="H2070" s="2" t="str">
        <x:v>USD</x:v>
      </x:c>
      <x:c r="I2070" s="2" t="str">
        <x:v>2018-12-31</x:v>
      </x:c>
      <x:c r="J2070" s="2" t="str">
        <x:v>2020-02-21</x:v>
      </x:c>
      <x:c r="K2070" s="2" t="str">
        <x:v>0001193125-20-043853</x:v>
      </x:c>
      <x:c r="L2070" s="2" t="str">
        <x:v>data/raw/filings/GS_0001193125-20-043853_d826673d10k.htm</x:v>
      </x:c>
      <x:c r="M2070" s="2" t="str">
        <x:v>https://www.sec.gov/Archives/edgar/data/886982/000119312520043853/d826673d10k.htm</x:v>
      </x:c>
      <x:c r="N2070" s="2" t="str"/>
      <x:c r="O2070" s="2" t="str"/>
      <x:c r="P2070" s="2" t="str">
        <x:v>Structured source retained; exact visible anchor requires review</x:v>
      </x:c>
      <x:c r="Q2070" s="2" t="str">
        <x:v>Loans and Leases Receivable, Net Amount</x:v>
      </x:c>
      <x:c r="R2070" s="2" t="str"/>
      <x:c r="S2070" s="2" t="str"/>
      <x:c r="T2070" s="2" t="str"/>
    </x:row>
    <x:row r="2071" ht="24" customHeight="1">
      <x:c r="C2071" s="2" t="str">
        <x:v>Historical Inputs!F2071</x:v>
      </x:c>
      <x:c r="D2071" s="2" t="str">
        <x:v>GS</x:v>
      </x:c>
      <x:c r="E2071" s="2" t="str">
        <x:v>FY2018</x:v>
      </x:c>
      <x:c r="F2071" s="2" t="str">
        <x:v>allowance</x:v>
      </x:c>
      <x:c r="G2071" s="2" t="str">
        <x:v>n.a.</x:v>
      </x:c>
      <x:c r="H2071" s="2" t="str">
        <x:v>USDm</x:v>
      </x:c>
      <x:c r="I2071" s="2" t="str">
        <x:v>2018-12-31</x:v>
      </x:c>
      <x:c r="J2071" s="2" t="str"/>
      <x:c r="K2071" s="2" t="str"/>
      <x:c r="L2071" s="2" t="str"/>
      <x:c r="M2071" s="2" t="str"/>
      <x:c r="N2071" s="2" t="str"/>
      <x:c r="O2071" s="2" t="str"/>
      <x:c r="P2071" s="2" t="str">
        <x:v>Not reported / unavailable</x:v>
      </x:c>
      <x:c r="Q2071" s="2" t="str">
        <x:v>Loan allowance for credit losses</x:v>
      </x:c>
      <x:c r="R2071" s="2" t="str"/>
      <x:c r="S2071" s="2" t="str"/>
      <x:c r="T2071" s="2" t="str"/>
    </x:row>
    <x:row r="2072" ht="24" customHeight="1">
      <x:c r="C2072" s="2" t="str">
        <x:v>Historical Inputs!F2072</x:v>
      </x:c>
      <x:c r="D2072" s="2" t="str">
        <x:v>GS</x:v>
      </x:c>
      <x:c r="E2072" s="2" t="str">
        <x:v>FY2018</x:v>
      </x:c>
      <x:c r="F2072" s="2" t="str">
        <x:v>nonaccrual</x:v>
      </x:c>
      <x:c r="G2072" s="2" t="str">
        <x:v>n.a.</x:v>
      </x:c>
      <x:c r="H2072" s="2" t="str">
        <x:v>USDm</x:v>
      </x:c>
      <x:c r="I2072" s="2" t="str">
        <x:v>2018-12-31</x:v>
      </x:c>
      <x:c r="J2072" s="2" t="str"/>
      <x:c r="K2072" s="2" t="str"/>
      <x:c r="L2072" s="2" t="str"/>
      <x:c r="M2072" s="2" t="str"/>
      <x:c r="N2072" s="2" t="str"/>
      <x:c r="O2072" s="2" t="str"/>
      <x:c r="P2072" s="2" t="str">
        <x:v>Not reported / unavailable</x:v>
      </x:c>
      <x:c r="Q2072" s="2" t="str">
        <x:v>Nonaccrual</x:v>
      </x:c>
      <x:c r="R2072" s="2" t="str"/>
      <x:c r="S2072" s="2" t="str"/>
      <x:c r="T2072" s="2" t="str"/>
    </x:row>
    <x:row r="2073" ht="24" customHeight="1">
      <x:c r="C2073" s="2" t="str">
        <x:v>Historical Inputs!F2073</x:v>
      </x:c>
      <x:c r="D2073" s="2" t="str">
        <x:v>GS</x:v>
      </x:c>
      <x:c r="E2073" s="2" t="str">
        <x:v>FY2018</x:v>
      </x:c>
      <x:c r="F2073" s="2" t="str">
        <x:v>cash</x:v>
      </x:c>
      <x:c r="G2073" s="2" t="n">
        <x:v>130547</x:v>
      </x:c>
      <x:c r="H2073" s="2" t="str">
        <x:v>USD</x:v>
      </x:c>
      <x:c r="I2073" s="2" t="str">
        <x:v>2018-12-31</x:v>
      </x:c>
      <x:c r="J2073" s="2" t="str">
        <x:v>2022-02-25</x:v>
      </x:c>
      <x:c r="K2073" s="2" t="str">
        <x:v>0001193125-22-052682</x:v>
      </x:c>
      <x:c r="L2073" s="2" t="str">
        <x:v>data/raw/filings/GS_0001193125-22-052682_d192225d10k.htm</x:v>
      </x:c>
      <x:c r="M2073" s="2" t="str">
        <x:v>https://www.sec.gov/Archives/edgar/data/886982/000119312522052682/d192225d10k.htm</x:v>
      </x:c>
      <x:c r="N2073" s="2" t="str"/>
      <x:c r="O2073" s="2" t="str"/>
      <x:c r="P2073" s="2" t="str">
        <x:v>Structured source retained; exact visible anchor requires review</x:v>
      </x:c>
      <x:c r="Q2073" s="2" t="str">
        <x:v>Cash and Cash Equivalents, at Carrying Value</x:v>
      </x:c>
      <x:c r="R2073" s="2" t="str"/>
      <x:c r="S2073" s="2" t="str"/>
      <x:c r="T2073" s="2" t="str"/>
    </x:row>
    <x:row r="2074" ht="24" customHeight="1">
      <x:c r="C2074" s="2" t="str">
        <x:v>Historical Inputs!F2074</x:v>
      </x:c>
      <x:c r="D2074" s="2" t="str">
        <x:v>GS</x:v>
      </x:c>
      <x:c r="E2074" s="2" t="str">
        <x:v>FY2018</x:v>
      </x:c>
      <x:c r="F2074" s="2" t="str">
        <x:v>aoci</x:v>
      </x:c>
      <x:c r="G2074" s="2" t="n">
        <x:v>693</x:v>
      </x:c>
      <x:c r="H2074" s="2" t="str">
        <x:v>USD</x:v>
      </x:c>
      <x:c r="I2074" s="2" t="str">
        <x:v>2018-12-31</x:v>
      </x:c>
      <x:c r="J2074" s="2" t="str">
        <x:v>2020-02-21</x:v>
      </x:c>
      <x:c r="K2074" s="2" t="str">
        <x:v>0001193125-20-043853</x:v>
      </x:c>
      <x:c r="L2074" s="2" t="str">
        <x:v>data/raw/filings/GS_0001193125-20-043853_d826673d10k.htm</x:v>
      </x:c>
      <x:c r="M2074" s="2" t="str">
        <x:v>https://www.sec.gov/Archives/edgar/data/886982/000119312520043853/d826673d10k.htm</x:v>
      </x:c>
      <x:c r="N2074" s="2" t="str"/>
      <x:c r="O2074" s="2" t="str"/>
      <x:c r="P2074" s="2" t="str">
        <x:v>Structured source retained; exact visible anchor requires review</x:v>
      </x:c>
      <x:c r="Q2074" s="2" t="str">
        <x:v>Accumulated Other Comprehensive Income (Loss), Net of Tax</x:v>
      </x:c>
      <x:c r="R2074" s="2" t="str"/>
      <x:c r="S2074" s="2" t="str"/>
      <x:c r="T2074" s="2" t="str"/>
    </x:row>
    <x:row r="2075" ht="24" customHeight="1">
      <x:c r="C2075" s="2" t="str">
        <x:v>Historical Inputs!F2075</x:v>
      </x:c>
      <x:c r="D2075" s="2" t="str">
        <x:v>GS</x:v>
      </x:c>
      <x:c r="E2075" s="2" t="str">
        <x:v>FY2018</x:v>
      </x:c>
      <x:c r="F2075" s="2" t="str">
        <x:v>nii</x:v>
      </x:c>
      <x:c r="G2075" s="2" t="n">
        <x:v>3767</x:v>
      </x:c>
      <x:c r="H2075" s="2" t="str">
        <x:v>USD</x:v>
      </x:c>
      <x:c r="I2075" s="2" t="str">
        <x:v>2018-12-31</x:v>
      </x:c>
      <x:c r="J2075" s="2" t="str">
        <x:v>2021-02-22</x:v>
      </x:c>
      <x:c r="K2075" s="2" t="str">
        <x:v>0001193125-21-049380</x:v>
      </x:c>
      <x:c r="L2075" s="2" t="str">
        <x:v>data/raw/filings/GS_0001193125-21-049380_d39654d10k.htm</x:v>
      </x:c>
      <x:c r="M2075" s="2" t="str">
        <x:v>https://www.sec.gov/Archives/edgar/data/886982/000119312521049380/d39654d10k.htm</x:v>
      </x:c>
      <x:c r="N2075" s="2" t="str"/>
      <x:c r="O2075" s="2" t="str"/>
      <x:c r="P2075" s="2" t="str">
        <x:v>Structured source retained; exact visible anchor requires review</x:v>
      </x:c>
      <x:c r="Q2075" s="2" t="str">
        <x:v>Interest Income (Expense), Net</x:v>
      </x:c>
      <x:c r="R2075" s="2" t="str"/>
      <x:c r="S2075" s="2" t="str"/>
      <x:c r="T2075" s="2" t="str"/>
    </x:row>
    <x:row r="2076" ht="24" customHeight="1">
      <x:c r="C2076" s="2" t="str">
        <x:v>Historical Inputs!F2076</x:v>
      </x:c>
      <x:c r="D2076" s="2" t="str">
        <x:v>GS</x:v>
      </x:c>
      <x:c r="E2076" s="2" t="str">
        <x:v>FY2018</x:v>
      </x:c>
      <x:c r="F2076" s="2" t="str">
        <x:v>noninterest_income</x:v>
      </x:c>
      <x:c r="G2076" s="2" t="n">
        <x:v>32849</x:v>
      </x:c>
      <x:c r="H2076" s="2" t="str">
        <x:v>USD</x:v>
      </x:c>
      <x:c r="I2076" s="2" t="str">
        <x:v>2018-12-31</x:v>
      </x:c>
      <x:c r="J2076" s="2" t="str">
        <x:v>2021-02-22</x:v>
      </x:c>
      <x:c r="K2076" s="2" t="str">
        <x:v>0001193125-21-049380</x:v>
      </x:c>
      <x:c r="L2076" s="2" t="str">
        <x:v>data/raw/filings/GS_0001193125-21-049380_d39654d10k.htm</x:v>
      </x:c>
      <x:c r="M2076" s="2" t="str">
        <x:v>https://www.sec.gov/Archives/edgar/data/886982/000119312521049380/d39654d10k.htm</x:v>
      </x:c>
      <x:c r="N2076" s="2" t="str"/>
      <x:c r="O2076" s="2" t="str"/>
      <x:c r="P2076" s="2" t="str">
        <x:v>Structured source retained; exact visible anchor requires review</x:v>
      </x:c>
      <x:c r="Q2076" s="2" t="str">
        <x:v>Noninterest Income</x:v>
      </x:c>
      <x:c r="R2076" s="2" t="str"/>
      <x:c r="S2076" s="2" t="str"/>
      <x:c r="T2076" s="2" t="str"/>
    </x:row>
    <x:row r="2077" ht="24" customHeight="1">
      <x:c r="C2077" s="2" t="str">
        <x:v>Historical Inputs!F2077</x:v>
      </x:c>
      <x:c r="D2077" s="2" t="str">
        <x:v>GS</x:v>
      </x:c>
      <x:c r="E2077" s="2" t="str">
        <x:v>FY2018</x:v>
      </x:c>
      <x:c r="F2077" s="2" t="str">
        <x:v>revenue_reported</x:v>
      </x:c>
      <x:c r="G2077" s="2" t="n">
        <x:v>36616</x:v>
      </x:c>
      <x:c r="H2077" s="2" t="str">
        <x:v>USD</x:v>
      </x:c>
      <x:c r="I2077" s="2" t="str">
        <x:v>2018-12-31</x:v>
      </x:c>
      <x:c r="J2077" s="2" t="str">
        <x:v>2021-02-22</x:v>
      </x:c>
      <x:c r="K2077" s="2" t="str">
        <x:v>0001193125-21-049380</x:v>
      </x:c>
      <x:c r="L2077" s="2" t="str">
        <x:v>data/raw/filings/GS_0001193125-21-049380_d39654d10k.htm</x:v>
      </x:c>
      <x:c r="M2077" s="2" t="str">
        <x:v>https://www.sec.gov/Archives/edgar/data/886982/000119312521049380/d39654d10k.htm</x:v>
      </x:c>
      <x:c r="N2077" s="2" t="str"/>
      <x:c r="O2077" s="2" t="str"/>
      <x:c r="P2077" s="2" t="str">
        <x:v>Structured source retained; exact visible anchor requires review</x:v>
      </x:c>
      <x:c r="Q2077" s="2" t="str">
        <x:v>Revenues, Net of Interest Expense</x:v>
      </x:c>
      <x:c r="R2077" s="2" t="str"/>
      <x:c r="S2077" s="2" t="str"/>
      <x:c r="T2077" s="2" t="str"/>
    </x:row>
    <x:row r="2078" ht="24" customHeight="1">
      <x:c r="C2078" s="2" t="str">
        <x:v>Historical Inputs!F2078</x:v>
      </x:c>
      <x:c r="D2078" s="2" t="str">
        <x:v>GS</x:v>
      </x:c>
      <x:c r="E2078" s="2" t="str">
        <x:v>FY2018</x:v>
      </x:c>
      <x:c r="F2078" s="2" t="str">
        <x:v>opex</x:v>
      </x:c>
      <x:c r="G2078" s="2" t="n">
        <x:v>23461</x:v>
      </x:c>
      <x:c r="H2078" s="2" t="str">
        <x:v>USD</x:v>
      </x:c>
      <x:c r="I2078" s="2" t="str">
        <x:v>2018-12-31</x:v>
      </x:c>
      <x:c r="J2078" s="2" t="str">
        <x:v>2021-02-22</x:v>
      </x:c>
      <x:c r="K2078" s="2" t="str">
        <x:v>0001193125-21-049380</x:v>
      </x:c>
      <x:c r="L2078" s="2" t="str">
        <x:v>data/raw/filings/GS_0001193125-21-049380_d39654d10k.htm</x:v>
      </x:c>
      <x:c r="M2078" s="2" t="str">
        <x:v>https://www.sec.gov/Archives/edgar/data/886982/000119312521049380/d39654d10k.htm</x:v>
      </x:c>
      <x:c r="N2078" s="2" t="str"/>
      <x:c r="O2078" s="2" t="str"/>
      <x:c r="P2078" s="2" t="str">
        <x:v>Structured source retained; exact visible anchor requires review</x:v>
      </x:c>
      <x:c r="Q2078" s="2" t="str">
        <x:v>Noninterest Expense</x:v>
      </x:c>
      <x:c r="R2078" s="2" t="str"/>
      <x:c r="S2078" s="2" t="str"/>
      <x:c r="T2078" s="2" t="str"/>
    </x:row>
    <x:row r="2079" ht="24" customHeight="1">
      <x:c r="C2079" s="2" t="str">
        <x:v>Historical Inputs!F2079</x:v>
      </x:c>
      <x:c r="D2079" s="2" t="str">
        <x:v>GS</x:v>
      </x:c>
      <x:c r="E2079" s="2" t="str">
        <x:v>FY2018</x:v>
      </x:c>
      <x:c r="F2079" s="2" t="str">
        <x:v>provision</x:v>
      </x:c>
      <x:c r="G2079" s="2" t="n">
        <x:v>674</x:v>
      </x:c>
      <x:c r="H2079" s="2" t="str">
        <x:v>USD</x:v>
      </x:c>
      <x:c r="I2079" s="2" t="str">
        <x:v>2018-12-31</x:v>
      </x:c>
      <x:c r="J2079" s="2" t="str">
        <x:v>2021-02-22</x:v>
      </x:c>
      <x:c r="K2079" s="2" t="str">
        <x:v>0001193125-21-049380</x:v>
      </x:c>
      <x:c r="L2079" s="2" t="str">
        <x:v>data/raw/filings/GS_0001193125-21-049380_d39654d10k.htm</x:v>
      </x:c>
      <x:c r="M2079" s="2" t="str">
        <x:v>https://www.sec.gov/Archives/edgar/data/886982/000119312521049380/d39654d10k.htm</x:v>
      </x:c>
      <x:c r="N2079" s="2" t="str"/>
      <x:c r="O2079" s="2" t="str"/>
      <x:c r="P2079" s="2" t="str">
        <x:v>Structured source retained; exact visible anchor requires review</x:v>
      </x:c>
      <x:c r="Q2079" s="2" t="str">
        <x:v>Provision for Loan, Lease, and Other Losses</x:v>
      </x:c>
      <x:c r="R2079" s="2" t="str"/>
      <x:c r="S2079" s="2" t="str"/>
      <x:c r="T2079" s="2" t="str"/>
    </x:row>
    <x:row r="2080" ht="24" customHeight="1">
      <x:c r="C2080" s="2" t="str">
        <x:v>Historical Inputs!F2080</x:v>
      </x:c>
      <x:c r="D2080" s="2" t="str">
        <x:v>GS</x:v>
      </x:c>
      <x:c r="E2080" s="2" t="str">
        <x:v>FY2018</x:v>
      </x:c>
      <x:c r="F2080" s="2" t="str">
        <x:v>pretax</x:v>
      </x:c>
      <x:c r="G2080" s="2" t="n">
        <x:v>12481</x:v>
      </x:c>
      <x:c r="H2080" s="2" t="str">
        <x:v>USD</x:v>
      </x:c>
      <x:c r="I2080" s="2" t="str">
        <x:v>2018-12-31</x:v>
      </x:c>
      <x:c r="J2080" s="2" t="str">
        <x:v>2021-02-22</x:v>
      </x:c>
      <x:c r="K2080" s="2" t="str">
        <x:v>0001193125-21-049380</x:v>
      </x:c>
      <x:c r="L2080" s="2" t="str">
        <x:v>data/raw/filings/GS_0001193125-21-049380_d39654d10k.htm</x:v>
      </x:c>
      <x:c r="M2080" s="2" t="str">
        <x:v>https://www.sec.gov/Archives/edgar/data/886982/000119312521049380/d39654d10k.htm</x:v>
      </x:c>
      <x:c r="N2080" s="2" t="str"/>
      <x:c r="O2080" s="2" t="str"/>
      <x:c r="P2080" s="2" t="str">
        <x:v>Structured source retained; exact visible anchor requires review</x:v>
      </x:c>
      <x:c r="Q2080" s="2" t="str">
        <x:v>Income (Loss) from Continuing Operations before Income Taxes, Noncontrolling Interest</x:v>
      </x:c>
      <x:c r="R2080" s="2" t="str"/>
      <x:c r="S2080" s="2" t="str"/>
      <x:c r="T2080" s="2" t="str"/>
    </x:row>
    <x:row r="2081" ht="24" customHeight="1">
      <x:c r="C2081" s="2" t="str">
        <x:v>Historical Inputs!F2081</x:v>
      </x:c>
      <x:c r="D2081" s="2" t="str">
        <x:v>GS</x:v>
      </x:c>
      <x:c r="E2081" s="2" t="str">
        <x:v>FY2018</x:v>
      </x:c>
      <x:c r="F2081" s="2" t="str">
        <x:v>tax</x:v>
      </x:c>
      <x:c r="G2081" s="2" t="n">
        <x:v>2022</x:v>
      </x:c>
      <x:c r="H2081" s="2" t="str">
        <x:v>USD</x:v>
      </x:c>
      <x:c r="I2081" s="2" t="str">
        <x:v>2018-12-31</x:v>
      </x:c>
      <x:c r="J2081" s="2" t="str">
        <x:v>2021-02-22</x:v>
      </x:c>
      <x:c r="K2081" s="2" t="str">
        <x:v>0001193125-21-049380</x:v>
      </x:c>
      <x:c r="L2081" s="2" t="str">
        <x:v>data/raw/filings/GS_0001193125-21-049380_d39654d10k.htm</x:v>
      </x:c>
      <x:c r="M2081" s="2" t="str">
        <x:v>https://www.sec.gov/Archives/edgar/data/886982/000119312521049380/d39654d10k.htm</x:v>
      </x:c>
      <x:c r="N2081" s="2" t="str"/>
      <x:c r="O2081" s="2" t="str"/>
      <x:c r="P2081" s="2" t="str">
        <x:v>Structured source retained; exact visible anchor requires review</x:v>
      </x:c>
      <x:c r="Q2081" s="2" t="str">
        <x:v>Income Tax Expense (Benefit)</x:v>
      </x:c>
      <x:c r="R2081" s="2" t="str"/>
      <x:c r="S2081" s="2" t="str"/>
      <x:c r="T2081" s="2" t="str"/>
    </x:row>
    <x:row r="2082" ht="24" customHeight="1">
      <x:c r="C2082" s="2" t="str">
        <x:v>Historical Inputs!F2082</x:v>
      </x:c>
      <x:c r="D2082" s="2" t="str">
        <x:v>GS</x:v>
      </x:c>
      <x:c r="E2082" s="2" t="str">
        <x:v>FY2018</x:v>
      </x:c>
      <x:c r="F2082" s="2" t="str">
        <x:v>net_income</x:v>
      </x:c>
      <x:c r="G2082" s="2" t="n">
        <x:v>10459</x:v>
      </x:c>
      <x:c r="H2082" s="2" t="str">
        <x:v>USD</x:v>
      </x:c>
      <x:c r="I2082" s="2" t="str">
        <x:v>2018-12-31</x:v>
      </x:c>
      <x:c r="J2082" s="2" t="str">
        <x:v>2021-02-22</x:v>
      </x:c>
      <x:c r="K2082" s="2" t="str">
        <x:v>0001193125-21-049380</x:v>
      </x:c>
      <x:c r="L2082" s="2" t="str">
        <x:v>data/raw/filings/GS_0001193125-21-049380_d39654d10k.htm</x:v>
      </x:c>
      <x:c r="M2082" s="2" t="str">
        <x:v>https://www.sec.gov/Archives/edgar/data/886982/000119312521049380/d39654d10k.htm</x:v>
      </x:c>
      <x:c r="N2082" s="2" t="str"/>
      <x:c r="O2082" s="2" t="str"/>
      <x:c r="P2082" s="2" t="str">
        <x:v>Structured source retained; exact visible anchor requires review</x:v>
      </x:c>
      <x:c r="Q2082" s="2" t="str">
        <x:v>Net Income (Loss) Attributable to Parent</x:v>
      </x:c>
      <x:c r="R2082" s="2" t="str"/>
      <x:c r="S2082" s="2" t="str"/>
      <x:c r="T2082" s="2" t="str"/>
    </x:row>
    <x:row r="2083" ht="24" customHeight="1">
      <x:c r="C2083" s="2" t="str">
        <x:v>Historical Inputs!F2083</x:v>
      </x:c>
      <x:c r="D2083" s="2" t="str">
        <x:v>GS</x:v>
      </x:c>
      <x:c r="E2083" s="2" t="str">
        <x:v>FY2018</x:v>
      </x:c>
      <x:c r="F2083" s="2" t="str">
        <x:v>common_income</x:v>
      </x:c>
      <x:c r="G2083" s="2" t="n">
        <x:v>9860</x:v>
      </x:c>
      <x:c r="H2083" s="2" t="str">
        <x:v>USD</x:v>
      </x:c>
      <x:c r="I2083" s="2" t="str">
        <x:v>2018-12-31</x:v>
      </x:c>
      <x:c r="J2083" s="2" t="str">
        <x:v>2021-02-22</x:v>
      </x:c>
      <x:c r="K2083" s="2" t="str">
        <x:v>0001193125-21-049380</x:v>
      </x:c>
      <x:c r="L2083" s="2" t="str">
        <x:v>data/raw/filings/GS_0001193125-21-049380_d39654d10k.htm</x:v>
      </x:c>
      <x:c r="M2083" s="2" t="str">
        <x:v>https://www.sec.gov/Archives/edgar/data/886982/000119312521049380/d39654d10k.htm</x:v>
      </x:c>
      <x:c r="N2083" s="2" t="str"/>
      <x:c r="O2083" s="2" t="str"/>
      <x:c r="P2083" s="2" t="str">
        <x:v>Structured source retained; exact visible anchor requires review</x:v>
      </x:c>
      <x:c r="Q2083" s="2" t="str">
        <x:v>Net Income (Loss) Available to Common Stockholders, Basic</x:v>
      </x:c>
      <x:c r="R2083" s="2" t="str"/>
      <x:c r="S2083" s="2" t="str"/>
      <x:c r="T2083" s="2" t="str"/>
    </x:row>
    <x:row r="2084" ht="24" customHeight="1">
      <x:c r="C2084" s="2" t="str">
        <x:v>Historical Inputs!F2084</x:v>
      </x:c>
      <x:c r="D2084" s="2" t="str">
        <x:v>GS</x:v>
      </x:c>
      <x:c r="E2084" s="2" t="str">
        <x:v>FY2018</x:v>
      </x:c>
      <x:c r="F2084" s="2" t="str">
        <x:v>preferred_div</x:v>
      </x:c>
      <x:c r="G2084" s="2" t="n">
        <x:v>584</x:v>
      </x:c>
      <x:c r="H2084" s="2" t="str">
        <x:v>USD</x:v>
      </x:c>
      <x:c r="I2084" s="2" t="str">
        <x:v>2018-12-31</x:v>
      </x:c>
      <x:c r="J2084" s="2" t="str">
        <x:v>2021-02-22</x:v>
      </x:c>
      <x:c r="K2084" s="2" t="str">
        <x:v>0001193125-21-049380</x:v>
      </x:c>
      <x:c r="L2084" s="2" t="str">
        <x:v>data/raw/filings/GS_0001193125-21-049380_d39654d10k.htm</x:v>
      </x:c>
      <x:c r="M2084" s="2" t="str">
        <x:v>https://www.sec.gov/Archives/edgar/data/886982/000119312521049380/d39654d10k.htm</x:v>
      </x:c>
      <x:c r="N2084" s="2" t="str"/>
      <x:c r="O2084" s="2" t="str"/>
      <x:c r="P2084" s="2" t="str">
        <x:v>Structured source retained; exact visible anchor requires review</x:v>
      </x:c>
      <x:c r="Q2084" s="2" t="str">
        <x:v>Dividends, Preferred Stock</x:v>
      </x:c>
      <x:c r="R2084" s="2" t="str"/>
      <x:c r="S2084" s="2" t="str"/>
      <x:c r="T2084" s="2" t="str"/>
    </x:row>
    <x:row r="2085" ht="24" customHeight="1">
      <x:c r="C2085" s="2" t="str">
        <x:v>Historical Inputs!F2085</x:v>
      </x:c>
      <x:c r="D2085" s="2" t="str">
        <x:v>GS</x:v>
      </x:c>
      <x:c r="E2085" s="2" t="str">
        <x:v>FY2018</x:v>
      </x:c>
      <x:c r="F2085" s="2" t="str">
        <x:v>eps</x:v>
      </x:c>
      <x:c r="G2085" s="2" t="n">
        <x:v>25.27</x:v>
      </x:c>
      <x:c r="H2085" s="2" t="str">
        <x:v>USD/shares</x:v>
      </x:c>
      <x:c r="I2085" s="2" t="str">
        <x:v>2018-12-31</x:v>
      </x:c>
      <x:c r="J2085" s="2" t="str">
        <x:v>2021-02-22</x:v>
      </x:c>
      <x:c r="K2085" s="2" t="str">
        <x:v>0001193125-21-049380</x:v>
      </x:c>
      <x:c r="L2085" s="2" t="str">
        <x:v>data/raw/filings/GS_0001193125-21-049380_d39654d10k.htm</x:v>
      </x:c>
      <x:c r="M2085" s="2" t="str">
        <x:v>https://www.sec.gov/Archives/edgar/data/886982/000119312521049380/d39654d10k.htm</x:v>
      </x:c>
      <x:c r="N2085" s="2" t="str"/>
      <x:c r="O2085" s="2" t="str"/>
      <x:c r="P2085" s="2" t="str">
        <x:v>Structured source retained; exact visible anchor requires review</x:v>
      </x:c>
      <x:c r="Q2085" s="2" t="str">
        <x:v>Earnings Per Share, Diluted</x:v>
      </x:c>
      <x:c r="R2085" s="2" t="str"/>
      <x:c r="S2085" s="2" t="str"/>
      <x:c r="T2085" s="2" t="str"/>
    </x:row>
    <x:row r="2086" ht="24" customHeight="1">
      <x:c r="C2086" s="2" t="str">
        <x:v>Historical Inputs!F2086</x:v>
      </x:c>
      <x:c r="D2086" s="2" t="str">
        <x:v>GS</x:v>
      </x:c>
      <x:c r="E2086" s="2" t="str">
        <x:v>FY2018</x:v>
      </x:c>
      <x:c r="F2086" s="2" t="str">
        <x:v>shares_diluted</x:v>
      </x:c>
      <x:c r="G2086" s="2" t="n">
        <x:v>390.2</x:v>
      </x:c>
      <x:c r="H2086" s="2" t="str">
        <x:v>shares</x:v>
      </x:c>
      <x:c r="I2086" s="2" t="str">
        <x:v>2018-12-31</x:v>
      </x:c>
      <x:c r="J2086" s="2" t="str">
        <x:v>2021-02-22</x:v>
      </x:c>
      <x:c r="K2086" s="2" t="str">
        <x:v>0001193125-21-049380</x:v>
      </x:c>
      <x:c r="L2086" s="2" t="str">
        <x:v>data/raw/filings/GS_0001193125-21-049380_d39654d10k.htm</x:v>
      </x:c>
      <x:c r="M2086" s="2" t="str">
        <x:v>https://www.sec.gov/Archives/edgar/data/886982/000119312521049380/d39654d10k.htm</x:v>
      </x:c>
      <x:c r="N2086" s="2" t="str"/>
      <x:c r="O2086" s="2" t="str"/>
      <x:c r="P2086" s="2" t="str">
        <x:v>Structured source retained; exact visible anchor requires review</x:v>
      </x:c>
      <x:c r="Q2086" s="2" t="str">
        <x:v>Weighted Average Number of Shares Outstanding, Diluted</x:v>
      </x:c>
      <x:c r="R2086" s="2" t="str"/>
      <x:c r="S2086" s="2" t="str"/>
      <x:c r="T2086" s="2" t="str"/>
    </x:row>
    <x:row r="2087" ht="24" customHeight="1">
      <x:c r="C2087" s="2" t="str">
        <x:v>Historical Inputs!F2087</x:v>
      </x:c>
      <x:c r="D2087" s="2" t="str">
        <x:v>GS</x:v>
      </x:c>
      <x:c r="E2087" s="2" t="str">
        <x:v>FY2018</x:v>
      </x:c>
      <x:c r="F2087" s="2" t="str">
        <x:v>dps</x:v>
      </x:c>
      <x:c r="G2087" s="2" t="n">
        <x:v>3.15</x:v>
      </x:c>
      <x:c r="H2087" s="2" t="str">
        <x:v>USD/shares</x:v>
      </x:c>
      <x:c r="I2087" s="2" t="str">
        <x:v>2018-12-31</x:v>
      </x:c>
      <x:c r="J2087" s="2" t="str">
        <x:v>2021-02-22</x:v>
      </x:c>
      <x:c r="K2087" s="2" t="str">
        <x:v>0001193125-21-049380</x:v>
      </x:c>
      <x:c r="L2087" s="2" t="str">
        <x:v>data/raw/filings/GS_0001193125-21-049380_d39654d10k.htm</x:v>
      </x:c>
      <x:c r="M2087" s="2" t="str">
        <x:v>https://www.sec.gov/Archives/edgar/data/886982/000119312521049380/d39654d10k.htm</x:v>
      </x:c>
      <x:c r="N2087" s="2" t="str"/>
      <x:c r="O2087" s="2" t="str"/>
      <x:c r="P2087" s="2" t="str">
        <x:v>Structured source retained; exact visible anchor requires review</x:v>
      </x:c>
      <x:c r="Q2087" s="2" t="str">
        <x:v>Common Stock, Dividends, Per Share, Declared</x:v>
      </x:c>
      <x:c r="R2087" s="2" t="str"/>
      <x:c r="S2087" s="2" t="str"/>
      <x:c r="T2087" s="2" t="str"/>
    </x:row>
    <x:row r="2088" ht="24" customHeight="1">
      <x:c r="C2088" s="2" t="str">
        <x:v>Historical Inputs!F2088</x:v>
      </x:c>
      <x:c r="D2088" s="2" t="str">
        <x:v>GS</x:v>
      </x:c>
      <x:c r="E2088" s="2" t="str">
        <x:v>FY2018</x:v>
      </x:c>
      <x:c r="F2088" s="2" t="str">
        <x:v>dividends</x:v>
      </x:c>
      <x:c r="G2088" s="2" t="n">
        <x:v>1810</x:v>
      </x:c>
      <x:c r="H2088" s="2" t="str">
        <x:v>USD</x:v>
      </x:c>
      <x:c r="I2088" s="2" t="str">
        <x:v>2018-12-31</x:v>
      </x:c>
      <x:c r="J2088" s="2" t="str">
        <x:v>2021-02-22</x:v>
      </x:c>
      <x:c r="K2088" s="2" t="str">
        <x:v>0001193125-21-049380</x:v>
      </x:c>
      <x:c r="L2088" s="2" t="str">
        <x:v>data/raw/filings/GS_0001193125-21-049380_d39654d10k.htm</x:v>
      </x:c>
      <x:c r="M2088" s="2" t="str">
        <x:v>https://www.sec.gov/Archives/edgar/data/886982/000119312521049380/d39654d10k.htm</x:v>
      </x:c>
      <x:c r="N2088" s="2" t="str"/>
      <x:c r="O2088" s="2" t="str"/>
      <x:c r="P2088" s="2" t="str">
        <x:v>Structured source retained; exact visible anchor requires review</x:v>
      </x:c>
      <x:c r="Q2088" s="2" t="str">
        <x:v>Payments of Dividends</x:v>
      </x:c>
      <x:c r="R2088" s="2" t="str"/>
      <x:c r="S2088" s="2" t="str"/>
      <x:c r="T2088" s="2" t="str"/>
    </x:row>
    <x:row r="2089" ht="24" customHeight="1">
      <x:c r="C2089" s="2" t="str">
        <x:v>Historical Inputs!F2089</x:v>
      </x:c>
      <x:c r="D2089" s="2" t="str">
        <x:v>GS</x:v>
      </x:c>
      <x:c r="E2089" s="2" t="str">
        <x:v>FY2018</x:v>
      </x:c>
      <x:c r="F2089" s="2" t="str">
        <x:v>buybacks</x:v>
      </x:c>
      <x:c r="G2089" s="2" t="n">
        <x:v>3294</x:v>
      </x:c>
      <x:c r="H2089" s="2" t="str">
        <x:v>USD</x:v>
      </x:c>
      <x:c r="I2089" s="2" t="str">
        <x:v>2018-12-31</x:v>
      </x:c>
      <x:c r="J2089" s="2" t="str">
        <x:v>2021-02-22</x:v>
      </x:c>
      <x:c r="K2089" s="2" t="str">
        <x:v>0001193125-21-049380</x:v>
      </x:c>
      <x:c r="L2089" s="2" t="str">
        <x:v>data/raw/filings/GS_0001193125-21-049380_d39654d10k.htm</x:v>
      </x:c>
      <x:c r="M2089" s="2" t="str">
        <x:v>https://www.sec.gov/Archives/edgar/data/886982/000119312521049380/d39654d10k.htm</x:v>
      </x:c>
      <x:c r="N2089" s="2" t="str"/>
      <x:c r="O2089" s="2" t="str"/>
      <x:c r="P2089" s="2" t="str">
        <x:v>Structured source retained; exact visible anchor requires review</x:v>
      </x:c>
      <x:c r="Q2089" s="2" t="str">
        <x:v>Payments for Repurchase of Common Stock</x:v>
      </x:c>
      <x:c r="R2089" s="2" t="str"/>
      <x:c r="S2089" s="2" t="str"/>
      <x:c r="T2089" s="2" t="str"/>
    </x:row>
    <x:row r="2090" ht="24" customHeight="1">
      <x:c r="C2090" s="2" t="str">
        <x:v>Historical Inputs!F2090</x:v>
      </x:c>
      <x:c r="D2090" s="2" t="str">
        <x:v>GS</x:v>
      </x:c>
      <x:c r="E2090" s="2" t="str">
        <x:v>FY2018</x:v>
      </x:c>
      <x:c r="F2090" s="2" t="str">
        <x:v>chargeoffs</x:v>
      </x:c>
      <x:c r="G2090" s="2" t="str">
        <x:v>n.a.</x:v>
      </x:c>
      <x:c r="H2090" s="2" t="str">
        <x:v>USDm</x:v>
      </x:c>
      <x:c r="I2090" s="2" t="str">
        <x:v>2018-12-31</x:v>
      </x:c>
      <x:c r="J2090" s="2" t="str"/>
      <x:c r="K2090" s="2" t="str"/>
      <x:c r="L2090" s="2" t="str"/>
      <x:c r="M2090" s="2" t="str"/>
      <x:c r="N2090" s="2" t="str"/>
      <x:c r="O2090" s="2" t="str"/>
      <x:c r="P2090" s="2" t="str">
        <x:v>Not reported / unavailable</x:v>
      </x:c>
      <x:c r="Q2090" s="2" t="str">
        <x:v>Gross loan charge-offs</x:v>
      </x:c>
      <x:c r="R2090" s="2" t="str"/>
      <x:c r="S2090" s="2" t="str"/>
      <x:c r="T2090" s="2" t="str"/>
    </x:row>
    <x:row r="2091" ht="24" customHeight="1">
      <x:c r="C2091" s="2" t="str">
        <x:v>Historical Inputs!F2091</x:v>
      </x:c>
      <x:c r="D2091" s="2" t="str">
        <x:v>GS</x:v>
      </x:c>
      <x:c r="E2091" s="2" t="str">
        <x:v>FY2018</x:v>
      </x:c>
      <x:c r="F2091" s="2" t="str">
        <x:v>recoveries</x:v>
      </x:c>
      <x:c r="G2091" s="2" t="str">
        <x:v>n.a.</x:v>
      </x:c>
      <x:c r="H2091" s="2" t="str">
        <x:v>USDm</x:v>
      </x:c>
      <x:c r="I2091" s="2" t="str">
        <x:v>2018-12-31</x:v>
      </x:c>
      <x:c r="J2091" s="2" t="str"/>
      <x:c r="K2091" s="2" t="str"/>
      <x:c r="L2091" s="2" t="str"/>
      <x:c r="M2091" s="2" t="str"/>
      <x:c r="N2091" s="2" t="str"/>
      <x:c r="O2091" s="2" t="str"/>
      <x:c r="P2091" s="2" t="str">
        <x:v>Not reported / unavailable</x:v>
      </x:c>
      <x:c r="Q2091" s="2" t="str">
        <x:v>Loan recoveries</x:v>
      </x:c>
      <x:c r="R2091" s="2" t="str"/>
      <x:c r="S2091" s="2" t="str"/>
      <x:c r="T2091" s="2" t="str"/>
    </x:row>
    <x:row r="2092" ht="24" customHeight="1">
      <x:c r="C2092" s="2" t="str">
        <x:v>Historical Inputs!F2092</x:v>
      </x:c>
      <x:c r="D2092" s="2" t="str">
        <x:v>GS</x:v>
      </x:c>
      <x:c r="E2092" s="2" t="str">
        <x:v>FY2018</x:v>
      </x:c>
      <x:c r="F2092" s="2" t="str">
        <x:v>rwa</x:v>
      </x:c>
      <x:c r="G2092" s="2" t="str">
        <x:v>n.a.</x:v>
      </x:c>
      <x:c r="H2092" s="2" t="str">
        <x:v>USDm</x:v>
      </x:c>
      <x:c r="I2092" s="2" t="str">
        <x:v>2018-12-31</x:v>
      </x:c>
      <x:c r="J2092" s="2" t="str"/>
      <x:c r="K2092" s="2" t="str"/>
      <x:c r="L2092" s="2" t="str"/>
      <x:c r="M2092" s="2" t="str"/>
      <x:c r="N2092" s="2" t="str"/>
      <x:c r="O2092" s="2" t="str"/>
      <x:c r="P2092" s="2" t="str">
        <x:v>Not reported / unavailable</x:v>
      </x:c>
      <x:c r="Q2092" s="2" t="str">
        <x:v>Risk-weighted assets</x:v>
      </x:c>
      <x:c r="R2092" s="2" t="str"/>
      <x:c r="S2092" s="2" t="str"/>
      <x:c r="T2092" s="2" t="str"/>
    </x:row>
    <x:row r="2093" ht="24" customHeight="1">
      <x:c r="C2093" s="2" t="str">
        <x:v>Historical Inputs!F2093</x:v>
      </x:c>
      <x:c r="D2093" s="2" t="str">
        <x:v>GS</x:v>
      </x:c>
      <x:c r="E2093" s="2" t="str">
        <x:v>FY2018</x:v>
      </x:c>
      <x:c r="F2093" s="2" t="str">
        <x:v>cet1_reported</x:v>
      </x:c>
      <x:c r="G2093" s="2" t="str">
        <x:v>n.a.</x:v>
      </x:c>
      <x:c r="H2093" s="2" t="str">
        <x:v>%</x:v>
      </x:c>
      <x:c r="I2093" s="2" t="str">
        <x:v>2018-12-31</x:v>
      </x:c>
      <x:c r="J2093" s="2" t="str"/>
      <x:c r="K2093" s="2" t="str"/>
      <x:c r="L2093" s="2" t="str"/>
      <x:c r="M2093" s="2" t="str"/>
      <x:c r="N2093" s="2" t="str"/>
      <x:c r="O2093" s="2" t="str"/>
      <x:c r="P2093" s="2" t="str">
        <x:v>Not reported / unavailable</x:v>
      </x:c>
      <x:c r="Q2093" s="2" t="str">
        <x:v>Actual standardized CET1 ratio</x:v>
      </x:c>
      <x:c r="R2093" s="2" t="str"/>
      <x:c r="S2093" s="2" t="str"/>
      <x:c r="T2093" s="2" t="str"/>
    </x:row>
    <x:row r="2094" ht="24" customHeight="1">
      <x:c r="C2094" s="2" t="str">
        <x:v>Historical Inputs!F2094</x:v>
      </x:c>
      <x:c r="D2094" s="2" t="str">
        <x:v>GS</x:v>
      </x:c>
      <x:c r="E2094" s="2" t="str">
        <x:v>FY2018</x:v>
      </x:c>
      <x:c r="F2094" s="2" t="str">
        <x:v>nim_reported</x:v>
      </x:c>
      <x:c r="G2094" s="2" t="str">
        <x:v>n.a.</x:v>
      </x:c>
      <x:c r="H2094" s="2" t="str">
        <x:v>%</x:v>
      </x:c>
      <x:c r="I2094" s="2" t="str">
        <x:v>2018-12-31</x:v>
      </x:c>
      <x:c r="J2094" s="2" t="str"/>
      <x:c r="K2094" s="2" t="str"/>
      <x:c r="L2094" s="2" t="str"/>
      <x:c r="M2094" s="2" t="str"/>
      <x:c r="N2094" s="2" t="str"/>
      <x:c r="O2094" s="2" t="str"/>
      <x:c r="P2094" s="2" t="str">
        <x:v>Not reported / unavailable</x:v>
      </x:c>
      <x:c r="Q2094" s="2" t="str">
        <x:v>Issuer reported net interest margin</x:v>
      </x:c>
      <x:c r="R2094" s="2" t="str"/>
      <x:c r="S2094" s="2" t="str"/>
      <x:c r="T2094" s="2" t="str"/>
    </x:row>
    <x:row r="2095" ht="24" customHeight="1">
      <x:c r="C2095" s="2" t="str">
        <x:v>Historical Inputs!F2095</x:v>
      </x:c>
      <x:c r="D2095" s="2" t="str">
        <x:v>GS</x:v>
      </x:c>
      <x:c r="E2095" s="2" t="str">
        <x:v>FY2018</x:v>
      </x:c>
      <x:c r="F2095" s="2" t="str">
        <x:v>bvps_reported</x:v>
      </x:c>
      <x:c r="G2095" s="2" t="n">
        <x:v>207.36</x:v>
      </x:c>
      <x:c r="H2095" s="2" t="str">
        <x:v>USD/shares</x:v>
      </x:c>
      <x:c r="I2095" s="2" t="str">
        <x:v>2018-12-31</x:v>
      </x:c>
      <x:c r="J2095" s="2" t="str">
        <x:v>2019-02-26</x:v>
      </x:c>
      <x:c r="K2095" s="2" t="str">
        <x:v>0001193125-19-050198</x:v>
      </x:c>
      <x:c r="L2095" s="2" t="str">
        <x:v>data/raw/filings/GS_0001193125-19-050198_d669877d10k.htm</x:v>
      </x:c>
      <x:c r="M2095" s="2" t="str">
        <x:v>https://www.sec.gov/Archives/edgar/data/886982/000119312519050198/d669877d10k.htm</x:v>
      </x:c>
      <x:c r="N2095" s="2" t="str"/>
      <x:c r="O2095" s="2" t="str"/>
      <x:c r="P2095" s="2" t="str">
        <x:v>Exact selected original table text</x:v>
      </x:c>
      <x:c r="Q2095" s="2" t="str">
        <x:v>Reported common book value per share</x:v>
      </x:c>
      <x:c r="R2095" s="2" t="str">
        <x:v>highlighted/GS_0001193125-19-050198_d669877d10k.htm</x:v>
      </x:c>
      <x:c r="S2095" s="2" t="str"/>
      <x:c r="T2095" s="2" t="str"/>
    </x:row>
    <x:row r="2096" ht="24" customHeight="1">
      <x:c r="C2096" s="2" t="str">
        <x:v>Historical Inputs!F2096</x:v>
      </x:c>
      <x:c r="D2096" s="2" t="str">
        <x:v>GS</x:v>
      </x:c>
      <x:c r="E2096" s="2" t="str">
        <x:v>FY2018</x:v>
      </x:c>
      <x:c r="F2096" s="2" t="str">
        <x:v>tbvps_reported</x:v>
      </x:c>
      <x:c r="G2096" s="2" t="n">
        <x:v>196.64</x:v>
      </x:c>
      <x:c r="H2096" s="2" t="str">
        <x:v>USD/shares</x:v>
      </x:c>
      <x:c r="I2096" s="2" t="str">
        <x:v>2018-12-31</x:v>
      </x:c>
      <x:c r="J2096" s="2" t="str">
        <x:v>2019-02-26</x:v>
      </x:c>
      <x:c r="K2096" s="2" t="str">
        <x:v>0001193125-19-050198</x:v>
      </x:c>
      <x:c r="L2096" s="2" t="str">
        <x:v>data/raw/filings/GS_0001193125-19-050198_d669877d10k.htm</x:v>
      </x:c>
      <x:c r="M2096" s="2" t="str">
        <x:v>https://www.sec.gov/Archives/edgar/data/886982/000119312519050198/d669877d10k.htm</x:v>
      </x:c>
      <x:c r="N2096" s="2" t="str"/>
      <x:c r="O2096" s="2" t="str"/>
      <x:c r="P2096" s="2" t="str">
        <x:v>Exact selected original table text</x:v>
      </x:c>
      <x:c r="Q2096" s="2" t="str">
        <x:v>Reported tangible book value per share</x:v>
      </x:c>
      <x:c r="R2096" s="2" t="str">
        <x:v>highlighted/GS_0001193125-19-050198_d669877d10k.htm</x:v>
      </x:c>
      <x:c r="S2096" s="2" t="str"/>
      <x:c r="T2096" s="2" t="str"/>
    </x:row>
    <x:row r="2097" ht="24" customHeight="1">
      <x:c r="C2097" s="2" t="str">
        <x:v>Historical Inputs!F2097</x:v>
      </x:c>
      <x:c r="D2097" s="2" t="str">
        <x:v>GS</x:v>
      </x:c>
      <x:c r="E2097" s="2" t="str">
        <x:v>FY2018</x:v>
      </x:c>
      <x:c r="F2097" s="2" t="str">
        <x:v>tce_reported</x:v>
      </x:c>
      <x:c r="G2097" s="2" t="str">
        <x:v>n.a.</x:v>
      </x:c>
      <x:c r="H2097" s="2" t="str">
        <x:v>USDm</x:v>
      </x:c>
      <x:c r="I2097" s="2" t="str">
        <x:v>2018-12-31</x:v>
      </x:c>
      <x:c r="J2097" s="2" t="str"/>
      <x:c r="K2097" s="2" t="str"/>
      <x:c r="L2097" s="2" t="str"/>
      <x:c r="M2097" s="2" t="str"/>
      <x:c r="N2097" s="2" t="str"/>
      <x:c r="O2097" s="2" t="str"/>
      <x:c r="P2097" s="2" t="str">
        <x:v>Not reported / unavailable</x:v>
      </x:c>
      <x:c r="Q2097" s="2" t="str">
        <x:v>Reported tangible common equity</x:v>
      </x:c>
      <x:c r="R2097" s="2" t="str"/>
      <x:c r="S2097" s="2" t="str"/>
      <x:c r="T2097" s="2" t="str"/>
    </x:row>
    <x:row r="2098" ht="24" customHeight="1">
      <x:c r="C2098" s="2" t="str">
        <x:v>Historical Inputs!F2098</x:v>
      </x:c>
      <x:c r="D2098" s="2" t="str">
        <x:v>GS</x:v>
      </x:c>
      <x:c r="E2098" s="2" t="str">
        <x:v>FY2019</x:v>
      </x:c>
      <x:c r="F2098" s="2" t="str">
        <x:v>assets</x:v>
      </x:c>
      <x:c r="G2098" s="2" t="n">
        <x:v>992968</x:v>
      </x:c>
      <x:c r="H2098" s="2" t="str">
        <x:v>USD</x:v>
      </x:c>
      <x:c r="I2098" s="2" t="str">
        <x:v>2019-12-31</x:v>
      </x:c>
      <x:c r="J2098" s="2" t="str">
        <x:v>2021-02-22</x:v>
      </x:c>
      <x:c r="K2098" s="2" t="str">
        <x:v>0001193125-21-049380</x:v>
      </x:c>
      <x:c r="L2098" s="2" t="str">
        <x:v>data/raw/filings/GS_0001193125-21-049380_d39654d10k.htm</x:v>
      </x:c>
      <x:c r="M2098" s="2" t="str">
        <x:v>https://www.sec.gov/Archives/edgar/data/886982/000119312521049380/d39654d10k.htm</x:v>
      </x:c>
      <x:c r="N2098" s="2" t="str"/>
      <x:c r="O2098" s="2" t="str"/>
      <x:c r="P2098" s="2" t="str">
        <x:v>Structured source retained; exact visible anchor requires review</x:v>
      </x:c>
      <x:c r="Q2098" s="2" t="str">
        <x:v>Assets</x:v>
      </x:c>
      <x:c r="R2098" s="2" t="str"/>
      <x:c r="S2098" s="2" t="str"/>
      <x:c r="T2098" s="2" t="str"/>
    </x:row>
    <x:row r="2099" ht="24" customHeight="1">
      <x:c r="C2099" s="2" t="str">
        <x:v>Historical Inputs!F2099</x:v>
      </x:c>
      <x:c r="D2099" s="2" t="str">
        <x:v>GS</x:v>
      </x:c>
      <x:c r="E2099" s="2" t="str">
        <x:v>FY2019</x:v>
      </x:c>
      <x:c r="F2099" s="2" t="str">
        <x:v>liabilities</x:v>
      </x:c>
      <x:c r="G2099" s="2" t="n">
        <x:v>902703</x:v>
      </x:c>
      <x:c r="H2099" s="2" t="str">
        <x:v>USD</x:v>
      </x:c>
      <x:c r="I2099" s="2" t="str">
        <x:v>2019-12-31</x:v>
      </x:c>
      <x:c r="J2099" s="2" t="str">
        <x:v>2021-02-22</x:v>
      </x:c>
      <x:c r="K2099" s="2" t="str">
        <x:v>0001193125-21-049380</x:v>
      </x:c>
      <x:c r="L2099" s="2" t="str">
        <x:v>data/raw/filings/GS_0001193125-21-049380_d39654d10k.htm</x:v>
      </x:c>
      <x:c r="M2099" s="2" t="str">
        <x:v>https://www.sec.gov/Archives/edgar/data/886982/000119312521049380/d39654d10k.htm</x:v>
      </x:c>
      <x:c r="N2099" s="2" t="str"/>
      <x:c r="O2099" s="2" t="str"/>
      <x:c r="P2099" s="2" t="str">
        <x:v>Structured source retained; exact visible anchor requires review</x:v>
      </x:c>
      <x:c r="Q2099" s="2" t="str">
        <x:v>Liabilities</x:v>
      </x:c>
      <x:c r="R2099" s="2" t="str"/>
      <x:c r="S2099" s="2" t="str"/>
      <x:c r="T2099" s="2" t="str"/>
    </x:row>
    <x:row r="2100" ht="24" customHeight="1">
      <x:c r="C2100" s="2" t="str">
        <x:v>Historical Inputs!F2100</x:v>
      </x:c>
      <x:c r="D2100" s="2" t="str">
        <x:v>GS</x:v>
      </x:c>
      <x:c r="E2100" s="2" t="str">
        <x:v>FY2019</x:v>
      </x:c>
      <x:c r="F2100" s="2" t="str">
        <x:v>equity</x:v>
      </x:c>
      <x:c r="G2100" s="2" t="n">
        <x:v>90265</x:v>
      </x:c>
      <x:c r="H2100" s="2" t="str">
        <x:v>USD</x:v>
      </x:c>
      <x:c r="I2100" s="2" t="str">
        <x:v>2019-12-31</x:v>
      </x:c>
      <x:c r="J2100" s="2" t="str">
        <x:v>2022-02-25</x:v>
      </x:c>
      <x:c r="K2100" s="2" t="str">
        <x:v>0001193125-22-052682</x:v>
      </x:c>
      <x:c r="L2100" s="2" t="str">
        <x:v>data/raw/filings/GS_0001193125-22-052682_d192225d10k.htm</x:v>
      </x:c>
      <x:c r="M2100" s="2" t="str">
        <x:v>https://www.sec.gov/Archives/edgar/data/886982/000119312522052682/d192225d10k.htm</x:v>
      </x:c>
      <x:c r="N2100" s="2" t="str"/>
      <x:c r="O2100" s="2" t="str"/>
      <x:c r="P2100" s="2" t="str">
        <x:v>Structured source retained; exact visible anchor requires review</x:v>
      </x:c>
      <x:c r="Q2100" s="2" t="str">
        <x:v>Stockholders' Equity Attributable to Parent</x:v>
      </x:c>
      <x:c r="R2100" s="2" t="str"/>
      <x:c r="S2100" s="2" t="str"/>
      <x:c r="T2100" s="2" t="str"/>
    </x:row>
    <x:row r="2101" ht="24" customHeight="1">
      <x:c r="C2101" s="2" t="str">
        <x:v>Historical Inputs!F2101</x:v>
      </x:c>
      <x:c r="D2101" s="2" t="str">
        <x:v>GS</x:v>
      </x:c>
      <x:c r="E2101" s="2" t="str">
        <x:v>FY2019</x:v>
      </x:c>
      <x:c r="F2101" s="2" t="str">
        <x:v>preferred</x:v>
      </x:c>
      <x:c r="G2101" s="2" t="n">
        <x:v>11203</x:v>
      </x:c>
      <x:c r="H2101" s="2" t="str">
        <x:v>USD</x:v>
      </x:c>
      <x:c r="I2101" s="2" t="str">
        <x:v>2019-12-31</x:v>
      </x:c>
      <x:c r="J2101" s="2" t="str">
        <x:v>2021-02-22</x:v>
      </x:c>
      <x:c r="K2101" s="2" t="str">
        <x:v>0001193125-21-049380</x:v>
      </x:c>
      <x:c r="L2101" s="2" t="str">
        <x:v>data/raw/filings/GS_0001193125-21-049380_d39654d10k.htm</x:v>
      </x:c>
      <x:c r="M2101" s="2" t="str">
        <x:v>https://www.sec.gov/Archives/edgar/data/886982/000119312521049380/d39654d10k.htm</x:v>
      </x:c>
      <x:c r="N2101" s="2" t="str"/>
      <x:c r="O2101" s="2" t="str"/>
      <x:c r="P2101" s="2" t="str">
        <x:v>Structured source retained; exact visible anchor requires review</x:v>
      </x:c>
      <x:c r="Q2101" s="2" t="str">
        <x:v>Preferred Stock, Value, Issued</x:v>
      </x:c>
      <x:c r="R2101" s="2" t="str"/>
      <x:c r="S2101" s="2" t="str"/>
      <x:c r="T2101" s="2" t="str"/>
    </x:row>
    <x:row r="2102" ht="24" customHeight="1">
      <x:c r="C2102" s="2" t="str">
        <x:v>Historical Inputs!F2102</x:v>
      </x:c>
      <x:c r="D2102" s="2" t="str">
        <x:v>GS</x:v>
      </x:c>
      <x:c r="E2102" s="2" t="str">
        <x:v>FY2019</x:v>
      </x:c>
      <x:c r="F2102" s="2" t="str">
        <x:v>common_equity_reported</x:v>
      </x:c>
      <x:c r="G2102" s="2" t="str">
        <x:v>n.a.</x:v>
      </x:c>
      <x:c r="H2102" s="2" t="str">
        <x:v>USDm</x:v>
      </x:c>
      <x:c r="I2102" s="2" t="str">
        <x:v>2019-12-31</x:v>
      </x:c>
      <x:c r="J2102" s="2" t="str"/>
      <x:c r="K2102" s="2" t="str"/>
      <x:c r="L2102" s="2" t="str"/>
      <x:c r="M2102" s="2" t="str"/>
      <x:c r="N2102" s="2" t="str"/>
      <x:c r="O2102" s="2" t="str"/>
      <x:c r="P2102" s="2" t="str">
        <x:v>Not reported / unavailable</x:v>
      </x:c>
      <x:c r="Q2102" s="2" t="str">
        <x:v>Reported common shareholders equity</x:v>
      </x:c>
      <x:c r="R2102" s="2" t="str"/>
      <x:c r="S2102" s="2" t="str"/>
      <x:c r="T2102" s="2" t="str"/>
    </x:row>
    <x:row r="2103" ht="24" customHeight="1">
      <x:c r="C2103" s="2" t="str">
        <x:v>Historical Inputs!F2103</x:v>
      </x:c>
      <x:c r="D2103" s="2" t="str">
        <x:v>GS</x:v>
      </x:c>
      <x:c r="E2103" s="2" t="str">
        <x:v>FY2019</x:v>
      </x:c>
      <x:c r="F2103" s="2" t="str">
        <x:v>goodwill</x:v>
      </x:c>
      <x:c r="G2103" s="2" t="n">
        <x:v>4196</x:v>
      </x:c>
      <x:c r="H2103" s="2" t="str">
        <x:v>USD</x:v>
      </x:c>
      <x:c r="I2103" s="2" t="str">
        <x:v>2019-12-31</x:v>
      </x:c>
      <x:c r="J2103" s="2" t="str">
        <x:v>2021-02-22</x:v>
      </x:c>
      <x:c r="K2103" s="2" t="str">
        <x:v>0001193125-21-049380</x:v>
      </x:c>
      <x:c r="L2103" s="2" t="str">
        <x:v>data/raw/filings/GS_0001193125-21-049380_d39654d10k.htm</x:v>
      </x:c>
      <x:c r="M2103" s="2" t="str">
        <x:v>https://www.sec.gov/Archives/edgar/data/886982/000119312521049380/d39654d10k.htm</x:v>
      </x:c>
      <x:c r="N2103" s="2" t="str"/>
      <x:c r="O2103" s="2" t="str"/>
      <x:c r="P2103" s="2" t="str">
        <x:v>Structured source retained; exact visible anchor requires review</x:v>
      </x:c>
      <x:c r="Q2103" s="2" t="str">
        <x:v>Goodwill</x:v>
      </x:c>
      <x:c r="R2103" s="2" t="str"/>
      <x:c r="S2103" s="2" t="str"/>
      <x:c r="T2103" s="2" t="str"/>
    </x:row>
    <x:row r="2104" ht="24" customHeight="1">
      <x:c r="C2104" s="2" t="str">
        <x:v>Historical Inputs!F2104</x:v>
      </x:c>
      <x:c r="D2104" s="2" t="str">
        <x:v>GS</x:v>
      </x:c>
      <x:c r="E2104" s="2" t="str">
        <x:v>FY2019</x:v>
      </x:c>
      <x:c r="F2104" s="2" t="str">
        <x:v>intangibles</x:v>
      </x:c>
      <x:c r="G2104" s="2" t="n">
        <x:v>641</x:v>
      </x:c>
      <x:c r="H2104" s="2" t="str">
        <x:v>USD</x:v>
      </x:c>
      <x:c r="I2104" s="2" t="str">
        <x:v>2019-12-31</x:v>
      </x:c>
      <x:c r="J2104" s="2" t="str">
        <x:v>2021-02-22</x:v>
      </x:c>
      <x:c r="K2104" s="2" t="str">
        <x:v>0001193125-21-049380</x:v>
      </x:c>
      <x:c r="L2104" s="2" t="str">
        <x:v>data/raw/filings/GS_0001193125-21-049380_d39654d10k.htm</x:v>
      </x:c>
      <x:c r="M2104" s="2" t="str">
        <x:v>https://www.sec.gov/Archives/edgar/data/886982/000119312521049380/d39654d10k.htm</x:v>
      </x:c>
      <x:c r="N2104" s="2" t="str"/>
      <x:c r="O2104" s="2" t="str"/>
      <x:c r="P2104" s="2" t="str">
        <x:v>Structured source retained; exact visible anchor requires review</x:v>
      </x:c>
      <x:c r="Q2104" s="2" t="str">
        <x:v>Intangible Assets, Net (Excluding Goodwill)</x:v>
      </x:c>
      <x:c r="R2104" s="2" t="str"/>
      <x:c r="S2104" s="2" t="str"/>
      <x:c r="T2104" s="2" t="str"/>
    </x:row>
    <x:row r="2105" ht="24" customHeight="1">
      <x:c r="C2105" s="2" t="str">
        <x:v>Historical Inputs!F2105</x:v>
      </x:c>
      <x:c r="D2105" s="2" t="str">
        <x:v>GS</x:v>
      </x:c>
      <x:c r="E2105" s="2" t="str">
        <x:v>FY2019</x:v>
      </x:c>
      <x:c r="F2105" s="2" t="str">
        <x:v>intangibles_total</x:v>
      </x:c>
      <x:c r="G2105" s="2" t="str">
        <x:v>n.a.</x:v>
      </x:c>
      <x:c r="H2105" s="2" t="str">
        <x:v>USDm</x:v>
      </x:c>
      <x:c r="I2105" s="2" t="str">
        <x:v>2019-12-31</x:v>
      </x:c>
      <x:c r="J2105" s="2" t="str"/>
      <x:c r="K2105" s="2" t="str"/>
      <x:c r="L2105" s="2" t="str"/>
      <x:c r="M2105" s="2" t="str"/>
      <x:c r="N2105" s="2" t="str"/>
      <x:c r="O2105" s="2" t="str"/>
      <x:c r="P2105" s="2" t="str">
        <x:v>Not reported / unavailable</x:v>
      </x:c>
      <x:c r="Q2105" s="2" t="str">
        <x:v>Reported goodwill and intangible assets combined</x:v>
      </x:c>
      <x:c r="R2105" s="2" t="str"/>
      <x:c r="S2105" s="2" t="str"/>
      <x:c r="T2105" s="2" t="str"/>
    </x:row>
    <x:row r="2106" ht="24" customHeight="1">
      <x:c r="C2106" s="2" t="str">
        <x:v>Historical Inputs!F2106</x:v>
      </x:c>
      <x:c r="D2106" s="2" t="str">
        <x:v>GS</x:v>
      </x:c>
      <x:c r="E2106" s="2" t="str">
        <x:v>FY2019</x:v>
      </x:c>
      <x:c r="F2106" s="2" t="str">
        <x:v>shares_end</x:v>
      </x:c>
      <x:c r="G2106" s="2" t="n">
        <x:v>347.343184</x:v>
      </x:c>
      <x:c r="H2106" s="2" t="str">
        <x:v>shares</x:v>
      </x:c>
      <x:c r="I2106" s="2" t="str">
        <x:v>2019-12-31</x:v>
      </x:c>
      <x:c r="J2106" s="2" t="str">
        <x:v>2021-02-22</x:v>
      </x:c>
      <x:c r="K2106" s="2" t="str">
        <x:v>0001193125-21-049380</x:v>
      </x:c>
      <x:c r="L2106" s="2" t="str">
        <x:v>data/raw/filings/GS_0001193125-21-049380_d39654d10k.htm</x:v>
      </x:c>
      <x:c r="M2106" s="2" t="str">
        <x:v>https://www.sec.gov/Archives/edgar/data/886982/000119312521049380/d39654d10k.htm</x:v>
      </x:c>
      <x:c r="N2106" s="2" t="str"/>
      <x:c r="O2106" s="2" t="str"/>
      <x:c r="P2106" s="2" t="str">
        <x:v>Structured source retained; exact visible anchor requires review</x:v>
      </x:c>
      <x:c r="Q2106" s="2" t="str">
        <x:v>Common Stock, Shares, Outstanding</x:v>
      </x:c>
      <x:c r="R2106" s="2" t="str"/>
      <x:c r="S2106" s="2" t="str"/>
      <x:c r="T2106" s="2" t="str"/>
    </x:row>
    <x:row r="2107" ht="24" customHeight="1">
      <x:c r="C2107" s="2" t="str">
        <x:v>Historical Inputs!F2107</x:v>
      </x:c>
      <x:c r="D2107" s="2" t="str">
        <x:v>GS</x:v>
      </x:c>
      <x:c r="E2107" s="2" t="str">
        <x:v>FY2019</x:v>
      </x:c>
      <x:c r="F2107" s="2" t="str">
        <x:v>shares_issued</x:v>
      </x:c>
      <x:c r="G2107" s="2" t="n">
        <x:v>896.78265</x:v>
      </x:c>
      <x:c r="H2107" s="2" t="str">
        <x:v>shares</x:v>
      </x:c>
      <x:c r="I2107" s="2" t="str">
        <x:v>2019-12-31</x:v>
      </x:c>
      <x:c r="J2107" s="2" t="str">
        <x:v>2021-02-22</x:v>
      </x:c>
      <x:c r="K2107" s="2" t="str">
        <x:v>0001193125-21-049380</x:v>
      </x:c>
      <x:c r="L2107" s="2" t="str">
        <x:v>data/raw/filings/GS_0001193125-21-049380_d39654d10k.htm</x:v>
      </x:c>
      <x:c r="M2107" s="2" t="str">
        <x:v>https://www.sec.gov/Archives/edgar/data/886982/000119312521049380/d39654d10k.htm</x:v>
      </x:c>
      <x:c r="N2107" s="2" t="str"/>
      <x:c r="O2107" s="2" t="str"/>
      <x:c r="P2107" s="2" t="str">
        <x:v>Structured source retained; exact visible anchor requires review</x:v>
      </x:c>
      <x:c r="Q2107" s="2" t="str">
        <x:v>Common Stock, Shares, Issued</x:v>
      </x:c>
      <x:c r="R2107" s="2" t="str"/>
      <x:c r="S2107" s="2" t="str"/>
      <x:c r="T2107" s="2" t="str"/>
    </x:row>
    <x:row r="2108" ht="24" customHeight="1">
      <x:c r="C2108" s="2" t="str">
        <x:v>Historical Inputs!F2108</x:v>
      </x:c>
      <x:c r="D2108" s="2" t="str">
        <x:v>GS</x:v>
      </x:c>
      <x:c r="E2108" s="2" t="str">
        <x:v>FY2019</x:v>
      </x:c>
      <x:c r="F2108" s="2" t="str">
        <x:v>shares_treasury</x:v>
      </x:c>
      <x:c r="G2108" s="2" t="n">
        <x:v>549.439468</x:v>
      </x:c>
      <x:c r="H2108" s="2" t="str">
        <x:v>shares</x:v>
      </x:c>
      <x:c r="I2108" s="2" t="str">
        <x:v>2019-12-31</x:v>
      </x:c>
      <x:c r="J2108" s="2" t="str">
        <x:v>2021-02-22</x:v>
      </x:c>
      <x:c r="K2108" s="2" t="str">
        <x:v>0001193125-21-049380</x:v>
      </x:c>
      <x:c r="L2108" s="2" t="str">
        <x:v>data/raw/filings/GS_0001193125-21-049380_d39654d10k.htm</x:v>
      </x:c>
      <x:c r="M2108" s="2" t="str">
        <x:v>https://www.sec.gov/Archives/edgar/data/886982/000119312521049380/d39654d10k.htm</x:v>
      </x:c>
      <x:c r="N2108" s="2" t="str"/>
      <x:c r="O2108" s="2" t="str"/>
      <x:c r="P2108" s="2" t="str">
        <x:v>Structured source retained; exact visible anchor requires review</x:v>
      </x:c>
      <x:c r="Q2108" s="2" t="str">
        <x:v>Treasury Stock, Shares</x:v>
      </x:c>
      <x:c r="R2108" s="2" t="str"/>
      <x:c r="S2108" s="2" t="str"/>
      <x:c r="T2108" s="2" t="str"/>
    </x:row>
    <x:row r="2109" ht="24" customHeight="1">
      <x:c r="C2109" s="2" t="str">
        <x:v>Historical Inputs!F2109</x:v>
      </x:c>
      <x:c r="D2109" s="2" t="str">
        <x:v>GS</x:v>
      </x:c>
      <x:c r="E2109" s="2" t="str">
        <x:v>FY2019</x:v>
      </x:c>
      <x:c r="F2109" s="2" t="str">
        <x:v>deposits</x:v>
      </x:c>
      <x:c r="G2109" s="2" t="n">
        <x:v>190019</x:v>
      </x:c>
      <x:c r="H2109" s="2" t="str">
        <x:v>USD</x:v>
      </x:c>
      <x:c r="I2109" s="2" t="str">
        <x:v>2019-12-31</x:v>
      </x:c>
      <x:c r="J2109" s="2" t="str">
        <x:v>2021-02-22</x:v>
      </x:c>
      <x:c r="K2109" s="2" t="str">
        <x:v>0001193125-21-049380</x:v>
      </x:c>
      <x:c r="L2109" s="2" t="str">
        <x:v>data/raw/filings/GS_0001193125-21-049380_d39654d10k.htm</x:v>
      </x:c>
      <x:c r="M2109" s="2" t="str">
        <x:v>https://www.sec.gov/Archives/edgar/data/886982/000119312521049380/d39654d10k.htm</x:v>
      </x:c>
      <x:c r="N2109" s="2" t="str"/>
      <x:c r="O2109" s="2" t="str"/>
      <x:c r="P2109" s="2" t="str">
        <x:v>Structured source retained; exact visible anchor requires review</x:v>
      </x:c>
      <x:c r="Q2109" s="2" t="str">
        <x:v>Deposits</x:v>
      </x:c>
      <x:c r="R2109" s="2" t="str"/>
      <x:c r="S2109" s="2" t="str"/>
      <x:c r="T2109" s="2" t="str"/>
    </x:row>
    <x:row r="2110" ht="24" customHeight="1">
      <x:c r="C2110" s="2" t="str">
        <x:v>Historical Inputs!F2110</x:v>
      </x:c>
      <x:c r="D2110" s="2" t="str">
        <x:v>GS</x:v>
      </x:c>
      <x:c r="E2110" s="2" t="str">
        <x:v>FY2019</x:v>
      </x:c>
      <x:c r="F2110" s="2" t="str">
        <x:v>loans_gross</x:v>
      </x:c>
      <x:c r="G2110" s="2" t="str">
        <x:v>n.a.</x:v>
      </x:c>
      <x:c r="H2110" s="2" t="str">
        <x:v>USDm</x:v>
      </x:c>
      <x:c r="I2110" s="2" t="str">
        <x:v>2019-12-31</x:v>
      </x:c>
      <x:c r="J2110" s="2" t="str"/>
      <x:c r="K2110" s="2" t="str"/>
      <x:c r="L2110" s="2" t="str"/>
      <x:c r="M2110" s="2" t="str"/>
      <x:c r="N2110" s="2" t="str"/>
      <x:c r="O2110" s="2" t="str"/>
      <x:c r="P2110" s="2" t="str">
        <x:v>Not reported / unavailable</x:v>
      </x:c>
      <x:c r="Q2110" s="2" t="str">
        <x:v>Gross loans and leases selected definition</x:v>
      </x:c>
      <x:c r="R2110" s="2" t="str"/>
      <x:c r="S2110" s="2" t="str"/>
      <x:c r="T2110" s="2" t="str"/>
    </x:row>
    <x:row r="2111" ht="24" customHeight="1">
      <x:c r="C2111" s="2" t="str">
        <x:v>Historical Inputs!F2111</x:v>
      </x:c>
      <x:c r="D2111" s="2" t="str">
        <x:v>GS</x:v>
      </x:c>
      <x:c r="E2111" s="2" t="str">
        <x:v>FY2019</x:v>
      </x:c>
      <x:c r="F2111" s="2" t="str">
        <x:v>loans_net</x:v>
      </x:c>
      <x:c r="G2111" s="2" t="n">
        <x:v>108904</x:v>
      </x:c>
      <x:c r="H2111" s="2" t="str">
        <x:v>USD</x:v>
      </x:c>
      <x:c r="I2111" s="2" t="str">
        <x:v>2019-12-31</x:v>
      </x:c>
      <x:c r="J2111" s="2" t="str">
        <x:v>2021-02-22</x:v>
      </x:c>
      <x:c r="K2111" s="2" t="str">
        <x:v>0001193125-21-049380</x:v>
      </x:c>
      <x:c r="L2111" s="2" t="str">
        <x:v>data/raw/filings/GS_0001193125-21-049380_d39654d10k.htm</x:v>
      </x:c>
      <x:c r="M2111" s="2" t="str">
        <x:v>https://www.sec.gov/Archives/edgar/data/886982/000119312521049380/d39654d10k.htm</x:v>
      </x:c>
      <x:c r="N2111" s="2" t="str"/>
      <x:c r="O2111" s="2" t="str"/>
      <x:c r="P2111" s="2" t="str">
        <x:v>Structured source retained; exact visible anchor requires review</x:v>
      </x:c>
      <x:c r="Q2111" s="2" t="str">
        <x:v>Loans and Leases Receivable, Net Amount</x:v>
      </x:c>
      <x:c r="R2111" s="2" t="str"/>
      <x:c r="S2111" s="2" t="str"/>
      <x:c r="T2111" s="2" t="str"/>
    </x:row>
    <x:row r="2112" ht="24" customHeight="1">
      <x:c r="C2112" s="2" t="str">
        <x:v>Historical Inputs!F2112</x:v>
      </x:c>
      <x:c r="D2112" s="2" t="str">
        <x:v>GS</x:v>
      </x:c>
      <x:c r="E2112" s="2" t="str">
        <x:v>FY2019</x:v>
      </x:c>
      <x:c r="F2112" s="2" t="str">
        <x:v>allowance</x:v>
      </x:c>
      <x:c r="G2112" s="2" t="str">
        <x:v>n.a.</x:v>
      </x:c>
      <x:c r="H2112" s="2" t="str">
        <x:v>USDm</x:v>
      </x:c>
      <x:c r="I2112" s="2" t="str">
        <x:v>2019-12-31</x:v>
      </x:c>
      <x:c r="J2112" s="2" t="str"/>
      <x:c r="K2112" s="2" t="str"/>
      <x:c r="L2112" s="2" t="str"/>
      <x:c r="M2112" s="2" t="str"/>
      <x:c r="N2112" s="2" t="str"/>
      <x:c r="O2112" s="2" t="str"/>
      <x:c r="P2112" s="2" t="str">
        <x:v>Not reported / unavailable</x:v>
      </x:c>
      <x:c r="Q2112" s="2" t="str">
        <x:v>Loan allowance for credit losses</x:v>
      </x:c>
      <x:c r="R2112" s="2" t="str"/>
      <x:c r="S2112" s="2" t="str"/>
      <x:c r="T2112" s="2" t="str"/>
    </x:row>
    <x:row r="2113" ht="24" customHeight="1">
      <x:c r="C2113" s="2" t="str">
        <x:v>Historical Inputs!F2113</x:v>
      </x:c>
      <x:c r="D2113" s="2" t="str">
        <x:v>GS</x:v>
      </x:c>
      <x:c r="E2113" s="2" t="str">
        <x:v>FY2019</x:v>
      </x:c>
      <x:c r="F2113" s="2" t="str">
        <x:v>nonaccrual</x:v>
      </x:c>
      <x:c r="G2113" s="2" t="str">
        <x:v>n.a.</x:v>
      </x:c>
      <x:c r="H2113" s="2" t="str">
        <x:v>USDm</x:v>
      </x:c>
      <x:c r="I2113" s="2" t="str">
        <x:v>2019-12-31</x:v>
      </x:c>
      <x:c r="J2113" s="2" t="str"/>
      <x:c r="K2113" s="2" t="str"/>
      <x:c r="L2113" s="2" t="str"/>
      <x:c r="M2113" s="2" t="str"/>
      <x:c r="N2113" s="2" t="str"/>
      <x:c r="O2113" s="2" t="str"/>
      <x:c r="P2113" s="2" t="str">
        <x:v>Not reported / unavailable</x:v>
      </x:c>
      <x:c r="Q2113" s="2" t="str">
        <x:v>Nonaccrual</x:v>
      </x:c>
      <x:c r="R2113" s="2" t="str"/>
      <x:c r="S2113" s="2" t="str"/>
      <x:c r="T2113" s="2" t="str"/>
    </x:row>
    <x:row r="2114" ht="24" customHeight="1">
      <x:c r="C2114" s="2" t="str">
        <x:v>Historical Inputs!F2114</x:v>
      </x:c>
      <x:c r="D2114" s="2" t="str">
        <x:v>GS</x:v>
      </x:c>
      <x:c r="E2114" s="2" t="str">
        <x:v>FY2019</x:v>
      </x:c>
      <x:c r="F2114" s="2" t="str">
        <x:v>cash</x:v>
      </x:c>
      <x:c r="G2114" s="2" t="n">
        <x:v>133546</x:v>
      </x:c>
      <x:c r="H2114" s="2" t="str">
        <x:v>USD</x:v>
      </x:c>
      <x:c r="I2114" s="2" t="str">
        <x:v>2019-12-31</x:v>
      </x:c>
      <x:c r="J2114" s="2" t="str">
        <x:v>2022-02-25</x:v>
      </x:c>
      <x:c r="K2114" s="2" t="str">
        <x:v>0001193125-22-052682</x:v>
      </x:c>
      <x:c r="L2114" s="2" t="str">
        <x:v>data/raw/filings/GS_0001193125-22-052682_d192225d10k.htm</x:v>
      </x:c>
      <x:c r="M2114" s="2" t="str">
        <x:v>https://www.sec.gov/Archives/edgar/data/886982/000119312522052682/d192225d10k.htm</x:v>
      </x:c>
      <x:c r="N2114" s="2" t="str"/>
      <x:c r="O2114" s="2" t="str"/>
      <x:c r="P2114" s="2" t="str">
        <x:v>Structured source retained; exact visible anchor requires review</x:v>
      </x:c>
      <x:c r="Q2114" s="2" t="str">
        <x:v>Cash and Cash Equivalents, at Carrying Value</x:v>
      </x:c>
      <x:c r="R2114" s="2" t="str"/>
      <x:c r="S2114" s="2" t="str"/>
      <x:c r="T2114" s="2" t="str"/>
    </x:row>
    <x:row r="2115" ht="24" customHeight="1">
      <x:c r="C2115" s="2" t="str">
        <x:v>Historical Inputs!F2115</x:v>
      </x:c>
      <x:c r="D2115" s="2" t="str">
        <x:v>GS</x:v>
      </x:c>
      <x:c r="E2115" s="2" t="str">
        <x:v>FY2019</x:v>
      </x:c>
      <x:c r="F2115" s="2" t="str">
        <x:v>aoci</x:v>
      </x:c>
      <x:c r="G2115" s="2" t="n">
        <x:v>-1484</x:v>
      </x:c>
      <x:c r="H2115" s="2" t="str">
        <x:v>USD</x:v>
      </x:c>
      <x:c r="I2115" s="2" t="str">
        <x:v>2019-12-31</x:v>
      </x:c>
      <x:c r="J2115" s="2" t="str">
        <x:v>2021-02-22</x:v>
      </x:c>
      <x:c r="K2115" s="2" t="str">
        <x:v>0001193125-21-049380</x:v>
      </x:c>
      <x:c r="L2115" s="2" t="str">
        <x:v>data/raw/filings/GS_0001193125-21-049380_d39654d10k.htm</x:v>
      </x:c>
      <x:c r="M2115" s="2" t="str">
        <x:v>https://www.sec.gov/Archives/edgar/data/886982/000119312521049380/d39654d10k.htm</x:v>
      </x:c>
      <x:c r="N2115" s="2" t="str"/>
      <x:c r="O2115" s="2" t="str"/>
      <x:c r="P2115" s="2" t="str">
        <x:v>Structured source retained; exact visible anchor requires review</x:v>
      </x:c>
      <x:c r="Q2115" s="2" t="str">
        <x:v>Accumulated Other Comprehensive Income (Loss), Net of Tax</x:v>
      </x:c>
      <x:c r="R2115" s="2" t="str"/>
      <x:c r="S2115" s="2" t="str"/>
      <x:c r="T2115" s="2" t="str"/>
    </x:row>
    <x:row r="2116" ht="24" customHeight="1">
      <x:c r="C2116" s="2" t="str">
        <x:v>Historical Inputs!F2116</x:v>
      </x:c>
      <x:c r="D2116" s="2" t="str">
        <x:v>GS</x:v>
      </x:c>
      <x:c r="E2116" s="2" t="str">
        <x:v>FY2019</x:v>
      </x:c>
      <x:c r="F2116" s="2" t="str">
        <x:v>nii</x:v>
      </x:c>
      <x:c r="G2116" s="2" t="n">
        <x:v>4362</x:v>
      </x:c>
      <x:c r="H2116" s="2" t="str">
        <x:v>USD</x:v>
      </x:c>
      <x:c r="I2116" s="2" t="str">
        <x:v>2019-12-31</x:v>
      </x:c>
      <x:c r="J2116" s="2" t="str">
        <x:v>2022-02-25</x:v>
      </x:c>
      <x:c r="K2116" s="2" t="str">
        <x:v>0001193125-22-052682</x:v>
      </x:c>
      <x:c r="L2116" s="2" t="str">
        <x:v>data/raw/filings/GS_0001193125-22-052682_d192225d10k.htm</x:v>
      </x:c>
      <x:c r="M2116" s="2" t="str">
        <x:v>https://www.sec.gov/Archives/edgar/data/886982/000119312522052682/d192225d10k.htm</x:v>
      </x:c>
      <x:c r="N2116" s="2" t="str"/>
      <x:c r="O2116" s="2" t="str"/>
      <x:c r="P2116" s="2" t="str">
        <x:v>Structured source retained; exact visible anchor requires review</x:v>
      </x:c>
      <x:c r="Q2116" s="2" t="str">
        <x:v>Interest Income (Expense), Net</x:v>
      </x:c>
      <x:c r="R2116" s="2" t="str"/>
      <x:c r="S2116" s="2" t="str"/>
      <x:c r="T2116" s="2" t="str"/>
    </x:row>
    <x:row r="2117" ht="24" customHeight="1">
      <x:c r="C2117" s="2" t="str">
        <x:v>Historical Inputs!F2117</x:v>
      </x:c>
      <x:c r="D2117" s="2" t="str">
        <x:v>GS</x:v>
      </x:c>
      <x:c r="E2117" s="2" t="str">
        <x:v>FY2019</x:v>
      </x:c>
      <x:c r="F2117" s="2" t="str">
        <x:v>noninterest_income</x:v>
      </x:c>
      <x:c r="G2117" s="2" t="n">
        <x:v>32184</x:v>
      </x:c>
      <x:c r="H2117" s="2" t="str">
        <x:v>USD</x:v>
      </x:c>
      <x:c r="I2117" s="2" t="str">
        <x:v>2019-12-31</x:v>
      </x:c>
      <x:c r="J2117" s="2" t="str">
        <x:v>2022-02-25</x:v>
      </x:c>
      <x:c r="K2117" s="2" t="str">
        <x:v>0001193125-22-052682</x:v>
      </x:c>
      <x:c r="L2117" s="2" t="str">
        <x:v>data/raw/filings/GS_0001193125-22-052682_d192225d10k.htm</x:v>
      </x:c>
      <x:c r="M2117" s="2" t="str">
        <x:v>https://www.sec.gov/Archives/edgar/data/886982/000119312522052682/d192225d10k.htm</x:v>
      </x:c>
      <x:c r="N2117" s="2" t="str"/>
      <x:c r="O2117" s="2" t="str"/>
      <x:c r="P2117" s="2" t="str">
        <x:v>Structured source retained; exact visible anchor requires review</x:v>
      </x:c>
      <x:c r="Q2117" s="2" t="str">
        <x:v>Noninterest Income</x:v>
      </x:c>
      <x:c r="R2117" s="2" t="str"/>
      <x:c r="S2117" s="2" t="str"/>
      <x:c r="T2117" s="2" t="str"/>
    </x:row>
    <x:row r="2118" ht="24" customHeight="1">
      <x:c r="C2118" s="2" t="str">
        <x:v>Historical Inputs!F2118</x:v>
      </x:c>
      <x:c r="D2118" s="2" t="str">
        <x:v>GS</x:v>
      </x:c>
      <x:c r="E2118" s="2" t="str">
        <x:v>FY2019</x:v>
      </x:c>
      <x:c r="F2118" s="2" t="str">
        <x:v>revenue_reported</x:v>
      </x:c>
      <x:c r="G2118" s="2" t="n">
        <x:v>36546</x:v>
      </x:c>
      <x:c r="H2118" s="2" t="str">
        <x:v>USD</x:v>
      </x:c>
      <x:c r="I2118" s="2" t="str">
        <x:v>2019-12-31</x:v>
      </x:c>
      <x:c r="J2118" s="2" t="str">
        <x:v>2022-02-25</x:v>
      </x:c>
      <x:c r="K2118" s="2" t="str">
        <x:v>0001193125-22-052682</x:v>
      </x:c>
      <x:c r="L2118" s="2" t="str">
        <x:v>data/raw/filings/GS_0001193125-22-052682_d192225d10k.htm</x:v>
      </x:c>
      <x:c r="M2118" s="2" t="str">
        <x:v>https://www.sec.gov/Archives/edgar/data/886982/000119312522052682/d192225d10k.htm</x:v>
      </x:c>
      <x:c r="N2118" s="2" t="str"/>
      <x:c r="O2118" s="2" t="str"/>
      <x:c r="P2118" s="2" t="str">
        <x:v>Structured source retained; exact visible anchor requires review</x:v>
      </x:c>
      <x:c r="Q2118" s="2" t="str">
        <x:v>Revenues, Net of Interest Expense</x:v>
      </x:c>
      <x:c r="R2118" s="2" t="str"/>
      <x:c r="S2118" s="2" t="str"/>
      <x:c r="T2118" s="2" t="str"/>
    </x:row>
    <x:row r="2119" ht="24" customHeight="1">
      <x:c r="C2119" s="2" t="str">
        <x:v>Historical Inputs!F2119</x:v>
      </x:c>
      <x:c r="D2119" s="2" t="str">
        <x:v>GS</x:v>
      </x:c>
      <x:c r="E2119" s="2" t="str">
        <x:v>FY2019</x:v>
      </x:c>
      <x:c r="F2119" s="2" t="str">
        <x:v>opex</x:v>
      </x:c>
      <x:c r="G2119" s="2" t="n">
        <x:v>24898</x:v>
      </x:c>
      <x:c r="H2119" s="2" t="str">
        <x:v>USD</x:v>
      </x:c>
      <x:c r="I2119" s="2" t="str">
        <x:v>2019-12-31</x:v>
      </x:c>
      <x:c r="J2119" s="2" t="str">
        <x:v>2022-02-25</x:v>
      </x:c>
      <x:c r="K2119" s="2" t="str">
        <x:v>0001193125-22-052682</x:v>
      </x:c>
      <x:c r="L2119" s="2" t="str">
        <x:v>data/raw/filings/GS_0001193125-22-052682_d192225d10k.htm</x:v>
      </x:c>
      <x:c r="M2119" s="2" t="str">
        <x:v>https://www.sec.gov/Archives/edgar/data/886982/000119312522052682/d192225d10k.htm</x:v>
      </x:c>
      <x:c r="N2119" s="2" t="str"/>
      <x:c r="O2119" s="2" t="str"/>
      <x:c r="P2119" s="2" t="str">
        <x:v>Structured source retained; exact visible anchor requires review</x:v>
      </x:c>
      <x:c r="Q2119" s="2" t="str">
        <x:v>Noninterest Expense</x:v>
      </x:c>
      <x:c r="R2119" s="2" t="str"/>
      <x:c r="S2119" s="2" t="str"/>
      <x:c r="T2119" s="2" t="str"/>
    </x:row>
    <x:row r="2120" ht="24" customHeight="1">
      <x:c r="C2120" s="2" t="str">
        <x:v>Historical Inputs!F2120</x:v>
      </x:c>
      <x:c r="D2120" s="2" t="str">
        <x:v>GS</x:v>
      </x:c>
      <x:c r="E2120" s="2" t="str">
        <x:v>FY2019</x:v>
      </x:c>
      <x:c r="F2120" s="2" t="str">
        <x:v>provision</x:v>
      </x:c>
      <x:c r="G2120" s="2" t="n">
        <x:v>1065</x:v>
      </x:c>
      <x:c r="H2120" s="2" t="str">
        <x:v>USD</x:v>
      </x:c>
      <x:c r="I2120" s="2" t="str">
        <x:v>2019-12-31</x:v>
      </x:c>
      <x:c r="J2120" s="2" t="str">
        <x:v>2022-02-25</x:v>
      </x:c>
      <x:c r="K2120" s="2" t="str">
        <x:v>0001193125-22-052682</x:v>
      </x:c>
      <x:c r="L2120" s="2" t="str">
        <x:v>data/raw/filings/GS_0001193125-22-052682_d192225d10k.htm</x:v>
      </x:c>
      <x:c r="M2120" s="2" t="str">
        <x:v>https://www.sec.gov/Archives/edgar/data/886982/000119312522052682/d192225d10k.htm</x:v>
      </x:c>
      <x:c r="N2120" s="2" t="str"/>
      <x:c r="O2120" s="2" t="str"/>
      <x:c r="P2120" s="2" t="str">
        <x:v>Structured source retained; exact visible anchor requires review</x:v>
      </x:c>
      <x:c r="Q2120" s="2" t="str">
        <x:v>Provision for Loan, Lease, and Other Losses</x:v>
      </x:c>
      <x:c r="R2120" s="2" t="str"/>
      <x:c r="S2120" s="2" t="str"/>
      <x:c r="T2120" s="2" t="str"/>
    </x:row>
    <x:row r="2121" ht="24" customHeight="1">
      <x:c r="C2121" s="2" t="str">
        <x:v>Historical Inputs!F2121</x:v>
      </x:c>
      <x:c r="D2121" s="2" t="str">
        <x:v>GS</x:v>
      </x:c>
      <x:c r="E2121" s="2" t="str">
        <x:v>FY2019</x:v>
      </x:c>
      <x:c r="F2121" s="2" t="str">
        <x:v>pretax</x:v>
      </x:c>
      <x:c r="G2121" s="2" t="n">
        <x:v>10583</x:v>
      </x:c>
      <x:c r="H2121" s="2" t="str">
        <x:v>USD</x:v>
      </x:c>
      <x:c r="I2121" s="2" t="str">
        <x:v>2019-12-31</x:v>
      </x:c>
      <x:c r="J2121" s="2" t="str">
        <x:v>2022-02-25</x:v>
      </x:c>
      <x:c r="K2121" s="2" t="str">
        <x:v>0001193125-22-052682</x:v>
      </x:c>
      <x:c r="L2121" s="2" t="str">
        <x:v>data/raw/filings/GS_0001193125-22-052682_d192225d10k.htm</x:v>
      </x:c>
      <x:c r="M2121" s="2" t="str">
        <x:v>https://www.sec.gov/Archives/edgar/data/886982/000119312522052682/d192225d10k.htm</x:v>
      </x:c>
      <x:c r="N2121" s="2" t="str"/>
      <x:c r="O2121" s="2" t="str"/>
      <x:c r="P2121" s="2" t="str">
        <x:v>Structured source retained; exact visible anchor requires review</x:v>
      </x:c>
      <x:c r="Q2121" s="2" t="str">
        <x:v>Income (Loss) from Continuing Operations before Income Taxes, Noncontrolling Interest</x:v>
      </x:c>
      <x:c r="R2121" s="2" t="str"/>
      <x:c r="S2121" s="2" t="str"/>
      <x:c r="T2121" s="2" t="str"/>
    </x:row>
    <x:row r="2122" ht="24" customHeight="1">
      <x:c r="C2122" s="2" t="str">
        <x:v>Historical Inputs!F2122</x:v>
      </x:c>
      <x:c r="D2122" s="2" t="str">
        <x:v>GS</x:v>
      </x:c>
      <x:c r="E2122" s="2" t="str">
        <x:v>FY2019</x:v>
      </x:c>
      <x:c r="F2122" s="2" t="str">
        <x:v>tax</x:v>
      </x:c>
      <x:c r="G2122" s="2" t="n">
        <x:v>2117</x:v>
      </x:c>
      <x:c r="H2122" s="2" t="str">
        <x:v>USD</x:v>
      </x:c>
      <x:c r="I2122" s="2" t="str">
        <x:v>2019-12-31</x:v>
      </x:c>
      <x:c r="J2122" s="2" t="str">
        <x:v>2022-02-25</x:v>
      </x:c>
      <x:c r="K2122" s="2" t="str">
        <x:v>0001193125-22-052682</x:v>
      </x:c>
      <x:c r="L2122" s="2" t="str">
        <x:v>data/raw/filings/GS_0001193125-22-052682_d192225d10k.htm</x:v>
      </x:c>
      <x:c r="M2122" s="2" t="str">
        <x:v>https://www.sec.gov/Archives/edgar/data/886982/000119312522052682/d192225d10k.htm</x:v>
      </x:c>
      <x:c r="N2122" s="2" t="str"/>
      <x:c r="O2122" s="2" t="str"/>
      <x:c r="P2122" s="2" t="str">
        <x:v>Structured source retained; exact visible anchor requires review</x:v>
      </x:c>
      <x:c r="Q2122" s="2" t="str">
        <x:v>Income Tax Expense (Benefit)</x:v>
      </x:c>
      <x:c r="R2122" s="2" t="str"/>
      <x:c r="S2122" s="2" t="str"/>
      <x:c r="T2122" s="2" t="str"/>
    </x:row>
    <x:row r="2123" ht="24" customHeight="1">
      <x:c r="C2123" s="2" t="str">
        <x:v>Historical Inputs!F2123</x:v>
      </x:c>
      <x:c r="D2123" s="2" t="str">
        <x:v>GS</x:v>
      </x:c>
      <x:c r="E2123" s="2" t="str">
        <x:v>FY2019</x:v>
      </x:c>
      <x:c r="F2123" s="2" t="str">
        <x:v>net_income</x:v>
      </x:c>
      <x:c r="G2123" s="2" t="n">
        <x:v>8466</x:v>
      </x:c>
      <x:c r="H2123" s="2" t="str">
        <x:v>USD</x:v>
      </x:c>
      <x:c r="I2123" s="2" t="str">
        <x:v>2019-12-31</x:v>
      </x:c>
      <x:c r="J2123" s="2" t="str">
        <x:v>2022-02-25</x:v>
      </x:c>
      <x:c r="K2123" s="2" t="str">
        <x:v>0001193125-22-052682</x:v>
      </x:c>
      <x:c r="L2123" s="2" t="str">
        <x:v>data/raw/filings/GS_0001193125-22-052682_d192225d10k.htm</x:v>
      </x:c>
      <x:c r="M2123" s="2" t="str">
        <x:v>https://www.sec.gov/Archives/edgar/data/886982/000119312522052682/d192225d10k.htm</x:v>
      </x:c>
      <x:c r="N2123" s="2" t="str"/>
      <x:c r="O2123" s="2" t="str"/>
      <x:c r="P2123" s="2" t="str">
        <x:v>Structured source retained; exact visible anchor requires review</x:v>
      </x:c>
      <x:c r="Q2123" s="2" t="str">
        <x:v>Net Income (Loss) Attributable to Parent</x:v>
      </x:c>
      <x:c r="R2123" s="2" t="str"/>
      <x:c r="S2123" s="2" t="str"/>
      <x:c r="T2123" s="2" t="str"/>
    </x:row>
    <x:row r="2124" ht="24" customHeight="1">
      <x:c r="C2124" s="2" t="str">
        <x:v>Historical Inputs!F2124</x:v>
      </x:c>
      <x:c r="D2124" s="2" t="str">
        <x:v>GS</x:v>
      </x:c>
      <x:c r="E2124" s="2" t="str">
        <x:v>FY2019</x:v>
      </x:c>
      <x:c r="F2124" s="2" t="str">
        <x:v>common_income</x:v>
      </x:c>
      <x:c r="G2124" s="2" t="n">
        <x:v>7897</x:v>
      </x:c>
      <x:c r="H2124" s="2" t="str">
        <x:v>USD</x:v>
      </x:c>
      <x:c r="I2124" s="2" t="str">
        <x:v>2019-12-31</x:v>
      </x:c>
      <x:c r="J2124" s="2" t="str">
        <x:v>2022-02-25</x:v>
      </x:c>
      <x:c r="K2124" s="2" t="str">
        <x:v>0001193125-22-052682</x:v>
      </x:c>
      <x:c r="L2124" s="2" t="str">
        <x:v>data/raw/filings/GS_0001193125-22-052682_d192225d10k.htm</x:v>
      </x:c>
      <x:c r="M2124" s="2" t="str">
        <x:v>https://www.sec.gov/Archives/edgar/data/886982/000119312522052682/d192225d10k.htm</x:v>
      </x:c>
      <x:c r="N2124" s="2" t="str"/>
      <x:c r="O2124" s="2" t="str"/>
      <x:c r="P2124" s="2" t="str">
        <x:v>Structured source retained; exact visible anchor requires review</x:v>
      </x:c>
      <x:c r="Q2124" s="2" t="str">
        <x:v>Net Income (Loss) Available to Common Stockholders, Basic</x:v>
      </x:c>
      <x:c r="R2124" s="2" t="str"/>
      <x:c r="S2124" s="2" t="str"/>
      <x:c r="T2124" s="2" t="str"/>
    </x:row>
    <x:row r="2125" ht="24" customHeight="1">
      <x:c r="C2125" s="2" t="str">
        <x:v>Historical Inputs!F2125</x:v>
      </x:c>
      <x:c r="D2125" s="2" t="str">
        <x:v>GS</x:v>
      </x:c>
      <x:c r="E2125" s="2" t="str">
        <x:v>FY2019</x:v>
      </x:c>
      <x:c r="F2125" s="2" t="str">
        <x:v>preferred_div</x:v>
      </x:c>
      <x:c r="G2125" s="2" t="n">
        <x:v>560</x:v>
      </x:c>
      <x:c r="H2125" s="2" t="str">
        <x:v>USD</x:v>
      </x:c>
      <x:c r="I2125" s="2" t="str">
        <x:v>2019-12-31</x:v>
      </x:c>
      <x:c r="J2125" s="2" t="str">
        <x:v>2022-02-25</x:v>
      </x:c>
      <x:c r="K2125" s="2" t="str">
        <x:v>0001193125-22-052682</x:v>
      </x:c>
      <x:c r="L2125" s="2" t="str">
        <x:v>data/raw/filings/GS_0001193125-22-052682_d192225d10k.htm</x:v>
      </x:c>
      <x:c r="M2125" s="2" t="str">
        <x:v>https://www.sec.gov/Archives/edgar/data/886982/000119312522052682/d192225d10k.htm</x:v>
      </x:c>
      <x:c r="N2125" s="2" t="str"/>
      <x:c r="O2125" s="2" t="str"/>
      <x:c r="P2125" s="2" t="str">
        <x:v>Structured source retained; exact visible anchor requires review</x:v>
      </x:c>
      <x:c r="Q2125" s="2" t="str">
        <x:v>Dividends, Preferred Stock</x:v>
      </x:c>
      <x:c r="R2125" s="2" t="str"/>
      <x:c r="S2125" s="2" t="str"/>
      <x:c r="T2125" s="2" t="str"/>
    </x:row>
    <x:row r="2126" ht="24" customHeight="1">
      <x:c r="C2126" s="2" t="str">
        <x:v>Historical Inputs!F2126</x:v>
      </x:c>
      <x:c r="D2126" s="2" t="str">
        <x:v>GS</x:v>
      </x:c>
      <x:c r="E2126" s="2" t="str">
        <x:v>FY2019</x:v>
      </x:c>
      <x:c r="F2126" s="2" t="str">
        <x:v>eps</x:v>
      </x:c>
      <x:c r="G2126" s="2" t="n">
        <x:v>21.03</x:v>
      </x:c>
      <x:c r="H2126" s="2" t="str">
        <x:v>USD/shares</x:v>
      </x:c>
      <x:c r="I2126" s="2" t="str">
        <x:v>2019-12-31</x:v>
      </x:c>
      <x:c r="J2126" s="2" t="str">
        <x:v>2022-02-25</x:v>
      </x:c>
      <x:c r="K2126" s="2" t="str">
        <x:v>0001193125-22-052682</x:v>
      </x:c>
      <x:c r="L2126" s="2" t="str">
        <x:v>data/raw/filings/GS_0001193125-22-052682_d192225d10k.htm</x:v>
      </x:c>
      <x:c r="M2126" s="2" t="str">
        <x:v>https://www.sec.gov/Archives/edgar/data/886982/000119312522052682/d192225d10k.htm</x:v>
      </x:c>
      <x:c r="N2126" s="2" t="str"/>
      <x:c r="O2126" s="2" t="str"/>
      <x:c r="P2126" s="2" t="str">
        <x:v>Structured source retained; exact visible anchor requires review</x:v>
      </x:c>
      <x:c r="Q2126" s="2" t="str">
        <x:v>Earnings Per Share, Diluted</x:v>
      </x:c>
      <x:c r="R2126" s="2" t="str"/>
      <x:c r="S2126" s="2" t="str"/>
      <x:c r="T2126" s="2" t="str"/>
    </x:row>
    <x:row r="2127" ht="24" customHeight="1">
      <x:c r="C2127" s="2" t="str">
        <x:v>Historical Inputs!F2127</x:v>
      </x:c>
      <x:c r="D2127" s="2" t="str">
        <x:v>GS</x:v>
      </x:c>
      <x:c r="E2127" s="2" t="str">
        <x:v>FY2019</x:v>
      </x:c>
      <x:c r="F2127" s="2" t="str">
        <x:v>shares_diluted</x:v>
      </x:c>
      <x:c r="G2127" s="2" t="n">
        <x:v>375.5</x:v>
      </x:c>
      <x:c r="H2127" s="2" t="str">
        <x:v>shares</x:v>
      </x:c>
      <x:c r="I2127" s="2" t="str">
        <x:v>2019-12-31</x:v>
      </x:c>
      <x:c r="J2127" s="2" t="str">
        <x:v>2022-02-25</x:v>
      </x:c>
      <x:c r="K2127" s="2" t="str">
        <x:v>0001193125-22-052682</x:v>
      </x:c>
      <x:c r="L2127" s="2" t="str">
        <x:v>data/raw/filings/GS_0001193125-22-052682_d192225d10k.htm</x:v>
      </x:c>
      <x:c r="M2127" s="2" t="str">
        <x:v>https://www.sec.gov/Archives/edgar/data/886982/000119312522052682/d192225d10k.htm</x:v>
      </x:c>
      <x:c r="N2127" s="2" t="str"/>
      <x:c r="O2127" s="2" t="str"/>
      <x:c r="P2127" s="2" t="str">
        <x:v>Structured source retained; exact visible anchor requires review</x:v>
      </x:c>
      <x:c r="Q2127" s="2" t="str">
        <x:v>Weighted Average Number of Shares Outstanding, Diluted</x:v>
      </x:c>
      <x:c r="R2127" s="2" t="str"/>
      <x:c r="S2127" s="2" t="str"/>
      <x:c r="T2127" s="2" t="str"/>
    </x:row>
    <x:row r="2128" ht="24" customHeight="1">
      <x:c r="C2128" s="2" t="str">
        <x:v>Historical Inputs!F2128</x:v>
      </x:c>
      <x:c r="D2128" s="2" t="str">
        <x:v>GS</x:v>
      </x:c>
      <x:c r="E2128" s="2" t="str">
        <x:v>FY2019</x:v>
      </x:c>
      <x:c r="F2128" s="2" t="str">
        <x:v>dps</x:v>
      </x:c>
      <x:c r="G2128" s="2" t="n">
        <x:v>4.15</x:v>
      </x:c>
      <x:c r="H2128" s="2" t="str">
        <x:v>USD/shares</x:v>
      </x:c>
      <x:c r="I2128" s="2" t="str">
        <x:v>2019-12-31</x:v>
      </x:c>
      <x:c r="J2128" s="2" t="str">
        <x:v>2022-02-25</x:v>
      </x:c>
      <x:c r="K2128" s="2" t="str">
        <x:v>0001193125-22-052682</x:v>
      </x:c>
      <x:c r="L2128" s="2" t="str">
        <x:v>data/raw/filings/GS_0001193125-22-052682_d192225d10k.htm</x:v>
      </x:c>
      <x:c r="M2128" s="2" t="str">
        <x:v>https://www.sec.gov/Archives/edgar/data/886982/000119312522052682/d192225d10k.htm</x:v>
      </x:c>
      <x:c r="N2128" s="2" t="str"/>
      <x:c r="O2128" s="2" t="str"/>
      <x:c r="P2128" s="2" t="str">
        <x:v>Structured source retained; exact visible anchor requires review</x:v>
      </x:c>
      <x:c r="Q2128" s="2" t="str">
        <x:v>Common Stock, Dividends, Per Share, Declared</x:v>
      </x:c>
      <x:c r="R2128" s="2" t="str"/>
      <x:c r="S2128" s="2" t="str"/>
      <x:c r="T2128" s="2" t="str"/>
    </x:row>
    <x:row r="2129" ht="24" customHeight="1">
      <x:c r="C2129" s="2" t="str">
        <x:v>Historical Inputs!F2129</x:v>
      </x:c>
      <x:c r="D2129" s="2" t="str">
        <x:v>GS</x:v>
      </x:c>
      <x:c r="E2129" s="2" t="str">
        <x:v>FY2019</x:v>
      </x:c>
      <x:c r="F2129" s="2" t="str">
        <x:v>dividends</x:v>
      </x:c>
      <x:c r="G2129" s="2" t="n">
        <x:v>2104</x:v>
      </x:c>
      <x:c r="H2129" s="2" t="str">
        <x:v>USD</x:v>
      </x:c>
      <x:c r="I2129" s="2" t="str">
        <x:v>2019-12-31</x:v>
      </x:c>
      <x:c r="J2129" s="2" t="str">
        <x:v>2022-02-25</x:v>
      </x:c>
      <x:c r="K2129" s="2" t="str">
        <x:v>0001193125-22-052682</x:v>
      </x:c>
      <x:c r="L2129" s="2" t="str">
        <x:v>data/raw/filings/GS_0001193125-22-052682_d192225d10k.htm</x:v>
      </x:c>
      <x:c r="M2129" s="2" t="str">
        <x:v>https://www.sec.gov/Archives/edgar/data/886982/000119312522052682/d192225d10k.htm</x:v>
      </x:c>
      <x:c r="N2129" s="2" t="str"/>
      <x:c r="O2129" s="2" t="str"/>
      <x:c r="P2129" s="2" t="str">
        <x:v>Structured source retained; exact visible anchor requires review</x:v>
      </x:c>
      <x:c r="Q2129" s="2" t="str">
        <x:v>Payments of Dividends</x:v>
      </x:c>
      <x:c r="R2129" s="2" t="str"/>
      <x:c r="S2129" s="2" t="str"/>
      <x:c r="T2129" s="2" t="str"/>
    </x:row>
    <x:row r="2130" ht="24" customHeight="1">
      <x:c r="C2130" s="2" t="str">
        <x:v>Historical Inputs!F2130</x:v>
      </x:c>
      <x:c r="D2130" s="2" t="str">
        <x:v>GS</x:v>
      </x:c>
      <x:c r="E2130" s="2" t="str">
        <x:v>FY2019</x:v>
      </x:c>
      <x:c r="F2130" s="2" t="str">
        <x:v>buybacks</x:v>
      </x:c>
      <x:c r="G2130" s="2" t="n">
        <x:v>5335</x:v>
      </x:c>
      <x:c r="H2130" s="2" t="str">
        <x:v>USD</x:v>
      </x:c>
      <x:c r="I2130" s="2" t="str">
        <x:v>2019-12-31</x:v>
      </x:c>
      <x:c r="J2130" s="2" t="str">
        <x:v>2022-02-25</x:v>
      </x:c>
      <x:c r="K2130" s="2" t="str">
        <x:v>0001193125-22-052682</x:v>
      </x:c>
      <x:c r="L2130" s="2" t="str">
        <x:v>data/raw/filings/GS_0001193125-22-052682_d192225d10k.htm</x:v>
      </x:c>
      <x:c r="M2130" s="2" t="str">
        <x:v>https://www.sec.gov/Archives/edgar/data/886982/000119312522052682/d192225d10k.htm</x:v>
      </x:c>
      <x:c r="N2130" s="2" t="str"/>
      <x:c r="O2130" s="2" t="str"/>
      <x:c r="P2130" s="2" t="str">
        <x:v>Structured source retained; exact visible anchor requires review</x:v>
      </x:c>
      <x:c r="Q2130" s="2" t="str">
        <x:v>Payments for Repurchase of Common Stock</x:v>
      </x:c>
      <x:c r="R2130" s="2" t="str"/>
      <x:c r="S2130" s="2" t="str"/>
      <x:c r="T2130" s="2" t="str"/>
    </x:row>
    <x:row r="2131" ht="24" customHeight="1">
      <x:c r="C2131" s="2" t="str">
        <x:v>Historical Inputs!F2131</x:v>
      </x:c>
      <x:c r="D2131" s="2" t="str">
        <x:v>GS</x:v>
      </x:c>
      <x:c r="E2131" s="2" t="str">
        <x:v>FY2019</x:v>
      </x:c>
      <x:c r="F2131" s="2" t="str">
        <x:v>chargeoffs</x:v>
      </x:c>
      <x:c r="G2131" s="2" t="str">
        <x:v>n.a.</x:v>
      </x:c>
      <x:c r="H2131" s="2" t="str">
        <x:v>USDm</x:v>
      </x:c>
      <x:c r="I2131" s="2" t="str">
        <x:v>2019-12-31</x:v>
      </x:c>
      <x:c r="J2131" s="2" t="str"/>
      <x:c r="K2131" s="2" t="str"/>
      <x:c r="L2131" s="2" t="str"/>
      <x:c r="M2131" s="2" t="str"/>
      <x:c r="N2131" s="2" t="str"/>
      <x:c r="O2131" s="2" t="str"/>
      <x:c r="P2131" s="2" t="str">
        <x:v>Not reported / unavailable</x:v>
      </x:c>
      <x:c r="Q2131" s="2" t="str">
        <x:v>Gross loan charge-offs</x:v>
      </x:c>
      <x:c r="R2131" s="2" t="str"/>
      <x:c r="S2131" s="2" t="str"/>
      <x:c r="T2131" s="2" t="str"/>
    </x:row>
    <x:row r="2132" ht="24" customHeight="1">
      <x:c r="C2132" s="2" t="str">
        <x:v>Historical Inputs!F2132</x:v>
      </x:c>
      <x:c r="D2132" s="2" t="str">
        <x:v>GS</x:v>
      </x:c>
      <x:c r="E2132" s="2" t="str">
        <x:v>FY2019</x:v>
      </x:c>
      <x:c r="F2132" s="2" t="str">
        <x:v>recoveries</x:v>
      </x:c>
      <x:c r="G2132" s="2" t="str">
        <x:v>n.a.</x:v>
      </x:c>
      <x:c r="H2132" s="2" t="str">
        <x:v>USDm</x:v>
      </x:c>
      <x:c r="I2132" s="2" t="str">
        <x:v>2019-12-31</x:v>
      </x:c>
      <x:c r="J2132" s="2" t="str"/>
      <x:c r="K2132" s="2" t="str"/>
      <x:c r="L2132" s="2" t="str"/>
      <x:c r="M2132" s="2" t="str"/>
      <x:c r="N2132" s="2" t="str"/>
      <x:c r="O2132" s="2" t="str"/>
      <x:c r="P2132" s="2" t="str">
        <x:v>Not reported / unavailable</x:v>
      </x:c>
      <x:c r="Q2132" s="2" t="str">
        <x:v>Loan recoveries</x:v>
      </x:c>
      <x:c r="R2132" s="2" t="str"/>
      <x:c r="S2132" s="2" t="str"/>
      <x:c r="T2132" s="2" t="str"/>
    </x:row>
    <x:row r="2133" ht="24" customHeight="1">
      <x:c r="C2133" s="2" t="str">
        <x:v>Historical Inputs!F2133</x:v>
      </x:c>
      <x:c r="D2133" s="2" t="str">
        <x:v>GS</x:v>
      </x:c>
      <x:c r="E2133" s="2" t="str">
        <x:v>FY2019</x:v>
      </x:c>
      <x:c r="F2133" s="2" t="str">
        <x:v>rwa</x:v>
      </x:c>
      <x:c r="G2133" s="2" t="str">
        <x:v>n.a.</x:v>
      </x:c>
      <x:c r="H2133" s="2" t="str">
        <x:v>USDm</x:v>
      </x:c>
      <x:c r="I2133" s="2" t="str">
        <x:v>2019-12-31</x:v>
      </x:c>
      <x:c r="J2133" s="2" t="str"/>
      <x:c r="K2133" s="2" t="str"/>
      <x:c r="L2133" s="2" t="str"/>
      <x:c r="M2133" s="2" t="str"/>
      <x:c r="N2133" s="2" t="str"/>
      <x:c r="O2133" s="2" t="str"/>
      <x:c r="P2133" s="2" t="str">
        <x:v>Not reported / unavailable</x:v>
      </x:c>
      <x:c r="Q2133" s="2" t="str">
        <x:v>Risk-weighted assets</x:v>
      </x:c>
      <x:c r="R2133" s="2" t="str"/>
      <x:c r="S2133" s="2" t="str"/>
      <x:c r="T2133" s="2" t="str"/>
    </x:row>
    <x:row r="2134" ht="24" customHeight="1">
      <x:c r="C2134" s="2" t="str">
        <x:v>Historical Inputs!F2134</x:v>
      </x:c>
      <x:c r="D2134" s="2" t="str">
        <x:v>GS</x:v>
      </x:c>
      <x:c r="E2134" s="2" t="str">
        <x:v>FY2019</x:v>
      </x:c>
      <x:c r="F2134" s="2" t="str">
        <x:v>cet1_reported</x:v>
      </x:c>
      <x:c r="G2134" s="2" t="str">
        <x:v>n.a.</x:v>
      </x:c>
      <x:c r="H2134" s="2" t="str">
        <x:v>%</x:v>
      </x:c>
      <x:c r="I2134" s="2" t="str">
        <x:v>2019-12-31</x:v>
      </x:c>
      <x:c r="J2134" s="2" t="str"/>
      <x:c r="K2134" s="2" t="str"/>
      <x:c r="L2134" s="2" t="str"/>
      <x:c r="M2134" s="2" t="str"/>
      <x:c r="N2134" s="2" t="str"/>
      <x:c r="O2134" s="2" t="str"/>
      <x:c r="P2134" s="2" t="str">
        <x:v>Not reported / unavailable</x:v>
      </x:c>
      <x:c r="Q2134" s="2" t="str">
        <x:v>Actual standardized CET1 ratio</x:v>
      </x:c>
      <x:c r="R2134" s="2" t="str"/>
      <x:c r="S2134" s="2" t="str"/>
      <x:c r="T2134" s="2" t="str"/>
    </x:row>
    <x:row r="2135" ht="24" customHeight="1">
      <x:c r="C2135" s="2" t="str">
        <x:v>Historical Inputs!F2135</x:v>
      </x:c>
      <x:c r="D2135" s="2" t="str">
        <x:v>GS</x:v>
      </x:c>
      <x:c r="E2135" s="2" t="str">
        <x:v>FY2019</x:v>
      </x:c>
      <x:c r="F2135" s="2" t="str">
        <x:v>nim_reported</x:v>
      </x:c>
      <x:c r="G2135" s="2" t="str">
        <x:v>n.a.</x:v>
      </x:c>
      <x:c r="H2135" s="2" t="str">
        <x:v>%</x:v>
      </x:c>
      <x:c r="I2135" s="2" t="str">
        <x:v>2019-12-31</x:v>
      </x:c>
      <x:c r="J2135" s="2" t="str"/>
      <x:c r="K2135" s="2" t="str"/>
      <x:c r="L2135" s="2" t="str"/>
      <x:c r="M2135" s="2" t="str"/>
      <x:c r="N2135" s="2" t="str"/>
      <x:c r="O2135" s="2" t="str"/>
      <x:c r="P2135" s="2" t="str">
        <x:v>Not reported / unavailable</x:v>
      </x:c>
      <x:c r="Q2135" s="2" t="str">
        <x:v>Issuer reported net interest margin</x:v>
      </x:c>
      <x:c r="R2135" s="2" t="str"/>
      <x:c r="S2135" s="2" t="str"/>
      <x:c r="T2135" s="2" t="str"/>
    </x:row>
    <x:row r="2136" ht="24" customHeight="1">
      <x:c r="C2136" s="2" t="str">
        <x:v>Historical Inputs!F2136</x:v>
      </x:c>
      <x:c r="D2136" s="2" t="str">
        <x:v>GS</x:v>
      </x:c>
      <x:c r="E2136" s="2" t="str">
        <x:v>FY2019</x:v>
      </x:c>
      <x:c r="F2136" s="2" t="str">
        <x:v>bvps_reported</x:v>
      </x:c>
      <x:c r="G2136" s="2" t="n">
        <x:v>218.52</x:v>
      </x:c>
      <x:c r="H2136" s="2" t="str">
        <x:v>USD/shares</x:v>
      </x:c>
      <x:c r="I2136" s="2" t="str">
        <x:v>2019-12-31</x:v>
      </x:c>
      <x:c r="J2136" s="2" t="str">
        <x:v>2020-02-21</x:v>
      </x:c>
      <x:c r="K2136" s="2" t="str">
        <x:v>0001193125-20-043853</x:v>
      </x:c>
      <x:c r="L2136" s="2" t="str">
        <x:v>data/raw/filings/GS_0001193125-20-043853_d826673d10k.htm</x:v>
      </x:c>
      <x:c r="M2136" s="2" t="str">
        <x:v>https://www.sec.gov/Archives/edgar/data/886982/000119312520043853/d826673d10k.htm</x:v>
      </x:c>
      <x:c r="N2136" s="2" t="str"/>
      <x:c r="O2136" s="2" t="str"/>
      <x:c r="P2136" s="2" t="str">
        <x:v>Exact selected original table text</x:v>
      </x:c>
      <x:c r="Q2136" s="2" t="str">
        <x:v>Reported common book value per share</x:v>
      </x:c>
      <x:c r="R2136" s="2" t="str">
        <x:v>highlighted/GS_0001193125-20-043853_d826673d10k.htm</x:v>
      </x:c>
      <x:c r="S2136" s="2" t="str"/>
      <x:c r="T2136" s="2" t="str"/>
    </x:row>
    <x:row r="2137" ht="24" customHeight="1">
      <x:c r="C2137" s="2" t="str">
        <x:v>Historical Inputs!F2137</x:v>
      </x:c>
      <x:c r="D2137" s="2" t="str">
        <x:v>GS</x:v>
      </x:c>
      <x:c r="E2137" s="2" t="str">
        <x:v>FY2019</x:v>
      </x:c>
      <x:c r="F2137" s="2" t="str">
        <x:v>tbvps_reported</x:v>
      </x:c>
      <x:c r="G2137" s="2" t="n">
        <x:v>205.15</x:v>
      </x:c>
      <x:c r="H2137" s="2" t="str">
        <x:v>USD/shares</x:v>
      </x:c>
      <x:c r="I2137" s="2" t="str">
        <x:v>2019-12-31</x:v>
      </x:c>
      <x:c r="J2137" s="2" t="str">
        <x:v>2020-02-21</x:v>
      </x:c>
      <x:c r="K2137" s="2" t="str">
        <x:v>0001193125-20-043853</x:v>
      </x:c>
      <x:c r="L2137" s="2" t="str">
        <x:v>data/raw/filings/GS_0001193125-20-043853_d826673d10k.htm</x:v>
      </x:c>
      <x:c r="M2137" s="2" t="str">
        <x:v>https://www.sec.gov/Archives/edgar/data/886982/000119312520043853/d826673d10k.htm</x:v>
      </x:c>
      <x:c r="N2137" s="2" t="str"/>
      <x:c r="O2137" s="2" t="str"/>
      <x:c r="P2137" s="2" t="str">
        <x:v>Exact selected original table text</x:v>
      </x:c>
      <x:c r="Q2137" s="2" t="str">
        <x:v>Reported tangible book value per share</x:v>
      </x:c>
      <x:c r="R2137" s="2" t="str">
        <x:v>highlighted/GS_0001193125-20-043853_d826673d10k.htm</x:v>
      </x:c>
      <x:c r="S2137" s="2" t="str"/>
      <x:c r="T2137" s="2" t="str"/>
    </x:row>
    <x:row r="2138" ht="24" customHeight="1">
      <x:c r="C2138" s="2" t="str">
        <x:v>Historical Inputs!F2138</x:v>
      </x:c>
      <x:c r="D2138" s="2" t="str">
        <x:v>GS</x:v>
      </x:c>
      <x:c r="E2138" s="2" t="str">
        <x:v>FY2019</x:v>
      </x:c>
      <x:c r="F2138" s="2" t="str">
        <x:v>tce_reported</x:v>
      </x:c>
      <x:c r="G2138" s="2" t="str">
        <x:v>n.a.</x:v>
      </x:c>
      <x:c r="H2138" s="2" t="str">
        <x:v>USDm</x:v>
      </x:c>
      <x:c r="I2138" s="2" t="str">
        <x:v>2019-12-31</x:v>
      </x:c>
      <x:c r="J2138" s="2" t="str"/>
      <x:c r="K2138" s="2" t="str"/>
      <x:c r="L2138" s="2" t="str"/>
      <x:c r="M2138" s="2" t="str"/>
      <x:c r="N2138" s="2" t="str"/>
      <x:c r="O2138" s="2" t="str"/>
      <x:c r="P2138" s="2" t="str">
        <x:v>Not reported / unavailable</x:v>
      </x:c>
      <x:c r="Q2138" s="2" t="str">
        <x:v>Reported tangible common equity</x:v>
      </x:c>
      <x:c r="R2138" s="2" t="str"/>
      <x:c r="S2138" s="2" t="str"/>
      <x:c r="T2138" s="2" t="str"/>
    </x:row>
    <x:row r="2139" ht="24" customHeight="1">
      <x:c r="C2139" s="2" t="str">
        <x:v>Historical Inputs!F2139</x:v>
      </x:c>
      <x:c r="D2139" s="2" t="str">
        <x:v>GS</x:v>
      </x:c>
      <x:c r="E2139" s="2" t="str">
        <x:v>FY2020</x:v>
      </x:c>
      <x:c r="F2139" s="2" t="str">
        <x:v>assets</x:v>
      </x:c>
      <x:c r="G2139" s="2" t="n">
        <x:v>1163028</x:v>
      </x:c>
      <x:c r="H2139" s="2" t="str">
        <x:v>USD</x:v>
      </x:c>
      <x:c r="I2139" s="2" t="str">
        <x:v>2020-12-31</x:v>
      </x:c>
      <x:c r="J2139" s="2" t="str">
        <x:v>2022-02-25</x:v>
      </x:c>
      <x:c r="K2139" s="2" t="str">
        <x:v>0001193125-22-052682</x:v>
      </x:c>
      <x:c r="L2139" s="2" t="str">
        <x:v>data/raw/filings/GS_0001193125-22-052682_d192225d10k.htm</x:v>
      </x:c>
      <x:c r="M2139" s="2" t="str">
        <x:v>https://www.sec.gov/Archives/edgar/data/886982/000119312522052682/d192225d10k.htm</x:v>
      </x:c>
      <x:c r="N2139" s="2" t="str"/>
      <x:c r="O2139" s="2" t="str"/>
      <x:c r="P2139" s="2" t="str">
        <x:v>Structured source retained; exact visible anchor requires review</x:v>
      </x:c>
      <x:c r="Q2139" s="2" t="str">
        <x:v>Assets</x:v>
      </x:c>
      <x:c r="R2139" s="2" t="str"/>
      <x:c r="S2139" s="2" t="str"/>
      <x:c r="T2139" s="2" t="str"/>
    </x:row>
    <x:row r="2140" ht="24" customHeight="1">
      <x:c r="C2140" s="2" t="str">
        <x:v>Historical Inputs!F2140</x:v>
      </x:c>
      <x:c r="D2140" s="2" t="str">
        <x:v>GS</x:v>
      </x:c>
      <x:c r="E2140" s="2" t="str">
        <x:v>FY2020</x:v>
      </x:c>
      <x:c r="F2140" s="2" t="str">
        <x:v>liabilities</x:v>
      </x:c>
      <x:c r="G2140" s="2" t="n">
        <x:v>1067096</x:v>
      </x:c>
      <x:c r="H2140" s="2" t="str">
        <x:v>USD</x:v>
      </x:c>
      <x:c r="I2140" s="2" t="str">
        <x:v>2020-12-31</x:v>
      </x:c>
      <x:c r="J2140" s="2" t="str">
        <x:v>2022-02-25</x:v>
      </x:c>
      <x:c r="K2140" s="2" t="str">
        <x:v>0001193125-22-052682</x:v>
      </x:c>
      <x:c r="L2140" s="2" t="str">
        <x:v>data/raw/filings/GS_0001193125-22-052682_d192225d10k.htm</x:v>
      </x:c>
      <x:c r="M2140" s="2" t="str">
        <x:v>https://www.sec.gov/Archives/edgar/data/886982/000119312522052682/d192225d10k.htm</x:v>
      </x:c>
      <x:c r="N2140" s="2" t="str"/>
      <x:c r="O2140" s="2" t="str"/>
      <x:c r="P2140" s="2" t="str">
        <x:v>Structured source retained; exact visible anchor requires review</x:v>
      </x:c>
      <x:c r="Q2140" s="2" t="str">
        <x:v>Liabilities</x:v>
      </x:c>
      <x:c r="R2140" s="2" t="str"/>
      <x:c r="S2140" s="2" t="str"/>
      <x:c r="T2140" s="2" t="str"/>
    </x:row>
    <x:row r="2141" ht="24" customHeight="1">
      <x:c r="C2141" s="2" t="str">
        <x:v>Historical Inputs!F2141</x:v>
      </x:c>
      <x:c r="D2141" s="2" t="str">
        <x:v>GS</x:v>
      </x:c>
      <x:c r="E2141" s="2" t="str">
        <x:v>FY2020</x:v>
      </x:c>
      <x:c r="F2141" s="2" t="str">
        <x:v>equity</x:v>
      </x:c>
      <x:c r="G2141" s="2" t="n">
        <x:v>95932</x:v>
      </x:c>
      <x:c r="H2141" s="2" t="str">
        <x:v>USD</x:v>
      </x:c>
      <x:c r="I2141" s="2" t="str">
        <x:v>2020-12-31</x:v>
      </x:c>
      <x:c r="J2141" s="2" t="str">
        <x:v>2023-02-24</x:v>
      </x:c>
      <x:c r="K2141" s="2" t="str">
        <x:v>0000886982-23-000003</x:v>
      </x:c>
      <x:c r="L2141" s="2" t="str">
        <x:v>data/raw/filings/GS_0000886982-23-000003_gs-20221231.htm</x:v>
      </x:c>
      <x:c r="M2141" s="2" t="str">
        <x:v>https://www.sec.gov/Archives/edgar/data/886982/000088698223000003/gs-20221231.htm</x:v>
      </x:c>
      <x:c r="N2141" s="2" t="str">
        <x:v>id3VybDovL2RvY3MudjEvZG9jOjg1NGU5M2UwY2Y3NTRkMmE4ZjYzZDEyZjhjMjQ0MmI2L3NlYzo4NTRlOTNlMGNmNzU0ZDJhOGY2M2QxMmY4YzI0NDJiNl8yNS9mcmFnOjhmZDE2YzkwOGFmMjRhMDc5MGY3MWQxNGYwZDFhY2JkL3RhYmxlOmJmYjJlMWRlZmY3MDQ0YjhhN2JkZmFkOGQ5YjRhYjk4L3RhYmxlcmFuZ2U6YmZiMmUxZGVmZjcwNDRiOGE3YmRmYWQ4ZDliNGFiOThfNDMtNS0xLTEtMTY0NzAy_8d001128-a491-47d4-b9f9-cabbab721552</x:v>
      </x:c>
      <x:c r="O2141" s="2" t="str"/>
      <x:c r="P2141" s="2" t="str">
        <x:v>Exact XBRL anchor</x:v>
      </x:c>
      <x:c r="Q2141" s="2" t="str">
        <x:v>Stockholders' Equity Attributable to Parent</x:v>
      </x:c>
      <x:c r="R2141" s="2" t="str">
        <x:v>highlighted/GS_0000886982-23-000003_gs-20221231.htm</x:v>
      </x:c>
      <x:c r="S2141" s="2" t="str"/>
      <x:c r="T2141" s="2" t="str"/>
    </x:row>
    <x:row r="2142" ht="24" customHeight="1">
      <x:c r="C2142" s="2" t="str">
        <x:v>Historical Inputs!F2142</x:v>
      </x:c>
      <x:c r="D2142" s="2" t="str">
        <x:v>GS</x:v>
      </x:c>
      <x:c r="E2142" s="2" t="str">
        <x:v>FY2020</x:v>
      </x:c>
      <x:c r="F2142" s="2" t="str">
        <x:v>preferred</x:v>
      </x:c>
      <x:c r="G2142" s="2" t="n">
        <x:v>11203</x:v>
      </x:c>
      <x:c r="H2142" s="2" t="str">
        <x:v>USD</x:v>
      </x:c>
      <x:c r="I2142" s="2" t="str">
        <x:v>2020-12-31</x:v>
      </x:c>
      <x:c r="J2142" s="2" t="str">
        <x:v>2022-02-25</x:v>
      </x:c>
      <x:c r="K2142" s="2" t="str">
        <x:v>0001193125-22-052682</x:v>
      </x:c>
      <x:c r="L2142" s="2" t="str">
        <x:v>data/raw/filings/GS_0001193125-22-052682_d192225d10k.htm</x:v>
      </x:c>
      <x:c r="M2142" s="2" t="str">
        <x:v>https://www.sec.gov/Archives/edgar/data/886982/000119312522052682/d192225d10k.htm</x:v>
      </x:c>
      <x:c r="N2142" s="2" t="str"/>
      <x:c r="O2142" s="2" t="str"/>
      <x:c r="P2142" s="2" t="str">
        <x:v>Structured source retained; exact visible anchor requires review</x:v>
      </x:c>
      <x:c r="Q2142" s="2" t="str">
        <x:v>Preferred Stock, Value, Issued</x:v>
      </x:c>
      <x:c r="R2142" s="2" t="str"/>
      <x:c r="S2142" s="2" t="str"/>
      <x:c r="T2142" s="2" t="str"/>
    </x:row>
    <x:row r="2143" ht="24" customHeight="1">
      <x:c r="C2143" s="2" t="str">
        <x:v>Historical Inputs!F2143</x:v>
      </x:c>
      <x:c r="D2143" s="2" t="str">
        <x:v>GS</x:v>
      </x:c>
      <x:c r="E2143" s="2" t="str">
        <x:v>FY2020</x:v>
      </x:c>
      <x:c r="F2143" s="2" t="str">
        <x:v>common_equity_reported</x:v>
      </x:c>
      <x:c r="G2143" s="2" t="str">
        <x:v>n.a.</x:v>
      </x:c>
      <x:c r="H2143" s="2" t="str">
        <x:v>USDm</x:v>
      </x:c>
      <x:c r="I2143" s="2" t="str">
        <x:v>2020-12-31</x:v>
      </x:c>
      <x:c r="J2143" s="2" t="str"/>
      <x:c r="K2143" s="2" t="str"/>
      <x:c r="L2143" s="2" t="str"/>
      <x:c r="M2143" s="2" t="str"/>
      <x:c r="N2143" s="2" t="str"/>
      <x:c r="O2143" s="2" t="str"/>
      <x:c r="P2143" s="2" t="str">
        <x:v>Not reported / unavailable</x:v>
      </x:c>
      <x:c r="Q2143" s="2" t="str">
        <x:v>Reported common shareholders equity</x:v>
      </x:c>
      <x:c r="R2143" s="2" t="str"/>
      <x:c r="S2143" s="2" t="str"/>
      <x:c r="T2143" s="2" t="str"/>
    </x:row>
    <x:row r="2144" ht="24" customHeight="1">
      <x:c r="C2144" s="2" t="str">
        <x:v>Historical Inputs!F2144</x:v>
      </x:c>
      <x:c r="D2144" s="2" t="str">
        <x:v>GS</x:v>
      </x:c>
      <x:c r="E2144" s="2" t="str">
        <x:v>FY2020</x:v>
      </x:c>
      <x:c r="F2144" s="2" t="str">
        <x:v>goodwill</x:v>
      </x:c>
      <x:c r="G2144" s="2" t="n">
        <x:v>4332</x:v>
      </x:c>
      <x:c r="H2144" s="2" t="str">
        <x:v>USD</x:v>
      </x:c>
      <x:c r="I2144" s="2" t="str">
        <x:v>2020-12-31</x:v>
      </x:c>
      <x:c r="J2144" s="2" t="str">
        <x:v>2022-02-25</x:v>
      </x:c>
      <x:c r="K2144" s="2" t="str">
        <x:v>0001193125-22-052682</x:v>
      </x:c>
      <x:c r="L2144" s="2" t="str">
        <x:v>data/raw/filings/GS_0001193125-22-052682_d192225d10k.htm</x:v>
      </x:c>
      <x:c r="M2144" s="2" t="str">
        <x:v>https://www.sec.gov/Archives/edgar/data/886982/000119312522052682/d192225d10k.htm</x:v>
      </x:c>
      <x:c r="N2144" s="2" t="str"/>
      <x:c r="O2144" s="2" t="str"/>
      <x:c r="P2144" s="2" t="str">
        <x:v>Structured source retained; exact visible anchor requires review</x:v>
      </x:c>
      <x:c r="Q2144" s="2" t="str">
        <x:v>Goodwill</x:v>
      </x:c>
      <x:c r="R2144" s="2" t="str"/>
      <x:c r="S2144" s="2" t="str"/>
      <x:c r="T2144" s="2" t="str"/>
    </x:row>
    <x:row r="2145" ht="24" customHeight="1">
      <x:c r="C2145" s="2" t="str">
        <x:v>Historical Inputs!F2145</x:v>
      </x:c>
      <x:c r="D2145" s="2" t="str">
        <x:v>GS</x:v>
      </x:c>
      <x:c r="E2145" s="2" t="str">
        <x:v>FY2020</x:v>
      </x:c>
      <x:c r="F2145" s="2" t="str">
        <x:v>intangibles</x:v>
      </x:c>
      <x:c r="G2145" s="2" t="n">
        <x:v>630</x:v>
      </x:c>
      <x:c r="H2145" s="2" t="str">
        <x:v>USD</x:v>
      </x:c>
      <x:c r="I2145" s="2" t="str">
        <x:v>2020-12-31</x:v>
      </x:c>
      <x:c r="J2145" s="2" t="str">
        <x:v>2022-02-25</x:v>
      </x:c>
      <x:c r="K2145" s="2" t="str">
        <x:v>0001193125-22-052682</x:v>
      </x:c>
      <x:c r="L2145" s="2" t="str">
        <x:v>data/raw/filings/GS_0001193125-22-052682_d192225d10k.htm</x:v>
      </x:c>
      <x:c r="M2145" s="2" t="str">
        <x:v>https://www.sec.gov/Archives/edgar/data/886982/000119312522052682/d192225d10k.htm</x:v>
      </x:c>
      <x:c r="N2145" s="2" t="str"/>
      <x:c r="O2145" s="2" t="str"/>
      <x:c r="P2145" s="2" t="str">
        <x:v>Structured source retained; exact visible anchor requires review</x:v>
      </x:c>
      <x:c r="Q2145" s="2" t="str">
        <x:v>Intangible Assets, Net (Excluding Goodwill)</x:v>
      </x:c>
      <x:c r="R2145" s="2" t="str"/>
      <x:c r="S2145" s="2" t="str"/>
      <x:c r="T2145" s="2" t="str"/>
    </x:row>
    <x:row r="2146" ht="24" customHeight="1">
      <x:c r="C2146" s="2" t="str">
        <x:v>Historical Inputs!F2146</x:v>
      </x:c>
      <x:c r="D2146" s="2" t="str">
        <x:v>GS</x:v>
      </x:c>
      <x:c r="E2146" s="2" t="str">
        <x:v>FY2020</x:v>
      </x:c>
      <x:c r="F2146" s="2" t="str">
        <x:v>intangibles_total</x:v>
      </x:c>
      <x:c r="G2146" s="2" t="str">
        <x:v>n.a.</x:v>
      </x:c>
      <x:c r="H2146" s="2" t="str">
        <x:v>USDm</x:v>
      </x:c>
      <x:c r="I2146" s="2" t="str">
        <x:v>2020-12-31</x:v>
      </x:c>
      <x:c r="J2146" s="2" t="str"/>
      <x:c r="K2146" s="2" t="str"/>
      <x:c r="L2146" s="2" t="str"/>
      <x:c r="M2146" s="2" t="str"/>
      <x:c r="N2146" s="2" t="str"/>
      <x:c r="O2146" s="2" t="str"/>
      <x:c r="P2146" s="2" t="str">
        <x:v>Not reported / unavailable</x:v>
      </x:c>
      <x:c r="Q2146" s="2" t="str">
        <x:v>Reported goodwill and intangible assets combined</x:v>
      </x:c>
      <x:c r="R2146" s="2" t="str"/>
      <x:c r="S2146" s="2" t="str"/>
      <x:c r="T2146" s="2" t="str"/>
    </x:row>
    <x:row r="2147" ht="24" customHeight="1">
      <x:c r="C2147" s="2" t="str">
        <x:v>Historical Inputs!F2147</x:v>
      </x:c>
      <x:c r="D2147" s="2" t="str">
        <x:v>GS</x:v>
      </x:c>
      <x:c r="E2147" s="2" t="str">
        <x:v>FY2020</x:v>
      </x:c>
      <x:c r="F2147" s="2" t="str">
        <x:v>shares_end</x:v>
      </x:c>
      <x:c r="G2147" s="2" t="n">
        <x:v>344.088725</x:v>
      </x:c>
      <x:c r="H2147" s="2" t="str">
        <x:v>shares</x:v>
      </x:c>
      <x:c r="I2147" s="2" t="str">
        <x:v>2020-12-31</x:v>
      </x:c>
      <x:c r="J2147" s="2" t="str">
        <x:v>2022-02-25</x:v>
      </x:c>
      <x:c r="K2147" s="2" t="str">
        <x:v>0001193125-22-052682</x:v>
      </x:c>
      <x:c r="L2147" s="2" t="str">
        <x:v>data/raw/filings/GS_0001193125-22-052682_d192225d10k.htm</x:v>
      </x:c>
      <x:c r="M2147" s="2" t="str">
        <x:v>https://www.sec.gov/Archives/edgar/data/886982/000119312522052682/d192225d10k.htm</x:v>
      </x:c>
      <x:c r="N2147" s="2" t="str"/>
      <x:c r="O2147" s="2" t="str"/>
      <x:c r="P2147" s="2" t="str">
        <x:v>Structured source retained; exact visible anchor requires review</x:v>
      </x:c>
      <x:c r="Q2147" s="2" t="str">
        <x:v>Common Stock, Shares, Outstanding</x:v>
      </x:c>
      <x:c r="R2147" s="2" t="str"/>
      <x:c r="S2147" s="2" t="str"/>
      <x:c r="T2147" s="2" t="str"/>
    </x:row>
    <x:row r="2148" ht="24" customHeight="1">
      <x:c r="C2148" s="2" t="str">
        <x:v>Historical Inputs!F2148</x:v>
      </x:c>
      <x:c r="D2148" s="2" t="str">
        <x:v>GS</x:v>
      </x:c>
      <x:c r="E2148" s="2" t="str">
        <x:v>FY2020</x:v>
      </x:c>
      <x:c r="F2148" s="2" t="str">
        <x:v>shares_issued</x:v>
      </x:c>
      <x:c r="G2148" s="2" t="n">
        <x:v>901.692039</x:v>
      </x:c>
      <x:c r="H2148" s="2" t="str">
        <x:v>shares</x:v>
      </x:c>
      <x:c r="I2148" s="2" t="str">
        <x:v>2020-12-31</x:v>
      </x:c>
      <x:c r="J2148" s="2" t="str">
        <x:v>2022-02-25</x:v>
      </x:c>
      <x:c r="K2148" s="2" t="str">
        <x:v>0001193125-22-052682</x:v>
      </x:c>
      <x:c r="L2148" s="2" t="str">
        <x:v>data/raw/filings/GS_0001193125-22-052682_d192225d10k.htm</x:v>
      </x:c>
      <x:c r="M2148" s="2" t="str">
        <x:v>https://www.sec.gov/Archives/edgar/data/886982/000119312522052682/d192225d10k.htm</x:v>
      </x:c>
      <x:c r="N2148" s="2" t="str"/>
      <x:c r="O2148" s="2" t="str"/>
      <x:c r="P2148" s="2" t="str">
        <x:v>Structured source retained; exact visible anchor requires review</x:v>
      </x:c>
      <x:c r="Q2148" s="2" t="str">
        <x:v>Common Stock, Shares, Issued</x:v>
      </x:c>
      <x:c r="R2148" s="2" t="str"/>
      <x:c r="S2148" s="2" t="str"/>
      <x:c r="T2148" s="2" t="str"/>
    </x:row>
    <x:row r="2149" ht="24" customHeight="1">
      <x:c r="C2149" s="2" t="str">
        <x:v>Historical Inputs!F2149</x:v>
      </x:c>
      <x:c r="D2149" s="2" t="str">
        <x:v>GS</x:v>
      </x:c>
      <x:c r="E2149" s="2" t="str">
        <x:v>FY2020</x:v>
      </x:c>
      <x:c r="F2149" s="2" t="str">
        <x:v>shares_treasury</x:v>
      </x:c>
      <x:c r="G2149" s="2" t="n">
        <x:v>557.603316</x:v>
      </x:c>
      <x:c r="H2149" s="2" t="str">
        <x:v>shares</x:v>
      </x:c>
      <x:c r="I2149" s="2" t="str">
        <x:v>2020-12-31</x:v>
      </x:c>
      <x:c r="J2149" s="2" t="str">
        <x:v>2022-02-25</x:v>
      </x:c>
      <x:c r="K2149" s="2" t="str">
        <x:v>0001193125-22-052682</x:v>
      </x:c>
      <x:c r="L2149" s="2" t="str">
        <x:v>data/raw/filings/GS_0001193125-22-052682_d192225d10k.htm</x:v>
      </x:c>
      <x:c r="M2149" s="2" t="str">
        <x:v>https://www.sec.gov/Archives/edgar/data/886982/000119312522052682/d192225d10k.htm</x:v>
      </x:c>
      <x:c r="N2149" s="2" t="str"/>
      <x:c r="O2149" s="2" t="str"/>
      <x:c r="P2149" s="2" t="str">
        <x:v>Structured source retained; exact visible anchor requires review</x:v>
      </x:c>
      <x:c r="Q2149" s="2" t="str">
        <x:v>Treasury Stock, Shares</x:v>
      </x:c>
      <x:c r="R2149" s="2" t="str"/>
      <x:c r="S2149" s="2" t="str"/>
      <x:c r="T2149" s="2" t="str"/>
    </x:row>
    <x:row r="2150" ht="24" customHeight="1">
      <x:c r="C2150" s="2" t="str">
        <x:v>Historical Inputs!F2150</x:v>
      </x:c>
      <x:c r="D2150" s="2" t="str">
        <x:v>GS</x:v>
      </x:c>
      <x:c r="E2150" s="2" t="str">
        <x:v>FY2020</x:v>
      </x:c>
      <x:c r="F2150" s="2" t="str">
        <x:v>deposits</x:v>
      </x:c>
      <x:c r="G2150" s="2" t="n">
        <x:v>259962</x:v>
      </x:c>
      <x:c r="H2150" s="2" t="str">
        <x:v>USD</x:v>
      </x:c>
      <x:c r="I2150" s="2" t="str">
        <x:v>2020-12-31</x:v>
      </x:c>
      <x:c r="J2150" s="2" t="str">
        <x:v>2022-02-25</x:v>
      </x:c>
      <x:c r="K2150" s="2" t="str">
        <x:v>0001193125-22-052682</x:v>
      </x:c>
      <x:c r="L2150" s="2" t="str">
        <x:v>data/raw/filings/GS_0001193125-22-052682_d192225d10k.htm</x:v>
      </x:c>
      <x:c r="M2150" s="2" t="str">
        <x:v>https://www.sec.gov/Archives/edgar/data/886982/000119312522052682/d192225d10k.htm</x:v>
      </x:c>
      <x:c r="N2150" s="2" t="str"/>
      <x:c r="O2150" s="2" t="str"/>
      <x:c r="P2150" s="2" t="str">
        <x:v>Structured source retained; exact visible anchor requires review</x:v>
      </x:c>
      <x:c r="Q2150" s="2" t="str">
        <x:v>Deposits</x:v>
      </x:c>
      <x:c r="R2150" s="2" t="str"/>
      <x:c r="S2150" s="2" t="str"/>
      <x:c r="T2150" s="2" t="str"/>
    </x:row>
    <x:row r="2151" ht="24" customHeight="1">
      <x:c r="C2151" s="2" t="str">
        <x:v>Historical Inputs!F2151</x:v>
      </x:c>
      <x:c r="D2151" s="2" t="str">
        <x:v>GS</x:v>
      </x:c>
      <x:c r="E2151" s="2" t="str">
        <x:v>FY2020</x:v>
      </x:c>
      <x:c r="F2151" s="2" t="str">
        <x:v>loans_gross</x:v>
      </x:c>
      <x:c r="G2151" s="2" t="str">
        <x:v>n.a.</x:v>
      </x:c>
      <x:c r="H2151" s="2" t="str">
        <x:v>USDm</x:v>
      </x:c>
      <x:c r="I2151" s="2" t="str">
        <x:v>2020-12-31</x:v>
      </x:c>
      <x:c r="J2151" s="2" t="str"/>
      <x:c r="K2151" s="2" t="str"/>
      <x:c r="L2151" s="2" t="str"/>
      <x:c r="M2151" s="2" t="str"/>
      <x:c r="N2151" s="2" t="str"/>
      <x:c r="O2151" s="2" t="str"/>
      <x:c r="P2151" s="2" t="str">
        <x:v>Not reported / unavailable</x:v>
      </x:c>
      <x:c r="Q2151" s="2" t="str">
        <x:v>Gross loans and leases selected definition</x:v>
      </x:c>
      <x:c r="R2151" s="2" t="str"/>
      <x:c r="S2151" s="2" t="str"/>
      <x:c r="T2151" s="2" t="str"/>
    </x:row>
    <x:row r="2152" ht="24" customHeight="1">
      <x:c r="C2152" s="2" t="str">
        <x:v>Historical Inputs!F2152</x:v>
      </x:c>
      <x:c r="D2152" s="2" t="str">
        <x:v>GS</x:v>
      </x:c>
      <x:c r="E2152" s="2" t="str">
        <x:v>FY2020</x:v>
      </x:c>
      <x:c r="F2152" s="2" t="str">
        <x:v>loans_net</x:v>
      </x:c>
      <x:c r="G2152" s="2" t="n">
        <x:v>116115</x:v>
      </x:c>
      <x:c r="H2152" s="2" t="str">
        <x:v>USD</x:v>
      </x:c>
      <x:c r="I2152" s="2" t="str">
        <x:v>2020-12-31</x:v>
      </x:c>
      <x:c r="J2152" s="2" t="str">
        <x:v>2022-02-25</x:v>
      </x:c>
      <x:c r="K2152" s="2" t="str">
        <x:v>0001193125-22-052682</x:v>
      </x:c>
      <x:c r="L2152" s="2" t="str">
        <x:v>data/raw/filings/GS_0001193125-22-052682_d192225d10k.htm</x:v>
      </x:c>
      <x:c r="M2152" s="2" t="str">
        <x:v>https://www.sec.gov/Archives/edgar/data/886982/000119312522052682/d192225d10k.htm</x:v>
      </x:c>
      <x:c r="N2152" s="2" t="str"/>
      <x:c r="O2152" s="2" t="str"/>
      <x:c r="P2152" s="2" t="str">
        <x:v>Structured source retained; exact visible anchor requires review</x:v>
      </x:c>
      <x:c r="Q2152" s="2" t="str">
        <x:v>Loans and Leases Receivable, Net Amount</x:v>
      </x:c>
      <x:c r="R2152" s="2" t="str"/>
      <x:c r="S2152" s="2" t="str"/>
      <x:c r="T2152" s="2" t="str"/>
    </x:row>
    <x:row r="2153" ht="24" customHeight="1">
      <x:c r="C2153" s="2" t="str">
        <x:v>Historical Inputs!F2153</x:v>
      </x:c>
      <x:c r="D2153" s="2" t="str">
        <x:v>GS</x:v>
      </x:c>
      <x:c r="E2153" s="2" t="str">
        <x:v>FY2020</x:v>
      </x:c>
      <x:c r="F2153" s="2" t="str">
        <x:v>allowance</x:v>
      </x:c>
      <x:c r="G2153" s="2" t="n">
        <x:v>3874</x:v>
      </x:c>
      <x:c r="H2153" s="2" t="str">
        <x:v>USD</x:v>
      </x:c>
      <x:c r="I2153" s="2" t="str">
        <x:v>2020-12-31</x:v>
      </x:c>
      <x:c r="J2153" s="2" t="str">
        <x:v>2023-02-24</x:v>
      </x:c>
      <x:c r="K2153" s="2" t="str">
        <x:v>0000886982-23-000003</x:v>
      </x:c>
      <x:c r="L2153" s="2" t="str">
        <x:v>data/raw/filings/GS_0000886982-23-000003_gs-20221231.htm</x:v>
      </x:c>
      <x:c r="M2153" s="2" t="str">
        <x:v>https://www.sec.gov/Archives/edgar/data/886982/000088698223000003/gs-20221231.htm</x:v>
      </x:c>
      <x:c r="N2153" s="2" t="str">
        <x:v>id3VybDovL2RvY3MudjEvZG9jOjg1NGU5M2UwY2Y3NTRkMmE4ZjYzZDEyZjhjMjQ0MmI2L3NlYzo4NTRlOTNlMGNmNzU0ZDJhOGY2M2QxMmY4YzI0NDJiNl81OC9mcmFnOjA3MzU4NDVhMWMyODQ1ZmY4ZDNmNmU2ZjEyMGVmMWEyL3RhYmxlOjYwYTcwYWEzZDdmMDQwYTk5MzJmNWJmMWJmZWE4OGM5L3RhYmxlcmFuZ2U6NjBhNzBhYTNkN2YwNDBhOTkzMmY1YmYxYmZlYTg4YzlfNDktMy0xLTEtMTY0NzAy_135e82cc-28b3-40cb-8439-a91f5073674b</x:v>
      </x:c>
      <x:c r="O2153" s="2" t="str"/>
      <x:c r="P2153" s="2" t="str">
        <x:v>Exact XBRL anchor</x:v>
      </x:c>
      <x:c r="Q2153" s="2" t="str">
        <x:v>Financing Receivable, Allowance for Credit Loss</x:v>
      </x:c>
      <x:c r="R2153" s="2" t="str">
        <x:v>highlighted/GS_0000886982-23-000003_gs-20221231.htm</x:v>
      </x:c>
      <x:c r="S2153" s="2" t="str"/>
      <x:c r="T2153" s="2" t="str"/>
    </x:row>
    <x:row r="2154" ht="24" customHeight="1">
      <x:c r="C2154" s="2" t="str">
        <x:v>Historical Inputs!F2154</x:v>
      </x:c>
      <x:c r="D2154" s="2" t="str">
        <x:v>GS</x:v>
      </x:c>
      <x:c r="E2154" s="2" t="str">
        <x:v>FY2020</x:v>
      </x:c>
      <x:c r="F2154" s="2" t="str">
        <x:v>nonaccrual</x:v>
      </x:c>
      <x:c r="G2154" s="2" t="str">
        <x:v>n.a.</x:v>
      </x:c>
      <x:c r="H2154" s="2" t="str">
        <x:v>USDm</x:v>
      </x:c>
      <x:c r="I2154" s="2" t="str">
        <x:v>2020-12-31</x:v>
      </x:c>
      <x:c r="J2154" s="2" t="str"/>
      <x:c r="K2154" s="2" t="str"/>
      <x:c r="L2154" s="2" t="str"/>
      <x:c r="M2154" s="2" t="str"/>
      <x:c r="N2154" s="2" t="str"/>
      <x:c r="O2154" s="2" t="str"/>
      <x:c r="P2154" s="2" t="str">
        <x:v>Not reported / unavailable</x:v>
      </x:c>
      <x:c r="Q2154" s="2" t="str">
        <x:v>Nonaccrual</x:v>
      </x:c>
      <x:c r="R2154" s="2" t="str"/>
      <x:c r="S2154" s="2" t="str"/>
      <x:c r="T2154" s="2" t="str"/>
    </x:row>
    <x:row r="2155" ht="24" customHeight="1">
      <x:c r="C2155" s="2" t="str">
        <x:v>Historical Inputs!F2155</x:v>
      </x:c>
      <x:c r="D2155" s="2" t="str">
        <x:v>GS</x:v>
      </x:c>
      <x:c r="E2155" s="2" t="str">
        <x:v>FY2020</x:v>
      </x:c>
      <x:c r="F2155" s="2" t="str">
        <x:v>cash</x:v>
      </x:c>
      <x:c r="G2155" s="2" t="n">
        <x:v>155842</x:v>
      </x:c>
      <x:c r="H2155" s="2" t="str">
        <x:v>USD</x:v>
      </x:c>
      <x:c r="I2155" s="2" t="str">
        <x:v>2020-12-31</x:v>
      </x:c>
      <x:c r="J2155" s="2" t="str">
        <x:v>2022-05-02</x:v>
      </x:c>
      <x:c r="K2155" s="2" t="str">
        <x:v>0001193125-22-134459</x:v>
      </x:c>
      <x:c r="L2155" s="2" t="str">
        <x:v>data/raw/sec/GS_companyfacts.json</x:v>
      </x:c>
      <x:c r="M2155" s="2" t="str">
        <x:v>https://data.sec.gov/api/xbrl/companyfacts/CIK0000886982.json</x:v>
      </x:c>
      <x:c r="N2155" s="2" t="str"/>
      <x:c r="O2155" s="2" t="str"/>
      <x:c r="P2155" s="2" t="str">
        <x:v>Structured fact retained</x:v>
      </x:c>
      <x:c r="Q2155" s="2" t="str">
        <x:v>Cash and Cash Equivalents, at Carrying Value</x:v>
      </x:c>
      <x:c r="R2155" s="2" t="str"/>
      <x:c r="S2155" s="2" t="str"/>
      <x:c r="T2155" s="2" t="str"/>
    </x:row>
    <x:row r="2156" ht="24" customHeight="1">
      <x:c r="C2156" s="2" t="str">
        <x:v>Historical Inputs!F2156</x:v>
      </x:c>
      <x:c r="D2156" s="2" t="str">
        <x:v>GS</x:v>
      </x:c>
      <x:c r="E2156" s="2" t="str">
        <x:v>FY2020</x:v>
      </x:c>
      <x:c r="F2156" s="2" t="str">
        <x:v>aoci</x:v>
      </x:c>
      <x:c r="G2156" s="2" t="n">
        <x:v>-1434</x:v>
      </x:c>
      <x:c r="H2156" s="2" t="str">
        <x:v>USD</x:v>
      </x:c>
      <x:c r="I2156" s="2" t="str">
        <x:v>2020-12-31</x:v>
      </x:c>
      <x:c r="J2156" s="2" t="str">
        <x:v>2022-02-25</x:v>
      </x:c>
      <x:c r="K2156" s="2" t="str">
        <x:v>0001193125-22-052682</x:v>
      </x:c>
      <x:c r="L2156" s="2" t="str">
        <x:v>data/raw/filings/GS_0001193125-22-052682_d192225d10k.htm</x:v>
      </x:c>
      <x:c r="M2156" s="2" t="str">
        <x:v>https://www.sec.gov/Archives/edgar/data/886982/000119312522052682/d192225d10k.htm</x:v>
      </x:c>
      <x:c r="N2156" s="2" t="str"/>
      <x:c r="O2156" s="2" t="str"/>
      <x:c r="P2156" s="2" t="str">
        <x:v>Structured source retained; exact visible anchor requires review</x:v>
      </x:c>
      <x:c r="Q2156" s="2" t="str">
        <x:v>Accumulated Other Comprehensive Income (Loss), Net of Tax</x:v>
      </x:c>
      <x:c r="R2156" s="2" t="str"/>
      <x:c r="S2156" s="2" t="str"/>
      <x:c r="T2156" s="2" t="str"/>
    </x:row>
    <x:row r="2157" ht="24" customHeight="1">
      <x:c r="C2157" s="2" t="str">
        <x:v>Historical Inputs!F2157</x:v>
      </x:c>
      <x:c r="D2157" s="2" t="str">
        <x:v>GS</x:v>
      </x:c>
      <x:c r="E2157" s="2" t="str">
        <x:v>FY2020</x:v>
      </x:c>
      <x:c r="F2157" s="2" t="str">
        <x:v>nii</x:v>
      </x:c>
      <x:c r="G2157" s="2" t="n">
        <x:v>4751</x:v>
      </x:c>
      <x:c r="H2157" s="2" t="str">
        <x:v>USD</x:v>
      </x:c>
      <x:c r="I2157" s="2" t="str">
        <x:v>2020-12-31</x:v>
      </x:c>
      <x:c r="J2157" s="2" t="str">
        <x:v>2023-02-24</x:v>
      </x:c>
      <x:c r="K2157" s="2" t="str">
        <x:v>0000886982-23-000003</x:v>
      </x:c>
      <x:c r="L2157" s="2" t="str">
        <x:v>data/raw/filings/GS_0000886982-23-000003_gs-20221231.htm</x:v>
      </x:c>
      <x:c r="M2157" s="2" t="str">
        <x:v>https://www.sec.gov/Archives/edgar/data/886982/000088698223000003/gs-20221231.htm</x:v>
      </x:c>
      <x:c r="N2157" s="2" t="str">
        <x:v>id3VybDovL2RvY3MudjEvZG9jOjg1NGU5M2UwY2Y3NTRkMmE4ZjYzZDEyZjhjMjQ0MmI2L3NlYzo4NTRlOTNlMGNmNzU0ZDJhOGY2M2QxMmY4YzI0NDJiNl8xMTIvZnJhZzpiN2UyOWYxMjE0NTk0ZGE5ODQyZTM3NjI1YjczMzY3Zi90YWJsZTo2YWYxODJkMmRiYzM0MzdhOTczNzA3YjY1ZTdiZGZhYy90YWJsZXJhbmdlOjZhZjE4MmQyZGJjMzQzN2E5NzM3MDdiNjVlN2JkZmFjXzUyLTQtMS0xLTE2NDcwMg_d7b9466b-493c-42ec-8d64-9c7cb388f570</x:v>
      </x:c>
      <x:c r="O2157" s="2" t="str"/>
      <x:c r="P2157" s="2" t="str">
        <x:v>Exact XBRL anchor</x:v>
      </x:c>
      <x:c r="Q2157" s="2" t="str">
        <x:v>Interest Income (Expense), Net</x:v>
      </x:c>
      <x:c r="R2157" s="2" t="str">
        <x:v>highlighted/GS_0000886982-23-000003_gs-20221231.htm</x:v>
      </x:c>
      <x:c r="S2157" s="2" t="str"/>
      <x:c r="T2157" s="2" t="str"/>
    </x:row>
    <x:row r="2158" ht="24" customHeight="1">
      <x:c r="C2158" s="2" t="str">
        <x:v>Historical Inputs!F2158</x:v>
      </x:c>
      <x:c r="D2158" s="2" t="str">
        <x:v>GS</x:v>
      </x:c>
      <x:c r="E2158" s="2" t="str">
        <x:v>FY2020</x:v>
      </x:c>
      <x:c r="F2158" s="2" t="str">
        <x:v>noninterest_income</x:v>
      </x:c>
      <x:c r="G2158" s="2" t="n">
        <x:v>39809</x:v>
      </x:c>
      <x:c r="H2158" s="2" t="str">
        <x:v>USD</x:v>
      </x:c>
      <x:c r="I2158" s="2" t="str">
        <x:v>2020-12-31</x:v>
      </x:c>
      <x:c r="J2158" s="2" t="str">
        <x:v>2023-02-24</x:v>
      </x:c>
      <x:c r="K2158" s="2" t="str">
        <x:v>0000886982-23-000003</x:v>
      </x:c>
      <x:c r="L2158" s="2" t="str">
        <x:v>data/raw/filings/GS_0000886982-23-000003_gs-20221231.htm</x:v>
      </x:c>
      <x:c r="M2158" s="2" t="str">
        <x:v>https://www.sec.gov/Archives/edgar/data/886982/000088698223000003/gs-20221231.htm</x:v>
      </x:c>
      <x:c r="N2158" s="2" t="str">
        <x:v>id3VybDovL2RvY3MudjEvZG9jOjg1NGU5M2UwY2Y3NTRkMmE4ZjYzZDEyZjhjMjQ0MmI2L3NlYzo4NTRlOTNlMGNmNzU0ZDJhOGY2M2QxMmY4YzI0NDJiNl8xMTIvZnJhZzpiN2UyOWYxMjE0NTk0ZGE5ODQyZTM3NjI1YjczMzY3Zi90YWJsZTo2YWYxODJkMmRiYzM0MzdhOTczNzA3YjY1ZTdiZGZhYy90YWJsZXJhbmdlOjZhZjE4MmQyZGJjMzQzN2E5NzM3MDdiNjVlN2JkZmFjXzUxLTQtMS0xLTE2NDcwMg_f6092eb2-31b3-444c-b42c-8cf5da08b007</x:v>
      </x:c>
      <x:c r="O2158" s="2" t="str"/>
      <x:c r="P2158" s="2" t="str">
        <x:v>Exact XBRL anchor</x:v>
      </x:c>
      <x:c r="Q2158" s="2" t="str">
        <x:v>Noninterest Income</x:v>
      </x:c>
      <x:c r="R2158" s="2" t="str">
        <x:v>highlighted/GS_0000886982-23-000003_gs-20221231.htm</x:v>
      </x:c>
      <x:c r="S2158" s="2" t="str"/>
      <x:c r="T2158" s="2" t="str"/>
    </x:row>
    <x:row r="2159" ht="24" customHeight="1">
      <x:c r="C2159" s="2" t="str">
        <x:v>Historical Inputs!F2159</x:v>
      </x:c>
      <x:c r="D2159" s="2" t="str">
        <x:v>GS</x:v>
      </x:c>
      <x:c r="E2159" s="2" t="str">
        <x:v>FY2020</x:v>
      </x:c>
      <x:c r="F2159" s="2" t="str">
        <x:v>revenue_reported</x:v>
      </x:c>
      <x:c r="G2159" s="2" t="n">
        <x:v>44560</x:v>
      </x:c>
      <x:c r="H2159" s="2" t="str">
        <x:v>USD</x:v>
      </x:c>
      <x:c r="I2159" s="2" t="str">
        <x:v>2020-12-31</x:v>
      </x:c>
      <x:c r="J2159" s="2" t="str">
        <x:v>2023-02-24</x:v>
      </x:c>
      <x:c r="K2159" s="2" t="str">
        <x:v>0000886982-23-000003</x:v>
      </x:c>
      <x:c r="L2159" s="2" t="str">
        <x:v>data/raw/filings/GS_0000886982-23-000003_gs-20221231.htm</x:v>
      </x:c>
      <x:c r="M2159" s="2" t="str">
        <x:v>https://www.sec.gov/Archives/edgar/data/886982/000088698223000003/gs-20221231.htm</x:v>
      </x:c>
      <x:c r="N2159" s="2" t="str">
        <x:v>id3VybDovL2RvY3MudjEvZG9jOjg1NGU5M2UwY2Y3NTRkMmE4ZjYzZDEyZjhjMjQ0MmI2L3NlYzo4NTRlOTNlMGNmNzU0ZDJhOGY2M2QxMmY4YzI0NDJiNl8xMTIvZnJhZzpiN2UyOWYxMjE0NTk0ZGE5ODQyZTM3NjI1YjczMzY3Zi90YWJsZTplMzVmYjlhNTFlYTc0MTJkYWU1ODk1NjFhYjQwYWIyYi90YWJsZXJhbmdlOmUzNWZiOWE1MWVhNzQxMmRhZTU4OTU2MWFiNDBhYjJiXzUtNS0xLTEtMTc2NzUx_93b76197-c297-4d3f-9b9b-a8695cd16cc0</x:v>
      </x:c>
      <x:c r="O2159" s="2" t="str"/>
      <x:c r="P2159" s="2" t="str">
        <x:v>Exact XBRL anchor</x:v>
      </x:c>
      <x:c r="Q2159" s="2" t="str">
        <x:v>Revenues, Net of Interest Expense</x:v>
      </x:c>
      <x:c r="R2159" s="2" t="str">
        <x:v>highlighted/GS_0000886982-23-000003_gs-20221231.htm</x:v>
      </x:c>
      <x:c r="S2159" s="2" t="str"/>
      <x:c r="T2159" s="2" t="str"/>
    </x:row>
    <x:row r="2160" ht="24" customHeight="1">
      <x:c r="C2160" s="2" t="str">
        <x:v>Historical Inputs!F2160</x:v>
      </x:c>
      <x:c r="D2160" s="2" t="str">
        <x:v>GS</x:v>
      </x:c>
      <x:c r="E2160" s="2" t="str">
        <x:v>FY2020</x:v>
      </x:c>
      <x:c r="F2160" s="2" t="str">
        <x:v>opex</x:v>
      </x:c>
      <x:c r="G2160" s="2" t="n">
        <x:v>28983</x:v>
      </x:c>
      <x:c r="H2160" s="2" t="str">
        <x:v>USD</x:v>
      </x:c>
      <x:c r="I2160" s="2" t="str">
        <x:v>2020-12-31</x:v>
      </x:c>
      <x:c r="J2160" s="2" t="str">
        <x:v>2023-02-24</x:v>
      </x:c>
      <x:c r="K2160" s="2" t="str">
        <x:v>0000886982-23-000003</x:v>
      </x:c>
      <x:c r="L2160" s="2" t="str">
        <x:v>data/raw/filings/GS_0000886982-23-000003_gs-20221231.htm</x:v>
      </x:c>
      <x:c r="M2160" s="2" t="str">
        <x:v>https://www.sec.gov/Archives/edgar/data/886982/000088698223000003/gs-20221231.htm</x:v>
      </x:c>
      <x:c r="N2160" s="2" t="str">
        <x:v>id3VybDovL2RvY3MudjEvZG9jOjg1NGU5M2UwY2Y3NTRkMmE4ZjYzZDEyZjhjMjQ0MmI2L3NlYzo4NTRlOTNlMGNmNzU0ZDJhOGY2M2QxMmY4YzI0NDJiNl8xMTIvZnJhZzpiN2UyOWYxMjE0NTk0ZGE5ODQyZTM3NjI1YjczMzY3Zi90YWJsZTo2YWYxODJkMmRiYzM0MzdhOTczNzA3YjY1ZTdiZGZhYy90YWJsZXJhbmdlOjZhZjE4MmQyZGJjMzQzN2E5NzM3MDdiNjVlN2JkZmFjXzU1LTQtMS0xLTE2NDcwMg_059ba39e-9795-40a6-9865-c4bf98131e03</x:v>
      </x:c>
      <x:c r="O2160" s="2" t="str"/>
      <x:c r="P2160" s="2" t="str">
        <x:v>Exact XBRL anchor</x:v>
      </x:c>
      <x:c r="Q2160" s="2" t="str">
        <x:v>Noninterest Expense</x:v>
      </x:c>
      <x:c r="R2160" s="2" t="str">
        <x:v>highlighted/GS_0000886982-23-000003_gs-20221231.htm</x:v>
      </x:c>
      <x:c r="S2160" s="2" t="str"/>
      <x:c r="T2160" s="2" t="str"/>
    </x:row>
    <x:row r="2161" ht="24" customHeight="1">
      <x:c r="C2161" s="2" t="str">
        <x:v>Historical Inputs!F2161</x:v>
      </x:c>
      <x:c r="D2161" s="2" t="str">
        <x:v>GS</x:v>
      </x:c>
      <x:c r="E2161" s="2" t="str">
        <x:v>FY2020</x:v>
      </x:c>
      <x:c r="F2161" s="2" t="str">
        <x:v>provision</x:v>
      </x:c>
      <x:c r="G2161" s="2" t="n">
        <x:v>3098</x:v>
      </x:c>
      <x:c r="H2161" s="2" t="str">
        <x:v>USD</x:v>
      </x:c>
      <x:c r="I2161" s="2" t="str">
        <x:v>2020-12-31</x:v>
      </x:c>
      <x:c r="J2161" s="2" t="str">
        <x:v>2023-02-24</x:v>
      </x:c>
      <x:c r="K2161" s="2" t="str">
        <x:v>0000886982-23-000003</x:v>
      </x:c>
      <x:c r="L2161" s="2" t="str">
        <x:v>data/raw/filings/GS_0000886982-23-000003_gs-20221231.htm</x:v>
      </x:c>
      <x:c r="M2161" s="2" t="str">
        <x:v>https://www.sec.gov/Archives/edgar/data/886982/000088698223000003/gs-20221231.htm</x:v>
      </x:c>
      <x:c r="N2161" s="2" t="str">
        <x:v>id3VybDovL2RvY3MudjEvZG9jOjg1NGU5M2UwY2Y3NTRkMmE4ZjYzZDEyZjhjMjQ0MmI2L3NlYzo4NTRlOTNlMGNmNzU0ZDJhOGY2M2QxMmY4YzI0NDJiNl8xMTIvZnJhZzpiN2UyOWYxMjE0NTk0ZGE5ODQyZTM3NjI1YjczMzY3Zi90YWJsZTo2YWYxODJkMmRiYzM0MzdhOTczNzA3YjY1ZTdiZGZhYy90YWJsZXJhbmdlOjZhZjE4MmQyZGJjMzQzN2E5NzM3MDdiNjVlN2JkZmFjXzU0LTQtMS0xLTE2NDcwMg_ad946116-c12d-404c-b37d-08bf72dd6d34</x:v>
      </x:c>
      <x:c r="O2161" s="2" t="str"/>
      <x:c r="P2161" s="2" t="str">
        <x:v>Exact XBRL anchor</x:v>
      </x:c>
      <x:c r="Q2161" s="2" t="str">
        <x:v>Provision for Loan, Lease, and Other Losses</x:v>
      </x:c>
      <x:c r="R2161" s="2" t="str">
        <x:v>highlighted/GS_0000886982-23-000003_gs-20221231.htm</x:v>
      </x:c>
      <x:c r="S2161" s="2" t="str"/>
      <x:c r="T2161" s="2" t="str"/>
    </x:row>
    <x:row r="2162" ht="24" customHeight="1">
      <x:c r="C2162" s="2" t="str">
        <x:v>Historical Inputs!F2162</x:v>
      </x:c>
      <x:c r="D2162" s="2" t="str">
        <x:v>GS</x:v>
      </x:c>
      <x:c r="E2162" s="2" t="str">
        <x:v>FY2020</x:v>
      </x:c>
      <x:c r="F2162" s="2" t="str">
        <x:v>pretax</x:v>
      </x:c>
      <x:c r="G2162" s="2" t="n">
        <x:v>12479</x:v>
      </x:c>
      <x:c r="H2162" s="2" t="str">
        <x:v>USD</x:v>
      </x:c>
      <x:c r="I2162" s="2" t="str">
        <x:v>2020-12-31</x:v>
      </x:c>
      <x:c r="J2162" s="2" t="str">
        <x:v>2023-02-24</x:v>
      </x:c>
      <x:c r="K2162" s="2" t="str">
        <x:v>0000886982-23-000003</x:v>
      </x:c>
      <x:c r="L2162" s="2" t="str">
        <x:v>data/raw/filings/GS_0000886982-23-000003_gs-20221231.htm</x:v>
      </x:c>
      <x:c r="M2162" s="2" t="str">
        <x:v>https://www.sec.gov/Archives/edgar/data/886982/000088698223000003/gs-20221231.htm</x:v>
      </x:c>
      <x:c r="N2162" s="2" t="str">
        <x:v>id3VybDovL2RvY3MudjEvZG9jOjg1NGU5M2UwY2Y3NTRkMmE4ZjYzZDEyZjhjMjQ0MmI2L3NlYzo4NTRlOTNlMGNmNzU0ZDJhOGY2M2QxMmY4YzI0NDJiNl8xMTIvZnJhZzpiN2UyOWYxMjE0NTk0ZGE5ODQyZTM3NjI1YjczMzY3Zi90YWJsZTplMzVmYjlhNTFlYTc0MTJkYWU1ODk1NjFhYjQwYWIyYi90YWJsZXJhbmdlOmUzNWZiOWE1MWVhNzQxMmRhZTU4OTU2MWFiNDBhYjJiXzEwLTUtMS0xLTE3Njc0Mw_116ea540-25bb-42ca-a9e6-7d5f92ddd70b</x:v>
      </x:c>
      <x:c r="O2162" s="2" t="str"/>
      <x:c r="P2162" s="2" t="str">
        <x:v>Exact XBRL anchor</x:v>
      </x:c>
      <x:c r="Q2162" s="2" t="str">
        <x:v>Income (Loss) from Continuing Operations before Income Taxes, Noncontrolling Interest</x:v>
      </x:c>
      <x:c r="R2162" s="2" t="str">
        <x:v>highlighted/GS_0000886982-23-000003_gs-20221231.htm</x:v>
      </x:c>
      <x:c r="S2162" s="2" t="str"/>
      <x:c r="T2162" s="2" t="str"/>
    </x:row>
    <x:row r="2163" ht="24" customHeight="1">
      <x:c r="C2163" s="2" t="str">
        <x:v>Historical Inputs!F2163</x:v>
      </x:c>
      <x:c r="D2163" s="2" t="str">
        <x:v>GS</x:v>
      </x:c>
      <x:c r="E2163" s="2" t="str">
        <x:v>FY2020</x:v>
      </x:c>
      <x:c r="F2163" s="2" t="str">
        <x:v>tax</x:v>
      </x:c>
      <x:c r="G2163" s="2" t="n">
        <x:v>3020</x:v>
      </x:c>
      <x:c r="H2163" s="2" t="str">
        <x:v>USD</x:v>
      </x:c>
      <x:c r="I2163" s="2" t="str">
        <x:v>2020-12-31</x:v>
      </x:c>
      <x:c r="J2163" s="2" t="str">
        <x:v>2023-02-24</x:v>
      </x:c>
      <x:c r="K2163" s="2" t="str">
        <x:v>0000886982-23-000003</x:v>
      </x:c>
      <x:c r="L2163" s="2" t="str">
        <x:v>data/raw/filings/GS_0000886982-23-000003_gs-20221231.htm</x:v>
      </x:c>
      <x:c r="M2163" s="2" t="str">
        <x:v>https://www.sec.gov/Archives/edgar/data/886982/000088698223000003/gs-20221231.htm</x:v>
      </x:c>
      <x:c r="N2163" s="2" t="str">
        <x:v>id3VybDovL2RvY3MudjEvZG9jOjg1NGU5M2UwY2Y3NTRkMmE4ZjYzZDEyZjhjMjQ0MmI2L3NlYzo4NTRlOTNlMGNmNzU0ZDJhOGY2M2QxMmY4YzI0NDJiNl8xMDkvZnJhZzo2YTgyMDRkNzExNDk0NWI1YWU5ZTI5YzRhYzhiNjE3My90YWJsZTo5MzI5YjhiNjA0OGU0ZjQ4Yjc2MDZjMmE1OGY2NTZlNy90YWJsZXJhbmdlOjkzMjliOGI2MDQ4ZTRmNDhiNzYwNmMyYTU4ZjY1NmU3XzEyLTMtMS0xLTE3OTQxMg_659da310-1710-4b6d-9948-bff0ffe2856e</x:v>
      </x:c>
      <x:c r="O2163" s="2" t="str"/>
      <x:c r="P2163" s="2" t="str">
        <x:v>Exact XBRL anchor</x:v>
      </x:c>
      <x:c r="Q2163" s="2" t="str">
        <x:v>Income Tax Expense (Benefit)</x:v>
      </x:c>
      <x:c r="R2163" s="2" t="str">
        <x:v>highlighted/GS_0000886982-23-000003_gs-20221231.htm</x:v>
      </x:c>
      <x:c r="S2163" s="2" t="str"/>
      <x:c r="T2163" s="2" t="str"/>
    </x:row>
    <x:row r="2164" ht="24" customHeight="1">
      <x:c r="C2164" s="2" t="str">
        <x:v>Historical Inputs!F2164</x:v>
      </x:c>
      <x:c r="D2164" s="2" t="str">
        <x:v>GS</x:v>
      </x:c>
      <x:c r="E2164" s="2" t="str">
        <x:v>FY2020</x:v>
      </x:c>
      <x:c r="F2164" s="2" t="str">
        <x:v>net_income</x:v>
      </x:c>
      <x:c r="G2164" s="2" t="n">
        <x:v>9459</x:v>
      </x:c>
      <x:c r="H2164" s="2" t="str">
        <x:v>USD</x:v>
      </x:c>
      <x:c r="I2164" s="2" t="str">
        <x:v>2020-12-31</x:v>
      </x:c>
      <x:c r="J2164" s="2" t="str">
        <x:v>2023-02-24</x:v>
      </x:c>
      <x:c r="K2164" s="2" t="str">
        <x:v>0000886982-23-000003</x:v>
      </x:c>
      <x:c r="L2164" s="2" t="str">
        <x:v>data/raw/filings/GS_0000886982-23-000003_gs-20221231.htm</x:v>
      </x:c>
      <x:c r="M2164" s="2" t="str">
        <x:v>https://www.sec.gov/Archives/edgar/data/886982/000088698223000003/gs-20221231.htm</x:v>
      </x:c>
      <x:c r="N2164" s="2" t="str">
        <x:v>id3VybDovL2RvY3MudjEvZG9jOjg1NGU5M2UwY2Y3NTRkMmE4ZjYzZDEyZjhjMjQ0MmI2L3NlYzo4NTRlOTNlMGNmNzU0ZDJhOGY2M2QxMmY4YzI0NDJiNl8xMTIvZnJhZzpiN2UyOWYxMjE0NTk0ZGE5ODQyZTM3NjI1YjczMzY3Zi90YWJsZTplMzVmYjlhNTFlYTc0MTJkYWU1ODk1NjFhYjQwYWIyYi90YWJsZXJhbmdlOmUzNWZiOWE1MWVhNzQxMmRhZTU4OTU2MWFiNDBhYjJiXzI2LTUtMS0xLTE3Njc2Mg_ecf5d3e4-ed63-4387-9b84-61d988661b0e</x:v>
      </x:c>
      <x:c r="O2164" s="2" t="str"/>
      <x:c r="P2164" s="2" t="str">
        <x:v>Exact XBRL anchor</x:v>
      </x:c>
      <x:c r="Q2164" s="2" t="str">
        <x:v>Net Income (Loss) Attributable to Parent</x:v>
      </x:c>
      <x:c r="R2164" s="2" t="str">
        <x:v>highlighted/GS_0000886982-23-000003_gs-20221231.htm</x:v>
      </x:c>
      <x:c r="S2164" s="2" t="str"/>
      <x:c r="T2164" s="2" t="str"/>
    </x:row>
    <x:row r="2165" ht="24" customHeight="1">
      <x:c r="C2165" s="2" t="str">
        <x:v>Historical Inputs!F2165</x:v>
      </x:c>
      <x:c r="D2165" s="2" t="str">
        <x:v>GS</x:v>
      </x:c>
      <x:c r="E2165" s="2" t="str">
        <x:v>FY2020</x:v>
      </x:c>
      <x:c r="F2165" s="2" t="str">
        <x:v>common_income</x:v>
      </x:c>
      <x:c r="G2165" s="2" t="n">
        <x:v>8915</x:v>
      </x:c>
      <x:c r="H2165" s="2" t="str">
        <x:v>USD</x:v>
      </x:c>
      <x:c r="I2165" s="2" t="str">
        <x:v>2020-12-31</x:v>
      </x:c>
      <x:c r="J2165" s="2" t="str">
        <x:v>2023-02-24</x:v>
      </x:c>
      <x:c r="K2165" s="2" t="str">
        <x:v>0000886982-23-000003</x:v>
      </x:c>
      <x:c r="L2165" s="2" t="str">
        <x:v>data/raw/filings/GS_0000886982-23-000003_gs-20221231.htm</x:v>
      </x:c>
      <x:c r="M2165" s="2" t="str">
        <x:v>https://www.sec.gov/Archives/edgar/data/886982/000088698223000003/gs-20221231.htm</x:v>
      </x:c>
      <x:c r="N2165" s="2" t="str">
        <x:v>id3VybDovL2RvY3MudjEvZG9jOjg1NGU5M2UwY2Y3NTRkMmE4ZjYzZDEyZjhjMjQ0MmI2L3NlYzo4NTRlOTNlMGNmNzU0ZDJhOGY2M2QxMmY4YzI0NDJiNl8xMTIvZnJhZzpiN2UyOWYxMjE0NTk0ZGE5ODQyZTM3NjI1YjczMzY3Zi90YWJsZTo2YWYxODJkMmRiYzM0MzdhOTczNzA3YjY1ZTdiZGZhYy90YWJsZXJhbmdlOjZhZjE4MmQyZGJjMzQzN2E5NzM3MDdiNjVlN2JkZmFjXzU4LTQtMS0xLTE2NDcwMg_500ce7d6-974c-41e8-924a-1dcbad54e7a5</x:v>
      </x:c>
      <x:c r="O2165" s="2" t="str"/>
      <x:c r="P2165" s="2" t="str">
        <x:v>Exact XBRL anchor</x:v>
      </x:c>
      <x:c r="Q2165" s="2" t="str">
        <x:v>Net Income (Loss) Available to Common Stockholders, Basic</x:v>
      </x:c>
      <x:c r="R2165" s="2" t="str">
        <x:v>highlighted/GS_0000886982-23-000003_gs-20221231.htm</x:v>
      </x:c>
      <x:c r="S2165" s="2" t="str"/>
      <x:c r="T2165" s="2" t="str"/>
    </x:row>
    <x:row r="2166" ht="24" customHeight="1">
      <x:c r="C2166" s="2" t="str">
        <x:v>Historical Inputs!F2166</x:v>
      </x:c>
      <x:c r="D2166" s="2" t="str">
        <x:v>GS</x:v>
      </x:c>
      <x:c r="E2166" s="2" t="str">
        <x:v>FY2020</x:v>
      </x:c>
      <x:c r="F2166" s="2" t="str">
        <x:v>preferred_div</x:v>
      </x:c>
      <x:c r="G2166" s="2" t="n">
        <x:v>543</x:v>
      </x:c>
      <x:c r="H2166" s="2" t="str">
        <x:v>USD</x:v>
      </x:c>
      <x:c r="I2166" s="2" t="str">
        <x:v>2020-12-31</x:v>
      </x:c>
      <x:c r="J2166" s="2" t="str">
        <x:v>2023-02-24</x:v>
      </x:c>
      <x:c r="K2166" s="2" t="str">
        <x:v>0000886982-23-000003</x:v>
      </x:c>
      <x:c r="L2166" s="2" t="str">
        <x:v>data/raw/filings/GS_0000886982-23-000003_gs-20221231.htm</x:v>
      </x:c>
      <x:c r="M2166" s="2" t="str">
        <x:v>https://www.sec.gov/Archives/edgar/data/886982/000088698223000003/gs-20221231.htm</x:v>
      </x:c>
      <x:c r="N2166" s="2" t="str">
        <x:v>id3VybDovL2RvY3MudjEvZG9jOjg1NGU5M2UwY2Y3NTRkMmE4ZjYzZDEyZjhjMjQ0MmI2L3NlYzo4NTRlOTNlMGNmNzU0ZDJhOGY2M2QxMmY4YzI0NDJiNl85NC9mcmFnOmY1NzViNzdjN2NhNDQ5NDNiMWE0ODg4MWRmNWZiYzQxL3RhYmxlOmVjYTNlOGY3YTYxMjRjMWI5YTViOTE0NmYxM2FjZWE4L3RhYmxlcmFuZ2U6ZWNhM2U4ZjdhNjEyNGMxYjlhNWI5MTQ2ZjEzYWNlYThfMTUtOC0xLTEtMTkyMzY5_d1625974-69a5-42ea-81d0-0ef399759ba5</x:v>
      </x:c>
      <x:c r="O2166" s="2" t="str"/>
      <x:c r="P2166" s="2" t="str">
        <x:v>Exact XBRL anchor</x:v>
      </x:c>
      <x:c r="Q2166" s="2" t="str">
        <x:v>Dividends, Preferred Stock</x:v>
      </x:c>
      <x:c r="R2166" s="2" t="str">
        <x:v>highlighted/GS_0000886982-23-000003_gs-20221231.htm</x:v>
      </x:c>
      <x:c r="S2166" s="2" t="str"/>
      <x:c r="T2166" s="2" t="str"/>
    </x:row>
    <x:row r="2167" ht="24" customHeight="1">
      <x:c r="C2167" s="2" t="str">
        <x:v>Historical Inputs!F2167</x:v>
      </x:c>
      <x:c r="D2167" s="2" t="str">
        <x:v>GS</x:v>
      </x:c>
      <x:c r="E2167" s="2" t="str">
        <x:v>FY2020</x:v>
      </x:c>
      <x:c r="F2167" s="2" t="str">
        <x:v>eps</x:v>
      </x:c>
      <x:c r="G2167" s="2" t="n">
        <x:v>24.74</x:v>
      </x:c>
      <x:c r="H2167" s="2" t="str">
        <x:v>USD/shares</x:v>
      </x:c>
      <x:c r="I2167" s="2" t="str">
        <x:v>2020-12-31</x:v>
      </x:c>
      <x:c r="J2167" s="2" t="str">
        <x:v>2023-02-24</x:v>
      </x:c>
      <x:c r="K2167" s="2" t="str">
        <x:v>0000886982-23-000003</x:v>
      </x:c>
      <x:c r="L2167" s="2" t="str">
        <x:v>data/raw/filings/GS_0000886982-23-000003_gs-20221231.htm</x:v>
      </x:c>
      <x:c r="M2167" s="2" t="str">
        <x:v>https://www.sec.gov/Archives/edgar/data/886982/000088698223000003/gs-20221231.htm</x:v>
      </x:c>
      <x:c r="N2167" s="2" t="str">
        <x:v>id3VybDovL2RvY3MudjEvZG9jOjg1NGU5M2UwY2Y3NTRkMmE4ZjYzZDEyZjhjMjQ0MmI2L3NlYzo4NTRlOTNlMGNmNzU0ZDJhOGY2M2QxMmY4YzI0NDJiNl8xMDAvZnJhZzo4OTA4ZDRiMWM2NmI0NzQzOThlOWIzZDNlYjE3ZWQ0MC90YWJsZTo2MzI2MTRjNTYxZTg0NDM1ODZjYjQ2OGE5M2M5OWI5Yy90YWJsZXJhbmdlOjYzMjYxNGM1NjFlODQ0MzU4NmNiNDY4YTkzYzk5YjljXzgtNC0xLTEtMTY0NzAy_128c12fd-4c6c-4496-8abe-3ea084d468e0</x:v>
      </x:c>
      <x:c r="O2167" s="2" t="str"/>
      <x:c r="P2167" s="2" t="str">
        <x:v>Exact XBRL anchor</x:v>
      </x:c>
      <x:c r="Q2167" s="2" t="str">
        <x:v>Earnings Per Share, Diluted</x:v>
      </x:c>
      <x:c r="R2167" s="2" t="str">
        <x:v>highlighted/GS_0000886982-23-000003_gs-20221231.htm</x:v>
      </x:c>
      <x:c r="S2167" s="2" t="str"/>
      <x:c r="T2167" s="2" t="str"/>
    </x:row>
    <x:row r="2168" ht="24" customHeight="1">
      <x:c r="C2168" s="2" t="str">
        <x:v>Historical Inputs!F2168</x:v>
      </x:c>
      <x:c r="D2168" s="2" t="str">
        <x:v>GS</x:v>
      </x:c>
      <x:c r="E2168" s="2" t="str">
        <x:v>FY2020</x:v>
      </x:c>
      <x:c r="F2168" s="2" t="str">
        <x:v>shares_diluted</x:v>
      </x:c>
      <x:c r="G2168" s="2" t="n">
        <x:v>360.3</x:v>
      </x:c>
      <x:c r="H2168" s="2" t="str">
        <x:v>shares</x:v>
      </x:c>
      <x:c r="I2168" s="2" t="str">
        <x:v>2020-12-31</x:v>
      </x:c>
      <x:c r="J2168" s="2" t="str">
        <x:v>2023-02-24</x:v>
      </x:c>
      <x:c r="K2168" s="2" t="str">
        <x:v>0000886982-23-000003</x:v>
      </x:c>
      <x:c r="L2168" s="2" t="str">
        <x:v>data/raw/filings/GS_0000886982-23-000003_gs-20221231.htm</x:v>
      </x:c>
      <x:c r="M2168" s="2" t="str">
        <x:v>https://www.sec.gov/Archives/edgar/data/886982/000088698223000003/gs-20221231.htm</x:v>
      </x:c>
      <x:c r="N2168" s="2" t="str">
        <x:v>id3VybDovL2RvY3MudjEvZG9jOjg1NGU5M2UwY2Y3NTRkMmE4ZjYzZDEyZjhjMjQ0MmI2L3NlYzo4NTRlOTNlMGNmNzU0ZDJhOGY2M2QxMmY4YzI0NDJiNl8xMDAvZnJhZzo4OTA4ZDRiMWM2NmI0NzQzOThlOWIzZDNlYjE3ZWQ0MC90YWJsZTo2MzI2MTRjNTYxZTg0NDM1ODZjYjQ2OGE5M2M5OWI5Yy90YWJsZXJhbmdlOjYzMjYxNGM1NjFlODQ0MzU4NmNiNDY4YTkzYzk5YjljXzUtNC0xLTEtMTY0NzAy_334acc27-1af5-43e9-ace8-d36411965ff2</x:v>
      </x:c>
      <x:c r="O2168" s="2" t="str"/>
      <x:c r="P2168" s="2" t="str">
        <x:v>Exact XBRL anchor</x:v>
      </x:c>
      <x:c r="Q2168" s="2" t="str">
        <x:v>Weighted Average Number of Shares Outstanding, Diluted</x:v>
      </x:c>
      <x:c r="R2168" s="2" t="str">
        <x:v>highlighted/GS_0000886982-23-000003_gs-20221231.htm</x:v>
      </x:c>
      <x:c r="S2168" s="2" t="str"/>
      <x:c r="T2168" s="2" t="str"/>
    </x:row>
    <x:row r="2169" ht="24" customHeight="1">
      <x:c r="C2169" s="2" t="str">
        <x:v>Historical Inputs!F2169</x:v>
      </x:c>
      <x:c r="D2169" s="2" t="str">
        <x:v>GS</x:v>
      </x:c>
      <x:c r="E2169" s="2" t="str">
        <x:v>FY2020</x:v>
      </x:c>
      <x:c r="F2169" s="2" t="str">
        <x:v>dps</x:v>
      </x:c>
      <x:c r="G2169" s="2" t="n">
        <x:v>5</x:v>
      </x:c>
      <x:c r="H2169" s="2" t="str">
        <x:v>USD/shares</x:v>
      </x:c>
      <x:c r="I2169" s="2" t="str">
        <x:v>2020-12-31</x:v>
      </x:c>
      <x:c r="J2169" s="2" t="str">
        <x:v>2023-02-24</x:v>
      </x:c>
      <x:c r="K2169" s="2" t="str">
        <x:v>0000886982-23-000003</x:v>
      </x:c>
      <x:c r="L2169" s="2" t="str">
        <x:v>data/raw/filings/GS_0000886982-23-000003_gs-20221231.htm</x:v>
      </x:c>
      <x:c r="M2169" s="2" t="str">
        <x:v>https://www.sec.gov/Archives/edgar/data/886982/000088698223000003/gs-20221231.htm</x:v>
      </x:c>
      <x:c r="N2169" s="2" t="str">
        <x:v>id3VybDovL2RvY3MudjEvZG9jOjg1NGU5M2UwY2Y3NTRkMmE4ZjYzZDEyZjhjMjQ0MmI2L3NlYzo4NTRlOTNlMGNmNzU0ZDJhOGY2M2QxMmY4YzI0NDJiNl85NC9mcmFnOmY1NzViNzdjN2NhNDQ5NDNiMWE0ODg4MWRmNWZiYzQxL3RhYmxlOmY3YzQ5NDdkMDdkYTRjOTQ5NWZmMjE1MmFjMjI3ZDYxL3RhYmxlcmFuZ2U6ZjdjNDk0N2QwN2RhNGM5NDk1ZmYyMTUyYWMyMjdkNjFfMi00LTEtMS0xNjQ3MDI_45ca977f-2997-499a-a80b-867bef67d42d</x:v>
      </x:c>
      <x:c r="O2169" s="2" t="str"/>
      <x:c r="P2169" s="2" t="str">
        <x:v>Exact XBRL anchor</x:v>
      </x:c>
      <x:c r="Q2169" s="2" t="str">
        <x:v>Common Stock, Dividends, Per Share, Declared</x:v>
      </x:c>
      <x:c r="R2169" s="2" t="str">
        <x:v>highlighted/GS_0000886982-23-000003_gs-20221231.htm</x:v>
      </x:c>
      <x:c r="S2169" s="2" t="str"/>
      <x:c r="T2169" s="2" t="str"/>
    </x:row>
    <x:row r="2170" ht="24" customHeight="1">
      <x:c r="C2170" s="2" t="str">
        <x:v>Historical Inputs!F2170</x:v>
      </x:c>
      <x:c r="D2170" s="2" t="str">
        <x:v>GS</x:v>
      </x:c>
      <x:c r="E2170" s="2" t="str">
        <x:v>FY2020</x:v>
      </x:c>
      <x:c r="F2170" s="2" t="str">
        <x:v>dividends</x:v>
      </x:c>
      <x:c r="G2170" s="2" t="n">
        <x:v>2336</x:v>
      </x:c>
      <x:c r="H2170" s="2" t="str">
        <x:v>USD</x:v>
      </x:c>
      <x:c r="I2170" s="2" t="str">
        <x:v>2020-12-31</x:v>
      </x:c>
      <x:c r="J2170" s="2" t="str">
        <x:v>2023-02-24</x:v>
      </x:c>
      <x:c r="K2170" s="2" t="str">
        <x:v>0000886982-23-000003</x:v>
      </x:c>
      <x:c r="L2170" s="2" t="str">
        <x:v>data/raw/filings/GS_0000886982-23-000003_gs-20221231.htm</x:v>
      </x:c>
      <x:c r="M2170" s="2" t="str">
        <x:v>https://www.sec.gov/Archives/edgar/data/886982/000088698223000003/gs-20221231.htm</x:v>
      </x:c>
      <x:c r="N2170" s="2" t="str">
        <x:v>id3VybDovL2RvY3MudjEvZG9jOjg1NGU5M2UwY2Y3NTRkMmE4ZjYzZDEyZjhjMjQ0MmI2L3NlYzo4NTRlOTNlMGNmNzU0ZDJhOGY2M2QxMmY4YzI0NDJiNl8yOC9mcmFnOjM0Njg4YzBjMmZmZTQ1YzQ4NWFiYjViMDkzYTA1Njc0L3RhYmxlOjc1OGE5NGU4ZjU4NDQwNDY5MWU3ZDY1OGUwMTVmNzc0L3RhYmxlcmFuZ2U6NzU4YTk0ZThmNTg0NDA0NjkxZTdkNjU4ZTAxNWY3NzRfNDAtNS0xLTEtMTc3NTY4_abcf7a94-cc3b-4a77-aac2-64dcdf669dec</x:v>
      </x:c>
      <x:c r="O2170" s="2" t="str"/>
      <x:c r="P2170" s="2" t="str">
        <x:v>Exact XBRL anchor</x:v>
      </x:c>
      <x:c r="Q2170" s="2" t="str">
        <x:v>Payments of Dividends</x:v>
      </x:c>
      <x:c r="R2170" s="2" t="str">
        <x:v>highlighted/GS_0000886982-23-000003_gs-20221231.htm</x:v>
      </x:c>
      <x:c r="S2170" s="2" t="str"/>
      <x:c r="T2170" s="2" t="str"/>
    </x:row>
    <x:row r="2171" ht="24" customHeight="1">
      <x:c r="C2171" s="2" t="str">
        <x:v>Historical Inputs!F2171</x:v>
      </x:c>
      <x:c r="D2171" s="2" t="str">
        <x:v>GS</x:v>
      </x:c>
      <x:c r="E2171" s="2" t="str">
        <x:v>FY2020</x:v>
      </x:c>
      <x:c r="F2171" s="2" t="str">
        <x:v>buybacks</x:v>
      </x:c>
      <x:c r="G2171" s="2" t="n">
        <x:v>1928</x:v>
      </x:c>
      <x:c r="H2171" s="2" t="str">
        <x:v>USD</x:v>
      </x:c>
      <x:c r="I2171" s="2" t="str">
        <x:v>2020-12-31</x:v>
      </x:c>
      <x:c r="J2171" s="2" t="str">
        <x:v>2023-02-24</x:v>
      </x:c>
      <x:c r="K2171" s="2" t="str">
        <x:v>0000886982-23-000003</x:v>
      </x:c>
      <x:c r="L2171" s="2" t="str">
        <x:v>data/raw/filings/GS_0000886982-23-000003_gs-20221231.htm</x:v>
      </x:c>
      <x:c r="M2171" s="2" t="str">
        <x:v>https://www.sec.gov/Archives/edgar/data/886982/000088698223000003/gs-20221231.htm</x:v>
      </x:c>
      <x:c r="N2171" s="2" t="str">
        <x:v>id3VybDovL2RvY3MudjEvZG9jOjg1NGU5M2UwY2Y3NTRkMmE4ZjYzZDEyZjhjMjQ0MmI2L3NlYzo4NTRlOTNlMGNmNzU0ZDJhOGY2M2QxMmY4YzI0NDJiNl8yOC9mcmFnOjM0Njg4YzBjMmZmZTQ1YzQ4NWFiYjViMDkzYTA1Njc0L3RhYmxlOjc1OGE5NGU4ZjU4NDQwNDY5MWU3ZDY1OGUwMTVmNzc0L3RhYmxlcmFuZ2U6NzU4YTk0ZThmNTg0NDA0NjkxZTdkNjU4ZTAxNWY3NzRfMzgtNS0xLTEtMTc3NTY4_d2218532-a1b2-4409-a4d9-f6bf9ac9d427</x:v>
      </x:c>
      <x:c r="O2171" s="2" t="str"/>
      <x:c r="P2171" s="2" t="str">
        <x:v>Exact XBRL anchor</x:v>
      </x:c>
      <x:c r="Q2171" s="2" t="str">
        <x:v>Payments for Repurchase of Common Stock</x:v>
      </x:c>
      <x:c r="R2171" s="2" t="str">
        <x:v>highlighted/GS_0000886982-23-000003_gs-20221231.htm</x:v>
      </x:c>
      <x:c r="S2171" s="2" t="str"/>
      <x:c r="T2171" s="2" t="str"/>
    </x:row>
    <x:row r="2172" ht="24" customHeight="1">
      <x:c r="C2172" s="2" t="str">
        <x:v>Historical Inputs!F2172</x:v>
      </x:c>
      <x:c r="D2172" s="2" t="str">
        <x:v>GS</x:v>
      </x:c>
      <x:c r="E2172" s="2" t="str">
        <x:v>FY2020</x:v>
      </x:c>
      <x:c r="F2172" s="2" t="str">
        <x:v>chargeoffs</x:v>
      </x:c>
      <x:c r="G2172" s="2" t="str">
        <x:v>n.a.</x:v>
      </x:c>
      <x:c r="H2172" s="2" t="str">
        <x:v>USDm</x:v>
      </x:c>
      <x:c r="I2172" s="2" t="str">
        <x:v>2020-12-31</x:v>
      </x:c>
      <x:c r="J2172" s="2" t="str"/>
      <x:c r="K2172" s="2" t="str"/>
      <x:c r="L2172" s="2" t="str"/>
      <x:c r="M2172" s="2" t="str"/>
      <x:c r="N2172" s="2" t="str"/>
      <x:c r="O2172" s="2" t="str"/>
      <x:c r="P2172" s="2" t="str">
        <x:v>Not reported / unavailable</x:v>
      </x:c>
      <x:c r="Q2172" s="2" t="str">
        <x:v>Gross loan charge-offs</x:v>
      </x:c>
      <x:c r="R2172" s="2" t="str"/>
      <x:c r="S2172" s="2" t="str"/>
      <x:c r="T2172" s="2" t="str"/>
    </x:row>
    <x:row r="2173" ht="24" customHeight="1">
      <x:c r="C2173" s="2" t="str">
        <x:v>Historical Inputs!F2173</x:v>
      </x:c>
      <x:c r="D2173" s="2" t="str">
        <x:v>GS</x:v>
      </x:c>
      <x:c r="E2173" s="2" t="str">
        <x:v>FY2020</x:v>
      </x:c>
      <x:c r="F2173" s="2" t="str">
        <x:v>recoveries</x:v>
      </x:c>
      <x:c r="G2173" s="2" t="str">
        <x:v>n.a.</x:v>
      </x:c>
      <x:c r="H2173" s="2" t="str">
        <x:v>USDm</x:v>
      </x:c>
      <x:c r="I2173" s="2" t="str">
        <x:v>2020-12-31</x:v>
      </x:c>
      <x:c r="J2173" s="2" t="str"/>
      <x:c r="K2173" s="2" t="str"/>
      <x:c r="L2173" s="2" t="str"/>
      <x:c r="M2173" s="2" t="str"/>
      <x:c r="N2173" s="2" t="str"/>
      <x:c r="O2173" s="2" t="str"/>
      <x:c r="P2173" s="2" t="str">
        <x:v>Not reported / unavailable</x:v>
      </x:c>
      <x:c r="Q2173" s="2" t="str">
        <x:v>Loan recoveries</x:v>
      </x:c>
      <x:c r="R2173" s="2" t="str"/>
      <x:c r="S2173" s="2" t="str"/>
      <x:c r="T2173" s="2" t="str"/>
    </x:row>
    <x:row r="2174" ht="24" customHeight="1">
      <x:c r="C2174" s="2" t="str">
        <x:v>Historical Inputs!F2174</x:v>
      </x:c>
      <x:c r="D2174" s="2" t="str">
        <x:v>GS</x:v>
      </x:c>
      <x:c r="E2174" s="2" t="str">
        <x:v>FY2020</x:v>
      </x:c>
      <x:c r="F2174" s="2" t="str">
        <x:v>rwa</x:v>
      </x:c>
      <x:c r="G2174" s="2" t="str">
        <x:v>n.a.</x:v>
      </x:c>
      <x:c r="H2174" s="2" t="str">
        <x:v>USDm</x:v>
      </x:c>
      <x:c r="I2174" s="2" t="str">
        <x:v>2020-12-31</x:v>
      </x:c>
      <x:c r="J2174" s="2" t="str"/>
      <x:c r="K2174" s="2" t="str"/>
      <x:c r="L2174" s="2" t="str"/>
      <x:c r="M2174" s="2" t="str"/>
      <x:c r="N2174" s="2" t="str"/>
      <x:c r="O2174" s="2" t="str"/>
      <x:c r="P2174" s="2" t="str">
        <x:v>Not reported / unavailable</x:v>
      </x:c>
      <x:c r="Q2174" s="2" t="str">
        <x:v>Risk-weighted assets</x:v>
      </x:c>
      <x:c r="R2174" s="2" t="str"/>
      <x:c r="S2174" s="2" t="str"/>
      <x:c r="T2174" s="2" t="str"/>
    </x:row>
    <x:row r="2175" ht="24" customHeight="1">
      <x:c r="C2175" s="2" t="str">
        <x:v>Historical Inputs!F2175</x:v>
      </x:c>
      <x:c r="D2175" s="2" t="str">
        <x:v>GS</x:v>
      </x:c>
      <x:c r="E2175" s="2" t="str">
        <x:v>FY2020</x:v>
      </x:c>
      <x:c r="F2175" s="2" t="str">
        <x:v>cet1_reported</x:v>
      </x:c>
      <x:c r="G2175" s="2" t="str">
        <x:v>n.a.</x:v>
      </x:c>
      <x:c r="H2175" s="2" t="str">
        <x:v>%</x:v>
      </x:c>
      <x:c r="I2175" s="2" t="str">
        <x:v>2020-12-31</x:v>
      </x:c>
      <x:c r="J2175" s="2" t="str"/>
      <x:c r="K2175" s="2" t="str"/>
      <x:c r="L2175" s="2" t="str"/>
      <x:c r="M2175" s="2" t="str"/>
      <x:c r="N2175" s="2" t="str"/>
      <x:c r="O2175" s="2" t="str"/>
      <x:c r="P2175" s="2" t="str">
        <x:v>Not reported / unavailable</x:v>
      </x:c>
      <x:c r="Q2175" s="2" t="str">
        <x:v>Actual standardized CET1 ratio</x:v>
      </x:c>
      <x:c r="R2175" s="2" t="str"/>
      <x:c r="S2175" s="2" t="str"/>
      <x:c r="T2175" s="2" t="str"/>
    </x:row>
    <x:row r="2176" ht="24" customHeight="1">
      <x:c r="C2176" s="2" t="str">
        <x:v>Historical Inputs!F2176</x:v>
      </x:c>
      <x:c r="D2176" s="2" t="str">
        <x:v>GS</x:v>
      </x:c>
      <x:c r="E2176" s="2" t="str">
        <x:v>FY2020</x:v>
      </x:c>
      <x:c r="F2176" s="2" t="str">
        <x:v>nim_reported</x:v>
      </x:c>
      <x:c r="G2176" s="2" t="str">
        <x:v>n.a.</x:v>
      </x:c>
      <x:c r="H2176" s="2" t="str">
        <x:v>%</x:v>
      </x:c>
      <x:c r="I2176" s="2" t="str">
        <x:v>2020-12-31</x:v>
      </x:c>
      <x:c r="J2176" s="2" t="str"/>
      <x:c r="K2176" s="2" t="str"/>
      <x:c r="L2176" s="2" t="str"/>
      <x:c r="M2176" s="2" t="str"/>
      <x:c r="N2176" s="2" t="str"/>
      <x:c r="O2176" s="2" t="str"/>
      <x:c r="P2176" s="2" t="str">
        <x:v>Not reported / unavailable</x:v>
      </x:c>
      <x:c r="Q2176" s="2" t="str">
        <x:v>Issuer reported net interest margin</x:v>
      </x:c>
      <x:c r="R2176" s="2" t="str"/>
      <x:c r="S2176" s="2" t="str"/>
      <x:c r="T2176" s="2" t="str"/>
    </x:row>
    <x:row r="2177" ht="24" customHeight="1">
      <x:c r="C2177" s="2" t="str">
        <x:v>Historical Inputs!F2177</x:v>
      </x:c>
      <x:c r="D2177" s="2" t="str">
        <x:v>GS</x:v>
      </x:c>
      <x:c r="E2177" s="2" t="str">
        <x:v>FY2020</x:v>
      </x:c>
      <x:c r="F2177" s="2" t="str">
        <x:v>bvps_reported</x:v>
      </x:c>
      <x:c r="G2177" s="2" t="n">
        <x:v>236.15</x:v>
      </x:c>
      <x:c r="H2177" s="2" t="str">
        <x:v>USD/shares</x:v>
      </x:c>
      <x:c r="I2177" s="2" t="str">
        <x:v>2020-12-31</x:v>
      </x:c>
      <x:c r="J2177" s="2" t="str">
        <x:v>2021-02-22</x:v>
      </x:c>
      <x:c r="K2177" s="2" t="str">
        <x:v>0001193125-21-049380</x:v>
      </x:c>
      <x:c r="L2177" s="2" t="str">
        <x:v>data/raw/filings/GS_0001193125-21-049380_d39654d10k.htm</x:v>
      </x:c>
      <x:c r="M2177" s="2" t="str">
        <x:v>https://www.sec.gov/Archives/edgar/data/886982/000119312521049380/d39654d10k.htm</x:v>
      </x:c>
      <x:c r="N2177" s="2" t="str"/>
      <x:c r="O2177" s="2" t="str"/>
      <x:c r="P2177" s="2" t="str">
        <x:v>Exact selected original table text</x:v>
      </x:c>
      <x:c r="Q2177" s="2" t="str">
        <x:v>Reported common book value per share</x:v>
      </x:c>
      <x:c r="R2177" s="2" t="str">
        <x:v>highlighted/GS_0001193125-21-049380_d39654d10k.htm</x:v>
      </x:c>
      <x:c r="S2177" s="2" t="str"/>
      <x:c r="T2177" s="2" t="str"/>
    </x:row>
    <x:row r="2178" ht="24" customHeight="1">
      <x:c r="C2178" s="2" t="str">
        <x:v>Historical Inputs!F2178</x:v>
      </x:c>
      <x:c r="D2178" s="2" t="str">
        <x:v>GS</x:v>
      </x:c>
      <x:c r="E2178" s="2" t="str">
        <x:v>FY2020</x:v>
      </x:c>
      <x:c r="F2178" s="2" t="str">
        <x:v>tbvps_reported</x:v>
      </x:c>
      <x:c r="G2178" s="2" t="n">
        <x:v>222.32</x:v>
      </x:c>
      <x:c r="H2178" s="2" t="str">
        <x:v>USD/shares</x:v>
      </x:c>
      <x:c r="I2178" s="2" t="str">
        <x:v>2020-12-31</x:v>
      </x:c>
      <x:c r="J2178" s="2" t="str">
        <x:v>2021-02-22</x:v>
      </x:c>
      <x:c r="K2178" s="2" t="str">
        <x:v>0001193125-21-049380</x:v>
      </x:c>
      <x:c r="L2178" s="2" t="str">
        <x:v>data/raw/filings/GS_0001193125-21-049380_d39654d10k.htm</x:v>
      </x:c>
      <x:c r="M2178" s="2" t="str">
        <x:v>https://www.sec.gov/Archives/edgar/data/886982/000119312521049380/d39654d10k.htm</x:v>
      </x:c>
      <x:c r="N2178" s="2" t="str"/>
      <x:c r="O2178" s="2" t="str"/>
      <x:c r="P2178" s="2" t="str">
        <x:v>Exact selected original table text</x:v>
      </x:c>
      <x:c r="Q2178" s="2" t="str">
        <x:v>Reported tangible book value per share</x:v>
      </x:c>
      <x:c r="R2178" s="2" t="str">
        <x:v>highlighted/GS_0001193125-21-049380_d39654d10k.htm</x:v>
      </x:c>
      <x:c r="S2178" s="2" t="str"/>
      <x:c r="T2178" s="2" t="str"/>
    </x:row>
    <x:row r="2179" ht="24" customHeight="1">
      <x:c r="C2179" s="2" t="str">
        <x:v>Historical Inputs!F2179</x:v>
      </x:c>
      <x:c r="D2179" s="2" t="str">
        <x:v>GS</x:v>
      </x:c>
      <x:c r="E2179" s="2" t="str">
        <x:v>FY2020</x:v>
      </x:c>
      <x:c r="F2179" s="2" t="str">
        <x:v>tce_reported</x:v>
      </x:c>
      <x:c r="G2179" s="2" t="str">
        <x:v>n.a.</x:v>
      </x:c>
      <x:c r="H2179" s="2" t="str">
        <x:v>USDm</x:v>
      </x:c>
      <x:c r="I2179" s="2" t="str">
        <x:v>2020-12-31</x:v>
      </x:c>
      <x:c r="J2179" s="2" t="str"/>
      <x:c r="K2179" s="2" t="str"/>
      <x:c r="L2179" s="2" t="str"/>
      <x:c r="M2179" s="2" t="str"/>
      <x:c r="N2179" s="2" t="str"/>
      <x:c r="O2179" s="2" t="str"/>
      <x:c r="P2179" s="2" t="str">
        <x:v>Not reported / unavailable</x:v>
      </x:c>
      <x:c r="Q2179" s="2" t="str">
        <x:v>Reported tangible common equity</x:v>
      </x:c>
      <x:c r="R2179" s="2" t="str"/>
      <x:c r="S2179" s="2" t="str"/>
      <x:c r="T2179" s="2" t="str"/>
    </x:row>
    <x:row r="2180" ht="24" customHeight="1">
      <x:c r="C2180" s="2" t="str">
        <x:v>Historical Inputs!F2180</x:v>
      </x:c>
      <x:c r="D2180" s="2" t="str">
        <x:v>GS</x:v>
      </x:c>
      <x:c r="E2180" s="2" t="str">
        <x:v>FY2021</x:v>
      </x:c>
      <x:c r="F2180" s="2" t="str">
        <x:v>assets</x:v>
      </x:c>
      <x:c r="G2180" s="2" t="n">
        <x:v>1463988</x:v>
      </x:c>
      <x:c r="H2180" s="2" t="str">
        <x:v>USD</x:v>
      </x:c>
      <x:c r="I2180" s="2" t="str">
        <x:v>2021-12-31</x:v>
      </x:c>
      <x:c r="J2180" s="2" t="str">
        <x:v>2023-02-24</x:v>
      </x:c>
      <x:c r="K2180" s="2" t="str">
        <x:v>0000886982-23-000003</x:v>
      </x:c>
      <x:c r="L2180" s="2" t="str">
        <x:v>data/raw/filings/GS_0000886982-23-000003_gs-20221231.htm</x:v>
      </x:c>
      <x:c r="M2180" s="2" t="str">
        <x:v>https://www.sec.gov/Archives/edgar/data/886982/000088698223000003/gs-20221231.htm</x:v>
      </x:c>
      <x:c r="N2180" s="2" t="str">
        <x:v>id3VybDovL2RvY3MudjEvZG9jOjg1NGU5M2UwY2Y3NTRkMmE4ZjYzZDEyZjhjMjQ0MmI2L3NlYzo4NTRlOTNlMGNmNzU0ZDJhOGY2M2QxMmY4YzI0NDJiNl8xMTIvZnJhZzpiN2UyOWYxMjE0NTk0ZGE5ODQyZTM3NjI1YjczMzY3Zi90YWJsZTplMzdmMGE1OTlkNmQ0Zjk3OWFkYTFkY2E4ZTk3MTY0YS90YWJsZXJhbmdlOmUzN2YwYTU5OWQ2ZDRmOTc5YWRhMWRjYThlOTcxNjRhXzctMi0xLTEtMTY0NzAy_6c563b55-87d3-4f79-b56e-f048b5f91502</x:v>
      </x:c>
      <x:c r="O2180" s="2" t="str"/>
      <x:c r="P2180" s="2" t="str">
        <x:v>Exact XBRL anchor</x:v>
      </x:c>
      <x:c r="Q2180" s="2" t="str">
        <x:v>Assets</x:v>
      </x:c>
      <x:c r="R2180" s="2" t="str">
        <x:v>highlighted/GS_0000886982-23-000003_gs-20221231.htm</x:v>
      </x:c>
      <x:c r="S2180" s="2" t="str"/>
      <x:c r="T2180" s="2" t="str"/>
    </x:row>
    <x:row r="2181" ht="24" customHeight="1">
      <x:c r="C2181" s="2" t="str">
        <x:v>Historical Inputs!F2181</x:v>
      </x:c>
      <x:c r="D2181" s="2" t="str">
        <x:v>GS</x:v>
      </x:c>
      <x:c r="E2181" s="2" t="str">
        <x:v>FY2021</x:v>
      </x:c>
      <x:c r="F2181" s="2" t="str">
        <x:v>liabilities</x:v>
      </x:c>
      <x:c r="G2181" s="2" t="n">
        <x:v>1354062</x:v>
      </x:c>
      <x:c r="H2181" s="2" t="str">
        <x:v>USD</x:v>
      </x:c>
      <x:c r="I2181" s="2" t="str">
        <x:v>2021-12-31</x:v>
      </x:c>
      <x:c r="J2181" s="2" t="str">
        <x:v>2023-02-24</x:v>
      </x:c>
      <x:c r="K2181" s="2" t="str">
        <x:v>0000886982-23-000003</x:v>
      </x:c>
      <x:c r="L2181" s="2" t="str">
        <x:v>data/raw/filings/GS_0000886982-23-000003_gs-20221231.htm</x:v>
      </x:c>
      <x:c r="M2181" s="2" t="str">
        <x:v>https://www.sec.gov/Archives/edgar/data/886982/000088698223000003/gs-20221231.htm</x:v>
      </x:c>
      <x:c r="N2181" s="2" t="str">
        <x:v>id3VybDovL2RvY3MudjEvZG9jOjg1NGU5M2UwY2Y3NTRkMmE4ZjYzZDEyZjhjMjQ0MmI2L3NlYzo4NTRlOTNlMGNmNzU0ZDJhOGY2M2QxMmY4YzI0NDJiNl80My9mcmFnOjY1ODUzNmRmOWU0NzRlNmRhZmVjYzRhYjllYzNlODM4L3RhYmxlOjk4MmI3Y2FmNzBhNzQ1N2NhNzhmOGIzNTM1YjdhNGY1L3RhYmxlcmFuZ2U6OTgyYjdjYWY3MGE3NDU3Y2E3OGY4YjM1MzViN2E0ZjVfMjEtMi0xLTEtMjI0NTYx_ff11d2d4-66a5-4ad5-af37-0f36c9d2a077</x:v>
      </x:c>
      <x:c r="O2181" s="2" t="str"/>
      <x:c r="P2181" s="2" t="str">
        <x:v>Exact XBRL anchor</x:v>
      </x:c>
      <x:c r="Q2181" s="2" t="str">
        <x:v>Liabilities</x:v>
      </x:c>
      <x:c r="R2181" s="2" t="str">
        <x:v>highlighted/GS_0000886982-23-000003_gs-20221231.htm</x:v>
      </x:c>
      <x:c r="S2181" s="2" t="str"/>
      <x:c r="T2181" s="2" t="str"/>
    </x:row>
    <x:row r="2182" ht="24" customHeight="1">
      <x:c r="C2182" s="2" t="str">
        <x:v>Historical Inputs!F2182</x:v>
      </x:c>
      <x:c r="D2182" s="2" t="str">
        <x:v>GS</x:v>
      </x:c>
      <x:c r="E2182" s="2" t="str">
        <x:v>FY2021</x:v>
      </x:c>
      <x:c r="F2182" s="2" t="str">
        <x:v>equity</x:v>
      </x:c>
      <x:c r="G2182" s="2" t="n">
        <x:v>109926</x:v>
      </x:c>
      <x:c r="H2182" s="2" t="str">
        <x:v>USD</x:v>
      </x:c>
      <x:c r="I2182" s="2" t="str">
        <x:v>2021-12-31</x:v>
      </x:c>
      <x:c r="J2182" s="2" t="str">
        <x:v>2024-02-23</x:v>
      </x:c>
      <x:c r="K2182" s="2" t="str">
        <x:v>0000886982-24-000006</x:v>
      </x:c>
      <x:c r="L2182" s="2" t="str">
        <x:v>data/raw/filings/GS_0000886982-24-000006_gs-20231231.htm</x:v>
      </x:c>
      <x:c r="M2182" s="2" t="str">
        <x:v>https://www.sec.gov/Archives/edgar/data/886982/000088698224000006/gs-20231231.htm</x:v>
      </x:c>
      <x:c r="N2182" s="2" t="str">
        <x:v>f-369</x:v>
      </x:c>
      <x:c r="O2182" s="2" t="str"/>
      <x:c r="P2182" s="2" t="str">
        <x:v>Exact XBRL anchor</x:v>
      </x:c>
      <x:c r="Q2182" s="2" t="str">
        <x:v>Stockholders' Equity Attributable to Parent</x:v>
      </x:c>
      <x:c r="R2182" s="2" t="str">
        <x:v>highlighted/GS_0000886982-24-000006_gs-20231231.htm</x:v>
      </x:c>
      <x:c r="S2182" s="2" t="str"/>
      <x:c r="T2182" s="2" t="str"/>
    </x:row>
    <x:row r="2183" ht="24" customHeight="1">
      <x:c r="C2183" s="2" t="str">
        <x:v>Historical Inputs!F2183</x:v>
      </x:c>
      <x:c r="D2183" s="2" t="str">
        <x:v>GS</x:v>
      </x:c>
      <x:c r="E2183" s="2" t="str">
        <x:v>FY2021</x:v>
      </x:c>
      <x:c r="F2183" s="2" t="str">
        <x:v>preferred</x:v>
      </x:c>
      <x:c r="G2183" s="2" t="n">
        <x:v>10703</x:v>
      </x:c>
      <x:c r="H2183" s="2" t="str">
        <x:v>USD</x:v>
      </x:c>
      <x:c r="I2183" s="2" t="str">
        <x:v>2021-12-31</x:v>
      </x:c>
      <x:c r="J2183" s="2" t="str">
        <x:v>2023-02-24</x:v>
      </x:c>
      <x:c r="K2183" s="2" t="str">
        <x:v>0000886982-23-000003</x:v>
      </x:c>
      <x:c r="L2183" s="2" t="str">
        <x:v>data/raw/filings/GS_0000886982-23-000003_gs-20221231.htm</x:v>
      </x:c>
      <x:c r="M2183" s="2" t="str">
        <x:v>https://www.sec.gov/Archives/edgar/data/886982/000088698223000003/gs-20221231.htm</x:v>
      </x:c>
      <x:c r="N2183" s="2" t="str">
        <x:v>id3VybDovL2RvY3MudjEvZG9jOjg1NGU5M2UwY2Y3NTRkMmE4ZjYzZDEyZjhjMjQ0MmI2L3NlYzo4NTRlOTNlMGNmNzU0ZDJhOGY2M2QxMmY4YzI0NDJiNl8yMi9mcmFnOjk3ZDQxMWQ5ZWNmMjRiYTE4ODUwNzk2YzJiNzc4YTZmL3RhYmxlOmVjNzNjOTk5MDQyYTQ1ZTE4YWFkMWIwNDZiYzk4NTNmL3RhYmxlcmFuZ2U6ZWM3M2M5OTkwNDJhNDVlMThhYWQxYjA0NmJjOTg1M2ZfMjktMi0xLTEtMTY0NzAy_b19f38b5-7dab-4846-9b91-85e03525bd6e</x:v>
      </x:c>
      <x:c r="O2183" s="2" t="str"/>
      <x:c r="P2183" s="2" t="str">
        <x:v>Exact XBRL anchor</x:v>
      </x:c>
      <x:c r="Q2183" s="2" t="str">
        <x:v>Preferred Stock, Value, Issued</x:v>
      </x:c>
      <x:c r="R2183" s="2" t="str">
        <x:v>highlighted/GS_0000886982-23-000003_gs-20221231.htm</x:v>
      </x:c>
      <x:c r="S2183" s="2" t="str"/>
      <x:c r="T2183" s="2" t="str"/>
    </x:row>
    <x:row r="2184" ht="24" customHeight="1">
      <x:c r="C2184" s="2" t="str">
        <x:v>Historical Inputs!F2184</x:v>
      </x:c>
      <x:c r="D2184" s="2" t="str">
        <x:v>GS</x:v>
      </x:c>
      <x:c r="E2184" s="2" t="str">
        <x:v>FY2021</x:v>
      </x:c>
      <x:c r="F2184" s="2" t="str">
        <x:v>common_equity_reported</x:v>
      </x:c>
      <x:c r="G2184" s="2" t="str">
        <x:v>n.a.</x:v>
      </x:c>
      <x:c r="H2184" s="2" t="str">
        <x:v>USDm</x:v>
      </x:c>
      <x:c r="I2184" s="2" t="str">
        <x:v>2021-12-31</x:v>
      </x:c>
      <x:c r="J2184" s="2" t="str"/>
      <x:c r="K2184" s="2" t="str"/>
      <x:c r="L2184" s="2" t="str"/>
      <x:c r="M2184" s="2" t="str"/>
      <x:c r="N2184" s="2" t="str"/>
      <x:c r="O2184" s="2" t="str"/>
      <x:c r="P2184" s="2" t="str">
        <x:v>Not reported / unavailable</x:v>
      </x:c>
      <x:c r="Q2184" s="2" t="str">
        <x:v>Reported common shareholders equity</x:v>
      </x:c>
      <x:c r="R2184" s="2" t="str"/>
      <x:c r="S2184" s="2" t="str"/>
      <x:c r="T2184" s="2" t="str"/>
    </x:row>
    <x:row r="2185" ht="24" customHeight="1">
      <x:c r="C2185" s="2" t="str">
        <x:v>Historical Inputs!F2185</x:v>
      </x:c>
      <x:c r="D2185" s="2" t="str">
        <x:v>GS</x:v>
      </x:c>
      <x:c r="E2185" s="2" t="str">
        <x:v>FY2021</x:v>
      </x:c>
      <x:c r="F2185" s="2" t="str">
        <x:v>goodwill</x:v>
      </x:c>
      <x:c r="G2185" s="2" t="n">
        <x:v>4285</x:v>
      </x:c>
      <x:c r="H2185" s="2" t="str">
        <x:v>USD</x:v>
      </x:c>
      <x:c r="I2185" s="2" t="str">
        <x:v>2021-12-31</x:v>
      </x:c>
      <x:c r="J2185" s="2" t="str">
        <x:v>2023-02-24</x:v>
      </x:c>
      <x:c r="K2185" s="2" t="str">
        <x:v>0000886982-23-000003</x:v>
      </x:c>
      <x:c r="L2185" s="2" t="str">
        <x:v>data/raw/filings/GS_0000886982-23-000003_gs-20221231.htm</x:v>
      </x:c>
      <x:c r="M2185" s="2" t="str">
        <x:v>https://www.sec.gov/Archives/edgar/data/886982/000088698223000003/gs-20221231.htm</x:v>
      </x:c>
      <x:c r="N2185" s="2" t="str">
        <x:v>id3VybDovL2RvY3MudjEvZG9jOjg1NGU5M2UwY2Y3NTRkMmE4ZjYzZDEyZjhjMjQ0MmI2L3NlYzo4NTRlOTNlMGNmNzU0ZDJhOGY2M2QxMmY4YzI0NDJiNl82Ny9mcmFnOmVhYmFmNzE1MjZjNDRmYTdiYjdjMjE4MTRiODZlNzg4L3RhYmxlOjU5MTQyOTNkMTJmODQyYzBhYTJmNjc2NDVlY2Y5ZjdlL3RhYmxlcmFuZ2U6NTkxNDI5M2QxMmY4NDJjMGFhMmY2NzY0NWVjZjlmN2VfMTEtMi0xLTEtMTY0NzAy_ddc5e5e3-5034-4108-8c50-13b98a54f23f</x:v>
      </x:c>
      <x:c r="O2185" s="2" t="str"/>
      <x:c r="P2185" s="2" t="str">
        <x:v>Exact XBRL anchor</x:v>
      </x:c>
      <x:c r="Q2185" s="2" t="str">
        <x:v>Goodwill</x:v>
      </x:c>
      <x:c r="R2185" s="2" t="str">
        <x:v>highlighted/GS_0000886982-23-000003_gs-20221231.htm</x:v>
      </x:c>
      <x:c r="S2185" s="2" t="str"/>
      <x:c r="T2185" s="2" t="str"/>
    </x:row>
    <x:row r="2186" ht="24" customHeight="1">
      <x:c r="C2186" s="2" t="str">
        <x:v>Historical Inputs!F2186</x:v>
      </x:c>
      <x:c r="D2186" s="2" t="str">
        <x:v>GS</x:v>
      </x:c>
      <x:c r="E2186" s="2" t="str">
        <x:v>FY2021</x:v>
      </x:c>
      <x:c r="F2186" s="2" t="str">
        <x:v>intangibles</x:v>
      </x:c>
      <x:c r="G2186" s="2" t="n">
        <x:v>418</x:v>
      </x:c>
      <x:c r="H2186" s="2" t="str">
        <x:v>USD</x:v>
      </x:c>
      <x:c r="I2186" s="2" t="str">
        <x:v>2021-12-31</x:v>
      </x:c>
      <x:c r="J2186" s="2" t="str">
        <x:v>2023-02-24</x:v>
      </x:c>
      <x:c r="K2186" s="2" t="str">
        <x:v>0000886982-23-000003</x:v>
      </x:c>
      <x:c r="L2186" s="2" t="str">
        <x:v>data/raw/filings/GS_0000886982-23-000003_gs-20221231.htm</x:v>
      </x:c>
      <x:c r="M2186" s="2" t="str">
        <x:v>https://www.sec.gov/Archives/edgar/data/886982/000088698223000003/gs-20221231.htm</x:v>
      </x:c>
      <x:c r="N2186" s="2" t="str">
        <x:v>id3VybDovL2RvY3MudjEvZG9jOjg1NGU5M2UwY2Y3NTRkMmE4ZjYzZDEyZjhjMjQ0MmI2L3NlYzo4NTRlOTNlMGNmNzU0ZDJhOGY2M2QxMmY4YzI0NDJiNl82Ny9mcmFnOmVhYmFmNzE1MjZjNDRmYTdiYjdjMjE4MTRiODZlNzg4L3RhYmxlOjgyZWY5NjNkNzBkZDRhNzA5ODBkNzQwZWE2MTVhY2FkL3RhYmxlcmFuZ2U6ODJlZjk2M2Q3MGRkNGE3MDk4MGQ3NDBlYTYxNWFjYWRfMjUtMi0xLTEtMTY0NzAy_5142e41f-0349-4cd7-a14b-f42e43844553</x:v>
      </x:c>
      <x:c r="O2186" s="2" t="str"/>
      <x:c r="P2186" s="2" t="str">
        <x:v>Exact XBRL anchor</x:v>
      </x:c>
      <x:c r="Q2186" s="2" t="str">
        <x:v>Intangible Assets, Net (Excluding Goodwill)</x:v>
      </x:c>
      <x:c r="R2186" s="2" t="str">
        <x:v>highlighted/GS_0000886982-23-000003_gs-20221231.htm</x:v>
      </x:c>
      <x:c r="S2186" s="2" t="str"/>
      <x:c r="T2186" s="2" t="str"/>
    </x:row>
    <x:row r="2187" ht="24" customHeight="1">
      <x:c r="C2187" s="2" t="str">
        <x:v>Historical Inputs!F2187</x:v>
      </x:c>
      <x:c r="D2187" s="2" t="str">
        <x:v>GS</x:v>
      </x:c>
      <x:c r="E2187" s="2" t="str">
        <x:v>FY2021</x:v>
      </x:c>
      <x:c r="F2187" s="2" t="str">
        <x:v>intangibles_total</x:v>
      </x:c>
      <x:c r="G2187" s="2" t="str">
        <x:v>n.a.</x:v>
      </x:c>
      <x:c r="H2187" s="2" t="str">
        <x:v>USDm</x:v>
      </x:c>
      <x:c r="I2187" s="2" t="str">
        <x:v>2021-12-31</x:v>
      </x:c>
      <x:c r="J2187" s="2" t="str"/>
      <x:c r="K2187" s="2" t="str"/>
      <x:c r="L2187" s="2" t="str"/>
      <x:c r="M2187" s="2" t="str"/>
      <x:c r="N2187" s="2" t="str"/>
      <x:c r="O2187" s="2" t="str"/>
      <x:c r="P2187" s="2" t="str">
        <x:v>Not reported / unavailable</x:v>
      </x:c>
      <x:c r="Q2187" s="2" t="str">
        <x:v>Reported goodwill and intangible assets combined</x:v>
      </x:c>
      <x:c r="R2187" s="2" t="str"/>
      <x:c r="S2187" s="2" t="str"/>
      <x:c r="T2187" s="2" t="str"/>
    </x:row>
    <x:row r="2188" ht="24" customHeight="1">
      <x:c r="C2188" s="2" t="str">
        <x:v>Historical Inputs!F2188</x:v>
      </x:c>
      <x:c r="D2188" s="2" t="str">
        <x:v>GS</x:v>
      </x:c>
      <x:c r="E2188" s="2" t="str">
        <x:v>FY2021</x:v>
      </x:c>
      <x:c r="F2188" s="2" t="str">
        <x:v>shares_end</x:v>
      </x:c>
      <x:c r="G2188" s="2" t="n">
        <x:v>333.573254</x:v>
      </x:c>
      <x:c r="H2188" s="2" t="str">
        <x:v>shares</x:v>
      </x:c>
      <x:c r="I2188" s="2" t="str">
        <x:v>2021-12-31</x:v>
      </x:c>
      <x:c r="J2188" s="2" t="str">
        <x:v>2023-02-24</x:v>
      </x:c>
      <x:c r="K2188" s="2" t="str">
        <x:v>0000886982-23-000003</x:v>
      </x:c>
      <x:c r="L2188" s="2" t="str">
        <x:v>data/raw/filings/GS_0000886982-23-000003_gs-20221231.htm</x:v>
      </x:c>
      <x:c r="M2188" s="2" t="str">
        <x:v>https://www.sec.gov/Archives/edgar/data/886982/000088698223000003/gs-20221231.htm</x:v>
      </x:c>
      <x:c r="N2188" s="2" t="str">
        <x:v>id3VybDovL2RvY3MudjEvZG9jOjg1NGU5M2UwY2Y3NTRkMmE4ZjYzZDEyZjhjMjQ0MmI2L3NlYzo4NTRlOTNlMGNmNzU0ZDJhOGY2M2QxMmY4YzI0NDJiNl8yMi9mcmFnOjk3ZDQxMWQ5ZWNmMjRiYTE4ODUwNzk2YzJiNzc4YTZmL3RhYmxlOmVjNzNjOTk5MDQyYTQ1ZTE4YWFkMWIwNDZiYzk4NTNmL3RhYmxlcmFuZ2U6ZWM3M2M5OTkwNDJhNDVlMThhYWQxYjA0NmJjOTg1M2ZfMzAtMC0xLTEtMTY0NzAyL3RleHRyZWdpb246YWVlNWMxNDRlOTU0NDk1NjhmMTkzYjQxMGI5NDhkODNfNTQ_e8f26853-681a-48f1-b06a-be97ed03b90a</x:v>
      </x:c>
      <x:c r="O2188" s="2" t="str"/>
      <x:c r="P2188" s="2" t="str">
        <x:v>Exact XBRL anchor</x:v>
      </x:c>
      <x:c r="Q2188" s="2" t="str">
        <x:v>Common Stock, Shares, Outstanding</x:v>
      </x:c>
      <x:c r="R2188" s="2" t="str">
        <x:v>highlighted/GS_0000886982-23-000003_gs-20221231.htm</x:v>
      </x:c>
      <x:c r="S2188" s="2" t="str"/>
      <x:c r="T2188" s="2" t="str"/>
    </x:row>
    <x:row r="2189" ht="24" customHeight="1">
      <x:c r="C2189" s="2" t="str">
        <x:v>Historical Inputs!F2189</x:v>
      </x:c>
      <x:c r="D2189" s="2" t="str">
        <x:v>GS</x:v>
      </x:c>
      <x:c r="E2189" s="2" t="str">
        <x:v>FY2021</x:v>
      </x:c>
      <x:c r="F2189" s="2" t="str">
        <x:v>shares_issued</x:v>
      </x:c>
      <x:c r="G2189" s="2" t="n">
        <x:v>906.430314</x:v>
      </x:c>
      <x:c r="H2189" s="2" t="str">
        <x:v>shares</x:v>
      </x:c>
      <x:c r="I2189" s="2" t="str">
        <x:v>2021-12-31</x:v>
      </x:c>
      <x:c r="J2189" s="2" t="str">
        <x:v>2023-02-24</x:v>
      </x:c>
      <x:c r="K2189" s="2" t="str">
        <x:v>0000886982-23-000003</x:v>
      </x:c>
      <x:c r="L2189" s="2" t="str">
        <x:v>data/raw/filings/GS_0000886982-23-000003_gs-20221231.htm</x:v>
      </x:c>
      <x:c r="M2189" s="2" t="str">
        <x:v>https://www.sec.gov/Archives/edgar/data/886982/000088698223000003/gs-20221231.htm</x:v>
      </x:c>
      <x:c r="N2189" s="2" t="str">
        <x:v>id3VybDovL2RvY3MudjEvZG9jOjg1NGU5M2UwY2Y3NTRkMmE4ZjYzZDEyZjhjMjQ0MmI2L3NlYzo4NTRlOTNlMGNmNzU0ZDJhOGY2M2QxMmY4YzI0NDJiNl8yMi9mcmFnOjk3ZDQxMWQ5ZWNmMjRiYTE4ODUwNzk2YzJiNzc4YTZmL3RhYmxlOmVjNzNjOTk5MDQyYTQ1ZTE4YWFkMWIwNDZiYzk4NTNmL3RhYmxlcmFuZ2U6ZWM3M2M5OTkwNDJhNDVlMThhYWQxYjA0NmJjOTg1M2ZfMzAtMC0xLTEtMTY0NzAyL3RleHRyZWdpb246YWVlNWMxNDRlOTU0NDk1NjhmMTkzYjQxMGI5NDhkODNfMjU_729bfc44-0b0c-4b64-bafc-cb79ea1697f5</x:v>
      </x:c>
      <x:c r="O2189" s="2" t="str"/>
      <x:c r="P2189" s="2" t="str">
        <x:v>Exact XBRL anchor</x:v>
      </x:c>
      <x:c r="Q2189" s="2" t="str">
        <x:v>Common Stock, Shares, Issued</x:v>
      </x:c>
      <x:c r="R2189" s="2" t="str">
        <x:v>highlighted/GS_0000886982-23-000003_gs-20221231.htm</x:v>
      </x:c>
      <x:c r="S2189" s="2" t="str"/>
      <x:c r="T2189" s="2" t="str"/>
    </x:row>
    <x:row r="2190" ht="24" customHeight="1">
      <x:c r="C2190" s="2" t="str">
        <x:v>Historical Inputs!F2190</x:v>
      </x:c>
      <x:c r="D2190" s="2" t="str">
        <x:v>GS</x:v>
      </x:c>
      <x:c r="E2190" s="2" t="str">
        <x:v>FY2021</x:v>
      </x:c>
      <x:c r="F2190" s="2" t="str">
        <x:v>shares_treasury</x:v>
      </x:c>
      <x:c r="G2190" s="2" t="n">
        <x:v>572.857062</x:v>
      </x:c>
      <x:c r="H2190" s="2" t="str">
        <x:v>shares</x:v>
      </x:c>
      <x:c r="I2190" s="2" t="str">
        <x:v>2021-12-31</x:v>
      </x:c>
      <x:c r="J2190" s="2" t="str">
        <x:v>2023-02-24</x:v>
      </x:c>
      <x:c r="K2190" s="2" t="str">
        <x:v>0000886982-23-000003</x:v>
      </x:c>
      <x:c r="L2190" s="2" t="str">
        <x:v>data/raw/filings/GS_0000886982-23-000003_gs-20221231.htm</x:v>
      </x:c>
      <x:c r="M2190" s="2" t="str">
        <x:v>https://www.sec.gov/Archives/edgar/data/886982/000088698223000003/gs-20221231.htm</x:v>
      </x:c>
      <x:c r="N2190" s="2" t="str">
        <x:v>id3VybDovL2RvY3MudjEvZG9jOjg1NGU5M2UwY2Y3NTRkMmE4ZjYzZDEyZjhjMjQ0MmI2L3NlYzo4NTRlOTNlMGNmNzU0ZDJhOGY2M2QxMmY4YzI0NDJiNl8yMi9mcmFnOjk3ZDQxMWQ5ZWNmMjRiYTE4ODUwNzk2YzJiNzc4YTZmL3RhYmxlOmVjNzNjOTk5MDQyYTQ1ZTE4YWFkMWIwNDZiYzk4NTNmL3RhYmxlcmFuZ2U6ZWM3M2M5OTkwNDJhNDVlMThhYWQxYjA0NmJjOTg1M2ZfMzYtMC0xLTEtMTY0NzAyL3RleHRyZWdpb246ZTA1ZjdiN2UyMTkwNGUxNWI0Mjk5NmExNjllN2RjYjVfNDQ_c93a9b90-dde1-405e-8b3b-294e3f09aa9d</x:v>
      </x:c>
      <x:c r="O2190" s="2" t="str"/>
      <x:c r="P2190" s="2" t="str">
        <x:v>Exact XBRL anchor</x:v>
      </x:c>
      <x:c r="Q2190" s="2" t="str">
        <x:v>Treasury Stock, Shares</x:v>
      </x:c>
      <x:c r="R2190" s="2" t="str">
        <x:v>highlighted/GS_0000886982-23-000003_gs-20221231.htm</x:v>
      </x:c>
      <x:c r="S2190" s="2" t="str"/>
      <x:c r="T2190" s="2" t="str"/>
    </x:row>
    <x:row r="2191" ht="24" customHeight="1">
      <x:c r="C2191" s="2" t="str">
        <x:v>Historical Inputs!F2191</x:v>
      </x:c>
      <x:c r="D2191" s="2" t="str">
        <x:v>GS</x:v>
      </x:c>
      <x:c r="E2191" s="2" t="str">
        <x:v>FY2021</x:v>
      </x:c>
      <x:c r="F2191" s="2" t="str">
        <x:v>deposits</x:v>
      </x:c>
      <x:c r="G2191" s="2" t="n">
        <x:v>364227</x:v>
      </x:c>
      <x:c r="H2191" s="2" t="str">
        <x:v>USD</x:v>
      </x:c>
      <x:c r="I2191" s="2" t="str">
        <x:v>2021-12-31</x:v>
      </x:c>
      <x:c r="J2191" s="2" t="str">
        <x:v>2023-02-24</x:v>
      </x:c>
      <x:c r="K2191" s="2" t="str">
        <x:v>0000886982-23-000003</x:v>
      </x:c>
      <x:c r="L2191" s="2" t="str">
        <x:v>data/raw/filings/GS_0000886982-23-000003_gs-20221231.htm</x:v>
      </x:c>
      <x:c r="M2191" s="2" t="str">
        <x:v>https://www.sec.gov/Archives/edgar/data/886982/000088698223000003/gs-20221231.htm</x:v>
      </x:c>
      <x:c r="N2191" s="2" t="str">
        <x:v>id3VybDovL2RvY3MudjEvZG9jOjg1NGU5M2UwY2Y3NTRkMmE4ZjYzZDEyZjhjMjQ0MmI2L3NlYzo4NTRlOTNlMGNmNzU0ZDJhOGY2M2QxMmY4YzI0NDJiNl83My9mcmFnOjJhMDk1MDhiNGU0MjQwZGQ5NjgyNzA4MTgwMTdhYzU4L3RhYmxlOjM1YzM5M2Q4YjIyYjRmYzhiNDQ4OWEwNDBhY2JjYmM0L3RhYmxlcmFuZ2U6MzVjMzkzZDhiMjJiNGZjOGI0NDg5YTA0MGFjYmNiYzRfNS0yLTEtMS0xNjQ3MDI_0556c1cb-e2ed-4c5b-a4f1-69991f2c25f9</x:v>
      </x:c>
      <x:c r="O2191" s="2" t="str"/>
      <x:c r="P2191" s="2" t="str">
        <x:v>Exact XBRL anchor</x:v>
      </x:c>
      <x:c r="Q2191" s="2" t="str">
        <x:v>Deposits</x:v>
      </x:c>
      <x:c r="R2191" s="2" t="str">
        <x:v>highlighted/GS_0000886982-23-000003_gs-20221231.htm</x:v>
      </x:c>
      <x:c r="S2191" s="2" t="str"/>
      <x:c r="T2191" s="2" t="str"/>
    </x:row>
    <x:row r="2192" ht="24" customHeight="1">
      <x:c r="C2192" s="2" t="str">
        <x:v>Historical Inputs!F2192</x:v>
      </x:c>
      <x:c r="D2192" s="2" t="str">
        <x:v>GS</x:v>
      </x:c>
      <x:c r="E2192" s="2" t="str">
        <x:v>FY2021</x:v>
      </x:c>
      <x:c r="F2192" s="2" t="str">
        <x:v>loans_gross</x:v>
      </x:c>
      <x:c r="G2192" s="2" t="str">
        <x:v>n.a.</x:v>
      </x:c>
      <x:c r="H2192" s="2" t="str">
        <x:v>USDm</x:v>
      </x:c>
      <x:c r="I2192" s="2" t="str">
        <x:v>2021-12-31</x:v>
      </x:c>
      <x:c r="J2192" s="2" t="str"/>
      <x:c r="K2192" s="2" t="str"/>
      <x:c r="L2192" s="2" t="str"/>
      <x:c r="M2192" s="2" t="str"/>
      <x:c r="N2192" s="2" t="str"/>
      <x:c r="O2192" s="2" t="str"/>
      <x:c r="P2192" s="2" t="str">
        <x:v>Not reported / unavailable</x:v>
      </x:c>
      <x:c r="Q2192" s="2" t="str">
        <x:v>Gross loans and leases selected definition</x:v>
      </x:c>
      <x:c r="R2192" s="2" t="str"/>
      <x:c r="S2192" s="2" t="str"/>
      <x:c r="T2192" s="2" t="str"/>
    </x:row>
    <x:row r="2193" ht="24" customHeight="1">
      <x:c r="C2193" s="2" t="str">
        <x:v>Historical Inputs!F2193</x:v>
      </x:c>
      <x:c r="D2193" s="2" t="str">
        <x:v>GS</x:v>
      </x:c>
      <x:c r="E2193" s="2" t="str">
        <x:v>FY2021</x:v>
      </x:c>
      <x:c r="F2193" s="2" t="str">
        <x:v>loans_net</x:v>
      </x:c>
      <x:c r="G2193" s="2" t="n">
        <x:v>158562</x:v>
      </x:c>
      <x:c r="H2193" s="2" t="str">
        <x:v>USD</x:v>
      </x:c>
      <x:c r="I2193" s="2" t="str">
        <x:v>2021-12-31</x:v>
      </x:c>
      <x:c r="J2193" s="2" t="str">
        <x:v>2022-08-04</x:v>
      </x:c>
      <x:c r="K2193" s="2" t="str">
        <x:v>0001193125-22-211433</x:v>
      </x:c>
      <x:c r="L2193" s="2" t="str">
        <x:v>data/raw/sec/GS_companyfacts.json</x:v>
      </x:c>
      <x:c r="M2193" s="2" t="str">
        <x:v>https://data.sec.gov/api/xbrl/companyfacts/CIK0000886982.json</x:v>
      </x:c>
      <x:c r="N2193" s="2" t="str"/>
      <x:c r="O2193" s="2" t="str"/>
      <x:c r="P2193" s="2" t="str">
        <x:v>Structured fact retained</x:v>
      </x:c>
      <x:c r="Q2193" s="2" t="str">
        <x:v>Loans and Leases Receivable, Net Amount</x:v>
      </x:c>
      <x:c r="R2193" s="2" t="str"/>
      <x:c r="S2193" s="2" t="str"/>
      <x:c r="T2193" s="2" t="str"/>
    </x:row>
    <x:row r="2194" ht="24" customHeight="1">
      <x:c r="C2194" s="2" t="str">
        <x:v>Historical Inputs!F2194</x:v>
      </x:c>
      <x:c r="D2194" s="2" t="str">
        <x:v>GS</x:v>
      </x:c>
      <x:c r="E2194" s="2" t="str">
        <x:v>FY2021</x:v>
      </x:c>
      <x:c r="F2194" s="2" t="str">
        <x:v>allowance</x:v>
      </x:c>
      <x:c r="G2194" s="2" t="n">
        <x:v>3573</x:v>
      </x:c>
      <x:c r="H2194" s="2" t="str">
        <x:v>USD</x:v>
      </x:c>
      <x:c r="I2194" s="2" t="str">
        <x:v>2021-12-31</x:v>
      </x:c>
      <x:c r="J2194" s="2" t="str">
        <x:v>2024-02-23</x:v>
      </x:c>
      <x:c r="K2194" s="2" t="str">
        <x:v>0000886982-24-000006</x:v>
      </x:c>
      <x:c r="L2194" s="2" t="str">
        <x:v>data/raw/filings/GS_0000886982-24-000006_gs-20231231.htm</x:v>
      </x:c>
      <x:c r="M2194" s="2" t="str">
        <x:v>https://www.sec.gov/Archives/edgar/data/886982/000088698224000006/gs-20231231.htm</x:v>
      </x:c>
      <x:c r="N2194" s="2" t="str">
        <x:v>f-3710</x:v>
      </x:c>
      <x:c r="O2194" s="2" t="str"/>
      <x:c r="P2194" s="2" t="str">
        <x:v>Exact XBRL anchor</x:v>
      </x:c>
      <x:c r="Q2194" s="2" t="str">
        <x:v>Financing Receivable, Allowance for Credit Loss</x:v>
      </x:c>
      <x:c r="R2194" s="2" t="str">
        <x:v>highlighted/GS_0000886982-24-000006_gs-20231231.htm</x:v>
      </x:c>
      <x:c r="S2194" s="2" t="str"/>
      <x:c r="T2194" s="2" t="str"/>
    </x:row>
    <x:row r="2195" ht="24" customHeight="1">
      <x:c r="C2195" s="2" t="str">
        <x:v>Historical Inputs!F2195</x:v>
      </x:c>
      <x:c r="D2195" s="2" t="str">
        <x:v>GS</x:v>
      </x:c>
      <x:c r="E2195" s="2" t="str">
        <x:v>FY2021</x:v>
      </x:c>
      <x:c r="F2195" s="2" t="str">
        <x:v>nonaccrual</x:v>
      </x:c>
      <x:c r="G2195" s="2" t="str">
        <x:v>n.a.</x:v>
      </x:c>
      <x:c r="H2195" s="2" t="str">
        <x:v>USDm</x:v>
      </x:c>
      <x:c r="I2195" s="2" t="str">
        <x:v>2021-12-31</x:v>
      </x:c>
      <x:c r="J2195" s="2" t="str"/>
      <x:c r="K2195" s="2" t="str"/>
      <x:c r="L2195" s="2" t="str"/>
      <x:c r="M2195" s="2" t="str"/>
      <x:c r="N2195" s="2" t="str"/>
      <x:c r="O2195" s="2" t="str"/>
      <x:c r="P2195" s="2" t="str">
        <x:v>Not reported / unavailable</x:v>
      </x:c>
      <x:c r="Q2195" s="2" t="str">
        <x:v>Nonaccrual</x:v>
      </x:c>
      <x:c r="R2195" s="2" t="str"/>
      <x:c r="S2195" s="2" t="str"/>
      <x:c r="T2195" s="2" t="str"/>
    </x:row>
    <x:row r="2196" ht="24" customHeight="1">
      <x:c r="C2196" s="2" t="str">
        <x:v>Historical Inputs!F2196</x:v>
      </x:c>
      <x:c r="D2196" s="2" t="str">
        <x:v>GS</x:v>
      </x:c>
      <x:c r="E2196" s="2" t="str">
        <x:v>FY2021</x:v>
      </x:c>
      <x:c r="F2196" s="2" t="str">
        <x:v>cash</x:v>
      </x:c>
      <x:c r="G2196" s="2" t="n">
        <x:v>261036</x:v>
      </x:c>
      <x:c r="H2196" s="2" t="str">
        <x:v>USD</x:v>
      </x:c>
      <x:c r="I2196" s="2" t="str">
        <x:v>2021-12-31</x:v>
      </x:c>
      <x:c r="J2196" s="2" t="str">
        <x:v>2023-02-24</x:v>
      </x:c>
      <x:c r="K2196" s="2" t="str">
        <x:v>0000886982-23-000003</x:v>
      </x:c>
      <x:c r="L2196" s="2" t="str">
        <x:v>data/raw/filings/GS_0000886982-23-000003_gs-20221231.htm</x:v>
      </x:c>
      <x:c r="M2196" s="2" t="str">
        <x:v>https://www.sec.gov/Archives/edgar/data/886982/000088698223000003/gs-20221231.htm</x:v>
      </x:c>
      <x:c r="N2196" s="2" t="str">
        <x:v>id3VybDovL2RvY3MudjEvZG9jOjg1NGU5M2UwY2Y3NTRkMmE4ZjYzZDEyZjhjMjQ0MmI2L3NlYzo4NTRlOTNlMGNmNzU0ZDJhOGY2M2QxMmY4YzI0NDJiNl8yMi9mcmFnOjk3ZDQxMWQ5ZWNmMjRiYTE4ODUwNzk2YzJiNzc4YTZmL3RhYmxlOmVjNzNjOTk5MDQyYTQ1ZTE4YWFkMWIwNDZiYzk4NTNmL3RhYmxlcmFuZ2U6ZWM3M2M5OTkwNDJhNDVlMThhYWQxYjA0NmJjOTg1M2ZfNC0yLTEtMS0xNjQ3MDI_a23e4a0d-98d3-499d-afd9-8442f357fe60</x:v>
      </x:c>
      <x:c r="O2196" s="2" t="str"/>
      <x:c r="P2196" s="2" t="str">
        <x:v>Exact XBRL anchor</x:v>
      </x:c>
      <x:c r="Q2196" s="2" t="str">
        <x:v>Cash and Cash Equivalents, at Carrying Value</x:v>
      </x:c>
      <x:c r="R2196" s="2" t="str">
        <x:v>highlighted/GS_0000886982-23-000003_gs-20221231.htm</x:v>
      </x:c>
      <x:c r="S2196" s="2" t="str"/>
      <x:c r="T2196" s="2" t="str"/>
    </x:row>
    <x:row r="2197" ht="24" customHeight="1">
      <x:c r="C2197" s="2" t="str">
        <x:v>Historical Inputs!F2197</x:v>
      </x:c>
      <x:c r="D2197" s="2" t="str">
        <x:v>GS</x:v>
      </x:c>
      <x:c r="E2197" s="2" t="str">
        <x:v>FY2021</x:v>
      </x:c>
      <x:c r="F2197" s="2" t="str">
        <x:v>aoci</x:v>
      </x:c>
      <x:c r="G2197" s="2" t="n">
        <x:v>-2068</x:v>
      </x:c>
      <x:c r="H2197" s="2" t="str">
        <x:v>USD</x:v>
      </x:c>
      <x:c r="I2197" s="2" t="str">
        <x:v>2021-12-31</x:v>
      </x:c>
      <x:c r="J2197" s="2" t="str">
        <x:v>2023-02-24</x:v>
      </x:c>
      <x:c r="K2197" s="2" t="str">
        <x:v>0000886982-23-000003</x:v>
      </x:c>
      <x:c r="L2197" s="2" t="str">
        <x:v>data/raw/filings/GS_0000886982-23-000003_gs-20221231.htm</x:v>
      </x:c>
      <x:c r="M2197" s="2" t="str">
        <x:v>https://www.sec.gov/Archives/edgar/data/886982/000088698223000003/gs-20221231.htm</x:v>
      </x:c>
      <x:c r="N2197" s="2" t="str">
        <x:v>id3VybDovL2RvY3MudjEvZG9jOjg1NGU5M2UwY2Y3NTRkMmE4ZjYzZDEyZjhjMjQ0MmI2L3NlYzo4NTRlOTNlMGNmNzU0ZDJhOGY2M2QxMmY4YzI0NDJiNl8yMi9mcmFnOjk3ZDQxMWQ5ZWNmMjRiYTE4ODUwNzk2YzJiNzc4YTZmL3RhYmxlOmVjNzNjOTk5MDQyYTQ1ZTE4YWFkMWIwNDZiYzk4NTNmL3RhYmxlcmFuZ2U6ZWM3M2M5OTkwNDJhNDVlMThhYWQxYjA0NmJjOTg1M2ZfMzUtMi0xLTEtMTY0NzAy_94c9ca30-2b67-4e9a-920b-d522925bc8f9</x:v>
      </x:c>
      <x:c r="O2197" s="2" t="str"/>
      <x:c r="P2197" s="2" t="str">
        <x:v>Exact XBRL anchor</x:v>
      </x:c>
      <x:c r="Q2197" s="2" t="str">
        <x:v>Accumulated Other Comprehensive Income (Loss), Net of Tax</x:v>
      </x:c>
      <x:c r="R2197" s="2" t="str">
        <x:v>highlighted/GS_0000886982-23-000003_gs-20221231.htm</x:v>
      </x:c>
      <x:c r="S2197" s="2" t="str"/>
      <x:c r="T2197" s="2" t="str"/>
    </x:row>
    <x:row r="2198" ht="24" customHeight="1">
      <x:c r="C2198" s="2" t="str">
        <x:v>Historical Inputs!F2198</x:v>
      </x:c>
      <x:c r="D2198" s="2" t="str">
        <x:v>GS</x:v>
      </x:c>
      <x:c r="E2198" s="2" t="str">
        <x:v>FY2021</x:v>
      </x:c>
      <x:c r="F2198" s="2" t="str">
        <x:v>nii</x:v>
      </x:c>
      <x:c r="G2198" s="2" t="n">
        <x:v>6470</x:v>
      </x:c>
      <x:c r="H2198" s="2" t="str">
        <x:v>USD</x:v>
      </x:c>
      <x:c r="I2198" s="2" t="str">
        <x:v>2021-12-31</x:v>
      </x:c>
      <x:c r="J2198" s="2" t="str">
        <x:v>2024-02-23</x:v>
      </x:c>
      <x:c r="K2198" s="2" t="str">
        <x:v>0000886982-24-000006</x:v>
      </x:c>
      <x:c r="L2198" s="2" t="str">
        <x:v>data/raw/filings/GS_0000886982-24-000006_gs-20231231.htm</x:v>
      </x:c>
      <x:c r="M2198" s="2" t="str">
        <x:v>https://www.sec.gov/Archives/edgar/data/886982/000088698224000006/gs-20231231.htm</x:v>
      </x:c>
      <x:c r="N2198" s="2" t="str">
        <x:v>f-5861</x:v>
      </x:c>
      <x:c r="O2198" s="2" t="str"/>
      <x:c r="P2198" s="2" t="str">
        <x:v>Exact XBRL anchor</x:v>
      </x:c>
      <x:c r="Q2198" s="2" t="str">
        <x:v>Interest Income (Expense), Net</x:v>
      </x:c>
      <x:c r="R2198" s="2" t="str">
        <x:v>highlighted/GS_0000886982-24-000006_gs-20231231.htm</x:v>
      </x:c>
      <x:c r="S2198" s="2" t="str"/>
      <x:c r="T2198" s="2" t="str"/>
    </x:row>
    <x:row r="2199" ht="24" customHeight="1">
      <x:c r="C2199" s="2" t="str">
        <x:v>Historical Inputs!F2199</x:v>
      </x:c>
      <x:c r="D2199" s="2" t="str">
        <x:v>GS</x:v>
      </x:c>
      <x:c r="E2199" s="2" t="str">
        <x:v>FY2021</x:v>
      </x:c>
      <x:c r="F2199" s="2" t="str">
        <x:v>noninterest_income</x:v>
      </x:c>
      <x:c r="G2199" s="2" t="n">
        <x:v>52869</x:v>
      </x:c>
      <x:c r="H2199" s="2" t="str">
        <x:v>USD</x:v>
      </x:c>
      <x:c r="I2199" s="2" t="str">
        <x:v>2021-12-31</x:v>
      </x:c>
      <x:c r="J2199" s="2" t="str">
        <x:v>2024-02-23</x:v>
      </x:c>
      <x:c r="K2199" s="2" t="str">
        <x:v>0000886982-24-000006</x:v>
      </x:c>
      <x:c r="L2199" s="2" t="str">
        <x:v>data/raw/filings/GS_0000886982-24-000006_gs-20231231.htm</x:v>
      </x:c>
      <x:c r="M2199" s="2" t="str">
        <x:v>https://www.sec.gov/Archives/edgar/data/886982/000088698224000006/gs-20231231.htm</x:v>
      </x:c>
      <x:c r="N2199" s="2" t="str">
        <x:v>f-5858</x:v>
      </x:c>
      <x:c r="O2199" s="2" t="str"/>
      <x:c r="P2199" s="2" t="str">
        <x:v>Exact XBRL anchor</x:v>
      </x:c>
      <x:c r="Q2199" s="2" t="str">
        <x:v>Noninterest Income</x:v>
      </x:c>
      <x:c r="R2199" s="2" t="str">
        <x:v>highlighted/GS_0000886982-24-000006_gs-20231231.htm</x:v>
      </x:c>
      <x:c r="S2199" s="2" t="str"/>
      <x:c r="T2199" s="2" t="str"/>
    </x:row>
    <x:row r="2200" ht="24" customHeight="1">
      <x:c r="C2200" s="2" t="str">
        <x:v>Historical Inputs!F2200</x:v>
      </x:c>
      <x:c r="D2200" s="2" t="str">
        <x:v>GS</x:v>
      </x:c>
      <x:c r="E2200" s="2" t="str">
        <x:v>FY2021</x:v>
      </x:c>
      <x:c r="F2200" s="2" t="str">
        <x:v>revenue_reported</x:v>
      </x:c>
      <x:c r="G2200" s="2" t="n">
        <x:v>59339</x:v>
      </x:c>
      <x:c r="H2200" s="2" t="str">
        <x:v>USD</x:v>
      </x:c>
      <x:c r="I2200" s="2" t="str">
        <x:v>2021-12-31</x:v>
      </x:c>
      <x:c r="J2200" s="2" t="str">
        <x:v>2024-02-23</x:v>
      </x:c>
      <x:c r="K2200" s="2" t="str">
        <x:v>0000886982-24-000006</x:v>
      </x:c>
      <x:c r="L2200" s="2" t="str">
        <x:v>data/raw/filings/GS_0000886982-24-000006_gs-20231231.htm</x:v>
      </x:c>
      <x:c r="M2200" s="2" t="str">
        <x:v>https://www.sec.gov/Archives/edgar/data/886982/000088698224000006/gs-20231231.htm</x:v>
      </x:c>
      <x:c r="N2200" s="2" t="str">
        <x:v>f-5934</x:v>
      </x:c>
      <x:c r="O2200" s="2" t="str"/>
      <x:c r="P2200" s="2" t="str">
        <x:v>Exact XBRL anchor</x:v>
      </x:c>
      <x:c r="Q2200" s="2" t="str">
        <x:v>Revenues, Net of Interest Expense</x:v>
      </x:c>
      <x:c r="R2200" s="2" t="str">
        <x:v>highlighted/GS_0000886982-24-000006_gs-20231231.htm</x:v>
      </x:c>
      <x:c r="S2200" s="2" t="str"/>
      <x:c r="T2200" s="2" t="str"/>
    </x:row>
    <x:row r="2201" ht="24" customHeight="1">
      <x:c r="C2201" s="2" t="str">
        <x:v>Historical Inputs!F2201</x:v>
      </x:c>
      <x:c r="D2201" s="2" t="str">
        <x:v>GS</x:v>
      </x:c>
      <x:c r="E2201" s="2" t="str">
        <x:v>FY2021</x:v>
      </x:c>
      <x:c r="F2201" s="2" t="str">
        <x:v>opex</x:v>
      </x:c>
      <x:c r="G2201" s="2" t="n">
        <x:v>31938</x:v>
      </x:c>
      <x:c r="H2201" s="2" t="str">
        <x:v>USD</x:v>
      </x:c>
      <x:c r="I2201" s="2" t="str">
        <x:v>2021-12-31</x:v>
      </x:c>
      <x:c r="J2201" s="2" t="str">
        <x:v>2024-02-23</x:v>
      </x:c>
      <x:c r="K2201" s="2" t="str">
        <x:v>0000886982-24-000006</x:v>
      </x:c>
      <x:c r="L2201" s="2" t="str">
        <x:v>data/raw/filings/GS_0000886982-24-000006_gs-20231231.htm</x:v>
      </x:c>
      <x:c r="M2201" s="2" t="str">
        <x:v>https://www.sec.gov/Archives/edgar/data/886982/000088698224000006/gs-20231231.htm</x:v>
      </x:c>
      <x:c r="N2201" s="2" t="str">
        <x:v>f-5870</x:v>
      </x:c>
      <x:c r="O2201" s="2" t="str"/>
      <x:c r="P2201" s="2" t="str">
        <x:v>Exact XBRL anchor</x:v>
      </x:c>
      <x:c r="Q2201" s="2" t="str">
        <x:v>Noninterest Expense</x:v>
      </x:c>
      <x:c r="R2201" s="2" t="str">
        <x:v>highlighted/GS_0000886982-24-000006_gs-20231231.htm</x:v>
      </x:c>
      <x:c r="S2201" s="2" t="str"/>
      <x:c r="T2201" s="2" t="str"/>
    </x:row>
    <x:row r="2202" ht="24" customHeight="1">
      <x:c r="C2202" s="2" t="str">
        <x:v>Historical Inputs!F2202</x:v>
      </x:c>
      <x:c r="D2202" s="2" t="str">
        <x:v>GS</x:v>
      </x:c>
      <x:c r="E2202" s="2" t="str">
        <x:v>FY2021</x:v>
      </x:c>
      <x:c r="F2202" s="2" t="str">
        <x:v>provision</x:v>
      </x:c>
      <x:c r="G2202" s="2" t="n">
        <x:v>357</x:v>
      </x:c>
      <x:c r="H2202" s="2" t="str">
        <x:v>USD</x:v>
      </x:c>
      <x:c r="I2202" s="2" t="str">
        <x:v>2021-12-31</x:v>
      </x:c>
      <x:c r="J2202" s="2" t="str">
        <x:v>2024-02-23</x:v>
      </x:c>
      <x:c r="K2202" s="2" t="str">
        <x:v>0000886982-24-000006</x:v>
      </x:c>
      <x:c r="L2202" s="2" t="str">
        <x:v>data/raw/filings/GS_0000886982-24-000006_gs-20231231.htm</x:v>
      </x:c>
      <x:c r="M2202" s="2" t="str">
        <x:v>https://www.sec.gov/Archives/edgar/data/886982/000088698224000006/gs-20231231.htm</x:v>
      </x:c>
      <x:c r="N2202" s="2" t="str">
        <x:v>f-5867</x:v>
      </x:c>
      <x:c r="O2202" s="2" t="str"/>
      <x:c r="P2202" s="2" t="str">
        <x:v>Exact XBRL anchor</x:v>
      </x:c>
      <x:c r="Q2202" s="2" t="str">
        <x:v>Provision for Loan, Lease, and Other Losses</x:v>
      </x:c>
      <x:c r="R2202" s="2" t="str">
        <x:v>highlighted/GS_0000886982-24-000006_gs-20231231.htm</x:v>
      </x:c>
      <x:c r="S2202" s="2" t="str"/>
      <x:c r="T2202" s="2" t="str"/>
    </x:row>
    <x:row r="2203" ht="24" customHeight="1">
      <x:c r="C2203" s="2" t="str">
        <x:v>Historical Inputs!F2203</x:v>
      </x:c>
      <x:c r="D2203" s="2" t="str">
        <x:v>GS</x:v>
      </x:c>
      <x:c r="E2203" s="2" t="str">
        <x:v>FY2021</x:v>
      </x:c>
      <x:c r="F2203" s="2" t="str">
        <x:v>pretax</x:v>
      </x:c>
      <x:c r="G2203" s="2" t="n">
        <x:v>27044</x:v>
      </x:c>
      <x:c r="H2203" s="2" t="str">
        <x:v>USD</x:v>
      </x:c>
      <x:c r="I2203" s="2" t="str">
        <x:v>2021-12-31</x:v>
      </x:c>
      <x:c r="J2203" s="2" t="str">
        <x:v>2024-02-23</x:v>
      </x:c>
      <x:c r="K2203" s="2" t="str">
        <x:v>0000886982-24-000006</x:v>
      </x:c>
      <x:c r="L2203" s="2" t="str">
        <x:v>data/raw/filings/GS_0000886982-24-000006_gs-20231231.htm</x:v>
      </x:c>
      <x:c r="M2203" s="2" t="str">
        <x:v>https://www.sec.gov/Archives/edgar/data/886982/000088698224000006/gs-20231231.htm</x:v>
      </x:c>
      <x:c r="N2203" s="2" t="str">
        <x:v>f-5958</x:v>
      </x:c>
      <x:c r="O2203" s="2" t="str"/>
      <x:c r="P2203" s="2" t="str">
        <x:v>Exact XBRL anchor</x:v>
      </x:c>
      <x:c r="Q2203" s="2" t="str">
        <x:v>Income (Loss) from Continuing Operations before Income Taxes, Noncontrolling Interest</x:v>
      </x:c>
      <x:c r="R2203" s="2" t="str">
        <x:v>highlighted/GS_0000886982-24-000006_gs-20231231.htm</x:v>
      </x:c>
      <x:c r="S2203" s="2" t="str"/>
      <x:c r="T2203" s="2" t="str"/>
    </x:row>
    <x:row r="2204" ht="24" customHeight="1">
      <x:c r="C2204" s="2" t="str">
        <x:v>Historical Inputs!F2204</x:v>
      </x:c>
      <x:c r="D2204" s="2" t="str">
        <x:v>GS</x:v>
      </x:c>
      <x:c r="E2204" s="2" t="str">
        <x:v>FY2021</x:v>
      </x:c>
      <x:c r="F2204" s="2" t="str">
        <x:v>tax</x:v>
      </x:c>
      <x:c r="G2204" s="2" t="n">
        <x:v>5409</x:v>
      </x:c>
      <x:c r="H2204" s="2" t="str">
        <x:v>USD</x:v>
      </x:c>
      <x:c r="I2204" s="2" t="str">
        <x:v>2021-12-31</x:v>
      </x:c>
      <x:c r="J2204" s="2" t="str">
        <x:v>2024-02-23</x:v>
      </x:c>
      <x:c r="K2204" s="2" t="str">
        <x:v>0000886982-24-000006</x:v>
      </x:c>
      <x:c r="L2204" s="2" t="str">
        <x:v>data/raw/filings/GS_0000886982-24-000006_gs-20231231.htm</x:v>
      </x:c>
      <x:c r="M2204" s="2" t="str">
        <x:v>https://www.sec.gov/Archives/edgar/data/886982/000088698224000006/gs-20231231.htm</x:v>
      </x:c>
      <x:c r="N2204" s="2" t="str">
        <x:v>f-5643</x:v>
      </x:c>
      <x:c r="O2204" s="2" t="str"/>
      <x:c r="P2204" s="2" t="str">
        <x:v>Exact XBRL anchor</x:v>
      </x:c>
      <x:c r="Q2204" s="2" t="str">
        <x:v>Income Tax Expense (Benefit)</x:v>
      </x:c>
      <x:c r="R2204" s="2" t="str">
        <x:v>highlighted/GS_0000886982-24-000006_gs-20231231.htm</x:v>
      </x:c>
      <x:c r="S2204" s="2" t="str"/>
      <x:c r="T2204" s="2" t="str"/>
    </x:row>
    <x:row r="2205" ht="24" customHeight="1">
      <x:c r="C2205" s="2" t="str">
        <x:v>Historical Inputs!F2205</x:v>
      </x:c>
      <x:c r="D2205" s="2" t="str">
        <x:v>GS</x:v>
      </x:c>
      <x:c r="E2205" s="2" t="str">
        <x:v>FY2021</x:v>
      </x:c>
      <x:c r="F2205" s="2" t="str">
        <x:v>net_income</x:v>
      </x:c>
      <x:c r="G2205" s="2" t="n">
        <x:v>21635</x:v>
      </x:c>
      <x:c r="H2205" s="2" t="str">
        <x:v>USD</x:v>
      </x:c>
      <x:c r="I2205" s="2" t="str">
        <x:v>2021-12-31</x:v>
      </x:c>
      <x:c r="J2205" s="2" t="str">
        <x:v>2024-02-23</x:v>
      </x:c>
      <x:c r="K2205" s="2" t="str">
        <x:v>0000886982-24-000006</x:v>
      </x:c>
      <x:c r="L2205" s="2" t="str">
        <x:v>data/raw/filings/GS_0000886982-24-000006_gs-20231231.htm</x:v>
      </x:c>
      <x:c r="M2205" s="2" t="str">
        <x:v>https://www.sec.gov/Archives/edgar/data/886982/000088698224000006/gs-20231231.htm</x:v>
      </x:c>
      <x:c r="N2205" s="2" t="str">
        <x:v>f-5982</x:v>
      </x:c>
      <x:c r="O2205" s="2" t="str"/>
      <x:c r="P2205" s="2" t="str">
        <x:v>Exact XBRL anchor</x:v>
      </x:c>
      <x:c r="Q2205" s="2" t="str">
        <x:v>Net Income (Loss) Attributable to Parent</x:v>
      </x:c>
      <x:c r="R2205" s="2" t="str">
        <x:v>highlighted/GS_0000886982-24-000006_gs-20231231.htm</x:v>
      </x:c>
      <x:c r="S2205" s="2" t="str"/>
      <x:c r="T2205" s="2" t="str"/>
    </x:row>
    <x:row r="2206" ht="24" customHeight="1">
      <x:c r="C2206" s="2" t="str">
        <x:v>Historical Inputs!F2206</x:v>
      </x:c>
      <x:c r="D2206" s="2" t="str">
        <x:v>GS</x:v>
      </x:c>
      <x:c r="E2206" s="2" t="str">
        <x:v>FY2021</x:v>
      </x:c>
      <x:c r="F2206" s="2" t="str">
        <x:v>common_income</x:v>
      </x:c>
      <x:c r="G2206" s="2" t="n">
        <x:v>21151</x:v>
      </x:c>
      <x:c r="H2206" s="2" t="str">
        <x:v>USD</x:v>
      </x:c>
      <x:c r="I2206" s="2" t="str">
        <x:v>2021-12-31</x:v>
      </x:c>
      <x:c r="J2206" s="2" t="str">
        <x:v>2024-02-23</x:v>
      </x:c>
      <x:c r="K2206" s="2" t="str">
        <x:v>0000886982-24-000006</x:v>
      </x:c>
      <x:c r="L2206" s="2" t="str">
        <x:v>data/raw/filings/GS_0000886982-24-000006_gs-20231231.htm</x:v>
      </x:c>
      <x:c r="M2206" s="2" t="str">
        <x:v>https://www.sec.gov/Archives/edgar/data/886982/000088698224000006/gs-20231231.htm</x:v>
      </x:c>
      <x:c r="N2206" s="2" t="str">
        <x:v>f-5879</x:v>
      </x:c>
      <x:c r="O2206" s="2" t="str"/>
      <x:c r="P2206" s="2" t="str">
        <x:v>Exact XBRL anchor</x:v>
      </x:c>
      <x:c r="Q2206" s="2" t="str">
        <x:v>Net Income (Loss) Available to Common Stockholders, Basic</x:v>
      </x:c>
      <x:c r="R2206" s="2" t="str">
        <x:v>highlighted/GS_0000886982-24-000006_gs-20231231.htm</x:v>
      </x:c>
      <x:c r="S2206" s="2" t="str"/>
      <x:c r="T2206" s="2" t="str"/>
    </x:row>
    <x:row r="2207" ht="24" customHeight="1">
      <x:c r="C2207" s="2" t="str">
        <x:v>Historical Inputs!F2207</x:v>
      </x:c>
      <x:c r="D2207" s="2" t="str">
        <x:v>GS</x:v>
      </x:c>
      <x:c r="E2207" s="2" t="str">
        <x:v>FY2021</x:v>
      </x:c>
      <x:c r="F2207" s="2" t="str">
        <x:v>preferred_div</x:v>
      </x:c>
      <x:c r="G2207" s="2" t="n">
        <x:v>443</x:v>
      </x:c>
      <x:c r="H2207" s="2" t="str">
        <x:v>USD</x:v>
      </x:c>
      <x:c r="I2207" s="2" t="str">
        <x:v>2021-12-31</x:v>
      </x:c>
      <x:c r="J2207" s="2" t="str">
        <x:v>2024-02-23</x:v>
      </x:c>
      <x:c r="K2207" s="2" t="str">
        <x:v>0000886982-24-000006</x:v>
      </x:c>
      <x:c r="L2207" s="2" t="str">
        <x:v>data/raw/filings/GS_0000886982-24-000006_gs-20231231.htm</x:v>
      </x:c>
      <x:c r="M2207" s="2" t="str">
        <x:v>https://www.sec.gov/Archives/edgar/data/886982/000088698224000006/gs-20231231.htm</x:v>
      </x:c>
      <x:c r="N2207" s="2" t="str">
        <x:v>f-5095</x:v>
      </x:c>
      <x:c r="O2207" s="2" t="str"/>
      <x:c r="P2207" s="2" t="str">
        <x:v>Exact XBRL anchor</x:v>
      </x:c>
      <x:c r="Q2207" s="2" t="str">
        <x:v>Dividends, Preferred Stock</x:v>
      </x:c>
      <x:c r="R2207" s="2" t="str">
        <x:v>highlighted/GS_0000886982-24-000006_gs-20231231.htm</x:v>
      </x:c>
      <x:c r="S2207" s="2" t="str"/>
      <x:c r="T2207" s="2" t="str"/>
    </x:row>
    <x:row r="2208" ht="24" customHeight="1">
      <x:c r="C2208" s="2" t="str">
        <x:v>Historical Inputs!F2208</x:v>
      </x:c>
      <x:c r="D2208" s="2" t="str">
        <x:v>GS</x:v>
      </x:c>
      <x:c r="E2208" s="2" t="str">
        <x:v>FY2021</x:v>
      </x:c>
      <x:c r="F2208" s="2" t="str">
        <x:v>eps</x:v>
      </x:c>
      <x:c r="G2208" s="2" t="n">
        <x:v>59.45</x:v>
      </x:c>
      <x:c r="H2208" s="2" t="str">
        <x:v>USD/shares</x:v>
      </x:c>
      <x:c r="I2208" s="2" t="str">
        <x:v>2021-12-31</x:v>
      </x:c>
      <x:c r="J2208" s="2" t="str">
        <x:v>2024-02-23</x:v>
      </x:c>
      <x:c r="K2208" s="2" t="str">
        <x:v>0000886982-24-000006</x:v>
      </x:c>
      <x:c r="L2208" s="2" t="str">
        <x:v>data/raw/filings/GS_0000886982-24-000006_gs-20231231.htm</x:v>
      </x:c>
      <x:c r="M2208" s="2" t="str">
        <x:v>https://www.sec.gov/Archives/edgar/data/886982/000088698224000006/gs-20231231.htm</x:v>
      </x:c>
      <x:c r="N2208" s="2" t="str">
        <x:v>f-5547</x:v>
      </x:c>
      <x:c r="O2208" s="2" t="str"/>
      <x:c r="P2208" s="2" t="str">
        <x:v>Exact XBRL anchor</x:v>
      </x:c>
      <x:c r="Q2208" s="2" t="str">
        <x:v>Earnings Per Share, Diluted</x:v>
      </x:c>
      <x:c r="R2208" s="2" t="str">
        <x:v>highlighted/GS_0000886982-24-000006_gs-20231231.htm</x:v>
      </x:c>
      <x:c r="S2208" s="2" t="str"/>
      <x:c r="T2208" s="2" t="str"/>
    </x:row>
    <x:row r="2209" ht="24" customHeight="1">
      <x:c r="C2209" s="2" t="str">
        <x:v>Historical Inputs!F2209</x:v>
      </x:c>
      <x:c r="D2209" s="2" t="str">
        <x:v>GS</x:v>
      </x:c>
      <x:c r="E2209" s="2" t="str">
        <x:v>FY2021</x:v>
      </x:c>
      <x:c r="F2209" s="2" t="str">
        <x:v>shares_diluted</x:v>
      </x:c>
      <x:c r="G2209" s="2" t="n">
        <x:v>355.8</x:v>
      </x:c>
      <x:c r="H2209" s="2" t="str">
        <x:v>shares</x:v>
      </x:c>
      <x:c r="I2209" s="2" t="str">
        <x:v>2021-12-31</x:v>
      </x:c>
      <x:c r="J2209" s="2" t="str">
        <x:v>2024-02-23</x:v>
      </x:c>
      <x:c r="K2209" s="2" t="str">
        <x:v>0000886982-24-000006</x:v>
      </x:c>
      <x:c r="L2209" s="2" t="str">
        <x:v>data/raw/filings/GS_0000886982-24-000006_gs-20231231.htm</x:v>
      </x:c>
      <x:c r="M2209" s="2" t="str">
        <x:v>https://www.sec.gov/Archives/edgar/data/886982/000088698224000006/gs-20231231.htm</x:v>
      </x:c>
      <x:c r="N2209" s="2" t="str">
        <x:v>f-5541</x:v>
      </x:c>
      <x:c r="O2209" s="2" t="str"/>
      <x:c r="P2209" s="2" t="str">
        <x:v>Exact XBRL anchor</x:v>
      </x:c>
      <x:c r="Q2209" s="2" t="str">
        <x:v>Weighted Average Number of Shares Outstanding, Diluted</x:v>
      </x:c>
      <x:c r="R2209" s="2" t="str">
        <x:v>highlighted/GS_0000886982-24-000006_gs-20231231.htm</x:v>
      </x:c>
      <x:c r="S2209" s="2" t="str"/>
      <x:c r="T2209" s="2" t="str"/>
    </x:row>
    <x:row r="2210" ht="24" customHeight="1">
      <x:c r="C2210" s="2" t="str">
        <x:v>Historical Inputs!F2210</x:v>
      </x:c>
      <x:c r="D2210" s="2" t="str">
        <x:v>GS</x:v>
      </x:c>
      <x:c r="E2210" s="2" t="str">
        <x:v>FY2021</x:v>
      </x:c>
      <x:c r="F2210" s="2" t="str">
        <x:v>dps</x:v>
      </x:c>
      <x:c r="G2210" s="2" t="n">
        <x:v>6.5</x:v>
      </x:c>
      <x:c r="H2210" s="2" t="str">
        <x:v>USD/shares</x:v>
      </x:c>
      <x:c r="I2210" s="2" t="str">
        <x:v>2021-12-31</x:v>
      </x:c>
      <x:c r="J2210" s="2" t="str">
        <x:v>2024-02-23</x:v>
      </x:c>
      <x:c r="K2210" s="2" t="str">
        <x:v>0000886982-24-000006</x:v>
      </x:c>
      <x:c r="L2210" s="2" t="str">
        <x:v>data/raw/filings/GS_0000886982-24-000006_gs-20231231.htm</x:v>
      </x:c>
      <x:c r="M2210" s="2" t="str">
        <x:v>https://www.sec.gov/Archives/edgar/data/886982/000088698224000006/gs-20231231.htm</x:v>
      </x:c>
      <x:c r="N2210" s="2" t="str">
        <x:v>f-4858</x:v>
      </x:c>
      <x:c r="O2210" s="2" t="str"/>
      <x:c r="P2210" s="2" t="str">
        <x:v>Exact XBRL anchor</x:v>
      </x:c>
      <x:c r="Q2210" s="2" t="str">
        <x:v>Common Stock, Dividends, Per Share, Declared</x:v>
      </x:c>
      <x:c r="R2210" s="2" t="str">
        <x:v>highlighted/GS_0000886982-24-000006_gs-20231231.htm</x:v>
      </x:c>
      <x:c r="S2210" s="2" t="str"/>
      <x:c r="T2210" s="2" t="str"/>
    </x:row>
    <x:row r="2211" ht="24" customHeight="1">
      <x:c r="C2211" s="2" t="str">
        <x:v>Historical Inputs!F2211</x:v>
      </x:c>
      <x:c r="D2211" s="2" t="str">
        <x:v>GS</x:v>
      </x:c>
      <x:c r="E2211" s="2" t="str">
        <x:v>FY2021</x:v>
      </x:c>
      <x:c r="F2211" s="2" t="str">
        <x:v>dividends</x:v>
      </x:c>
      <x:c r="G2211" s="2" t="n">
        <x:v>2725</x:v>
      </x:c>
      <x:c r="H2211" s="2" t="str">
        <x:v>USD</x:v>
      </x:c>
      <x:c r="I2211" s="2" t="str">
        <x:v>2021-12-31</x:v>
      </x:c>
      <x:c r="J2211" s="2" t="str">
        <x:v>2024-02-23</x:v>
      </x:c>
      <x:c r="K2211" s="2" t="str">
        <x:v>0000886982-24-000006</x:v>
      </x:c>
      <x:c r="L2211" s="2" t="str">
        <x:v>data/raw/filings/GS_0000886982-24-000006_gs-20231231.htm</x:v>
      </x:c>
      <x:c r="M2211" s="2" t="str">
        <x:v>https://www.sec.gov/Archives/edgar/data/886982/000088698224000006/gs-20231231.htm</x:v>
      </x:c>
      <x:c r="N2211" s="2" t="str">
        <x:v>f-462</x:v>
      </x:c>
      <x:c r="O2211" s="2" t="str"/>
      <x:c r="P2211" s="2" t="str">
        <x:v>Exact XBRL anchor</x:v>
      </x:c>
      <x:c r="Q2211" s="2" t="str">
        <x:v>Payments of Dividends</x:v>
      </x:c>
      <x:c r="R2211" s="2" t="str">
        <x:v>highlighted/GS_0000886982-24-000006_gs-20231231.htm</x:v>
      </x:c>
      <x:c r="S2211" s="2" t="str"/>
      <x:c r="T2211" s="2" t="str"/>
    </x:row>
    <x:row r="2212" ht="24" customHeight="1">
      <x:c r="C2212" s="2" t="str">
        <x:v>Historical Inputs!F2212</x:v>
      </x:c>
      <x:c r="D2212" s="2" t="str">
        <x:v>GS</x:v>
      </x:c>
      <x:c r="E2212" s="2" t="str">
        <x:v>FY2021</x:v>
      </x:c>
      <x:c r="F2212" s="2" t="str">
        <x:v>buybacks</x:v>
      </x:c>
      <x:c r="G2212" s="2" t="n">
        <x:v>5200</x:v>
      </x:c>
      <x:c r="H2212" s="2" t="str">
        <x:v>USD</x:v>
      </x:c>
      <x:c r="I2212" s="2" t="str">
        <x:v>2021-12-31</x:v>
      </x:c>
      <x:c r="J2212" s="2" t="str">
        <x:v>2024-02-23</x:v>
      </x:c>
      <x:c r="K2212" s="2" t="str">
        <x:v>0000886982-24-000006</x:v>
      </x:c>
      <x:c r="L2212" s="2" t="str">
        <x:v>data/raw/filings/GS_0000886982-24-000006_gs-20231231.htm</x:v>
      </x:c>
      <x:c r="M2212" s="2" t="str">
        <x:v>https://www.sec.gov/Archives/edgar/data/886982/000088698224000006/gs-20231231.htm</x:v>
      </x:c>
      <x:c r="N2212" s="2" t="str">
        <x:v>f-456</x:v>
      </x:c>
      <x:c r="O2212" s="2" t="str"/>
      <x:c r="P2212" s="2" t="str">
        <x:v>Exact XBRL anchor</x:v>
      </x:c>
      <x:c r="Q2212" s="2" t="str">
        <x:v>Payments for Repurchase of Common Stock</x:v>
      </x:c>
      <x:c r="R2212" s="2" t="str">
        <x:v>highlighted/GS_0000886982-24-000006_gs-20231231.htm</x:v>
      </x:c>
      <x:c r="S2212" s="2" t="str"/>
      <x:c r="T2212" s="2" t="str"/>
    </x:row>
    <x:row r="2213" ht="24" customHeight="1">
      <x:c r="C2213" s="2" t="str">
        <x:v>Historical Inputs!F2213</x:v>
      </x:c>
      <x:c r="D2213" s="2" t="str">
        <x:v>GS</x:v>
      </x:c>
      <x:c r="E2213" s="2" t="str">
        <x:v>FY2021</x:v>
      </x:c>
      <x:c r="F2213" s="2" t="str">
        <x:v>chargeoffs</x:v>
      </x:c>
      <x:c r="G2213" s="2" t="str">
        <x:v>n.a.</x:v>
      </x:c>
      <x:c r="H2213" s="2" t="str">
        <x:v>USDm</x:v>
      </x:c>
      <x:c r="I2213" s="2" t="str">
        <x:v>2021-12-31</x:v>
      </x:c>
      <x:c r="J2213" s="2" t="str"/>
      <x:c r="K2213" s="2" t="str"/>
      <x:c r="L2213" s="2" t="str"/>
      <x:c r="M2213" s="2" t="str"/>
      <x:c r="N2213" s="2" t="str"/>
      <x:c r="O2213" s="2" t="str"/>
      <x:c r="P2213" s="2" t="str">
        <x:v>Not reported / unavailable</x:v>
      </x:c>
      <x:c r="Q2213" s="2" t="str">
        <x:v>Gross loan charge-offs</x:v>
      </x:c>
      <x:c r="R2213" s="2" t="str"/>
      <x:c r="S2213" s="2" t="str"/>
      <x:c r="T2213" s="2" t="str"/>
    </x:row>
    <x:row r="2214" ht="24" customHeight="1">
      <x:c r="C2214" s="2" t="str">
        <x:v>Historical Inputs!F2214</x:v>
      </x:c>
      <x:c r="D2214" s="2" t="str">
        <x:v>GS</x:v>
      </x:c>
      <x:c r="E2214" s="2" t="str">
        <x:v>FY2021</x:v>
      </x:c>
      <x:c r="F2214" s="2" t="str">
        <x:v>recoveries</x:v>
      </x:c>
      <x:c r="G2214" s="2" t="str">
        <x:v>n.a.</x:v>
      </x:c>
      <x:c r="H2214" s="2" t="str">
        <x:v>USDm</x:v>
      </x:c>
      <x:c r="I2214" s="2" t="str">
        <x:v>2021-12-31</x:v>
      </x:c>
      <x:c r="J2214" s="2" t="str"/>
      <x:c r="K2214" s="2" t="str"/>
      <x:c r="L2214" s="2" t="str"/>
      <x:c r="M2214" s="2" t="str"/>
      <x:c r="N2214" s="2" t="str"/>
      <x:c r="O2214" s="2" t="str"/>
      <x:c r="P2214" s="2" t="str">
        <x:v>Not reported / unavailable</x:v>
      </x:c>
      <x:c r="Q2214" s="2" t="str">
        <x:v>Loan recoveries</x:v>
      </x:c>
      <x:c r="R2214" s="2" t="str"/>
      <x:c r="S2214" s="2" t="str"/>
      <x:c r="T2214" s="2" t="str"/>
    </x:row>
    <x:row r="2215" ht="24" customHeight="1">
      <x:c r="C2215" s="2" t="str">
        <x:v>Historical Inputs!F2215</x:v>
      </x:c>
      <x:c r="D2215" s="2" t="str">
        <x:v>GS</x:v>
      </x:c>
      <x:c r="E2215" s="2" t="str">
        <x:v>FY2021</x:v>
      </x:c>
      <x:c r="F2215" s="2" t="str">
        <x:v>rwa</x:v>
      </x:c>
      <x:c r="G2215" s="2" t="str">
        <x:v>n.a.</x:v>
      </x:c>
      <x:c r="H2215" s="2" t="str">
        <x:v>USDm</x:v>
      </x:c>
      <x:c r="I2215" s="2" t="str">
        <x:v>2021-12-31</x:v>
      </x:c>
      <x:c r="J2215" s="2" t="str"/>
      <x:c r="K2215" s="2" t="str"/>
      <x:c r="L2215" s="2" t="str"/>
      <x:c r="M2215" s="2" t="str"/>
      <x:c r="N2215" s="2" t="str"/>
      <x:c r="O2215" s="2" t="str"/>
      <x:c r="P2215" s="2" t="str">
        <x:v>Not reported / unavailable</x:v>
      </x:c>
      <x:c r="Q2215" s="2" t="str">
        <x:v>Risk-weighted assets</x:v>
      </x:c>
      <x:c r="R2215" s="2" t="str"/>
      <x:c r="S2215" s="2" t="str"/>
      <x:c r="T2215" s="2" t="str"/>
    </x:row>
    <x:row r="2216" ht="24" customHeight="1">
      <x:c r="C2216" s="2" t="str">
        <x:v>Historical Inputs!F2216</x:v>
      </x:c>
      <x:c r="D2216" s="2" t="str">
        <x:v>GS</x:v>
      </x:c>
      <x:c r="E2216" s="2" t="str">
        <x:v>FY2021</x:v>
      </x:c>
      <x:c r="F2216" s="2" t="str">
        <x:v>cet1_reported</x:v>
      </x:c>
      <x:c r="G2216" s="2" t="str">
        <x:v>n.a.</x:v>
      </x:c>
      <x:c r="H2216" s="2" t="str">
        <x:v>%</x:v>
      </x:c>
      <x:c r="I2216" s="2" t="str">
        <x:v>2021-12-31</x:v>
      </x:c>
      <x:c r="J2216" s="2" t="str"/>
      <x:c r="K2216" s="2" t="str"/>
      <x:c r="L2216" s="2" t="str"/>
      <x:c r="M2216" s="2" t="str"/>
      <x:c r="N2216" s="2" t="str"/>
      <x:c r="O2216" s="2" t="str"/>
      <x:c r="P2216" s="2" t="str">
        <x:v>Not reported / unavailable</x:v>
      </x:c>
      <x:c r="Q2216" s="2" t="str">
        <x:v>Actual standardized CET1 ratio</x:v>
      </x:c>
      <x:c r="R2216" s="2" t="str"/>
      <x:c r="S2216" s="2" t="str"/>
      <x:c r="T2216" s="2" t="str"/>
    </x:row>
    <x:row r="2217" ht="24" customHeight="1">
      <x:c r="C2217" s="2" t="str">
        <x:v>Historical Inputs!F2217</x:v>
      </x:c>
      <x:c r="D2217" s="2" t="str">
        <x:v>GS</x:v>
      </x:c>
      <x:c r="E2217" s="2" t="str">
        <x:v>FY2021</x:v>
      </x:c>
      <x:c r="F2217" s="2" t="str">
        <x:v>nim_reported</x:v>
      </x:c>
      <x:c r="G2217" s="2" t="str">
        <x:v>n.a.</x:v>
      </x:c>
      <x:c r="H2217" s="2" t="str">
        <x:v>%</x:v>
      </x:c>
      <x:c r="I2217" s="2" t="str">
        <x:v>2021-12-31</x:v>
      </x:c>
      <x:c r="J2217" s="2" t="str"/>
      <x:c r="K2217" s="2" t="str"/>
      <x:c r="L2217" s="2" t="str"/>
      <x:c r="M2217" s="2" t="str"/>
      <x:c r="N2217" s="2" t="str"/>
      <x:c r="O2217" s="2" t="str"/>
      <x:c r="P2217" s="2" t="str">
        <x:v>Not reported / unavailable</x:v>
      </x:c>
      <x:c r="Q2217" s="2" t="str">
        <x:v>Issuer reported net interest margin</x:v>
      </x:c>
      <x:c r="R2217" s="2" t="str"/>
      <x:c r="S2217" s="2" t="str"/>
      <x:c r="T2217" s="2" t="str"/>
    </x:row>
    <x:row r="2218" ht="24" customHeight="1">
      <x:c r="C2218" s="2" t="str">
        <x:v>Historical Inputs!F2218</x:v>
      </x:c>
      <x:c r="D2218" s="2" t="str">
        <x:v>GS</x:v>
      </x:c>
      <x:c r="E2218" s="2" t="str">
        <x:v>FY2021</x:v>
      </x:c>
      <x:c r="F2218" s="2" t="str">
        <x:v>bvps_reported</x:v>
      </x:c>
      <x:c r="G2218" s="2" t="n">
        <x:v>284.39</x:v>
      </x:c>
      <x:c r="H2218" s="2" t="str">
        <x:v>USD/shares</x:v>
      </x:c>
      <x:c r="I2218" s="2" t="str">
        <x:v>2021-12-31</x:v>
      </x:c>
      <x:c r="J2218" s="2" t="str">
        <x:v>2022-02-25</x:v>
      </x:c>
      <x:c r="K2218" s="2" t="str">
        <x:v>0001193125-22-052682</x:v>
      </x:c>
      <x:c r="L2218" s="2" t="str">
        <x:v>data/raw/filings/GS_0001193125-22-052682_d192225d10k.htm</x:v>
      </x:c>
      <x:c r="M2218" s="2" t="str">
        <x:v>https://www.sec.gov/Archives/edgar/data/886982/000119312522052682/d192225d10k.htm</x:v>
      </x:c>
      <x:c r="N2218" s="2" t="str"/>
      <x:c r="O2218" s="2" t="str"/>
      <x:c r="P2218" s="2" t="str">
        <x:v>Exact selected original table text</x:v>
      </x:c>
      <x:c r="Q2218" s="2" t="str">
        <x:v>Reported common book value per share</x:v>
      </x:c>
      <x:c r="R2218" s="2" t="str">
        <x:v>highlighted/GS_0001193125-22-052682_d192225d10k.htm</x:v>
      </x:c>
      <x:c r="S2218" s="2" t="str"/>
      <x:c r="T2218" s="2" t="str"/>
    </x:row>
    <x:row r="2219" ht="24" customHeight="1">
      <x:c r="C2219" s="2" t="str">
        <x:v>Historical Inputs!F2219</x:v>
      </x:c>
      <x:c r="D2219" s="2" t="str">
        <x:v>GS</x:v>
      </x:c>
      <x:c r="E2219" s="2" t="str">
        <x:v>FY2021</x:v>
      </x:c>
      <x:c r="F2219" s="2" t="str">
        <x:v>tbvps_reported</x:v>
      </x:c>
      <x:c r="G2219" s="2" t="n">
        <x:v>270.91</x:v>
      </x:c>
      <x:c r="H2219" s="2" t="str">
        <x:v>USD/shares</x:v>
      </x:c>
      <x:c r="I2219" s="2" t="str">
        <x:v>2021-12-31</x:v>
      </x:c>
      <x:c r="J2219" s="2" t="str">
        <x:v>2022-02-25</x:v>
      </x:c>
      <x:c r="K2219" s="2" t="str">
        <x:v>0001193125-22-052682</x:v>
      </x:c>
      <x:c r="L2219" s="2" t="str">
        <x:v>data/raw/filings/GS_0001193125-22-052682_d192225d10k.htm</x:v>
      </x:c>
      <x:c r="M2219" s="2" t="str">
        <x:v>https://www.sec.gov/Archives/edgar/data/886982/000119312522052682/d192225d10k.htm</x:v>
      </x:c>
      <x:c r="N2219" s="2" t="str"/>
      <x:c r="O2219" s="2" t="str"/>
      <x:c r="P2219" s="2" t="str">
        <x:v>Exact selected original table text</x:v>
      </x:c>
      <x:c r="Q2219" s="2" t="str">
        <x:v>Reported tangible book value per share</x:v>
      </x:c>
      <x:c r="R2219" s="2" t="str">
        <x:v>highlighted/GS_0001193125-22-052682_d192225d10k.htm</x:v>
      </x:c>
      <x:c r="S2219" s="2" t="str"/>
      <x:c r="T2219" s="2" t="str"/>
    </x:row>
    <x:row r="2220" ht="24" customHeight="1">
      <x:c r="C2220" s="2" t="str">
        <x:v>Historical Inputs!F2220</x:v>
      </x:c>
      <x:c r="D2220" s="2" t="str">
        <x:v>GS</x:v>
      </x:c>
      <x:c r="E2220" s="2" t="str">
        <x:v>FY2021</x:v>
      </x:c>
      <x:c r="F2220" s="2" t="str">
        <x:v>tce_reported</x:v>
      </x:c>
      <x:c r="G2220" s="2" t="str">
        <x:v>n.a.</x:v>
      </x:c>
      <x:c r="H2220" s="2" t="str">
        <x:v>USDm</x:v>
      </x:c>
      <x:c r="I2220" s="2" t="str">
        <x:v>2021-12-31</x:v>
      </x:c>
      <x:c r="J2220" s="2" t="str"/>
      <x:c r="K2220" s="2" t="str"/>
      <x:c r="L2220" s="2" t="str"/>
      <x:c r="M2220" s="2" t="str"/>
      <x:c r="N2220" s="2" t="str"/>
      <x:c r="O2220" s="2" t="str"/>
      <x:c r="P2220" s="2" t="str">
        <x:v>Not reported / unavailable</x:v>
      </x:c>
      <x:c r="Q2220" s="2" t="str">
        <x:v>Reported tangible common equity</x:v>
      </x:c>
      <x:c r="R2220" s="2" t="str"/>
      <x:c r="S2220" s="2" t="str"/>
      <x:c r="T2220" s="2" t="str"/>
    </x:row>
    <x:row r="2221" ht="24" customHeight="1">
      <x:c r="C2221" s="2" t="str">
        <x:v>Historical Inputs!F2221</x:v>
      </x:c>
      <x:c r="D2221" s="2" t="str">
        <x:v>GS</x:v>
      </x:c>
      <x:c r="E2221" s="2" t="str">
        <x:v>FY2022</x:v>
      </x:c>
      <x:c r="F2221" s="2" t="str">
        <x:v>assets</x:v>
      </x:c>
      <x:c r="G2221" s="2" t="n">
        <x:v>1441799</x:v>
      </x:c>
      <x:c r="H2221" s="2" t="str">
        <x:v>USD</x:v>
      </x:c>
      <x:c r="I2221" s="2" t="str">
        <x:v>2022-12-31</x:v>
      </x:c>
      <x:c r="J2221" s="2" t="str">
        <x:v>2024-02-23</x:v>
      </x:c>
      <x:c r="K2221" s="2" t="str">
        <x:v>0000886982-24-000006</x:v>
      </x:c>
      <x:c r="L2221" s="2" t="str">
        <x:v>data/raw/filings/GS_0000886982-24-000006_gs-20231231.htm</x:v>
      </x:c>
      <x:c r="M2221" s="2" t="str">
        <x:v>https://www.sec.gov/Archives/edgar/data/886982/000088698224000006/gs-20231231.htm</x:v>
      </x:c>
      <x:c r="N2221" s="2" t="str">
        <x:v>f-5910</x:v>
      </x:c>
      <x:c r="O2221" s="2" t="str"/>
      <x:c r="P2221" s="2" t="str">
        <x:v>Exact XBRL anchor</x:v>
      </x:c>
      <x:c r="Q2221" s="2" t="str">
        <x:v>Assets</x:v>
      </x:c>
      <x:c r="R2221" s="2" t="str">
        <x:v>highlighted/GS_0000886982-24-000006_gs-20231231.htm</x:v>
      </x:c>
      <x:c r="S2221" s="2" t="str"/>
      <x:c r="T2221" s="2" t="str"/>
    </x:row>
    <x:row r="2222" ht="24" customHeight="1">
      <x:c r="C2222" s="2" t="str">
        <x:v>Historical Inputs!F2222</x:v>
      </x:c>
      <x:c r="D2222" s="2" t="str">
        <x:v>GS</x:v>
      </x:c>
      <x:c r="E2222" s="2" t="str">
        <x:v>FY2022</x:v>
      </x:c>
      <x:c r="F2222" s="2" t="str">
        <x:v>liabilities</x:v>
      </x:c>
      <x:c r="G2222" s="2" t="n">
        <x:v>1324610</x:v>
      </x:c>
      <x:c r="H2222" s="2" t="str">
        <x:v>USD</x:v>
      </x:c>
      <x:c r="I2222" s="2" t="str">
        <x:v>2022-12-31</x:v>
      </x:c>
      <x:c r="J2222" s="2" t="str">
        <x:v>2024-02-23</x:v>
      </x:c>
      <x:c r="K2222" s="2" t="str">
        <x:v>0000886982-24-000006</x:v>
      </x:c>
      <x:c r="L2222" s="2" t="str">
        <x:v>data/raw/filings/GS_0000886982-24-000006_gs-20231231.htm</x:v>
      </x:c>
      <x:c r="M2222" s="2" t="str">
        <x:v>https://www.sec.gov/Archives/edgar/data/886982/000088698224000006/gs-20231231.htm</x:v>
      </x:c>
      <x:c r="N2222" s="2" t="str">
        <x:v>f-562</x:v>
      </x:c>
      <x:c r="O2222" s="2" t="str"/>
      <x:c r="P2222" s="2" t="str">
        <x:v>Exact XBRL anchor</x:v>
      </x:c>
      <x:c r="Q2222" s="2" t="str">
        <x:v>Liabilities</x:v>
      </x:c>
      <x:c r="R2222" s="2" t="str">
        <x:v>highlighted/GS_0000886982-24-000006_gs-20231231.htm</x:v>
      </x:c>
      <x:c r="S2222" s="2" t="str"/>
      <x:c r="T2222" s="2" t="str"/>
    </x:row>
    <x:row r="2223" ht="24" customHeight="1">
      <x:c r="C2223" s="2" t="str">
        <x:v>Historical Inputs!F2223</x:v>
      </x:c>
      <x:c r="D2223" s="2" t="str">
        <x:v>GS</x:v>
      </x:c>
      <x:c r="E2223" s="2" t="str">
        <x:v>FY2022</x:v>
      </x:c>
      <x:c r="F2223" s="2" t="str">
        <x:v>equity</x:v>
      </x:c>
      <x:c r="G2223" s="2" t="n">
        <x:v>117189</x:v>
      </x:c>
      <x:c r="H2223" s="2" t="str">
        <x:v>USD</x:v>
      </x:c>
      <x:c r="I2223" s="2" t="str">
        <x:v>2022-12-31</x:v>
      </x:c>
      <x:c r="J2223" s="2" t="str">
        <x:v>2025-02-27</x:v>
      </x:c>
      <x:c r="K2223" s="2" t="str">
        <x:v>0000886982-25-000005</x:v>
      </x:c>
      <x:c r="L2223" s="2" t="str">
        <x:v>data/raw/filings/GS_0000886982-25-000005_gs-20241231.htm</x:v>
      </x:c>
      <x:c r="M2223" s="2" t="str">
        <x:v>https://www.sec.gov/Archives/edgar/data/886982/000088698225000005/gs-20241231.htm</x:v>
      </x:c>
      <x:c r="N2223" s="2" t="str">
        <x:v>f-390</x:v>
      </x:c>
      <x:c r="O2223" s="2" t="str"/>
      <x:c r="P2223" s="2" t="str">
        <x:v>Exact XBRL anchor</x:v>
      </x:c>
      <x:c r="Q2223" s="2" t="str">
        <x:v>Stockholders' Equity Attributable to Parent</x:v>
      </x:c>
      <x:c r="R2223" s="2" t="str">
        <x:v>highlighted/GS_0000886982-25-000005_gs-20241231.htm</x:v>
      </x:c>
      <x:c r="S2223" s="2" t="str"/>
      <x:c r="T2223" s="2" t="str"/>
    </x:row>
    <x:row r="2224" ht="24" customHeight="1">
      <x:c r="C2224" s="2" t="str">
        <x:v>Historical Inputs!F2224</x:v>
      </x:c>
      <x:c r="D2224" s="2" t="str">
        <x:v>GS</x:v>
      </x:c>
      <x:c r="E2224" s="2" t="str">
        <x:v>FY2022</x:v>
      </x:c>
      <x:c r="F2224" s="2" t="str">
        <x:v>preferred</x:v>
      </x:c>
      <x:c r="G2224" s="2" t="n">
        <x:v>10703</x:v>
      </x:c>
      <x:c r="H2224" s="2" t="str">
        <x:v>USD</x:v>
      </x:c>
      <x:c r="I2224" s="2" t="str">
        <x:v>2022-12-31</x:v>
      </x:c>
      <x:c r="J2224" s="2" t="str">
        <x:v>2024-02-23</x:v>
      </x:c>
      <x:c r="K2224" s="2" t="str">
        <x:v>0000886982-24-000006</x:v>
      </x:c>
      <x:c r="L2224" s="2" t="str">
        <x:v>data/raw/filings/GS_0000886982-24-000006_gs-20231231.htm</x:v>
      </x:c>
      <x:c r="M2224" s="2" t="str">
        <x:v>https://www.sec.gov/Archives/edgar/data/886982/000088698224000006/gs-20231231.htm</x:v>
      </x:c>
      <x:c r="N2224" s="2" t="str">
        <x:v>f-5256</x:v>
      </x:c>
      <x:c r="O2224" s="2" t="str"/>
      <x:c r="P2224" s="2" t="str">
        <x:v>Exact XBRL anchor</x:v>
      </x:c>
      <x:c r="Q2224" s="2" t="str">
        <x:v>Preferred Stock, Value, Issued</x:v>
      </x:c>
      <x:c r="R2224" s="2" t="str">
        <x:v>highlighted/GS_0000886982-24-000006_gs-20231231.htm</x:v>
      </x:c>
      <x:c r="S2224" s="2" t="str"/>
      <x:c r="T2224" s="2" t="str"/>
    </x:row>
    <x:row r="2225" ht="24" customHeight="1">
      <x:c r="C2225" s="2" t="str">
        <x:v>Historical Inputs!F2225</x:v>
      </x:c>
      <x:c r="D2225" s="2" t="str">
        <x:v>GS</x:v>
      </x:c>
      <x:c r="E2225" s="2" t="str">
        <x:v>FY2022</x:v>
      </x:c>
      <x:c r="F2225" s="2" t="str">
        <x:v>common_equity_reported</x:v>
      </x:c>
      <x:c r="G2225" s="2" t="n">
        <x:v>106486</x:v>
      </x:c>
      <x:c r="H2225" s="2" t="str">
        <x:v>USD</x:v>
      </x:c>
      <x:c r="I2225" s="2" t="str">
        <x:v>2022-12-31</x:v>
      </x:c>
      <x:c r="J2225" s="2" t="str">
        <x:v>2024-02-23</x:v>
      </x:c>
      <x:c r="K2225" s="2" t="str">
        <x:v>0000886982-24-000006</x:v>
      </x:c>
      <x:c r="L2225" s="2" t="str">
        <x:v>data/raw/filings/GS_0000886982-24-000006_gs-20231231.htm</x:v>
      </x:c>
      <x:c r="M2225" s="2" t="str">
        <x:v>https://www.sec.gov/Archives/edgar/data/886982/000088698224000006/gs-20231231.htm</x:v>
      </x:c>
      <x:c r="N2225" s="2" t="str">
        <x:v>f-5244</x:v>
      </x:c>
      <x:c r="O2225" s="2" t="str"/>
      <x:c r="P2225" s="2" t="str">
        <x:v>Exact XBRL anchor</x:v>
      </x:c>
      <x:c r="Q2225" s="2" t="str">
        <x:v>Reported common shareholders equity</x:v>
      </x:c>
      <x:c r="R2225" s="2" t="str">
        <x:v>highlighted/GS_0000886982-24-000006_gs-20231231.htm</x:v>
      </x:c>
      <x:c r="S2225" s="2" t="str"/>
      <x:c r="T2225" s="2" t="str"/>
    </x:row>
    <x:row r="2226" ht="24" customHeight="1">
      <x:c r="C2226" s="2" t="str">
        <x:v>Historical Inputs!F2226</x:v>
      </x:c>
      <x:c r="D2226" s="2" t="str">
        <x:v>GS</x:v>
      </x:c>
      <x:c r="E2226" s="2" t="str">
        <x:v>FY2022</x:v>
      </x:c>
      <x:c r="F2226" s="2" t="str">
        <x:v>goodwill</x:v>
      </x:c>
      <x:c r="G2226" s="2" t="n">
        <x:v>6374</x:v>
      </x:c>
      <x:c r="H2226" s="2" t="str">
        <x:v>USD</x:v>
      </x:c>
      <x:c r="I2226" s="2" t="str">
        <x:v>2022-12-31</x:v>
      </x:c>
      <x:c r="J2226" s="2" t="str">
        <x:v>2024-02-23</x:v>
      </x:c>
      <x:c r="K2226" s="2" t="str">
        <x:v>0000886982-24-000006</x:v>
      </x:c>
      <x:c r="L2226" s="2" t="str">
        <x:v>data/raw/filings/GS_0000886982-24-000006_gs-20231231.htm</x:v>
      </x:c>
      <x:c r="M2226" s="2" t="str">
        <x:v>https://www.sec.gov/Archives/edgar/data/886982/000088698224000006/gs-20231231.htm</x:v>
      </x:c>
      <x:c r="N2226" s="2" t="str">
        <x:v>f-4062</x:v>
      </x:c>
      <x:c r="O2226" s="2" t="str"/>
      <x:c r="P2226" s="2" t="str">
        <x:v>Exact XBRL anchor</x:v>
      </x:c>
      <x:c r="Q2226" s="2" t="str">
        <x:v>Goodwill</x:v>
      </x:c>
      <x:c r="R2226" s="2" t="str">
        <x:v>highlighted/GS_0000886982-24-000006_gs-20231231.htm</x:v>
      </x:c>
      <x:c r="S2226" s="2" t="str"/>
      <x:c r="T2226" s="2" t="str"/>
    </x:row>
    <x:row r="2227" ht="24" customHeight="1">
      <x:c r="C2227" s="2" t="str">
        <x:v>Historical Inputs!F2227</x:v>
      </x:c>
      <x:c r="D2227" s="2" t="str">
        <x:v>GS</x:v>
      </x:c>
      <x:c r="E2227" s="2" t="str">
        <x:v>FY2022</x:v>
      </x:c>
      <x:c r="F2227" s="2" t="str">
        <x:v>intangibles</x:v>
      </x:c>
      <x:c r="G2227" s="2" t="n">
        <x:v>2009</x:v>
      </x:c>
      <x:c r="H2227" s="2" t="str">
        <x:v>USD</x:v>
      </x:c>
      <x:c r="I2227" s="2" t="str">
        <x:v>2022-12-31</x:v>
      </x:c>
      <x:c r="J2227" s="2" t="str">
        <x:v>2024-02-23</x:v>
      </x:c>
      <x:c r="K2227" s="2" t="str">
        <x:v>0000886982-24-000006</x:v>
      </x:c>
      <x:c r="L2227" s="2" t="str">
        <x:v>data/raw/filings/GS_0000886982-24-000006_gs-20231231.htm</x:v>
      </x:c>
      <x:c r="M2227" s="2" t="str">
        <x:v>https://www.sec.gov/Archives/edgar/data/886982/000088698224000006/gs-20231231.htm</x:v>
      </x:c>
      <x:c r="N2227" s="2" t="str">
        <x:v>f-4084</x:v>
      </x:c>
      <x:c r="O2227" s="2" t="str"/>
      <x:c r="P2227" s="2" t="str">
        <x:v>Exact XBRL anchor</x:v>
      </x:c>
      <x:c r="Q2227" s="2" t="str">
        <x:v>Intangible Assets, Net (Excluding Goodwill)</x:v>
      </x:c>
      <x:c r="R2227" s="2" t="str">
        <x:v>highlighted/GS_0000886982-24-000006_gs-20231231.htm</x:v>
      </x:c>
      <x:c r="S2227" s="2" t="str"/>
      <x:c r="T2227" s="2" t="str"/>
    </x:row>
    <x:row r="2228" ht="24" customHeight="1">
      <x:c r="C2228" s="2" t="str">
        <x:v>Historical Inputs!F2228</x:v>
      </x:c>
      <x:c r="D2228" s="2" t="str">
        <x:v>GS</x:v>
      </x:c>
      <x:c r="E2228" s="2" t="str">
        <x:v>FY2022</x:v>
      </x:c>
      <x:c r="F2228" s="2" t="str">
        <x:v>intangibles_total</x:v>
      </x:c>
      <x:c r="G2228" s="2" t="str">
        <x:v>n.a.</x:v>
      </x:c>
      <x:c r="H2228" s="2" t="str">
        <x:v>USDm</x:v>
      </x:c>
      <x:c r="I2228" s="2" t="str">
        <x:v>2022-12-31</x:v>
      </x:c>
      <x:c r="J2228" s="2" t="str"/>
      <x:c r="K2228" s="2" t="str"/>
      <x:c r="L2228" s="2" t="str"/>
      <x:c r="M2228" s="2" t="str"/>
      <x:c r="N2228" s="2" t="str"/>
      <x:c r="O2228" s="2" t="str"/>
      <x:c r="P2228" s="2" t="str">
        <x:v>Not reported / unavailable</x:v>
      </x:c>
      <x:c r="Q2228" s="2" t="str">
        <x:v>Reported goodwill and intangible assets combined</x:v>
      </x:c>
      <x:c r="R2228" s="2" t="str"/>
      <x:c r="S2228" s="2" t="str"/>
      <x:c r="T2228" s="2" t="str"/>
    </x:row>
    <x:row r="2229" ht="24" customHeight="1">
      <x:c r="C2229" s="2" t="str">
        <x:v>Historical Inputs!F2229</x:v>
      </x:c>
      <x:c r="D2229" s="2" t="str">
        <x:v>GS</x:v>
      </x:c>
      <x:c r="E2229" s="2" t="str">
        <x:v>FY2022</x:v>
      </x:c>
      <x:c r="F2229" s="2" t="str">
        <x:v>shares_end</x:v>
      </x:c>
      <x:c r="G2229" s="2" t="n">
        <x:v>334.918639</x:v>
      </x:c>
      <x:c r="H2229" s="2" t="str">
        <x:v>shares</x:v>
      </x:c>
      <x:c r="I2229" s="2" t="str">
        <x:v>2022-12-31</x:v>
      </x:c>
      <x:c r="J2229" s="2" t="str">
        <x:v>2024-02-23</x:v>
      </x:c>
      <x:c r="K2229" s="2" t="str">
        <x:v>0000886982-24-000006</x:v>
      </x:c>
      <x:c r="L2229" s="2" t="str">
        <x:v>data/raw/filings/GS_0000886982-24-000006_gs-20231231.htm</x:v>
      </x:c>
      <x:c r="M2229" s="2" t="str">
        <x:v>https://www.sec.gov/Archives/edgar/data/886982/000088698224000006/gs-20231231.htm</x:v>
      </x:c>
      <x:c r="N2229" s="2" t="str">
        <x:v>f-247</x:v>
      </x:c>
      <x:c r="O2229" s="2" t="str"/>
      <x:c r="P2229" s="2" t="str">
        <x:v>Exact XBRL anchor</x:v>
      </x:c>
      <x:c r="Q2229" s="2" t="str">
        <x:v>Common Stock, Shares, Outstanding</x:v>
      </x:c>
      <x:c r="R2229" s="2" t="str">
        <x:v>highlighted/GS_0000886982-24-000006_gs-20231231.htm</x:v>
      </x:c>
      <x:c r="S2229" s="2" t="str"/>
      <x:c r="T2229" s="2" t="str"/>
    </x:row>
    <x:row r="2230" ht="24" customHeight="1">
      <x:c r="C2230" s="2" t="str">
        <x:v>Historical Inputs!F2230</x:v>
      </x:c>
      <x:c r="D2230" s="2" t="str">
        <x:v>GS</x:v>
      </x:c>
      <x:c r="E2230" s="2" t="str">
        <x:v>FY2022</x:v>
      </x:c>
      <x:c r="F2230" s="2" t="str">
        <x:v>shares_issued</x:v>
      </x:c>
      <x:c r="G2230" s="2" t="n">
        <x:v>917.81503</x:v>
      </x:c>
      <x:c r="H2230" s="2" t="str">
        <x:v>shares</x:v>
      </x:c>
      <x:c r="I2230" s="2" t="str">
        <x:v>2022-12-31</x:v>
      </x:c>
      <x:c r="J2230" s="2" t="str">
        <x:v>2024-02-23</x:v>
      </x:c>
      <x:c r="K2230" s="2" t="str">
        <x:v>0000886982-24-000006</x:v>
      </x:c>
      <x:c r="L2230" s="2" t="str">
        <x:v>data/raw/filings/GS_0000886982-24-000006_gs-20231231.htm</x:v>
      </x:c>
      <x:c r="M2230" s="2" t="str">
        <x:v>https://www.sec.gov/Archives/edgar/data/886982/000088698224000006/gs-20231231.htm</x:v>
      </x:c>
      <x:c r="N2230" s="2" t="str">
        <x:v>f-245</x:v>
      </x:c>
      <x:c r="O2230" s="2" t="str"/>
      <x:c r="P2230" s="2" t="str">
        <x:v>Exact XBRL anchor</x:v>
      </x:c>
      <x:c r="Q2230" s="2" t="str">
        <x:v>Common Stock, Shares, Issued</x:v>
      </x:c>
      <x:c r="R2230" s="2" t="str">
        <x:v>highlighted/GS_0000886982-24-000006_gs-20231231.htm</x:v>
      </x:c>
      <x:c r="S2230" s="2" t="str"/>
      <x:c r="T2230" s="2" t="str"/>
    </x:row>
    <x:row r="2231" ht="24" customHeight="1">
      <x:c r="C2231" s="2" t="str">
        <x:v>Historical Inputs!F2231</x:v>
      </x:c>
      <x:c r="D2231" s="2" t="str">
        <x:v>GS</x:v>
      </x:c>
      <x:c r="E2231" s="2" t="str">
        <x:v>FY2022</x:v>
      </x:c>
      <x:c r="F2231" s="2" t="str">
        <x:v>shares_treasury</x:v>
      </x:c>
      <x:c r="G2231" s="2" t="n">
        <x:v>582.896393</x:v>
      </x:c>
      <x:c r="H2231" s="2" t="str">
        <x:v>shares</x:v>
      </x:c>
      <x:c r="I2231" s="2" t="str">
        <x:v>2022-12-31</x:v>
      </x:c>
      <x:c r="J2231" s="2" t="str">
        <x:v>2023-05-04</x:v>
      </x:c>
      <x:c r="K2231" s="2" t="str">
        <x:v>0000886982-23-000005</x:v>
      </x:c>
      <x:c r="L2231" s="2" t="str">
        <x:v>data/raw/sec/GS_companyfacts.json</x:v>
      </x:c>
      <x:c r="M2231" s="2" t="str">
        <x:v>https://data.sec.gov/api/xbrl/companyfacts/CIK0000886982.json</x:v>
      </x:c>
      <x:c r="N2231" s="2" t="str"/>
      <x:c r="O2231" s="2" t="str"/>
      <x:c r="P2231" s="2" t="str">
        <x:v>Structured fact retained</x:v>
      </x:c>
      <x:c r="Q2231" s="2" t="str">
        <x:v>Treasury Stock, Shares</x:v>
      </x:c>
      <x:c r="R2231" s="2" t="str"/>
      <x:c r="S2231" s="2" t="str"/>
      <x:c r="T2231" s="2" t="str"/>
    </x:row>
    <x:row r="2232" ht="24" customHeight="1">
      <x:c r="C2232" s="2" t="str">
        <x:v>Historical Inputs!F2232</x:v>
      </x:c>
      <x:c r="D2232" s="2" t="str">
        <x:v>GS</x:v>
      </x:c>
      <x:c r="E2232" s="2" t="str">
        <x:v>FY2022</x:v>
      </x:c>
      <x:c r="F2232" s="2" t="str">
        <x:v>deposits</x:v>
      </x:c>
      <x:c r="G2232" s="2" t="n">
        <x:v>386665</x:v>
      </x:c>
      <x:c r="H2232" s="2" t="str">
        <x:v>USD</x:v>
      </x:c>
      <x:c r="I2232" s="2" t="str">
        <x:v>2022-12-31</x:v>
      </x:c>
      <x:c r="J2232" s="2" t="str">
        <x:v>2024-02-23</x:v>
      </x:c>
      <x:c r="K2232" s="2" t="str">
        <x:v>0000886982-24-000006</x:v>
      </x:c>
      <x:c r="L2232" s="2" t="str">
        <x:v>data/raw/filings/GS_0000886982-24-000006_gs-20231231.htm</x:v>
      </x:c>
      <x:c r="M2232" s="2" t="str">
        <x:v>https://www.sec.gov/Archives/edgar/data/886982/000088698224000006/gs-20231231.htm</x:v>
      </x:c>
      <x:c r="N2232" s="2" t="str">
        <x:v>f-4184</x:v>
      </x:c>
      <x:c r="O2232" s="2" t="str"/>
      <x:c r="P2232" s="2" t="str">
        <x:v>Exact XBRL anchor</x:v>
      </x:c>
      <x:c r="Q2232" s="2" t="str">
        <x:v>Deposits</x:v>
      </x:c>
      <x:c r="R2232" s="2" t="str">
        <x:v>highlighted/GS_0000886982-24-000006_gs-20231231.htm</x:v>
      </x:c>
      <x:c r="S2232" s="2" t="str"/>
      <x:c r="T2232" s="2" t="str"/>
    </x:row>
    <x:row r="2233" ht="24" customHeight="1">
      <x:c r="C2233" s="2" t="str">
        <x:v>Historical Inputs!F2233</x:v>
      </x:c>
      <x:c r="D2233" s="2" t="str">
        <x:v>GS</x:v>
      </x:c>
      <x:c r="E2233" s="2" t="str">
        <x:v>FY2022</x:v>
      </x:c>
      <x:c r="F2233" s="2" t="str">
        <x:v>loans_gross</x:v>
      </x:c>
      <x:c r="G2233" s="2" t="str">
        <x:v>n.a.</x:v>
      </x:c>
      <x:c r="H2233" s="2" t="str">
        <x:v>USDm</x:v>
      </x:c>
      <x:c r="I2233" s="2" t="str">
        <x:v>2022-12-31</x:v>
      </x:c>
      <x:c r="J2233" s="2" t="str"/>
      <x:c r="K2233" s="2" t="str"/>
      <x:c r="L2233" s="2" t="str"/>
      <x:c r="M2233" s="2" t="str"/>
      <x:c r="N2233" s="2" t="str"/>
      <x:c r="O2233" s="2" t="str"/>
      <x:c r="P2233" s="2" t="str">
        <x:v>Not reported / unavailable</x:v>
      </x:c>
      <x:c r="Q2233" s="2" t="str">
        <x:v>Gross loans and leases selected definition</x:v>
      </x:c>
      <x:c r="R2233" s="2" t="str"/>
      <x:c r="S2233" s="2" t="str"/>
      <x:c r="T2233" s="2" t="str"/>
    </x:row>
    <x:row r="2234" ht="24" customHeight="1">
      <x:c r="C2234" s="2" t="str">
        <x:v>Historical Inputs!F2234</x:v>
      </x:c>
      <x:c r="D2234" s="2" t="str">
        <x:v>GS</x:v>
      </x:c>
      <x:c r="E2234" s="2" t="str">
        <x:v>FY2022</x:v>
      </x:c>
      <x:c r="F2234" s="2" t="str">
        <x:v>loans_net</x:v>
      </x:c>
      <x:c r="G2234" s="2" t="str">
        <x:v>n.a.</x:v>
      </x:c>
      <x:c r="H2234" s="2" t="str">
        <x:v>USDm</x:v>
      </x:c>
      <x:c r="I2234" s="2" t="str">
        <x:v>2022-12-31</x:v>
      </x:c>
      <x:c r="J2234" s="2" t="str"/>
      <x:c r="K2234" s="2" t="str"/>
      <x:c r="L2234" s="2" t="str"/>
      <x:c r="M2234" s="2" t="str"/>
      <x:c r="N2234" s="2" t="str"/>
      <x:c r="O2234" s="2" t="str"/>
      <x:c r="P2234" s="2" t="str">
        <x:v>Not reported / unavailable</x:v>
      </x:c>
      <x:c r="Q2234" s="2" t="str">
        <x:v>Net loans after allowance selected definition</x:v>
      </x:c>
      <x:c r="R2234" s="2" t="str"/>
      <x:c r="S2234" s="2" t="str"/>
      <x:c r="T2234" s="2" t="str"/>
    </x:row>
    <x:row r="2235" ht="24" customHeight="1">
      <x:c r="C2235" s="2" t="str">
        <x:v>Historical Inputs!F2235</x:v>
      </x:c>
      <x:c r="D2235" s="2" t="str">
        <x:v>GS</x:v>
      </x:c>
      <x:c r="E2235" s="2" t="str">
        <x:v>FY2022</x:v>
      </x:c>
      <x:c r="F2235" s="2" t="str">
        <x:v>allowance</x:v>
      </x:c>
      <x:c r="G2235" s="2" t="n">
        <x:v>5543</x:v>
      </x:c>
      <x:c r="H2235" s="2" t="str">
        <x:v>USD</x:v>
      </x:c>
      <x:c r="I2235" s="2" t="str">
        <x:v>2022-12-31</x:v>
      </x:c>
      <x:c r="J2235" s="2" t="str">
        <x:v>2025-02-27</x:v>
      </x:c>
      <x:c r="K2235" s="2" t="str">
        <x:v>0000886982-25-000005</x:v>
      </x:c>
      <x:c r="L2235" s="2" t="str">
        <x:v>data/raw/filings/GS_0000886982-25-000005_gs-20241231.htm</x:v>
      </x:c>
      <x:c r="M2235" s="2" t="str">
        <x:v>https://www.sec.gov/Archives/edgar/data/886982/000088698225000005/gs-20241231.htm</x:v>
      </x:c>
      <x:c r="N2235" s="2" t="str">
        <x:v>f-3688</x:v>
      </x:c>
      <x:c r="O2235" s="2" t="str"/>
      <x:c r="P2235" s="2" t="str">
        <x:v>Exact XBRL anchor</x:v>
      </x:c>
      <x:c r="Q2235" s="2" t="str">
        <x:v>Financing Receivable, Allowance for Credit Loss</x:v>
      </x:c>
      <x:c r="R2235" s="2" t="str">
        <x:v>highlighted/GS_0000886982-25-000005_gs-20241231.htm</x:v>
      </x:c>
      <x:c r="S2235" s="2" t="str"/>
      <x:c r="T2235" s="2" t="str"/>
    </x:row>
    <x:row r="2236" ht="24" customHeight="1">
      <x:c r="C2236" s="2" t="str">
        <x:v>Historical Inputs!F2236</x:v>
      </x:c>
      <x:c r="D2236" s="2" t="str">
        <x:v>GS</x:v>
      </x:c>
      <x:c r="E2236" s="2" t="str">
        <x:v>FY2022</x:v>
      </x:c>
      <x:c r="F2236" s="2" t="str">
        <x:v>nonaccrual</x:v>
      </x:c>
      <x:c r="G2236" s="2" t="str">
        <x:v>n.a.</x:v>
      </x:c>
      <x:c r="H2236" s="2" t="str">
        <x:v>USDm</x:v>
      </x:c>
      <x:c r="I2236" s="2" t="str">
        <x:v>2022-12-31</x:v>
      </x:c>
      <x:c r="J2236" s="2" t="str"/>
      <x:c r="K2236" s="2" t="str"/>
      <x:c r="L2236" s="2" t="str"/>
      <x:c r="M2236" s="2" t="str"/>
      <x:c r="N2236" s="2" t="str"/>
      <x:c r="O2236" s="2" t="str"/>
      <x:c r="P2236" s="2" t="str">
        <x:v>Not reported / unavailable</x:v>
      </x:c>
      <x:c r="Q2236" s="2" t="str">
        <x:v>Nonaccrual</x:v>
      </x:c>
      <x:c r="R2236" s="2" t="str"/>
      <x:c r="S2236" s="2" t="str"/>
      <x:c r="T2236" s="2" t="str"/>
    </x:row>
    <x:row r="2237" ht="24" customHeight="1">
      <x:c r="C2237" s="2" t="str">
        <x:v>Historical Inputs!F2237</x:v>
      </x:c>
      <x:c r="D2237" s="2" t="str">
        <x:v>GS</x:v>
      </x:c>
      <x:c r="E2237" s="2" t="str">
        <x:v>FY2022</x:v>
      </x:c>
      <x:c r="F2237" s="2" t="str">
        <x:v>cash</x:v>
      </x:c>
      <x:c r="G2237" s="2" t="n">
        <x:v>241825</x:v>
      </x:c>
      <x:c r="H2237" s="2" t="str">
        <x:v>USD</x:v>
      </x:c>
      <x:c r="I2237" s="2" t="str">
        <x:v>2022-12-31</x:v>
      </x:c>
      <x:c r="J2237" s="2" t="str">
        <x:v>2024-02-23</x:v>
      </x:c>
      <x:c r="K2237" s="2" t="str">
        <x:v>0000886982-24-000006</x:v>
      </x:c>
      <x:c r="L2237" s="2" t="str">
        <x:v>data/raw/filings/GS_0000886982-24-000006_gs-20231231.htm</x:v>
      </x:c>
      <x:c r="M2237" s="2" t="str">
        <x:v>https://www.sec.gov/Archives/edgar/data/886982/000088698224000006/gs-20231231.htm</x:v>
      </x:c>
      <x:c r="N2237" s="2" t="str">
        <x:v>f-173</x:v>
      </x:c>
      <x:c r="O2237" s="2" t="str"/>
      <x:c r="P2237" s="2" t="str">
        <x:v>Exact XBRL anchor</x:v>
      </x:c>
      <x:c r="Q2237" s="2" t="str">
        <x:v>Cash and Cash Equivalents, at Carrying Value</x:v>
      </x:c>
      <x:c r="R2237" s="2" t="str">
        <x:v>highlighted/GS_0000886982-24-000006_gs-20231231.htm</x:v>
      </x:c>
      <x:c r="S2237" s="2" t="str"/>
      <x:c r="T2237" s="2" t="str"/>
    </x:row>
    <x:row r="2238" ht="24" customHeight="1">
      <x:c r="C2238" s="2" t="str">
        <x:v>Historical Inputs!F2238</x:v>
      </x:c>
      <x:c r="D2238" s="2" t="str">
        <x:v>GS</x:v>
      </x:c>
      <x:c r="E2238" s="2" t="str">
        <x:v>FY2022</x:v>
      </x:c>
      <x:c r="F2238" s="2" t="str">
        <x:v>aoci</x:v>
      </x:c>
      <x:c r="G2238" s="2" t="n">
        <x:v>-3010</x:v>
      </x:c>
      <x:c r="H2238" s="2" t="str">
        <x:v>USD</x:v>
      </x:c>
      <x:c r="I2238" s="2" t="str">
        <x:v>2022-12-31</x:v>
      </x:c>
      <x:c r="J2238" s="2" t="str">
        <x:v>2024-02-23</x:v>
      </x:c>
      <x:c r="K2238" s="2" t="str">
        <x:v>0000886982-24-000006</x:v>
      </x:c>
      <x:c r="L2238" s="2" t="str">
        <x:v>data/raw/filings/GS_0000886982-24-000006_gs-20231231.htm</x:v>
      </x:c>
      <x:c r="M2238" s="2" t="str">
        <x:v>https://www.sec.gov/Archives/edgar/data/886982/000088698224000006/gs-20231231.htm</x:v>
      </x:c>
      <x:c r="N2238" s="2" t="str">
        <x:v>f-259</x:v>
      </x:c>
      <x:c r="O2238" s="2" t="str"/>
      <x:c r="P2238" s="2" t="str">
        <x:v>Exact XBRL anchor</x:v>
      </x:c>
      <x:c r="Q2238" s="2" t="str">
        <x:v>Accumulated Other Comprehensive Income (Loss), Net of Tax</x:v>
      </x:c>
      <x:c r="R2238" s="2" t="str">
        <x:v>highlighted/GS_0000886982-24-000006_gs-20231231.htm</x:v>
      </x:c>
      <x:c r="S2238" s="2" t="str"/>
      <x:c r="T2238" s="2" t="str"/>
    </x:row>
    <x:row r="2239" ht="24" customHeight="1">
      <x:c r="C2239" s="2" t="str">
        <x:v>Historical Inputs!F2239</x:v>
      </x:c>
      <x:c r="D2239" s="2" t="str">
        <x:v>GS</x:v>
      </x:c>
      <x:c r="E2239" s="2" t="str">
        <x:v>FY2022</x:v>
      </x:c>
      <x:c r="F2239" s="2" t="str">
        <x:v>nii</x:v>
      </x:c>
      <x:c r="G2239" s="2" t="n">
        <x:v>7678</x:v>
      </x:c>
      <x:c r="H2239" s="2" t="str">
        <x:v>USD</x:v>
      </x:c>
      <x:c r="I2239" s="2" t="str">
        <x:v>2022-12-31</x:v>
      </x:c>
      <x:c r="J2239" s="2" t="str">
        <x:v>2025-02-27</x:v>
      </x:c>
      <x:c r="K2239" s="2" t="str">
        <x:v>0000886982-25-000005</x:v>
      </x:c>
      <x:c r="L2239" s="2" t="str">
        <x:v>data/raw/filings/GS_0000886982-25-000005_gs-20241231.htm</x:v>
      </x:c>
      <x:c r="M2239" s="2" t="str">
        <x:v>https://www.sec.gov/Archives/edgar/data/886982/000088698225000005/gs-20241231.htm</x:v>
      </x:c>
      <x:c r="N2239" s="2" t="str">
        <x:v>f-5802</x:v>
      </x:c>
      <x:c r="O2239" s="2" t="str"/>
      <x:c r="P2239" s="2" t="str">
        <x:v>Exact XBRL anchor</x:v>
      </x:c>
      <x:c r="Q2239" s="2" t="str">
        <x:v>Interest Income (Expense), Net</x:v>
      </x:c>
      <x:c r="R2239" s="2" t="str">
        <x:v>highlighted/GS_0000886982-25-000005_gs-20241231.htm</x:v>
      </x:c>
      <x:c r="S2239" s="2" t="str"/>
      <x:c r="T2239" s="2" t="str"/>
    </x:row>
    <x:row r="2240" ht="24" customHeight="1">
      <x:c r="C2240" s="2" t="str">
        <x:v>Historical Inputs!F2240</x:v>
      </x:c>
      <x:c r="D2240" s="2" t="str">
        <x:v>GS</x:v>
      </x:c>
      <x:c r="E2240" s="2" t="str">
        <x:v>FY2022</x:v>
      </x:c>
      <x:c r="F2240" s="2" t="str">
        <x:v>noninterest_income</x:v>
      </x:c>
      <x:c r="G2240" s="2" t="n">
        <x:v>39687</x:v>
      </x:c>
      <x:c r="H2240" s="2" t="str">
        <x:v>USD</x:v>
      </x:c>
      <x:c r="I2240" s="2" t="str">
        <x:v>2022-12-31</x:v>
      </x:c>
      <x:c r="J2240" s="2" t="str">
        <x:v>2025-02-27</x:v>
      </x:c>
      <x:c r="K2240" s="2" t="str">
        <x:v>0000886982-25-000005</x:v>
      </x:c>
      <x:c r="L2240" s="2" t="str">
        <x:v>data/raw/filings/GS_0000886982-25-000005_gs-20241231.htm</x:v>
      </x:c>
      <x:c r="M2240" s="2" t="str">
        <x:v>https://www.sec.gov/Archives/edgar/data/886982/000088698225000005/gs-20241231.htm</x:v>
      </x:c>
      <x:c r="N2240" s="2" t="str">
        <x:v>f-5799</x:v>
      </x:c>
      <x:c r="O2240" s="2" t="str"/>
      <x:c r="P2240" s="2" t="str">
        <x:v>Exact XBRL anchor</x:v>
      </x:c>
      <x:c r="Q2240" s="2" t="str">
        <x:v>Noninterest Income</x:v>
      </x:c>
      <x:c r="R2240" s="2" t="str">
        <x:v>highlighted/GS_0000886982-25-000005_gs-20241231.htm</x:v>
      </x:c>
      <x:c r="S2240" s="2" t="str"/>
      <x:c r="T2240" s="2" t="str"/>
    </x:row>
    <x:row r="2241" ht="24" customHeight="1">
      <x:c r="C2241" s="2" t="str">
        <x:v>Historical Inputs!F2241</x:v>
      </x:c>
      <x:c r="D2241" s="2" t="str">
        <x:v>GS</x:v>
      </x:c>
      <x:c r="E2241" s="2" t="str">
        <x:v>FY2022</x:v>
      </x:c>
      <x:c r="F2241" s="2" t="str">
        <x:v>revenue_reported</x:v>
      </x:c>
      <x:c r="G2241" s="2" t="n">
        <x:v>47365</x:v>
      </x:c>
      <x:c r="H2241" s="2" t="str">
        <x:v>USD</x:v>
      </x:c>
      <x:c r="I2241" s="2" t="str">
        <x:v>2022-12-31</x:v>
      </x:c>
      <x:c r="J2241" s="2" t="str">
        <x:v>2025-02-27</x:v>
      </x:c>
      <x:c r="K2241" s="2" t="str">
        <x:v>0000886982-25-000005</x:v>
      </x:c>
      <x:c r="L2241" s="2" t="str">
        <x:v>data/raw/filings/GS_0000886982-25-000005_gs-20241231.htm</x:v>
      </x:c>
      <x:c r="M2241" s="2" t="str">
        <x:v>https://www.sec.gov/Archives/edgar/data/886982/000088698225000005/gs-20241231.htm</x:v>
      </x:c>
      <x:c r="N2241" s="2" t="str">
        <x:v>f-5880</x:v>
      </x:c>
      <x:c r="O2241" s="2" t="str"/>
      <x:c r="P2241" s="2" t="str">
        <x:v>Exact XBRL anchor</x:v>
      </x:c>
      <x:c r="Q2241" s="2" t="str">
        <x:v>Revenues, Net of Interest Expense</x:v>
      </x:c>
      <x:c r="R2241" s="2" t="str">
        <x:v>highlighted/GS_0000886982-25-000005_gs-20241231.htm</x:v>
      </x:c>
      <x:c r="S2241" s="2" t="str"/>
      <x:c r="T2241" s="2" t="str"/>
    </x:row>
    <x:row r="2242" ht="24" customHeight="1">
      <x:c r="C2242" s="2" t="str">
        <x:v>Historical Inputs!F2242</x:v>
      </x:c>
      <x:c r="D2242" s="2" t="str">
        <x:v>GS</x:v>
      </x:c>
      <x:c r="E2242" s="2" t="str">
        <x:v>FY2022</x:v>
      </x:c>
      <x:c r="F2242" s="2" t="str">
        <x:v>opex</x:v>
      </x:c>
      <x:c r="G2242" s="2" t="n">
        <x:v>31164</x:v>
      </x:c>
      <x:c r="H2242" s="2" t="str">
        <x:v>USD</x:v>
      </x:c>
      <x:c r="I2242" s="2" t="str">
        <x:v>2022-12-31</x:v>
      </x:c>
      <x:c r="J2242" s="2" t="str">
        <x:v>2025-02-27</x:v>
      </x:c>
      <x:c r="K2242" s="2" t="str">
        <x:v>0000886982-25-000005</x:v>
      </x:c>
      <x:c r="L2242" s="2" t="str">
        <x:v>data/raw/filings/GS_0000886982-25-000005_gs-20241231.htm</x:v>
      </x:c>
      <x:c r="M2242" s="2" t="str">
        <x:v>https://www.sec.gov/Archives/edgar/data/886982/000088698225000005/gs-20241231.htm</x:v>
      </x:c>
      <x:c r="N2242" s="2" t="str">
        <x:v>f-5817</x:v>
      </x:c>
      <x:c r="O2242" s="2" t="str"/>
      <x:c r="P2242" s="2" t="str">
        <x:v>Exact XBRL anchor</x:v>
      </x:c>
      <x:c r="Q2242" s="2" t="str">
        <x:v>Noninterest Expense</x:v>
      </x:c>
      <x:c r="R2242" s="2" t="str">
        <x:v>highlighted/GS_0000886982-25-000005_gs-20241231.htm</x:v>
      </x:c>
      <x:c r="S2242" s="2" t="str"/>
      <x:c r="T2242" s="2" t="str"/>
    </x:row>
    <x:row r="2243" ht="24" customHeight="1">
      <x:c r="C2243" s="2" t="str">
        <x:v>Historical Inputs!F2243</x:v>
      </x:c>
      <x:c r="D2243" s="2" t="str">
        <x:v>GS</x:v>
      </x:c>
      <x:c r="E2243" s="2" t="str">
        <x:v>FY2022</x:v>
      </x:c>
      <x:c r="F2243" s="2" t="str">
        <x:v>provision</x:v>
      </x:c>
      <x:c r="G2243" s="2" t="n">
        <x:v>2715</x:v>
      </x:c>
      <x:c r="H2243" s="2" t="str">
        <x:v>USD</x:v>
      </x:c>
      <x:c r="I2243" s="2" t="str">
        <x:v>2022-12-31</x:v>
      </x:c>
      <x:c r="J2243" s="2" t="str">
        <x:v>2025-02-27</x:v>
      </x:c>
      <x:c r="K2243" s="2" t="str">
        <x:v>0000886982-25-000005</x:v>
      </x:c>
      <x:c r="L2243" s="2" t="str">
        <x:v>data/raw/filings/GS_0000886982-25-000005_gs-20241231.htm</x:v>
      </x:c>
      <x:c r="M2243" s="2" t="str">
        <x:v>https://www.sec.gov/Archives/edgar/data/886982/000088698225000005/gs-20241231.htm</x:v>
      </x:c>
      <x:c r="N2243" s="2" t="str">
        <x:v>f-5808</x:v>
      </x:c>
      <x:c r="O2243" s="2" t="str"/>
      <x:c r="P2243" s="2" t="str">
        <x:v>Exact XBRL anchor</x:v>
      </x:c>
      <x:c r="Q2243" s="2" t="str">
        <x:v>Provision for Loan, Lease, and Other Losses</x:v>
      </x:c>
      <x:c r="R2243" s="2" t="str">
        <x:v>highlighted/GS_0000886982-25-000005_gs-20241231.htm</x:v>
      </x:c>
      <x:c r="S2243" s="2" t="str"/>
      <x:c r="T2243" s="2" t="str"/>
    </x:row>
    <x:row r="2244" ht="24" customHeight="1">
      <x:c r="C2244" s="2" t="str">
        <x:v>Historical Inputs!F2244</x:v>
      </x:c>
      <x:c r="D2244" s="2" t="str">
        <x:v>GS</x:v>
      </x:c>
      <x:c r="E2244" s="2" t="str">
        <x:v>FY2022</x:v>
      </x:c>
      <x:c r="F2244" s="2" t="str">
        <x:v>pretax</x:v>
      </x:c>
      <x:c r="G2244" s="2" t="n">
        <x:v>13486</x:v>
      </x:c>
      <x:c r="H2244" s="2" t="str">
        <x:v>USD</x:v>
      </x:c>
      <x:c r="I2244" s="2" t="str">
        <x:v>2022-12-31</x:v>
      </x:c>
      <x:c r="J2244" s="2" t="str">
        <x:v>2025-02-27</x:v>
      </x:c>
      <x:c r="K2244" s="2" t="str">
        <x:v>0000886982-25-000005</x:v>
      </x:c>
      <x:c r="L2244" s="2" t="str">
        <x:v>data/raw/filings/GS_0000886982-25-000005_gs-20241231.htm</x:v>
      </x:c>
      <x:c r="M2244" s="2" t="str">
        <x:v>https://www.sec.gov/Archives/edgar/data/886982/000088698225000005/gs-20241231.htm</x:v>
      </x:c>
      <x:c r="N2244" s="2" t="str">
        <x:v>f-5904</x:v>
      </x:c>
      <x:c r="O2244" s="2" t="str"/>
      <x:c r="P2244" s="2" t="str">
        <x:v>Exact XBRL anchor</x:v>
      </x:c>
      <x:c r="Q2244" s="2" t="str">
        <x:v>Income (Loss) from Continuing Operations before Income Taxes, Noncontrolling Interest</x:v>
      </x:c>
      <x:c r="R2244" s="2" t="str">
        <x:v>highlighted/GS_0000886982-25-000005_gs-20241231.htm</x:v>
      </x:c>
      <x:c r="S2244" s="2" t="str"/>
      <x:c r="T2244" s="2" t="str"/>
    </x:row>
    <x:row r="2245" ht="24" customHeight="1">
      <x:c r="C2245" s="2" t="str">
        <x:v>Historical Inputs!F2245</x:v>
      </x:c>
      <x:c r="D2245" s="2" t="str">
        <x:v>GS</x:v>
      </x:c>
      <x:c r="E2245" s="2" t="str">
        <x:v>FY2022</x:v>
      </x:c>
      <x:c r="F2245" s="2" t="str">
        <x:v>tax</x:v>
      </x:c>
      <x:c r="G2245" s="2" t="n">
        <x:v>2225</x:v>
      </x:c>
      <x:c r="H2245" s="2" t="str">
        <x:v>USD</x:v>
      </x:c>
      <x:c r="I2245" s="2" t="str">
        <x:v>2022-12-31</x:v>
      </x:c>
      <x:c r="J2245" s="2" t="str">
        <x:v>2025-02-27</x:v>
      </x:c>
      <x:c r="K2245" s="2" t="str">
        <x:v>0000886982-25-000005</x:v>
      </x:c>
      <x:c r="L2245" s="2" t="str">
        <x:v>data/raw/filings/GS_0000886982-25-000005_gs-20241231.htm</x:v>
      </x:c>
      <x:c r="M2245" s="2" t="str">
        <x:v>https://www.sec.gov/Archives/edgar/data/886982/000088698225000005/gs-20241231.htm</x:v>
      </x:c>
      <x:c r="N2245" s="2" t="str">
        <x:v>f-5564</x:v>
      </x:c>
      <x:c r="O2245" s="2" t="str"/>
      <x:c r="P2245" s="2" t="str">
        <x:v>Exact XBRL anchor</x:v>
      </x:c>
      <x:c r="Q2245" s="2" t="str">
        <x:v>Income Tax Expense (Benefit)</x:v>
      </x:c>
      <x:c r="R2245" s="2" t="str">
        <x:v>highlighted/GS_0000886982-25-000005_gs-20241231.htm</x:v>
      </x:c>
      <x:c r="S2245" s="2" t="str"/>
      <x:c r="T2245" s="2" t="str"/>
    </x:row>
    <x:row r="2246" ht="24" customHeight="1">
      <x:c r="C2246" s="2" t="str">
        <x:v>Historical Inputs!F2246</x:v>
      </x:c>
      <x:c r="D2246" s="2" t="str">
        <x:v>GS</x:v>
      </x:c>
      <x:c r="E2246" s="2" t="str">
        <x:v>FY2022</x:v>
      </x:c>
      <x:c r="F2246" s="2" t="str">
        <x:v>net_income</x:v>
      </x:c>
      <x:c r="G2246" s="2" t="n">
        <x:v>11261</x:v>
      </x:c>
      <x:c r="H2246" s="2" t="str">
        <x:v>USD</x:v>
      </x:c>
      <x:c r="I2246" s="2" t="str">
        <x:v>2022-12-31</x:v>
      </x:c>
      <x:c r="J2246" s="2" t="str">
        <x:v>2025-02-27</x:v>
      </x:c>
      <x:c r="K2246" s="2" t="str">
        <x:v>0000886982-25-000005</x:v>
      </x:c>
      <x:c r="L2246" s="2" t="str">
        <x:v>data/raw/filings/GS_0000886982-25-000005_gs-20241231.htm</x:v>
      </x:c>
      <x:c r="M2246" s="2" t="str">
        <x:v>https://www.sec.gov/Archives/edgar/data/886982/000088698225000005/gs-20241231.htm</x:v>
      </x:c>
      <x:c r="N2246" s="2" t="str">
        <x:v>f-5928</x:v>
      </x:c>
      <x:c r="O2246" s="2" t="str"/>
      <x:c r="P2246" s="2" t="str">
        <x:v>Exact XBRL anchor</x:v>
      </x:c>
      <x:c r="Q2246" s="2" t="str">
        <x:v>Net Income (Loss) Attributable to Parent</x:v>
      </x:c>
      <x:c r="R2246" s="2" t="str">
        <x:v>highlighted/GS_0000886982-25-000005_gs-20241231.htm</x:v>
      </x:c>
      <x:c r="S2246" s="2" t="str"/>
      <x:c r="T2246" s="2" t="str"/>
    </x:row>
    <x:row r="2247" ht="24" customHeight="1">
      <x:c r="C2247" s="2" t="str">
        <x:v>Historical Inputs!F2247</x:v>
      </x:c>
      <x:c r="D2247" s="2" t="str">
        <x:v>GS</x:v>
      </x:c>
      <x:c r="E2247" s="2" t="str">
        <x:v>FY2022</x:v>
      </x:c>
      <x:c r="F2247" s="2" t="str">
        <x:v>common_income</x:v>
      </x:c>
      <x:c r="G2247" s="2" t="n">
        <x:v>10764</x:v>
      </x:c>
      <x:c r="H2247" s="2" t="str">
        <x:v>USD</x:v>
      </x:c>
      <x:c r="I2247" s="2" t="str">
        <x:v>2022-12-31</x:v>
      </x:c>
      <x:c r="J2247" s="2" t="str">
        <x:v>2025-02-27</x:v>
      </x:c>
      <x:c r="K2247" s="2" t="str">
        <x:v>0000886982-25-000005</x:v>
      </x:c>
      <x:c r="L2247" s="2" t="str">
        <x:v>data/raw/filings/GS_0000886982-25-000005_gs-20241231.htm</x:v>
      </x:c>
      <x:c r="M2247" s="2" t="str">
        <x:v>https://www.sec.gov/Archives/edgar/data/886982/000088698225000005/gs-20241231.htm</x:v>
      </x:c>
      <x:c r="N2247" s="2" t="str">
        <x:v>f-5826</x:v>
      </x:c>
      <x:c r="O2247" s="2" t="str"/>
      <x:c r="P2247" s="2" t="str">
        <x:v>Exact XBRL anchor</x:v>
      </x:c>
      <x:c r="Q2247" s="2" t="str">
        <x:v>Net Income (Loss) Available to Common Stockholders, Basic</x:v>
      </x:c>
      <x:c r="R2247" s="2" t="str">
        <x:v>highlighted/GS_0000886982-25-000005_gs-20241231.htm</x:v>
      </x:c>
      <x:c r="S2247" s="2" t="str"/>
      <x:c r="T2247" s="2" t="str"/>
    </x:row>
    <x:row r="2248" ht="24" customHeight="1">
      <x:c r="C2248" s="2" t="str">
        <x:v>Historical Inputs!F2248</x:v>
      </x:c>
      <x:c r="D2248" s="2" t="str">
        <x:v>GS</x:v>
      </x:c>
      <x:c r="E2248" s="2" t="str">
        <x:v>FY2022</x:v>
      </x:c>
      <x:c r="F2248" s="2" t="str">
        <x:v>preferred_div</x:v>
      </x:c>
      <x:c r="G2248" s="2" t="n">
        <x:v>497</x:v>
      </x:c>
      <x:c r="H2248" s="2" t="str">
        <x:v>USD</x:v>
      </x:c>
      <x:c r="I2248" s="2" t="str">
        <x:v>2022-12-31</x:v>
      </x:c>
      <x:c r="J2248" s="2" t="str">
        <x:v>2025-02-27</x:v>
      </x:c>
      <x:c r="K2248" s="2" t="str">
        <x:v>0000886982-25-000005</x:v>
      </x:c>
      <x:c r="L2248" s="2" t="str">
        <x:v>data/raw/filings/GS_0000886982-25-000005_gs-20241231.htm</x:v>
      </x:c>
      <x:c r="M2248" s="2" t="str">
        <x:v>https://www.sec.gov/Archives/edgar/data/886982/000088698225000005/gs-20241231.htm</x:v>
      </x:c>
      <x:c r="N2248" s="2" t="str">
        <x:v>f-5009</x:v>
      </x:c>
      <x:c r="O2248" s="2" t="str"/>
      <x:c r="P2248" s="2" t="str">
        <x:v>Exact XBRL anchor</x:v>
      </x:c>
      <x:c r="Q2248" s="2" t="str">
        <x:v>Dividends, Preferred Stock</x:v>
      </x:c>
      <x:c r="R2248" s="2" t="str">
        <x:v>highlighted/GS_0000886982-25-000005_gs-20241231.htm</x:v>
      </x:c>
      <x:c r="S2248" s="2" t="str"/>
      <x:c r="T2248" s="2" t="str"/>
    </x:row>
    <x:row r="2249" ht="24" customHeight="1">
      <x:c r="C2249" s="2" t="str">
        <x:v>Historical Inputs!F2249</x:v>
      </x:c>
      <x:c r="D2249" s="2" t="str">
        <x:v>GS</x:v>
      </x:c>
      <x:c r="E2249" s="2" t="str">
        <x:v>FY2022</x:v>
      </x:c>
      <x:c r="F2249" s="2" t="str">
        <x:v>eps</x:v>
      </x:c>
      <x:c r="G2249" s="2" t="n">
        <x:v>30.06</x:v>
      </x:c>
      <x:c r="H2249" s="2" t="str">
        <x:v>USD/shares</x:v>
      </x:c>
      <x:c r="I2249" s="2" t="str">
        <x:v>2022-12-31</x:v>
      </x:c>
      <x:c r="J2249" s="2" t="str">
        <x:v>2025-02-27</x:v>
      </x:c>
      <x:c r="K2249" s="2" t="str">
        <x:v>0000886982-25-000005</x:v>
      </x:c>
      <x:c r="L2249" s="2" t="str">
        <x:v>data/raw/filings/GS_0000886982-25-000005_gs-20241231.htm</x:v>
      </x:c>
      <x:c r="M2249" s="2" t="str">
        <x:v>https://www.sec.gov/Archives/edgar/data/886982/000088698225000005/gs-20241231.htm</x:v>
      </x:c>
      <x:c r="N2249" s="2" t="str">
        <x:v>f-5468</x:v>
      </x:c>
      <x:c r="O2249" s="2" t="str"/>
      <x:c r="P2249" s="2" t="str">
        <x:v>Exact XBRL anchor</x:v>
      </x:c>
      <x:c r="Q2249" s="2" t="str">
        <x:v>Earnings Per Share, Diluted</x:v>
      </x:c>
      <x:c r="R2249" s="2" t="str">
        <x:v>highlighted/GS_0000886982-25-000005_gs-20241231.htm</x:v>
      </x:c>
      <x:c r="S2249" s="2" t="str"/>
      <x:c r="T2249" s="2" t="str"/>
    </x:row>
    <x:row r="2250" ht="24" customHeight="1">
      <x:c r="C2250" s="2" t="str">
        <x:v>Historical Inputs!F2250</x:v>
      </x:c>
      <x:c r="D2250" s="2" t="str">
        <x:v>GS</x:v>
      </x:c>
      <x:c r="E2250" s="2" t="str">
        <x:v>FY2022</x:v>
      </x:c>
      <x:c r="F2250" s="2" t="str">
        <x:v>shares_diluted</x:v>
      </x:c>
      <x:c r="G2250" s="2" t="n">
        <x:v>358.1</x:v>
      </x:c>
      <x:c r="H2250" s="2" t="str">
        <x:v>shares</x:v>
      </x:c>
      <x:c r="I2250" s="2" t="str">
        <x:v>2022-12-31</x:v>
      </x:c>
      <x:c r="J2250" s="2" t="str">
        <x:v>2025-02-27</x:v>
      </x:c>
      <x:c r="K2250" s="2" t="str">
        <x:v>0000886982-25-000005</x:v>
      </x:c>
      <x:c r="L2250" s="2" t="str">
        <x:v>data/raw/filings/GS_0000886982-25-000005_gs-20241231.htm</x:v>
      </x:c>
      <x:c r="M2250" s="2" t="str">
        <x:v>https://www.sec.gov/Archives/edgar/data/886982/000088698225000005/gs-20241231.htm</x:v>
      </x:c>
      <x:c r="N2250" s="2" t="str">
        <x:v>f-5462</x:v>
      </x:c>
      <x:c r="O2250" s="2" t="str"/>
      <x:c r="P2250" s="2" t="str">
        <x:v>Exact XBRL anchor</x:v>
      </x:c>
      <x:c r="Q2250" s="2" t="str">
        <x:v>Weighted Average Number of Shares Outstanding, Diluted</x:v>
      </x:c>
      <x:c r="R2250" s="2" t="str">
        <x:v>highlighted/GS_0000886982-25-000005_gs-20241231.htm</x:v>
      </x:c>
      <x:c r="S2250" s="2" t="str"/>
      <x:c r="T2250" s="2" t="str"/>
    </x:row>
    <x:row r="2251" ht="24" customHeight="1">
      <x:c r="C2251" s="2" t="str">
        <x:v>Historical Inputs!F2251</x:v>
      </x:c>
      <x:c r="D2251" s="2" t="str">
        <x:v>GS</x:v>
      </x:c>
      <x:c r="E2251" s="2" t="str">
        <x:v>FY2022</x:v>
      </x:c>
      <x:c r="F2251" s="2" t="str">
        <x:v>dps</x:v>
      </x:c>
      <x:c r="G2251" s="2" t="n">
        <x:v>9</x:v>
      </x:c>
      <x:c r="H2251" s="2" t="str">
        <x:v>USD/shares</x:v>
      </x:c>
      <x:c r="I2251" s="2" t="str">
        <x:v>2022-12-31</x:v>
      </x:c>
      <x:c r="J2251" s="2" t="str">
        <x:v>2025-02-27</x:v>
      </x:c>
      <x:c r="K2251" s="2" t="str">
        <x:v>0000886982-25-000005</x:v>
      </x:c>
      <x:c r="L2251" s="2" t="str">
        <x:v>data/raw/filings/GS_0000886982-25-000005_gs-20241231.htm</x:v>
      </x:c>
      <x:c r="M2251" s="2" t="str">
        <x:v>https://www.sec.gov/Archives/edgar/data/886982/000088698225000005/gs-20241231.htm</x:v>
      </x:c>
      <x:c r="N2251" s="2" t="str">
        <x:v>f-4742</x:v>
      </x:c>
      <x:c r="O2251" s="2" t="str"/>
      <x:c r="P2251" s="2" t="str">
        <x:v>Exact XBRL anchor</x:v>
      </x:c>
      <x:c r="Q2251" s="2" t="str">
        <x:v>Common Stock, Dividends, Per Share, Declared</x:v>
      </x:c>
      <x:c r="R2251" s="2" t="str">
        <x:v>highlighted/GS_0000886982-25-000005_gs-20241231.htm</x:v>
      </x:c>
      <x:c r="S2251" s="2" t="str"/>
      <x:c r="T2251" s="2" t="str"/>
    </x:row>
    <x:row r="2252" ht="24" customHeight="1">
      <x:c r="C2252" s="2" t="str">
        <x:v>Historical Inputs!F2252</x:v>
      </x:c>
      <x:c r="D2252" s="2" t="str">
        <x:v>GS</x:v>
      </x:c>
      <x:c r="E2252" s="2" t="str">
        <x:v>FY2022</x:v>
      </x:c>
      <x:c r="F2252" s="2" t="str">
        <x:v>dividends</x:v>
      </x:c>
      <x:c r="G2252" s="2" t="n">
        <x:v>3682</x:v>
      </x:c>
      <x:c r="H2252" s="2" t="str">
        <x:v>USD</x:v>
      </x:c>
      <x:c r="I2252" s="2" t="str">
        <x:v>2022-12-31</x:v>
      </x:c>
      <x:c r="J2252" s="2" t="str">
        <x:v>2025-02-27</x:v>
      </x:c>
      <x:c r="K2252" s="2" t="str">
        <x:v>0000886982-25-000005</x:v>
      </x:c>
      <x:c r="L2252" s="2" t="str">
        <x:v>data/raw/filings/GS_0000886982-25-000005_gs-20241231.htm</x:v>
      </x:c>
      <x:c r="M2252" s="2" t="str">
        <x:v>https://www.sec.gov/Archives/edgar/data/886982/000088698225000005/gs-20241231.htm</x:v>
      </x:c>
      <x:c r="N2252" s="2" t="str">
        <x:v>f-498</x:v>
      </x:c>
      <x:c r="O2252" s="2" t="str"/>
      <x:c r="P2252" s="2" t="str">
        <x:v>Exact XBRL anchor</x:v>
      </x:c>
      <x:c r="Q2252" s="2" t="str">
        <x:v>Payments of Dividends</x:v>
      </x:c>
      <x:c r="R2252" s="2" t="str">
        <x:v>highlighted/GS_0000886982-25-000005_gs-20241231.htm</x:v>
      </x:c>
      <x:c r="S2252" s="2" t="str"/>
      <x:c r="T2252" s="2" t="str"/>
    </x:row>
    <x:row r="2253" ht="24" customHeight="1">
      <x:c r="C2253" s="2" t="str">
        <x:v>Historical Inputs!F2253</x:v>
      </x:c>
      <x:c r="D2253" s="2" t="str">
        <x:v>GS</x:v>
      </x:c>
      <x:c r="E2253" s="2" t="str">
        <x:v>FY2022</x:v>
      </x:c>
      <x:c r="F2253" s="2" t="str">
        <x:v>buybacks</x:v>
      </x:c>
      <x:c r="G2253" s="2" t="n">
        <x:v>3500</x:v>
      </x:c>
      <x:c r="H2253" s="2" t="str">
        <x:v>USD</x:v>
      </x:c>
      <x:c r="I2253" s="2" t="str">
        <x:v>2022-12-31</x:v>
      </x:c>
      <x:c r="J2253" s="2" t="str">
        <x:v>2025-02-27</x:v>
      </x:c>
      <x:c r="K2253" s="2" t="str">
        <x:v>0000886982-25-000005</x:v>
      </x:c>
      <x:c r="L2253" s="2" t="str">
        <x:v>data/raw/filings/GS_0000886982-25-000005_gs-20241231.htm</x:v>
      </x:c>
      <x:c r="M2253" s="2" t="str">
        <x:v>https://www.sec.gov/Archives/edgar/data/886982/000088698225000005/gs-20241231.htm</x:v>
      </x:c>
      <x:c r="N2253" s="2" t="str">
        <x:v>f-492</x:v>
      </x:c>
      <x:c r="O2253" s="2" t="str"/>
      <x:c r="P2253" s="2" t="str">
        <x:v>Exact XBRL anchor</x:v>
      </x:c>
      <x:c r="Q2253" s="2" t="str">
        <x:v>Payments for Repurchase of Common Stock</x:v>
      </x:c>
      <x:c r="R2253" s="2" t="str">
        <x:v>highlighted/GS_0000886982-25-000005_gs-20241231.htm</x:v>
      </x:c>
      <x:c r="S2253" s="2" t="str"/>
      <x:c r="T2253" s="2" t="str"/>
    </x:row>
    <x:row r="2254" ht="24" customHeight="1">
      <x:c r="C2254" s="2" t="str">
        <x:v>Historical Inputs!F2254</x:v>
      </x:c>
      <x:c r="D2254" s="2" t="str">
        <x:v>GS</x:v>
      </x:c>
      <x:c r="E2254" s="2" t="str">
        <x:v>FY2022</x:v>
      </x:c>
      <x:c r="F2254" s="2" t="str">
        <x:v>chargeoffs</x:v>
      </x:c>
      <x:c r="G2254" s="2" t="str">
        <x:v>n.a.</x:v>
      </x:c>
      <x:c r="H2254" s="2" t="str">
        <x:v>USDm</x:v>
      </x:c>
      <x:c r="I2254" s="2" t="str">
        <x:v>2022-12-31</x:v>
      </x:c>
      <x:c r="J2254" s="2" t="str"/>
      <x:c r="K2254" s="2" t="str"/>
      <x:c r="L2254" s="2" t="str"/>
      <x:c r="M2254" s="2" t="str"/>
      <x:c r="N2254" s="2" t="str"/>
      <x:c r="O2254" s="2" t="str"/>
      <x:c r="P2254" s="2" t="str">
        <x:v>Not reported / unavailable</x:v>
      </x:c>
      <x:c r="Q2254" s="2" t="str">
        <x:v>Gross loan charge-offs</x:v>
      </x:c>
      <x:c r="R2254" s="2" t="str"/>
      <x:c r="S2254" s="2" t="str"/>
      <x:c r="T2254" s="2" t="str"/>
    </x:row>
    <x:row r="2255" ht="24" customHeight="1">
      <x:c r="C2255" s="2" t="str">
        <x:v>Historical Inputs!F2255</x:v>
      </x:c>
      <x:c r="D2255" s="2" t="str">
        <x:v>GS</x:v>
      </x:c>
      <x:c r="E2255" s="2" t="str">
        <x:v>FY2022</x:v>
      </x:c>
      <x:c r="F2255" s="2" t="str">
        <x:v>recoveries</x:v>
      </x:c>
      <x:c r="G2255" s="2" t="str">
        <x:v>n.a.</x:v>
      </x:c>
      <x:c r="H2255" s="2" t="str">
        <x:v>USDm</x:v>
      </x:c>
      <x:c r="I2255" s="2" t="str">
        <x:v>2022-12-31</x:v>
      </x:c>
      <x:c r="J2255" s="2" t="str"/>
      <x:c r="K2255" s="2" t="str"/>
      <x:c r="L2255" s="2" t="str"/>
      <x:c r="M2255" s="2" t="str"/>
      <x:c r="N2255" s="2" t="str"/>
      <x:c r="O2255" s="2" t="str"/>
      <x:c r="P2255" s="2" t="str">
        <x:v>Not reported / unavailable</x:v>
      </x:c>
      <x:c r="Q2255" s="2" t="str">
        <x:v>Loan recoveries</x:v>
      </x:c>
      <x:c r="R2255" s="2" t="str"/>
      <x:c r="S2255" s="2" t="str"/>
      <x:c r="T2255" s="2" t="str"/>
    </x:row>
    <x:row r="2256" ht="24" customHeight="1">
      <x:c r="C2256" s="2" t="str">
        <x:v>Historical Inputs!F2256</x:v>
      </x:c>
      <x:c r="D2256" s="2" t="str">
        <x:v>GS</x:v>
      </x:c>
      <x:c r="E2256" s="2" t="str">
        <x:v>FY2022</x:v>
      </x:c>
      <x:c r="F2256" s="2" t="str">
        <x:v>rwa</x:v>
      </x:c>
      <x:c r="G2256" s="2" t="str">
        <x:v>n.a.</x:v>
      </x:c>
      <x:c r="H2256" s="2" t="str">
        <x:v>USDm</x:v>
      </x:c>
      <x:c r="I2256" s="2" t="str">
        <x:v>2022-12-31</x:v>
      </x:c>
      <x:c r="J2256" s="2" t="str"/>
      <x:c r="K2256" s="2" t="str"/>
      <x:c r="L2256" s="2" t="str"/>
      <x:c r="M2256" s="2" t="str"/>
      <x:c r="N2256" s="2" t="str"/>
      <x:c r="O2256" s="2" t="str"/>
      <x:c r="P2256" s="2" t="str">
        <x:v>Not reported / unavailable</x:v>
      </x:c>
      <x:c r="Q2256" s="2" t="str">
        <x:v>Risk-weighted assets</x:v>
      </x:c>
      <x:c r="R2256" s="2" t="str"/>
      <x:c r="S2256" s="2" t="str"/>
      <x:c r="T2256" s="2" t="str"/>
    </x:row>
    <x:row r="2257" ht="24" customHeight="1">
      <x:c r="C2257" s="2" t="str">
        <x:v>Historical Inputs!F2257</x:v>
      </x:c>
      <x:c r="D2257" s="2" t="str">
        <x:v>GS</x:v>
      </x:c>
      <x:c r="E2257" s="2" t="str">
        <x:v>FY2022</x:v>
      </x:c>
      <x:c r="F2257" s="2" t="str">
        <x:v>cet1_reported</x:v>
      </x:c>
      <x:c r="G2257" s="2" t="str">
        <x:v>n.a.</x:v>
      </x:c>
      <x:c r="H2257" s="2" t="str">
        <x:v>%</x:v>
      </x:c>
      <x:c r="I2257" s="2" t="str">
        <x:v>2022-12-31</x:v>
      </x:c>
      <x:c r="J2257" s="2" t="str"/>
      <x:c r="K2257" s="2" t="str"/>
      <x:c r="L2257" s="2" t="str"/>
      <x:c r="M2257" s="2" t="str"/>
      <x:c r="N2257" s="2" t="str"/>
      <x:c r="O2257" s="2" t="str"/>
      <x:c r="P2257" s="2" t="str">
        <x:v>Not reported / unavailable</x:v>
      </x:c>
      <x:c r="Q2257" s="2" t="str">
        <x:v>Actual standardized CET1 ratio</x:v>
      </x:c>
      <x:c r="R2257" s="2" t="str"/>
      <x:c r="S2257" s="2" t="str"/>
      <x:c r="T2257" s="2" t="str"/>
    </x:row>
    <x:row r="2258" ht="24" customHeight="1">
      <x:c r="C2258" s="2" t="str">
        <x:v>Historical Inputs!F2258</x:v>
      </x:c>
      <x:c r="D2258" s="2" t="str">
        <x:v>GS</x:v>
      </x:c>
      <x:c r="E2258" s="2" t="str">
        <x:v>FY2022</x:v>
      </x:c>
      <x:c r="F2258" s="2" t="str">
        <x:v>nim_reported</x:v>
      </x:c>
      <x:c r="G2258" s="2" t="str">
        <x:v>n.a.</x:v>
      </x:c>
      <x:c r="H2258" s="2" t="str">
        <x:v>%</x:v>
      </x:c>
      <x:c r="I2258" s="2" t="str">
        <x:v>2022-12-31</x:v>
      </x:c>
      <x:c r="J2258" s="2" t="str"/>
      <x:c r="K2258" s="2" t="str"/>
      <x:c r="L2258" s="2" t="str"/>
      <x:c r="M2258" s="2" t="str"/>
      <x:c r="N2258" s="2" t="str"/>
      <x:c r="O2258" s="2" t="str"/>
      <x:c r="P2258" s="2" t="str">
        <x:v>Not reported / unavailable</x:v>
      </x:c>
      <x:c r="Q2258" s="2" t="str">
        <x:v>Issuer reported net interest margin</x:v>
      </x:c>
      <x:c r="R2258" s="2" t="str"/>
      <x:c r="S2258" s="2" t="str"/>
      <x:c r="T2258" s="2" t="str"/>
    </x:row>
    <x:row r="2259" ht="24" customHeight="1">
      <x:c r="C2259" s="2" t="str">
        <x:v>Historical Inputs!F2259</x:v>
      </x:c>
      <x:c r="D2259" s="2" t="str">
        <x:v>GS</x:v>
      </x:c>
      <x:c r="E2259" s="2" t="str">
        <x:v>FY2022</x:v>
      </x:c>
      <x:c r="F2259" s="2" t="str">
        <x:v>bvps_reported</x:v>
      </x:c>
      <x:c r="G2259" s="2" t="n">
        <x:v>303.55</x:v>
      </x:c>
      <x:c r="H2259" s="2" t="str">
        <x:v>USD/shares</x:v>
      </x:c>
      <x:c r="I2259" s="2" t="str">
        <x:v>2022-12-31</x:v>
      </x:c>
      <x:c r="J2259" s="2" t="str">
        <x:v>2023-02-24</x:v>
      </x:c>
      <x:c r="K2259" s="2" t="str">
        <x:v>0000886982-23-000003</x:v>
      </x:c>
      <x:c r="L2259" s="2" t="str">
        <x:v>data/raw/filings/GS_0000886982-23-000003_gs-20221231.htm</x:v>
      </x:c>
      <x:c r="M2259" s="2" t="str">
        <x:v>https://www.sec.gov/Archives/edgar/data/886982/000088698223000003/gs-20221231.htm</x:v>
      </x:c>
      <x:c r="N2259" s="2" t="str"/>
      <x:c r="O2259" s="2" t="str"/>
      <x:c r="P2259" s="2" t="str">
        <x:v>Exact selected original table text</x:v>
      </x:c>
      <x:c r="Q2259" s="2" t="str">
        <x:v>Reported common book value per share</x:v>
      </x:c>
      <x:c r="R2259" s="2" t="str">
        <x:v>highlighted/GS_0000886982-23-000003_gs-20221231.htm</x:v>
      </x:c>
      <x:c r="S2259" s="2" t="str"/>
      <x:c r="T2259" s="2" t="str"/>
    </x:row>
    <x:row r="2260" ht="24" customHeight="1">
      <x:c r="C2260" s="2" t="str">
        <x:v>Historical Inputs!F2260</x:v>
      </x:c>
      <x:c r="D2260" s="2" t="str">
        <x:v>GS</x:v>
      </x:c>
      <x:c r="E2260" s="2" t="str">
        <x:v>FY2022</x:v>
      </x:c>
      <x:c r="F2260" s="2" t="str">
        <x:v>tbvps_reported</x:v>
      </x:c>
      <x:c r="G2260" s="2" t="n">
        <x:v>279.66</x:v>
      </x:c>
      <x:c r="H2260" s="2" t="str">
        <x:v>USD/shares</x:v>
      </x:c>
      <x:c r="I2260" s="2" t="str">
        <x:v>2022-12-31</x:v>
      </x:c>
      <x:c r="J2260" s="2" t="str">
        <x:v>2023-02-24</x:v>
      </x:c>
      <x:c r="K2260" s="2" t="str">
        <x:v>0000886982-23-000003</x:v>
      </x:c>
      <x:c r="L2260" s="2" t="str">
        <x:v>data/raw/filings/GS_0000886982-23-000003_gs-20221231.htm</x:v>
      </x:c>
      <x:c r="M2260" s="2" t="str">
        <x:v>https://www.sec.gov/Archives/edgar/data/886982/000088698223000003/gs-20221231.htm</x:v>
      </x:c>
      <x:c r="N2260" s="2" t="str"/>
      <x:c r="O2260" s="2" t="str"/>
      <x:c r="P2260" s="2" t="str">
        <x:v>Exact selected original table text</x:v>
      </x:c>
      <x:c r="Q2260" s="2" t="str">
        <x:v>Reported tangible book value per share</x:v>
      </x:c>
      <x:c r="R2260" s="2" t="str">
        <x:v>highlighted/GS_0000886982-23-000003_gs-20221231.htm</x:v>
      </x:c>
      <x:c r="S2260" s="2" t="str"/>
      <x:c r="T2260" s="2" t="str"/>
    </x:row>
    <x:row r="2261" ht="24" customHeight="1">
      <x:c r="C2261" s="2" t="str">
        <x:v>Historical Inputs!F2261</x:v>
      </x:c>
      <x:c r="D2261" s="2" t="str">
        <x:v>GS</x:v>
      </x:c>
      <x:c r="E2261" s="2" t="str">
        <x:v>FY2022</x:v>
      </x:c>
      <x:c r="F2261" s="2" t="str">
        <x:v>tce_reported</x:v>
      </x:c>
      <x:c r="G2261" s="2" t="str">
        <x:v>n.a.</x:v>
      </x:c>
      <x:c r="H2261" s="2" t="str">
        <x:v>USDm</x:v>
      </x:c>
      <x:c r="I2261" s="2" t="str">
        <x:v>2022-12-31</x:v>
      </x:c>
      <x:c r="J2261" s="2" t="str"/>
      <x:c r="K2261" s="2" t="str"/>
      <x:c r="L2261" s="2" t="str"/>
      <x:c r="M2261" s="2" t="str"/>
      <x:c r="N2261" s="2" t="str"/>
      <x:c r="O2261" s="2" t="str"/>
      <x:c r="P2261" s="2" t="str">
        <x:v>Not reported / unavailable</x:v>
      </x:c>
      <x:c r="Q2261" s="2" t="str">
        <x:v>Reported tangible common equity</x:v>
      </x:c>
      <x:c r="R2261" s="2" t="str"/>
      <x:c r="S2261" s="2" t="str"/>
      <x:c r="T2261" s="2" t="str"/>
    </x:row>
    <x:row r="2262" ht="24" customHeight="1">
      <x:c r="C2262" s="2" t="str">
        <x:v>Historical Inputs!F2262</x:v>
      </x:c>
      <x:c r="D2262" s="2" t="str">
        <x:v>GS</x:v>
      </x:c>
      <x:c r="E2262" s="2" t="str">
        <x:v>FY2023</x:v>
      </x:c>
      <x:c r="F2262" s="2" t="str">
        <x:v>assets</x:v>
      </x:c>
      <x:c r="G2262" s="2" t="n">
        <x:v>1641594</x:v>
      </x:c>
      <x:c r="H2262" s="2" t="str">
        <x:v>USD</x:v>
      </x:c>
      <x:c r="I2262" s="2" t="str">
        <x:v>2023-12-31</x:v>
      </x:c>
      <x:c r="J2262" s="2" t="str">
        <x:v>2025-02-27</x:v>
      </x:c>
      <x:c r="K2262" s="2" t="str">
        <x:v>0000886982-25-000005</x:v>
      </x:c>
      <x:c r="L2262" s="2" t="str">
        <x:v>data/raw/filings/GS_0000886982-25-000005_gs-20241231.htm</x:v>
      </x:c>
      <x:c r="M2262" s="2" t="str">
        <x:v>https://www.sec.gov/Archives/edgar/data/886982/000088698225000005/gs-20241231.htm</x:v>
      </x:c>
      <x:c r="N2262" s="2" t="str">
        <x:v>f-5856</x:v>
      </x:c>
      <x:c r="O2262" s="2" t="str"/>
      <x:c r="P2262" s="2" t="str">
        <x:v>Exact XBRL anchor</x:v>
      </x:c>
      <x:c r="Q2262" s="2" t="str">
        <x:v>Assets</x:v>
      </x:c>
      <x:c r="R2262" s="2" t="str">
        <x:v>highlighted/GS_0000886982-25-000005_gs-20241231.htm</x:v>
      </x:c>
      <x:c r="S2262" s="2" t="str"/>
      <x:c r="T2262" s="2" t="str"/>
    </x:row>
    <x:row r="2263" ht="24" customHeight="1">
      <x:c r="C2263" s="2" t="str">
        <x:v>Historical Inputs!F2263</x:v>
      </x:c>
      <x:c r="D2263" s="2" t="str">
        <x:v>GS</x:v>
      </x:c>
      <x:c r="E2263" s="2" t="str">
        <x:v>FY2023</x:v>
      </x:c>
      <x:c r="F2263" s="2" t="str">
        <x:v>liabilities</x:v>
      </x:c>
      <x:c r="G2263" s="2" t="n">
        <x:v>1524689</x:v>
      </x:c>
      <x:c r="H2263" s="2" t="str">
        <x:v>USD</x:v>
      </x:c>
      <x:c r="I2263" s="2" t="str">
        <x:v>2023-12-31</x:v>
      </x:c>
      <x:c r="J2263" s="2" t="str">
        <x:v>2025-02-27</x:v>
      </x:c>
      <x:c r="K2263" s="2" t="str">
        <x:v>0000886982-25-000005</x:v>
      </x:c>
      <x:c r="L2263" s="2" t="str">
        <x:v>data/raw/filings/GS_0000886982-25-000005_gs-20241231.htm</x:v>
      </x:c>
      <x:c r="M2263" s="2" t="str">
        <x:v>https://www.sec.gov/Archives/edgar/data/886982/000088698225000005/gs-20241231.htm</x:v>
      </x:c>
      <x:c r="N2263" s="2" t="str">
        <x:v>f-599</x:v>
      </x:c>
      <x:c r="O2263" s="2" t="str"/>
      <x:c r="P2263" s="2" t="str">
        <x:v>Exact XBRL anchor</x:v>
      </x:c>
      <x:c r="Q2263" s="2" t="str">
        <x:v>Liabilities</x:v>
      </x:c>
      <x:c r="R2263" s="2" t="str">
        <x:v>highlighted/GS_0000886982-25-000005_gs-20241231.htm</x:v>
      </x:c>
      <x:c r="S2263" s="2" t="str"/>
      <x:c r="T2263" s="2" t="str"/>
    </x:row>
    <x:row r="2264" ht="24" customHeight="1">
      <x:c r="C2264" s="2" t="str">
        <x:v>Historical Inputs!F2264</x:v>
      </x:c>
      <x:c r="D2264" s="2" t="str">
        <x:v>GS</x:v>
      </x:c>
      <x:c r="E2264" s="2" t="str">
        <x:v>FY2023</x:v>
      </x:c>
      <x:c r="F2264" s="2" t="str">
        <x:v>equity</x:v>
      </x:c>
      <x:c r="G2264" s="2" t="n">
        <x:v>116905</x:v>
      </x:c>
      <x:c r="H2264" s="2" t="str">
        <x:v>USD</x:v>
      </x:c>
      <x:c r="I2264" s="2" t="str">
        <x:v>2023-12-31</x:v>
      </x:c>
      <x:c r="J2264" s="2" t="str">
        <x:v>2026-02-25</x:v>
      </x:c>
      <x:c r="K2264" s="2" t="str">
        <x:v>0000886982-26-000091</x:v>
      </x:c>
      <x:c r="L2264" s="2" t="str">
        <x:v>data/raw/filings/GS_0000886982-26-000091_gs-20251231.htm</x:v>
      </x:c>
      <x:c r="M2264" s="2" t="str">
        <x:v>https://www.sec.gov/Archives/edgar/data/886982/000088698226000091/gs-20251231.htm</x:v>
      </x:c>
      <x:c r="N2264" s="2" t="str">
        <x:v>f-386</x:v>
      </x:c>
      <x:c r="O2264" s="2" t="str"/>
      <x:c r="P2264" s="2" t="str">
        <x:v>Exact XBRL anchor</x:v>
      </x:c>
      <x:c r="Q2264" s="2" t="str">
        <x:v>Stockholders' Equity Attributable to Parent</x:v>
      </x:c>
      <x:c r="R2264" s="2" t="str">
        <x:v>highlighted/GS_0000886982-26-000091_gs-20251231.htm</x:v>
      </x:c>
      <x:c r="S2264" s="2" t="str"/>
      <x:c r="T2264" s="2" t="str"/>
    </x:row>
    <x:row r="2265" ht="24" customHeight="1">
      <x:c r="C2265" s="2" t="str">
        <x:v>Historical Inputs!F2265</x:v>
      </x:c>
      <x:c r="D2265" s="2" t="str">
        <x:v>GS</x:v>
      </x:c>
      <x:c r="E2265" s="2" t="str">
        <x:v>FY2023</x:v>
      </x:c>
      <x:c r="F2265" s="2" t="str">
        <x:v>preferred</x:v>
      </x:c>
      <x:c r="G2265" s="2" t="n">
        <x:v>11203</x:v>
      </x:c>
      <x:c r="H2265" s="2" t="str">
        <x:v>USD</x:v>
      </x:c>
      <x:c r="I2265" s="2" t="str">
        <x:v>2023-12-31</x:v>
      </x:c>
      <x:c r="J2265" s="2" t="str">
        <x:v>2025-02-27</x:v>
      </x:c>
      <x:c r="K2265" s="2" t="str">
        <x:v>0000886982-25-000005</x:v>
      </x:c>
      <x:c r="L2265" s="2" t="str">
        <x:v>data/raw/filings/GS_0000886982-25-000005_gs-20241231.htm</x:v>
      </x:c>
      <x:c r="M2265" s="2" t="str">
        <x:v>https://www.sec.gov/Archives/edgar/data/886982/000088698225000005/gs-20241231.htm</x:v>
      </x:c>
      <x:c r="N2265" s="2" t="str">
        <x:v>f-5177</x:v>
      </x:c>
      <x:c r="O2265" s="2" t="str"/>
      <x:c r="P2265" s="2" t="str">
        <x:v>Exact XBRL anchor</x:v>
      </x:c>
      <x:c r="Q2265" s="2" t="str">
        <x:v>Preferred Stock, Value, Issued</x:v>
      </x:c>
      <x:c r="R2265" s="2" t="str">
        <x:v>highlighted/GS_0000886982-25-000005_gs-20241231.htm</x:v>
      </x:c>
      <x:c r="S2265" s="2" t="str"/>
      <x:c r="T2265" s="2" t="str"/>
    </x:row>
    <x:row r="2266" ht="24" customHeight="1">
      <x:c r="C2266" s="2" t="str">
        <x:v>Historical Inputs!F2266</x:v>
      </x:c>
      <x:c r="D2266" s="2" t="str">
        <x:v>GS</x:v>
      </x:c>
      <x:c r="E2266" s="2" t="str">
        <x:v>FY2023</x:v>
      </x:c>
      <x:c r="F2266" s="2" t="str">
        <x:v>common_equity_reported</x:v>
      </x:c>
      <x:c r="G2266" s="2" t="n">
        <x:v>105702</x:v>
      </x:c>
      <x:c r="H2266" s="2" t="str">
        <x:v>USD</x:v>
      </x:c>
      <x:c r="I2266" s="2" t="str">
        <x:v>2023-12-31</x:v>
      </x:c>
      <x:c r="J2266" s="2" t="str">
        <x:v>2025-02-27</x:v>
      </x:c>
      <x:c r="K2266" s="2" t="str">
        <x:v>0000886982-25-000005</x:v>
      </x:c>
      <x:c r="L2266" s="2" t="str">
        <x:v>data/raw/filings/GS_0000886982-25-000005_gs-20241231.htm</x:v>
      </x:c>
      <x:c r="M2266" s="2" t="str">
        <x:v>https://www.sec.gov/Archives/edgar/data/886982/000088698225000005/gs-20241231.htm</x:v>
      </x:c>
      <x:c r="N2266" s="2" t="str">
        <x:v>f-5165</x:v>
      </x:c>
      <x:c r="O2266" s="2" t="str"/>
      <x:c r="P2266" s="2" t="str">
        <x:v>Exact XBRL anchor</x:v>
      </x:c>
      <x:c r="Q2266" s="2" t="str">
        <x:v>Reported common shareholders equity</x:v>
      </x:c>
      <x:c r="R2266" s="2" t="str">
        <x:v>highlighted/GS_0000886982-25-000005_gs-20241231.htm</x:v>
      </x:c>
      <x:c r="S2266" s="2" t="str"/>
      <x:c r="T2266" s="2" t="str"/>
    </x:row>
    <x:row r="2267" ht="24" customHeight="1">
      <x:c r="C2267" s="2" t="str">
        <x:v>Historical Inputs!F2267</x:v>
      </x:c>
      <x:c r="D2267" s="2" t="str">
        <x:v>GS</x:v>
      </x:c>
      <x:c r="E2267" s="2" t="str">
        <x:v>FY2023</x:v>
      </x:c>
      <x:c r="F2267" s="2" t="str">
        <x:v>goodwill</x:v>
      </x:c>
      <x:c r="G2267" s="2" t="n">
        <x:v>5916</x:v>
      </x:c>
      <x:c r="H2267" s="2" t="str">
        <x:v>USD</x:v>
      </x:c>
      <x:c r="I2267" s="2" t="str">
        <x:v>2023-12-31</x:v>
      </x:c>
      <x:c r="J2267" s="2" t="str">
        <x:v>2025-02-27</x:v>
      </x:c>
      <x:c r="K2267" s="2" t="str">
        <x:v>0000886982-25-000005</x:v>
      </x:c>
      <x:c r="L2267" s="2" t="str">
        <x:v>data/raw/filings/GS_0000886982-25-000005_gs-20241231.htm</x:v>
      </x:c>
      <x:c r="M2267" s="2" t="str">
        <x:v>https://www.sec.gov/Archives/edgar/data/886982/000088698225000005/gs-20241231.htm</x:v>
      </x:c>
      <x:c r="N2267" s="2" t="str">
        <x:v>f-4011</x:v>
      </x:c>
      <x:c r="O2267" s="2" t="str"/>
      <x:c r="P2267" s="2" t="str">
        <x:v>Exact XBRL anchor</x:v>
      </x:c>
      <x:c r="Q2267" s="2" t="str">
        <x:v>Goodwill</x:v>
      </x:c>
      <x:c r="R2267" s="2" t="str">
        <x:v>highlighted/GS_0000886982-25-000005_gs-20241231.htm</x:v>
      </x:c>
      <x:c r="S2267" s="2" t="str"/>
      <x:c r="T2267" s="2" t="str"/>
    </x:row>
    <x:row r="2268" ht="24" customHeight="1">
      <x:c r="C2268" s="2" t="str">
        <x:v>Historical Inputs!F2268</x:v>
      </x:c>
      <x:c r="D2268" s="2" t="str">
        <x:v>GS</x:v>
      </x:c>
      <x:c r="E2268" s="2" t="str">
        <x:v>FY2023</x:v>
      </x:c>
      <x:c r="F2268" s="2" t="str">
        <x:v>intangibles</x:v>
      </x:c>
      <x:c r="G2268" s="2" t="n">
        <x:v>1177</x:v>
      </x:c>
      <x:c r="H2268" s="2" t="str">
        <x:v>USD</x:v>
      </x:c>
      <x:c r="I2268" s="2" t="str">
        <x:v>2023-12-31</x:v>
      </x:c>
      <x:c r="J2268" s="2" t="str">
        <x:v>2025-02-27</x:v>
      </x:c>
      <x:c r="K2268" s="2" t="str">
        <x:v>0000886982-25-000005</x:v>
      </x:c>
      <x:c r="L2268" s="2" t="str">
        <x:v>data/raw/filings/GS_0000886982-25-000005_gs-20241231.htm</x:v>
      </x:c>
      <x:c r="M2268" s="2" t="str">
        <x:v>https://www.sec.gov/Archives/edgar/data/886982/000088698225000005/gs-20241231.htm</x:v>
      </x:c>
      <x:c r="N2268" s="2" t="str">
        <x:v>f-4032</x:v>
      </x:c>
      <x:c r="O2268" s="2" t="str"/>
      <x:c r="P2268" s="2" t="str">
        <x:v>Exact XBRL anchor</x:v>
      </x:c>
      <x:c r="Q2268" s="2" t="str">
        <x:v>Intangible Assets, Net (Excluding Goodwill)</x:v>
      </x:c>
      <x:c r="R2268" s="2" t="str">
        <x:v>highlighted/GS_0000886982-25-000005_gs-20241231.htm</x:v>
      </x:c>
      <x:c r="S2268" s="2" t="str"/>
      <x:c r="T2268" s="2" t="str"/>
    </x:row>
    <x:row r="2269" ht="24" customHeight="1">
      <x:c r="C2269" s="2" t="str">
        <x:v>Historical Inputs!F2269</x:v>
      </x:c>
      <x:c r="D2269" s="2" t="str">
        <x:v>GS</x:v>
      </x:c>
      <x:c r="E2269" s="2" t="str">
        <x:v>FY2023</x:v>
      </x:c>
      <x:c r="F2269" s="2" t="str">
        <x:v>intangibles_total</x:v>
      </x:c>
      <x:c r="G2269" s="2" t="str">
        <x:v>n.a.</x:v>
      </x:c>
      <x:c r="H2269" s="2" t="str">
        <x:v>USDm</x:v>
      </x:c>
      <x:c r="I2269" s="2" t="str">
        <x:v>2023-12-31</x:v>
      </x:c>
      <x:c r="J2269" s="2" t="str"/>
      <x:c r="K2269" s="2" t="str"/>
      <x:c r="L2269" s="2" t="str"/>
      <x:c r="M2269" s="2" t="str"/>
      <x:c r="N2269" s="2" t="str"/>
      <x:c r="O2269" s="2" t="str"/>
      <x:c r="P2269" s="2" t="str">
        <x:v>Not reported / unavailable</x:v>
      </x:c>
      <x:c r="Q2269" s="2" t="str">
        <x:v>Reported goodwill and intangible assets combined</x:v>
      </x:c>
      <x:c r="R2269" s="2" t="str"/>
      <x:c r="S2269" s="2" t="str"/>
      <x:c r="T2269" s="2" t="str"/>
    </x:row>
    <x:row r="2270" ht="24" customHeight="1">
      <x:c r="C2270" s="2" t="str">
        <x:v>Historical Inputs!F2270</x:v>
      </x:c>
      <x:c r="D2270" s="2" t="str">
        <x:v>GS</x:v>
      </x:c>
      <x:c r="E2270" s="2" t="str">
        <x:v>FY2023</x:v>
      </x:c>
      <x:c r="F2270" s="2" t="str">
        <x:v>shares_end</x:v>
      </x:c>
      <x:c r="G2270" s="2" t="n">
        <x:v>323.376354</x:v>
      </x:c>
      <x:c r="H2270" s="2" t="str">
        <x:v>shares</x:v>
      </x:c>
      <x:c r="I2270" s="2" t="str">
        <x:v>2023-12-31</x:v>
      </x:c>
      <x:c r="J2270" s="2" t="str">
        <x:v>2025-02-27</x:v>
      </x:c>
      <x:c r="K2270" s="2" t="str">
        <x:v>0000886982-25-000005</x:v>
      </x:c>
      <x:c r="L2270" s="2" t="str">
        <x:v>data/raw/filings/GS_0000886982-25-000005_gs-20241231.htm</x:v>
      </x:c>
      <x:c r="M2270" s="2" t="str">
        <x:v>https://www.sec.gov/Archives/edgar/data/886982/000088698225000005/gs-20241231.htm</x:v>
      </x:c>
      <x:c r="N2270" s="2" t="str">
        <x:v>f-268</x:v>
      </x:c>
      <x:c r="O2270" s="2" t="str"/>
      <x:c r="P2270" s="2" t="str">
        <x:v>Exact XBRL anchor</x:v>
      </x:c>
      <x:c r="Q2270" s="2" t="str">
        <x:v>Common Stock, Shares, Outstanding</x:v>
      </x:c>
      <x:c r="R2270" s="2" t="str">
        <x:v>highlighted/GS_0000886982-25-000005_gs-20241231.htm</x:v>
      </x:c>
      <x:c r="S2270" s="2" t="str"/>
      <x:c r="T2270" s="2" t="str"/>
    </x:row>
    <x:row r="2271" ht="24" customHeight="1">
      <x:c r="C2271" s="2" t="str">
        <x:v>Historical Inputs!F2271</x:v>
      </x:c>
      <x:c r="D2271" s="2" t="str">
        <x:v>GS</x:v>
      </x:c>
      <x:c r="E2271" s="2" t="str">
        <x:v>FY2023</x:v>
      </x:c>
      <x:c r="F2271" s="2" t="str">
        <x:v>shares_issued</x:v>
      </x:c>
      <x:c r="G2271" s="2" t="n">
        <x:v>922.89503</x:v>
      </x:c>
      <x:c r="H2271" s="2" t="str">
        <x:v>shares</x:v>
      </x:c>
      <x:c r="I2271" s="2" t="str">
        <x:v>2023-12-31</x:v>
      </x:c>
      <x:c r="J2271" s="2" t="str">
        <x:v>2025-02-27</x:v>
      </x:c>
      <x:c r="K2271" s="2" t="str">
        <x:v>0000886982-25-000005</x:v>
      </x:c>
      <x:c r="L2271" s="2" t="str">
        <x:v>data/raw/filings/GS_0000886982-25-000005_gs-20241231.htm</x:v>
      </x:c>
      <x:c r="M2271" s="2" t="str">
        <x:v>https://www.sec.gov/Archives/edgar/data/886982/000088698225000005/gs-20241231.htm</x:v>
      </x:c>
      <x:c r="N2271" s="2" t="str">
        <x:v>f-266</x:v>
      </x:c>
      <x:c r="O2271" s="2" t="str"/>
      <x:c r="P2271" s="2" t="str">
        <x:v>Exact XBRL anchor</x:v>
      </x:c>
      <x:c r="Q2271" s="2" t="str">
        <x:v>Common Stock, Shares, Issued</x:v>
      </x:c>
      <x:c r="R2271" s="2" t="str">
        <x:v>highlighted/GS_0000886982-25-000005_gs-20241231.htm</x:v>
      </x:c>
      <x:c r="S2271" s="2" t="str"/>
      <x:c r="T2271" s="2" t="str"/>
    </x:row>
    <x:row r="2272" ht="24" customHeight="1">
      <x:c r="C2272" s="2" t="str">
        <x:v>Historical Inputs!F2272</x:v>
      </x:c>
      <x:c r="D2272" s="2" t="str">
        <x:v>GS</x:v>
      </x:c>
      <x:c r="E2272" s="2" t="str">
        <x:v>FY2023</x:v>
      </x:c>
      <x:c r="F2272" s="2" t="str">
        <x:v>shares_treasury</x:v>
      </x:c>
      <x:c r="G2272" s="2" t="str">
        <x:v>n.a.</x:v>
      </x:c>
      <x:c r="H2272" s="2" t="str">
        <x:v>million</x:v>
      </x:c>
      <x:c r="I2272" s="2" t="str">
        <x:v>2023-12-31</x:v>
      </x:c>
      <x:c r="J2272" s="2" t="str"/>
      <x:c r="K2272" s="2" t="str"/>
      <x:c r="L2272" s="2" t="str"/>
      <x:c r="M2272" s="2" t="str"/>
      <x:c r="N2272" s="2" t="str"/>
      <x:c r="O2272" s="2" t="str"/>
      <x:c r="P2272" s="2" t="str">
        <x:v>Not reported / unavailable</x:v>
      </x:c>
      <x:c r="Q2272" s="2" t="str">
        <x:v>Shares Treasury</x:v>
      </x:c>
      <x:c r="R2272" s="2" t="str"/>
      <x:c r="S2272" s="2" t="str"/>
      <x:c r="T2272" s="2" t="str"/>
    </x:row>
    <x:row r="2273" ht="24" customHeight="1">
      <x:c r="C2273" s="2" t="str">
        <x:v>Historical Inputs!F2273</x:v>
      </x:c>
      <x:c r="D2273" s="2" t="str">
        <x:v>GS</x:v>
      </x:c>
      <x:c r="E2273" s="2" t="str">
        <x:v>FY2023</x:v>
      </x:c>
      <x:c r="F2273" s="2" t="str">
        <x:v>deposits</x:v>
      </x:c>
      <x:c r="G2273" s="2" t="n">
        <x:v>428417</x:v>
      </x:c>
      <x:c r="H2273" s="2" t="str">
        <x:v>USD</x:v>
      </x:c>
      <x:c r="I2273" s="2" t="str">
        <x:v>2023-12-31</x:v>
      </x:c>
      <x:c r="J2273" s="2" t="str">
        <x:v>2025-02-27</x:v>
      </x:c>
      <x:c r="K2273" s="2" t="str">
        <x:v>0000886982-25-000005</x:v>
      </x:c>
      <x:c r="L2273" s="2" t="str">
        <x:v>data/raw/filings/GS_0000886982-25-000005_gs-20241231.htm</x:v>
      </x:c>
      <x:c r="M2273" s="2" t="str">
        <x:v>https://www.sec.gov/Archives/edgar/data/886982/000088698225000005/gs-20241231.htm</x:v>
      </x:c>
      <x:c r="N2273" s="2" t="str">
        <x:v>f-4070</x:v>
      </x:c>
      <x:c r="O2273" s="2" t="str"/>
      <x:c r="P2273" s="2" t="str">
        <x:v>Exact XBRL anchor</x:v>
      </x:c>
      <x:c r="Q2273" s="2" t="str">
        <x:v>Deposits</x:v>
      </x:c>
      <x:c r="R2273" s="2" t="str">
        <x:v>highlighted/GS_0000886982-25-000005_gs-20241231.htm</x:v>
      </x:c>
      <x:c r="S2273" s="2" t="str"/>
      <x:c r="T2273" s="2" t="str"/>
    </x:row>
    <x:row r="2274" ht="24" customHeight="1">
      <x:c r="C2274" s="2" t="str">
        <x:v>Historical Inputs!F2274</x:v>
      </x:c>
      <x:c r="D2274" s="2" t="str">
        <x:v>GS</x:v>
      </x:c>
      <x:c r="E2274" s="2" t="str">
        <x:v>FY2023</x:v>
      </x:c>
      <x:c r="F2274" s="2" t="str">
        <x:v>loans_gross</x:v>
      </x:c>
      <x:c r="G2274" s="2" t="str">
        <x:v>n.a.</x:v>
      </x:c>
      <x:c r="H2274" s="2" t="str">
        <x:v>USDm</x:v>
      </x:c>
      <x:c r="I2274" s="2" t="str">
        <x:v>2023-12-31</x:v>
      </x:c>
      <x:c r="J2274" s="2" t="str"/>
      <x:c r="K2274" s="2" t="str"/>
      <x:c r="L2274" s="2" t="str"/>
      <x:c r="M2274" s="2" t="str"/>
      <x:c r="N2274" s="2" t="str"/>
      <x:c r="O2274" s="2" t="str"/>
      <x:c r="P2274" s="2" t="str">
        <x:v>Not reported / unavailable</x:v>
      </x:c>
      <x:c r="Q2274" s="2" t="str">
        <x:v>Gross loans and leases selected definition</x:v>
      </x:c>
      <x:c r="R2274" s="2" t="str"/>
      <x:c r="S2274" s="2" t="str"/>
      <x:c r="T2274" s="2" t="str"/>
    </x:row>
    <x:row r="2275" ht="24" customHeight="1">
      <x:c r="C2275" s="2" t="str">
        <x:v>Historical Inputs!F2275</x:v>
      </x:c>
      <x:c r="D2275" s="2" t="str">
        <x:v>GS</x:v>
      </x:c>
      <x:c r="E2275" s="2" t="str">
        <x:v>FY2023</x:v>
      </x:c>
      <x:c r="F2275" s="2" t="str">
        <x:v>loans_net</x:v>
      </x:c>
      <x:c r="G2275" s="2" t="str">
        <x:v>n.a.</x:v>
      </x:c>
      <x:c r="H2275" s="2" t="str">
        <x:v>USDm</x:v>
      </x:c>
      <x:c r="I2275" s="2" t="str">
        <x:v>2023-12-31</x:v>
      </x:c>
      <x:c r="J2275" s="2" t="str"/>
      <x:c r="K2275" s="2" t="str"/>
      <x:c r="L2275" s="2" t="str"/>
      <x:c r="M2275" s="2" t="str"/>
      <x:c r="N2275" s="2" t="str"/>
      <x:c r="O2275" s="2" t="str"/>
      <x:c r="P2275" s="2" t="str">
        <x:v>Not reported / unavailable</x:v>
      </x:c>
      <x:c r="Q2275" s="2" t="str">
        <x:v>Net loans after allowance selected definition</x:v>
      </x:c>
      <x:c r="R2275" s="2" t="str"/>
      <x:c r="S2275" s="2" t="str"/>
      <x:c r="T2275" s="2" t="str"/>
    </x:row>
    <x:row r="2276" ht="24" customHeight="1">
      <x:c r="C2276" s="2" t="str">
        <x:v>Historical Inputs!F2276</x:v>
      </x:c>
      <x:c r="D2276" s="2" t="str">
        <x:v>GS</x:v>
      </x:c>
      <x:c r="E2276" s="2" t="str">
        <x:v>FY2023</x:v>
      </x:c>
      <x:c r="F2276" s="2" t="str">
        <x:v>allowance</x:v>
      </x:c>
      <x:c r="G2276" s="2" t="n">
        <x:v>5050</x:v>
      </x:c>
      <x:c r="H2276" s="2" t="str">
        <x:v>USD</x:v>
      </x:c>
      <x:c r="I2276" s="2" t="str">
        <x:v>2023-12-31</x:v>
      </x:c>
      <x:c r="J2276" s="2" t="str">
        <x:v>2026-02-25</x:v>
      </x:c>
      <x:c r="K2276" s="2" t="str">
        <x:v>0000886982-26-000091</x:v>
      </x:c>
      <x:c r="L2276" s="2" t="str">
        <x:v>data/raw/filings/GS_0000886982-26-000091_gs-20251231.htm</x:v>
      </x:c>
      <x:c r="M2276" s="2" t="str">
        <x:v>https://www.sec.gov/Archives/edgar/data/886982/000088698226000091/gs-20251231.htm</x:v>
      </x:c>
      <x:c r="N2276" s="2" t="str">
        <x:v>f-3513</x:v>
      </x:c>
      <x:c r="O2276" s="2" t="str"/>
      <x:c r="P2276" s="2" t="str">
        <x:v>Exact XBRL anchor</x:v>
      </x:c>
      <x:c r="Q2276" s="2" t="str">
        <x:v>Financing Receivable, Allowance for Credit Loss</x:v>
      </x:c>
      <x:c r="R2276" s="2" t="str">
        <x:v>highlighted/GS_0000886982-26-000091_gs-20251231.htm</x:v>
      </x:c>
      <x:c r="S2276" s="2" t="str"/>
      <x:c r="T2276" s="2" t="str"/>
    </x:row>
    <x:row r="2277" ht="24" customHeight="1">
      <x:c r="C2277" s="2" t="str">
        <x:v>Historical Inputs!F2277</x:v>
      </x:c>
      <x:c r="D2277" s="2" t="str">
        <x:v>GS</x:v>
      </x:c>
      <x:c r="E2277" s="2" t="str">
        <x:v>FY2023</x:v>
      </x:c>
      <x:c r="F2277" s="2" t="str">
        <x:v>nonaccrual</x:v>
      </x:c>
      <x:c r="G2277" s="2" t="str">
        <x:v>n.a.</x:v>
      </x:c>
      <x:c r="H2277" s="2" t="str">
        <x:v>USDm</x:v>
      </x:c>
      <x:c r="I2277" s="2" t="str">
        <x:v>2023-12-31</x:v>
      </x:c>
      <x:c r="J2277" s="2" t="str"/>
      <x:c r="K2277" s="2" t="str"/>
      <x:c r="L2277" s="2" t="str"/>
      <x:c r="M2277" s="2" t="str"/>
      <x:c r="N2277" s="2" t="str"/>
      <x:c r="O2277" s="2" t="str"/>
      <x:c r="P2277" s="2" t="str">
        <x:v>Not reported / unavailable</x:v>
      </x:c>
      <x:c r="Q2277" s="2" t="str">
        <x:v>Nonaccrual</x:v>
      </x:c>
      <x:c r="R2277" s="2" t="str"/>
      <x:c r="S2277" s="2" t="str"/>
      <x:c r="T2277" s="2" t="str"/>
    </x:row>
    <x:row r="2278" ht="24" customHeight="1">
      <x:c r="C2278" s="2" t="str">
        <x:v>Historical Inputs!F2278</x:v>
      </x:c>
      <x:c r="D2278" s="2" t="str">
        <x:v>GS</x:v>
      </x:c>
      <x:c r="E2278" s="2" t="str">
        <x:v>FY2023</x:v>
      </x:c>
      <x:c r="F2278" s="2" t="str">
        <x:v>cash</x:v>
      </x:c>
      <x:c r="G2278" s="2" t="n">
        <x:v>241577</x:v>
      </x:c>
      <x:c r="H2278" s="2" t="str">
        <x:v>USD</x:v>
      </x:c>
      <x:c r="I2278" s="2" t="str">
        <x:v>2023-12-31</x:v>
      </x:c>
      <x:c r="J2278" s="2" t="str">
        <x:v>2025-02-27</x:v>
      </x:c>
      <x:c r="K2278" s="2" t="str">
        <x:v>0000886982-25-000005</x:v>
      </x:c>
      <x:c r="L2278" s="2" t="str">
        <x:v>data/raw/filings/GS_0000886982-25-000005_gs-20241231.htm</x:v>
      </x:c>
      <x:c r="M2278" s="2" t="str">
        <x:v>https://www.sec.gov/Archives/edgar/data/886982/000088698225000005/gs-20241231.htm</x:v>
      </x:c>
      <x:c r="N2278" s="2" t="str">
        <x:v>f-188</x:v>
      </x:c>
      <x:c r="O2278" s="2" t="str"/>
      <x:c r="P2278" s="2" t="str">
        <x:v>Exact XBRL anchor</x:v>
      </x:c>
      <x:c r="Q2278" s="2" t="str">
        <x:v>Cash and Cash Equivalents, at Carrying Value</x:v>
      </x:c>
      <x:c r="R2278" s="2" t="str">
        <x:v>highlighted/GS_0000886982-25-000005_gs-20241231.htm</x:v>
      </x:c>
      <x:c r="S2278" s="2" t="str"/>
      <x:c r="T2278" s="2" t="str"/>
    </x:row>
    <x:row r="2279" ht="24" customHeight="1">
      <x:c r="C2279" s="2" t="str">
        <x:v>Historical Inputs!F2279</x:v>
      </x:c>
      <x:c r="D2279" s="2" t="str">
        <x:v>GS</x:v>
      </x:c>
      <x:c r="E2279" s="2" t="str">
        <x:v>FY2023</x:v>
      </x:c>
      <x:c r="F2279" s="2" t="str">
        <x:v>aoci</x:v>
      </x:c>
      <x:c r="G2279" s="2" t="n">
        <x:v>-2918</x:v>
      </x:c>
      <x:c r="H2279" s="2" t="str">
        <x:v>USD</x:v>
      </x:c>
      <x:c r="I2279" s="2" t="str">
        <x:v>2023-12-31</x:v>
      </x:c>
      <x:c r="J2279" s="2" t="str">
        <x:v>2025-02-27</x:v>
      </x:c>
      <x:c r="K2279" s="2" t="str">
        <x:v>0000886982-25-000005</x:v>
      </x:c>
      <x:c r="L2279" s="2" t="str">
        <x:v>data/raw/filings/GS_0000886982-25-000005_gs-20241231.htm</x:v>
      </x:c>
      <x:c r="M2279" s="2" t="str">
        <x:v>https://www.sec.gov/Archives/edgar/data/886982/000088698225000005/gs-20241231.htm</x:v>
      </x:c>
      <x:c r="N2279" s="2" t="str">
        <x:v>f-280</x:v>
      </x:c>
      <x:c r="O2279" s="2" t="str"/>
      <x:c r="P2279" s="2" t="str">
        <x:v>Exact XBRL anchor</x:v>
      </x:c>
      <x:c r="Q2279" s="2" t="str">
        <x:v>Accumulated Other Comprehensive Income (Loss), Net of Tax</x:v>
      </x:c>
      <x:c r="R2279" s="2" t="str">
        <x:v>highlighted/GS_0000886982-25-000005_gs-20241231.htm</x:v>
      </x:c>
      <x:c r="S2279" s="2" t="str"/>
      <x:c r="T2279" s="2" t="str"/>
    </x:row>
    <x:row r="2280" ht="24" customHeight="1">
      <x:c r="C2280" s="2" t="str">
        <x:v>Historical Inputs!F2280</x:v>
      </x:c>
      <x:c r="D2280" s="2" t="str">
        <x:v>GS</x:v>
      </x:c>
      <x:c r="E2280" s="2" t="str">
        <x:v>FY2023</x:v>
      </x:c>
      <x:c r="F2280" s="2" t="str">
        <x:v>nii</x:v>
      </x:c>
      <x:c r="G2280" s="2" t="n">
        <x:v>6351</x:v>
      </x:c>
      <x:c r="H2280" s="2" t="str">
        <x:v>USD</x:v>
      </x:c>
      <x:c r="I2280" s="2" t="str">
        <x:v>2023-12-31</x:v>
      </x:c>
      <x:c r="J2280" s="2" t="str">
        <x:v>2026-02-25</x:v>
      </x:c>
      <x:c r="K2280" s="2" t="str">
        <x:v>0000886982-26-000091</x:v>
      </x:c>
      <x:c r="L2280" s="2" t="str">
        <x:v>data/raw/filings/GS_0000886982-26-000091_gs-20251231.htm</x:v>
      </x:c>
      <x:c r="M2280" s="2" t="str">
        <x:v>https://www.sec.gov/Archives/edgar/data/886982/000088698226000091/gs-20251231.htm</x:v>
      </x:c>
      <x:c r="N2280" s="2" t="str">
        <x:v>f-5408</x:v>
      </x:c>
      <x:c r="O2280" s="2" t="str"/>
      <x:c r="P2280" s="2" t="str">
        <x:v>Exact XBRL anchor</x:v>
      </x:c>
      <x:c r="Q2280" s="2" t="str">
        <x:v>Interest Income (Expense), Net</x:v>
      </x:c>
      <x:c r="R2280" s="2" t="str">
        <x:v>highlighted/GS_0000886982-26-000091_gs-20251231.htm</x:v>
      </x:c>
      <x:c r="S2280" s="2" t="str"/>
      <x:c r="T2280" s="2" t="str"/>
    </x:row>
    <x:row r="2281" ht="24" customHeight="1">
      <x:c r="C2281" s="2" t="str">
        <x:v>Historical Inputs!F2281</x:v>
      </x:c>
      <x:c r="D2281" s="2" t="str">
        <x:v>GS</x:v>
      </x:c>
      <x:c r="E2281" s="2" t="str">
        <x:v>FY2023</x:v>
      </x:c>
      <x:c r="F2281" s="2" t="str">
        <x:v>noninterest_income</x:v>
      </x:c>
      <x:c r="G2281" s="2" t="n">
        <x:v>39903</x:v>
      </x:c>
      <x:c r="H2281" s="2" t="str">
        <x:v>USD</x:v>
      </x:c>
      <x:c r="I2281" s="2" t="str">
        <x:v>2023-12-31</x:v>
      </x:c>
      <x:c r="J2281" s="2" t="str">
        <x:v>2026-02-25</x:v>
      </x:c>
      <x:c r="K2281" s="2" t="str">
        <x:v>0000886982-26-000091</x:v>
      </x:c>
      <x:c r="L2281" s="2" t="str">
        <x:v>data/raw/filings/GS_0000886982-26-000091_gs-20251231.htm</x:v>
      </x:c>
      <x:c r="M2281" s="2" t="str">
        <x:v>https://www.sec.gov/Archives/edgar/data/886982/000088698226000091/gs-20251231.htm</x:v>
      </x:c>
      <x:c r="N2281" s="2" t="str">
        <x:v>f-5405</x:v>
      </x:c>
      <x:c r="O2281" s="2" t="str"/>
      <x:c r="P2281" s="2" t="str">
        <x:v>Exact XBRL anchor</x:v>
      </x:c>
      <x:c r="Q2281" s="2" t="str">
        <x:v>Noninterest Income</x:v>
      </x:c>
      <x:c r="R2281" s="2" t="str">
        <x:v>highlighted/GS_0000886982-26-000091_gs-20251231.htm</x:v>
      </x:c>
      <x:c r="S2281" s="2" t="str"/>
      <x:c r="T2281" s="2" t="str"/>
    </x:row>
    <x:row r="2282" ht="24" customHeight="1">
      <x:c r="C2282" s="2" t="str">
        <x:v>Historical Inputs!F2282</x:v>
      </x:c>
      <x:c r="D2282" s="2" t="str">
        <x:v>GS</x:v>
      </x:c>
      <x:c r="E2282" s="2" t="str">
        <x:v>FY2023</x:v>
      </x:c>
      <x:c r="F2282" s="2" t="str">
        <x:v>revenue_reported</x:v>
      </x:c>
      <x:c r="G2282" s="2" t="n">
        <x:v>46254</x:v>
      </x:c>
      <x:c r="H2282" s="2" t="str">
        <x:v>USD</x:v>
      </x:c>
      <x:c r="I2282" s="2" t="str">
        <x:v>2023-12-31</x:v>
      </x:c>
      <x:c r="J2282" s="2" t="str">
        <x:v>2026-02-25</x:v>
      </x:c>
      <x:c r="K2282" s="2" t="str">
        <x:v>0000886982-26-000091</x:v>
      </x:c>
      <x:c r="L2282" s="2" t="str">
        <x:v>data/raw/filings/GS_0000886982-26-000091_gs-20251231.htm</x:v>
      </x:c>
      <x:c r="M2282" s="2" t="str">
        <x:v>https://www.sec.gov/Archives/edgar/data/886982/000088698226000091/gs-20251231.htm</x:v>
      </x:c>
      <x:c r="N2282" s="2" t="str">
        <x:v>f-5489</x:v>
      </x:c>
      <x:c r="O2282" s="2" t="str"/>
      <x:c r="P2282" s="2" t="str">
        <x:v>Exact XBRL anchor</x:v>
      </x:c>
      <x:c r="Q2282" s="2" t="str">
        <x:v>Revenues, Net of Interest Expense</x:v>
      </x:c>
      <x:c r="R2282" s="2" t="str">
        <x:v>highlighted/GS_0000886982-26-000091_gs-20251231.htm</x:v>
      </x:c>
      <x:c r="S2282" s="2" t="str"/>
      <x:c r="T2282" s="2" t="str"/>
    </x:row>
    <x:row r="2283" ht="24" customHeight="1">
      <x:c r="C2283" s="2" t="str">
        <x:v>Historical Inputs!F2283</x:v>
      </x:c>
      <x:c r="D2283" s="2" t="str">
        <x:v>GS</x:v>
      </x:c>
      <x:c r="E2283" s="2" t="str">
        <x:v>FY2023</x:v>
      </x:c>
      <x:c r="F2283" s="2" t="str">
        <x:v>opex</x:v>
      </x:c>
      <x:c r="G2283" s="2" t="n">
        <x:v>34487</x:v>
      </x:c>
      <x:c r="H2283" s="2" t="str">
        <x:v>USD</x:v>
      </x:c>
      <x:c r="I2283" s="2" t="str">
        <x:v>2023-12-31</x:v>
      </x:c>
      <x:c r="J2283" s="2" t="str">
        <x:v>2026-02-25</x:v>
      </x:c>
      <x:c r="K2283" s="2" t="str">
        <x:v>0000886982-26-000091</x:v>
      </x:c>
      <x:c r="L2283" s="2" t="str">
        <x:v>data/raw/filings/GS_0000886982-26-000091_gs-20251231.htm</x:v>
      </x:c>
      <x:c r="M2283" s="2" t="str">
        <x:v>https://www.sec.gov/Archives/edgar/data/886982/000088698226000091/gs-20251231.htm</x:v>
      </x:c>
      <x:c r="N2283" s="2" t="str">
        <x:v>f-5423</x:v>
      </x:c>
      <x:c r="O2283" s="2" t="str"/>
      <x:c r="P2283" s="2" t="str">
        <x:v>Exact XBRL anchor</x:v>
      </x:c>
      <x:c r="Q2283" s="2" t="str">
        <x:v>Noninterest Expense</x:v>
      </x:c>
      <x:c r="R2283" s="2" t="str">
        <x:v>highlighted/GS_0000886982-26-000091_gs-20251231.htm</x:v>
      </x:c>
      <x:c r="S2283" s="2" t="str"/>
      <x:c r="T2283" s="2" t="str"/>
    </x:row>
    <x:row r="2284" ht="24" customHeight="1">
      <x:c r="C2284" s="2" t="str">
        <x:v>Historical Inputs!F2284</x:v>
      </x:c>
      <x:c r="D2284" s="2" t="str">
        <x:v>GS</x:v>
      </x:c>
      <x:c r="E2284" s="2" t="str">
        <x:v>FY2023</x:v>
      </x:c>
      <x:c r="F2284" s="2" t="str">
        <x:v>provision</x:v>
      </x:c>
      <x:c r="G2284" s="2" t="n">
        <x:v>1028</x:v>
      </x:c>
      <x:c r="H2284" s="2" t="str">
        <x:v>USD</x:v>
      </x:c>
      <x:c r="I2284" s="2" t="str">
        <x:v>2023-12-31</x:v>
      </x:c>
      <x:c r="J2284" s="2" t="str">
        <x:v>2026-02-25</x:v>
      </x:c>
      <x:c r="K2284" s="2" t="str">
        <x:v>0000886982-26-000091</x:v>
      </x:c>
      <x:c r="L2284" s="2" t="str">
        <x:v>data/raw/filings/GS_0000886982-26-000091_gs-20251231.htm</x:v>
      </x:c>
      <x:c r="M2284" s="2" t="str">
        <x:v>https://www.sec.gov/Archives/edgar/data/886982/000088698226000091/gs-20251231.htm</x:v>
      </x:c>
      <x:c r="N2284" s="2" t="str">
        <x:v>f-5414</x:v>
      </x:c>
      <x:c r="O2284" s="2" t="str"/>
      <x:c r="P2284" s="2" t="str">
        <x:v>Exact XBRL anchor</x:v>
      </x:c>
      <x:c r="Q2284" s="2" t="str">
        <x:v>Provision for Loan, Lease, and Other Losses</x:v>
      </x:c>
      <x:c r="R2284" s="2" t="str">
        <x:v>highlighted/GS_0000886982-26-000091_gs-20251231.htm</x:v>
      </x:c>
      <x:c r="S2284" s="2" t="str"/>
      <x:c r="T2284" s="2" t="str"/>
    </x:row>
    <x:row r="2285" ht="24" customHeight="1">
      <x:c r="C2285" s="2" t="str">
        <x:v>Historical Inputs!F2285</x:v>
      </x:c>
      <x:c r="D2285" s="2" t="str">
        <x:v>GS</x:v>
      </x:c>
      <x:c r="E2285" s="2" t="str">
        <x:v>FY2023</x:v>
      </x:c>
      <x:c r="F2285" s="2" t="str">
        <x:v>pretax</x:v>
      </x:c>
      <x:c r="G2285" s="2" t="n">
        <x:v>10739</x:v>
      </x:c>
      <x:c r="H2285" s="2" t="str">
        <x:v>USD</x:v>
      </x:c>
      <x:c r="I2285" s="2" t="str">
        <x:v>2023-12-31</x:v>
      </x:c>
      <x:c r="J2285" s="2" t="str">
        <x:v>2026-02-25</x:v>
      </x:c>
      <x:c r="K2285" s="2" t="str">
        <x:v>0000886982-26-000091</x:v>
      </x:c>
      <x:c r="L2285" s="2" t="str">
        <x:v>data/raw/filings/GS_0000886982-26-000091_gs-20251231.htm</x:v>
      </x:c>
      <x:c r="M2285" s="2" t="str">
        <x:v>https://www.sec.gov/Archives/edgar/data/886982/000088698226000091/gs-20251231.htm</x:v>
      </x:c>
      <x:c r="N2285" s="2" t="str">
        <x:v>f-5513</x:v>
      </x:c>
      <x:c r="O2285" s="2" t="str"/>
      <x:c r="P2285" s="2" t="str">
        <x:v>Exact XBRL anchor</x:v>
      </x:c>
      <x:c r="Q2285" s="2" t="str">
        <x:v>Income (Loss) from Continuing Operations before Income Taxes, Noncontrolling Interest</x:v>
      </x:c>
      <x:c r="R2285" s="2" t="str">
        <x:v>highlighted/GS_0000886982-26-000091_gs-20251231.htm</x:v>
      </x:c>
      <x:c r="S2285" s="2" t="str"/>
      <x:c r="T2285" s="2" t="str"/>
    </x:row>
    <x:row r="2286" ht="24" customHeight="1">
      <x:c r="C2286" s="2" t="str">
        <x:v>Historical Inputs!F2286</x:v>
      </x:c>
      <x:c r="D2286" s="2" t="str">
        <x:v>GS</x:v>
      </x:c>
      <x:c r="E2286" s="2" t="str">
        <x:v>FY2023</x:v>
      </x:c>
      <x:c r="F2286" s="2" t="str">
        <x:v>tax</x:v>
      </x:c>
      <x:c r="G2286" s="2" t="n">
        <x:v>2223</x:v>
      </x:c>
      <x:c r="H2286" s="2" t="str">
        <x:v>USD</x:v>
      </x:c>
      <x:c r="I2286" s="2" t="str">
        <x:v>2023-12-31</x:v>
      </x:c>
      <x:c r="J2286" s="2" t="str">
        <x:v>2026-02-25</x:v>
      </x:c>
      <x:c r="K2286" s="2" t="str">
        <x:v>0000886982-26-000091</x:v>
      </x:c>
      <x:c r="L2286" s="2" t="str">
        <x:v>data/raw/filings/GS_0000886982-26-000091_gs-20251231.htm</x:v>
      </x:c>
      <x:c r="M2286" s="2" t="str">
        <x:v>https://www.sec.gov/Archives/edgar/data/886982/000088698226000091/gs-20251231.htm</x:v>
      </x:c>
      <x:c r="N2286" s="2" t="str">
        <x:v>f-5132</x:v>
      </x:c>
      <x:c r="O2286" s="2" t="str"/>
      <x:c r="P2286" s="2" t="str">
        <x:v>Exact XBRL anchor</x:v>
      </x:c>
      <x:c r="Q2286" s="2" t="str">
        <x:v>Income Tax Expense (Benefit)</x:v>
      </x:c>
      <x:c r="R2286" s="2" t="str">
        <x:v>highlighted/GS_0000886982-26-000091_gs-20251231.htm</x:v>
      </x:c>
      <x:c r="S2286" s="2" t="str"/>
      <x:c r="T2286" s="2" t="str"/>
    </x:row>
    <x:row r="2287" ht="24" customHeight="1">
      <x:c r="C2287" s="2" t="str">
        <x:v>Historical Inputs!F2287</x:v>
      </x:c>
      <x:c r="D2287" s="2" t="str">
        <x:v>GS</x:v>
      </x:c>
      <x:c r="E2287" s="2" t="str">
        <x:v>FY2023</x:v>
      </x:c>
      <x:c r="F2287" s="2" t="str">
        <x:v>net_income</x:v>
      </x:c>
      <x:c r="G2287" s="2" t="n">
        <x:v>8516</x:v>
      </x:c>
      <x:c r="H2287" s="2" t="str">
        <x:v>USD</x:v>
      </x:c>
      <x:c r="I2287" s="2" t="str">
        <x:v>2023-12-31</x:v>
      </x:c>
      <x:c r="J2287" s="2" t="str">
        <x:v>2026-02-25</x:v>
      </x:c>
      <x:c r="K2287" s="2" t="str">
        <x:v>0000886982-26-000091</x:v>
      </x:c>
      <x:c r="L2287" s="2" t="str">
        <x:v>data/raw/filings/GS_0000886982-26-000091_gs-20251231.htm</x:v>
      </x:c>
      <x:c r="M2287" s="2" t="str">
        <x:v>https://www.sec.gov/Archives/edgar/data/886982/000088698226000091/gs-20251231.htm</x:v>
      </x:c>
      <x:c r="N2287" s="2" t="str">
        <x:v>f-5537</x:v>
      </x:c>
      <x:c r="O2287" s="2" t="str"/>
      <x:c r="P2287" s="2" t="str">
        <x:v>Exact XBRL anchor</x:v>
      </x:c>
      <x:c r="Q2287" s="2" t="str">
        <x:v>Net Income (Loss) Attributable to Parent</x:v>
      </x:c>
      <x:c r="R2287" s="2" t="str">
        <x:v>highlighted/GS_0000886982-26-000091_gs-20251231.htm</x:v>
      </x:c>
      <x:c r="S2287" s="2" t="str"/>
      <x:c r="T2287" s="2" t="str"/>
    </x:row>
    <x:row r="2288" ht="24" customHeight="1">
      <x:c r="C2288" s="2" t="str">
        <x:v>Historical Inputs!F2288</x:v>
      </x:c>
      <x:c r="D2288" s="2" t="str">
        <x:v>GS</x:v>
      </x:c>
      <x:c r="E2288" s="2" t="str">
        <x:v>FY2023</x:v>
      </x:c>
      <x:c r="F2288" s="2" t="str">
        <x:v>common_income</x:v>
      </x:c>
      <x:c r="G2288" s="2" t="n">
        <x:v>7907</x:v>
      </x:c>
      <x:c r="H2288" s="2" t="str">
        <x:v>USD</x:v>
      </x:c>
      <x:c r="I2288" s="2" t="str">
        <x:v>2023-12-31</x:v>
      </x:c>
      <x:c r="J2288" s="2" t="str">
        <x:v>2026-02-25</x:v>
      </x:c>
      <x:c r="K2288" s="2" t="str">
        <x:v>0000886982-26-000091</x:v>
      </x:c>
      <x:c r="L2288" s="2" t="str">
        <x:v>data/raw/filings/GS_0000886982-26-000091_gs-20251231.htm</x:v>
      </x:c>
      <x:c r="M2288" s="2" t="str">
        <x:v>https://www.sec.gov/Archives/edgar/data/886982/000088698226000091/gs-20251231.htm</x:v>
      </x:c>
      <x:c r="N2288" s="2" t="str">
        <x:v>f-5432</x:v>
      </x:c>
      <x:c r="O2288" s="2" t="str"/>
      <x:c r="P2288" s="2" t="str">
        <x:v>Exact XBRL anchor</x:v>
      </x:c>
      <x:c r="Q2288" s="2" t="str">
        <x:v>Net Income (Loss) Available to Common Stockholders, Basic</x:v>
      </x:c>
      <x:c r="R2288" s="2" t="str">
        <x:v>highlighted/GS_0000886982-26-000091_gs-20251231.htm</x:v>
      </x:c>
      <x:c r="S2288" s="2" t="str"/>
      <x:c r="T2288" s="2" t="str"/>
    </x:row>
    <x:row r="2289" ht="24" customHeight="1">
      <x:c r="C2289" s="2" t="str">
        <x:v>Historical Inputs!F2289</x:v>
      </x:c>
      <x:c r="D2289" s="2" t="str">
        <x:v>GS</x:v>
      </x:c>
      <x:c r="E2289" s="2" t="str">
        <x:v>FY2023</x:v>
      </x:c>
      <x:c r="F2289" s="2" t="str">
        <x:v>preferred_div</x:v>
      </x:c>
      <x:c r="G2289" s="2" t="n">
        <x:v>599</x:v>
      </x:c>
      <x:c r="H2289" s="2" t="str">
        <x:v>USD</x:v>
      </x:c>
      <x:c r="I2289" s="2" t="str">
        <x:v>2023-12-31</x:v>
      </x:c>
      <x:c r="J2289" s="2" t="str">
        <x:v>2026-02-25</x:v>
      </x:c>
      <x:c r="K2289" s="2" t="str">
        <x:v>0000886982-26-000091</x:v>
      </x:c>
      <x:c r="L2289" s="2" t="str">
        <x:v>data/raw/filings/GS_0000886982-26-000091_gs-20251231.htm</x:v>
      </x:c>
      <x:c r="M2289" s="2" t="str">
        <x:v>https://www.sec.gov/Archives/edgar/data/886982/000088698226000091/gs-20251231.htm</x:v>
      </x:c>
      <x:c r="N2289" s="2" t="str">
        <x:v>f-4760</x:v>
      </x:c>
      <x:c r="O2289" s="2" t="str"/>
      <x:c r="P2289" s="2" t="str">
        <x:v>Exact XBRL anchor</x:v>
      </x:c>
      <x:c r="Q2289" s="2" t="str">
        <x:v>Dividends, Preferred Stock</x:v>
      </x:c>
      <x:c r="R2289" s="2" t="str">
        <x:v>highlighted/GS_0000886982-26-000091_gs-20251231.htm</x:v>
      </x:c>
      <x:c r="S2289" s="2" t="str"/>
      <x:c r="T2289" s="2" t="str"/>
    </x:row>
    <x:row r="2290" ht="24" customHeight="1">
      <x:c r="C2290" s="2" t="str">
        <x:v>Historical Inputs!F2290</x:v>
      </x:c>
      <x:c r="D2290" s="2" t="str">
        <x:v>GS</x:v>
      </x:c>
      <x:c r="E2290" s="2" t="str">
        <x:v>FY2023</x:v>
      </x:c>
      <x:c r="F2290" s="2" t="str">
        <x:v>eps</x:v>
      </x:c>
      <x:c r="G2290" s="2" t="n">
        <x:v>22.87</x:v>
      </x:c>
      <x:c r="H2290" s="2" t="str">
        <x:v>USD/shares</x:v>
      </x:c>
      <x:c r="I2290" s="2" t="str">
        <x:v>2023-12-31</x:v>
      </x:c>
      <x:c r="J2290" s="2" t="str">
        <x:v>2026-02-25</x:v>
      </x:c>
      <x:c r="K2290" s="2" t="str">
        <x:v>0000886982-26-000091</x:v>
      </x:c>
      <x:c r="L2290" s="2" t="str">
        <x:v>data/raw/filings/GS_0000886982-26-000091_gs-20251231.htm</x:v>
      </x:c>
      <x:c r="M2290" s="2" t="str">
        <x:v>https://www.sec.gov/Archives/edgar/data/886982/000088698226000091/gs-20251231.htm</x:v>
      </x:c>
      <x:c r="N2290" s="2" t="str">
        <x:v>f-5036</x:v>
      </x:c>
      <x:c r="O2290" s="2" t="str"/>
      <x:c r="P2290" s="2" t="str">
        <x:v>Exact XBRL anchor</x:v>
      </x:c>
      <x:c r="Q2290" s="2" t="str">
        <x:v>Earnings Per Share, Diluted</x:v>
      </x:c>
      <x:c r="R2290" s="2" t="str">
        <x:v>highlighted/GS_0000886982-26-000091_gs-20251231.htm</x:v>
      </x:c>
      <x:c r="S2290" s="2" t="str"/>
      <x:c r="T2290" s="2" t="str"/>
    </x:row>
    <x:row r="2291" ht="24" customHeight="1">
      <x:c r="C2291" s="2" t="str">
        <x:v>Historical Inputs!F2291</x:v>
      </x:c>
      <x:c r="D2291" s="2" t="str">
        <x:v>GS</x:v>
      </x:c>
      <x:c r="E2291" s="2" t="str">
        <x:v>FY2023</x:v>
      </x:c>
      <x:c r="F2291" s="2" t="str">
        <x:v>shares_diluted</x:v>
      </x:c>
      <x:c r="G2291" s="2" t="n">
        <x:v>345.8</x:v>
      </x:c>
      <x:c r="H2291" s="2" t="str">
        <x:v>shares</x:v>
      </x:c>
      <x:c r="I2291" s="2" t="str">
        <x:v>2023-12-31</x:v>
      </x:c>
      <x:c r="J2291" s="2" t="str">
        <x:v>2026-02-25</x:v>
      </x:c>
      <x:c r="K2291" s="2" t="str">
        <x:v>0000886982-26-000091</x:v>
      </x:c>
      <x:c r="L2291" s="2" t="str">
        <x:v>data/raw/filings/GS_0000886982-26-000091_gs-20251231.htm</x:v>
      </x:c>
      <x:c r="M2291" s="2" t="str">
        <x:v>https://www.sec.gov/Archives/edgar/data/886982/000088698226000091/gs-20251231.htm</x:v>
      </x:c>
      <x:c r="N2291" s="2" t="str">
        <x:v>f-5030</x:v>
      </x:c>
      <x:c r="O2291" s="2" t="str"/>
      <x:c r="P2291" s="2" t="str">
        <x:v>Exact XBRL anchor</x:v>
      </x:c>
      <x:c r="Q2291" s="2" t="str">
        <x:v>Weighted Average Number of Shares Outstanding, Diluted</x:v>
      </x:c>
      <x:c r="R2291" s="2" t="str">
        <x:v>highlighted/GS_0000886982-26-000091_gs-20251231.htm</x:v>
      </x:c>
      <x:c r="S2291" s="2" t="str"/>
      <x:c r="T2291" s="2" t="str"/>
    </x:row>
    <x:row r="2292" ht="24" customHeight="1">
      <x:c r="C2292" s="2" t="str">
        <x:v>Historical Inputs!F2292</x:v>
      </x:c>
      <x:c r="D2292" s="2" t="str">
        <x:v>GS</x:v>
      </x:c>
      <x:c r="E2292" s="2" t="str">
        <x:v>FY2023</x:v>
      </x:c>
      <x:c r="F2292" s="2" t="str">
        <x:v>dps</x:v>
      </x:c>
      <x:c r="G2292" s="2" t="n">
        <x:v>10.5</x:v>
      </x:c>
      <x:c r="H2292" s="2" t="str">
        <x:v>USD/shares</x:v>
      </x:c>
      <x:c r="I2292" s="2" t="str">
        <x:v>2023-12-31</x:v>
      </x:c>
      <x:c r="J2292" s="2" t="str">
        <x:v>2026-02-25</x:v>
      </x:c>
      <x:c r="K2292" s="2" t="str">
        <x:v>0000886982-26-000091</x:v>
      </x:c>
      <x:c r="L2292" s="2" t="str">
        <x:v>data/raw/filings/GS_0000886982-26-000091_gs-20251231.htm</x:v>
      </x:c>
      <x:c r="M2292" s="2" t="str">
        <x:v>https://www.sec.gov/Archives/edgar/data/886982/000088698226000091/gs-20251231.htm</x:v>
      </x:c>
      <x:c r="N2292" s="2" t="str">
        <x:v>f-4477</x:v>
      </x:c>
      <x:c r="O2292" s="2" t="str"/>
      <x:c r="P2292" s="2" t="str">
        <x:v>Exact XBRL anchor</x:v>
      </x:c>
      <x:c r="Q2292" s="2" t="str">
        <x:v>Common Stock, Dividends, Per Share, Declared</x:v>
      </x:c>
      <x:c r="R2292" s="2" t="str">
        <x:v>highlighted/GS_0000886982-26-000091_gs-20251231.htm</x:v>
      </x:c>
      <x:c r="S2292" s="2" t="str"/>
      <x:c r="T2292" s="2" t="str"/>
    </x:row>
    <x:row r="2293" ht="24" customHeight="1">
      <x:c r="C2293" s="2" t="str">
        <x:v>Historical Inputs!F2293</x:v>
      </x:c>
      <x:c r="D2293" s="2" t="str">
        <x:v>GS</x:v>
      </x:c>
      <x:c r="E2293" s="2" t="str">
        <x:v>FY2023</x:v>
      </x:c>
      <x:c r="F2293" s="2" t="str">
        <x:v>dividends</x:v>
      </x:c>
      <x:c r="G2293" s="2" t="n">
        <x:v>4189</x:v>
      </x:c>
      <x:c r="H2293" s="2" t="str">
        <x:v>USD</x:v>
      </x:c>
      <x:c r="I2293" s="2" t="str">
        <x:v>2023-12-31</x:v>
      </x:c>
      <x:c r="J2293" s="2" t="str">
        <x:v>2026-02-25</x:v>
      </x:c>
      <x:c r="K2293" s="2" t="str">
        <x:v>0000886982-26-000091</x:v>
      </x:c>
      <x:c r="L2293" s="2" t="str">
        <x:v>data/raw/filings/GS_0000886982-26-000091_gs-20251231.htm</x:v>
      </x:c>
      <x:c r="M2293" s="2" t="str">
        <x:v>https://www.sec.gov/Archives/edgar/data/886982/000088698226000091/gs-20251231.htm</x:v>
      </x:c>
      <x:c r="N2293" s="2" t="str">
        <x:v>f-494</x:v>
      </x:c>
      <x:c r="O2293" s="2" t="str"/>
      <x:c r="P2293" s="2" t="str">
        <x:v>Exact XBRL anchor</x:v>
      </x:c>
      <x:c r="Q2293" s="2" t="str">
        <x:v>Payments of Dividends</x:v>
      </x:c>
      <x:c r="R2293" s="2" t="str">
        <x:v>highlighted/GS_0000886982-26-000091_gs-20251231.htm</x:v>
      </x:c>
      <x:c r="S2293" s="2" t="str"/>
      <x:c r="T2293" s="2" t="str"/>
    </x:row>
    <x:row r="2294" ht="24" customHeight="1">
      <x:c r="C2294" s="2" t="str">
        <x:v>Historical Inputs!F2294</x:v>
      </x:c>
      <x:c r="D2294" s="2" t="str">
        <x:v>GS</x:v>
      </x:c>
      <x:c r="E2294" s="2" t="str">
        <x:v>FY2023</x:v>
      </x:c>
      <x:c r="F2294" s="2" t="str">
        <x:v>buybacks</x:v>
      </x:c>
      <x:c r="G2294" s="2" t="n">
        <x:v>5796</x:v>
      </x:c>
      <x:c r="H2294" s="2" t="str">
        <x:v>USD</x:v>
      </x:c>
      <x:c r="I2294" s="2" t="str">
        <x:v>2023-12-31</x:v>
      </x:c>
      <x:c r="J2294" s="2" t="str">
        <x:v>2026-02-25</x:v>
      </x:c>
      <x:c r="K2294" s="2" t="str">
        <x:v>0000886982-26-000091</x:v>
      </x:c>
      <x:c r="L2294" s="2" t="str">
        <x:v>data/raw/filings/GS_0000886982-26-000091_gs-20251231.htm</x:v>
      </x:c>
      <x:c r="M2294" s="2" t="str">
        <x:v>https://www.sec.gov/Archives/edgar/data/886982/000088698226000091/gs-20251231.htm</x:v>
      </x:c>
      <x:c r="N2294" s="2" t="str">
        <x:v>f-488</x:v>
      </x:c>
      <x:c r="O2294" s="2" t="str"/>
      <x:c r="P2294" s="2" t="str">
        <x:v>Exact XBRL anchor</x:v>
      </x:c>
      <x:c r="Q2294" s="2" t="str">
        <x:v>Payments for Repurchase of Common Stock</x:v>
      </x:c>
      <x:c r="R2294" s="2" t="str">
        <x:v>highlighted/GS_0000886982-26-000091_gs-20251231.htm</x:v>
      </x:c>
      <x:c r="S2294" s="2" t="str"/>
      <x:c r="T2294" s="2" t="str"/>
    </x:row>
    <x:row r="2295" ht="24" customHeight="1">
      <x:c r="C2295" s="2" t="str">
        <x:v>Historical Inputs!F2295</x:v>
      </x:c>
      <x:c r="D2295" s="2" t="str">
        <x:v>GS</x:v>
      </x:c>
      <x:c r="E2295" s="2" t="str">
        <x:v>FY2023</x:v>
      </x:c>
      <x:c r="F2295" s="2" t="str">
        <x:v>chargeoffs</x:v>
      </x:c>
      <x:c r="G2295" s="2" t="str">
        <x:v>n.a.</x:v>
      </x:c>
      <x:c r="H2295" s="2" t="str">
        <x:v>USDm</x:v>
      </x:c>
      <x:c r="I2295" s="2" t="str">
        <x:v>2023-12-31</x:v>
      </x:c>
      <x:c r="J2295" s="2" t="str"/>
      <x:c r="K2295" s="2" t="str"/>
      <x:c r="L2295" s="2" t="str"/>
      <x:c r="M2295" s="2" t="str"/>
      <x:c r="N2295" s="2" t="str"/>
      <x:c r="O2295" s="2" t="str"/>
      <x:c r="P2295" s="2" t="str">
        <x:v>Not reported / unavailable</x:v>
      </x:c>
      <x:c r="Q2295" s="2" t="str">
        <x:v>Gross loan charge-offs</x:v>
      </x:c>
      <x:c r="R2295" s="2" t="str"/>
      <x:c r="S2295" s="2" t="str"/>
      <x:c r="T2295" s="2" t="str"/>
    </x:row>
    <x:row r="2296" ht="24" customHeight="1">
      <x:c r="C2296" s="2" t="str">
        <x:v>Historical Inputs!F2296</x:v>
      </x:c>
      <x:c r="D2296" s="2" t="str">
        <x:v>GS</x:v>
      </x:c>
      <x:c r="E2296" s="2" t="str">
        <x:v>FY2023</x:v>
      </x:c>
      <x:c r="F2296" s="2" t="str">
        <x:v>recoveries</x:v>
      </x:c>
      <x:c r="G2296" s="2" t="str">
        <x:v>n.a.</x:v>
      </x:c>
      <x:c r="H2296" s="2" t="str">
        <x:v>USDm</x:v>
      </x:c>
      <x:c r="I2296" s="2" t="str">
        <x:v>2023-12-31</x:v>
      </x:c>
      <x:c r="J2296" s="2" t="str"/>
      <x:c r="K2296" s="2" t="str"/>
      <x:c r="L2296" s="2" t="str"/>
      <x:c r="M2296" s="2" t="str"/>
      <x:c r="N2296" s="2" t="str"/>
      <x:c r="O2296" s="2" t="str"/>
      <x:c r="P2296" s="2" t="str">
        <x:v>Not reported / unavailable</x:v>
      </x:c>
      <x:c r="Q2296" s="2" t="str">
        <x:v>Loan recoveries</x:v>
      </x:c>
      <x:c r="R2296" s="2" t="str"/>
      <x:c r="S2296" s="2" t="str"/>
      <x:c r="T2296" s="2" t="str"/>
    </x:row>
    <x:row r="2297" ht="24" customHeight="1">
      <x:c r="C2297" s="2" t="str">
        <x:v>Historical Inputs!F2297</x:v>
      </x:c>
      <x:c r="D2297" s="2" t="str">
        <x:v>GS</x:v>
      </x:c>
      <x:c r="E2297" s="2" t="str">
        <x:v>FY2023</x:v>
      </x:c>
      <x:c r="F2297" s="2" t="str">
        <x:v>rwa</x:v>
      </x:c>
      <x:c r="G2297" s="2" t="str">
        <x:v>n.a.</x:v>
      </x:c>
      <x:c r="H2297" s="2" t="str">
        <x:v>USDm</x:v>
      </x:c>
      <x:c r="I2297" s="2" t="str">
        <x:v>2023-12-31</x:v>
      </x:c>
      <x:c r="J2297" s="2" t="str"/>
      <x:c r="K2297" s="2" t="str"/>
      <x:c r="L2297" s="2" t="str"/>
      <x:c r="M2297" s="2" t="str"/>
      <x:c r="N2297" s="2" t="str"/>
      <x:c r="O2297" s="2" t="str"/>
      <x:c r="P2297" s="2" t="str">
        <x:v>Not reported / unavailable</x:v>
      </x:c>
      <x:c r="Q2297" s="2" t="str">
        <x:v>Risk-weighted assets</x:v>
      </x:c>
      <x:c r="R2297" s="2" t="str"/>
      <x:c r="S2297" s="2" t="str"/>
      <x:c r="T2297" s="2" t="str"/>
    </x:row>
    <x:row r="2298" ht="24" customHeight="1">
      <x:c r="C2298" s="2" t="str">
        <x:v>Historical Inputs!F2298</x:v>
      </x:c>
      <x:c r="D2298" s="2" t="str">
        <x:v>GS</x:v>
      </x:c>
      <x:c r="E2298" s="2" t="str">
        <x:v>FY2023</x:v>
      </x:c>
      <x:c r="F2298" s="2" t="str">
        <x:v>cet1_reported</x:v>
      </x:c>
      <x:c r="G2298" s="2" t="str">
        <x:v>n.a.</x:v>
      </x:c>
      <x:c r="H2298" s="2" t="str">
        <x:v>%</x:v>
      </x:c>
      <x:c r="I2298" s="2" t="str">
        <x:v>2023-12-31</x:v>
      </x:c>
      <x:c r="J2298" s="2" t="str"/>
      <x:c r="K2298" s="2" t="str"/>
      <x:c r="L2298" s="2" t="str"/>
      <x:c r="M2298" s="2" t="str"/>
      <x:c r="N2298" s="2" t="str"/>
      <x:c r="O2298" s="2" t="str"/>
      <x:c r="P2298" s="2" t="str">
        <x:v>Not reported / unavailable</x:v>
      </x:c>
      <x:c r="Q2298" s="2" t="str">
        <x:v>Actual standardized CET1 ratio</x:v>
      </x:c>
      <x:c r="R2298" s="2" t="str"/>
      <x:c r="S2298" s="2" t="str"/>
      <x:c r="T2298" s="2" t="str"/>
    </x:row>
    <x:row r="2299" ht="24" customHeight="1">
      <x:c r="C2299" s="2" t="str">
        <x:v>Historical Inputs!F2299</x:v>
      </x:c>
      <x:c r="D2299" s="2" t="str">
        <x:v>GS</x:v>
      </x:c>
      <x:c r="E2299" s="2" t="str">
        <x:v>FY2023</x:v>
      </x:c>
      <x:c r="F2299" s="2" t="str">
        <x:v>nim_reported</x:v>
      </x:c>
      <x:c r="G2299" s="2" t="str">
        <x:v>n.a.</x:v>
      </x:c>
      <x:c r="H2299" s="2" t="str">
        <x:v>%</x:v>
      </x:c>
      <x:c r="I2299" s="2" t="str">
        <x:v>2023-12-31</x:v>
      </x:c>
      <x:c r="J2299" s="2" t="str"/>
      <x:c r="K2299" s="2" t="str"/>
      <x:c r="L2299" s="2" t="str"/>
      <x:c r="M2299" s="2" t="str"/>
      <x:c r="N2299" s="2" t="str"/>
      <x:c r="O2299" s="2" t="str"/>
      <x:c r="P2299" s="2" t="str">
        <x:v>Not reported / unavailable</x:v>
      </x:c>
      <x:c r="Q2299" s="2" t="str">
        <x:v>Issuer reported net interest margin</x:v>
      </x:c>
      <x:c r="R2299" s="2" t="str"/>
      <x:c r="S2299" s="2" t="str"/>
      <x:c r="T2299" s="2" t="str"/>
    </x:row>
    <x:row r="2300" ht="24" customHeight="1">
      <x:c r="C2300" s="2" t="str">
        <x:v>Historical Inputs!F2300</x:v>
      </x:c>
      <x:c r="D2300" s="2" t="str">
        <x:v>GS</x:v>
      </x:c>
      <x:c r="E2300" s="2" t="str">
        <x:v>FY2023</x:v>
      </x:c>
      <x:c r="F2300" s="2" t="str">
        <x:v>bvps_reported</x:v>
      </x:c>
      <x:c r="G2300" s="2" t="n">
        <x:v>313.56</x:v>
      </x:c>
      <x:c r="H2300" s="2" t="str">
        <x:v>USD/shares</x:v>
      </x:c>
      <x:c r="I2300" s="2" t="str">
        <x:v>2023-12-31</x:v>
      </x:c>
      <x:c r="J2300" s="2" t="str">
        <x:v>2024-02-23</x:v>
      </x:c>
      <x:c r="K2300" s="2" t="str">
        <x:v>0000886982-24-000006</x:v>
      </x:c>
      <x:c r="L2300" s="2" t="str">
        <x:v>data/raw/filings/GS_0000886982-24-000006_gs-20231231.htm</x:v>
      </x:c>
      <x:c r="M2300" s="2" t="str">
        <x:v>https://www.sec.gov/Archives/edgar/data/886982/000088698224000006/gs-20231231.htm</x:v>
      </x:c>
      <x:c r="N2300" s="2" t="str"/>
      <x:c r="O2300" s="2" t="str"/>
      <x:c r="P2300" s="2" t="str">
        <x:v>Exact selected original table text</x:v>
      </x:c>
      <x:c r="Q2300" s="2" t="str">
        <x:v>Reported common book value per share</x:v>
      </x:c>
      <x:c r="R2300" s="2" t="str">
        <x:v>highlighted/GS_0000886982-24-000006_gs-20231231.htm</x:v>
      </x:c>
      <x:c r="S2300" s="2" t="str"/>
      <x:c r="T2300" s="2" t="str"/>
    </x:row>
    <x:row r="2301" ht="24" customHeight="1">
      <x:c r="C2301" s="2" t="str">
        <x:v>Historical Inputs!F2301</x:v>
      </x:c>
      <x:c r="D2301" s="2" t="str">
        <x:v>GS</x:v>
      </x:c>
      <x:c r="E2301" s="2" t="str">
        <x:v>FY2023</x:v>
      </x:c>
      <x:c r="F2301" s="2" t="str">
        <x:v>tbvps_reported</x:v>
      </x:c>
      <x:c r="G2301" s="2" t="n">
        <x:v>292.52</x:v>
      </x:c>
      <x:c r="H2301" s="2" t="str">
        <x:v>USD/shares</x:v>
      </x:c>
      <x:c r="I2301" s="2" t="str">
        <x:v>2023-12-31</x:v>
      </x:c>
      <x:c r="J2301" s="2" t="str">
        <x:v>2024-02-23</x:v>
      </x:c>
      <x:c r="K2301" s="2" t="str">
        <x:v>0000886982-24-000006</x:v>
      </x:c>
      <x:c r="L2301" s="2" t="str">
        <x:v>data/raw/filings/GS_0000886982-24-000006_gs-20231231.htm</x:v>
      </x:c>
      <x:c r="M2301" s="2" t="str">
        <x:v>https://www.sec.gov/Archives/edgar/data/886982/000088698224000006/gs-20231231.htm</x:v>
      </x:c>
      <x:c r="N2301" s="2" t="str"/>
      <x:c r="O2301" s="2" t="str"/>
      <x:c r="P2301" s="2" t="str">
        <x:v>Exact selected original table text</x:v>
      </x:c>
      <x:c r="Q2301" s="2" t="str">
        <x:v>Reported tangible book value per share</x:v>
      </x:c>
      <x:c r="R2301" s="2" t="str">
        <x:v>highlighted/GS_0000886982-24-000006_gs-20231231.htm</x:v>
      </x:c>
      <x:c r="S2301" s="2" t="str"/>
      <x:c r="T2301" s="2" t="str"/>
    </x:row>
    <x:row r="2302" ht="24" customHeight="1">
      <x:c r="C2302" s="2" t="str">
        <x:v>Historical Inputs!F2302</x:v>
      </x:c>
      <x:c r="D2302" s="2" t="str">
        <x:v>GS</x:v>
      </x:c>
      <x:c r="E2302" s="2" t="str">
        <x:v>FY2023</x:v>
      </x:c>
      <x:c r="F2302" s="2" t="str">
        <x:v>tce_reported</x:v>
      </x:c>
      <x:c r="G2302" s="2" t="str">
        <x:v>n.a.</x:v>
      </x:c>
      <x:c r="H2302" s="2" t="str">
        <x:v>USDm</x:v>
      </x:c>
      <x:c r="I2302" s="2" t="str">
        <x:v>2023-12-31</x:v>
      </x:c>
      <x:c r="J2302" s="2" t="str"/>
      <x:c r="K2302" s="2" t="str"/>
      <x:c r="L2302" s="2" t="str"/>
      <x:c r="M2302" s="2" t="str"/>
      <x:c r="N2302" s="2" t="str"/>
      <x:c r="O2302" s="2" t="str"/>
      <x:c r="P2302" s="2" t="str">
        <x:v>Not reported / unavailable</x:v>
      </x:c>
      <x:c r="Q2302" s="2" t="str">
        <x:v>Reported tangible common equity</x:v>
      </x:c>
      <x:c r="R2302" s="2" t="str"/>
      <x:c r="S2302" s="2" t="str"/>
      <x:c r="T2302" s="2" t="str"/>
    </x:row>
    <x:row r="2303" ht="24" customHeight="1">
      <x:c r="C2303" s="2" t="str">
        <x:v>Historical Inputs!F2303</x:v>
      </x:c>
      <x:c r="D2303" s="2" t="str">
        <x:v>GS</x:v>
      </x:c>
      <x:c r="E2303" s="2" t="str">
        <x:v>FY2024</x:v>
      </x:c>
      <x:c r="F2303" s="2" t="str">
        <x:v>assets</x:v>
      </x:c>
      <x:c r="G2303" s="2" t="n">
        <x:v>1675972</x:v>
      </x:c>
      <x:c r="H2303" s="2" t="str">
        <x:v>USD</x:v>
      </x:c>
      <x:c r="I2303" s="2" t="str">
        <x:v>2024-12-31</x:v>
      </x:c>
      <x:c r="J2303" s="2" t="str">
        <x:v>2026-02-25</x:v>
      </x:c>
      <x:c r="K2303" s="2" t="str">
        <x:v>0000886982-26-000091</x:v>
      </x:c>
      <x:c r="L2303" s="2" t="str">
        <x:v>data/raw/filings/GS_0000886982-26-000091_gs-20251231.htm</x:v>
      </x:c>
      <x:c r="M2303" s="2" t="str">
        <x:v>https://www.sec.gov/Archives/edgar/data/886982/000088698226000091/gs-20251231.htm</x:v>
      </x:c>
      <x:c r="N2303" s="2" t="str">
        <x:v>f-5465</x:v>
      </x:c>
      <x:c r="O2303" s="2" t="str"/>
      <x:c r="P2303" s="2" t="str">
        <x:v>Exact XBRL anchor</x:v>
      </x:c>
      <x:c r="Q2303" s="2" t="str">
        <x:v>Assets</x:v>
      </x:c>
      <x:c r="R2303" s="2" t="str">
        <x:v>highlighted/GS_0000886982-26-000091_gs-20251231.htm</x:v>
      </x:c>
      <x:c r="S2303" s="2" t="str"/>
      <x:c r="T2303" s="2" t="str"/>
    </x:row>
    <x:row r="2304" ht="24" customHeight="1">
      <x:c r="C2304" s="2" t="str">
        <x:v>Historical Inputs!F2304</x:v>
      </x:c>
      <x:c r="D2304" s="2" t="str">
        <x:v>GS</x:v>
      </x:c>
      <x:c r="E2304" s="2" t="str">
        <x:v>FY2024</x:v>
      </x:c>
      <x:c r="F2304" s="2" t="str">
        <x:v>liabilities</x:v>
      </x:c>
      <x:c r="G2304" s="2" t="n">
        <x:v>1553976</x:v>
      </x:c>
      <x:c r="H2304" s="2" t="str">
        <x:v>USD</x:v>
      </x:c>
      <x:c r="I2304" s="2" t="str">
        <x:v>2024-12-31</x:v>
      </x:c>
      <x:c r="J2304" s="2" t="str">
        <x:v>2026-02-25</x:v>
      </x:c>
      <x:c r="K2304" s="2" t="str">
        <x:v>0000886982-26-000091</x:v>
      </x:c>
      <x:c r="L2304" s="2" t="str">
        <x:v>data/raw/filings/GS_0000886982-26-000091_gs-20251231.htm</x:v>
      </x:c>
      <x:c r="M2304" s="2" t="str">
        <x:v>https://www.sec.gov/Archives/edgar/data/886982/000088698226000091/gs-20251231.htm</x:v>
      </x:c>
      <x:c r="N2304" s="2" t="str">
        <x:v>f-595</x:v>
      </x:c>
      <x:c r="O2304" s="2" t="str"/>
      <x:c r="P2304" s="2" t="str">
        <x:v>Exact XBRL anchor</x:v>
      </x:c>
      <x:c r="Q2304" s="2" t="str">
        <x:v>Liabilities</x:v>
      </x:c>
      <x:c r="R2304" s="2" t="str">
        <x:v>highlighted/GS_0000886982-26-000091_gs-20251231.htm</x:v>
      </x:c>
      <x:c r="S2304" s="2" t="str"/>
      <x:c r="T2304" s="2" t="str"/>
    </x:row>
    <x:row r="2305" ht="24" customHeight="1">
      <x:c r="C2305" s="2" t="str">
        <x:v>Historical Inputs!F2305</x:v>
      </x:c>
      <x:c r="D2305" s="2" t="str">
        <x:v>GS</x:v>
      </x:c>
      <x:c r="E2305" s="2" t="str">
        <x:v>FY2024</x:v>
      </x:c>
      <x:c r="F2305" s="2" t="str">
        <x:v>equity</x:v>
      </x:c>
      <x:c r="G2305" s="2" t="n">
        <x:v>121996</x:v>
      </x:c>
      <x:c r="H2305" s="2" t="str">
        <x:v>USD</x:v>
      </x:c>
      <x:c r="I2305" s="2" t="str">
        <x:v>2024-12-31</x:v>
      </x:c>
      <x:c r="J2305" s="2" t="str">
        <x:v>2026-02-25</x:v>
      </x:c>
      <x:c r="K2305" s="2" t="str">
        <x:v>0000886982-26-000091</x:v>
      </x:c>
      <x:c r="L2305" s="2" t="str">
        <x:v>data/raw/filings/GS_0000886982-26-000091_gs-20251231.htm</x:v>
      </x:c>
      <x:c r="M2305" s="2" t="str">
        <x:v>https://www.sec.gov/Archives/edgar/data/886982/000088698226000091/gs-20251231.htm</x:v>
      </x:c>
      <x:c r="N2305" s="2" t="str">
        <x:v>f-385</x:v>
      </x:c>
      <x:c r="O2305" s="2" t="str"/>
      <x:c r="P2305" s="2" t="str">
        <x:v>Exact XBRL anchor</x:v>
      </x:c>
      <x:c r="Q2305" s="2" t="str">
        <x:v>Stockholders' Equity Attributable to Parent</x:v>
      </x:c>
      <x:c r="R2305" s="2" t="str">
        <x:v>highlighted/GS_0000886982-26-000091_gs-20251231.htm</x:v>
      </x:c>
      <x:c r="S2305" s="2" t="str"/>
      <x:c r="T2305" s="2" t="str"/>
    </x:row>
    <x:row r="2306" ht="24" customHeight="1">
      <x:c r="C2306" s="2" t="str">
        <x:v>Historical Inputs!F2306</x:v>
      </x:c>
      <x:c r="D2306" s="2" t="str">
        <x:v>GS</x:v>
      </x:c>
      <x:c r="E2306" s="2" t="str">
        <x:v>FY2024</x:v>
      </x:c>
      <x:c r="F2306" s="2" t="str">
        <x:v>preferred</x:v>
      </x:c>
      <x:c r="G2306" s="2" t="n">
        <x:v>13253</x:v>
      </x:c>
      <x:c r="H2306" s="2" t="str">
        <x:v>USD</x:v>
      </x:c>
      <x:c r="I2306" s="2" t="str">
        <x:v>2024-12-31</x:v>
      </x:c>
      <x:c r="J2306" s="2" t="str">
        <x:v>2026-02-25</x:v>
      </x:c>
      <x:c r="K2306" s="2" t="str">
        <x:v>0000886982-26-000091</x:v>
      </x:c>
      <x:c r="L2306" s="2" t="str">
        <x:v>data/raw/filings/GS_0000886982-26-000091_gs-20251231.htm</x:v>
      </x:c>
      <x:c r="M2306" s="2" t="str">
        <x:v>https://www.sec.gov/Archives/edgar/data/886982/000088698226000091/gs-20251231.htm</x:v>
      </x:c>
      <x:c r="N2306" s="2" t="str">
        <x:v>f-263</x:v>
      </x:c>
      <x:c r="O2306" s="2" t="str"/>
      <x:c r="P2306" s="2" t="str">
        <x:v>Exact XBRL anchor</x:v>
      </x:c>
      <x:c r="Q2306" s="2" t="str">
        <x:v>Preferred Stock, Value, Issued</x:v>
      </x:c>
      <x:c r="R2306" s="2" t="str">
        <x:v>highlighted/GS_0000886982-26-000091_gs-20251231.htm</x:v>
      </x:c>
      <x:c r="S2306" s="2" t="str"/>
      <x:c r="T2306" s="2" t="str"/>
    </x:row>
    <x:row r="2307" ht="24" customHeight="1">
      <x:c r="C2307" s="2" t="str">
        <x:v>Historical Inputs!F2307</x:v>
      </x:c>
      <x:c r="D2307" s="2" t="str">
        <x:v>GS</x:v>
      </x:c>
      <x:c r="E2307" s="2" t="str">
        <x:v>FY2024</x:v>
      </x:c>
      <x:c r="F2307" s="2" t="str">
        <x:v>common_equity_reported</x:v>
      </x:c>
      <x:c r="G2307" s="2" t="n">
        <x:v>108743</x:v>
      </x:c>
      <x:c r="H2307" s="2" t="str">
        <x:v>USD</x:v>
      </x:c>
      <x:c r="I2307" s="2" t="str">
        <x:v>2024-12-31</x:v>
      </x:c>
      <x:c r="J2307" s="2" t="str">
        <x:v>2025-08-01</x:v>
      </x:c>
      <x:c r="K2307" s="2" t="str">
        <x:v>0000886982-25-000022</x:v>
      </x:c>
      <x:c r="L2307" s="2" t="str">
        <x:v>data/raw/filings/GS_0000886982-25-000022_gs-20250630.htm</x:v>
      </x:c>
      <x:c r="M2307" s="2" t="str">
        <x:v>https://www.sec.gov/Archives/edgar/data/886982/000088698225000022/gs-20250630.htm</x:v>
      </x:c>
      <x:c r="N2307" s="2" t="str">
        <x:v>f-5672</x:v>
      </x:c>
      <x:c r="O2307" s="2" t="str"/>
      <x:c r="P2307" s="2" t="str">
        <x:v>Exact XBRL anchor</x:v>
      </x:c>
      <x:c r="Q2307" s="2" t="str">
        <x:v>Reported common shareholders equity</x:v>
      </x:c>
      <x:c r="R2307" s="2" t="str">
        <x:v>highlighted/GS_0000886982-25-000022_gs-20250630.htm</x:v>
      </x:c>
      <x:c r="S2307" s="2" t="str"/>
      <x:c r="T2307" s="2" t="str"/>
    </x:row>
    <x:row r="2308" ht="24" customHeight="1">
      <x:c r="C2308" s="2" t="str">
        <x:v>Historical Inputs!F2308</x:v>
      </x:c>
      <x:c r="D2308" s="2" t="str">
        <x:v>GS</x:v>
      </x:c>
      <x:c r="E2308" s="2" t="str">
        <x:v>FY2024</x:v>
      </x:c>
      <x:c r="F2308" s="2" t="str">
        <x:v>goodwill</x:v>
      </x:c>
      <x:c r="G2308" s="2" t="n">
        <x:v>5853</x:v>
      </x:c>
      <x:c r="H2308" s="2" t="str">
        <x:v>USD</x:v>
      </x:c>
      <x:c r="I2308" s="2" t="str">
        <x:v>2024-12-31</x:v>
      </x:c>
      <x:c r="J2308" s="2" t="str">
        <x:v>2026-02-25</x:v>
      </x:c>
      <x:c r="K2308" s="2" t="str">
        <x:v>0000886982-26-000091</x:v>
      </x:c>
      <x:c r="L2308" s="2" t="str">
        <x:v>data/raw/filings/GS_0000886982-26-000091_gs-20251231.htm</x:v>
      </x:c>
      <x:c r="M2308" s="2" t="str">
        <x:v>https://www.sec.gov/Archives/edgar/data/886982/000088698226000091/gs-20251231.htm</x:v>
      </x:c>
      <x:c r="N2308" s="2" t="str">
        <x:v>f-3837</x:v>
      </x:c>
      <x:c r="O2308" s="2" t="str"/>
      <x:c r="P2308" s="2" t="str">
        <x:v>Exact XBRL anchor</x:v>
      </x:c>
      <x:c r="Q2308" s="2" t="str">
        <x:v>Goodwill</x:v>
      </x:c>
      <x:c r="R2308" s="2" t="str">
        <x:v>highlighted/GS_0000886982-26-000091_gs-20251231.htm</x:v>
      </x:c>
      <x:c r="S2308" s="2" t="str"/>
      <x:c r="T2308" s="2" t="str"/>
    </x:row>
    <x:row r="2309" ht="24" customHeight="1">
      <x:c r="C2309" s="2" t="str">
        <x:v>Historical Inputs!F2309</x:v>
      </x:c>
      <x:c r="D2309" s="2" t="str">
        <x:v>GS</x:v>
      </x:c>
      <x:c r="E2309" s="2" t="str">
        <x:v>FY2024</x:v>
      </x:c>
      <x:c r="F2309" s="2" t="str">
        <x:v>intangibles</x:v>
      </x:c>
      <x:c r="G2309" s="2" t="n">
        <x:v>847</x:v>
      </x:c>
      <x:c r="H2309" s="2" t="str">
        <x:v>USD</x:v>
      </x:c>
      <x:c r="I2309" s="2" t="str">
        <x:v>2024-12-31</x:v>
      </x:c>
      <x:c r="J2309" s="2" t="str">
        <x:v>2026-02-25</x:v>
      </x:c>
      <x:c r="K2309" s="2" t="str">
        <x:v>0000886982-26-000091</x:v>
      </x:c>
      <x:c r="L2309" s="2" t="str">
        <x:v>data/raw/filings/GS_0000886982-26-000091_gs-20251231.htm</x:v>
      </x:c>
      <x:c r="M2309" s="2" t="str">
        <x:v>https://www.sec.gov/Archives/edgar/data/886982/000088698226000091/gs-20251231.htm</x:v>
      </x:c>
      <x:c r="N2309" s="2" t="str">
        <x:v>f-3845</x:v>
      </x:c>
      <x:c r="O2309" s="2" t="str"/>
      <x:c r="P2309" s="2" t="str">
        <x:v>Exact XBRL anchor</x:v>
      </x:c>
      <x:c r="Q2309" s="2" t="str">
        <x:v>Intangible Assets, Net (Excluding Goodwill)</x:v>
      </x:c>
      <x:c r="R2309" s="2" t="str">
        <x:v>highlighted/GS_0000886982-26-000091_gs-20251231.htm</x:v>
      </x:c>
      <x:c r="S2309" s="2" t="str"/>
      <x:c r="T2309" s="2" t="str"/>
    </x:row>
    <x:row r="2310" ht="24" customHeight="1">
      <x:c r="C2310" s="2" t="str">
        <x:v>Historical Inputs!F2310</x:v>
      </x:c>
      <x:c r="D2310" s="2" t="str">
        <x:v>GS</x:v>
      </x:c>
      <x:c r="E2310" s="2" t="str">
        <x:v>FY2024</x:v>
      </x:c>
      <x:c r="F2310" s="2" t="str">
        <x:v>intangibles_total</x:v>
      </x:c>
      <x:c r="G2310" s="2" t="str">
        <x:v>n.a.</x:v>
      </x:c>
      <x:c r="H2310" s="2" t="str">
        <x:v>USDm</x:v>
      </x:c>
      <x:c r="I2310" s="2" t="str">
        <x:v>2024-12-31</x:v>
      </x:c>
      <x:c r="J2310" s="2" t="str"/>
      <x:c r="K2310" s="2" t="str"/>
      <x:c r="L2310" s="2" t="str"/>
      <x:c r="M2310" s="2" t="str"/>
      <x:c r="N2310" s="2" t="str"/>
      <x:c r="O2310" s="2" t="str"/>
      <x:c r="P2310" s="2" t="str">
        <x:v>Not reported / unavailable</x:v>
      </x:c>
      <x:c r="Q2310" s="2" t="str">
        <x:v>Reported goodwill and intangible assets combined</x:v>
      </x:c>
      <x:c r="R2310" s="2" t="str"/>
      <x:c r="S2310" s="2" t="str"/>
      <x:c r="T2310" s="2" t="str"/>
    </x:row>
    <x:row r="2311" ht="24" customHeight="1">
      <x:c r="C2311" s="2" t="str">
        <x:v>Historical Inputs!F2311</x:v>
      </x:c>
      <x:c r="D2311" s="2" t="str">
        <x:v>GS</x:v>
      </x:c>
      <x:c r="E2311" s="2" t="str">
        <x:v>FY2024</x:v>
      </x:c>
      <x:c r="F2311" s="2" t="str">
        <x:v>shares_end</x:v>
      </x:c>
      <x:c r="G2311" s="2" t="n">
        <x:v>310.653708</x:v>
      </x:c>
      <x:c r="H2311" s="2" t="str">
        <x:v>shares</x:v>
      </x:c>
      <x:c r="I2311" s="2" t="str">
        <x:v>2024-12-31</x:v>
      </x:c>
      <x:c r="J2311" s="2" t="str">
        <x:v>2026-02-25</x:v>
      </x:c>
      <x:c r="K2311" s="2" t="str">
        <x:v>0000886982-26-000091</x:v>
      </x:c>
      <x:c r="L2311" s="2" t="str">
        <x:v>data/raw/filings/GS_0000886982-26-000091_gs-20251231.htm</x:v>
      </x:c>
      <x:c r="M2311" s="2" t="str">
        <x:v>https://www.sec.gov/Archives/edgar/data/886982/000088698226000091/gs-20251231.htm</x:v>
      </x:c>
      <x:c r="N2311" s="2" t="str">
        <x:v>f-267</x:v>
      </x:c>
      <x:c r="O2311" s="2" t="str"/>
      <x:c r="P2311" s="2" t="str">
        <x:v>Exact XBRL anchor</x:v>
      </x:c>
      <x:c r="Q2311" s="2" t="str">
        <x:v>Common Stock, Shares, Outstanding</x:v>
      </x:c>
      <x:c r="R2311" s="2" t="str">
        <x:v>highlighted/GS_0000886982-26-000091_gs-20251231.htm</x:v>
      </x:c>
      <x:c r="S2311" s="2" t="str"/>
      <x:c r="T2311" s="2" t="str"/>
    </x:row>
    <x:row r="2312" ht="24" customHeight="1">
      <x:c r="C2312" s="2" t="str">
        <x:v>Historical Inputs!F2312</x:v>
      </x:c>
      <x:c r="D2312" s="2" t="str">
        <x:v>GS</x:v>
      </x:c>
      <x:c r="E2312" s="2" t="str">
        <x:v>FY2024</x:v>
      </x:c>
      <x:c r="F2312" s="2" t="str">
        <x:v>shares_issued</x:v>
      </x:c>
      <x:c r="G2312" s="2" t="n">
        <x:v>927.499667</x:v>
      </x:c>
      <x:c r="H2312" s="2" t="str">
        <x:v>shares</x:v>
      </x:c>
      <x:c r="I2312" s="2" t="str">
        <x:v>2024-12-31</x:v>
      </x:c>
      <x:c r="J2312" s="2" t="str">
        <x:v>2026-02-25</x:v>
      </x:c>
      <x:c r="K2312" s="2" t="str">
        <x:v>0000886982-26-000091</x:v>
      </x:c>
      <x:c r="L2312" s="2" t="str">
        <x:v>data/raw/filings/GS_0000886982-26-000091_gs-20251231.htm</x:v>
      </x:c>
      <x:c r="M2312" s="2" t="str">
        <x:v>https://www.sec.gov/Archives/edgar/data/886982/000088698226000091/gs-20251231.htm</x:v>
      </x:c>
      <x:c r="N2312" s="2" t="str">
        <x:v>f-265</x:v>
      </x:c>
      <x:c r="O2312" s="2" t="str"/>
      <x:c r="P2312" s="2" t="str">
        <x:v>Exact XBRL anchor</x:v>
      </x:c>
      <x:c r="Q2312" s="2" t="str">
        <x:v>Common Stock, Shares, Issued</x:v>
      </x:c>
      <x:c r="R2312" s="2" t="str">
        <x:v>highlighted/GS_0000886982-26-000091_gs-20251231.htm</x:v>
      </x:c>
      <x:c r="S2312" s="2" t="str"/>
      <x:c r="T2312" s="2" t="str"/>
    </x:row>
    <x:row r="2313" ht="24" customHeight="1">
      <x:c r="C2313" s="2" t="str">
        <x:v>Historical Inputs!F2313</x:v>
      </x:c>
      <x:c r="D2313" s="2" t="str">
        <x:v>GS</x:v>
      </x:c>
      <x:c r="E2313" s="2" t="str">
        <x:v>FY2024</x:v>
      </x:c>
      <x:c r="F2313" s="2" t="str">
        <x:v>shares_treasury</x:v>
      </x:c>
      <x:c r="G2313" s="2" t="str">
        <x:v>n.a.</x:v>
      </x:c>
      <x:c r="H2313" s="2" t="str">
        <x:v>million</x:v>
      </x:c>
      <x:c r="I2313" s="2" t="str">
        <x:v>2024-12-31</x:v>
      </x:c>
      <x:c r="J2313" s="2" t="str"/>
      <x:c r="K2313" s="2" t="str"/>
      <x:c r="L2313" s="2" t="str"/>
      <x:c r="M2313" s="2" t="str"/>
      <x:c r="N2313" s="2" t="str"/>
      <x:c r="O2313" s="2" t="str"/>
      <x:c r="P2313" s="2" t="str">
        <x:v>Not reported / unavailable</x:v>
      </x:c>
      <x:c r="Q2313" s="2" t="str">
        <x:v>Shares Treasury</x:v>
      </x:c>
      <x:c r="R2313" s="2" t="str"/>
      <x:c r="S2313" s="2" t="str"/>
      <x:c r="T2313" s="2" t="str"/>
    </x:row>
    <x:row r="2314" ht="24" customHeight="1">
      <x:c r="C2314" s="2" t="str">
        <x:v>Historical Inputs!F2314</x:v>
      </x:c>
      <x:c r="D2314" s="2" t="str">
        <x:v>GS</x:v>
      </x:c>
      <x:c r="E2314" s="2" t="str">
        <x:v>FY2024</x:v>
      </x:c>
      <x:c r="F2314" s="2" t="str">
        <x:v>deposits</x:v>
      </x:c>
      <x:c r="G2314" s="2" t="n">
        <x:v>433013</x:v>
      </x:c>
      <x:c r="H2314" s="2" t="str">
        <x:v>USD</x:v>
      </x:c>
      <x:c r="I2314" s="2" t="str">
        <x:v>2024-12-31</x:v>
      </x:c>
      <x:c r="J2314" s="2" t="str">
        <x:v>2026-02-25</x:v>
      </x:c>
      <x:c r="K2314" s="2" t="str">
        <x:v>0000886982-26-000091</x:v>
      </x:c>
      <x:c r="L2314" s="2" t="str">
        <x:v>data/raw/filings/GS_0000886982-26-000091_gs-20251231.htm</x:v>
      </x:c>
      <x:c r="M2314" s="2" t="str">
        <x:v>https://www.sec.gov/Archives/edgar/data/886982/000088698226000091/gs-20251231.htm</x:v>
      </x:c>
      <x:c r="N2314" s="2" t="str">
        <x:v>f-3877</x:v>
      </x:c>
      <x:c r="O2314" s="2" t="str"/>
      <x:c r="P2314" s="2" t="str">
        <x:v>Exact XBRL anchor</x:v>
      </x:c>
      <x:c r="Q2314" s="2" t="str">
        <x:v>Deposits</x:v>
      </x:c>
      <x:c r="R2314" s="2" t="str">
        <x:v>highlighted/GS_0000886982-26-000091_gs-20251231.htm</x:v>
      </x:c>
      <x:c r="S2314" s="2" t="str"/>
      <x:c r="T2314" s="2" t="str"/>
    </x:row>
    <x:row r="2315" ht="24" customHeight="1">
      <x:c r="C2315" s="2" t="str">
        <x:v>Historical Inputs!F2315</x:v>
      </x:c>
      <x:c r="D2315" s="2" t="str">
        <x:v>GS</x:v>
      </x:c>
      <x:c r="E2315" s="2" t="str">
        <x:v>FY2024</x:v>
      </x:c>
      <x:c r="F2315" s="2" t="str">
        <x:v>loans_gross</x:v>
      </x:c>
      <x:c r="G2315" s="2" t="str">
        <x:v>n.a.</x:v>
      </x:c>
      <x:c r="H2315" s="2" t="str">
        <x:v>USDm</x:v>
      </x:c>
      <x:c r="I2315" s="2" t="str">
        <x:v>2024-12-31</x:v>
      </x:c>
      <x:c r="J2315" s="2" t="str"/>
      <x:c r="K2315" s="2" t="str"/>
      <x:c r="L2315" s="2" t="str"/>
      <x:c r="M2315" s="2" t="str"/>
      <x:c r="N2315" s="2" t="str"/>
      <x:c r="O2315" s="2" t="str"/>
      <x:c r="P2315" s="2" t="str">
        <x:v>Not reported / unavailable</x:v>
      </x:c>
      <x:c r="Q2315" s="2" t="str">
        <x:v>Gross loans and leases selected definition</x:v>
      </x:c>
      <x:c r="R2315" s="2" t="str"/>
      <x:c r="S2315" s="2" t="str"/>
      <x:c r="T2315" s="2" t="str"/>
    </x:row>
    <x:row r="2316" ht="24" customHeight="1">
      <x:c r="C2316" s="2" t="str">
        <x:v>Historical Inputs!F2316</x:v>
      </x:c>
      <x:c r="D2316" s="2" t="str">
        <x:v>GS</x:v>
      </x:c>
      <x:c r="E2316" s="2" t="str">
        <x:v>FY2024</x:v>
      </x:c>
      <x:c r="F2316" s="2" t="str">
        <x:v>loans_net</x:v>
      </x:c>
      <x:c r="G2316" s="2" t="str">
        <x:v>n.a.</x:v>
      </x:c>
      <x:c r="H2316" s="2" t="str">
        <x:v>USDm</x:v>
      </x:c>
      <x:c r="I2316" s="2" t="str">
        <x:v>2024-12-31</x:v>
      </x:c>
      <x:c r="J2316" s="2" t="str"/>
      <x:c r="K2316" s="2" t="str"/>
      <x:c r="L2316" s="2" t="str"/>
      <x:c r="M2316" s="2" t="str"/>
      <x:c r="N2316" s="2" t="str"/>
      <x:c r="O2316" s="2" t="str"/>
      <x:c r="P2316" s="2" t="str">
        <x:v>Not reported / unavailable</x:v>
      </x:c>
      <x:c r="Q2316" s="2" t="str">
        <x:v>Net loans after allowance selected definition</x:v>
      </x:c>
      <x:c r="R2316" s="2" t="str"/>
      <x:c r="S2316" s="2" t="str"/>
      <x:c r="T2316" s="2" t="str"/>
    </x:row>
    <x:row r="2317" ht="24" customHeight="1">
      <x:c r="C2317" s="2" t="str">
        <x:v>Historical Inputs!F2317</x:v>
      </x:c>
      <x:c r="D2317" s="2" t="str">
        <x:v>GS</x:v>
      </x:c>
      <x:c r="E2317" s="2" t="str">
        <x:v>FY2024</x:v>
      </x:c>
      <x:c r="F2317" s="2" t="str">
        <x:v>allowance</x:v>
      </x:c>
      <x:c r="G2317" s="2" t="n">
        <x:v>4666</x:v>
      </x:c>
      <x:c r="H2317" s="2" t="str">
        <x:v>USD</x:v>
      </x:c>
      <x:c r="I2317" s="2" t="str">
        <x:v>2024-12-31</x:v>
      </x:c>
      <x:c r="J2317" s="2" t="str">
        <x:v>2026-08-03</x:v>
      </x:c>
      <x:c r="K2317" s="2" t="str">
        <x:v>0000886982-26-000297</x:v>
      </x:c>
      <x:c r="L2317" s="2" t="str">
        <x:v>data/raw/filings/GS_0000886982-26-000297_gs-20260630.htm</x:v>
      </x:c>
      <x:c r="M2317" s="2" t="str">
        <x:v>https://www.sec.gov/Archives/edgar/data/886982/000088698226000297/gs-20260630.htm</x:v>
      </x:c>
      <x:c r="N2317" s="2" t="str">
        <x:v>f-4095</x:v>
      </x:c>
      <x:c r="O2317" s="2" t="str"/>
      <x:c r="P2317" s="2" t="str">
        <x:v>Exact XBRL anchor</x:v>
      </x:c>
      <x:c r="Q2317" s="2" t="str">
        <x:v>Financing Receivable, Allowance for Credit Loss</x:v>
      </x:c>
      <x:c r="R2317" s="2" t="str">
        <x:v>highlighted/GS_0000886982-26-000297_gs-20260630.htm</x:v>
      </x:c>
      <x:c r="S2317" s="2" t="str"/>
      <x:c r="T2317" s="2" t="str"/>
    </x:row>
    <x:row r="2318" ht="24" customHeight="1">
      <x:c r="C2318" s="2" t="str">
        <x:v>Historical Inputs!F2318</x:v>
      </x:c>
      <x:c r="D2318" s="2" t="str">
        <x:v>GS</x:v>
      </x:c>
      <x:c r="E2318" s="2" t="str">
        <x:v>FY2024</x:v>
      </x:c>
      <x:c r="F2318" s="2" t="str">
        <x:v>nonaccrual</x:v>
      </x:c>
      <x:c r="G2318" s="2" t="str">
        <x:v>n.a.</x:v>
      </x:c>
      <x:c r="H2318" s="2" t="str">
        <x:v>USDm</x:v>
      </x:c>
      <x:c r="I2318" s="2" t="str">
        <x:v>2024-12-31</x:v>
      </x:c>
      <x:c r="J2318" s="2" t="str"/>
      <x:c r="K2318" s="2" t="str"/>
      <x:c r="L2318" s="2" t="str"/>
      <x:c r="M2318" s="2" t="str"/>
      <x:c r="N2318" s="2" t="str"/>
      <x:c r="O2318" s="2" t="str"/>
      <x:c r="P2318" s="2" t="str">
        <x:v>Not reported / unavailable</x:v>
      </x:c>
      <x:c r="Q2318" s="2" t="str">
        <x:v>Nonaccrual</x:v>
      </x:c>
      <x:c r="R2318" s="2" t="str"/>
      <x:c r="S2318" s="2" t="str"/>
      <x:c r="T2318" s="2" t="str"/>
    </x:row>
    <x:row r="2319" ht="24" customHeight="1">
      <x:c r="C2319" s="2" t="str">
        <x:v>Historical Inputs!F2319</x:v>
      </x:c>
      <x:c r="D2319" s="2" t="str">
        <x:v>GS</x:v>
      </x:c>
      <x:c r="E2319" s="2" t="str">
        <x:v>FY2024</x:v>
      </x:c>
      <x:c r="F2319" s="2" t="str">
        <x:v>cash</x:v>
      </x:c>
      <x:c r="G2319" s="2" t="n">
        <x:v>182092</x:v>
      </x:c>
      <x:c r="H2319" s="2" t="str">
        <x:v>USD</x:v>
      </x:c>
      <x:c r="I2319" s="2" t="str">
        <x:v>2024-12-31</x:v>
      </x:c>
      <x:c r="J2319" s="2" t="str">
        <x:v>2026-02-25</x:v>
      </x:c>
      <x:c r="K2319" s="2" t="str">
        <x:v>0000886982-26-000091</x:v>
      </x:c>
      <x:c r="L2319" s="2" t="str">
        <x:v>data/raw/filings/GS_0000886982-26-000091_gs-20251231.htm</x:v>
      </x:c>
      <x:c r="M2319" s="2" t="str">
        <x:v>https://www.sec.gov/Archives/edgar/data/886982/000088698226000091/gs-20251231.htm</x:v>
      </x:c>
      <x:c r="N2319" s="2" t="str">
        <x:v>f-187</x:v>
      </x:c>
      <x:c r="O2319" s="2" t="str"/>
      <x:c r="P2319" s="2" t="str">
        <x:v>Exact XBRL anchor</x:v>
      </x:c>
      <x:c r="Q2319" s="2" t="str">
        <x:v>Cash and Cash Equivalents, at Carrying Value</x:v>
      </x:c>
      <x:c r="R2319" s="2" t="str">
        <x:v>highlighted/GS_0000886982-26-000091_gs-20251231.htm</x:v>
      </x:c>
      <x:c r="S2319" s="2" t="str"/>
      <x:c r="T2319" s="2" t="str"/>
    </x:row>
    <x:row r="2320" ht="24" customHeight="1">
      <x:c r="C2320" s="2" t="str">
        <x:v>Historical Inputs!F2320</x:v>
      </x:c>
      <x:c r="D2320" s="2" t="str">
        <x:v>GS</x:v>
      </x:c>
      <x:c r="E2320" s="2" t="str">
        <x:v>FY2024</x:v>
      </x:c>
      <x:c r="F2320" s="2" t="str">
        <x:v>aoci</x:v>
      </x:c>
      <x:c r="G2320" s="2" t="n">
        <x:v>-2702</x:v>
      </x:c>
      <x:c r="H2320" s="2" t="str">
        <x:v>USD</x:v>
      </x:c>
      <x:c r="I2320" s="2" t="str">
        <x:v>2024-12-31</x:v>
      </x:c>
      <x:c r="J2320" s="2" t="str">
        <x:v>2026-02-25</x:v>
      </x:c>
      <x:c r="K2320" s="2" t="str">
        <x:v>0000886982-26-000091</x:v>
      </x:c>
      <x:c r="L2320" s="2" t="str">
        <x:v>data/raw/filings/GS_0000886982-26-000091_gs-20251231.htm</x:v>
      </x:c>
      <x:c r="M2320" s="2" t="str">
        <x:v>https://www.sec.gov/Archives/edgar/data/886982/000088698226000091/gs-20251231.htm</x:v>
      </x:c>
      <x:c r="N2320" s="2" t="str">
        <x:v>f-279</x:v>
      </x:c>
      <x:c r="O2320" s="2" t="str"/>
      <x:c r="P2320" s="2" t="str">
        <x:v>Exact XBRL anchor</x:v>
      </x:c>
      <x:c r="Q2320" s="2" t="str">
        <x:v>Accumulated Other Comprehensive Income (Loss), Net of Tax</x:v>
      </x:c>
      <x:c r="R2320" s="2" t="str">
        <x:v>highlighted/GS_0000886982-26-000091_gs-20251231.htm</x:v>
      </x:c>
      <x:c r="S2320" s="2" t="str"/>
      <x:c r="T2320" s="2" t="str"/>
    </x:row>
    <x:row r="2321" ht="24" customHeight="1">
      <x:c r="C2321" s="2" t="str">
        <x:v>Historical Inputs!F2321</x:v>
      </x:c>
      <x:c r="D2321" s="2" t="str">
        <x:v>GS</x:v>
      </x:c>
      <x:c r="E2321" s="2" t="str">
        <x:v>FY2024</x:v>
      </x:c>
      <x:c r="F2321" s="2" t="str">
        <x:v>nii</x:v>
      </x:c>
      <x:c r="G2321" s="2" t="n">
        <x:v>8056</x:v>
      </x:c>
      <x:c r="H2321" s="2" t="str">
        <x:v>USD</x:v>
      </x:c>
      <x:c r="I2321" s="2" t="str">
        <x:v>2024-12-31</x:v>
      </x:c>
      <x:c r="J2321" s="2" t="str">
        <x:v>2026-02-25</x:v>
      </x:c>
      <x:c r="K2321" s="2" t="str">
        <x:v>0000886982-26-000091</x:v>
      </x:c>
      <x:c r="L2321" s="2" t="str">
        <x:v>data/raw/filings/GS_0000886982-26-000091_gs-20251231.htm</x:v>
      </x:c>
      <x:c r="M2321" s="2" t="str">
        <x:v>https://www.sec.gov/Archives/edgar/data/886982/000088698226000091/gs-20251231.htm</x:v>
      </x:c>
      <x:c r="N2321" s="2" t="str">
        <x:v>f-5407</x:v>
      </x:c>
      <x:c r="O2321" s="2" t="str"/>
      <x:c r="P2321" s="2" t="str">
        <x:v>Exact XBRL anchor</x:v>
      </x:c>
      <x:c r="Q2321" s="2" t="str">
        <x:v>Interest Income (Expense), Net</x:v>
      </x:c>
      <x:c r="R2321" s="2" t="str">
        <x:v>highlighted/GS_0000886982-26-000091_gs-20251231.htm</x:v>
      </x:c>
      <x:c r="S2321" s="2" t="str"/>
      <x:c r="T2321" s="2" t="str"/>
    </x:row>
    <x:row r="2322" ht="24" customHeight="1">
      <x:c r="C2322" s="2" t="str">
        <x:v>Historical Inputs!F2322</x:v>
      </x:c>
      <x:c r="D2322" s="2" t="str">
        <x:v>GS</x:v>
      </x:c>
      <x:c r="E2322" s="2" t="str">
        <x:v>FY2024</x:v>
      </x:c>
      <x:c r="F2322" s="2" t="str">
        <x:v>noninterest_income</x:v>
      </x:c>
      <x:c r="G2322" s="2" t="n">
        <x:v>45456</x:v>
      </x:c>
      <x:c r="H2322" s="2" t="str">
        <x:v>USD</x:v>
      </x:c>
      <x:c r="I2322" s="2" t="str">
        <x:v>2024-12-31</x:v>
      </x:c>
      <x:c r="J2322" s="2" t="str">
        <x:v>2026-02-25</x:v>
      </x:c>
      <x:c r="K2322" s="2" t="str">
        <x:v>0000886982-26-000091</x:v>
      </x:c>
      <x:c r="L2322" s="2" t="str">
        <x:v>data/raw/filings/GS_0000886982-26-000091_gs-20251231.htm</x:v>
      </x:c>
      <x:c r="M2322" s="2" t="str">
        <x:v>https://www.sec.gov/Archives/edgar/data/886982/000088698226000091/gs-20251231.htm</x:v>
      </x:c>
      <x:c r="N2322" s="2" t="str">
        <x:v>f-5404</x:v>
      </x:c>
      <x:c r="O2322" s="2" t="str"/>
      <x:c r="P2322" s="2" t="str">
        <x:v>Exact XBRL anchor</x:v>
      </x:c>
      <x:c r="Q2322" s="2" t="str">
        <x:v>Noninterest Income</x:v>
      </x:c>
      <x:c r="R2322" s="2" t="str">
        <x:v>highlighted/GS_0000886982-26-000091_gs-20251231.htm</x:v>
      </x:c>
      <x:c r="S2322" s="2" t="str"/>
      <x:c r="T2322" s="2" t="str"/>
    </x:row>
    <x:row r="2323" ht="24" customHeight="1">
      <x:c r="C2323" s="2" t="str">
        <x:v>Historical Inputs!F2323</x:v>
      </x:c>
      <x:c r="D2323" s="2" t="str">
        <x:v>GS</x:v>
      </x:c>
      <x:c r="E2323" s="2" t="str">
        <x:v>FY2024</x:v>
      </x:c>
      <x:c r="F2323" s="2" t="str">
        <x:v>revenue_reported</x:v>
      </x:c>
      <x:c r="G2323" s="2" t="n">
        <x:v>53512</x:v>
      </x:c>
      <x:c r="H2323" s="2" t="str">
        <x:v>USD</x:v>
      </x:c>
      <x:c r="I2323" s="2" t="str">
        <x:v>2024-12-31</x:v>
      </x:c>
      <x:c r="J2323" s="2" t="str">
        <x:v>2026-02-25</x:v>
      </x:c>
      <x:c r="K2323" s="2" t="str">
        <x:v>0000886982-26-000091</x:v>
      </x:c>
      <x:c r="L2323" s="2" t="str">
        <x:v>data/raw/filings/GS_0000886982-26-000091_gs-20251231.htm</x:v>
      </x:c>
      <x:c r="M2323" s="2" t="str">
        <x:v>https://www.sec.gov/Archives/edgar/data/886982/000088698226000091/gs-20251231.htm</x:v>
      </x:c>
      <x:c r="N2323" s="2" t="str">
        <x:v>f-5487</x:v>
      </x:c>
      <x:c r="O2323" s="2" t="str"/>
      <x:c r="P2323" s="2" t="str">
        <x:v>Exact XBRL anchor</x:v>
      </x:c>
      <x:c r="Q2323" s="2" t="str">
        <x:v>Revenues, Net of Interest Expense</x:v>
      </x:c>
      <x:c r="R2323" s="2" t="str">
        <x:v>highlighted/GS_0000886982-26-000091_gs-20251231.htm</x:v>
      </x:c>
      <x:c r="S2323" s="2" t="str"/>
      <x:c r="T2323" s="2" t="str"/>
    </x:row>
    <x:row r="2324" ht="24" customHeight="1">
      <x:c r="C2324" s="2" t="str">
        <x:v>Historical Inputs!F2324</x:v>
      </x:c>
      <x:c r="D2324" s="2" t="str">
        <x:v>GS</x:v>
      </x:c>
      <x:c r="E2324" s="2" t="str">
        <x:v>FY2024</x:v>
      </x:c>
      <x:c r="F2324" s="2" t="str">
        <x:v>opex</x:v>
      </x:c>
      <x:c r="G2324" s="2" t="n">
        <x:v>33767</x:v>
      </x:c>
      <x:c r="H2324" s="2" t="str">
        <x:v>USD</x:v>
      </x:c>
      <x:c r="I2324" s="2" t="str">
        <x:v>2024-12-31</x:v>
      </x:c>
      <x:c r="J2324" s="2" t="str">
        <x:v>2026-02-25</x:v>
      </x:c>
      <x:c r="K2324" s="2" t="str">
        <x:v>0000886982-26-000091</x:v>
      </x:c>
      <x:c r="L2324" s="2" t="str">
        <x:v>data/raw/filings/GS_0000886982-26-000091_gs-20251231.htm</x:v>
      </x:c>
      <x:c r="M2324" s="2" t="str">
        <x:v>https://www.sec.gov/Archives/edgar/data/886982/000088698226000091/gs-20251231.htm</x:v>
      </x:c>
      <x:c r="N2324" s="2" t="str">
        <x:v>f-5422</x:v>
      </x:c>
      <x:c r="O2324" s="2" t="str"/>
      <x:c r="P2324" s="2" t="str">
        <x:v>Exact XBRL anchor</x:v>
      </x:c>
      <x:c r="Q2324" s="2" t="str">
        <x:v>Noninterest Expense</x:v>
      </x:c>
      <x:c r="R2324" s="2" t="str">
        <x:v>highlighted/GS_0000886982-26-000091_gs-20251231.htm</x:v>
      </x:c>
      <x:c r="S2324" s="2" t="str"/>
      <x:c r="T2324" s="2" t="str"/>
    </x:row>
    <x:row r="2325" ht="24" customHeight="1">
      <x:c r="C2325" s="2" t="str">
        <x:v>Historical Inputs!F2325</x:v>
      </x:c>
      <x:c r="D2325" s="2" t="str">
        <x:v>GS</x:v>
      </x:c>
      <x:c r="E2325" s="2" t="str">
        <x:v>FY2024</x:v>
      </x:c>
      <x:c r="F2325" s="2" t="str">
        <x:v>provision</x:v>
      </x:c>
      <x:c r="G2325" s="2" t="n">
        <x:v>1348</x:v>
      </x:c>
      <x:c r="H2325" s="2" t="str">
        <x:v>USD</x:v>
      </x:c>
      <x:c r="I2325" s="2" t="str">
        <x:v>2024-12-31</x:v>
      </x:c>
      <x:c r="J2325" s="2" t="str">
        <x:v>2026-02-25</x:v>
      </x:c>
      <x:c r="K2325" s="2" t="str">
        <x:v>0000886982-26-000091</x:v>
      </x:c>
      <x:c r="L2325" s="2" t="str">
        <x:v>data/raw/filings/GS_0000886982-26-000091_gs-20251231.htm</x:v>
      </x:c>
      <x:c r="M2325" s="2" t="str">
        <x:v>https://www.sec.gov/Archives/edgar/data/886982/000088698226000091/gs-20251231.htm</x:v>
      </x:c>
      <x:c r="N2325" s="2" t="str">
        <x:v>f-5413</x:v>
      </x:c>
      <x:c r="O2325" s="2" t="str"/>
      <x:c r="P2325" s="2" t="str">
        <x:v>Exact XBRL anchor</x:v>
      </x:c>
      <x:c r="Q2325" s="2" t="str">
        <x:v>Provision for Loan, Lease, and Other Losses</x:v>
      </x:c>
      <x:c r="R2325" s="2" t="str">
        <x:v>highlighted/GS_0000886982-26-000091_gs-20251231.htm</x:v>
      </x:c>
      <x:c r="S2325" s="2" t="str"/>
      <x:c r="T2325" s="2" t="str"/>
    </x:row>
    <x:row r="2326" ht="24" customHeight="1">
      <x:c r="C2326" s="2" t="str">
        <x:v>Historical Inputs!F2326</x:v>
      </x:c>
      <x:c r="D2326" s="2" t="str">
        <x:v>GS</x:v>
      </x:c>
      <x:c r="E2326" s="2" t="str">
        <x:v>FY2024</x:v>
      </x:c>
      <x:c r="F2326" s="2" t="str">
        <x:v>pretax</x:v>
      </x:c>
      <x:c r="G2326" s="2" t="n">
        <x:v>18397</x:v>
      </x:c>
      <x:c r="H2326" s="2" t="str">
        <x:v>USD</x:v>
      </x:c>
      <x:c r="I2326" s="2" t="str">
        <x:v>2024-12-31</x:v>
      </x:c>
      <x:c r="J2326" s="2" t="str">
        <x:v>2026-02-25</x:v>
      </x:c>
      <x:c r="K2326" s="2" t="str">
        <x:v>0000886982-26-000091</x:v>
      </x:c>
      <x:c r="L2326" s="2" t="str">
        <x:v>data/raw/filings/GS_0000886982-26-000091_gs-20251231.htm</x:v>
      </x:c>
      <x:c r="M2326" s="2" t="str">
        <x:v>https://www.sec.gov/Archives/edgar/data/886982/000088698226000091/gs-20251231.htm</x:v>
      </x:c>
      <x:c r="N2326" s="2" t="str">
        <x:v>f-5511</x:v>
      </x:c>
      <x:c r="O2326" s="2" t="str"/>
      <x:c r="P2326" s="2" t="str">
        <x:v>Exact XBRL anchor</x:v>
      </x:c>
      <x:c r="Q2326" s="2" t="str">
        <x:v>Income (Loss) from Continuing Operations before Income Taxes, Noncontrolling Interest</x:v>
      </x:c>
      <x:c r="R2326" s="2" t="str">
        <x:v>highlighted/GS_0000886982-26-000091_gs-20251231.htm</x:v>
      </x:c>
      <x:c r="S2326" s="2" t="str"/>
      <x:c r="T2326" s="2" t="str"/>
    </x:row>
    <x:row r="2327" ht="24" customHeight="1">
      <x:c r="C2327" s="2" t="str">
        <x:v>Historical Inputs!F2327</x:v>
      </x:c>
      <x:c r="D2327" s="2" t="str">
        <x:v>GS</x:v>
      </x:c>
      <x:c r="E2327" s="2" t="str">
        <x:v>FY2024</x:v>
      </x:c>
      <x:c r="F2327" s="2" t="str">
        <x:v>tax</x:v>
      </x:c>
      <x:c r="G2327" s="2" t="n">
        <x:v>4121</x:v>
      </x:c>
      <x:c r="H2327" s="2" t="str">
        <x:v>USD</x:v>
      </x:c>
      <x:c r="I2327" s="2" t="str">
        <x:v>2024-12-31</x:v>
      </x:c>
      <x:c r="J2327" s="2" t="str">
        <x:v>2026-02-25</x:v>
      </x:c>
      <x:c r="K2327" s="2" t="str">
        <x:v>0000886982-26-000091</x:v>
      </x:c>
      <x:c r="L2327" s="2" t="str">
        <x:v>data/raw/filings/GS_0000886982-26-000091_gs-20251231.htm</x:v>
      </x:c>
      <x:c r="M2327" s="2" t="str">
        <x:v>https://www.sec.gov/Archives/edgar/data/886982/000088698226000091/gs-20251231.htm</x:v>
      </x:c>
      <x:c r="N2327" s="2" t="str">
        <x:v>f-5131</x:v>
      </x:c>
      <x:c r="O2327" s="2" t="str"/>
      <x:c r="P2327" s="2" t="str">
        <x:v>Exact XBRL anchor</x:v>
      </x:c>
      <x:c r="Q2327" s="2" t="str">
        <x:v>Income Tax Expense (Benefit)</x:v>
      </x:c>
      <x:c r="R2327" s="2" t="str">
        <x:v>highlighted/GS_0000886982-26-000091_gs-20251231.htm</x:v>
      </x:c>
      <x:c r="S2327" s="2" t="str"/>
      <x:c r="T2327" s="2" t="str"/>
    </x:row>
    <x:row r="2328" ht="24" customHeight="1">
      <x:c r="C2328" s="2" t="str">
        <x:v>Historical Inputs!F2328</x:v>
      </x:c>
      <x:c r="D2328" s="2" t="str">
        <x:v>GS</x:v>
      </x:c>
      <x:c r="E2328" s="2" t="str">
        <x:v>FY2024</x:v>
      </x:c>
      <x:c r="F2328" s="2" t="str">
        <x:v>net_income</x:v>
      </x:c>
      <x:c r="G2328" s="2" t="n">
        <x:v>14276</x:v>
      </x:c>
      <x:c r="H2328" s="2" t="str">
        <x:v>USD</x:v>
      </x:c>
      <x:c r="I2328" s="2" t="str">
        <x:v>2024-12-31</x:v>
      </x:c>
      <x:c r="J2328" s="2" t="str">
        <x:v>2026-02-25</x:v>
      </x:c>
      <x:c r="K2328" s="2" t="str">
        <x:v>0000886982-26-000091</x:v>
      </x:c>
      <x:c r="L2328" s="2" t="str">
        <x:v>data/raw/filings/GS_0000886982-26-000091_gs-20251231.htm</x:v>
      </x:c>
      <x:c r="M2328" s="2" t="str">
        <x:v>https://www.sec.gov/Archives/edgar/data/886982/000088698226000091/gs-20251231.htm</x:v>
      </x:c>
      <x:c r="N2328" s="2" t="str">
        <x:v>f-5535</x:v>
      </x:c>
      <x:c r="O2328" s="2" t="str"/>
      <x:c r="P2328" s="2" t="str">
        <x:v>Exact XBRL anchor</x:v>
      </x:c>
      <x:c r="Q2328" s="2" t="str">
        <x:v>Net Income (Loss) Attributable to Parent</x:v>
      </x:c>
      <x:c r="R2328" s="2" t="str">
        <x:v>highlighted/GS_0000886982-26-000091_gs-20251231.htm</x:v>
      </x:c>
      <x:c r="S2328" s="2" t="str"/>
      <x:c r="T2328" s="2" t="str"/>
    </x:row>
    <x:row r="2329" ht="24" customHeight="1">
      <x:c r="C2329" s="2" t="str">
        <x:v>Historical Inputs!F2329</x:v>
      </x:c>
      <x:c r="D2329" s="2" t="str">
        <x:v>GS</x:v>
      </x:c>
      <x:c r="E2329" s="2" t="str">
        <x:v>FY2024</x:v>
      </x:c>
      <x:c r="F2329" s="2" t="str">
        <x:v>common_income</x:v>
      </x:c>
      <x:c r="G2329" s="2" t="n">
        <x:v>13525</x:v>
      </x:c>
      <x:c r="H2329" s="2" t="str">
        <x:v>USD</x:v>
      </x:c>
      <x:c r="I2329" s="2" t="str">
        <x:v>2024-12-31</x:v>
      </x:c>
      <x:c r="J2329" s="2" t="str">
        <x:v>2026-02-25</x:v>
      </x:c>
      <x:c r="K2329" s="2" t="str">
        <x:v>0000886982-26-000091</x:v>
      </x:c>
      <x:c r="L2329" s="2" t="str">
        <x:v>data/raw/filings/GS_0000886982-26-000091_gs-20251231.htm</x:v>
      </x:c>
      <x:c r="M2329" s="2" t="str">
        <x:v>https://www.sec.gov/Archives/edgar/data/886982/000088698226000091/gs-20251231.htm</x:v>
      </x:c>
      <x:c r="N2329" s="2" t="str">
        <x:v>f-5431</x:v>
      </x:c>
      <x:c r="O2329" s="2" t="str"/>
      <x:c r="P2329" s="2" t="str">
        <x:v>Exact XBRL anchor</x:v>
      </x:c>
      <x:c r="Q2329" s="2" t="str">
        <x:v>Net Income (Loss) Available to Common Stockholders, Basic</x:v>
      </x:c>
      <x:c r="R2329" s="2" t="str">
        <x:v>highlighted/GS_0000886982-26-000091_gs-20251231.htm</x:v>
      </x:c>
      <x:c r="S2329" s="2" t="str"/>
      <x:c r="T2329" s="2" t="str"/>
    </x:row>
    <x:row r="2330" ht="24" customHeight="1">
      <x:c r="C2330" s="2" t="str">
        <x:v>Historical Inputs!F2330</x:v>
      </x:c>
      <x:c r="D2330" s="2" t="str">
        <x:v>GS</x:v>
      </x:c>
      <x:c r="E2330" s="2" t="str">
        <x:v>FY2024</x:v>
      </x:c>
      <x:c r="F2330" s="2" t="str">
        <x:v>preferred_div</x:v>
      </x:c>
      <x:c r="G2330" s="2" t="n">
        <x:v>717</x:v>
      </x:c>
      <x:c r="H2330" s="2" t="str">
        <x:v>USD</x:v>
      </x:c>
      <x:c r="I2330" s="2" t="str">
        <x:v>2024-12-31</x:v>
      </x:c>
      <x:c r="J2330" s="2" t="str">
        <x:v>2026-02-25</x:v>
      </x:c>
      <x:c r="K2330" s="2" t="str">
        <x:v>0000886982-26-000091</x:v>
      </x:c>
      <x:c r="L2330" s="2" t="str">
        <x:v>data/raw/filings/GS_0000886982-26-000091_gs-20251231.htm</x:v>
      </x:c>
      <x:c r="M2330" s="2" t="str">
        <x:v>https://www.sec.gov/Archives/edgar/data/886982/000088698226000091/gs-20251231.htm</x:v>
      </x:c>
      <x:c r="N2330" s="2" t="str">
        <x:v>f-4759</x:v>
      </x:c>
      <x:c r="O2330" s="2" t="str"/>
      <x:c r="P2330" s="2" t="str">
        <x:v>Exact XBRL anchor</x:v>
      </x:c>
      <x:c r="Q2330" s="2" t="str">
        <x:v>Dividends, Preferred Stock</x:v>
      </x:c>
      <x:c r="R2330" s="2" t="str">
        <x:v>highlighted/GS_0000886982-26-000091_gs-20251231.htm</x:v>
      </x:c>
      <x:c r="S2330" s="2" t="str"/>
      <x:c r="T2330" s="2" t="str"/>
    </x:row>
    <x:row r="2331" ht="24" customHeight="1">
      <x:c r="C2331" s="2" t="str">
        <x:v>Historical Inputs!F2331</x:v>
      </x:c>
      <x:c r="D2331" s="2" t="str">
        <x:v>GS</x:v>
      </x:c>
      <x:c r="E2331" s="2" t="str">
        <x:v>FY2024</x:v>
      </x:c>
      <x:c r="F2331" s="2" t="str">
        <x:v>eps</x:v>
      </x:c>
      <x:c r="G2331" s="2" t="n">
        <x:v>40.54</x:v>
      </x:c>
      <x:c r="H2331" s="2" t="str">
        <x:v>USD/shares</x:v>
      </x:c>
      <x:c r="I2331" s="2" t="str">
        <x:v>2024-12-31</x:v>
      </x:c>
      <x:c r="J2331" s="2" t="str">
        <x:v>2026-02-25</x:v>
      </x:c>
      <x:c r="K2331" s="2" t="str">
        <x:v>0000886982-26-000091</x:v>
      </x:c>
      <x:c r="L2331" s="2" t="str">
        <x:v>data/raw/filings/GS_0000886982-26-000091_gs-20251231.htm</x:v>
      </x:c>
      <x:c r="M2331" s="2" t="str">
        <x:v>https://www.sec.gov/Archives/edgar/data/886982/000088698226000091/gs-20251231.htm</x:v>
      </x:c>
      <x:c r="N2331" s="2" t="str">
        <x:v>f-5035</x:v>
      </x:c>
      <x:c r="O2331" s="2" t="str"/>
      <x:c r="P2331" s="2" t="str">
        <x:v>Exact XBRL anchor</x:v>
      </x:c>
      <x:c r="Q2331" s="2" t="str">
        <x:v>Earnings Per Share, Diluted</x:v>
      </x:c>
      <x:c r="R2331" s="2" t="str">
        <x:v>highlighted/GS_0000886982-26-000091_gs-20251231.htm</x:v>
      </x:c>
      <x:c r="S2331" s="2" t="str"/>
      <x:c r="T2331" s="2" t="str"/>
    </x:row>
    <x:row r="2332" ht="24" customHeight="1">
      <x:c r="C2332" s="2" t="str">
        <x:v>Historical Inputs!F2332</x:v>
      </x:c>
      <x:c r="D2332" s="2" t="str">
        <x:v>GS</x:v>
      </x:c>
      <x:c r="E2332" s="2" t="str">
        <x:v>FY2024</x:v>
      </x:c>
      <x:c r="F2332" s="2" t="str">
        <x:v>shares_diluted</x:v>
      </x:c>
      <x:c r="G2332" s="2" t="n">
        <x:v>333.6</x:v>
      </x:c>
      <x:c r="H2332" s="2" t="str">
        <x:v>shares</x:v>
      </x:c>
      <x:c r="I2332" s="2" t="str">
        <x:v>2024-12-31</x:v>
      </x:c>
      <x:c r="J2332" s="2" t="str">
        <x:v>2026-02-25</x:v>
      </x:c>
      <x:c r="K2332" s="2" t="str">
        <x:v>0000886982-26-000091</x:v>
      </x:c>
      <x:c r="L2332" s="2" t="str">
        <x:v>data/raw/filings/GS_0000886982-26-000091_gs-20251231.htm</x:v>
      </x:c>
      <x:c r="M2332" s="2" t="str">
        <x:v>https://www.sec.gov/Archives/edgar/data/886982/000088698226000091/gs-20251231.htm</x:v>
      </x:c>
      <x:c r="N2332" s="2" t="str">
        <x:v>f-5029</x:v>
      </x:c>
      <x:c r="O2332" s="2" t="str"/>
      <x:c r="P2332" s="2" t="str">
        <x:v>Exact XBRL anchor</x:v>
      </x:c>
      <x:c r="Q2332" s="2" t="str">
        <x:v>Weighted Average Number of Shares Outstanding, Diluted</x:v>
      </x:c>
      <x:c r="R2332" s="2" t="str">
        <x:v>highlighted/GS_0000886982-26-000091_gs-20251231.htm</x:v>
      </x:c>
      <x:c r="S2332" s="2" t="str"/>
      <x:c r="T2332" s="2" t="str"/>
    </x:row>
    <x:row r="2333" ht="24" customHeight="1">
      <x:c r="C2333" s="2" t="str">
        <x:v>Historical Inputs!F2333</x:v>
      </x:c>
      <x:c r="D2333" s="2" t="str">
        <x:v>GS</x:v>
      </x:c>
      <x:c r="E2333" s="2" t="str">
        <x:v>FY2024</x:v>
      </x:c>
      <x:c r="F2333" s="2" t="str">
        <x:v>dps</x:v>
      </x:c>
      <x:c r="G2333" s="2" t="n">
        <x:v>11.5</x:v>
      </x:c>
      <x:c r="H2333" s="2" t="str">
        <x:v>USD/shares</x:v>
      </x:c>
      <x:c r="I2333" s="2" t="str">
        <x:v>2024-12-31</x:v>
      </x:c>
      <x:c r="J2333" s="2" t="str">
        <x:v>2026-02-25</x:v>
      </x:c>
      <x:c r="K2333" s="2" t="str">
        <x:v>0000886982-26-000091</x:v>
      </x:c>
      <x:c r="L2333" s="2" t="str">
        <x:v>data/raw/filings/GS_0000886982-26-000091_gs-20251231.htm</x:v>
      </x:c>
      <x:c r="M2333" s="2" t="str">
        <x:v>https://www.sec.gov/Archives/edgar/data/886982/000088698226000091/gs-20251231.htm</x:v>
      </x:c>
      <x:c r="N2333" s="2" t="str">
        <x:v>f-4476</x:v>
      </x:c>
      <x:c r="O2333" s="2" t="str"/>
      <x:c r="P2333" s="2" t="str">
        <x:v>Exact XBRL anchor</x:v>
      </x:c>
      <x:c r="Q2333" s="2" t="str">
        <x:v>Common Stock, Dividends, Per Share, Declared</x:v>
      </x:c>
      <x:c r="R2333" s="2" t="str">
        <x:v>highlighted/GS_0000886982-26-000091_gs-20251231.htm</x:v>
      </x:c>
      <x:c r="S2333" s="2" t="str"/>
      <x:c r="T2333" s="2" t="str"/>
    </x:row>
    <x:row r="2334" ht="24" customHeight="1">
      <x:c r="C2334" s="2" t="str">
        <x:v>Historical Inputs!F2334</x:v>
      </x:c>
      <x:c r="D2334" s="2" t="str">
        <x:v>GS</x:v>
      </x:c>
      <x:c r="E2334" s="2" t="str">
        <x:v>FY2024</x:v>
      </x:c>
      <x:c r="F2334" s="2" t="str">
        <x:v>dividends</x:v>
      </x:c>
      <x:c r="G2334" s="2" t="n">
        <x:v>4497</x:v>
      </x:c>
      <x:c r="H2334" s="2" t="str">
        <x:v>USD</x:v>
      </x:c>
      <x:c r="I2334" s="2" t="str">
        <x:v>2024-12-31</x:v>
      </x:c>
      <x:c r="J2334" s="2" t="str">
        <x:v>2026-02-25</x:v>
      </x:c>
      <x:c r="K2334" s="2" t="str">
        <x:v>0000886982-26-000091</x:v>
      </x:c>
      <x:c r="L2334" s="2" t="str">
        <x:v>data/raw/filings/GS_0000886982-26-000091_gs-20251231.htm</x:v>
      </x:c>
      <x:c r="M2334" s="2" t="str">
        <x:v>https://www.sec.gov/Archives/edgar/data/886982/000088698226000091/gs-20251231.htm</x:v>
      </x:c>
      <x:c r="N2334" s="2" t="str">
        <x:v>f-493</x:v>
      </x:c>
      <x:c r="O2334" s="2" t="str"/>
      <x:c r="P2334" s="2" t="str">
        <x:v>Exact XBRL anchor</x:v>
      </x:c>
      <x:c r="Q2334" s="2" t="str">
        <x:v>Payments of Dividends</x:v>
      </x:c>
      <x:c r="R2334" s="2" t="str">
        <x:v>highlighted/GS_0000886982-26-000091_gs-20251231.htm</x:v>
      </x:c>
      <x:c r="S2334" s="2" t="str"/>
      <x:c r="T2334" s="2" t="str"/>
    </x:row>
    <x:row r="2335" ht="24" customHeight="1">
      <x:c r="C2335" s="2" t="str">
        <x:v>Historical Inputs!F2335</x:v>
      </x:c>
      <x:c r="D2335" s="2" t="str">
        <x:v>GS</x:v>
      </x:c>
      <x:c r="E2335" s="2" t="str">
        <x:v>FY2024</x:v>
      </x:c>
      <x:c r="F2335" s="2" t="str">
        <x:v>buybacks</x:v>
      </x:c>
      <x:c r="G2335" s="2" t="n">
        <x:v>8000</x:v>
      </x:c>
      <x:c r="H2335" s="2" t="str">
        <x:v>USD</x:v>
      </x:c>
      <x:c r="I2335" s="2" t="str">
        <x:v>2024-12-31</x:v>
      </x:c>
      <x:c r="J2335" s="2" t="str">
        <x:v>2026-02-25</x:v>
      </x:c>
      <x:c r="K2335" s="2" t="str">
        <x:v>0000886982-26-000091</x:v>
      </x:c>
      <x:c r="L2335" s="2" t="str">
        <x:v>data/raw/filings/GS_0000886982-26-000091_gs-20251231.htm</x:v>
      </x:c>
      <x:c r="M2335" s="2" t="str">
        <x:v>https://www.sec.gov/Archives/edgar/data/886982/000088698226000091/gs-20251231.htm</x:v>
      </x:c>
      <x:c r="N2335" s="2" t="str">
        <x:v>f-487</x:v>
      </x:c>
      <x:c r="O2335" s="2" t="str"/>
      <x:c r="P2335" s="2" t="str">
        <x:v>Exact XBRL anchor</x:v>
      </x:c>
      <x:c r="Q2335" s="2" t="str">
        <x:v>Payments for Repurchase of Common Stock</x:v>
      </x:c>
      <x:c r="R2335" s="2" t="str">
        <x:v>highlighted/GS_0000886982-26-000091_gs-20251231.htm</x:v>
      </x:c>
      <x:c r="S2335" s="2" t="str"/>
      <x:c r="T2335" s="2" t="str"/>
    </x:row>
    <x:row r="2336" ht="24" customHeight="1">
      <x:c r="C2336" s="2" t="str">
        <x:v>Historical Inputs!F2336</x:v>
      </x:c>
      <x:c r="D2336" s="2" t="str">
        <x:v>GS</x:v>
      </x:c>
      <x:c r="E2336" s="2" t="str">
        <x:v>FY2024</x:v>
      </x:c>
      <x:c r="F2336" s="2" t="str">
        <x:v>chargeoffs</x:v>
      </x:c>
      <x:c r="G2336" s="2" t="str">
        <x:v>n.a.</x:v>
      </x:c>
      <x:c r="H2336" s="2" t="str">
        <x:v>USDm</x:v>
      </x:c>
      <x:c r="I2336" s="2" t="str">
        <x:v>2024-12-31</x:v>
      </x:c>
      <x:c r="J2336" s="2" t="str"/>
      <x:c r="K2336" s="2" t="str"/>
      <x:c r="L2336" s="2" t="str"/>
      <x:c r="M2336" s="2" t="str"/>
      <x:c r="N2336" s="2" t="str"/>
      <x:c r="O2336" s="2" t="str"/>
      <x:c r="P2336" s="2" t="str">
        <x:v>Not reported / unavailable</x:v>
      </x:c>
      <x:c r="Q2336" s="2" t="str">
        <x:v>Gross loan charge-offs</x:v>
      </x:c>
      <x:c r="R2336" s="2" t="str"/>
      <x:c r="S2336" s="2" t="str"/>
      <x:c r="T2336" s="2" t="str"/>
    </x:row>
    <x:row r="2337" ht="24" customHeight="1">
      <x:c r="C2337" s="2" t="str">
        <x:v>Historical Inputs!F2337</x:v>
      </x:c>
      <x:c r="D2337" s="2" t="str">
        <x:v>GS</x:v>
      </x:c>
      <x:c r="E2337" s="2" t="str">
        <x:v>FY2024</x:v>
      </x:c>
      <x:c r="F2337" s="2" t="str">
        <x:v>recoveries</x:v>
      </x:c>
      <x:c r="G2337" s="2" t="str">
        <x:v>n.a.</x:v>
      </x:c>
      <x:c r="H2337" s="2" t="str">
        <x:v>USDm</x:v>
      </x:c>
      <x:c r="I2337" s="2" t="str">
        <x:v>2024-12-31</x:v>
      </x:c>
      <x:c r="J2337" s="2" t="str"/>
      <x:c r="K2337" s="2" t="str"/>
      <x:c r="L2337" s="2" t="str"/>
      <x:c r="M2337" s="2" t="str"/>
      <x:c r="N2337" s="2" t="str"/>
      <x:c r="O2337" s="2" t="str"/>
      <x:c r="P2337" s="2" t="str">
        <x:v>Not reported / unavailable</x:v>
      </x:c>
      <x:c r="Q2337" s="2" t="str">
        <x:v>Loan recoveries</x:v>
      </x:c>
      <x:c r="R2337" s="2" t="str"/>
      <x:c r="S2337" s="2" t="str"/>
      <x:c r="T2337" s="2" t="str"/>
    </x:row>
    <x:row r="2338" ht="24" customHeight="1">
      <x:c r="C2338" s="2" t="str">
        <x:v>Historical Inputs!F2338</x:v>
      </x:c>
      <x:c r="D2338" s="2" t="str">
        <x:v>GS</x:v>
      </x:c>
      <x:c r="E2338" s="2" t="str">
        <x:v>FY2024</x:v>
      </x:c>
      <x:c r="F2338" s="2" t="str">
        <x:v>rwa</x:v>
      </x:c>
      <x:c r="G2338" s="2" t="str">
        <x:v>n.a.</x:v>
      </x:c>
      <x:c r="H2338" s="2" t="str">
        <x:v>USDm</x:v>
      </x:c>
      <x:c r="I2338" s="2" t="str">
        <x:v>2024-12-31</x:v>
      </x:c>
      <x:c r="J2338" s="2" t="str"/>
      <x:c r="K2338" s="2" t="str"/>
      <x:c r="L2338" s="2" t="str"/>
      <x:c r="M2338" s="2" t="str"/>
      <x:c r="N2338" s="2" t="str"/>
      <x:c r="O2338" s="2" t="str"/>
      <x:c r="P2338" s="2" t="str">
        <x:v>Not reported / unavailable</x:v>
      </x:c>
      <x:c r="Q2338" s="2" t="str">
        <x:v>Risk-weighted assets</x:v>
      </x:c>
      <x:c r="R2338" s="2" t="str"/>
      <x:c r="S2338" s="2" t="str"/>
      <x:c r="T2338" s="2" t="str"/>
    </x:row>
    <x:row r="2339" ht="24" customHeight="1">
      <x:c r="C2339" s="2" t="str">
        <x:v>Historical Inputs!F2339</x:v>
      </x:c>
      <x:c r="D2339" s="2" t="str">
        <x:v>GS</x:v>
      </x:c>
      <x:c r="E2339" s="2" t="str">
        <x:v>FY2024</x:v>
      </x:c>
      <x:c r="F2339" s="2" t="str">
        <x:v>cet1_reported</x:v>
      </x:c>
      <x:c r="G2339" s="2" t="str">
        <x:v>n.a.</x:v>
      </x:c>
      <x:c r="H2339" s="2" t="str">
        <x:v>%</x:v>
      </x:c>
      <x:c r="I2339" s="2" t="str">
        <x:v>2024-12-31</x:v>
      </x:c>
      <x:c r="J2339" s="2" t="str"/>
      <x:c r="K2339" s="2" t="str"/>
      <x:c r="L2339" s="2" t="str"/>
      <x:c r="M2339" s="2" t="str"/>
      <x:c r="N2339" s="2" t="str"/>
      <x:c r="O2339" s="2" t="str"/>
      <x:c r="P2339" s="2" t="str">
        <x:v>Not reported / unavailable</x:v>
      </x:c>
      <x:c r="Q2339" s="2" t="str">
        <x:v>Actual standardized CET1 ratio</x:v>
      </x:c>
      <x:c r="R2339" s="2" t="str"/>
      <x:c r="S2339" s="2" t="str"/>
      <x:c r="T2339" s="2" t="str"/>
    </x:row>
    <x:row r="2340" ht="24" customHeight="1">
      <x:c r="C2340" s="2" t="str">
        <x:v>Historical Inputs!F2340</x:v>
      </x:c>
      <x:c r="D2340" s="2" t="str">
        <x:v>GS</x:v>
      </x:c>
      <x:c r="E2340" s="2" t="str">
        <x:v>FY2024</x:v>
      </x:c>
      <x:c r="F2340" s="2" t="str">
        <x:v>nim_reported</x:v>
      </x:c>
      <x:c r="G2340" s="2" t="str">
        <x:v>n.a.</x:v>
      </x:c>
      <x:c r="H2340" s="2" t="str">
        <x:v>%</x:v>
      </x:c>
      <x:c r="I2340" s="2" t="str">
        <x:v>2024-12-31</x:v>
      </x:c>
      <x:c r="J2340" s="2" t="str"/>
      <x:c r="K2340" s="2" t="str"/>
      <x:c r="L2340" s="2" t="str"/>
      <x:c r="M2340" s="2" t="str"/>
      <x:c r="N2340" s="2" t="str"/>
      <x:c r="O2340" s="2" t="str"/>
      <x:c r="P2340" s="2" t="str">
        <x:v>Not reported / unavailable</x:v>
      </x:c>
      <x:c r="Q2340" s="2" t="str">
        <x:v>Issuer reported net interest margin</x:v>
      </x:c>
      <x:c r="R2340" s="2" t="str"/>
      <x:c r="S2340" s="2" t="str"/>
      <x:c r="T2340" s="2" t="str"/>
    </x:row>
    <x:row r="2341" ht="24" customHeight="1">
      <x:c r="C2341" s="2" t="str">
        <x:v>Historical Inputs!F2341</x:v>
      </x:c>
      <x:c r="D2341" s="2" t="str">
        <x:v>GS</x:v>
      </x:c>
      <x:c r="E2341" s="2" t="str">
        <x:v>FY2024</x:v>
      </x:c>
      <x:c r="F2341" s="2" t="str">
        <x:v>bvps_reported</x:v>
      </x:c>
      <x:c r="G2341" s="2" t="n">
        <x:v>336.77</x:v>
      </x:c>
      <x:c r="H2341" s="2" t="str">
        <x:v>USD/shares</x:v>
      </x:c>
      <x:c r="I2341" s="2" t="str">
        <x:v>2024-12-31</x:v>
      </x:c>
      <x:c r="J2341" s="2" t="str">
        <x:v>2025-02-27</x:v>
      </x:c>
      <x:c r="K2341" s="2" t="str">
        <x:v>0000886982-25-000005</x:v>
      </x:c>
      <x:c r="L2341" s="2" t="str">
        <x:v>data/raw/filings/GS_0000886982-25-000005_gs-20241231.htm</x:v>
      </x:c>
      <x:c r="M2341" s="2" t="str">
        <x:v>https://www.sec.gov/Archives/edgar/data/886982/000088698225000005/gs-20241231.htm</x:v>
      </x:c>
      <x:c r="N2341" s="2" t="str"/>
      <x:c r="O2341" s="2" t="str"/>
      <x:c r="P2341" s="2" t="str">
        <x:v>Exact selected original table text</x:v>
      </x:c>
      <x:c r="Q2341" s="2" t="str">
        <x:v>Reported common book value per share</x:v>
      </x:c>
      <x:c r="R2341" s="2" t="str">
        <x:v>highlighted/GS_0000886982-25-000005_gs-20241231.htm</x:v>
      </x:c>
      <x:c r="S2341" s="2" t="str"/>
      <x:c r="T2341" s="2" t="str"/>
    </x:row>
    <x:row r="2342" ht="24" customHeight="1">
      <x:c r="C2342" s="2" t="str">
        <x:v>Historical Inputs!F2342</x:v>
      </x:c>
      <x:c r="D2342" s="2" t="str">
        <x:v>GS</x:v>
      </x:c>
      <x:c r="E2342" s="2" t="str">
        <x:v>FY2024</x:v>
      </x:c>
      <x:c r="F2342" s="2" t="str">
        <x:v>tbvps_reported</x:v>
      </x:c>
      <x:c r="G2342" s="2" t="n">
        <x:v>316.02</x:v>
      </x:c>
      <x:c r="H2342" s="2" t="str">
        <x:v>USD/shares</x:v>
      </x:c>
      <x:c r="I2342" s="2" t="str">
        <x:v>2024-12-31</x:v>
      </x:c>
      <x:c r="J2342" s="2" t="str">
        <x:v>2025-02-27</x:v>
      </x:c>
      <x:c r="K2342" s="2" t="str">
        <x:v>0000886982-25-000005</x:v>
      </x:c>
      <x:c r="L2342" s="2" t="str">
        <x:v>data/raw/filings/GS_0000886982-25-000005_gs-20241231.htm</x:v>
      </x:c>
      <x:c r="M2342" s="2" t="str">
        <x:v>https://www.sec.gov/Archives/edgar/data/886982/000088698225000005/gs-20241231.htm</x:v>
      </x:c>
      <x:c r="N2342" s="2" t="str"/>
      <x:c r="O2342" s="2" t="str"/>
      <x:c r="P2342" s="2" t="str">
        <x:v>Exact selected original table text</x:v>
      </x:c>
      <x:c r="Q2342" s="2" t="str">
        <x:v>Reported tangible book value per share</x:v>
      </x:c>
      <x:c r="R2342" s="2" t="str">
        <x:v>highlighted/GS_0000886982-25-000005_gs-20241231.htm</x:v>
      </x:c>
      <x:c r="S2342" s="2" t="str"/>
      <x:c r="T2342" s="2" t="str"/>
    </x:row>
    <x:row r="2343" ht="24" customHeight="1">
      <x:c r="C2343" s="2" t="str">
        <x:v>Historical Inputs!F2343</x:v>
      </x:c>
      <x:c r="D2343" s="2" t="str">
        <x:v>GS</x:v>
      </x:c>
      <x:c r="E2343" s="2" t="str">
        <x:v>FY2024</x:v>
      </x:c>
      <x:c r="F2343" s="2" t="str">
        <x:v>tce_reported</x:v>
      </x:c>
      <x:c r="G2343" s="2" t="str">
        <x:v>n.a.</x:v>
      </x:c>
      <x:c r="H2343" s="2" t="str">
        <x:v>USDm</x:v>
      </x:c>
      <x:c r="I2343" s="2" t="str">
        <x:v>2024-12-31</x:v>
      </x:c>
      <x:c r="J2343" s="2" t="str"/>
      <x:c r="K2343" s="2" t="str"/>
      <x:c r="L2343" s="2" t="str"/>
      <x:c r="M2343" s="2" t="str"/>
      <x:c r="N2343" s="2" t="str"/>
      <x:c r="O2343" s="2" t="str"/>
      <x:c r="P2343" s="2" t="str">
        <x:v>Not reported / unavailable</x:v>
      </x:c>
      <x:c r="Q2343" s="2" t="str">
        <x:v>Reported tangible common equity</x:v>
      </x:c>
      <x:c r="R2343" s="2" t="str"/>
      <x:c r="S2343" s="2" t="str"/>
      <x:c r="T2343" s="2" t="str"/>
    </x:row>
    <x:row r="2344" ht="24" customHeight="1">
      <x:c r="C2344" s="2" t="str">
        <x:v>Historical Inputs!F2344</x:v>
      </x:c>
      <x:c r="D2344" s="2" t="str">
        <x:v>GS</x:v>
      </x:c>
      <x:c r="E2344" s="2" t="str">
        <x:v>FY2025</x:v>
      </x:c>
      <x:c r="F2344" s="2" t="str">
        <x:v>assets</x:v>
      </x:c>
      <x:c r="G2344" s="2" t="n">
        <x:v>1809320</x:v>
      </x:c>
      <x:c r="H2344" s="2" t="str">
        <x:v>USD</x:v>
      </x:c>
      <x:c r="I2344" s="2" t="str">
        <x:v>2025-12-31</x:v>
      </x:c>
      <x:c r="J2344" s="2" t="str">
        <x:v>2026-08-03</x:v>
      </x:c>
      <x:c r="K2344" s="2" t="str">
        <x:v>0000886982-26-000297</x:v>
      </x:c>
      <x:c r="L2344" s="2" t="str">
        <x:v>data/raw/filings/GS_0000886982-26-000297_gs-20260630.htm</x:v>
      </x:c>
      <x:c r="M2344" s="2" t="str">
        <x:v>https://www.sec.gov/Archives/edgar/data/886982/000088698226000297/gs-20260630.htm</x:v>
      </x:c>
      <x:c r="N2344" s="2" t="str">
        <x:v>f-5939</x:v>
      </x:c>
      <x:c r="O2344" s="2" t="str"/>
      <x:c r="P2344" s="2" t="str">
        <x:v>Exact XBRL anchor</x:v>
      </x:c>
      <x:c r="Q2344" s="2" t="str">
        <x:v>Assets</x:v>
      </x:c>
      <x:c r="R2344" s="2" t="str">
        <x:v>highlighted/GS_0000886982-26-000297_gs-20260630.htm</x:v>
      </x:c>
      <x:c r="S2344" s="2" t="str"/>
      <x:c r="T2344" s="2" t="str"/>
    </x:row>
    <x:row r="2345" ht="24" customHeight="1">
      <x:c r="C2345" s="2" t="str">
        <x:v>Historical Inputs!F2345</x:v>
      </x:c>
      <x:c r="D2345" s="2" t="str">
        <x:v>GS</x:v>
      </x:c>
      <x:c r="E2345" s="2" t="str">
        <x:v>FY2025</x:v>
      </x:c>
      <x:c r="F2345" s="2" t="str">
        <x:v>liabilities</x:v>
      </x:c>
      <x:c r="G2345" s="2" t="n">
        <x:v>1684348</x:v>
      </x:c>
      <x:c r="H2345" s="2" t="str">
        <x:v>USD</x:v>
      </x:c>
      <x:c r="I2345" s="2" t="str">
        <x:v>2025-12-31</x:v>
      </x:c>
      <x:c r="J2345" s="2" t="str">
        <x:v>2026-08-03</x:v>
      </x:c>
      <x:c r="K2345" s="2" t="str">
        <x:v>0000886982-26-000297</x:v>
      </x:c>
      <x:c r="L2345" s="2" t="str">
        <x:v>data/raw/filings/GS_0000886982-26-000297_gs-20260630.htm</x:v>
      </x:c>
      <x:c r="M2345" s="2" t="str">
        <x:v>https://www.sec.gov/Archives/edgar/data/886982/000088698226000297/gs-20260630.htm</x:v>
      </x:c>
      <x:c r="N2345" s="2" t="str">
        <x:v>f-618</x:v>
      </x:c>
      <x:c r="O2345" s="2" t="str"/>
      <x:c r="P2345" s="2" t="str">
        <x:v>Exact XBRL anchor</x:v>
      </x:c>
      <x:c r="Q2345" s="2" t="str">
        <x:v>Liabilities</x:v>
      </x:c>
      <x:c r="R2345" s="2" t="str">
        <x:v>highlighted/GS_0000886982-26-000297_gs-20260630.htm</x:v>
      </x:c>
      <x:c r="S2345" s="2" t="str"/>
      <x:c r="T2345" s="2" t="str"/>
    </x:row>
    <x:row r="2346" ht="24" customHeight="1">
      <x:c r="C2346" s="2" t="str">
        <x:v>Historical Inputs!F2346</x:v>
      </x:c>
      <x:c r="D2346" s="2" t="str">
        <x:v>GS</x:v>
      </x:c>
      <x:c r="E2346" s="2" t="str">
        <x:v>FY2025</x:v>
      </x:c>
      <x:c r="F2346" s="2" t="str">
        <x:v>equity</x:v>
      </x:c>
      <x:c r="G2346" s="2" t="n">
        <x:v>124972</x:v>
      </x:c>
      <x:c r="H2346" s="2" t="str">
        <x:v>USD</x:v>
      </x:c>
      <x:c r="I2346" s="2" t="str">
        <x:v>2025-12-31</x:v>
      </x:c>
      <x:c r="J2346" s="2" t="str">
        <x:v>2026-08-03</x:v>
      </x:c>
      <x:c r="K2346" s="2" t="str">
        <x:v>0000886982-26-000297</x:v>
      </x:c>
      <x:c r="L2346" s="2" t="str">
        <x:v>data/raw/filings/GS_0000886982-26-000297_gs-20260630.htm</x:v>
      </x:c>
      <x:c r="M2346" s="2" t="str">
        <x:v>https://www.sec.gov/Archives/edgar/data/886982/000088698226000297/gs-20260630.htm</x:v>
      </x:c>
      <x:c r="N2346" s="2" t="str">
        <x:v>f-299</x:v>
      </x:c>
      <x:c r="O2346" s="2" t="str"/>
      <x:c r="P2346" s="2" t="str">
        <x:v>Exact XBRL anchor</x:v>
      </x:c>
      <x:c r="Q2346" s="2" t="str">
        <x:v>Stockholders' Equity Attributable to Parent</x:v>
      </x:c>
      <x:c r="R2346" s="2" t="str">
        <x:v>highlighted/GS_0000886982-26-000297_gs-20260630.htm</x:v>
      </x:c>
      <x:c r="S2346" s="2" t="str"/>
      <x:c r="T2346" s="2" t="str"/>
    </x:row>
    <x:row r="2347" ht="24" customHeight="1">
      <x:c r="C2347" s="2" t="str">
        <x:v>Historical Inputs!F2347</x:v>
      </x:c>
      <x:c r="D2347" s="2" t="str">
        <x:v>GS</x:v>
      </x:c>
      <x:c r="E2347" s="2" t="str">
        <x:v>FY2025</x:v>
      </x:c>
      <x:c r="F2347" s="2" t="str">
        <x:v>preferred</x:v>
      </x:c>
      <x:c r="G2347" s="2" t="n">
        <x:v>15153</x:v>
      </x:c>
      <x:c r="H2347" s="2" t="str">
        <x:v>USD</x:v>
      </x:c>
      <x:c r="I2347" s="2" t="str">
        <x:v>2025-12-31</x:v>
      </x:c>
      <x:c r="J2347" s="2" t="str">
        <x:v>2026-08-03</x:v>
      </x:c>
      <x:c r="K2347" s="2" t="str">
        <x:v>0000886982-26-000297</x:v>
      </x:c>
      <x:c r="L2347" s="2" t="str">
        <x:v>data/raw/filings/GS_0000886982-26-000297_gs-20260630.htm</x:v>
      </x:c>
      <x:c r="M2347" s="2" t="str">
        <x:v>https://www.sec.gov/Archives/edgar/data/886982/000088698226000297/gs-20260630.htm</x:v>
      </x:c>
      <x:c r="N2347" s="2" t="str">
        <x:v>f-277</x:v>
      </x:c>
      <x:c r="O2347" s="2" t="str"/>
      <x:c r="P2347" s="2" t="str">
        <x:v>Exact XBRL anchor</x:v>
      </x:c>
      <x:c r="Q2347" s="2" t="str">
        <x:v>Preferred Stock, Value, Issued</x:v>
      </x:c>
      <x:c r="R2347" s="2" t="str">
        <x:v>highlighted/GS_0000886982-26-000297_gs-20260630.htm</x:v>
      </x:c>
      <x:c r="S2347" s="2" t="str"/>
      <x:c r="T2347" s="2" t="str"/>
    </x:row>
    <x:row r="2348" ht="24" customHeight="1">
      <x:c r="C2348" s="2" t="str">
        <x:v>Historical Inputs!F2348</x:v>
      </x:c>
      <x:c r="D2348" s="2" t="str">
        <x:v>GS</x:v>
      </x:c>
      <x:c r="E2348" s="2" t="str">
        <x:v>FY2025</x:v>
      </x:c>
      <x:c r="F2348" s="2" t="str">
        <x:v>common_equity_reported</x:v>
      </x:c>
      <x:c r="G2348" s="2" t="str">
        <x:v>n.a.</x:v>
      </x:c>
      <x:c r="H2348" s="2" t="str">
        <x:v>USDm</x:v>
      </x:c>
      <x:c r="I2348" s="2" t="str">
        <x:v>2025-12-31</x:v>
      </x:c>
      <x:c r="J2348" s="2" t="str"/>
      <x:c r="K2348" s="2" t="str"/>
      <x:c r="L2348" s="2" t="str"/>
      <x:c r="M2348" s="2" t="str"/>
      <x:c r="N2348" s="2" t="str"/>
      <x:c r="O2348" s="2" t="str"/>
      <x:c r="P2348" s="2" t="str">
        <x:v>Not reported / unavailable</x:v>
      </x:c>
      <x:c r="Q2348" s="2" t="str">
        <x:v>Reported common shareholders equity</x:v>
      </x:c>
      <x:c r="R2348" s="2" t="str"/>
      <x:c r="S2348" s="2" t="str"/>
      <x:c r="T2348" s="2" t="str"/>
    </x:row>
    <x:row r="2349" ht="24" customHeight="1">
      <x:c r="C2349" s="2" t="str">
        <x:v>Historical Inputs!F2349</x:v>
      </x:c>
      <x:c r="D2349" s="2" t="str">
        <x:v>GS</x:v>
      </x:c>
      <x:c r="E2349" s="2" t="str">
        <x:v>FY2025</x:v>
      </x:c>
      <x:c r="F2349" s="2" t="str">
        <x:v>goodwill</x:v>
      </x:c>
      <x:c r="G2349" s="2" t="n">
        <x:v>5949</x:v>
      </x:c>
      <x:c r="H2349" s="2" t="str">
        <x:v>USD</x:v>
      </x:c>
      <x:c r="I2349" s="2" t="str">
        <x:v>2025-12-31</x:v>
      </x:c>
      <x:c r="J2349" s="2" t="str">
        <x:v>2026-08-03</x:v>
      </x:c>
      <x:c r="K2349" s="2" t="str">
        <x:v>0000886982-26-000297</x:v>
      </x:c>
      <x:c r="L2349" s="2" t="str">
        <x:v>data/raw/filings/GS_0000886982-26-000297_gs-20260630.htm</x:v>
      </x:c>
      <x:c r="M2349" s="2" t="str">
        <x:v>https://www.sec.gov/Archives/edgar/data/886982/000088698226000297/gs-20260630.htm</x:v>
      </x:c>
      <x:c r="N2349" s="2" t="str">
        <x:v>f-4446</x:v>
      </x:c>
      <x:c r="O2349" s="2" t="str"/>
      <x:c r="P2349" s="2" t="str">
        <x:v>Exact XBRL anchor</x:v>
      </x:c>
      <x:c r="Q2349" s="2" t="str">
        <x:v>Goodwill</x:v>
      </x:c>
      <x:c r="R2349" s="2" t="str">
        <x:v>highlighted/GS_0000886982-26-000297_gs-20260630.htm</x:v>
      </x:c>
      <x:c r="S2349" s="2" t="str"/>
      <x:c r="T2349" s="2" t="str"/>
    </x:row>
    <x:row r="2350" ht="24" customHeight="1">
      <x:c r="C2350" s="2" t="str">
        <x:v>Historical Inputs!F2350</x:v>
      </x:c>
      <x:c r="D2350" s="2" t="str">
        <x:v>GS</x:v>
      </x:c>
      <x:c r="E2350" s="2" t="str">
        <x:v>FY2025</x:v>
      </x:c>
      <x:c r="F2350" s="2" t="str">
        <x:v>intangibles</x:v>
      </x:c>
      <x:c r="G2350" s="2" t="n">
        <x:v>842</x:v>
      </x:c>
      <x:c r="H2350" s="2" t="str">
        <x:v>USD</x:v>
      </x:c>
      <x:c r="I2350" s="2" t="str">
        <x:v>2025-12-31</x:v>
      </x:c>
      <x:c r="J2350" s="2" t="str">
        <x:v>2026-08-03</x:v>
      </x:c>
      <x:c r="K2350" s="2" t="str">
        <x:v>0000886982-26-000297</x:v>
      </x:c>
      <x:c r="L2350" s="2" t="str">
        <x:v>data/raw/filings/GS_0000886982-26-000297_gs-20260630.htm</x:v>
      </x:c>
      <x:c r="M2350" s="2" t="str">
        <x:v>https://www.sec.gov/Archives/edgar/data/886982/000088698226000297/gs-20260630.htm</x:v>
      </x:c>
      <x:c r="N2350" s="2" t="str">
        <x:v>f-4454</x:v>
      </x:c>
      <x:c r="O2350" s="2" t="str"/>
      <x:c r="P2350" s="2" t="str">
        <x:v>Exact XBRL anchor</x:v>
      </x:c>
      <x:c r="Q2350" s="2" t="str">
        <x:v>Intangible Assets, Net (Excluding Goodwill)</x:v>
      </x:c>
      <x:c r="R2350" s="2" t="str">
        <x:v>highlighted/GS_0000886982-26-000297_gs-20260630.htm</x:v>
      </x:c>
      <x:c r="S2350" s="2" t="str"/>
      <x:c r="T2350" s="2" t="str"/>
    </x:row>
    <x:row r="2351" ht="24" customHeight="1">
      <x:c r="C2351" s="2" t="str">
        <x:v>Historical Inputs!F2351</x:v>
      </x:c>
      <x:c r="D2351" s="2" t="str">
        <x:v>GS</x:v>
      </x:c>
      <x:c r="E2351" s="2" t="str">
        <x:v>FY2025</x:v>
      </x:c>
      <x:c r="F2351" s="2" t="str">
        <x:v>intangibles_total</x:v>
      </x:c>
      <x:c r="G2351" s="2" t="str">
        <x:v>n.a.</x:v>
      </x:c>
      <x:c r="H2351" s="2" t="str">
        <x:v>USDm</x:v>
      </x:c>
      <x:c r="I2351" s="2" t="str">
        <x:v>2025-12-31</x:v>
      </x:c>
      <x:c r="J2351" s="2" t="str"/>
      <x:c r="K2351" s="2" t="str"/>
      <x:c r="L2351" s="2" t="str"/>
      <x:c r="M2351" s="2" t="str"/>
      <x:c r="N2351" s="2" t="str"/>
      <x:c r="O2351" s="2" t="str"/>
      <x:c r="P2351" s="2" t="str">
        <x:v>Not reported / unavailable</x:v>
      </x:c>
      <x:c r="Q2351" s="2" t="str">
        <x:v>Reported goodwill and intangible assets combined</x:v>
      </x:c>
      <x:c r="R2351" s="2" t="str"/>
      <x:c r="S2351" s="2" t="str"/>
      <x:c r="T2351" s="2" t="str"/>
    </x:row>
    <x:row r="2352" ht="24" customHeight="1">
      <x:c r="C2352" s="2" t="str">
        <x:v>Historical Inputs!F2352</x:v>
      </x:c>
      <x:c r="D2352" s="2" t="str">
        <x:v>GS</x:v>
      </x:c>
      <x:c r="E2352" s="2" t="str">
        <x:v>FY2025</x:v>
      </x:c>
      <x:c r="F2352" s="2" t="str">
        <x:v>shares_end</x:v>
      </x:c>
      <x:c r="G2352" s="2" t="n">
        <x:v>296.476742</x:v>
      </x:c>
      <x:c r="H2352" s="2" t="str">
        <x:v>shares</x:v>
      </x:c>
      <x:c r="I2352" s="2" t="str">
        <x:v>2025-12-31</x:v>
      </x:c>
      <x:c r="J2352" s="2" t="str">
        <x:v>2026-08-03</x:v>
      </x:c>
      <x:c r="K2352" s="2" t="str">
        <x:v>0000886982-26-000297</x:v>
      </x:c>
      <x:c r="L2352" s="2" t="str">
        <x:v>data/raw/filings/GS_0000886982-26-000297_gs-20260630.htm</x:v>
      </x:c>
      <x:c r="M2352" s="2" t="str">
        <x:v>https://www.sec.gov/Archives/edgar/data/886982/000088698226000297/gs-20260630.htm</x:v>
      </x:c>
      <x:c r="N2352" s="2" t="str">
        <x:v>f-281</x:v>
      </x:c>
      <x:c r="O2352" s="2" t="str"/>
      <x:c r="P2352" s="2" t="str">
        <x:v>Exact XBRL anchor</x:v>
      </x:c>
      <x:c r="Q2352" s="2" t="str">
        <x:v>Common Stock, Shares, Outstanding</x:v>
      </x:c>
      <x:c r="R2352" s="2" t="str">
        <x:v>highlighted/GS_0000886982-26-000297_gs-20260630.htm</x:v>
      </x:c>
      <x:c r="S2352" s="2" t="str"/>
      <x:c r="T2352" s="2" t="str"/>
    </x:row>
    <x:row r="2353" ht="24" customHeight="1">
      <x:c r="C2353" s="2" t="str">
        <x:v>Historical Inputs!F2353</x:v>
      </x:c>
      <x:c r="D2353" s="2" t="str">
        <x:v>GS</x:v>
      </x:c>
      <x:c r="E2353" s="2" t="str">
        <x:v>FY2025</x:v>
      </x:c>
      <x:c r="F2353" s="2" t="str">
        <x:v>shares_issued</x:v>
      </x:c>
      <x:c r="G2353" s="2" t="n">
        <x:v>931.995446</x:v>
      </x:c>
      <x:c r="H2353" s="2" t="str">
        <x:v>shares</x:v>
      </x:c>
      <x:c r="I2353" s="2" t="str">
        <x:v>2025-12-31</x:v>
      </x:c>
      <x:c r="J2353" s="2" t="str">
        <x:v>2026-08-03</x:v>
      </x:c>
      <x:c r="K2353" s="2" t="str">
        <x:v>0000886982-26-000297</x:v>
      </x:c>
      <x:c r="L2353" s="2" t="str">
        <x:v>data/raw/filings/GS_0000886982-26-000297_gs-20260630.htm</x:v>
      </x:c>
      <x:c r="M2353" s="2" t="str">
        <x:v>https://www.sec.gov/Archives/edgar/data/886982/000088698226000297/gs-20260630.htm</x:v>
      </x:c>
      <x:c r="N2353" s="2" t="str">
        <x:v>f-279</x:v>
      </x:c>
      <x:c r="O2353" s="2" t="str"/>
      <x:c r="P2353" s="2" t="str">
        <x:v>Exact XBRL anchor</x:v>
      </x:c>
      <x:c r="Q2353" s="2" t="str">
        <x:v>Common Stock, Shares, Issued</x:v>
      </x:c>
      <x:c r="R2353" s="2" t="str">
        <x:v>highlighted/GS_0000886982-26-000297_gs-20260630.htm</x:v>
      </x:c>
      <x:c r="S2353" s="2" t="str"/>
      <x:c r="T2353" s="2" t="str"/>
    </x:row>
    <x:row r="2354" ht="24" customHeight="1">
      <x:c r="C2354" s="2" t="str">
        <x:v>Historical Inputs!F2354</x:v>
      </x:c>
      <x:c r="D2354" s="2" t="str">
        <x:v>GS</x:v>
      </x:c>
      <x:c r="E2354" s="2" t="str">
        <x:v>FY2025</x:v>
      </x:c>
      <x:c r="F2354" s="2" t="str">
        <x:v>shares_treasury</x:v>
      </x:c>
      <x:c r="G2354" s="2" t="str">
        <x:v>n.a.</x:v>
      </x:c>
      <x:c r="H2354" s="2" t="str">
        <x:v>million</x:v>
      </x:c>
      <x:c r="I2354" s="2" t="str">
        <x:v>2025-12-31</x:v>
      </x:c>
      <x:c r="J2354" s="2" t="str"/>
      <x:c r="K2354" s="2" t="str"/>
      <x:c r="L2354" s="2" t="str"/>
      <x:c r="M2354" s="2" t="str"/>
      <x:c r="N2354" s="2" t="str"/>
      <x:c r="O2354" s="2" t="str"/>
      <x:c r="P2354" s="2" t="str">
        <x:v>Not reported / unavailable</x:v>
      </x:c>
      <x:c r="Q2354" s="2" t="str">
        <x:v>Shares Treasury</x:v>
      </x:c>
      <x:c r="R2354" s="2" t="str"/>
      <x:c r="S2354" s="2" t="str"/>
      <x:c r="T2354" s="2" t="str"/>
    </x:row>
    <x:row r="2355" ht="24" customHeight="1">
      <x:c r="C2355" s="2" t="str">
        <x:v>Historical Inputs!F2355</x:v>
      </x:c>
      <x:c r="D2355" s="2" t="str">
        <x:v>GS</x:v>
      </x:c>
      <x:c r="E2355" s="2" t="str">
        <x:v>FY2025</x:v>
      </x:c>
      <x:c r="F2355" s="2" t="str">
        <x:v>deposits</x:v>
      </x:c>
      <x:c r="G2355" s="2" t="n">
        <x:v>501422</x:v>
      </x:c>
      <x:c r="H2355" s="2" t="str">
        <x:v>USD</x:v>
      </x:c>
      <x:c r="I2355" s="2" t="str">
        <x:v>2025-12-31</x:v>
      </x:c>
      <x:c r="J2355" s="2" t="str">
        <x:v>2026-08-03</x:v>
      </x:c>
      <x:c r="K2355" s="2" t="str">
        <x:v>0000886982-26-000297</x:v>
      </x:c>
      <x:c r="L2355" s="2" t="str">
        <x:v>data/raw/filings/GS_0000886982-26-000297_gs-20260630.htm</x:v>
      </x:c>
      <x:c r="M2355" s="2" t="str">
        <x:v>https://www.sec.gov/Archives/edgar/data/886982/000088698226000297/gs-20260630.htm</x:v>
      </x:c>
      <x:c r="N2355" s="2" t="str">
        <x:v>f-4491</x:v>
      </x:c>
      <x:c r="O2355" s="2" t="str"/>
      <x:c r="P2355" s="2" t="str">
        <x:v>Exact XBRL anchor</x:v>
      </x:c>
      <x:c r="Q2355" s="2" t="str">
        <x:v>Deposits</x:v>
      </x:c>
      <x:c r="R2355" s="2" t="str">
        <x:v>highlighted/GS_0000886982-26-000297_gs-20260630.htm</x:v>
      </x:c>
      <x:c r="S2355" s="2" t="str"/>
      <x:c r="T2355" s="2" t="str"/>
    </x:row>
    <x:row r="2356" ht="24" customHeight="1">
      <x:c r="C2356" s="2" t="str">
        <x:v>Historical Inputs!F2356</x:v>
      </x:c>
      <x:c r="D2356" s="2" t="str">
        <x:v>GS</x:v>
      </x:c>
      <x:c r="E2356" s="2" t="str">
        <x:v>FY2025</x:v>
      </x:c>
      <x:c r="F2356" s="2" t="str">
        <x:v>loans_gross</x:v>
      </x:c>
      <x:c r="G2356" s="2" t="str">
        <x:v>n.a.</x:v>
      </x:c>
      <x:c r="H2356" s="2" t="str">
        <x:v>USDm</x:v>
      </x:c>
      <x:c r="I2356" s="2" t="str">
        <x:v>2025-12-31</x:v>
      </x:c>
      <x:c r="J2356" s="2" t="str"/>
      <x:c r="K2356" s="2" t="str"/>
      <x:c r="L2356" s="2" t="str"/>
      <x:c r="M2356" s="2" t="str"/>
      <x:c r="N2356" s="2" t="str"/>
      <x:c r="O2356" s="2" t="str"/>
      <x:c r="P2356" s="2" t="str">
        <x:v>Not reported / unavailable</x:v>
      </x:c>
      <x:c r="Q2356" s="2" t="str">
        <x:v>Gross loans and leases selected definition</x:v>
      </x:c>
      <x:c r="R2356" s="2" t="str"/>
      <x:c r="S2356" s="2" t="str"/>
      <x:c r="T2356" s="2" t="str"/>
    </x:row>
    <x:row r="2357" ht="24" customHeight="1">
      <x:c r="C2357" s="2" t="str">
        <x:v>Historical Inputs!F2357</x:v>
      </x:c>
      <x:c r="D2357" s="2" t="str">
        <x:v>GS</x:v>
      </x:c>
      <x:c r="E2357" s="2" t="str">
        <x:v>FY2025</x:v>
      </x:c>
      <x:c r="F2357" s="2" t="str">
        <x:v>loans_net</x:v>
      </x:c>
      <x:c r="G2357" s="2" t="str">
        <x:v>n.a.</x:v>
      </x:c>
      <x:c r="H2357" s="2" t="str">
        <x:v>USDm</x:v>
      </x:c>
      <x:c r="I2357" s="2" t="str">
        <x:v>2025-12-31</x:v>
      </x:c>
      <x:c r="J2357" s="2" t="str"/>
      <x:c r="K2357" s="2" t="str"/>
      <x:c r="L2357" s="2" t="str"/>
      <x:c r="M2357" s="2" t="str"/>
      <x:c r="N2357" s="2" t="str"/>
      <x:c r="O2357" s="2" t="str"/>
      <x:c r="P2357" s="2" t="str">
        <x:v>Not reported / unavailable</x:v>
      </x:c>
      <x:c r="Q2357" s="2" t="str">
        <x:v>Net loans after allowance selected definition</x:v>
      </x:c>
      <x:c r="R2357" s="2" t="str"/>
      <x:c r="S2357" s="2" t="str"/>
      <x:c r="T2357" s="2" t="str"/>
    </x:row>
    <x:row r="2358" ht="24" customHeight="1">
      <x:c r="C2358" s="2" t="str">
        <x:v>Historical Inputs!F2358</x:v>
      </x:c>
      <x:c r="D2358" s="2" t="str">
        <x:v>GS</x:v>
      </x:c>
      <x:c r="E2358" s="2" t="str">
        <x:v>FY2025</x:v>
      </x:c>
      <x:c r="F2358" s="2" t="str">
        <x:v>allowance</x:v>
      </x:c>
      <x:c r="G2358" s="2" t="n">
        <x:v>2148</x:v>
      </x:c>
      <x:c r="H2358" s="2" t="str">
        <x:v>USD</x:v>
      </x:c>
      <x:c r="I2358" s="2" t="str">
        <x:v>2025-12-31</x:v>
      </x:c>
      <x:c r="J2358" s="2" t="str">
        <x:v>2026-08-03</x:v>
      </x:c>
      <x:c r="K2358" s="2" t="str">
        <x:v>0000886982-26-000297</x:v>
      </x:c>
      <x:c r="L2358" s="2" t="str">
        <x:v>data/raw/filings/GS_0000886982-26-000297_gs-20260630.htm</x:v>
      </x:c>
      <x:c r="M2358" s="2" t="str">
        <x:v>https://www.sec.gov/Archives/edgar/data/886982/000088698226000297/gs-20260630.htm</x:v>
      </x:c>
      <x:c r="N2358" s="2" t="str">
        <x:v>f-4056</x:v>
      </x:c>
      <x:c r="O2358" s="2" t="str"/>
      <x:c r="P2358" s="2" t="str">
        <x:v>Exact XBRL anchor</x:v>
      </x:c>
      <x:c r="Q2358" s="2" t="str">
        <x:v>Financing Receivable, Allowance for Credit Loss</x:v>
      </x:c>
      <x:c r="R2358" s="2" t="str">
        <x:v>highlighted/GS_0000886982-26-000297_gs-20260630.htm</x:v>
      </x:c>
      <x:c r="S2358" s="2" t="str"/>
      <x:c r="T2358" s="2" t="str"/>
    </x:row>
    <x:row r="2359" ht="24" customHeight="1">
      <x:c r="C2359" s="2" t="str">
        <x:v>Historical Inputs!F2359</x:v>
      </x:c>
      <x:c r="D2359" s="2" t="str">
        <x:v>GS</x:v>
      </x:c>
      <x:c r="E2359" s="2" t="str">
        <x:v>FY2025</x:v>
      </x:c>
      <x:c r="F2359" s="2" t="str">
        <x:v>nonaccrual</x:v>
      </x:c>
      <x:c r="G2359" s="2" t="str">
        <x:v>n.a.</x:v>
      </x:c>
      <x:c r="H2359" s="2" t="str">
        <x:v>USDm</x:v>
      </x:c>
      <x:c r="I2359" s="2" t="str">
        <x:v>2025-12-31</x:v>
      </x:c>
      <x:c r="J2359" s="2" t="str"/>
      <x:c r="K2359" s="2" t="str"/>
      <x:c r="L2359" s="2" t="str"/>
      <x:c r="M2359" s="2" t="str"/>
      <x:c r="N2359" s="2" t="str"/>
      <x:c r="O2359" s="2" t="str"/>
      <x:c r="P2359" s="2" t="str">
        <x:v>Not reported / unavailable</x:v>
      </x:c>
      <x:c r="Q2359" s="2" t="str">
        <x:v>Nonaccrual</x:v>
      </x:c>
      <x:c r="R2359" s="2" t="str"/>
      <x:c r="S2359" s="2" t="str"/>
      <x:c r="T2359" s="2" t="str"/>
    </x:row>
    <x:row r="2360" ht="24" customHeight="1">
      <x:c r="C2360" s="2" t="str">
        <x:v>Historical Inputs!F2360</x:v>
      </x:c>
      <x:c r="D2360" s="2" t="str">
        <x:v>GS</x:v>
      </x:c>
      <x:c r="E2360" s="2" t="str">
        <x:v>FY2025</x:v>
      </x:c>
      <x:c r="F2360" s="2" t="str">
        <x:v>cash</x:v>
      </x:c>
      <x:c r="G2360" s="2" t="n">
        <x:v>164259</x:v>
      </x:c>
      <x:c r="H2360" s="2" t="str">
        <x:v>USD</x:v>
      </x:c>
      <x:c r="I2360" s="2" t="str">
        <x:v>2025-12-31</x:v>
      </x:c>
      <x:c r="J2360" s="2" t="str">
        <x:v>2026-08-03</x:v>
      </x:c>
      <x:c r="K2360" s="2" t="str">
        <x:v>0000886982-26-000297</x:v>
      </x:c>
      <x:c r="L2360" s="2" t="str">
        <x:v>data/raw/filings/GS_0000886982-26-000297_gs-20260630.htm</x:v>
      </x:c>
      <x:c r="M2360" s="2" t="str">
        <x:v>https://www.sec.gov/Archives/edgar/data/886982/000088698226000297/gs-20260630.htm</x:v>
      </x:c>
      <x:c r="N2360" s="2" t="str">
        <x:v>f-201</x:v>
      </x:c>
      <x:c r="O2360" s="2" t="str"/>
      <x:c r="P2360" s="2" t="str">
        <x:v>Exact XBRL anchor</x:v>
      </x:c>
      <x:c r="Q2360" s="2" t="str">
        <x:v>Cash and Cash Equivalents, at Carrying Value</x:v>
      </x:c>
      <x:c r="R2360" s="2" t="str">
        <x:v>highlighted/GS_0000886982-26-000297_gs-20260630.htm</x:v>
      </x:c>
      <x:c r="S2360" s="2" t="str"/>
      <x:c r="T2360" s="2" t="str"/>
    </x:row>
    <x:row r="2361" ht="24" customHeight="1">
      <x:c r="C2361" s="2" t="str">
        <x:v>Historical Inputs!F2361</x:v>
      </x:c>
      <x:c r="D2361" s="2" t="str">
        <x:v>GS</x:v>
      </x:c>
      <x:c r="E2361" s="2" t="str">
        <x:v>FY2025</x:v>
      </x:c>
      <x:c r="F2361" s="2" t="str">
        <x:v>aoci</x:v>
      </x:c>
      <x:c r="G2361" s="2" t="n">
        <x:v>-2260</x:v>
      </x:c>
      <x:c r="H2361" s="2" t="str">
        <x:v>USD</x:v>
      </x:c>
      <x:c r="I2361" s="2" t="str">
        <x:v>2025-12-31</x:v>
      </x:c>
      <x:c r="J2361" s="2" t="str">
        <x:v>2026-08-03</x:v>
      </x:c>
      <x:c r="K2361" s="2" t="str">
        <x:v>0000886982-26-000297</x:v>
      </x:c>
      <x:c r="L2361" s="2" t="str">
        <x:v>data/raw/filings/GS_0000886982-26-000297_gs-20260630.htm</x:v>
      </x:c>
      <x:c r="M2361" s="2" t="str">
        <x:v>https://www.sec.gov/Archives/edgar/data/886982/000088698226000297/gs-20260630.htm</x:v>
      </x:c>
      <x:c r="N2361" s="2" t="str">
        <x:v>f-293</x:v>
      </x:c>
      <x:c r="O2361" s="2" t="str"/>
      <x:c r="P2361" s="2" t="str">
        <x:v>Exact XBRL anchor</x:v>
      </x:c>
      <x:c r="Q2361" s="2" t="str">
        <x:v>Accumulated Other Comprehensive Income (Loss), Net of Tax</x:v>
      </x:c>
      <x:c r="R2361" s="2" t="str">
        <x:v>highlighted/GS_0000886982-26-000297_gs-20260630.htm</x:v>
      </x:c>
      <x:c r="S2361" s="2" t="str"/>
      <x:c r="T2361" s="2" t="str"/>
    </x:row>
    <x:row r="2362" ht="24" customHeight="1">
      <x:c r="C2362" s="2" t="str">
        <x:v>Historical Inputs!F2362</x:v>
      </x:c>
      <x:c r="D2362" s="2" t="str">
        <x:v>GS</x:v>
      </x:c>
      <x:c r="E2362" s="2" t="str">
        <x:v>FY2025</x:v>
      </x:c>
      <x:c r="F2362" s="2" t="str">
        <x:v>nii</x:v>
      </x:c>
      <x:c r="G2362" s="2" t="n">
        <x:v>13559</x:v>
      </x:c>
      <x:c r="H2362" s="2" t="str">
        <x:v>USD</x:v>
      </x:c>
      <x:c r="I2362" s="2" t="str">
        <x:v>2025-12-31</x:v>
      </x:c>
      <x:c r="J2362" s="2" t="str">
        <x:v>2026-02-25</x:v>
      </x:c>
      <x:c r="K2362" s="2" t="str">
        <x:v>0000886982-26-000091</x:v>
      </x:c>
      <x:c r="L2362" s="2" t="str">
        <x:v>data/raw/filings/GS_0000886982-26-000091_gs-20251231.htm</x:v>
      </x:c>
      <x:c r="M2362" s="2" t="str">
        <x:v>https://www.sec.gov/Archives/edgar/data/886982/000088698226000091/gs-20251231.htm</x:v>
      </x:c>
      <x:c r="N2362" s="2" t="str">
        <x:v>f-5406</x:v>
      </x:c>
      <x:c r="O2362" s="2" t="str"/>
      <x:c r="P2362" s="2" t="str">
        <x:v>Exact XBRL anchor</x:v>
      </x:c>
      <x:c r="Q2362" s="2" t="str">
        <x:v>Interest Income (Expense), Net</x:v>
      </x:c>
      <x:c r="R2362" s="2" t="str">
        <x:v>highlighted/GS_0000886982-26-000091_gs-20251231.htm</x:v>
      </x:c>
      <x:c r="S2362" s="2" t="str"/>
      <x:c r="T2362" s="2" t="str"/>
    </x:row>
    <x:row r="2363" ht="24" customHeight="1">
      <x:c r="C2363" s="2" t="str">
        <x:v>Historical Inputs!F2363</x:v>
      </x:c>
      <x:c r="D2363" s="2" t="str">
        <x:v>GS</x:v>
      </x:c>
      <x:c r="E2363" s="2" t="str">
        <x:v>FY2025</x:v>
      </x:c>
      <x:c r="F2363" s="2" t="str">
        <x:v>noninterest_income</x:v>
      </x:c>
      <x:c r="G2363" s="2" t="n">
        <x:v>44724</x:v>
      </x:c>
      <x:c r="H2363" s="2" t="str">
        <x:v>USD</x:v>
      </x:c>
      <x:c r="I2363" s="2" t="str">
        <x:v>2025-12-31</x:v>
      </x:c>
      <x:c r="J2363" s="2" t="str">
        <x:v>2026-02-25</x:v>
      </x:c>
      <x:c r="K2363" s="2" t="str">
        <x:v>0000886982-26-000091</x:v>
      </x:c>
      <x:c r="L2363" s="2" t="str">
        <x:v>data/raw/filings/GS_0000886982-26-000091_gs-20251231.htm</x:v>
      </x:c>
      <x:c r="M2363" s="2" t="str">
        <x:v>https://www.sec.gov/Archives/edgar/data/886982/000088698226000091/gs-20251231.htm</x:v>
      </x:c>
      <x:c r="N2363" s="2" t="str">
        <x:v>f-5403</x:v>
      </x:c>
      <x:c r="O2363" s="2" t="str"/>
      <x:c r="P2363" s="2" t="str">
        <x:v>Exact XBRL anchor</x:v>
      </x:c>
      <x:c r="Q2363" s="2" t="str">
        <x:v>Noninterest Income</x:v>
      </x:c>
      <x:c r="R2363" s="2" t="str">
        <x:v>highlighted/GS_0000886982-26-000091_gs-20251231.htm</x:v>
      </x:c>
      <x:c r="S2363" s="2" t="str"/>
      <x:c r="T2363" s="2" t="str"/>
    </x:row>
    <x:row r="2364" ht="24" customHeight="1">
      <x:c r="C2364" s="2" t="str">
        <x:v>Historical Inputs!F2364</x:v>
      </x:c>
      <x:c r="D2364" s="2" t="str">
        <x:v>GS</x:v>
      </x:c>
      <x:c r="E2364" s="2" t="str">
        <x:v>FY2025</x:v>
      </x:c>
      <x:c r="F2364" s="2" t="str">
        <x:v>revenue_reported</x:v>
      </x:c>
      <x:c r="G2364" s="2" t="n">
        <x:v>58283</x:v>
      </x:c>
      <x:c r="H2364" s="2" t="str">
        <x:v>USD</x:v>
      </x:c>
      <x:c r="I2364" s="2" t="str">
        <x:v>2025-12-31</x:v>
      </x:c>
      <x:c r="J2364" s="2" t="str">
        <x:v>2026-02-25</x:v>
      </x:c>
      <x:c r="K2364" s="2" t="str">
        <x:v>0000886982-26-000091</x:v>
      </x:c>
      <x:c r="L2364" s="2" t="str">
        <x:v>data/raw/filings/GS_0000886982-26-000091_gs-20251231.htm</x:v>
      </x:c>
      <x:c r="M2364" s="2" t="str">
        <x:v>https://www.sec.gov/Archives/edgar/data/886982/000088698226000091/gs-20251231.htm</x:v>
      </x:c>
      <x:c r="N2364" s="2" t="str">
        <x:v>f-5485</x:v>
      </x:c>
      <x:c r="O2364" s="2" t="str"/>
      <x:c r="P2364" s="2" t="str">
        <x:v>Exact XBRL anchor</x:v>
      </x:c>
      <x:c r="Q2364" s="2" t="str">
        <x:v>Revenues, Net of Interest Expense</x:v>
      </x:c>
      <x:c r="R2364" s="2" t="str">
        <x:v>highlighted/GS_0000886982-26-000091_gs-20251231.htm</x:v>
      </x:c>
      <x:c r="S2364" s="2" t="str"/>
      <x:c r="T2364" s="2" t="str"/>
    </x:row>
    <x:row r="2365" ht="24" customHeight="1">
      <x:c r="C2365" s="2" t="str">
        <x:v>Historical Inputs!F2365</x:v>
      </x:c>
      <x:c r="D2365" s="2" t="str">
        <x:v>GS</x:v>
      </x:c>
      <x:c r="E2365" s="2" t="str">
        <x:v>FY2025</x:v>
      </x:c>
      <x:c r="F2365" s="2" t="str">
        <x:v>opex</x:v>
      </x:c>
      <x:c r="G2365" s="2" t="n">
        <x:v>37544</x:v>
      </x:c>
      <x:c r="H2365" s="2" t="str">
        <x:v>USD</x:v>
      </x:c>
      <x:c r="I2365" s="2" t="str">
        <x:v>2025-12-31</x:v>
      </x:c>
      <x:c r="J2365" s="2" t="str">
        <x:v>2026-02-25</x:v>
      </x:c>
      <x:c r="K2365" s="2" t="str">
        <x:v>0000886982-26-000091</x:v>
      </x:c>
      <x:c r="L2365" s="2" t="str">
        <x:v>data/raw/filings/GS_0000886982-26-000091_gs-20251231.htm</x:v>
      </x:c>
      <x:c r="M2365" s="2" t="str">
        <x:v>https://www.sec.gov/Archives/edgar/data/886982/000088698226000091/gs-20251231.htm</x:v>
      </x:c>
      <x:c r="N2365" s="2" t="str">
        <x:v>f-5421</x:v>
      </x:c>
      <x:c r="O2365" s="2" t="str"/>
      <x:c r="P2365" s="2" t="str">
        <x:v>Exact XBRL anchor</x:v>
      </x:c>
      <x:c r="Q2365" s="2" t="str">
        <x:v>Noninterest Expense</x:v>
      </x:c>
      <x:c r="R2365" s="2" t="str">
        <x:v>highlighted/GS_0000886982-26-000091_gs-20251231.htm</x:v>
      </x:c>
      <x:c r="S2365" s="2" t="str"/>
      <x:c r="T2365" s="2" t="str"/>
    </x:row>
    <x:row r="2366" ht="24" customHeight="1">
      <x:c r="C2366" s="2" t="str">
        <x:v>Historical Inputs!F2366</x:v>
      </x:c>
      <x:c r="D2366" s="2" t="str">
        <x:v>GS</x:v>
      </x:c>
      <x:c r="E2366" s="2" t="str">
        <x:v>FY2025</x:v>
      </x:c>
      <x:c r="F2366" s="2" t="str">
        <x:v>provision</x:v>
      </x:c>
      <x:c r="G2366" s="2" t="n">
        <x:v>-1113</x:v>
      </x:c>
      <x:c r="H2366" s="2" t="str">
        <x:v>USD</x:v>
      </x:c>
      <x:c r="I2366" s="2" t="str">
        <x:v>2025-12-31</x:v>
      </x:c>
      <x:c r="J2366" s="2" t="str">
        <x:v>2026-02-25</x:v>
      </x:c>
      <x:c r="K2366" s="2" t="str">
        <x:v>0000886982-26-000091</x:v>
      </x:c>
      <x:c r="L2366" s="2" t="str">
        <x:v>data/raw/filings/GS_0000886982-26-000091_gs-20251231.htm</x:v>
      </x:c>
      <x:c r="M2366" s="2" t="str">
        <x:v>https://www.sec.gov/Archives/edgar/data/886982/000088698226000091/gs-20251231.htm</x:v>
      </x:c>
      <x:c r="N2366" s="2" t="str">
        <x:v>f-5412</x:v>
      </x:c>
      <x:c r="O2366" s="2" t="str"/>
      <x:c r="P2366" s="2" t="str">
        <x:v>Exact XBRL anchor</x:v>
      </x:c>
      <x:c r="Q2366" s="2" t="str">
        <x:v>Provision for Loan, Lease, and Other Losses</x:v>
      </x:c>
      <x:c r="R2366" s="2" t="str">
        <x:v>highlighted/GS_0000886982-26-000091_gs-20251231.htm</x:v>
      </x:c>
      <x:c r="S2366" s="2" t="str"/>
      <x:c r="T2366" s="2" t="str"/>
    </x:row>
    <x:row r="2367" ht="24" customHeight="1">
      <x:c r="C2367" s="2" t="str">
        <x:v>Historical Inputs!F2367</x:v>
      </x:c>
      <x:c r="D2367" s="2" t="str">
        <x:v>GS</x:v>
      </x:c>
      <x:c r="E2367" s="2" t="str">
        <x:v>FY2025</x:v>
      </x:c>
      <x:c r="F2367" s="2" t="str">
        <x:v>pretax</x:v>
      </x:c>
      <x:c r="G2367" s="2" t="n">
        <x:v>21852</x:v>
      </x:c>
      <x:c r="H2367" s="2" t="str">
        <x:v>USD</x:v>
      </x:c>
      <x:c r="I2367" s="2" t="str">
        <x:v>2025-12-31</x:v>
      </x:c>
      <x:c r="J2367" s="2" t="str">
        <x:v>2026-02-25</x:v>
      </x:c>
      <x:c r="K2367" s="2" t="str">
        <x:v>0000886982-26-000091</x:v>
      </x:c>
      <x:c r="L2367" s="2" t="str">
        <x:v>data/raw/filings/GS_0000886982-26-000091_gs-20251231.htm</x:v>
      </x:c>
      <x:c r="M2367" s="2" t="str">
        <x:v>https://www.sec.gov/Archives/edgar/data/886982/000088698226000091/gs-20251231.htm</x:v>
      </x:c>
      <x:c r="N2367" s="2" t="str">
        <x:v>f-5509</x:v>
      </x:c>
      <x:c r="O2367" s="2" t="str"/>
      <x:c r="P2367" s="2" t="str">
        <x:v>Exact XBRL anchor</x:v>
      </x:c>
      <x:c r="Q2367" s="2" t="str">
        <x:v>Income (Loss) from Continuing Operations before Income Taxes, Noncontrolling Interest</x:v>
      </x:c>
      <x:c r="R2367" s="2" t="str">
        <x:v>highlighted/GS_0000886982-26-000091_gs-20251231.htm</x:v>
      </x:c>
      <x:c r="S2367" s="2" t="str"/>
      <x:c r="T2367" s="2" t="str"/>
    </x:row>
    <x:row r="2368" ht="24" customHeight="1">
      <x:c r="C2368" s="2" t="str">
        <x:v>Historical Inputs!F2368</x:v>
      </x:c>
      <x:c r="D2368" s="2" t="str">
        <x:v>GS</x:v>
      </x:c>
      <x:c r="E2368" s="2" t="str">
        <x:v>FY2025</x:v>
      </x:c>
      <x:c r="F2368" s="2" t="str">
        <x:v>tax</x:v>
      </x:c>
      <x:c r="G2368" s="2" t="n">
        <x:v>4676</x:v>
      </x:c>
      <x:c r="H2368" s="2" t="str">
        <x:v>USD</x:v>
      </x:c>
      <x:c r="I2368" s="2" t="str">
        <x:v>2025-12-31</x:v>
      </x:c>
      <x:c r="J2368" s="2" t="str">
        <x:v>2026-02-25</x:v>
      </x:c>
      <x:c r="K2368" s="2" t="str">
        <x:v>0000886982-26-000091</x:v>
      </x:c>
      <x:c r="L2368" s="2" t="str">
        <x:v>data/raw/filings/GS_0000886982-26-000091_gs-20251231.htm</x:v>
      </x:c>
      <x:c r="M2368" s="2" t="str">
        <x:v>https://www.sec.gov/Archives/edgar/data/886982/000088698226000091/gs-20251231.htm</x:v>
      </x:c>
      <x:c r="N2368" s="2" t="str">
        <x:v>f-5170</x:v>
      </x:c>
      <x:c r="O2368" s="2" t="str"/>
      <x:c r="P2368" s="2" t="str">
        <x:v>Exact XBRL anchor</x:v>
      </x:c>
      <x:c r="Q2368" s="2" t="str">
        <x:v>Income Tax Expense (Benefit)</x:v>
      </x:c>
      <x:c r="R2368" s="2" t="str">
        <x:v>highlighted/GS_0000886982-26-000091_gs-20251231.htm</x:v>
      </x:c>
      <x:c r="S2368" s="2" t="str"/>
      <x:c r="T2368" s="2" t="str"/>
    </x:row>
    <x:row r="2369" ht="24" customHeight="1">
      <x:c r="C2369" s="2" t="str">
        <x:v>Historical Inputs!F2369</x:v>
      </x:c>
      <x:c r="D2369" s="2" t="str">
        <x:v>GS</x:v>
      </x:c>
      <x:c r="E2369" s="2" t="str">
        <x:v>FY2025</x:v>
      </x:c>
      <x:c r="F2369" s="2" t="str">
        <x:v>net_income</x:v>
      </x:c>
      <x:c r="G2369" s="2" t="n">
        <x:v>17176</x:v>
      </x:c>
      <x:c r="H2369" s="2" t="str">
        <x:v>USD</x:v>
      </x:c>
      <x:c r="I2369" s="2" t="str">
        <x:v>2025-12-31</x:v>
      </x:c>
      <x:c r="J2369" s="2" t="str">
        <x:v>2026-02-25</x:v>
      </x:c>
      <x:c r="K2369" s="2" t="str">
        <x:v>0000886982-26-000091</x:v>
      </x:c>
      <x:c r="L2369" s="2" t="str">
        <x:v>data/raw/filings/GS_0000886982-26-000091_gs-20251231.htm</x:v>
      </x:c>
      <x:c r="M2369" s="2" t="str">
        <x:v>https://www.sec.gov/Archives/edgar/data/886982/000088698226000091/gs-20251231.htm</x:v>
      </x:c>
      <x:c r="N2369" s="2" t="str">
        <x:v>f-5533</x:v>
      </x:c>
      <x:c r="O2369" s="2" t="str"/>
      <x:c r="P2369" s="2" t="str">
        <x:v>Exact XBRL anchor</x:v>
      </x:c>
      <x:c r="Q2369" s="2" t="str">
        <x:v>Net Income (Loss) Attributable to Parent</x:v>
      </x:c>
      <x:c r="R2369" s="2" t="str">
        <x:v>highlighted/GS_0000886982-26-000091_gs-20251231.htm</x:v>
      </x:c>
      <x:c r="S2369" s="2" t="str"/>
      <x:c r="T2369" s="2" t="str"/>
    </x:row>
    <x:row r="2370" ht="24" customHeight="1">
      <x:c r="C2370" s="2" t="str">
        <x:v>Historical Inputs!F2370</x:v>
      </x:c>
      <x:c r="D2370" s="2" t="str">
        <x:v>GS</x:v>
      </x:c>
      <x:c r="E2370" s="2" t="str">
        <x:v>FY2025</x:v>
      </x:c>
      <x:c r="F2370" s="2" t="str">
        <x:v>common_income</x:v>
      </x:c>
      <x:c r="G2370" s="2" t="n">
        <x:v>16300</x:v>
      </x:c>
      <x:c r="H2370" s="2" t="str">
        <x:v>USD</x:v>
      </x:c>
      <x:c r="I2370" s="2" t="str">
        <x:v>2025-12-31</x:v>
      </x:c>
      <x:c r="J2370" s="2" t="str">
        <x:v>2026-02-25</x:v>
      </x:c>
      <x:c r="K2370" s="2" t="str">
        <x:v>0000886982-26-000091</x:v>
      </x:c>
      <x:c r="L2370" s="2" t="str">
        <x:v>data/raw/filings/GS_0000886982-26-000091_gs-20251231.htm</x:v>
      </x:c>
      <x:c r="M2370" s="2" t="str">
        <x:v>https://www.sec.gov/Archives/edgar/data/886982/000088698226000091/gs-20251231.htm</x:v>
      </x:c>
      <x:c r="N2370" s="2" t="str">
        <x:v>f-5430</x:v>
      </x:c>
      <x:c r="O2370" s="2" t="str"/>
      <x:c r="P2370" s="2" t="str">
        <x:v>Exact XBRL anchor</x:v>
      </x:c>
      <x:c r="Q2370" s="2" t="str">
        <x:v>Net Income (Loss) Available to Common Stockholders, Basic</x:v>
      </x:c>
      <x:c r="R2370" s="2" t="str">
        <x:v>highlighted/GS_0000886982-26-000091_gs-20251231.htm</x:v>
      </x:c>
      <x:c r="S2370" s="2" t="str"/>
      <x:c r="T2370" s="2" t="str"/>
    </x:row>
    <x:row r="2371" ht="24" customHeight="1">
      <x:c r="C2371" s="2" t="str">
        <x:v>Historical Inputs!F2371</x:v>
      </x:c>
      <x:c r="D2371" s="2" t="str">
        <x:v>GS</x:v>
      </x:c>
      <x:c r="E2371" s="2" t="str">
        <x:v>FY2025</x:v>
      </x:c>
      <x:c r="F2371" s="2" t="str">
        <x:v>preferred_div</x:v>
      </x:c>
      <x:c r="G2371" s="2" t="n">
        <x:v>876</x:v>
      </x:c>
      <x:c r="H2371" s="2" t="str">
        <x:v>USD</x:v>
      </x:c>
      <x:c r="I2371" s="2" t="str">
        <x:v>2025-12-31</x:v>
      </x:c>
      <x:c r="J2371" s="2" t="str">
        <x:v>2026-02-25</x:v>
      </x:c>
      <x:c r="K2371" s="2" t="str">
        <x:v>0000886982-26-000091</x:v>
      </x:c>
      <x:c r="L2371" s="2" t="str">
        <x:v>data/raw/filings/GS_0000886982-26-000091_gs-20251231.htm</x:v>
      </x:c>
      <x:c r="M2371" s="2" t="str">
        <x:v>https://www.sec.gov/Archives/edgar/data/886982/000088698226000091/gs-20251231.htm</x:v>
      </x:c>
      <x:c r="N2371" s="2" t="str">
        <x:v>f-4758</x:v>
      </x:c>
      <x:c r="O2371" s="2" t="str"/>
      <x:c r="P2371" s="2" t="str">
        <x:v>Exact XBRL anchor</x:v>
      </x:c>
      <x:c r="Q2371" s="2" t="str">
        <x:v>Dividends, Preferred Stock</x:v>
      </x:c>
      <x:c r="R2371" s="2" t="str">
        <x:v>highlighted/GS_0000886982-26-000091_gs-20251231.htm</x:v>
      </x:c>
      <x:c r="S2371" s="2" t="str"/>
      <x:c r="T2371" s="2" t="str"/>
    </x:row>
    <x:row r="2372" ht="24" customHeight="1">
      <x:c r="C2372" s="2" t="str">
        <x:v>Historical Inputs!F2372</x:v>
      </x:c>
      <x:c r="D2372" s="2" t="str">
        <x:v>GS</x:v>
      </x:c>
      <x:c r="E2372" s="2" t="str">
        <x:v>FY2025</x:v>
      </x:c>
      <x:c r="F2372" s="2" t="str">
        <x:v>eps</x:v>
      </x:c>
      <x:c r="G2372" s="2" t="n">
        <x:v>51.32</x:v>
      </x:c>
      <x:c r="H2372" s="2" t="str">
        <x:v>USD/shares</x:v>
      </x:c>
      <x:c r="I2372" s="2" t="str">
        <x:v>2025-12-31</x:v>
      </x:c>
      <x:c r="J2372" s="2" t="str">
        <x:v>2026-02-25</x:v>
      </x:c>
      <x:c r="K2372" s="2" t="str">
        <x:v>0000886982-26-000091</x:v>
      </x:c>
      <x:c r="L2372" s="2" t="str">
        <x:v>data/raw/filings/GS_0000886982-26-000091_gs-20251231.htm</x:v>
      </x:c>
      <x:c r="M2372" s="2" t="str">
        <x:v>https://www.sec.gov/Archives/edgar/data/886982/000088698226000091/gs-20251231.htm</x:v>
      </x:c>
      <x:c r="N2372" s="2" t="str">
        <x:v>f-5034</x:v>
      </x:c>
      <x:c r="O2372" s="2" t="str"/>
      <x:c r="P2372" s="2" t="str">
        <x:v>Exact XBRL anchor</x:v>
      </x:c>
      <x:c r="Q2372" s="2" t="str">
        <x:v>Earnings Per Share, Diluted</x:v>
      </x:c>
      <x:c r="R2372" s="2" t="str">
        <x:v>highlighted/GS_0000886982-26-000091_gs-20251231.htm</x:v>
      </x:c>
      <x:c r="S2372" s="2" t="str"/>
      <x:c r="T2372" s="2" t="str"/>
    </x:row>
    <x:row r="2373" ht="24" customHeight="1">
      <x:c r="C2373" s="2" t="str">
        <x:v>Historical Inputs!F2373</x:v>
      </x:c>
      <x:c r="D2373" s="2" t="str">
        <x:v>GS</x:v>
      </x:c>
      <x:c r="E2373" s="2" t="str">
        <x:v>FY2025</x:v>
      </x:c>
      <x:c r="F2373" s="2" t="str">
        <x:v>shares_diluted</x:v>
      </x:c>
      <x:c r="G2373" s="2" t="n">
        <x:v>317.6</x:v>
      </x:c>
      <x:c r="H2373" s="2" t="str">
        <x:v>shares</x:v>
      </x:c>
      <x:c r="I2373" s="2" t="str">
        <x:v>2025-12-31</x:v>
      </x:c>
      <x:c r="J2373" s="2" t="str">
        <x:v>2026-02-25</x:v>
      </x:c>
      <x:c r="K2373" s="2" t="str">
        <x:v>0000886982-26-000091</x:v>
      </x:c>
      <x:c r="L2373" s="2" t="str">
        <x:v>data/raw/filings/GS_0000886982-26-000091_gs-20251231.htm</x:v>
      </x:c>
      <x:c r="M2373" s="2" t="str">
        <x:v>https://www.sec.gov/Archives/edgar/data/886982/000088698226000091/gs-20251231.htm</x:v>
      </x:c>
      <x:c r="N2373" s="2" t="str">
        <x:v>f-5028</x:v>
      </x:c>
      <x:c r="O2373" s="2" t="str"/>
      <x:c r="P2373" s="2" t="str">
        <x:v>Exact XBRL anchor</x:v>
      </x:c>
      <x:c r="Q2373" s="2" t="str">
        <x:v>Weighted Average Number of Shares Outstanding, Diluted</x:v>
      </x:c>
      <x:c r="R2373" s="2" t="str">
        <x:v>highlighted/GS_0000886982-26-000091_gs-20251231.htm</x:v>
      </x:c>
      <x:c r="S2373" s="2" t="str"/>
      <x:c r="T2373" s="2" t="str"/>
    </x:row>
    <x:row r="2374" ht="24" customHeight="1">
      <x:c r="C2374" s="2" t="str">
        <x:v>Historical Inputs!F2374</x:v>
      </x:c>
      <x:c r="D2374" s="2" t="str">
        <x:v>GS</x:v>
      </x:c>
      <x:c r="E2374" s="2" t="str">
        <x:v>FY2025</x:v>
      </x:c>
      <x:c r="F2374" s="2" t="str">
        <x:v>dps</x:v>
      </x:c>
      <x:c r="G2374" s="2" t="n">
        <x:v>14</x:v>
      </x:c>
      <x:c r="H2374" s="2" t="str">
        <x:v>USD/shares</x:v>
      </x:c>
      <x:c r="I2374" s="2" t="str">
        <x:v>2025-12-31</x:v>
      </x:c>
      <x:c r="J2374" s="2" t="str">
        <x:v>2026-02-25</x:v>
      </x:c>
      <x:c r="K2374" s="2" t="str">
        <x:v>0000886982-26-000091</x:v>
      </x:c>
      <x:c r="L2374" s="2" t="str">
        <x:v>data/raw/filings/GS_0000886982-26-000091_gs-20251231.htm</x:v>
      </x:c>
      <x:c r="M2374" s="2" t="str">
        <x:v>https://www.sec.gov/Archives/edgar/data/886982/000088698226000091/gs-20251231.htm</x:v>
      </x:c>
      <x:c r="N2374" s="2" t="str">
        <x:v>f-4475</x:v>
      </x:c>
      <x:c r="O2374" s="2" t="str"/>
      <x:c r="P2374" s="2" t="str">
        <x:v>Exact XBRL anchor</x:v>
      </x:c>
      <x:c r="Q2374" s="2" t="str">
        <x:v>Common Stock, Dividends, Per Share, Declared</x:v>
      </x:c>
      <x:c r="R2374" s="2" t="str">
        <x:v>highlighted/GS_0000886982-26-000091_gs-20251231.htm</x:v>
      </x:c>
      <x:c r="S2374" s="2" t="str"/>
      <x:c r="T2374" s="2" t="str"/>
    </x:row>
    <x:row r="2375" ht="24" customHeight="1">
      <x:c r="C2375" s="2" t="str">
        <x:v>Historical Inputs!F2375</x:v>
      </x:c>
      <x:c r="D2375" s="2" t="str">
        <x:v>GS</x:v>
      </x:c>
      <x:c r="E2375" s="2" t="str">
        <x:v>FY2025</x:v>
      </x:c>
      <x:c r="F2375" s="2" t="str">
        <x:v>dividends</x:v>
      </x:c>
      <x:c r="G2375" s="2" t="n">
        <x:v>5277</x:v>
      </x:c>
      <x:c r="H2375" s="2" t="str">
        <x:v>USD</x:v>
      </x:c>
      <x:c r="I2375" s="2" t="str">
        <x:v>2025-12-31</x:v>
      </x:c>
      <x:c r="J2375" s="2" t="str">
        <x:v>2026-02-25</x:v>
      </x:c>
      <x:c r="K2375" s="2" t="str">
        <x:v>0000886982-26-000091</x:v>
      </x:c>
      <x:c r="L2375" s="2" t="str">
        <x:v>data/raw/filings/GS_0000886982-26-000091_gs-20251231.htm</x:v>
      </x:c>
      <x:c r="M2375" s="2" t="str">
        <x:v>https://www.sec.gov/Archives/edgar/data/886982/000088698226000091/gs-20251231.htm</x:v>
      </x:c>
      <x:c r="N2375" s="2" t="str">
        <x:v>f-492</x:v>
      </x:c>
      <x:c r="O2375" s="2" t="str"/>
      <x:c r="P2375" s="2" t="str">
        <x:v>Exact XBRL anchor</x:v>
      </x:c>
      <x:c r="Q2375" s="2" t="str">
        <x:v>Payments of Dividends</x:v>
      </x:c>
      <x:c r="R2375" s="2" t="str">
        <x:v>highlighted/GS_0000886982-26-000091_gs-20251231.htm</x:v>
      </x:c>
      <x:c r="S2375" s="2" t="str"/>
      <x:c r="T2375" s="2" t="str"/>
    </x:row>
    <x:row r="2376" ht="24" customHeight="1">
      <x:c r="C2376" s="2" t="str">
        <x:v>Historical Inputs!F2376</x:v>
      </x:c>
      <x:c r="D2376" s="2" t="str">
        <x:v>GS</x:v>
      </x:c>
      <x:c r="E2376" s="2" t="str">
        <x:v>FY2025</x:v>
      </x:c>
      <x:c r="F2376" s="2" t="str">
        <x:v>buybacks</x:v>
      </x:c>
      <x:c r="G2376" s="2" t="n">
        <x:v>12360</x:v>
      </x:c>
      <x:c r="H2376" s="2" t="str">
        <x:v>USD</x:v>
      </x:c>
      <x:c r="I2376" s="2" t="str">
        <x:v>2025-12-31</x:v>
      </x:c>
      <x:c r="J2376" s="2" t="str">
        <x:v>2026-02-25</x:v>
      </x:c>
      <x:c r="K2376" s="2" t="str">
        <x:v>0000886982-26-000091</x:v>
      </x:c>
      <x:c r="L2376" s="2" t="str">
        <x:v>data/raw/filings/GS_0000886982-26-000091_gs-20251231.htm</x:v>
      </x:c>
      <x:c r="M2376" s="2" t="str">
        <x:v>https://www.sec.gov/Archives/edgar/data/886982/000088698226000091/gs-20251231.htm</x:v>
      </x:c>
      <x:c r="N2376" s="2" t="str">
        <x:v>f-486</x:v>
      </x:c>
      <x:c r="O2376" s="2" t="str"/>
      <x:c r="P2376" s="2" t="str">
        <x:v>Exact XBRL anchor</x:v>
      </x:c>
      <x:c r="Q2376" s="2" t="str">
        <x:v>Payments for Repurchase of Common Stock</x:v>
      </x:c>
      <x:c r="R2376" s="2" t="str">
        <x:v>highlighted/GS_0000886982-26-000091_gs-20251231.htm</x:v>
      </x:c>
      <x:c r="S2376" s="2" t="str"/>
      <x:c r="T2376" s="2" t="str"/>
    </x:row>
    <x:row r="2377" ht="24" customHeight="1">
      <x:c r="C2377" s="2" t="str">
        <x:v>Historical Inputs!F2377</x:v>
      </x:c>
      <x:c r="D2377" s="2" t="str">
        <x:v>GS</x:v>
      </x:c>
      <x:c r="E2377" s="2" t="str">
        <x:v>FY2025</x:v>
      </x:c>
      <x:c r="F2377" s="2" t="str">
        <x:v>chargeoffs</x:v>
      </x:c>
      <x:c r="G2377" s="2" t="str">
        <x:v>n.a.</x:v>
      </x:c>
      <x:c r="H2377" s="2" t="str">
        <x:v>USDm</x:v>
      </x:c>
      <x:c r="I2377" s="2" t="str">
        <x:v>2025-12-31</x:v>
      </x:c>
      <x:c r="J2377" s="2" t="str"/>
      <x:c r="K2377" s="2" t="str"/>
      <x:c r="L2377" s="2" t="str"/>
      <x:c r="M2377" s="2" t="str"/>
      <x:c r="N2377" s="2" t="str"/>
      <x:c r="O2377" s="2" t="str"/>
      <x:c r="P2377" s="2" t="str">
        <x:v>Not reported / unavailable</x:v>
      </x:c>
      <x:c r="Q2377" s="2" t="str">
        <x:v>Gross loan charge-offs</x:v>
      </x:c>
      <x:c r="R2377" s="2" t="str"/>
      <x:c r="S2377" s="2" t="str"/>
      <x:c r="T2377" s="2" t="str"/>
    </x:row>
    <x:row r="2378" ht="24" customHeight="1">
      <x:c r="C2378" s="2" t="str">
        <x:v>Historical Inputs!F2378</x:v>
      </x:c>
      <x:c r="D2378" s="2" t="str">
        <x:v>GS</x:v>
      </x:c>
      <x:c r="E2378" s="2" t="str">
        <x:v>FY2025</x:v>
      </x:c>
      <x:c r="F2378" s="2" t="str">
        <x:v>recoveries</x:v>
      </x:c>
      <x:c r="G2378" s="2" t="str">
        <x:v>n.a.</x:v>
      </x:c>
      <x:c r="H2378" s="2" t="str">
        <x:v>USDm</x:v>
      </x:c>
      <x:c r="I2378" s="2" t="str">
        <x:v>2025-12-31</x:v>
      </x:c>
      <x:c r="J2378" s="2" t="str"/>
      <x:c r="K2378" s="2" t="str"/>
      <x:c r="L2378" s="2" t="str"/>
      <x:c r="M2378" s="2" t="str"/>
      <x:c r="N2378" s="2" t="str"/>
      <x:c r="O2378" s="2" t="str"/>
      <x:c r="P2378" s="2" t="str">
        <x:v>Not reported / unavailable</x:v>
      </x:c>
      <x:c r="Q2378" s="2" t="str">
        <x:v>Loan recoveries</x:v>
      </x:c>
      <x:c r="R2378" s="2" t="str"/>
      <x:c r="S2378" s="2" t="str"/>
      <x:c r="T2378" s="2" t="str"/>
    </x:row>
    <x:row r="2379" ht="24" customHeight="1">
      <x:c r="C2379" s="2" t="str">
        <x:v>Historical Inputs!F2379</x:v>
      </x:c>
      <x:c r="D2379" s="2" t="str">
        <x:v>GS</x:v>
      </x:c>
      <x:c r="E2379" s="2" t="str">
        <x:v>FY2025</x:v>
      </x:c>
      <x:c r="F2379" s="2" t="str">
        <x:v>rwa</x:v>
      </x:c>
      <x:c r="G2379" s="2" t="str">
        <x:v>n.a.</x:v>
      </x:c>
      <x:c r="H2379" s="2" t="str">
        <x:v>USDm</x:v>
      </x:c>
      <x:c r="I2379" s="2" t="str">
        <x:v>2025-12-31</x:v>
      </x:c>
      <x:c r="J2379" s="2" t="str"/>
      <x:c r="K2379" s="2" t="str"/>
      <x:c r="L2379" s="2" t="str"/>
      <x:c r="M2379" s="2" t="str"/>
      <x:c r="N2379" s="2" t="str"/>
      <x:c r="O2379" s="2" t="str"/>
      <x:c r="P2379" s="2" t="str">
        <x:v>Not reported / unavailable</x:v>
      </x:c>
      <x:c r="Q2379" s="2" t="str">
        <x:v>Risk-weighted assets</x:v>
      </x:c>
      <x:c r="R2379" s="2" t="str"/>
      <x:c r="S2379" s="2" t="str"/>
      <x:c r="T2379" s="2" t="str"/>
    </x:row>
    <x:row r="2380" ht="24" customHeight="1">
      <x:c r="C2380" s="2" t="str">
        <x:v>Historical Inputs!F2380</x:v>
      </x:c>
      <x:c r="D2380" s="2" t="str">
        <x:v>GS</x:v>
      </x:c>
      <x:c r="E2380" s="2" t="str">
        <x:v>FY2025</x:v>
      </x:c>
      <x:c r="F2380" s="2" t="str">
        <x:v>cet1_reported</x:v>
      </x:c>
      <x:c r="G2380" s="2" t="str">
        <x:v>n.a.</x:v>
      </x:c>
      <x:c r="H2380" s="2" t="str">
        <x:v>%</x:v>
      </x:c>
      <x:c r="I2380" s="2" t="str">
        <x:v>2025-12-31</x:v>
      </x:c>
      <x:c r="J2380" s="2" t="str"/>
      <x:c r="K2380" s="2" t="str"/>
      <x:c r="L2380" s="2" t="str"/>
      <x:c r="M2380" s="2" t="str"/>
      <x:c r="N2380" s="2" t="str"/>
      <x:c r="O2380" s="2" t="str"/>
      <x:c r="P2380" s="2" t="str">
        <x:v>Not reported / unavailable</x:v>
      </x:c>
      <x:c r="Q2380" s="2" t="str">
        <x:v>Actual standardized CET1 ratio</x:v>
      </x:c>
      <x:c r="R2380" s="2" t="str"/>
      <x:c r="S2380" s="2" t="str"/>
      <x:c r="T2380" s="2" t="str"/>
    </x:row>
    <x:row r="2381" ht="24" customHeight="1">
      <x:c r="C2381" s="2" t="str">
        <x:v>Historical Inputs!F2381</x:v>
      </x:c>
      <x:c r="D2381" s="2" t="str">
        <x:v>GS</x:v>
      </x:c>
      <x:c r="E2381" s="2" t="str">
        <x:v>FY2025</x:v>
      </x:c>
      <x:c r="F2381" s="2" t="str">
        <x:v>nim_reported</x:v>
      </x:c>
      <x:c r="G2381" s="2" t="str">
        <x:v>n.a.</x:v>
      </x:c>
      <x:c r="H2381" s="2" t="str">
        <x:v>%</x:v>
      </x:c>
      <x:c r="I2381" s="2" t="str">
        <x:v>2025-12-31</x:v>
      </x:c>
      <x:c r="J2381" s="2" t="str"/>
      <x:c r="K2381" s="2" t="str"/>
      <x:c r="L2381" s="2" t="str"/>
      <x:c r="M2381" s="2" t="str"/>
      <x:c r="N2381" s="2" t="str"/>
      <x:c r="O2381" s="2" t="str"/>
      <x:c r="P2381" s="2" t="str">
        <x:v>Not reported / unavailable</x:v>
      </x:c>
      <x:c r="Q2381" s="2" t="str">
        <x:v>Issuer reported net interest margin</x:v>
      </x:c>
      <x:c r="R2381" s="2" t="str"/>
      <x:c r="S2381" s="2" t="str"/>
      <x:c r="T2381" s="2" t="str"/>
    </x:row>
    <x:row r="2382" ht="24" customHeight="1">
      <x:c r="C2382" s="2" t="str">
        <x:v>Historical Inputs!F2382</x:v>
      </x:c>
      <x:c r="D2382" s="2" t="str">
        <x:v>GS</x:v>
      </x:c>
      <x:c r="E2382" s="2" t="str">
        <x:v>FY2025</x:v>
      </x:c>
      <x:c r="F2382" s="2" t="str">
        <x:v>bvps_reported</x:v>
      </x:c>
      <x:c r="G2382" s="2" t="n">
        <x:v>357.6</x:v>
      </x:c>
      <x:c r="H2382" s="2" t="str">
        <x:v>USD/shares</x:v>
      </x:c>
      <x:c r="I2382" s="2" t="str">
        <x:v>2025-12-31</x:v>
      </x:c>
      <x:c r="J2382" s="2" t="str">
        <x:v>2026-02-25</x:v>
      </x:c>
      <x:c r="K2382" s="2" t="str">
        <x:v>0000886982-26-000091</x:v>
      </x:c>
      <x:c r="L2382" s="2" t="str">
        <x:v>data/raw/filings/GS_0000886982-26-000091_gs-20251231.htm</x:v>
      </x:c>
      <x:c r="M2382" s="2" t="str">
        <x:v>https://www.sec.gov/Archives/edgar/data/886982/000088698226000091/gs-20251231.htm</x:v>
      </x:c>
      <x:c r="N2382" s="2" t="str"/>
      <x:c r="O2382" s="2" t="str"/>
      <x:c r="P2382" s="2" t="str">
        <x:v>Exact selected original table text</x:v>
      </x:c>
      <x:c r="Q2382" s="2" t="str">
        <x:v>Reported common book value per share</x:v>
      </x:c>
      <x:c r="R2382" s="2" t="str">
        <x:v>highlighted/GS_0000886982-26-000091_gs-20251231.htm</x:v>
      </x:c>
      <x:c r="S2382" s="2" t="str"/>
      <x:c r="T2382" s="2" t="str"/>
    </x:row>
    <x:row r="2383" ht="24" customHeight="1">
      <x:c r="C2383" s="2" t="str">
        <x:v>Historical Inputs!F2383</x:v>
      </x:c>
      <x:c r="D2383" s="2" t="str">
        <x:v>GS</x:v>
      </x:c>
      <x:c r="E2383" s="2" t="str">
        <x:v>FY2025</x:v>
      </x:c>
      <x:c r="F2383" s="2" t="str">
        <x:v>tbvps_reported</x:v>
      </x:c>
      <x:c r="G2383" s="2" t="n">
        <x:v>335.49</x:v>
      </x:c>
      <x:c r="H2383" s="2" t="str">
        <x:v>USD/shares</x:v>
      </x:c>
      <x:c r="I2383" s="2" t="str">
        <x:v>2025-12-31</x:v>
      </x:c>
      <x:c r="J2383" s="2" t="str">
        <x:v>2026-02-25</x:v>
      </x:c>
      <x:c r="K2383" s="2" t="str">
        <x:v>0000886982-26-000091</x:v>
      </x:c>
      <x:c r="L2383" s="2" t="str">
        <x:v>data/raw/filings/GS_0000886982-26-000091_gs-20251231.htm</x:v>
      </x:c>
      <x:c r="M2383" s="2" t="str">
        <x:v>https://www.sec.gov/Archives/edgar/data/886982/000088698226000091/gs-20251231.htm</x:v>
      </x:c>
      <x:c r="N2383" s="2" t="str"/>
      <x:c r="O2383" s="2" t="str"/>
      <x:c r="P2383" s="2" t="str">
        <x:v>Exact selected original table text</x:v>
      </x:c>
      <x:c r="Q2383" s="2" t="str">
        <x:v>Reported tangible book value per share</x:v>
      </x:c>
      <x:c r="R2383" s="2" t="str">
        <x:v>highlighted/GS_0000886982-26-000091_gs-20251231.htm</x:v>
      </x:c>
      <x:c r="S2383" s="2" t="str"/>
      <x:c r="T2383" s="2" t="str"/>
    </x:row>
    <x:row r="2384" ht="24" customHeight="1">
      <x:c r="C2384" s="2" t="str">
        <x:v>Historical Inputs!F2384</x:v>
      </x:c>
      <x:c r="D2384" s="2" t="str">
        <x:v>GS</x:v>
      </x:c>
      <x:c r="E2384" s="2" t="str">
        <x:v>FY2025</x:v>
      </x:c>
      <x:c r="F2384" s="2" t="str">
        <x:v>tce_reported</x:v>
      </x:c>
      <x:c r="G2384" s="2" t="str">
        <x:v>n.a.</x:v>
      </x:c>
      <x:c r="H2384" s="2" t="str">
        <x:v>USDm</x:v>
      </x:c>
      <x:c r="I2384" s="2" t="str">
        <x:v>2025-12-31</x:v>
      </x:c>
      <x:c r="J2384" s="2" t="str"/>
      <x:c r="K2384" s="2" t="str"/>
      <x:c r="L2384" s="2" t="str"/>
      <x:c r="M2384" s="2" t="str"/>
      <x:c r="N2384" s="2" t="str"/>
      <x:c r="O2384" s="2" t="str"/>
      <x:c r="P2384" s="2" t="str">
        <x:v>Not reported / unavailable</x:v>
      </x:c>
      <x:c r="Q2384" s="2" t="str">
        <x:v>Reported tangible common equity</x:v>
      </x:c>
      <x:c r="R2384" s="2" t="str"/>
      <x:c r="S2384" s="2" t="str"/>
      <x:c r="T2384" s="2" t="str"/>
    </x:row>
    <x:row r="2385" ht="24" customHeight="1">
      <x:c r="C2385" s="2" t="str">
        <x:v>Historical Inputs!F2385</x:v>
      </x:c>
      <x:c r="D2385" s="2" t="str">
        <x:v>GS</x:v>
      </x:c>
      <x:c r="E2385" s="2" t="str">
        <x:v>H1 2025</x:v>
      </x:c>
      <x:c r="F2385" s="2" t="str">
        <x:v>assets</x:v>
      </x:c>
      <x:c r="G2385" s="2" t="n">
        <x:v>1785009</x:v>
      </x:c>
      <x:c r="H2385" s="2" t="str">
        <x:v>USD</x:v>
      </x:c>
      <x:c r="I2385" s="2" t="str">
        <x:v>2025-06-30</x:v>
      </x:c>
      <x:c r="J2385" s="2" t="str">
        <x:v>2025-10-31</x:v>
      </x:c>
      <x:c r="K2385" s="2" t="str">
        <x:v>0000886982-25-001411</x:v>
      </x:c>
      <x:c r="L2385" s="2" t="str">
        <x:v>data/raw/sec/GS_companyfacts.json</x:v>
      </x:c>
      <x:c r="M2385" s="2" t="str">
        <x:v>https://data.sec.gov/api/xbrl/companyfacts/CIK0000886982.json</x:v>
      </x:c>
      <x:c r="N2385" s="2" t="str"/>
      <x:c r="O2385" s="2" t="str"/>
      <x:c r="P2385" s="2" t="str">
        <x:v>Structured fact retained</x:v>
      </x:c>
      <x:c r="Q2385" s="2" t="str">
        <x:v>Assets</x:v>
      </x:c>
      <x:c r="R2385" s="2" t="str"/>
      <x:c r="S2385" s="2" t="str"/>
      <x:c r="T2385" s="2" t="str"/>
    </x:row>
    <x:row r="2386" ht="24" customHeight="1">
      <x:c r="C2386" s="2" t="str">
        <x:v>Historical Inputs!F2386</x:v>
      </x:c>
      <x:c r="D2386" s="2" t="str">
        <x:v>GS</x:v>
      </x:c>
      <x:c r="E2386" s="2" t="str">
        <x:v>H1 2025</x:v>
      </x:c>
      <x:c r="F2386" s="2" t="str">
        <x:v>liabilities</x:v>
      </x:c>
      <x:c r="G2386" s="2" t="n">
        <x:v>1660913</x:v>
      </x:c>
      <x:c r="H2386" s="2" t="str">
        <x:v>USD</x:v>
      </x:c>
      <x:c r="I2386" s="2" t="str">
        <x:v>2025-06-30</x:v>
      </x:c>
      <x:c r="J2386" s="2" t="str">
        <x:v>2025-10-31</x:v>
      </x:c>
      <x:c r="K2386" s="2" t="str">
        <x:v>0000886982-25-001411</x:v>
      </x:c>
      <x:c r="L2386" s="2" t="str">
        <x:v>data/raw/sec/GS_companyfacts.json</x:v>
      </x:c>
      <x:c r="M2386" s="2" t="str">
        <x:v>https://data.sec.gov/api/xbrl/companyfacts/CIK0000886982.json</x:v>
      </x:c>
      <x:c r="N2386" s="2" t="str"/>
      <x:c r="O2386" s="2" t="str"/>
      <x:c r="P2386" s="2" t="str">
        <x:v>Structured fact retained</x:v>
      </x:c>
      <x:c r="Q2386" s="2" t="str">
        <x:v>Liabilities</x:v>
      </x:c>
      <x:c r="R2386" s="2" t="str"/>
      <x:c r="S2386" s="2" t="str"/>
      <x:c r="T2386" s="2" t="str"/>
    </x:row>
    <x:row r="2387" ht="24" customHeight="1">
      <x:c r="C2387" s="2" t="str">
        <x:v>Historical Inputs!F2387</x:v>
      </x:c>
      <x:c r="D2387" s="2" t="str">
        <x:v>GS</x:v>
      </x:c>
      <x:c r="E2387" s="2" t="str">
        <x:v>H1 2025</x:v>
      </x:c>
      <x:c r="F2387" s="2" t="str">
        <x:v>equity</x:v>
      </x:c>
      <x:c r="G2387" s="2" t="n">
        <x:v>124096</x:v>
      </x:c>
      <x:c r="H2387" s="2" t="str">
        <x:v>USD</x:v>
      </x:c>
      <x:c r="I2387" s="2" t="str">
        <x:v>2025-06-30</x:v>
      </x:c>
      <x:c r="J2387" s="2" t="str">
        <x:v>2026-08-03</x:v>
      </x:c>
      <x:c r="K2387" s="2" t="str">
        <x:v>0000886982-26-000297</x:v>
      </x:c>
      <x:c r="L2387" s="2" t="str">
        <x:v>data/raw/filings/GS_0000886982-26-000297_gs-20260630.htm</x:v>
      </x:c>
      <x:c r="M2387" s="2" t="str">
        <x:v>https://www.sec.gov/Archives/edgar/data/886982/000088698226000297/gs-20260630.htm</x:v>
      </x:c>
      <x:c r="N2387" s="2" t="str">
        <x:v>f-437</x:v>
      </x:c>
      <x:c r="O2387" s="2" t="str"/>
      <x:c r="P2387" s="2" t="str">
        <x:v>Exact XBRL anchor</x:v>
      </x:c>
      <x:c r="Q2387" s="2" t="str">
        <x:v>Stockholders' Equity Attributable to Parent</x:v>
      </x:c>
      <x:c r="R2387" s="2" t="str">
        <x:v>highlighted/GS_0000886982-26-000297_gs-20260630.htm</x:v>
      </x:c>
      <x:c r="S2387" s="2" t="str"/>
      <x:c r="T2387" s="2" t="str"/>
    </x:row>
    <x:row r="2388" ht="24" customHeight="1">
      <x:c r="C2388" s="2" t="str">
        <x:v>Historical Inputs!F2388</x:v>
      </x:c>
      <x:c r="D2388" s="2" t="str">
        <x:v>GS</x:v>
      </x:c>
      <x:c r="E2388" s="2" t="str">
        <x:v>H1 2025</x:v>
      </x:c>
      <x:c r="F2388" s="2" t="str">
        <x:v>preferred</x:v>
      </x:c>
      <x:c r="G2388" s="2" t="n">
        <x:v>15153</x:v>
      </x:c>
      <x:c r="H2388" s="2" t="str">
        <x:v>USD</x:v>
      </x:c>
      <x:c r="I2388" s="2" t="str">
        <x:v>2025-06-30</x:v>
      </x:c>
      <x:c r="J2388" s="2" t="str">
        <x:v>2025-08-01</x:v>
      </x:c>
      <x:c r="K2388" s="2" t="str">
        <x:v>0000886982-25-000022</x:v>
      </x:c>
      <x:c r="L2388" s="2" t="str">
        <x:v>data/raw/filings/GS_0000886982-25-000022_gs-20250630.htm</x:v>
      </x:c>
      <x:c r="M2388" s="2" t="str">
        <x:v>https://www.sec.gov/Archives/edgar/data/886982/000088698225000022/gs-20250630.htm</x:v>
      </x:c>
      <x:c r="N2388" s="2" t="str">
        <x:v>f-5683</x:v>
      </x:c>
      <x:c r="O2388" s="2" t="str"/>
      <x:c r="P2388" s="2" t="str">
        <x:v>Exact XBRL anchor</x:v>
      </x:c>
      <x:c r="Q2388" s="2" t="str">
        <x:v>Preferred Stock, Value, Issued</x:v>
      </x:c>
      <x:c r="R2388" s="2" t="str">
        <x:v>highlighted/GS_0000886982-25-000022_gs-20250630.htm</x:v>
      </x:c>
      <x:c r="S2388" s="2" t="str"/>
      <x:c r="T2388" s="2" t="str"/>
    </x:row>
    <x:row r="2389" ht="24" customHeight="1">
      <x:c r="C2389" s="2" t="str">
        <x:v>Historical Inputs!F2389</x:v>
      </x:c>
      <x:c r="D2389" s="2" t="str">
        <x:v>GS</x:v>
      </x:c>
      <x:c r="E2389" s="2" t="str">
        <x:v>H1 2025</x:v>
      </x:c>
      <x:c r="F2389" s="2" t="str">
        <x:v>common_equity_reported</x:v>
      </x:c>
      <x:c r="G2389" s="2" t="n">
        <x:v>108943</x:v>
      </x:c>
      <x:c r="H2389" s="2" t="str">
        <x:v>USD</x:v>
      </x:c>
      <x:c r="I2389" s="2" t="str">
        <x:v>2025-06-30</x:v>
      </x:c>
      <x:c r="J2389" s="2" t="str">
        <x:v>2025-08-01</x:v>
      </x:c>
      <x:c r="K2389" s="2" t="str">
        <x:v>0000886982-25-000022</x:v>
      </x:c>
      <x:c r="L2389" s="2" t="str">
        <x:v>data/raw/filings/GS_0000886982-25-000022_gs-20250630.htm</x:v>
      </x:c>
      <x:c r="M2389" s="2" t="str">
        <x:v>https://www.sec.gov/Archives/edgar/data/886982/000088698225000022/gs-20250630.htm</x:v>
      </x:c>
      <x:c r="N2389" s="2" t="str">
        <x:v>f-5671</x:v>
      </x:c>
      <x:c r="O2389" s="2" t="str"/>
      <x:c r="P2389" s="2" t="str">
        <x:v>Exact XBRL anchor</x:v>
      </x:c>
      <x:c r="Q2389" s="2" t="str">
        <x:v>Reported common shareholders equity</x:v>
      </x:c>
      <x:c r="R2389" s="2" t="str">
        <x:v>highlighted/GS_0000886982-25-000022_gs-20250630.htm</x:v>
      </x:c>
      <x:c r="S2389" s="2" t="str"/>
      <x:c r="T2389" s="2" t="str"/>
    </x:row>
    <x:row r="2390" ht="24" customHeight="1">
      <x:c r="C2390" s="2" t="str">
        <x:v>Historical Inputs!F2390</x:v>
      </x:c>
      <x:c r="D2390" s="2" t="str">
        <x:v>GS</x:v>
      </x:c>
      <x:c r="E2390" s="2" t="str">
        <x:v>H1 2025</x:v>
      </x:c>
      <x:c r="F2390" s="2" t="str">
        <x:v>goodwill</x:v>
      </x:c>
      <x:c r="G2390" s="2" t="n">
        <x:v>5952</x:v>
      </x:c>
      <x:c r="H2390" s="2" t="str">
        <x:v>USD</x:v>
      </x:c>
      <x:c r="I2390" s="2" t="str">
        <x:v>2025-06-30</x:v>
      </x:c>
      <x:c r="J2390" s="2" t="str">
        <x:v>2025-08-01</x:v>
      </x:c>
      <x:c r="K2390" s="2" t="str">
        <x:v>0000886982-25-000022</x:v>
      </x:c>
      <x:c r="L2390" s="2" t="str">
        <x:v>data/raw/filings/GS_0000886982-25-000022_gs-20250630.htm</x:v>
      </x:c>
      <x:c r="M2390" s="2" t="str">
        <x:v>https://www.sec.gov/Archives/edgar/data/886982/000088698225000022/gs-20250630.htm</x:v>
      </x:c>
      <x:c r="N2390" s="2" t="str">
        <x:v>f-4551</x:v>
      </x:c>
      <x:c r="O2390" s="2" t="str"/>
      <x:c r="P2390" s="2" t="str">
        <x:v>Exact XBRL anchor</x:v>
      </x:c>
      <x:c r="Q2390" s="2" t="str">
        <x:v>Goodwill</x:v>
      </x:c>
      <x:c r="R2390" s="2" t="str">
        <x:v>highlighted/GS_0000886982-25-000022_gs-20250630.htm</x:v>
      </x:c>
      <x:c r="S2390" s="2" t="str"/>
      <x:c r="T2390" s="2" t="str"/>
    </x:row>
    <x:row r="2391" ht="24" customHeight="1">
      <x:c r="C2391" s="2" t="str">
        <x:v>Historical Inputs!F2391</x:v>
      </x:c>
      <x:c r="D2391" s="2" t="str">
        <x:v>GS</x:v>
      </x:c>
      <x:c r="E2391" s="2" t="str">
        <x:v>H1 2025</x:v>
      </x:c>
      <x:c r="F2391" s="2" t="str">
        <x:v>intangibles</x:v>
      </x:c>
      <x:c r="G2391" s="2" t="n">
        <x:v>888</x:v>
      </x:c>
      <x:c r="H2391" s="2" t="str">
        <x:v>USD</x:v>
      </x:c>
      <x:c r="I2391" s="2" t="str">
        <x:v>2025-06-30</x:v>
      </x:c>
      <x:c r="J2391" s="2" t="str">
        <x:v>2025-08-01</x:v>
      </x:c>
      <x:c r="K2391" s="2" t="str">
        <x:v>0000886982-25-000022</x:v>
      </x:c>
      <x:c r="L2391" s="2" t="str">
        <x:v>data/raw/filings/GS_0000886982-25-000022_gs-20250630.htm</x:v>
      </x:c>
      <x:c r="M2391" s="2" t="str">
        <x:v>https://www.sec.gov/Archives/edgar/data/886982/000088698225000022/gs-20250630.htm</x:v>
      </x:c>
      <x:c r="N2391" s="2" t="str">
        <x:v>f-4559</x:v>
      </x:c>
      <x:c r="O2391" s="2" t="str"/>
      <x:c r="P2391" s="2" t="str">
        <x:v>Exact XBRL anchor</x:v>
      </x:c>
      <x:c r="Q2391" s="2" t="str">
        <x:v>Intangible Assets, Net (Excluding Goodwill)</x:v>
      </x:c>
      <x:c r="R2391" s="2" t="str">
        <x:v>highlighted/GS_0000886982-25-000022_gs-20250630.htm</x:v>
      </x:c>
      <x:c r="S2391" s="2" t="str"/>
      <x:c r="T2391" s="2" t="str"/>
    </x:row>
    <x:row r="2392" ht="24" customHeight="1">
      <x:c r="C2392" s="2" t="str">
        <x:v>Historical Inputs!F2392</x:v>
      </x:c>
      <x:c r="D2392" s="2" t="str">
        <x:v>GS</x:v>
      </x:c>
      <x:c r="E2392" s="2" t="str">
        <x:v>H1 2025</x:v>
      </x:c>
      <x:c r="F2392" s="2" t="str">
        <x:v>intangibles_total</x:v>
      </x:c>
      <x:c r="G2392" s="2" t="str">
        <x:v>n.a.</x:v>
      </x:c>
      <x:c r="H2392" s="2" t="str">
        <x:v>USDm</x:v>
      </x:c>
      <x:c r="I2392" s="2" t="str">
        <x:v>2025-06-30</x:v>
      </x:c>
      <x:c r="J2392" s="2" t="str"/>
      <x:c r="K2392" s="2" t="str"/>
      <x:c r="L2392" s="2" t="str"/>
      <x:c r="M2392" s="2" t="str"/>
      <x:c r="N2392" s="2" t="str"/>
      <x:c r="O2392" s="2" t="str"/>
      <x:c r="P2392" s="2" t="str">
        <x:v>Not reported / unavailable</x:v>
      </x:c>
      <x:c r="Q2392" s="2" t="str">
        <x:v>Reported goodwill and intangible assets combined</x:v>
      </x:c>
      <x:c r="R2392" s="2" t="str"/>
      <x:c r="S2392" s="2" t="str"/>
      <x:c r="T2392" s="2" t="str"/>
    </x:row>
    <x:row r="2393" ht="24" customHeight="1">
      <x:c r="C2393" s="2" t="str">
        <x:v>Historical Inputs!F2393</x:v>
      </x:c>
      <x:c r="D2393" s="2" t="str">
        <x:v>GS</x:v>
      </x:c>
      <x:c r="E2393" s="2" t="str">
        <x:v>H1 2025</x:v>
      </x:c>
      <x:c r="F2393" s="2" t="str">
        <x:v>shares_end</x:v>
      </x:c>
      <x:c r="G2393" s="2" t="n">
        <x:v>302.850808</x:v>
      </x:c>
      <x:c r="H2393" s="2" t="str">
        <x:v>shares</x:v>
      </x:c>
      <x:c r="I2393" s="2" t="str">
        <x:v>2025-06-30</x:v>
      </x:c>
      <x:c r="J2393" s="2" t="str">
        <x:v>2025-08-01</x:v>
      </x:c>
      <x:c r="K2393" s="2" t="str">
        <x:v>0000886982-25-000022</x:v>
      </x:c>
      <x:c r="L2393" s="2" t="str">
        <x:v>data/raw/filings/GS_0000886982-25-000022_gs-20250630.htm</x:v>
      </x:c>
      <x:c r="M2393" s="2" t="str">
        <x:v>https://www.sec.gov/Archives/edgar/data/886982/000088698225000022/gs-20250630.htm</x:v>
      </x:c>
      <x:c r="N2393" s="2" t="str">
        <x:v>f-279</x:v>
      </x:c>
      <x:c r="O2393" s="2" t="str"/>
      <x:c r="P2393" s="2" t="str">
        <x:v>Exact XBRL anchor</x:v>
      </x:c>
      <x:c r="Q2393" s="2" t="str">
        <x:v>Common Stock, Shares, Outstanding</x:v>
      </x:c>
      <x:c r="R2393" s="2" t="str">
        <x:v>highlighted/GS_0000886982-25-000022_gs-20250630.htm</x:v>
      </x:c>
      <x:c r="S2393" s="2" t="str"/>
      <x:c r="T2393" s="2" t="str"/>
    </x:row>
    <x:row r="2394" ht="24" customHeight="1">
      <x:c r="C2394" s="2" t="str">
        <x:v>Historical Inputs!F2394</x:v>
      </x:c>
      <x:c r="D2394" s="2" t="str">
        <x:v>GS</x:v>
      </x:c>
      <x:c r="E2394" s="2" t="str">
        <x:v>H1 2025</x:v>
      </x:c>
      <x:c r="F2394" s="2" t="str">
        <x:v>shares_issued</x:v>
      </x:c>
      <x:c r="G2394" s="2" t="n">
        <x:v>931.937653</x:v>
      </x:c>
      <x:c r="H2394" s="2" t="str">
        <x:v>shares</x:v>
      </x:c>
      <x:c r="I2394" s="2" t="str">
        <x:v>2025-06-30</x:v>
      </x:c>
      <x:c r="J2394" s="2" t="str">
        <x:v>2025-08-01</x:v>
      </x:c>
      <x:c r="K2394" s="2" t="str">
        <x:v>0000886982-25-000022</x:v>
      </x:c>
      <x:c r="L2394" s="2" t="str">
        <x:v>data/raw/filings/GS_0000886982-25-000022_gs-20250630.htm</x:v>
      </x:c>
      <x:c r="M2394" s="2" t="str">
        <x:v>https://www.sec.gov/Archives/edgar/data/886982/000088698225000022/gs-20250630.htm</x:v>
      </x:c>
      <x:c r="N2394" s="2" t="str">
        <x:v>f-277</x:v>
      </x:c>
      <x:c r="O2394" s="2" t="str"/>
      <x:c r="P2394" s="2" t="str">
        <x:v>Exact XBRL anchor</x:v>
      </x:c>
      <x:c r="Q2394" s="2" t="str">
        <x:v>Common Stock, Shares, Issued</x:v>
      </x:c>
      <x:c r="R2394" s="2" t="str">
        <x:v>highlighted/GS_0000886982-25-000022_gs-20250630.htm</x:v>
      </x:c>
      <x:c r="S2394" s="2" t="str"/>
      <x:c r="T2394" s="2" t="str"/>
    </x:row>
    <x:row r="2395" ht="24" customHeight="1">
      <x:c r="C2395" s="2" t="str">
        <x:v>Historical Inputs!F2395</x:v>
      </x:c>
      <x:c r="D2395" s="2" t="str">
        <x:v>GS</x:v>
      </x:c>
      <x:c r="E2395" s="2" t="str">
        <x:v>H1 2025</x:v>
      </x:c>
      <x:c r="F2395" s="2" t="str">
        <x:v>shares_treasury</x:v>
      </x:c>
      <x:c r="G2395" s="2" t="str">
        <x:v>n.a.</x:v>
      </x:c>
      <x:c r="H2395" s="2" t="str">
        <x:v>million</x:v>
      </x:c>
      <x:c r="I2395" s="2" t="str">
        <x:v>2025-06-30</x:v>
      </x:c>
      <x:c r="J2395" s="2" t="str"/>
      <x:c r="K2395" s="2" t="str"/>
      <x:c r="L2395" s="2" t="str"/>
      <x:c r="M2395" s="2" t="str"/>
      <x:c r="N2395" s="2" t="str"/>
      <x:c r="O2395" s="2" t="str"/>
      <x:c r="P2395" s="2" t="str">
        <x:v>Not reported / unavailable</x:v>
      </x:c>
      <x:c r="Q2395" s="2" t="str">
        <x:v>Shares Treasury</x:v>
      </x:c>
      <x:c r="R2395" s="2" t="str"/>
      <x:c r="S2395" s="2" t="str"/>
      <x:c r="T2395" s="2" t="str"/>
    </x:row>
    <x:row r="2396" ht="24" customHeight="1">
      <x:c r="C2396" s="2" t="str">
        <x:v>Historical Inputs!F2396</x:v>
      </x:c>
      <x:c r="D2396" s="2" t="str">
        <x:v>GS</x:v>
      </x:c>
      <x:c r="E2396" s="2" t="str">
        <x:v>H1 2025</x:v>
      </x:c>
      <x:c r="F2396" s="2" t="str">
        <x:v>deposits</x:v>
      </x:c>
      <x:c r="G2396" s="2" t="n">
        <x:v>466143</x:v>
      </x:c>
      <x:c r="H2396" s="2" t="str">
        <x:v>USD</x:v>
      </x:c>
      <x:c r="I2396" s="2" t="str">
        <x:v>2025-06-30</x:v>
      </x:c>
      <x:c r="J2396" s="2" t="str">
        <x:v>2025-08-01</x:v>
      </x:c>
      <x:c r="K2396" s="2" t="str">
        <x:v>0000886982-25-000022</x:v>
      </x:c>
      <x:c r="L2396" s="2" t="str">
        <x:v>data/raw/filings/GS_0000886982-25-000022_gs-20250630.htm</x:v>
      </x:c>
      <x:c r="M2396" s="2" t="str">
        <x:v>https://www.sec.gov/Archives/edgar/data/886982/000088698225000022/gs-20250630.htm</x:v>
      </x:c>
      <x:c r="N2396" s="2" t="str">
        <x:v>f-4593</x:v>
      </x:c>
      <x:c r="O2396" s="2" t="str"/>
      <x:c r="P2396" s="2" t="str">
        <x:v>Exact XBRL anchor</x:v>
      </x:c>
      <x:c r="Q2396" s="2" t="str">
        <x:v>Deposits</x:v>
      </x:c>
      <x:c r="R2396" s="2" t="str">
        <x:v>highlighted/GS_0000886982-25-000022_gs-20250630.htm</x:v>
      </x:c>
      <x:c r="S2396" s="2" t="str"/>
      <x:c r="T2396" s="2" t="str"/>
    </x:row>
    <x:row r="2397" ht="24" customHeight="1">
      <x:c r="C2397" s="2" t="str">
        <x:v>Historical Inputs!F2397</x:v>
      </x:c>
      <x:c r="D2397" s="2" t="str">
        <x:v>GS</x:v>
      </x:c>
      <x:c r="E2397" s="2" t="str">
        <x:v>H1 2025</x:v>
      </x:c>
      <x:c r="F2397" s="2" t="str">
        <x:v>loans_gross</x:v>
      </x:c>
      <x:c r="G2397" s="2" t="str">
        <x:v>n.a.</x:v>
      </x:c>
      <x:c r="H2397" s="2" t="str">
        <x:v>USDm</x:v>
      </x:c>
      <x:c r="I2397" s="2" t="str">
        <x:v>2025-06-30</x:v>
      </x:c>
      <x:c r="J2397" s="2" t="str"/>
      <x:c r="K2397" s="2" t="str"/>
      <x:c r="L2397" s="2" t="str"/>
      <x:c r="M2397" s="2" t="str"/>
      <x:c r="N2397" s="2" t="str"/>
      <x:c r="O2397" s="2" t="str"/>
      <x:c r="P2397" s="2" t="str">
        <x:v>Not reported / unavailable</x:v>
      </x:c>
      <x:c r="Q2397" s="2" t="str">
        <x:v>Gross loans and leases selected definition</x:v>
      </x:c>
      <x:c r="R2397" s="2" t="str"/>
      <x:c r="S2397" s="2" t="str"/>
      <x:c r="T2397" s="2" t="str"/>
    </x:row>
    <x:row r="2398" ht="24" customHeight="1">
      <x:c r="C2398" s="2" t="str">
        <x:v>Historical Inputs!F2398</x:v>
      </x:c>
      <x:c r="D2398" s="2" t="str">
        <x:v>GS</x:v>
      </x:c>
      <x:c r="E2398" s="2" t="str">
        <x:v>H1 2025</x:v>
      </x:c>
      <x:c r="F2398" s="2" t="str">
        <x:v>loans_net</x:v>
      </x:c>
      <x:c r="G2398" s="2" t="str">
        <x:v>n.a.</x:v>
      </x:c>
      <x:c r="H2398" s="2" t="str">
        <x:v>USDm</x:v>
      </x:c>
      <x:c r="I2398" s="2" t="str">
        <x:v>2025-06-30</x:v>
      </x:c>
      <x:c r="J2398" s="2" t="str"/>
      <x:c r="K2398" s="2" t="str"/>
      <x:c r="L2398" s="2" t="str"/>
      <x:c r="M2398" s="2" t="str"/>
      <x:c r="N2398" s="2" t="str"/>
      <x:c r="O2398" s="2" t="str"/>
      <x:c r="P2398" s="2" t="str">
        <x:v>Not reported / unavailable</x:v>
      </x:c>
      <x:c r="Q2398" s="2" t="str">
        <x:v>Net loans after allowance selected definition</x:v>
      </x:c>
      <x:c r="R2398" s="2" t="str"/>
      <x:c r="S2398" s="2" t="str"/>
      <x:c r="T2398" s="2" t="str"/>
    </x:row>
    <x:row r="2399" ht="24" customHeight="1">
      <x:c r="C2399" s="2" t="str">
        <x:v>Historical Inputs!F2399</x:v>
      </x:c>
      <x:c r="D2399" s="2" t="str">
        <x:v>GS</x:v>
      </x:c>
      <x:c r="E2399" s="2" t="str">
        <x:v>H1 2025</x:v>
      </x:c>
      <x:c r="F2399" s="2" t="str">
        <x:v>allowance</x:v>
      </x:c>
      <x:c r="G2399" s="2" t="n">
        <x:v>4537</x:v>
      </x:c>
      <x:c r="H2399" s="2" t="str">
        <x:v>USD</x:v>
      </x:c>
      <x:c r="I2399" s="2" t="str">
        <x:v>2025-06-30</x:v>
      </x:c>
      <x:c r="J2399" s="2" t="str">
        <x:v>2026-08-03</x:v>
      </x:c>
      <x:c r="K2399" s="2" t="str">
        <x:v>0000886982-26-000297</x:v>
      </x:c>
      <x:c r="L2399" s="2" t="str">
        <x:v>data/raw/filings/GS_0000886982-26-000297_gs-20260630.htm</x:v>
      </x:c>
      <x:c r="M2399" s="2" t="str">
        <x:v>https://www.sec.gov/Archives/edgar/data/886982/000088698226000297/gs-20260630.htm</x:v>
      </x:c>
      <x:c r="N2399" s="2" t="str">
        <x:v>f-4113</x:v>
      </x:c>
      <x:c r="O2399" s="2" t="str"/>
      <x:c r="P2399" s="2" t="str">
        <x:v>Exact XBRL anchor</x:v>
      </x:c>
      <x:c r="Q2399" s="2" t="str">
        <x:v>Financing Receivable, Allowance for Credit Loss</x:v>
      </x:c>
      <x:c r="R2399" s="2" t="str">
        <x:v>highlighted/GS_0000886982-26-000297_gs-20260630.htm</x:v>
      </x:c>
      <x:c r="S2399" s="2" t="str"/>
      <x:c r="T2399" s="2" t="str"/>
    </x:row>
    <x:row r="2400" ht="24" customHeight="1">
      <x:c r="C2400" s="2" t="str">
        <x:v>Historical Inputs!F2400</x:v>
      </x:c>
      <x:c r="D2400" s="2" t="str">
        <x:v>GS</x:v>
      </x:c>
      <x:c r="E2400" s="2" t="str">
        <x:v>H1 2025</x:v>
      </x:c>
      <x:c r="F2400" s="2" t="str">
        <x:v>nonaccrual</x:v>
      </x:c>
      <x:c r="G2400" s="2" t="str">
        <x:v>n.a.</x:v>
      </x:c>
      <x:c r="H2400" s="2" t="str">
        <x:v>USDm</x:v>
      </x:c>
      <x:c r="I2400" s="2" t="str">
        <x:v>2025-06-30</x:v>
      </x:c>
      <x:c r="J2400" s="2" t="str"/>
      <x:c r="K2400" s="2" t="str"/>
      <x:c r="L2400" s="2" t="str"/>
      <x:c r="M2400" s="2" t="str"/>
      <x:c r="N2400" s="2" t="str"/>
      <x:c r="O2400" s="2" t="str"/>
      <x:c r="P2400" s="2" t="str">
        <x:v>Not reported / unavailable</x:v>
      </x:c>
      <x:c r="Q2400" s="2" t="str">
        <x:v>Nonaccrual</x:v>
      </x:c>
      <x:c r="R2400" s="2" t="str"/>
      <x:c r="S2400" s="2" t="str"/>
      <x:c r="T2400" s="2" t="str"/>
    </x:row>
    <x:row r="2401" ht="24" customHeight="1">
      <x:c r="C2401" s="2" t="str">
        <x:v>Historical Inputs!F2401</x:v>
      </x:c>
      <x:c r="D2401" s="2" t="str">
        <x:v>GS</x:v>
      </x:c>
      <x:c r="E2401" s="2" t="str">
        <x:v>H1 2025</x:v>
      </x:c>
      <x:c r="F2401" s="2" t="str">
        <x:v>cash</x:v>
      </x:c>
      <x:c r="G2401" s="2" t="n">
        <x:v>152967</x:v>
      </x:c>
      <x:c r="H2401" s="2" t="str">
        <x:v>USD</x:v>
      </x:c>
      <x:c r="I2401" s="2" t="str">
        <x:v>2025-06-30</x:v>
      </x:c>
      <x:c r="J2401" s="2" t="str">
        <x:v>2025-08-01</x:v>
      </x:c>
      <x:c r="K2401" s="2" t="str">
        <x:v>0000886982-25-000022</x:v>
      </x:c>
      <x:c r="L2401" s="2" t="str">
        <x:v>data/raw/filings/GS_0000886982-25-000022_gs-20250630.htm</x:v>
      </x:c>
      <x:c r="M2401" s="2" t="str">
        <x:v>https://www.sec.gov/Archives/edgar/data/886982/000088698225000022/gs-20250630.htm</x:v>
      </x:c>
      <x:c r="N2401" s="2" t="str">
        <x:v>f-199</x:v>
      </x:c>
      <x:c r="O2401" s="2" t="str"/>
      <x:c r="P2401" s="2" t="str">
        <x:v>Exact XBRL anchor</x:v>
      </x:c>
      <x:c r="Q2401" s="2" t="str">
        <x:v>Cash and Cash Equivalents, at Carrying Value</x:v>
      </x:c>
      <x:c r="R2401" s="2" t="str">
        <x:v>highlighted/GS_0000886982-25-000022_gs-20250630.htm</x:v>
      </x:c>
      <x:c r="S2401" s="2" t="str"/>
      <x:c r="T2401" s="2" t="str"/>
    </x:row>
    <x:row r="2402" ht="24" customHeight="1">
      <x:c r="C2402" s="2" t="str">
        <x:v>Historical Inputs!F2402</x:v>
      </x:c>
      <x:c r="D2402" s="2" t="str">
        <x:v>GS</x:v>
      </x:c>
      <x:c r="E2402" s="2" t="str">
        <x:v>H1 2025</x:v>
      </x:c>
      <x:c r="F2402" s="2" t="str">
        <x:v>aoci</x:v>
      </x:c>
      <x:c r="G2402" s="2" t="n">
        <x:v>-1985</x:v>
      </x:c>
      <x:c r="H2402" s="2" t="str">
        <x:v>USD</x:v>
      </x:c>
      <x:c r="I2402" s="2" t="str">
        <x:v>2025-06-30</x:v>
      </x:c>
      <x:c r="J2402" s="2" t="str">
        <x:v>2025-08-01</x:v>
      </x:c>
      <x:c r="K2402" s="2" t="str">
        <x:v>0000886982-25-000022</x:v>
      </x:c>
      <x:c r="L2402" s="2" t="str">
        <x:v>data/raw/filings/GS_0000886982-25-000022_gs-20250630.htm</x:v>
      </x:c>
      <x:c r="M2402" s="2" t="str">
        <x:v>https://www.sec.gov/Archives/edgar/data/886982/000088698225000022/gs-20250630.htm</x:v>
      </x:c>
      <x:c r="N2402" s="2" t="str">
        <x:v>f-291</x:v>
      </x:c>
      <x:c r="O2402" s="2" t="str"/>
      <x:c r="P2402" s="2" t="str">
        <x:v>Exact XBRL anchor</x:v>
      </x:c>
      <x:c r="Q2402" s="2" t="str">
        <x:v>Accumulated Other Comprehensive Income (Loss), Net of Tax</x:v>
      </x:c>
      <x:c r="R2402" s="2" t="str">
        <x:v>highlighted/GS_0000886982-25-000022_gs-20250630.htm</x:v>
      </x:c>
      <x:c r="S2402" s="2" t="str"/>
      <x:c r="T2402" s="2" t="str"/>
    </x:row>
    <x:row r="2403" ht="24" customHeight="1">
      <x:c r="C2403" s="2" t="str">
        <x:v>Historical Inputs!F2403</x:v>
      </x:c>
      <x:c r="D2403" s="2" t="str">
        <x:v>GS</x:v>
      </x:c>
      <x:c r="E2403" s="2" t="str">
        <x:v>H1 2025</x:v>
      </x:c>
      <x:c r="F2403" s="2" t="str">
        <x:v>nii</x:v>
      </x:c>
      <x:c r="G2403" s="2" t="n">
        <x:v>5999</x:v>
      </x:c>
      <x:c r="H2403" s="2" t="str">
        <x:v>USD</x:v>
      </x:c>
      <x:c r="I2403" s="2" t="str">
        <x:v>2025-06-30</x:v>
      </x:c>
      <x:c r="J2403" s="2" t="str">
        <x:v>2026-08-03</x:v>
      </x:c>
      <x:c r="K2403" s="2" t="str">
        <x:v>0000886982-26-000297</x:v>
      </x:c>
      <x:c r="L2403" s="2" t="str">
        <x:v>data/raw/filings/GS_0000886982-26-000297_gs-20260630.htm</x:v>
      </x:c>
      <x:c r="M2403" s="2" t="str">
        <x:v>https://www.sec.gov/Archives/edgar/data/886982/000088698226000297/gs-20260630.htm</x:v>
      </x:c>
      <x:c r="N2403" s="2" t="str">
        <x:v>f-5874</x:v>
      </x:c>
      <x:c r="O2403" s="2" t="str"/>
      <x:c r="P2403" s="2" t="str">
        <x:v>Exact XBRL anchor</x:v>
      </x:c>
      <x:c r="Q2403" s="2" t="str">
        <x:v>Interest Income (Expense), Net</x:v>
      </x:c>
      <x:c r="R2403" s="2" t="str">
        <x:v>highlighted/GS_0000886982-26-000297_gs-20260630.htm</x:v>
      </x:c>
      <x:c r="S2403" s="2" t="str"/>
      <x:c r="T2403" s="2" t="str"/>
    </x:row>
    <x:row r="2404" ht="24" customHeight="1">
      <x:c r="C2404" s="2" t="str">
        <x:v>Historical Inputs!F2404</x:v>
      </x:c>
      <x:c r="D2404" s="2" t="str">
        <x:v>GS</x:v>
      </x:c>
      <x:c r="E2404" s="2" t="str">
        <x:v>H1 2025</x:v>
      </x:c>
      <x:c r="F2404" s="2" t="str">
        <x:v>noninterest_income</x:v>
      </x:c>
      <x:c r="G2404" s="2" t="n">
        <x:v>23646</x:v>
      </x:c>
      <x:c r="H2404" s="2" t="str">
        <x:v>USD</x:v>
      </x:c>
      <x:c r="I2404" s="2" t="str">
        <x:v>2025-06-30</x:v>
      </x:c>
      <x:c r="J2404" s="2" t="str">
        <x:v>2026-08-03</x:v>
      </x:c>
      <x:c r="K2404" s="2" t="str">
        <x:v>0000886982-26-000297</x:v>
      </x:c>
      <x:c r="L2404" s="2" t="str">
        <x:v>data/raw/filings/GS_0000886982-26-000297_gs-20260630.htm</x:v>
      </x:c>
      <x:c r="M2404" s="2" t="str">
        <x:v>https://www.sec.gov/Archives/edgar/data/886982/000088698226000297/gs-20260630.htm</x:v>
      </x:c>
      <x:c r="N2404" s="2" t="str">
        <x:v>f-5870</x:v>
      </x:c>
      <x:c r="O2404" s="2" t="str"/>
      <x:c r="P2404" s="2" t="str">
        <x:v>Exact XBRL anchor</x:v>
      </x:c>
      <x:c r="Q2404" s="2" t="str">
        <x:v>Noninterest Income</x:v>
      </x:c>
      <x:c r="R2404" s="2" t="str">
        <x:v>highlighted/GS_0000886982-26-000297_gs-20260630.htm</x:v>
      </x:c>
      <x:c r="S2404" s="2" t="str"/>
      <x:c r="T2404" s="2" t="str"/>
    </x:row>
    <x:row r="2405" ht="24" customHeight="1">
      <x:c r="C2405" s="2" t="str">
        <x:v>Historical Inputs!F2405</x:v>
      </x:c>
      <x:c r="D2405" s="2" t="str">
        <x:v>GS</x:v>
      </x:c>
      <x:c r="E2405" s="2" t="str">
        <x:v>H1 2025</x:v>
      </x:c>
      <x:c r="F2405" s="2" t="str">
        <x:v>revenue_reported</x:v>
      </x:c>
      <x:c r="G2405" s="2" t="n">
        <x:v>29645</x:v>
      </x:c>
      <x:c r="H2405" s="2" t="str">
        <x:v>USD</x:v>
      </x:c>
      <x:c r="I2405" s="2" t="str">
        <x:v>2025-06-30</x:v>
      </x:c>
      <x:c r="J2405" s="2" t="str">
        <x:v>2026-08-03</x:v>
      </x:c>
      <x:c r="K2405" s="2" t="str">
        <x:v>0000886982-26-000297</x:v>
      </x:c>
      <x:c r="L2405" s="2" t="str">
        <x:v>data/raw/filings/GS_0000886982-26-000297_gs-20260630.htm</x:v>
      </x:c>
      <x:c r="M2405" s="2" t="str">
        <x:v>https://www.sec.gov/Archives/edgar/data/886982/000088698226000297/gs-20260630.htm</x:v>
      </x:c>
      <x:c r="N2405" s="2" t="str">
        <x:v>f-5987</x:v>
      </x:c>
      <x:c r="O2405" s="2" t="str"/>
      <x:c r="P2405" s="2" t="str">
        <x:v>Exact XBRL anchor</x:v>
      </x:c>
      <x:c r="Q2405" s="2" t="str">
        <x:v>Revenues, Net of Interest Expense</x:v>
      </x:c>
      <x:c r="R2405" s="2" t="str">
        <x:v>highlighted/GS_0000886982-26-000297_gs-20260630.htm</x:v>
      </x:c>
      <x:c r="S2405" s="2" t="str"/>
      <x:c r="T2405" s="2" t="str"/>
    </x:row>
    <x:row r="2406" ht="24" customHeight="1">
      <x:c r="C2406" s="2" t="str">
        <x:v>Historical Inputs!F2406</x:v>
      </x:c>
      <x:c r="D2406" s="2" t="str">
        <x:v>GS</x:v>
      </x:c>
      <x:c r="E2406" s="2" t="str">
        <x:v>H1 2025</x:v>
      </x:c>
      <x:c r="F2406" s="2" t="str">
        <x:v>opex</x:v>
      </x:c>
      <x:c r="G2406" s="2" t="n">
        <x:v>18369</x:v>
      </x:c>
      <x:c r="H2406" s="2" t="str">
        <x:v>USD</x:v>
      </x:c>
      <x:c r="I2406" s="2" t="str">
        <x:v>2025-06-30</x:v>
      </x:c>
      <x:c r="J2406" s="2" t="str">
        <x:v>2026-08-03</x:v>
      </x:c>
      <x:c r="K2406" s="2" t="str">
        <x:v>0000886982-26-000297</x:v>
      </x:c>
      <x:c r="L2406" s="2" t="str">
        <x:v>data/raw/filings/GS_0000886982-26-000297_gs-20260630.htm</x:v>
      </x:c>
      <x:c r="M2406" s="2" t="str">
        <x:v>https://www.sec.gov/Archives/edgar/data/886982/000088698226000297/gs-20260630.htm</x:v>
      </x:c>
      <x:c r="N2406" s="2" t="str">
        <x:v>f-5894</x:v>
      </x:c>
      <x:c r="O2406" s="2" t="str"/>
      <x:c r="P2406" s="2" t="str">
        <x:v>Exact XBRL anchor</x:v>
      </x:c>
      <x:c r="Q2406" s="2" t="str">
        <x:v>Noninterest Expense</x:v>
      </x:c>
      <x:c r="R2406" s="2" t="str">
        <x:v>highlighted/GS_0000886982-26-000297_gs-20260630.htm</x:v>
      </x:c>
      <x:c r="S2406" s="2" t="str"/>
      <x:c r="T2406" s="2" t="str"/>
    </x:row>
    <x:row r="2407" ht="24" customHeight="1">
      <x:c r="C2407" s="2" t="str">
        <x:v>Historical Inputs!F2407</x:v>
      </x:c>
      <x:c r="D2407" s="2" t="str">
        <x:v>GS</x:v>
      </x:c>
      <x:c r="E2407" s="2" t="str">
        <x:v>H1 2025</x:v>
      </x:c>
      <x:c r="F2407" s="2" t="str">
        <x:v>provision</x:v>
      </x:c>
      <x:c r="G2407" s="2" t="n">
        <x:v>671</x:v>
      </x:c>
      <x:c r="H2407" s="2" t="str">
        <x:v>USD</x:v>
      </x:c>
      <x:c r="I2407" s="2" t="str">
        <x:v>2025-06-30</x:v>
      </x:c>
      <x:c r="J2407" s="2" t="str">
        <x:v>2026-08-03</x:v>
      </x:c>
      <x:c r="K2407" s="2" t="str">
        <x:v>0000886982-26-000297</x:v>
      </x:c>
      <x:c r="L2407" s="2" t="str">
        <x:v>data/raw/filings/GS_0000886982-26-000297_gs-20260630.htm</x:v>
      </x:c>
      <x:c r="M2407" s="2" t="str">
        <x:v>https://www.sec.gov/Archives/edgar/data/886982/000088698226000297/gs-20260630.htm</x:v>
      </x:c>
      <x:c r="N2407" s="2" t="str">
        <x:v>f-5882</x:v>
      </x:c>
      <x:c r="O2407" s="2" t="str"/>
      <x:c r="P2407" s="2" t="str">
        <x:v>Exact XBRL anchor</x:v>
      </x:c>
      <x:c r="Q2407" s="2" t="str">
        <x:v>Provision for Loan, Lease, and Other Losses</x:v>
      </x:c>
      <x:c r="R2407" s="2" t="str">
        <x:v>highlighted/GS_0000886982-26-000297_gs-20260630.htm</x:v>
      </x:c>
      <x:c r="S2407" s="2" t="str"/>
      <x:c r="T2407" s="2" t="str"/>
    </x:row>
    <x:row r="2408" ht="24" customHeight="1">
      <x:c r="C2408" s="2" t="str">
        <x:v>Historical Inputs!F2408</x:v>
      </x:c>
      <x:c r="D2408" s="2" t="str">
        <x:v>GS</x:v>
      </x:c>
      <x:c r="E2408" s="2" t="str">
        <x:v>H1 2025</x:v>
      </x:c>
      <x:c r="F2408" s="2" t="str">
        <x:v>pretax</x:v>
      </x:c>
      <x:c r="G2408" s="2" t="n">
        <x:v>10605</x:v>
      </x:c>
      <x:c r="H2408" s="2" t="str">
        <x:v>USD</x:v>
      </x:c>
      <x:c r="I2408" s="2" t="str">
        <x:v>2025-06-30</x:v>
      </x:c>
      <x:c r="J2408" s="2" t="str">
        <x:v>2026-08-03</x:v>
      </x:c>
      <x:c r="K2408" s="2" t="str">
        <x:v>0000886982-26-000297</x:v>
      </x:c>
      <x:c r="L2408" s="2" t="str">
        <x:v>data/raw/filings/GS_0000886982-26-000297_gs-20260630.htm</x:v>
      </x:c>
      <x:c r="M2408" s="2" t="str">
        <x:v>https://www.sec.gov/Archives/edgar/data/886982/000088698226000297/gs-20260630.htm</x:v>
      </x:c>
      <x:c r="N2408" s="2" t="str">
        <x:v>f-6003</x:v>
      </x:c>
      <x:c r="O2408" s="2" t="str"/>
      <x:c r="P2408" s="2" t="str">
        <x:v>Exact XBRL anchor</x:v>
      </x:c>
      <x:c r="Q2408" s="2" t="str">
        <x:v>Income (Loss) from Continuing Operations before Income Taxes, Noncontrolling Interest</x:v>
      </x:c>
      <x:c r="R2408" s="2" t="str">
        <x:v>highlighted/GS_0000886982-26-000297_gs-20260630.htm</x:v>
      </x:c>
      <x:c r="S2408" s="2" t="str"/>
      <x:c r="T2408" s="2" t="str"/>
    </x:row>
    <x:row r="2409" ht="24" customHeight="1">
      <x:c r="C2409" s="2" t="str">
        <x:v>Historical Inputs!F2409</x:v>
      </x:c>
      <x:c r="D2409" s="2" t="str">
        <x:v>GS</x:v>
      </x:c>
      <x:c r="E2409" s="2" t="str">
        <x:v>H1 2025</x:v>
      </x:c>
      <x:c r="F2409" s="2" t="str">
        <x:v>tax</x:v>
      </x:c>
      <x:c r="G2409" s="2" t="n">
        <x:v>2144</x:v>
      </x:c>
      <x:c r="H2409" s="2" t="str">
        <x:v>USD</x:v>
      </x:c>
      <x:c r="I2409" s="2" t="str">
        <x:v>2025-06-30</x:v>
      </x:c>
      <x:c r="J2409" s="2" t="str">
        <x:v>2026-08-03</x:v>
      </x:c>
      <x:c r="K2409" s="2" t="str">
        <x:v>0000886982-26-000297</x:v>
      </x:c>
      <x:c r="L2409" s="2" t="str">
        <x:v>data/raw/filings/GS_0000886982-26-000297_gs-20260630.htm</x:v>
      </x:c>
      <x:c r="M2409" s="2" t="str">
        <x:v>https://www.sec.gov/Archives/edgar/data/886982/000088698226000297/gs-20260630.htm</x:v>
      </x:c>
      <x:c r="N2409" s="2" t="str">
        <x:v>f-139</x:v>
      </x:c>
      <x:c r="O2409" s="2" t="str"/>
      <x:c r="P2409" s="2" t="str">
        <x:v>Exact XBRL anchor</x:v>
      </x:c>
      <x:c r="Q2409" s="2" t="str">
        <x:v>Income Tax Expense (Benefit)</x:v>
      </x:c>
      <x:c r="R2409" s="2" t="str">
        <x:v>highlighted/GS_0000886982-26-000297_gs-20260630.htm</x:v>
      </x:c>
      <x:c r="S2409" s="2" t="str"/>
      <x:c r="T2409" s="2" t="str"/>
    </x:row>
    <x:row r="2410" ht="24" customHeight="1">
      <x:c r="C2410" s="2" t="str">
        <x:v>Historical Inputs!F2410</x:v>
      </x:c>
      <x:c r="D2410" s="2" t="str">
        <x:v>GS</x:v>
      </x:c>
      <x:c r="E2410" s="2" t="str">
        <x:v>H1 2025</x:v>
      </x:c>
      <x:c r="F2410" s="2" t="str">
        <x:v>net_income</x:v>
      </x:c>
      <x:c r="G2410" s="2" t="n">
        <x:v>8461</x:v>
      </x:c>
      <x:c r="H2410" s="2" t="str">
        <x:v>USD</x:v>
      </x:c>
      <x:c r="I2410" s="2" t="str">
        <x:v>2025-06-30</x:v>
      </x:c>
      <x:c r="J2410" s="2" t="str">
        <x:v>2026-08-03</x:v>
      </x:c>
      <x:c r="K2410" s="2" t="str">
        <x:v>0000886982-26-000297</x:v>
      </x:c>
      <x:c r="L2410" s="2" t="str">
        <x:v>data/raw/filings/GS_0000886982-26-000297_gs-20260630.htm</x:v>
      </x:c>
      <x:c r="M2410" s="2" t="str">
        <x:v>https://www.sec.gov/Archives/edgar/data/886982/000088698226000297/gs-20260630.htm</x:v>
      </x:c>
      <x:c r="N2410" s="2" t="str">
        <x:v>f-5902</x:v>
      </x:c>
      <x:c r="O2410" s="2" t="str"/>
      <x:c r="P2410" s="2" t="str">
        <x:v>Exact XBRL anchor</x:v>
      </x:c>
      <x:c r="Q2410" s="2" t="str">
        <x:v>Net Income (Loss) Attributable to Parent</x:v>
      </x:c>
      <x:c r="R2410" s="2" t="str">
        <x:v>highlighted/GS_0000886982-26-000297_gs-20260630.htm</x:v>
      </x:c>
      <x:c r="S2410" s="2" t="str"/>
      <x:c r="T2410" s="2" t="str"/>
    </x:row>
    <x:row r="2411" ht="24" customHeight="1">
      <x:c r="C2411" s="2" t="str">
        <x:v>Historical Inputs!F2411</x:v>
      </x:c>
      <x:c r="D2411" s="2" t="str">
        <x:v>GS</x:v>
      </x:c>
      <x:c r="E2411" s="2" t="str">
        <x:v>H1 2025</x:v>
      </x:c>
      <x:c r="F2411" s="2" t="str">
        <x:v>common_income</x:v>
      </x:c>
      <x:c r="G2411" s="2" t="n">
        <x:v>8056</x:v>
      </x:c>
      <x:c r="H2411" s="2" t="str">
        <x:v>USD</x:v>
      </x:c>
      <x:c r="I2411" s="2" t="str">
        <x:v>2025-06-30</x:v>
      </x:c>
      <x:c r="J2411" s="2" t="str">
        <x:v>2026-08-03</x:v>
      </x:c>
      <x:c r="K2411" s="2" t="str">
        <x:v>0000886982-26-000297</x:v>
      </x:c>
      <x:c r="L2411" s="2" t="str">
        <x:v>data/raw/filings/GS_0000886982-26-000297_gs-20260630.htm</x:v>
      </x:c>
      <x:c r="M2411" s="2" t="str">
        <x:v>https://www.sec.gov/Archives/edgar/data/886982/000088698226000297/gs-20260630.htm</x:v>
      </x:c>
      <x:c r="N2411" s="2" t="str">
        <x:v>f-5906</x:v>
      </x:c>
      <x:c r="O2411" s="2" t="str"/>
      <x:c r="P2411" s="2" t="str">
        <x:v>Exact XBRL anchor</x:v>
      </x:c>
      <x:c r="Q2411" s="2" t="str">
        <x:v>Net Income (Loss) Available to Common Stockholders, Basic</x:v>
      </x:c>
      <x:c r="R2411" s="2" t="str">
        <x:v>highlighted/GS_0000886982-26-000297_gs-20260630.htm</x:v>
      </x:c>
      <x:c r="S2411" s="2" t="str"/>
      <x:c r="T2411" s="2" t="str"/>
    </x:row>
    <x:row r="2412" ht="24" customHeight="1">
      <x:c r="C2412" s="2" t="str">
        <x:v>Historical Inputs!F2412</x:v>
      </x:c>
      <x:c r="D2412" s="2" t="str">
        <x:v>GS</x:v>
      </x:c>
      <x:c r="E2412" s="2" t="str">
        <x:v>H1 2025</x:v>
      </x:c>
      <x:c r="F2412" s="2" t="str">
        <x:v>preferred_div</x:v>
      </x:c>
      <x:c r="G2412" s="2" t="n">
        <x:v>405</x:v>
      </x:c>
      <x:c r="H2412" s="2" t="str">
        <x:v>USD</x:v>
      </x:c>
      <x:c r="I2412" s="2" t="str">
        <x:v>2025-06-30</x:v>
      </x:c>
      <x:c r="J2412" s="2" t="str">
        <x:v>2026-08-03</x:v>
      </x:c>
      <x:c r="K2412" s="2" t="str">
        <x:v>0000886982-26-000297</x:v>
      </x:c>
      <x:c r="L2412" s="2" t="str">
        <x:v>data/raw/filings/GS_0000886982-26-000297_gs-20260630.htm</x:v>
      </x:c>
      <x:c r="M2412" s="2" t="str">
        <x:v>https://www.sec.gov/Archives/edgar/data/886982/000088698226000297/gs-20260630.htm</x:v>
      </x:c>
      <x:c r="N2412" s="2" t="str">
        <x:v>f-5320</x:v>
      </x:c>
      <x:c r="O2412" s="2" t="str"/>
      <x:c r="P2412" s="2" t="str">
        <x:v>Exact XBRL anchor</x:v>
      </x:c>
      <x:c r="Q2412" s="2" t="str">
        <x:v>Dividends, Preferred Stock</x:v>
      </x:c>
      <x:c r="R2412" s="2" t="str">
        <x:v>highlighted/GS_0000886982-26-000297_gs-20260630.htm</x:v>
      </x:c>
      <x:c r="S2412" s="2" t="str"/>
      <x:c r="T2412" s="2" t="str"/>
    </x:row>
    <x:row r="2413" ht="24" customHeight="1">
      <x:c r="C2413" s="2" t="str">
        <x:v>Historical Inputs!F2413</x:v>
      </x:c>
      <x:c r="D2413" s="2" t="str">
        <x:v>GS</x:v>
      </x:c>
      <x:c r="E2413" s="2" t="str">
        <x:v>H1 2025</x:v>
      </x:c>
      <x:c r="F2413" s="2" t="str">
        <x:v>eps</x:v>
      </x:c>
      <x:c r="G2413" s="2" t="n">
        <x:v>25.07</x:v>
      </x:c>
      <x:c r="H2413" s="2" t="str">
        <x:v>USD/shares</x:v>
      </x:c>
      <x:c r="I2413" s="2" t="str">
        <x:v>2025-06-30</x:v>
      </x:c>
      <x:c r="J2413" s="2" t="str">
        <x:v>2026-08-03</x:v>
      </x:c>
      <x:c r="K2413" s="2" t="str">
        <x:v>0000886982-26-000297</x:v>
      </x:c>
      <x:c r="L2413" s="2" t="str">
        <x:v>data/raw/filings/GS_0000886982-26-000297_gs-20260630.htm</x:v>
      </x:c>
      <x:c r="M2413" s="2" t="str">
        <x:v>https://www.sec.gov/Archives/edgar/data/886982/000088698226000297/gs-20260630.htm</x:v>
      </x:c>
      <x:c r="N2413" s="2" t="str">
        <x:v>f-5627</x:v>
      </x:c>
      <x:c r="O2413" s="2" t="str"/>
      <x:c r="P2413" s="2" t="str">
        <x:v>Exact XBRL anchor</x:v>
      </x:c>
      <x:c r="Q2413" s="2" t="str">
        <x:v>Earnings Per Share, Diluted</x:v>
      </x:c>
      <x:c r="R2413" s="2" t="str">
        <x:v>highlighted/GS_0000886982-26-000297_gs-20260630.htm</x:v>
      </x:c>
      <x:c r="S2413" s="2" t="str"/>
      <x:c r="T2413" s="2" t="str"/>
    </x:row>
    <x:row r="2414" ht="24" customHeight="1">
      <x:c r="C2414" s="2" t="str">
        <x:v>Historical Inputs!F2414</x:v>
      </x:c>
      <x:c r="D2414" s="2" t="str">
        <x:v>GS</x:v>
      </x:c>
      <x:c r="E2414" s="2" t="str">
        <x:v>H1 2025</x:v>
      </x:c>
      <x:c r="F2414" s="2" t="str">
        <x:v>shares_diluted</x:v>
      </x:c>
      <x:c r="G2414" s="2" t="n">
        <x:v>321.4</x:v>
      </x:c>
      <x:c r="H2414" s="2" t="str">
        <x:v>shares</x:v>
      </x:c>
      <x:c r="I2414" s="2" t="str">
        <x:v>2025-06-30</x:v>
      </x:c>
      <x:c r="J2414" s="2" t="str">
        <x:v>2026-08-03</x:v>
      </x:c>
      <x:c r="K2414" s="2" t="str">
        <x:v>0000886982-26-000297</x:v>
      </x:c>
      <x:c r="L2414" s="2" t="str">
        <x:v>data/raw/filings/GS_0000886982-26-000297_gs-20260630.htm</x:v>
      </x:c>
      <x:c r="M2414" s="2" t="str">
        <x:v>https://www.sec.gov/Archives/edgar/data/886982/000088698226000297/gs-20260630.htm</x:v>
      </x:c>
      <x:c r="N2414" s="2" t="str">
        <x:v>f-5619</x:v>
      </x:c>
      <x:c r="O2414" s="2" t="str"/>
      <x:c r="P2414" s="2" t="str">
        <x:v>Exact XBRL anchor</x:v>
      </x:c>
      <x:c r="Q2414" s="2" t="str">
        <x:v>Weighted Average Number of Shares Outstanding, Diluted</x:v>
      </x:c>
      <x:c r="R2414" s="2" t="str">
        <x:v>highlighted/GS_0000886982-26-000297_gs-20260630.htm</x:v>
      </x:c>
      <x:c r="S2414" s="2" t="str"/>
      <x:c r="T2414" s="2" t="str"/>
    </x:row>
    <x:row r="2415" ht="24" customHeight="1">
      <x:c r="C2415" s="2" t="str">
        <x:v>Historical Inputs!F2415</x:v>
      </x:c>
      <x:c r="D2415" s="2" t="str">
        <x:v>GS</x:v>
      </x:c>
      <x:c r="E2415" s="2" t="str">
        <x:v>H1 2025</x:v>
      </x:c>
      <x:c r="F2415" s="2" t="str">
        <x:v>dps</x:v>
      </x:c>
      <x:c r="G2415" s="2" t="n">
        <x:v>6</x:v>
      </x:c>
      <x:c r="H2415" s="2" t="str">
        <x:v>USD/shares</x:v>
      </x:c>
      <x:c r="I2415" s="2" t="str">
        <x:v>2025-06-30</x:v>
      </x:c>
      <x:c r="J2415" s="2" t="str">
        <x:v>2026-08-03</x:v>
      </x:c>
      <x:c r="K2415" s="2" t="str">
        <x:v>0000886982-26-000297</x:v>
      </x:c>
      <x:c r="L2415" s="2" t="str">
        <x:v>data/raw/filings/GS_0000886982-26-000297_gs-20260630.htm</x:v>
      </x:c>
      <x:c r="M2415" s="2" t="str">
        <x:v>https://www.sec.gov/Archives/edgar/data/886982/000088698226000297/gs-20260630.htm</x:v>
      </x:c>
      <x:c r="N2415" s="2" t="str">
        <x:v>f-5073</x:v>
      </x:c>
      <x:c r="O2415" s="2" t="str"/>
      <x:c r="P2415" s="2" t="str">
        <x:v>Exact XBRL anchor</x:v>
      </x:c>
      <x:c r="Q2415" s="2" t="str">
        <x:v>Common Stock, Dividends, Per Share, Declared</x:v>
      </x:c>
      <x:c r="R2415" s="2" t="str">
        <x:v>highlighted/GS_0000886982-26-000297_gs-20260630.htm</x:v>
      </x:c>
      <x:c r="S2415" s="2" t="str"/>
      <x:c r="T2415" s="2" t="str"/>
    </x:row>
    <x:row r="2416" ht="24" customHeight="1">
      <x:c r="C2416" s="2" t="str">
        <x:v>Historical Inputs!F2416</x:v>
      </x:c>
      <x:c r="D2416" s="2" t="str">
        <x:v>GS</x:v>
      </x:c>
      <x:c r="E2416" s="2" t="str">
        <x:v>H1 2025</x:v>
      </x:c>
      <x:c r="F2416" s="2" t="str">
        <x:v>dividends</x:v>
      </x:c>
      <x:c r="G2416" s="2" t="n">
        <x:v>2338</x:v>
      </x:c>
      <x:c r="H2416" s="2" t="str">
        <x:v>USD</x:v>
      </x:c>
      <x:c r="I2416" s="2" t="str">
        <x:v>2025-06-30</x:v>
      </x:c>
      <x:c r="J2416" s="2" t="str">
        <x:v>2026-08-03</x:v>
      </x:c>
      <x:c r="K2416" s="2" t="str">
        <x:v>0000886982-26-000297</x:v>
      </x:c>
      <x:c r="L2416" s="2" t="str">
        <x:v>data/raw/filings/GS_0000886982-26-000297_gs-20260630.htm</x:v>
      </x:c>
      <x:c r="M2416" s="2" t="str">
        <x:v>https://www.sec.gov/Archives/edgar/data/886982/000088698226000297/gs-20260630.htm</x:v>
      </x:c>
      <x:c r="N2416" s="2" t="str">
        <x:v>f-509</x:v>
      </x:c>
      <x:c r="O2416" s="2" t="str"/>
      <x:c r="P2416" s="2" t="str">
        <x:v>Exact XBRL anchor</x:v>
      </x:c>
      <x:c r="Q2416" s="2" t="str">
        <x:v>Payments of Dividends</x:v>
      </x:c>
      <x:c r="R2416" s="2" t="str">
        <x:v>highlighted/GS_0000886982-26-000297_gs-20260630.htm</x:v>
      </x:c>
      <x:c r="S2416" s="2" t="str"/>
      <x:c r="T2416" s="2" t="str"/>
    </x:row>
    <x:row r="2417" ht="24" customHeight="1">
      <x:c r="C2417" s="2" t="str">
        <x:v>Historical Inputs!F2417</x:v>
      </x:c>
      <x:c r="D2417" s="2" t="str">
        <x:v>GS</x:v>
      </x:c>
      <x:c r="E2417" s="2" t="str">
        <x:v>H1 2025</x:v>
      </x:c>
      <x:c r="F2417" s="2" t="str">
        <x:v>buybacks</x:v>
      </x:c>
      <x:c r="G2417" s="2" t="n">
        <x:v>7360</x:v>
      </x:c>
      <x:c r="H2417" s="2" t="str">
        <x:v>USD</x:v>
      </x:c>
      <x:c r="I2417" s="2" t="str">
        <x:v>2025-06-30</x:v>
      </x:c>
      <x:c r="J2417" s="2" t="str">
        <x:v>2026-08-03</x:v>
      </x:c>
      <x:c r="K2417" s="2" t="str">
        <x:v>0000886982-26-000297</x:v>
      </x:c>
      <x:c r="L2417" s="2" t="str">
        <x:v>data/raw/filings/GS_0000886982-26-000297_gs-20260630.htm</x:v>
      </x:c>
      <x:c r="M2417" s="2" t="str">
        <x:v>https://www.sec.gov/Archives/edgar/data/886982/000088698226000297/gs-20260630.htm</x:v>
      </x:c>
      <x:c r="N2417" s="2" t="str">
        <x:v>f-505</x:v>
      </x:c>
      <x:c r="O2417" s="2" t="str"/>
      <x:c r="P2417" s="2" t="str">
        <x:v>Exact XBRL anchor</x:v>
      </x:c>
      <x:c r="Q2417" s="2" t="str">
        <x:v>Payments for Repurchase of Common Stock</x:v>
      </x:c>
      <x:c r="R2417" s="2" t="str">
        <x:v>highlighted/GS_0000886982-26-000297_gs-20260630.htm</x:v>
      </x:c>
      <x:c r="S2417" s="2" t="str"/>
      <x:c r="T2417" s="2" t="str"/>
    </x:row>
    <x:row r="2418" ht="24" customHeight="1">
      <x:c r="C2418" s="2" t="str">
        <x:v>Historical Inputs!F2418</x:v>
      </x:c>
      <x:c r="D2418" s="2" t="str">
        <x:v>GS</x:v>
      </x:c>
      <x:c r="E2418" s="2" t="str">
        <x:v>H1 2025</x:v>
      </x:c>
      <x:c r="F2418" s="2" t="str">
        <x:v>chargeoffs</x:v>
      </x:c>
      <x:c r="G2418" s="2" t="str">
        <x:v>n.a.</x:v>
      </x:c>
      <x:c r="H2418" s="2" t="str">
        <x:v>USDm</x:v>
      </x:c>
      <x:c r="I2418" s="2" t="str">
        <x:v>2025-06-30</x:v>
      </x:c>
      <x:c r="J2418" s="2" t="str"/>
      <x:c r="K2418" s="2" t="str"/>
      <x:c r="L2418" s="2" t="str"/>
      <x:c r="M2418" s="2" t="str"/>
      <x:c r="N2418" s="2" t="str"/>
      <x:c r="O2418" s="2" t="str"/>
      <x:c r="P2418" s="2" t="str">
        <x:v>Not reported / unavailable</x:v>
      </x:c>
      <x:c r="Q2418" s="2" t="str">
        <x:v>Gross loan charge-offs</x:v>
      </x:c>
      <x:c r="R2418" s="2" t="str"/>
      <x:c r="S2418" s="2" t="str"/>
      <x:c r="T2418" s="2" t="str"/>
    </x:row>
    <x:row r="2419" ht="24" customHeight="1">
      <x:c r="C2419" s="2" t="str">
        <x:v>Historical Inputs!F2419</x:v>
      </x:c>
      <x:c r="D2419" s="2" t="str">
        <x:v>GS</x:v>
      </x:c>
      <x:c r="E2419" s="2" t="str">
        <x:v>H1 2025</x:v>
      </x:c>
      <x:c r="F2419" s="2" t="str">
        <x:v>recoveries</x:v>
      </x:c>
      <x:c r="G2419" s="2" t="str">
        <x:v>n.a.</x:v>
      </x:c>
      <x:c r="H2419" s="2" t="str">
        <x:v>USDm</x:v>
      </x:c>
      <x:c r="I2419" s="2" t="str">
        <x:v>2025-06-30</x:v>
      </x:c>
      <x:c r="J2419" s="2" t="str"/>
      <x:c r="K2419" s="2" t="str"/>
      <x:c r="L2419" s="2" t="str"/>
      <x:c r="M2419" s="2" t="str"/>
      <x:c r="N2419" s="2" t="str"/>
      <x:c r="O2419" s="2" t="str"/>
      <x:c r="P2419" s="2" t="str">
        <x:v>Not reported / unavailable</x:v>
      </x:c>
      <x:c r="Q2419" s="2" t="str">
        <x:v>Loan recoveries</x:v>
      </x:c>
      <x:c r="R2419" s="2" t="str"/>
      <x:c r="S2419" s="2" t="str"/>
      <x:c r="T2419" s="2" t="str"/>
    </x:row>
    <x:row r="2420" ht="24" customHeight="1">
      <x:c r="C2420" s="2" t="str">
        <x:v>Historical Inputs!F2420</x:v>
      </x:c>
      <x:c r="D2420" s="2" t="str">
        <x:v>GS</x:v>
      </x:c>
      <x:c r="E2420" s="2" t="str">
        <x:v>H1 2025</x:v>
      </x:c>
      <x:c r="F2420" s="2" t="str">
        <x:v>rwa</x:v>
      </x:c>
      <x:c r="G2420" s="2" t="str">
        <x:v>n.a.</x:v>
      </x:c>
      <x:c r="H2420" s="2" t="str">
        <x:v>USDm</x:v>
      </x:c>
      <x:c r="I2420" s="2" t="str">
        <x:v>2025-06-30</x:v>
      </x:c>
      <x:c r="J2420" s="2" t="str"/>
      <x:c r="K2420" s="2" t="str"/>
      <x:c r="L2420" s="2" t="str"/>
      <x:c r="M2420" s="2" t="str"/>
      <x:c r="N2420" s="2" t="str"/>
      <x:c r="O2420" s="2" t="str"/>
      <x:c r="P2420" s="2" t="str">
        <x:v>Not reported / unavailable</x:v>
      </x:c>
      <x:c r="Q2420" s="2" t="str">
        <x:v>Risk-weighted assets</x:v>
      </x:c>
      <x:c r="R2420" s="2" t="str"/>
      <x:c r="S2420" s="2" t="str"/>
      <x:c r="T2420" s="2" t="str"/>
    </x:row>
    <x:row r="2421" ht="24" customHeight="1">
      <x:c r="C2421" s="2" t="str">
        <x:v>Historical Inputs!F2421</x:v>
      </x:c>
      <x:c r="D2421" s="2" t="str">
        <x:v>GS</x:v>
      </x:c>
      <x:c r="E2421" s="2" t="str">
        <x:v>H1 2025</x:v>
      </x:c>
      <x:c r="F2421" s="2" t="str">
        <x:v>cet1_reported</x:v>
      </x:c>
      <x:c r="G2421" s="2" t="str">
        <x:v>n.a.</x:v>
      </x:c>
      <x:c r="H2421" s="2" t="str">
        <x:v>%</x:v>
      </x:c>
      <x:c r="I2421" s="2" t="str">
        <x:v>2025-06-30</x:v>
      </x:c>
      <x:c r="J2421" s="2" t="str"/>
      <x:c r="K2421" s="2" t="str"/>
      <x:c r="L2421" s="2" t="str"/>
      <x:c r="M2421" s="2" t="str"/>
      <x:c r="N2421" s="2" t="str"/>
      <x:c r="O2421" s="2" t="str"/>
      <x:c r="P2421" s="2" t="str">
        <x:v>Not reported / unavailable</x:v>
      </x:c>
      <x:c r="Q2421" s="2" t="str">
        <x:v>Actual standardized CET1 ratio</x:v>
      </x:c>
      <x:c r="R2421" s="2" t="str"/>
      <x:c r="S2421" s="2" t="str"/>
      <x:c r="T2421" s="2" t="str"/>
    </x:row>
    <x:row r="2422" ht="24" customHeight="1">
      <x:c r="C2422" s="2" t="str">
        <x:v>Historical Inputs!F2422</x:v>
      </x:c>
      <x:c r="D2422" s="2" t="str">
        <x:v>GS</x:v>
      </x:c>
      <x:c r="E2422" s="2" t="str">
        <x:v>H1 2025</x:v>
      </x:c>
      <x:c r="F2422" s="2" t="str">
        <x:v>nim_reported</x:v>
      </x:c>
      <x:c r="G2422" s="2" t="str">
        <x:v>n.a.</x:v>
      </x:c>
      <x:c r="H2422" s="2" t="str">
        <x:v>%</x:v>
      </x:c>
      <x:c r="I2422" s="2" t="str">
        <x:v>2025-06-30</x:v>
      </x:c>
      <x:c r="J2422" s="2" t="str"/>
      <x:c r="K2422" s="2" t="str"/>
      <x:c r="L2422" s="2" t="str"/>
      <x:c r="M2422" s="2" t="str"/>
      <x:c r="N2422" s="2" t="str"/>
      <x:c r="O2422" s="2" t="str"/>
      <x:c r="P2422" s="2" t="str">
        <x:v>Not reported / unavailable</x:v>
      </x:c>
      <x:c r="Q2422" s="2" t="str">
        <x:v>Issuer reported net interest margin</x:v>
      </x:c>
      <x:c r="R2422" s="2" t="str"/>
      <x:c r="S2422" s="2" t="str"/>
      <x:c r="T2422" s="2" t="str"/>
    </x:row>
    <x:row r="2423" ht="24" customHeight="1">
      <x:c r="C2423" s="2" t="str">
        <x:v>Historical Inputs!F2423</x:v>
      </x:c>
      <x:c r="D2423" s="2" t="str">
        <x:v>GS</x:v>
      </x:c>
      <x:c r="E2423" s="2" t="str">
        <x:v>H1 2025</x:v>
      </x:c>
      <x:c r="F2423" s="2" t="str">
        <x:v>bvps_reported</x:v>
      </x:c>
      <x:c r="G2423" s="2" t="n">
        <x:v>349.74</x:v>
      </x:c>
      <x:c r="H2423" s="2" t="str">
        <x:v>USD/shares</x:v>
      </x:c>
      <x:c r="I2423" s="2" t="str">
        <x:v>2025-06-30</x:v>
      </x:c>
      <x:c r="J2423" s="2" t="str">
        <x:v>2025-08-01</x:v>
      </x:c>
      <x:c r="K2423" s="2" t="str">
        <x:v>0000886982-25-000022</x:v>
      </x:c>
      <x:c r="L2423" s="2" t="str">
        <x:v>data/raw/filings/GS_0000886982-25-000022_gs-20250630.htm</x:v>
      </x:c>
      <x:c r="M2423" s="2" t="str">
        <x:v>https://www.sec.gov/Archives/edgar/data/886982/000088698225000022/gs-20250630.htm</x:v>
      </x:c>
      <x:c r="N2423" s="2" t="str"/>
      <x:c r="O2423" s="2" t="str"/>
      <x:c r="P2423" s="2" t="str">
        <x:v>Exact selected original table text</x:v>
      </x:c>
      <x:c r="Q2423" s="2" t="str">
        <x:v>Reported common book value per share</x:v>
      </x:c>
      <x:c r="R2423" s="2" t="str">
        <x:v>highlighted/GS_0000886982-25-000022_gs-20250630.htm</x:v>
      </x:c>
      <x:c r="S2423" s="2" t="str"/>
      <x:c r="T2423" s="2" t="str"/>
    </x:row>
    <x:row r="2424" ht="24" customHeight="1">
      <x:c r="C2424" s="2" t="str">
        <x:v>Historical Inputs!F2424</x:v>
      </x:c>
      <x:c r="D2424" s="2" t="str">
        <x:v>GS</x:v>
      </x:c>
      <x:c r="E2424" s="2" t="str">
        <x:v>H1 2025</x:v>
      </x:c>
      <x:c r="F2424" s="2" t="str">
        <x:v>tbvps_reported</x:v>
      </x:c>
      <x:c r="G2424" s="2" t="n">
        <x:v>327.78</x:v>
      </x:c>
      <x:c r="H2424" s="2" t="str">
        <x:v>USD/shares</x:v>
      </x:c>
      <x:c r="I2424" s="2" t="str">
        <x:v>2025-06-30</x:v>
      </x:c>
      <x:c r="J2424" s="2" t="str">
        <x:v>2025-08-01</x:v>
      </x:c>
      <x:c r="K2424" s="2" t="str">
        <x:v>0000886982-25-000022</x:v>
      </x:c>
      <x:c r="L2424" s="2" t="str">
        <x:v>data/raw/filings/GS_0000886982-25-000022_gs-20250630.htm</x:v>
      </x:c>
      <x:c r="M2424" s="2" t="str">
        <x:v>https://www.sec.gov/Archives/edgar/data/886982/000088698225000022/gs-20250630.htm</x:v>
      </x:c>
      <x:c r="N2424" s="2" t="str"/>
      <x:c r="O2424" s="2" t="str"/>
      <x:c r="P2424" s="2" t="str">
        <x:v>Exact selected original table text</x:v>
      </x:c>
      <x:c r="Q2424" s="2" t="str">
        <x:v>Reported tangible book value per share</x:v>
      </x:c>
      <x:c r="R2424" s="2" t="str">
        <x:v>highlighted/GS_0000886982-25-000022_gs-20250630.htm</x:v>
      </x:c>
      <x:c r="S2424" s="2" t="str"/>
      <x:c r="T2424" s="2" t="str"/>
    </x:row>
    <x:row r="2425" ht="24" customHeight="1">
      <x:c r="C2425" s="2" t="str">
        <x:v>Historical Inputs!F2425</x:v>
      </x:c>
      <x:c r="D2425" s="2" t="str">
        <x:v>GS</x:v>
      </x:c>
      <x:c r="E2425" s="2" t="str">
        <x:v>H1 2025</x:v>
      </x:c>
      <x:c r="F2425" s="2" t="str">
        <x:v>tce_reported</x:v>
      </x:c>
      <x:c r="G2425" s="2" t="str">
        <x:v>n.a.</x:v>
      </x:c>
      <x:c r="H2425" s="2" t="str">
        <x:v>USDm</x:v>
      </x:c>
      <x:c r="I2425" s="2" t="str">
        <x:v>2025-06-30</x:v>
      </x:c>
      <x:c r="J2425" s="2" t="str"/>
      <x:c r="K2425" s="2" t="str"/>
      <x:c r="L2425" s="2" t="str"/>
      <x:c r="M2425" s="2" t="str"/>
      <x:c r="N2425" s="2" t="str"/>
      <x:c r="O2425" s="2" t="str"/>
      <x:c r="P2425" s="2" t="str">
        <x:v>Not reported / unavailable</x:v>
      </x:c>
      <x:c r="Q2425" s="2" t="str">
        <x:v>Reported tangible common equity</x:v>
      </x:c>
      <x:c r="R2425" s="2" t="str"/>
      <x:c r="S2425" s="2" t="str"/>
      <x:c r="T2425" s="2" t="str"/>
    </x:row>
    <x:row r="2426" ht="24" customHeight="1">
      <x:c r="C2426" s="2" t="str">
        <x:v>Historical Inputs!F2426</x:v>
      </x:c>
      <x:c r="D2426" s="2" t="str">
        <x:v>GS</x:v>
      </x:c>
      <x:c r="E2426" s="2" t="str">
        <x:v>H1 2026</x:v>
      </x:c>
      <x:c r="F2426" s="2" t="str">
        <x:v>assets</x:v>
      </x:c>
      <x:c r="G2426" s="2" t="n">
        <x:v>2127711</x:v>
      </x:c>
      <x:c r="H2426" s="2" t="str">
        <x:v>USD</x:v>
      </x:c>
      <x:c r="I2426" s="2" t="str">
        <x:v>2026-06-30</x:v>
      </x:c>
      <x:c r="J2426" s="2" t="str">
        <x:v>2026-08-03</x:v>
      </x:c>
      <x:c r="K2426" s="2" t="str">
        <x:v>0000886982-26-000297</x:v>
      </x:c>
      <x:c r="L2426" s="2" t="str">
        <x:v>data/raw/filings/GS_0000886982-26-000297_gs-20260630.htm</x:v>
      </x:c>
      <x:c r="M2426" s="2" t="str">
        <x:v>https://www.sec.gov/Archives/edgar/data/886982/000088698226000297/gs-20260630.htm</x:v>
      </x:c>
      <x:c r="N2426" s="2" t="str">
        <x:v>f-5938</x:v>
      </x:c>
      <x:c r="O2426" s="2" t="str"/>
      <x:c r="P2426" s="2" t="str">
        <x:v>Exact XBRL anchor</x:v>
      </x:c>
      <x:c r="Q2426" s="2" t="str">
        <x:v>Assets</x:v>
      </x:c>
      <x:c r="R2426" s="2" t="str">
        <x:v>highlighted/GS_0000886982-26-000297_gs-20260630.htm</x:v>
      </x:c>
      <x:c r="S2426" s="2" t="str"/>
      <x:c r="T2426" s="2" t="str"/>
    </x:row>
    <x:row r="2427" ht="24" customHeight="1">
      <x:c r="C2427" s="2" t="str">
        <x:v>Historical Inputs!F2427</x:v>
      </x:c>
      <x:c r="D2427" s="2" t="str">
        <x:v>GS</x:v>
      </x:c>
      <x:c r="E2427" s="2" t="str">
        <x:v>H1 2026</x:v>
      </x:c>
      <x:c r="F2427" s="2" t="str">
        <x:v>liabilities</x:v>
      </x:c>
      <x:c r="G2427" s="2" t="n">
        <x:v>2004969</x:v>
      </x:c>
      <x:c r="H2427" s="2" t="str">
        <x:v>USD</x:v>
      </x:c>
      <x:c r="I2427" s="2" t="str">
        <x:v>2026-06-30</x:v>
      </x:c>
      <x:c r="J2427" s="2" t="str">
        <x:v>2026-08-03</x:v>
      </x:c>
      <x:c r="K2427" s="2" t="str">
        <x:v>0000886982-26-000297</x:v>
      </x:c>
      <x:c r="L2427" s="2" t="str">
        <x:v>data/raw/filings/GS_0000886982-26-000297_gs-20260630.htm</x:v>
      </x:c>
      <x:c r="M2427" s="2" t="str">
        <x:v>https://www.sec.gov/Archives/edgar/data/886982/000088698226000297/gs-20260630.htm</x:v>
      </x:c>
      <x:c r="N2427" s="2" t="str">
        <x:v>f-616</x:v>
      </x:c>
      <x:c r="O2427" s="2" t="str"/>
      <x:c r="P2427" s="2" t="str">
        <x:v>Exact XBRL anchor</x:v>
      </x:c>
      <x:c r="Q2427" s="2" t="str">
        <x:v>Liabilities</x:v>
      </x:c>
      <x:c r="R2427" s="2" t="str">
        <x:v>highlighted/GS_0000886982-26-000297_gs-20260630.htm</x:v>
      </x:c>
      <x:c r="S2427" s="2" t="str"/>
      <x:c r="T2427" s="2" t="str"/>
    </x:row>
    <x:row r="2428" ht="24" customHeight="1">
      <x:c r="C2428" s="2" t="str">
        <x:v>Historical Inputs!F2428</x:v>
      </x:c>
      <x:c r="D2428" s="2" t="str">
        <x:v>GS</x:v>
      </x:c>
      <x:c r="E2428" s="2" t="str">
        <x:v>H1 2026</x:v>
      </x:c>
      <x:c r="F2428" s="2" t="str">
        <x:v>equity</x:v>
      </x:c>
      <x:c r="G2428" s="2" t="n">
        <x:v>122742</x:v>
      </x:c>
      <x:c r="H2428" s="2" t="str">
        <x:v>USD</x:v>
      </x:c>
      <x:c r="I2428" s="2" t="str">
        <x:v>2026-06-30</x:v>
      </x:c>
      <x:c r="J2428" s="2" t="str">
        <x:v>2026-08-03</x:v>
      </x:c>
      <x:c r="K2428" s="2" t="str">
        <x:v>0000886982-26-000297</x:v>
      </x:c>
      <x:c r="L2428" s="2" t="str">
        <x:v>data/raw/filings/GS_0000886982-26-000297_gs-20260630.htm</x:v>
      </x:c>
      <x:c r="M2428" s="2" t="str">
        <x:v>https://www.sec.gov/Archives/edgar/data/886982/000088698226000297/gs-20260630.htm</x:v>
      </x:c>
      <x:c r="N2428" s="2" t="str">
        <x:v>f-436</x:v>
      </x:c>
      <x:c r="O2428" s="2" t="str"/>
      <x:c r="P2428" s="2" t="str">
        <x:v>Exact XBRL anchor</x:v>
      </x:c>
      <x:c r="Q2428" s="2" t="str">
        <x:v>Stockholders' Equity Attributable to Parent</x:v>
      </x:c>
      <x:c r="R2428" s="2" t="str">
        <x:v>highlighted/GS_0000886982-26-000297_gs-20260630.htm</x:v>
      </x:c>
      <x:c r="S2428" s="2" t="str"/>
      <x:c r="T2428" s="2" t="str"/>
    </x:row>
    <x:row r="2429" ht="24" customHeight="1">
      <x:c r="C2429" s="2" t="str">
        <x:v>Historical Inputs!F2429</x:v>
      </x:c>
      <x:c r="D2429" s="2" t="str">
        <x:v>GS</x:v>
      </x:c>
      <x:c r="E2429" s="2" t="str">
        <x:v>H1 2026</x:v>
      </x:c>
      <x:c r="F2429" s="2" t="str">
        <x:v>preferred</x:v>
      </x:c>
      <x:c r="G2429" s="2" t="n">
        <x:v>13028</x:v>
      </x:c>
      <x:c r="H2429" s="2" t="str">
        <x:v>USD</x:v>
      </x:c>
      <x:c r="I2429" s="2" t="str">
        <x:v>2026-06-30</x:v>
      </x:c>
      <x:c r="J2429" s="2" t="str">
        <x:v>2026-08-03</x:v>
      </x:c>
      <x:c r="K2429" s="2" t="str">
        <x:v>0000886982-26-000297</x:v>
      </x:c>
      <x:c r="L2429" s="2" t="str">
        <x:v>data/raw/filings/GS_0000886982-26-000297_gs-20260630.htm</x:v>
      </x:c>
      <x:c r="M2429" s="2" t="str">
        <x:v>https://www.sec.gov/Archives/edgar/data/886982/000088698226000297/gs-20260630.htm</x:v>
      </x:c>
      <x:c r="N2429" s="2" t="str">
        <x:v>f-276</x:v>
      </x:c>
      <x:c r="O2429" s="2" t="str"/>
      <x:c r="P2429" s="2" t="str">
        <x:v>Exact XBRL anchor</x:v>
      </x:c>
      <x:c r="Q2429" s="2" t="str">
        <x:v>Preferred Stock, Value, Issued</x:v>
      </x:c>
      <x:c r="R2429" s="2" t="str">
        <x:v>highlighted/GS_0000886982-26-000297_gs-20260630.htm</x:v>
      </x:c>
      <x:c r="S2429" s="2" t="str"/>
      <x:c r="T2429" s="2" t="str"/>
    </x:row>
    <x:row r="2430" ht="24" customHeight="1">
      <x:c r="C2430" s="2" t="str">
        <x:v>Historical Inputs!F2430</x:v>
      </x:c>
      <x:c r="D2430" s="2" t="str">
        <x:v>GS</x:v>
      </x:c>
      <x:c r="E2430" s="2" t="str">
        <x:v>H1 2026</x:v>
      </x:c>
      <x:c r="F2430" s="2" t="str">
        <x:v>common_equity_reported</x:v>
      </x:c>
      <x:c r="G2430" s="2" t="n">
        <x:v>109714</x:v>
      </x:c>
      <x:c r="H2430" s="2" t="str">
        <x:v>USD</x:v>
      </x:c>
      <x:c r="I2430" s="2" t="str">
        <x:v>2026-06-30</x:v>
      </x:c>
      <x:c r="J2430" s="2" t="str">
        <x:v>2026-08-03</x:v>
      </x:c>
      <x:c r="K2430" s="2" t="str">
        <x:v>0000886982-26-000297</x:v>
      </x:c>
      <x:c r="L2430" s="2" t="str">
        <x:v>data/raw/filings/GS_0000886982-26-000297_gs-20260630.htm</x:v>
      </x:c>
      <x:c r="M2430" s="2" t="str">
        <x:v>https://www.sec.gov/Archives/edgar/data/886982/000088698226000297/gs-20260630.htm</x:v>
      </x:c>
      <x:c r="N2430" s="2" t="str"/>
      <x:c r="O2430" s="2" t="str"/>
      <x:c r="P2430" s="2" t="str">
        <x:v>Verified original table row</x:v>
      </x:c>
      <x:c r="Q2430" s="2" t="str">
        <x:v>Reported common shareholders equity</x:v>
      </x:c>
      <x:c r="R2430" s="2" t="str">
        <x:v>highlighted/GS_0000886982-26-000297_gs-20260630.htm</x:v>
      </x:c>
      <x:c r="S2430" s="2" t="str">
        <x:v>highlighted/GS_H12026_2026-q2-results.pdf</x:v>
      </x:c>
      <x:c r="T2430" s="2" t="str">
        <x:v>9</x:v>
      </x:c>
    </x:row>
    <x:row r="2431" ht="24" customHeight="1">
      <x:c r="C2431" s="2" t="str">
        <x:v>Historical Inputs!F2431</x:v>
      </x:c>
      <x:c r="D2431" s="2" t="str">
        <x:v>GS</x:v>
      </x:c>
      <x:c r="E2431" s="2" t="str">
        <x:v>H1 2026</x:v>
      </x:c>
      <x:c r="F2431" s="2" t="str">
        <x:v>goodwill</x:v>
      </x:c>
      <x:c r="G2431" s="2" t="n">
        <x:v>7342</x:v>
      </x:c>
      <x:c r="H2431" s="2" t="str">
        <x:v>USD</x:v>
      </x:c>
      <x:c r="I2431" s="2" t="str">
        <x:v>2026-06-30</x:v>
      </x:c>
      <x:c r="J2431" s="2" t="str">
        <x:v>2026-08-03</x:v>
      </x:c>
      <x:c r="K2431" s="2" t="str">
        <x:v>0000886982-26-000297</x:v>
      </x:c>
      <x:c r="L2431" s="2" t="str">
        <x:v>data/raw/filings/GS_0000886982-26-000297_gs-20260630.htm</x:v>
      </x:c>
      <x:c r="M2431" s="2" t="str">
        <x:v>https://www.sec.gov/Archives/edgar/data/886982/000088698226000297/gs-20260630.htm</x:v>
      </x:c>
      <x:c r="N2431" s="2" t="str">
        <x:v>f-4445</x:v>
      </x:c>
      <x:c r="O2431" s="2" t="str"/>
      <x:c r="P2431" s="2" t="str">
        <x:v>Exact XBRL anchor</x:v>
      </x:c>
      <x:c r="Q2431" s="2" t="str">
        <x:v>Goodwill</x:v>
      </x:c>
      <x:c r="R2431" s="2" t="str">
        <x:v>highlighted/GS_0000886982-26-000297_gs-20260630.htm</x:v>
      </x:c>
      <x:c r="S2431" s="2" t="str"/>
      <x:c r="T2431" s="2" t="str"/>
    </x:row>
    <x:row r="2432" ht="24" customHeight="1">
      <x:c r="C2432" s="2" t="str">
        <x:v>Historical Inputs!F2432</x:v>
      </x:c>
      <x:c r="D2432" s="2" t="str">
        <x:v>GS</x:v>
      </x:c>
      <x:c r="E2432" s="2" t="str">
        <x:v>H1 2026</x:v>
      </x:c>
      <x:c r="F2432" s="2" t="str">
        <x:v>intangibles</x:v>
      </x:c>
      <x:c r="G2432" s="2" t="n">
        <x:v>1929</x:v>
      </x:c>
      <x:c r="H2432" s="2" t="str">
        <x:v>USD</x:v>
      </x:c>
      <x:c r="I2432" s="2" t="str">
        <x:v>2026-06-30</x:v>
      </x:c>
      <x:c r="J2432" s="2" t="str">
        <x:v>2026-08-03</x:v>
      </x:c>
      <x:c r="K2432" s="2" t="str">
        <x:v>0000886982-26-000297</x:v>
      </x:c>
      <x:c r="L2432" s="2" t="str">
        <x:v>data/raw/filings/GS_0000886982-26-000297_gs-20260630.htm</x:v>
      </x:c>
      <x:c r="M2432" s="2" t="str">
        <x:v>https://www.sec.gov/Archives/edgar/data/886982/000088698226000297/gs-20260630.htm</x:v>
      </x:c>
      <x:c r="N2432" s="2" t="str">
        <x:v>f-4453</x:v>
      </x:c>
      <x:c r="O2432" s="2" t="str"/>
      <x:c r="P2432" s="2" t="str">
        <x:v>Exact XBRL anchor</x:v>
      </x:c>
      <x:c r="Q2432" s="2" t="str">
        <x:v>Intangible Assets, Net (Excluding Goodwill)</x:v>
      </x:c>
      <x:c r="R2432" s="2" t="str">
        <x:v>highlighted/GS_0000886982-26-000297_gs-20260630.htm</x:v>
      </x:c>
      <x:c r="S2432" s="2" t="str"/>
      <x:c r="T2432" s="2" t="str"/>
    </x:row>
    <x:row r="2433" ht="24" customHeight="1">
      <x:c r="C2433" s="2" t="str">
        <x:v>Historical Inputs!F2433</x:v>
      </x:c>
      <x:c r="D2433" s="2" t="str">
        <x:v>GS</x:v>
      </x:c>
      <x:c r="E2433" s="2" t="str">
        <x:v>H1 2026</x:v>
      </x:c>
      <x:c r="F2433" s="2" t="str">
        <x:v>intangibles_total</x:v>
      </x:c>
      <x:c r="G2433" s="2" t="str">
        <x:v>n.a.</x:v>
      </x:c>
      <x:c r="H2433" s="2" t="str">
        <x:v>USDm</x:v>
      </x:c>
      <x:c r="I2433" s="2" t="str">
        <x:v>2026-06-30</x:v>
      </x:c>
      <x:c r="J2433" s="2" t="str"/>
      <x:c r="K2433" s="2" t="str"/>
      <x:c r="L2433" s="2" t="str"/>
      <x:c r="M2433" s="2" t="str"/>
      <x:c r="N2433" s="2" t="str"/>
      <x:c r="O2433" s="2" t="str"/>
      <x:c r="P2433" s="2" t="str">
        <x:v>Not reported / unavailable</x:v>
      </x:c>
      <x:c r="Q2433" s="2" t="str">
        <x:v>Reported goodwill and intangible assets combined</x:v>
      </x:c>
      <x:c r="R2433" s="2" t="str"/>
      <x:c r="S2433" s="2" t="str"/>
      <x:c r="T2433" s="2" t="str"/>
    </x:row>
    <x:row r="2434" ht="24" customHeight="1">
      <x:c r="C2434" s="2" t="str">
        <x:v>Historical Inputs!F2434</x:v>
      </x:c>
      <x:c r="D2434" s="2" t="str">
        <x:v>GS</x:v>
      </x:c>
      <x:c r="E2434" s="2" t="str">
        <x:v>H1 2026</x:v>
      </x:c>
      <x:c r="F2434" s="2" t="str">
        <x:v>shares_end</x:v>
      </x:c>
      <x:c r="G2434" s="2" t="n">
        <x:v>291.442355</x:v>
      </x:c>
      <x:c r="H2434" s="2" t="str">
        <x:v>shares</x:v>
      </x:c>
      <x:c r="I2434" s="2" t="str">
        <x:v>2026-06-30</x:v>
      </x:c>
      <x:c r="J2434" s="2" t="str">
        <x:v>2026-08-03</x:v>
      </x:c>
      <x:c r="K2434" s="2" t="str">
        <x:v>0000886982-26-000297</x:v>
      </x:c>
      <x:c r="L2434" s="2" t="str">
        <x:v>data/raw/filings/GS_0000886982-26-000297_gs-20260630.htm</x:v>
      </x:c>
      <x:c r="M2434" s="2" t="str">
        <x:v>https://www.sec.gov/Archives/edgar/data/886982/000088698226000297/gs-20260630.htm</x:v>
      </x:c>
      <x:c r="N2434" s="2" t="str">
        <x:v>f-280</x:v>
      </x:c>
      <x:c r="O2434" s="2" t="str"/>
      <x:c r="P2434" s="2" t="str">
        <x:v>Exact XBRL anchor</x:v>
      </x:c>
      <x:c r="Q2434" s="2" t="str">
        <x:v>Common Stock, Shares, Outstanding</x:v>
      </x:c>
      <x:c r="R2434" s="2" t="str">
        <x:v>highlighted/GS_0000886982-26-000297_gs-20260630.htm</x:v>
      </x:c>
      <x:c r="S2434" s="2" t="str"/>
      <x:c r="T2434" s="2" t="str"/>
    </x:row>
    <x:row r="2435" ht="24" customHeight="1">
      <x:c r="C2435" s="2" t="str">
        <x:v>Historical Inputs!F2435</x:v>
      </x:c>
      <x:c r="D2435" s="2" t="str">
        <x:v>GS</x:v>
      </x:c>
      <x:c r="E2435" s="2" t="str">
        <x:v>H1 2026</x:v>
      </x:c>
      <x:c r="F2435" s="2" t="str">
        <x:v>shares_issued</x:v>
      </x:c>
      <x:c r="G2435" s="2" t="n">
        <x:v>936.34162</x:v>
      </x:c>
      <x:c r="H2435" s="2" t="str">
        <x:v>shares</x:v>
      </x:c>
      <x:c r="I2435" s="2" t="str">
        <x:v>2026-06-30</x:v>
      </x:c>
      <x:c r="J2435" s="2" t="str">
        <x:v>2026-08-03</x:v>
      </x:c>
      <x:c r="K2435" s="2" t="str">
        <x:v>0000886982-26-000297</x:v>
      </x:c>
      <x:c r="L2435" s="2" t="str">
        <x:v>data/raw/filings/GS_0000886982-26-000297_gs-20260630.htm</x:v>
      </x:c>
      <x:c r="M2435" s="2" t="str">
        <x:v>https://www.sec.gov/Archives/edgar/data/886982/000088698226000297/gs-20260630.htm</x:v>
      </x:c>
      <x:c r="N2435" s="2" t="str">
        <x:v>f-278</x:v>
      </x:c>
      <x:c r="O2435" s="2" t="str"/>
      <x:c r="P2435" s="2" t="str">
        <x:v>Exact XBRL anchor</x:v>
      </x:c>
      <x:c r="Q2435" s="2" t="str">
        <x:v>Common Stock, Shares, Issued</x:v>
      </x:c>
      <x:c r="R2435" s="2" t="str">
        <x:v>highlighted/GS_0000886982-26-000297_gs-20260630.htm</x:v>
      </x:c>
      <x:c r="S2435" s="2" t="str"/>
      <x:c r="T2435" s="2" t="str"/>
    </x:row>
    <x:row r="2436" ht="24" customHeight="1">
      <x:c r="C2436" s="2" t="str">
        <x:v>Historical Inputs!F2436</x:v>
      </x:c>
      <x:c r="D2436" s="2" t="str">
        <x:v>GS</x:v>
      </x:c>
      <x:c r="E2436" s="2" t="str">
        <x:v>H1 2026</x:v>
      </x:c>
      <x:c r="F2436" s="2" t="str">
        <x:v>shares_treasury</x:v>
      </x:c>
      <x:c r="G2436" s="2" t="str">
        <x:v>n.a.</x:v>
      </x:c>
      <x:c r="H2436" s="2" t="str">
        <x:v>million</x:v>
      </x:c>
      <x:c r="I2436" s="2" t="str">
        <x:v>2026-06-30</x:v>
      </x:c>
      <x:c r="J2436" s="2" t="str"/>
      <x:c r="K2436" s="2" t="str"/>
      <x:c r="L2436" s="2" t="str"/>
      <x:c r="M2436" s="2" t="str"/>
      <x:c r="N2436" s="2" t="str"/>
      <x:c r="O2436" s="2" t="str"/>
      <x:c r="P2436" s="2" t="str">
        <x:v>Not reported / unavailable</x:v>
      </x:c>
      <x:c r="Q2436" s="2" t="str">
        <x:v>Shares Treasury</x:v>
      </x:c>
      <x:c r="R2436" s="2" t="str"/>
      <x:c r="S2436" s="2" t="str"/>
      <x:c r="T2436" s="2" t="str"/>
    </x:row>
    <x:row r="2437" ht="24" customHeight="1">
      <x:c r="C2437" s="2" t="str">
        <x:v>Historical Inputs!F2437</x:v>
      </x:c>
      <x:c r="D2437" s="2" t="str">
        <x:v>GS</x:v>
      </x:c>
      <x:c r="E2437" s="2" t="str">
        <x:v>H1 2026</x:v>
      </x:c>
      <x:c r="F2437" s="2" t="str">
        <x:v>deposits</x:v>
      </x:c>
      <x:c r="G2437" s="2" t="n">
        <x:v>557955</x:v>
      </x:c>
      <x:c r="H2437" s="2" t="str">
        <x:v>USD</x:v>
      </x:c>
      <x:c r="I2437" s="2" t="str">
        <x:v>2026-06-30</x:v>
      </x:c>
      <x:c r="J2437" s="2" t="str">
        <x:v>2026-08-03</x:v>
      </x:c>
      <x:c r="K2437" s="2" t="str">
        <x:v>0000886982-26-000297</x:v>
      </x:c>
      <x:c r="L2437" s="2" t="str">
        <x:v>data/raw/filings/GS_0000886982-26-000297_gs-20260630.htm</x:v>
      </x:c>
      <x:c r="M2437" s="2" t="str">
        <x:v>https://www.sec.gov/Archives/edgar/data/886982/000088698226000297/gs-20260630.htm</x:v>
      </x:c>
      <x:c r="N2437" s="2" t="str">
        <x:v>f-4490</x:v>
      </x:c>
      <x:c r="O2437" s="2" t="str"/>
      <x:c r="P2437" s="2" t="str">
        <x:v>Exact XBRL anchor</x:v>
      </x:c>
      <x:c r="Q2437" s="2" t="str">
        <x:v>Deposits</x:v>
      </x:c>
      <x:c r="R2437" s="2" t="str">
        <x:v>highlighted/GS_0000886982-26-000297_gs-20260630.htm</x:v>
      </x:c>
      <x:c r="S2437" s="2" t="str"/>
      <x:c r="T2437" s="2" t="str"/>
    </x:row>
    <x:row r="2438" ht="24" customHeight="1">
      <x:c r="C2438" s="2" t="str">
        <x:v>Historical Inputs!F2438</x:v>
      </x:c>
      <x:c r="D2438" s="2" t="str">
        <x:v>GS</x:v>
      </x:c>
      <x:c r="E2438" s="2" t="str">
        <x:v>H1 2026</x:v>
      </x:c>
      <x:c r="F2438" s="2" t="str">
        <x:v>loans_gross</x:v>
      </x:c>
      <x:c r="G2438" s="2" t="n">
        <x:v>263076</x:v>
      </x:c>
      <x:c r="H2438" s="2" t="str">
        <x:v>USD</x:v>
      </x:c>
      <x:c r="I2438" s="2" t="str">
        <x:v>2026-06-30</x:v>
      </x:c>
      <x:c r="J2438" s="2" t="str">
        <x:v>2026-08-03</x:v>
      </x:c>
      <x:c r="K2438" s="2" t="str">
        <x:v>0000886982-26-000297</x:v>
      </x:c>
      <x:c r="L2438" s="2" t="str">
        <x:v>data/raw/filings/GS_0000886982-26-000297_gs-20260630.htm</x:v>
      </x:c>
      <x:c r="M2438" s="2" t="str">
        <x:v>https://www.sec.gov/Archives/edgar/data/886982/000088698226000297/gs-20260630.htm</x:v>
      </x:c>
      <x:c r="N2438" s="2" t="str"/>
      <x:c r="O2438" s="2" t="str"/>
      <x:c r="P2438" s="2" t="str">
        <x:v>Verified original table row</x:v>
      </x:c>
      <x:c r="Q2438" s="2" t="str">
        <x:v>Gross loans and leases selected definition</x:v>
      </x:c>
      <x:c r="R2438" s="2" t="str">
        <x:v>highlighted/GS_0000886982-26-000297_gs-20260630.htm</x:v>
      </x:c>
      <x:c r="S2438" s="2" t="str"/>
      <x:c r="T2438" s="2" t="str"/>
    </x:row>
    <x:row r="2439" ht="24" customHeight="1">
      <x:c r="C2439" s="2" t="str">
        <x:v>Historical Inputs!F2439</x:v>
      </x:c>
      <x:c r="D2439" s="2" t="str">
        <x:v>GS</x:v>
      </x:c>
      <x:c r="E2439" s="2" t="str">
        <x:v>H1 2026</x:v>
      </x:c>
      <x:c r="F2439" s="2" t="str">
        <x:v>loans_net</x:v>
      </x:c>
      <x:c r="G2439" s="2" t="str">
        <x:v>n.a.</x:v>
      </x:c>
      <x:c r="H2439" s="2" t="str">
        <x:v>USDm</x:v>
      </x:c>
      <x:c r="I2439" s="2" t="str">
        <x:v>2026-06-30</x:v>
      </x:c>
      <x:c r="J2439" s="2" t="str"/>
      <x:c r="K2439" s="2" t="str"/>
      <x:c r="L2439" s="2" t="str"/>
      <x:c r="M2439" s="2" t="str"/>
      <x:c r="N2439" s="2" t="str"/>
      <x:c r="O2439" s="2" t="str"/>
      <x:c r="P2439" s="2" t="str">
        <x:v>Not reported / unavailable</x:v>
      </x:c>
      <x:c r="Q2439" s="2" t="str">
        <x:v>Net loans after allowance selected definition</x:v>
      </x:c>
      <x:c r="R2439" s="2" t="str"/>
      <x:c r="S2439" s="2" t="str"/>
      <x:c r="T2439" s="2" t="str"/>
    </x:row>
    <x:row r="2440" ht="24" customHeight="1">
      <x:c r="C2440" s="2" t="str">
        <x:v>Historical Inputs!F2440</x:v>
      </x:c>
      <x:c r="D2440" s="2" t="str">
        <x:v>GS</x:v>
      </x:c>
      <x:c r="E2440" s="2" t="str">
        <x:v>H1 2026</x:v>
      </x:c>
      <x:c r="F2440" s="2" t="str">
        <x:v>allowance</x:v>
      </x:c>
      <x:c r="G2440" s="2" t="n">
        <x:v>2188</x:v>
      </x:c>
      <x:c r="H2440" s="2" t="str">
        <x:v>USD</x:v>
      </x:c>
      <x:c r="I2440" s="2" t="str">
        <x:v>2026-06-30</x:v>
      </x:c>
      <x:c r="J2440" s="2" t="str">
        <x:v>2026-08-03</x:v>
      </x:c>
      <x:c r="K2440" s="2" t="str">
        <x:v>0000886982-26-000297</x:v>
      </x:c>
      <x:c r="L2440" s="2" t="str">
        <x:v>data/raw/filings/GS_0000886982-26-000297_gs-20260630.htm</x:v>
      </x:c>
      <x:c r="M2440" s="2" t="str">
        <x:v>https://www.sec.gov/Archives/edgar/data/886982/000088698226000297/gs-20260630.htm</x:v>
      </x:c>
      <x:c r="N2440" s="2" t="str">
        <x:v>f-4074</x:v>
      </x:c>
      <x:c r="O2440" s="2" t="str"/>
      <x:c r="P2440" s="2" t="str">
        <x:v>Exact XBRL anchor</x:v>
      </x:c>
      <x:c r="Q2440" s="2" t="str">
        <x:v>Financing Receivable, Allowance for Credit Loss</x:v>
      </x:c>
      <x:c r="R2440" s="2" t="str">
        <x:v>highlighted/GS_0000886982-26-000297_gs-20260630.htm</x:v>
      </x:c>
      <x:c r="S2440" s="2" t="str"/>
      <x:c r="T2440" s="2" t="str"/>
    </x:row>
    <x:row r="2441" ht="24" customHeight="1">
      <x:c r="C2441" s="2" t="str">
        <x:v>Historical Inputs!F2441</x:v>
      </x:c>
      <x:c r="D2441" s="2" t="str">
        <x:v>GS</x:v>
      </x:c>
      <x:c r="E2441" s="2" t="str">
        <x:v>H1 2026</x:v>
      </x:c>
      <x:c r="F2441" s="2" t="str">
        <x:v>nonaccrual</x:v>
      </x:c>
      <x:c r="G2441" s="2" t="str">
        <x:v>n.a.</x:v>
      </x:c>
      <x:c r="H2441" s="2" t="str">
        <x:v>USDm</x:v>
      </x:c>
      <x:c r="I2441" s="2" t="str">
        <x:v>2026-06-30</x:v>
      </x:c>
      <x:c r="J2441" s="2" t="str"/>
      <x:c r="K2441" s="2" t="str"/>
      <x:c r="L2441" s="2" t="str"/>
      <x:c r="M2441" s="2" t="str"/>
      <x:c r="N2441" s="2" t="str"/>
      <x:c r="O2441" s="2" t="str"/>
      <x:c r="P2441" s="2" t="str">
        <x:v>Not reported / unavailable</x:v>
      </x:c>
      <x:c r="Q2441" s="2" t="str">
        <x:v>Nonaccrual</x:v>
      </x:c>
      <x:c r="R2441" s="2" t="str"/>
      <x:c r="S2441" s="2" t="str"/>
      <x:c r="T2441" s="2" t="str"/>
    </x:row>
    <x:row r="2442" ht="24" customHeight="1">
      <x:c r="C2442" s="2" t="str">
        <x:v>Historical Inputs!F2442</x:v>
      </x:c>
      <x:c r="D2442" s="2" t="str">
        <x:v>GS</x:v>
      </x:c>
      <x:c r="E2442" s="2" t="str">
        <x:v>H1 2026</x:v>
      </x:c>
      <x:c r="F2442" s="2" t="str">
        <x:v>cash</x:v>
      </x:c>
      <x:c r="G2442" s="2" t="n">
        <x:v>187266</x:v>
      </x:c>
      <x:c r="H2442" s="2" t="str">
        <x:v>USD</x:v>
      </x:c>
      <x:c r="I2442" s="2" t="str">
        <x:v>2026-06-30</x:v>
      </x:c>
      <x:c r="J2442" s="2" t="str">
        <x:v>2026-08-03</x:v>
      </x:c>
      <x:c r="K2442" s="2" t="str">
        <x:v>0000886982-26-000297</x:v>
      </x:c>
      <x:c r="L2442" s="2" t="str">
        <x:v>data/raw/filings/GS_0000886982-26-000297_gs-20260630.htm</x:v>
      </x:c>
      <x:c r="M2442" s="2" t="str">
        <x:v>https://www.sec.gov/Archives/edgar/data/886982/000088698226000297/gs-20260630.htm</x:v>
      </x:c>
      <x:c r="N2442" s="2" t="str">
        <x:v>f-200</x:v>
      </x:c>
      <x:c r="O2442" s="2" t="str"/>
      <x:c r="P2442" s="2" t="str">
        <x:v>Exact XBRL anchor</x:v>
      </x:c>
      <x:c r="Q2442" s="2" t="str">
        <x:v>Cash and Cash Equivalents, at Carrying Value</x:v>
      </x:c>
      <x:c r="R2442" s="2" t="str">
        <x:v>highlighted/GS_0000886982-26-000297_gs-20260630.htm</x:v>
      </x:c>
      <x:c r="S2442" s="2" t="str"/>
      <x:c r="T2442" s="2" t="str"/>
    </x:row>
    <x:row r="2443" ht="24" customHeight="1">
      <x:c r="C2443" s="2" t="str">
        <x:v>Historical Inputs!F2443</x:v>
      </x:c>
      <x:c r="D2443" s="2" t="str">
        <x:v>GS</x:v>
      </x:c>
      <x:c r="E2443" s="2" t="str">
        <x:v>H1 2026</x:v>
      </x:c>
      <x:c r="F2443" s="2" t="str">
        <x:v>aoci</x:v>
      </x:c>
      <x:c r="G2443" s="2" t="n">
        <x:v>-2856</x:v>
      </x:c>
      <x:c r="H2443" s="2" t="str">
        <x:v>USD</x:v>
      </x:c>
      <x:c r="I2443" s="2" t="str">
        <x:v>2026-06-30</x:v>
      </x:c>
      <x:c r="J2443" s="2" t="str">
        <x:v>2026-08-03</x:v>
      </x:c>
      <x:c r="K2443" s="2" t="str">
        <x:v>0000886982-26-000297</x:v>
      </x:c>
      <x:c r="L2443" s="2" t="str">
        <x:v>data/raw/filings/GS_0000886982-26-000297_gs-20260630.htm</x:v>
      </x:c>
      <x:c r="M2443" s="2" t="str">
        <x:v>https://www.sec.gov/Archives/edgar/data/886982/000088698226000297/gs-20260630.htm</x:v>
      </x:c>
      <x:c r="N2443" s="2" t="str">
        <x:v>f-292</x:v>
      </x:c>
      <x:c r="O2443" s="2" t="str"/>
      <x:c r="P2443" s="2" t="str">
        <x:v>Exact XBRL anchor</x:v>
      </x:c>
      <x:c r="Q2443" s="2" t="str">
        <x:v>Accumulated Other Comprehensive Income (Loss), Net of Tax</x:v>
      </x:c>
      <x:c r="R2443" s="2" t="str">
        <x:v>highlighted/GS_0000886982-26-000297_gs-20260630.htm</x:v>
      </x:c>
      <x:c r="S2443" s="2" t="str"/>
      <x:c r="T2443" s="2" t="str"/>
    </x:row>
    <x:row r="2444" ht="24" customHeight="1">
      <x:c r="C2444" s="2" t="str">
        <x:v>Historical Inputs!F2444</x:v>
      </x:c>
      <x:c r="D2444" s="2" t="str">
        <x:v>GS</x:v>
      </x:c>
      <x:c r="E2444" s="2" t="str">
        <x:v>H1 2026</x:v>
      </x:c>
      <x:c r="F2444" s="2" t="str">
        <x:v>nii</x:v>
      </x:c>
      <x:c r="G2444" s="2" t="n">
        <x:v>7509</x:v>
      </x:c>
      <x:c r="H2444" s="2" t="str">
        <x:v>USD</x:v>
      </x:c>
      <x:c r="I2444" s="2" t="str">
        <x:v>2026-06-30</x:v>
      </x:c>
      <x:c r="J2444" s="2" t="str">
        <x:v>2026-08-03</x:v>
      </x:c>
      <x:c r="K2444" s="2" t="str">
        <x:v>0000886982-26-000297</x:v>
      </x:c>
      <x:c r="L2444" s="2" t="str">
        <x:v>data/raw/filings/GS_0000886982-26-000297_gs-20260630.htm</x:v>
      </x:c>
      <x:c r="M2444" s="2" t="str">
        <x:v>https://www.sec.gov/Archives/edgar/data/886982/000088698226000297/gs-20260630.htm</x:v>
      </x:c>
      <x:c r="N2444" s="2" t="str">
        <x:v>f-5873</x:v>
      </x:c>
      <x:c r="O2444" s="2" t="str"/>
      <x:c r="P2444" s="2" t="str">
        <x:v>Exact XBRL anchor</x:v>
      </x:c>
      <x:c r="Q2444" s="2" t="str">
        <x:v>Interest Income (Expense), Net</x:v>
      </x:c>
      <x:c r="R2444" s="2" t="str">
        <x:v>highlighted/GS_0000886982-26-000297_gs-20260630.htm</x:v>
      </x:c>
      <x:c r="S2444" s="2" t="str">
        <x:v>highlighted/GS_H12026_2026-q2-results.pdf</x:v>
      </x:c>
      <x:c r="T2444" s="2" t="str">
        <x:v>10</x:v>
      </x:c>
    </x:row>
    <x:row r="2445" ht="24" customHeight="1">
      <x:c r="C2445" s="2" t="str">
        <x:v>Historical Inputs!F2445</x:v>
      </x:c>
      <x:c r="D2445" s="2" t="str">
        <x:v>GS</x:v>
      </x:c>
      <x:c r="E2445" s="2" t="str">
        <x:v>H1 2026</x:v>
      </x:c>
      <x:c r="F2445" s="2" t="str">
        <x:v>noninterest_income</x:v>
      </x:c>
      <x:c r="G2445" s="2" t="n">
        <x:v>30056</x:v>
      </x:c>
      <x:c r="H2445" s="2" t="str">
        <x:v>USD</x:v>
      </x:c>
      <x:c r="I2445" s="2" t="str">
        <x:v>2026-06-30</x:v>
      </x:c>
      <x:c r="J2445" s="2" t="str">
        <x:v>2026-08-03</x:v>
      </x:c>
      <x:c r="K2445" s="2" t="str">
        <x:v>0000886982-26-000297</x:v>
      </x:c>
      <x:c r="L2445" s="2" t="str">
        <x:v>data/raw/filings/GS_0000886982-26-000297_gs-20260630.htm</x:v>
      </x:c>
      <x:c r="M2445" s="2" t="str">
        <x:v>https://www.sec.gov/Archives/edgar/data/886982/000088698226000297/gs-20260630.htm</x:v>
      </x:c>
      <x:c r="N2445" s="2" t="str">
        <x:v>f-5869</x:v>
      </x:c>
      <x:c r="O2445" s="2" t="str"/>
      <x:c r="P2445" s="2" t="str">
        <x:v>Exact XBRL anchor</x:v>
      </x:c>
      <x:c r="Q2445" s="2" t="str">
        <x:v>Noninterest Income</x:v>
      </x:c>
      <x:c r="R2445" s="2" t="str">
        <x:v>highlighted/GS_0000886982-26-000297_gs-20260630.htm</x:v>
      </x:c>
      <x:c r="S2445" s="2" t="str">
        <x:v>highlighted/GS_H12026_2026-q2-results.pdf</x:v>
      </x:c>
      <x:c r="T2445" s="2" t="str">
        <x:v>10</x:v>
      </x:c>
    </x:row>
    <x:row r="2446" ht="24" customHeight="1">
      <x:c r="C2446" s="2" t="str">
        <x:v>Historical Inputs!F2446</x:v>
      </x:c>
      <x:c r="D2446" s="2" t="str">
        <x:v>GS</x:v>
      </x:c>
      <x:c r="E2446" s="2" t="str">
        <x:v>H1 2026</x:v>
      </x:c>
      <x:c r="F2446" s="2" t="str">
        <x:v>revenue_reported</x:v>
      </x:c>
      <x:c r="G2446" s="2" t="n">
        <x:v>37565</x:v>
      </x:c>
      <x:c r="H2446" s="2" t="str">
        <x:v>USD</x:v>
      </x:c>
      <x:c r="I2446" s="2" t="str">
        <x:v>2026-06-30</x:v>
      </x:c>
      <x:c r="J2446" s="2" t="str">
        <x:v>2026-08-03</x:v>
      </x:c>
      <x:c r="K2446" s="2" t="str">
        <x:v>0000886982-26-000297</x:v>
      </x:c>
      <x:c r="L2446" s="2" t="str">
        <x:v>data/raw/filings/GS_0000886982-26-000297_gs-20260630.htm</x:v>
      </x:c>
      <x:c r="M2446" s="2" t="str">
        <x:v>https://www.sec.gov/Archives/edgar/data/886982/000088698226000297/gs-20260630.htm</x:v>
      </x:c>
      <x:c r="N2446" s="2" t="str">
        <x:v>f-5985</x:v>
      </x:c>
      <x:c r="O2446" s="2" t="str"/>
      <x:c r="P2446" s="2" t="str">
        <x:v>Exact XBRL anchor</x:v>
      </x:c>
      <x:c r="Q2446" s="2" t="str">
        <x:v>Revenues, Net of Interest Expense</x:v>
      </x:c>
      <x:c r="R2446" s="2" t="str">
        <x:v>highlighted/GS_0000886982-26-000297_gs-20260630.htm</x:v>
      </x:c>
      <x:c r="S2446" s="2" t="str">
        <x:v>highlighted/GS_H12026_2026-q2-results.pdf</x:v>
      </x:c>
      <x:c r="T2446" s="2" t="str">
        <x:v>8,10</x:v>
      </x:c>
    </x:row>
    <x:row r="2447" ht="24" customHeight="1">
      <x:c r="C2447" s="2" t="str">
        <x:v>Historical Inputs!F2447</x:v>
      </x:c>
      <x:c r="D2447" s="2" t="str">
        <x:v>GS</x:v>
      </x:c>
      <x:c r="E2447" s="2" t="str">
        <x:v>H1 2026</x:v>
      </x:c>
      <x:c r="F2447" s="2" t="str">
        <x:v>opex</x:v>
      </x:c>
      <x:c r="G2447" s="2" t="n">
        <x:v>22099</x:v>
      </x:c>
      <x:c r="H2447" s="2" t="str">
        <x:v>USD</x:v>
      </x:c>
      <x:c r="I2447" s="2" t="str">
        <x:v>2026-06-30</x:v>
      </x:c>
      <x:c r="J2447" s="2" t="str">
        <x:v>2026-08-03</x:v>
      </x:c>
      <x:c r="K2447" s="2" t="str">
        <x:v>0000886982-26-000297</x:v>
      </x:c>
      <x:c r="L2447" s="2" t="str">
        <x:v>data/raw/filings/GS_0000886982-26-000297_gs-20260630.htm</x:v>
      </x:c>
      <x:c r="M2447" s="2" t="str">
        <x:v>https://www.sec.gov/Archives/edgar/data/886982/000088698226000297/gs-20260630.htm</x:v>
      </x:c>
      <x:c r="N2447" s="2" t="str">
        <x:v>f-5893</x:v>
      </x:c>
      <x:c r="O2447" s="2" t="str"/>
      <x:c r="P2447" s="2" t="str">
        <x:v>Exact XBRL anchor</x:v>
      </x:c>
      <x:c r="Q2447" s="2" t="str">
        <x:v>Noninterest Expense</x:v>
      </x:c>
      <x:c r="R2447" s="2" t="str">
        <x:v>highlighted/GS_0000886982-26-000297_gs-20260630.htm</x:v>
      </x:c>
      <x:c r="S2447" s="2" t="str">
        <x:v>highlighted/GS_H12026_2026-q2-results.pdf</x:v>
      </x:c>
      <x:c r="T2447" s="2" t="str">
        <x:v>10</x:v>
      </x:c>
    </x:row>
    <x:row r="2448" ht="24" customHeight="1">
      <x:c r="C2448" s="2" t="str">
        <x:v>Historical Inputs!F2448</x:v>
      </x:c>
      <x:c r="D2448" s="2" t="str">
        <x:v>GS</x:v>
      </x:c>
      <x:c r="E2448" s="2" t="str">
        <x:v>H1 2026</x:v>
      </x:c>
      <x:c r="F2448" s="2" t="str">
        <x:v>provision</x:v>
      </x:c>
      <x:c r="G2448" s="2" t="n">
        <x:v>417</x:v>
      </x:c>
      <x:c r="H2448" s="2" t="str">
        <x:v>USD</x:v>
      </x:c>
      <x:c r="I2448" s="2" t="str">
        <x:v>2026-06-30</x:v>
      </x:c>
      <x:c r="J2448" s="2" t="str">
        <x:v>2026-08-03</x:v>
      </x:c>
      <x:c r="K2448" s="2" t="str">
        <x:v>0000886982-26-000297</x:v>
      </x:c>
      <x:c r="L2448" s="2" t="str">
        <x:v>data/raw/filings/GS_0000886982-26-000297_gs-20260630.htm</x:v>
      </x:c>
      <x:c r="M2448" s="2" t="str">
        <x:v>https://www.sec.gov/Archives/edgar/data/886982/000088698226000297/gs-20260630.htm</x:v>
      </x:c>
      <x:c r="N2448" s="2" t="str">
        <x:v>f-5881</x:v>
      </x:c>
      <x:c r="O2448" s="2" t="str"/>
      <x:c r="P2448" s="2" t="str">
        <x:v>Exact XBRL anchor</x:v>
      </x:c>
      <x:c r="Q2448" s="2" t="str">
        <x:v>Provision for Loan, Lease, and Other Losses</x:v>
      </x:c>
      <x:c r="R2448" s="2" t="str">
        <x:v>highlighted/GS_0000886982-26-000297_gs-20260630.htm</x:v>
      </x:c>
      <x:c r="S2448" s="2" t="str">
        <x:v>highlighted/GS_H12026_2026-q2-results.pdf</x:v>
      </x:c>
      <x:c r="T2448" s="2" t="str">
        <x:v>10</x:v>
      </x:c>
    </x:row>
    <x:row r="2449" ht="24" customHeight="1">
      <x:c r="C2449" s="2" t="str">
        <x:v>Historical Inputs!F2449</x:v>
      </x:c>
      <x:c r="D2449" s="2" t="str">
        <x:v>GS</x:v>
      </x:c>
      <x:c r="E2449" s="2" t="str">
        <x:v>H1 2026</x:v>
      </x:c>
      <x:c r="F2449" s="2" t="str">
        <x:v>pretax</x:v>
      </x:c>
      <x:c r="G2449" s="2" t="n">
        <x:v>15049</x:v>
      </x:c>
      <x:c r="H2449" s="2" t="str">
        <x:v>USD</x:v>
      </x:c>
      <x:c r="I2449" s="2" t="str">
        <x:v>2026-06-30</x:v>
      </x:c>
      <x:c r="J2449" s="2" t="str">
        <x:v>2026-08-03</x:v>
      </x:c>
      <x:c r="K2449" s="2" t="str">
        <x:v>0000886982-26-000297</x:v>
      </x:c>
      <x:c r="L2449" s="2" t="str">
        <x:v>data/raw/filings/GS_0000886982-26-000297_gs-20260630.htm</x:v>
      </x:c>
      <x:c r="M2449" s="2" t="str">
        <x:v>https://www.sec.gov/Archives/edgar/data/886982/000088698226000297/gs-20260630.htm</x:v>
      </x:c>
      <x:c r="N2449" s="2" t="str">
        <x:v>f-6001</x:v>
      </x:c>
      <x:c r="O2449" s="2" t="str"/>
      <x:c r="P2449" s="2" t="str">
        <x:v>Exact XBRL anchor</x:v>
      </x:c>
      <x:c r="Q2449" s="2" t="str">
        <x:v>Income (Loss) from Continuing Operations before Income Taxes, Noncontrolling Interest</x:v>
      </x:c>
      <x:c r="R2449" s="2" t="str">
        <x:v>highlighted/GS_0000886982-26-000297_gs-20260630.htm</x:v>
      </x:c>
      <x:c r="S2449" s="2" t="str">
        <x:v>highlighted/GS_H12026_2026-q2-results.pdf</x:v>
      </x:c>
      <x:c r="T2449" s="2" t="str">
        <x:v>10</x:v>
      </x:c>
    </x:row>
    <x:row r="2450" ht="24" customHeight="1">
      <x:c r="C2450" s="2" t="str">
        <x:v>Historical Inputs!F2450</x:v>
      </x:c>
      <x:c r="D2450" s="2" t="str">
        <x:v>GS</x:v>
      </x:c>
      <x:c r="E2450" s="2" t="str">
        <x:v>H1 2026</x:v>
      </x:c>
      <x:c r="F2450" s="2" t="str">
        <x:v>tax</x:v>
      </x:c>
      <x:c r="G2450" s="2" t="n">
        <x:v>2791</x:v>
      </x:c>
      <x:c r="H2450" s="2" t="str">
        <x:v>USD</x:v>
      </x:c>
      <x:c r="I2450" s="2" t="str">
        <x:v>2026-06-30</x:v>
      </x:c>
      <x:c r="J2450" s="2" t="str">
        <x:v>2026-08-03</x:v>
      </x:c>
      <x:c r="K2450" s="2" t="str">
        <x:v>0000886982-26-000297</x:v>
      </x:c>
      <x:c r="L2450" s="2" t="str">
        <x:v>data/raw/filings/GS_0000886982-26-000297_gs-20260630.htm</x:v>
      </x:c>
      <x:c r="M2450" s="2" t="str">
        <x:v>https://www.sec.gov/Archives/edgar/data/886982/000088698226000297/gs-20260630.htm</x:v>
      </x:c>
      <x:c r="N2450" s="2" t="str">
        <x:v>f-138</x:v>
      </x:c>
      <x:c r="O2450" s="2" t="str"/>
      <x:c r="P2450" s="2" t="str">
        <x:v>Exact XBRL anchor</x:v>
      </x:c>
      <x:c r="Q2450" s="2" t="str">
        <x:v>Income Tax Expense (Benefit)</x:v>
      </x:c>
      <x:c r="R2450" s="2" t="str">
        <x:v>highlighted/GS_0000886982-26-000297_gs-20260630.htm</x:v>
      </x:c>
      <x:c r="S2450" s="2" t="str"/>
      <x:c r="T2450" s="2" t="str"/>
    </x:row>
    <x:row r="2451" ht="24" customHeight="1">
      <x:c r="C2451" s="2" t="str">
        <x:v>Historical Inputs!F2451</x:v>
      </x:c>
      <x:c r="D2451" s="2" t="str">
        <x:v>GS</x:v>
      </x:c>
      <x:c r="E2451" s="2" t="str">
        <x:v>H1 2026</x:v>
      </x:c>
      <x:c r="F2451" s="2" t="str">
        <x:v>net_income</x:v>
      </x:c>
      <x:c r="G2451" s="2" t="n">
        <x:v>12258</x:v>
      </x:c>
      <x:c r="H2451" s="2" t="str">
        <x:v>USD</x:v>
      </x:c>
      <x:c r="I2451" s="2" t="str">
        <x:v>2026-06-30</x:v>
      </x:c>
      <x:c r="J2451" s="2" t="str">
        <x:v>2026-08-03</x:v>
      </x:c>
      <x:c r="K2451" s="2" t="str">
        <x:v>0000886982-26-000297</x:v>
      </x:c>
      <x:c r="L2451" s="2" t="str">
        <x:v>data/raw/filings/GS_0000886982-26-000297_gs-20260630.htm</x:v>
      </x:c>
      <x:c r="M2451" s="2" t="str">
        <x:v>https://www.sec.gov/Archives/edgar/data/886982/000088698226000297/gs-20260630.htm</x:v>
      </x:c>
      <x:c r="N2451" s="2" t="str">
        <x:v>f-5901</x:v>
      </x:c>
      <x:c r="O2451" s="2" t="str"/>
      <x:c r="P2451" s="2" t="str">
        <x:v>Exact XBRL anchor</x:v>
      </x:c>
      <x:c r="Q2451" s="2" t="str">
        <x:v>Net Income (Loss) Attributable to Parent</x:v>
      </x:c>
      <x:c r="R2451" s="2" t="str">
        <x:v>highlighted/GS_0000886982-26-000297_gs-20260630.htm</x:v>
      </x:c>
      <x:c r="S2451" s="2" t="str">
        <x:v>highlighted/GS_H12026_2026-q2-results.pdf</x:v>
      </x:c>
      <x:c r="T2451" s="2" t="str">
        <x:v>10</x:v>
      </x:c>
    </x:row>
    <x:row r="2452" ht="24" customHeight="1">
      <x:c r="C2452" s="2" t="str">
        <x:v>Historical Inputs!F2452</x:v>
      </x:c>
      <x:c r="D2452" s="2" t="str">
        <x:v>GS</x:v>
      </x:c>
      <x:c r="E2452" s="2" t="str">
        <x:v>H1 2026</x:v>
      </x:c>
      <x:c r="F2452" s="2" t="str">
        <x:v>common_income</x:v>
      </x:c>
      <x:c r="G2452" s="2" t="n">
        <x:v>11802</x:v>
      </x:c>
      <x:c r="H2452" s="2" t="str">
        <x:v>USD</x:v>
      </x:c>
      <x:c r="I2452" s="2" t="str">
        <x:v>2026-06-30</x:v>
      </x:c>
      <x:c r="J2452" s="2" t="str">
        <x:v>2026-08-03</x:v>
      </x:c>
      <x:c r="K2452" s="2" t="str">
        <x:v>0000886982-26-000297</x:v>
      </x:c>
      <x:c r="L2452" s="2" t="str">
        <x:v>data/raw/filings/GS_0000886982-26-000297_gs-20260630.htm</x:v>
      </x:c>
      <x:c r="M2452" s="2" t="str">
        <x:v>https://www.sec.gov/Archives/edgar/data/886982/000088698226000297/gs-20260630.htm</x:v>
      </x:c>
      <x:c r="N2452" s="2" t="str">
        <x:v>f-5905</x:v>
      </x:c>
      <x:c r="O2452" s="2" t="str"/>
      <x:c r="P2452" s="2" t="str">
        <x:v>Exact XBRL anchor</x:v>
      </x:c>
      <x:c r="Q2452" s="2" t="str">
        <x:v>Net Income (Loss) Available to Common Stockholders, Basic</x:v>
      </x:c>
      <x:c r="R2452" s="2" t="str">
        <x:v>highlighted/GS_0000886982-26-000297_gs-20260630.htm</x:v>
      </x:c>
      <x:c r="S2452" s="2" t="str">
        <x:v>highlighted/GS_H12026_2026-q2-results.pdf</x:v>
      </x:c>
      <x:c r="T2452" s="2" t="str">
        <x:v>10</x:v>
      </x:c>
    </x:row>
    <x:row r="2453" ht="24" customHeight="1">
      <x:c r="C2453" s="2" t="str">
        <x:v>Historical Inputs!F2453</x:v>
      </x:c>
      <x:c r="D2453" s="2" t="str">
        <x:v>GS</x:v>
      </x:c>
      <x:c r="E2453" s="2" t="str">
        <x:v>H1 2026</x:v>
      </x:c>
      <x:c r="F2453" s="2" t="str">
        <x:v>preferred_div</x:v>
      </x:c>
      <x:c r="G2453" s="2" t="n">
        <x:v>452</x:v>
      </x:c>
      <x:c r="H2453" s="2" t="str">
        <x:v>USD</x:v>
      </x:c>
      <x:c r="I2453" s="2" t="str">
        <x:v>2026-06-30</x:v>
      </x:c>
      <x:c r="J2453" s="2" t="str">
        <x:v>2026-08-03</x:v>
      </x:c>
      <x:c r="K2453" s="2" t="str">
        <x:v>0000886982-26-000297</x:v>
      </x:c>
      <x:c r="L2453" s="2" t="str">
        <x:v>data/raw/filings/GS_0000886982-26-000297_gs-20260630.htm</x:v>
      </x:c>
      <x:c r="M2453" s="2" t="str">
        <x:v>https://www.sec.gov/Archives/edgar/data/886982/000088698226000297/gs-20260630.htm</x:v>
      </x:c>
      <x:c r="N2453" s="2" t="str">
        <x:v>f-5319</x:v>
      </x:c>
      <x:c r="O2453" s="2" t="str"/>
      <x:c r="P2453" s="2" t="str">
        <x:v>Exact XBRL anchor</x:v>
      </x:c>
      <x:c r="Q2453" s="2" t="str">
        <x:v>Dividends, Preferred Stock</x:v>
      </x:c>
      <x:c r="R2453" s="2" t="str">
        <x:v>highlighted/GS_0000886982-26-000297_gs-20260630.htm</x:v>
      </x:c>
      <x:c r="S2453" s="2" t="str"/>
      <x:c r="T2453" s="2" t="str"/>
    </x:row>
    <x:row r="2454" ht="24" customHeight="1">
      <x:c r="C2454" s="2" t="str">
        <x:v>Historical Inputs!F2454</x:v>
      </x:c>
      <x:c r="D2454" s="2" t="str">
        <x:v>GS</x:v>
      </x:c>
      <x:c r="E2454" s="2" t="str">
        <x:v>H1 2026</x:v>
      </x:c>
      <x:c r="F2454" s="2" t="str">
        <x:v>eps</x:v>
      </x:c>
      <x:c r="G2454" s="2" t="n">
        <x:v>38.51</x:v>
      </x:c>
      <x:c r="H2454" s="2" t="str">
        <x:v>USD/shares</x:v>
      </x:c>
      <x:c r="I2454" s="2" t="str">
        <x:v>2026-06-30</x:v>
      </x:c>
      <x:c r="J2454" s="2" t="str">
        <x:v>2026-08-03</x:v>
      </x:c>
      <x:c r="K2454" s="2" t="str">
        <x:v>0000886982-26-000297</x:v>
      </x:c>
      <x:c r="L2454" s="2" t="str">
        <x:v>data/raw/filings/GS_0000886982-26-000297_gs-20260630.htm</x:v>
      </x:c>
      <x:c r="M2454" s="2" t="str">
        <x:v>https://www.sec.gov/Archives/edgar/data/886982/000088698226000297/gs-20260630.htm</x:v>
      </x:c>
      <x:c r="N2454" s="2" t="str">
        <x:v>f-5626</x:v>
      </x:c>
      <x:c r="O2454" s="2" t="str"/>
      <x:c r="P2454" s="2" t="str">
        <x:v>Exact XBRL anchor</x:v>
      </x:c>
      <x:c r="Q2454" s="2" t="str">
        <x:v>Earnings Per Share, Diluted</x:v>
      </x:c>
      <x:c r="R2454" s="2" t="str">
        <x:v>highlighted/GS_0000886982-26-000297_gs-20260630.htm</x:v>
      </x:c>
      <x:c r="S2454" s="2" t="str">
        <x:v>highlighted/GS_H12026_2026-q2-results.pdf</x:v>
      </x:c>
      <x:c r="T2454" s="2" t="str">
        <x:v>10</x:v>
      </x:c>
    </x:row>
    <x:row r="2455" ht="24" customHeight="1">
      <x:c r="C2455" s="2" t="str">
        <x:v>Historical Inputs!F2455</x:v>
      </x:c>
      <x:c r="D2455" s="2" t="str">
        <x:v>GS</x:v>
      </x:c>
      <x:c r="E2455" s="2" t="str">
        <x:v>H1 2026</x:v>
      </x:c>
      <x:c r="F2455" s="2" t="str">
        <x:v>shares_diluted</x:v>
      </x:c>
      <x:c r="G2455" s="2" t="n">
        <x:v>306.5</x:v>
      </x:c>
      <x:c r="H2455" s="2" t="str">
        <x:v>shares</x:v>
      </x:c>
      <x:c r="I2455" s="2" t="str">
        <x:v>2026-06-30</x:v>
      </x:c>
      <x:c r="J2455" s="2" t="str">
        <x:v>2026-08-03</x:v>
      </x:c>
      <x:c r="K2455" s="2" t="str">
        <x:v>0000886982-26-000297</x:v>
      </x:c>
      <x:c r="L2455" s="2" t="str">
        <x:v>data/raw/filings/GS_0000886982-26-000297_gs-20260630.htm</x:v>
      </x:c>
      <x:c r="M2455" s="2" t="str">
        <x:v>https://www.sec.gov/Archives/edgar/data/886982/000088698226000297/gs-20260630.htm</x:v>
      </x:c>
      <x:c r="N2455" s="2" t="str">
        <x:v>f-5618</x:v>
      </x:c>
      <x:c r="O2455" s="2" t="str"/>
      <x:c r="P2455" s="2" t="str">
        <x:v>Exact XBRL anchor</x:v>
      </x:c>
      <x:c r="Q2455" s="2" t="str">
        <x:v>Weighted Average Number of Shares Outstanding, Diluted</x:v>
      </x:c>
      <x:c r="R2455" s="2" t="str">
        <x:v>highlighted/GS_0000886982-26-000297_gs-20260630.htm</x:v>
      </x:c>
      <x:c r="S2455" s="2" t="str">
        <x:v>highlighted/GS_H12026_2026-q2-results.pdf</x:v>
      </x:c>
      <x:c r="T2455" s="2" t="str">
        <x:v>10</x:v>
      </x:c>
    </x:row>
    <x:row r="2456" ht="24" customHeight="1">
      <x:c r="C2456" s="2" t="str">
        <x:v>Historical Inputs!F2456</x:v>
      </x:c>
      <x:c r="D2456" s="2" t="str">
        <x:v>GS</x:v>
      </x:c>
      <x:c r="E2456" s="2" t="str">
        <x:v>H1 2026</x:v>
      </x:c>
      <x:c r="F2456" s="2" t="str">
        <x:v>dps</x:v>
      </x:c>
      <x:c r="G2456" s="2" t="n">
        <x:v>9</x:v>
      </x:c>
      <x:c r="H2456" s="2" t="str">
        <x:v>USD/shares</x:v>
      </x:c>
      <x:c r="I2456" s="2" t="str">
        <x:v>2026-06-30</x:v>
      </x:c>
      <x:c r="J2456" s="2" t="str">
        <x:v>2026-08-03</x:v>
      </x:c>
      <x:c r="K2456" s="2" t="str">
        <x:v>0000886982-26-000297</x:v>
      </x:c>
      <x:c r="L2456" s="2" t="str">
        <x:v>data/raw/filings/GS_0000886982-26-000297_gs-20260630.htm</x:v>
      </x:c>
      <x:c r="M2456" s="2" t="str">
        <x:v>https://www.sec.gov/Archives/edgar/data/886982/000088698226000297/gs-20260630.htm</x:v>
      </x:c>
      <x:c r="N2456" s="2" t="str">
        <x:v>f-5072</x:v>
      </x:c>
      <x:c r="O2456" s="2" t="str"/>
      <x:c r="P2456" s="2" t="str">
        <x:v>Exact XBRL anchor</x:v>
      </x:c>
      <x:c r="Q2456" s="2" t="str">
        <x:v>Common Stock, Dividends, Per Share, Declared</x:v>
      </x:c>
      <x:c r="R2456" s="2" t="str">
        <x:v>highlighted/GS_0000886982-26-000297_gs-20260630.htm</x:v>
      </x:c>
      <x:c r="S2456" s="2" t="str"/>
      <x:c r="T2456" s="2" t="str"/>
    </x:row>
    <x:row r="2457" ht="24" customHeight="1">
      <x:c r="C2457" s="2" t="str">
        <x:v>Historical Inputs!F2457</x:v>
      </x:c>
      <x:c r="D2457" s="2" t="str">
        <x:v>GS</x:v>
      </x:c>
      <x:c r="E2457" s="2" t="str">
        <x:v>H1 2026</x:v>
      </x:c>
      <x:c r="F2457" s="2" t="str">
        <x:v>dividends</x:v>
      </x:c>
      <x:c r="G2457" s="2" t="n">
        <x:v>3191</x:v>
      </x:c>
      <x:c r="H2457" s="2" t="str">
        <x:v>USD</x:v>
      </x:c>
      <x:c r="I2457" s="2" t="str">
        <x:v>2026-06-30</x:v>
      </x:c>
      <x:c r="J2457" s="2" t="str">
        <x:v>2026-08-03</x:v>
      </x:c>
      <x:c r="K2457" s="2" t="str">
        <x:v>0000886982-26-000297</x:v>
      </x:c>
      <x:c r="L2457" s="2" t="str">
        <x:v>data/raw/filings/GS_0000886982-26-000297_gs-20260630.htm</x:v>
      </x:c>
      <x:c r="M2457" s="2" t="str">
        <x:v>https://www.sec.gov/Archives/edgar/data/886982/000088698226000297/gs-20260630.htm</x:v>
      </x:c>
      <x:c r="N2457" s="2" t="str">
        <x:v>f-508</x:v>
      </x:c>
      <x:c r="O2457" s="2" t="str"/>
      <x:c r="P2457" s="2" t="str">
        <x:v>Exact XBRL anchor</x:v>
      </x:c>
      <x:c r="Q2457" s="2" t="str">
        <x:v>Payments of Dividends</x:v>
      </x:c>
      <x:c r="R2457" s="2" t="str">
        <x:v>highlighted/GS_0000886982-26-000297_gs-20260630.htm</x:v>
      </x:c>
      <x:c r="S2457" s="2" t="str"/>
      <x:c r="T2457" s="2" t="str"/>
    </x:row>
    <x:row r="2458" ht="24" customHeight="1">
      <x:c r="C2458" s="2" t="str">
        <x:v>Historical Inputs!F2458</x:v>
      </x:c>
      <x:c r="D2458" s="2" t="str">
        <x:v>GS</x:v>
      </x:c>
      <x:c r="E2458" s="2" t="str">
        <x:v>H1 2026</x:v>
      </x:c>
      <x:c r="F2458" s="2" t="str">
        <x:v>buybacks</x:v>
      </x:c>
      <x:c r="G2458" s="2" t="n">
        <x:v>9000</x:v>
      </x:c>
      <x:c r="H2458" s="2" t="str">
        <x:v>USD</x:v>
      </x:c>
      <x:c r="I2458" s="2" t="str">
        <x:v>2026-06-30</x:v>
      </x:c>
      <x:c r="J2458" s="2" t="str">
        <x:v>2026-08-03</x:v>
      </x:c>
      <x:c r="K2458" s="2" t="str">
        <x:v>0000886982-26-000297</x:v>
      </x:c>
      <x:c r="L2458" s="2" t="str">
        <x:v>data/raw/filings/GS_0000886982-26-000297_gs-20260630.htm</x:v>
      </x:c>
      <x:c r="M2458" s="2" t="str">
        <x:v>https://www.sec.gov/Archives/edgar/data/886982/000088698226000297/gs-20260630.htm</x:v>
      </x:c>
      <x:c r="N2458" s="2" t="str">
        <x:v>f-504</x:v>
      </x:c>
      <x:c r="O2458" s="2" t="str"/>
      <x:c r="P2458" s="2" t="str">
        <x:v>Exact XBRL anchor</x:v>
      </x:c>
      <x:c r="Q2458" s="2" t="str">
        <x:v>Payments for Repurchase of Common Stock</x:v>
      </x:c>
      <x:c r="R2458" s="2" t="str">
        <x:v>highlighted/GS_0000886982-26-000297_gs-20260630.htm</x:v>
      </x:c>
      <x:c r="S2458" s="2" t="str"/>
      <x:c r="T2458" s="2" t="str"/>
    </x:row>
    <x:row r="2459" ht="24" customHeight="1">
      <x:c r="C2459" s="2" t="str">
        <x:v>Historical Inputs!F2459</x:v>
      </x:c>
      <x:c r="D2459" s="2" t="str">
        <x:v>GS</x:v>
      </x:c>
      <x:c r="E2459" s="2" t="str">
        <x:v>H1 2026</x:v>
      </x:c>
      <x:c r="F2459" s="2" t="str">
        <x:v>chargeoffs</x:v>
      </x:c>
      <x:c r="G2459" s="2" t="str">
        <x:v>n.a.</x:v>
      </x:c>
      <x:c r="H2459" s="2" t="str">
        <x:v>USDm</x:v>
      </x:c>
      <x:c r="I2459" s="2" t="str">
        <x:v>2026-06-30</x:v>
      </x:c>
      <x:c r="J2459" s="2" t="str"/>
      <x:c r="K2459" s="2" t="str"/>
      <x:c r="L2459" s="2" t="str"/>
      <x:c r="M2459" s="2" t="str"/>
      <x:c r="N2459" s="2" t="str"/>
      <x:c r="O2459" s="2" t="str"/>
      <x:c r="P2459" s="2" t="str">
        <x:v>Not reported / unavailable</x:v>
      </x:c>
      <x:c r="Q2459" s="2" t="str">
        <x:v>Gross loan charge-offs</x:v>
      </x:c>
      <x:c r="R2459" s="2" t="str"/>
      <x:c r="S2459" s="2" t="str"/>
      <x:c r="T2459" s="2" t="str"/>
    </x:row>
    <x:row r="2460" ht="24" customHeight="1">
      <x:c r="C2460" s="2" t="str">
        <x:v>Historical Inputs!F2460</x:v>
      </x:c>
      <x:c r="D2460" s="2" t="str">
        <x:v>GS</x:v>
      </x:c>
      <x:c r="E2460" s="2" t="str">
        <x:v>H1 2026</x:v>
      </x:c>
      <x:c r="F2460" s="2" t="str">
        <x:v>recoveries</x:v>
      </x:c>
      <x:c r="G2460" s="2" t="str">
        <x:v>n.a.</x:v>
      </x:c>
      <x:c r="H2460" s="2" t="str">
        <x:v>USDm</x:v>
      </x:c>
      <x:c r="I2460" s="2" t="str">
        <x:v>2026-06-30</x:v>
      </x:c>
      <x:c r="J2460" s="2" t="str"/>
      <x:c r="K2460" s="2" t="str"/>
      <x:c r="L2460" s="2" t="str"/>
      <x:c r="M2460" s="2" t="str"/>
      <x:c r="N2460" s="2" t="str"/>
      <x:c r="O2460" s="2" t="str"/>
      <x:c r="P2460" s="2" t="str">
        <x:v>Not reported / unavailable</x:v>
      </x:c>
      <x:c r="Q2460" s="2" t="str">
        <x:v>Loan recoveries</x:v>
      </x:c>
      <x:c r="R2460" s="2" t="str"/>
      <x:c r="S2460" s="2" t="str"/>
      <x:c r="T2460" s="2" t="str"/>
    </x:row>
    <x:row r="2461" ht="24" customHeight="1">
      <x:c r="C2461" s="2" t="str">
        <x:v>Historical Inputs!F2461</x:v>
      </x:c>
      <x:c r="D2461" s="2" t="str">
        <x:v>GS</x:v>
      </x:c>
      <x:c r="E2461" s="2" t="str">
        <x:v>H1 2026</x:v>
      </x:c>
      <x:c r="F2461" s="2" t="str">
        <x:v>rwa</x:v>
      </x:c>
      <x:c r="G2461" s="2" t="str">
        <x:v>n.a.</x:v>
      </x:c>
      <x:c r="H2461" s="2" t="str">
        <x:v>USDm</x:v>
      </x:c>
      <x:c r="I2461" s="2" t="str">
        <x:v>2026-06-30</x:v>
      </x:c>
      <x:c r="J2461" s="2" t="str"/>
      <x:c r="K2461" s="2" t="str"/>
      <x:c r="L2461" s="2" t="str"/>
      <x:c r="M2461" s="2" t="str"/>
      <x:c r="N2461" s="2" t="str"/>
      <x:c r="O2461" s="2" t="str"/>
      <x:c r="P2461" s="2" t="str">
        <x:v>Not reported / unavailable</x:v>
      </x:c>
      <x:c r="Q2461" s="2" t="str">
        <x:v>Risk-weighted assets</x:v>
      </x:c>
      <x:c r="R2461" s="2" t="str"/>
      <x:c r="S2461" s="2" t="str"/>
      <x:c r="T2461" s="2" t="str"/>
    </x:row>
    <x:row r="2462" ht="24" customHeight="1">
      <x:c r="C2462" s="2" t="str">
        <x:v>Historical Inputs!F2462</x:v>
      </x:c>
      <x:c r="D2462" s="2" t="str">
        <x:v>GS</x:v>
      </x:c>
      <x:c r="E2462" s="2" t="str">
        <x:v>H1 2026</x:v>
      </x:c>
      <x:c r="F2462" s="2" t="str">
        <x:v>cet1_reported</x:v>
      </x:c>
      <x:c r="G2462" s="2" t="n">
        <x:v>0.129</x:v>
      </x:c>
      <x:c r="H2462" s="2" t="str">
        <x:v>pure</x:v>
      </x:c>
      <x:c r="I2462" s="2" t="str">
        <x:v>2026-06-30</x:v>
      </x:c>
      <x:c r="J2462" s="2" t="str">
        <x:v>2026-08-03</x:v>
      </x:c>
      <x:c r="K2462" s="2" t="str">
        <x:v>0000886982-26-000297</x:v>
      </x:c>
      <x:c r="L2462" s="2" t="str">
        <x:v>data/raw/filings/GS_0000886982-26-000297_gs-20260630.htm</x:v>
      </x:c>
      <x:c r="M2462" s="2" t="str">
        <x:v>https://www.sec.gov/Archives/edgar/data/886982/000088698226000297/gs-20260630.htm</x:v>
      </x:c>
      <x:c r="N2462" s="2" t="str"/>
      <x:c r="O2462" s="2" t="str"/>
      <x:c r="P2462" s="2" t="str">
        <x:v>Verified original table row</x:v>
      </x:c>
      <x:c r="Q2462" s="2" t="str">
        <x:v>Actual standardized CET1 ratio</x:v>
      </x:c>
      <x:c r="R2462" s="2" t="str">
        <x:v>highlighted/GS_0000886982-26-000297_gs-20260630.htm</x:v>
      </x:c>
      <x:c r="S2462" s="2" t="str">
        <x:v>highlighted/GS_H12026_2026-q2-results.pdf</x:v>
      </x:c>
      <x:c r="T2462" s="2" t="str">
        <x:v>11</x:v>
      </x:c>
    </x:row>
    <x:row r="2463" ht="24" customHeight="1">
      <x:c r="C2463" s="2" t="str">
        <x:v>Historical Inputs!F2463</x:v>
      </x:c>
      <x:c r="D2463" s="2" t="str">
        <x:v>GS</x:v>
      </x:c>
      <x:c r="E2463" s="2" t="str">
        <x:v>H1 2026</x:v>
      </x:c>
      <x:c r="F2463" s="2" t="str">
        <x:v>nim_reported</x:v>
      </x:c>
      <x:c r="G2463" s="2" t="str">
        <x:v>n.a.</x:v>
      </x:c>
      <x:c r="H2463" s="2" t="str">
        <x:v>%</x:v>
      </x:c>
      <x:c r="I2463" s="2" t="str">
        <x:v>2026-06-30</x:v>
      </x:c>
      <x:c r="J2463" s="2" t="str"/>
      <x:c r="K2463" s="2" t="str"/>
      <x:c r="L2463" s="2" t="str"/>
      <x:c r="M2463" s="2" t="str"/>
      <x:c r="N2463" s="2" t="str"/>
      <x:c r="O2463" s="2" t="str"/>
      <x:c r="P2463" s="2" t="str">
        <x:v>Not reported / unavailable</x:v>
      </x:c>
      <x:c r="Q2463" s="2" t="str">
        <x:v>Issuer reported net interest margin</x:v>
      </x:c>
      <x:c r="R2463" s="2" t="str"/>
      <x:c r="S2463" s="2" t="str"/>
      <x:c r="T2463" s="2" t="str"/>
    </x:row>
    <x:row r="2464" ht="24" customHeight="1">
      <x:c r="C2464" s="2" t="str">
        <x:v>Historical Inputs!F2464</x:v>
      </x:c>
      <x:c r="D2464" s="2" t="str">
        <x:v>GS</x:v>
      </x:c>
      <x:c r="E2464" s="2" t="str">
        <x:v>H1 2026</x:v>
      </x:c>
      <x:c r="F2464" s="2" t="str">
        <x:v>bvps_reported</x:v>
      </x:c>
      <x:c r="G2464" s="2" t="n">
        <x:v>367.67</x:v>
      </x:c>
      <x:c r="H2464" s="2" t="str">
        <x:v>USD/shares</x:v>
      </x:c>
      <x:c r="I2464" s="2" t="str">
        <x:v>2026-06-30</x:v>
      </x:c>
      <x:c r="J2464" s="2" t="str">
        <x:v>2026-08-03</x:v>
      </x:c>
      <x:c r="K2464" s="2" t="str">
        <x:v>0000886982-26-000297</x:v>
      </x:c>
      <x:c r="L2464" s="2" t="str">
        <x:v>data/raw/filings/GS_0000886982-26-000297_gs-20260630.htm</x:v>
      </x:c>
      <x:c r="M2464" s="2" t="str">
        <x:v>https://www.sec.gov/Archives/edgar/data/886982/000088698226000297/gs-20260630.htm</x:v>
      </x:c>
      <x:c r="N2464" s="2" t="str"/>
      <x:c r="O2464" s="2" t="str"/>
      <x:c r="P2464" s="2" t="str">
        <x:v>Exact selected original table text</x:v>
      </x:c>
      <x:c r="Q2464" s="2" t="str">
        <x:v>Reported common book value per share</x:v>
      </x:c>
      <x:c r="R2464" s="2" t="str">
        <x:v>highlighted/GS_0000886982-26-000297_gs-20260630.htm</x:v>
      </x:c>
      <x:c r="S2464" s="2" t="str">
        <x:v>highlighted/GS_H12026_2026-q2-results.pdf</x:v>
      </x:c>
      <x:c r="T2464" s="2" t="str">
        <x:v>9</x:v>
      </x:c>
    </x:row>
    <x:row r="2465" ht="24" customHeight="1">
      <x:c r="C2465" s="2" t="str">
        <x:v>Historical Inputs!F2465</x:v>
      </x:c>
      <x:c r="D2465" s="2" t="str">
        <x:v>GS</x:v>
      </x:c>
      <x:c r="E2465" s="2" t="str">
        <x:v>H1 2026</x:v>
      </x:c>
      <x:c r="F2465" s="2" t="str">
        <x:v>tbvps_reported</x:v>
      </x:c>
      <x:c r="G2465" s="2" t="n">
        <x:v>336.61</x:v>
      </x:c>
      <x:c r="H2465" s="2" t="str">
        <x:v>USD/shares</x:v>
      </x:c>
      <x:c r="I2465" s="2" t="str">
        <x:v>2026-06-30</x:v>
      </x:c>
      <x:c r="J2465" s="2" t="str">
        <x:v>2026-08-03</x:v>
      </x:c>
      <x:c r="K2465" s="2" t="str">
        <x:v>0000886982-26-000297</x:v>
      </x:c>
      <x:c r="L2465" s="2" t="str">
        <x:v>data/raw/filings/GS_0000886982-26-000297_gs-20260630.htm</x:v>
      </x:c>
      <x:c r="M2465" s="2" t="str">
        <x:v>https://www.sec.gov/Archives/edgar/data/886982/000088698226000297/gs-20260630.htm</x:v>
      </x:c>
      <x:c r="N2465" s="2" t="str"/>
      <x:c r="O2465" s="2" t="str"/>
      <x:c r="P2465" s="2" t="str">
        <x:v>Exact selected original table text</x:v>
      </x:c>
      <x:c r="Q2465" s="2" t="str">
        <x:v>Reported tangible book value per share</x:v>
      </x:c>
      <x:c r="R2465" s="2" t="str">
        <x:v>highlighted/GS_0000886982-26-000297_gs-20260630.htm</x:v>
      </x:c>
      <x:c r="S2465" s="2" t="str"/>
      <x:c r="T2465" s="2" t="str"/>
    </x:row>
    <x:row r="2466" ht="24" customHeight="1">
      <x:c r="C2466" s="2" t="str">
        <x:v>Historical Inputs!F2466</x:v>
      </x:c>
      <x:c r="D2466" s="2" t="str">
        <x:v>GS</x:v>
      </x:c>
      <x:c r="E2466" s="2" t="str">
        <x:v>H1 2026</x:v>
      </x:c>
      <x:c r="F2466" s="2" t="str">
        <x:v>tce_reported</x:v>
      </x:c>
      <x:c r="G2466" s="2" t="n">
        <x:v>100443</x:v>
      </x:c>
      <x:c r="H2466" s="2" t="str">
        <x:v>USD</x:v>
      </x:c>
      <x:c r="I2466" s="2" t="str">
        <x:v>2026-06-30</x:v>
      </x:c>
      <x:c r="J2466" s="2" t="str">
        <x:v>2026-08-03</x:v>
      </x:c>
      <x:c r="K2466" s="2" t="str">
        <x:v>0000886982-26-000297</x:v>
      </x:c>
      <x:c r="L2466" s="2" t="str">
        <x:v>data/raw/filings/GS_0000886982-26-000297_gs-20260630.htm</x:v>
      </x:c>
      <x:c r="M2466" s="2" t="str">
        <x:v>https://www.sec.gov/Archives/edgar/data/886982/000088698226000297/gs-20260630.htm</x:v>
      </x:c>
      <x:c r="N2466" s="2" t="str"/>
      <x:c r="O2466" s="2" t="str"/>
      <x:c r="P2466" s="2" t="str">
        <x:v>Verified original table row</x:v>
      </x:c>
      <x:c r="Q2466" s="2" t="str">
        <x:v>Reported tangible common equity</x:v>
      </x:c>
      <x:c r="R2466" s="2" t="str">
        <x:v>highlighted/GS_0000886982-26-000297_gs-20260630.htm</x:v>
      </x:c>
      <x:c r="S2466" s="2" t="str"/>
      <x:c r="T2466" s="2" t="str"/>
    </x:row>
    <x:row r="2467" ht="24" customHeight="1">
      <x:c r="C2467" s="2" t="str">
        <x:v>Historical Inputs!F2467</x:v>
      </x:c>
      <x:c r="D2467" s="2" t="str">
        <x:v>MS</x:v>
      </x:c>
      <x:c r="E2467" s="2" t="str">
        <x:v>FY2016</x:v>
      </x:c>
      <x:c r="F2467" s="2" t="str">
        <x:v>assets</x:v>
      </x:c>
      <x:c r="G2467" s="2" t="n">
        <x:v>814949</x:v>
      </x:c>
      <x:c r="H2467" s="2" t="str">
        <x:v>USD</x:v>
      </x:c>
      <x:c r="I2467" s="2" t="str">
        <x:v>2016-12-31</x:v>
      </x:c>
      <x:c r="J2467" s="2" t="str">
        <x:v>2018-02-27</x:v>
      </x:c>
      <x:c r="K2467" s="2" t="str">
        <x:v>0001193125-18-060831</x:v>
      </x:c>
      <x:c r="L2467" s="2" t="str">
        <x:v>data/raw/filings/MS_0001193125-18-060831_d500533d10k.htm</x:v>
      </x:c>
      <x:c r="M2467" s="2" t="str">
        <x:v>https://www.sec.gov/Archives/edgar/data/895421/000119312518060831/d500533d10k.htm</x:v>
      </x:c>
      <x:c r="N2467" s="2" t="str"/>
      <x:c r="O2467" s="2" t="str"/>
      <x:c r="P2467" s="2" t="str">
        <x:v>Structured source retained; exact visible anchor requires review</x:v>
      </x:c>
      <x:c r="Q2467" s="2" t="str">
        <x:v>Assets</x:v>
      </x:c>
      <x:c r="R2467" s="2" t="str"/>
      <x:c r="S2467" s="2" t="str"/>
      <x:c r="T2467" s="2" t="str"/>
    </x:row>
    <x:row r="2468" ht="24" customHeight="1">
      <x:c r="C2468" s="2" t="str">
        <x:v>Historical Inputs!F2468</x:v>
      </x:c>
      <x:c r="D2468" s="2" t="str">
        <x:v>MS</x:v>
      </x:c>
      <x:c r="E2468" s="2" t="str">
        <x:v>FY2016</x:v>
      </x:c>
      <x:c r="F2468" s="2" t="str">
        <x:v>liabilities</x:v>
      </x:c>
      <x:c r="G2468" s="2" t="n">
        <x:v>737772</x:v>
      </x:c>
      <x:c r="H2468" s="2" t="str">
        <x:v>USD</x:v>
      </x:c>
      <x:c r="I2468" s="2" t="str">
        <x:v>2016-12-31</x:v>
      </x:c>
      <x:c r="J2468" s="2" t="str">
        <x:v>2018-02-27</x:v>
      </x:c>
      <x:c r="K2468" s="2" t="str">
        <x:v>0001193125-18-060831</x:v>
      </x:c>
      <x:c r="L2468" s="2" t="str">
        <x:v>data/raw/filings/MS_0001193125-18-060831_d500533d10k.htm</x:v>
      </x:c>
      <x:c r="M2468" s="2" t="str">
        <x:v>https://www.sec.gov/Archives/edgar/data/895421/000119312518060831/d500533d10k.htm</x:v>
      </x:c>
      <x:c r="N2468" s="2" t="str"/>
      <x:c r="O2468" s="2" t="str"/>
      <x:c r="P2468" s="2" t="str">
        <x:v>Structured source retained; exact visible anchor requires review</x:v>
      </x:c>
      <x:c r="Q2468" s="2" t="str">
        <x:v>Liabilities</x:v>
      </x:c>
      <x:c r="R2468" s="2" t="str"/>
      <x:c r="S2468" s="2" t="str"/>
      <x:c r="T2468" s="2" t="str"/>
    </x:row>
    <x:row r="2469" ht="24" customHeight="1">
      <x:c r="C2469" s="2" t="str">
        <x:v>Historical Inputs!F2469</x:v>
      </x:c>
      <x:c r="D2469" s="2" t="str">
        <x:v>MS</x:v>
      </x:c>
      <x:c r="E2469" s="2" t="str">
        <x:v>FY2016</x:v>
      </x:c>
      <x:c r="F2469" s="2" t="str">
        <x:v>equity</x:v>
      </x:c>
      <x:c r="G2469" s="2" t="n">
        <x:v>76050</x:v>
      </x:c>
      <x:c r="H2469" s="2" t="str">
        <x:v>USD</x:v>
      </x:c>
      <x:c r="I2469" s="2" t="str">
        <x:v>2016-12-31</x:v>
      </x:c>
      <x:c r="J2469" s="2" t="str">
        <x:v>2018-02-27</x:v>
      </x:c>
      <x:c r="K2469" s="2" t="str">
        <x:v>0001193125-18-060831</x:v>
      </x:c>
      <x:c r="L2469" s="2" t="str">
        <x:v>data/raw/filings/MS_0001193125-18-060831_d500533d10k.htm</x:v>
      </x:c>
      <x:c r="M2469" s="2" t="str">
        <x:v>https://www.sec.gov/Archives/edgar/data/895421/000119312518060831/d500533d10k.htm</x:v>
      </x:c>
      <x:c r="N2469" s="2" t="str"/>
      <x:c r="O2469" s="2" t="str"/>
      <x:c r="P2469" s="2" t="str">
        <x:v>Structured source retained; exact visible anchor requires review</x:v>
      </x:c>
      <x:c r="Q2469" s="2" t="str">
        <x:v>Stockholders' Equity Attributable to Parent</x:v>
      </x:c>
      <x:c r="R2469" s="2" t="str"/>
      <x:c r="S2469" s="2" t="str"/>
      <x:c r="T2469" s="2" t="str"/>
    </x:row>
    <x:row r="2470" ht="24" customHeight="1">
      <x:c r="C2470" s="2" t="str">
        <x:v>Historical Inputs!F2470</x:v>
      </x:c>
      <x:c r="D2470" s="2" t="str">
        <x:v>MS</x:v>
      </x:c>
      <x:c r="E2470" s="2" t="str">
        <x:v>FY2016</x:v>
      </x:c>
      <x:c r="F2470" s="2" t="str">
        <x:v>preferred</x:v>
      </x:c>
      <x:c r="G2470" s="2" t="str">
        <x:v>n.a.</x:v>
      </x:c>
      <x:c r="H2470" s="2" t="str">
        <x:v>USDm</x:v>
      </x:c>
      <x:c r="I2470" s="2" t="str">
        <x:v>2016-12-31</x:v>
      </x:c>
      <x:c r="J2470" s="2" t="str"/>
      <x:c r="K2470" s="2" t="str"/>
      <x:c r="L2470" s="2" t="str"/>
      <x:c r="M2470" s="2" t="str"/>
      <x:c r="N2470" s="2" t="str"/>
      <x:c r="O2470" s="2" t="str"/>
      <x:c r="P2470" s="2" t="str">
        <x:v>Not reported / unavailable</x:v>
      </x:c>
      <x:c r="Q2470" s="2" t="str">
        <x:v>Preferred equity carrying amount</x:v>
      </x:c>
      <x:c r="R2470" s="2" t="str"/>
      <x:c r="S2470" s="2" t="str"/>
      <x:c r="T2470" s="2" t="str"/>
    </x:row>
    <x:row r="2471" ht="24" customHeight="1">
      <x:c r="C2471" s="2" t="str">
        <x:v>Historical Inputs!F2471</x:v>
      </x:c>
      <x:c r="D2471" s="2" t="str">
        <x:v>MS</x:v>
      </x:c>
      <x:c r="E2471" s="2" t="str">
        <x:v>FY2016</x:v>
      </x:c>
      <x:c r="F2471" s="2" t="str">
        <x:v>common_equity_reported</x:v>
      </x:c>
      <x:c r="G2471" s="2" t="str">
        <x:v>n.a.</x:v>
      </x:c>
      <x:c r="H2471" s="2" t="str">
        <x:v>USDm</x:v>
      </x:c>
      <x:c r="I2471" s="2" t="str">
        <x:v>2016-12-31</x:v>
      </x:c>
      <x:c r="J2471" s="2" t="str"/>
      <x:c r="K2471" s="2" t="str"/>
      <x:c r="L2471" s="2" t="str"/>
      <x:c r="M2471" s="2" t="str"/>
      <x:c r="N2471" s="2" t="str"/>
      <x:c r="O2471" s="2" t="str"/>
      <x:c r="P2471" s="2" t="str">
        <x:v>Not reported / unavailable</x:v>
      </x:c>
      <x:c r="Q2471" s="2" t="str">
        <x:v>Reported common shareholders equity</x:v>
      </x:c>
      <x:c r="R2471" s="2" t="str"/>
      <x:c r="S2471" s="2" t="str"/>
      <x:c r="T2471" s="2" t="str"/>
    </x:row>
    <x:row r="2472" ht="24" customHeight="1">
      <x:c r="C2472" s="2" t="str">
        <x:v>Historical Inputs!F2472</x:v>
      </x:c>
      <x:c r="D2472" s="2" t="str">
        <x:v>MS</x:v>
      </x:c>
      <x:c r="E2472" s="2" t="str">
        <x:v>FY2016</x:v>
      </x:c>
      <x:c r="F2472" s="2" t="str">
        <x:v>goodwill</x:v>
      </x:c>
      <x:c r="G2472" s="2" t="n">
        <x:v>6577</x:v>
      </x:c>
      <x:c r="H2472" s="2" t="str">
        <x:v>USD</x:v>
      </x:c>
      <x:c r="I2472" s="2" t="str">
        <x:v>2016-12-31</x:v>
      </x:c>
      <x:c r="J2472" s="2" t="str">
        <x:v>2019-02-26</x:v>
      </x:c>
      <x:c r="K2472" s="2" t="str">
        <x:v>0001193125-19-051943</x:v>
      </x:c>
      <x:c r="L2472" s="2" t="str">
        <x:v>data/raw/filings/MS_0001193125-19-051943_d707577d10k.htm</x:v>
      </x:c>
      <x:c r="M2472" s="2" t="str">
        <x:v>https://www.sec.gov/Archives/edgar/data/895421/000119312519051943/d707577d10k.htm</x:v>
      </x:c>
      <x:c r="N2472" s="2" t="str"/>
      <x:c r="O2472" s="2" t="str"/>
      <x:c r="P2472" s="2" t="str">
        <x:v>Structured source retained; exact visible anchor requires review</x:v>
      </x:c>
      <x:c r="Q2472" s="2" t="str">
        <x:v>Goodwill</x:v>
      </x:c>
      <x:c r="R2472" s="2" t="str"/>
      <x:c r="S2472" s="2" t="str"/>
      <x:c r="T2472" s="2" t="str"/>
    </x:row>
    <x:row r="2473" ht="24" customHeight="1">
      <x:c r="C2473" s="2" t="str">
        <x:v>Historical Inputs!F2473</x:v>
      </x:c>
      <x:c r="D2473" s="2" t="str">
        <x:v>MS</x:v>
      </x:c>
      <x:c r="E2473" s="2" t="str">
        <x:v>FY2016</x:v>
      </x:c>
      <x:c r="F2473" s="2" t="str">
        <x:v>intangibles</x:v>
      </x:c>
      <x:c r="G2473" s="2" t="n">
        <x:v>2721</x:v>
      </x:c>
      <x:c r="H2473" s="2" t="str">
        <x:v>USD</x:v>
      </x:c>
      <x:c r="I2473" s="2" t="str">
        <x:v>2016-12-31</x:v>
      </x:c>
      <x:c r="J2473" s="2" t="str">
        <x:v>2018-02-27</x:v>
      </x:c>
      <x:c r="K2473" s="2" t="str">
        <x:v>0001193125-18-060831</x:v>
      </x:c>
      <x:c r="L2473" s="2" t="str">
        <x:v>data/raw/filings/MS_0001193125-18-060831_d500533d10k.htm</x:v>
      </x:c>
      <x:c r="M2473" s="2" t="str">
        <x:v>https://www.sec.gov/Archives/edgar/data/895421/000119312518060831/d500533d10k.htm</x:v>
      </x:c>
      <x:c r="N2473" s="2" t="str"/>
      <x:c r="O2473" s="2" t="str"/>
      <x:c r="P2473" s="2" t="str">
        <x:v>Structured source retained; exact visible anchor requires review</x:v>
      </x:c>
      <x:c r="Q2473" s="2" t="str">
        <x:v>Intangible Assets, Net (Excluding Goodwill)</x:v>
      </x:c>
      <x:c r="R2473" s="2" t="str"/>
      <x:c r="S2473" s="2" t="str"/>
      <x:c r="T2473" s="2" t="str"/>
    </x:row>
    <x:row r="2474" ht="24" customHeight="1">
      <x:c r="C2474" s="2" t="str">
        <x:v>Historical Inputs!F2474</x:v>
      </x:c>
      <x:c r="D2474" s="2" t="str">
        <x:v>MS</x:v>
      </x:c>
      <x:c r="E2474" s="2" t="str">
        <x:v>FY2016</x:v>
      </x:c>
      <x:c r="F2474" s="2" t="str">
        <x:v>intangibles_total</x:v>
      </x:c>
      <x:c r="G2474" s="2" t="str">
        <x:v>n.a.</x:v>
      </x:c>
      <x:c r="H2474" s="2" t="str">
        <x:v>USDm</x:v>
      </x:c>
      <x:c r="I2474" s="2" t="str">
        <x:v>2016-12-31</x:v>
      </x:c>
      <x:c r="J2474" s="2" t="str"/>
      <x:c r="K2474" s="2" t="str"/>
      <x:c r="L2474" s="2" t="str"/>
      <x:c r="M2474" s="2" t="str"/>
      <x:c r="N2474" s="2" t="str"/>
      <x:c r="O2474" s="2" t="str"/>
      <x:c r="P2474" s="2" t="str">
        <x:v>Not reported / unavailable</x:v>
      </x:c>
      <x:c r="Q2474" s="2" t="str">
        <x:v>Reported goodwill and intangible assets combined</x:v>
      </x:c>
      <x:c r="R2474" s="2" t="str"/>
      <x:c r="S2474" s="2" t="str"/>
      <x:c r="T2474" s="2" t="str"/>
    </x:row>
    <x:row r="2475" ht="24" customHeight="1">
      <x:c r="C2475" s="2" t="str">
        <x:v>Historical Inputs!F2475</x:v>
      </x:c>
      <x:c r="D2475" s="2" t="str">
        <x:v>MS</x:v>
      </x:c>
      <x:c r="E2475" s="2" t="str">
        <x:v>FY2016</x:v>
      </x:c>
      <x:c r="F2475" s="2" t="str">
        <x:v>shares_end</x:v>
      </x:c>
      <x:c r="G2475" s="2" t="n">
        <x:v>1852</x:v>
      </x:c>
      <x:c r="H2475" s="2" t="str">
        <x:v>shares</x:v>
      </x:c>
      <x:c r="I2475" s="2" t="str">
        <x:v>2016-12-31</x:v>
      </x:c>
      <x:c r="J2475" s="2" t="str">
        <x:v>2019-02-26</x:v>
      </x:c>
      <x:c r="K2475" s="2" t="str">
        <x:v>0001193125-19-051943</x:v>
      </x:c>
      <x:c r="L2475" s="2" t="str">
        <x:v>data/raw/filings/MS_0001193125-19-051943_d707577d10k.htm</x:v>
      </x:c>
      <x:c r="M2475" s="2" t="str">
        <x:v>https://www.sec.gov/Archives/edgar/data/895421/000119312519051943/d707577d10k.htm</x:v>
      </x:c>
      <x:c r="N2475" s="2" t="str"/>
      <x:c r="O2475" s="2" t="str"/>
      <x:c r="P2475" s="2" t="str">
        <x:v>Structured source retained; exact visible anchor requires review</x:v>
      </x:c>
      <x:c r="Q2475" s="2" t="str">
        <x:v>Common Stock, Shares, Outstanding</x:v>
      </x:c>
      <x:c r="R2475" s="2" t="str"/>
      <x:c r="S2475" s="2" t="str"/>
      <x:c r="T2475" s="2" t="str"/>
    </x:row>
    <x:row r="2476" ht="24" customHeight="1">
      <x:c r="C2476" s="2" t="str">
        <x:v>Historical Inputs!F2476</x:v>
      </x:c>
      <x:c r="D2476" s="2" t="str">
        <x:v>MS</x:v>
      </x:c>
      <x:c r="E2476" s="2" t="str">
        <x:v>FY2016</x:v>
      </x:c>
      <x:c r="F2476" s="2" t="str">
        <x:v>shares_issued</x:v>
      </x:c>
      <x:c r="G2476" s="2" t="n">
        <x:v>2038.893979</x:v>
      </x:c>
      <x:c r="H2476" s="2" t="str">
        <x:v>shares</x:v>
      </x:c>
      <x:c r="I2476" s="2" t="str">
        <x:v>2016-12-31</x:v>
      </x:c>
      <x:c r="J2476" s="2" t="str">
        <x:v>2018-02-27</x:v>
      </x:c>
      <x:c r="K2476" s="2" t="str">
        <x:v>0001193125-18-060831</x:v>
      </x:c>
      <x:c r="L2476" s="2" t="str">
        <x:v>data/raw/filings/MS_0001193125-18-060831_d500533d10k.htm</x:v>
      </x:c>
      <x:c r="M2476" s="2" t="str">
        <x:v>https://www.sec.gov/Archives/edgar/data/895421/000119312518060831/d500533d10k.htm</x:v>
      </x:c>
      <x:c r="N2476" s="2" t="str"/>
      <x:c r="O2476" s="2" t="str"/>
      <x:c r="P2476" s="2" t="str">
        <x:v>Structured source retained; exact visible anchor requires review</x:v>
      </x:c>
      <x:c r="Q2476" s="2" t="str">
        <x:v>Common Stock, Shares, Issued</x:v>
      </x:c>
      <x:c r="R2476" s="2" t="str"/>
      <x:c r="S2476" s="2" t="str"/>
      <x:c r="T2476" s="2" t="str"/>
    </x:row>
    <x:row r="2477" ht="24" customHeight="1">
      <x:c r="C2477" s="2" t="str">
        <x:v>Historical Inputs!F2477</x:v>
      </x:c>
      <x:c r="D2477" s="2" t="str">
        <x:v>MS</x:v>
      </x:c>
      <x:c r="E2477" s="2" t="str">
        <x:v>FY2016</x:v>
      </x:c>
      <x:c r="F2477" s="2" t="str">
        <x:v>shares_treasury</x:v>
      </x:c>
      <x:c r="G2477" s="2" t="n">
        <x:v>186.412378</x:v>
      </x:c>
      <x:c r="H2477" s="2" t="str">
        <x:v>shares</x:v>
      </x:c>
      <x:c r="I2477" s="2" t="str">
        <x:v>2016-12-31</x:v>
      </x:c>
      <x:c r="J2477" s="2" t="str">
        <x:v>2018-02-27</x:v>
      </x:c>
      <x:c r="K2477" s="2" t="str">
        <x:v>0001193125-18-060831</x:v>
      </x:c>
      <x:c r="L2477" s="2" t="str">
        <x:v>data/raw/filings/MS_0001193125-18-060831_d500533d10k.htm</x:v>
      </x:c>
      <x:c r="M2477" s="2" t="str">
        <x:v>https://www.sec.gov/Archives/edgar/data/895421/000119312518060831/d500533d10k.htm</x:v>
      </x:c>
      <x:c r="N2477" s="2" t="str"/>
      <x:c r="O2477" s="2" t="str"/>
      <x:c r="P2477" s="2" t="str">
        <x:v>Structured source retained; exact visible anchor requires review</x:v>
      </x:c>
      <x:c r="Q2477" s="2" t="str">
        <x:v>Treasury Stock, Shares</x:v>
      </x:c>
      <x:c r="R2477" s="2" t="str"/>
      <x:c r="S2477" s="2" t="str"/>
      <x:c r="T2477" s="2" t="str"/>
    </x:row>
    <x:row r="2478" ht="24" customHeight="1">
      <x:c r="C2478" s="2" t="str">
        <x:v>Historical Inputs!F2478</x:v>
      </x:c>
      <x:c r="D2478" s="2" t="str">
        <x:v>MS</x:v>
      </x:c>
      <x:c r="E2478" s="2" t="str">
        <x:v>FY2016</x:v>
      </x:c>
      <x:c r="F2478" s="2" t="str">
        <x:v>deposits</x:v>
      </x:c>
      <x:c r="G2478" s="2" t="n">
        <x:v>155863</x:v>
      </x:c>
      <x:c r="H2478" s="2" t="str">
        <x:v>USD</x:v>
      </x:c>
      <x:c r="I2478" s="2" t="str">
        <x:v>2016-12-31</x:v>
      </x:c>
      <x:c r="J2478" s="2" t="str">
        <x:v>2018-02-27</x:v>
      </x:c>
      <x:c r="K2478" s="2" t="str">
        <x:v>0001193125-18-060831</x:v>
      </x:c>
      <x:c r="L2478" s="2" t="str">
        <x:v>data/raw/filings/MS_0001193125-18-060831_d500533d10k.htm</x:v>
      </x:c>
      <x:c r="M2478" s="2" t="str">
        <x:v>https://www.sec.gov/Archives/edgar/data/895421/000119312518060831/d500533d10k.htm</x:v>
      </x:c>
      <x:c r="N2478" s="2" t="str"/>
      <x:c r="O2478" s="2" t="str"/>
      <x:c r="P2478" s="2" t="str">
        <x:v>Structured source retained; exact visible anchor requires review</x:v>
      </x:c>
      <x:c r="Q2478" s="2" t="str">
        <x:v>Deposits</x:v>
      </x:c>
      <x:c r="R2478" s="2" t="str"/>
      <x:c r="S2478" s="2" t="str"/>
      <x:c r="T2478" s="2" t="str"/>
    </x:row>
    <x:row r="2479" ht="24" customHeight="1">
      <x:c r="C2479" s="2" t="str">
        <x:v>Historical Inputs!F2479</x:v>
      </x:c>
      <x:c r="D2479" s="2" t="str">
        <x:v>MS</x:v>
      </x:c>
      <x:c r="E2479" s="2" t="str">
        <x:v>FY2016</x:v>
      </x:c>
      <x:c r="F2479" s="2" t="str">
        <x:v>loans_gross</x:v>
      </x:c>
      <x:c r="G2479" s="2" t="str">
        <x:v>n.a.</x:v>
      </x:c>
      <x:c r="H2479" s="2" t="str">
        <x:v>USDm</x:v>
      </x:c>
      <x:c r="I2479" s="2" t="str">
        <x:v>2016-12-31</x:v>
      </x:c>
      <x:c r="J2479" s="2" t="str"/>
      <x:c r="K2479" s="2" t="str"/>
      <x:c r="L2479" s="2" t="str"/>
      <x:c r="M2479" s="2" t="str"/>
      <x:c r="N2479" s="2" t="str"/>
      <x:c r="O2479" s="2" t="str"/>
      <x:c r="P2479" s="2" t="str">
        <x:v>Not reported / unavailable</x:v>
      </x:c>
      <x:c r="Q2479" s="2" t="str">
        <x:v>Gross loans and leases selected definition</x:v>
      </x:c>
      <x:c r="R2479" s="2" t="str"/>
      <x:c r="S2479" s="2" t="str"/>
      <x:c r="T2479" s="2" t="str"/>
    </x:row>
    <x:row r="2480" ht="24" customHeight="1">
      <x:c r="C2480" s="2" t="str">
        <x:v>Historical Inputs!F2480</x:v>
      </x:c>
      <x:c r="D2480" s="2" t="str">
        <x:v>MS</x:v>
      </x:c>
      <x:c r="E2480" s="2" t="str">
        <x:v>FY2016</x:v>
      </x:c>
      <x:c r="F2480" s="2" t="str">
        <x:v>loans_net</x:v>
      </x:c>
      <x:c r="G2480" s="2" t="n">
        <x:v>94248</x:v>
      </x:c>
      <x:c r="H2480" s="2" t="str">
        <x:v>USD</x:v>
      </x:c>
      <x:c r="I2480" s="2" t="str">
        <x:v>2016-12-31</x:v>
      </x:c>
      <x:c r="J2480" s="2" t="str">
        <x:v>2018-02-27</x:v>
      </x:c>
      <x:c r="K2480" s="2" t="str">
        <x:v>0001193125-18-060831</x:v>
      </x:c>
      <x:c r="L2480" s="2" t="str">
        <x:v>data/raw/filings/MS_0001193125-18-060831_d500533d10k.htm</x:v>
      </x:c>
      <x:c r="M2480" s="2" t="str">
        <x:v>https://www.sec.gov/Archives/edgar/data/895421/000119312518060831/d500533d10k.htm</x:v>
      </x:c>
      <x:c r="N2480" s="2" t="str"/>
      <x:c r="O2480" s="2" t="str"/>
      <x:c r="P2480" s="2" t="str">
        <x:v>Structured source retained; exact visible anchor requires review</x:v>
      </x:c>
      <x:c r="Q2480" s="2" t="str">
        <x:v>Loans and Leases Receivable, Net Amount</x:v>
      </x:c>
      <x:c r="R2480" s="2" t="str"/>
      <x:c r="S2480" s="2" t="str"/>
      <x:c r="T2480" s="2" t="str"/>
    </x:row>
    <x:row r="2481" ht="24" customHeight="1">
      <x:c r="C2481" s="2" t="str">
        <x:v>Historical Inputs!F2481</x:v>
      </x:c>
      <x:c r="D2481" s="2" t="str">
        <x:v>MS</x:v>
      </x:c>
      <x:c r="E2481" s="2" t="str">
        <x:v>FY2016</x:v>
      </x:c>
      <x:c r="F2481" s="2" t="str">
        <x:v>allowance</x:v>
      </x:c>
      <x:c r="G2481" s="2" t="n">
        <x:v>274</x:v>
      </x:c>
      <x:c r="H2481" s="2" t="str">
        <x:v>USD</x:v>
      </x:c>
      <x:c r="I2481" s="2" t="str">
        <x:v>2016-12-31</x:v>
      </x:c>
      <x:c r="J2481" s="2" t="str">
        <x:v>2020-02-27</x:v>
      </x:c>
      <x:c r="K2481" s="2" t="str">
        <x:v>0000895421-20-000265</x:v>
      </x:c>
      <x:c r="L2481" s="2" t="str">
        <x:v>data/raw/filings/MS_0000895421-20-000265_msq4201910k.htm</x:v>
      </x:c>
      <x:c r="M2481" s="2" t="str">
        <x:v>https://www.sec.gov/Archives/edgar/data/895421/000089542120000265/msq4201910k.htm</x:v>
      </x:c>
      <x:c r="N2481" s="2" t="str">
        <x:v>d38483952e8800-wk-Fact-2FF8FAAF6D47C87F71E4801DCB077777</x:v>
      </x:c>
      <x:c r="O2481" s="2" t="str"/>
      <x:c r="P2481" s="2" t="str">
        <x:v>Exact XBRL anchor</x:v>
      </x:c>
      <x:c r="Q2481" s="2" t="str">
        <x:v>Financing Receivable, Allowance for Credit Loss</x:v>
      </x:c>
      <x:c r="R2481" s="2" t="str">
        <x:v>highlighted/MS_0000895421-20-000265_msq4201910k.htm</x:v>
      </x:c>
      <x:c r="S2481" s="2" t="str"/>
      <x:c r="T2481" s="2" t="str"/>
    </x:row>
    <x:row r="2482" ht="24" customHeight="1">
      <x:c r="C2482" s="2" t="str">
        <x:v>Historical Inputs!F2482</x:v>
      </x:c>
      <x:c r="D2482" s="2" t="str">
        <x:v>MS</x:v>
      </x:c>
      <x:c r="E2482" s="2" t="str">
        <x:v>FY2016</x:v>
      </x:c>
      <x:c r="F2482" s="2" t="str">
        <x:v>nonaccrual</x:v>
      </x:c>
      <x:c r="G2482" s="2" t="str">
        <x:v>n.a.</x:v>
      </x:c>
      <x:c r="H2482" s="2" t="str">
        <x:v>USDm</x:v>
      </x:c>
      <x:c r="I2482" s="2" t="str">
        <x:v>2016-12-31</x:v>
      </x:c>
      <x:c r="J2482" s="2" t="str"/>
      <x:c r="K2482" s="2" t="str"/>
      <x:c r="L2482" s="2" t="str"/>
      <x:c r="M2482" s="2" t="str"/>
      <x:c r="N2482" s="2" t="str"/>
      <x:c r="O2482" s="2" t="str"/>
      <x:c r="P2482" s="2" t="str">
        <x:v>Not reported / unavailable</x:v>
      </x:c>
      <x:c r="Q2482" s="2" t="str">
        <x:v>Nonaccrual</x:v>
      </x:c>
      <x:c r="R2482" s="2" t="str"/>
      <x:c r="S2482" s="2" t="str"/>
      <x:c r="T2482" s="2" t="str"/>
    </x:row>
    <x:row r="2483" ht="24" customHeight="1">
      <x:c r="C2483" s="2" t="str">
        <x:v>Historical Inputs!F2483</x:v>
      </x:c>
      <x:c r="D2483" s="2" t="str">
        <x:v>MS</x:v>
      </x:c>
      <x:c r="E2483" s="2" t="str">
        <x:v>FY2016</x:v>
      </x:c>
      <x:c r="F2483" s="2" t="str">
        <x:v>cash</x:v>
      </x:c>
      <x:c r="G2483" s="2" t="n">
        <x:v>77360</x:v>
      </x:c>
      <x:c r="H2483" s="2" t="str">
        <x:v>USD</x:v>
      </x:c>
      <x:c r="I2483" s="2" t="str">
        <x:v>2016-12-31</x:v>
      </x:c>
      <x:c r="J2483" s="2" t="str">
        <x:v>2019-02-26</x:v>
      </x:c>
      <x:c r="K2483" s="2" t="str">
        <x:v>0001193125-19-051943</x:v>
      </x:c>
      <x:c r="L2483" s="2" t="str">
        <x:v>data/raw/filings/MS_0001193125-19-051943_d707577d10k.htm</x:v>
      </x:c>
      <x:c r="M2483" s="2" t="str">
        <x:v>https://www.sec.gov/Archives/edgar/data/895421/000119312519051943/d707577d10k.htm</x:v>
      </x:c>
      <x:c r="N2483" s="2" t="str"/>
      <x:c r="O2483" s="2" t="str"/>
      <x:c r="P2483" s="2" t="str">
        <x:v>Structured source retained; exact visible anchor requires review</x:v>
      </x:c>
      <x:c r="Q2483" s="2" t="str">
        <x:v>Cash and Cash Equivalents, at Carrying Value</x:v>
      </x:c>
      <x:c r="R2483" s="2" t="str"/>
      <x:c r="S2483" s="2" t="str"/>
      <x:c r="T2483" s="2" t="str"/>
    </x:row>
    <x:row r="2484" ht="24" customHeight="1">
      <x:c r="C2484" s="2" t="str">
        <x:v>Historical Inputs!F2484</x:v>
      </x:c>
      <x:c r="D2484" s="2" t="str">
        <x:v>MS</x:v>
      </x:c>
      <x:c r="E2484" s="2" t="str">
        <x:v>FY2016</x:v>
      </x:c>
      <x:c r="F2484" s="2" t="str">
        <x:v>aoci</x:v>
      </x:c>
      <x:c r="G2484" s="2" t="n">
        <x:v>-2643</x:v>
      </x:c>
      <x:c r="H2484" s="2" t="str">
        <x:v>USD</x:v>
      </x:c>
      <x:c r="I2484" s="2" t="str">
        <x:v>2016-12-31</x:v>
      </x:c>
      <x:c r="J2484" s="2" t="str">
        <x:v>2019-02-26</x:v>
      </x:c>
      <x:c r="K2484" s="2" t="str">
        <x:v>0001193125-19-051943</x:v>
      </x:c>
      <x:c r="L2484" s="2" t="str">
        <x:v>data/raw/filings/MS_0001193125-19-051943_d707577d10k.htm</x:v>
      </x:c>
      <x:c r="M2484" s="2" t="str">
        <x:v>https://www.sec.gov/Archives/edgar/data/895421/000119312519051943/d707577d10k.htm</x:v>
      </x:c>
      <x:c r="N2484" s="2" t="str"/>
      <x:c r="O2484" s="2" t="str"/>
      <x:c r="P2484" s="2" t="str">
        <x:v>Structured source retained; exact visible anchor requires review</x:v>
      </x:c>
      <x:c r="Q2484" s="2" t="str">
        <x:v>Accumulated Other Comprehensive Income (Loss), Net of Tax</x:v>
      </x:c>
      <x:c r="R2484" s="2" t="str"/>
      <x:c r="S2484" s="2" t="str"/>
      <x:c r="T2484" s="2" t="str"/>
    </x:row>
    <x:row r="2485" ht="24" customHeight="1">
      <x:c r="C2485" s="2" t="str">
        <x:v>Historical Inputs!F2485</x:v>
      </x:c>
      <x:c r="D2485" s="2" t="str">
        <x:v>MS</x:v>
      </x:c>
      <x:c r="E2485" s="2" t="str">
        <x:v>FY2016</x:v>
      </x:c>
      <x:c r="F2485" s="2" t="str">
        <x:v>nii</x:v>
      </x:c>
      <x:c r="G2485" s="2" t="n">
        <x:v>3698</x:v>
      </x:c>
      <x:c r="H2485" s="2" t="str">
        <x:v>USD</x:v>
      </x:c>
      <x:c r="I2485" s="2" t="str">
        <x:v>2016-12-31</x:v>
      </x:c>
      <x:c r="J2485" s="2" t="str">
        <x:v>2019-02-26</x:v>
      </x:c>
      <x:c r="K2485" s="2" t="str">
        <x:v>0001193125-19-051943</x:v>
      </x:c>
      <x:c r="L2485" s="2" t="str">
        <x:v>data/raw/filings/MS_0001193125-19-051943_d707577d10k.htm</x:v>
      </x:c>
      <x:c r="M2485" s="2" t="str">
        <x:v>https://www.sec.gov/Archives/edgar/data/895421/000119312519051943/d707577d10k.htm</x:v>
      </x:c>
      <x:c r="N2485" s="2" t="str"/>
      <x:c r="O2485" s="2" t="str"/>
      <x:c r="P2485" s="2" t="str">
        <x:v>Structured source retained; exact visible anchor requires review</x:v>
      </x:c>
      <x:c r="Q2485" s="2" t="str">
        <x:v>Interest Income (Expense), Net</x:v>
      </x:c>
      <x:c r="R2485" s="2" t="str"/>
      <x:c r="S2485" s="2" t="str"/>
      <x:c r="T2485" s="2" t="str"/>
    </x:row>
    <x:row r="2486" ht="24" customHeight="1">
      <x:c r="C2486" s="2" t="str">
        <x:v>Historical Inputs!F2486</x:v>
      </x:c>
      <x:c r="D2486" s="2" t="str">
        <x:v>MS</x:v>
      </x:c>
      <x:c r="E2486" s="2" t="str">
        <x:v>FY2016</x:v>
      </x:c>
      <x:c r="F2486" s="2" t="str">
        <x:v>noninterest_income</x:v>
      </x:c>
      <x:c r="G2486" s="2" t="n">
        <x:v>30933</x:v>
      </x:c>
      <x:c r="H2486" s="2" t="str">
        <x:v>USD</x:v>
      </x:c>
      <x:c r="I2486" s="2" t="str">
        <x:v>2016-12-31</x:v>
      </x:c>
      <x:c r="J2486" s="2" t="str">
        <x:v>2019-02-26</x:v>
      </x:c>
      <x:c r="K2486" s="2" t="str">
        <x:v>0001193125-19-051943</x:v>
      </x:c>
      <x:c r="L2486" s="2" t="str">
        <x:v>data/raw/filings/MS_0001193125-19-051943_d707577d10k.htm</x:v>
      </x:c>
      <x:c r="M2486" s="2" t="str">
        <x:v>https://www.sec.gov/Archives/edgar/data/895421/000119312519051943/d707577d10k.htm</x:v>
      </x:c>
      <x:c r="N2486" s="2" t="str"/>
      <x:c r="O2486" s="2" t="str"/>
      <x:c r="P2486" s="2" t="str">
        <x:v>Structured source retained; exact visible anchor requires review</x:v>
      </x:c>
      <x:c r="Q2486" s="2" t="str">
        <x:v>Noninterest Income</x:v>
      </x:c>
      <x:c r="R2486" s="2" t="str"/>
      <x:c r="S2486" s="2" t="str"/>
      <x:c r="T2486" s="2" t="str"/>
    </x:row>
    <x:row r="2487" ht="24" customHeight="1">
      <x:c r="C2487" s="2" t="str">
        <x:v>Historical Inputs!F2487</x:v>
      </x:c>
      <x:c r="D2487" s="2" t="str">
        <x:v>MS</x:v>
      </x:c>
      <x:c r="E2487" s="2" t="str">
        <x:v>FY2016</x:v>
      </x:c>
      <x:c r="F2487" s="2" t="str">
        <x:v>revenue_reported</x:v>
      </x:c>
      <x:c r="G2487" s="2" t="n">
        <x:v>34631</x:v>
      </x:c>
      <x:c r="H2487" s="2" t="str">
        <x:v>USD</x:v>
      </x:c>
      <x:c r="I2487" s="2" t="str">
        <x:v>2016-12-31</x:v>
      </x:c>
      <x:c r="J2487" s="2" t="str">
        <x:v>2019-02-26</x:v>
      </x:c>
      <x:c r="K2487" s="2" t="str">
        <x:v>0001193125-19-051943</x:v>
      </x:c>
      <x:c r="L2487" s="2" t="str">
        <x:v>data/raw/filings/MS_0001193125-19-051943_d707577d10k.htm</x:v>
      </x:c>
      <x:c r="M2487" s="2" t="str">
        <x:v>https://www.sec.gov/Archives/edgar/data/895421/000119312519051943/d707577d10k.htm</x:v>
      </x:c>
      <x:c r="N2487" s="2" t="str"/>
      <x:c r="O2487" s="2" t="str"/>
      <x:c r="P2487" s="2" t="str">
        <x:v>Structured source retained; exact visible anchor requires review</x:v>
      </x:c>
      <x:c r="Q2487" s="2" t="str">
        <x:v>Revenues, Net of Interest Expense</x:v>
      </x:c>
      <x:c r="R2487" s="2" t="str"/>
      <x:c r="S2487" s="2" t="str"/>
      <x:c r="T2487" s="2" t="str"/>
    </x:row>
    <x:row r="2488" ht="24" customHeight="1">
      <x:c r="C2488" s="2" t="str">
        <x:v>Historical Inputs!F2488</x:v>
      </x:c>
      <x:c r="D2488" s="2" t="str">
        <x:v>MS</x:v>
      </x:c>
      <x:c r="E2488" s="2" t="str">
        <x:v>FY2016</x:v>
      </x:c>
      <x:c r="F2488" s="2" t="str">
        <x:v>opex</x:v>
      </x:c>
      <x:c r="G2488" s="2" t="n">
        <x:v>25783</x:v>
      </x:c>
      <x:c r="H2488" s="2" t="str">
        <x:v>USD</x:v>
      </x:c>
      <x:c r="I2488" s="2" t="str">
        <x:v>2016-12-31</x:v>
      </x:c>
      <x:c r="J2488" s="2" t="str">
        <x:v>2019-02-26</x:v>
      </x:c>
      <x:c r="K2488" s="2" t="str">
        <x:v>0001193125-19-051943</x:v>
      </x:c>
      <x:c r="L2488" s="2" t="str">
        <x:v>data/raw/filings/MS_0001193125-19-051943_d707577d10k.htm</x:v>
      </x:c>
      <x:c r="M2488" s="2" t="str">
        <x:v>https://www.sec.gov/Archives/edgar/data/895421/000119312519051943/d707577d10k.htm</x:v>
      </x:c>
      <x:c r="N2488" s="2" t="str"/>
      <x:c r="O2488" s="2" t="str"/>
      <x:c r="P2488" s="2" t="str">
        <x:v>Structured source retained; exact visible anchor requires review</x:v>
      </x:c>
      <x:c r="Q2488" s="2" t="str">
        <x:v>Noninterest Expense</x:v>
      </x:c>
      <x:c r="R2488" s="2" t="str"/>
      <x:c r="S2488" s="2" t="str"/>
      <x:c r="T2488" s="2" t="str"/>
    </x:row>
    <x:row r="2489" ht="24" customHeight="1">
      <x:c r="C2489" s="2" t="str">
        <x:v>Historical Inputs!F2489</x:v>
      </x:c>
      <x:c r="D2489" s="2" t="str">
        <x:v>MS</x:v>
      </x:c>
      <x:c r="E2489" s="2" t="str">
        <x:v>FY2016</x:v>
      </x:c>
      <x:c r="F2489" s="2" t="str">
        <x:v>provision</x:v>
      </x:c>
      <x:c r="G2489" s="2" t="n">
        <x:v>131</x:v>
      </x:c>
      <x:c r="H2489" s="2" t="str">
        <x:v>USD</x:v>
      </x:c>
      <x:c r="I2489" s="2" t="str">
        <x:v>2016-12-31</x:v>
      </x:c>
      <x:c r="J2489" s="2" t="str">
        <x:v>2019-02-26</x:v>
      </x:c>
      <x:c r="K2489" s="2" t="str">
        <x:v>0001193125-19-051943</x:v>
      </x:c>
      <x:c r="L2489" s="2" t="str">
        <x:v>data/raw/filings/MS_0001193125-19-051943_d707577d10k.htm</x:v>
      </x:c>
      <x:c r="M2489" s="2" t="str">
        <x:v>https://www.sec.gov/Archives/edgar/data/895421/000119312519051943/d707577d10k.htm</x:v>
      </x:c>
      <x:c r="N2489" s="2" t="str"/>
      <x:c r="O2489" s="2" t="str"/>
      <x:c r="P2489" s="2" t="str">
        <x:v>Structured source retained; exact visible anchor requires review</x:v>
      </x:c>
      <x:c r="Q2489" s="2" t="str">
        <x:v>Provision for Loan, Lease, and Other Losses</x:v>
      </x:c>
      <x:c r="R2489" s="2" t="str"/>
      <x:c r="S2489" s="2" t="str"/>
      <x:c r="T2489" s="2" t="str"/>
    </x:row>
    <x:row r="2490" ht="24" customHeight="1">
      <x:c r="C2490" s="2" t="str">
        <x:v>Historical Inputs!F2490</x:v>
      </x:c>
      <x:c r="D2490" s="2" t="str">
        <x:v>MS</x:v>
      </x:c>
      <x:c r="E2490" s="2" t="str">
        <x:v>FY2016</x:v>
      </x:c>
      <x:c r="F2490" s="2" t="str">
        <x:v>pretax</x:v>
      </x:c>
      <x:c r="G2490" s="2" t="n">
        <x:v>8848</x:v>
      </x:c>
      <x:c r="H2490" s="2" t="str">
        <x:v>USD</x:v>
      </x:c>
      <x:c r="I2490" s="2" t="str">
        <x:v>2016-12-31</x:v>
      </x:c>
      <x:c r="J2490" s="2" t="str">
        <x:v>2019-02-26</x:v>
      </x:c>
      <x:c r="K2490" s="2" t="str">
        <x:v>0001193125-19-051943</x:v>
      </x:c>
      <x:c r="L2490" s="2" t="str">
        <x:v>data/raw/filings/MS_0001193125-19-051943_d707577d10k.htm</x:v>
      </x:c>
      <x:c r="M2490" s="2" t="str">
        <x:v>https://www.sec.gov/Archives/edgar/data/895421/000119312519051943/d707577d10k.htm</x:v>
      </x:c>
      <x:c r="N2490" s="2" t="str"/>
      <x:c r="O2490" s="2" t="str"/>
      <x:c r="P2490" s="2" t="str">
        <x:v>Structured source retained; exact visible anchor requires review</x:v>
      </x:c>
      <x:c r="Q2490" s="2" t="str">
        <x:v>Income (Loss) from Continuing Operations before Income Taxes, Noncontrolling Interest</x:v>
      </x:c>
      <x:c r="R2490" s="2" t="str"/>
      <x:c r="S2490" s="2" t="str"/>
      <x:c r="T2490" s="2" t="str"/>
    </x:row>
    <x:row r="2491" ht="24" customHeight="1">
      <x:c r="C2491" s="2" t="str">
        <x:v>Historical Inputs!F2491</x:v>
      </x:c>
      <x:c r="D2491" s="2" t="str">
        <x:v>MS</x:v>
      </x:c>
      <x:c r="E2491" s="2" t="str">
        <x:v>FY2016</x:v>
      </x:c>
      <x:c r="F2491" s="2" t="str">
        <x:v>tax</x:v>
      </x:c>
      <x:c r="G2491" s="2" t="n">
        <x:v>2726</x:v>
      </x:c>
      <x:c r="H2491" s="2" t="str">
        <x:v>USD</x:v>
      </x:c>
      <x:c r="I2491" s="2" t="str">
        <x:v>2016-12-31</x:v>
      </x:c>
      <x:c r="J2491" s="2" t="str">
        <x:v>2019-02-26</x:v>
      </x:c>
      <x:c r="K2491" s="2" t="str">
        <x:v>0001193125-19-051943</x:v>
      </x:c>
      <x:c r="L2491" s="2" t="str">
        <x:v>data/raw/filings/MS_0001193125-19-051943_d707577d10k.htm</x:v>
      </x:c>
      <x:c r="M2491" s="2" t="str">
        <x:v>https://www.sec.gov/Archives/edgar/data/895421/000119312519051943/d707577d10k.htm</x:v>
      </x:c>
      <x:c r="N2491" s="2" t="str"/>
      <x:c r="O2491" s="2" t="str"/>
      <x:c r="P2491" s="2" t="str">
        <x:v>Structured source retained; exact visible anchor requires review</x:v>
      </x:c>
      <x:c r="Q2491" s="2" t="str">
        <x:v>Income Tax Expense (Benefit)</x:v>
      </x:c>
      <x:c r="R2491" s="2" t="str"/>
      <x:c r="S2491" s="2" t="str"/>
      <x:c r="T2491" s="2" t="str"/>
    </x:row>
    <x:row r="2492" ht="24" customHeight="1">
      <x:c r="C2492" s="2" t="str">
        <x:v>Historical Inputs!F2492</x:v>
      </x:c>
      <x:c r="D2492" s="2" t="str">
        <x:v>MS</x:v>
      </x:c>
      <x:c r="E2492" s="2" t="str">
        <x:v>FY2016</x:v>
      </x:c>
      <x:c r="F2492" s="2" t="str">
        <x:v>net_income</x:v>
      </x:c>
      <x:c r="G2492" s="2" t="n">
        <x:v>5979</x:v>
      </x:c>
      <x:c r="H2492" s="2" t="str">
        <x:v>USD</x:v>
      </x:c>
      <x:c r="I2492" s="2" t="str">
        <x:v>2016-12-31</x:v>
      </x:c>
      <x:c r="J2492" s="2" t="str">
        <x:v>2019-02-26</x:v>
      </x:c>
      <x:c r="K2492" s="2" t="str">
        <x:v>0001193125-19-051943</x:v>
      </x:c>
      <x:c r="L2492" s="2" t="str">
        <x:v>data/raw/filings/MS_0001193125-19-051943_d707577d10k.htm</x:v>
      </x:c>
      <x:c r="M2492" s="2" t="str">
        <x:v>https://www.sec.gov/Archives/edgar/data/895421/000119312519051943/d707577d10k.htm</x:v>
      </x:c>
      <x:c r="N2492" s="2" t="str"/>
      <x:c r="O2492" s="2" t="str"/>
      <x:c r="P2492" s="2" t="str">
        <x:v>Structured source retained; exact visible anchor requires review</x:v>
      </x:c>
      <x:c r="Q2492" s="2" t="str">
        <x:v>Net Income (Loss) Attributable to Parent</x:v>
      </x:c>
      <x:c r="R2492" s="2" t="str"/>
      <x:c r="S2492" s="2" t="str"/>
      <x:c r="T2492" s="2" t="str"/>
    </x:row>
    <x:row r="2493" ht="24" customHeight="1">
      <x:c r="C2493" s="2" t="str">
        <x:v>Historical Inputs!F2493</x:v>
      </x:c>
      <x:c r="D2493" s="2" t="str">
        <x:v>MS</x:v>
      </x:c>
      <x:c r="E2493" s="2" t="str">
        <x:v>FY2016</x:v>
      </x:c>
      <x:c r="F2493" s="2" t="str">
        <x:v>common_income</x:v>
      </x:c>
      <x:c r="G2493" s="2" t="n">
        <x:v>5508</x:v>
      </x:c>
      <x:c r="H2493" s="2" t="str">
        <x:v>USD</x:v>
      </x:c>
      <x:c r="I2493" s="2" t="str">
        <x:v>2016-12-31</x:v>
      </x:c>
      <x:c r="J2493" s="2" t="str">
        <x:v>2019-02-26</x:v>
      </x:c>
      <x:c r="K2493" s="2" t="str">
        <x:v>0001193125-19-051943</x:v>
      </x:c>
      <x:c r="L2493" s="2" t="str">
        <x:v>data/raw/filings/MS_0001193125-19-051943_d707577d10k.htm</x:v>
      </x:c>
      <x:c r="M2493" s="2" t="str">
        <x:v>https://www.sec.gov/Archives/edgar/data/895421/000119312519051943/d707577d10k.htm</x:v>
      </x:c>
      <x:c r="N2493" s="2" t="str"/>
      <x:c r="O2493" s="2" t="str"/>
      <x:c r="P2493" s="2" t="str">
        <x:v>Structured source retained; exact visible anchor requires review</x:v>
      </x:c>
      <x:c r="Q2493" s="2" t="str">
        <x:v>Net Income (Loss) Available to Common Stockholders, Basic</x:v>
      </x:c>
      <x:c r="R2493" s="2" t="str"/>
      <x:c r="S2493" s="2" t="str"/>
      <x:c r="T2493" s="2" t="str"/>
    </x:row>
    <x:row r="2494" ht="24" customHeight="1">
      <x:c r="C2494" s="2" t="str">
        <x:v>Historical Inputs!F2494</x:v>
      </x:c>
      <x:c r="D2494" s="2" t="str">
        <x:v>MS</x:v>
      </x:c>
      <x:c r="E2494" s="2" t="str">
        <x:v>FY2016</x:v>
      </x:c>
      <x:c r="F2494" s="2" t="str">
        <x:v>preferred_div</x:v>
      </x:c>
      <x:c r="G2494" s="2" t="n">
        <x:v>468</x:v>
      </x:c>
      <x:c r="H2494" s="2" t="str">
        <x:v>USD</x:v>
      </x:c>
      <x:c r="I2494" s="2" t="str">
        <x:v>2016-12-31</x:v>
      </x:c>
      <x:c r="J2494" s="2" t="str">
        <x:v>2019-02-26</x:v>
      </x:c>
      <x:c r="K2494" s="2" t="str">
        <x:v>0001193125-19-051943</x:v>
      </x:c>
      <x:c r="L2494" s="2" t="str">
        <x:v>data/raw/filings/MS_0001193125-19-051943_d707577d10k.htm</x:v>
      </x:c>
      <x:c r="M2494" s="2" t="str">
        <x:v>https://www.sec.gov/Archives/edgar/data/895421/000119312519051943/d707577d10k.htm</x:v>
      </x:c>
      <x:c r="N2494" s="2" t="str"/>
      <x:c r="O2494" s="2" t="str"/>
      <x:c r="P2494" s="2" t="str">
        <x:v>Structured source retained; exact visible anchor requires review</x:v>
      </x:c>
      <x:c r="Q2494" s="2" t="str">
        <x:v>Dividends, Preferred Stock</x:v>
      </x:c>
      <x:c r="R2494" s="2" t="str"/>
      <x:c r="S2494" s="2" t="str"/>
      <x:c r="T2494" s="2" t="str"/>
    </x:row>
    <x:row r="2495" ht="24" customHeight="1">
      <x:c r="C2495" s="2" t="str">
        <x:v>Historical Inputs!F2495</x:v>
      </x:c>
      <x:c r="D2495" s="2" t="str">
        <x:v>MS</x:v>
      </x:c>
      <x:c r="E2495" s="2" t="str">
        <x:v>FY2016</x:v>
      </x:c>
      <x:c r="F2495" s="2" t="str">
        <x:v>eps</x:v>
      </x:c>
      <x:c r="G2495" s="2" t="n">
        <x:v>2.92</x:v>
      </x:c>
      <x:c r="H2495" s="2" t="str">
        <x:v>USD/shares</x:v>
      </x:c>
      <x:c r="I2495" s="2" t="str">
        <x:v>2016-12-31</x:v>
      </x:c>
      <x:c r="J2495" s="2" t="str">
        <x:v>2019-02-26</x:v>
      </x:c>
      <x:c r="K2495" s="2" t="str">
        <x:v>0001193125-19-051943</x:v>
      </x:c>
      <x:c r="L2495" s="2" t="str">
        <x:v>data/raw/filings/MS_0001193125-19-051943_d707577d10k.htm</x:v>
      </x:c>
      <x:c r="M2495" s="2" t="str">
        <x:v>https://www.sec.gov/Archives/edgar/data/895421/000119312519051943/d707577d10k.htm</x:v>
      </x:c>
      <x:c r="N2495" s="2" t="str"/>
      <x:c r="O2495" s="2" t="str"/>
      <x:c r="P2495" s="2" t="str">
        <x:v>Structured source retained; exact visible anchor requires review</x:v>
      </x:c>
      <x:c r="Q2495" s="2" t="str">
        <x:v>Earnings Per Share, Diluted</x:v>
      </x:c>
      <x:c r="R2495" s="2" t="str"/>
      <x:c r="S2495" s="2" t="str"/>
      <x:c r="T2495" s="2" t="str"/>
    </x:row>
    <x:row r="2496" ht="24" customHeight="1">
      <x:c r="C2496" s="2" t="str">
        <x:v>Historical Inputs!F2496</x:v>
      </x:c>
      <x:c r="D2496" s="2" t="str">
        <x:v>MS</x:v>
      </x:c>
      <x:c r="E2496" s="2" t="str">
        <x:v>FY2016</x:v>
      </x:c>
      <x:c r="F2496" s="2" t="str">
        <x:v>shares_diluted</x:v>
      </x:c>
      <x:c r="G2496" s="2" t="n">
        <x:v>1887</x:v>
      </x:c>
      <x:c r="H2496" s="2" t="str">
        <x:v>shares</x:v>
      </x:c>
      <x:c r="I2496" s="2" t="str">
        <x:v>2016-12-31</x:v>
      </x:c>
      <x:c r="J2496" s="2" t="str">
        <x:v>2019-02-26</x:v>
      </x:c>
      <x:c r="K2496" s="2" t="str">
        <x:v>0001193125-19-051943</x:v>
      </x:c>
      <x:c r="L2496" s="2" t="str">
        <x:v>data/raw/filings/MS_0001193125-19-051943_d707577d10k.htm</x:v>
      </x:c>
      <x:c r="M2496" s="2" t="str">
        <x:v>https://www.sec.gov/Archives/edgar/data/895421/000119312519051943/d707577d10k.htm</x:v>
      </x:c>
      <x:c r="N2496" s="2" t="str"/>
      <x:c r="O2496" s="2" t="str"/>
      <x:c r="P2496" s="2" t="str">
        <x:v>Structured source retained; exact visible anchor requires review</x:v>
      </x:c>
      <x:c r="Q2496" s="2" t="str">
        <x:v>Weighted Average Number of Shares Outstanding, Diluted</x:v>
      </x:c>
      <x:c r="R2496" s="2" t="str"/>
      <x:c r="S2496" s="2" t="str"/>
      <x:c r="T2496" s="2" t="str"/>
    </x:row>
    <x:row r="2497" ht="24" customHeight="1">
      <x:c r="C2497" s="2" t="str">
        <x:v>Historical Inputs!F2497</x:v>
      </x:c>
      <x:c r="D2497" s="2" t="str">
        <x:v>MS</x:v>
      </x:c>
      <x:c r="E2497" s="2" t="str">
        <x:v>FY2016</x:v>
      </x:c>
      <x:c r="F2497" s="2" t="str">
        <x:v>dps</x:v>
      </x:c>
      <x:c r="G2497" s="2" t="n">
        <x:v>0.7</x:v>
      </x:c>
      <x:c r="H2497" s="2" t="str">
        <x:v>USD/shares</x:v>
      </x:c>
      <x:c r="I2497" s="2" t="str">
        <x:v>2016-12-31</x:v>
      </x:c>
      <x:c r="J2497" s="2" t="str">
        <x:v>2019-02-26</x:v>
      </x:c>
      <x:c r="K2497" s="2" t="str">
        <x:v>0001193125-19-051943</x:v>
      </x:c>
      <x:c r="L2497" s="2" t="str">
        <x:v>data/raw/filings/MS_0001193125-19-051943_d707577d10k.htm</x:v>
      </x:c>
      <x:c r="M2497" s="2" t="str">
        <x:v>https://www.sec.gov/Archives/edgar/data/895421/000119312519051943/d707577d10k.htm</x:v>
      </x:c>
      <x:c r="N2497" s="2" t="str"/>
      <x:c r="O2497" s="2" t="str"/>
      <x:c r="P2497" s="2" t="str">
        <x:v>Structured source retained; exact visible anchor requires review</x:v>
      </x:c>
      <x:c r="Q2497" s="2" t="str">
        <x:v>Common Stock, Dividends, Per Share, Declared</x:v>
      </x:c>
      <x:c r="R2497" s="2" t="str"/>
      <x:c r="S2497" s="2" t="str"/>
      <x:c r="T2497" s="2" t="str"/>
    </x:row>
    <x:row r="2498" ht="24" customHeight="1">
      <x:c r="C2498" s="2" t="str">
        <x:v>Historical Inputs!F2498</x:v>
      </x:c>
      <x:c r="D2498" s="2" t="str">
        <x:v>MS</x:v>
      </x:c>
      <x:c r="E2498" s="2" t="str">
        <x:v>FY2016</x:v>
      </x:c>
      <x:c r="F2498" s="2" t="str">
        <x:v>dividends</x:v>
      </x:c>
      <x:c r="G2498" s="2" t="n">
        <x:v>1746</x:v>
      </x:c>
      <x:c r="H2498" s="2" t="str">
        <x:v>USD</x:v>
      </x:c>
      <x:c r="I2498" s="2" t="str">
        <x:v>2016-12-31</x:v>
      </x:c>
      <x:c r="J2498" s="2" t="str">
        <x:v>2019-02-26</x:v>
      </x:c>
      <x:c r="K2498" s="2" t="str">
        <x:v>0001193125-19-051943</x:v>
      </x:c>
      <x:c r="L2498" s="2" t="str">
        <x:v>data/raw/filings/MS_0001193125-19-051943_d707577d10k.htm</x:v>
      </x:c>
      <x:c r="M2498" s="2" t="str">
        <x:v>https://www.sec.gov/Archives/edgar/data/895421/000119312519051943/d707577d10k.htm</x:v>
      </x:c>
      <x:c r="N2498" s="2" t="str"/>
      <x:c r="O2498" s="2" t="str"/>
      <x:c r="P2498" s="2" t="str">
        <x:v>Structured source retained; exact visible anchor requires review</x:v>
      </x:c>
      <x:c r="Q2498" s="2" t="str">
        <x:v>Payments of Dividends</x:v>
      </x:c>
      <x:c r="R2498" s="2" t="str"/>
      <x:c r="S2498" s="2" t="str"/>
      <x:c r="T2498" s="2" t="str"/>
    </x:row>
    <x:row r="2499" ht="24" customHeight="1">
      <x:c r="C2499" s="2" t="str">
        <x:v>Historical Inputs!F2499</x:v>
      </x:c>
      <x:c r="D2499" s="2" t="str">
        <x:v>MS</x:v>
      </x:c>
      <x:c r="E2499" s="2" t="str">
        <x:v>FY2016</x:v>
      </x:c>
      <x:c r="F2499" s="2" t="str">
        <x:v>buybacks</x:v>
      </x:c>
      <x:c r="G2499" s="2" t="str">
        <x:v>n.a.</x:v>
      </x:c>
      <x:c r="H2499" s="2" t="str">
        <x:v>USDm</x:v>
      </x:c>
      <x:c r="I2499" s="2" t="str">
        <x:v>2016-12-31</x:v>
      </x:c>
      <x:c r="J2499" s="2" t="str"/>
      <x:c r="K2499" s="2" t="str"/>
      <x:c r="L2499" s="2" t="str"/>
      <x:c r="M2499" s="2" t="str"/>
      <x:c r="N2499" s="2" t="str"/>
      <x:c r="O2499" s="2" t="str"/>
      <x:c r="P2499" s="2" t="str">
        <x:v>Not reported / unavailable</x:v>
      </x:c>
      <x:c r="Q2499" s="2" t="str">
        <x:v>Common share repurchases paid</x:v>
      </x:c>
      <x:c r="R2499" s="2" t="str"/>
      <x:c r="S2499" s="2" t="str"/>
      <x:c r="T2499" s="2" t="str"/>
    </x:row>
    <x:row r="2500" ht="24" customHeight="1">
      <x:c r="C2500" s="2" t="str">
        <x:v>Historical Inputs!F2500</x:v>
      </x:c>
      <x:c r="D2500" s="2" t="str">
        <x:v>MS</x:v>
      </x:c>
      <x:c r="E2500" s="2" t="str">
        <x:v>FY2016</x:v>
      </x:c>
      <x:c r="F2500" s="2" t="str">
        <x:v>chargeoffs</x:v>
      </x:c>
      <x:c r="G2500" s="2" t="str">
        <x:v>n.a.</x:v>
      </x:c>
      <x:c r="H2500" s="2" t="str">
        <x:v>USDm</x:v>
      </x:c>
      <x:c r="I2500" s="2" t="str">
        <x:v>2016-12-31</x:v>
      </x:c>
      <x:c r="J2500" s="2" t="str"/>
      <x:c r="K2500" s="2" t="str"/>
      <x:c r="L2500" s="2" t="str"/>
      <x:c r="M2500" s="2" t="str"/>
      <x:c r="N2500" s="2" t="str"/>
      <x:c r="O2500" s="2" t="str"/>
      <x:c r="P2500" s="2" t="str">
        <x:v>Not reported / unavailable</x:v>
      </x:c>
      <x:c r="Q2500" s="2" t="str">
        <x:v>Gross loan charge-offs</x:v>
      </x:c>
      <x:c r="R2500" s="2" t="str"/>
      <x:c r="S2500" s="2" t="str"/>
      <x:c r="T2500" s="2" t="str"/>
    </x:row>
    <x:row r="2501" ht="24" customHeight="1">
      <x:c r="C2501" s="2" t="str">
        <x:v>Historical Inputs!F2501</x:v>
      </x:c>
      <x:c r="D2501" s="2" t="str">
        <x:v>MS</x:v>
      </x:c>
      <x:c r="E2501" s="2" t="str">
        <x:v>FY2016</x:v>
      </x:c>
      <x:c r="F2501" s="2" t="str">
        <x:v>recoveries</x:v>
      </x:c>
      <x:c r="G2501" s="2" t="str">
        <x:v>n.a.</x:v>
      </x:c>
      <x:c r="H2501" s="2" t="str">
        <x:v>USDm</x:v>
      </x:c>
      <x:c r="I2501" s="2" t="str">
        <x:v>2016-12-31</x:v>
      </x:c>
      <x:c r="J2501" s="2" t="str"/>
      <x:c r="K2501" s="2" t="str"/>
      <x:c r="L2501" s="2" t="str"/>
      <x:c r="M2501" s="2" t="str"/>
      <x:c r="N2501" s="2" t="str"/>
      <x:c r="O2501" s="2" t="str"/>
      <x:c r="P2501" s="2" t="str">
        <x:v>Not reported / unavailable</x:v>
      </x:c>
      <x:c r="Q2501" s="2" t="str">
        <x:v>Loan recoveries</x:v>
      </x:c>
      <x:c r="R2501" s="2" t="str"/>
      <x:c r="S2501" s="2" t="str"/>
      <x:c r="T2501" s="2" t="str"/>
    </x:row>
    <x:row r="2502" ht="24" customHeight="1">
      <x:c r="C2502" s="2" t="str">
        <x:v>Historical Inputs!F2502</x:v>
      </x:c>
      <x:c r="D2502" s="2" t="str">
        <x:v>MS</x:v>
      </x:c>
      <x:c r="E2502" s="2" t="str">
        <x:v>FY2016</x:v>
      </x:c>
      <x:c r="F2502" s="2" t="str">
        <x:v>rwa</x:v>
      </x:c>
      <x:c r="G2502" s="2" t="n">
        <x:v>358141</x:v>
      </x:c>
      <x:c r="H2502" s="2" t="str">
        <x:v>USD</x:v>
      </x:c>
      <x:c r="I2502" s="2" t="str">
        <x:v>2016-12-31</x:v>
      </x:c>
      <x:c r="J2502" s="2" t="str">
        <x:v>2017-02-27</x:v>
      </x:c>
      <x:c r="K2502" s="2" t="str">
        <x:v>0001193125-17-059212</x:v>
      </x:c>
      <x:c r="L2502" s="2" t="str">
        <x:v>data/raw/filings/MS_0001193125-17-059212_d328282d10k.htm</x:v>
      </x:c>
      <x:c r="M2502" s="2" t="str">
        <x:v>https://www.sec.gov/Archives/edgar/data/895421/000119312517059212/d328282d10k.htm</x:v>
      </x:c>
      <x:c r="N2502" s="2" t="str"/>
      <x:c r="O2502" s="2" t="str"/>
      <x:c r="P2502" s="2" t="str">
        <x:v>Structured source retained; exact visible anchor requires review</x:v>
      </x:c>
      <x:c r="Q2502" s="2" t="str">
        <x:v>Banking Regulation, Risk-Weighted Assets, Actual</x:v>
      </x:c>
      <x:c r="R2502" s="2" t="str"/>
      <x:c r="S2502" s="2" t="str"/>
      <x:c r="T2502" s="2" t="str"/>
    </x:row>
    <x:row r="2503" ht="24" customHeight="1">
      <x:c r="C2503" s="2" t="str">
        <x:v>Historical Inputs!F2503</x:v>
      </x:c>
      <x:c r="D2503" s="2" t="str">
        <x:v>MS</x:v>
      </x:c>
      <x:c r="E2503" s="2" t="str">
        <x:v>FY2016</x:v>
      </x:c>
      <x:c r="F2503" s="2" t="str">
        <x:v>cet1_reported</x:v>
      </x:c>
      <x:c r="G2503" s="2" t="str">
        <x:v>n.a.</x:v>
      </x:c>
      <x:c r="H2503" s="2" t="str">
        <x:v>%</x:v>
      </x:c>
      <x:c r="I2503" s="2" t="str">
        <x:v>2016-12-31</x:v>
      </x:c>
      <x:c r="J2503" s="2" t="str"/>
      <x:c r="K2503" s="2" t="str"/>
      <x:c r="L2503" s="2" t="str"/>
      <x:c r="M2503" s="2" t="str"/>
      <x:c r="N2503" s="2" t="str"/>
      <x:c r="O2503" s="2" t="str"/>
      <x:c r="P2503" s="2" t="str">
        <x:v>Not reported / unavailable</x:v>
      </x:c>
      <x:c r="Q2503" s="2" t="str">
        <x:v>Actual standardized CET1 ratio</x:v>
      </x:c>
      <x:c r="R2503" s="2" t="str"/>
      <x:c r="S2503" s="2" t="str"/>
      <x:c r="T2503" s="2" t="str"/>
    </x:row>
    <x:row r="2504" ht="24" customHeight="1">
      <x:c r="C2504" s="2" t="str">
        <x:v>Historical Inputs!F2504</x:v>
      </x:c>
      <x:c r="D2504" s="2" t="str">
        <x:v>MS</x:v>
      </x:c>
      <x:c r="E2504" s="2" t="str">
        <x:v>FY2016</x:v>
      </x:c>
      <x:c r="F2504" s="2" t="str">
        <x:v>nim_reported</x:v>
      </x:c>
      <x:c r="G2504" s="2" t="str">
        <x:v>n.a.</x:v>
      </x:c>
      <x:c r="H2504" s="2" t="str">
        <x:v>%</x:v>
      </x:c>
      <x:c r="I2504" s="2" t="str">
        <x:v>2016-12-31</x:v>
      </x:c>
      <x:c r="J2504" s="2" t="str"/>
      <x:c r="K2504" s="2" t="str"/>
      <x:c r="L2504" s="2" t="str"/>
      <x:c r="M2504" s="2" t="str"/>
      <x:c r="N2504" s="2" t="str"/>
      <x:c r="O2504" s="2" t="str"/>
      <x:c r="P2504" s="2" t="str">
        <x:v>Not reported / unavailable</x:v>
      </x:c>
      <x:c r="Q2504" s="2" t="str">
        <x:v>Issuer reported net interest margin</x:v>
      </x:c>
      <x:c r="R2504" s="2" t="str"/>
      <x:c r="S2504" s="2" t="str"/>
      <x:c r="T2504" s="2" t="str"/>
    </x:row>
    <x:row r="2505" ht="24" customHeight="1">
      <x:c r="C2505" s="2" t="str">
        <x:v>Historical Inputs!F2505</x:v>
      </x:c>
      <x:c r="D2505" s="2" t="str">
        <x:v>MS</x:v>
      </x:c>
      <x:c r="E2505" s="2" t="str">
        <x:v>FY2016</x:v>
      </x:c>
      <x:c r="F2505" s="2" t="str">
        <x:v>bvps_reported</x:v>
      </x:c>
      <x:c r="G2505" s="2" t="n">
        <x:v>36.99</x:v>
      </x:c>
      <x:c r="H2505" s="2" t="str">
        <x:v>USD/shares</x:v>
      </x:c>
      <x:c r="I2505" s="2" t="str">
        <x:v>2016-12-31</x:v>
      </x:c>
      <x:c r="J2505" s="2" t="str">
        <x:v>2017-02-27</x:v>
      </x:c>
      <x:c r="K2505" s="2" t="str">
        <x:v>0001193125-17-059212</x:v>
      </x:c>
      <x:c r="L2505" s="2" t="str">
        <x:v>data/raw/filings/MS_0001193125-17-059212_d328282d10k.htm</x:v>
      </x:c>
      <x:c r="M2505" s="2" t="str">
        <x:v>https://www.sec.gov/Archives/edgar/data/895421/000119312517059212/d328282d10k.htm</x:v>
      </x:c>
      <x:c r="N2505" s="2" t="str"/>
      <x:c r="O2505" s="2" t="str"/>
      <x:c r="P2505" s="2" t="str">
        <x:v>Exact selected original table text</x:v>
      </x:c>
      <x:c r="Q2505" s="2" t="str">
        <x:v>Reported common book value per share</x:v>
      </x:c>
      <x:c r="R2505" s="2" t="str">
        <x:v>highlighted/MS_0001193125-17-059212_d328282d10k.htm</x:v>
      </x:c>
      <x:c r="S2505" s="2" t="str"/>
      <x:c r="T2505" s="2" t="str"/>
    </x:row>
    <x:row r="2506" ht="24" customHeight="1">
      <x:c r="C2506" s="2" t="str">
        <x:v>Historical Inputs!F2506</x:v>
      </x:c>
      <x:c r="D2506" s="2" t="str">
        <x:v>MS</x:v>
      </x:c>
      <x:c r="E2506" s="2" t="str">
        <x:v>FY2016</x:v>
      </x:c>
      <x:c r="F2506" s="2" t="str">
        <x:v>tbvps_reported</x:v>
      </x:c>
      <x:c r="G2506" s="2" t="n">
        <x:v>31.98</x:v>
      </x:c>
      <x:c r="H2506" s="2" t="str">
        <x:v>USD/shares</x:v>
      </x:c>
      <x:c r="I2506" s="2" t="str">
        <x:v>2016-12-31</x:v>
      </x:c>
      <x:c r="J2506" s="2" t="str">
        <x:v>2017-02-27</x:v>
      </x:c>
      <x:c r="K2506" s="2" t="str">
        <x:v>0001193125-17-059212</x:v>
      </x:c>
      <x:c r="L2506" s="2" t="str">
        <x:v>data/raw/filings/MS_0001193125-17-059212_d328282d10k.htm</x:v>
      </x:c>
      <x:c r="M2506" s="2" t="str">
        <x:v>https://www.sec.gov/Archives/edgar/data/895421/000119312517059212/d328282d10k.htm</x:v>
      </x:c>
      <x:c r="N2506" s="2" t="str"/>
      <x:c r="O2506" s="2" t="str"/>
      <x:c r="P2506" s="2" t="str">
        <x:v>Exact selected original table text</x:v>
      </x:c>
      <x:c r="Q2506" s="2" t="str">
        <x:v>Reported tangible book value per share</x:v>
      </x:c>
      <x:c r="R2506" s="2" t="str">
        <x:v>highlighted/MS_0001193125-17-059212_d328282d10k.htm</x:v>
      </x:c>
      <x:c r="S2506" s="2" t="str"/>
      <x:c r="T2506" s="2" t="str"/>
    </x:row>
    <x:row r="2507" ht="24" customHeight="1">
      <x:c r="C2507" s="2" t="str">
        <x:v>Historical Inputs!F2507</x:v>
      </x:c>
      <x:c r="D2507" s="2" t="str">
        <x:v>MS</x:v>
      </x:c>
      <x:c r="E2507" s="2" t="str">
        <x:v>FY2016</x:v>
      </x:c>
      <x:c r="F2507" s="2" t="str">
        <x:v>tce_reported</x:v>
      </x:c>
      <x:c r="G2507" s="2" t="str">
        <x:v>n.a.</x:v>
      </x:c>
      <x:c r="H2507" s="2" t="str">
        <x:v>USDm</x:v>
      </x:c>
      <x:c r="I2507" s="2" t="str">
        <x:v>2016-12-31</x:v>
      </x:c>
      <x:c r="J2507" s="2" t="str"/>
      <x:c r="K2507" s="2" t="str"/>
      <x:c r="L2507" s="2" t="str"/>
      <x:c r="M2507" s="2" t="str"/>
      <x:c r="N2507" s="2" t="str"/>
      <x:c r="O2507" s="2" t="str"/>
      <x:c r="P2507" s="2" t="str">
        <x:v>Not reported / unavailable</x:v>
      </x:c>
      <x:c r="Q2507" s="2" t="str">
        <x:v>Reported tangible common equity</x:v>
      </x:c>
      <x:c r="R2507" s="2" t="str"/>
      <x:c r="S2507" s="2" t="str"/>
      <x:c r="T2507" s="2" t="str"/>
    </x:row>
    <x:row r="2508" ht="24" customHeight="1">
      <x:c r="C2508" s="2" t="str">
        <x:v>Historical Inputs!F2508</x:v>
      </x:c>
      <x:c r="D2508" s="2" t="str">
        <x:v>MS</x:v>
      </x:c>
      <x:c r="E2508" s="2" t="str">
        <x:v>FY2017</x:v>
      </x:c>
      <x:c r="F2508" s="2" t="str">
        <x:v>assets</x:v>
      </x:c>
      <x:c r="G2508" s="2" t="n">
        <x:v>851733</x:v>
      </x:c>
      <x:c r="H2508" s="2" t="str">
        <x:v>USD</x:v>
      </x:c>
      <x:c r="I2508" s="2" t="str">
        <x:v>2017-12-31</x:v>
      </x:c>
      <x:c r="J2508" s="2" t="str">
        <x:v>2019-02-26</x:v>
      </x:c>
      <x:c r="K2508" s="2" t="str">
        <x:v>0001193125-19-051943</x:v>
      </x:c>
      <x:c r="L2508" s="2" t="str">
        <x:v>data/raw/filings/MS_0001193125-19-051943_d707577d10k.htm</x:v>
      </x:c>
      <x:c r="M2508" s="2" t="str">
        <x:v>https://www.sec.gov/Archives/edgar/data/895421/000119312519051943/d707577d10k.htm</x:v>
      </x:c>
      <x:c r="N2508" s="2" t="str"/>
      <x:c r="O2508" s="2" t="str"/>
      <x:c r="P2508" s="2" t="str">
        <x:v>Structured source retained; exact visible anchor requires review</x:v>
      </x:c>
      <x:c r="Q2508" s="2" t="str">
        <x:v>Assets</x:v>
      </x:c>
      <x:c r="R2508" s="2" t="str"/>
      <x:c r="S2508" s="2" t="str"/>
      <x:c r="T2508" s="2" t="str"/>
    </x:row>
    <x:row r="2509" ht="24" customHeight="1">
      <x:c r="C2509" s="2" t="str">
        <x:v>Historical Inputs!F2509</x:v>
      </x:c>
      <x:c r="D2509" s="2" t="str">
        <x:v>MS</x:v>
      </x:c>
      <x:c r="E2509" s="2" t="str">
        <x:v>FY2017</x:v>
      </x:c>
      <x:c r="F2509" s="2" t="str">
        <x:v>liabilities</x:v>
      </x:c>
      <x:c r="G2509" s="2" t="n">
        <x:v>773267</x:v>
      </x:c>
      <x:c r="H2509" s="2" t="str">
        <x:v>USD</x:v>
      </x:c>
      <x:c r="I2509" s="2" t="str">
        <x:v>2017-12-31</x:v>
      </x:c>
      <x:c r="J2509" s="2" t="str">
        <x:v>2019-02-26</x:v>
      </x:c>
      <x:c r="K2509" s="2" t="str">
        <x:v>0001193125-19-051943</x:v>
      </x:c>
      <x:c r="L2509" s="2" t="str">
        <x:v>data/raw/filings/MS_0001193125-19-051943_d707577d10k.htm</x:v>
      </x:c>
      <x:c r="M2509" s="2" t="str">
        <x:v>https://www.sec.gov/Archives/edgar/data/895421/000119312519051943/d707577d10k.htm</x:v>
      </x:c>
      <x:c r="N2509" s="2" t="str"/>
      <x:c r="O2509" s="2" t="str"/>
      <x:c r="P2509" s="2" t="str">
        <x:v>Structured source retained; exact visible anchor requires review</x:v>
      </x:c>
      <x:c r="Q2509" s="2" t="str">
        <x:v>Liabilities</x:v>
      </x:c>
      <x:c r="R2509" s="2" t="str"/>
      <x:c r="S2509" s="2" t="str"/>
      <x:c r="T2509" s="2" t="str"/>
    </x:row>
    <x:row r="2510" ht="24" customHeight="1">
      <x:c r="C2510" s="2" t="str">
        <x:v>Historical Inputs!F2510</x:v>
      </x:c>
      <x:c r="D2510" s="2" t="str">
        <x:v>MS</x:v>
      </x:c>
      <x:c r="E2510" s="2" t="str">
        <x:v>FY2017</x:v>
      </x:c>
      <x:c r="F2510" s="2" t="str">
        <x:v>equity</x:v>
      </x:c>
      <x:c r="G2510" s="2" t="n">
        <x:v>77391</x:v>
      </x:c>
      <x:c r="H2510" s="2" t="str">
        <x:v>USD</x:v>
      </x:c>
      <x:c r="I2510" s="2" t="str">
        <x:v>2017-12-31</x:v>
      </x:c>
      <x:c r="J2510" s="2" t="str">
        <x:v>2019-02-26</x:v>
      </x:c>
      <x:c r="K2510" s="2" t="str">
        <x:v>0001193125-19-051943</x:v>
      </x:c>
      <x:c r="L2510" s="2" t="str">
        <x:v>data/raw/filings/MS_0001193125-19-051943_d707577d10k.htm</x:v>
      </x:c>
      <x:c r="M2510" s="2" t="str">
        <x:v>https://www.sec.gov/Archives/edgar/data/895421/000119312519051943/d707577d10k.htm</x:v>
      </x:c>
      <x:c r="N2510" s="2" t="str"/>
      <x:c r="O2510" s="2" t="str"/>
      <x:c r="P2510" s="2" t="str">
        <x:v>Structured source retained; exact visible anchor requires review</x:v>
      </x:c>
      <x:c r="Q2510" s="2" t="str">
        <x:v>Stockholders' Equity Attributable to Parent</x:v>
      </x:c>
      <x:c r="R2510" s="2" t="str"/>
      <x:c r="S2510" s="2" t="str"/>
      <x:c r="T2510" s="2" t="str"/>
    </x:row>
    <x:row r="2511" ht="24" customHeight="1">
      <x:c r="C2511" s="2" t="str">
        <x:v>Historical Inputs!F2511</x:v>
      </x:c>
      <x:c r="D2511" s="2" t="str">
        <x:v>MS</x:v>
      </x:c>
      <x:c r="E2511" s="2" t="str">
        <x:v>FY2017</x:v>
      </x:c>
      <x:c r="F2511" s="2" t="str">
        <x:v>preferred</x:v>
      </x:c>
      <x:c r="G2511" s="2" t="str">
        <x:v>n.a.</x:v>
      </x:c>
      <x:c r="H2511" s="2" t="str">
        <x:v>USDm</x:v>
      </x:c>
      <x:c r="I2511" s="2" t="str">
        <x:v>2017-12-31</x:v>
      </x:c>
      <x:c r="J2511" s="2" t="str"/>
      <x:c r="K2511" s="2" t="str"/>
      <x:c r="L2511" s="2" t="str"/>
      <x:c r="M2511" s="2" t="str"/>
      <x:c r="N2511" s="2" t="str"/>
      <x:c r="O2511" s="2" t="str"/>
      <x:c r="P2511" s="2" t="str">
        <x:v>Not reported / unavailable</x:v>
      </x:c>
      <x:c r="Q2511" s="2" t="str">
        <x:v>Preferred equity carrying amount</x:v>
      </x:c>
      <x:c r="R2511" s="2" t="str"/>
      <x:c r="S2511" s="2" t="str"/>
      <x:c r="T2511" s="2" t="str"/>
    </x:row>
    <x:row r="2512" ht="24" customHeight="1">
      <x:c r="C2512" s="2" t="str">
        <x:v>Historical Inputs!F2512</x:v>
      </x:c>
      <x:c r="D2512" s="2" t="str">
        <x:v>MS</x:v>
      </x:c>
      <x:c r="E2512" s="2" t="str">
        <x:v>FY2017</x:v>
      </x:c>
      <x:c r="F2512" s="2" t="str">
        <x:v>common_equity_reported</x:v>
      </x:c>
      <x:c r="G2512" s="2" t="str">
        <x:v>n.a.</x:v>
      </x:c>
      <x:c r="H2512" s="2" t="str">
        <x:v>USDm</x:v>
      </x:c>
      <x:c r="I2512" s="2" t="str">
        <x:v>2017-12-31</x:v>
      </x:c>
      <x:c r="J2512" s="2" t="str"/>
      <x:c r="K2512" s="2" t="str"/>
      <x:c r="L2512" s="2" t="str"/>
      <x:c r="M2512" s="2" t="str"/>
      <x:c r="N2512" s="2" t="str"/>
      <x:c r="O2512" s="2" t="str"/>
      <x:c r="P2512" s="2" t="str">
        <x:v>Not reported / unavailable</x:v>
      </x:c>
      <x:c r="Q2512" s="2" t="str">
        <x:v>Reported common shareholders equity</x:v>
      </x:c>
      <x:c r="R2512" s="2" t="str"/>
      <x:c r="S2512" s="2" t="str"/>
      <x:c r="T2512" s="2" t="str"/>
    </x:row>
    <x:row r="2513" ht="24" customHeight="1">
      <x:c r="C2513" s="2" t="str">
        <x:v>Historical Inputs!F2513</x:v>
      </x:c>
      <x:c r="D2513" s="2" t="str">
        <x:v>MS</x:v>
      </x:c>
      <x:c r="E2513" s="2" t="str">
        <x:v>FY2017</x:v>
      </x:c>
      <x:c r="F2513" s="2" t="str">
        <x:v>goodwill</x:v>
      </x:c>
      <x:c r="G2513" s="2" t="n">
        <x:v>6597</x:v>
      </x:c>
      <x:c r="H2513" s="2" t="str">
        <x:v>USD</x:v>
      </x:c>
      <x:c r="I2513" s="2" t="str">
        <x:v>2017-12-31</x:v>
      </x:c>
      <x:c r="J2513" s="2" t="str">
        <x:v>2020-02-27</x:v>
      </x:c>
      <x:c r="K2513" s="2" t="str">
        <x:v>0000895421-20-000265</x:v>
      </x:c>
      <x:c r="L2513" s="2" t="str">
        <x:v>data/raw/filings/MS_0000895421-20-000265_msq4201910k.htm</x:v>
      </x:c>
      <x:c r="M2513" s="2" t="str">
        <x:v>https://www.sec.gov/Archives/edgar/data/895421/000089542120000265/msq4201910k.htm</x:v>
      </x:c>
      <x:c r="N2513" s="2" t="str">
        <x:v>d38487261e1853-wk-Fact-8A758C00A957BE6200A8801DC9E0B951</x:v>
      </x:c>
      <x:c r="O2513" s="2" t="str"/>
      <x:c r="P2513" s="2" t="str">
        <x:v>Exact XBRL anchor</x:v>
      </x:c>
      <x:c r="Q2513" s="2" t="str">
        <x:v>Goodwill</x:v>
      </x:c>
      <x:c r="R2513" s="2" t="str">
        <x:v>highlighted/MS_0000895421-20-000265_msq4201910k.htm</x:v>
      </x:c>
      <x:c r="S2513" s="2" t="str"/>
      <x:c r="T2513" s="2" t="str"/>
    </x:row>
    <x:row r="2514" ht="24" customHeight="1">
      <x:c r="C2514" s="2" t="str">
        <x:v>Historical Inputs!F2514</x:v>
      </x:c>
      <x:c r="D2514" s="2" t="str">
        <x:v>MS</x:v>
      </x:c>
      <x:c r="E2514" s="2" t="str">
        <x:v>FY2017</x:v>
      </x:c>
      <x:c r="F2514" s="2" t="str">
        <x:v>intangibles</x:v>
      </x:c>
      <x:c r="G2514" s="2" t="n">
        <x:v>2445</x:v>
      </x:c>
      <x:c r="H2514" s="2" t="str">
        <x:v>USD</x:v>
      </x:c>
      <x:c r="I2514" s="2" t="str">
        <x:v>2017-12-31</x:v>
      </x:c>
      <x:c r="J2514" s="2" t="str">
        <x:v>2020-02-27</x:v>
      </x:c>
      <x:c r="K2514" s="2" t="str">
        <x:v>0000895421-20-000265</x:v>
      </x:c>
      <x:c r="L2514" s="2" t="str">
        <x:v>data/raw/filings/MS_0000895421-20-000265_msq4201910k.htm</x:v>
      </x:c>
      <x:c r="M2514" s="2" t="str">
        <x:v>https://www.sec.gov/Archives/edgar/data/895421/000089542120000265/msq4201910k.htm</x:v>
      </x:c>
      <x:c r="N2514" s="2" t="str">
        <x:v>d38487261e2520-wk-Fact-536B794BE2A7854BB002EE41F1FEF1A8</x:v>
      </x:c>
      <x:c r="O2514" s="2" t="str"/>
      <x:c r="P2514" s="2" t="str">
        <x:v>Exact XBRL anchor</x:v>
      </x:c>
      <x:c r="Q2514" s="2" t="str">
        <x:v>Other intangible assets excluding goodwill</x:v>
      </x:c>
      <x:c r="R2514" s="2" t="str">
        <x:v>highlighted/MS_0000895421-20-000265_msq4201910k.htm</x:v>
      </x:c>
      <x:c r="S2514" s="2" t="str"/>
      <x:c r="T2514" s="2" t="str"/>
    </x:row>
    <x:row r="2515" ht="24" customHeight="1">
      <x:c r="C2515" s="2" t="str">
        <x:v>Historical Inputs!F2515</x:v>
      </x:c>
      <x:c r="D2515" s="2" t="str">
        <x:v>MS</x:v>
      </x:c>
      <x:c r="E2515" s="2" t="str">
        <x:v>FY2017</x:v>
      </x:c>
      <x:c r="F2515" s="2" t="str">
        <x:v>intangibles_total</x:v>
      </x:c>
      <x:c r="G2515" s="2" t="str">
        <x:v>n.a.</x:v>
      </x:c>
      <x:c r="H2515" s="2" t="str">
        <x:v>USDm</x:v>
      </x:c>
      <x:c r="I2515" s="2" t="str">
        <x:v>2017-12-31</x:v>
      </x:c>
      <x:c r="J2515" s="2" t="str"/>
      <x:c r="K2515" s="2" t="str"/>
      <x:c r="L2515" s="2" t="str"/>
      <x:c r="M2515" s="2" t="str"/>
      <x:c r="N2515" s="2" t="str"/>
      <x:c r="O2515" s="2" t="str"/>
      <x:c r="P2515" s="2" t="str">
        <x:v>Not reported / unavailable</x:v>
      </x:c>
      <x:c r="Q2515" s="2" t="str">
        <x:v>Reported goodwill and intangible assets combined</x:v>
      </x:c>
      <x:c r="R2515" s="2" t="str"/>
      <x:c r="S2515" s="2" t="str"/>
      <x:c r="T2515" s="2" t="str"/>
    </x:row>
    <x:row r="2516" ht="24" customHeight="1">
      <x:c r="C2516" s="2" t="str">
        <x:v>Historical Inputs!F2516</x:v>
      </x:c>
      <x:c r="D2516" s="2" t="str">
        <x:v>MS</x:v>
      </x:c>
      <x:c r="E2516" s="2" t="str">
        <x:v>FY2017</x:v>
      </x:c>
      <x:c r="F2516" s="2" t="str">
        <x:v>shares_end</x:v>
      </x:c>
      <x:c r="G2516" s="2" t="n">
        <x:v>1788</x:v>
      </x:c>
      <x:c r="H2516" s="2" t="str">
        <x:v>shares</x:v>
      </x:c>
      <x:c r="I2516" s="2" t="str">
        <x:v>2017-12-31</x:v>
      </x:c>
      <x:c r="J2516" s="2" t="str">
        <x:v>2020-02-27</x:v>
      </x:c>
      <x:c r="K2516" s="2" t="str">
        <x:v>0000895421-20-000265</x:v>
      </x:c>
      <x:c r="L2516" s="2" t="str">
        <x:v>data/raw/filings/MS_0000895421-20-000265_msq4201910k.htm</x:v>
      </x:c>
      <x:c r="M2516" s="2" t="str">
        <x:v>https://www.sec.gov/Archives/edgar/data/895421/000089542120000265/msq4201910k.htm</x:v>
      </x:c>
      <x:c r="N2516" s="2" t="str">
        <x:v>d38524781e1770-wk-Fact-121E8147CC57F6D500CA10A9B187FB91</x:v>
      </x:c>
      <x:c r="O2516" s="2" t="str"/>
      <x:c r="P2516" s="2" t="str">
        <x:v>Exact XBRL anchor</x:v>
      </x:c>
      <x:c r="Q2516" s="2" t="str">
        <x:v>Common Stock, Shares, Outstanding</x:v>
      </x:c>
      <x:c r="R2516" s="2" t="str">
        <x:v>highlighted/MS_0000895421-20-000265_msq4201910k.htm</x:v>
      </x:c>
      <x:c r="S2516" s="2" t="str"/>
      <x:c r="T2516" s="2" t="str"/>
    </x:row>
    <x:row r="2517" ht="24" customHeight="1">
      <x:c r="C2517" s="2" t="str">
        <x:v>Historical Inputs!F2517</x:v>
      </x:c>
      <x:c r="D2517" s="2" t="str">
        <x:v>MS</x:v>
      </x:c>
      <x:c r="E2517" s="2" t="str">
        <x:v>FY2017</x:v>
      </x:c>
      <x:c r="F2517" s="2" t="str">
        <x:v>shares_issued</x:v>
      </x:c>
      <x:c r="G2517" s="2" t="n">
        <x:v>2038.893979</x:v>
      </x:c>
      <x:c r="H2517" s="2" t="str">
        <x:v>shares</x:v>
      </x:c>
      <x:c r="I2517" s="2" t="str">
        <x:v>2017-12-31</x:v>
      </x:c>
      <x:c r="J2517" s="2" t="str">
        <x:v>2019-02-26</x:v>
      </x:c>
      <x:c r="K2517" s="2" t="str">
        <x:v>0001193125-19-051943</x:v>
      </x:c>
      <x:c r="L2517" s="2" t="str">
        <x:v>data/raw/filings/MS_0001193125-19-051943_d707577d10k.htm</x:v>
      </x:c>
      <x:c r="M2517" s="2" t="str">
        <x:v>https://www.sec.gov/Archives/edgar/data/895421/000119312519051943/d707577d10k.htm</x:v>
      </x:c>
      <x:c r="N2517" s="2" t="str"/>
      <x:c r="O2517" s="2" t="str"/>
      <x:c r="P2517" s="2" t="str">
        <x:v>Structured source retained; exact visible anchor requires review</x:v>
      </x:c>
      <x:c r="Q2517" s="2" t="str">
        <x:v>Common Stock, Shares, Issued</x:v>
      </x:c>
      <x:c r="R2517" s="2" t="str"/>
      <x:c r="S2517" s="2" t="str"/>
      <x:c r="T2517" s="2" t="str"/>
    </x:row>
    <x:row r="2518" ht="24" customHeight="1">
      <x:c r="C2518" s="2" t="str">
        <x:v>Historical Inputs!F2518</x:v>
      </x:c>
      <x:c r="D2518" s="2" t="str">
        <x:v>MS</x:v>
      </x:c>
      <x:c r="E2518" s="2" t="str">
        <x:v>FY2017</x:v>
      </x:c>
      <x:c r="F2518" s="2" t="str">
        <x:v>shares_treasury</x:v>
      </x:c>
      <x:c r="G2518" s="2" t="n">
        <x:v>250.807174</x:v>
      </x:c>
      <x:c r="H2518" s="2" t="str">
        <x:v>shares</x:v>
      </x:c>
      <x:c r="I2518" s="2" t="str">
        <x:v>2017-12-31</x:v>
      </x:c>
      <x:c r="J2518" s="2" t="str">
        <x:v>2019-02-26</x:v>
      </x:c>
      <x:c r="K2518" s="2" t="str">
        <x:v>0001193125-19-051943</x:v>
      </x:c>
      <x:c r="L2518" s="2" t="str">
        <x:v>data/raw/filings/MS_0001193125-19-051943_d707577d10k.htm</x:v>
      </x:c>
      <x:c r="M2518" s="2" t="str">
        <x:v>https://www.sec.gov/Archives/edgar/data/895421/000119312519051943/d707577d10k.htm</x:v>
      </x:c>
      <x:c r="N2518" s="2" t="str"/>
      <x:c r="O2518" s="2" t="str"/>
      <x:c r="P2518" s="2" t="str">
        <x:v>Structured source retained; exact visible anchor requires review</x:v>
      </x:c>
      <x:c r="Q2518" s="2" t="str">
        <x:v>Treasury Stock, Shares</x:v>
      </x:c>
      <x:c r="R2518" s="2" t="str"/>
      <x:c r="S2518" s="2" t="str"/>
      <x:c r="T2518" s="2" t="str"/>
    </x:row>
    <x:row r="2519" ht="24" customHeight="1">
      <x:c r="C2519" s="2" t="str">
        <x:v>Historical Inputs!F2519</x:v>
      </x:c>
      <x:c r="D2519" s="2" t="str">
        <x:v>MS</x:v>
      </x:c>
      <x:c r="E2519" s="2" t="str">
        <x:v>FY2017</x:v>
      </x:c>
      <x:c r="F2519" s="2" t="str">
        <x:v>deposits</x:v>
      </x:c>
      <x:c r="G2519" s="2" t="n">
        <x:v>159436</x:v>
      </x:c>
      <x:c r="H2519" s="2" t="str">
        <x:v>USD</x:v>
      </x:c>
      <x:c r="I2519" s="2" t="str">
        <x:v>2017-12-31</x:v>
      </x:c>
      <x:c r="J2519" s="2" t="str">
        <x:v>2019-02-26</x:v>
      </x:c>
      <x:c r="K2519" s="2" t="str">
        <x:v>0001193125-19-051943</x:v>
      </x:c>
      <x:c r="L2519" s="2" t="str">
        <x:v>data/raw/filings/MS_0001193125-19-051943_d707577d10k.htm</x:v>
      </x:c>
      <x:c r="M2519" s="2" t="str">
        <x:v>https://www.sec.gov/Archives/edgar/data/895421/000119312519051943/d707577d10k.htm</x:v>
      </x:c>
      <x:c r="N2519" s="2" t="str"/>
      <x:c r="O2519" s="2" t="str"/>
      <x:c r="P2519" s="2" t="str">
        <x:v>Structured source retained; exact visible anchor requires review</x:v>
      </x:c>
      <x:c r="Q2519" s="2" t="str">
        <x:v>Deposits</x:v>
      </x:c>
      <x:c r="R2519" s="2" t="str"/>
      <x:c r="S2519" s="2" t="str"/>
      <x:c r="T2519" s="2" t="str"/>
    </x:row>
    <x:row r="2520" ht="24" customHeight="1">
      <x:c r="C2520" s="2" t="str">
        <x:v>Historical Inputs!F2520</x:v>
      </x:c>
      <x:c r="D2520" s="2" t="str">
        <x:v>MS</x:v>
      </x:c>
      <x:c r="E2520" s="2" t="str">
        <x:v>FY2017</x:v>
      </x:c>
      <x:c r="F2520" s="2" t="str">
        <x:v>loans_gross</x:v>
      </x:c>
      <x:c r="G2520" s="2" t="str">
        <x:v>n.a.</x:v>
      </x:c>
      <x:c r="H2520" s="2" t="str">
        <x:v>USDm</x:v>
      </x:c>
      <x:c r="I2520" s="2" t="str">
        <x:v>2017-12-31</x:v>
      </x:c>
      <x:c r="J2520" s="2" t="str"/>
      <x:c r="K2520" s="2" t="str"/>
      <x:c r="L2520" s="2" t="str"/>
      <x:c r="M2520" s="2" t="str"/>
      <x:c r="N2520" s="2" t="str"/>
      <x:c r="O2520" s="2" t="str"/>
      <x:c r="P2520" s="2" t="str">
        <x:v>Not reported / unavailable</x:v>
      </x:c>
      <x:c r="Q2520" s="2" t="str">
        <x:v>Gross loans and leases selected definition</x:v>
      </x:c>
      <x:c r="R2520" s="2" t="str"/>
      <x:c r="S2520" s="2" t="str"/>
      <x:c r="T2520" s="2" t="str"/>
    </x:row>
    <x:row r="2521" ht="24" customHeight="1">
      <x:c r="C2521" s="2" t="str">
        <x:v>Historical Inputs!F2521</x:v>
      </x:c>
      <x:c r="D2521" s="2" t="str">
        <x:v>MS</x:v>
      </x:c>
      <x:c r="E2521" s="2" t="str">
        <x:v>FY2017</x:v>
      </x:c>
      <x:c r="F2521" s="2" t="str">
        <x:v>loans_net</x:v>
      </x:c>
      <x:c r="G2521" s="2" t="n">
        <x:v>104126</x:v>
      </x:c>
      <x:c r="H2521" s="2" t="str">
        <x:v>USD</x:v>
      </x:c>
      <x:c r="I2521" s="2" t="str">
        <x:v>2017-12-31</x:v>
      </x:c>
      <x:c r="J2521" s="2" t="str">
        <x:v>2019-02-26</x:v>
      </x:c>
      <x:c r="K2521" s="2" t="str">
        <x:v>0001193125-19-051943</x:v>
      </x:c>
      <x:c r="L2521" s="2" t="str">
        <x:v>data/raw/filings/MS_0001193125-19-051943_d707577d10k.htm</x:v>
      </x:c>
      <x:c r="M2521" s="2" t="str">
        <x:v>https://www.sec.gov/Archives/edgar/data/895421/000119312519051943/d707577d10k.htm</x:v>
      </x:c>
      <x:c r="N2521" s="2" t="str"/>
      <x:c r="O2521" s="2" t="str"/>
      <x:c r="P2521" s="2" t="str">
        <x:v>Structured source retained; exact visible anchor requires review</x:v>
      </x:c>
      <x:c r="Q2521" s="2" t="str">
        <x:v>Loans and Leases Receivable, Net Amount</x:v>
      </x:c>
      <x:c r="R2521" s="2" t="str"/>
      <x:c r="S2521" s="2" t="str"/>
      <x:c r="T2521" s="2" t="str"/>
    </x:row>
    <x:row r="2522" ht="24" customHeight="1">
      <x:c r="C2522" s="2" t="str">
        <x:v>Historical Inputs!F2522</x:v>
      </x:c>
      <x:c r="D2522" s="2" t="str">
        <x:v>MS</x:v>
      </x:c>
      <x:c r="E2522" s="2" t="str">
        <x:v>FY2017</x:v>
      </x:c>
      <x:c r="F2522" s="2" t="str">
        <x:v>allowance</x:v>
      </x:c>
      <x:c r="G2522" s="2" t="n">
        <x:v>224</x:v>
      </x:c>
      <x:c r="H2522" s="2" t="str">
        <x:v>USD</x:v>
      </x:c>
      <x:c r="I2522" s="2" t="str">
        <x:v>2017-12-31</x:v>
      </x:c>
      <x:c r="J2522" s="2" t="str">
        <x:v>2021-02-26</x:v>
      </x:c>
      <x:c r="K2522" s="2" t="str">
        <x:v>0000895421-21-000286</x:v>
      </x:c>
      <x:c r="L2522" s="2" t="str">
        <x:v>data/raw/filings/MS_0000895421-21-000286_ms-20201231.htm</x:v>
      </x:c>
      <x:c r="M2522" s="2" t="str">
        <x:v>https://www.sec.gov/Archives/edgar/data/895421/000089542121000286/ms-20201231.htm</x:v>
      </x:c>
      <x:c r="N2522" s="2" t="str">
        <x:v>id3VybDovL2RvY3MudjEvZG9jOjM0MDliOTMyYzRlNzQ0MGI5NDRjM2EzOWQ0NWE1NjdkL3NlYzozNDA5YjkzMmM0ZTc0NDBiOTQ0YzNhMzlkNDVhNTY3ZF8xNTQvZnJhZzo0ZTZjZGFlN2RkNzQ0MjRiYWVlZWIzNzNlOTM3OTgzNi90YWJsZToxOTE4MWUxNTU0MTk0NTQwYTc0NDQyNmM4NjA4MmM3MC90YWJsZXJhbmdlOjE5MTgxZTE1NTQxOTQ1NDBhNzQ0NDI2Yzg2MDgyYzcwXzEtNi0xLTEtMjQyMDg_949ec879-cbaa-4694-8bb3-c41198e9b370</x:v>
      </x:c>
      <x:c r="O2522" s="2" t="str"/>
      <x:c r="P2522" s="2" t="str">
        <x:v>Exact XBRL anchor</x:v>
      </x:c>
      <x:c r="Q2522" s="2" t="str">
        <x:v>Financing Receivable, Allowance for Credit Loss</x:v>
      </x:c>
      <x:c r="R2522" s="2" t="str">
        <x:v>highlighted/MS_0000895421-21-000286_ms-20201231.htm</x:v>
      </x:c>
      <x:c r="S2522" s="2" t="str"/>
      <x:c r="T2522" s="2" t="str"/>
    </x:row>
    <x:row r="2523" ht="24" customHeight="1">
      <x:c r="C2523" s="2" t="str">
        <x:v>Historical Inputs!F2523</x:v>
      </x:c>
      <x:c r="D2523" s="2" t="str">
        <x:v>MS</x:v>
      </x:c>
      <x:c r="E2523" s="2" t="str">
        <x:v>FY2017</x:v>
      </x:c>
      <x:c r="F2523" s="2" t="str">
        <x:v>nonaccrual</x:v>
      </x:c>
      <x:c r="G2523" s="2" t="str">
        <x:v>n.a.</x:v>
      </x:c>
      <x:c r="H2523" s="2" t="str">
        <x:v>USDm</x:v>
      </x:c>
      <x:c r="I2523" s="2" t="str">
        <x:v>2017-12-31</x:v>
      </x:c>
      <x:c r="J2523" s="2" t="str"/>
      <x:c r="K2523" s="2" t="str"/>
      <x:c r="L2523" s="2" t="str"/>
      <x:c r="M2523" s="2" t="str"/>
      <x:c r="N2523" s="2" t="str"/>
      <x:c r="O2523" s="2" t="str"/>
      <x:c r="P2523" s="2" t="str">
        <x:v>Not reported / unavailable</x:v>
      </x:c>
      <x:c r="Q2523" s="2" t="str">
        <x:v>Nonaccrual</x:v>
      </x:c>
      <x:c r="R2523" s="2" t="str"/>
      <x:c r="S2523" s="2" t="str"/>
      <x:c r="T2523" s="2" t="str"/>
    </x:row>
    <x:row r="2524" ht="24" customHeight="1">
      <x:c r="C2524" s="2" t="str">
        <x:v>Historical Inputs!F2524</x:v>
      </x:c>
      <x:c r="D2524" s="2" t="str">
        <x:v>MS</x:v>
      </x:c>
      <x:c r="E2524" s="2" t="str">
        <x:v>FY2017</x:v>
      </x:c>
      <x:c r="F2524" s="2" t="str">
        <x:v>cash</x:v>
      </x:c>
      <x:c r="G2524" s="2" t="n">
        <x:v>80395</x:v>
      </x:c>
      <x:c r="H2524" s="2" t="str">
        <x:v>USD</x:v>
      </x:c>
      <x:c r="I2524" s="2" t="str">
        <x:v>2017-12-31</x:v>
      </x:c>
      <x:c r="J2524" s="2" t="str">
        <x:v>2019-05-03</x:v>
      </x:c>
      <x:c r="K2524" s="2" t="str">
        <x:v>0001193125-19-136929</x:v>
      </x:c>
      <x:c r="L2524" s="2" t="str">
        <x:v>data/raw/sec/MS_companyfacts.json</x:v>
      </x:c>
      <x:c r="M2524" s="2" t="str">
        <x:v>https://data.sec.gov/api/xbrl/companyfacts/CIK0000895421.json</x:v>
      </x:c>
      <x:c r="N2524" s="2" t="str"/>
      <x:c r="O2524" s="2" t="str"/>
      <x:c r="P2524" s="2" t="str">
        <x:v>Structured fact retained</x:v>
      </x:c>
      <x:c r="Q2524" s="2" t="str">
        <x:v>Cash and Cash Equivalents, at Carrying Value</x:v>
      </x:c>
      <x:c r="R2524" s="2" t="str"/>
      <x:c r="S2524" s="2" t="str"/>
      <x:c r="T2524" s="2" t="str"/>
    </x:row>
    <x:row r="2525" ht="24" customHeight="1">
      <x:c r="C2525" s="2" t="str">
        <x:v>Historical Inputs!F2525</x:v>
      </x:c>
      <x:c r="D2525" s="2" t="str">
        <x:v>MS</x:v>
      </x:c>
      <x:c r="E2525" s="2" t="str">
        <x:v>FY2017</x:v>
      </x:c>
      <x:c r="F2525" s="2" t="str">
        <x:v>aoci</x:v>
      </x:c>
      <x:c r="G2525" s="2" t="n">
        <x:v>-3060</x:v>
      </x:c>
      <x:c r="H2525" s="2" t="str">
        <x:v>USD</x:v>
      </x:c>
      <x:c r="I2525" s="2" t="str">
        <x:v>2017-12-31</x:v>
      </x:c>
      <x:c r="J2525" s="2" t="str">
        <x:v>2019-02-26</x:v>
      </x:c>
      <x:c r="K2525" s="2" t="str">
        <x:v>0001193125-19-051943</x:v>
      </x:c>
      <x:c r="L2525" s="2" t="str">
        <x:v>data/raw/filings/MS_0001193125-19-051943_d707577d10k.htm</x:v>
      </x:c>
      <x:c r="M2525" s="2" t="str">
        <x:v>https://www.sec.gov/Archives/edgar/data/895421/000119312519051943/d707577d10k.htm</x:v>
      </x:c>
      <x:c r="N2525" s="2" t="str"/>
      <x:c r="O2525" s="2" t="str"/>
      <x:c r="P2525" s="2" t="str">
        <x:v>Structured source retained; exact visible anchor requires review</x:v>
      </x:c>
      <x:c r="Q2525" s="2" t="str">
        <x:v>Accumulated Other Comprehensive Income (Loss), Net of Tax</x:v>
      </x:c>
      <x:c r="R2525" s="2" t="str"/>
      <x:c r="S2525" s="2" t="str"/>
      <x:c r="T2525" s="2" t="str"/>
    </x:row>
    <x:row r="2526" ht="24" customHeight="1">
      <x:c r="C2526" s="2" t="str">
        <x:v>Historical Inputs!F2526</x:v>
      </x:c>
      <x:c r="D2526" s="2" t="str">
        <x:v>MS</x:v>
      </x:c>
      <x:c r="E2526" s="2" t="str">
        <x:v>FY2017</x:v>
      </x:c>
      <x:c r="F2526" s="2" t="str">
        <x:v>nii</x:v>
      </x:c>
      <x:c r="G2526" s="2" t="n">
        <x:v>3300</x:v>
      </x:c>
      <x:c r="H2526" s="2" t="str">
        <x:v>USD</x:v>
      </x:c>
      <x:c r="I2526" s="2" t="str">
        <x:v>2017-12-31</x:v>
      </x:c>
      <x:c r="J2526" s="2" t="str">
        <x:v>2020-02-27</x:v>
      </x:c>
      <x:c r="K2526" s="2" t="str">
        <x:v>0000895421-20-000265</x:v>
      </x:c>
      <x:c r="L2526" s="2" t="str">
        <x:v>data/raw/filings/MS_0000895421-20-000265_msq4201910k.htm</x:v>
      </x:c>
      <x:c r="M2526" s="2" t="str">
        <x:v>https://www.sec.gov/Archives/edgar/data/895421/000089542120000265/msq4201910k.htm</x:v>
      </x:c>
      <x:c r="N2526" s="2" t="str">
        <x:v>d38554449e5873-wk-Fact-960787E82800FCE48907801DC9C5F3E7</x:v>
      </x:c>
      <x:c r="O2526" s="2" t="str"/>
      <x:c r="P2526" s="2" t="str">
        <x:v>Exact XBRL anchor</x:v>
      </x:c>
      <x:c r="Q2526" s="2" t="str">
        <x:v>Interest Income (Expense), Net</x:v>
      </x:c>
      <x:c r="R2526" s="2" t="str">
        <x:v>highlighted/MS_0000895421-20-000265_msq4201910k.htm</x:v>
      </x:c>
      <x:c r="S2526" s="2" t="str"/>
      <x:c r="T2526" s="2" t="str"/>
    </x:row>
    <x:row r="2527" ht="24" customHeight="1">
      <x:c r="C2527" s="2" t="str">
        <x:v>Historical Inputs!F2527</x:v>
      </x:c>
      <x:c r="D2527" s="2" t="str">
        <x:v>MS</x:v>
      </x:c>
      <x:c r="E2527" s="2" t="str">
        <x:v>FY2017</x:v>
      </x:c>
      <x:c r="F2527" s="2" t="str">
        <x:v>noninterest_income</x:v>
      </x:c>
      <x:c r="G2527" s="2" t="n">
        <x:v>34645</x:v>
      </x:c>
      <x:c r="H2527" s="2" t="str">
        <x:v>USD</x:v>
      </x:c>
      <x:c r="I2527" s="2" t="str">
        <x:v>2017-12-31</x:v>
      </x:c>
      <x:c r="J2527" s="2" t="str">
        <x:v>2020-02-27</x:v>
      </x:c>
      <x:c r="K2527" s="2" t="str">
        <x:v>0000895421-20-000265</x:v>
      </x:c>
      <x:c r="L2527" s="2" t="str">
        <x:v>data/raw/filings/MS_0000895421-20-000265_msq4201910k.htm</x:v>
      </x:c>
      <x:c r="M2527" s="2" t="str">
        <x:v>https://www.sec.gov/Archives/edgar/data/895421/000089542120000265/msq4201910k.htm</x:v>
      </x:c>
      <x:c r="N2527" s="2" t="str">
        <x:v>d38554449e5638-wk-Fact-D7308B5A391AE238E4C1801DC924A5D6</x:v>
      </x:c>
      <x:c r="O2527" s="2" t="str"/>
      <x:c r="P2527" s="2" t="str">
        <x:v>Exact XBRL anchor</x:v>
      </x:c>
      <x:c r="Q2527" s="2" t="str">
        <x:v>Noninterest Income</x:v>
      </x:c>
      <x:c r="R2527" s="2" t="str">
        <x:v>highlighted/MS_0000895421-20-000265_msq4201910k.htm</x:v>
      </x:c>
      <x:c r="S2527" s="2" t="str"/>
      <x:c r="T2527" s="2" t="str"/>
    </x:row>
    <x:row r="2528" ht="24" customHeight="1">
      <x:c r="C2528" s="2" t="str">
        <x:v>Historical Inputs!F2528</x:v>
      </x:c>
      <x:c r="D2528" s="2" t="str">
        <x:v>MS</x:v>
      </x:c>
      <x:c r="E2528" s="2" t="str">
        <x:v>FY2017</x:v>
      </x:c>
      <x:c r="F2528" s="2" t="str">
        <x:v>revenue_reported</x:v>
      </x:c>
      <x:c r="G2528" s="2" t="n">
        <x:v>37945</x:v>
      </x:c>
      <x:c r="H2528" s="2" t="str">
        <x:v>USD</x:v>
      </x:c>
      <x:c r="I2528" s="2" t="str">
        <x:v>2017-12-31</x:v>
      </x:c>
      <x:c r="J2528" s="2" t="str">
        <x:v>2020-02-27</x:v>
      </x:c>
      <x:c r="K2528" s="2" t="str">
        <x:v>0000895421-20-000265</x:v>
      </x:c>
      <x:c r="L2528" s="2" t="str">
        <x:v>data/raw/filings/MS_0000895421-20-000265_msq4201910k.htm</x:v>
      </x:c>
      <x:c r="M2528" s="2" t="str">
        <x:v>https://www.sec.gov/Archives/edgar/data/895421/000089542120000265/msq4201910k.htm</x:v>
      </x:c>
      <x:c r="N2528" s="2" t="str">
        <x:v>d38554449e9253-wk-Fact-06FD11D4F8EFA6B4CE5E801DC9B3063D</x:v>
      </x:c>
      <x:c r="O2528" s="2" t="str"/>
      <x:c r="P2528" s="2" t="str">
        <x:v>Exact XBRL anchor</x:v>
      </x:c>
      <x:c r="Q2528" s="2" t="str">
        <x:v>Revenues, Net of Interest Expense</x:v>
      </x:c>
      <x:c r="R2528" s="2" t="str">
        <x:v>highlighted/MS_0000895421-20-000265_msq4201910k.htm</x:v>
      </x:c>
      <x:c r="S2528" s="2" t="str"/>
      <x:c r="T2528" s="2" t="str"/>
    </x:row>
    <x:row r="2529" ht="24" customHeight="1">
      <x:c r="C2529" s="2" t="str">
        <x:v>Historical Inputs!F2529</x:v>
      </x:c>
      <x:c r="D2529" s="2" t="str">
        <x:v>MS</x:v>
      </x:c>
      <x:c r="E2529" s="2" t="str">
        <x:v>FY2017</x:v>
      </x:c>
      <x:c r="F2529" s="2" t="str">
        <x:v>opex</x:v>
      </x:c>
      <x:c r="G2529" s="2" t="n">
        <x:v>27542</x:v>
      </x:c>
      <x:c r="H2529" s="2" t="str">
        <x:v>USD</x:v>
      </x:c>
      <x:c r="I2529" s="2" t="str">
        <x:v>2017-12-31</x:v>
      </x:c>
      <x:c r="J2529" s="2" t="str">
        <x:v>2020-02-27</x:v>
      </x:c>
      <x:c r="K2529" s="2" t="str">
        <x:v>0000895421-20-000265</x:v>
      </x:c>
      <x:c r="L2529" s="2" t="str">
        <x:v>data/raw/filings/MS_0000895421-20-000265_msq4201910k.htm</x:v>
      </x:c>
      <x:c r="M2529" s="2" t="str">
        <x:v>https://www.sec.gov/Archives/edgar/data/895421/000089542120000265/msq4201910k.htm</x:v>
      </x:c>
      <x:c r="N2529" s="2" t="str">
        <x:v>d38389555e2762-wk-Fact-2D40C9DF669229883439801DCA0DDDDA</x:v>
      </x:c>
      <x:c r="O2529" s="2" t="str"/>
      <x:c r="P2529" s="2" t="str">
        <x:v>Exact XBRL anchor</x:v>
      </x:c>
      <x:c r="Q2529" s="2" t="str">
        <x:v>Noninterest Expense</x:v>
      </x:c>
      <x:c r="R2529" s="2" t="str">
        <x:v>highlighted/MS_0000895421-20-000265_msq4201910k.htm</x:v>
      </x:c>
      <x:c r="S2529" s="2" t="str"/>
      <x:c r="T2529" s="2" t="str"/>
    </x:row>
    <x:row r="2530" ht="24" customHeight="1">
      <x:c r="C2530" s="2" t="str">
        <x:v>Historical Inputs!F2530</x:v>
      </x:c>
      <x:c r="D2530" s="2" t="str">
        <x:v>MS</x:v>
      </x:c>
      <x:c r="E2530" s="2" t="str">
        <x:v>FY2017</x:v>
      </x:c>
      <x:c r="F2530" s="2" t="str">
        <x:v>provision</x:v>
      </x:c>
      <x:c r="G2530" s="2" t="n">
        <x:v>22</x:v>
      </x:c>
      <x:c r="H2530" s="2" t="str">
        <x:v>USD</x:v>
      </x:c>
      <x:c r="I2530" s="2" t="str">
        <x:v>2017-12-31</x:v>
      </x:c>
      <x:c r="J2530" s="2" t="str">
        <x:v>2020-02-27</x:v>
      </x:c>
      <x:c r="K2530" s="2" t="str">
        <x:v>0000895421-20-000265</x:v>
      </x:c>
      <x:c r="L2530" s="2" t="str">
        <x:v>data/raw/filings/MS_0000895421-20-000265_msq4201910k.htm</x:v>
      </x:c>
      <x:c r="M2530" s="2" t="str">
        <x:v>https://www.sec.gov/Archives/edgar/data/895421/000089542120000265/msq4201910k.htm</x:v>
      </x:c>
      <x:c r="N2530" s="2" t="str">
        <x:v>d38483952e9107-wk-Fact-56B9BB1E14A32548C2FD801DCB08EFB8</x:v>
      </x:c>
      <x:c r="O2530" s="2" t="str"/>
      <x:c r="P2530" s="2" t="str">
        <x:v>Exact XBRL anchor</x:v>
      </x:c>
      <x:c r="Q2530" s="2" t="str">
        <x:v>Provision for Loan, Lease, and Other Losses</x:v>
      </x:c>
      <x:c r="R2530" s="2" t="str">
        <x:v>highlighted/MS_0000895421-20-000265_msq4201910k.htm</x:v>
      </x:c>
      <x:c r="S2530" s="2" t="str"/>
      <x:c r="T2530" s="2" t="str"/>
    </x:row>
    <x:row r="2531" ht="24" customHeight="1">
      <x:c r="C2531" s="2" t="str">
        <x:v>Historical Inputs!F2531</x:v>
      </x:c>
      <x:c r="D2531" s="2" t="str">
        <x:v>MS</x:v>
      </x:c>
      <x:c r="E2531" s="2" t="str">
        <x:v>FY2017</x:v>
      </x:c>
      <x:c r="F2531" s="2" t="str">
        <x:v>pretax</x:v>
      </x:c>
      <x:c r="G2531" s="2" t="n">
        <x:v>10403</x:v>
      </x:c>
      <x:c r="H2531" s="2" t="str">
        <x:v>USD</x:v>
      </x:c>
      <x:c r="I2531" s="2" t="str">
        <x:v>2017-12-31</x:v>
      </x:c>
      <x:c r="J2531" s="2" t="str">
        <x:v>2020-02-27</x:v>
      </x:c>
      <x:c r="K2531" s="2" t="str">
        <x:v>0000895421-20-000265</x:v>
      </x:c>
      <x:c r="L2531" s="2" t="str">
        <x:v>data/raw/filings/MS_0000895421-20-000265_msq4201910k.htm</x:v>
      </x:c>
      <x:c r="M2531" s="2" t="str">
        <x:v>https://www.sec.gov/Archives/edgar/data/895421/000089542120000265/msq4201910k.htm</x:v>
      </x:c>
      <x:c r="N2531" s="2" t="str">
        <x:v>d38554449e7601-wk-Fact-8BC960798BB350C5AF4F801DC9B6D1C1</x:v>
      </x:c>
      <x:c r="O2531" s="2" t="str"/>
      <x:c r="P2531" s="2" t="str">
        <x:v>Exact XBRL anchor</x:v>
      </x:c>
      <x:c r="Q2531" s="2" t="str">
        <x:v>Income (Loss) from Continuing Operations before Income Taxes, Noncontrolling Interest</x:v>
      </x:c>
      <x:c r="R2531" s="2" t="str">
        <x:v>highlighted/MS_0000895421-20-000265_msq4201910k.htm</x:v>
      </x:c>
      <x:c r="S2531" s="2" t="str"/>
      <x:c r="T2531" s="2" t="str"/>
    </x:row>
    <x:row r="2532" ht="24" customHeight="1">
      <x:c r="C2532" s="2" t="str">
        <x:v>Historical Inputs!F2532</x:v>
      </x:c>
      <x:c r="D2532" s="2" t="str">
        <x:v>MS</x:v>
      </x:c>
      <x:c r="E2532" s="2" t="str">
        <x:v>FY2017</x:v>
      </x:c>
      <x:c r="F2532" s="2" t="str">
        <x:v>tax</x:v>
      </x:c>
      <x:c r="G2532" s="2" t="n">
        <x:v>4168</x:v>
      </x:c>
      <x:c r="H2532" s="2" t="str">
        <x:v>USD</x:v>
      </x:c>
      <x:c r="I2532" s="2" t="str">
        <x:v>2017-12-31</x:v>
      </x:c>
      <x:c r="J2532" s="2" t="str">
        <x:v>2020-02-27</x:v>
      </x:c>
      <x:c r="K2532" s="2" t="str">
        <x:v>0000895421-20-000265</x:v>
      </x:c>
      <x:c r="L2532" s="2" t="str">
        <x:v>data/raw/filings/MS_0000895421-20-000265_msq4201910k.htm</x:v>
      </x:c>
      <x:c r="M2532" s="2" t="str">
        <x:v>https://www.sec.gov/Archives/edgar/data/895421/000089542120000265/msq4201910k.htm</x:v>
      </x:c>
      <x:c r="N2532" s="2" t="str">
        <x:v>d38554449e6105-wk-Fact-F3099D432156AECE0F04D745FE55BAA9</x:v>
      </x:c>
      <x:c r="O2532" s="2" t="str"/>
      <x:c r="P2532" s="2" t="str">
        <x:v>Exact XBRL anchor</x:v>
      </x:c>
      <x:c r="Q2532" s="2" t="str">
        <x:v>Income Tax Expense (Benefit)</x:v>
      </x:c>
      <x:c r="R2532" s="2" t="str">
        <x:v>highlighted/MS_0000895421-20-000265_msq4201910k.htm</x:v>
      </x:c>
      <x:c r="S2532" s="2" t="str"/>
      <x:c r="T2532" s="2" t="str"/>
    </x:row>
    <x:row r="2533" ht="24" customHeight="1">
      <x:c r="C2533" s="2" t="str">
        <x:v>Historical Inputs!F2533</x:v>
      </x:c>
      <x:c r="D2533" s="2" t="str">
        <x:v>MS</x:v>
      </x:c>
      <x:c r="E2533" s="2" t="str">
        <x:v>FY2017</x:v>
      </x:c>
      <x:c r="F2533" s="2" t="str">
        <x:v>net_income</x:v>
      </x:c>
      <x:c r="G2533" s="2" t="n">
        <x:v>6111</x:v>
      </x:c>
      <x:c r="H2533" s="2" t="str">
        <x:v>USD</x:v>
      </x:c>
      <x:c r="I2533" s="2" t="str">
        <x:v>2017-12-31</x:v>
      </x:c>
      <x:c r="J2533" s="2" t="str">
        <x:v>2020-02-27</x:v>
      </x:c>
      <x:c r="K2533" s="2" t="str">
        <x:v>0000895421-20-000265</x:v>
      </x:c>
      <x:c r="L2533" s="2" t="str">
        <x:v>data/raw/filings/MS_0000895421-20-000265_msq4201910k.htm</x:v>
      </x:c>
      <x:c r="M2533" s="2" t="str">
        <x:v>https://www.sec.gov/Archives/edgar/data/895421/000089542120000265/msq4201910k.htm</x:v>
      </x:c>
      <x:c r="N2533" s="2" t="str">
        <x:v>d38554449e6509-wk-Fact-335056DC8828CBDB980F801DC9B2125C</x:v>
      </x:c>
      <x:c r="O2533" s="2" t="str"/>
      <x:c r="P2533" s="2" t="str">
        <x:v>Exact XBRL anchor</x:v>
      </x:c>
      <x:c r="Q2533" s="2" t="str">
        <x:v>Net Income (Loss) Attributable to Parent</x:v>
      </x:c>
      <x:c r="R2533" s="2" t="str">
        <x:v>highlighted/MS_0000895421-20-000265_msq4201910k.htm</x:v>
      </x:c>
      <x:c r="S2533" s="2" t="str"/>
      <x:c r="T2533" s="2" t="str"/>
    </x:row>
    <x:row r="2534" ht="24" customHeight="1">
      <x:c r="C2534" s="2" t="str">
        <x:v>Historical Inputs!F2534</x:v>
      </x:c>
      <x:c r="D2534" s="2" t="str">
        <x:v>MS</x:v>
      </x:c>
      <x:c r="E2534" s="2" t="str">
        <x:v>FY2017</x:v>
      </x:c>
      <x:c r="F2534" s="2" t="str">
        <x:v>common_income</x:v>
      </x:c>
      <x:c r="G2534" s="2" t="n">
        <x:v>5588</x:v>
      </x:c>
      <x:c r="H2534" s="2" t="str">
        <x:v>USD</x:v>
      </x:c>
      <x:c r="I2534" s="2" t="str">
        <x:v>2017-12-31</x:v>
      </x:c>
      <x:c r="J2534" s="2" t="str">
        <x:v>2020-02-27</x:v>
      </x:c>
      <x:c r="K2534" s="2" t="str">
        <x:v>0000895421-20-000265</x:v>
      </x:c>
      <x:c r="L2534" s="2" t="str">
        <x:v>data/raw/filings/MS_0000895421-20-000265_msq4201910k.htm</x:v>
      </x:c>
      <x:c r="M2534" s="2" t="str">
        <x:v>https://www.sec.gov/Archives/edgar/data/895421/000089542120000265/msq4201910k.htm</x:v>
      </x:c>
      <x:c r="N2534" s="2" t="str">
        <x:v>d38389555e3202-wk-Fact-95BDA8BF398BC9D4E681801DC91A2AB1</x:v>
      </x:c>
      <x:c r="O2534" s="2" t="str"/>
      <x:c r="P2534" s="2" t="str">
        <x:v>Exact XBRL anchor</x:v>
      </x:c>
      <x:c r="Q2534" s="2" t="str">
        <x:v>Net Income (Loss) Available to Common Stockholders, Basic</x:v>
      </x:c>
      <x:c r="R2534" s="2" t="str">
        <x:v>highlighted/MS_0000895421-20-000265_msq4201910k.htm</x:v>
      </x:c>
      <x:c r="S2534" s="2" t="str"/>
      <x:c r="T2534" s="2" t="str"/>
    </x:row>
    <x:row r="2535" ht="24" customHeight="1">
      <x:c r="C2535" s="2" t="str">
        <x:v>Historical Inputs!F2535</x:v>
      </x:c>
      <x:c r="D2535" s="2" t="str">
        <x:v>MS</x:v>
      </x:c>
      <x:c r="E2535" s="2" t="str">
        <x:v>FY2017</x:v>
      </x:c>
      <x:c r="F2535" s="2" t="str">
        <x:v>preferred_div</x:v>
      </x:c>
      <x:c r="G2535" s="2" t="n">
        <x:v>523</x:v>
      </x:c>
      <x:c r="H2535" s="2" t="str">
        <x:v>USD</x:v>
      </x:c>
      <x:c r="I2535" s="2" t="str">
        <x:v>2017-12-31</x:v>
      </x:c>
      <x:c r="J2535" s="2" t="str">
        <x:v>2020-02-27</x:v>
      </x:c>
      <x:c r="K2535" s="2" t="str">
        <x:v>0000895421-20-000265</x:v>
      </x:c>
      <x:c r="L2535" s="2" t="str">
        <x:v>data/raw/filings/MS_0000895421-20-000265_msq4201910k.htm</x:v>
      </x:c>
      <x:c r="M2535" s="2" t="str">
        <x:v>https://www.sec.gov/Archives/edgar/data/895421/000089542120000265/msq4201910k.htm</x:v>
      </x:c>
      <x:c r="N2535" s="2" t="str">
        <x:v>d38524781e5339-wk-Fact-BD3DB1F14AB2E0741609801DCA3EEB5A</x:v>
      </x:c>
      <x:c r="O2535" s="2" t="str"/>
      <x:c r="P2535" s="2" t="str">
        <x:v>Exact XBRL anchor</x:v>
      </x:c>
      <x:c r="Q2535" s="2" t="str">
        <x:v>Dividends, Preferred Stock</x:v>
      </x:c>
      <x:c r="R2535" s="2" t="str">
        <x:v>highlighted/MS_0000895421-20-000265_msq4201910k.htm</x:v>
      </x:c>
      <x:c r="S2535" s="2" t="str"/>
      <x:c r="T2535" s="2" t="str"/>
    </x:row>
    <x:row r="2536" ht="24" customHeight="1">
      <x:c r="C2536" s="2" t="str">
        <x:v>Historical Inputs!F2536</x:v>
      </x:c>
      <x:c r="D2536" s="2" t="str">
        <x:v>MS</x:v>
      </x:c>
      <x:c r="E2536" s="2" t="str">
        <x:v>FY2017</x:v>
      </x:c>
      <x:c r="F2536" s="2" t="str">
        <x:v>eps</x:v>
      </x:c>
      <x:c r="G2536" s="2" t="n">
        <x:v>3.07</x:v>
      </x:c>
      <x:c r="H2536" s="2" t="str">
        <x:v>USD/shares</x:v>
      </x:c>
      <x:c r="I2536" s="2" t="str">
        <x:v>2017-12-31</x:v>
      </x:c>
      <x:c r="J2536" s="2" t="str">
        <x:v>2020-02-27</x:v>
      </x:c>
      <x:c r="K2536" s="2" t="str">
        <x:v>0000895421-20-000265</x:v>
      </x:c>
      <x:c r="L2536" s="2" t="str">
        <x:v>data/raw/filings/MS_0000895421-20-000265_msq4201910k.htm</x:v>
      </x:c>
      <x:c r="M2536" s="2" t="str">
        <x:v>https://www.sec.gov/Archives/edgar/data/895421/000089542120000265/msq4201910k.htm</x:v>
      </x:c>
      <x:c r="N2536" s="2" t="str">
        <x:v>d38389555e3595-wk-Fact-F2B1FCEC0300D1B827E8801DC9C6DA98</x:v>
      </x:c>
      <x:c r="O2536" s="2" t="str"/>
      <x:c r="P2536" s="2" t="str">
        <x:v>Exact XBRL anchor</x:v>
      </x:c>
      <x:c r="Q2536" s="2" t="str">
        <x:v>Earnings Per Share, Diluted</x:v>
      </x:c>
      <x:c r="R2536" s="2" t="str">
        <x:v>highlighted/MS_0000895421-20-000265_msq4201910k.htm</x:v>
      </x:c>
      <x:c r="S2536" s="2" t="str"/>
      <x:c r="T2536" s="2" t="str"/>
    </x:row>
    <x:row r="2537" ht="24" customHeight="1">
      <x:c r="C2537" s="2" t="str">
        <x:v>Historical Inputs!F2537</x:v>
      </x:c>
      <x:c r="D2537" s="2" t="str">
        <x:v>MS</x:v>
      </x:c>
      <x:c r="E2537" s="2" t="str">
        <x:v>FY2017</x:v>
      </x:c>
      <x:c r="F2537" s="2" t="str">
        <x:v>shares_diluted</x:v>
      </x:c>
      <x:c r="G2537" s="2" t="n">
        <x:v>1821</x:v>
      </x:c>
      <x:c r="H2537" s="2" t="str">
        <x:v>shares</x:v>
      </x:c>
      <x:c r="I2537" s="2" t="str">
        <x:v>2017-12-31</x:v>
      </x:c>
      <x:c r="J2537" s="2" t="str">
        <x:v>2020-02-27</x:v>
      </x:c>
      <x:c r="K2537" s="2" t="str">
        <x:v>0000895421-20-000265</x:v>
      </x:c>
      <x:c r="L2537" s="2" t="str">
        <x:v>data/raw/filings/MS_0000895421-20-000265_msq4201910k.htm</x:v>
      </x:c>
      <x:c r="M2537" s="2" t="str">
        <x:v>https://www.sec.gov/Archives/edgar/data/895421/000089542120000265/msq4201910k.htm</x:v>
      </x:c>
      <x:c r="N2537" s="2" t="str">
        <x:v>d38524781e2267-wk-Fact-6E394DF1AF36CC9C4F15D745FE5F0360</x:v>
      </x:c>
      <x:c r="O2537" s="2" t="str"/>
      <x:c r="P2537" s="2" t="str">
        <x:v>Exact XBRL anchor</x:v>
      </x:c>
      <x:c r="Q2537" s="2" t="str">
        <x:v>Weighted Average Number of Shares Outstanding, Diluted</x:v>
      </x:c>
      <x:c r="R2537" s="2" t="str">
        <x:v>highlighted/MS_0000895421-20-000265_msq4201910k.htm</x:v>
      </x:c>
      <x:c r="S2537" s="2" t="str"/>
      <x:c r="T2537" s="2" t="str"/>
    </x:row>
    <x:row r="2538" ht="24" customHeight="1">
      <x:c r="C2538" s="2" t="str">
        <x:v>Historical Inputs!F2538</x:v>
      </x:c>
      <x:c r="D2538" s="2" t="str">
        <x:v>MS</x:v>
      </x:c>
      <x:c r="E2538" s="2" t="str">
        <x:v>FY2017</x:v>
      </x:c>
      <x:c r="F2538" s="2" t="str">
        <x:v>dps</x:v>
      </x:c>
      <x:c r="G2538" s="2" t="n">
        <x:v>0.9</x:v>
      </x:c>
      <x:c r="H2538" s="2" t="str">
        <x:v>USD/shares</x:v>
      </x:c>
      <x:c r="I2538" s="2" t="str">
        <x:v>2017-12-31</x:v>
      </x:c>
      <x:c r="J2538" s="2" t="str">
        <x:v>2020-02-27</x:v>
      </x:c>
      <x:c r="K2538" s="2" t="str">
        <x:v>0000895421-20-000265</x:v>
      </x:c>
      <x:c r="L2538" s="2" t="str">
        <x:v>data/raw/filings/MS_0000895421-20-000265_msq4201910k.htm</x:v>
      </x:c>
      <x:c r="M2538" s="2" t="str">
        <x:v>https://www.sec.gov/Archives/edgar/data/895421/000089542120000265/msq4201910k.htm</x:v>
      </x:c>
      <x:c r="N2538" s="2" t="str">
        <x:v>d38524781e2106-wk-Fact-3C19E0FF42A3E3069467E8237C690382</x:v>
      </x:c>
      <x:c r="O2538" s="2" t="str"/>
      <x:c r="P2538" s="2" t="str">
        <x:v>Exact XBRL anchor</x:v>
      </x:c>
      <x:c r="Q2538" s="2" t="str">
        <x:v>Common Stock, Dividends, Per Share, Declared</x:v>
      </x:c>
      <x:c r="R2538" s="2" t="str">
        <x:v>highlighted/MS_0000895421-20-000265_msq4201910k.htm</x:v>
      </x:c>
      <x:c r="S2538" s="2" t="str"/>
      <x:c r="T2538" s="2" t="str"/>
    </x:row>
    <x:row r="2539" ht="24" customHeight="1">
      <x:c r="C2539" s="2" t="str">
        <x:v>Historical Inputs!F2539</x:v>
      </x:c>
      <x:c r="D2539" s="2" t="str">
        <x:v>MS</x:v>
      </x:c>
      <x:c r="E2539" s="2" t="str">
        <x:v>FY2017</x:v>
      </x:c>
      <x:c r="F2539" s="2" t="str">
        <x:v>dividends</x:v>
      </x:c>
      <x:c r="G2539" s="2" t="n">
        <x:v>2085</x:v>
      </x:c>
      <x:c r="H2539" s="2" t="str">
        <x:v>USD</x:v>
      </x:c>
      <x:c r="I2539" s="2" t="str">
        <x:v>2017-12-31</x:v>
      </x:c>
      <x:c r="J2539" s="2" t="str">
        <x:v>2020-02-27</x:v>
      </x:c>
      <x:c r="K2539" s="2" t="str">
        <x:v>0000895421-20-000265</x:v>
      </x:c>
      <x:c r="L2539" s="2" t="str">
        <x:v>data/raw/filings/MS_0000895421-20-000265_msq4201910k.htm</x:v>
      </x:c>
      <x:c r="M2539" s="2" t="str">
        <x:v>https://www.sec.gov/Archives/edgar/data/895421/000089542120000265/msq4201910k.htm</x:v>
      </x:c>
      <x:c r="N2539" s="2" t="str">
        <x:v>d38400935e3643-wk-Fact-A030D09FF6FCF39DCE25D7473BEB9B3D</x:v>
      </x:c>
      <x:c r="O2539" s="2" t="str"/>
      <x:c r="P2539" s="2" t="str">
        <x:v>Exact XBRL anchor</x:v>
      </x:c>
      <x:c r="Q2539" s="2" t="str">
        <x:v>Payments of Dividends</x:v>
      </x:c>
      <x:c r="R2539" s="2" t="str">
        <x:v>highlighted/MS_0000895421-20-000265_msq4201910k.htm</x:v>
      </x:c>
      <x:c r="S2539" s="2" t="str"/>
      <x:c r="T2539" s="2" t="str"/>
    </x:row>
    <x:row r="2540" ht="24" customHeight="1">
      <x:c r="C2540" s="2" t="str">
        <x:v>Historical Inputs!F2540</x:v>
      </x:c>
      <x:c r="D2540" s="2" t="str">
        <x:v>MS</x:v>
      </x:c>
      <x:c r="E2540" s="2" t="str">
        <x:v>FY2017</x:v>
      </x:c>
      <x:c r="F2540" s="2" t="str">
        <x:v>buybacks</x:v>
      </x:c>
      <x:c r="G2540" s="2" t="str">
        <x:v>n.a.</x:v>
      </x:c>
      <x:c r="H2540" s="2" t="str">
        <x:v>USDm</x:v>
      </x:c>
      <x:c r="I2540" s="2" t="str">
        <x:v>2017-12-31</x:v>
      </x:c>
      <x:c r="J2540" s="2" t="str"/>
      <x:c r="K2540" s="2" t="str"/>
      <x:c r="L2540" s="2" t="str"/>
      <x:c r="M2540" s="2" t="str"/>
      <x:c r="N2540" s="2" t="str"/>
      <x:c r="O2540" s="2" t="str"/>
      <x:c r="P2540" s="2" t="str">
        <x:v>Not reported / unavailable</x:v>
      </x:c>
      <x:c r="Q2540" s="2" t="str">
        <x:v>Common share repurchases paid</x:v>
      </x:c>
      <x:c r="R2540" s="2" t="str"/>
      <x:c r="S2540" s="2" t="str"/>
      <x:c r="T2540" s="2" t="str"/>
    </x:row>
    <x:row r="2541" ht="24" customHeight="1">
      <x:c r="C2541" s="2" t="str">
        <x:v>Historical Inputs!F2541</x:v>
      </x:c>
      <x:c r="D2541" s="2" t="str">
        <x:v>MS</x:v>
      </x:c>
      <x:c r="E2541" s="2" t="str">
        <x:v>FY2017</x:v>
      </x:c>
      <x:c r="F2541" s="2" t="str">
        <x:v>chargeoffs</x:v>
      </x:c>
      <x:c r="G2541" s="2" t="str">
        <x:v>n.a.</x:v>
      </x:c>
      <x:c r="H2541" s="2" t="str">
        <x:v>USDm</x:v>
      </x:c>
      <x:c r="I2541" s="2" t="str">
        <x:v>2017-12-31</x:v>
      </x:c>
      <x:c r="J2541" s="2" t="str"/>
      <x:c r="K2541" s="2" t="str"/>
      <x:c r="L2541" s="2" t="str"/>
      <x:c r="M2541" s="2" t="str"/>
      <x:c r="N2541" s="2" t="str"/>
      <x:c r="O2541" s="2" t="str"/>
      <x:c r="P2541" s="2" t="str">
        <x:v>Not reported / unavailable</x:v>
      </x:c>
      <x:c r="Q2541" s="2" t="str">
        <x:v>Gross loan charge-offs</x:v>
      </x:c>
      <x:c r="R2541" s="2" t="str"/>
      <x:c r="S2541" s="2" t="str"/>
      <x:c r="T2541" s="2" t="str"/>
    </x:row>
    <x:row r="2542" ht="24" customHeight="1">
      <x:c r="C2542" s="2" t="str">
        <x:v>Historical Inputs!F2542</x:v>
      </x:c>
      <x:c r="D2542" s="2" t="str">
        <x:v>MS</x:v>
      </x:c>
      <x:c r="E2542" s="2" t="str">
        <x:v>FY2017</x:v>
      </x:c>
      <x:c r="F2542" s="2" t="str">
        <x:v>recoveries</x:v>
      </x:c>
      <x:c r="G2542" s="2" t="str">
        <x:v>n.a.</x:v>
      </x:c>
      <x:c r="H2542" s="2" t="str">
        <x:v>USDm</x:v>
      </x:c>
      <x:c r="I2542" s="2" t="str">
        <x:v>2017-12-31</x:v>
      </x:c>
      <x:c r="J2542" s="2" t="str"/>
      <x:c r="K2542" s="2" t="str"/>
      <x:c r="L2542" s="2" t="str"/>
      <x:c r="M2542" s="2" t="str"/>
      <x:c r="N2542" s="2" t="str"/>
      <x:c r="O2542" s="2" t="str"/>
      <x:c r="P2542" s="2" t="str">
        <x:v>Not reported / unavailable</x:v>
      </x:c>
      <x:c r="Q2542" s="2" t="str">
        <x:v>Loan recoveries</x:v>
      </x:c>
      <x:c r="R2542" s="2" t="str"/>
      <x:c r="S2542" s="2" t="str"/>
      <x:c r="T2542" s="2" t="str"/>
    </x:row>
    <x:row r="2543" ht="24" customHeight="1">
      <x:c r="C2543" s="2" t="str">
        <x:v>Historical Inputs!F2543</x:v>
      </x:c>
      <x:c r="D2543" s="2" t="str">
        <x:v>MS</x:v>
      </x:c>
      <x:c r="E2543" s="2" t="str">
        <x:v>FY2017</x:v>
      </x:c>
      <x:c r="F2543" s="2" t="str">
        <x:v>rwa</x:v>
      </x:c>
      <x:c r="G2543" s="2" t="n">
        <x:v>369578</x:v>
      </x:c>
      <x:c r="H2543" s="2" t="str">
        <x:v>USD</x:v>
      </x:c>
      <x:c r="I2543" s="2" t="str">
        <x:v>2017-12-31</x:v>
      </x:c>
      <x:c r="J2543" s="2" t="str">
        <x:v>2019-02-26</x:v>
      </x:c>
      <x:c r="K2543" s="2" t="str">
        <x:v>0001193125-19-051943</x:v>
      </x:c>
      <x:c r="L2543" s="2" t="str">
        <x:v>data/raw/filings/MS_0001193125-19-051943_d707577d10k.htm</x:v>
      </x:c>
      <x:c r="M2543" s="2" t="str">
        <x:v>https://www.sec.gov/Archives/edgar/data/895421/000119312519051943/d707577d10k.htm</x:v>
      </x:c>
      <x:c r="N2543" s="2" t="str"/>
      <x:c r="O2543" s="2" t="str"/>
      <x:c r="P2543" s="2" t="str">
        <x:v>Structured source retained; exact visible anchor requires review</x:v>
      </x:c>
      <x:c r="Q2543" s="2" t="str">
        <x:v>Banking Regulation, Risk-Weighted Assets, Actual</x:v>
      </x:c>
      <x:c r="R2543" s="2" t="str"/>
      <x:c r="S2543" s="2" t="str"/>
      <x:c r="T2543" s="2" t="str"/>
    </x:row>
    <x:row r="2544" ht="24" customHeight="1">
      <x:c r="C2544" s="2" t="str">
        <x:v>Historical Inputs!F2544</x:v>
      </x:c>
      <x:c r="D2544" s="2" t="str">
        <x:v>MS</x:v>
      </x:c>
      <x:c r="E2544" s="2" t="str">
        <x:v>FY2017</x:v>
      </x:c>
      <x:c r="F2544" s="2" t="str">
        <x:v>cet1_reported</x:v>
      </x:c>
      <x:c r="G2544" s="2" t="n">
        <x:v>0.165</x:v>
      </x:c>
      <x:c r="H2544" s="2" t="str">
        <x:v>pure</x:v>
      </x:c>
      <x:c r="I2544" s="2" t="str">
        <x:v>2017-12-31</x:v>
      </x:c>
      <x:c r="J2544" s="2" t="str">
        <x:v>2019-02-26</x:v>
      </x:c>
      <x:c r="K2544" s="2" t="str">
        <x:v>0001193125-19-051943</x:v>
      </x:c>
      <x:c r="L2544" s="2" t="str">
        <x:v>data/raw/filings/MS_0001193125-19-051943_d707577d10k.htm</x:v>
      </x:c>
      <x:c r="M2544" s="2" t="str">
        <x:v>https://www.sec.gov/Archives/edgar/data/895421/000119312519051943/d707577d10k.htm</x:v>
      </x:c>
      <x:c r="N2544" s="2" t="str"/>
      <x:c r="O2544" s="2" t="str"/>
      <x:c r="P2544" s="2" t="str">
        <x:v>Structured source retained; exact visible anchor requires review</x:v>
      </x:c>
      <x:c r="Q2544" s="2" t="str">
        <x:v>Banking Regulation, Common Equity Tier One Risk-Based Capital Ratio, Actual</x:v>
      </x:c>
      <x:c r="R2544" s="2" t="str"/>
      <x:c r="S2544" s="2" t="str"/>
      <x:c r="T2544" s="2" t="str"/>
    </x:row>
    <x:row r="2545" ht="24" customHeight="1">
      <x:c r="C2545" s="2" t="str">
        <x:v>Historical Inputs!F2545</x:v>
      </x:c>
      <x:c r="D2545" s="2" t="str">
        <x:v>MS</x:v>
      </x:c>
      <x:c r="E2545" s="2" t="str">
        <x:v>FY2017</x:v>
      </x:c>
      <x:c r="F2545" s="2" t="str">
        <x:v>nim_reported</x:v>
      </x:c>
      <x:c r="G2545" s="2" t="str">
        <x:v>n.a.</x:v>
      </x:c>
      <x:c r="H2545" s="2" t="str">
        <x:v>%</x:v>
      </x:c>
      <x:c r="I2545" s="2" t="str">
        <x:v>2017-12-31</x:v>
      </x:c>
      <x:c r="J2545" s="2" t="str"/>
      <x:c r="K2545" s="2" t="str"/>
      <x:c r="L2545" s="2" t="str"/>
      <x:c r="M2545" s="2" t="str"/>
      <x:c r="N2545" s="2" t="str"/>
      <x:c r="O2545" s="2" t="str"/>
      <x:c r="P2545" s="2" t="str">
        <x:v>Not reported / unavailable</x:v>
      </x:c>
      <x:c r="Q2545" s="2" t="str">
        <x:v>Issuer reported net interest margin</x:v>
      </x:c>
      <x:c r="R2545" s="2" t="str"/>
      <x:c r="S2545" s="2" t="str"/>
      <x:c r="T2545" s="2" t="str"/>
    </x:row>
    <x:row r="2546" ht="24" customHeight="1">
      <x:c r="C2546" s="2" t="str">
        <x:v>Historical Inputs!F2546</x:v>
      </x:c>
      <x:c r="D2546" s="2" t="str">
        <x:v>MS</x:v>
      </x:c>
      <x:c r="E2546" s="2" t="str">
        <x:v>FY2017</x:v>
      </x:c>
      <x:c r="F2546" s="2" t="str">
        <x:v>bvps_reported</x:v>
      </x:c>
      <x:c r="G2546" s="2" t="n">
        <x:v>38.52</x:v>
      </x:c>
      <x:c r="H2546" s="2" t="str">
        <x:v>USD/shares</x:v>
      </x:c>
      <x:c r="I2546" s="2" t="str">
        <x:v>2017-12-31</x:v>
      </x:c>
      <x:c r="J2546" s="2" t="str">
        <x:v>2018-02-27</x:v>
      </x:c>
      <x:c r="K2546" s="2" t="str">
        <x:v>0001193125-18-060831</x:v>
      </x:c>
      <x:c r="L2546" s="2" t="str">
        <x:v>data/raw/filings/MS_0001193125-18-060831_d500533d10k.htm</x:v>
      </x:c>
      <x:c r="M2546" s="2" t="str">
        <x:v>https://www.sec.gov/Archives/edgar/data/895421/000119312518060831/d500533d10k.htm</x:v>
      </x:c>
      <x:c r="N2546" s="2" t="str"/>
      <x:c r="O2546" s="2" t="str"/>
      <x:c r="P2546" s="2" t="str">
        <x:v>Exact selected original table text</x:v>
      </x:c>
      <x:c r="Q2546" s="2" t="str">
        <x:v>Reported common book value per share</x:v>
      </x:c>
      <x:c r="R2546" s="2" t="str">
        <x:v>highlighted/MS_0001193125-18-060831_d500533d10k.htm</x:v>
      </x:c>
      <x:c r="S2546" s="2" t="str"/>
      <x:c r="T2546" s="2" t="str"/>
    </x:row>
    <x:row r="2547" ht="24" customHeight="1">
      <x:c r="C2547" s="2" t="str">
        <x:v>Historical Inputs!F2547</x:v>
      </x:c>
      <x:c r="D2547" s="2" t="str">
        <x:v>MS</x:v>
      </x:c>
      <x:c r="E2547" s="2" t="str">
        <x:v>FY2017</x:v>
      </x:c>
      <x:c r="F2547" s="2" t="str">
        <x:v>tbvps_reported</x:v>
      </x:c>
      <x:c r="G2547" s="2" t="n">
        <x:v>33.46</x:v>
      </x:c>
      <x:c r="H2547" s="2" t="str">
        <x:v>USD/shares</x:v>
      </x:c>
      <x:c r="I2547" s="2" t="str">
        <x:v>2017-12-31</x:v>
      </x:c>
      <x:c r="J2547" s="2" t="str">
        <x:v>2018-02-27</x:v>
      </x:c>
      <x:c r="K2547" s="2" t="str">
        <x:v>0001193125-18-060831</x:v>
      </x:c>
      <x:c r="L2547" s="2" t="str">
        <x:v>data/raw/filings/MS_0001193125-18-060831_d500533d10k.htm</x:v>
      </x:c>
      <x:c r="M2547" s="2" t="str">
        <x:v>https://www.sec.gov/Archives/edgar/data/895421/000119312518060831/d500533d10k.htm</x:v>
      </x:c>
      <x:c r="N2547" s="2" t="str"/>
      <x:c r="O2547" s="2" t="str"/>
      <x:c r="P2547" s="2" t="str">
        <x:v>Exact selected original table text</x:v>
      </x:c>
      <x:c r="Q2547" s="2" t="str">
        <x:v>Reported tangible book value per share</x:v>
      </x:c>
      <x:c r="R2547" s="2" t="str">
        <x:v>highlighted/MS_0001193125-18-060831_d500533d10k.htm</x:v>
      </x:c>
      <x:c r="S2547" s="2" t="str"/>
      <x:c r="T2547" s="2" t="str"/>
    </x:row>
    <x:row r="2548" ht="24" customHeight="1">
      <x:c r="C2548" s="2" t="str">
        <x:v>Historical Inputs!F2548</x:v>
      </x:c>
      <x:c r="D2548" s="2" t="str">
        <x:v>MS</x:v>
      </x:c>
      <x:c r="E2548" s="2" t="str">
        <x:v>FY2017</x:v>
      </x:c>
      <x:c r="F2548" s="2" t="str">
        <x:v>tce_reported</x:v>
      </x:c>
      <x:c r="G2548" s="2" t="str">
        <x:v>n.a.</x:v>
      </x:c>
      <x:c r="H2548" s="2" t="str">
        <x:v>USDm</x:v>
      </x:c>
      <x:c r="I2548" s="2" t="str">
        <x:v>2017-12-31</x:v>
      </x:c>
      <x:c r="J2548" s="2" t="str"/>
      <x:c r="K2548" s="2" t="str"/>
      <x:c r="L2548" s="2" t="str"/>
      <x:c r="M2548" s="2" t="str"/>
      <x:c r="N2548" s="2" t="str"/>
      <x:c r="O2548" s="2" t="str"/>
      <x:c r="P2548" s="2" t="str">
        <x:v>Not reported / unavailable</x:v>
      </x:c>
      <x:c r="Q2548" s="2" t="str">
        <x:v>Reported tangible common equity</x:v>
      </x:c>
      <x:c r="R2548" s="2" t="str"/>
      <x:c r="S2548" s="2" t="str"/>
      <x:c r="T2548" s="2" t="str"/>
    </x:row>
    <x:row r="2549" ht="24" customHeight="1">
      <x:c r="C2549" s="2" t="str">
        <x:v>Historical Inputs!F2549</x:v>
      </x:c>
      <x:c r="D2549" s="2" t="str">
        <x:v>MS</x:v>
      </x:c>
      <x:c r="E2549" s="2" t="str">
        <x:v>FY2018</x:v>
      </x:c>
      <x:c r="F2549" s="2" t="str">
        <x:v>assets</x:v>
      </x:c>
      <x:c r="G2549" s="2" t="n">
        <x:v>853531</x:v>
      </x:c>
      <x:c r="H2549" s="2" t="str">
        <x:v>USD</x:v>
      </x:c>
      <x:c r="I2549" s="2" t="str">
        <x:v>2018-12-31</x:v>
      </x:c>
      <x:c r="J2549" s="2" t="str">
        <x:v>2020-02-27</x:v>
      </x:c>
      <x:c r="K2549" s="2" t="str">
        <x:v>0000895421-20-000265</x:v>
      </x:c>
      <x:c r="L2549" s="2" t="str">
        <x:v>data/raw/filings/MS_0000895421-20-000265_msq4201910k.htm</x:v>
      </x:c>
      <x:c r="M2549" s="2" t="str">
        <x:v>https://www.sec.gov/Archives/edgar/data/895421/000089542120000265/msq4201910k.htm</x:v>
      </x:c>
      <x:c r="N2549" s="2" t="str">
        <x:v>d38554449e9886-wk-Fact-B47172674A200898989F801DCAE96C1F</x:v>
      </x:c>
      <x:c r="O2549" s="2" t="str"/>
      <x:c r="P2549" s="2" t="str">
        <x:v>Exact XBRL anchor</x:v>
      </x:c>
      <x:c r="Q2549" s="2" t="str">
        <x:v>Assets</x:v>
      </x:c>
      <x:c r="R2549" s="2" t="str">
        <x:v>highlighted/MS_0000895421-20-000265_msq4201910k.htm</x:v>
      </x:c>
      <x:c r="S2549" s="2" t="str"/>
      <x:c r="T2549" s="2" t="str"/>
    </x:row>
    <x:row r="2550" ht="24" customHeight="1">
      <x:c r="C2550" s="2" t="str">
        <x:v>Historical Inputs!F2550</x:v>
      </x:c>
      <x:c r="D2550" s="2" t="str">
        <x:v>MS</x:v>
      </x:c>
      <x:c r="E2550" s="2" t="str">
        <x:v>FY2018</x:v>
      </x:c>
      <x:c r="F2550" s="2" t="str">
        <x:v>liabilities</x:v>
      </x:c>
      <x:c r="G2550" s="2" t="n">
        <x:v>772125</x:v>
      </x:c>
      <x:c r="H2550" s="2" t="str">
        <x:v>USD</x:v>
      </x:c>
      <x:c r="I2550" s="2" t="str">
        <x:v>2018-12-31</x:v>
      </x:c>
      <x:c r="J2550" s="2" t="str">
        <x:v>2020-02-27</x:v>
      </x:c>
      <x:c r="K2550" s="2" t="str">
        <x:v>0000895421-20-000265</x:v>
      </x:c>
      <x:c r="L2550" s="2" t="str">
        <x:v>data/raw/filings/MS_0000895421-20-000265_msq4201910k.htm</x:v>
      </x:c>
      <x:c r="M2550" s="2" t="str">
        <x:v>https://www.sec.gov/Archives/edgar/data/895421/000089542120000265/msq4201910k.htm</x:v>
      </x:c>
      <x:c r="N2550" s="2" t="str">
        <x:v>d38393615e2693-wk-Fact-75F33E67A3D89A2B4FA3801DCAF49F5B</x:v>
      </x:c>
      <x:c r="O2550" s="2" t="str"/>
      <x:c r="P2550" s="2" t="str">
        <x:v>Exact XBRL anchor</x:v>
      </x:c>
      <x:c r="Q2550" s="2" t="str">
        <x:v>Liabilities</x:v>
      </x:c>
      <x:c r="R2550" s="2" t="str">
        <x:v>highlighted/MS_0000895421-20-000265_msq4201910k.htm</x:v>
      </x:c>
      <x:c r="S2550" s="2" t="str"/>
      <x:c r="T2550" s="2" t="str"/>
    </x:row>
    <x:row r="2551" ht="24" customHeight="1">
      <x:c r="C2551" s="2" t="str">
        <x:v>Historical Inputs!F2551</x:v>
      </x:c>
      <x:c r="D2551" s="2" t="str">
        <x:v>MS</x:v>
      </x:c>
      <x:c r="E2551" s="2" t="str">
        <x:v>FY2018</x:v>
      </x:c>
      <x:c r="F2551" s="2" t="str">
        <x:v>equity</x:v>
      </x:c>
      <x:c r="G2551" s="2" t="n">
        <x:v>80246</x:v>
      </x:c>
      <x:c r="H2551" s="2" t="str">
        <x:v>USD</x:v>
      </x:c>
      <x:c r="I2551" s="2" t="str">
        <x:v>2018-12-31</x:v>
      </x:c>
      <x:c r="J2551" s="2" t="str">
        <x:v>2020-02-27</x:v>
      </x:c>
      <x:c r="K2551" s="2" t="str">
        <x:v>0000895421-20-000265</x:v>
      </x:c>
      <x:c r="L2551" s="2" t="str">
        <x:v>data/raw/filings/MS_0000895421-20-000265_msq4201910k.htm</x:v>
      </x:c>
      <x:c r="M2551" s="2" t="str">
        <x:v>https://www.sec.gov/Archives/edgar/data/895421/000089542120000265/msq4201910k.htm</x:v>
      </x:c>
      <x:c r="N2551" s="2" t="str">
        <x:v>d38393615e3164-wk-Fact-3736C2D4556D24DD003D801DCAEAF426</x:v>
      </x:c>
      <x:c r="O2551" s="2" t="str"/>
      <x:c r="P2551" s="2" t="str">
        <x:v>Exact XBRL anchor</x:v>
      </x:c>
      <x:c r="Q2551" s="2" t="str">
        <x:v>Stockholders' Equity Attributable to Parent</x:v>
      </x:c>
      <x:c r="R2551" s="2" t="str">
        <x:v>highlighted/MS_0000895421-20-000265_msq4201910k.htm</x:v>
      </x:c>
      <x:c r="S2551" s="2" t="str"/>
      <x:c r="T2551" s="2" t="str"/>
    </x:row>
    <x:row r="2552" ht="24" customHeight="1">
      <x:c r="C2552" s="2" t="str">
        <x:v>Historical Inputs!F2552</x:v>
      </x:c>
      <x:c r="D2552" s="2" t="str">
        <x:v>MS</x:v>
      </x:c>
      <x:c r="E2552" s="2" t="str">
        <x:v>FY2018</x:v>
      </x:c>
      <x:c r="F2552" s="2" t="str">
        <x:v>preferred</x:v>
      </x:c>
      <x:c r="G2552" s="2" t="n">
        <x:v>8520</x:v>
      </x:c>
      <x:c r="H2552" s="2" t="str">
        <x:v>USD</x:v>
      </x:c>
      <x:c r="I2552" s="2" t="str">
        <x:v>2018-12-31</x:v>
      </x:c>
      <x:c r="J2552" s="2" t="str">
        <x:v>2020-02-27</x:v>
      </x:c>
      <x:c r="K2552" s="2" t="str">
        <x:v>0000895421-20-000265</x:v>
      </x:c>
      <x:c r="L2552" s="2" t="str">
        <x:v>data/raw/filings/MS_0000895421-20-000265_msq4201910k.htm</x:v>
      </x:c>
      <x:c r="M2552" s="2" t="str">
        <x:v>https://www.sec.gov/Archives/edgar/data/895421/000089542120000265/msq4201910k.htm</x:v>
      </x:c>
      <x:c r="N2552" s="2" t="str">
        <x:v>d38524781e3167-wk-Fact-839AAD58F6D856C19A36894F5EFF861E</x:v>
      </x:c>
      <x:c r="O2552" s="2" t="str"/>
      <x:c r="P2552" s="2" t="str">
        <x:v>Exact XBRL anchor</x:v>
      </x:c>
      <x:c r="Q2552" s="2" t="str">
        <x:v>Preferred equity carrying amount</x:v>
      </x:c>
      <x:c r="R2552" s="2" t="str">
        <x:v>highlighted/MS_0000895421-20-000265_msq4201910k.htm</x:v>
      </x:c>
      <x:c r="S2552" s="2" t="str"/>
      <x:c r="T2552" s="2" t="str"/>
    </x:row>
    <x:row r="2553" ht="24" customHeight="1">
      <x:c r="C2553" s="2" t="str">
        <x:v>Historical Inputs!F2553</x:v>
      </x:c>
      <x:c r="D2553" s="2" t="str">
        <x:v>MS</x:v>
      </x:c>
      <x:c r="E2553" s="2" t="str">
        <x:v>FY2018</x:v>
      </x:c>
      <x:c r="F2553" s="2" t="str">
        <x:v>common_equity_reported</x:v>
      </x:c>
      <x:c r="G2553" s="2" t="str">
        <x:v>n.a.</x:v>
      </x:c>
      <x:c r="H2553" s="2" t="str">
        <x:v>USDm</x:v>
      </x:c>
      <x:c r="I2553" s="2" t="str">
        <x:v>2018-12-31</x:v>
      </x:c>
      <x:c r="J2553" s="2" t="str"/>
      <x:c r="K2553" s="2" t="str"/>
      <x:c r="L2553" s="2" t="str"/>
      <x:c r="M2553" s="2" t="str"/>
      <x:c r="N2553" s="2" t="str"/>
      <x:c r="O2553" s="2" t="str"/>
      <x:c r="P2553" s="2" t="str">
        <x:v>Not reported / unavailable</x:v>
      </x:c>
      <x:c r="Q2553" s="2" t="str">
        <x:v>Reported common shareholders equity</x:v>
      </x:c>
      <x:c r="R2553" s="2" t="str"/>
      <x:c r="S2553" s="2" t="str"/>
      <x:c r="T2553" s="2" t="str"/>
    </x:row>
    <x:row r="2554" ht="24" customHeight="1">
      <x:c r="C2554" s="2" t="str">
        <x:v>Historical Inputs!F2554</x:v>
      </x:c>
      <x:c r="D2554" s="2" t="str">
        <x:v>MS</x:v>
      </x:c>
      <x:c r="E2554" s="2" t="str">
        <x:v>FY2018</x:v>
      </x:c>
      <x:c r="F2554" s="2" t="str">
        <x:v>goodwill</x:v>
      </x:c>
      <x:c r="G2554" s="2" t="n">
        <x:v>6688</x:v>
      </x:c>
      <x:c r="H2554" s="2" t="str">
        <x:v>USD</x:v>
      </x:c>
      <x:c r="I2554" s="2" t="str">
        <x:v>2018-12-31</x:v>
      </x:c>
      <x:c r="J2554" s="2" t="str">
        <x:v>2021-02-26</x:v>
      </x:c>
      <x:c r="K2554" s="2" t="str">
        <x:v>0000895421-21-000286</x:v>
      </x:c>
      <x:c r="L2554" s="2" t="str">
        <x:v>data/raw/filings/MS_0000895421-21-000286_ms-20201231.htm</x:v>
      </x:c>
      <x:c r="M2554" s="2" t="str">
        <x:v>https://www.sec.gov/Archives/edgar/data/895421/000089542121000286/ms-20201231.htm</x:v>
      </x:c>
      <x:c r="N2554" s="2" t="str">
        <x:v>id3VybDovL2RvY3MudjEvZG9jOjM0MDliOTMyYzRlNzQ0MGI5NDRjM2EzOWQ0NWE1NjdkL3NlYzozNDA5YjkzMmM0ZTc0NDBiOTQ0YzNhMzlkNDVhNTY3ZF8xNTcvZnJhZzo3ZWNkZWFjYTlmMzc0MjBmYmFjNmJiYjUyZDJiNGZmYS90YWJsZTpjNzZlZDc2MzZmYTU0ZjdjYWUzNzUwMGNkM2JjODliZi90YWJsZXJhbmdlOmM3NmVkNzYzNmZhNTRmN2NhZTM3NTAwY2QzYmM4OWJmXzEtNC0xLTEtMA_16cf489a-33e4-491f-83ec-b8907e67e4f8</x:v>
      </x:c>
      <x:c r="O2554" s="2" t="str"/>
      <x:c r="P2554" s="2" t="str">
        <x:v>Exact XBRL anchor</x:v>
      </x:c>
      <x:c r="Q2554" s="2" t="str">
        <x:v>Goodwill</x:v>
      </x:c>
      <x:c r="R2554" s="2" t="str">
        <x:v>highlighted/MS_0000895421-21-000286_ms-20201231.htm</x:v>
      </x:c>
      <x:c r="S2554" s="2" t="str"/>
      <x:c r="T2554" s="2" t="str"/>
    </x:row>
    <x:row r="2555" ht="24" customHeight="1">
      <x:c r="C2555" s="2" t="str">
        <x:v>Historical Inputs!F2555</x:v>
      </x:c>
      <x:c r="D2555" s="2" t="str">
        <x:v>MS</x:v>
      </x:c>
      <x:c r="E2555" s="2" t="str">
        <x:v>FY2018</x:v>
      </x:c>
      <x:c r="F2555" s="2" t="str">
        <x:v>intangibles</x:v>
      </x:c>
      <x:c r="G2555" s="2" t="n">
        <x:v>2158</x:v>
      </x:c>
      <x:c r="H2555" s="2" t="str">
        <x:v>USD</x:v>
      </x:c>
      <x:c r="I2555" s="2" t="str">
        <x:v>2018-12-31</x:v>
      </x:c>
      <x:c r="J2555" s="2" t="str">
        <x:v>2021-02-26</x:v>
      </x:c>
      <x:c r="K2555" s="2" t="str">
        <x:v>0000895421-21-000286</x:v>
      </x:c>
      <x:c r="L2555" s="2" t="str">
        <x:v>data/raw/filings/MS_0000895421-21-000286_ms-20201231.htm</x:v>
      </x:c>
      <x:c r="M2555" s="2" t="str">
        <x:v>https://www.sec.gov/Archives/edgar/data/895421/000089542121000286/ms-20201231.htm</x:v>
      </x:c>
      <x:c r="N2555" s="2" t="str">
        <x:v>id3VybDovL2RvY3MudjEvZG9jOjM0MDliOTMyYzRlNzQ0MGI5NDRjM2EzOWQ0NWE1NjdkL3NlYzozNDA5YjkzMmM0ZTc0NDBiOTQ0YzNhMzlkNDVhNTY3ZF8xNTcvZnJhZzo3ZWNkZWFjYTlmMzc0MjBmYmFjNmJiYjUyZDJiNGZmYS90YWJsZTowZGQ0Njk5NjJlNmU0Yzk3YjA4NTEyYmI0MDgxY2E3NS90YWJsZXJhbmdlOjBkZDQ2OTk2MmU2ZTRjOTdiMDg1MTJiYjQwODFjYTc1XzEtNC0xLTEtMA_a1cb979d-b51f-4b3a-bc3a-9306221cad7c</x:v>
      </x:c>
      <x:c r="O2555" s="2" t="str"/>
      <x:c r="P2555" s="2" t="str">
        <x:v>Exact XBRL anchor</x:v>
      </x:c>
      <x:c r="Q2555" s="2" t="str">
        <x:v>Other intangible assets excluding goodwill</x:v>
      </x:c>
      <x:c r="R2555" s="2" t="str">
        <x:v>highlighted/MS_0000895421-21-000286_ms-20201231.htm</x:v>
      </x:c>
      <x:c r="S2555" s="2" t="str"/>
      <x:c r="T2555" s="2" t="str"/>
    </x:row>
    <x:row r="2556" ht="24" customHeight="1">
      <x:c r="C2556" s="2" t="str">
        <x:v>Historical Inputs!F2556</x:v>
      </x:c>
      <x:c r="D2556" s="2" t="str">
        <x:v>MS</x:v>
      </x:c>
      <x:c r="E2556" s="2" t="str">
        <x:v>FY2018</x:v>
      </x:c>
      <x:c r="F2556" s="2" t="str">
        <x:v>intangibles_total</x:v>
      </x:c>
      <x:c r="G2556" s="2" t="str">
        <x:v>n.a.</x:v>
      </x:c>
      <x:c r="H2556" s="2" t="str">
        <x:v>USDm</x:v>
      </x:c>
      <x:c r="I2556" s="2" t="str">
        <x:v>2018-12-31</x:v>
      </x:c>
      <x:c r="J2556" s="2" t="str"/>
      <x:c r="K2556" s="2" t="str"/>
      <x:c r="L2556" s="2" t="str"/>
      <x:c r="M2556" s="2" t="str"/>
      <x:c r="N2556" s="2" t="str"/>
      <x:c r="O2556" s="2" t="str"/>
      <x:c r="P2556" s="2" t="str">
        <x:v>Not reported / unavailable</x:v>
      </x:c>
      <x:c r="Q2556" s="2" t="str">
        <x:v>Reported goodwill and intangible assets combined</x:v>
      </x:c>
      <x:c r="R2556" s="2" t="str"/>
      <x:c r="S2556" s="2" t="str"/>
      <x:c r="T2556" s="2" t="str"/>
    </x:row>
    <x:row r="2557" ht="24" customHeight="1">
      <x:c r="C2557" s="2" t="str">
        <x:v>Historical Inputs!F2557</x:v>
      </x:c>
      <x:c r="D2557" s="2" t="str">
        <x:v>MS</x:v>
      </x:c>
      <x:c r="E2557" s="2" t="str">
        <x:v>FY2018</x:v>
      </x:c>
      <x:c r="F2557" s="2" t="str">
        <x:v>shares_end</x:v>
      </x:c>
      <x:c r="G2557" s="2" t="n">
        <x:v>1700</x:v>
      </x:c>
      <x:c r="H2557" s="2" t="str">
        <x:v>shares</x:v>
      </x:c>
      <x:c r="I2557" s="2" t="str">
        <x:v>2018-12-31</x:v>
      </x:c>
      <x:c r="J2557" s="2" t="str">
        <x:v>2021-02-26</x:v>
      </x:c>
      <x:c r="K2557" s="2" t="str">
        <x:v>0000895421-21-000286</x:v>
      </x:c>
      <x:c r="L2557" s="2" t="str">
        <x:v>data/raw/filings/MS_0000895421-21-000286_ms-20201231.htm</x:v>
      </x:c>
      <x:c r="M2557" s="2" t="str">
        <x:v>https://www.sec.gov/Archives/edgar/data/895421/000089542121000286/ms-20201231.htm</x:v>
      </x:c>
      <x:c r="N2557" s="2" t="str">
        <x:v>id3VybDovL2RvY3MudjEvZG9jOjM0MDliOTMyYzRlNzQ0MGI5NDRjM2EzOWQ0NWE1NjdkL3NlYzozNDA5YjkzMmM0ZTc0NDBiOTQ0YzNhMzlkNDVhNTY3ZF8xODQvZnJhZzo4ODJiNDZkYjA0NDk0MmE1OTNiMGQyNTA5MmEwNGNlMC90YWJsZTo3NDU1MDdiYzU3ODk0MWFjOGZlZmEwNmMwZDFkY2M0NC90YWJsZXJhbmdlOjc0NTUwN2JjNTc4OTQxYWM4ZmVmYTA2YzBkMWRjYzQ0XzEtMi0xLTEtMA_4472ef1d-ba76-4b5e-978e-aa332cc3ac79</x:v>
      </x:c>
      <x:c r="O2557" s="2" t="str"/>
      <x:c r="P2557" s="2" t="str">
        <x:v>Exact XBRL anchor</x:v>
      </x:c>
      <x:c r="Q2557" s="2" t="str">
        <x:v>Common Stock, Shares, Outstanding</x:v>
      </x:c>
      <x:c r="R2557" s="2" t="str">
        <x:v>highlighted/MS_0000895421-21-000286_ms-20201231.htm</x:v>
      </x:c>
      <x:c r="S2557" s="2" t="str"/>
      <x:c r="T2557" s="2" t="str"/>
    </x:row>
    <x:row r="2558" ht="24" customHeight="1">
      <x:c r="C2558" s="2" t="str">
        <x:v>Historical Inputs!F2558</x:v>
      </x:c>
      <x:c r="D2558" s="2" t="str">
        <x:v>MS</x:v>
      </x:c>
      <x:c r="E2558" s="2" t="str">
        <x:v>FY2018</x:v>
      </x:c>
      <x:c r="F2558" s="2" t="str">
        <x:v>shares_issued</x:v>
      </x:c>
      <x:c r="G2558" s="2" t="n">
        <x:v>2038.893979</x:v>
      </x:c>
      <x:c r="H2558" s="2" t="str">
        <x:v>shares</x:v>
      </x:c>
      <x:c r="I2558" s="2" t="str">
        <x:v>2018-12-31</x:v>
      </x:c>
      <x:c r="J2558" s="2" t="str">
        <x:v>2020-02-27</x:v>
      </x:c>
      <x:c r="K2558" s="2" t="str">
        <x:v>0000895421-20-000265</x:v>
      </x:c>
      <x:c r="L2558" s="2" t="str">
        <x:v>data/raw/filings/MS_0000895421-20-000265_msq4201910k.htm</x:v>
      </x:c>
      <x:c r="M2558" s="2" t="str">
        <x:v>https://www.sec.gov/Archives/edgar/data/895421/000089542120000265/msq4201910k.htm</x:v>
      </x:c>
      <x:c r="N2558" s="2" t="str">
        <x:v>Fact-AA8160DC487DB04037B3801DC91B2447-wk-Fact-AA8160DC487DB04037B3801DC91B2447</x:v>
      </x:c>
      <x:c r="O2558" s="2" t="str"/>
      <x:c r="P2558" s="2" t="str">
        <x:v>Exact XBRL anchor</x:v>
      </x:c>
      <x:c r="Q2558" s="2" t="str">
        <x:v>Common Stock, Shares, Issued</x:v>
      </x:c>
      <x:c r="R2558" s="2" t="str">
        <x:v>highlighted/MS_0000895421-20-000265_msq4201910k.htm</x:v>
      </x:c>
      <x:c r="S2558" s="2" t="str"/>
      <x:c r="T2558" s="2" t="str"/>
    </x:row>
    <x:row r="2559" ht="24" customHeight="1">
      <x:c r="C2559" s="2" t="str">
        <x:v>Historical Inputs!F2559</x:v>
      </x:c>
      <x:c r="D2559" s="2" t="str">
        <x:v>MS</x:v>
      </x:c>
      <x:c r="E2559" s="2" t="str">
        <x:v>FY2018</x:v>
      </x:c>
      <x:c r="F2559" s="2" t="str">
        <x:v>shares_treasury</x:v>
      </x:c>
      <x:c r="G2559" s="2" t="n">
        <x:v>339.065036</x:v>
      </x:c>
      <x:c r="H2559" s="2" t="str">
        <x:v>shares</x:v>
      </x:c>
      <x:c r="I2559" s="2" t="str">
        <x:v>2018-12-31</x:v>
      </x:c>
      <x:c r="J2559" s="2" t="str">
        <x:v>2020-02-27</x:v>
      </x:c>
      <x:c r="K2559" s="2" t="str">
        <x:v>0000895421-20-000265</x:v>
      </x:c>
      <x:c r="L2559" s="2" t="str">
        <x:v>data/raw/filings/MS_0000895421-20-000265_msq4201910k.htm</x:v>
      </x:c>
      <x:c r="M2559" s="2" t="str">
        <x:v>https://www.sec.gov/Archives/edgar/data/895421/000089542120000265/msq4201910k.htm</x:v>
      </x:c>
      <x:c r="N2559" s="2" t="str">
        <x:v>Fact-9A4665BA2DF29DDA0A9A801DC924D4E3-wk-Fact-9A4665BA2DF29DDA0A9A801DC924D4E3</x:v>
      </x:c>
      <x:c r="O2559" s="2" t="str"/>
      <x:c r="P2559" s="2" t="str">
        <x:v>Exact XBRL anchor</x:v>
      </x:c>
      <x:c r="Q2559" s="2" t="str">
        <x:v>Treasury Stock, Shares</x:v>
      </x:c>
      <x:c r="R2559" s="2" t="str">
        <x:v>highlighted/MS_0000895421-20-000265_msq4201910k.htm</x:v>
      </x:c>
      <x:c r="S2559" s="2" t="str"/>
      <x:c r="T2559" s="2" t="str"/>
    </x:row>
    <x:row r="2560" ht="24" customHeight="1">
      <x:c r="C2560" s="2" t="str">
        <x:v>Historical Inputs!F2560</x:v>
      </x:c>
      <x:c r="D2560" s="2" t="str">
        <x:v>MS</x:v>
      </x:c>
      <x:c r="E2560" s="2" t="str">
        <x:v>FY2018</x:v>
      </x:c>
      <x:c r="F2560" s="2" t="str">
        <x:v>deposits</x:v>
      </x:c>
      <x:c r="G2560" s="2" t="n">
        <x:v>187820</x:v>
      </x:c>
      <x:c r="H2560" s="2" t="str">
        <x:v>USD</x:v>
      </x:c>
      <x:c r="I2560" s="2" t="str">
        <x:v>2018-12-31</x:v>
      </x:c>
      <x:c r="J2560" s="2" t="str">
        <x:v>2020-02-27</x:v>
      </x:c>
      <x:c r="K2560" s="2" t="str">
        <x:v>0000895421-20-000265</x:v>
      </x:c>
      <x:c r="L2560" s="2" t="str">
        <x:v>data/raw/filings/MS_0000895421-20-000265_msq4201910k.htm</x:v>
      </x:c>
      <x:c r="M2560" s="2" t="str">
        <x:v>https://www.sec.gov/Archives/edgar/data/895421/000089542120000265/msq4201910k.htm</x:v>
      </x:c>
      <x:c r="N2560" s="2" t="str">
        <x:v>d38491275e1854-wk-Fact-68BCBDE619AC57E98EF4B56E40DD4F30</x:v>
      </x:c>
      <x:c r="O2560" s="2" t="str"/>
      <x:c r="P2560" s="2" t="str">
        <x:v>Exact XBRL anchor</x:v>
      </x:c>
      <x:c r="Q2560" s="2" t="str">
        <x:v>Deposits</x:v>
      </x:c>
      <x:c r="R2560" s="2" t="str">
        <x:v>highlighted/MS_0000895421-20-000265_msq4201910k.htm</x:v>
      </x:c>
      <x:c r="S2560" s="2" t="str"/>
      <x:c r="T2560" s="2" t="str"/>
    </x:row>
    <x:row r="2561" ht="24" customHeight="1">
      <x:c r="C2561" s="2" t="str">
        <x:v>Historical Inputs!F2561</x:v>
      </x:c>
      <x:c r="D2561" s="2" t="str">
        <x:v>MS</x:v>
      </x:c>
      <x:c r="E2561" s="2" t="str">
        <x:v>FY2018</x:v>
      </x:c>
      <x:c r="F2561" s="2" t="str">
        <x:v>loans_gross</x:v>
      </x:c>
      <x:c r="G2561" s="2" t="str">
        <x:v>n.a.</x:v>
      </x:c>
      <x:c r="H2561" s="2" t="str">
        <x:v>USDm</x:v>
      </x:c>
      <x:c r="I2561" s="2" t="str">
        <x:v>2018-12-31</x:v>
      </x:c>
      <x:c r="J2561" s="2" t="str"/>
      <x:c r="K2561" s="2" t="str"/>
      <x:c r="L2561" s="2" t="str"/>
      <x:c r="M2561" s="2" t="str"/>
      <x:c r="N2561" s="2" t="str"/>
      <x:c r="O2561" s="2" t="str"/>
      <x:c r="P2561" s="2" t="str">
        <x:v>Not reported / unavailable</x:v>
      </x:c>
      <x:c r="Q2561" s="2" t="str">
        <x:v>Gross loans and leases selected definition</x:v>
      </x:c>
      <x:c r="R2561" s="2" t="str"/>
      <x:c r="S2561" s="2" t="str"/>
      <x:c r="T2561" s="2" t="str"/>
    </x:row>
    <x:row r="2562" ht="24" customHeight="1">
      <x:c r="C2562" s="2" t="str">
        <x:v>Historical Inputs!F2562</x:v>
      </x:c>
      <x:c r="D2562" s="2" t="str">
        <x:v>MS</x:v>
      </x:c>
      <x:c r="E2562" s="2" t="str">
        <x:v>FY2018</x:v>
      </x:c>
      <x:c r="F2562" s="2" t="str">
        <x:v>loans_net</x:v>
      </x:c>
      <x:c r="G2562" s="2" t="n">
        <x:v>115579</x:v>
      </x:c>
      <x:c r="H2562" s="2" t="str">
        <x:v>USD</x:v>
      </x:c>
      <x:c r="I2562" s="2" t="str">
        <x:v>2018-12-31</x:v>
      </x:c>
      <x:c r="J2562" s="2" t="str">
        <x:v>2020-02-27</x:v>
      </x:c>
      <x:c r="K2562" s="2" t="str">
        <x:v>0000895421-20-000265</x:v>
      </x:c>
      <x:c r="L2562" s="2" t="str">
        <x:v>data/raw/filings/MS_0000895421-20-000265_msq4201910k.htm</x:v>
      </x:c>
      <x:c r="M2562" s="2" t="str">
        <x:v>https://www.sec.gov/Archives/edgar/data/895421/000089542120000265/msq4201910k.htm</x:v>
      </x:c>
      <x:c r="N2562" s="2" t="str"/>
      <x:c r="O2562" s="2" t="str"/>
      <x:c r="P2562" s="2" t="str">
        <x:v>Structured source retained; exact visible anchor requires review</x:v>
      </x:c>
      <x:c r="Q2562" s="2" t="str">
        <x:v>Loans and Leases Receivable, Net Amount</x:v>
      </x:c>
      <x:c r="R2562" s="2" t="str"/>
      <x:c r="S2562" s="2" t="str"/>
      <x:c r="T2562" s="2" t="str"/>
    </x:row>
    <x:row r="2563" ht="24" customHeight="1">
      <x:c r="C2563" s="2" t="str">
        <x:v>Historical Inputs!F2563</x:v>
      </x:c>
      <x:c r="D2563" s="2" t="str">
        <x:v>MS</x:v>
      </x:c>
      <x:c r="E2563" s="2" t="str">
        <x:v>FY2018</x:v>
      </x:c>
      <x:c r="F2563" s="2" t="str">
        <x:v>allowance</x:v>
      </x:c>
      <x:c r="G2563" s="2" t="n">
        <x:v>238</x:v>
      </x:c>
      <x:c r="H2563" s="2" t="str">
        <x:v>USD</x:v>
      </x:c>
      <x:c r="I2563" s="2" t="str">
        <x:v>2018-12-31</x:v>
      </x:c>
      <x:c r="J2563" s="2" t="str">
        <x:v>2022-02-24</x:v>
      </x:c>
      <x:c r="K2563" s="2" t="str">
        <x:v>0000895421-22-000400</x:v>
      </x:c>
      <x:c r="L2563" s="2" t="str">
        <x:v>data/raw/filings/MS_0000895421-22-000400_ms-20211231.htm</x:v>
      </x:c>
      <x:c r="M2563" s="2" t="str">
        <x:v>https://www.sec.gov/Archives/edgar/data/895421/000089542122000400/ms-20211231.htm</x:v>
      </x:c>
      <x:c r="N2563" s="2" t="str">
        <x:v>id3VybDovL2RvY3MudjEvZG9jOjJmNjk3NWE1NjM2MDRiMGNiMWJmZmEwMGE1MGRiM2VkL3NlYzoyZjY5NzVhNTYzNjA0YjBjYjFiZmZhMDBhNTBkYjNlZF8xNTQvZnJhZzo4ZDIyOTZjNWViNjI0ZjBmODE3YjBmZjc3NjM4MzAxMy90YWJsZTpkY2ZiYmRjN2VjM2E0ODQ4ODc3MmU5NTFkZGJiNzAxYy90YWJsZXJhbmdlOmRjZmJiZGM3ZWMzYTQ4NDg4NzcyZTk1MWRkYmI3MDFjXzEtNi0xLTEtMA_5f18a260-9edd-4caf-ad2a-78a059a26db2</x:v>
      </x:c>
      <x:c r="O2563" s="2" t="str"/>
      <x:c r="P2563" s="2" t="str">
        <x:v>Exact XBRL anchor</x:v>
      </x:c>
      <x:c r="Q2563" s="2" t="str">
        <x:v>Financing Receivable, Allowance for Credit Loss</x:v>
      </x:c>
      <x:c r="R2563" s="2" t="str">
        <x:v>highlighted/MS_0000895421-22-000400_ms-20211231.htm</x:v>
      </x:c>
      <x:c r="S2563" s="2" t="str"/>
      <x:c r="T2563" s="2" t="str"/>
    </x:row>
    <x:row r="2564" ht="24" customHeight="1">
      <x:c r="C2564" s="2" t="str">
        <x:v>Historical Inputs!F2564</x:v>
      </x:c>
      <x:c r="D2564" s="2" t="str">
        <x:v>MS</x:v>
      </x:c>
      <x:c r="E2564" s="2" t="str">
        <x:v>FY2018</x:v>
      </x:c>
      <x:c r="F2564" s="2" t="str">
        <x:v>nonaccrual</x:v>
      </x:c>
      <x:c r="G2564" s="2" t="str">
        <x:v>n.a.</x:v>
      </x:c>
      <x:c r="H2564" s="2" t="str">
        <x:v>USDm</x:v>
      </x:c>
      <x:c r="I2564" s="2" t="str">
        <x:v>2018-12-31</x:v>
      </x:c>
      <x:c r="J2564" s="2" t="str"/>
      <x:c r="K2564" s="2" t="str"/>
      <x:c r="L2564" s="2" t="str"/>
      <x:c r="M2564" s="2" t="str"/>
      <x:c r="N2564" s="2" t="str"/>
      <x:c r="O2564" s="2" t="str"/>
      <x:c r="P2564" s="2" t="str">
        <x:v>Not reported / unavailable</x:v>
      </x:c>
      <x:c r="Q2564" s="2" t="str">
        <x:v>Nonaccrual</x:v>
      </x:c>
      <x:c r="R2564" s="2" t="str"/>
      <x:c r="S2564" s="2" t="str"/>
      <x:c r="T2564" s="2" t="str"/>
    </x:row>
    <x:row r="2565" ht="24" customHeight="1">
      <x:c r="C2565" s="2" t="str">
        <x:v>Historical Inputs!F2565</x:v>
      </x:c>
      <x:c r="D2565" s="2" t="str">
        <x:v>MS</x:v>
      </x:c>
      <x:c r="E2565" s="2" t="str">
        <x:v>FY2018</x:v>
      </x:c>
      <x:c r="F2565" s="2" t="str">
        <x:v>cash</x:v>
      </x:c>
      <x:c r="G2565" s="2" t="n">
        <x:v>87196</x:v>
      </x:c>
      <x:c r="H2565" s="2" t="str">
        <x:v>USD</x:v>
      </x:c>
      <x:c r="I2565" s="2" t="str">
        <x:v>2018-12-31</x:v>
      </x:c>
      <x:c r="J2565" s="2" t="str">
        <x:v>2019-05-03</x:v>
      </x:c>
      <x:c r="K2565" s="2" t="str">
        <x:v>0001193125-19-136929</x:v>
      </x:c>
      <x:c r="L2565" s="2" t="str">
        <x:v>data/raw/sec/MS_companyfacts.json</x:v>
      </x:c>
      <x:c r="M2565" s="2" t="str">
        <x:v>https://data.sec.gov/api/xbrl/companyfacts/CIK0000895421.json</x:v>
      </x:c>
      <x:c r="N2565" s="2" t="str"/>
      <x:c r="O2565" s="2" t="str"/>
      <x:c r="P2565" s="2" t="str">
        <x:v>Structured fact retained</x:v>
      </x:c>
      <x:c r="Q2565" s="2" t="str">
        <x:v>Cash and Cash Equivalents, at Carrying Value</x:v>
      </x:c>
      <x:c r="R2565" s="2" t="str"/>
      <x:c r="S2565" s="2" t="str"/>
      <x:c r="T2565" s="2" t="str"/>
    </x:row>
    <x:row r="2566" ht="24" customHeight="1">
      <x:c r="C2566" s="2" t="str">
        <x:v>Historical Inputs!F2566</x:v>
      </x:c>
      <x:c r="D2566" s="2" t="str">
        <x:v>MS</x:v>
      </x:c>
      <x:c r="E2566" s="2" t="str">
        <x:v>FY2018</x:v>
      </x:c>
      <x:c r="F2566" s="2" t="str">
        <x:v>aoci</x:v>
      </x:c>
      <x:c r="G2566" s="2" t="n">
        <x:v>-2292</x:v>
      </x:c>
      <x:c r="H2566" s="2" t="str">
        <x:v>USD</x:v>
      </x:c>
      <x:c r="I2566" s="2" t="str">
        <x:v>2018-12-31</x:v>
      </x:c>
      <x:c r="J2566" s="2" t="str">
        <x:v>2020-02-27</x:v>
      </x:c>
      <x:c r="K2566" s="2" t="str">
        <x:v>0000895421-20-000265</x:v>
      </x:c>
      <x:c r="L2566" s="2" t="str">
        <x:v>data/raw/filings/MS_0000895421-20-000265_msq4201910k.htm</x:v>
      </x:c>
      <x:c r="M2566" s="2" t="str">
        <x:v>https://www.sec.gov/Archives/edgar/data/895421/000089542120000265/msq4201910k.htm</x:v>
      </x:c>
      <x:c r="N2566" s="2" t="str">
        <x:v>d38393615e3053-wk-Fact-12A1BD5AC63E5F2DBC0BC01A625A63AC</x:v>
      </x:c>
      <x:c r="O2566" s="2" t="str"/>
      <x:c r="P2566" s="2" t="str">
        <x:v>Exact XBRL anchor</x:v>
      </x:c>
      <x:c r="Q2566" s="2" t="str">
        <x:v>Accumulated Other Comprehensive Income (Loss), Net of Tax</x:v>
      </x:c>
      <x:c r="R2566" s="2" t="str">
        <x:v>highlighted/MS_0000895421-20-000265_msq4201910k.htm</x:v>
      </x:c>
      <x:c r="S2566" s="2" t="str"/>
      <x:c r="T2566" s="2" t="str"/>
    </x:row>
    <x:row r="2567" ht="24" customHeight="1">
      <x:c r="C2567" s="2" t="str">
        <x:v>Historical Inputs!F2567</x:v>
      </x:c>
      <x:c r="D2567" s="2" t="str">
        <x:v>MS</x:v>
      </x:c>
      <x:c r="E2567" s="2" t="str">
        <x:v>FY2018</x:v>
      </x:c>
      <x:c r="F2567" s="2" t="str">
        <x:v>nii</x:v>
      </x:c>
      <x:c r="G2567" s="2" t="n">
        <x:v>3806</x:v>
      </x:c>
      <x:c r="H2567" s="2" t="str">
        <x:v>USD</x:v>
      </x:c>
      <x:c r="I2567" s="2" t="str">
        <x:v>2018-12-31</x:v>
      </x:c>
      <x:c r="J2567" s="2" t="str">
        <x:v>2021-02-26</x:v>
      </x:c>
      <x:c r="K2567" s="2" t="str">
        <x:v>0000895421-21-000286</x:v>
      </x:c>
      <x:c r="L2567" s="2" t="str">
        <x:v>data/raw/filings/MS_0000895421-21-000286_ms-20201231.htm</x:v>
      </x:c>
      <x:c r="M2567" s="2" t="str">
        <x:v>https://www.sec.gov/Archives/edgar/data/895421/000089542121000286/ms-20201231.htm</x:v>
      </x:c>
      <x:c r="N2567" s="2" t="str">
        <x:v>id3VybDovL2RvY3MudjEvZG9jOjM0MDliOTMyYzRlNzQ0MGI5NDRjM2EzOWQ0NWE1NjdkL3NlYzozNDA5YjkzMmM0ZTc0NDBiOTQ0YzNhMzlkNDVhNTY3ZF8yMDUvZnJhZzpkYmI3NTNkNWYwNDg0NjIwOTI2MDA2ZWFjNTU1ZmRjYi90YWJsZTo2NzUyZWZhNjAxYzg0M2VlYjUxZmQ0NTk1ZDBkZjFjYS90YWJsZXJhbmdlOjY3NTJlZmE2MDFjODQzZWViNTFmZDQ1OTVkMGRmMWNhXzExLTUtMS0xLTA_7a0df51b-102e-4545-a438-ee16ae352e87</x:v>
      </x:c>
      <x:c r="O2567" s="2" t="str"/>
      <x:c r="P2567" s="2" t="str">
        <x:v>Exact XBRL anchor</x:v>
      </x:c>
      <x:c r="Q2567" s="2" t="str">
        <x:v>Interest Income (Expense), Net</x:v>
      </x:c>
      <x:c r="R2567" s="2" t="str">
        <x:v>highlighted/MS_0000895421-21-000286_ms-20201231.htm</x:v>
      </x:c>
      <x:c r="S2567" s="2" t="str"/>
      <x:c r="T2567" s="2" t="str"/>
    </x:row>
    <x:row r="2568" ht="24" customHeight="1">
      <x:c r="C2568" s="2" t="str">
        <x:v>Historical Inputs!F2568</x:v>
      </x:c>
      <x:c r="D2568" s="2" t="str">
        <x:v>MS</x:v>
      </x:c>
      <x:c r="E2568" s="2" t="str">
        <x:v>FY2018</x:v>
      </x:c>
      <x:c r="F2568" s="2" t="str">
        <x:v>noninterest_income</x:v>
      </x:c>
      <x:c r="G2568" s="2" t="n">
        <x:v>36301</x:v>
      </x:c>
      <x:c r="H2568" s="2" t="str">
        <x:v>USD</x:v>
      </x:c>
      <x:c r="I2568" s="2" t="str">
        <x:v>2018-12-31</x:v>
      </x:c>
      <x:c r="J2568" s="2" t="str">
        <x:v>2021-02-26</x:v>
      </x:c>
      <x:c r="K2568" s="2" t="str">
        <x:v>0000895421-21-000286</x:v>
      </x:c>
      <x:c r="L2568" s="2" t="str">
        <x:v>data/raw/filings/MS_0000895421-21-000286_ms-20201231.htm</x:v>
      </x:c>
      <x:c r="M2568" s="2" t="str">
        <x:v>https://www.sec.gov/Archives/edgar/data/895421/000089542121000286/ms-20201231.htm</x:v>
      </x:c>
      <x:c r="N2568" s="2" t="str">
        <x:v>id3VybDovL2RvY3MudjEvZG9jOjM0MDliOTMyYzRlNzQ0MGI5NDRjM2EzOWQ0NWE1NjdkL3NlYzozNDA5YjkzMmM0ZTc0NDBiOTQ0YzNhMzlkNDVhNTY3ZF8yMDUvZnJhZzpkYmI3NTNkNWYwNDg0NjIwOTI2MDA2ZWFjNTU1ZmRjYi90YWJsZTo2NzUyZWZhNjAxYzg0M2VlYjUxZmQ0NTk1ZDBkZjFjYS90YWJsZXJhbmdlOjY3NTJlZmE2MDFjODQzZWViNTFmZDQ1OTVkMGRmMWNhXzgtNS0xLTEtMA_c65b0755-db69-4bce-a529-c06a63dd4a9e</x:v>
      </x:c>
      <x:c r="O2568" s="2" t="str"/>
      <x:c r="P2568" s="2" t="str">
        <x:v>Exact XBRL anchor</x:v>
      </x:c>
      <x:c r="Q2568" s="2" t="str">
        <x:v>Noninterest Income</x:v>
      </x:c>
      <x:c r="R2568" s="2" t="str">
        <x:v>highlighted/MS_0000895421-21-000286_ms-20201231.htm</x:v>
      </x:c>
      <x:c r="S2568" s="2" t="str"/>
      <x:c r="T2568" s="2" t="str"/>
    </x:row>
    <x:row r="2569" ht="24" customHeight="1">
      <x:c r="C2569" s="2" t="str">
        <x:v>Historical Inputs!F2569</x:v>
      </x:c>
      <x:c r="D2569" s="2" t="str">
        <x:v>MS</x:v>
      </x:c>
      <x:c r="E2569" s="2" t="str">
        <x:v>FY2018</x:v>
      </x:c>
      <x:c r="F2569" s="2" t="str">
        <x:v>revenue_reported</x:v>
      </x:c>
      <x:c r="G2569" s="2" t="n">
        <x:v>40107</x:v>
      </x:c>
      <x:c r="H2569" s="2" t="str">
        <x:v>USD</x:v>
      </x:c>
      <x:c r="I2569" s="2" t="str">
        <x:v>2018-12-31</x:v>
      </x:c>
      <x:c r="J2569" s="2" t="str">
        <x:v>2021-02-26</x:v>
      </x:c>
      <x:c r="K2569" s="2" t="str">
        <x:v>0000895421-21-000286</x:v>
      </x:c>
      <x:c r="L2569" s="2" t="str">
        <x:v>data/raw/filings/MS_0000895421-21-000286_ms-20201231.htm</x:v>
      </x:c>
      <x:c r="M2569" s="2" t="str">
        <x:v>https://www.sec.gov/Archives/edgar/data/895421/000089542121000286/ms-20201231.htm</x:v>
      </x:c>
      <x:c r="N2569" s="2" t="str">
        <x:v>id3VybDovL2RvY3MudjEvZG9jOjM0MDliOTMyYzRlNzQ0MGI5NDRjM2EzOWQ0NWE1NjdkL3NlYzozNDA5YjkzMmM0ZTc0NDBiOTQ0YzNhMzlkNDVhNTY3ZF8yMDUvZnJhZzpkYmI3NTNkNWYwNDg0NjIwOTI2MDA2ZWFjNTU1ZmRjYi90YWJsZTo5ZDI4MWE2MmM1NWM0ZDJiODY5ZjZjZmU5YjNiNGRmMC90YWJsZXJhbmdlOjlkMjgxYTYyYzU1YzRkMmI4NjlmNmNmZTliM2I0ZGYwXzQtMy0xLTEtNjA3MjY_60e5e926-6d77-44d9-a0b3-fc1fe2b0e890</x:v>
      </x:c>
      <x:c r="O2569" s="2" t="str"/>
      <x:c r="P2569" s="2" t="str">
        <x:v>Exact XBRL anchor</x:v>
      </x:c>
      <x:c r="Q2569" s="2" t="str">
        <x:v>Revenues, Net of Interest Expense</x:v>
      </x:c>
      <x:c r="R2569" s="2" t="str">
        <x:v>highlighted/MS_0000895421-21-000286_ms-20201231.htm</x:v>
      </x:c>
      <x:c r="S2569" s="2" t="str"/>
      <x:c r="T2569" s="2" t="str"/>
    </x:row>
    <x:row r="2570" ht="24" customHeight="1">
      <x:c r="C2570" s="2" t="str">
        <x:v>Historical Inputs!F2570</x:v>
      </x:c>
      <x:c r="D2570" s="2" t="str">
        <x:v>MS</x:v>
      </x:c>
      <x:c r="E2570" s="2" t="str">
        <x:v>FY2018</x:v>
      </x:c>
      <x:c r="F2570" s="2" t="str">
        <x:v>opex</x:v>
      </x:c>
      <x:c r="G2570" s="2" t="n">
        <x:v>28870</x:v>
      </x:c>
      <x:c r="H2570" s="2" t="str">
        <x:v>USD</x:v>
      </x:c>
      <x:c r="I2570" s="2" t="str">
        <x:v>2018-12-31</x:v>
      </x:c>
      <x:c r="J2570" s="2" t="str">
        <x:v>2021-02-26</x:v>
      </x:c>
      <x:c r="K2570" s="2" t="str">
        <x:v>0000895421-21-000286</x:v>
      </x:c>
      <x:c r="L2570" s="2" t="str">
        <x:v>data/raw/filings/MS_0000895421-21-000286_ms-20201231.htm</x:v>
      </x:c>
      <x:c r="M2570" s="2" t="str">
        <x:v>https://www.sec.gov/Archives/edgar/data/895421/000089542121000286/ms-20201231.htm</x:v>
      </x:c>
      <x:c r="N2570" s="2" t="str">
        <x:v>id3VybDovL2RvY3MudjEvZG9jOjM0MDliOTMyYzRlNzQ0MGI5NDRjM2EzOWQ0NWE1NjdkL3NlYzozNDA5YjkzMmM0ZTc0NDBiOTQ0YzNhMzlkNDVhNTY3ZF8xMDMvZnJhZzo4ZDQwMGQ5NTI4ODA0N2JiODliYmY4ODZkMTY2M2NmYS90YWJsZTphYjVmN2I5OWZlZmI0M2UxODI3NzJhZDc1OTg1YjcxZC90YWJsZXJhbmdlOmFiNWY3Yjk5ZmVmYjQzZTE4Mjc3MmFkNzU5ODViNzFkXzIxLTMtMS0xLTA_22239955-8003-48d1-a7d0-f9f6f2eb6c79</x:v>
      </x:c>
      <x:c r="O2570" s="2" t="str"/>
      <x:c r="P2570" s="2" t="str">
        <x:v>Exact XBRL anchor</x:v>
      </x:c>
      <x:c r="Q2570" s="2" t="str">
        <x:v>Noninterest Expense</x:v>
      </x:c>
      <x:c r="R2570" s="2" t="str">
        <x:v>highlighted/MS_0000895421-21-000286_ms-20201231.htm</x:v>
      </x:c>
      <x:c r="S2570" s="2" t="str"/>
      <x:c r="T2570" s="2" t="str"/>
    </x:row>
    <x:row r="2571" ht="24" customHeight="1">
      <x:c r="C2571" s="2" t="str">
        <x:v>Historical Inputs!F2571</x:v>
      </x:c>
      <x:c r="D2571" s="2" t="str">
        <x:v>MS</x:v>
      </x:c>
      <x:c r="E2571" s="2" t="str">
        <x:v>FY2018</x:v>
      </x:c>
      <x:c r="F2571" s="2" t="str">
        <x:v>provision</x:v>
      </x:c>
      <x:c r="G2571" s="2" t="n">
        <x:v>-24</x:v>
      </x:c>
      <x:c r="H2571" s="2" t="str">
        <x:v>USD</x:v>
      </x:c>
      <x:c r="I2571" s="2" t="str">
        <x:v>2018-12-31</x:v>
      </x:c>
      <x:c r="J2571" s="2" t="str">
        <x:v>2021-02-26</x:v>
      </x:c>
      <x:c r="K2571" s="2" t="str">
        <x:v>0000895421-21-000286</x:v>
      </x:c>
      <x:c r="L2571" s="2" t="str">
        <x:v>data/raw/filings/MS_0000895421-21-000286_ms-20201231.htm</x:v>
      </x:c>
      <x:c r="M2571" s="2" t="str">
        <x:v>https://www.sec.gov/Archives/edgar/data/895421/000089542121000286/ms-20201231.htm</x:v>
      </x:c>
      <x:c r="N2571" s="2" t="str">
        <x:v>id3VybDovL2RvY3MudjEvZG9jOjM0MDliOTMyYzRlNzQ0MGI5NDRjM2EzOWQ0NWE1NjdkL3NlYzozNDA5YjkzMmM0ZTc0NDBiOTQ0YzNhMzlkNDVhNTY3ZF8xNTQvZnJhZzo0ZTZjZGFlN2RkNzQ0MjRiYWVlZWIzNzNlOTM3OTgzNi90YWJsZToxOTE4MWUxNTU0MTk0NTQwYTc0NDQyNmM4NjA4MmM3MC90YWJsZXJhbmdlOjE5MTgxZTE1NTQxOTQ1NDBhNzQ0NDI2Yzg2MDgyYzcwXzUtNi0xLTEtMjQyMDg_f408e4c0-60c4-4496-a8c0-76fcfa17cab7</x:v>
      </x:c>
      <x:c r="O2571" s="2" t="str"/>
      <x:c r="P2571" s="2" t="str">
        <x:v>Exact XBRL anchor</x:v>
      </x:c>
      <x:c r="Q2571" s="2" t="str">
        <x:v>Provision for credit losses</x:v>
      </x:c>
      <x:c r="R2571" s="2" t="str">
        <x:v>highlighted/MS_0000895421-21-000286_ms-20201231.htm</x:v>
      </x:c>
      <x:c r="S2571" s="2" t="str"/>
      <x:c r="T2571" s="2" t="str"/>
    </x:row>
    <x:row r="2572" ht="24" customHeight="1">
      <x:c r="C2572" s="2" t="str">
        <x:v>Historical Inputs!F2572</x:v>
      </x:c>
      <x:c r="D2572" s="2" t="str">
        <x:v>MS</x:v>
      </x:c>
      <x:c r="E2572" s="2" t="str">
        <x:v>FY2018</x:v>
      </x:c>
      <x:c r="F2572" s="2" t="str">
        <x:v>pretax</x:v>
      </x:c>
      <x:c r="G2572" s="2" t="n">
        <x:v>11237</x:v>
      </x:c>
      <x:c r="H2572" s="2" t="str">
        <x:v>USD</x:v>
      </x:c>
      <x:c r="I2572" s="2" t="str">
        <x:v>2018-12-31</x:v>
      </x:c>
      <x:c r="J2572" s="2" t="str">
        <x:v>2021-02-26</x:v>
      </x:c>
      <x:c r="K2572" s="2" t="str">
        <x:v>0000895421-21-000286</x:v>
      </x:c>
      <x:c r="L2572" s="2" t="str">
        <x:v>data/raw/filings/MS_0000895421-21-000286_ms-20201231.htm</x:v>
      </x:c>
      <x:c r="M2572" s="2" t="str">
        <x:v>https://www.sec.gov/Archives/edgar/data/895421/000089542121000286/ms-20201231.htm</x:v>
      </x:c>
      <x:c r="N2572" s="2" t="str">
        <x:v>id3VybDovL2RvY3MudjEvZG9jOjM0MDliOTMyYzRlNzQ0MGI5NDRjM2EzOWQ0NWE1NjdkL3NlYzozNDA5YjkzMmM0ZTc0NDBiOTQ0YzNhMzlkNDVhNTY3ZF8yMDUvZnJhZzpkYmI3NTNkNWYwNDg0NjIwOTI2MDA2ZWFjNTU1ZmRjYi90YWJsZTpmZGYwN2E0Y2I2Yzc0YzM3OTRkNDdkNTJhOWQ1MjdhOS90YWJsZXJhbmdlOmZkZjA3YTRjYjZjNzRjMzc5NGQ0N2Q1MmE5ZDUyN2E5XzMtMy0xLTEtMA_2acc647e-c2a4-45df-8d50-a8731fb0ea04</x:v>
      </x:c>
      <x:c r="O2572" s="2" t="str"/>
      <x:c r="P2572" s="2" t="str">
        <x:v>Exact XBRL anchor</x:v>
      </x:c>
      <x:c r="Q2572" s="2" t="str">
        <x:v>Income (Loss) from Continuing Operations before Income Taxes, Noncontrolling Interest</x:v>
      </x:c>
      <x:c r="R2572" s="2" t="str">
        <x:v>highlighted/MS_0000895421-21-000286_ms-20201231.htm</x:v>
      </x:c>
      <x:c r="S2572" s="2" t="str"/>
      <x:c r="T2572" s="2" t="str"/>
    </x:row>
    <x:row r="2573" ht="24" customHeight="1">
      <x:c r="C2573" s="2" t="str">
        <x:v>Historical Inputs!F2573</x:v>
      </x:c>
      <x:c r="D2573" s="2" t="str">
        <x:v>MS</x:v>
      </x:c>
      <x:c r="E2573" s="2" t="str">
        <x:v>FY2018</x:v>
      </x:c>
      <x:c r="F2573" s="2" t="str">
        <x:v>tax</x:v>
      </x:c>
      <x:c r="G2573" s="2" t="n">
        <x:v>2350</x:v>
      </x:c>
      <x:c r="H2573" s="2" t="str">
        <x:v>USD</x:v>
      </x:c>
      <x:c r="I2573" s="2" t="str">
        <x:v>2018-12-31</x:v>
      </x:c>
      <x:c r="J2573" s="2" t="str">
        <x:v>2021-02-26</x:v>
      </x:c>
      <x:c r="K2573" s="2" t="str">
        <x:v>0000895421-21-000286</x:v>
      </x:c>
      <x:c r="L2573" s="2" t="str">
        <x:v>data/raw/filings/MS_0000895421-21-000286_ms-20201231.htm</x:v>
      </x:c>
      <x:c r="M2573" s="2" t="str">
        <x:v>https://www.sec.gov/Archives/edgar/data/895421/000089542121000286/ms-20201231.htm</x:v>
      </x:c>
      <x:c r="N2573" s="2" t="str">
        <x:v>id3VybDovL2RvY3MudjEvZG9jOjM0MDliOTMyYzRlNzQ0MGI5NDRjM2EzOWQ0NWE1NjdkL3NlYzozNDA5YjkzMmM0ZTc0NDBiOTQ0YzNhMzlkNDVhNTY3ZF8yMDUvZnJhZzpkYmI3NTNkNWYwNDg0NjIwOTI2MDA2ZWFjNTU1ZmRjYi90YWJsZTo2NzUyZWZhNjAxYzg0M2VlYjUxZmQ0NTk1ZDBkZjFjYS90YWJsZXJhbmdlOjY3NTJlZmE2MDFjODQzZWViNTFmZDQ1OTVkMGRmMWNhXzE0LTUtMS0xLTA_a681f497-f977-48f9-9a70-5b830a8e8bf5</x:v>
      </x:c>
      <x:c r="O2573" s="2" t="str"/>
      <x:c r="P2573" s="2" t="str">
        <x:v>Exact XBRL anchor</x:v>
      </x:c>
      <x:c r="Q2573" s="2" t="str">
        <x:v>Income Tax Expense (Benefit)</x:v>
      </x:c>
      <x:c r="R2573" s="2" t="str">
        <x:v>highlighted/MS_0000895421-21-000286_ms-20201231.htm</x:v>
      </x:c>
      <x:c r="S2573" s="2" t="str"/>
      <x:c r="T2573" s="2" t="str"/>
    </x:row>
    <x:row r="2574" ht="24" customHeight="1">
      <x:c r="C2574" s="2" t="str">
        <x:v>Historical Inputs!F2574</x:v>
      </x:c>
      <x:c r="D2574" s="2" t="str">
        <x:v>MS</x:v>
      </x:c>
      <x:c r="E2574" s="2" t="str">
        <x:v>FY2018</x:v>
      </x:c>
      <x:c r="F2574" s="2" t="str">
        <x:v>net_income</x:v>
      </x:c>
      <x:c r="G2574" s="2" t="n">
        <x:v>8748</x:v>
      </x:c>
      <x:c r="H2574" s="2" t="str">
        <x:v>USD</x:v>
      </x:c>
      <x:c r="I2574" s="2" t="str">
        <x:v>2018-12-31</x:v>
      </x:c>
      <x:c r="J2574" s="2" t="str">
        <x:v>2021-02-26</x:v>
      </x:c>
      <x:c r="K2574" s="2" t="str">
        <x:v>0000895421-21-000286</x:v>
      </x:c>
      <x:c r="L2574" s="2" t="str">
        <x:v>data/raw/filings/MS_0000895421-21-000286_ms-20201231.htm</x:v>
      </x:c>
      <x:c r="M2574" s="2" t="str">
        <x:v>https://www.sec.gov/Archives/edgar/data/895421/000089542121000286/ms-20201231.htm</x:v>
      </x:c>
      <x:c r="N2574" s="2" t="str">
        <x:v>id3VybDovL2RvY3MudjEvZG9jOjM0MDliOTMyYzRlNzQ0MGI5NDRjM2EzOWQ0NWE1NjdkL3NlYzozNDA5YjkzMmM0ZTc0NDBiOTQ0YzNhMzlkNDVhNTY3ZF8yMDUvZnJhZzpkYmI3NTNkNWYwNDg0NjIwOTI2MDA2ZWFjNTU1ZmRjYi90YWJsZTo2NzUyZWZhNjAxYzg0M2VlYjUxZmQ0NTk1ZDBkZjFjYS90YWJsZXJhbmdlOjY3NTJlZmE2MDFjODQzZWViNTFmZDQ1OTVkMGRmMWNhXzE5LTUtMS0xLTA_f7b987c3-1410-4178-a89c-371dfa090c8e</x:v>
      </x:c>
      <x:c r="O2574" s="2" t="str"/>
      <x:c r="P2574" s="2" t="str">
        <x:v>Exact XBRL anchor</x:v>
      </x:c>
      <x:c r="Q2574" s="2" t="str">
        <x:v>Net Income (Loss) Attributable to Parent</x:v>
      </x:c>
      <x:c r="R2574" s="2" t="str">
        <x:v>highlighted/MS_0000895421-21-000286_ms-20201231.htm</x:v>
      </x:c>
      <x:c r="S2574" s="2" t="str"/>
      <x:c r="T2574" s="2" t="str"/>
    </x:row>
    <x:row r="2575" ht="24" customHeight="1">
      <x:c r="C2575" s="2" t="str">
        <x:v>Historical Inputs!F2575</x:v>
      </x:c>
      <x:c r="D2575" s="2" t="str">
        <x:v>MS</x:v>
      </x:c>
      <x:c r="E2575" s="2" t="str">
        <x:v>FY2018</x:v>
      </x:c>
      <x:c r="F2575" s="2" t="str">
        <x:v>common_income</x:v>
      </x:c>
      <x:c r="G2575" s="2" t="n">
        <x:v>8222</x:v>
      </x:c>
      <x:c r="H2575" s="2" t="str">
        <x:v>USD</x:v>
      </x:c>
      <x:c r="I2575" s="2" t="str">
        <x:v>2018-12-31</x:v>
      </x:c>
      <x:c r="J2575" s="2" t="str">
        <x:v>2021-02-26</x:v>
      </x:c>
      <x:c r="K2575" s="2" t="str">
        <x:v>0000895421-21-000286</x:v>
      </x:c>
      <x:c r="L2575" s="2" t="str">
        <x:v>data/raw/filings/MS_0000895421-21-000286_ms-20201231.htm</x:v>
      </x:c>
      <x:c r="M2575" s="2" t="str">
        <x:v>https://www.sec.gov/Archives/edgar/data/895421/000089542121000286/ms-20201231.htm</x:v>
      </x:c>
      <x:c r="N2575" s="2" t="str">
        <x:v>id3VybDovL2RvY3MudjEvZG9jOjM0MDliOTMyYzRlNzQ0MGI5NDRjM2EzOWQ0NWE1NjdkL3NlYzozNDA5YjkzMmM0ZTc0NDBiOTQ0YzNhMzlkNDVhNTY3ZF8xMDMvZnJhZzo4ZDQwMGQ5NTI4ODA0N2JiODliYmY4ODZkMTY2M2NmYS90YWJsZTphYjVmN2I5OWZlZmI0M2UxODI3NzJhZDc1OTg1YjcxZC90YWJsZXJhbmdlOmFiNWY3Yjk5ZmVmYjQzZTE4Mjc3MmFkNzU5ODViNzFkXzMwLTMtMS0xLTA_6c25398b-f4d1-4e4a-8c40-d4ba12e3eb6d</x:v>
      </x:c>
      <x:c r="O2575" s="2" t="str"/>
      <x:c r="P2575" s="2" t="str">
        <x:v>Exact XBRL anchor</x:v>
      </x:c>
      <x:c r="Q2575" s="2" t="str">
        <x:v>Net Income (Loss) Available to Common Stockholders, Basic</x:v>
      </x:c>
      <x:c r="R2575" s="2" t="str">
        <x:v>highlighted/MS_0000895421-21-000286_ms-20201231.htm</x:v>
      </x:c>
      <x:c r="S2575" s="2" t="str"/>
      <x:c r="T2575" s="2" t="str"/>
    </x:row>
    <x:row r="2576" ht="24" customHeight="1">
      <x:c r="C2576" s="2" t="str">
        <x:v>Historical Inputs!F2576</x:v>
      </x:c>
      <x:c r="D2576" s="2" t="str">
        <x:v>MS</x:v>
      </x:c>
      <x:c r="E2576" s="2" t="str">
        <x:v>FY2018</x:v>
      </x:c>
      <x:c r="F2576" s="2" t="str">
        <x:v>preferred_div</x:v>
      </x:c>
      <x:c r="G2576" s="2" t="n">
        <x:v>526</x:v>
      </x:c>
      <x:c r="H2576" s="2" t="str">
        <x:v>USD</x:v>
      </x:c>
      <x:c r="I2576" s="2" t="str">
        <x:v>2018-12-31</x:v>
      </x:c>
      <x:c r="J2576" s="2" t="str">
        <x:v>2021-02-26</x:v>
      </x:c>
      <x:c r="K2576" s="2" t="str">
        <x:v>0000895421-21-000286</x:v>
      </x:c>
      <x:c r="L2576" s="2" t="str">
        <x:v>data/raw/filings/MS_0000895421-21-000286_ms-20201231.htm</x:v>
      </x:c>
      <x:c r="M2576" s="2" t="str">
        <x:v>https://www.sec.gov/Archives/edgar/data/895421/000089542121000286/ms-20201231.htm</x:v>
      </x:c>
      <x:c r="N2576" s="2" t="str">
        <x:v>id3VybDovL2RvY3MudjEvZG9jOjM0MDliOTMyYzRlNzQ0MGI5NDRjM2EzOWQ0NWE1NjdkL3NlYzozNDA5YjkzMmM0ZTc0NDBiOTQ0YzNhMzlkNDVhNTY3ZF8xODQvZnJhZzo4ODJiNDZkYjA0NDk0MmE1OTNiMGQyNTA5MmEwNGNlMC90YWJsZTphNTAwNDJlNzYyNjg0MTdmODI0NmU2ZGRhMWVmMmMwZS90YWJsZXJhbmdlOmE1MDA0MmU3NjI2ODQxN2Y4MjQ2ZTZkZGExZWYyYzBlXzEzLTgtMS0xLTA_90bb84d0-ba23-41a4-9c95-22b4031e28ef</x:v>
      </x:c>
      <x:c r="O2576" s="2" t="str"/>
      <x:c r="P2576" s="2" t="str">
        <x:v>Exact XBRL anchor</x:v>
      </x:c>
      <x:c r="Q2576" s="2" t="str">
        <x:v>Dividends, Preferred Stock</x:v>
      </x:c>
      <x:c r="R2576" s="2" t="str">
        <x:v>highlighted/MS_0000895421-21-000286_ms-20201231.htm</x:v>
      </x:c>
      <x:c r="S2576" s="2" t="str"/>
      <x:c r="T2576" s="2" t="str"/>
    </x:row>
    <x:row r="2577" ht="24" customHeight="1">
      <x:c r="C2577" s="2" t="str">
        <x:v>Historical Inputs!F2577</x:v>
      </x:c>
      <x:c r="D2577" s="2" t="str">
        <x:v>MS</x:v>
      </x:c>
      <x:c r="E2577" s="2" t="str">
        <x:v>FY2018</x:v>
      </x:c>
      <x:c r="F2577" s="2" t="str">
        <x:v>eps</x:v>
      </x:c>
      <x:c r="G2577" s="2" t="n">
        <x:v>4.73</x:v>
      </x:c>
      <x:c r="H2577" s="2" t="str">
        <x:v>USD/shares</x:v>
      </x:c>
      <x:c r="I2577" s="2" t="str">
        <x:v>2018-12-31</x:v>
      </x:c>
      <x:c r="J2577" s="2" t="str">
        <x:v>2021-02-26</x:v>
      </x:c>
      <x:c r="K2577" s="2" t="str">
        <x:v>0000895421-21-000286</x:v>
      </x:c>
      <x:c r="L2577" s="2" t="str">
        <x:v>data/raw/filings/MS_0000895421-21-000286_ms-20201231.htm</x:v>
      </x:c>
      <x:c r="M2577" s="2" t="str">
        <x:v>https://www.sec.gov/Archives/edgar/data/895421/000089542121000286/ms-20201231.htm</x:v>
      </x:c>
      <x:c r="N2577" s="2" t="str">
        <x:v>id3VybDovL2RvY3MudjEvZG9jOjM0MDliOTMyYzRlNzQ0MGI5NDRjM2EzOWQ0NWE1NjdkL3NlYzozNDA5YjkzMmM0ZTc0NDBiOTQ0YzNhMzlkNDVhNTY3ZF8xMDMvZnJhZzo4ZDQwMGQ5NTI4ODA0N2JiODliYmY4ODZkMTY2M2NmYS90YWJsZTphYjVmN2I5OWZlZmI0M2UxODI3NzJhZDc1OTg1YjcxZC90YWJsZXJhbmdlOmFiNWY3Yjk5ZmVmYjQzZTE4Mjc3MmFkNzU5ODViNzFkXzMzLTMtMS0xLTA_ac039994-cb85-4705-9568-70f90ef43a6a</x:v>
      </x:c>
      <x:c r="O2577" s="2" t="str"/>
      <x:c r="P2577" s="2" t="str">
        <x:v>Exact XBRL anchor</x:v>
      </x:c>
      <x:c r="Q2577" s="2" t="str">
        <x:v>Earnings Per Share, Diluted</x:v>
      </x:c>
      <x:c r="R2577" s="2" t="str">
        <x:v>highlighted/MS_0000895421-21-000286_ms-20201231.htm</x:v>
      </x:c>
      <x:c r="S2577" s="2" t="str"/>
      <x:c r="T2577" s="2" t="str"/>
    </x:row>
    <x:row r="2578" ht="24" customHeight="1">
      <x:c r="C2578" s="2" t="str">
        <x:v>Historical Inputs!F2578</x:v>
      </x:c>
      <x:c r="D2578" s="2" t="str">
        <x:v>MS</x:v>
      </x:c>
      <x:c r="E2578" s="2" t="str">
        <x:v>FY2018</x:v>
      </x:c>
      <x:c r="F2578" s="2" t="str">
        <x:v>shares_diluted</x:v>
      </x:c>
      <x:c r="G2578" s="2" t="n">
        <x:v>1738</x:v>
      </x:c>
      <x:c r="H2578" s="2" t="str">
        <x:v>shares</x:v>
      </x:c>
      <x:c r="I2578" s="2" t="str">
        <x:v>2018-12-31</x:v>
      </x:c>
      <x:c r="J2578" s="2" t="str">
        <x:v>2021-02-26</x:v>
      </x:c>
      <x:c r="K2578" s="2" t="str">
        <x:v>0000895421-21-000286</x:v>
      </x:c>
      <x:c r="L2578" s="2" t="str">
        <x:v>data/raw/filings/MS_0000895421-21-000286_ms-20201231.htm</x:v>
      </x:c>
      <x:c r="M2578" s="2" t="str">
        <x:v>https://www.sec.gov/Archives/edgar/data/895421/000089542121000286/ms-20201231.htm</x:v>
      </x:c>
      <x:c r="N2578" s="2" t="str">
        <x:v>id3VybDovL2RvY3MudjEvZG9jOjM0MDliOTMyYzRlNzQ0MGI5NDRjM2EzOWQ0NWE1NjdkL3NlYzozNDA5YjkzMmM0ZTc0NDBiOTQ0YzNhMzlkNDVhNTY3ZF8xODQvZnJhZzo4ODJiNDZkYjA0NDk0MmE1OTNiMGQyNTA5MmEwNGNlMC90YWJsZTo3ZjA2YzRiOTZlMTY0NDFkYTBjYjI2NTk2Y2Y3MjRkMC90YWJsZXJhbmdlOjdmMDZjNGI5NmUxNjQ0MWRhMGNiMjY1OTZjZjcyNGQwXzMtMy0xLTEtMA_d7398d06-9cad-49f9-bc56-1a35a629045e</x:v>
      </x:c>
      <x:c r="O2578" s="2" t="str"/>
      <x:c r="P2578" s="2" t="str">
        <x:v>Exact XBRL anchor</x:v>
      </x:c>
      <x:c r="Q2578" s="2" t="str">
        <x:v>Weighted Average Number of Shares Outstanding, Diluted</x:v>
      </x:c>
      <x:c r="R2578" s="2" t="str">
        <x:v>highlighted/MS_0000895421-21-000286_ms-20201231.htm</x:v>
      </x:c>
      <x:c r="S2578" s="2" t="str"/>
      <x:c r="T2578" s="2" t="str"/>
    </x:row>
    <x:row r="2579" ht="24" customHeight="1">
      <x:c r="C2579" s="2" t="str">
        <x:v>Historical Inputs!F2579</x:v>
      </x:c>
      <x:c r="D2579" s="2" t="str">
        <x:v>MS</x:v>
      </x:c>
      <x:c r="E2579" s="2" t="str">
        <x:v>FY2018</x:v>
      </x:c>
      <x:c r="F2579" s="2" t="str">
        <x:v>dps</x:v>
      </x:c>
      <x:c r="G2579" s="2" t="n">
        <x:v>1.1</x:v>
      </x:c>
      <x:c r="H2579" s="2" t="str">
        <x:v>USD/shares</x:v>
      </x:c>
      <x:c r="I2579" s="2" t="str">
        <x:v>2018-12-31</x:v>
      </x:c>
      <x:c r="J2579" s="2" t="str">
        <x:v>2021-02-26</x:v>
      </x:c>
      <x:c r="K2579" s="2" t="str">
        <x:v>0000895421-21-000286</x:v>
      </x:c>
      <x:c r="L2579" s="2" t="str">
        <x:v>data/raw/filings/MS_0000895421-21-000286_ms-20201231.htm</x:v>
      </x:c>
      <x:c r="M2579" s="2" t="str">
        <x:v>https://www.sec.gov/Archives/edgar/data/895421/000089542121000286/ms-20201231.htm</x:v>
      </x:c>
      <x:c r="N2579" s="2" t="str">
        <x:v>id3VybDovL2RvY3MudjEvZG9jOjM0MDliOTMyYzRlNzQ0MGI5NDRjM2EzOWQ0NWE1NjdkL3NlYzozNDA5YjkzMmM0ZTc0NDBiOTQ0YzNhMzlkNDVhNTY3ZF8xODQvZnJhZzo4ODJiNDZkYjA0NDk0MmE1OTNiMGQyNTA5MmEwNGNlMC90YWJsZTphNTAwNDJlNzYyNjg0MTdmODI0NmU2ZGRhMWVmMmMwZS90YWJsZXJhbmdlOmE1MDA0MmU3NjI2ODQxN2Y4MjQ2ZTZkZGExZWYyYzBlXzE0LTctMS0xLTk2Nzc_cf4684de-44a4-4ea4-a0b1-b6e93b56447d</x:v>
      </x:c>
      <x:c r="O2579" s="2" t="str"/>
      <x:c r="P2579" s="2" t="str">
        <x:v>Exact XBRL anchor</x:v>
      </x:c>
      <x:c r="Q2579" s="2" t="str">
        <x:v>Common Stock, Dividends, Per Share, Declared</x:v>
      </x:c>
      <x:c r="R2579" s="2" t="str">
        <x:v>highlighted/MS_0000895421-21-000286_ms-20201231.htm</x:v>
      </x:c>
      <x:c r="S2579" s="2" t="str"/>
      <x:c r="T2579" s="2" t="str"/>
    </x:row>
    <x:row r="2580" ht="24" customHeight="1">
      <x:c r="C2580" s="2" t="str">
        <x:v>Historical Inputs!F2580</x:v>
      </x:c>
      <x:c r="D2580" s="2" t="str">
        <x:v>MS</x:v>
      </x:c>
      <x:c r="E2580" s="2" t="str">
        <x:v>FY2018</x:v>
      </x:c>
      <x:c r="F2580" s="2" t="str">
        <x:v>dividends</x:v>
      </x:c>
      <x:c r="G2580" s="2" t="n">
        <x:v>2375</x:v>
      </x:c>
      <x:c r="H2580" s="2" t="str">
        <x:v>USD</x:v>
      </x:c>
      <x:c r="I2580" s="2" t="str">
        <x:v>2018-12-31</x:v>
      </x:c>
      <x:c r="J2580" s="2" t="str">
        <x:v>2021-02-26</x:v>
      </x:c>
      <x:c r="K2580" s="2" t="str">
        <x:v>0000895421-21-000286</x:v>
      </x:c>
      <x:c r="L2580" s="2" t="str">
        <x:v>data/raw/filings/MS_0000895421-21-000286_ms-20201231.htm</x:v>
      </x:c>
      <x:c r="M2580" s="2" t="str">
        <x:v>https://www.sec.gov/Archives/edgar/data/895421/000089542121000286/ms-20201231.htm</x:v>
      </x:c>
      <x:c r="N2580" s="2" t="str">
        <x:v>id3VybDovL2RvY3MudjEvZG9jOjM0MDliOTMyYzRlNzQ0MGI5NDRjM2EzOWQ0NWE1NjdkL3NlYzozNDA5YjkzMmM0ZTc0NDBiOTQ0YzNhMzlkNDVhNTY3ZF8xMTgvZnJhZzo5OWM5MjY4OWJjZjE0YmIxYjhmMDY1YjE4ODVkYjM1NC90YWJsZTpmYzYxZDJlOGNlNmQ0YjNlYTQxNzc2MjE0MmE0ZWYzNi90YWJsZXJhbmdlOmZjNjFkMmU4Y2U2ZDRiM2VhNDE3NzYyMTQyYTRlZjM2XzM3LTMtMS0xLTUzMjc_95afd451-8eb3-4c2c-ae69-9f8cfffc0eed</x:v>
      </x:c>
      <x:c r="O2580" s="2" t="str"/>
      <x:c r="P2580" s="2" t="str">
        <x:v>Exact XBRL anchor</x:v>
      </x:c>
      <x:c r="Q2580" s="2" t="str">
        <x:v>Payments of Dividends</x:v>
      </x:c>
      <x:c r="R2580" s="2" t="str">
        <x:v>highlighted/MS_0000895421-21-000286_ms-20201231.htm</x:v>
      </x:c>
      <x:c r="S2580" s="2" t="str"/>
      <x:c r="T2580" s="2" t="str"/>
    </x:row>
    <x:row r="2581" ht="24" customHeight="1">
      <x:c r="C2581" s="2" t="str">
        <x:v>Historical Inputs!F2581</x:v>
      </x:c>
      <x:c r="D2581" s="2" t="str">
        <x:v>MS</x:v>
      </x:c>
      <x:c r="E2581" s="2" t="str">
        <x:v>FY2018</x:v>
      </x:c>
      <x:c r="F2581" s="2" t="str">
        <x:v>buybacks</x:v>
      </x:c>
      <x:c r="G2581" s="2" t="str">
        <x:v>n.a.</x:v>
      </x:c>
      <x:c r="H2581" s="2" t="str">
        <x:v>USDm</x:v>
      </x:c>
      <x:c r="I2581" s="2" t="str">
        <x:v>2018-12-31</x:v>
      </x:c>
      <x:c r="J2581" s="2" t="str"/>
      <x:c r="K2581" s="2" t="str"/>
      <x:c r="L2581" s="2" t="str"/>
      <x:c r="M2581" s="2" t="str"/>
      <x:c r="N2581" s="2" t="str"/>
      <x:c r="O2581" s="2" t="str"/>
      <x:c r="P2581" s="2" t="str">
        <x:v>Not reported / unavailable</x:v>
      </x:c>
      <x:c r="Q2581" s="2" t="str">
        <x:v>Common share repurchases paid</x:v>
      </x:c>
      <x:c r="R2581" s="2" t="str"/>
      <x:c r="S2581" s="2" t="str"/>
      <x:c r="T2581" s="2" t="str"/>
    </x:row>
    <x:row r="2582" ht="24" customHeight="1">
      <x:c r="C2582" s="2" t="str">
        <x:v>Historical Inputs!F2582</x:v>
      </x:c>
      <x:c r="D2582" s="2" t="str">
        <x:v>MS</x:v>
      </x:c>
      <x:c r="E2582" s="2" t="str">
        <x:v>FY2018</x:v>
      </x:c>
      <x:c r="F2582" s="2" t="str">
        <x:v>chargeoffs</x:v>
      </x:c>
      <x:c r="G2582" s="2" t="str">
        <x:v>n.a.</x:v>
      </x:c>
      <x:c r="H2582" s="2" t="str">
        <x:v>USDm</x:v>
      </x:c>
      <x:c r="I2582" s="2" t="str">
        <x:v>2018-12-31</x:v>
      </x:c>
      <x:c r="J2582" s="2" t="str"/>
      <x:c r="K2582" s="2" t="str"/>
      <x:c r="L2582" s="2" t="str"/>
      <x:c r="M2582" s="2" t="str"/>
      <x:c r="N2582" s="2" t="str"/>
      <x:c r="O2582" s="2" t="str"/>
      <x:c r="P2582" s="2" t="str">
        <x:v>Not reported / unavailable</x:v>
      </x:c>
      <x:c r="Q2582" s="2" t="str">
        <x:v>Gross loan charge-offs</x:v>
      </x:c>
      <x:c r="R2582" s="2" t="str"/>
      <x:c r="S2582" s="2" t="str"/>
      <x:c r="T2582" s="2" t="str"/>
    </x:row>
    <x:row r="2583" ht="24" customHeight="1">
      <x:c r="C2583" s="2" t="str">
        <x:v>Historical Inputs!F2583</x:v>
      </x:c>
      <x:c r="D2583" s="2" t="str">
        <x:v>MS</x:v>
      </x:c>
      <x:c r="E2583" s="2" t="str">
        <x:v>FY2018</x:v>
      </x:c>
      <x:c r="F2583" s="2" t="str">
        <x:v>recoveries</x:v>
      </x:c>
      <x:c r="G2583" s="2" t="str">
        <x:v>n.a.</x:v>
      </x:c>
      <x:c r="H2583" s="2" t="str">
        <x:v>USDm</x:v>
      </x:c>
      <x:c r="I2583" s="2" t="str">
        <x:v>2018-12-31</x:v>
      </x:c>
      <x:c r="J2583" s="2" t="str"/>
      <x:c r="K2583" s="2" t="str"/>
      <x:c r="L2583" s="2" t="str"/>
      <x:c r="M2583" s="2" t="str"/>
      <x:c r="N2583" s="2" t="str"/>
      <x:c r="O2583" s="2" t="str"/>
      <x:c r="P2583" s="2" t="str">
        <x:v>Not reported / unavailable</x:v>
      </x:c>
      <x:c r="Q2583" s="2" t="str">
        <x:v>Loan recoveries</x:v>
      </x:c>
      <x:c r="R2583" s="2" t="str"/>
      <x:c r="S2583" s="2" t="str"/>
      <x:c r="T2583" s="2" t="str"/>
    </x:row>
    <x:row r="2584" ht="24" customHeight="1">
      <x:c r="C2584" s="2" t="str">
        <x:v>Historical Inputs!F2584</x:v>
      </x:c>
      <x:c r="D2584" s="2" t="str">
        <x:v>MS</x:v>
      </x:c>
      <x:c r="E2584" s="2" t="str">
        <x:v>FY2018</x:v>
      </x:c>
      <x:c r="F2584" s="2" t="str">
        <x:v>rwa</x:v>
      </x:c>
      <x:c r="G2584" s="2" t="n">
        <x:v>367309</x:v>
      </x:c>
      <x:c r="H2584" s="2" t="str">
        <x:v>USD</x:v>
      </x:c>
      <x:c r="I2584" s="2" t="str">
        <x:v>2018-12-31</x:v>
      </x:c>
      <x:c r="J2584" s="2" t="str">
        <x:v>2020-02-27</x:v>
      </x:c>
      <x:c r="K2584" s="2" t="str">
        <x:v>0000895421-20-000265</x:v>
      </x:c>
      <x:c r="L2584" s="2" t="str">
        <x:v>data/raw/filings/MS_0000895421-20-000265_msq4201910k.htm</x:v>
      </x:c>
      <x:c r="M2584" s="2" t="str">
        <x:v>https://www.sec.gov/Archives/edgar/data/895421/000089542120000265/msq4201910k.htm</x:v>
      </x:c>
      <x:c r="N2584" s="2" t="str">
        <x:v>d38513578e2620-wk-Fact-9AC462A5FD4ED2C89598100D5AEDE8E2</x:v>
      </x:c>
      <x:c r="O2584" s="2" t="str"/>
      <x:c r="P2584" s="2" t="str">
        <x:v>Exact XBRL anchor</x:v>
      </x:c>
      <x:c r="Q2584" s="2" t="str">
        <x:v>Banking Regulation, Risk-Weighted Assets, Actual</x:v>
      </x:c>
      <x:c r="R2584" s="2" t="str">
        <x:v>highlighted/MS_0000895421-20-000265_msq4201910k.htm</x:v>
      </x:c>
      <x:c r="S2584" s="2" t="str"/>
      <x:c r="T2584" s="2" t="str"/>
    </x:row>
    <x:row r="2585" ht="24" customHeight="1">
      <x:c r="C2585" s="2" t="str">
        <x:v>Historical Inputs!F2585</x:v>
      </x:c>
      <x:c r="D2585" s="2" t="str">
        <x:v>MS</x:v>
      </x:c>
      <x:c r="E2585" s="2" t="str">
        <x:v>FY2018</x:v>
      </x:c>
      <x:c r="F2585" s="2" t="str">
        <x:v>cet1_reported</x:v>
      </x:c>
      <x:c r="G2585" s="2" t="n">
        <x:v>0.169</x:v>
      </x:c>
      <x:c r="H2585" s="2" t="str">
        <x:v>pure</x:v>
      </x:c>
      <x:c r="I2585" s="2" t="str">
        <x:v>2018-12-31</x:v>
      </x:c>
      <x:c r="J2585" s="2" t="str">
        <x:v>2020-02-27</x:v>
      </x:c>
      <x:c r="K2585" s="2" t="str">
        <x:v>0000895421-20-000265</x:v>
      </x:c>
      <x:c r="L2585" s="2" t="str">
        <x:v>data/raw/filings/MS_0000895421-20-000265_msq4201910k.htm</x:v>
      </x:c>
      <x:c r="M2585" s="2" t="str">
        <x:v>https://www.sec.gov/Archives/edgar/data/895421/000089542120000265/msq4201910k.htm</x:v>
      </x:c>
      <x:c r="N2585" s="2" t="str"/>
      <x:c r="O2585" s="2" t="str"/>
      <x:c r="P2585" s="2" t="str">
        <x:v>Structured source retained; exact visible anchor requires review</x:v>
      </x:c>
      <x:c r="Q2585" s="2" t="str">
        <x:v>Banking Regulation, Common Equity Tier One Risk-Based Capital Ratio, Actual</x:v>
      </x:c>
      <x:c r="R2585" s="2" t="str"/>
      <x:c r="S2585" s="2" t="str"/>
      <x:c r="T2585" s="2" t="str"/>
    </x:row>
    <x:row r="2586" ht="24" customHeight="1">
      <x:c r="C2586" s="2" t="str">
        <x:v>Historical Inputs!F2586</x:v>
      </x:c>
      <x:c r="D2586" s="2" t="str">
        <x:v>MS</x:v>
      </x:c>
      <x:c r="E2586" s="2" t="str">
        <x:v>FY2018</x:v>
      </x:c>
      <x:c r="F2586" s="2" t="str">
        <x:v>nim_reported</x:v>
      </x:c>
      <x:c r="G2586" s="2" t="str">
        <x:v>n.a.</x:v>
      </x:c>
      <x:c r="H2586" s="2" t="str">
        <x:v>%</x:v>
      </x:c>
      <x:c r="I2586" s="2" t="str">
        <x:v>2018-12-31</x:v>
      </x:c>
      <x:c r="J2586" s="2" t="str"/>
      <x:c r="K2586" s="2" t="str"/>
      <x:c r="L2586" s="2" t="str"/>
      <x:c r="M2586" s="2" t="str"/>
      <x:c r="N2586" s="2" t="str"/>
      <x:c r="O2586" s="2" t="str"/>
      <x:c r="P2586" s="2" t="str">
        <x:v>Not reported / unavailable</x:v>
      </x:c>
      <x:c r="Q2586" s="2" t="str">
        <x:v>Issuer reported net interest margin</x:v>
      </x:c>
      <x:c r="R2586" s="2" t="str"/>
      <x:c r="S2586" s="2" t="str"/>
      <x:c r="T2586" s="2" t="str"/>
    </x:row>
    <x:row r="2587" ht="24" customHeight="1">
      <x:c r="C2587" s="2" t="str">
        <x:v>Historical Inputs!F2587</x:v>
      </x:c>
      <x:c r="D2587" s="2" t="str">
        <x:v>MS</x:v>
      </x:c>
      <x:c r="E2587" s="2" t="str">
        <x:v>FY2018</x:v>
      </x:c>
      <x:c r="F2587" s="2" t="str">
        <x:v>bvps_reported</x:v>
      </x:c>
      <x:c r="G2587" s="2" t="n">
        <x:v>42.2</x:v>
      </x:c>
      <x:c r="H2587" s="2" t="str">
        <x:v>USD/shares</x:v>
      </x:c>
      <x:c r="I2587" s="2" t="str">
        <x:v>2018-12-31</x:v>
      </x:c>
      <x:c r="J2587" s="2" t="str">
        <x:v>2020-02-27</x:v>
      </x:c>
      <x:c r="K2587" s="2" t="str">
        <x:v>0000895421-20-000265</x:v>
      </x:c>
      <x:c r="L2587" s="2" t="str">
        <x:v>data/raw/filings/MS_0000895421-20-000265_msq4201910k.htm</x:v>
      </x:c>
      <x:c r="M2587" s="2" t="str">
        <x:v>https://www.sec.gov/Archives/edgar/data/895421/000089542120000265/msq4201910k.htm</x:v>
      </x:c>
      <x:c r="N2587" s="2" t="str">
        <x:v>d38564831e4768-wk-Fact-FB3AF86C230BF57FD64F801DCA6864C4</x:v>
      </x:c>
      <x:c r="O2587" s="2" t="str"/>
      <x:c r="P2587" s="2" t="str">
        <x:v>Exact XBRL anchor</x:v>
      </x:c>
      <x:c r="Q2587" s="2" t="str">
        <x:v>Reported common book value per share</x:v>
      </x:c>
      <x:c r="R2587" s="2" t="str">
        <x:v>highlighted/MS_0000895421-20-000265_msq4201910k.htm</x:v>
      </x:c>
      <x:c r="S2587" s="2" t="str"/>
      <x:c r="T2587" s="2" t="str"/>
    </x:row>
    <x:row r="2588" ht="24" customHeight="1">
      <x:c r="C2588" s="2" t="str">
        <x:v>Historical Inputs!F2588</x:v>
      </x:c>
      <x:c r="D2588" s="2" t="str">
        <x:v>MS</x:v>
      </x:c>
      <x:c r="E2588" s="2" t="str">
        <x:v>FY2018</x:v>
      </x:c>
      <x:c r="F2588" s="2" t="str">
        <x:v>tbvps_reported</x:v>
      </x:c>
      <x:c r="G2588" s="2" t="str">
        <x:v>n.a.</x:v>
      </x:c>
      <x:c r="H2588" s="2" t="str">
        <x:v>USD/share</x:v>
      </x:c>
      <x:c r="I2588" s="2" t="str">
        <x:v>2018-12-31</x:v>
      </x:c>
      <x:c r="J2588" s="2" t="str"/>
      <x:c r="K2588" s="2" t="str"/>
      <x:c r="L2588" s="2" t="str"/>
      <x:c r="M2588" s="2" t="str"/>
      <x:c r="N2588" s="2" t="str"/>
      <x:c r="O2588" s="2" t="str"/>
      <x:c r="P2588" s="2" t="str">
        <x:v>Not reported / unavailable</x:v>
      </x:c>
      <x:c r="Q2588" s="2" t="str">
        <x:v>Reported tangible book value per share</x:v>
      </x:c>
      <x:c r="R2588" s="2" t="str"/>
      <x:c r="S2588" s="2" t="str"/>
      <x:c r="T2588" s="2" t="str"/>
    </x:row>
    <x:row r="2589" ht="24" customHeight="1">
      <x:c r="C2589" s="2" t="str">
        <x:v>Historical Inputs!F2589</x:v>
      </x:c>
      <x:c r="D2589" s="2" t="str">
        <x:v>MS</x:v>
      </x:c>
      <x:c r="E2589" s="2" t="str">
        <x:v>FY2018</x:v>
      </x:c>
      <x:c r="F2589" s="2" t="str">
        <x:v>tce_reported</x:v>
      </x:c>
      <x:c r="G2589" s="2" t="str">
        <x:v>n.a.</x:v>
      </x:c>
      <x:c r="H2589" s="2" t="str">
        <x:v>USDm</x:v>
      </x:c>
      <x:c r="I2589" s="2" t="str">
        <x:v>2018-12-31</x:v>
      </x:c>
      <x:c r="J2589" s="2" t="str"/>
      <x:c r="K2589" s="2" t="str"/>
      <x:c r="L2589" s="2" t="str"/>
      <x:c r="M2589" s="2" t="str"/>
      <x:c r="N2589" s="2" t="str"/>
      <x:c r="O2589" s="2" t="str"/>
      <x:c r="P2589" s="2" t="str">
        <x:v>Not reported / unavailable</x:v>
      </x:c>
      <x:c r="Q2589" s="2" t="str">
        <x:v>Reported tangible common equity</x:v>
      </x:c>
      <x:c r="R2589" s="2" t="str"/>
      <x:c r="S2589" s="2" t="str"/>
      <x:c r="T2589" s="2" t="str"/>
    </x:row>
    <x:row r="2590" ht="24" customHeight="1">
      <x:c r="C2590" s="2" t="str">
        <x:v>Historical Inputs!F2590</x:v>
      </x:c>
      <x:c r="D2590" s="2" t="str">
        <x:v>MS</x:v>
      </x:c>
      <x:c r="E2590" s="2" t="str">
        <x:v>FY2019</x:v>
      </x:c>
      <x:c r="F2590" s="2" t="str">
        <x:v>assets</x:v>
      </x:c>
      <x:c r="G2590" s="2" t="n">
        <x:v>895429</x:v>
      </x:c>
      <x:c r="H2590" s="2" t="str">
        <x:v>USD</x:v>
      </x:c>
      <x:c r="I2590" s="2" t="str">
        <x:v>2019-12-31</x:v>
      </x:c>
      <x:c r="J2590" s="2" t="str">
        <x:v>2021-02-26</x:v>
      </x:c>
      <x:c r="K2590" s="2" t="str">
        <x:v>0000895421-21-000286</x:v>
      </x:c>
      <x:c r="L2590" s="2" t="str">
        <x:v>data/raw/filings/MS_0000895421-21-000286_ms-20201231.htm</x:v>
      </x:c>
      <x:c r="M2590" s="2" t="str">
        <x:v>https://www.sec.gov/Archives/edgar/data/895421/000089542121000286/ms-20201231.htm</x:v>
      </x:c>
      <x:c r="N2590" s="2" t="str">
        <x:v>id3VybDovL2RvY3MudjEvZG9jOjM0MDliOTMyYzRlNzQ0MGI5NDRjM2EzOWQ0NWE1NjdkL3NlYzozNDA5YjkzMmM0ZTc0NDBiOTQ0YzNhMzlkNDVhNTY3ZF8yMDUvZnJhZzpkYmI3NTNkNWYwNDg0NjIwOTI2MDA2ZWFjNTU1ZmRjYi90YWJsZTo0YzExN2U1MTI4MzU0MjE0YjQ5Yzc3ZDdmY2U4OTNiMy90YWJsZXJhbmdlOjRjMTE3ZTUxMjgzNTQyMTRiNDljNzdkN2ZjZTg5M2IzXzQtMi0xLTEtMA_8eff1ffc-5623-409b-a727-c6cc8ad7d32a</x:v>
      </x:c>
      <x:c r="O2590" s="2" t="str"/>
      <x:c r="P2590" s="2" t="str">
        <x:v>Exact XBRL anchor</x:v>
      </x:c>
      <x:c r="Q2590" s="2" t="str">
        <x:v>Assets</x:v>
      </x:c>
      <x:c r="R2590" s="2" t="str">
        <x:v>highlighted/MS_0000895421-21-000286_ms-20201231.htm</x:v>
      </x:c>
      <x:c r="S2590" s="2" t="str"/>
      <x:c r="T2590" s="2" t="str"/>
    </x:row>
    <x:row r="2591" ht="24" customHeight="1">
      <x:c r="C2591" s="2" t="str">
        <x:v>Historical Inputs!F2591</x:v>
      </x:c>
      <x:c r="D2591" s="2" t="str">
        <x:v>MS</x:v>
      </x:c>
      <x:c r="E2591" s="2" t="str">
        <x:v>FY2019</x:v>
      </x:c>
      <x:c r="F2591" s="2" t="str">
        <x:v>liabilities</x:v>
      </x:c>
      <x:c r="G2591" s="2" t="n">
        <x:v>812732</x:v>
      </x:c>
      <x:c r="H2591" s="2" t="str">
        <x:v>USD</x:v>
      </x:c>
      <x:c r="I2591" s="2" t="str">
        <x:v>2019-12-31</x:v>
      </x:c>
      <x:c r="J2591" s="2" t="str">
        <x:v>2021-02-26</x:v>
      </x:c>
      <x:c r="K2591" s="2" t="str">
        <x:v>0000895421-21-000286</x:v>
      </x:c>
      <x:c r="L2591" s="2" t="str">
        <x:v>data/raw/filings/MS_0000895421-21-000286_ms-20201231.htm</x:v>
      </x:c>
      <x:c r="M2591" s="2" t="str">
        <x:v>https://www.sec.gov/Archives/edgar/data/895421/000089542121000286/ms-20201231.htm</x:v>
      </x:c>
      <x:c r="N2591" s="2" t="str">
        <x:v>id3VybDovL2RvY3MudjEvZG9jOjM0MDliOTMyYzRlNzQ0MGI5NDRjM2EzOWQ0NWE1NjdkL3NlYzozNDA5YjkzMmM0ZTc0NDBiOTQ0YzNhMzlkNDVhNTY3ZF8xMDkvZnJhZzowZDU2ODg5OWZkYmU0ZDE4OWQwMGIzN2MxZmNlMDkzYy90YWJsZToyZWJlOTM1MTM2YTY0MDQ1ODViZWQ1OTQ2ZDc4NWJkYS90YWJsZXJhbmdlOjJlYmU5MzUxMzZhNjQwNDU4NWJlZDU5NDZkNzg1YmRhXzI3LTItMS0xLTA_3b7ee124-af1f-4679-b939-befe601dc005</x:v>
      </x:c>
      <x:c r="O2591" s="2" t="str"/>
      <x:c r="P2591" s="2" t="str">
        <x:v>Exact XBRL anchor</x:v>
      </x:c>
      <x:c r="Q2591" s="2" t="str">
        <x:v>Liabilities</x:v>
      </x:c>
      <x:c r="R2591" s="2" t="str">
        <x:v>highlighted/MS_0000895421-21-000286_ms-20201231.htm</x:v>
      </x:c>
      <x:c r="S2591" s="2" t="str"/>
      <x:c r="T2591" s="2" t="str"/>
    </x:row>
    <x:row r="2592" ht="24" customHeight="1">
      <x:c r="C2592" s="2" t="str">
        <x:v>Historical Inputs!F2592</x:v>
      </x:c>
      <x:c r="D2592" s="2" t="str">
        <x:v>MS</x:v>
      </x:c>
      <x:c r="E2592" s="2" t="str">
        <x:v>FY2019</x:v>
      </x:c>
      <x:c r="F2592" s="2" t="str">
        <x:v>equity</x:v>
      </x:c>
      <x:c r="G2592" s="2" t="n">
        <x:v>81549</x:v>
      </x:c>
      <x:c r="H2592" s="2" t="str">
        <x:v>USD</x:v>
      </x:c>
      <x:c r="I2592" s="2" t="str">
        <x:v>2019-12-31</x:v>
      </x:c>
      <x:c r="J2592" s="2" t="str">
        <x:v>2021-02-26</x:v>
      </x:c>
      <x:c r="K2592" s="2" t="str">
        <x:v>0000895421-21-000286</x:v>
      </x:c>
      <x:c r="L2592" s="2" t="str">
        <x:v>data/raw/filings/MS_0000895421-21-000286_ms-20201231.htm</x:v>
      </x:c>
      <x:c r="M2592" s="2" t="str">
        <x:v>https://www.sec.gov/Archives/edgar/data/895421/000089542121000286/ms-20201231.htm</x:v>
      </x:c>
      <x:c r="N2592" s="2" t="str">
        <x:v>id3VybDovL2RvY3MudjEvZG9jOjM0MDliOTMyYzRlNzQ0MGI5NDRjM2EzOWQ0NWE1NjdkL3NlYzozNDA5YjkzMmM0ZTc0NDBiOTQ0YzNhMzlkNDVhNTY3ZF8xMDkvZnJhZzowZDU2ODg5OWZkYmU0ZDE4OWQwMGIzN2MxZmNlMDkzYy90YWJsZToyZWJlOTM1MTM2YTY0MDQ1ODViZWQ1OTQ2ZDc4NWJkYS90YWJsZXJhbmdlOjJlYmU5MzUxMzZhNjQwNDU4NWJlZDU5NDZkNzg1YmRhXzQwLTItMS0xLTA_27b8560e-0f63-4052-a176-5b61877e567e</x:v>
      </x:c>
      <x:c r="O2592" s="2" t="str"/>
      <x:c r="P2592" s="2" t="str">
        <x:v>Exact XBRL anchor</x:v>
      </x:c>
      <x:c r="Q2592" s="2" t="str">
        <x:v>Stockholders' Equity Attributable to Parent</x:v>
      </x:c>
      <x:c r="R2592" s="2" t="str">
        <x:v>highlighted/MS_0000895421-21-000286_ms-20201231.htm</x:v>
      </x:c>
      <x:c r="S2592" s="2" t="str"/>
      <x:c r="T2592" s="2" t="str"/>
    </x:row>
    <x:row r="2593" ht="24" customHeight="1">
      <x:c r="C2593" s="2" t="str">
        <x:v>Historical Inputs!F2593</x:v>
      </x:c>
      <x:c r="D2593" s="2" t="str">
        <x:v>MS</x:v>
      </x:c>
      <x:c r="E2593" s="2" t="str">
        <x:v>FY2019</x:v>
      </x:c>
      <x:c r="F2593" s="2" t="str">
        <x:v>preferred</x:v>
      </x:c>
      <x:c r="G2593" s="2" t="n">
        <x:v>8520</x:v>
      </x:c>
      <x:c r="H2593" s="2" t="str">
        <x:v>USD</x:v>
      </x:c>
      <x:c r="I2593" s="2" t="str">
        <x:v>2019-12-31</x:v>
      </x:c>
      <x:c r="J2593" s="2" t="str">
        <x:v>2021-02-26</x:v>
      </x:c>
      <x:c r="K2593" s="2" t="str">
        <x:v>0000895421-21-000286</x:v>
      </x:c>
      <x:c r="L2593" s="2" t="str">
        <x:v>data/raw/filings/MS_0000895421-21-000286_ms-20201231.htm</x:v>
      </x:c>
      <x:c r="M2593" s="2" t="str">
        <x:v>https://www.sec.gov/Archives/edgar/data/895421/000089542121000286/ms-20201231.htm</x:v>
      </x:c>
      <x:c r="N2593" s="2" t="str">
        <x:v>id3VybDovL2RvY3MudjEvZG9jOjM0MDliOTMyYzRlNzQ0MGI5NDRjM2EzOWQ0NWE1NjdkL3NlYzozNDA5YjkzMmM0ZTc0NDBiOTQ0YzNhMzlkNDVhNTY3ZF8xODQvZnJhZzo4ODJiNDZkYjA0NDk0MmE1OTNiMGQyNTA5MmEwNGNlMC90YWJsZToyMjYzMWMzOWE0ZmQ0MzU1YmY5OWY3MmUzMTU2NzM4My90YWJsZXJhbmdlOjIyNjMxYzM5YTRmZDQzNTViZjk5ZjcyZTMxNTY3MzgzXzE1LTQtMS0xLTI0MDg2_5180c5aa-12e0-4172-874d-f6136fbd1676</x:v>
      </x:c>
      <x:c r="O2593" s="2" t="str"/>
      <x:c r="P2593" s="2" t="str">
        <x:v>Exact XBRL anchor</x:v>
      </x:c>
      <x:c r="Q2593" s="2" t="str">
        <x:v>Preferred equity carrying amount</x:v>
      </x:c>
      <x:c r="R2593" s="2" t="str">
        <x:v>highlighted/MS_0000895421-21-000286_ms-20201231.htm</x:v>
      </x:c>
      <x:c r="S2593" s="2" t="str"/>
      <x:c r="T2593" s="2" t="str"/>
    </x:row>
    <x:row r="2594" ht="24" customHeight="1">
      <x:c r="C2594" s="2" t="str">
        <x:v>Historical Inputs!F2594</x:v>
      </x:c>
      <x:c r="D2594" s="2" t="str">
        <x:v>MS</x:v>
      </x:c>
      <x:c r="E2594" s="2" t="str">
        <x:v>FY2019</x:v>
      </x:c>
      <x:c r="F2594" s="2" t="str">
        <x:v>common_equity_reported</x:v>
      </x:c>
      <x:c r="G2594" s="2" t="str">
        <x:v>n.a.</x:v>
      </x:c>
      <x:c r="H2594" s="2" t="str">
        <x:v>USDm</x:v>
      </x:c>
      <x:c r="I2594" s="2" t="str">
        <x:v>2019-12-31</x:v>
      </x:c>
      <x:c r="J2594" s="2" t="str"/>
      <x:c r="K2594" s="2" t="str"/>
      <x:c r="L2594" s="2" t="str"/>
      <x:c r="M2594" s="2" t="str"/>
      <x:c r="N2594" s="2" t="str"/>
      <x:c r="O2594" s="2" t="str"/>
      <x:c r="P2594" s="2" t="str">
        <x:v>Not reported / unavailable</x:v>
      </x:c>
      <x:c r="Q2594" s="2" t="str">
        <x:v>Reported common shareholders equity</x:v>
      </x:c>
      <x:c r="R2594" s="2" t="str"/>
      <x:c r="S2594" s="2" t="str"/>
      <x:c r="T2594" s="2" t="str"/>
    </x:row>
    <x:row r="2595" ht="24" customHeight="1">
      <x:c r="C2595" s="2" t="str">
        <x:v>Historical Inputs!F2595</x:v>
      </x:c>
      <x:c r="D2595" s="2" t="str">
        <x:v>MS</x:v>
      </x:c>
      <x:c r="E2595" s="2" t="str">
        <x:v>FY2019</x:v>
      </x:c>
      <x:c r="F2595" s="2" t="str">
        <x:v>goodwill</x:v>
      </x:c>
      <x:c r="G2595" s="2" t="n">
        <x:v>7143</x:v>
      </x:c>
      <x:c r="H2595" s="2" t="str">
        <x:v>USD</x:v>
      </x:c>
      <x:c r="I2595" s="2" t="str">
        <x:v>2019-12-31</x:v>
      </x:c>
      <x:c r="J2595" s="2" t="str">
        <x:v>2022-02-24</x:v>
      </x:c>
      <x:c r="K2595" s="2" t="str">
        <x:v>0000895421-22-000400</x:v>
      </x:c>
      <x:c r="L2595" s="2" t="str">
        <x:v>data/raw/filings/MS_0000895421-22-000400_ms-20211231.htm</x:v>
      </x:c>
      <x:c r="M2595" s="2" t="str">
        <x:v>https://www.sec.gov/Archives/edgar/data/895421/000089542122000400/ms-20211231.htm</x:v>
      </x:c>
      <x:c r="N2595" s="2" t="str">
        <x:v>id3VybDovL2RvY3MudjEvZG9jOjJmNjk3NWE1NjM2MDRiMGNiMWJmZmEwMGE1MGRiM2VkL3NlYzoyZjY5NzVhNTYzNjA0YjBjYjFiZmZhMDBhNTBkYjNlZF8xNTcvZnJhZzpiOGRiMTE3MGQ3Y2M0MzE4OTRjMDJkMWZkZTQ5OWM5OS90YWJsZTo2ZTYzOWRhNDNhOGU0NmUyODk4M2YyYzgxOWJkMzExYi90YWJsZXJhbmdlOjZlNjM5ZGE0M2E4ZTQ2ZTI4OTgzZjJjODE5YmQzMTFiXzEtNC0xLTEtMA_922f23c8-4208-43f1-b6fd-0deb5f6110a0</x:v>
      </x:c>
      <x:c r="O2595" s="2" t="str"/>
      <x:c r="P2595" s="2" t="str">
        <x:v>Exact XBRL anchor</x:v>
      </x:c>
      <x:c r="Q2595" s="2" t="str">
        <x:v>Goodwill</x:v>
      </x:c>
      <x:c r="R2595" s="2" t="str">
        <x:v>highlighted/MS_0000895421-22-000400_ms-20211231.htm</x:v>
      </x:c>
      <x:c r="S2595" s="2" t="str"/>
      <x:c r="T2595" s="2" t="str"/>
    </x:row>
    <x:row r="2596" ht="24" customHeight="1">
      <x:c r="C2596" s="2" t="str">
        <x:v>Historical Inputs!F2596</x:v>
      </x:c>
      <x:c r="D2596" s="2" t="str">
        <x:v>MS</x:v>
      </x:c>
      <x:c r="E2596" s="2" t="str">
        <x:v>FY2019</x:v>
      </x:c>
      <x:c r="F2596" s="2" t="str">
        <x:v>intangibles</x:v>
      </x:c>
      <x:c r="G2596" s="2" t="n">
        <x:v>2107</x:v>
      </x:c>
      <x:c r="H2596" s="2" t="str">
        <x:v>USD</x:v>
      </x:c>
      <x:c r="I2596" s="2" t="str">
        <x:v>2019-12-31</x:v>
      </x:c>
      <x:c r="J2596" s="2" t="str">
        <x:v>2022-02-24</x:v>
      </x:c>
      <x:c r="K2596" s="2" t="str">
        <x:v>0000895421-22-000400</x:v>
      </x:c>
      <x:c r="L2596" s="2" t="str">
        <x:v>data/raw/filings/MS_0000895421-22-000400_ms-20211231.htm</x:v>
      </x:c>
      <x:c r="M2596" s="2" t="str">
        <x:v>https://www.sec.gov/Archives/edgar/data/895421/000089542122000400/ms-20211231.htm</x:v>
      </x:c>
      <x:c r="N2596" s="2" t="str">
        <x:v>id3VybDovL2RvY3MudjEvZG9jOjJmNjk3NWE1NjM2MDRiMGNiMWJmZmEwMGE1MGRiM2VkL3NlYzoyZjY5NzVhNTYzNjA0YjBjYjFiZmZhMDBhNTBkYjNlZF8xNTcvZnJhZzpiOGRiMTE3MGQ3Y2M0MzE4OTRjMDJkMWZkZTQ5OWM5OS90YWJsZTo0ZTk4NmQwZWUxMmU0MTVhYTI3NTM3ZjZiYTdjMzRkNC90YWJsZXJhbmdlOjRlOTg2ZDBlZTEyZTQxNWFhMjc1MzdmNmJhN2MzNGQ0XzEtNC0xLTEtMA_0721ba71-6312-45e0-b410-c8877ec57f07</x:v>
      </x:c>
      <x:c r="O2596" s="2" t="str"/>
      <x:c r="P2596" s="2" t="str">
        <x:v>Exact XBRL anchor</x:v>
      </x:c>
      <x:c r="Q2596" s="2" t="str">
        <x:v>Other intangible assets excluding goodwill</x:v>
      </x:c>
      <x:c r="R2596" s="2" t="str">
        <x:v>highlighted/MS_0000895421-22-000400_ms-20211231.htm</x:v>
      </x:c>
      <x:c r="S2596" s="2" t="str"/>
      <x:c r="T2596" s="2" t="str"/>
    </x:row>
    <x:row r="2597" ht="24" customHeight="1">
      <x:c r="C2597" s="2" t="str">
        <x:v>Historical Inputs!F2597</x:v>
      </x:c>
      <x:c r="D2597" s="2" t="str">
        <x:v>MS</x:v>
      </x:c>
      <x:c r="E2597" s="2" t="str">
        <x:v>FY2019</x:v>
      </x:c>
      <x:c r="F2597" s="2" t="str">
        <x:v>intangibles_total</x:v>
      </x:c>
      <x:c r="G2597" s="2" t="str">
        <x:v>n.a.</x:v>
      </x:c>
      <x:c r="H2597" s="2" t="str">
        <x:v>USDm</x:v>
      </x:c>
      <x:c r="I2597" s="2" t="str">
        <x:v>2019-12-31</x:v>
      </x:c>
      <x:c r="J2597" s="2" t="str"/>
      <x:c r="K2597" s="2" t="str"/>
      <x:c r="L2597" s="2" t="str"/>
      <x:c r="M2597" s="2" t="str"/>
      <x:c r="N2597" s="2" t="str"/>
      <x:c r="O2597" s="2" t="str"/>
      <x:c r="P2597" s="2" t="str">
        <x:v>Not reported / unavailable</x:v>
      </x:c>
      <x:c r="Q2597" s="2" t="str">
        <x:v>Reported goodwill and intangible assets combined</x:v>
      </x:c>
      <x:c r="R2597" s="2" t="str"/>
      <x:c r="S2597" s="2" t="str"/>
      <x:c r="T2597" s="2" t="str"/>
    </x:row>
    <x:row r="2598" ht="24" customHeight="1">
      <x:c r="C2598" s="2" t="str">
        <x:v>Historical Inputs!F2598</x:v>
      </x:c>
      <x:c r="D2598" s="2" t="str">
        <x:v>MS</x:v>
      </x:c>
      <x:c r="E2598" s="2" t="str">
        <x:v>FY2019</x:v>
      </x:c>
      <x:c r="F2598" s="2" t="str">
        <x:v>shares_end</x:v>
      </x:c>
      <x:c r="G2598" s="2" t="n">
        <x:v>1594</x:v>
      </x:c>
      <x:c r="H2598" s="2" t="str">
        <x:v>shares</x:v>
      </x:c>
      <x:c r="I2598" s="2" t="str">
        <x:v>2019-12-31</x:v>
      </x:c>
      <x:c r="J2598" s="2" t="str">
        <x:v>2022-02-24</x:v>
      </x:c>
      <x:c r="K2598" s="2" t="str">
        <x:v>0000895421-22-000400</x:v>
      </x:c>
      <x:c r="L2598" s="2" t="str">
        <x:v>data/raw/filings/MS_0000895421-22-000400_ms-20211231.htm</x:v>
      </x:c>
      <x:c r="M2598" s="2" t="str">
        <x:v>https://www.sec.gov/Archives/edgar/data/895421/000089542122000400/ms-20211231.htm</x:v>
      </x:c>
      <x:c r="N2598" s="2" t="str">
        <x:v>id3VybDovL2RvY3MudjEvZG9jOjJmNjk3NWE1NjM2MDRiMGNiMWJmZmEwMGE1MGRiM2VkL3NlYzoyZjY5NzVhNTYzNjA0YjBjYjFiZmZhMDBhNTBkYjNlZF8xODEvZnJhZzo5NzI3NjY3MzVkMDk0MmUxYTEwMzI5NjU2MzQ2MjczYi90YWJsZTo1MWQ3NGM0OTA5NzM0MzJlYjc2ZWQxNTA0YmM0MzIxMC90YWJsZXJhbmdlOjUxZDc0YzQ5MDk3MzQzMmViNzZlZDE1MDRiYzQzMjEwXzEtMi0xLTEtMA_738e8497-3cf0-4e64-aaa4-4e9abb3ea2d6</x:v>
      </x:c>
      <x:c r="O2598" s="2" t="str"/>
      <x:c r="P2598" s="2" t="str">
        <x:v>Exact XBRL anchor</x:v>
      </x:c>
      <x:c r="Q2598" s="2" t="str">
        <x:v>Common Stock, Shares, Outstanding</x:v>
      </x:c>
      <x:c r="R2598" s="2" t="str">
        <x:v>highlighted/MS_0000895421-22-000400_ms-20211231.htm</x:v>
      </x:c>
      <x:c r="S2598" s="2" t="str"/>
      <x:c r="T2598" s="2" t="str"/>
    </x:row>
    <x:row r="2599" ht="24" customHeight="1">
      <x:c r="C2599" s="2" t="str">
        <x:v>Historical Inputs!F2599</x:v>
      </x:c>
      <x:c r="D2599" s="2" t="str">
        <x:v>MS</x:v>
      </x:c>
      <x:c r="E2599" s="2" t="str">
        <x:v>FY2019</x:v>
      </x:c>
      <x:c r="F2599" s="2" t="str">
        <x:v>shares_issued</x:v>
      </x:c>
      <x:c r="G2599" s="2" t="n">
        <x:v>2038.893979</x:v>
      </x:c>
      <x:c r="H2599" s="2" t="str">
        <x:v>shares</x:v>
      </x:c>
      <x:c r="I2599" s="2" t="str">
        <x:v>2019-12-31</x:v>
      </x:c>
      <x:c r="J2599" s="2" t="str">
        <x:v>2021-02-26</x:v>
      </x:c>
      <x:c r="K2599" s="2" t="str">
        <x:v>0000895421-21-000286</x:v>
      </x:c>
      <x:c r="L2599" s="2" t="str">
        <x:v>data/raw/filings/MS_0000895421-21-000286_ms-20201231.htm</x:v>
      </x:c>
      <x:c r="M2599" s="2" t="str">
        <x:v>https://www.sec.gov/Archives/edgar/data/895421/000089542121000286/ms-20201231.htm</x:v>
      </x:c>
      <x:c r="N2599" s="2" t="str"/>
      <x:c r="O2599" s="2" t="str"/>
      <x:c r="P2599" s="2" t="str">
        <x:v>Structured source retained; exact visible anchor requires review</x:v>
      </x:c>
      <x:c r="Q2599" s="2" t="str">
        <x:v>Common Stock, Shares, Issued</x:v>
      </x:c>
      <x:c r="R2599" s="2" t="str"/>
      <x:c r="S2599" s="2" t="str"/>
      <x:c r="T2599" s="2" t="str"/>
    </x:row>
    <x:row r="2600" ht="24" customHeight="1">
      <x:c r="C2600" s="2" t="str">
        <x:v>Historical Inputs!F2600</x:v>
      </x:c>
      <x:c r="D2600" s="2" t="str">
        <x:v>MS</x:v>
      </x:c>
      <x:c r="E2600" s="2" t="str">
        <x:v>FY2019</x:v>
      </x:c>
      <x:c r="F2600" s="2" t="str">
        <x:v>shares_treasury</x:v>
      </x:c>
      <x:c r="G2600" s="2" t="n">
        <x:v>444.920299</x:v>
      </x:c>
      <x:c r="H2600" s="2" t="str">
        <x:v>shares</x:v>
      </x:c>
      <x:c r="I2600" s="2" t="str">
        <x:v>2019-12-31</x:v>
      </x:c>
      <x:c r="J2600" s="2" t="str">
        <x:v>2021-02-26</x:v>
      </x:c>
      <x:c r="K2600" s="2" t="str">
        <x:v>0000895421-21-000286</x:v>
      </x:c>
      <x:c r="L2600" s="2" t="str">
        <x:v>data/raw/filings/MS_0000895421-21-000286_ms-20201231.htm</x:v>
      </x:c>
      <x:c r="M2600" s="2" t="str">
        <x:v>https://www.sec.gov/Archives/edgar/data/895421/000089542121000286/ms-20201231.htm</x:v>
      </x:c>
      <x:c r="N2600" s="2" t="str">
        <x:v>id3VybDovL2RvY3MudjEvZG9jOjM0MDliOTMyYzRlNzQ0MGI5NDRjM2EzOWQ0NWE1NjdkL3NlYzozNDA5YjkzMmM0ZTc0NDBiOTQ0YzNhMzlkNDVhNTY3ZF8xMDkvZnJhZzowZDU2ODg5OWZkYmU0ZDE4OWQwMGIzN2MxZmNlMDkzYy90YWJsZToyZWJlOTM1MTM2YTY0MDQ1ODViZWQ1OTQ2ZDc4NWJkYS90YWJsZXJhbmdlOjJlYmU5MzUxMzZhNjQwNDU4NWJlZDU5NDZkNzg1YmRhXzM4LTAtMS0xLTAvdGV4dHJlZ2lvbjpjZDgzYTFiNTYwODk0MDNkODFmY2NmNDY5OGU1NDVjYV8xMDQ0NTM2MDQ2NDAwMQ_da188d73-4689-45c4-aceb-df50097bcea7</x:v>
      </x:c>
      <x:c r="O2600" s="2" t="str"/>
      <x:c r="P2600" s="2" t="str">
        <x:v>Exact XBRL anchor</x:v>
      </x:c>
      <x:c r="Q2600" s="2" t="str">
        <x:v>Treasury Stock, Shares</x:v>
      </x:c>
      <x:c r="R2600" s="2" t="str">
        <x:v>highlighted/MS_0000895421-21-000286_ms-20201231.htm</x:v>
      </x:c>
      <x:c r="S2600" s="2" t="str"/>
      <x:c r="T2600" s="2" t="str"/>
    </x:row>
    <x:row r="2601" ht="24" customHeight="1">
      <x:c r="C2601" s="2" t="str">
        <x:v>Historical Inputs!F2601</x:v>
      </x:c>
      <x:c r="D2601" s="2" t="str">
        <x:v>MS</x:v>
      </x:c>
      <x:c r="E2601" s="2" t="str">
        <x:v>FY2019</x:v>
      </x:c>
      <x:c r="F2601" s="2" t="str">
        <x:v>deposits</x:v>
      </x:c>
      <x:c r="G2601" s="2" t="n">
        <x:v>190356</x:v>
      </x:c>
      <x:c r="H2601" s="2" t="str">
        <x:v>USD</x:v>
      </x:c>
      <x:c r="I2601" s="2" t="str">
        <x:v>2019-12-31</x:v>
      </x:c>
      <x:c r="J2601" s="2" t="str">
        <x:v>2021-02-26</x:v>
      </x:c>
      <x:c r="K2601" s="2" t="str">
        <x:v>0000895421-21-000286</x:v>
      </x:c>
      <x:c r="L2601" s="2" t="str">
        <x:v>data/raw/filings/MS_0000895421-21-000286_ms-20201231.htm</x:v>
      </x:c>
      <x:c r="M2601" s="2" t="str">
        <x:v>https://www.sec.gov/Archives/edgar/data/895421/000089542121000286/ms-20201231.htm</x:v>
      </x:c>
      <x:c r="N2601" s="2" t="str">
        <x:v>id3VybDovL2RvY3MudjEvZG9jOjM0MDliOTMyYzRlNzQ0MGI5NDRjM2EzOWQ0NWE1NjdkL3NlYzozNDA5YjkzMmM0ZTc0NDBiOTQ0YzNhMzlkNDVhNTY3ZF8xNjMvZnJhZzpmNjMwODIyMmFhMGI0YWE0YjQ2YWFmM2Q0YTZjNGZiOC90YWJsZTo2ZWYwMGY1ODBlM2U0Yzc2YTc4ZGQ2MzM3MGZlM2JmMC90YWJsZXJhbmdlOjZlZjAwZjU4MGUzZTRjNzZhNzhkZDYzMzcwZmUzYmYwXzMtMi0xLTEtMA_254527d1-35fd-4c40-899f-74035508d6c1</x:v>
      </x:c>
      <x:c r="O2601" s="2" t="str"/>
      <x:c r="P2601" s="2" t="str">
        <x:v>Exact XBRL anchor</x:v>
      </x:c>
      <x:c r="Q2601" s="2" t="str">
        <x:v>Deposits</x:v>
      </x:c>
      <x:c r="R2601" s="2" t="str">
        <x:v>highlighted/MS_0000895421-21-000286_ms-20201231.htm</x:v>
      </x:c>
      <x:c r="S2601" s="2" t="str"/>
      <x:c r="T2601" s="2" t="str"/>
    </x:row>
    <x:row r="2602" ht="24" customHeight="1">
      <x:c r="C2602" s="2" t="str">
        <x:v>Historical Inputs!F2602</x:v>
      </x:c>
      <x:c r="D2602" s="2" t="str">
        <x:v>MS</x:v>
      </x:c>
      <x:c r="E2602" s="2" t="str">
        <x:v>FY2019</x:v>
      </x:c>
      <x:c r="F2602" s="2" t="str">
        <x:v>loans_gross</x:v>
      </x:c>
      <x:c r="G2602" s="2" t="str">
        <x:v>n.a.</x:v>
      </x:c>
      <x:c r="H2602" s="2" t="str">
        <x:v>USDm</x:v>
      </x:c>
      <x:c r="I2602" s="2" t="str">
        <x:v>2019-12-31</x:v>
      </x:c>
      <x:c r="J2602" s="2" t="str"/>
      <x:c r="K2602" s="2" t="str"/>
      <x:c r="L2602" s="2" t="str"/>
      <x:c r="M2602" s="2" t="str"/>
      <x:c r="N2602" s="2" t="str"/>
      <x:c r="O2602" s="2" t="str"/>
      <x:c r="P2602" s="2" t="str">
        <x:v>Not reported / unavailable</x:v>
      </x:c>
      <x:c r="Q2602" s="2" t="str">
        <x:v>Gross loans and leases selected definition</x:v>
      </x:c>
      <x:c r="R2602" s="2" t="str"/>
      <x:c r="S2602" s="2" t="str"/>
      <x:c r="T2602" s="2" t="str"/>
    </x:row>
    <x:row r="2603" ht="24" customHeight="1">
      <x:c r="C2603" s="2" t="str">
        <x:v>Historical Inputs!F2603</x:v>
      </x:c>
      <x:c r="D2603" s="2" t="str">
        <x:v>MS</x:v>
      </x:c>
      <x:c r="E2603" s="2" t="str">
        <x:v>FY2019</x:v>
      </x:c>
      <x:c r="F2603" s="2" t="str">
        <x:v>loans_net</x:v>
      </x:c>
      <x:c r="G2603" s="2" t="n">
        <x:v>130637</x:v>
      </x:c>
      <x:c r="H2603" s="2" t="str">
        <x:v>USD</x:v>
      </x:c>
      <x:c r="I2603" s="2" t="str">
        <x:v>2019-12-31</x:v>
      </x:c>
      <x:c r="J2603" s="2" t="str">
        <x:v>2020-11-03</x:v>
      </x:c>
      <x:c r="K2603" s="2" t="str">
        <x:v>0000895421-20-000527</x:v>
      </x:c>
      <x:c r="L2603" s="2" t="str">
        <x:v>data/raw/sec/MS_companyfacts.json</x:v>
      </x:c>
      <x:c r="M2603" s="2" t="str">
        <x:v>https://data.sec.gov/api/xbrl/companyfacts/CIK0000895421.json</x:v>
      </x:c>
      <x:c r="N2603" s="2" t="str"/>
      <x:c r="O2603" s="2" t="str"/>
      <x:c r="P2603" s="2" t="str">
        <x:v>Structured fact retained</x:v>
      </x:c>
      <x:c r="Q2603" s="2" t="str">
        <x:v>Loans and Leases Receivable, Net Amount</x:v>
      </x:c>
      <x:c r="R2603" s="2" t="str"/>
      <x:c r="S2603" s="2" t="str"/>
      <x:c r="T2603" s="2" t="str"/>
    </x:row>
    <x:row r="2604" ht="24" customHeight="1">
      <x:c r="C2604" s="2" t="str">
        <x:v>Historical Inputs!F2604</x:v>
      </x:c>
      <x:c r="D2604" s="2" t="str">
        <x:v>MS</x:v>
      </x:c>
      <x:c r="E2604" s="2" t="str">
        <x:v>FY2019</x:v>
      </x:c>
      <x:c r="F2604" s="2" t="str">
        <x:v>allowance</x:v>
      </x:c>
      <x:c r="G2604" s="2" t="n">
        <x:v>349</x:v>
      </x:c>
      <x:c r="H2604" s="2" t="str">
        <x:v>USD</x:v>
      </x:c>
      <x:c r="I2604" s="2" t="str">
        <x:v>2019-12-31</x:v>
      </x:c>
      <x:c r="J2604" s="2" t="str">
        <x:v>2023-02-24</x:v>
      </x:c>
      <x:c r="K2604" s="2" t="str">
        <x:v>0000895421-23-000284</x:v>
      </x:c>
      <x:c r="L2604" s="2" t="str">
        <x:v>data/raw/filings/MS_0000895421-23-000284_ms-20221231.htm</x:v>
      </x:c>
      <x:c r="M2604" s="2" t="str">
        <x:v>https://www.sec.gov/Archives/edgar/data/895421/000089542123000284/ms-20221231.htm</x:v>
      </x:c>
      <x:c r="N2604" s="2" t="str">
        <x:v>id3VybDovL2RvY3MudjEvZG9jOjJmNjk3NWE1NjM2MDRiMGNiMWJmZmEwMGE1MGRiM2VkL3NlYzoyZjY5NzVhNTYzNjA0YjBjYjFiZmZhMDBhNTBkYjNlZF8xNTQvZnJhZzo4ZDIyOTZjNWViNjI0ZjBmODE3YjBmZjc3NjM4MzAxMy90YWJsZTpkY2ZiYmRjN2VjM2E0ODQ4ODc3MmU5NTFkZGJiNzAxYy90YWJsZXJhbmdlOmRjZmJiZGM3ZWMzYTQ4NDg4NzcyZTk1MWRkYmI3MDFjXzEtNi0xLTEtMA_b74c3194-c7b4-42d7-abe0-b59a779ead5d</x:v>
      </x:c>
      <x:c r="O2604" s="2" t="str"/>
      <x:c r="P2604" s="2" t="str">
        <x:v>Exact XBRL anchor</x:v>
      </x:c>
      <x:c r="Q2604" s="2" t="str">
        <x:v>Loan allowance for credit losses</x:v>
      </x:c>
      <x:c r="R2604" s="2" t="str">
        <x:v>highlighted/MS_0000895421-23-000284_ms-20221231.htm</x:v>
      </x:c>
      <x:c r="S2604" s="2" t="str"/>
      <x:c r="T2604" s="2" t="str"/>
    </x:row>
    <x:row r="2605" ht="24" customHeight="1">
      <x:c r="C2605" s="2" t="str">
        <x:v>Historical Inputs!F2605</x:v>
      </x:c>
      <x:c r="D2605" s="2" t="str">
        <x:v>MS</x:v>
      </x:c>
      <x:c r="E2605" s="2" t="str">
        <x:v>FY2019</x:v>
      </x:c>
      <x:c r="F2605" s="2" t="str">
        <x:v>nonaccrual</x:v>
      </x:c>
      <x:c r="G2605" s="2" t="str">
        <x:v>n.a.</x:v>
      </x:c>
      <x:c r="H2605" s="2" t="str">
        <x:v>USDm</x:v>
      </x:c>
      <x:c r="I2605" s="2" t="str">
        <x:v>2019-12-31</x:v>
      </x:c>
      <x:c r="J2605" s="2" t="str"/>
      <x:c r="K2605" s="2" t="str"/>
      <x:c r="L2605" s="2" t="str"/>
      <x:c r="M2605" s="2" t="str"/>
      <x:c r="N2605" s="2" t="str"/>
      <x:c r="O2605" s="2" t="str"/>
      <x:c r="P2605" s="2" t="str">
        <x:v>Not reported / unavailable</x:v>
      </x:c>
      <x:c r="Q2605" s="2" t="str">
        <x:v>Nonaccrual</x:v>
      </x:c>
      <x:c r="R2605" s="2" t="str"/>
      <x:c r="S2605" s="2" t="str"/>
      <x:c r="T2605" s="2" t="str"/>
    </x:row>
    <x:row r="2606" ht="24" customHeight="1">
      <x:c r="C2606" s="2" t="str">
        <x:v>Historical Inputs!F2606</x:v>
      </x:c>
      <x:c r="D2606" s="2" t="str">
        <x:v>MS</x:v>
      </x:c>
      <x:c r="E2606" s="2" t="str">
        <x:v>FY2019</x:v>
      </x:c>
      <x:c r="F2606" s="2" t="str">
        <x:v>cash</x:v>
      </x:c>
      <x:c r="G2606" s="2" t="n">
        <x:v>82171</x:v>
      </x:c>
      <x:c r="H2606" s="2" t="str">
        <x:v>USD</x:v>
      </x:c>
      <x:c r="I2606" s="2" t="str">
        <x:v>2019-12-31</x:v>
      </x:c>
      <x:c r="J2606" s="2" t="str">
        <x:v>2021-02-26</x:v>
      </x:c>
      <x:c r="K2606" s="2" t="str">
        <x:v>0000895421-21-000286</x:v>
      </x:c>
      <x:c r="L2606" s="2" t="str">
        <x:v>data/raw/filings/MS_0000895421-21-000286_ms-20201231.htm</x:v>
      </x:c>
      <x:c r="M2606" s="2" t="str">
        <x:v>https://www.sec.gov/Archives/edgar/data/895421/000089542121000286/ms-20201231.htm</x:v>
      </x:c>
      <x:c r="N2606" s="2" t="str">
        <x:v>id3VybDovL2RvY3MudjEvZG9jOjM0MDliOTMyYzRlNzQ0MGI5NDRjM2EzOWQ0NWE1NjdkL3NlYzozNDA5YjkzMmM0ZTc0NDBiOTQ0YzNhMzlkNDVhNTY3ZF8xMzMvZnJhZzo0NmVjNmVhN2VlZGY0OTA2YTBjZTljZDYxMzBhZmJmNC90YWJsZTpjMWRlYTgwZTk0YjU0NWM1YThmNTA5Y2RhNjJmYWMwZi90YWJsZXJhbmdlOmMxZGVhODBlOTRiNTQ1YzVhOGY1MDljZGE2MmZhYzBmXzMtMi0xLTEtMA_d1c63272-c572-479f-99ab-bbd92ab6e583</x:v>
      </x:c>
      <x:c r="O2606" s="2" t="str"/>
      <x:c r="P2606" s="2" t="str">
        <x:v>Exact XBRL anchor</x:v>
      </x:c>
      <x:c r="Q2606" s="2" t="str">
        <x:v>Cash and Cash Equivalents, at Carrying Value</x:v>
      </x:c>
      <x:c r="R2606" s="2" t="str">
        <x:v>highlighted/MS_0000895421-21-000286_ms-20201231.htm</x:v>
      </x:c>
      <x:c r="S2606" s="2" t="str"/>
      <x:c r="T2606" s="2" t="str"/>
    </x:row>
    <x:row r="2607" ht="24" customHeight="1">
      <x:c r="C2607" s="2" t="str">
        <x:v>Historical Inputs!F2607</x:v>
      </x:c>
      <x:c r="D2607" s="2" t="str">
        <x:v>MS</x:v>
      </x:c>
      <x:c r="E2607" s="2" t="str">
        <x:v>FY2019</x:v>
      </x:c>
      <x:c r="F2607" s="2" t="str">
        <x:v>aoci</x:v>
      </x:c>
      <x:c r="G2607" s="2" t="n">
        <x:v>-2788</x:v>
      </x:c>
      <x:c r="H2607" s="2" t="str">
        <x:v>USD</x:v>
      </x:c>
      <x:c r="I2607" s="2" t="str">
        <x:v>2019-12-31</x:v>
      </x:c>
      <x:c r="J2607" s="2" t="str">
        <x:v>2021-02-26</x:v>
      </x:c>
      <x:c r="K2607" s="2" t="str">
        <x:v>0000895421-21-000286</x:v>
      </x:c>
      <x:c r="L2607" s="2" t="str">
        <x:v>data/raw/filings/MS_0000895421-21-000286_ms-20201231.htm</x:v>
      </x:c>
      <x:c r="M2607" s="2" t="str">
        <x:v>https://www.sec.gov/Archives/edgar/data/895421/000089542121000286/ms-20201231.htm</x:v>
      </x:c>
      <x:c r="N2607" s="2" t="str">
        <x:v>id3VybDovL2RvY3MudjEvZG9jOjM0MDliOTMyYzRlNzQ0MGI5NDRjM2EzOWQ0NWE1NjdkL3NlYzozNDA5YjkzMmM0ZTc0NDBiOTQ0YzNhMzlkNDVhNTY3ZF8xMDkvZnJhZzowZDU2ODg5OWZkYmU0ZDE4OWQwMGIzN2MxZmNlMDkzYy90YWJsZToyZWJlOTM1MTM2YTY0MDQ1ODViZWQ1OTQ2ZDc4NWJkYS90YWJsZXJhbmdlOjJlYmU5MzUxMzZhNjQwNDU4NWJlZDU5NDZkNzg1YmRhXzM3LTItMS0xLTA_ff1dc7d0-09e9-4256-94d8-956636b10219</x:v>
      </x:c>
      <x:c r="O2607" s="2" t="str"/>
      <x:c r="P2607" s="2" t="str">
        <x:v>Exact XBRL anchor</x:v>
      </x:c>
      <x:c r="Q2607" s="2" t="str">
        <x:v>Accumulated Other Comprehensive Income (Loss), Net of Tax</x:v>
      </x:c>
      <x:c r="R2607" s="2" t="str">
        <x:v>highlighted/MS_0000895421-21-000286_ms-20201231.htm</x:v>
      </x:c>
      <x:c r="S2607" s="2" t="str"/>
      <x:c r="T2607" s="2" t="str"/>
    </x:row>
    <x:row r="2608" ht="24" customHeight="1">
      <x:c r="C2608" s="2" t="str">
        <x:v>Historical Inputs!F2608</x:v>
      </x:c>
      <x:c r="D2608" s="2" t="str">
        <x:v>MS</x:v>
      </x:c>
      <x:c r="E2608" s="2" t="str">
        <x:v>FY2019</x:v>
      </x:c>
      <x:c r="F2608" s="2" t="str">
        <x:v>nii</x:v>
      </x:c>
      <x:c r="G2608" s="2" t="n">
        <x:v>4694</x:v>
      </x:c>
      <x:c r="H2608" s="2" t="str">
        <x:v>USD</x:v>
      </x:c>
      <x:c r="I2608" s="2" t="str">
        <x:v>2019-12-31</x:v>
      </x:c>
      <x:c r="J2608" s="2" t="str">
        <x:v>2022-02-24</x:v>
      </x:c>
      <x:c r="K2608" s="2" t="str">
        <x:v>0000895421-22-000400</x:v>
      </x:c>
      <x:c r="L2608" s="2" t="str">
        <x:v>data/raw/filings/MS_0000895421-22-000400_ms-20211231.htm</x:v>
      </x:c>
      <x:c r="M2608" s="2" t="str">
        <x:v>https://www.sec.gov/Archives/edgar/data/895421/000089542122000400/ms-20211231.htm</x:v>
      </x:c>
      <x:c r="N2608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xLTUtMS0xLTA_9291208e-1fd1-4d27-9514-f06fac76cb97</x:v>
      </x:c>
      <x:c r="O2608" s="2" t="str"/>
      <x:c r="P2608" s="2" t="str">
        <x:v>Exact XBRL anchor</x:v>
      </x:c>
      <x:c r="Q2608" s="2" t="str">
        <x:v>Interest Income (Expense), Net</x:v>
      </x:c>
      <x:c r="R2608" s="2" t="str">
        <x:v>highlighted/MS_0000895421-22-000400_ms-20211231.htm</x:v>
      </x:c>
      <x:c r="S2608" s="2" t="str"/>
      <x:c r="T2608" s="2" t="str"/>
    </x:row>
    <x:row r="2609" ht="24" customHeight="1">
      <x:c r="C2609" s="2" t="str">
        <x:v>Historical Inputs!F2609</x:v>
      </x:c>
      <x:c r="D2609" s="2" t="str">
        <x:v>MS</x:v>
      </x:c>
      <x:c r="E2609" s="2" t="str">
        <x:v>FY2019</x:v>
      </x:c>
      <x:c r="F2609" s="2" t="str">
        <x:v>noninterest_income</x:v>
      </x:c>
      <x:c r="G2609" s="2" t="n">
        <x:v>36844</x:v>
      </x:c>
      <x:c r="H2609" s="2" t="str">
        <x:v>USD</x:v>
      </x:c>
      <x:c r="I2609" s="2" t="str">
        <x:v>2019-12-31</x:v>
      </x:c>
      <x:c r="J2609" s="2" t="str">
        <x:v>2022-02-24</x:v>
      </x:c>
      <x:c r="K2609" s="2" t="str">
        <x:v>0000895421-22-000400</x:v>
      </x:c>
      <x:c r="L2609" s="2" t="str">
        <x:v>data/raw/filings/MS_0000895421-22-000400_ms-20211231.htm</x:v>
      </x:c>
      <x:c r="M2609" s="2" t="str">
        <x:v>https://www.sec.gov/Archives/edgar/data/895421/000089542122000400/ms-20211231.htm</x:v>
      </x:c>
      <x:c r="N2609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gtNS0xLTEtMA_180e6dec-5d2a-4b2d-9be9-56b7f1666529</x:v>
      </x:c>
      <x:c r="O2609" s="2" t="str"/>
      <x:c r="P2609" s="2" t="str">
        <x:v>Exact XBRL anchor</x:v>
      </x:c>
      <x:c r="Q2609" s="2" t="str">
        <x:v>Noninterest Income</x:v>
      </x:c>
      <x:c r="R2609" s="2" t="str">
        <x:v>highlighted/MS_0000895421-22-000400_ms-20211231.htm</x:v>
      </x:c>
      <x:c r="S2609" s="2" t="str"/>
      <x:c r="T2609" s="2" t="str"/>
    </x:row>
    <x:row r="2610" ht="24" customHeight="1">
      <x:c r="C2610" s="2" t="str">
        <x:v>Historical Inputs!F2610</x:v>
      </x:c>
      <x:c r="D2610" s="2" t="str">
        <x:v>MS</x:v>
      </x:c>
      <x:c r="E2610" s="2" t="str">
        <x:v>FY2019</x:v>
      </x:c>
      <x:c r="F2610" s="2" t="str">
        <x:v>revenue_reported</x:v>
      </x:c>
      <x:c r="G2610" s="2" t="n">
        <x:v>41538</x:v>
      </x:c>
      <x:c r="H2610" s="2" t="str">
        <x:v>USD</x:v>
      </x:c>
      <x:c r="I2610" s="2" t="str">
        <x:v>2019-12-31</x:v>
      </x:c>
      <x:c r="J2610" s="2" t="str">
        <x:v>2022-02-24</x:v>
      </x:c>
      <x:c r="K2610" s="2" t="str">
        <x:v>0000895421-22-000400</x:v>
      </x:c>
      <x:c r="L2610" s="2" t="str">
        <x:v>data/raw/filings/MS_0000895421-22-000400_ms-20211231.htm</x:v>
      </x:c>
      <x:c r="M2610" s="2" t="str">
        <x:v>https://www.sec.gov/Archives/edgar/data/895421/000089542122000400/ms-20211231.htm</x:v>
      </x:c>
      <x:c r="N2610" s="2" t="str">
        <x:v>id3VybDovL2RvY3MudjEvZG9jOjJmNjk3NWE1NjM2MDRiMGNiMWJmZmEwMGE1MGRiM2VkL3NlYzoyZjY5NzVhNTYzNjA0YjBjYjFiZmZhMDBhNTBkYjNlZF8xOTYvZnJhZzoxMDQ3MzAyYzE4NDk0YmQ4OWJiNDhkYmM2M2QwMjUzOC90YWJsZTpjZjUzZGJkMjYzMzk0MDEzOTQ5YmY0MDUxZTY3NzY3Zi90YWJsZXJhbmdlOmNmNTNkYmQyNjMzOTQwMTM5NDliZjQwNTFlNjc3NjdmXzQtMy0xLTEtMA_3bcdf995-6d32-472d-803f-d27e707a776a</x:v>
      </x:c>
      <x:c r="O2610" s="2" t="str"/>
      <x:c r="P2610" s="2" t="str">
        <x:v>Exact XBRL anchor</x:v>
      </x:c>
      <x:c r="Q2610" s="2" t="str">
        <x:v>Revenues, Net of Interest Expense</x:v>
      </x:c>
      <x:c r="R2610" s="2" t="str">
        <x:v>highlighted/MS_0000895421-22-000400_ms-20211231.htm</x:v>
      </x:c>
      <x:c r="S2610" s="2" t="str"/>
      <x:c r="T2610" s="2" t="str"/>
    </x:row>
    <x:row r="2611" ht="24" customHeight="1">
      <x:c r="C2611" s="2" t="str">
        <x:v>Historical Inputs!F2611</x:v>
      </x:c>
      <x:c r="D2611" s="2" t="str">
        <x:v>MS</x:v>
      </x:c>
      <x:c r="E2611" s="2" t="str">
        <x:v>FY2019</x:v>
      </x:c>
      <x:c r="F2611" s="2" t="str">
        <x:v>opex</x:v>
      </x:c>
      <x:c r="G2611" s="2" t="n">
        <x:v>30076</x:v>
      </x:c>
      <x:c r="H2611" s="2" t="str">
        <x:v>USD</x:v>
      </x:c>
      <x:c r="I2611" s="2" t="str">
        <x:v>2019-12-31</x:v>
      </x:c>
      <x:c r="J2611" s="2" t="str">
        <x:v>2022-02-24</x:v>
      </x:c>
      <x:c r="K2611" s="2" t="str">
        <x:v>0000895421-22-000400</x:v>
      </x:c>
      <x:c r="L2611" s="2" t="str">
        <x:v>data/raw/filings/MS_0000895421-22-000400_ms-20211231.htm</x:v>
      </x:c>
      <x:c r="M2611" s="2" t="str">
        <x:v>https://www.sec.gov/Archives/edgar/data/895421/000089542122000400/ms-20211231.htm</x:v>
      </x:c>
      <x:c r="N2611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2LTUtMS0xLTMwODYxNg_403850ac-56d1-4f9c-9832-7854f0b0a2d4</x:v>
      </x:c>
      <x:c r="O2611" s="2" t="str"/>
      <x:c r="P2611" s="2" t="str">
        <x:v>Exact XBRL anchor</x:v>
      </x:c>
      <x:c r="Q2611" s="2" t="str">
        <x:v>Noninterest Expense</x:v>
      </x:c>
      <x:c r="R2611" s="2" t="str">
        <x:v>highlighted/MS_0000895421-22-000400_ms-20211231.htm</x:v>
      </x:c>
      <x:c r="S2611" s="2" t="str"/>
      <x:c r="T2611" s="2" t="str"/>
    </x:row>
    <x:row r="2612" ht="24" customHeight="1">
      <x:c r="C2612" s="2" t="str">
        <x:v>Historical Inputs!F2612</x:v>
      </x:c>
      <x:c r="D2612" s="2" t="str">
        <x:v>MS</x:v>
      </x:c>
      <x:c r="E2612" s="2" t="str">
        <x:v>FY2019</x:v>
      </x:c>
      <x:c r="F2612" s="2" t="str">
        <x:v>provision</x:v>
      </x:c>
      <x:c r="G2612" s="2" t="n">
        <x:v>119</x:v>
      </x:c>
      <x:c r="H2612" s="2" t="str">
        <x:v>USD</x:v>
      </x:c>
      <x:c r="I2612" s="2" t="str">
        <x:v>2019-12-31</x:v>
      </x:c>
      <x:c r="J2612" s="2" t="str">
        <x:v>2022-02-24</x:v>
      </x:c>
      <x:c r="K2612" s="2" t="str">
        <x:v>0000895421-22-000400</x:v>
      </x:c>
      <x:c r="L2612" s="2" t="str">
        <x:v>data/raw/filings/MS_0000895421-22-000400_ms-20211231.htm</x:v>
      </x:c>
      <x:c r="M2612" s="2" t="str">
        <x:v>https://www.sec.gov/Archives/edgar/data/895421/000089542122000400/ms-20211231.htm</x:v>
      </x:c>
      <x:c r="N2612" s="2" t="str">
        <x:v>id3VybDovL2RvY3MudjEvZG9jOjJmNjk3NWE1NjM2MDRiMGNiMWJmZmEwMGE1MGRiM2VkL3NlYzoyZjY5NzVhNTYzNjA0YjBjYjFiZmZhMDBhNTBkYjNlZF8xNTQvZnJhZzo4ZDIyOTZjNWViNjI0ZjBmODE3YjBmZjc3NjM4MzAxMy90YWJsZTpkY2ZiYmRjN2VjM2E0ODQ4ODc3MmU5NTFkZGJiNzAxYy90YWJsZXJhbmdlOmRjZmJiZGM3ZWMzYTQ4NDg4NzcyZTk1MWRkYmI3MDFjXzUtNi0xLTEtMA_1150c185-135a-401e-a841-a3c6c2745dc8</x:v>
      </x:c>
      <x:c r="O2612" s="2" t="str"/>
      <x:c r="P2612" s="2" t="str">
        <x:v>Exact XBRL anchor</x:v>
      </x:c>
      <x:c r="Q2612" s="2" t="str">
        <x:v>Provision for credit losses</x:v>
      </x:c>
      <x:c r="R2612" s="2" t="str">
        <x:v>highlighted/MS_0000895421-22-000400_ms-20211231.htm</x:v>
      </x:c>
      <x:c r="S2612" s="2" t="str"/>
      <x:c r="T2612" s="2" t="str"/>
    </x:row>
    <x:row r="2613" ht="24" customHeight="1">
      <x:c r="C2613" s="2" t="str">
        <x:v>Historical Inputs!F2613</x:v>
      </x:c>
      <x:c r="D2613" s="2" t="str">
        <x:v>MS</x:v>
      </x:c>
      <x:c r="E2613" s="2" t="str">
        <x:v>FY2019</x:v>
      </x:c>
      <x:c r="F2613" s="2" t="str">
        <x:v>pretax</x:v>
      </x:c>
      <x:c r="G2613" s="2" t="n">
        <x:v>11301</x:v>
      </x:c>
      <x:c r="H2613" s="2" t="str">
        <x:v>USD</x:v>
      </x:c>
      <x:c r="I2613" s="2" t="str">
        <x:v>2019-12-31</x:v>
      </x:c>
      <x:c r="J2613" s="2" t="str">
        <x:v>2022-02-24</x:v>
      </x:c>
      <x:c r="K2613" s="2" t="str">
        <x:v>0000895421-22-000400</x:v>
      </x:c>
      <x:c r="L2613" s="2" t="str">
        <x:v>data/raw/filings/MS_0000895421-22-000400_ms-20211231.htm</x:v>
      </x:c>
      <x:c r="M2613" s="2" t="str">
        <x:v>https://www.sec.gov/Archives/edgar/data/895421/000089542122000400/ms-20211231.htm</x:v>
      </x:c>
      <x:c r="N2613" s="2" t="str">
        <x:v>id3VybDovL2RvY3MudjEvZG9jOjJmNjk3NWE1NjM2MDRiMGNiMWJmZmEwMGE1MGRiM2VkL3NlYzoyZjY5NzVhNTYzNjA0YjBjYjFiZmZhMDBhNTBkYjNlZF8xOTYvZnJhZzoxMDQ3MzAyYzE4NDk0YmQ4OWJiNDhkYmM2M2QwMjUzOC90YWJsZTowYmZlYTk0MmQzMzQ0MDdkOTM4NTM5NWQxYTg2MzY4Zi90YWJsZXJhbmdlOjBiZmVhOTQyZDMzNDQwN2Q5Mzg1Mzk1ZDFhODYzNjhmXzMtMy0xLTEtMA_08a6e699-a88f-4046-a958-1ff194d59b30</x:v>
      </x:c>
      <x:c r="O2613" s="2" t="str"/>
      <x:c r="P2613" s="2" t="str">
        <x:v>Exact XBRL anchor</x:v>
      </x:c>
      <x:c r="Q2613" s="2" t="str">
        <x:v>Income (Loss) from Continuing Operations before Income Taxes, Noncontrolling Interest</x:v>
      </x:c>
      <x:c r="R2613" s="2" t="str">
        <x:v>highlighted/MS_0000895421-22-000400_ms-20211231.htm</x:v>
      </x:c>
      <x:c r="S2613" s="2" t="str"/>
      <x:c r="T2613" s="2" t="str"/>
    </x:row>
    <x:row r="2614" ht="24" customHeight="1">
      <x:c r="C2614" s="2" t="str">
        <x:v>Historical Inputs!F2614</x:v>
      </x:c>
      <x:c r="D2614" s="2" t="str">
        <x:v>MS</x:v>
      </x:c>
      <x:c r="E2614" s="2" t="str">
        <x:v>FY2019</x:v>
      </x:c>
      <x:c r="F2614" s="2" t="str">
        <x:v>tax</x:v>
      </x:c>
      <x:c r="G2614" s="2" t="n">
        <x:v>2064</x:v>
      </x:c>
      <x:c r="H2614" s="2" t="str">
        <x:v>USD</x:v>
      </x:c>
      <x:c r="I2614" s="2" t="str">
        <x:v>2019-12-31</x:v>
      </x:c>
      <x:c r="J2614" s="2" t="str">
        <x:v>2022-02-24</x:v>
      </x:c>
      <x:c r="K2614" s="2" t="str">
        <x:v>0000895421-22-000400</x:v>
      </x:c>
      <x:c r="L2614" s="2" t="str">
        <x:v>data/raw/filings/MS_0000895421-22-000400_ms-20211231.htm</x:v>
      </x:c>
      <x:c r="M2614" s="2" t="str">
        <x:v>https://www.sec.gov/Archives/edgar/data/895421/000089542122000400/ms-20211231.htm</x:v>
      </x:c>
      <x:c r="N2614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0LTUtMS0xLTA_cc5a84be-3a51-4d8a-8cc9-bb6fe2eb4417</x:v>
      </x:c>
      <x:c r="O2614" s="2" t="str"/>
      <x:c r="P2614" s="2" t="str">
        <x:v>Exact XBRL anchor</x:v>
      </x:c>
      <x:c r="Q2614" s="2" t="str">
        <x:v>Income Tax Expense (Benefit)</x:v>
      </x:c>
      <x:c r="R2614" s="2" t="str">
        <x:v>highlighted/MS_0000895421-22-000400_ms-20211231.htm</x:v>
      </x:c>
      <x:c r="S2614" s="2" t="str"/>
      <x:c r="T2614" s="2" t="str"/>
    </x:row>
    <x:row r="2615" ht="24" customHeight="1">
      <x:c r="C2615" s="2" t="str">
        <x:v>Historical Inputs!F2615</x:v>
      </x:c>
      <x:c r="D2615" s="2" t="str">
        <x:v>MS</x:v>
      </x:c>
      <x:c r="E2615" s="2" t="str">
        <x:v>FY2019</x:v>
      </x:c>
      <x:c r="F2615" s="2" t="str">
        <x:v>net_income</x:v>
      </x:c>
      <x:c r="G2615" s="2" t="n">
        <x:v>9042</x:v>
      </x:c>
      <x:c r="H2615" s="2" t="str">
        <x:v>USD</x:v>
      </x:c>
      <x:c r="I2615" s="2" t="str">
        <x:v>2019-12-31</x:v>
      </x:c>
      <x:c r="J2615" s="2" t="str">
        <x:v>2022-02-24</x:v>
      </x:c>
      <x:c r="K2615" s="2" t="str">
        <x:v>0000895421-22-000400</x:v>
      </x:c>
      <x:c r="L2615" s="2" t="str">
        <x:v>data/raw/filings/MS_0000895421-22-000400_ms-20211231.htm</x:v>
      </x:c>
      <x:c r="M2615" s="2" t="str">
        <x:v>https://www.sec.gov/Archives/edgar/data/895421/000089542122000400/ms-20211231.htm</x:v>
      </x:c>
      <x:c r="N2615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5LTUtMS0xLTA_2d707ea5-6778-4d4d-a33a-2788a2682afe</x:v>
      </x:c>
      <x:c r="O2615" s="2" t="str"/>
      <x:c r="P2615" s="2" t="str">
        <x:v>Exact XBRL anchor</x:v>
      </x:c>
      <x:c r="Q2615" s="2" t="str">
        <x:v>Net Income (Loss) Attributable to Parent</x:v>
      </x:c>
      <x:c r="R2615" s="2" t="str">
        <x:v>highlighted/MS_0000895421-22-000400_ms-20211231.htm</x:v>
      </x:c>
      <x:c r="S2615" s="2" t="str"/>
      <x:c r="T2615" s="2" t="str"/>
    </x:row>
    <x:row r="2616" ht="24" customHeight="1">
      <x:c r="C2616" s="2" t="str">
        <x:v>Historical Inputs!F2616</x:v>
      </x:c>
      <x:c r="D2616" s="2" t="str">
        <x:v>MS</x:v>
      </x:c>
      <x:c r="E2616" s="2" t="str">
        <x:v>FY2019</x:v>
      </x:c>
      <x:c r="F2616" s="2" t="str">
        <x:v>common_income</x:v>
      </x:c>
      <x:c r="G2616" s="2" t="n">
        <x:v>8512</x:v>
      </x:c>
      <x:c r="H2616" s="2" t="str">
        <x:v>USD</x:v>
      </x:c>
      <x:c r="I2616" s="2" t="str">
        <x:v>2019-12-31</x:v>
      </x:c>
      <x:c r="J2616" s="2" t="str">
        <x:v>2022-02-24</x:v>
      </x:c>
      <x:c r="K2616" s="2" t="str">
        <x:v>0000895421-22-000400</x:v>
      </x:c>
      <x:c r="L2616" s="2" t="str">
        <x:v>data/raw/filings/MS_0000895421-22-000400_ms-20211231.htm</x:v>
      </x:c>
      <x:c r="M2616" s="2" t="str">
        <x:v>https://www.sec.gov/Archives/edgar/data/895421/000089542122000400/ms-20211231.htm</x:v>
      </x:c>
      <x:c r="N2616" s="2" t="str">
        <x:v>id3VybDovL2RvY3MudjEvZG9jOjJmNjk3NWE1NjM2MDRiMGNiMWJmZmEwMGE1MGRiM2VkL3NlYzoyZjY5NzVhNTYzNjA0YjBjYjFiZmZhMDBhNTBkYjNlZF8xMDYvZnJhZzpjNzZiNmViYzg3NWU0OGEyOTRiNGFlMjM4OTIxOTkzMy90YWJsZTo1OTgzNDk4Y2VkY2U0YmYxYmFlYmRlNzY3N2M5OTk4OC90YWJsZXJhbmdlOjU5ODM0OThjZWRjZTRiZjFiYWViZGU3Njc3Yzk5OTg4XzMwLTMtMS0xLTA_35f082e3-2ef3-4c47-9e95-fcd49882a6a7</x:v>
      </x:c>
      <x:c r="O2616" s="2" t="str"/>
      <x:c r="P2616" s="2" t="str">
        <x:v>Exact XBRL anchor</x:v>
      </x:c>
      <x:c r="Q2616" s="2" t="str">
        <x:v>Net Income (Loss) Available to Common Stockholders, Basic</x:v>
      </x:c>
      <x:c r="R2616" s="2" t="str">
        <x:v>highlighted/MS_0000895421-22-000400_ms-20211231.htm</x:v>
      </x:c>
      <x:c r="S2616" s="2" t="str"/>
      <x:c r="T2616" s="2" t="str"/>
    </x:row>
    <x:row r="2617" ht="24" customHeight="1">
      <x:c r="C2617" s="2" t="str">
        <x:v>Historical Inputs!F2617</x:v>
      </x:c>
      <x:c r="D2617" s="2" t="str">
        <x:v>MS</x:v>
      </x:c>
      <x:c r="E2617" s="2" t="str">
        <x:v>FY2019</x:v>
      </x:c>
      <x:c r="F2617" s="2" t="str">
        <x:v>preferred_div</x:v>
      </x:c>
      <x:c r="G2617" s="2" t="n">
        <x:v>524</x:v>
      </x:c>
      <x:c r="H2617" s="2" t="str">
        <x:v>USD</x:v>
      </x:c>
      <x:c r="I2617" s="2" t="str">
        <x:v>2019-12-31</x:v>
      </x:c>
      <x:c r="J2617" s="2" t="str">
        <x:v>2022-02-24</x:v>
      </x:c>
      <x:c r="K2617" s="2" t="str">
        <x:v>0000895421-22-000400</x:v>
      </x:c>
      <x:c r="L2617" s="2" t="str">
        <x:v>data/raw/filings/MS_0000895421-22-000400_ms-20211231.htm</x:v>
      </x:c>
      <x:c r="M2617" s="2" t="str">
        <x:v>https://www.sec.gov/Archives/edgar/data/895421/000089542122000400/ms-20211231.htm</x:v>
      </x:c>
      <x:c r="N2617" s="2" t="str">
        <x:v>id3VybDovL2RvY3MudjEvZG9jOjJmNjk3NWE1NjM2MDRiMGNiMWJmZmEwMGE1MGRiM2VkL3NlYzoyZjY5NzVhNTYzNjA0YjBjYjFiZmZhMDBhNTBkYjNlZF8xODEvZnJhZzo5NzI3NjY3MzVkMDk0MmUxYTEwMzI5NjU2MzQ2MjczYi90YWJsZTpkNTU1Y2M2MmY1OGM0ZDJmYjY4M2I5ZDMwYjI3MDMwNS90YWJsZXJhbmdlOmQ1NTVjYzYyZjU4YzRkMmZiNjgzYjlkMzBiMjcwMzA1XzE1LTgtMS0xLTA_284de55a-f953-425b-ac9a-2aa02a420160</x:v>
      </x:c>
      <x:c r="O2617" s="2" t="str"/>
      <x:c r="P2617" s="2" t="str">
        <x:v>Exact XBRL anchor</x:v>
      </x:c>
      <x:c r="Q2617" s="2" t="str">
        <x:v>Dividends, Preferred Stock</x:v>
      </x:c>
      <x:c r="R2617" s="2" t="str">
        <x:v>highlighted/MS_0000895421-22-000400_ms-20211231.htm</x:v>
      </x:c>
      <x:c r="S2617" s="2" t="str"/>
      <x:c r="T2617" s="2" t="str"/>
    </x:row>
    <x:row r="2618" ht="24" customHeight="1">
      <x:c r="C2618" s="2" t="str">
        <x:v>Historical Inputs!F2618</x:v>
      </x:c>
      <x:c r="D2618" s="2" t="str">
        <x:v>MS</x:v>
      </x:c>
      <x:c r="E2618" s="2" t="str">
        <x:v>FY2019</x:v>
      </x:c>
      <x:c r="F2618" s="2" t="str">
        <x:v>eps</x:v>
      </x:c>
      <x:c r="G2618" s="2" t="n">
        <x:v>5.19</x:v>
      </x:c>
      <x:c r="H2618" s="2" t="str">
        <x:v>USD/shares</x:v>
      </x:c>
      <x:c r="I2618" s="2" t="str">
        <x:v>2019-12-31</x:v>
      </x:c>
      <x:c r="J2618" s="2" t="str">
        <x:v>2022-02-24</x:v>
      </x:c>
      <x:c r="K2618" s="2" t="str">
        <x:v>0000895421-22-000400</x:v>
      </x:c>
      <x:c r="L2618" s="2" t="str">
        <x:v>data/raw/filings/MS_0000895421-22-000400_ms-20211231.htm</x:v>
      </x:c>
      <x:c r="M2618" s="2" t="str">
        <x:v>https://www.sec.gov/Archives/edgar/data/895421/000089542122000400/ms-20211231.htm</x:v>
      </x:c>
      <x:c r="N2618" s="2" t="str">
        <x:v>id3VybDovL2RvY3MudjEvZG9jOjJmNjk3NWE1NjM2MDRiMGNiMWJmZmEwMGE1MGRiM2VkL3NlYzoyZjY5NzVhNTYzNjA0YjBjYjFiZmZhMDBhNTBkYjNlZF8xMDYvZnJhZzpjNzZiNmViYzg3NWU0OGEyOTRiNGFlMjM4OTIxOTkzMy90YWJsZTo1OTgzNDk4Y2VkY2U0YmYxYmFlYmRlNzY3N2M5OTk4OC90YWJsZXJhbmdlOjU5ODM0OThjZWRjZTRiZjFiYWViZGU3Njc3Yzk5OTg4XzMzLTMtMS0xLTA_6e651507-4937-4a2c-94f5-542d5768f8b8</x:v>
      </x:c>
      <x:c r="O2618" s="2" t="str"/>
      <x:c r="P2618" s="2" t="str">
        <x:v>Exact XBRL anchor</x:v>
      </x:c>
      <x:c r="Q2618" s="2" t="str">
        <x:v>Earnings Per Share, Diluted</x:v>
      </x:c>
      <x:c r="R2618" s="2" t="str">
        <x:v>highlighted/MS_0000895421-22-000400_ms-20211231.htm</x:v>
      </x:c>
      <x:c r="S2618" s="2" t="str"/>
      <x:c r="T2618" s="2" t="str"/>
    </x:row>
    <x:row r="2619" ht="24" customHeight="1">
      <x:c r="C2619" s="2" t="str">
        <x:v>Historical Inputs!F2619</x:v>
      </x:c>
      <x:c r="D2619" s="2" t="str">
        <x:v>MS</x:v>
      </x:c>
      <x:c r="E2619" s="2" t="str">
        <x:v>FY2019</x:v>
      </x:c>
      <x:c r="F2619" s="2" t="str">
        <x:v>shares_diluted</x:v>
      </x:c>
      <x:c r="G2619" s="2" t="n">
        <x:v>1640</x:v>
      </x:c>
      <x:c r="H2619" s="2" t="str">
        <x:v>shares</x:v>
      </x:c>
      <x:c r="I2619" s="2" t="str">
        <x:v>2019-12-31</x:v>
      </x:c>
      <x:c r="J2619" s="2" t="str">
        <x:v>2022-02-24</x:v>
      </x:c>
      <x:c r="K2619" s="2" t="str">
        <x:v>0000895421-22-000400</x:v>
      </x:c>
      <x:c r="L2619" s="2" t="str">
        <x:v>data/raw/filings/MS_0000895421-22-000400_ms-20211231.htm</x:v>
      </x:c>
      <x:c r="M2619" s="2" t="str">
        <x:v>https://www.sec.gov/Archives/edgar/data/895421/000089542122000400/ms-20211231.htm</x:v>
      </x:c>
      <x:c r="N2619" s="2" t="str">
        <x:v>id3VybDovL2RvY3MudjEvZG9jOjJmNjk3NWE1NjM2MDRiMGNiMWJmZmEwMGE1MGRiM2VkL3NlYzoyZjY5NzVhNTYzNjA0YjBjYjFiZmZhMDBhNTBkYjNlZF8xODEvZnJhZzo5NzI3NjY3MzVkMDk0MmUxYTEwMzI5NjU2MzQ2MjczYi90YWJsZTpkZWU1YTQ0YjAzOWQ0NjM0OTJiNjJlYjA5NGEwYzA4NC90YWJsZXJhbmdlOmRlZTVhNDRiMDM5ZDQ2MzQ5MmI2MmViMDk0YTBjMDg0XzMtMy0xLTEtMA_c46e4dc8-ccff-4150-9454-22a128fa508d</x:v>
      </x:c>
      <x:c r="O2619" s="2" t="str"/>
      <x:c r="P2619" s="2" t="str">
        <x:v>Exact XBRL anchor</x:v>
      </x:c>
      <x:c r="Q2619" s="2" t="str">
        <x:v>Weighted Average Number of Shares Outstanding, Diluted</x:v>
      </x:c>
      <x:c r="R2619" s="2" t="str">
        <x:v>highlighted/MS_0000895421-22-000400_ms-20211231.htm</x:v>
      </x:c>
      <x:c r="S2619" s="2" t="str"/>
      <x:c r="T2619" s="2" t="str"/>
    </x:row>
    <x:row r="2620" ht="24" customHeight="1">
      <x:c r="C2620" s="2" t="str">
        <x:v>Historical Inputs!F2620</x:v>
      </x:c>
      <x:c r="D2620" s="2" t="str">
        <x:v>MS</x:v>
      </x:c>
      <x:c r="E2620" s="2" t="str">
        <x:v>FY2019</x:v>
      </x:c>
      <x:c r="F2620" s="2" t="str">
        <x:v>dps</x:v>
      </x:c>
      <x:c r="G2620" s="2" t="n">
        <x:v>1.3</x:v>
      </x:c>
      <x:c r="H2620" s="2" t="str">
        <x:v>USD/shares</x:v>
      </x:c>
      <x:c r="I2620" s="2" t="str">
        <x:v>2019-12-31</x:v>
      </x:c>
      <x:c r="J2620" s="2" t="str">
        <x:v>2022-02-24</x:v>
      </x:c>
      <x:c r="K2620" s="2" t="str">
        <x:v>0000895421-22-000400</x:v>
      </x:c>
      <x:c r="L2620" s="2" t="str">
        <x:v>data/raw/filings/MS_0000895421-22-000400_ms-20211231.htm</x:v>
      </x:c>
      <x:c r="M2620" s="2" t="str">
        <x:v>https://www.sec.gov/Archives/edgar/data/895421/000089542122000400/ms-20211231.htm</x:v>
      </x:c>
      <x:c r="N2620" s="2" t="str">
        <x:v>id3VybDovL2RvY3MudjEvZG9jOjJmNjk3NWE1NjM2MDRiMGNiMWJmZmEwMGE1MGRiM2VkL3NlYzoyZjY5NzVhNTYzNjA0YjBjYjFiZmZhMDBhNTBkYjNlZF8xODEvZnJhZzo5NzI3NjY3MzVkMDk0MmUxYTEwMzI5NjU2MzQ2MjczYi90YWJsZTpkNTU1Y2M2MmY1OGM0ZDJmYjY4M2I5ZDMwYjI3MDMwNS90YWJsZXJhbmdlOmQ1NTVjYzYyZjU4YzRkMmZiNjgzYjlkMzBiMjcwMzA1XzE2LTctMS0xLTA_54be252d-400f-4353-8b42-8f0a2ea01eb6</x:v>
      </x:c>
      <x:c r="O2620" s="2" t="str"/>
      <x:c r="P2620" s="2" t="str">
        <x:v>Exact XBRL anchor</x:v>
      </x:c>
      <x:c r="Q2620" s="2" t="str">
        <x:v>Common Stock, Dividends, Per Share, Declared</x:v>
      </x:c>
      <x:c r="R2620" s="2" t="str">
        <x:v>highlighted/MS_0000895421-22-000400_ms-20211231.htm</x:v>
      </x:c>
      <x:c r="S2620" s="2" t="str"/>
      <x:c r="T2620" s="2" t="str"/>
    </x:row>
    <x:row r="2621" ht="24" customHeight="1">
      <x:c r="C2621" s="2" t="str">
        <x:v>Historical Inputs!F2621</x:v>
      </x:c>
      <x:c r="D2621" s="2" t="str">
        <x:v>MS</x:v>
      </x:c>
      <x:c r="E2621" s="2" t="str">
        <x:v>FY2019</x:v>
      </x:c>
      <x:c r="F2621" s="2" t="str">
        <x:v>dividends</x:v>
      </x:c>
      <x:c r="G2621" s="2" t="n">
        <x:v>2627</x:v>
      </x:c>
      <x:c r="H2621" s="2" t="str">
        <x:v>USD</x:v>
      </x:c>
      <x:c r="I2621" s="2" t="str">
        <x:v>2019-12-31</x:v>
      </x:c>
      <x:c r="J2621" s="2" t="str">
        <x:v>2022-02-24</x:v>
      </x:c>
      <x:c r="K2621" s="2" t="str">
        <x:v>0000895421-22-000400</x:v>
      </x:c>
      <x:c r="L2621" s="2" t="str">
        <x:v>data/raw/filings/MS_0000895421-22-000400_ms-20211231.htm</x:v>
      </x:c>
      <x:c r="M2621" s="2" t="str">
        <x:v>https://www.sec.gov/Archives/edgar/data/895421/000089542122000400/ms-20211231.htm</x:v>
      </x:c>
      <x:c r="N2621" s="2" t="str">
        <x:v>id3VybDovL2RvY3MudjEvZG9jOjJmNjk3NWE1NjM2MDRiMGNiMWJmZmEwMGE1MGRiM2VkL3NlYzoyZjY5NzVhNTYzNjA0YjBjYjFiZmZhMDBhNTBkYjNlZF8xMTgvZnJhZzo5NDVkNWEyNWY2NTE0YWYyOTkwZjliOWZhNWQ0ZTUyOC90YWJsZToyNGJjMTFjYjBhYWY0OTYxYWI5NTY5NjQyZGViMWJhNi90YWJsZXJhbmdlOjI0YmMxMWNiMGFhZjQ5NjFhYjk1Njk2NDJkZWIxYmE2XzM4LTMtMS0xLTA_adbe6115-771b-4e9d-9c88-9232c9ca4ee1</x:v>
      </x:c>
      <x:c r="O2621" s="2" t="str"/>
      <x:c r="P2621" s="2" t="str">
        <x:v>Exact XBRL anchor</x:v>
      </x:c>
      <x:c r="Q2621" s="2" t="str">
        <x:v>Payments of Dividends</x:v>
      </x:c>
      <x:c r="R2621" s="2" t="str">
        <x:v>highlighted/MS_0000895421-22-000400_ms-20211231.htm</x:v>
      </x:c>
      <x:c r="S2621" s="2" t="str"/>
      <x:c r="T2621" s="2" t="str"/>
    </x:row>
    <x:row r="2622" ht="24" customHeight="1">
      <x:c r="C2622" s="2" t="str">
        <x:v>Historical Inputs!F2622</x:v>
      </x:c>
      <x:c r="D2622" s="2" t="str">
        <x:v>MS</x:v>
      </x:c>
      <x:c r="E2622" s="2" t="str">
        <x:v>FY2019</x:v>
      </x:c>
      <x:c r="F2622" s="2" t="str">
        <x:v>buybacks</x:v>
      </x:c>
      <x:c r="G2622" s="2" t="str">
        <x:v>n.a.</x:v>
      </x:c>
      <x:c r="H2622" s="2" t="str">
        <x:v>USDm</x:v>
      </x:c>
      <x:c r="I2622" s="2" t="str">
        <x:v>2019-12-31</x:v>
      </x:c>
      <x:c r="J2622" s="2" t="str"/>
      <x:c r="K2622" s="2" t="str"/>
      <x:c r="L2622" s="2" t="str"/>
      <x:c r="M2622" s="2" t="str"/>
      <x:c r="N2622" s="2" t="str"/>
      <x:c r="O2622" s="2" t="str"/>
      <x:c r="P2622" s="2" t="str">
        <x:v>Not reported / unavailable</x:v>
      </x:c>
      <x:c r="Q2622" s="2" t="str">
        <x:v>Common share repurchases paid</x:v>
      </x:c>
      <x:c r="R2622" s="2" t="str"/>
      <x:c r="S2622" s="2" t="str"/>
      <x:c r="T2622" s="2" t="str"/>
    </x:row>
    <x:row r="2623" ht="24" customHeight="1">
      <x:c r="C2623" s="2" t="str">
        <x:v>Historical Inputs!F2623</x:v>
      </x:c>
      <x:c r="D2623" s="2" t="str">
        <x:v>MS</x:v>
      </x:c>
      <x:c r="E2623" s="2" t="str">
        <x:v>FY2019</x:v>
      </x:c>
      <x:c r="F2623" s="2" t="str">
        <x:v>chargeoffs</x:v>
      </x:c>
      <x:c r="G2623" s="2" t="str">
        <x:v>n.a.</x:v>
      </x:c>
      <x:c r="H2623" s="2" t="str">
        <x:v>USDm</x:v>
      </x:c>
      <x:c r="I2623" s="2" t="str">
        <x:v>2019-12-31</x:v>
      </x:c>
      <x:c r="J2623" s="2" t="str"/>
      <x:c r="K2623" s="2" t="str"/>
      <x:c r="L2623" s="2" t="str"/>
      <x:c r="M2623" s="2" t="str"/>
      <x:c r="N2623" s="2" t="str"/>
      <x:c r="O2623" s="2" t="str"/>
      <x:c r="P2623" s="2" t="str">
        <x:v>Not reported / unavailable</x:v>
      </x:c>
      <x:c r="Q2623" s="2" t="str">
        <x:v>Gross loan charge-offs</x:v>
      </x:c>
      <x:c r="R2623" s="2" t="str"/>
      <x:c r="S2623" s="2" t="str"/>
      <x:c r="T2623" s="2" t="str"/>
    </x:row>
    <x:row r="2624" ht="24" customHeight="1">
      <x:c r="C2624" s="2" t="str">
        <x:v>Historical Inputs!F2624</x:v>
      </x:c>
      <x:c r="D2624" s="2" t="str">
        <x:v>MS</x:v>
      </x:c>
      <x:c r="E2624" s="2" t="str">
        <x:v>FY2019</x:v>
      </x:c>
      <x:c r="F2624" s="2" t="str">
        <x:v>recoveries</x:v>
      </x:c>
      <x:c r="G2624" s="2" t="str">
        <x:v>n.a.</x:v>
      </x:c>
      <x:c r="H2624" s="2" t="str">
        <x:v>USDm</x:v>
      </x:c>
      <x:c r="I2624" s="2" t="str">
        <x:v>2019-12-31</x:v>
      </x:c>
      <x:c r="J2624" s="2" t="str"/>
      <x:c r="K2624" s="2" t="str"/>
      <x:c r="L2624" s="2" t="str"/>
      <x:c r="M2624" s="2" t="str"/>
      <x:c r="N2624" s="2" t="str"/>
      <x:c r="O2624" s="2" t="str"/>
      <x:c r="P2624" s="2" t="str">
        <x:v>Not reported / unavailable</x:v>
      </x:c>
      <x:c r="Q2624" s="2" t="str">
        <x:v>Loan recoveries</x:v>
      </x:c>
      <x:c r="R2624" s="2" t="str"/>
      <x:c r="S2624" s="2" t="str"/>
      <x:c r="T2624" s="2" t="str"/>
    </x:row>
    <x:row r="2625" ht="24" customHeight="1">
      <x:c r="C2625" s="2" t="str">
        <x:v>Historical Inputs!F2625</x:v>
      </x:c>
      <x:c r="D2625" s="2" t="str">
        <x:v>MS</x:v>
      </x:c>
      <x:c r="E2625" s="2" t="str">
        <x:v>FY2019</x:v>
      </x:c>
      <x:c r="F2625" s="2" t="str">
        <x:v>rwa</x:v>
      </x:c>
      <x:c r="G2625" s="2" t="n">
        <x:v>394177</x:v>
      </x:c>
      <x:c r="H2625" s="2" t="str">
        <x:v>USD</x:v>
      </x:c>
      <x:c r="I2625" s="2" t="str">
        <x:v>2019-12-31</x:v>
      </x:c>
      <x:c r="J2625" s="2" t="str">
        <x:v>2021-02-26</x:v>
      </x:c>
      <x:c r="K2625" s="2" t="str">
        <x:v>0000895421-21-000286</x:v>
      </x:c>
      <x:c r="L2625" s="2" t="str">
        <x:v>data/raw/filings/MS_0000895421-21-000286_ms-20201231.htm</x:v>
      </x:c>
      <x:c r="M2625" s="2" t="str">
        <x:v>https://www.sec.gov/Archives/edgar/data/895421/000089542121000286/ms-20201231.htm</x:v>
      </x:c>
      <x:c r="N2625" s="2" t="str">
        <x:v>id3VybDovL2RvY3MudjEvZG9jOjM0MDliOTMyYzRlNzQ0MGI5NDRjM2EzOWQ0NWE1NjdkL3NlYzozNDA5YjkzMmM0ZTc0NDBiOTQ0YzNhMzlkNDVhNTY3ZF8xODEvZnJhZzo5ZDE4MzEzNDM4ZDQ0N2MyYTRmMGIwMmQ2NzAwMTc4OS90YWJsZTowYTNiMDRiMGMzZGE0N2ZhOThhZWJmMTJlOWQ1ZWFiMS90YWJsZXJhbmdlOjBhM2IwNGIwYzNkYTQ3ZmE5OGFlYmYxMmU5ZDVlYWIxXzYtMi0xLTEtMA_9993242b-f120-4e40-ad86-e2c2103b15ab</x:v>
      </x:c>
      <x:c r="O2625" s="2" t="str"/>
      <x:c r="P2625" s="2" t="str">
        <x:v>Exact XBRL anchor</x:v>
      </x:c>
      <x:c r="Q2625" s="2" t="str">
        <x:v>Banking Regulation, Risk-Weighted Assets, Actual</x:v>
      </x:c>
      <x:c r="R2625" s="2" t="str">
        <x:v>highlighted/MS_0000895421-21-000286_ms-20201231.htm</x:v>
      </x:c>
      <x:c r="S2625" s="2" t="str"/>
      <x:c r="T2625" s="2" t="str"/>
    </x:row>
    <x:row r="2626" ht="24" customHeight="1">
      <x:c r="C2626" s="2" t="str">
        <x:v>Historical Inputs!F2626</x:v>
      </x:c>
      <x:c r="D2626" s="2" t="str">
        <x:v>MS</x:v>
      </x:c>
      <x:c r="E2626" s="2" t="str">
        <x:v>FY2019</x:v>
      </x:c>
      <x:c r="F2626" s="2" t="str">
        <x:v>cet1_reported</x:v>
      </x:c>
      <x:c r="G2626" s="2" t="n">
        <x:v>0.164</x:v>
      </x:c>
      <x:c r="H2626" s="2" t="str">
        <x:v>pure</x:v>
      </x:c>
      <x:c r="I2626" s="2" t="str">
        <x:v>2019-12-31</x:v>
      </x:c>
      <x:c r="J2626" s="2" t="str">
        <x:v>2021-02-26</x:v>
      </x:c>
      <x:c r="K2626" s="2" t="str">
        <x:v>0000895421-21-000286</x:v>
      </x:c>
      <x:c r="L2626" s="2" t="str">
        <x:v>data/raw/filings/MS_0000895421-21-000286_ms-20201231.htm</x:v>
      </x:c>
      <x:c r="M2626" s="2" t="str">
        <x:v>https://www.sec.gov/Archives/edgar/data/895421/000089542121000286/ms-20201231.htm</x:v>
      </x:c>
      <x:c r="N2626" s="2" t="str"/>
      <x:c r="O2626" s="2" t="str"/>
      <x:c r="P2626" s="2" t="str">
        <x:v>Structured source retained; exact visible anchor requires review</x:v>
      </x:c>
      <x:c r="Q2626" s="2" t="str">
        <x:v>Banking Regulation, Common Equity Tier One Risk-Based Capital Ratio, Actual</x:v>
      </x:c>
      <x:c r="R2626" s="2" t="str"/>
      <x:c r="S2626" s="2" t="str"/>
      <x:c r="T2626" s="2" t="str"/>
    </x:row>
    <x:row r="2627" ht="24" customHeight="1">
      <x:c r="C2627" s="2" t="str">
        <x:v>Historical Inputs!F2627</x:v>
      </x:c>
      <x:c r="D2627" s="2" t="str">
        <x:v>MS</x:v>
      </x:c>
      <x:c r="E2627" s="2" t="str">
        <x:v>FY2019</x:v>
      </x:c>
      <x:c r="F2627" s="2" t="str">
        <x:v>nim_reported</x:v>
      </x:c>
      <x:c r="G2627" s="2" t="str">
        <x:v>n.a.</x:v>
      </x:c>
      <x:c r="H2627" s="2" t="str">
        <x:v>%</x:v>
      </x:c>
      <x:c r="I2627" s="2" t="str">
        <x:v>2019-12-31</x:v>
      </x:c>
      <x:c r="J2627" s="2" t="str"/>
      <x:c r="K2627" s="2" t="str"/>
      <x:c r="L2627" s="2" t="str"/>
      <x:c r="M2627" s="2" t="str"/>
      <x:c r="N2627" s="2" t="str"/>
      <x:c r="O2627" s="2" t="str"/>
      <x:c r="P2627" s="2" t="str">
        <x:v>Not reported / unavailable</x:v>
      </x:c>
      <x:c r="Q2627" s="2" t="str">
        <x:v>Issuer reported net interest margin</x:v>
      </x:c>
      <x:c r="R2627" s="2" t="str"/>
      <x:c r="S2627" s="2" t="str"/>
      <x:c r="T2627" s="2" t="str"/>
    </x:row>
    <x:row r="2628" ht="24" customHeight="1">
      <x:c r="C2628" s="2" t="str">
        <x:v>Historical Inputs!F2628</x:v>
      </x:c>
      <x:c r="D2628" s="2" t="str">
        <x:v>MS</x:v>
      </x:c>
      <x:c r="E2628" s="2" t="str">
        <x:v>FY2019</x:v>
      </x:c>
      <x:c r="F2628" s="2" t="str">
        <x:v>bvps_reported</x:v>
      </x:c>
      <x:c r="G2628" s="2" t="n">
        <x:v>45.82</x:v>
      </x:c>
      <x:c r="H2628" s="2" t="str">
        <x:v>USD/shares</x:v>
      </x:c>
      <x:c r="I2628" s="2" t="str">
        <x:v>2019-12-31</x:v>
      </x:c>
      <x:c r="J2628" s="2" t="str">
        <x:v>2021-02-26</x:v>
      </x:c>
      <x:c r="K2628" s="2" t="str">
        <x:v>0000895421-21-000286</x:v>
      </x:c>
      <x:c r="L2628" s="2" t="str">
        <x:v>data/raw/filings/MS_0000895421-21-000286_ms-20201231.htm</x:v>
      </x:c>
      <x:c r="M2628" s="2" t="str">
        <x:v>https://www.sec.gov/Archives/edgar/data/895421/000089542121000286/ms-20201231.htm</x:v>
      </x:c>
      <x:c r="N2628" s="2" t="str">
        <x:v>id3VybDovL2RvY3MudjEvZG9jOjM0MDliOTMyYzRlNzQ0MGI5NDRjM2EzOWQ0NWE1NjdkL3NlYzozNDA5YjkzMmM0ZTc0NDBiOTQ0YzNhMzlkNDVhNTY3ZF8yMTQvZnJhZzo4ZDg4OTJlYmY1ZTM0MWZmYTkyOTM0ZmMxODI3ZWVhYy90YWJsZTozZDk2M2U0MGY4MWM0YTE1YWM2ZmRmZDllMGM5NmM2My90YWJsZXJhbmdlOjNkOTYzZTQwZjgxYzRhMTVhYzZmZGZkOWUwYzk2YzYzXzI0LTQtMS0xLTA_743c2603-68ce-4659-9bcc-7b8e0ed72bb0</x:v>
      </x:c>
      <x:c r="O2628" s="2" t="str"/>
      <x:c r="P2628" s="2" t="str">
        <x:v>Exact XBRL anchor</x:v>
      </x:c>
      <x:c r="Q2628" s="2" t="str">
        <x:v>Reported common book value per share</x:v>
      </x:c>
      <x:c r="R2628" s="2" t="str">
        <x:v>highlighted/MS_0000895421-21-000286_ms-20201231.htm</x:v>
      </x:c>
      <x:c r="S2628" s="2" t="str"/>
      <x:c r="T2628" s="2" t="str"/>
    </x:row>
    <x:row r="2629" ht="24" customHeight="1">
      <x:c r="C2629" s="2" t="str">
        <x:v>Historical Inputs!F2629</x:v>
      </x:c>
      <x:c r="D2629" s="2" t="str">
        <x:v>MS</x:v>
      </x:c>
      <x:c r="E2629" s="2" t="str">
        <x:v>FY2019</x:v>
      </x:c>
      <x:c r="F2629" s="2" t="str">
        <x:v>tbvps_reported</x:v>
      </x:c>
      <x:c r="G2629" s="2" t="str">
        <x:v>n.a.</x:v>
      </x:c>
      <x:c r="H2629" s="2" t="str">
        <x:v>USD/share</x:v>
      </x:c>
      <x:c r="I2629" s="2" t="str">
        <x:v>2019-12-31</x:v>
      </x:c>
      <x:c r="J2629" s="2" t="str"/>
      <x:c r="K2629" s="2" t="str"/>
      <x:c r="L2629" s="2" t="str"/>
      <x:c r="M2629" s="2" t="str"/>
      <x:c r="N2629" s="2" t="str"/>
      <x:c r="O2629" s="2" t="str"/>
      <x:c r="P2629" s="2" t="str">
        <x:v>Not reported / unavailable</x:v>
      </x:c>
      <x:c r="Q2629" s="2" t="str">
        <x:v>Reported tangible book value per share</x:v>
      </x:c>
      <x:c r="R2629" s="2" t="str"/>
      <x:c r="S2629" s="2" t="str"/>
      <x:c r="T2629" s="2" t="str"/>
    </x:row>
    <x:row r="2630" ht="24" customHeight="1">
      <x:c r="C2630" s="2" t="str">
        <x:v>Historical Inputs!F2630</x:v>
      </x:c>
      <x:c r="D2630" s="2" t="str">
        <x:v>MS</x:v>
      </x:c>
      <x:c r="E2630" s="2" t="str">
        <x:v>FY2019</x:v>
      </x:c>
      <x:c r="F2630" s="2" t="str">
        <x:v>tce_reported</x:v>
      </x:c>
      <x:c r="G2630" s="2" t="str">
        <x:v>n.a.</x:v>
      </x:c>
      <x:c r="H2630" s="2" t="str">
        <x:v>USDm</x:v>
      </x:c>
      <x:c r="I2630" s="2" t="str">
        <x:v>2019-12-31</x:v>
      </x:c>
      <x:c r="J2630" s="2" t="str"/>
      <x:c r="K2630" s="2" t="str"/>
      <x:c r="L2630" s="2" t="str"/>
      <x:c r="M2630" s="2" t="str"/>
      <x:c r="N2630" s="2" t="str"/>
      <x:c r="O2630" s="2" t="str"/>
      <x:c r="P2630" s="2" t="str">
        <x:v>Not reported / unavailable</x:v>
      </x:c>
      <x:c r="Q2630" s="2" t="str">
        <x:v>Reported tangible common equity</x:v>
      </x:c>
      <x:c r="R2630" s="2" t="str"/>
      <x:c r="S2630" s="2" t="str"/>
      <x:c r="T2630" s="2" t="str"/>
    </x:row>
    <x:row r="2631" ht="24" customHeight="1">
      <x:c r="C2631" s="2" t="str">
        <x:v>Historical Inputs!F2631</x:v>
      </x:c>
      <x:c r="D2631" s="2" t="str">
        <x:v>MS</x:v>
      </x:c>
      <x:c r="E2631" s="2" t="str">
        <x:v>FY2020</x:v>
      </x:c>
      <x:c r="F2631" s="2" t="str">
        <x:v>assets</x:v>
      </x:c>
      <x:c r="G2631" s="2" t="n">
        <x:v>1115862</x:v>
      </x:c>
      <x:c r="H2631" s="2" t="str">
        <x:v>USD</x:v>
      </x:c>
      <x:c r="I2631" s="2" t="str">
        <x:v>2020-12-31</x:v>
      </x:c>
      <x:c r="J2631" s="2" t="str">
        <x:v>2022-02-24</x:v>
      </x:c>
      <x:c r="K2631" s="2" t="str">
        <x:v>0000895421-22-000400</x:v>
      </x:c>
      <x:c r="L2631" s="2" t="str">
        <x:v>data/raw/filings/MS_0000895421-22-000400_ms-20211231.htm</x:v>
      </x:c>
      <x:c r="M2631" s="2" t="str">
        <x:v>https://www.sec.gov/Archives/edgar/data/895421/000089542122000400/ms-20211231.htm</x:v>
      </x:c>
      <x:c r="N2631" s="2" t="str">
        <x:v>id3VybDovL2RvY3MudjEvZG9jOjJmNjk3NWE1NjM2MDRiMGNiMWJmZmEwMGE1MGRiM2VkL3NlYzoyZjY5NzVhNTYzNjA0YjBjYjFiZmZhMDBhNTBkYjNlZF8xOTYvZnJhZzoxMDQ3MzAyYzE4NDk0YmQ4OWJiNDhkYmM2M2QwMjUzOC90YWJsZTpkYjIxMTJmZWRmNzk0YzEyYmUxYjc3Yjk3Y2FlMzJhNC90YWJsZXJhbmdlOmRiMjExMmZlZGY3OTRjMTJiZTFiNzdiOTdjYWUzMmE0XzQtMi0xLTEtMA_88184c16-333d-4e74-8dcf-0d6f3b1bc268</x:v>
      </x:c>
      <x:c r="O2631" s="2" t="str"/>
      <x:c r="P2631" s="2" t="str">
        <x:v>Exact XBRL anchor</x:v>
      </x:c>
      <x:c r="Q2631" s="2" t="str">
        <x:v>Assets</x:v>
      </x:c>
      <x:c r="R2631" s="2" t="str">
        <x:v>highlighted/MS_0000895421-22-000400_ms-20211231.htm</x:v>
      </x:c>
      <x:c r="S2631" s="2" t="str"/>
      <x:c r="T2631" s="2" t="str"/>
    </x:row>
    <x:row r="2632" ht="24" customHeight="1">
      <x:c r="C2632" s="2" t="str">
        <x:v>Historical Inputs!F2632</x:v>
      </x:c>
      <x:c r="D2632" s="2" t="str">
        <x:v>MS</x:v>
      </x:c>
      <x:c r="E2632" s="2" t="str">
        <x:v>FY2020</x:v>
      </x:c>
      <x:c r="F2632" s="2" t="str">
        <x:v>liabilities</x:v>
      </x:c>
      <x:c r="G2632" s="2" t="n">
        <x:v>1012713</x:v>
      </x:c>
      <x:c r="H2632" s="2" t="str">
        <x:v>USD</x:v>
      </x:c>
      <x:c r="I2632" s="2" t="str">
        <x:v>2020-12-31</x:v>
      </x:c>
      <x:c r="J2632" s="2" t="str">
        <x:v>2022-02-24</x:v>
      </x:c>
      <x:c r="K2632" s="2" t="str">
        <x:v>0000895421-22-000400</x:v>
      </x:c>
      <x:c r="L2632" s="2" t="str">
        <x:v>data/raw/filings/MS_0000895421-22-000400_ms-20211231.htm</x:v>
      </x:c>
      <x:c r="M2632" s="2" t="str">
        <x:v>https://www.sec.gov/Archives/edgar/data/895421/000089542122000400/ms-20211231.htm</x:v>
      </x:c>
      <x:c r="N2632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I0LTItMS0xLTA_51da6879-b66e-43a7-bf23-283e2d62982a</x:v>
      </x:c>
      <x:c r="O2632" s="2" t="str"/>
      <x:c r="P2632" s="2" t="str">
        <x:v>Exact XBRL anchor</x:v>
      </x:c>
      <x:c r="Q2632" s="2" t="str">
        <x:v>Liabilities</x:v>
      </x:c>
      <x:c r="R2632" s="2" t="str">
        <x:v>highlighted/MS_0000895421-22-000400_ms-20211231.htm</x:v>
      </x:c>
      <x:c r="S2632" s="2" t="str"/>
      <x:c r="T2632" s="2" t="str"/>
    </x:row>
    <x:row r="2633" ht="24" customHeight="1">
      <x:c r="C2633" s="2" t="str">
        <x:v>Historical Inputs!F2633</x:v>
      </x:c>
      <x:c r="D2633" s="2" t="str">
        <x:v>MS</x:v>
      </x:c>
      <x:c r="E2633" s="2" t="str">
        <x:v>FY2020</x:v>
      </x:c>
      <x:c r="F2633" s="2" t="str">
        <x:v>equity</x:v>
      </x:c>
      <x:c r="G2633" s="2" t="n">
        <x:v>101781</x:v>
      </x:c>
      <x:c r="H2633" s="2" t="str">
        <x:v>USD</x:v>
      </x:c>
      <x:c r="I2633" s="2" t="str">
        <x:v>2020-12-31</x:v>
      </x:c>
      <x:c r="J2633" s="2" t="str">
        <x:v>2022-02-24</x:v>
      </x:c>
      <x:c r="K2633" s="2" t="str">
        <x:v>0000895421-22-000400</x:v>
      </x:c>
      <x:c r="L2633" s="2" t="str">
        <x:v>data/raw/filings/MS_0000895421-22-000400_ms-20211231.htm</x:v>
      </x:c>
      <x:c r="M2633" s="2" t="str">
        <x:v>https://www.sec.gov/Archives/edgar/data/895421/000089542122000400/ms-20211231.htm</x:v>
      </x:c>
      <x:c r="N2633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3LTItMS0xLTA_a79878b4-6e50-4527-965a-703aec3de905</x:v>
      </x:c>
      <x:c r="O2633" s="2" t="str"/>
      <x:c r="P2633" s="2" t="str">
        <x:v>Exact XBRL anchor</x:v>
      </x:c>
      <x:c r="Q2633" s="2" t="str">
        <x:v>Stockholders' Equity Attributable to Parent</x:v>
      </x:c>
      <x:c r="R2633" s="2" t="str">
        <x:v>highlighted/MS_0000895421-22-000400_ms-20211231.htm</x:v>
      </x:c>
      <x:c r="S2633" s="2" t="str"/>
      <x:c r="T2633" s="2" t="str"/>
    </x:row>
    <x:row r="2634" ht="24" customHeight="1">
      <x:c r="C2634" s="2" t="str">
        <x:v>Historical Inputs!F2634</x:v>
      </x:c>
      <x:c r="D2634" s="2" t="str">
        <x:v>MS</x:v>
      </x:c>
      <x:c r="E2634" s="2" t="str">
        <x:v>FY2020</x:v>
      </x:c>
      <x:c r="F2634" s="2" t="str">
        <x:v>preferred</x:v>
      </x:c>
      <x:c r="G2634" s="2" t="n">
        <x:v>9250</x:v>
      </x:c>
      <x:c r="H2634" s="2" t="str">
        <x:v>USD</x:v>
      </x:c>
      <x:c r="I2634" s="2" t="str">
        <x:v>2020-12-31</x:v>
      </x:c>
      <x:c r="J2634" s="2" t="str">
        <x:v>2022-02-24</x:v>
      </x:c>
      <x:c r="K2634" s="2" t="str">
        <x:v>0000895421-22-000400</x:v>
      </x:c>
      <x:c r="L2634" s="2" t="str">
        <x:v>data/raw/filings/MS_0000895421-22-000400_ms-20211231.htm</x:v>
      </x:c>
      <x:c r="M2634" s="2" t="str">
        <x:v>https://www.sec.gov/Archives/edgar/data/895421/000089542122000400/ms-20211231.htm</x:v>
      </x:c>
      <x:c r="N2634" s="2" t="str">
        <x:v>id3VybDovL2RvY3MudjEvZG9jOjJmNjk3NWE1NjM2MDRiMGNiMWJmZmEwMGE1MGRiM2VkL3NlYzoyZjY5NzVhNTYzNjA0YjBjYjFiZmZhMDBhNTBkYjNlZF8xODEvZnJhZzo5NzI3NjY3MzVkMDk0MmUxYTEwMzI5NjU2MzQ2MjczYi90YWJsZTplYjhmOGMwMDZhZGI0MThmYWNhNDI1NTE3YTU2NGE0NC90YWJsZXJhbmdlOmViOGY4YzAwNmFkYjQxOGZhY2E0MjU1MTdhNTY0YTQ0XzE0LTQtMS0xLTA_e32e9bd2-360e-4ff4-b946-20ef00f20d5f</x:v>
      </x:c>
      <x:c r="O2634" s="2" t="str"/>
      <x:c r="P2634" s="2" t="str">
        <x:v>Exact XBRL anchor</x:v>
      </x:c>
      <x:c r="Q2634" s="2" t="str">
        <x:v>Preferred equity carrying amount</x:v>
      </x:c>
      <x:c r="R2634" s="2" t="str">
        <x:v>highlighted/MS_0000895421-22-000400_ms-20211231.htm</x:v>
      </x:c>
      <x:c r="S2634" s="2" t="str"/>
      <x:c r="T2634" s="2" t="str"/>
    </x:row>
    <x:row r="2635" ht="24" customHeight="1">
      <x:c r="C2635" s="2" t="str">
        <x:v>Historical Inputs!F2635</x:v>
      </x:c>
      <x:c r="D2635" s="2" t="str">
        <x:v>MS</x:v>
      </x:c>
      <x:c r="E2635" s="2" t="str">
        <x:v>FY2020</x:v>
      </x:c>
      <x:c r="F2635" s="2" t="str">
        <x:v>common_equity_reported</x:v>
      </x:c>
      <x:c r="G2635" s="2" t="str">
        <x:v>n.a.</x:v>
      </x:c>
      <x:c r="H2635" s="2" t="str">
        <x:v>USDm</x:v>
      </x:c>
      <x:c r="I2635" s="2" t="str">
        <x:v>2020-12-31</x:v>
      </x:c>
      <x:c r="J2635" s="2" t="str"/>
      <x:c r="K2635" s="2" t="str"/>
      <x:c r="L2635" s="2" t="str"/>
      <x:c r="M2635" s="2" t="str"/>
      <x:c r="N2635" s="2" t="str"/>
      <x:c r="O2635" s="2" t="str"/>
      <x:c r="P2635" s="2" t="str">
        <x:v>Not reported / unavailable</x:v>
      </x:c>
      <x:c r="Q2635" s="2" t="str">
        <x:v>Reported common shareholders equity</x:v>
      </x:c>
      <x:c r="R2635" s="2" t="str"/>
      <x:c r="S2635" s="2" t="str"/>
      <x:c r="T2635" s="2" t="str"/>
    </x:row>
    <x:row r="2636" ht="24" customHeight="1">
      <x:c r="C2636" s="2" t="str">
        <x:v>Historical Inputs!F2636</x:v>
      </x:c>
      <x:c r="D2636" s="2" t="str">
        <x:v>MS</x:v>
      </x:c>
      <x:c r="E2636" s="2" t="str">
        <x:v>FY2020</x:v>
      </x:c>
      <x:c r="F2636" s="2" t="str">
        <x:v>goodwill</x:v>
      </x:c>
      <x:c r="G2636" s="2" t="n">
        <x:v>11635</x:v>
      </x:c>
      <x:c r="H2636" s="2" t="str">
        <x:v>USD</x:v>
      </x:c>
      <x:c r="I2636" s="2" t="str">
        <x:v>2020-12-31</x:v>
      </x:c>
      <x:c r="J2636" s="2" t="str">
        <x:v>2023-02-24</x:v>
      </x:c>
      <x:c r="K2636" s="2" t="str">
        <x:v>0000895421-23-000284</x:v>
      </x:c>
      <x:c r="L2636" s="2" t="str">
        <x:v>data/raw/filings/MS_0000895421-23-000284_ms-20221231.htm</x:v>
      </x:c>
      <x:c r="M2636" s="2" t="str">
        <x:v>https://www.sec.gov/Archives/edgar/data/895421/000089542123000284/ms-20221231.htm</x:v>
      </x:c>
      <x:c r="N2636" s="2" t="str">
        <x:v>id3VybDovL2RvY3MudjEvZG9jOjJmNjk3NWE1NjM2MDRiMGNiMWJmZmEwMGE1MGRiM2VkL3NlYzoyZjY5NzVhNTYzNjA0YjBjYjFiZmZhMDBhNTBkYjNlZF8xNTcvZnJhZzpiOGRiMTE3MGQ3Y2M0MzE4OTRjMDJkMWZkZTQ5OWM5OS90YWJsZTo2ZTYzOWRhNDNhOGU0NmUyODk4M2YyYzgxOWJkMzExYi90YWJsZXJhbmdlOjZlNjM5ZGE0M2E4ZTQ2ZTI4OTgzZjJjODE5YmQzMTFiXzEtNC0xLTEtMA_63154efc-7de8-4478-8616-69bab43f2b1c</x:v>
      </x:c>
      <x:c r="O2636" s="2" t="str"/>
      <x:c r="P2636" s="2" t="str">
        <x:v>Exact XBRL anchor</x:v>
      </x:c>
      <x:c r="Q2636" s="2" t="str">
        <x:v>Goodwill</x:v>
      </x:c>
      <x:c r="R2636" s="2" t="str">
        <x:v>highlighted/MS_0000895421-23-000284_ms-20221231.htm</x:v>
      </x:c>
      <x:c r="S2636" s="2" t="str"/>
      <x:c r="T2636" s="2" t="str"/>
    </x:row>
    <x:row r="2637" ht="24" customHeight="1">
      <x:c r="C2637" s="2" t="str">
        <x:v>Historical Inputs!F2637</x:v>
      </x:c>
      <x:c r="D2637" s="2" t="str">
        <x:v>MS</x:v>
      </x:c>
      <x:c r="E2637" s="2" t="str">
        <x:v>FY2020</x:v>
      </x:c>
      <x:c r="F2637" s="2" t="str">
        <x:v>intangibles</x:v>
      </x:c>
      <x:c r="G2637" s="2" t="n">
        <x:v>4980</x:v>
      </x:c>
      <x:c r="H2637" s="2" t="str">
        <x:v>USD</x:v>
      </x:c>
      <x:c r="I2637" s="2" t="str">
        <x:v>2020-12-31</x:v>
      </x:c>
      <x:c r="J2637" s="2" t="str">
        <x:v>2023-02-24</x:v>
      </x:c>
      <x:c r="K2637" s="2" t="str">
        <x:v>0000895421-23-000284</x:v>
      </x:c>
      <x:c r="L2637" s="2" t="str">
        <x:v>data/raw/filings/MS_0000895421-23-000284_ms-20221231.htm</x:v>
      </x:c>
      <x:c r="M2637" s="2" t="str">
        <x:v>https://www.sec.gov/Archives/edgar/data/895421/000089542123000284/ms-20221231.htm</x:v>
      </x:c>
      <x:c r="N2637" s="2" t="str">
        <x:v>id3VybDovL2RvY3MudjEvZG9jOjJmNjk3NWE1NjM2MDRiMGNiMWJmZmEwMGE1MGRiM2VkL3NlYzoyZjY5NzVhNTYzNjA0YjBjYjFiZmZhMDBhNTBkYjNlZF8xNTcvZnJhZzpiOGRiMTE3MGQ3Y2M0MzE4OTRjMDJkMWZkZTQ5OWM5OS90YWJsZTo0ZTk4NmQwZWUxMmU0MTVhYTI3NTM3ZjZiYTdjMzRkNC90YWJsZXJhbmdlOjRlOTg2ZDBlZTEyZTQxNWFhMjc1MzdmNmJhN2MzNGQ0XzEtNC0xLTEtMA_989db224-97c2-4db1-a5bd-5e70997aaca9</x:v>
      </x:c>
      <x:c r="O2637" s="2" t="str"/>
      <x:c r="P2637" s="2" t="str">
        <x:v>Exact XBRL anchor</x:v>
      </x:c>
      <x:c r="Q2637" s="2" t="str">
        <x:v>Other intangible assets excluding goodwill</x:v>
      </x:c>
      <x:c r="R2637" s="2" t="str">
        <x:v>highlighted/MS_0000895421-23-000284_ms-20221231.htm</x:v>
      </x:c>
      <x:c r="S2637" s="2" t="str"/>
      <x:c r="T2637" s="2" t="str"/>
    </x:row>
    <x:row r="2638" ht="24" customHeight="1">
      <x:c r="C2638" s="2" t="str">
        <x:v>Historical Inputs!F2638</x:v>
      </x:c>
      <x:c r="D2638" s="2" t="str">
        <x:v>MS</x:v>
      </x:c>
      <x:c r="E2638" s="2" t="str">
        <x:v>FY2020</x:v>
      </x:c>
      <x:c r="F2638" s="2" t="str">
        <x:v>intangibles_total</x:v>
      </x:c>
      <x:c r="G2638" s="2" t="str">
        <x:v>n.a.</x:v>
      </x:c>
      <x:c r="H2638" s="2" t="str">
        <x:v>USDm</x:v>
      </x:c>
      <x:c r="I2638" s="2" t="str">
        <x:v>2020-12-31</x:v>
      </x:c>
      <x:c r="J2638" s="2" t="str"/>
      <x:c r="K2638" s="2" t="str"/>
      <x:c r="L2638" s="2" t="str"/>
      <x:c r="M2638" s="2" t="str"/>
      <x:c r="N2638" s="2" t="str"/>
      <x:c r="O2638" s="2" t="str"/>
      <x:c r="P2638" s="2" t="str">
        <x:v>Not reported / unavailable</x:v>
      </x:c>
      <x:c r="Q2638" s="2" t="str">
        <x:v>Reported goodwill and intangible assets combined</x:v>
      </x:c>
      <x:c r="R2638" s="2" t="str"/>
      <x:c r="S2638" s="2" t="str"/>
      <x:c r="T2638" s="2" t="str"/>
    </x:row>
    <x:row r="2639" ht="24" customHeight="1">
      <x:c r="C2639" s="2" t="str">
        <x:v>Historical Inputs!F2639</x:v>
      </x:c>
      <x:c r="D2639" s="2" t="str">
        <x:v>MS</x:v>
      </x:c>
      <x:c r="E2639" s="2" t="str">
        <x:v>FY2020</x:v>
      </x:c>
      <x:c r="F2639" s="2" t="str">
        <x:v>shares_end</x:v>
      </x:c>
      <x:c r="G2639" s="2" t="n">
        <x:v>1810</x:v>
      </x:c>
      <x:c r="H2639" s="2" t="str">
        <x:v>shares</x:v>
      </x:c>
      <x:c r="I2639" s="2" t="str">
        <x:v>2020-12-31</x:v>
      </x:c>
      <x:c r="J2639" s="2" t="str">
        <x:v>2023-02-24</x:v>
      </x:c>
      <x:c r="K2639" s="2" t="str">
        <x:v>0000895421-23-000284</x:v>
      </x:c>
      <x:c r="L2639" s="2" t="str">
        <x:v>data/raw/filings/MS_0000895421-23-000284_ms-20221231.htm</x:v>
      </x:c>
      <x:c r="M2639" s="2" t="str">
        <x:v>https://www.sec.gov/Archives/edgar/data/895421/000089542123000284/ms-20221231.htm</x:v>
      </x:c>
      <x:c r="N2639" s="2" t="str">
        <x:v>id3VybDovL2RvY3MudjEvZG9jOjJmNjk3NWE1NjM2MDRiMGNiMWJmZmEwMGE1MGRiM2VkL3NlYzoyZjY5NzVhNTYzNjA0YjBjYjFiZmZhMDBhNTBkYjNlZF8xODEvZnJhZzo5NzI3NjY3MzVkMDk0MmUxYTEwMzI5NjU2MzQ2MjczYi90YWJsZTo1MWQ3NGM0OTA5NzM0MzJlYjc2ZWQxNTA0YmM0MzIxMC90YWJsZXJhbmdlOjUxZDc0YzQ5MDk3MzQzMmViNzZlZDE1MDRiYzQzMjEwXzEtMi0xLTEtMA_93f2c3bf-3a6e-4937-975e-809c9991cea9</x:v>
      </x:c>
      <x:c r="O2639" s="2" t="str"/>
      <x:c r="P2639" s="2" t="str">
        <x:v>Exact XBRL anchor</x:v>
      </x:c>
      <x:c r="Q2639" s="2" t="str">
        <x:v>Common Stock, Shares, Outstanding</x:v>
      </x:c>
      <x:c r="R2639" s="2" t="str">
        <x:v>highlighted/MS_0000895421-23-000284_ms-20221231.htm</x:v>
      </x:c>
      <x:c r="S2639" s="2" t="str"/>
      <x:c r="T2639" s="2" t="str"/>
    </x:row>
    <x:row r="2640" ht="24" customHeight="1">
      <x:c r="C2640" s="2" t="str">
        <x:v>Historical Inputs!F2640</x:v>
      </x:c>
      <x:c r="D2640" s="2" t="str">
        <x:v>MS</x:v>
      </x:c>
      <x:c r="E2640" s="2" t="str">
        <x:v>FY2020</x:v>
      </x:c>
      <x:c r="F2640" s="2" t="str">
        <x:v>shares_issued</x:v>
      </x:c>
      <x:c r="G2640" s="2" t="n">
        <x:v>2038.893979</x:v>
      </x:c>
      <x:c r="H2640" s="2" t="str">
        <x:v>shares</x:v>
      </x:c>
      <x:c r="I2640" s="2" t="str">
        <x:v>2020-12-31</x:v>
      </x:c>
      <x:c r="J2640" s="2" t="str">
        <x:v>2022-02-24</x:v>
      </x:c>
      <x:c r="K2640" s="2" t="str">
        <x:v>0000895421-22-000400</x:v>
      </x:c>
      <x:c r="L2640" s="2" t="str">
        <x:v>data/raw/filings/MS_0000895421-22-000400_ms-20211231.htm</x:v>
      </x:c>
      <x:c r="M2640" s="2" t="str">
        <x:v>https://www.sec.gov/Archives/edgar/data/895421/000089542122000400/ms-20211231.htm</x:v>
      </x:c>
      <x:c r="N2640" s="2" t="str"/>
      <x:c r="O2640" s="2" t="str"/>
      <x:c r="P2640" s="2" t="str">
        <x:v>Structured source retained; exact visible anchor requires review</x:v>
      </x:c>
      <x:c r="Q2640" s="2" t="str">
        <x:v>Common Stock, Shares, Issued</x:v>
      </x:c>
      <x:c r="R2640" s="2" t="str"/>
      <x:c r="S2640" s="2" t="str"/>
      <x:c r="T2640" s="2" t="str"/>
    </x:row>
    <x:row r="2641" ht="24" customHeight="1">
      <x:c r="C2641" s="2" t="str">
        <x:v>Historical Inputs!F2641</x:v>
      </x:c>
      <x:c r="D2641" s="2" t="str">
        <x:v>MS</x:v>
      </x:c>
      <x:c r="E2641" s="2" t="str">
        <x:v>FY2020</x:v>
      </x:c>
      <x:c r="F2641" s="2" t="str">
        <x:v>shares_treasury</x:v>
      </x:c>
      <x:c r="G2641" s="2" t="n">
        <x:v>229.269835</x:v>
      </x:c>
      <x:c r="H2641" s="2" t="str">
        <x:v>shares</x:v>
      </x:c>
      <x:c r="I2641" s="2" t="str">
        <x:v>2020-12-31</x:v>
      </x:c>
      <x:c r="J2641" s="2" t="str">
        <x:v>2022-02-24</x:v>
      </x:c>
      <x:c r="K2641" s="2" t="str">
        <x:v>0000895421-22-000400</x:v>
      </x:c>
      <x:c r="L2641" s="2" t="str">
        <x:v>data/raw/filings/MS_0000895421-22-000400_ms-20211231.htm</x:v>
      </x:c>
      <x:c r="M2641" s="2" t="str">
        <x:v>https://www.sec.gov/Archives/edgar/data/895421/000089542122000400/ms-20211231.htm</x:v>
      </x:c>
      <x:c r="N2641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1LTAtMS0xLTAvdGV4dHJlZ2lvbjo5M2RlYTljOGU0MzA0YWNhOGIwZTZmYzZjYzgzOTU3MV82NA_5809bed3-a3fa-4fe9-99fc-9321deada648</x:v>
      </x:c>
      <x:c r="O2641" s="2" t="str"/>
      <x:c r="P2641" s="2" t="str">
        <x:v>Exact XBRL anchor</x:v>
      </x:c>
      <x:c r="Q2641" s="2" t="str">
        <x:v>Treasury Stock, Shares</x:v>
      </x:c>
      <x:c r="R2641" s="2" t="str">
        <x:v>highlighted/MS_0000895421-22-000400_ms-20211231.htm</x:v>
      </x:c>
      <x:c r="S2641" s="2" t="str"/>
      <x:c r="T2641" s="2" t="str"/>
    </x:row>
    <x:row r="2642" ht="24" customHeight="1">
      <x:c r="C2642" s="2" t="str">
        <x:v>Historical Inputs!F2642</x:v>
      </x:c>
      <x:c r="D2642" s="2" t="str">
        <x:v>MS</x:v>
      </x:c>
      <x:c r="E2642" s="2" t="str">
        <x:v>FY2020</x:v>
      </x:c>
      <x:c r="F2642" s="2" t="str">
        <x:v>deposits</x:v>
      </x:c>
      <x:c r="G2642" s="2" t="n">
        <x:v>310782</x:v>
      </x:c>
      <x:c r="H2642" s="2" t="str">
        <x:v>USD</x:v>
      </x:c>
      <x:c r="I2642" s="2" t="str">
        <x:v>2020-12-31</x:v>
      </x:c>
      <x:c r="J2642" s="2" t="str">
        <x:v>2022-02-24</x:v>
      </x:c>
      <x:c r="K2642" s="2" t="str">
        <x:v>0000895421-22-000400</x:v>
      </x:c>
      <x:c r="L2642" s="2" t="str">
        <x:v>data/raw/filings/MS_0000895421-22-000400_ms-20211231.htm</x:v>
      </x:c>
      <x:c r="M2642" s="2" t="str">
        <x:v>https://www.sec.gov/Archives/edgar/data/895421/000089542122000400/ms-20211231.htm</x:v>
      </x:c>
      <x:c r="N2642" s="2" t="str">
        <x:v>id3VybDovL2RvY3MudjEvZG9jOjJmNjk3NWE1NjM2MDRiMGNiMWJmZmEwMGE1MGRiM2VkL3NlYzoyZjY5NzVhNTYzNjA0YjBjYjFiZmZhMDBhNTBkYjNlZF8xNjYvZnJhZzoxNmIxNjU1ZTc2ZTQ0NmUzOWRjZWVhNDYzOTZmOTVkYy90YWJsZTo3YmNmMGYyYmE1NzQ0NWZjOWI1YWMxMmM3MDIwMmY2MS90YWJsZXJhbmdlOjdiY2YwZjJiYTU3NDQ1ZmM5YjVhYzEyYzcwMjAyZjYxXzMtMi0xLTEtMA_0d6917f2-99ec-4720-8291-40af83a2ae5c</x:v>
      </x:c>
      <x:c r="O2642" s="2" t="str"/>
      <x:c r="P2642" s="2" t="str">
        <x:v>Exact XBRL anchor</x:v>
      </x:c>
      <x:c r="Q2642" s="2" t="str">
        <x:v>Deposits</x:v>
      </x:c>
      <x:c r="R2642" s="2" t="str">
        <x:v>highlighted/MS_0000895421-22-000400_ms-20211231.htm</x:v>
      </x:c>
      <x:c r="S2642" s="2" t="str"/>
      <x:c r="T2642" s="2" t="str"/>
    </x:row>
    <x:row r="2643" ht="24" customHeight="1">
      <x:c r="C2643" s="2" t="str">
        <x:v>Historical Inputs!F2643</x:v>
      </x:c>
      <x:c r="D2643" s="2" t="str">
        <x:v>MS</x:v>
      </x:c>
      <x:c r="E2643" s="2" t="str">
        <x:v>FY2020</x:v>
      </x:c>
      <x:c r="F2643" s="2" t="str">
        <x:v>loans_gross</x:v>
      </x:c>
      <x:c r="G2643" s="2" t="str">
        <x:v>n.a.</x:v>
      </x:c>
      <x:c r="H2643" s="2" t="str">
        <x:v>USDm</x:v>
      </x:c>
      <x:c r="I2643" s="2" t="str">
        <x:v>2020-12-31</x:v>
      </x:c>
      <x:c r="J2643" s="2" t="str"/>
      <x:c r="K2643" s="2" t="str"/>
      <x:c r="L2643" s="2" t="str"/>
      <x:c r="M2643" s="2" t="str"/>
      <x:c r="N2643" s="2" t="str"/>
      <x:c r="O2643" s="2" t="str"/>
      <x:c r="P2643" s="2" t="str">
        <x:v>Not reported / unavailable</x:v>
      </x:c>
      <x:c r="Q2643" s="2" t="str">
        <x:v>Gross loans and leases selected definition</x:v>
      </x:c>
      <x:c r="R2643" s="2" t="str"/>
      <x:c r="S2643" s="2" t="str"/>
      <x:c r="T2643" s="2" t="str"/>
    </x:row>
    <x:row r="2644" ht="24" customHeight="1">
      <x:c r="C2644" s="2" t="str">
        <x:v>Historical Inputs!F2644</x:v>
      </x:c>
      <x:c r="D2644" s="2" t="str">
        <x:v>MS</x:v>
      </x:c>
      <x:c r="E2644" s="2" t="str">
        <x:v>FY2020</x:v>
      </x:c>
      <x:c r="F2644" s="2" t="str">
        <x:v>loans_net</x:v>
      </x:c>
      <x:c r="G2644" s="2" t="str">
        <x:v>n.a.</x:v>
      </x:c>
      <x:c r="H2644" s="2" t="str">
        <x:v>USDm</x:v>
      </x:c>
      <x:c r="I2644" s="2" t="str">
        <x:v>2020-12-31</x:v>
      </x:c>
      <x:c r="J2644" s="2" t="str"/>
      <x:c r="K2644" s="2" t="str"/>
      <x:c r="L2644" s="2" t="str"/>
      <x:c r="M2644" s="2" t="str"/>
      <x:c r="N2644" s="2" t="str"/>
      <x:c r="O2644" s="2" t="str"/>
      <x:c r="P2644" s="2" t="str">
        <x:v>Not reported / unavailable</x:v>
      </x:c>
      <x:c r="Q2644" s="2" t="str">
        <x:v>Net loans after allowance selected definition</x:v>
      </x:c>
      <x:c r="R2644" s="2" t="str"/>
      <x:c r="S2644" s="2" t="str"/>
      <x:c r="T2644" s="2" t="str"/>
    </x:row>
    <x:row r="2645" ht="24" customHeight="1">
      <x:c r="C2645" s="2" t="str">
        <x:v>Historical Inputs!F2645</x:v>
      </x:c>
      <x:c r="D2645" s="2" t="str">
        <x:v>MS</x:v>
      </x:c>
      <x:c r="E2645" s="2" t="str">
        <x:v>FY2020</x:v>
      </x:c>
      <x:c r="F2645" s="2" t="str">
        <x:v>allowance</x:v>
      </x:c>
      <x:c r="G2645" s="2" t="n">
        <x:v>835</x:v>
      </x:c>
      <x:c r="H2645" s="2" t="str">
        <x:v>USD</x:v>
      </x:c>
      <x:c r="I2645" s="2" t="str">
        <x:v>2020-12-31</x:v>
      </x:c>
      <x:c r="J2645" s="2" t="str">
        <x:v>2024-02-22</x:v>
      </x:c>
      <x:c r="K2645" s="2" t="str">
        <x:v>0000895421-24-000300</x:v>
      </x:c>
      <x:c r="L2645" s="2" t="str">
        <x:v>data/raw/filings/MS_0000895421-24-000300_ms-20231231.htm</x:v>
      </x:c>
      <x:c r="M2645" s="2" t="str">
        <x:v>https://www.sec.gov/Archives/edgar/data/895421/000089542124000300/ms-20231231.htm</x:v>
      </x:c>
      <x:c r="N2645" s="2" t="str">
        <x:v>f-3650</x:v>
      </x:c>
      <x:c r="O2645" s="2" t="str"/>
      <x:c r="P2645" s="2" t="str">
        <x:v>Exact XBRL anchor</x:v>
      </x:c>
      <x:c r="Q2645" s="2" t="str">
        <x:v>Loan allowance for credit losses</x:v>
      </x:c>
      <x:c r="R2645" s="2" t="str">
        <x:v>highlighted/MS_0000895421-24-000300_ms-20231231.htm</x:v>
      </x:c>
      <x:c r="S2645" s="2" t="str"/>
      <x:c r="T2645" s="2" t="str"/>
    </x:row>
    <x:row r="2646" ht="24" customHeight="1">
      <x:c r="C2646" s="2" t="str">
        <x:v>Historical Inputs!F2646</x:v>
      </x:c>
      <x:c r="D2646" s="2" t="str">
        <x:v>MS</x:v>
      </x:c>
      <x:c r="E2646" s="2" t="str">
        <x:v>FY2020</x:v>
      </x:c>
      <x:c r="F2646" s="2" t="str">
        <x:v>nonaccrual</x:v>
      </x:c>
      <x:c r="G2646" s="2" t="str">
        <x:v>n.a.</x:v>
      </x:c>
      <x:c r="H2646" s="2" t="str">
        <x:v>USDm</x:v>
      </x:c>
      <x:c r="I2646" s="2" t="str">
        <x:v>2020-12-31</x:v>
      </x:c>
      <x:c r="J2646" s="2" t="str"/>
      <x:c r="K2646" s="2" t="str"/>
      <x:c r="L2646" s="2" t="str"/>
      <x:c r="M2646" s="2" t="str"/>
      <x:c r="N2646" s="2" t="str"/>
      <x:c r="O2646" s="2" t="str"/>
      <x:c r="P2646" s="2" t="str">
        <x:v>Not reported / unavailable</x:v>
      </x:c>
      <x:c r="Q2646" s="2" t="str">
        <x:v>Nonaccrual</x:v>
      </x:c>
      <x:c r="R2646" s="2" t="str"/>
      <x:c r="S2646" s="2" t="str"/>
      <x:c r="T2646" s="2" t="str"/>
    </x:row>
    <x:row r="2647" ht="24" customHeight="1">
      <x:c r="C2647" s="2" t="str">
        <x:v>Historical Inputs!F2647</x:v>
      </x:c>
      <x:c r="D2647" s="2" t="str">
        <x:v>MS</x:v>
      </x:c>
      <x:c r="E2647" s="2" t="str">
        <x:v>FY2020</x:v>
      </x:c>
      <x:c r="F2647" s="2" t="str">
        <x:v>cash</x:v>
      </x:c>
      <x:c r="G2647" s="2" t="n">
        <x:v>105654</x:v>
      </x:c>
      <x:c r="H2647" s="2" t="str">
        <x:v>USD</x:v>
      </x:c>
      <x:c r="I2647" s="2" t="str">
        <x:v>2020-12-31</x:v>
      </x:c>
      <x:c r="J2647" s="2" t="str">
        <x:v>2022-02-24</x:v>
      </x:c>
      <x:c r="K2647" s="2" t="str">
        <x:v>0000895421-22-000400</x:v>
      </x:c>
      <x:c r="L2647" s="2" t="str">
        <x:v>data/raw/filings/MS_0000895421-22-000400_ms-20211231.htm</x:v>
      </x:c>
      <x:c r="M2647" s="2" t="str">
        <x:v>https://www.sec.gov/Archives/edgar/data/895421/000089542122000400/ms-20211231.htm</x:v>
      </x:c>
      <x:c r="N2647" s="2" t="str">
        <x:v>id3VybDovL2RvY3MudjEvZG9jOjJmNjk3NWE1NjM2MDRiMGNiMWJmZmEwMGE1MGRiM2VkL3NlYzoyZjY5NzVhNTYzNjA0YjBjYjFiZmZhMDBhNTBkYjNlZF8xMzYvZnJhZzpiNTJhZGMzOGZkYmM0NjA0YTcwZDE0ZTc1NmM4NWVjYy90YWJsZTplZWQyYzQ1MzIyMWI0MzljYjQyYzlmM2Y3ZjMwODFiZi90YWJsZXJhbmdlOmVlZDJjNDUzMjIxYjQzOWNiNDJjOWYzZjdmMzA4MWJmXzMtMi0xLTEtMA_361834fc-b6c0-426c-9c77-6d110488f71a</x:v>
      </x:c>
      <x:c r="O2647" s="2" t="str"/>
      <x:c r="P2647" s="2" t="str">
        <x:v>Exact XBRL anchor</x:v>
      </x:c>
      <x:c r="Q2647" s="2" t="str">
        <x:v>Cash and Cash Equivalents, at Carrying Value</x:v>
      </x:c>
      <x:c r="R2647" s="2" t="str">
        <x:v>highlighted/MS_0000895421-22-000400_ms-20211231.htm</x:v>
      </x:c>
      <x:c r="S2647" s="2" t="str"/>
      <x:c r="T2647" s="2" t="str"/>
    </x:row>
    <x:row r="2648" ht="24" customHeight="1">
      <x:c r="C2648" s="2" t="str">
        <x:v>Historical Inputs!F2648</x:v>
      </x:c>
      <x:c r="D2648" s="2" t="str">
        <x:v>MS</x:v>
      </x:c>
      <x:c r="E2648" s="2" t="str">
        <x:v>FY2020</x:v>
      </x:c>
      <x:c r="F2648" s="2" t="str">
        <x:v>aoci</x:v>
      </x:c>
      <x:c r="G2648" s="2" t="n">
        <x:v>-1962</x:v>
      </x:c>
      <x:c r="H2648" s="2" t="str">
        <x:v>USD</x:v>
      </x:c>
      <x:c r="I2648" s="2" t="str">
        <x:v>2020-12-31</x:v>
      </x:c>
      <x:c r="J2648" s="2" t="str">
        <x:v>2022-02-24</x:v>
      </x:c>
      <x:c r="K2648" s="2" t="str">
        <x:v>0000895421-22-000400</x:v>
      </x:c>
      <x:c r="L2648" s="2" t="str">
        <x:v>data/raw/filings/MS_0000895421-22-000400_ms-20211231.htm</x:v>
      </x:c>
      <x:c r="M2648" s="2" t="str">
        <x:v>https://www.sec.gov/Archives/edgar/data/895421/000089542122000400/ms-20211231.htm</x:v>
      </x:c>
      <x:c r="N2648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0LTItMS0xLTA_3b03cce3-0f78-42b9-b3b9-03ea0de9114a</x:v>
      </x:c>
      <x:c r="O2648" s="2" t="str"/>
      <x:c r="P2648" s="2" t="str">
        <x:v>Exact XBRL anchor</x:v>
      </x:c>
      <x:c r="Q2648" s="2" t="str">
        <x:v>Accumulated Other Comprehensive Income (Loss), Net of Tax</x:v>
      </x:c>
      <x:c r="R2648" s="2" t="str">
        <x:v>highlighted/MS_0000895421-22-000400_ms-20211231.htm</x:v>
      </x:c>
      <x:c r="S2648" s="2" t="str"/>
      <x:c r="T2648" s="2" t="str"/>
    </x:row>
    <x:row r="2649" ht="24" customHeight="1">
      <x:c r="C2649" s="2" t="str">
        <x:v>Historical Inputs!F2649</x:v>
      </x:c>
      <x:c r="D2649" s="2" t="str">
        <x:v>MS</x:v>
      </x:c>
      <x:c r="E2649" s="2" t="str">
        <x:v>FY2020</x:v>
      </x:c>
      <x:c r="F2649" s="2" t="str">
        <x:v>nii</x:v>
      </x:c>
      <x:c r="G2649" s="2" t="n">
        <x:v>6313</x:v>
      </x:c>
      <x:c r="H2649" s="2" t="str">
        <x:v>USD</x:v>
      </x:c>
      <x:c r="I2649" s="2" t="str">
        <x:v>2020-12-31</x:v>
      </x:c>
      <x:c r="J2649" s="2" t="str">
        <x:v>2023-02-24</x:v>
      </x:c>
      <x:c r="K2649" s="2" t="str">
        <x:v>0000895421-23-000284</x:v>
      </x:c>
      <x:c r="L2649" s="2" t="str">
        <x:v>data/raw/filings/MS_0000895421-23-000284_ms-20221231.htm</x:v>
      </x:c>
      <x:c r="M2649" s="2" t="str">
        <x:v>https://www.sec.gov/Archives/edgar/data/895421/000089542123000284/ms-20221231.htm</x:v>
      </x:c>
      <x:c r="N2649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xLTUtMS0xLTA_dd2b2e4a-48af-44a8-a6ba-45ff0a51c865</x:v>
      </x:c>
      <x:c r="O2649" s="2" t="str"/>
      <x:c r="P2649" s="2" t="str">
        <x:v>Exact XBRL anchor</x:v>
      </x:c>
      <x:c r="Q2649" s="2" t="str">
        <x:v>Interest Income (Expense), Net</x:v>
      </x:c>
      <x:c r="R2649" s="2" t="str">
        <x:v>highlighted/MS_0000895421-23-000284_ms-20221231.htm</x:v>
      </x:c>
      <x:c r="S2649" s="2" t="str"/>
      <x:c r="T2649" s="2" t="str"/>
    </x:row>
    <x:row r="2650" ht="24" customHeight="1">
      <x:c r="C2650" s="2" t="str">
        <x:v>Historical Inputs!F2650</x:v>
      </x:c>
      <x:c r="D2650" s="2" t="str">
        <x:v>MS</x:v>
      </x:c>
      <x:c r="E2650" s="2" t="str">
        <x:v>FY2020</x:v>
      </x:c>
      <x:c r="F2650" s="2" t="str">
        <x:v>noninterest_income</x:v>
      </x:c>
      <x:c r="G2650" s="2" t="n">
        <x:v>42444</x:v>
      </x:c>
      <x:c r="H2650" s="2" t="str">
        <x:v>USD</x:v>
      </x:c>
      <x:c r="I2650" s="2" t="str">
        <x:v>2020-12-31</x:v>
      </x:c>
      <x:c r="J2650" s="2" t="str">
        <x:v>2023-02-24</x:v>
      </x:c>
      <x:c r="K2650" s="2" t="str">
        <x:v>0000895421-23-000284</x:v>
      </x:c>
      <x:c r="L2650" s="2" t="str">
        <x:v>data/raw/filings/MS_0000895421-23-000284_ms-20221231.htm</x:v>
      </x:c>
      <x:c r="M2650" s="2" t="str">
        <x:v>https://www.sec.gov/Archives/edgar/data/895421/000089542123000284/ms-20221231.htm</x:v>
      </x:c>
      <x:c r="N2650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gtNS0xLTEtMA_6c98aa5c-b65e-4432-960f-f1ea96f5c7aa</x:v>
      </x:c>
      <x:c r="O2650" s="2" t="str"/>
      <x:c r="P2650" s="2" t="str">
        <x:v>Exact XBRL anchor</x:v>
      </x:c>
      <x:c r="Q2650" s="2" t="str">
        <x:v>Noninterest Income</x:v>
      </x:c>
      <x:c r="R2650" s="2" t="str">
        <x:v>highlighted/MS_0000895421-23-000284_ms-20221231.htm</x:v>
      </x:c>
      <x:c r="S2650" s="2" t="str"/>
      <x:c r="T2650" s="2" t="str"/>
    </x:row>
    <x:row r="2651" ht="24" customHeight="1">
      <x:c r="C2651" s="2" t="str">
        <x:v>Historical Inputs!F2651</x:v>
      </x:c>
      <x:c r="D2651" s="2" t="str">
        <x:v>MS</x:v>
      </x:c>
      <x:c r="E2651" s="2" t="str">
        <x:v>FY2020</x:v>
      </x:c>
      <x:c r="F2651" s="2" t="str">
        <x:v>revenue_reported</x:v>
      </x:c>
      <x:c r="G2651" s="2" t="n">
        <x:v>48757</x:v>
      </x:c>
      <x:c r="H2651" s="2" t="str">
        <x:v>USD</x:v>
      </x:c>
      <x:c r="I2651" s="2" t="str">
        <x:v>2020-12-31</x:v>
      </x:c>
      <x:c r="J2651" s="2" t="str">
        <x:v>2023-02-24</x:v>
      </x:c>
      <x:c r="K2651" s="2" t="str">
        <x:v>0000895421-23-000284</x:v>
      </x:c>
      <x:c r="L2651" s="2" t="str">
        <x:v>data/raw/filings/MS_0000895421-23-000284_ms-20221231.htm</x:v>
      </x:c>
      <x:c r="M2651" s="2" t="str">
        <x:v>https://www.sec.gov/Archives/edgar/data/895421/000089542123000284/ms-20221231.htm</x:v>
      </x:c>
      <x:c r="N2651" s="2" t="str">
        <x:v>id3VybDovL2RvY3MudjEvZG9jOjJmNjk3NWE1NjM2MDRiMGNiMWJmZmEwMGE1MGRiM2VkL3NlYzoyZjY5NzVhNTYzNjA0YjBjYjFiZmZhMDBhNTBkYjNlZF8xOTYvZnJhZzoxMDQ3MzAyYzE4NDk0YmQ4OWJiNDhkYmM2M2QwMjUzOC90YWJsZTpjZjUzZGJkMjYzMzk0MDEzOTQ5YmY0MDUxZTY3NzY3Zi90YWJsZXJhbmdlOmNmNTNkYmQyNjMzOTQwMTM5NDliZjQwNTFlNjc3NjdmXzQtMy0xLTEtMA_eb6e3dd4-14c4-43a1-a0ff-737459b44da2</x:v>
      </x:c>
      <x:c r="O2651" s="2" t="str"/>
      <x:c r="P2651" s="2" t="str">
        <x:v>Exact XBRL anchor</x:v>
      </x:c>
      <x:c r="Q2651" s="2" t="str">
        <x:v>Revenues, Net of Interest Expense</x:v>
      </x:c>
      <x:c r="R2651" s="2" t="str">
        <x:v>highlighted/MS_0000895421-23-000284_ms-20221231.htm</x:v>
      </x:c>
      <x:c r="S2651" s="2" t="str"/>
      <x:c r="T2651" s="2" t="str"/>
    </x:row>
    <x:row r="2652" ht="24" customHeight="1">
      <x:c r="C2652" s="2" t="str">
        <x:v>Historical Inputs!F2652</x:v>
      </x:c>
      <x:c r="D2652" s="2" t="str">
        <x:v>MS</x:v>
      </x:c>
      <x:c r="E2652" s="2" t="str">
        <x:v>FY2020</x:v>
      </x:c>
      <x:c r="F2652" s="2" t="str">
        <x:v>opex</x:v>
      </x:c>
      <x:c r="G2652" s="2" t="n">
        <x:v>33578</x:v>
      </x:c>
      <x:c r="H2652" s="2" t="str">
        <x:v>USD</x:v>
      </x:c>
      <x:c r="I2652" s="2" t="str">
        <x:v>2020-12-31</x:v>
      </x:c>
      <x:c r="J2652" s="2" t="str">
        <x:v>2023-02-24</x:v>
      </x:c>
      <x:c r="K2652" s="2" t="str">
        <x:v>0000895421-23-000284</x:v>
      </x:c>
      <x:c r="L2652" s="2" t="str">
        <x:v>data/raw/filings/MS_0000895421-23-000284_ms-20221231.htm</x:v>
      </x:c>
      <x:c r="M2652" s="2" t="str">
        <x:v>https://www.sec.gov/Archives/edgar/data/895421/000089542123000284/ms-20221231.htm</x:v>
      </x:c>
      <x:c r="N2652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2LTUtMS0xLTMwODYxNg_9e85fc71-c620-4d67-8698-2ea02c6c56b0</x:v>
      </x:c>
      <x:c r="O2652" s="2" t="str"/>
      <x:c r="P2652" s="2" t="str">
        <x:v>Exact XBRL anchor</x:v>
      </x:c>
      <x:c r="Q2652" s="2" t="str">
        <x:v>Noninterest Expense</x:v>
      </x:c>
      <x:c r="R2652" s="2" t="str">
        <x:v>highlighted/MS_0000895421-23-000284_ms-20221231.htm</x:v>
      </x:c>
      <x:c r="S2652" s="2" t="str"/>
      <x:c r="T2652" s="2" t="str"/>
    </x:row>
    <x:row r="2653" ht="24" customHeight="1">
      <x:c r="C2653" s="2" t="str">
        <x:v>Historical Inputs!F2653</x:v>
      </x:c>
      <x:c r="D2653" s="2" t="str">
        <x:v>MS</x:v>
      </x:c>
      <x:c r="E2653" s="2" t="str">
        <x:v>FY2020</x:v>
      </x:c>
      <x:c r="F2653" s="2" t="str">
        <x:v>provision</x:v>
      </x:c>
      <x:c r="G2653" s="2" t="n">
        <x:v>558</x:v>
      </x:c>
      <x:c r="H2653" s="2" t="str">
        <x:v>USD</x:v>
      </x:c>
      <x:c r="I2653" s="2" t="str">
        <x:v>2020-12-31</x:v>
      </x:c>
      <x:c r="J2653" s="2" t="str">
        <x:v>2022-02-24</x:v>
      </x:c>
      <x:c r="K2653" s="2" t="str">
        <x:v>0000895421-22-000400</x:v>
      </x:c>
      <x:c r="L2653" s="2" t="str">
        <x:v>data/raw/filings/MS_0000895421-22-000400_ms-20211231.htm</x:v>
      </x:c>
      <x:c r="M2653" s="2" t="str">
        <x:v>https://www.sec.gov/Archives/edgar/data/895421/000089542122000400/ms-20211231.htm</x:v>
      </x:c>
      <x:c r="N2653" s="2" t="str">
        <x:v>id3VybDovL2RvY3MudjEvZG9jOjJmNjk3NWE1NjM2MDRiMGNiMWJmZmEwMGE1MGRiM2VkL3NlYzoyZjY5NzVhNTYzNjA0YjBjYjFiZmZhMDBhNTBkYjNlZF8xNTQvZnJhZzo4ZDIyOTZjNWViNjI0ZjBmODE3YjBmZjc3NjM4MzAxMy90YWJsZTo0ZWM1MDdlN2U5YTU0N2E5YjA2MmE2NTk5Mzc0NzNiYy90YWJsZXJhbmdlOjRlYzUwN2U3ZTlhNTQ3YTliMDYyYTY1OTkzNzQ3M2JjXzUtNi0xLTEtMA_e518750f-fa93-402b-9ffb-9fddf3133576</x:v>
      </x:c>
      <x:c r="O2653" s="2" t="str"/>
      <x:c r="P2653" s="2" t="str">
        <x:v>Exact XBRL anchor</x:v>
      </x:c>
      <x:c r="Q2653" s="2" t="str">
        <x:v>Provision for Loan and Lease Losses</x:v>
      </x:c>
      <x:c r="R2653" s="2" t="str">
        <x:v>highlighted/MS_0000895421-22-000400_ms-20211231.htm</x:v>
      </x:c>
      <x:c r="S2653" s="2" t="str"/>
      <x:c r="T2653" s="2" t="str"/>
    </x:row>
    <x:row r="2654" ht="24" customHeight="1">
      <x:c r="C2654" s="2" t="str">
        <x:v>Historical Inputs!F2654</x:v>
      </x:c>
      <x:c r="D2654" s="2" t="str">
        <x:v>MS</x:v>
      </x:c>
      <x:c r="E2654" s="2" t="str">
        <x:v>FY2020</x:v>
      </x:c>
      <x:c r="F2654" s="2" t="str">
        <x:v>pretax</x:v>
      </x:c>
      <x:c r="G2654" s="2" t="n">
        <x:v>14418</x:v>
      </x:c>
      <x:c r="H2654" s="2" t="str">
        <x:v>USD</x:v>
      </x:c>
      <x:c r="I2654" s="2" t="str">
        <x:v>2020-12-31</x:v>
      </x:c>
      <x:c r="J2654" s="2" t="str">
        <x:v>2023-02-24</x:v>
      </x:c>
      <x:c r="K2654" s="2" t="str">
        <x:v>0000895421-23-000284</x:v>
      </x:c>
      <x:c r="L2654" s="2" t="str">
        <x:v>data/raw/filings/MS_0000895421-23-000284_ms-20221231.htm</x:v>
      </x:c>
      <x:c r="M2654" s="2" t="str">
        <x:v>https://www.sec.gov/Archives/edgar/data/895421/000089542123000284/ms-20221231.htm</x:v>
      </x:c>
      <x:c r="N2654" s="2" t="str">
        <x:v>id3VybDovL2RvY3MudjEvZG9jOjJmNjk3NWE1NjM2MDRiMGNiMWJmZmEwMGE1MGRiM2VkL3NlYzoyZjY5NzVhNTYzNjA0YjBjYjFiZmZhMDBhNTBkYjNlZF8xOTYvZnJhZzoxMDQ3MzAyYzE4NDk0YmQ4OWJiNDhkYmM2M2QwMjUzOC90YWJsZTowYmZlYTk0MmQzMzQ0MDdkOTM4NTM5NWQxYTg2MzY4Zi90YWJsZXJhbmdlOjBiZmVhOTQyZDMzNDQwN2Q5Mzg1Mzk1ZDFhODYzNjhmXzMtMy0xLTEtMA_2e689504-5cb3-4290-a789-88df220e5878</x:v>
      </x:c>
      <x:c r="O2654" s="2" t="str"/>
      <x:c r="P2654" s="2" t="str">
        <x:v>Exact XBRL anchor</x:v>
      </x:c>
      <x:c r="Q2654" s="2" t="str">
        <x:v>Income (Loss) from Continuing Operations before Income Taxes, Noncontrolling Interest</x:v>
      </x:c>
      <x:c r="R2654" s="2" t="str">
        <x:v>highlighted/MS_0000895421-23-000284_ms-20221231.htm</x:v>
      </x:c>
      <x:c r="S2654" s="2" t="str"/>
      <x:c r="T2654" s="2" t="str"/>
    </x:row>
    <x:row r="2655" ht="24" customHeight="1">
      <x:c r="C2655" s="2" t="str">
        <x:v>Historical Inputs!F2655</x:v>
      </x:c>
      <x:c r="D2655" s="2" t="str">
        <x:v>MS</x:v>
      </x:c>
      <x:c r="E2655" s="2" t="str">
        <x:v>FY2020</x:v>
      </x:c>
      <x:c r="F2655" s="2" t="str">
        <x:v>tax</x:v>
      </x:c>
      <x:c r="G2655" s="2" t="n">
        <x:v>3239</x:v>
      </x:c>
      <x:c r="H2655" s="2" t="str">
        <x:v>USD</x:v>
      </x:c>
      <x:c r="I2655" s="2" t="str">
        <x:v>2020-12-31</x:v>
      </x:c>
      <x:c r="J2655" s="2" t="str">
        <x:v>2023-02-24</x:v>
      </x:c>
      <x:c r="K2655" s="2" t="str">
        <x:v>0000895421-23-000284</x:v>
      </x:c>
      <x:c r="L2655" s="2" t="str">
        <x:v>data/raw/filings/MS_0000895421-23-000284_ms-20221231.htm</x:v>
      </x:c>
      <x:c r="M2655" s="2" t="str">
        <x:v>https://www.sec.gov/Archives/edgar/data/895421/000089542123000284/ms-20221231.htm</x:v>
      </x:c>
      <x:c r="N2655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0LTUtMS0xLTA_6b8d39d2-9fae-456f-a73a-63fb2110618d</x:v>
      </x:c>
      <x:c r="O2655" s="2" t="str"/>
      <x:c r="P2655" s="2" t="str">
        <x:v>Exact XBRL anchor</x:v>
      </x:c>
      <x:c r="Q2655" s="2" t="str">
        <x:v>Income Tax Expense (Benefit)</x:v>
      </x:c>
      <x:c r="R2655" s="2" t="str">
        <x:v>highlighted/MS_0000895421-23-000284_ms-20221231.htm</x:v>
      </x:c>
      <x:c r="S2655" s="2" t="str"/>
      <x:c r="T2655" s="2" t="str"/>
    </x:row>
    <x:row r="2656" ht="24" customHeight="1">
      <x:c r="C2656" s="2" t="str">
        <x:v>Historical Inputs!F2656</x:v>
      </x:c>
      <x:c r="D2656" s="2" t="str">
        <x:v>MS</x:v>
      </x:c>
      <x:c r="E2656" s="2" t="str">
        <x:v>FY2020</x:v>
      </x:c>
      <x:c r="F2656" s="2" t="str">
        <x:v>net_income</x:v>
      </x:c>
      <x:c r="G2656" s="2" t="n">
        <x:v>10996</x:v>
      </x:c>
      <x:c r="H2656" s="2" t="str">
        <x:v>USD</x:v>
      </x:c>
      <x:c r="I2656" s="2" t="str">
        <x:v>2020-12-31</x:v>
      </x:c>
      <x:c r="J2656" s="2" t="str">
        <x:v>2023-02-24</x:v>
      </x:c>
      <x:c r="K2656" s="2" t="str">
        <x:v>0000895421-23-000284</x:v>
      </x:c>
      <x:c r="L2656" s="2" t="str">
        <x:v>data/raw/filings/MS_0000895421-23-000284_ms-20221231.htm</x:v>
      </x:c>
      <x:c r="M2656" s="2" t="str">
        <x:v>https://www.sec.gov/Archives/edgar/data/895421/000089542123000284/ms-20221231.htm</x:v>
      </x:c>
      <x:c r="N2656" s="2" t="str">
        <x:v>id3VybDovL2RvY3MudjEvZG9jOjJmNjk3NWE1NjM2MDRiMGNiMWJmZmEwMGE1MGRiM2VkL3NlYzoyZjY5NzVhNTYzNjA0YjBjYjFiZmZhMDBhNTBkYjNlZF8xOTYvZnJhZzoxMDQ3MzAyYzE4NDk0YmQ4OWJiNDhkYmM2M2QwMjUzOC90YWJsZTpkNzM2MjQ2NzRlMzc0MjczODdmM2YwMTkzMzBjY2I0MC90YWJsZXJhbmdlOmQ3MzYyNDY3NGUzNzQyNzM4N2YzZjAxOTMzMGNjYjQwXzE5LTUtMS0xLTA_1cfe7c0b-a892-4430-affe-d2b013c4cf02</x:v>
      </x:c>
      <x:c r="O2656" s="2" t="str"/>
      <x:c r="P2656" s="2" t="str">
        <x:v>Exact XBRL anchor</x:v>
      </x:c>
      <x:c r="Q2656" s="2" t="str">
        <x:v>Net Income (Loss) Attributable to Parent</x:v>
      </x:c>
      <x:c r="R2656" s="2" t="str">
        <x:v>highlighted/MS_0000895421-23-000284_ms-20221231.htm</x:v>
      </x:c>
      <x:c r="S2656" s="2" t="str"/>
      <x:c r="T2656" s="2" t="str"/>
    </x:row>
    <x:row r="2657" ht="24" customHeight="1">
      <x:c r="C2657" s="2" t="str">
        <x:v>Historical Inputs!F2657</x:v>
      </x:c>
      <x:c r="D2657" s="2" t="str">
        <x:v>MS</x:v>
      </x:c>
      <x:c r="E2657" s="2" t="str">
        <x:v>FY2020</x:v>
      </x:c>
      <x:c r="F2657" s="2" t="str">
        <x:v>common_income</x:v>
      </x:c>
      <x:c r="G2657" s="2" t="n">
        <x:v>10500</x:v>
      </x:c>
      <x:c r="H2657" s="2" t="str">
        <x:v>USD</x:v>
      </x:c>
      <x:c r="I2657" s="2" t="str">
        <x:v>2020-12-31</x:v>
      </x:c>
      <x:c r="J2657" s="2" t="str">
        <x:v>2023-02-24</x:v>
      </x:c>
      <x:c r="K2657" s="2" t="str">
        <x:v>0000895421-23-000284</x:v>
      </x:c>
      <x:c r="L2657" s="2" t="str">
        <x:v>data/raw/filings/MS_0000895421-23-000284_ms-20221231.htm</x:v>
      </x:c>
      <x:c r="M2657" s="2" t="str">
        <x:v>https://www.sec.gov/Archives/edgar/data/895421/000089542123000284/ms-20221231.htm</x:v>
      </x:c>
      <x:c r="N2657" s="2" t="str">
        <x:v>id3VybDovL2RvY3MudjEvZG9jOjJmNjk3NWE1NjM2MDRiMGNiMWJmZmEwMGE1MGRiM2VkL3NlYzoyZjY5NzVhNTYzNjA0YjBjYjFiZmZhMDBhNTBkYjNlZF8xMDYvZnJhZzpjNzZiNmViYzg3NWU0OGEyOTRiNGFlMjM4OTIxOTkzMy90YWJsZTo1OTgzNDk4Y2VkY2U0YmYxYmFlYmRlNzY3N2M5OTk4OC90YWJsZXJhbmdlOjU5ODM0OThjZWRjZTRiZjFiYWViZGU3Njc3Yzk5OTg4XzMwLTMtMS0xLTA_5ec5f8cd-f732-4146-91f6-66ffb0492726</x:v>
      </x:c>
      <x:c r="O2657" s="2" t="str"/>
      <x:c r="P2657" s="2" t="str">
        <x:v>Exact XBRL anchor</x:v>
      </x:c>
      <x:c r="Q2657" s="2" t="str">
        <x:v>Net Income (Loss) Available to Common Stockholders, Basic</x:v>
      </x:c>
      <x:c r="R2657" s="2" t="str">
        <x:v>highlighted/MS_0000895421-23-000284_ms-20221231.htm</x:v>
      </x:c>
      <x:c r="S2657" s="2" t="str"/>
      <x:c r="T2657" s="2" t="str"/>
    </x:row>
    <x:row r="2658" ht="24" customHeight="1">
      <x:c r="C2658" s="2" t="str">
        <x:v>Historical Inputs!F2658</x:v>
      </x:c>
      <x:c r="D2658" s="2" t="str">
        <x:v>MS</x:v>
      </x:c>
      <x:c r="E2658" s="2" t="str">
        <x:v>FY2020</x:v>
      </x:c>
      <x:c r="F2658" s="2" t="str">
        <x:v>preferred_div</x:v>
      </x:c>
      <x:c r="G2658" s="2" t="n">
        <x:v>496</x:v>
      </x:c>
      <x:c r="H2658" s="2" t="str">
        <x:v>USD</x:v>
      </x:c>
      <x:c r="I2658" s="2" t="str">
        <x:v>2020-12-31</x:v>
      </x:c>
      <x:c r="J2658" s="2" t="str">
        <x:v>2023-02-24</x:v>
      </x:c>
      <x:c r="K2658" s="2" t="str">
        <x:v>0000895421-23-000284</x:v>
      </x:c>
      <x:c r="L2658" s="2" t="str">
        <x:v>data/raw/filings/MS_0000895421-23-000284_ms-20221231.htm</x:v>
      </x:c>
      <x:c r="M2658" s="2" t="str">
        <x:v>https://www.sec.gov/Archives/edgar/data/895421/000089542123000284/ms-20221231.htm</x:v>
      </x:c>
      <x:c r="N2658" s="2" t="str">
        <x:v>id3VybDovL2RvY3MudjEvZG9jOjJmNjk3NWE1NjM2MDRiMGNiMWJmZmEwMGE1MGRiM2VkL3NlYzoyZjY5NzVhNTYzNjA0YjBjYjFiZmZhMDBhNTBkYjNlZF8xODEvZnJhZzo5NzI3NjY3MzVkMDk0MmUxYTEwMzI5NjU2MzQ2MjczYi90YWJsZTpkNTU1Y2M2MmY1OGM0ZDJmYjY4M2I5ZDMwYjI3MDMwNS90YWJsZXJhbmdlOmQ1NTVjYzYyZjU4YzRkMmZiNjgzYjlkMzBiMjcwMzA1XzE1LTgtMS0xLTA_73c9268f-1dec-4d88-b106-88f6abf4325d</x:v>
      </x:c>
      <x:c r="O2658" s="2" t="str"/>
      <x:c r="P2658" s="2" t="str">
        <x:v>Exact XBRL anchor</x:v>
      </x:c>
      <x:c r="Q2658" s="2" t="str">
        <x:v>Dividends, Preferred Stock</x:v>
      </x:c>
      <x:c r="R2658" s="2" t="str">
        <x:v>highlighted/MS_0000895421-23-000284_ms-20221231.htm</x:v>
      </x:c>
      <x:c r="S2658" s="2" t="str"/>
      <x:c r="T2658" s="2" t="str"/>
    </x:row>
    <x:row r="2659" ht="24" customHeight="1">
      <x:c r="C2659" s="2" t="str">
        <x:v>Historical Inputs!F2659</x:v>
      </x:c>
      <x:c r="D2659" s="2" t="str">
        <x:v>MS</x:v>
      </x:c>
      <x:c r="E2659" s="2" t="str">
        <x:v>FY2020</x:v>
      </x:c>
      <x:c r="F2659" s="2" t="str">
        <x:v>eps</x:v>
      </x:c>
      <x:c r="G2659" s="2" t="n">
        <x:v>6.46</x:v>
      </x:c>
      <x:c r="H2659" s="2" t="str">
        <x:v>USD/shares</x:v>
      </x:c>
      <x:c r="I2659" s="2" t="str">
        <x:v>2020-12-31</x:v>
      </x:c>
      <x:c r="J2659" s="2" t="str">
        <x:v>2023-02-24</x:v>
      </x:c>
      <x:c r="K2659" s="2" t="str">
        <x:v>0000895421-23-000284</x:v>
      </x:c>
      <x:c r="L2659" s="2" t="str">
        <x:v>data/raw/filings/MS_0000895421-23-000284_ms-20221231.htm</x:v>
      </x:c>
      <x:c r="M2659" s="2" t="str">
        <x:v>https://www.sec.gov/Archives/edgar/data/895421/000089542123000284/ms-20221231.htm</x:v>
      </x:c>
      <x:c r="N2659" s="2" t="str">
        <x:v>id3VybDovL2RvY3MudjEvZG9jOjJmNjk3NWE1NjM2MDRiMGNiMWJmZmEwMGE1MGRiM2VkL3NlYzoyZjY5NzVhNTYzNjA0YjBjYjFiZmZhMDBhNTBkYjNlZF8xMDYvZnJhZzpjNzZiNmViYzg3NWU0OGEyOTRiNGFlMjM4OTIxOTkzMy90YWJsZTo1OTgzNDk4Y2VkY2U0YmYxYmFlYmRlNzY3N2M5OTk4OC90YWJsZXJhbmdlOjU5ODM0OThjZWRjZTRiZjFiYWViZGU3Njc3Yzk5OTg4XzMzLTMtMS0xLTA_8b1b9745-3257-41d6-a700-8222a567b4fa</x:v>
      </x:c>
      <x:c r="O2659" s="2" t="str"/>
      <x:c r="P2659" s="2" t="str">
        <x:v>Exact XBRL anchor</x:v>
      </x:c>
      <x:c r="Q2659" s="2" t="str">
        <x:v>Earnings Per Share, Diluted</x:v>
      </x:c>
      <x:c r="R2659" s="2" t="str">
        <x:v>highlighted/MS_0000895421-23-000284_ms-20221231.htm</x:v>
      </x:c>
      <x:c r="S2659" s="2" t="str"/>
      <x:c r="T2659" s="2" t="str"/>
    </x:row>
    <x:row r="2660" ht="24" customHeight="1">
      <x:c r="C2660" s="2" t="str">
        <x:v>Historical Inputs!F2660</x:v>
      </x:c>
      <x:c r="D2660" s="2" t="str">
        <x:v>MS</x:v>
      </x:c>
      <x:c r="E2660" s="2" t="str">
        <x:v>FY2020</x:v>
      </x:c>
      <x:c r="F2660" s="2" t="str">
        <x:v>shares_diluted</x:v>
      </x:c>
      <x:c r="G2660" s="2" t="n">
        <x:v>1624</x:v>
      </x:c>
      <x:c r="H2660" s="2" t="str">
        <x:v>shares</x:v>
      </x:c>
      <x:c r="I2660" s="2" t="str">
        <x:v>2020-12-31</x:v>
      </x:c>
      <x:c r="J2660" s="2" t="str">
        <x:v>2023-02-24</x:v>
      </x:c>
      <x:c r="K2660" s="2" t="str">
        <x:v>0000895421-23-000284</x:v>
      </x:c>
      <x:c r="L2660" s="2" t="str">
        <x:v>data/raw/filings/MS_0000895421-23-000284_ms-20221231.htm</x:v>
      </x:c>
      <x:c r="M2660" s="2" t="str">
        <x:v>https://www.sec.gov/Archives/edgar/data/895421/000089542123000284/ms-20221231.htm</x:v>
      </x:c>
      <x:c r="N2660" s="2" t="str">
        <x:v>id3VybDovL2RvY3MudjEvZG9jOjJmNjk3NWE1NjM2MDRiMGNiMWJmZmEwMGE1MGRiM2VkL3NlYzoyZjY5NzVhNTYzNjA0YjBjYjFiZmZhMDBhNTBkYjNlZF8xODEvZnJhZzo5NzI3NjY3MzVkMDk0MmUxYTEwMzI5NjU2MzQ2MjczYi90YWJsZTpkZWU1YTQ0YjAzOWQ0NjM0OTJiNjJlYjA5NGEwYzA4NC90YWJsZXJhbmdlOmRlZTVhNDRiMDM5ZDQ2MzQ5MmI2MmViMDk0YTBjMDg0XzMtMy0xLTEtMA_fb78062a-20d4-4c3e-abb0-55d8482d66fe</x:v>
      </x:c>
      <x:c r="O2660" s="2" t="str"/>
      <x:c r="P2660" s="2" t="str">
        <x:v>Exact XBRL anchor</x:v>
      </x:c>
      <x:c r="Q2660" s="2" t="str">
        <x:v>Weighted Average Number of Shares Outstanding, Diluted</x:v>
      </x:c>
      <x:c r="R2660" s="2" t="str">
        <x:v>highlighted/MS_0000895421-23-000284_ms-20221231.htm</x:v>
      </x:c>
      <x:c r="S2660" s="2" t="str"/>
      <x:c r="T2660" s="2" t="str"/>
    </x:row>
    <x:row r="2661" ht="24" customHeight="1">
      <x:c r="C2661" s="2" t="str">
        <x:v>Historical Inputs!F2661</x:v>
      </x:c>
      <x:c r="D2661" s="2" t="str">
        <x:v>MS</x:v>
      </x:c>
      <x:c r="E2661" s="2" t="str">
        <x:v>FY2020</x:v>
      </x:c>
      <x:c r="F2661" s="2" t="str">
        <x:v>dps</x:v>
      </x:c>
      <x:c r="G2661" s="2" t="n">
        <x:v>1.4</x:v>
      </x:c>
      <x:c r="H2661" s="2" t="str">
        <x:v>USD/shares</x:v>
      </x:c>
      <x:c r="I2661" s="2" t="str">
        <x:v>2020-12-31</x:v>
      </x:c>
      <x:c r="J2661" s="2" t="str">
        <x:v>2023-02-24</x:v>
      </x:c>
      <x:c r="K2661" s="2" t="str">
        <x:v>0000895421-23-000284</x:v>
      </x:c>
      <x:c r="L2661" s="2" t="str">
        <x:v>data/raw/filings/MS_0000895421-23-000284_ms-20221231.htm</x:v>
      </x:c>
      <x:c r="M2661" s="2" t="str">
        <x:v>https://www.sec.gov/Archives/edgar/data/895421/000089542123000284/ms-20221231.htm</x:v>
      </x:c>
      <x:c r="N2661" s="2" t="str">
        <x:v>id3VybDovL2RvY3MudjEvZG9jOjJmNjk3NWE1NjM2MDRiMGNiMWJmZmEwMGE1MGRiM2VkL3NlYzoyZjY5NzVhNTYzNjA0YjBjYjFiZmZhMDBhNTBkYjNlZF8xODEvZnJhZzo5NzI3NjY3MzVkMDk0MmUxYTEwMzI5NjU2MzQ2MjczYi90YWJsZTpkNTU1Y2M2MmY1OGM0ZDJmYjY4M2I5ZDMwYjI3MDMwNS90YWJsZXJhbmdlOmQ1NTVjYzYyZjU4YzRkMmZiNjgzYjlkMzBiMjcwMzA1XzE2LTctMS0xLTA_597a6b3f-08a5-4746-a7f1-d8b66ac8c372</x:v>
      </x:c>
      <x:c r="O2661" s="2" t="str"/>
      <x:c r="P2661" s="2" t="str">
        <x:v>Exact XBRL anchor</x:v>
      </x:c>
      <x:c r="Q2661" s="2" t="str">
        <x:v>Common Stock, Dividends, Per Share, Declared</x:v>
      </x:c>
      <x:c r="R2661" s="2" t="str">
        <x:v>highlighted/MS_0000895421-23-000284_ms-20221231.htm</x:v>
      </x:c>
      <x:c r="S2661" s="2" t="str"/>
      <x:c r="T2661" s="2" t="str"/>
    </x:row>
    <x:row r="2662" ht="24" customHeight="1">
      <x:c r="C2662" s="2" t="str">
        <x:v>Historical Inputs!F2662</x:v>
      </x:c>
      <x:c r="D2662" s="2" t="str">
        <x:v>MS</x:v>
      </x:c>
      <x:c r="E2662" s="2" t="str">
        <x:v>FY2020</x:v>
      </x:c>
      <x:c r="F2662" s="2" t="str">
        <x:v>dividends</x:v>
      </x:c>
      <x:c r="G2662" s="2" t="n">
        <x:v>2739</x:v>
      </x:c>
      <x:c r="H2662" s="2" t="str">
        <x:v>USD</x:v>
      </x:c>
      <x:c r="I2662" s="2" t="str">
        <x:v>2020-12-31</x:v>
      </x:c>
      <x:c r="J2662" s="2" t="str">
        <x:v>2023-02-24</x:v>
      </x:c>
      <x:c r="K2662" s="2" t="str">
        <x:v>0000895421-23-000284</x:v>
      </x:c>
      <x:c r="L2662" s="2" t="str">
        <x:v>data/raw/filings/MS_0000895421-23-000284_ms-20221231.htm</x:v>
      </x:c>
      <x:c r="M2662" s="2" t="str">
        <x:v>https://www.sec.gov/Archives/edgar/data/895421/000089542123000284/ms-20221231.htm</x:v>
      </x:c>
      <x:c r="N2662" s="2" t="str">
        <x:v>id3VybDovL2RvY3MudjEvZG9jOjJmNjk3NWE1NjM2MDRiMGNiMWJmZmEwMGE1MGRiM2VkL3NlYzoyZjY5NzVhNTYzNjA0YjBjYjFiZmZhMDBhNTBkYjNlZF8xMTgvZnJhZzo5NDVkNWEyNWY2NTE0YWYyOTkwZjliOWZhNWQ0ZTUyOC90YWJsZToyNGJjMTFjYjBhYWY0OTYxYWI5NTY5NjQyZGViMWJhNi90YWJsZXJhbmdlOjI0YmMxMWNiMGFhZjQ5NjFhYjk1Njk2NDJkZWIxYmE2XzM4LTMtMS0xLTA_f9afa938-42a4-4405-842a-fcefed09af30</x:v>
      </x:c>
      <x:c r="O2662" s="2" t="str"/>
      <x:c r="P2662" s="2" t="str">
        <x:v>Exact XBRL anchor</x:v>
      </x:c>
      <x:c r="Q2662" s="2" t="str">
        <x:v>Payments of Dividends</x:v>
      </x:c>
      <x:c r="R2662" s="2" t="str">
        <x:v>highlighted/MS_0000895421-23-000284_ms-20221231.htm</x:v>
      </x:c>
      <x:c r="S2662" s="2" t="str"/>
      <x:c r="T2662" s="2" t="str"/>
    </x:row>
    <x:row r="2663" ht="24" customHeight="1">
      <x:c r="C2663" s="2" t="str">
        <x:v>Historical Inputs!F2663</x:v>
      </x:c>
      <x:c r="D2663" s="2" t="str">
        <x:v>MS</x:v>
      </x:c>
      <x:c r="E2663" s="2" t="str">
        <x:v>FY2020</x:v>
      </x:c>
      <x:c r="F2663" s="2" t="str">
        <x:v>buybacks</x:v>
      </x:c>
      <x:c r="G2663" s="2" t="str">
        <x:v>n.a.</x:v>
      </x:c>
      <x:c r="H2663" s="2" t="str">
        <x:v>USDm</x:v>
      </x:c>
      <x:c r="I2663" s="2" t="str">
        <x:v>2020-12-31</x:v>
      </x:c>
      <x:c r="J2663" s="2" t="str"/>
      <x:c r="K2663" s="2" t="str"/>
      <x:c r="L2663" s="2" t="str"/>
      <x:c r="M2663" s="2" t="str"/>
      <x:c r="N2663" s="2" t="str"/>
      <x:c r="O2663" s="2" t="str"/>
      <x:c r="P2663" s="2" t="str">
        <x:v>Not reported / unavailable</x:v>
      </x:c>
      <x:c r="Q2663" s="2" t="str">
        <x:v>Common share repurchases paid</x:v>
      </x:c>
      <x:c r="R2663" s="2" t="str"/>
      <x:c r="S2663" s="2" t="str"/>
      <x:c r="T2663" s="2" t="str"/>
    </x:row>
    <x:row r="2664" ht="24" customHeight="1">
      <x:c r="C2664" s="2" t="str">
        <x:v>Historical Inputs!F2664</x:v>
      </x:c>
      <x:c r="D2664" s="2" t="str">
        <x:v>MS</x:v>
      </x:c>
      <x:c r="E2664" s="2" t="str">
        <x:v>FY2020</x:v>
      </x:c>
      <x:c r="F2664" s="2" t="str">
        <x:v>chargeoffs</x:v>
      </x:c>
      <x:c r="G2664" s="2" t="str">
        <x:v>n.a.</x:v>
      </x:c>
      <x:c r="H2664" s="2" t="str">
        <x:v>USDm</x:v>
      </x:c>
      <x:c r="I2664" s="2" t="str">
        <x:v>2020-12-31</x:v>
      </x:c>
      <x:c r="J2664" s="2" t="str"/>
      <x:c r="K2664" s="2" t="str"/>
      <x:c r="L2664" s="2" t="str"/>
      <x:c r="M2664" s="2" t="str"/>
      <x:c r="N2664" s="2" t="str"/>
      <x:c r="O2664" s="2" t="str"/>
      <x:c r="P2664" s="2" t="str">
        <x:v>Not reported / unavailable</x:v>
      </x:c>
      <x:c r="Q2664" s="2" t="str">
        <x:v>Gross loan charge-offs</x:v>
      </x:c>
      <x:c r="R2664" s="2" t="str"/>
      <x:c r="S2664" s="2" t="str"/>
      <x:c r="T2664" s="2" t="str"/>
    </x:row>
    <x:row r="2665" ht="24" customHeight="1">
      <x:c r="C2665" s="2" t="str">
        <x:v>Historical Inputs!F2665</x:v>
      </x:c>
      <x:c r="D2665" s="2" t="str">
        <x:v>MS</x:v>
      </x:c>
      <x:c r="E2665" s="2" t="str">
        <x:v>FY2020</x:v>
      </x:c>
      <x:c r="F2665" s="2" t="str">
        <x:v>recoveries</x:v>
      </x:c>
      <x:c r="G2665" s="2" t="str">
        <x:v>n.a.</x:v>
      </x:c>
      <x:c r="H2665" s="2" t="str">
        <x:v>USDm</x:v>
      </x:c>
      <x:c r="I2665" s="2" t="str">
        <x:v>2020-12-31</x:v>
      </x:c>
      <x:c r="J2665" s="2" t="str"/>
      <x:c r="K2665" s="2" t="str"/>
      <x:c r="L2665" s="2" t="str"/>
      <x:c r="M2665" s="2" t="str"/>
      <x:c r="N2665" s="2" t="str"/>
      <x:c r="O2665" s="2" t="str"/>
      <x:c r="P2665" s="2" t="str">
        <x:v>Not reported / unavailable</x:v>
      </x:c>
      <x:c r="Q2665" s="2" t="str">
        <x:v>Loan recoveries</x:v>
      </x:c>
      <x:c r="R2665" s="2" t="str"/>
      <x:c r="S2665" s="2" t="str"/>
      <x:c r="T2665" s="2" t="str"/>
    </x:row>
    <x:row r="2666" ht="24" customHeight="1">
      <x:c r="C2666" s="2" t="str">
        <x:v>Historical Inputs!F2666</x:v>
      </x:c>
      <x:c r="D2666" s="2" t="str">
        <x:v>MS</x:v>
      </x:c>
      <x:c r="E2666" s="2" t="str">
        <x:v>FY2020</x:v>
      </x:c>
      <x:c r="F2666" s="2" t="str">
        <x:v>rwa</x:v>
      </x:c>
      <x:c r="G2666" s="2" t="n">
        <x:v>453106</x:v>
      </x:c>
      <x:c r="H2666" s="2" t="str">
        <x:v>USD</x:v>
      </x:c>
      <x:c r="I2666" s="2" t="str">
        <x:v>2020-12-31</x:v>
      </x:c>
      <x:c r="J2666" s="2" t="str">
        <x:v>2022-02-24</x:v>
      </x:c>
      <x:c r="K2666" s="2" t="str">
        <x:v>0000895421-22-000400</x:v>
      </x:c>
      <x:c r="L2666" s="2" t="str">
        <x:v>data/raw/filings/MS_0000895421-22-000400_ms-20211231.htm</x:v>
      </x:c>
      <x:c r="M2666" s="2" t="str">
        <x:v>https://www.sec.gov/Archives/edgar/data/895421/000089542122000400/ms-20211231.htm</x:v>
      </x:c>
      <x:c r="N2666" s="2" t="str">
        <x:v>id3VybDovL2RvY3MudjEvZG9jOjJmNjk3NWE1NjM2MDRiMGNiMWJmZmEwMGE1MGRiM2VkL3NlYzoyZjY5NzVhNTYzNjA0YjBjYjFiZmZhMDBhNTBkYjNlZF8xNzgvZnJhZzpkZTkzYjYzYjk5ZjI0Y2Y0OTI1YjhkODE5OWJhMTNlMi90YWJsZTpiNmYzN2RjMDZlMzc0YmRkODk0MDIwYTE5ZmFmZTZiYy90YWJsZXJhbmdlOmI2ZjM3ZGMwNmUzNzRiZGQ4OTQwMjBhMTlmYWZlNmJjXzYtMy0xLTEtMjY3ODQ4_fa00f5ca-b2e7-4c98-b1a6-974b461265c9</x:v>
      </x:c>
      <x:c r="O2666" s="2" t="str"/>
      <x:c r="P2666" s="2" t="str">
        <x:v>Exact XBRL anchor</x:v>
      </x:c>
      <x:c r="Q2666" s="2" t="str">
        <x:v>Banking Regulation, Risk-Weighted Assets, Actual</x:v>
      </x:c>
      <x:c r="R2666" s="2" t="str">
        <x:v>highlighted/MS_0000895421-22-000400_ms-20211231.htm</x:v>
      </x:c>
      <x:c r="S2666" s="2" t="str"/>
      <x:c r="T2666" s="2" t="str"/>
    </x:row>
    <x:row r="2667" ht="24" customHeight="1">
      <x:c r="C2667" s="2" t="str">
        <x:v>Historical Inputs!F2667</x:v>
      </x:c>
      <x:c r="D2667" s="2" t="str">
        <x:v>MS</x:v>
      </x:c>
      <x:c r="E2667" s="2" t="str">
        <x:v>FY2020</x:v>
      </x:c>
      <x:c r="F2667" s="2" t="str">
        <x:v>cet1_reported</x:v>
      </x:c>
      <x:c r="G2667" s="2" t="n">
        <x:v>0.174</x:v>
      </x:c>
      <x:c r="H2667" s="2" t="str">
        <x:v>pure</x:v>
      </x:c>
      <x:c r="I2667" s="2" t="str">
        <x:v>2020-12-31</x:v>
      </x:c>
      <x:c r="J2667" s="2" t="str">
        <x:v>2022-02-24</x:v>
      </x:c>
      <x:c r="K2667" s="2" t="str">
        <x:v>0000895421-22-000400</x:v>
      </x:c>
      <x:c r="L2667" s="2" t="str">
        <x:v>data/raw/filings/MS_0000895421-22-000400_ms-20211231.htm</x:v>
      </x:c>
      <x:c r="M2667" s="2" t="str">
        <x:v>https://www.sec.gov/Archives/edgar/data/895421/000089542122000400/ms-20211231.htm</x:v>
      </x:c>
      <x:c r="N2667" s="2" t="str"/>
      <x:c r="O2667" s="2" t="str"/>
      <x:c r="P2667" s="2" t="str">
        <x:v>Structured source retained; exact visible anchor requires review</x:v>
      </x:c>
      <x:c r="Q2667" s="2" t="str">
        <x:v>Banking Regulation, Common Equity Tier One Risk-Based Capital Ratio, Actual</x:v>
      </x:c>
      <x:c r="R2667" s="2" t="str"/>
      <x:c r="S2667" s="2" t="str"/>
      <x:c r="T2667" s="2" t="str"/>
    </x:row>
    <x:row r="2668" ht="24" customHeight="1">
      <x:c r="C2668" s="2" t="str">
        <x:v>Historical Inputs!F2668</x:v>
      </x:c>
      <x:c r="D2668" s="2" t="str">
        <x:v>MS</x:v>
      </x:c>
      <x:c r="E2668" s="2" t="str">
        <x:v>FY2020</x:v>
      </x:c>
      <x:c r="F2668" s="2" t="str">
        <x:v>nim_reported</x:v>
      </x:c>
      <x:c r="G2668" s="2" t="str">
        <x:v>n.a.</x:v>
      </x:c>
      <x:c r="H2668" s="2" t="str">
        <x:v>%</x:v>
      </x:c>
      <x:c r="I2668" s="2" t="str">
        <x:v>2020-12-31</x:v>
      </x:c>
      <x:c r="J2668" s="2" t="str"/>
      <x:c r="K2668" s="2" t="str"/>
      <x:c r="L2668" s="2" t="str"/>
      <x:c r="M2668" s="2" t="str"/>
      <x:c r="N2668" s="2" t="str"/>
      <x:c r="O2668" s="2" t="str"/>
      <x:c r="P2668" s="2" t="str">
        <x:v>Not reported / unavailable</x:v>
      </x:c>
      <x:c r="Q2668" s="2" t="str">
        <x:v>Issuer reported net interest margin</x:v>
      </x:c>
      <x:c r="R2668" s="2" t="str"/>
      <x:c r="S2668" s="2" t="str"/>
      <x:c r="T2668" s="2" t="str"/>
    </x:row>
    <x:row r="2669" ht="24" customHeight="1">
      <x:c r="C2669" s="2" t="str">
        <x:v>Historical Inputs!F2669</x:v>
      </x:c>
      <x:c r="D2669" s="2" t="str">
        <x:v>MS</x:v>
      </x:c>
      <x:c r="E2669" s="2" t="str">
        <x:v>FY2020</x:v>
      </x:c>
      <x:c r="F2669" s="2" t="str">
        <x:v>bvps_reported</x:v>
      </x:c>
      <x:c r="G2669" s="2" t="n">
        <x:v>51.13</x:v>
      </x:c>
      <x:c r="H2669" s="2" t="str">
        <x:v>USD/shares</x:v>
      </x:c>
      <x:c r="I2669" s="2" t="str">
        <x:v>2020-12-31</x:v>
      </x:c>
      <x:c r="J2669" s="2" t="str">
        <x:v>2021-02-26</x:v>
      </x:c>
      <x:c r="K2669" s="2" t="str">
        <x:v>0000895421-21-000286</x:v>
      </x:c>
      <x:c r="L2669" s="2" t="str">
        <x:v>data/raw/filings/MS_0000895421-21-000286_ms-20201231.htm</x:v>
      </x:c>
      <x:c r="M2669" s="2" t="str">
        <x:v>https://www.sec.gov/Archives/edgar/data/895421/000089542121000286/ms-20201231.htm</x:v>
      </x:c>
      <x:c r="N2669" s="2" t="str">
        <x:v>id3VybDovL2RvY3MudjEvZG9jOjM0MDliOTMyYzRlNzQ0MGI5NDRjM2EzOWQ0NWE1NjdkL3NlYzozNDA5YjkzMmM0ZTc0NDBiOTQ0YzNhMzlkNDVhNTY3ZF8yMTQvZnJhZzo4ZDg4OTJlYmY1ZTM0MWZmYTkyOTM0ZmMxODI3ZWVhYy90YWJsZTo3ODlhZTZmY2MxOWY0Y2Q2YWFiMWVkNGE2N2MxZGM1MS90YWJsZXJhbmdlOjc4OWFlNmZjYzE5ZjRjZDZhYWIxZWQ0YTY3YzFkYzUxXzIxLTQtMS0xLTA_879d1699-a764-4a08-b2ab-e8f8235e9c23</x:v>
      </x:c>
      <x:c r="O2669" s="2" t="str"/>
      <x:c r="P2669" s="2" t="str">
        <x:v>Exact XBRL anchor</x:v>
      </x:c>
      <x:c r="Q2669" s="2" t="str">
        <x:v>Reported common book value per share</x:v>
      </x:c>
      <x:c r="R2669" s="2" t="str">
        <x:v>highlighted/MS_0000895421-21-000286_ms-20201231.htm</x:v>
      </x:c>
      <x:c r="S2669" s="2" t="str"/>
      <x:c r="T2669" s="2" t="str"/>
    </x:row>
    <x:row r="2670" ht="24" customHeight="1">
      <x:c r="C2670" s="2" t="str">
        <x:v>Historical Inputs!F2670</x:v>
      </x:c>
      <x:c r="D2670" s="2" t="str">
        <x:v>MS</x:v>
      </x:c>
      <x:c r="E2670" s="2" t="str">
        <x:v>FY2020</x:v>
      </x:c>
      <x:c r="F2670" s="2" t="str">
        <x:v>tbvps_reported</x:v>
      </x:c>
      <x:c r="G2670" s="2" t="n">
        <x:v>41.95</x:v>
      </x:c>
      <x:c r="H2670" s="2" t="str">
        <x:v>USD/shares</x:v>
      </x:c>
      <x:c r="I2670" s="2" t="str">
        <x:v>2020-12-31</x:v>
      </x:c>
      <x:c r="J2670" s="2" t="str">
        <x:v>2021-02-26</x:v>
      </x:c>
      <x:c r="K2670" s="2" t="str">
        <x:v>0000895421-21-000286</x:v>
      </x:c>
      <x:c r="L2670" s="2" t="str">
        <x:v>data/raw/filings/MS_0000895421-21-000286_ms-20201231.htm</x:v>
      </x:c>
      <x:c r="M2670" s="2" t="str">
        <x:v>https://www.sec.gov/Archives/edgar/data/895421/000089542121000286/ms-20201231.htm</x:v>
      </x:c>
      <x:c r="N2670" s="2" t="str"/>
      <x:c r="O2670" s="2" t="str"/>
      <x:c r="P2670" s="2" t="str">
        <x:v>Exact selected original table text</x:v>
      </x:c>
      <x:c r="Q2670" s="2" t="str">
        <x:v>Reported tangible book value per share</x:v>
      </x:c>
      <x:c r="R2670" s="2" t="str">
        <x:v>highlighted/MS_0000895421-21-000286_ms-20201231.htm</x:v>
      </x:c>
      <x:c r="S2670" s="2" t="str"/>
      <x:c r="T2670" s="2" t="str"/>
    </x:row>
    <x:row r="2671" ht="24" customHeight="1">
      <x:c r="C2671" s="2" t="str">
        <x:v>Historical Inputs!F2671</x:v>
      </x:c>
      <x:c r="D2671" s="2" t="str">
        <x:v>MS</x:v>
      </x:c>
      <x:c r="E2671" s="2" t="str">
        <x:v>FY2020</x:v>
      </x:c>
      <x:c r="F2671" s="2" t="str">
        <x:v>tce_reported</x:v>
      </x:c>
      <x:c r="G2671" s="2" t="str">
        <x:v>n.a.</x:v>
      </x:c>
      <x:c r="H2671" s="2" t="str">
        <x:v>USDm</x:v>
      </x:c>
      <x:c r="I2671" s="2" t="str">
        <x:v>2020-12-31</x:v>
      </x:c>
      <x:c r="J2671" s="2" t="str"/>
      <x:c r="K2671" s="2" t="str"/>
      <x:c r="L2671" s="2" t="str"/>
      <x:c r="M2671" s="2" t="str"/>
      <x:c r="N2671" s="2" t="str"/>
      <x:c r="O2671" s="2" t="str"/>
      <x:c r="P2671" s="2" t="str">
        <x:v>Not reported / unavailable</x:v>
      </x:c>
      <x:c r="Q2671" s="2" t="str">
        <x:v>Reported tangible common equity</x:v>
      </x:c>
      <x:c r="R2671" s="2" t="str"/>
      <x:c r="S2671" s="2" t="str"/>
      <x:c r="T2671" s="2" t="str"/>
    </x:row>
    <x:row r="2672" ht="24" customHeight="1">
      <x:c r="C2672" s="2" t="str">
        <x:v>Historical Inputs!F2672</x:v>
      </x:c>
      <x:c r="D2672" s="2" t="str">
        <x:v>MS</x:v>
      </x:c>
      <x:c r="E2672" s="2" t="str">
        <x:v>FY2021</x:v>
      </x:c>
      <x:c r="F2672" s="2" t="str">
        <x:v>assets</x:v>
      </x:c>
      <x:c r="G2672" s="2" t="n">
        <x:v>1188140</x:v>
      </x:c>
      <x:c r="H2672" s="2" t="str">
        <x:v>USD</x:v>
      </x:c>
      <x:c r="I2672" s="2" t="str">
        <x:v>2021-12-31</x:v>
      </x:c>
      <x:c r="J2672" s="2" t="str">
        <x:v>2023-02-24</x:v>
      </x:c>
      <x:c r="K2672" s="2" t="str">
        <x:v>0000895421-23-000284</x:v>
      </x:c>
      <x:c r="L2672" s="2" t="str">
        <x:v>data/raw/filings/MS_0000895421-23-000284_ms-20221231.htm</x:v>
      </x:c>
      <x:c r="M2672" s="2" t="str">
        <x:v>https://www.sec.gov/Archives/edgar/data/895421/000089542123000284/ms-20221231.htm</x:v>
      </x:c>
      <x:c r="N2672" s="2" t="str">
        <x:v>id3VybDovL2RvY3MudjEvZG9jOjJmNjk3NWE1NjM2MDRiMGNiMWJmZmEwMGE1MGRiM2VkL3NlYzoyZjY5NzVhNTYzNjA0YjBjYjFiZmZhMDBhNTBkYjNlZF8xOTYvZnJhZzoxMDQ3MzAyYzE4NDk0YmQ4OWJiNDhkYmM2M2QwMjUzOC90YWJsZTpkYjIxMTJmZWRmNzk0YzEyYmUxYjc3Yjk3Y2FlMzJhNC90YWJsZXJhbmdlOmRiMjExMmZlZGY3OTRjMTJiZTFiNzdiOTdjYWUzMmE0XzQtMi0xLTEtMA_f799d69c-12e5-4a39-a7bf-1112da4a6bb4</x:v>
      </x:c>
      <x:c r="O2672" s="2" t="str"/>
      <x:c r="P2672" s="2" t="str">
        <x:v>Exact XBRL anchor</x:v>
      </x:c>
      <x:c r="Q2672" s="2" t="str">
        <x:v>Assets</x:v>
      </x:c>
      <x:c r="R2672" s="2" t="str">
        <x:v>highlighted/MS_0000895421-23-000284_ms-20221231.htm</x:v>
      </x:c>
      <x:c r="S2672" s="2" t="str"/>
      <x:c r="T2672" s="2" t="str"/>
    </x:row>
    <x:row r="2673" ht="24" customHeight="1">
      <x:c r="C2673" s="2" t="str">
        <x:v>Historical Inputs!F2673</x:v>
      </x:c>
      <x:c r="D2673" s="2" t="str">
        <x:v>MS</x:v>
      </x:c>
      <x:c r="E2673" s="2" t="str">
        <x:v>FY2021</x:v>
      </x:c>
      <x:c r="F2673" s="2" t="str">
        <x:v>liabilities</x:v>
      </x:c>
      <x:c r="G2673" s="2" t="n">
        <x:v>1081542</x:v>
      </x:c>
      <x:c r="H2673" s="2" t="str">
        <x:v>USD</x:v>
      </x:c>
      <x:c r="I2673" s="2" t="str">
        <x:v>2021-12-31</x:v>
      </x:c>
      <x:c r="J2673" s="2" t="str">
        <x:v>2023-02-24</x:v>
      </x:c>
      <x:c r="K2673" s="2" t="str">
        <x:v>0000895421-23-000284</x:v>
      </x:c>
      <x:c r="L2673" s="2" t="str">
        <x:v>data/raw/filings/MS_0000895421-23-000284_ms-20221231.htm</x:v>
      </x:c>
      <x:c r="M2673" s="2" t="str">
        <x:v>https://www.sec.gov/Archives/edgar/data/895421/000089542123000284/ms-20221231.htm</x:v>
      </x:c>
      <x:c r="N2673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I0LTItMS0xLTA_10b5e35f-151b-444b-9888-724f739418c4</x:v>
      </x:c>
      <x:c r="O2673" s="2" t="str"/>
      <x:c r="P2673" s="2" t="str">
        <x:v>Exact XBRL anchor</x:v>
      </x:c>
      <x:c r="Q2673" s="2" t="str">
        <x:v>Liabilities</x:v>
      </x:c>
      <x:c r="R2673" s="2" t="str">
        <x:v>highlighted/MS_0000895421-23-000284_ms-20221231.htm</x:v>
      </x:c>
      <x:c r="S2673" s="2" t="str"/>
      <x:c r="T2673" s="2" t="str"/>
    </x:row>
    <x:row r="2674" ht="24" customHeight="1">
      <x:c r="C2674" s="2" t="str">
        <x:v>Historical Inputs!F2674</x:v>
      </x:c>
      <x:c r="D2674" s="2" t="str">
        <x:v>MS</x:v>
      </x:c>
      <x:c r="E2674" s="2" t="str">
        <x:v>FY2021</x:v>
      </x:c>
      <x:c r="F2674" s="2" t="str">
        <x:v>equity</x:v>
      </x:c>
      <x:c r="G2674" s="2" t="n">
        <x:v>105441</x:v>
      </x:c>
      <x:c r="H2674" s="2" t="str">
        <x:v>USD</x:v>
      </x:c>
      <x:c r="I2674" s="2" t="str">
        <x:v>2021-12-31</x:v>
      </x:c>
      <x:c r="J2674" s="2" t="str">
        <x:v>2023-02-24</x:v>
      </x:c>
      <x:c r="K2674" s="2" t="str">
        <x:v>0000895421-23-000284</x:v>
      </x:c>
      <x:c r="L2674" s="2" t="str">
        <x:v>data/raw/filings/MS_0000895421-23-000284_ms-20221231.htm</x:v>
      </x:c>
      <x:c r="M2674" s="2" t="str">
        <x:v>https://www.sec.gov/Archives/edgar/data/895421/000089542123000284/ms-20221231.htm</x:v>
      </x:c>
      <x:c r="N2674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3LTItMS0xLTA_dac95742-005d-4cee-95aa-b845b91a249a</x:v>
      </x:c>
      <x:c r="O2674" s="2" t="str"/>
      <x:c r="P2674" s="2" t="str">
        <x:v>Exact XBRL anchor</x:v>
      </x:c>
      <x:c r="Q2674" s="2" t="str">
        <x:v>Stockholders' Equity Attributable to Parent</x:v>
      </x:c>
      <x:c r="R2674" s="2" t="str">
        <x:v>highlighted/MS_0000895421-23-000284_ms-20221231.htm</x:v>
      </x:c>
      <x:c r="S2674" s="2" t="str"/>
      <x:c r="T2674" s="2" t="str"/>
    </x:row>
    <x:row r="2675" ht="24" customHeight="1">
      <x:c r="C2675" s="2" t="str">
        <x:v>Historical Inputs!F2675</x:v>
      </x:c>
      <x:c r="D2675" s="2" t="str">
        <x:v>MS</x:v>
      </x:c>
      <x:c r="E2675" s="2" t="str">
        <x:v>FY2021</x:v>
      </x:c>
      <x:c r="F2675" s="2" t="str">
        <x:v>preferred</x:v>
      </x:c>
      <x:c r="G2675" s="2" t="n">
        <x:v>7750</x:v>
      </x:c>
      <x:c r="H2675" s="2" t="str">
        <x:v>USD</x:v>
      </x:c>
      <x:c r="I2675" s="2" t="str">
        <x:v>2021-12-31</x:v>
      </x:c>
      <x:c r="J2675" s="2" t="str">
        <x:v>2023-02-24</x:v>
      </x:c>
      <x:c r="K2675" s="2" t="str">
        <x:v>0000895421-23-000284</x:v>
      </x:c>
      <x:c r="L2675" s="2" t="str">
        <x:v>data/raw/filings/MS_0000895421-23-000284_ms-20221231.htm</x:v>
      </x:c>
      <x:c r="M2675" s="2" t="str">
        <x:v>https://www.sec.gov/Archives/edgar/data/895421/000089542123000284/ms-20221231.htm</x:v>
      </x:c>
      <x:c r="N2675" s="2" t="str">
        <x:v>id3VybDovL2RvY3MudjEvZG9jOjJmNjk3NWE1NjM2MDRiMGNiMWJmZmEwMGE1MGRiM2VkL3NlYzoyZjY5NzVhNTYzNjA0YjBjYjFiZmZhMDBhNTBkYjNlZF8xODEvZnJhZzo5NzI3NjY3MzVkMDk0MmUxYTEwMzI5NjU2MzQ2MjczYi90YWJsZTplYjhmOGMwMDZhZGI0MThmYWNhNDI1NTE3YTU2NGE0NC90YWJsZXJhbmdlOmViOGY4YzAwNmFkYjQxOGZhY2E0MjU1MTdhNTY0YTQ0XzE0LTQtMS0xLTA_20731f3e-a6d3-453b-9ea3-255831c8c55c</x:v>
      </x:c>
      <x:c r="O2675" s="2" t="str"/>
      <x:c r="P2675" s="2" t="str">
        <x:v>Exact XBRL anchor</x:v>
      </x:c>
      <x:c r="Q2675" s="2" t="str">
        <x:v>Preferred equity carrying amount</x:v>
      </x:c>
      <x:c r="R2675" s="2" t="str">
        <x:v>highlighted/MS_0000895421-23-000284_ms-20221231.htm</x:v>
      </x:c>
      <x:c r="S2675" s="2" t="str"/>
      <x:c r="T2675" s="2" t="str"/>
    </x:row>
    <x:row r="2676" ht="24" customHeight="1">
      <x:c r="C2676" s="2" t="str">
        <x:v>Historical Inputs!F2676</x:v>
      </x:c>
      <x:c r="D2676" s="2" t="str">
        <x:v>MS</x:v>
      </x:c>
      <x:c r="E2676" s="2" t="str">
        <x:v>FY2021</x:v>
      </x:c>
      <x:c r="F2676" s="2" t="str">
        <x:v>common_equity_reported</x:v>
      </x:c>
      <x:c r="G2676" s="2" t="str">
        <x:v>n.a.</x:v>
      </x:c>
      <x:c r="H2676" s="2" t="str">
        <x:v>USDm</x:v>
      </x:c>
      <x:c r="I2676" s="2" t="str">
        <x:v>2021-12-31</x:v>
      </x:c>
      <x:c r="J2676" s="2" t="str"/>
      <x:c r="K2676" s="2" t="str"/>
      <x:c r="L2676" s="2" t="str"/>
      <x:c r="M2676" s="2" t="str"/>
      <x:c r="N2676" s="2" t="str"/>
      <x:c r="O2676" s="2" t="str"/>
      <x:c r="P2676" s="2" t="str">
        <x:v>Not reported / unavailable</x:v>
      </x:c>
      <x:c r="Q2676" s="2" t="str">
        <x:v>Reported common shareholders equity</x:v>
      </x:c>
      <x:c r="R2676" s="2" t="str"/>
      <x:c r="S2676" s="2" t="str"/>
      <x:c r="T2676" s="2" t="str"/>
    </x:row>
    <x:row r="2677" ht="24" customHeight="1">
      <x:c r="C2677" s="2" t="str">
        <x:v>Historical Inputs!F2677</x:v>
      </x:c>
      <x:c r="D2677" s="2" t="str">
        <x:v>MS</x:v>
      </x:c>
      <x:c r="E2677" s="2" t="str">
        <x:v>FY2021</x:v>
      </x:c>
      <x:c r="F2677" s="2" t="str">
        <x:v>goodwill</x:v>
      </x:c>
      <x:c r="G2677" s="2" t="n">
        <x:v>16833</x:v>
      </x:c>
      <x:c r="H2677" s="2" t="str">
        <x:v>USD</x:v>
      </x:c>
      <x:c r="I2677" s="2" t="str">
        <x:v>2021-12-31</x:v>
      </x:c>
      <x:c r="J2677" s="2" t="str">
        <x:v>2024-02-22</x:v>
      </x:c>
      <x:c r="K2677" s="2" t="str">
        <x:v>0000895421-24-000300</x:v>
      </x:c>
      <x:c r="L2677" s="2" t="str">
        <x:v>data/raw/filings/MS_0000895421-24-000300_ms-20231231.htm</x:v>
      </x:c>
      <x:c r="M2677" s="2" t="str">
        <x:v>https://www.sec.gov/Archives/edgar/data/895421/000089542124000300/ms-20231231.htm</x:v>
      </x:c>
      <x:c r="N2677" s="2" t="str">
        <x:v>f-3741</x:v>
      </x:c>
      <x:c r="O2677" s="2" t="str"/>
      <x:c r="P2677" s="2" t="str">
        <x:v>Exact XBRL anchor</x:v>
      </x:c>
      <x:c r="Q2677" s="2" t="str">
        <x:v>Goodwill</x:v>
      </x:c>
      <x:c r="R2677" s="2" t="str">
        <x:v>highlighted/MS_0000895421-24-000300_ms-20231231.htm</x:v>
      </x:c>
      <x:c r="S2677" s="2" t="str"/>
      <x:c r="T2677" s="2" t="str"/>
    </x:row>
    <x:row r="2678" ht="24" customHeight="1">
      <x:c r="C2678" s="2" t="str">
        <x:v>Historical Inputs!F2678</x:v>
      </x:c>
      <x:c r="D2678" s="2" t="str">
        <x:v>MS</x:v>
      </x:c>
      <x:c r="E2678" s="2" t="str">
        <x:v>FY2021</x:v>
      </x:c>
      <x:c r="F2678" s="2" t="str">
        <x:v>intangibles</x:v>
      </x:c>
      <x:c r="G2678" s="2" t="n">
        <x:v>8360</x:v>
      </x:c>
      <x:c r="H2678" s="2" t="str">
        <x:v>USD</x:v>
      </x:c>
      <x:c r="I2678" s="2" t="str">
        <x:v>2021-12-31</x:v>
      </x:c>
      <x:c r="J2678" s="2" t="str">
        <x:v>2024-02-22</x:v>
      </x:c>
      <x:c r="K2678" s="2" t="str">
        <x:v>0000895421-24-000300</x:v>
      </x:c>
      <x:c r="L2678" s="2" t="str">
        <x:v>data/raw/filings/MS_0000895421-24-000300_ms-20231231.htm</x:v>
      </x:c>
      <x:c r="M2678" s="2" t="str">
        <x:v>https://www.sec.gov/Archives/edgar/data/895421/000089542124000300/ms-20231231.htm</x:v>
      </x:c>
      <x:c r="N2678" s="2" t="str">
        <x:v>f-3781</x:v>
      </x:c>
      <x:c r="O2678" s="2" t="str"/>
      <x:c r="P2678" s="2" t="str">
        <x:v>Exact XBRL anchor</x:v>
      </x:c>
      <x:c r="Q2678" s="2" t="str">
        <x:v>Other intangible assets excluding goodwill</x:v>
      </x:c>
      <x:c r="R2678" s="2" t="str">
        <x:v>highlighted/MS_0000895421-24-000300_ms-20231231.htm</x:v>
      </x:c>
      <x:c r="S2678" s="2" t="str"/>
      <x:c r="T2678" s="2" t="str"/>
    </x:row>
    <x:row r="2679" ht="24" customHeight="1">
      <x:c r="C2679" s="2" t="str">
        <x:v>Historical Inputs!F2679</x:v>
      </x:c>
      <x:c r="D2679" s="2" t="str">
        <x:v>MS</x:v>
      </x:c>
      <x:c r="E2679" s="2" t="str">
        <x:v>FY2021</x:v>
      </x:c>
      <x:c r="F2679" s="2" t="str">
        <x:v>intangibles_total</x:v>
      </x:c>
      <x:c r="G2679" s="2" t="str">
        <x:v>n.a.</x:v>
      </x:c>
      <x:c r="H2679" s="2" t="str">
        <x:v>USDm</x:v>
      </x:c>
      <x:c r="I2679" s="2" t="str">
        <x:v>2021-12-31</x:v>
      </x:c>
      <x:c r="J2679" s="2" t="str"/>
      <x:c r="K2679" s="2" t="str"/>
      <x:c r="L2679" s="2" t="str"/>
      <x:c r="M2679" s="2" t="str"/>
      <x:c r="N2679" s="2" t="str"/>
      <x:c r="O2679" s="2" t="str"/>
      <x:c r="P2679" s="2" t="str">
        <x:v>Not reported / unavailable</x:v>
      </x:c>
      <x:c r="Q2679" s="2" t="str">
        <x:v>Reported goodwill and intangible assets combined</x:v>
      </x:c>
      <x:c r="R2679" s="2" t="str"/>
      <x:c r="S2679" s="2" t="str"/>
      <x:c r="T2679" s="2" t="str"/>
    </x:row>
    <x:row r="2680" ht="24" customHeight="1">
      <x:c r="C2680" s="2" t="str">
        <x:v>Historical Inputs!F2680</x:v>
      </x:c>
      <x:c r="D2680" s="2" t="str">
        <x:v>MS</x:v>
      </x:c>
      <x:c r="E2680" s="2" t="str">
        <x:v>FY2021</x:v>
      </x:c>
      <x:c r="F2680" s="2" t="str">
        <x:v>shares_end</x:v>
      </x:c>
      <x:c r="G2680" s="2" t="n">
        <x:v>1772</x:v>
      </x:c>
      <x:c r="H2680" s="2" t="str">
        <x:v>shares</x:v>
      </x:c>
      <x:c r="I2680" s="2" t="str">
        <x:v>2021-12-31</x:v>
      </x:c>
      <x:c r="J2680" s="2" t="str">
        <x:v>2024-02-22</x:v>
      </x:c>
      <x:c r="K2680" s="2" t="str">
        <x:v>0000895421-24-000300</x:v>
      </x:c>
      <x:c r="L2680" s="2" t="str">
        <x:v>data/raw/filings/MS_0000895421-24-000300_ms-20231231.htm</x:v>
      </x:c>
      <x:c r="M2680" s="2" t="str">
        <x:v>https://www.sec.gov/Archives/edgar/data/895421/000089542124000300/ms-20231231.htm</x:v>
      </x:c>
      <x:c r="N2680" s="2" t="str">
        <x:v>f-4742</x:v>
      </x:c>
      <x:c r="O2680" s="2" t="str"/>
      <x:c r="P2680" s="2" t="str">
        <x:v>Exact XBRL anchor</x:v>
      </x:c>
      <x:c r="Q2680" s="2" t="str">
        <x:v>Common Stock, Shares, Outstanding</x:v>
      </x:c>
      <x:c r="R2680" s="2" t="str">
        <x:v>highlighted/MS_0000895421-24-000300_ms-20231231.htm</x:v>
      </x:c>
      <x:c r="S2680" s="2" t="str"/>
      <x:c r="T2680" s="2" t="str"/>
    </x:row>
    <x:row r="2681" ht="24" customHeight="1">
      <x:c r="C2681" s="2" t="str">
        <x:v>Historical Inputs!F2681</x:v>
      </x:c>
      <x:c r="D2681" s="2" t="str">
        <x:v>MS</x:v>
      </x:c>
      <x:c r="E2681" s="2" t="str">
        <x:v>FY2021</x:v>
      </x:c>
      <x:c r="F2681" s="2" t="str">
        <x:v>shares_issued</x:v>
      </x:c>
      <x:c r="G2681" s="2" t="n">
        <x:v>2038.893979</x:v>
      </x:c>
      <x:c r="H2681" s="2" t="str">
        <x:v>shares</x:v>
      </x:c>
      <x:c r="I2681" s="2" t="str">
        <x:v>2021-12-31</x:v>
      </x:c>
      <x:c r="J2681" s="2" t="str">
        <x:v>2023-02-24</x:v>
      </x:c>
      <x:c r="K2681" s="2" t="str">
        <x:v>0000895421-23-000284</x:v>
      </x:c>
      <x:c r="L2681" s="2" t="str">
        <x:v>data/raw/filings/MS_0000895421-23-000284_ms-20221231.htm</x:v>
      </x:c>
      <x:c r="M2681" s="2" t="str">
        <x:v>https://www.sec.gov/Archives/edgar/data/895421/000089542123000284/ms-20221231.htm</x:v>
      </x:c>
      <x:c r="N2681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wLTAtMS0xLTAvdGV4dHJlZ2lvbjpmZGNlNzk0ZDZiNzg0YmIyYmQxZmQ2ODdiNWY5NGVhN180Mg_5f227892-5669-4d90-b71d-8bcf3d6cc491</x:v>
      </x:c>
      <x:c r="O2681" s="2" t="str"/>
      <x:c r="P2681" s="2" t="str">
        <x:v>Exact XBRL anchor</x:v>
      </x:c>
      <x:c r="Q2681" s="2" t="str">
        <x:v>Common Stock, Shares, Issued</x:v>
      </x:c>
      <x:c r="R2681" s="2" t="str">
        <x:v>highlighted/MS_0000895421-23-000284_ms-20221231.htm</x:v>
      </x:c>
      <x:c r="S2681" s="2" t="str"/>
      <x:c r="T2681" s="2" t="str"/>
    </x:row>
    <x:row r="2682" ht="24" customHeight="1">
      <x:c r="C2682" s="2" t="str">
        <x:v>Historical Inputs!F2682</x:v>
      </x:c>
      <x:c r="D2682" s="2" t="str">
        <x:v>MS</x:v>
      </x:c>
      <x:c r="E2682" s="2" t="str">
        <x:v>FY2021</x:v>
      </x:c>
      <x:c r="F2682" s="2" t="str">
        <x:v>shares_treasury</x:v>
      </x:c>
      <x:c r="G2682" s="2" t="n">
        <x:v>266.667449</x:v>
      </x:c>
      <x:c r="H2682" s="2" t="str">
        <x:v>shares</x:v>
      </x:c>
      <x:c r="I2682" s="2" t="str">
        <x:v>2021-12-31</x:v>
      </x:c>
      <x:c r="J2682" s="2" t="str">
        <x:v>2023-02-24</x:v>
      </x:c>
      <x:c r="K2682" s="2" t="str">
        <x:v>0000895421-23-000284</x:v>
      </x:c>
      <x:c r="L2682" s="2" t="str">
        <x:v>data/raw/filings/MS_0000895421-23-000284_ms-20221231.htm</x:v>
      </x:c>
      <x:c r="M2682" s="2" t="str">
        <x:v>https://www.sec.gov/Archives/edgar/data/895421/000089542123000284/ms-20221231.htm</x:v>
      </x:c>
      <x:c r="N2682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1LTAtMS0xLTAvdGV4dHJlZ2lvbjo5M2RlYTljOGU0MzA0YWNhOGIwZTZmYzZjYzgzOTU3MV82NA_859710f2-6a0b-4851-a148-e1eec65828d7</x:v>
      </x:c>
      <x:c r="O2682" s="2" t="str"/>
      <x:c r="P2682" s="2" t="str">
        <x:v>Exact XBRL anchor</x:v>
      </x:c>
      <x:c r="Q2682" s="2" t="str">
        <x:v>Treasury Stock, Shares</x:v>
      </x:c>
      <x:c r="R2682" s="2" t="str">
        <x:v>highlighted/MS_0000895421-23-000284_ms-20221231.htm</x:v>
      </x:c>
      <x:c r="S2682" s="2" t="str"/>
      <x:c r="T2682" s="2" t="str"/>
    </x:row>
    <x:row r="2683" ht="24" customHeight="1">
      <x:c r="C2683" s="2" t="str">
        <x:v>Historical Inputs!F2683</x:v>
      </x:c>
      <x:c r="D2683" s="2" t="str">
        <x:v>MS</x:v>
      </x:c>
      <x:c r="E2683" s="2" t="str">
        <x:v>FY2021</x:v>
      </x:c>
      <x:c r="F2683" s="2" t="str">
        <x:v>deposits</x:v>
      </x:c>
      <x:c r="G2683" s="2" t="n">
        <x:v>347574</x:v>
      </x:c>
      <x:c r="H2683" s="2" t="str">
        <x:v>USD</x:v>
      </x:c>
      <x:c r="I2683" s="2" t="str">
        <x:v>2021-12-31</x:v>
      </x:c>
      <x:c r="J2683" s="2" t="str">
        <x:v>2023-02-24</x:v>
      </x:c>
      <x:c r="K2683" s="2" t="str">
        <x:v>0000895421-23-000284</x:v>
      </x:c>
      <x:c r="L2683" s="2" t="str">
        <x:v>data/raw/filings/MS_0000895421-23-000284_ms-20221231.htm</x:v>
      </x:c>
      <x:c r="M2683" s="2" t="str">
        <x:v>https://www.sec.gov/Archives/edgar/data/895421/000089542123000284/ms-20221231.htm</x:v>
      </x:c>
      <x:c r="N2683" s="2" t="str">
        <x:v>id3VybDovL2RvY3MudjEvZG9jOjJmNjk3NWE1NjM2MDRiMGNiMWJmZmEwMGE1MGRiM2VkL3NlYzoyZjY5NzVhNTYzNjA0YjBjYjFiZmZhMDBhNTBkYjNlZF8xNjYvZnJhZzoxNmIxNjU1ZTc2ZTQ0NmUzOWRjZWVhNDYzOTZmOTVkYy90YWJsZTo3YmNmMGYyYmE1NzQ0NWZjOWI1YWMxMmM3MDIwMmY2MS90YWJsZXJhbmdlOjdiY2YwZjJiYTU3NDQ1ZmM5YjVhYzEyYzcwMjAyZjYxXzMtMi0xLTEtMA_e18d8af3-58ed-48db-8925-3c93e8db72ad</x:v>
      </x:c>
      <x:c r="O2683" s="2" t="str"/>
      <x:c r="P2683" s="2" t="str">
        <x:v>Exact XBRL anchor</x:v>
      </x:c>
      <x:c r="Q2683" s="2" t="str">
        <x:v>Deposits</x:v>
      </x:c>
      <x:c r="R2683" s="2" t="str">
        <x:v>highlighted/MS_0000895421-23-000284_ms-20221231.htm</x:v>
      </x:c>
      <x:c r="S2683" s="2" t="str"/>
      <x:c r="T2683" s="2" t="str"/>
    </x:row>
    <x:row r="2684" ht="24" customHeight="1">
      <x:c r="C2684" s="2" t="str">
        <x:v>Historical Inputs!F2684</x:v>
      </x:c>
      <x:c r="D2684" s="2" t="str">
        <x:v>MS</x:v>
      </x:c>
      <x:c r="E2684" s="2" t="str">
        <x:v>FY2021</x:v>
      </x:c>
      <x:c r="F2684" s="2" t="str">
        <x:v>loans_gross</x:v>
      </x:c>
      <x:c r="G2684" s="2" t="n">
        <x:v>174956</x:v>
      </x:c>
      <x:c r="H2684" s="2" t="str">
        <x:v>USD</x:v>
      </x:c>
      <x:c r="I2684" s="2" t="str">
        <x:v>2021-12-31</x:v>
      </x:c>
      <x:c r="J2684" s="2" t="str">
        <x:v>2023-02-24</x:v>
      </x:c>
      <x:c r="K2684" s="2" t="str">
        <x:v>0000895421-23-000284</x:v>
      </x:c>
      <x:c r="L2684" s="2" t="str">
        <x:v>data/raw/filings/MS_0000895421-23-000284_ms-20221231.htm</x:v>
      </x:c>
      <x:c r="M2684" s="2" t="str">
        <x:v>https://www.sec.gov/Archives/edgar/data/895421/000089542123000284/ms-20221231.htm</x:v>
      </x:c>
      <x:c r="N2684" s="2" t="str">
        <x:v>id3VybDovL2RvY3MudjEvZG9jOjJmNjk3NWE1NjM2MDRiMGNiMWJmZmEwMGE1MGRiM2VkL3NlYzoyZjY5NzVhNTYzNjA0YjBjYjFiZmZhMDBhNTBkYjNlZF8xNTQvZnJhZzo4ZDIyOTZjNWViNjI0ZjBmODE3YjBmZjc3NjM4MzAxMy90YWJsZTplZjkyYTk1MzI0ZmU0OTM3OWQ0NDVkNDBlY2IzNzUxZC90YWJsZXJhbmdlOmVmOTJhOTUzMjRmZTQ5Mzc5ZDQ0NWQ0MGVjYjM3NTFkXzctMS0xLTEtMA_df53b3c1-0fc8-41c9-8e45-768162fb5899</x:v>
      </x:c>
      <x:c r="O2684" s="2" t="str"/>
      <x:c r="P2684" s="2" t="str">
        <x:v>Exact XBRL anchor</x:v>
      </x:c>
      <x:c r="Q2684" s="2" t="str">
        <x:v>Gross loans and leases selected definition</x:v>
      </x:c>
      <x:c r="R2684" s="2" t="str">
        <x:v>highlighted/MS_0000895421-23-000284_ms-20221231.htm</x:v>
      </x:c>
      <x:c r="S2684" s="2" t="str"/>
      <x:c r="T2684" s="2" t="str"/>
    </x:row>
    <x:row r="2685" ht="24" customHeight="1">
      <x:c r="C2685" s="2" t="str">
        <x:v>Historical Inputs!F2685</x:v>
      </x:c>
      <x:c r="D2685" s="2" t="str">
        <x:v>MS</x:v>
      </x:c>
      <x:c r="E2685" s="2" t="str">
        <x:v>FY2021</x:v>
      </x:c>
      <x:c r="F2685" s="2" t="str">
        <x:v>loans_net</x:v>
      </x:c>
      <x:c r="G2685" s="2" t="n">
        <x:v>174302</x:v>
      </x:c>
      <x:c r="H2685" s="2" t="str">
        <x:v>USD</x:v>
      </x:c>
      <x:c r="I2685" s="2" t="str">
        <x:v>2021-12-31</x:v>
      </x:c>
      <x:c r="J2685" s="2" t="str">
        <x:v>2023-02-24</x:v>
      </x:c>
      <x:c r="K2685" s="2" t="str">
        <x:v>0000895421-23-000284</x:v>
      </x:c>
      <x:c r="L2685" s="2" t="str">
        <x:v>data/raw/filings/MS_0000895421-23-000284_ms-20221231.htm</x:v>
      </x:c>
      <x:c r="M2685" s="2" t="str">
        <x:v>https://www.sec.gov/Archives/edgar/data/895421/000089542123000284/ms-20221231.htm</x:v>
      </x:c>
      <x:c r="N2685" s="2" t="str">
        <x:v>id3VybDovL2RvY3MudjEvZG9jOjJmNjk3NWE1NjM2MDRiMGNiMWJmZmEwMGE1MGRiM2VkL3NlYzoyZjY5NzVhNTYzNjA0YjBjYjFiZmZhMDBhNTBkYjNlZF8xNTQvZnJhZzo4ZDIyOTZjNWViNjI0ZjBmODE3YjBmZjc3NjM4MzAxMy90YWJsZTplZjkyYTk1MzI0ZmU0OTM3OWQ0NDVkNDBlY2IzNzUxZC90YWJsZXJhbmdlOmVmOTJhOTUzMjRmZTQ5Mzc5ZDQ0NWQ0MGVjYjM3NTFkXzktMS0xLTEtMA_41f95749-78f7-4c86-a8b2-c8304eaeb7e9</x:v>
      </x:c>
      <x:c r="O2685" s="2" t="str"/>
      <x:c r="P2685" s="2" t="str">
        <x:v>Exact XBRL anchor</x:v>
      </x:c>
      <x:c r="Q2685" s="2" t="str">
        <x:v>Net loans after allowance selected definition</x:v>
      </x:c>
      <x:c r="R2685" s="2" t="str">
        <x:v>highlighted/MS_0000895421-23-000284_ms-20221231.htm</x:v>
      </x:c>
      <x:c r="S2685" s="2" t="str"/>
      <x:c r="T2685" s="2" t="str"/>
    </x:row>
    <x:row r="2686" ht="24" customHeight="1">
      <x:c r="C2686" s="2" t="str">
        <x:v>Historical Inputs!F2686</x:v>
      </x:c>
      <x:c r="D2686" s="2" t="str">
        <x:v>MS</x:v>
      </x:c>
      <x:c r="E2686" s="2" t="str">
        <x:v>FY2021</x:v>
      </x:c>
      <x:c r="F2686" s="2" t="str">
        <x:v>allowance</x:v>
      </x:c>
      <x:c r="G2686" s="2" t="n">
        <x:v>654</x:v>
      </x:c>
      <x:c r="H2686" s="2" t="str">
        <x:v>USD</x:v>
      </x:c>
      <x:c r="I2686" s="2" t="str">
        <x:v>2021-12-31</x:v>
      </x:c>
      <x:c r="J2686" s="2" t="str">
        <x:v>2025-02-21</x:v>
      </x:c>
      <x:c r="K2686" s="2" t="str">
        <x:v>0000895421-25-000304</x:v>
      </x:c>
      <x:c r="L2686" s="2" t="str">
        <x:v>data/raw/filings/MS_0000895421-25-000304_ms-20241231.htm</x:v>
      </x:c>
      <x:c r="M2686" s="2" t="str">
        <x:v>https://www.sec.gov/Archives/edgar/data/895421/000089542125000304/ms-20241231.htm</x:v>
      </x:c>
      <x:c r="N2686" s="2" t="str">
        <x:v>f-3698</x:v>
      </x:c>
      <x:c r="O2686" s="2" t="str"/>
      <x:c r="P2686" s="2" t="str">
        <x:v>Exact XBRL anchor</x:v>
      </x:c>
      <x:c r="Q2686" s="2" t="str">
        <x:v>Loan allowance for credit losses</x:v>
      </x:c>
      <x:c r="R2686" s="2" t="str">
        <x:v>highlighted/MS_0000895421-25-000304_ms-20241231.htm</x:v>
      </x:c>
      <x:c r="S2686" s="2" t="str"/>
      <x:c r="T2686" s="2" t="str"/>
    </x:row>
    <x:row r="2687" ht="24" customHeight="1">
      <x:c r="C2687" s="2" t="str">
        <x:v>Historical Inputs!F2687</x:v>
      </x:c>
      <x:c r="D2687" s="2" t="str">
        <x:v>MS</x:v>
      </x:c>
      <x:c r="E2687" s="2" t="str">
        <x:v>FY2021</x:v>
      </x:c>
      <x:c r="F2687" s="2" t="str">
        <x:v>nonaccrual</x:v>
      </x:c>
      <x:c r="G2687" s="2" t="str">
        <x:v>n.a.</x:v>
      </x:c>
      <x:c r="H2687" s="2" t="str">
        <x:v>USDm</x:v>
      </x:c>
      <x:c r="I2687" s="2" t="str">
        <x:v>2021-12-31</x:v>
      </x:c>
      <x:c r="J2687" s="2" t="str"/>
      <x:c r="K2687" s="2" t="str"/>
      <x:c r="L2687" s="2" t="str"/>
      <x:c r="M2687" s="2" t="str"/>
      <x:c r="N2687" s="2" t="str"/>
      <x:c r="O2687" s="2" t="str"/>
      <x:c r="P2687" s="2" t="str">
        <x:v>Not reported / unavailable</x:v>
      </x:c>
      <x:c r="Q2687" s="2" t="str">
        <x:v>Nonaccrual</x:v>
      </x:c>
      <x:c r="R2687" s="2" t="str"/>
      <x:c r="S2687" s="2" t="str"/>
      <x:c r="T2687" s="2" t="str"/>
    </x:row>
    <x:row r="2688" ht="24" customHeight="1">
      <x:c r="C2688" s="2" t="str">
        <x:v>Historical Inputs!F2688</x:v>
      </x:c>
      <x:c r="D2688" s="2" t="str">
        <x:v>MS</x:v>
      </x:c>
      <x:c r="E2688" s="2" t="str">
        <x:v>FY2021</x:v>
      </x:c>
      <x:c r="F2688" s="2" t="str">
        <x:v>cash</x:v>
      </x:c>
      <x:c r="G2688" s="2" t="n">
        <x:v>127725</x:v>
      </x:c>
      <x:c r="H2688" s="2" t="str">
        <x:v>USD</x:v>
      </x:c>
      <x:c r="I2688" s="2" t="str">
        <x:v>2021-12-31</x:v>
      </x:c>
      <x:c r="J2688" s="2" t="str">
        <x:v>2023-02-24</x:v>
      </x:c>
      <x:c r="K2688" s="2" t="str">
        <x:v>0000895421-23-000284</x:v>
      </x:c>
      <x:c r="L2688" s="2" t="str">
        <x:v>data/raw/filings/MS_0000895421-23-000284_ms-20221231.htm</x:v>
      </x:c>
      <x:c r="M2688" s="2" t="str">
        <x:v>https://www.sec.gov/Archives/edgar/data/895421/000089542123000284/ms-20221231.htm</x:v>
      </x:c>
      <x:c r="N2688" s="2" t="str">
        <x:v>id3VybDovL2RvY3MudjEvZG9jOjJmNjk3NWE1NjM2MDRiMGNiMWJmZmEwMGE1MGRiM2VkL3NlYzoyZjY5NzVhNTYzNjA0YjBjYjFiZmZhMDBhNTBkYjNlZF8xMzYvZnJhZzpiNTJhZGMzOGZkYmM0NjA0YTcwZDE0ZTc1NmM4NWVjYy90YWJsZTplZWQyYzQ1MzIyMWI0MzljYjQyYzlmM2Y3ZjMwODFiZi90YWJsZXJhbmdlOmVlZDJjNDUzMjIxYjQzOWNiNDJjOWYzZjdmMzA4MWJmXzMtMi0xLTEtMA_80a21978-d319-4195-b272-91b172725409</x:v>
      </x:c>
      <x:c r="O2688" s="2" t="str"/>
      <x:c r="P2688" s="2" t="str">
        <x:v>Exact XBRL anchor</x:v>
      </x:c>
      <x:c r="Q2688" s="2" t="str">
        <x:v>Cash and Cash Equivalents, at Carrying Value</x:v>
      </x:c>
      <x:c r="R2688" s="2" t="str">
        <x:v>highlighted/MS_0000895421-23-000284_ms-20221231.htm</x:v>
      </x:c>
      <x:c r="S2688" s="2" t="str"/>
      <x:c r="T2688" s="2" t="str"/>
    </x:row>
    <x:row r="2689" ht="24" customHeight="1">
      <x:c r="C2689" s="2" t="str">
        <x:v>Historical Inputs!F2689</x:v>
      </x:c>
      <x:c r="D2689" s="2" t="str">
        <x:v>MS</x:v>
      </x:c>
      <x:c r="E2689" s="2" t="str">
        <x:v>FY2021</x:v>
      </x:c>
      <x:c r="F2689" s="2" t="str">
        <x:v>aoci</x:v>
      </x:c>
      <x:c r="G2689" s="2" t="n">
        <x:v>-3102</x:v>
      </x:c>
      <x:c r="H2689" s="2" t="str">
        <x:v>USD</x:v>
      </x:c>
      <x:c r="I2689" s="2" t="str">
        <x:v>2021-12-31</x:v>
      </x:c>
      <x:c r="J2689" s="2" t="str">
        <x:v>2023-02-24</x:v>
      </x:c>
      <x:c r="K2689" s="2" t="str">
        <x:v>0000895421-23-000284</x:v>
      </x:c>
      <x:c r="L2689" s="2" t="str">
        <x:v>data/raw/filings/MS_0000895421-23-000284_ms-20221231.htm</x:v>
      </x:c>
      <x:c r="M2689" s="2" t="str">
        <x:v>https://www.sec.gov/Archives/edgar/data/895421/000089542123000284/ms-20221231.htm</x:v>
      </x:c>
      <x:c r="N2689" s="2" t="str">
        <x:v>id3VybDovL2RvY3MudjEvZG9jOjJmNjk3NWE1NjM2MDRiMGNiMWJmZmEwMGE1MGRiM2VkL3NlYzoyZjY5NzVhNTYzNjA0YjBjYjFiZmZhMDBhNTBkYjNlZF8xMTIvZnJhZzo5NjU2NjM4ODUxMmI0MGFjOWFlNjIwY2I2NTAwZjA1Zi90YWJsZTpkNWYzOGY5YTU0MGI0MjI1OTg0YmQ4OGYyYTAxZTUyZC90YWJsZXJhbmdlOmQ1ZjM4ZjlhNTQwYjQyMjU5ODRiZDg4ZjJhMDFlNTJkXzM0LTItMS0xLTA_583544ea-c1e0-445b-b952-ea261247b064</x:v>
      </x:c>
      <x:c r="O2689" s="2" t="str"/>
      <x:c r="P2689" s="2" t="str">
        <x:v>Exact XBRL anchor</x:v>
      </x:c>
      <x:c r="Q2689" s="2" t="str">
        <x:v>Accumulated Other Comprehensive Income (Loss), Net of Tax</x:v>
      </x:c>
      <x:c r="R2689" s="2" t="str">
        <x:v>highlighted/MS_0000895421-23-000284_ms-20221231.htm</x:v>
      </x:c>
      <x:c r="S2689" s="2" t="str"/>
      <x:c r="T2689" s="2" t="str"/>
    </x:row>
    <x:row r="2690" ht="24" customHeight="1">
      <x:c r="C2690" s="2" t="str">
        <x:v>Historical Inputs!F2690</x:v>
      </x:c>
      <x:c r="D2690" s="2" t="str">
        <x:v>MS</x:v>
      </x:c>
      <x:c r="E2690" s="2" t="str">
        <x:v>FY2021</x:v>
      </x:c>
      <x:c r="F2690" s="2" t="str">
        <x:v>nii</x:v>
      </x:c>
      <x:c r="G2690" s="2" t="n">
        <x:v>8045</x:v>
      </x:c>
      <x:c r="H2690" s="2" t="str">
        <x:v>USD</x:v>
      </x:c>
      <x:c r="I2690" s="2" t="str">
        <x:v>2021-12-31</x:v>
      </x:c>
      <x:c r="J2690" s="2" t="str">
        <x:v>2024-02-22</x:v>
      </x:c>
      <x:c r="K2690" s="2" t="str">
        <x:v>0000895421-24-000300</x:v>
      </x:c>
      <x:c r="L2690" s="2" t="str">
        <x:v>data/raw/filings/MS_0000895421-24-000300_ms-20231231.htm</x:v>
      </x:c>
      <x:c r="M2690" s="2" t="str">
        <x:v>https://www.sec.gov/Archives/edgar/data/895421/000089542124000300/ms-20231231.htm</x:v>
      </x:c>
      <x:c r="N2690" s="2" t="str">
        <x:v>f-5878</x:v>
      </x:c>
      <x:c r="O2690" s="2" t="str"/>
      <x:c r="P2690" s="2" t="str">
        <x:v>Exact XBRL anchor</x:v>
      </x:c>
      <x:c r="Q2690" s="2" t="str">
        <x:v>Interest Income (Expense), Net</x:v>
      </x:c>
      <x:c r="R2690" s="2" t="str">
        <x:v>highlighted/MS_0000895421-24-000300_ms-20231231.htm</x:v>
      </x:c>
      <x:c r="S2690" s="2" t="str"/>
      <x:c r="T2690" s="2" t="str"/>
    </x:row>
    <x:row r="2691" ht="24" customHeight="1">
      <x:c r="C2691" s="2" t="str">
        <x:v>Historical Inputs!F2691</x:v>
      </x:c>
      <x:c r="D2691" s="2" t="str">
        <x:v>MS</x:v>
      </x:c>
      <x:c r="E2691" s="2" t="str">
        <x:v>FY2021</x:v>
      </x:c>
      <x:c r="F2691" s="2" t="str">
        <x:v>noninterest_income</x:v>
      </x:c>
      <x:c r="G2691" s="2" t="n">
        <x:v>51710</x:v>
      </x:c>
      <x:c r="H2691" s="2" t="str">
        <x:v>USD</x:v>
      </x:c>
      <x:c r="I2691" s="2" t="str">
        <x:v>2021-12-31</x:v>
      </x:c>
      <x:c r="J2691" s="2" t="str">
        <x:v>2024-02-22</x:v>
      </x:c>
      <x:c r="K2691" s="2" t="str">
        <x:v>0000895421-24-000300</x:v>
      </x:c>
      <x:c r="L2691" s="2" t="str">
        <x:v>data/raw/filings/MS_0000895421-24-000300_ms-20231231.htm</x:v>
      </x:c>
      <x:c r="M2691" s="2" t="str">
        <x:v>https://www.sec.gov/Archives/edgar/data/895421/000089542124000300/ms-20231231.htm</x:v>
      </x:c>
      <x:c r="N2691" s="2" t="str">
        <x:v>f-5863</x:v>
      </x:c>
      <x:c r="O2691" s="2" t="str"/>
      <x:c r="P2691" s="2" t="str">
        <x:v>Exact XBRL anchor</x:v>
      </x:c>
      <x:c r="Q2691" s="2" t="str">
        <x:v>Noninterest Income</x:v>
      </x:c>
      <x:c r="R2691" s="2" t="str">
        <x:v>highlighted/MS_0000895421-24-000300_ms-20231231.htm</x:v>
      </x:c>
      <x:c r="S2691" s="2" t="str"/>
      <x:c r="T2691" s="2" t="str"/>
    </x:row>
    <x:row r="2692" ht="24" customHeight="1">
      <x:c r="C2692" s="2" t="str">
        <x:v>Historical Inputs!F2692</x:v>
      </x:c>
      <x:c r="D2692" s="2" t="str">
        <x:v>MS</x:v>
      </x:c>
      <x:c r="E2692" s="2" t="str">
        <x:v>FY2021</x:v>
      </x:c>
      <x:c r="F2692" s="2" t="str">
        <x:v>revenue_reported</x:v>
      </x:c>
      <x:c r="G2692" s="2" t="n">
        <x:v>59755</x:v>
      </x:c>
      <x:c r="H2692" s="2" t="str">
        <x:v>USD</x:v>
      </x:c>
      <x:c r="I2692" s="2" t="str">
        <x:v>2021-12-31</x:v>
      </x:c>
      <x:c r="J2692" s="2" t="str">
        <x:v>2024-02-22</x:v>
      </x:c>
      <x:c r="K2692" s="2" t="str">
        <x:v>0000895421-24-000300</x:v>
      </x:c>
      <x:c r="L2692" s="2" t="str">
        <x:v>data/raw/filings/MS_0000895421-24-000300_ms-20231231.htm</x:v>
      </x:c>
      <x:c r="M2692" s="2" t="str">
        <x:v>https://www.sec.gov/Archives/edgar/data/895421/000089542124000300/ms-20231231.htm</x:v>
      </x:c>
      <x:c r="N2692" s="2" t="str">
        <x:v>f-5980</x:v>
      </x:c>
      <x:c r="O2692" s="2" t="str"/>
      <x:c r="P2692" s="2" t="str">
        <x:v>Exact XBRL anchor</x:v>
      </x:c>
      <x:c r="Q2692" s="2" t="str">
        <x:v>Revenues, Net of Interest Expense</x:v>
      </x:c>
      <x:c r="R2692" s="2" t="str">
        <x:v>highlighted/MS_0000895421-24-000300_ms-20231231.htm</x:v>
      </x:c>
      <x:c r="S2692" s="2" t="str"/>
      <x:c r="T2692" s="2" t="str"/>
    </x:row>
    <x:row r="2693" ht="24" customHeight="1">
      <x:c r="C2693" s="2" t="str">
        <x:v>Historical Inputs!F2693</x:v>
      </x:c>
      <x:c r="D2693" s="2" t="str">
        <x:v>MS</x:v>
      </x:c>
      <x:c r="E2693" s="2" t="str">
        <x:v>FY2021</x:v>
      </x:c>
      <x:c r="F2693" s="2" t="str">
        <x:v>opex</x:v>
      </x:c>
      <x:c r="G2693" s="2" t="n">
        <x:v>40083</x:v>
      </x:c>
      <x:c r="H2693" s="2" t="str">
        <x:v>USD</x:v>
      </x:c>
      <x:c r="I2693" s="2" t="str">
        <x:v>2021-12-31</x:v>
      </x:c>
      <x:c r="J2693" s="2" t="str">
        <x:v>2024-02-22</x:v>
      </x:c>
      <x:c r="K2693" s="2" t="str">
        <x:v>0000895421-24-000300</x:v>
      </x:c>
      <x:c r="L2693" s="2" t="str">
        <x:v>data/raw/filings/MS_0000895421-24-000300_ms-20231231.htm</x:v>
      </x:c>
      <x:c r="M2693" s="2" t="str">
        <x:v>https://www.sec.gov/Archives/edgar/data/895421/000089542124000300/ms-20231231.htm</x:v>
      </x:c>
      <x:c r="N2693" s="2" t="str">
        <x:v>f-5903</x:v>
      </x:c>
      <x:c r="O2693" s="2" t="str"/>
      <x:c r="P2693" s="2" t="str">
        <x:v>Exact XBRL anchor</x:v>
      </x:c>
      <x:c r="Q2693" s="2" t="str">
        <x:v>Noninterest Expense</x:v>
      </x:c>
      <x:c r="R2693" s="2" t="str">
        <x:v>highlighted/MS_0000895421-24-000300_ms-20231231.htm</x:v>
      </x:c>
      <x:c r="S2693" s="2" t="str"/>
      <x:c r="T2693" s="2" t="str"/>
    </x:row>
    <x:row r="2694" ht="24" customHeight="1">
      <x:c r="C2694" s="2" t="str">
        <x:v>Historical Inputs!F2694</x:v>
      </x:c>
      <x:c r="D2694" s="2" t="str">
        <x:v>MS</x:v>
      </x:c>
      <x:c r="E2694" s="2" t="str">
        <x:v>FY2021</x:v>
      </x:c>
      <x:c r="F2694" s="2" t="str">
        <x:v>provision</x:v>
      </x:c>
      <x:c r="G2694" s="2" t="n">
        <x:v>-48</x:v>
      </x:c>
      <x:c r="H2694" s="2" t="str">
        <x:v>USD</x:v>
      </x:c>
      <x:c r="I2694" s="2" t="str">
        <x:v>2021-12-31</x:v>
      </x:c>
      <x:c r="J2694" s="2" t="str">
        <x:v>2022-02-24</x:v>
      </x:c>
      <x:c r="K2694" s="2" t="str">
        <x:v>0000895421-22-000400</x:v>
      </x:c>
      <x:c r="L2694" s="2" t="str">
        <x:v>data/raw/filings/MS_0000895421-22-000400_ms-20211231.htm</x:v>
      </x:c>
      <x:c r="M2694" s="2" t="str">
        <x:v>https://www.sec.gov/Archives/edgar/data/895421/000089542122000400/ms-20211231.htm</x:v>
      </x:c>
      <x:c r="N2694" s="2" t="str">
        <x:v>id3VybDovL2RvY3MudjEvZG9jOjJmNjk3NWE1NjM2MDRiMGNiMWJmZmEwMGE1MGRiM2VkL3NlYzoyZjY5NzVhNTYzNjA0YjBjYjFiZmZhMDBhNTBkYjNlZF8xNTQvZnJhZzo4ZDIyOTZjNWViNjI0ZjBmODE3YjBmZjc3NjM4MzAxMy90YWJsZTo2ZWVhNDU2NmVhZDY0MmI5OGY1NzI2NDhkYzQ4NzU0OC90YWJsZXJhbmdlOjZlZWE0NTY2ZWFkNjQyYjk4ZjU3MjY0OGRjNDg3NTQ4XzYtNi0xLTEtMA_96fb3366-9134-4d41-93bb-49afce769ca7</x:v>
      </x:c>
      <x:c r="O2694" s="2" t="str"/>
      <x:c r="P2694" s="2" t="str">
        <x:v>Exact XBRL anchor</x:v>
      </x:c>
      <x:c r="Q2694" s="2" t="str">
        <x:v>Provision for Loan and Lease Losses</x:v>
      </x:c>
      <x:c r="R2694" s="2" t="str">
        <x:v>highlighted/MS_0000895421-22-000400_ms-20211231.htm</x:v>
      </x:c>
      <x:c r="S2694" s="2" t="str"/>
      <x:c r="T2694" s="2" t="str"/>
    </x:row>
    <x:row r="2695" ht="24" customHeight="1">
      <x:c r="C2695" s="2" t="str">
        <x:v>Historical Inputs!F2695</x:v>
      </x:c>
      <x:c r="D2695" s="2" t="str">
        <x:v>MS</x:v>
      </x:c>
      <x:c r="E2695" s="2" t="str">
        <x:v>FY2021</x:v>
      </x:c>
      <x:c r="F2695" s="2" t="str">
        <x:v>pretax</x:v>
      </x:c>
      <x:c r="G2695" s="2" t="n">
        <x:v>19668</x:v>
      </x:c>
      <x:c r="H2695" s="2" t="str">
        <x:v>USD</x:v>
      </x:c>
      <x:c r="I2695" s="2" t="str">
        <x:v>2021-12-31</x:v>
      </x:c>
      <x:c r="J2695" s="2" t="str">
        <x:v>2024-02-22</x:v>
      </x:c>
      <x:c r="K2695" s="2" t="str">
        <x:v>0000895421-24-000300</x:v>
      </x:c>
      <x:c r="L2695" s="2" t="str">
        <x:v>data/raw/filings/MS_0000895421-24-000300_ms-20231231.htm</x:v>
      </x:c>
      <x:c r="M2695" s="2" t="str">
        <x:v>https://www.sec.gov/Archives/edgar/data/895421/000089542124000300/ms-20231231.htm</x:v>
      </x:c>
      <x:c r="N2695" s="2" t="str">
        <x:v>f-5990</x:v>
      </x:c>
      <x:c r="O2695" s="2" t="str"/>
      <x:c r="P2695" s="2" t="str">
        <x:v>Exact XBRL anchor</x:v>
      </x:c>
      <x:c r="Q2695" s="2" t="str">
        <x:v>Income (Loss) from Continuing Operations before Income Taxes, Noncontrolling Interest</x:v>
      </x:c>
      <x:c r="R2695" s="2" t="str">
        <x:v>highlighted/MS_0000895421-24-000300_ms-20231231.htm</x:v>
      </x:c>
      <x:c r="S2695" s="2" t="str"/>
      <x:c r="T2695" s="2" t="str"/>
    </x:row>
    <x:row r="2696" ht="24" customHeight="1">
      <x:c r="C2696" s="2" t="str">
        <x:v>Historical Inputs!F2696</x:v>
      </x:c>
      <x:c r="D2696" s="2" t="str">
        <x:v>MS</x:v>
      </x:c>
      <x:c r="E2696" s="2" t="str">
        <x:v>FY2021</x:v>
      </x:c>
      <x:c r="F2696" s="2" t="str">
        <x:v>tax</x:v>
      </x:c>
      <x:c r="G2696" s="2" t="n">
        <x:v>4548</x:v>
      </x:c>
      <x:c r="H2696" s="2" t="str">
        <x:v>USD</x:v>
      </x:c>
      <x:c r="I2696" s="2" t="str">
        <x:v>2021-12-31</x:v>
      </x:c>
      <x:c r="J2696" s="2" t="str">
        <x:v>2024-02-22</x:v>
      </x:c>
      <x:c r="K2696" s="2" t="str">
        <x:v>0000895421-24-000300</x:v>
      </x:c>
      <x:c r="L2696" s="2" t="str">
        <x:v>data/raw/filings/MS_0000895421-24-000300_ms-20231231.htm</x:v>
      </x:c>
      <x:c r="M2696" s="2" t="str">
        <x:v>https://www.sec.gov/Archives/edgar/data/895421/000089542124000300/ms-20231231.htm</x:v>
      </x:c>
      <x:c r="N2696" s="2" t="str">
        <x:v>f-5913</x:v>
      </x:c>
      <x:c r="O2696" s="2" t="str"/>
      <x:c r="P2696" s="2" t="str">
        <x:v>Exact XBRL anchor</x:v>
      </x:c>
      <x:c r="Q2696" s="2" t="str">
        <x:v>Income Tax Expense (Benefit)</x:v>
      </x:c>
      <x:c r="R2696" s="2" t="str">
        <x:v>highlighted/MS_0000895421-24-000300_ms-20231231.htm</x:v>
      </x:c>
      <x:c r="S2696" s="2" t="str"/>
      <x:c r="T2696" s="2" t="str"/>
    </x:row>
    <x:row r="2697" ht="24" customHeight="1">
      <x:c r="C2697" s="2" t="str">
        <x:v>Historical Inputs!F2697</x:v>
      </x:c>
      <x:c r="D2697" s="2" t="str">
        <x:v>MS</x:v>
      </x:c>
      <x:c r="E2697" s="2" t="str">
        <x:v>FY2021</x:v>
      </x:c>
      <x:c r="F2697" s="2" t="str">
        <x:v>net_income</x:v>
      </x:c>
      <x:c r="G2697" s="2" t="n">
        <x:v>15034</x:v>
      </x:c>
      <x:c r="H2697" s="2" t="str">
        <x:v>USD</x:v>
      </x:c>
      <x:c r="I2697" s="2" t="str">
        <x:v>2021-12-31</x:v>
      </x:c>
      <x:c r="J2697" s="2" t="str">
        <x:v>2024-02-22</x:v>
      </x:c>
      <x:c r="K2697" s="2" t="str">
        <x:v>0000895421-24-000300</x:v>
      </x:c>
      <x:c r="L2697" s="2" t="str">
        <x:v>data/raw/filings/MS_0000895421-24-000300_ms-20231231.htm</x:v>
      </x:c>
      <x:c r="M2697" s="2" t="str">
        <x:v>https://www.sec.gov/Archives/edgar/data/895421/000089542124000300/ms-20231231.htm</x:v>
      </x:c>
      <x:c r="N2697" s="2" t="str">
        <x:v>f-5928</x:v>
      </x:c>
      <x:c r="O2697" s="2" t="str"/>
      <x:c r="P2697" s="2" t="str">
        <x:v>Exact XBRL anchor</x:v>
      </x:c>
      <x:c r="Q2697" s="2" t="str">
        <x:v>Net Income (Loss) Attributable to Parent</x:v>
      </x:c>
      <x:c r="R2697" s="2" t="str">
        <x:v>highlighted/MS_0000895421-24-000300_ms-20231231.htm</x:v>
      </x:c>
      <x:c r="S2697" s="2" t="str"/>
      <x:c r="T2697" s="2" t="str"/>
    </x:row>
    <x:row r="2698" ht="24" customHeight="1">
      <x:c r="C2698" s="2" t="str">
        <x:v>Historical Inputs!F2698</x:v>
      </x:c>
      <x:c r="D2698" s="2" t="str">
        <x:v>MS</x:v>
      </x:c>
      <x:c r="E2698" s="2" t="str">
        <x:v>FY2021</x:v>
      </x:c>
      <x:c r="F2698" s="2" t="str">
        <x:v>common_income</x:v>
      </x:c>
      <x:c r="G2698" s="2" t="n">
        <x:v>14566</x:v>
      </x:c>
      <x:c r="H2698" s="2" t="str">
        <x:v>USD</x:v>
      </x:c>
      <x:c r="I2698" s="2" t="str">
        <x:v>2021-12-31</x:v>
      </x:c>
      <x:c r="J2698" s="2" t="str">
        <x:v>2024-02-22</x:v>
      </x:c>
      <x:c r="K2698" s="2" t="str">
        <x:v>0000895421-24-000300</x:v>
      </x:c>
      <x:c r="L2698" s="2" t="str">
        <x:v>data/raw/filings/MS_0000895421-24-000300_ms-20231231.htm</x:v>
      </x:c>
      <x:c r="M2698" s="2" t="str">
        <x:v>https://www.sec.gov/Archives/edgar/data/895421/000089542124000300/ms-20231231.htm</x:v>
      </x:c>
      <x:c r="N2698" s="2" t="str">
        <x:v>f-149</x:v>
      </x:c>
      <x:c r="O2698" s="2" t="str"/>
      <x:c r="P2698" s="2" t="str">
        <x:v>Exact XBRL anchor</x:v>
      </x:c>
      <x:c r="Q2698" s="2" t="str">
        <x:v>Net Income (Loss) Available to Common Stockholders, Basic</x:v>
      </x:c>
      <x:c r="R2698" s="2" t="str">
        <x:v>highlighted/MS_0000895421-24-000300_ms-20231231.htm</x:v>
      </x:c>
      <x:c r="S2698" s="2" t="str"/>
      <x:c r="T2698" s="2" t="str"/>
    </x:row>
    <x:row r="2699" ht="24" customHeight="1">
      <x:c r="C2699" s="2" t="str">
        <x:v>Historical Inputs!F2699</x:v>
      </x:c>
      <x:c r="D2699" s="2" t="str">
        <x:v>MS</x:v>
      </x:c>
      <x:c r="E2699" s="2" t="str">
        <x:v>FY2021</x:v>
      </x:c>
      <x:c r="F2699" s="2" t="str">
        <x:v>preferred_div</x:v>
      </x:c>
      <x:c r="G2699" s="2" t="n">
        <x:v>468</x:v>
      </x:c>
      <x:c r="H2699" s="2" t="str">
        <x:v>USD</x:v>
      </x:c>
      <x:c r="I2699" s="2" t="str">
        <x:v>2021-12-31</x:v>
      </x:c>
      <x:c r="J2699" s="2" t="str">
        <x:v>2024-02-22</x:v>
      </x:c>
      <x:c r="K2699" s="2" t="str">
        <x:v>0000895421-24-000300</x:v>
      </x:c>
      <x:c r="L2699" s="2" t="str">
        <x:v>data/raw/filings/MS_0000895421-24-000300_ms-20231231.htm</x:v>
      </x:c>
      <x:c r="M2699" s="2" t="str">
        <x:v>https://www.sec.gov/Archives/edgar/data/895421/000089542124000300/ms-20231231.htm</x:v>
      </x:c>
      <x:c r="N2699" s="2" t="str">
        <x:v>f-4847</x:v>
      </x:c>
      <x:c r="O2699" s="2" t="str"/>
      <x:c r="P2699" s="2" t="str">
        <x:v>Exact XBRL anchor</x:v>
      </x:c>
      <x:c r="Q2699" s="2" t="str">
        <x:v>Dividends, Preferred Stock</x:v>
      </x:c>
      <x:c r="R2699" s="2" t="str">
        <x:v>highlighted/MS_0000895421-24-000300_ms-20231231.htm</x:v>
      </x:c>
      <x:c r="S2699" s="2" t="str"/>
      <x:c r="T2699" s="2" t="str"/>
    </x:row>
    <x:row r="2700" ht="24" customHeight="1">
      <x:c r="C2700" s="2" t="str">
        <x:v>Historical Inputs!F2700</x:v>
      </x:c>
      <x:c r="D2700" s="2" t="str">
        <x:v>MS</x:v>
      </x:c>
      <x:c r="E2700" s="2" t="str">
        <x:v>FY2021</x:v>
      </x:c>
      <x:c r="F2700" s="2" t="str">
        <x:v>eps</x:v>
      </x:c>
      <x:c r="G2700" s="2" t="n">
        <x:v>8.03</x:v>
      </x:c>
      <x:c r="H2700" s="2" t="str">
        <x:v>USD/shares</x:v>
      </x:c>
      <x:c r="I2700" s="2" t="str">
        <x:v>2021-12-31</x:v>
      </x:c>
      <x:c r="J2700" s="2" t="str">
        <x:v>2024-02-22</x:v>
      </x:c>
      <x:c r="K2700" s="2" t="str">
        <x:v>0000895421-24-000300</x:v>
      </x:c>
      <x:c r="L2700" s="2" t="str">
        <x:v>data/raw/filings/MS_0000895421-24-000300_ms-20231231.htm</x:v>
      </x:c>
      <x:c r="M2700" s="2" t="str">
        <x:v>https://www.sec.gov/Archives/edgar/data/895421/000089542124000300/ms-20231231.htm</x:v>
      </x:c>
      <x:c r="N2700" s="2" t="str">
        <x:v>f-155</x:v>
      </x:c>
      <x:c r="O2700" s="2" t="str"/>
      <x:c r="P2700" s="2" t="str">
        <x:v>Exact XBRL anchor</x:v>
      </x:c>
      <x:c r="Q2700" s="2" t="str">
        <x:v>Earnings Per Share, Diluted</x:v>
      </x:c>
      <x:c r="R2700" s="2" t="str">
        <x:v>highlighted/MS_0000895421-24-000300_ms-20231231.htm</x:v>
      </x:c>
      <x:c r="S2700" s="2" t="str"/>
      <x:c r="T2700" s="2" t="str"/>
    </x:row>
    <x:row r="2701" ht="24" customHeight="1">
      <x:c r="C2701" s="2" t="str">
        <x:v>Historical Inputs!F2701</x:v>
      </x:c>
      <x:c r="D2701" s="2" t="str">
        <x:v>MS</x:v>
      </x:c>
      <x:c r="E2701" s="2" t="str">
        <x:v>FY2021</x:v>
      </x:c>
      <x:c r="F2701" s="2" t="str">
        <x:v>shares_diluted</x:v>
      </x:c>
      <x:c r="G2701" s="2" t="n">
        <x:v>1814</x:v>
      </x:c>
      <x:c r="H2701" s="2" t="str">
        <x:v>shares</x:v>
      </x:c>
      <x:c r="I2701" s="2" t="str">
        <x:v>2021-12-31</x:v>
      </x:c>
      <x:c r="J2701" s="2" t="str">
        <x:v>2024-02-22</x:v>
      </x:c>
      <x:c r="K2701" s="2" t="str">
        <x:v>0000895421-24-000300</x:v>
      </x:c>
      <x:c r="L2701" s="2" t="str">
        <x:v>data/raw/filings/MS_0000895421-24-000300_ms-20231231.htm</x:v>
      </x:c>
      <x:c r="M2701" s="2" t="str">
        <x:v>https://www.sec.gov/Archives/edgar/data/895421/000089542124000300/ms-20231231.htm</x:v>
      </x:c>
      <x:c r="N2701" s="2" t="str">
        <x:v>f-4762</x:v>
      </x:c>
      <x:c r="O2701" s="2" t="str"/>
      <x:c r="P2701" s="2" t="str">
        <x:v>Exact XBRL anchor</x:v>
      </x:c>
      <x:c r="Q2701" s="2" t="str">
        <x:v>Weighted Average Number of Shares Outstanding, Diluted</x:v>
      </x:c>
      <x:c r="R2701" s="2" t="str">
        <x:v>highlighted/MS_0000895421-24-000300_ms-20231231.htm</x:v>
      </x:c>
      <x:c r="S2701" s="2" t="str"/>
      <x:c r="T2701" s="2" t="str"/>
    </x:row>
    <x:row r="2702" ht="24" customHeight="1">
      <x:c r="C2702" s="2" t="str">
        <x:v>Historical Inputs!F2702</x:v>
      </x:c>
      <x:c r="D2702" s="2" t="str">
        <x:v>MS</x:v>
      </x:c>
      <x:c r="E2702" s="2" t="str">
        <x:v>FY2021</x:v>
      </x:c>
      <x:c r="F2702" s="2" t="str">
        <x:v>dps</x:v>
      </x:c>
      <x:c r="G2702" s="2" t="n">
        <x:v>2.1</x:v>
      </x:c>
      <x:c r="H2702" s="2" t="str">
        <x:v>USD/shares</x:v>
      </x:c>
      <x:c r="I2702" s="2" t="str">
        <x:v>2021-12-31</x:v>
      </x:c>
      <x:c r="J2702" s="2" t="str">
        <x:v>2024-02-22</x:v>
      </x:c>
      <x:c r="K2702" s="2" t="str">
        <x:v>0000895421-24-000300</x:v>
      </x:c>
      <x:c r="L2702" s="2" t="str">
        <x:v>data/raw/filings/MS_0000895421-24-000300_ms-20231231.htm</x:v>
      </x:c>
      <x:c r="M2702" s="2" t="str">
        <x:v>https://www.sec.gov/Archives/edgar/data/895421/000089542124000300/ms-20231231.htm</x:v>
      </x:c>
      <x:c r="N2702" s="2" t="str">
        <x:v>f-4852</x:v>
      </x:c>
      <x:c r="O2702" s="2" t="str"/>
      <x:c r="P2702" s="2" t="str">
        <x:v>Exact XBRL anchor</x:v>
      </x:c>
      <x:c r="Q2702" s="2" t="str">
        <x:v>Common Stock, Dividends, Per Share, Declared</x:v>
      </x:c>
      <x:c r="R2702" s="2" t="str">
        <x:v>highlighted/MS_0000895421-24-000300_ms-20231231.htm</x:v>
      </x:c>
      <x:c r="S2702" s="2" t="str"/>
      <x:c r="T2702" s="2" t="str"/>
    </x:row>
    <x:row r="2703" ht="24" customHeight="1">
      <x:c r="C2703" s="2" t="str">
        <x:v>Historical Inputs!F2703</x:v>
      </x:c>
      <x:c r="D2703" s="2" t="str">
        <x:v>MS</x:v>
      </x:c>
      <x:c r="E2703" s="2" t="str">
        <x:v>FY2021</x:v>
      </x:c>
      <x:c r="F2703" s="2" t="str">
        <x:v>dividends</x:v>
      </x:c>
      <x:c r="G2703" s="2" t="n">
        <x:v>4171</x:v>
      </x:c>
      <x:c r="H2703" s="2" t="str">
        <x:v>USD</x:v>
      </x:c>
      <x:c r="I2703" s="2" t="str">
        <x:v>2021-12-31</x:v>
      </x:c>
      <x:c r="J2703" s="2" t="str">
        <x:v>2024-02-22</x:v>
      </x:c>
      <x:c r="K2703" s="2" t="str">
        <x:v>0000895421-24-000300</x:v>
      </x:c>
      <x:c r="L2703" s="2" t="str">
        <x:v>data/raw/filings/MS_0000895421-24-000300_ms-20231231.htm</x:v>
      </x:c>
      <x:c r="M2703" s="2" t="str">
        <x:v>https://www.sec.gov/Archives/edgar/data/895421/000089542124000300/ms-20231231.htm</x:v>
      </x:c>
      <x:c r="N2703" s="2" t="str">
        <x:v>f-503</x:v>
      </x:c>
      <x:c r="O2703" s="2" t="str"/>
      <x:c r="P2703" s="2" t="str">
        <x:v>Exact XBRL anchor</x:v>
      </x:c>
      <x:c r="Q2703" s="2" t="str">
        <x:v>Payments of Dividends</x:v>
      </x:c>
      <x:c r="R2703" s="2" t="str">
        <x:v>highlighted/MS_0000895421-24-000300_ms-20231231.htm</x:v>
      </x:c>
      <x:c r="S2703" s="2" t="str"/>
      <x:c r="T2703" s="2" t="str"/>
    </x:row>
    <x:row r="2704" ht="24" customHeight="1">
      <x:c r="C2704" s="2" t="str">
        <x:v>Historical Inputs!F2704</x:v>
      </x:c>
      <x:c r="D2704" s="2" t="str">
        <x:v>MS</x:v>
      </x:c>
      <x:c r="E2704" s="2" t="str">
        <x:v>FY2021</x:v>
      </x:c>
      <x:c r="F2704" s="2" t="str">
        <x:v>buybacks</x:v>
      </x:c>
      <x:c r="G2704" s="2" t="str">
        <x:v>n.a.</x:v>
      </x:c>
      <x:c r="H2704" s="2" t="str">
        <x:v>USDm</x:v>
      </x:c>
      <x:c r="I2704" s="2" t="str">
        <x:v>2021-12-31</x:v>
      </x:c>
      <x:c r="J2704" s="2" t="str"/>
      <x:c r="K2704" s="2" t="str"/>
      <x:c r="L2704" s="2" t="str"/>
      <x:c r="M2704" s="2" t="str"/>
      <x:c r="N2704" s="2" t="str"/>
      <x:c r="O2704" s="2" t="str"/>
      <x:c r="P2704" s="2" t="str">
        <x:v>Not reported / unavailable</x:v>
      </x:c>
      <x:c r="Q2704" s="2" t="str">
        <x:v>Common share repurchases paid</x:v>
      </x:c>
      <x:c r="R2704" s="2" t="str"/>
      <x:c r="S2704" s="2" t="str"/>
      <x:c r="T2704" s="2" t="str"/>
    </x:row>
    <x:row r="2705" ht="24" customHeight="1">
      <x:c r="C2705" s="2" t="str">
        <x:v>Historical Inputs!F2705</x:v>
      </x:c>
      <x:c r="D2705" s="2" t="str">
        <x:v>MS</x:v>
      </x:c>
      <x:c r="E2705" s="2" t="str">
        <x:v>FY2021</x:v>
      </x:c>
      <x:c r="F2705" s="2" t="str">
        <x:v>chargeoffs</x:v>
      </x:c>
      <x:c r="G2705" s="2" t="str">
        <x:v>n.a.</x:v>
      </x:c>
      <x:c r="H2705" s="2" t="str">
        <x:v>USDm</x:v>
      </x:c>
      <x:c r="I2705" s="2" t="str">
        <x:v>2021-12-31</x:v>
      </x:c>
      <x:c r="J2705" s="2" t="str"/>
      <x:c r="K2705" s="2" t="str"/>
      <x:c r="L2705" s="2" t="str"/>
      <x:c r="M2705" s="2" t="str"/>
      <x:c r="N2705" s="2" t="str"/>
      <x:c r="O2705" s="2" t="str"/>
      <x:c r="P2705" s="2" t="str">
        <x:v>Not reported / unavailable</x:v>
      </x:c>
      <x:c r="Q2705" s="2" t="str">
        <x:v>Gross loan charge-offs</x:v>
      </x:c>
      <x:c r="R2705" s="2" t="str"/>
      <x:c r="S2705" s="2" t="str"/>
      <x:c r="T2705" s="2" t="str"/>
    </x:row>
    <x:row r="2706" ht="24" customHeight="1">
      <x:c r="C2706" s="2" t="str">
        <x:v>Historical Inputs!F2706</x:v>
      </x:c>
      <x:c r="D2706" s="2" t="str">
        <x:v>MS</x:v>
      </x:c>
      <x:c r="E2706" s="2" t="str">
        <x:v>FY2021</x:v>
      </x:c>
      <x:c r="F2706" s="2" t="str">
        <x:v>recoveries</x:v>
      </x:c>
      <x:c r="G2706" s="2" t="str">
        <x:v>n.a.</x:v>
      </x:c>
      <x:c r="H2706" s="2" t="str">
        <x:v>USDm</x:v>
      </x:c>
      <x:c r="I2706" s="2" t="str">
        <x:v>2021-12-31</x:v>
      </x:c>
      <x:c r="J2706" s="2" t="str"/>
      <x:c r="K2706" s="2" t="str"/>
      <x:c r="L2706" s="2" t="str"/>
      <x:c r="M2706" s="2" t="str"/>
      <x:c r="N2706" s="2" t="str"/>
      <x:c r="O2706" s="2" t="str"/>
      <x:c r="P2706" s="2" t="str">
        <x:v>Not reported / unavailable</x:v>
      </x:c>
      <x:c r="Q2706" s="2" t="str">
        <x:v>Loan recoveries</x:v>
      </x:c>
      <x:c r="R2706" s="2" t="str"/>
      <x:c r="S2706" s="2" t="str"/>
      <x:c r="T2706" s="2" t="str"/>
    </x:row>
    <x:row r="2707" ht="24" customHeight="1">
      <x:c r="C2707" s="2" t="str">
        <x:v>Historical Inputs!F2707</x:v>
      </x:c>
      <x:c r="D2707" s="2" t="str">
        <x:v>MS</x:v>
      </x:c>
      <x:c r="E2707" s="2" t="str">
        <x:v>FY2021</x:v>
      </x:c>
      <x:c r="F2707" s="2" t="str">
        <x:v>rwa</x:v>
      </x:c>
      <x:c r="G2707" s="2" t="n">
        <x:v>471921</x:v>
      </x:c>
      <x:c r="H2707" s="2" t="str">
        <x:v>USD</x:v>
      </x:c>
      <x:c r="I2707" s="2" t="str">
        <x:v>2021-12-31</x:v>
      </x:c>
      <x:c r="J2707" s="2" t="str">
        <x:v>2023-02-24</x:v>
      </x:c>
      <x:c r="K2707" s="2" t="str">
        <x:v>0000895421-23-000284</x:v>
      </x:c>
      <x:c r="L2707" s="2" t="str">
        <x:v>data/raw/filings/MS_0000895421-23-000284_ms-20221231.htm</x:v>
      </x:c>
      <x:c r="M2707" s="2" t="str">
        <x:v>https://www.sec.gov/Archives/edgar/data/895421/000089542123000284/ms-20221231.htm</x:v>
      </x:c>
      <x:c r="N2707" s="2" t="str">
        <x:v>id3VybDovL2RvY3MudjEvZG9jOjJmNjk3NWE1NjM2MDRiMGNiMWJmZmEwMGE1MGRiM2VkL3NlYzoyZjY5NzVhNTYzNjA0YjBjYjFiZmZhMDBhNTBkYjNlZF8xNzgvZnJhZzpkZTkzYjYzYjk5ZjI0Y2Y0OTI1YjhkODE5OWJhMTNlMi90YWJsZTpiNmYzN2RjMDZlMzc0YmRkODk0MDIwYTE5ZmFmZTZiYy90YWJsZXJhbmdlOmI2ZjM3ZGMwNmUzNzRiZGQ4OTQwMjBhMTlmYWZlNmJjXzYtMy0xLTEtMjY3ODQ4_cc07b6bd-1396-478b-b8f7-d77f50dc5c61</x:v>
      </x:c>
      <x:c r="O2707" s="2" t="str"/>
      <x:c r="P2707" s="2" t="str">
        <x:v>Exact XBRL anchor</x:v>
      </x:c>
      <x:c r="Q2707" s="2" t="str">
        <x:v>Banking Regulation, Risk-Weighted Assets, Actual</x:v>
      </x:c>
      <x:c r="R2707" s="2" t="str">
        <x:v>highlighted/MS_0000895421-23-000284_ms-20221231.htm</x:v>
      </x:c>
      <x:c r="S2707" s="2" t="str"/>
      <x:c r="T2707" s="2" t="str"/>
    </x:row>
    <x:row r="2708" ht="24" customHeight="1">
      <x:c r="C2708" s="2" t="str">
        <x:v>Historical Inputs!F2708</x:v>
      </x:c>
      <x:c r="D2708" s="2" t="str">
        <x:v>MS</x:v>
      </x:c>
      <x:c r="E2708" s="2" t="str">
        <x:v>FY2021</x:v>
      </x:c>
      <x:c r="F2708" s="2" t="str">
        <x:v>cet1_reported</x:v>
      </x:c>
      <x:c r="G2708" s="2" t="n">
        <x:v>0.16</x:v>
      </x:c>
      <x:c r="H2708" s="2" t="str">
        <x:v>pure</x:v>
      </x:c>
      <x:c r="I2708" s="2" t="str">
        <x:v>2021-12-31</x:v>
      </x:c>
      <x:c r="J2708" s="2" t="str">
        <x:v>2023-02-24</x:v>
      </x:c>
      <x:c r="K2708" s="2" t="str">
        <x:v>0000895421-23-000284</x:v>
      </x:c>
      <x:c r="L2708" s="2" t="str">
        <x:v>data/raw/filings/MS_0000895421-23-000284_ms-20221231.htm</x:v>
      </x:c>
      <x:c r="M2708" s="2" t="str">
        <x:v>https://www.sec.gov/Archives/edgar/data/895421/000089542123000284/ms-20221231.htm</x:v>
      </x:c>
      <x:c r="N2708" s="2" t="str"/>
      <x:c r="O2708" s="2" t="str"/>
      <x:c r="P2708" s="2" t="str">
        <x:v>Structured source retained; exact visible anchor requires review</x:v>
      </x:c>
      <x:c r="Q2708" s="2" t="str">
        <x:v>Banking Regulation, Common Equity Tier One Risk-Based Capital Ratio, Actual</x:v>
      </x:c>
      <x:c r="R2708" s="2" t="str"/>
      <x:c r="S2708" s="2" t="str"/>
      <x:c r="T2708" s="2" t="str"/>
    </x:row>
    <x:row r="2709" ht="24" customHeight="1">
      <x:c r="C2709" s="2" t="str">
        <x:v>Historical Inputs!F2709</x:v>
      </x:c>
      <x:c r="D2709" s="2" t="str">
        <x:v>MS</x:v>
      </x:c>
      <x:c r="E2709" s="2" t="str">
        <x:v>FY2021</x:v>
      </x:c>
      <x:c r="F2709" s="2" t="str">
        <x:v>nim_reported</x:v>
      </x:c>
      <x:c r="G2709" s="2" t="str">
        <x:v>n.a.</x:v>
      </x:c>
      <x:c r="H2709" s="2" t="str">
        <x:v>%</x:v>
      </x:c>
      <x:c r="I2709" s="2" t="str">
        <x:v>2021-12-31</x:v>
      </x:c>
      <x:c r="J2709" s="2" t="str"/>
      <x:c r="K2709" s="2" t="str"/>
      <x:c r="L2709" s="2" t="str"/>
      <x:c r="M2709" s="2" t="str"/>
      <x:c r="N2709" s="2" t="str"/>
      <x:c r="O2709" s="2" t="str"/>
      <x:c r="P2709" s="2" t="str">
        <x:v>Not reported / unavailable</x:v>
      </x:c>
      <x:c r="Q2709" s="2" t="str">
        <x:v>Issuer reported net interest margin</x:v>
      </x:c>
      <x:c r="R2709" s="2" t="str"/>
      <x:c r="S2709" s="2" t="str"/>
      <x:c r="T2709" s="2" t="str"/>
    </x:row>
    <x:row r="2710" ht="24" customHeight="1">
      <x:c r="C2710" s="2" t="str">
        <x:v>Historical Inputs!F2710</x:v>
      </x:c>
      <x:c r="D2710" s="2" t="str">
        <x:v>MS</x:v>
      </x:c>
      <x:c r="E2710" s="2" t="str">
        <x:v>FY2021</x:v>
      </x:c>
      <x:c r="F2710" s="2" t="str">
        <x:v>bvps_reported</x:v>
      </x:c>
      <x:c r="G2710" s="2" t="n">
        <x:v>55.12</x:v>
      </x:c>
      <x:c r="H2710" s="2" t="str">
        <x:v>USD/shares</x:v>
      </x:c>
      <x:c r="I2710" s="2" t="str">
        <x:v>2021-12-31</x:v>
      </x:c>
      <x:c r="J2710" s="2" t="str">
        <x:v>2022-02-24</x:v>
      </x:c>
      <x:c r="K2710" s="2" t="str">
        <x:v>0000895421-22-000400</x:v>
      </x:c>
      <x:c r="L2710" s="2" t="str">
        <x:v>data/raw/filings/MS_0000895421-22-000400_ms-20211231.htm</x:v>
      </x:c>
      <x:c r="M2710" s="2" t="str">
        <x:v>https://www.sec.gov/Archives/edgar/data/895421/000089542122000400/ms-20211231.htm</x:v>
      </x:c>
      <x:c r="N2710" s="2" t="str"/>
      <x:c r="O2710" s="2" t="str"/>
      <x:c r="P2710" s="2" t="str">
        <x:v>Exact selected original table text</x:v>
      </x:c>
      <x:c r="Q2710" s="2" t="str">
        <x:v>Reported common book value per share</x:v>
      </x:c>
      <x:c r="R2710" s="2" t="str">
        <x:v>highlighted/MS_0000895421-22-000400_ms-20211231.htm</x:v>
      </x:c>
      <x:c r="S2710" s="2" t="str"/>
      <x:c r="T2710" s="2" t="str"/>
    </x:row>
    <x:row r="2711" ht="24" customHeight="1">
      <x:c r="C2711" s="2" t="str">
        <x:v>Historical Inputs!F2711</x:v>
      </x:c>
      <x:c r="D2711" s="2" t="str">
        <x:v>MS</x:v>
      </x:c>
      <x:c r="E2711" s="2" t="str">
        <x:v>FY2021</x:v>
      </x:c>
      <x:c r="F2711" s="2" t="str">
        <x:v>tbvps_reported</x:v>
      </x:c>
      <x:c r="G2711" s="2" t="n">
        <x:v>40.91</x:v>
      </x:c>
      <x:c r="H2711" s="2" t="str">
        <x:v>USD/shares</x:v>
      </x:c>
      <x:c r="I2711" s="2" t="str">
        <x:v>2021-12-31</x:v>
      </x:c>
      <x:c r="J2711" s="2" t="str">
        <x:v>2022-02-24</x:v>
      </x:c>
      <x:c r="K2711" s="2" t="str">
        <x:v>0000895421-22-000400</x:v>
      </x:c>
      <x:c r="L2711" s="2" t="str">
        <x:v>data/raw/filings/MS_0000895421-22-000400_ms-20211231.htm</x:v>
      </x:c>
      <x:c r="M2711" s="2" t="str">
        <x:v>https://www.sec.gov/Archives/edgar/data/895421/000089542122000400/ms-20211231.htm</x:v>
      </x:c>
      <x:c r="N2711" s="2" t="str"/>
      <x:c r="O2711" s="2" t="str"/>
      <x:c r="P2711" s="2" t="str">
        <x:v>Exact selected original table text</x:v>
      </x:c>
      <x:c r="Q2711" s="2" t="str">
        <x:v>Reported tangible book value per share</x:v>
      </x:c>
      <x:c r="R2711" s="2" t="str">
        <x:v>highlighted/MS_0000895421-22-000400_ms-20211231.htm</x:v>
      </x:c>
      <x:c r="S2711" s="2" t="str"/>
      <x:c r="T2711" s="2" t="str"/>
    </x:row>
    <x:row r="2712" ht="24" customHeight="1">
      <x:c r="C2712" s="2" t="str">
        <x:v>Historical Inputs!F2712</x:v>
      </x:c>
      <x:c r="D2712" s="2" t="str">
        <x:v>MS</x:v>
      </x:c>
      <x:c r="E2712" s="2" t="str">
        <x:v>FY2021</x:v>
      </x:c>
      <x:c r="F2712" s="2" t="str">
        <x:v>tce_reported</x:v>
      </x:c>
      <x:c r="G2712" s="2" t="str">
        <x:v>n.a.</x:v>
      </x:c>
      <x:c r="H2712" s="2" t="str">
        <x:v>USDm</x:v>
      </x:c>
      <x:c r="I2712" s="2" t="str">
        <x:v>2021-12-31</x:v>
      </x:c>
      <x:c r="J2712" s="2" t="str"/>
      <x:c r="K2712" s="2" t="str"/>
      <x:c r="L2712" s="2" t="str"/>
      <x:c r="M2712" s="2" t="str"/>
      <x:c r="N2712" s="2" t="str"/>
      <x:c r="O2712" s="2" t="str"/>
      <x:c r="P2712" s="2" t="str">
        <x:v>Not reported / unavailable</x:v>
      </x:c>
      <x:c r="Q2712" s="2" t="str">
        <x:v>Reported tangible common equity</x:v>
      </x:c>
      <x:c r="R2712" s="2" t="str"/>
      <x:c r="S2712" s="2" t="str"/>
      <x:c r="T2712" s="2" t="str"/>
    </x:row>
    <x:row r="2713" ht="24" customHeight="1">
      <x:c r="C2713" s="2" t="str">
        <x:v>Historical Inputs!F2713</x:v>
      </x:c>
      <x:c r="D2713" s="2" t="str">
        <x:v>MS</x:v>
      </x:c>
      <x:c r="E2713" s="2" t="str">
        <x:v>FY2022</x:v>
      </x:c>
      <x:c r="F2713" s="2" t="str">
        <x:v>assets</x:v>
      </x:c>
      <x:c r="G2713" s="2" t="n">
        <x:v>1180231</x:v>
      </x:c>
      <x:c r="H2713" s="2" t="str">
        <x:v>USD</x:v>
      </x:c>
      <x:c r="I2713" s="2" t="str">
        <x:v>2022-12-31</x:v>
      </x:c>
      <x:c r="J2713" s="2" t="str">
        <x:v>2024-02-22</x:v>
      </x:c>
      <x:c r="K2713" s="2" t="str">
        <x:v>0000895421-24-000300</x:v>
      </x:c>
      <x:c r="L2713" s="2" t="str">
        <x:v>data/raw/filings/MS_0000895421-24-000300_ms-20231231.htm</x:v>
      </x:c>
      <x:c r="M2713" s="2" t="str">
        <x:v>https://www.sec.gov/Archives/edgar/data/895421/000089542124000300/ms-20231231.htm</x:v>
      </x:c>
      <x:c r="N2713" s="2" t="str">
        <x:v>f-6015</x:v>
      </x:c>
      <x:c r="O2713" s="2" t="str"/>
      <x:c r="P2713" s="2" t="str">
        <x:v>Exact XBRL anchor</x:v>
      </x:c>
      <x:c r="Q2713" s="2" t="str">
        <x:v>Assets</x:v>
      </x:c>
      <x:c r="R2713" s="2" t="str">
        <x:v>highlighted/MS_0000895421-24-000300_ms-20231231.htm</x:v>
      </x:c>
      <x:c r="S2713" s="2" t="str"/>
      <x:c r="T2713" s="2" t="str"/>
    </x:row>
    <x:row r="2714" ht="24" customHeight="1">
      <x:c r="C2714" s="2" t="str">
        <x:v>Historical Inputs!F2714</x:v>
      </x:c>
      <x:c r="D2714" s="2" t="str">
        <x:v>MS</x:v>
      </x:c>
      <x:c r="E2714" s="2" t="str">
        <x:v>FY2022</x:v>
      </x:c>
      <x:c r="F2714" s="2" t="str">
        <x:v>liabilities</x:v>
      </x:c>
      <x:c r="G2714" s="2" t="n">
        <x:v>1079000</x:v>
      </x:c>
      <x:c r="H2714" s="2" t="str">
        <x:v>USD</x:v>
      </x:c>
      <x:c r="I2714" s="2" t="str">
        <x:v>2022-12-31</x:v>
      </x:c>
      <x:c r="J2714" s="2" t="str">
        <x:v>2024-02-22</x:v>
      </x:c>
      <x:c r="K2714" s="2" t="str">
        <x:v>0000895421-24-000300</x:v>
      </x:c>
      <x:c r="L2714" s="2" t="str">
        <x:v>data/raw/filings/MS_0000895421-24-000300_ms-20231231.htm</x:v>
      </x:c>
      <x:c r="M2714" s="2" t="str">
        <x:v>https://www.sec.gov/Archives/edgar/data/895421/000089542124000300/ms-20231231.htm</x:v>
      </x:c>
      <x:c r="N2714" s="2" t="str">
        <x:v>f-258</x:v>
      </x:c>
      <x:c r="O2714" s="2" t="str"/>
      <x:c r="P2714" s="2" t="str">
        <x:v>Exact XBRL anchor</x:v>
      </x:c>
      <x:c r="Q2714" s="2" t="str">
        <x:v>Liabilities</x:v>
      </x:c>
      <x:c r="R2714" s="2" t="str">
        <x:v>highlighted/MS_0000895421-24-000300_ms-20231231.htm</x:v>
      </x:c>
      <x:c r="S2714" s="2" t="str"/>
      <x:c r="T2714" s="2" t="str"/>
    </x:row>
    <x:row r="2715" ht="24" customHeight="1">
      <x:c r="C2715" s="2" t="str">
        <x:v>Historical Inputs!F2715</x:v>
      </x:c>
      <x:c r="D2715" s="2" t="str">
        <x:v>MS</x:v>
      </x:c>
      <x:c r="E2715" s="2" t="str">
        <x:v>FY2022</x:v>
      </x:c>
      <x:c r="F2715" s="2" t="str">
        <x:v>equity</x:v>
      </x:c>
      <x:c r="G2715" s="2" t="n">
        <x:v>100141</x:v>
      </x:c>
      <x:c r="H2715" s="2" t="str">
        <x:v>USD</x:v>
      </x:c>
      <x:c r="I2715" s="2" t="str">
        <x:v>2022-12-31</x:v>
      </x:c>
      <x:c r="J2715" s="2" t="str">
        <x:v>2024-02-22</x:v>
      </x:c>
      <x:c r="K2715" s="2" t="str">
        <x:v>0000895421-24-000300</x:v>
      </x:c>
      <x:c r="L2715" s="2" t="str">
        <x:v>data/raw/filings/MS_0000895421-24-000300_ms-20231231.htm</x:v>
      </x:c>
      <x:c r="M2715" s="2" t="str">
        <x:v>https://www.sec.gov/Archives/edgar/data/895421/000089542124000300/ms-20231231.htm</x:v>
      </x:c>
      <x:c r="N2715" s="2" t="str">
        <x:v>f-290</x:v>
      </x:c>
      <x:c r="O2715" s="2" t="str"/>
      <x:c r="P2715" s="2" t="str">
        <x:v>Exact XBRL anchor</x:v>
      </x:c>
      <x:c r="Q2715" s="2" t="str">
        <x:v>Stockholders' Equity Attributable to Parent</x:v>
      </x:c>
      <x:c r="R2715" s="2" t="str">
        <x:v>highlighted/MS_0000895421-24-000300_ms-20231231.htm</x:v>
      </x:c>
      <x:c r="S2715" s="2" t="str"/>
      <x:c r="T2715" s="2" t="str"/>
    </x:row>
    <x:row r="2716" ht="24" customHeight="1">
      <x:c r="C2716" s="2" t="str">
        <x:v>Historical Inputs!F2716</x:v>
      </x:c>
      <x:c r="D2716" s="2" t="str">
        <x:v>MS</x:v>
      </x:c>
      <x:c r="E2716" s="2" t="str">
        <x:v>FY2022</x:v>
      </x:c>
      <x:c r="F2716" s="2" t="str">
        <x:v>preferred</x:v>
      </x:c>
      <x:c r="G2716" s="2" t="n">
        <x:v>8750</x:v>
      </x:c>
      <x:c r="H2716" s="2" t="str">
        <x:v>USD</x:v>
      </x:c>
      <x:c r="I2716" s="2" t="str">
        <x:v>2022-12-31</x:v>
      </x:c>
      <x:c r="J2716" s="2" t="str">
        <x:v>2024-02-22</x:v>
      </x:c>
      <x:c r="K2716" s="2" t="str">
        <x:v>0000895421-24-000300</x:v>
      </x:c>
      <x:c r="L2716" s="2" t="str">
        <x:v>data/raw/filings/MS_0000895421-24-000300_ms-20231231.htm</x:v>
      </x:c>
      <x:c r="M2716" s="2" t="str">
        <x:v>https://www.sec.gov/Archives/edgar/data/895421/000089542124000300/ms-20231231.htm</x:v>
      </x:c>
      <x:c r="N2716" s="2" t="str">
        <x:v>f-4702</x:v>
      </x:c>
      <x:c r="O2716" s="2" t="str"/>
      <x:c r="P2716" s="2" t="str">
        <x:v>Exact XBRL anchor</x:v>
      </x:c>
      <x:c r="Q2716" s="2" t="str">
        <x:v>Preferred equity carrying amount</x:v>
      </x:c>
      <x:c r="R2716" s="2" t="str">
        <x:v>highlighted/MS_0000895421-24-000300_ms-20231231.htm</x:v>
      </x:c>
      <x:c r="S2716" s="2" t="str"/>
      <x:c r="T2716" s="2" t="str"/>
    </x:row>
    <x:row r="2717" ht="24" customHeight="1">
      <x:c r="C2717" s="2" t="str">
        <x:v>Historical Inputs!F2717</x:v>
      </x:c>
      <x:c r="D2717" s="2" t="str">
        <x:v>MS</x:v>
      </x:c>
      <x:c r="E2717" s="2" t="str">
        <x:v>FY2022</x:v>
      </x:c>
      <x:c r="F2717" s="2" t="str">
        <x:v>common_equity_reported</x:v>
      </x:c>
      <x:c r="G2717" s="2" t="str">
        <x:v>n.a.</x:v>
      </x:c>
      <x:c r="H2717" s="2" t="str">
        <x:v>USDm</x:v>
      </x:c>
      <x:c r="I2717" s="2" t="str">
        <x:v>2022-12-31</x:v>
      </x:c>
      <x:c r="J2717" s="2" t="str"/>
      <x:c r="K2717" s="2" t="str"/>
      <x:c r="L2717" s="2" t="str"/>
      <x:c r="M2717" s="2" t="str"/>
      <x:c r="N2717" s="2" t="str"/>
      <x:c r="O2717" s="2" t="str"/>
      <x:c r="P2717" s="2" t="str">
        <x:v>Not reported / unavailable</x:v>
      </x:c>
      <x:c r="Q2717" s="2" t="str">
        <x:v>Reported common shareholders equity</x:v>
      </x:c>
      <x:c r="R2717" s="2" t="str"/>
      <x:c r="S2717" s="2" t="str"/>
      <x:c r="T2717" s="2" t="str"/>
    </x:row>
    <x:row r="2718" ht="24" customHeight="1">
      <x:c r="C2718" s="2" t="str">
        <x:v>Historical Inputs!F2718</x:v>
      </x:c>
      <x:c r="D2718" s="2" t="str">
        <x:v>MS</x:v>
      </x:c>
      <x:c r="E2718" s="2" t="str">
        <x:v>FY2022</x:v>
      </x:c>
      <x:c r="F2718" s="2" t="str">
        <x:v>goodwill</x:v>
      </x:c>
      <x:c r="G2718" s="2" t="n">
        <x:v>16652</x:v>
      </x:c>
      <x:c r="H2718" s="2" t="str">
        <x:v>USD</x:v>
      </x:c>
      <x:c r="I2718" s="2" t="str">
        <x:v>2022-12-31</x:v>
      </x:c>
      <x:c r="J2718" s="2" t="str">
        <x:v>2025-02-21</x:v>
      </x:c>
      <x:c r="K2718" s="2" t="str">
        <x:v>0000895421-25-000304</x:v>
      </x:c>
      <x:c r="L2718" s="2" t="str">
        <x:v>data/raw/filings/MS_0000895421-25-000304_ms-20241231.htm</x:v>
      </x:c>
      <x:c r="M2718" s="2" t="str">
        <x:v>https://www.sec.gov/Archives/edgar/data/895421/000089542125000304/ms-20241231.htm</x:v>
      </x:c>
      <x:c r="N2718" s="2" t="str">
        <x:v>f-3867</x:v>
      </x:c>
      <x:c r="O2718" s="2" t="str"/>
      <x:c r="P2718" s="2" t="str">
        <x:v>Exact XBRL anchor</x:v>
      </x:c>
      <x:c r="Q2718" s="2" t="str">
        <x:v>Goodwill</x:v>
      </x:c>
      <x:c r="R2718" s="2" t="str">
        <x:v>highlighted/MS_0000895421-25-000304_ms-20241231.htm</x:v>
      </x:c>
      <x:c r="S2718" s="2" t="str"/>
      <x:c r="T2718" s="2" t="str"/>
    </x:row>
    <x:row r="2719" ht="24" customHeight="1">
      <x:c r="C2719" s="2" t="str">
        <x:v>Historical Inputs!F2719</x:v>
      </x:c>
      <x:c r="D2719" s="2" t="str">
        <x:v>MS</x:v>
      </x:c>
      <x:c r="E2719" s="2" t="str">
        <x:v>FY2022</x:v>
      </x:c>
      <x:c r="F2719" s="2" t="str">
        <x:v>intangibles</x:v>
      </x:c>
      <x:c r="G2719" s="2" t="n">
        <x:v>7618</x:v>
      </x:c>
      <x:c r="H2719" s="2" t="str">
        <x:v>USD</x:v>
      </x:c>
      <x:c r="I2719" s="2" t="str">
        <x:v>2022-12-31</x:v>
      </x:c>
      <x:c r="J2719" s="2" t="str">
        <x:v>2025-02-21</x:v>
      </x:c>
      <x:c r="K2719" s="2" t="str">
        <x:v>0000895421-25-000304</x:v>
      </x:c>
      <x:c r="L2719" s="2" t="str">
        <x:v>data/raw/filings/MS_0000895421-25-000304_ms-20241231.htm</x:v>
      </x:c>
      <x:c r="M2719" s="2" t="str">
        <x:v>https://www.sec.gov/Archives/edgar/data/895421/000089542125000304/ms-20241231.htm</x:v>
      </x:c>
      <x:c r="N2719" s="2" t="str">
        <x:v>f-3911</x:v>
      </x:c>
      <x:c r="O2719" s="2" t="str"/>
      <x:c r="P2719" s="2" t="str">
        <x:v>Exact XBRL anchor</x:v>
      </x:c>
      <x:c r="Q2719" s="2" t="str">
        <x:v>Other intangible assets excluding goodwill</x:v>
      </x:c>
      <x:c r="R2719" s="2" t="str">
        <x:v>highlighted/MS_0000895421-25-000304_ms-20241231.htm</x:v>
      </x:c>
      <x:c r="S2719" s="2" t="str"/>
      <x:c r="T2719" s="2" t="str"/>
    </x:row>
    <x:row r="2720" ht="24" customHeight="1">
      <x:c r="C2720" s="2" t="str">
        <x:v>Historical Inputs!F2720</x:v>
      </x:c>
      <x:c r="D2720" s="2" t="str">
        <x:v>MS</x:v>
      </x:c>
      <x:c r="E2720" s="2" t="str">
        <x:v>FY2022</x:v>
      </x:c>
      <x:c r="F2720" s="2" t="str">
        <x:v>intangibles_total</x:v>
      </x:c>
      <x:c r="G2720" s="2" t="str">
        <x:v>n.a.</x:v>
      </x:c>
      <x:c r="H2720" s="2" t="str">
        <x:v>USDm</x:v>
      </x:c>
      <x:c r="I2720" s="2" t="str">
        <x:v>2022-12-31</x:v>
      </x:c>
      <x:c r="J2720" s="2" t="str"/>
      <x:c r="K2720" s="2" t="str"/>
      <x:c r="L2720" s="2" t="str"/>
      <x:c r="M2720" s="2" t="str"/>
      <x:c r="N2720" s="2" t="str"/>
      <x:c r="O2720" s="2" t="str"/>
      <x:c r="P2720" s="2" t="str">
        <x:v>Not reported / unavailable</x:v>
      </x:c>
      <x:c r="Q2720" s="2" t="str">
        <x:v>Reported goodwill and intangible assets combined</x:v>
      </x:c>
      <x:c r="R2720" s="2" t="str"/>
      <x:c r="S2720" s="2" t="str"/>
      <x:c r="T2720" s="2" t="str"/>
    </x:row>
    <x:row r="2721" ht="24" customHeight="1">
      <x:c r="C2721" s="2" t="str">
        <x:v>Historical Inputs!F2721</x:v>
      </x:c>
      <x:c r="D2721" s="2" t="str">
        <x:v>MS</x:v>
      </x:c>
      <x:c r="E2721" s="2" t="str">
        <x:v>FY2022</x:v>
      </x:c>
      <x:c r="F2721" s="2" t="str">
        <x:v>shares_end</x:v>
      </x:c>
      <x:c r="G2721" s="2" t="n">
        <x:v>1675</x:v>
      </x:c>
      <x:c r="H2721" s="2" t="str">
        <x:v>shares</x:v>
      </x:c>
      <x:c r="I2721" s="2" t="str">
        <x:v>2022-12-31</x:v>
      </x:c>
      <x:c r="J2721" s="2" t="str">
        <x:v>2025-02-21</x:v>
      </x:c>
      <x:c r="K2721" s="2" t="str">
        <x:v>0000895421-25-000304</x:v>
      </x:c>
      <x:c r="L2721" s="2" t="str">
        <x:v>data/raw/filings/MS_0000895421-25-000304_ms-20241231.htm</x:v>
      </x:c>
      <x:c r="M2721" s="2" t="str">
        <x:v>https://www.sec.gov/Archives/edgar/data/895421/000089542125000304/ms-20241231.htm</x:v>
      </x:c>
      <x:c r="N2721" s="2" t="str">
        <x:v>f-4896</x:v>
      </x:c>
      <x:c r="O2721" s="2" t="str"/>
      <x:c r="P2721" s="2" t="str">
        <x:v>Exact XBRL anchor</x:v>
      </x:c>
      <x:c r="Q2721" s="2" t="str">
        <x:v>Common Stock, Shares, Outstanding</x:v>
      </x:c>
      <x:c r="R2721" s="2" t="str">
        <x:v>highlighted/MS_0000895421-25-000304_ms-20241231.htm</x:v>
      </x:c>
      <x:c r="S2721" s="2" t="str"/>
      <x:c r="T2721" s="2" t="str"/>
    </x:row>
    <x:row r="2722" ht="24" customHeight="1">
      <x:c r="C2722" s="2" t="str">
        <x:v>Historical Inputs!F2722</x:v>
      </x:c>
      <x:c r="D2722" s="2" t="str">
        <x:v>MS</x:v>
      </x:c>
      <x:c r="E2722" s="2" t="str">
        <x:v>FY2022</x:v>
      </x:c>
      <x:c r="F2722" s="2" t="str">
        <x:v>shares_issued</x:v>
      </x:c>
      <x:c r="G2722" s="2" t="n">
        <x:v>2038.893979</x:v>
      </x:c>
      <x:c r="H2722" s="2" t="str">
        <x:v>shares</x:v>
      </x:c>
      <x:c r="I2722" s="2" t="str">
        <x:v>2022-12-31</x:v>
      </x:c>
      <x:c r="J2722" s="2" t="str">
        <x:v>2024-02-22</x:v>
      </x:c>
      <x:c r="K2722" s="2" t="str">
        <x:v>0000895421-24-000300</x:v>
      </x:c>
      <x:c r="L2722" s="2" t="str">
        <x:v>data/raw/filings/MS_0000895421-24-000300_ms-20231231.htm</x:v>
      </x:c>
      <x:c r="M2722" s="2" t="str">
        <x:v>https://www.sec.gov/Archives/edgar/data/895421/000089542124000300/ms-20231231.htm</x:v>
      </x:c>
      <x:c r="N2722" s="2" t="str"/>
      <x:c r="O2722" s="2" t="str"/>
      <x:c r="P2722" s="2" t="str">
        <x:v>Structured source retained; exact visible anchor requires review</x:v>
      </x:c>
      <x:c r="Q2722" s="2" t="str">
        <x:v>Common Stock, Shares, Issued</x:v>
      </x:c>
      <x:c r="R2722" s="2" t="str"/>
      <x:c r="S2722" s="2" t="str"/>
      <x:c r="T2722" s="2" t="str"/>
    </x:row>
    <x:row r="2723" ht="24" customHeight="1">
      <x:c r="C2723" s="2" t="str">
        <x:v>Historical Inputs!F2723</x:v>
      </x:c>
      <x:c r="D2723" s="2" t="str">
        <x:v>MS</x:v>
      </x:c>
      <x:c r="E2723" s="2" t="str">
        <x:v>FY2022</x:v>
      </x:c>
      <x:c r="F2723" s="2" t="str">
        <x:v>shares_treasury</x:v>
      </x:c>
      <x:c r="G2723" s="2" t="n">
        <x:v>363.40657</x:v>
      </x:c>
      <x:c r="H2723" s="2" t="str">
        <x:v>shares</x:v>
      </x:c>
      <x:c r="I2723" s="2" t="str">
        <x:v>2022-12-31</x:v>
      </x:c>
      <x:c r="J2723" s="2" t="str">
        <x:v>2023-05-02</x:v>
      </x:c>
      <x:c r="K2723" s="2" t="str">
        <x:v>0000895421-23-000315</x:v>
      </x:c>
      <x:c r="L2723" s="2" t="str">
        <x:v>data/raw/sec/MS_companyfacts.json</x:v>
      </x:c>
      <x:c r="M2723" s="2" t="str">
        <x:v>https://data.sec.gov/api/xbrl/companyfacts/CIK0000895421.json</x:v>
      </x:c>
      <x:c r="N2723" s="2" t="str"/>
      <x:c r="O2723" s="2" t="str"/>
      <x:c r="P2723" s="2" t="str">
        <x:v>Structured fact retained</x:v>
      </x:c>
      <x:c r="Q2723" s="2" t="str">
        <x:v>Treasury Stock, Shares</x:v>
      </x:c>
      <x:c r="R2723" s="2" t="str"/>
      <x:c r="S2723" s="2" t="str"/>
      <x:c r="T2723" s="2" t="str"/>
    </x:row>
    <x:row r="2724" ht="24" customHeight="1">
      <x:c r="C2724" s="2" t="str">
        <x:v>Historical Inputs!F2724</x:v>
      </x:c>
      <x:c r="D2724" s="2" t="str">
        <x:v>MS</x:v>
      </x:c>
      <x:c r="E2724" s="2" t="str">
        <x:v>FY2022</x:v>
      </x:c>
      <x:c r="F2724" s="2" t="str">
        <x:v>deposits</x:v>
      </x:c>
      <x:c r="G2724" s="2" t="n">
        <x:v>356646</x:v>
      </x:c>
      <x:c r="H2724" s="2" t="str">
        <x:v>USD</x:v>
      </x:c>
      <x:c r="I2724" s="2" t="str">
        <x:v>2022-12-31</x:v>
      </x:c>
      <x:c r="J2724" s="2" t="str">
        <x:v>2024-02-22</x:v>
      </x:c>
      <x:c r="K2724" s="2" t="str">
        <x:v>0000895421-24-000300</x:v>
      </x:c>
      <x:c r="L2724" s="2" t="str">
        <x:v>data/raw/filings/MS_0000895421-24-000300_ms-20231231.htm</x:v>
      </x:c>
      <x:c r="M2724" s="2" t="str">
        <x:v>https://www.sec.gov/Archives/edgar/data/895421/000089542124000300/ms-20231231.htm</x:v>
      </x:c>
      <x:c r="N2724" s="2" t="str">
        <x:v>f-3936</x:v>
      </x:c>
      <x:c r="O2724" s="2" t="str"/>
      <x:c r="P2724" s="2" t="str">
        <x:v>Exact XBRL anchor</x:v>
      </x:c>
      <x:c r="Q2724" s="2" t="str">
        <x:v>Deposits</x:v>
      </x:c>
      <x:c r="R2724" s="2" t="str">
        <x:v>highlighted/MS_0000895421-24-000300_ms-20231231.htm</x:v>
      </x:c>
      <x:c r="S2724" s="2" t="str"/>
      <x:c r="T2724" s="2" t="str"/>
    </x:row>
    <x:row r="2725" ht="24" customHeight="1">
      <x:c r="C2725" s="2" t="str">
        <x:v>Historical Inputs!F2725</x:v>
      </x:c>
      <x:c r="D2725" s="2" t="str">
        <x:v>MS</x:v>
      </x:c>
      <x:c r="E2725" s="2" t="str">
        <x:v>FY2022</x:v>
      </x:c>
      <x:c r="F2725" s="2" t="str">
        <x:v>loans_gross</x:v>
      </x:c>
      <x:c r="G2725" s="2" t="n">
        <x:v>199836</x:v>
      </x:c>
      <x:c r="H2725" s="2" t="str">
        <x:v>USD</x:v>
      </x:c>
      <x:c r="I2725" s="2" t="str">
        <x:v>2022-12-31</x:v>
      </x:c>
      <x:c r="J2725" s="2" t="str">
        <x:v>2024-02-22</x:v>
      </x:c>
      <x:c r="K2725" s="2" t="str">
        <x:v>0000895421-24-000300</x:v>
      </x:c>
      <x:c r="L2725" s="2" t="str">
        <x:v>data/raw/filings/MS_0000895421-24-000300_ms-20231231.htm</x:v>
      </x:c>
      <x:c r="M2725" s="2" t="str">
        <x:v>https://www.sec.gov/Archives/edgar/data/895421/000089542124000300/ms-20231231.htm</x:v>
      </x:c>
      <x:c r="N2725" s="2" t="str">
        <x:v>f-3068</x:v>
      </x:c>
      <x:c r="O2725" s="2" t="str"/>
      <x:c r="P2725" s="2" t="str">
        <x:v>Exact XBRL anchor</x:v>
      </x:c>
      <x:c r="Q2725" s="2" t="str">
        <x:v>Gross loans and leases selected definition</x:v>
      </x:c>
      <x:c r="R2725" s="2" t="str">
        <x:v>highlighted/MS_0000895421-24-000300_ms-20231231.htm</x:v>
      </x:c>
      <x:c r="S2725" s="2" t="str"/>
      <x:c r="T2725" s="2" t="str"/>
    </x:row>
    <x:row r="2726" ht="24" customHeight="1">
      <x:c r="C2726" s="2" t="str">
        <x:v>Historical Inputs!F2726</x:v>
      </x:c>
      <x:c r="D2726" s="2" t="str">
        <x:v>MS</x:v>
      </x:c>
      <x:c r="E2726" s="2" t="str">
        <x:v>FY2022</x:v>
      </x:c>
      <x:c r="F2726" s="2" t="str">
        <x:v>loans_net</x:v>
      </x:c>
      <x:c r="G2726" s="2" t="n">
        <x:v>198997</x:v>
      </x:c>
      <x:c r="H2726" s="2" t="str">
        <x:v>USD</x:v>
      </x:c>
      <x:c r="I2726" s="2" t="str">
        <x:v>2022-12-31</x:v>
      </x:c>
      <x:c r="J2726" s="2" t="str">
        <x:v>2024-02-22</x:v>
      </x:c>
      <x:c r="K2726" s="2" t="str">
        <x:v>0000895421-24-000300</x:v>
      </x:c>
      <x:c r="L2726" s="2" t="str">
        <x:v>data/raw/filings/MS_0000895421-24-000300_ms-20231231.htm</x:v>
      </x:c>
      <x:c r="M2726" s="2" t="str">
        <x:v>https://www.sec.gov/Archives/edgar/data/895421/000089542124000300/ms-20231231.htm</x:v>
      </x:c>
      <x:c r="N2726" s="2" t="str">
        <x:v>f-3073</x:v>
      </x:c>
      <x:c r="O2726" s="2" t="str"/>
      <x:c r="P2726" s="2" t="str">
        <x:v>Exact XBRL anchor</x:v>
      </x:c>
      <x:c r="Q2726" s="2" t="str">
        <x:v>Net loans after allowance selected definition</x:v>
      </x:c>
      <x:c r="R2726" s="2" t="str">
        <x:v>highlighted/MS_0000895421-24-000300_ms-20231231.htm</x:v>
      </x:c>
      <x:c r="S2726" s="2" t="str"/>
      <x:c r="T2726" s="2" t="str"/>
    </x:row>
    <x:row r="2727" ht="24" customHeight="1">
      <x:c r="C2727" s="2" t="str">
        <x:v>Historical Inputs!F2727</x:v>
      </x:c>
      <x:c r="D2727" s="2" t="str">
        <x:v>MS</x:v>
      </x:c>
      <x:c r="E2727" s="2" t="str">
        <x:v>FY2022</x:v>
      </x:c>
      <x:c r="F2727" s="2" t="str">
        <x:v>allowance</x:v>
      </x:c>
      <x:c r="G2727" s="2" t="n">
        <x:v>839</x:v>
      </x:c>
      <x:c r="H2727" s="2" t="str">
        <x:v>USD</x:v>
      </x:c>
      <x:c r="I2727" s="2" t="str">
        <x:v>2022-12-31</x:v>
      </x:c>
      <x:c r="J2727" s="2" t="str">
        <x:v>2026-02-19</x:v>
      </x:c>
      <x:c r="K2727" s="2" t="str">
        <x:v>0000895421-26-000086</x:v>
      </x:c>
      <x:c r="L2727" s="2" t="str">
        <x:v>data/raw/filings/MS_0000895421-26-000086_ms-20251231.htm</x:v>
      </x:c>
      <x:c r="M2727" s="2" t="str">
        <x:v>https://www.sec.gov/Archives/edgar/data/895421/000089542126000086/ms-20251231.htm</x:v>
      </x:c>
      <x:c r="N2727" s="2" t="str">
        <x:v>f-3687</x:v>
      </x:c>
      <x:c r="O2727" s="2" t="str"/>
      <x:c r="P2727" s="2" t="str">
        <x:v>Exact XBRL anchor</x:v>
      </x:c>
      <x:c r="Q2727" s="2" t="str">
        <x:v>Loan allowance for credit losses</x:v>
      </x:c>
      <x:c r="R2727" s="2" t="str">
        <x:v>highlighted/MS_0000895421-26-000086_ms-20251231.htm</x:v>
      </x:c>
      <x:c r="S2727" s="2" t="str"/>
      <x:c r="T2727" s="2" t="str"/>
    </x:row>
    <x:row r="2728" ht="24" customHeight="1">
      <x:c r="C2728" s="2" t="str">
        <x:v>Historical Inputs!F2728</x:v>
      </x:c>
      <x:c r="D2728" s="2" t="str">
        <x:v>MS</x:v>
      </x:c>
      <x:c r="E2728" s="2" t="str">
        <x:v>FY2022</x:v>
      </x:c>
      <x:c r="F2728" s="2" t="str">
        <x:v>nonaccrual</x:v>
      </x:c>
      <x:c r="G2728" s="2" t="str">
        <x:v>n.a.</x:v>
      </x:c>
      <x:c r="H2728" s="2" t="str">
        <x:v>USDm</x:v>
      </x:c>
      <x:c r="I2728" s="2" t="str">
        <x:v>2022-12-31</x:v>
      </x:c>
      <x:c r="J2728" s="2" t="str"/>
      <x:c r="K2728" s="2" t="str"/>
      <x:c r="L2728" s="2" t="str"/>
      <x:c r="M2728" s="2" t="str"/>
      <x:c r="N2728" s="2" t="str"/>
      <x:c r="O2728" s="2" t="str"/>
      <x:c r="P2728" s="2" t="str">
        <x:v>Not reported / unavailable</x:v>
      </x:c>
      <x:c r="Q2728" s="2" t="str">
        <x:v>Nonaccrual</x:v>
      </x:c>
      <x:c r="R2728" s="2" t="str"/>
      <x:c r="S2728" s="2" t="str"/>
      <x:c r="T2728" s="2" t="str"/>
    </x:row>
    <x:row r="2729" ht="24" customHeight="1">
      <x:c r="C2729" s="2" t="str">
        <x:v>Historical Inputs!F2729</x:v>
      </x:c>
      <x:c r="D2729" s="2" t="str">
        <x:v>MS</x:v>
      </x:c>
      <x:c r="E2729" s="2" t="str">
        <x:v>FY2022</x:v>
      </x:c>
      <x:c r="F2729" s="2" t="str">
        <x:v>cash</x:v>
      </x:c>
      <x:c r="G2729" s="2" t="n">
        <x:v>128127</x:v>
      </x:c>
      <x:c r="H2729" s="2" t="str">
        <x:v>USD</x:v>
      </x:c>
      <x:c r="I2729" s="2" t="str">
        <x:v>2022-12-31</x:v>
      </x:c>
      <x:c r="J2729" s="2" t="str">
        <x:v>2024-02-22</x:v>
      </x:c>
      <x:c r="K2729" s="2" t="str">
        <x:v>0000895421-24-000300</x:v>
      </x:c>
      <x:c r="L2729" s="2" t="str">
        <x:v>data/raw/filings/MS_0000895421-24-000300_ms-20231231.htm</x:v>
      </x:c>
      <x:c r="M2729" s="2" t="str">
        <x:v>https://www.sec.gov/Archives/edgar/data/895421/000089542124000300/ms-20231231.htm</x:v>
      </x:c>
      <x:c r="N2729" s="2" t="str">
        <x:v>f-570</x:v>
      </x:c>
      <x:c r="O2729" s="2" t="str"/>
      <x:c r="P2729" s="2" t="str">
        <x:v>Exact XBRL anchor</x:v>
      </x:c>
      <x:c r="Q2729" s="2" t="str">
        <x:v>Cash and Cash Equivalents, at Carrying Value</x:v>
      </x:c>
      <x:c r="R2729" s="2" t="str">
        <x:v>highlighted/MS_0000895421-24-000300_ms-20231231.htm</x:v>
      </x:c>
      <x:c r="S2729" s="2" t="str"/>
      <x:c r="T2729" s="2" t="str"/>
    </x:row>
    <x:row r="2730" ht="24" customHeight="1">
      <x:c r="C2730" s="2" t="str">
        <x:v>Historical Inputs!F2730</x:v>
      </x:c>
      <x:c r="D2730" s="2" t="str">
        <x:v>MS</x:v>
      </x:c>
      <x:c r="E2730" s="2" t="str">
        <x:v>FY2022</x:v>
      </x:c>
      <x:c r="F2730" s="2" t="str">
        <x:v>aoci</x:v>
      </x:c>
      <x:c r="G2730" s="2" t="n">
        <x:v>-6253</x:v>
      </x:c>
      <x:c r="H2730" s="2" t="str">
        <x:v>USD</x:v>
      </x:c>
      <x:c r="I2730" s="2" t="str">
        <x:v>2022-12-31</x:v>
      </x:c>
      <x:c r="J2730" s="2" t="str">
        <x:v>2024-02-22</x:v>
      </x:c>
      <x:c r="K2730" s="2" t="str">
        <x:v>0000895421-24-000300</x:v>
      </x:c>
      <x:c r="L2730" s="2" t="str">
        <x:v>data/raw/filings/MS_0000895421-24-000300_ms-20231231.htm</x:v>
      </x:c>
      <x:c r="M2730" s="2" t="str">
        <x:v>https://www.sec.gov/Archives/edgar/data/895421/000089542124000300/ms-20231231.htm</x:v>
      </x:c>
      <x:c r="N2730" s="2" t="str">
        <x:v>f-280</x:v>
      </x:c>
      <x:c r="O2730" s="2" t="str"/>
      <x:c r="P2730" s="2" t="str">
        <x:v>Exact XBRL anchor</x:v>
      </x:c>
      <x:c r="Q2730" s="2" t="str">
        <x:v>Accumulated Other Comprehensive Income (Loss), Net of Tax</x:v>
      </x:c>
      <x:c r="R2730" s="2" t="str">
        <x:v>highlighted/MS_0000895421-24-000300_ms-20231231.htm</x:v>
      </x:c>
      <x:c r="S2730" s="2" t="str"/>
      <x:c r="T2730" s="2" t="str"/>
    </x:row>
    <x:row r="2731" ht="24" customHeight="1">
      <x:c r="C2731" s="2" t="str">
        <x:v>Historical Inputs!F2731</x:v>
      </x:c>
      <x:c r="D2731" s="2" t="str">
        <x:v>MS</x:v>
      </x:c>
      <x:c r="E2731" s="2" t="str">
        <x:v>FY2022</x:v>
      </x:c>
      <x:c r="F2731" s="2" t="str">
        <x:v>nii</x:v>
      </x:c>
      <x:c r="G2731" s="2" t="n">
        <x:v>9327</x:v>
      </x:c>
      <x:c r="H2731" s="2" t="str">
        <x:v>USD</x:v>
      </x:c>
      <x:c r="I2731" s="2" t="str">
        <x:v>2022-12-31</x:v>
      </x:c>
      <x:c r="J2731" s="2" t="str">
        <x:v>2025-02-21</x:v>
      </x:c>
      <x:c r="K2731" s="2" t="str">
        <x:v>0000895421-25-000304</x:v>
      </x:c>
      <x:c r="L2731" s="2" t="str">
        <x:v>data/raw/filings/MS_0000895421-25-000304_ms-20241231.htm</x:v>
      </x:c>
      <x:c r="M2731" s="2" t="str">
        <x:v>https://www.sec.gov/Archives/edgar/data/895421/000089542125000304/ms-20241231.htm</x:v>
      </x:c>
      <x:c r="N2731" s="2" t="str">
        <x:v>f-6040</x:v>
      </x:c>
      <x:c r="O2731" s="2" t="str"/>
      <x:c r="P2731" s="2" t="str">
        <x:v>Exact XBRL anchor</x:v>
      </x:c>
      <x:c r="Q2731" s="2" t="str">
        <x:v>Interest Income (Expense), Net</x:v>
      </x:c>
      <x:c r="R2731" s="2" t="str">
        <x:v>highlighted/MS_0000895421-25-000304_ms-20241231.htm</x:v>
      </x:c>
      <x:c r="S2731" s="2" t="str"/>
      <x:c r="T2731" s="2" t="str"/>
    </x:row>
    <x:row r="2732" ht="24" customHeight="1">
      <x:c r="C2732" s="2" t="str">
        <x:v>Historical Inputs!F2732</x:v>
      </x:c>
      <x:c r="D2732" s="2" t="str">
        <x:v>MS</x:v>
      </x:c>
      <x:c r="E2732" s="2" t="str">
        <x:v>FY2022</x:v>
      </x:c>
      <x:c r="F2732" s="2" t="str">
        <x:v>noninterest_income</x:v>
      </x:c>
      <x:c r="G2732" s="2" t="n">
        <x:v>44341</x:v>
      </x:c>
      <x:c r="H2732" s="2" t="str">
        <x:v>USD</x:v>
      </x:c>
      <x:c r="I2732" s="2" t="str">
        <x:v>2022-12-31</x:v>
      </x:c>
      <x:c r="J2732" s="2" t="str">
        <x:v>2025-02-21</x:v>
      </x:c>
      <x:c r="K2732" s="2" t="str">
        <x:v>0000895421-25-000304</x:v>
      </x:c>
      <x:c r="L2732" s="2" t="str">
        <x:v>data/raw/filings/MS_0000895421-25-000304_ms-20241231.htm</x:v>
      </x:c>
      <x:c r="M2732" s="2" t="str">
        <x:v>https://www.sec.gov/Archives/edgar/data/895421/000089542125000304/ms-20241231.htm</x:v>
      </x:c>
      <x:c r="N2732" s="2" t="str">
        <x:v>f-6025</x:v>
      </x:c>
      <x:c r="O2732" s="2" t="str"/>
      <x:c r="P2732" s="2" t="str">
        <x:v>Exact XBRL anchor</x:v>
      </x:c>
      <x:c r="Q2732" s="2" t="str">
        <x:v>Noninterest Income</x:v>
      </x:c>
      <x:c r="R2732" s="2" t="str">
        <x:v>highlighted/MS_0000895421-25-000304_ms-20241231.htm</x:v>
      </x:c>
      <x:c r="S2732" s="2" t="str"/>
      <x:c r="T2732" s="2" t="str"/>
    </x:row>
    <x:row r="2733" ht="24" customHeight="1">
      <x:c r="C2733" s="2" t="str">
        <x:v>Historical Inputs!F2733</x:v>
      </x:c>
      <x:c r="D2733" s="2" t="str">
        <x:v>MS</x:v>
      </x:c>
      <x:c r="E2733" s="2" t="str">
        <x:v>FY2022</x:v>
      </x:c>
      <x:c r="F2733" s="2" t="str">
        <x:v>revenue_reported</x:v>
      </x:c>
      <x:c r="G2733" s="2" t="n">
        <x:v>53668</x:v>
      </x:c>
      <x:c r="H2733" s="2" t="str">
        <x:v>USD</x:v>
      </x:c>
      <x:c r="I2733" s="2" t="str">
        <x:v>2022-12-31</x:v>
      </x:c>
      <x:c r="J2733" s="2" t="str">
        <x:v>2025-02-21</x:v>
      </x:c>
      <x:c r="K2733" s="2" t="str">
        <x:v>0000895421-25-000304</x:v>
      </x:c>
      <x:c r="L2733" s="2" t="str">
        <x:v>data/raw/filings/MS_0000895421-25-000304_ms-20241231.htm</x:v>
      </x:c>
      <x:c r="M2733" s="2" t="str">
        <x:v>https://www.sec.gov/Archives/edgar/data/895421/000089542125000304/ms-20241231.htm</x:v>
      </x:c>
      <x:c r="N2733" s="2" t="str">
        <x:v>f-6147</x:v>
      </x:c>
      <x:c r="O2733" s="2" t="str"/>
      <x:c r="P2733" s="2" t="str">
        <x:v>Exact XBRL anchor</x:v>
      </x:c>
      <x:c r="Q2733" s="2" t="str">
        <x:v>Revenues, Net of Interest Expense</x:v>
      </x:c>
      <x:c r="R2733" s="2" t="str">
        <x:v>highlighted/MS_0000895421-25-000304_ms-20241231.htm</x:v>
      </x:c>
      <x:c r="S2733" s="2" t="str"/>
      <x:c r="T2733" s="2" t="str"/>
    </x:row>
    <x:row r="2734" ht="24" customHeight="1">
      <x:c r="C2734" s="2" t="str">
        <x:v>Historical Inputs!F2734</x:v>
      </x:c>
      <x:c r="D2734" s="2" t="str">
        <x:v>MS</x:v>
      </x:c>
      <x:c r="E2734" s="2" t="str">
        <x:v>FY2022</x:v>
      </x:c>
      <x:c r="F2734" s="2" t="str">
        <x:v>opex</x:v>
      </x:c>
      <x:c r="G2734" s="2" t="n">
        <x:v>39299</x:v>
      </x:c>
      <x:c r="H2734" s="2" t="str">
        <x:v>USD</x:v>
      </x:c>
      <x:c r="I2734" s="2" t="str">
        <x:v>2022-12-31</x:v>
      </x:c>
      <x:c r="J2734" s="2" t="str">
        <x:v>2025-02-21</x:v>
      </x:c>
      <x:c r="K2734" s="2" t="str">
        <x:v>0000895421-25-000304</x:v>
      </x:c>
      <x:c r="L2734" s="2" t="str">
        <x:v>data/raw/filings/MS_0000895421-25-000304_ms-20241231.htm</x:v>
      </x:c>
      <x:c r="M2734" s="2" t="str">
        <x:v>https://www.sec.gov/Archives/edgar/data/895421/000089542125000304/ms-20241231.htm</x:v>
      </x:c>
      <x:c r="N2734" s="2" t="str">
        <x:v>f-6065</x:v>
      </x:c>
      <x:c r="O2734" s="2" t="str"/>
      <x:c r="P2734" s="2" t="str">
        <x:v>Exact XBRL anchor</x:v>
      </x:c>
      <x:c r="Q2734" s="2" t="str">
        <x:v>Noninterest Expense</x:v>
      </x:c>
      <x:c r="R2734" s="2" t="str">
        <x:v>highlighted/MS_0000895421-25-000304_ms-20241231.htm</x:v>
      </x:c>
      <x:c r="S2734" s="2" t="str"/>
      <x:c r="T2734" s="2" t="str"/>
    </x:row>
    <x:row r="2735" ht="24" customHeight="1">
      <x:c r="C2735" s="2" t="str">
        <x:v>Historical Inputs!F2735</x:v>
      </x:c>
      <x:c r="D2735" s="2" t="str">
        <x:v>MS</x:v>
      </x:c>
      <x:c r="E2735" s="2" t="str">
        <x:v>FY2022</x:v>
      </x:c>
      <x:c r="F2735" s="2" t="str">
        <x:v>provision</x:v>
      </x:c>
      <x:c r="G2735" s="2" t="str">
        <x:v>n.a.</x:v>
      </x:c>
      <x:c r="H2735" s="2" t="str">
        <x:v>USDm</x:v>
      </x:c>
      <x:c r="I2735" s="2" t="str">
        <x:v>2022-12-31</x:v>
      </x:c>
      <x:c r="J2735" s="2" t="str"/>
      <x:c r="K2735" s="2" t="str"/>
      <x:c r="L2735" s="2" t="str"/>
      <x:c r="M2735" s="2" t="str"/>
      <x:c r="N2735" s="2" t="str"/>
      <x:c r="O2735" s="2" t="str"/>
      <x:c r="P2735" s="2" t="str">
        <x:v>Not reported / unavailable</x:v>
      </x:c>
      <x:c r="Q2735" s="2" t="str">
        <x:v>Provision for credit losses</x:v>
      </x:c>
      <x:c r="R2735" s="2" t="str"/>
      <x:c r="S2735" s="2" t="str"/>
      <x:c r="T2735" s="2" t="str"/>
    </x:row>
    <x:row r="2736" ht="24" customHeight="1">
      <x:c r="C2736" s="2" t="str">
        <x:v>Historical Inputs!F2736</x:v>
      </x:c>
      <x:c r="D2736" s="2" t="str">
        <x:v>MS</x:v>
      </x:c>
      <x:c r="E2736" s="2" t="str">
        <x:v>FY2022</x:v>
      </x:c>
      <x:c r="F2736" s="2" t="str">
        <x:v>pretax</x:v>
      </x:c>
      <x:c r="G2736" s="2" t="n">
        <x:v>14089</x:v>
      </x:c>
      <x:c r="H2736" s="2" t="str">
        <x:v>USD</x:v>
      </x:c>
      <x:c r="I2736" s="2" t="str">
        <x:v>2022-12-31</x:v>
      </x:c>
      <x:c r="J2736" s="2" t="str">
        <x:v>2025-02-21</x:v>
      </x:c>
      <x:c r="K2736" s="2" t="str">
        <x:v>0000895421-25-000304</x:v>
      </x:c>
      <x:c r="L2736" s="2" t="str">
        <x:v>data/raw/filings/MS_0000895421-25-000304_ms-20241231.htm</x:v>
      </x:c>
      <x:c r="M2736" s="2" t="str">
        <x:v>https://www.sec.gov/Archives/edgar/data/895421/000089542125000304/ms-20241231.htm</x:v>
      </x:c>
      <x:c r="N2736" s="2" t="str">
        <x:v>f-6157</x:v>
      </x:c>
      <x:c r="O2736" s="2" t="str"/>
      <x:c r="P2736" s="2" t="str">
        <x:v>Exact XBRL anchor</x:v>
      </x:c>
      <x:c r="Q2736" s="2" t="str">
        <x:v>Income (Loss) from Continuing Operations before Income Taxes, Noncontrolling Interest</x:v>
      </x:c>
      <x:c r="R2736" s="2" t="str">
        <x:v>highlighted/MS_0000895421-25-000304_ms-20241231.htm</x:v>
      </x:c>
      <x:c r="S2736" s="2" t="str"/>
      <x:c r="T2736" s="2" t="str"/>
    </x:row>
    <x:row r="2737" ht="24" customHeight="1">
      <x:c r="C2737" s="2" t="str">
        <x:v>Historical Inputs!F2737</x:v>
      </x:c>
      <x:c r="D2737" s="2" t="str">
        <x:v>MS</x:v>
      </x:c>
      <x:c r="E2737" s="2" t="str">
        <x:v>FY2022</x:v>
      </x:c>
      <x:c r="F2737" s="2" t="str">
        <x:v>tax</x:v>
      </x:c>
      <x:c r="G2737" s="2" t="n">
        <x:v>2910</x:v>
      </x:c>
      <x:c r="H2737" s="2" t="str">
        <x:v>USD</x:v>
      </x:c>
      <x:c r="I2737" s="2" t="str">
        <x:v>2022-12-31</x:v>
      </x:c>
      <x:c r="J2737" s="2" t="str">
        <x:v>2025-02-21</x:v>
      </x:c>
      <x:c r="K2737" s="2" t="str">
        <x:v>0000895421-25-000304</x:v>
      </x:c>
      <x:c r="L2737" s="2" t="str">
        <x:v>data/raw/filings/MS_0000895421-25-000304_ms-20241231.htm</x:v>
      </x:c>
      <x:c r="M2737" s="2" t="str">
        <x:v>https://www.sec.gov/Archives/edgar/data/895421/000089542125000304/ms-20241231.htm</x:v>
      </x:c>
      <x:c r="N2737" s="2" t="str">
        <x:v>f-6075</x:v>
      </x:c>
      <x:c r="O2737" s="2" t="str"/>
      <x:c r="P2737" s="2" t="str">
        <x:v>Exact XBRL anchor</x:v>
      </x:c>
      <x:c r="Q2737" s="2" t="str">
        <x:v>Income Tax Expense (Benefit)</x:v>
      </x:c>
      <x:c r="R2737" s="2" t="str">
        <x:v>highlighted/MS_0000895421-25-000304_ms-20241231.htm</x:v>
      </x:c>
      <x:c r="S2737" s="2" t="str"/>
      <x:c r="T2737" s="2" t="str"/>
    </x:row>
    <x:row r="2738" ht="24" customHeight="1">
      <x:c r="C2738" s="2" t="str">
        <x:v>Historical Inputs!F2738</x:v>
      </x:c>
      <x:c r="D2738" s="2" t="str">
        <x:v>MS</x:v>
      </x:c>
      <x:c r="E2738" s="2" t="str">
        <x:v>FY2022</x:v>
      </x:c>
      <x:c r="F2738" s="2" t="str">
        <x:v>net_income</x:v>
      </x:c>
      <x:c r="G2738" s="2" t="n">
        <x:v>11029</x:v>
      </x:c>
      <x:c r="H2738" s="2" t="str">
        <x:v>USD</x:v>
      </x:c>
      <x:c r="I2738" s="2" t="str">
        <x:v>2022-12-31</x:v>
      </x:c>
      <x:c r="J2738" s="2" t="str">
        <x:v>2025-02-21</x:v>
      </x:c>
      <x:c r="K2738" s="2" t="str">
        <x:v>0000895421-25-000304</x:v>
      </x:c>
      <x:c r="L2738" s="2" t="str">
        <x:v>data/raw/filings/MS_0000895421-25-000304_ms-20241231.htm</x:v>
      </x:c>
      <x:c r="M2738" s="2" t="str">
        <x:v>https://www.sec.gov/Archives/edgar/data/895421/000089542125000304/ms-20241231.htm</x:v>
      </x:c>
      <x:c r="N2738" s="2" t="str">
        <x:v>f-6090</x:v>
      </x:c>
      <x:c r="O2738" s="2" t="str"/>
      <x:c r="P2738" s="2" t="str">
        <x:v>Exact XBRL anchor</x:v>
      </x:c>
      <x:c r="Q2738" s="2" t="str">
        <x:v>Net Income (Loss) Attributable to Parent</x:v>
      </x:c>
      <x:c r="R2738" s="2" t="str">
        <x:v>highlighted/MS_0000895421-25-000304_ms-20241231.htm</x:v>
      </x:c>
      <x:c r="S2738" s="2" t="str"/>
      <x:c r="T2738" s="2" t="str"/>
    </x:row>
    <x:row r="2739" ht="24" customHeight="1">
      <x:c r="C2739" s="2" t="str">
        <x:v>Historical Inputs!F2739</x:v>
      </x:c>
      <x:c r="D2739" s="2" t="str">
        <x:v>MS</x:v>
      </x:c>
      <x:c r="E2739" s="2" t="str">
        <x:v>FY2022</x:v>
      </x:c>
      <x:c r="F2739" s="2" t="str">
        <x:v>common_income</x:v>
      </x:c>
      <x:c r="G2739" s="2" t="n">
        <x:v>10540</x:v>
      </x:c>
      <x:c r="H2739" s="2" t="str">
        <x:v>USD</x:v>
      </x:c>
      <x:c r="I2739" s="2" t="str">
        <x:v>2022-12-31</x:v>
      </x:c>
      <x:c r="J2739" s="2" t="str">
        <x:v>2025-02-21</x:v>
      </x:c>
      <x:c r="K2739" s="2" t="str">
        <x:v>0000895421-25-000304</x:v>
      </x:c>
      <x:c r="L2739" s="2" t="str">
        <x:v>data/raw/filings/MS_0000895421-25-000304_ms-20241231.htm</x:v>
      </x:c>
      <x:c r="M2739" s="2" t="str">
        <x:v>https://www.sec.gov/Archives/edgar/data/895421/000089542125000304/ms-20241231.htm</x:v>
      </x:c>
      <x:c r="N2739" s="2" t="str">
        <x:v>f-167</x:v>
      </x:c>
      <x:c r="O2739" s="2" t="str"/>
      <x:c r="P2739" s="2" t="str">
        <x:v>Exact XBRL anchor</x:v>
      </x:c>
      <x:c r="Q2739" s="2" t="str">
        <x:v>Net Income (Loss) Available to Common Stockholders, Basic</x:v>
      </x:c>
      <x:c r="R2739" s="2" t="str">
        <x:v>highlighted/MS_0000895421-25-000304_ms-20241231.htm</x:v>
      </x:c>
      <x:c r="S2739" s="2" t="str"/>
      <x:c r="T2739" s="2" t="str"/>
    </x:row>
    <x:row r="2740" ht="24" customHeight="1">
      <x:c r="C2740" s="2" t="str">
        <x:v>Historical Inputs!F2740</x:v>
      </x:c>
      <x:c r="D2740" s="2" t="str">
        <x:v>MS</x:v>
      </x:c>
      <x:c r="E2740" s="2" t="str">
        <x:v>FY2022</x:v>
      </x:c>
      <x:c r="F2740" s="2" t="str">
        <x:v>preferred_div</x:v>
      </x:c>
      <x:c r="G2740" s="2" t="n">
        <x:v>489</x:v>
      </x:c>
      <x:c r="H2740" s="2" t="str">
        <x:v>USD</x:v>
      </x:c>
      <x:c r="I2740" s="2" t="str">
        <x:v>2022-12-31</x:v>
      </x:c>
      <x:c r="J2740" s="2" t="str">
        <x:v>2025-02-21</x:v>
      </x:c>
      <x:c r="K2740" s="2" t="str">
        <x:v>0000895421-25-000304</x:v>
      </x:c>
      <x:c r="L2740" s="2" t="str">
        <x:v>data/raw/filings/MS_0000895421-25-000304_ms-20241231.htm</x:v>
      </x:c>
      <x:c r="M2740" s="2" t="str">
        <x:v>https://www.sec.gov/Archives/edgar/data/895421/000089542125000304/ms-20241231.htm</x:v>
      </x:c>
      <x:c r="N2740" s="2" t="str">
        <x:v>f-4995</x:v>
      </x:c>
      <x:c r="O2740" s="2" t="str"/>
      <x:c r="P2740" s="2" t="str">
        <x:v>Exact XBRL anchor</x:v>
      </x:c>
      <x:c r="Q2740" s="2" t="str">
        <x:v>Dividends, Preferred Stock</x:v>
      </x:c>
      <x:c r="R2740" s="2" t="str">
        <x:v>highlighted/MS_0000895421-25-000304_ms-20241231.htm</x:v>
      </x:c>
      <x:c r="S2740" s="2" t="str"/>
      <x:c r="T2740" s="2" t="str"/>
    </x:row>
    <x:row r="2741" ht="24" customHeight="1">
      <x:c r="C2741" s="2" t="str">
        <x:v>Historical Inputs!F2741</x:v>
      </x:c>
      <x:c r="D2741" s="2" t="str">
        <x:v>MS</x:v>
      </x:c>
      <x:c r="E2741" s="2" t="str">
        <x:v>FY2022</x:v>
      </x:c>
      <x:c r="F2741" s="2" t="str">
        <x:v>eps</x:v>
      </x:c>
      <x:c r="G2741" s="2" t="n">
        <x:v>6.15</x:v>
      </x:c>
      <x:c r="H2741" s="2" t="str">
        <x:v>USD/shares</x:v>
      </x:c>
      <x:c r="I2741" s="2" t="str">
        <x:v>2022-12-31</x:v>
      </x:c>
      <x:c r="J2741" s="2" t="str">
        <x:v>2025-02-21</x:v>
      </x:c>
      <x:c r="K2741" s="2" t="str">
        <x:v>0000895421-25-000304</x:v>
      </x:c>
      <x:c r="L2741" s="2" t="str">
        <x:v>data/raw/filings/MS_0000895421-25-000304_ms-20241231.htm</x:v>
      </x:c>
      <x:c r="M2741" s="2" t="str">
        <x:v>https://www.sec.gov/Archives/edgar/data/895421/000089542125000304/ms-20241231.htm</x:v>
      </x:c>
      <x:c r="N2741" s="2" t="str">
        <x:v>f-173</x:v>
      </x:c>
      <x:c r="O2741" s="2" t="str"/>
      <x:c r="P2741" s="2" t="str">
        <x:v>Exact XBRL anchor</x:v>
      </x:c>
      <x:c r="Q2741" s="2" t="str">
        <x:v>Earnings Per Share, Diluted</x:v>
      </x:c>
      <x:c r="R2741" s="2" t="str">
        <x:v>highlighted/MS_0000895421-25-000304_ms-20241231.htm</x:v>
      </x:c>
      <x:c r="S2741" s="2" t="str"/>
      <x:c r="T2741" s="2" t="str"/>
    </x:row>
    <x:row r="2742" ht="24" customHeight="1">
      <x:c r="C2742" s="2" t="str">
        <x:v>Historical Inputs!F2742</x:v>
      </x:c>
      <x:c r="D2742" s="2" t="str">
        <x:v>MS</x:v>
      </x:c>
      <x:c r="E2742" s="2" t="str">
        <x:v>FY2022</x:v>
      </x:c>
      <x:c r="F2742" s="2" t="str">
        <x:v>shares_diluted</x:v>
      </x:c>
      <x:c r="G2742" s="2" t="n">
        <x:v>1713</x:v>
      </x:c>
      <x:c r="H2742" s="2" t="str">
        <x:v>shares</x:v>
      </x:c>
      <x:c r="I2742" s="2" t="str">
        <x:v>2022-12-31</x:v>
      </x:c>
      <x:c r="J2742" s="2" t="str">
        <x:v>2025-02-21</x:v>
      </x:c>
      <x:c r="K2742" s="2" t="str">
        <x:v>0000895421-25-000304</x:v>
      </x:c>
      <x:c r="L2742" s="2" t="str">
        <x:v>data/raw/filings/MS_0000895421-25-000304_ms-20241231.htm</x:v>
      </x:c>
      <x:c r="M2742" s="2" t="str">
        <x:v>https://www.sec.gov/Archives/edgar/data/895421/000089542125000304/ms-20241231.htm</x:v>
      </x:c>
      <x:c r="N2742" s="2" t="str">
        <x:v>f-4916</x:v>
      </x:c>
      <x:c r="O2742" s="2" t="str"/>
      <x:c r="P2742" s="2" t="str">
        <x:v>Exact XBRL anchor</x:v>
      </x:c>
      <x:c r="Q2742" s="2" t="str">
        <x:v>Weighted Average Number of Shares Outstanding, Diluted</x:v>
      </x:c>
      <x:c r="R2742" s="2" t="str">
        <x:v>highlighted/MS_0000895421-25-000304_ms-20241231.htm</x:v>
      </x:c>
      <x:c r="S2742" s="2" t="str"/>
      <x:c r="T2742" s="2" t="str"/>
    </x:row>
    <x:row r="2743" ht="24" customHeight="1">
      <x:c r="C2743" s="2" t="str">
        <x:v>Historical Inputs!F2743</x:v>
      </x:c>
      <x:c r="D2743" s="2" t="str">
        <x:v>MS</x:v>
      </x:c>
      <x:c r="E2743" s="2" t="str">
        <x:v>FY2022</x:v>
      </x:c>
      <x:c r="F2743" s="2" t="str">
        <x:v>dps</x:v>
      </x:c>
      <x:c r="G2743" s="2" t="n">
        <x:v>2.95</x:v>
      </x:c>
      <x:c r="H2743" s="2" t="str">
        <x:v>USD/shares</x:v>
      </x:c>
      <x:c r="I2743" s="2" t="str">
        <x:v>2022-12-31</x:v>
      </x:c>
      <x:c r="J2743" s="2" t="str">
        <x:v>2025-02-21</x:v>
      </x:c>
      <x:c r="K2743" s="2" t="str">
        <x:v>0000895421-25-000304</x:v>
      </x:c>
      <x:c r="L2743" s="2" t="str">
        <x:v>data/raw/filings/MS_0000895421-25-000304_ms-20241231.htm</x:v>
      </x:c>
      <x:c r="M2743" s="2" t="str">
        <x:v>https://www.sec.gov/Archives/edgar/data/895421/000089542125000304/ms-20241231.htm</x:v>
      </x:c>
      <x:c r="N2743" s="2" t="str">
        <x:v>f-5000</x:v>
      </x:c>
      <x:c r="O2743" s="2" t="str"/>
      <x:c r="P2743" s="2" t="str">
        <x:v>Exact XBRL anchor</x:v>
      </x:c>
      <x:c r="Q2743" s="2" t="str">
        <x:v>Common Stock, Dividends, Per Share, Declared</x:v>
      </x:c>
      <x:c r="R2743" s="2" t="str">
        <x:v>highlighted/MS_0000895421-25-000304_ms-20241231.htm</x:v>
      </x:c>
      <x:c r="S2743" s="2" t="str"/>
      <x:c r="T2743" s="2" t="str"/>
    </x:row>
    <x:row r="2744" ht="24" customHeight="1">
      <x:c r="C2744" s="2" t="str">
        <x:v>Historical Inputs!F2744</x:v>
      </x:c>
      <x:c r="D2744" s="2" t="str">
        <x:v>MS</x:v>
      </x:c>
      <x:c r="E2744" s="2" t="str">
        <x:v>FY2022</x:v>
      </x:c>
      <x:c r="F2744" s="2" t="str">
        <x:v>dividends</x:v>
      </x:c>
      <x:c r="G2744" s="2" t="n">
        <x:v>5401</x:v>
      </x:c>
      <x:c r="H2744" s="2" t="str">
        <x:v>USD</x:v>
      </x:c>
      <x:c r="I2744" s="2" t="str">
        <x:v>2022-12-31</x:v>
      </x:c>
      <x:c r="J2744" s="2" t="str">
        <x:v>2025-02-21</x:v>
      </x:c>
      <x:c r="K2744" s="2" t="str">
        <x:v>0000895421-25-000304</x:v>
      </x:c>
      <x:c r="L2744" s="2" t="str">
        <x:v>data/raw/filings/MS_0000895421-25-000304_ms-20241231.htm</x:v>
      </x:c>
      <x:c r="M2744" s="2" t="str">
        <x:v>https://www.sec.gov/Archives/edgar/data/895421/000089542125000304/ms-20241231.htm</x:v>
      </x:c>
      <x:c r="N2744" s="2" t="str">
        <x:v>f-512</x:v>
      </x:c>
      <x:c r="O2744" s="2" t="str"/>
      <x:c r="P2744" s="2" t="str">
        <x:v>Exact XBRL anchor</x:v>
      </x:c>
      <x:c r="Q2744" s="2" t="str">
        <x:v>Payments of Dividends</x:v>
      </x:c>
      <x:c r="R2744" s="2" t="str">
        <x:v>highlighted/MS_0000895421-25-000304_ms-20241231.htm</x:v>
      </x:c>
      <x:c r="S2744" s="2" t="str"/>
      <x:c r="T2744" s="2" t="str"/>
    </x:row>
    <x:row r="2745" ht="24" customHeight="1">
      <x:c r="C2745" s="2" t="str">
        <x:v>Historical Inputs!F2745</x:v>
      </x:c>
      <x:c r="D2745" s="2" t="str">
        <x:v>MS</x:v>
      </x:c>
      <x:c r="E2745" s="2" t="str">
        <x:v>FY2022</x:v>
      </x:c>
      <x:c r="F2745" s="2" t="str">
        <x:v>buybacks</x:v>
      </x:c>
      <x:c r="G2745" s="2" t="str">
        <x:v>n.a.</x:v>
      </x:c>
      <x:c r="H2745" s="2" t="str">
        <x:v>USDm</x:v>
      </x:c>
      <x:c r="I2745" s="2" t="str">
        <x:v>2022-12-31</x:v>
      </x:c>
      <x:c r="J2745" s="2" t="str"/>
      <x:c r="K2745" s="2" t="str"/>
      <x:c r="L2745" s="2" t="str"/>
      <x:c r="M2745" s="2" t="str"/>
      <x:c r="N2745" s="2" t="str"/>
      <x:c r="O2745" s="2" t="str"/>
      <x:c r="P2745" s="2" t="str">
        <x:v>Not reported / unavailable</x:v>
      </x:c>
      <x:c r="Q2745" s="2" t="str">
        <x:v>Common share repurchases paid</x:v>
      </x:c>
      <x:c r="R2745" s="2" t="str"/>
      <x:c r="S2745" s="2" t="str"/>
      <x:c r="T2745" s="2" t="str"/>
    </x:row>
    <x:row r="2746" ht="24" customHeight="1">
      <x:c r="C2746" s="2" t="str">
        <x:v>Historical Inputs!F2746</x:v>
      </x:c>
      <x:c r="D2746" s="2" t="str">
        <x:v>MS</x:v>
      </x:c>
      <x:c r="E2746" s="2" t="str">
        <x:v>FY2022</x:v>
      </x:c>
      <x:c r="F2746" s="2" t="str">
        <x:v>chargeoffs</x:v>
      </x:c>
      <x:c r="G2746" s="2" t="str">
        <x:v>n.a.</x:v>
      </x:c>
      <x:c r="H2746" s="2" t="str">
        <x:v>USDm</x:v>
      </x:c>
      <x:c r="I2746" s="2" t="str">
        <x:v>2022-12-31</x:v>
      </x:c>
      <x:c r="J2746" s="2" t="str"/>
      <x:c r="K2746" s="2" t="str"/>
      <x:c r="L2746" s="2" t="str"/>
      <x:c r="M2746" s="2" t="str"/>
      <x:c r="N2746" s="2" t="str"/>
      <x:c r="O2746" s="2" t="str"/>
      <x:c r="P2746" s="2" t="str">
        <x:v>Not reported / unavailable</x:v>
      </x:c>
      <x:c r="Q2746" s="2" t="str">
        <x:v>Gross loan charge-offs</x:v>
      </x:c>
      <x:c r="R2746" s="2" t="str"/>
      <x:c r="S2746" s="2" t="str"/>
      <x:c r="T2746" s="2" t="str"/>
    </x:row>
    <x:row r="2747" ht="24" customHeight="1">
      <x:c r="C2747" s="2" t="str">
        <x:v>Historical Inputs!F2747</x:v>
      </x:c>
      <x:c r="D2747" s="2" t="str">
        <x:v>MS</x:v>
      </x:c>
      <x:c r="E2747" s="2" t="str">
        <x:v>FY2022</x:v>
      </x:c>
      <x:c r="F2747" s="2" t="str">
        <x:v>recoveries</x:v>
      </x:c>
      <x:c r="G2747" s="2" t="str">
        <x:v>n.a.</x:v>
      </x:c>
      <x:c r="H2747" s="2" t="str">
        <x:v>USDm</x:v>
      </x:c>
      <x:c r="I2747" s="2" t="str">
        <x:v>2022-12-31</x:v>
      </x:c>
      <x:c r="J2747" s="2" t="str"/>
      <x:c r="K2747" s="2" t="str"/>
      <x:c r="L2747" s="2" t="str"/>
      <x:c r="M2747" s="2" t="str"/>
      <x:c r="N2747" s="2" t="str"/>
      <x:c r="O2747" s="2" t="str"/>
      <x:c r="P2747" s="2" t="str">
        <x:v>Not reported / unavailable</x:v>
      </x:c>
      <x:c r="Q2747" s="2" t="str">
        <x:v>Loan recoveries</x:v>
      </x:c>
      <x:c r="R2747" s="2" t="str"/>
      <x:c r="S2747" s="2" t="str"/>
      <x:c r="T2747" s="2" t="str"/>
    </x:row>
    <x:row r="2748" ht="24" customHeight="1">
      <x:c r="C2748" s="2" t="str">
        <x:v>Historical Inputs!F2748</x:v>
      </x:c>
      <x:c r="D2748" s="2" t="str">
        <x:v>MS</x:v>
      </x:c>
      <x:c r="E2748" s="2" t="str">
        <x:v>FY2022</x:v>
      </x:c>
      <x:c r="F2748" s="2" t="str">
        <x:v>rwa</x:v>
      </x:c>
      <x:c r="G2748" s="2" t="n">
        <x:v>447849</x:v>
      </x:c>
      <x:c r="H2748" s="2" t="str">
        <x:v>USD</x:v>
      </x:c>
      <x:c r="I2748" s="2" t="str">
        <x:v>2022-12-31</x:v>
      </x:c>
      <x:c r="J2748" s="2" t="str">
        <x:v>2024-02-22</x:v>
      </x:c>
      <x:c r="K2748" s="2" t="str">
        <x:v>0000895421-24-000300</x:v>
      </x:c>
      <x:c r="L2748" s="2" t="str">
        <x:v>data/raw/filings/MS_0000895421-24-000300_ms-20231231.htm</x:v>
      </x:c>
      <x:c r="M2748" s="2" t="str">
        <x:v>https://www.sec.gov/Archives/edgar/data/895421/000089542124000300/ms-20231231.htm</x:v>
      </x:c>
      <x:c r="N2748" s="2" t="str">
        <x:v>f-4562</x:v>
      </x:c>
      <x:c r="O2748" s="2" t="str"/>
      <x:c r="P2748" s="2" t="str">
        <x:v>Exact XBRL anchor</x:v>
      </x:c>
      <x:c r="Q2748" s="2" t="str">
        <x:v>Banking Regulation, Risk-Weighted Assets, Actual</x:v>
      </x:c>
      <x:c r="R2748" s="2" t="str">
        <x:v>highlighted/MS_0000895421-24-000300_ms-20231231.htm</x:v>
      </x:c>
      <x:c r="S2748" s="2" t="str"/>
      <x:c r="T2748" s="2" t="str"/>
    </x:row>
    <x:row r="2749" ht="24" customHeight="1">
      <x:c r="C2749" s="2" t="str">
        <x:v>Historical Inputs!F2749</x:v>
      </x:c>
      <x:c r="D2749" s="2" t="str">
        <x:v>MS</x:v>
      </x:c>
      <x:c r="E2749" s="2" t="str">
        <x:v>FY2022</x:v>
      </x:c>
      <x:c r="F2749" s="2" t="str">
        <x:v>cet1_reported</x:v>
      </x:c>
      <x:c r="G2749" s="2" t="n">
        <x:v>0.153</x:v>
      </x:c>
      <x:c r="H2749" s="2" t="str">
        <x:v>pure</x:v>
      </x:c>
      <x:c r="I2749" s="2" t="str">
        <x:v>2022-12-31</x:v>
      </x:c>
      <x:c r="J2749" s="2" t="str">
        <x:v>2024-02-22</x:v>
      </x:c>
      <x:c r="K2749" s="2" t="str">
        <x:v>0000895421-24-000300</x:v>
      </x:c>
      <x:c r="L2749" s="2" t="str">
        <x:v>data/raw/filings/MS_0000895421-24-000300_ms-20231231.htm</x:v>
      </x:c>
      <x:c r="M2749" s="2" t="str">
        <x:v>https://www.sec.gov/Archives/edgar/data/895421/000089542124000300/ms-20231231.htm</x:v>
      </x:c>
      <x:c r="N2749" s="2" t="str"/>
      <x:c r="O2749" s="2" t="str"/>
      <x:c r="P2749" s="2" t="str">
        <x:v>Structured source retained; exact visible anchor requires review</x:v>
      </x:c>
      <x:c r="Q2749" s="2" t="str">
        <x:v>Banking Regulation, Common Equity Tier One Risk-Based Capital Ratio, Actual</x:v>
      </x:c>
      <x:c r="R2749" s="2" t="str"/>
      <x:c r="S2749" s="2" t="str"/>
      <x:c r="T2749" s="2" t="str"/>
    </x:row>
    <x:row r="2750" ht="24" customHeight="1">
      <x:c r="C2750" s="2" t="str">
        <x:v>Historical Inputs!F2750</x:v>
      </x:c>
      <x:c r="D2750" s="2" t="str">
        <x:v>MS</x:v>
      </x:c>
      <x:c r="E2750" s="2" t="str">
        <x:v>FY2022</x:v>
      </x:c>
      <x:c r="F2750" s="2" t="str">
        <x:v>nim_reported</x:v>
      </x:c>
      <x:c r="G2750" s="2" t="str">
        <x:v>n.a.</x:v>
      </x:c>
      <x:c r="H2750" s="2" t="str">
        <x:v>%</x:v>
      </x:c>
      <x:c r="I2750" s="2" t="str">
        <x:v>2022-12-31</x:v>
      </x:c>
      <x:c r="J2750" s="2" t="str"/>
      <x:c r="K2750" s="2" t="str"/>
      <x:c r="L2750" s="2" t="str"/>
      <x:c r="M2750" s="2" t="str"/>
      <x:c r="N2750" s="2" t="str"/>
      <x:c r="O2750" s="2" t="str"/>
      <x:c r="P2750" s="2" t="str">
        <x:v>Not reported / unavailable</x:v>
      </x:c>
      <x:c r="Q2750" s="2" t="str">
        <x:v>Issuer reported net interest margin</x:v>
      </x:c>
      <x:c r="R2750" s="2" t="str"/>
      <x:c r="S2750" s="2" t="str"/>
      <x:c r="T2750" s="2" t="str"/>
    </x:row>
    <x:row r="2751" ht="24" customHeight="1">
      <x:c r="C2751" s="2" t="str">
        <x:v>Historical Inputs!F2751</x:v>
      </x:c>
      <x:c r="D2751" s="2" t="str">
        <x:v>MS</x:v>
      </x:c>
      <x:c r="E2751" s="2" t="str">
        <x:v>FY2022</x:v>
      </x:c>
      <x:c r="F2751" s="2" t="str">
        <x:v>bvps_reported</x:v>
      </x:c>
      <x:c r="G2751" s="2" t="n">
        <x:v>54.55</x:v>
      </x:c>
      <x:c r="H2751" s="2" t="str">
        <x:v>USD/shares</x:v>
      </x:c>
      <x:c r="I2751" s="2" t="str">
        <x:v>2022-12-31</x:v>
      </x:c>
      <x:c r="J2751" s="2" t="str">
        <x:v>2023-02-24</x:v>
      </x:c>
      <x:c r="K2751" s="2" t="str">
        <x:v>0000895421-23-000284</x:v>
      </x:c>
      <x:c r="L2751" s="2" t="str">
        <x:v>data/raw/filings/MS_0000895421-23-000284_ms-20221231.htm</x:v>
      </x:c>
      <x:c r="M2751" s="2" t="str">
        <x:v>https://www.sec.gov/Archives/edgar/data/895421/000089542123000284/ms-20221231.htm</x:v>
      </x:c>
      <x:c r="N2751" s="2" t="str"/>
      <x:c r="O2751" s="2" t="str"/>
      <x:c r="P2751" s="2" t="str">
        <x:v>Exact selected original table text</x:v>
      </x:c>
      <x:c r="Q2751" s="2" t="str">
        <x:v>Reported common book value per share</x:v>
      </x:c>
      <x:c r="R2751" s="2" t="str">
        <x:v>highlighted/MS_0000895421-23-000284_ms-20221231.htm</x:v>
      </x:c>
      <x:c r="S2751" s="2" t="str"/>
      <x:c r="T2751" s="2" t="str"/>
    </x:row>
    <x:row r="2752" ht="24" customHeight="1">
      <x:c r="C2752" s="2" t="str">
        <x:v>Historical Inputs!F2752</x:v>
      </x:c>
      <x:c r="D2752" s="2" t="str">
        <x:v>MS</x:v>
      </x:c>
      <x:c r="E2752" s="2" t="str">
        <x:v>FY2022</x:v>
      </x:c>
      <x:c r="F2752" s="2" t="str">
        <x:v>tbvps_reported</x:v>
      </x:c>
      <x:c r="G2752" s="2" t="n">
        <x:v>40.06</x:v>
      </x:c>
      <x:c r="H2752" s="2" t="str">
        <x:v>USD/shares</x:v>
      </x:c>
      <x:c r="I2752" s="2" t="str">
        <x:v>2022-12-31</x:v>
      </x:c>
      <x:c r="J2752" s="2" t="str">
        <x:v>2023-02-24</x:v>
      </x:c>
      <x:c r="K2752" s="2" t="str">
        <x:v>0000895421-23-000284</x:v>
      </x:c>
      <x:c r="L2752" s="2" t="str">
        <x:v>data/raw/filings/MS_0000895421-23-000284_ms-20221231.htm</x:v>
      </x:c>
      <x:c r="M2752" s="2" t="str">
        <x:v>https://www.sec.gov/Archives/edgar/data/895421/000089542123000284/ms-20221231.htm</x:v>
      </x:c>
      <x:c r="N2752" s="2" t="str"/>
      <x:c r="O2752" s="2" t="str"/>
      <x:c r="P2752" s="2" t="str">
        <x:v>Exact selected original table text</x:v>
      </x:c>
      <x:c r="Q2752" s="2" t="str">
        <x:v>Reported tangible book value per share</x:v>
      </x:c>
      <x:c r="R2752" s="2" t="str">
        <x:v>highlighted/MS_0000895421-23-000284_ms-20221231.htm</x:v>
      </x:c>
      <x:c r="S2752" s="2" t="str"/>
      <x:c r="T2752" s="2" t="str"/>
    </x:row>
    <x:row r="2753" ht="24" customHeight="1">
      <x:c r="C2753" s="2" t="str">
        <x:v>Historical Inputs!F2753</x:v>
      </x:c>
      <x:c r="D2753" s="2" t="str">
        <x:v>MS</x:v>
      </x:c>
      <x:c r="E2753" s="2" t="str">
        <x:v>FY2022</x:v>
      </x:c>
      <x:c r="F2753" s="2" t="str">
        <x:v>tce_reported</x:v>
      </x:c>
      <x:c r="G2753" s="2" t="str">
        <x:v>n.a.</x:v>
      </x:c>
      <x:c r="H2753" s="2" t="str">
        <x:v>USDm</x:v>
      </x:c>
      <x:c r="I2753" s="2" t="str">
        <x:v>2022-12-31</x:v>
      </x:c>
      <x:c r="J2753" s="2" t="str"/>
      <x:c r="K2753" s="2" t="str"/>
      <x:c r="L2753" s="2" t="str"/>
      <x:c r="M2753" s="2" t="str"/>
      <x:c r="N2753" s="2" t="str"/>
      <x:c r="O2753" s="2" t="str"/>
      <x:c r="P2753" s="2" t="str">
        <x:v>Not reported / unavailable</x:v>
      </x:c>
      <x:c r="Q2753" s="2" t="str">
        <x:v>Reported tangible common equity</x:v>
      </x:c>
      <x:c r="R2753" s="2" t="str"/>
      <x:c r="S2753" s="2" t="str"/>
      <x:c r="T2753" s="2" t="str"/>
    </x:row>
    <x:row r="2754" ht="24" customHeight="1">
      <x:c r="C2754" s="2" t="str">
        <x:v>Historical Inputs!F2754</x:v>
      </x:c>
      <x:c r="D2754" s="2" t="str">
        <x:v>MS</x:v>
      </x:c>
      <x:c r="E2754" s="2" t="str">
        <x:v>FY2023</x:v>
      </x:c>
      <x:c r="F2754" s="2" t="str">
        <x:v>assets</x:v>
      </x:c>
      <x:c r="G2754" s="2" t="n">
        <x:v>1193693</x:v>
      </x:c>
      <x:c r="H2754" s="2" t="str">
        <x:v>USD</x:v>
      </x:c>
      <x:c r="I2754" s="2" t="str">
        <x:v>2023-12-31</x:v>
      </x:c>
      <x:c r="J2754" s="2" t="str">
        <x:v>2025-02-21</x:v>
      </x:c>
      <x:c r="K2754" s="2" t="str">
        <x:v>0000895421-25-000304</x:v>
      </x:c>
      <x:c r="L2754" s="2" t="str">
        <x:v>data/raw/filings/MS_0000895421-25-000304_ms-20241231.htm</x:v>
      </x:c>
      <x:c r="M2754" s="2" t="str">
        <x:v>https://www.sec.gov/Archives/edgar/data/895421/000089542125000304/ms-20241231.htm</x:v>
      </x:c>
      <x:c r="N2754" s="2" t="str">
        <x:v>f-6182</x:v>
      </x:c>
      <x:c r="O2754" s="2" t="str"/>
      <x:c r="P2754" s="2" t="str">
        <x:v>Exact XBRL anchor</x:v>
      </x:c>
      <x:c r="Q2754" s="2" t="str">
        <x:v>Assets</x:v>
      </x:c>
      <x:c r="R2754" s="2" t="str">
        <x:v>highlighted/MS_0000895421-25-000304_ms-20241231.htm</x:v>
      </x:c>
      <x:c r="S2754" s="2" t="str"/>
      <x:c r="T2754" s="2" t="str"/>
    </x:row>
    <x:row r="2755" ht="24" customHeight="1">
      <x:c r="C2755" s="2" t="str">
        <x:v>Historical Inputs!F2755</x:v>
      </x:c>
      <x:c r="D2755" s="2" t="str">
        <x:v>MS</x:v>
      </x:c>
      <x:c r="E2755" s="2" t="str">
        <x:v>FY2023</x:v>
      </x:c>
      <x:c r="F2755" s="2" t="str">
        <x:v>liabilities</x:v>
      </x:c>
      <x:c r="G2755" s="2" t="n">
        <x:v>1093711</x:v>
      </x:c>
      <x:c r="H2755" s="2" t="str">
        <x:v>USD</x:v>
      </x:c>
      <x:c r="I2755" s="2" t="str">
        <x:v>2023-12-31</x:v>
      </x:c>
      <x:c r="J2755" s="2" t="str">
        <x:v>2025-02-21</x:v>
      </x:c>
      <x:c r="K2755" s="2" t="str">
        <x:v>0000895421-25-000304</x:v>
      </x:c>
      <x:c r="L2755" s="2" t="str">
        <x:v>data/raw/filings/MS_0000895421-25-000304_ms-20241231.htm</x:v>
      </x:c>
      <x:c r="M2755" s="2" t="str">
        <x:v>https://www.sec.gov/Archives/edgar/data/895421/000089542125000304/ms-20241231.htm</x:v>
      </x:c>
      <x:c r="N2755" s="2" t="str">
        <x:v>f-276</x:v>
      </x:c>
      <x:c r="O2755" s="2" t="str"/>
      <x:c r="P2755" s="2" t="str">
        <x:v>Exact XBRL anchor</x:v>
      </x:c>
      <x:c r="Q2755" s="2" t="str">
        <x:v>Liabilities</x:v>
      </x:c>
      <x:c r="R2755" s="2" t="str">
        <x:v>highlighted/MS_0000895421-25-000304_ms-20241231.htm</x:v>
      </x:c>
      <x:c r="S2755" s="2" t="str"/>
      <x:c r="T2755" s="2" t="str"/>
    </x:row>
    <x:row r="2756" ht="24" customHeight="1">
      <x:c r="C2756" s="2" t="str">
        <x:v>Historical Inputs!F2756</x:v>
      </x:c>
      <x:c r="D2756" s="2" t="str">
        <x:v>MS</x:v>
      </x:c>
      <x:c r="E2756" s="2" t="str">
        <x:v>FY2023</x:v>
      </x:c>
      <x:c r="F2756" s="2" t="str">
        <x:v>equity</x:v>
      </x:c>
      <x:c r="G2756" s="2" t="n">
        <x:v>99038</x:v>
      </x:c>
      <x:c r="H2756" s="2" t="str">
        <x:v>USD</x:v>
      </x:c>
      <x:c r="I2756" s="2" t="str">
        <x:v>2023-12-31</x:v>
      </x:c>
      <x:c r="J2756" s="2" t="str">
        <x:v>2025-02-21</x:v>
      </x:c>
      <x:c r="K2756" s="2" t="str">
        <x:v>0000895421-25-000304</x:v>
      </x:c>
      <x:c r="L2756" s="2" t="str">
        <x:v>data/raw/filings/MS_0000895421-25-000304_ms-20241231.htm</x:v>
      </x:c>
      <x:c r="M2756" s="2" t="str">
        <x:v>https://www.sec.gov/Archives/edgar/data/895421/000089542125000304/ms-20241231.htm</x:v>
      </x:c>
      <x:c r="N2756" s="2" t="str">
        <x:v>f-308</x:v>
      </x:c>
      <x:c r="O2756" s="2" t="str"/>
      <x:c r="P2756" s="2" t="str">
        <x:v>Exact XBRL anchor</x:v>
      </x:c>
      <x:c r="Q2756" s="2" t="str">
        <x:v>Stockholders' Equity Attributable to Parent</x:v>
      </x:c>
      <x:c r="R2756" s="2" t="str">
        <x:v>highlighted/MS_0000895421-25-000304_ms-20241231.htm</x:v>
      </x:c>
      <x:c r="S2756" s="2" t="str"/>
      <x:c r="T2756" s="2" t="str"/>
    </x:row>
    <x:row r="2757" ht="24" customHeight="1">
      <x:c r="C2757" s="2" t="str">
        <x:v>Historical Inputs!F2757</x:v>
      </x:c>
      <x:c r="D2757" s="2" t="str">
        <x:v>MS</x:v>
      </x:c>
      <x:c r="E2757" s="2" t="str">
        <x:v>FY2023</x:v>
      </x:c>
      <x:c r="F2757" s="2" t="str">
        <x:v>preferred</x:v>
      </x:c>
      <x:c r="G2757" s="2" t="n">
        <x:v>8750</x:v>
      </x:c>
      <x:c r="H2757" s="2" t="str">
        <x:v>USD</x:v>
      </x:c>
      <x:c r="I2757" s="2" t="str">
        <x:v>2023-12-31</x:v>
      </x:c>
      <x:c r="J2757" s="2" t="str">
        <x:v>2025-02-21</x:v>
      </x:c>
      <x:c r="K2757" s="2" t="str">
        <x:v>0000895421-25-000304</x:v>
      </x:c>
      <x:c r="L2757" s="2" t="str">
        <x:v>data/raw/filings/MS_0000895421-25-000304_ms-20241231.htm</x:v>
      </x:c>
      <x:c r="M2757" s="2" t="str">
        <x:v>https://www.sec.gov/Archives/edgar/data/895421/000089542125000304/ms-20241231.htm</x:v>
      </x:c>
      <x:c r="N2757" s="2" t="str">
        <x:v>f-4853</x:v>
      </x:c>
      <x:c r="O2757" s="2" t="str"/>
      <x:c r="P2757" s="2" t="str">
        <x:v>Exact XBRL anchor</x:v>
      </x:c>
      <x:c r="Q2757" s="2" t="str">
        <x:v>Preferred equity carrying amount</x:v>
      </x:c>
      <x:c r="R2757" s="2" t="str">
        <x:v>highlighted/MS_0000895421-25-000304_ms-20241231.htm</x:v>
      </x:c>
      <x:c r="S2757" s="2" t="str"/>
      <x:c r="T2757" s="2" t="str"/>
    </x:row>
    <x:row r="2758" ht="24" customHeight="1">
      <x:c r="C2758" s="2" t="str">
        <x:v>Historical Inputs!F2758</x:v>
      </x:c>
      <x:c r="D2758" s="2" t="str">
        <x:v>MS</x:v>
      </x:c>
      <x:c r="E2758" s="2" t="str">
        <x:v>FY2023</x:v>
      </x:c>
      <x:c r="F2758" s="2" t="str">
        <x:v>common_equity_reported</x:v>
      </x:c>
      <x:c r="G2758" s="2" t="str">
        <x:v>n.a.</x:v>
      </x:c>
      <x:c r="H2758" s="2" t="str">
        <x:v>USDm</x:v>
      </x:c>
      <x:c r="I2758" s="2" t="str">
        <x:v>2023-12-31</x:v>
      </x:c>
      <x:c r="J2758" s="2" t="str"/>
      <x:c r="K2758" s="2" t="str"/>
      <x:c r="L2758" s="2" t="str"/>
      <x:c r="M2758" s="2" t="str"/>
      <x:c r="N2758" s="2" t="str"/>
      <x:c r="O2758" s="2" t="str"/>
      <x:c r="P2758" s="2" t="str">
        <x:v>Not reported / unavailable</x:v>
      </x:c>
      <x:c r="Q2758" s="2" t="str">
        <x:v>Reported common shareholders equity</x:v>
      </x:c>
      <x:c r="R2758" s="2" t="str"/>
      <x:c r="S2758" s="2" t="str"/>
      <x:c r="T2758" s="2" t="str"/>
    </x:row>
    <x:row r="2759" ht="24" customHeight="1">
      <x:c r="C2759" s="2" t="str">
        <x:v>Historical Inputs!F2759</x:v>
      </x:c>
      <x:c r="D2759" s="2" t="str">
        <x:v>MS</x:v>
      </x:c>
      <x:c r="E2759" s="2" t="str">
        <x:v>FY2023</x:v>
      </x:c>
      <x:c r="F2759" s="2" t="str">
        <x:v>goodwill</x:v>
      </x:c>
      <x:c r="G2759" s="2" t="n">
        <x:v>16707</x:v>
      </x:c>
      <x:c r="H2759" s="2" t="str">
        <x:v>USD</x:v>
      </x:c>
      <x:c r="I2759" s="2" t="str">
        <x:v>2023-12-31</x:v>
      </x:c>
      <x:c r="J2759" s="2" t="str">
        <x:v>2026-02-19</x:v>
      </x:c>
      <x:c r="K2759" s="2" t="str">
        <x:v>0000895421-26-000086</x:v>
      </x:c>
      <x:c r="L2759" s="2" t="str">
        <x:v>data/raw/filings/MS_0000895421-26-000086_ms-20251231.htm</x:v>
      </x:c>
      <x:c r="M2759" s="2" t="str">
        <x:v>https://www.sec.gov/Archives/edgar/data/895421/000089542126000086/ms-20251231.htm</x:v>
      </x:c>
      <x:c r="N2759" s="2" t="str">
        <x:v>f-3862</x:v>
      </x:c>
      <x:c r="O2759" s="2" t="str"/>
      <x:c r="P2759" s="2" t="str">
        <x:v>Exact XBRL anchor</x:v>
      </x:c>
      <x:c r="Q2759" s="2" t="str">
        <x:v>Goodwill</x:v>
      </x:c>
      <x:c r="R2759" s="2" t="str">
        <x:v>highlighted/MS_0000895421-26-000086_ms-20251231.htm</x:v>
      </x:c>
      <x:c r="S2759" s="2" t="str"/>
      <x:c r="T2759" s="2" t="str"/>
    </x:row>
    <x:row r="2760" ht="24" customHeight="1">
      <x:c r="C2760" s="2" t="str">
        <x:v>Historical Inputs!F2760</x:v>
      </x:c>
      <x:c r="D2760" s="2" t="str">
        <x:v>MS</x:v>
      </x:c>
      <x:c r="E2760" s="2" t="str">
        <x:v>FY2023</x:v>
      </x:c>
      <x:c r="F2760" s="2" t="str">
        <x:v>intangibles</x:v>
      </x:c>
      <x:c r="G2760" s="2" t="n">
        <x:v>7055</x:v>
      </x:c>
      <x:c r="H2760" s="2" t="str">
        <x:v>USD</x:v>
      </x:c>
      <x:c r="I2760" s="2" t="str">
        <x:v>2023-12-31</x:v>
      </x:c>
      <x:c r="J2760" s="2" t="str">
        <x:v>2026-02-19</x:v>
      </x:c>
      <x:c r="K2760" s="2" t="str">
        <x:v>0000895421-26-000086</x:v>
      </x:c>
      <x:c r="L2760" s="2" t="str">
        <x:v>data/raw/filings/MS_0000895421-26-000086_ms-20251231.htm</x:v>
      </x:c>
      <x:c r="M2760" s="2" t="str">
        <x:v>https://www.sec.gov/Archives/edgar/data/895421/000089542126000086/ms-20251231.htm</x:v>
      </x:c>
      <x:c r="N2760" s="2" t="str">
        <x:v>f-3898</x:v>
      </x:c>
      <x:c r="O2760" s="2" t="str"/>
      <x:c r="P2760" s="2" t="str">
        <x:v>Exact XBRL anchor</x:v>
      </x:c>
      <x:c r="Q2760" s="2" t="str">
        <x:v>Other intangible assets excluding goodwill</x:v>
      </x:c>
      <x:c r="R2760" s="2" t="str">
        <x:v>highlighted/MS_0000895421-26-000086_ms-20251231.htm</x:v>
      </x:c>
      <x:c r="S2760" s="2" t="str"/>
      <x:c r="T2760" s="2" t="str"/>
    </x:row>
    <x:row r="2761" ht="24" customHeight="1">
      <x:c r="C2761" s="2" t="str">
        <x:v>Historical Inputs!F2761</x:v>
      </x:c>
      <x:c r="D2761" s="2" t="str">
        <x:v>MS</x:v>
      </x:c>
      <x:c r="E2761" s="2" t="str">
        <x:v>FY2023</x:v>
      </x:c>
      <x:c r="F2761" s="2" t="str">
        <x:v>intangibles_total</x:v>
      </x:c>
      <x:c r="G2761" s="2" t="str">
        <x:v>n.a.</x:v>
      </x:c>
      <x:c r="H2761" s="2" t="str">
        <x:v>USDm</x:v>
      </x:c>
      <x:c r="I2761" s="2" t="str">
        <x:v>2023-12-31</x:v>
      </x:c>
      <x:c r="J2761" s="2" t="str"/>
      <x:c r="K2761" s="2" t="str"/>
      <x:c r="L2761" s="2" t="str"/>
      <x:c r="M2761" s="2" t="str"/>
      <x:c r="N2761" s="2" t="str"/>
      <x:c r="O2761" s="2" t="str"/>
      <x:c r="P2761" s="2" t="str">
        <x:v>Not reported / unavailable</x:v>
      </x:c>
      <x:c r="Q2761" s="2" t="str">
        <x:v>Reported goodwill and intangible assets combined</x:v>
      </x:c>
      <x:c r="R2761" s="2" t="str"/>
      <x:c r="S2761" s="2" t="str"/>
      <x:c r="T2761" s="2" t="str"/>
    </x:row>
    <x:row r="2762" ht="24" customHeight="1">
      <x:c r="C2762" s="2" t="str">
        <x:v>Historical Inputs!F2762</x:v>
      </x:c>
      <x:c r="D2762" s="2" t="str">
        <x:v>MS</x:v>
      </x:c>
      <x:c r="E2762" s="2" t="str">
        <x:v>FY2023</x:v>
      </x:c>
      <x:c r="F2762" s="2" t="str">
        <x:v>shares_end</x:v>
      </x:c>
      <x:c r="G2762" s="2" t="n">
        <x:v>1627</x:v>
      </x:c>
      <x:c r="H2762" s="2" t="str">
        <x:v>shares</x:v>
      </x:c>
      <x:c r="I2762" s="2" t="str">
        <x:v>2023-12-31</x:v>
      </x:c>
      <x:c r="J2762" s="2" t="str">
        <x:v>2026-02-19</x:v>
      </x:c>
      <x:c r="K2762" s="2" t="str">
        <x:v>0000895421-26-000086</x:v>
      </x:c>
      <x:c r="L2762" s="2" t="str">
        <x:v>data/raw/filings/MS_0000895421-26-000086_ms-20251231.htm</x:v>
      </x:c>
      <x:c r="M2762" s="2" t="str">
        <x:v>https://www.sec.gov/Archives/edgar/data/895421/000089542126000086/ms-20251231.htm</x:v>
      </x:c>
      <x:c r="N2762" s="2" t="str">
        <x:v>f-4894</x:v>
      </x:c>
      <x:c r="O2762" s="2" t="str"/>
      <x:c r="P2762" s="2" t="str">
        <x:v>Exact XBRL anchor</x:v>
      </x:c>
      <x:c r="Q2762" s="2" t="str">
        <x:v>Common Stock, Shares, Outstanding</x:v>
      </x:c>
      <x:c r="R2762" s="2" t="str">
        <x:v>highlighted/MS_0000895421-26-000086_ms-20251231.htm</x:v>
      </x:c>
      <x:c r="S2762" s="2" t="str"/>
      <x:c r="T2762" s="2" t="str"/>
    </x:row>
    <x:row r="2763" ht="24" customHeight="1">
      <x:c r="C2763" s="2" t="str">
        <x:v>Historical Inputs!F2763</x:v>
      </x:c>
      <x:c r="D2763" s="2" t="str">
        <x:v>MS</x:v>
      </x:c>
      <x:c r="E2763" s="2" t="str">
        <x:v>FY2023</x:v>
      </x:c>
      <x:c r="F2763" s="2" t="str">
        <x:v>shares_issued</x:v>
      </x:c>
      <x:c r="G2763" s="2" t="n">
        <x:v>2038.893979</x:v>
      </x:c>
      <x:c r="H2763" s="2" t="str">
        <x:v>shares</x:v>
      </x:c>
      <x:c r="I2763" s="2" t="str">
        <x:v>2023-12-31</x:v>
      </x:c>
      <x:c r="J2763" s="2" t="str">
        <x:v>2025-02-21</x:v>
      </x:c>
      <x:c r="K2763" s="2" t="str">
        <x:v>0000895421-25-000304</x:v>
      </x:c>
      <x:c r="L2763" s="2" t="str">
        <x:v>data/raw/filings/MS_0000895421-25-000304_ms-20241231.htm</x:v>
      </x:c>
      <x:c r="M2763" s="2" t="str">
        <x:v>https://www.sec.gov/Archives/edgar/data/895421/000089542125000304/ms-20241231.htm</x:v>
      </x:c>
      <x:c r="N2763" s="2" t="str">
        <x:v>f-6311</x:v>
      </x:c>
      <x:c r="O2763" s="2" t="str"/>
      <x:c r="P2763" s="2" t="str">
        <x:v>Exact XBRL anchor</x:v>
      </x:c>
      <x:c r="Q2763" s="2" t="str">
        <x:v>Common Stock, Shares, Issued</x:v>
      </x:c>
      <x:c r="R2763" s="2" t="str">
        <x:v>highlighted/MS_0000895421-25-000304_ms-20241231.htm</x:v>
      </x:c>
      <x:c r="S2763" s="2" t="str"/>
      <x:c r="T2763" s="2" t="str"/>
    </x:row>
    <x:row r="2764" ht="24" customHeight="1">
      <x:c r="C2764" s="2" t="str">
        <x:v>Historical Inputs!F2764</x:v>
      </x:c>
      <x:c r="D2764" s="2" t="str">
        <x:v>MS</x:v>
      </x:c>
      <x:c r="E2764" s="2" t="str">
        <x:v>FY2023</x:v>
      </x:c>
      <x:c r="F2764" s="2" t="str">
        <x:v>shares_treasury</x:v>
      </x:c>
      <x:c r="G2764" s="2" t="n">
        <x:v>412.065542</x:v>
      </x:c>
      <x:c r="H2764" s="2" t="str">
        <x:v>shares</x:v>
      </x:c>
      <x:c r="I2764" s="2" t="str">
        <x:v>2023-12-31</x:v>
      </x:c>
      <x:c r="J2764" s="2" t="str">
        <x:v>2025-02-21</x:v>
      </x:c>
      <x:c r="K2764" s="2" t="str">
        <x:v>0000895421-25-000304</x:v>
      </x:c>
      <x:c r="L2764" s="2" t="str">
        <x:v>data/raw/filings/MS_0000895421-25-000304_ms-20241231.htm</x:v>
      </x:c>
      <x:c r="M2764" s="2" t="str">
        <x:v>https://www.sec.gov/Archives/edgar/data/895421/000089542125000304/ms-20241231.htm</x:v>
      </x:c>
      <x:c r="N2764" s="2" t="str"/>
      <x:c r="O2764" s="2" t="str"/>
      <x:c r="P2764" s="2" t="str">
        <x:v>Structured source retained; exact visible anchor requires review</x:v>
      </x:c>
      <x:c r="Q2764" s="2" t="str">
        <x:v>Treasury Stock, Common, Shares</x:v>
      </x:c>
      <x:c r="R2764" s="2" t="str"/>
      <x:c r="S2764" s="2" t="str"/>
      <x:c r="T2764" s="2" t="str"/>
    </x:row>
    <x:row r="2765" ht="24" customHeight="1">
      <x:c r="C2765" s="2" t="str">
        <x:v>Historical Inputs!F2765</x:v>
      </x:c>
      <x:c r="D2765" s="2" t="str">
        <x:v>MS</x:v>
      </x:c>
      <x:c r="E2765" s="2" t="str">
        <x:v>FY2023</x:v>
      </x:c>
      <x:c r="F2765" s="2" t="str">
        <x:v>deposits</x:v>
      </x:c>
      <x:c r="G2765" s="2" t="n">
        <x:v>351804</x:v>
      </x:c>
      <x:c r="H2765" s="2" t="str">
        <x:v>USD</x:v>
      </x:c>
      <x:c r="I2765" s="2" t="str">
        <x:v>2023-12-31</x:v>
      </x:c>
      <x:c r="J2765" s="2" t="str">
        <x:v>2025-02-21</x:v>
      </x:c>
      <x:c r="K2765" s="2" t="str">
        <x:v>0000895421-25-000304</x:v>
      </x:c>
      <x:c r="L2765" s="2" t="str">
        <x:v>data/raw/filings/MS_0000895421-25-000304_ms-20241231.htm</x:v>
      </x:c>
      <x:c r="M2765" s="2" t="str">
        <x:v>https://www.sec.gov/Archives/edgar/data/895421/000089542125000304/ms-20241231.htm</x:v>
      </x:c>
      <x:c r="N2765" s="2" t="str">
        <x:v>f-4091</x:v>
      </x:c>
      <x:c r="O2765" s="2" t="str"/>
      <x:c r="P2765" s="2" t="str">
        <x:v>Exact XBRL anchor</x:v>
      </x:c>
      <x:c r="Q2765" s="2" t="str">
        <x:v>Deposits</x:v>
      </x:c>
      <x:c r="R2765" s="2" t="str">
        <x:v>highlighted/MS_0000895421-25-000304_ms-20241231.htm</x:v>
      </x:c>
      <x:c r="S2765" s="2" t="str"/>
      <x:c r="T2765" s="2" t="str"/>
    </x:row>
    <x:row r="2766" ht="24" customHeight="1">
      <x:c r="C2766" s="2" t="str">
        <x:v>Historical Inputs!F2766</x:v>
      </x:c>
      <x:c r="D2766" s="2" t="str">
        <x:v>MS</x:v>
      </x:c>
      <x:c r="E2766" s="2" t="str">
        <x:v>FY2023</x:v>
      </x:c>
      <x:c r="F2766" s="2" t="str">
        <x:v>loans_gross</x:v>
      </x:c>
      <x:c r="G2766" s="2" t="n">
        <x:v>204554</x:v>
      </x:c>
      <x:c r="H2766" s="2" t="str">
        <x:v>USD</x:v>
      </x:c>
      <x:c r="I2766" s="2" t="str">
        <x:v>2023-12-31</x:v>
      </x:c>
      <x:c r="J2766" s="2" t="str">
        <x:v>2025-02-21</x:v>
      </x:c>
      <x:c r="K2766" s="2" t="str">
        <x:v>0000895421-25-000304</x:v>
      </x:c>
      <x:c r="L2766" s="2" t="str">
        <x:v>data/raw/filings/MS_0000895421-25-000304_ms-20241231.htm</x:v>
      </x:c>
      <x:c r="M2766" s="2" t="str">
        <x:v>https://www.sec.gov/Archives/edgar/data/895421/000089542125000304/ms-20241231.htm</x:v>
      </x:c>
      <x:c r="N2766" s="2" t="str">
        <x:v>f-3052</x:v>
      </x:c>
      <x:c r="O2766" s="2" t="str"/>
      <x:c r="P2766" s="2" t="str">
        <x:v>Exact XBRL anchor</x:v>
      </x:c>
      <x:c r="Q2766" s="2" t="str">
        <x:v>Gross loans and leases selected definition</x:v>
      </x:c>
      <x:c r="R2766" s="2" t="str">
        <x:v>highlighted/MS_0000895421-25-000304_ms-20241231.htm</x:v>
      </x:c>
      <x:c r="S2766" s="2" t="str"/>
      <x:c r="T2766" s="2" t="str"/>
    </x:row>
    <x:row r="2767" ht="24" customHeight="1">
      <x:c r="C2767" s="2" t="str">
        <x:v>Historical Inputs!F2767</x:v>
      </x:c>
      <x:c r="D2767" s="2" t="str">
        <x:v>MS</x:v>
      </x:c>
      <x:c r="E2767" s="2" t="str">
        <x:v>FY2023</x:v>
      </x:c>
      <x:c r="F2767" s="2" t="str">
        <x:v>loans_net</x:v>
      </x:c>
      <x:c r="G2767" s="2" t="n">
        <x:v>203385</x:v>
      </x:c>
      <x:c r="H2767" s="2" t="str">
        <x:v>USD</x:v>
      </x:c>
      <x:c r="I2767" s="2" t="str">
        <x:v>2023-12-31</x:v>
      </x:c>
      <x:c r="J2767" s="2" t="str">
        <x:v>2025-02-21</x:v>
      </x:c>
      <x:c r="K2767" s="2" t="str">
        <x:v>0000895421-25-000304</x:v>
      </x:c>
      <x:c r="L2767" s="2" t="str">
        <x:v>data/raw/filings/MS_0000895421-25-000304_ms-20241231.htm</x:v>
      </x:c>
      <x:c r="M2767" s="2" t="str">
        <x:v>https://www.sec.gov/Archives/edgar/data/895421/000089542125000304/ms-20241231.htm</x:v>
      </x:c>
      <x:c r="N2767" s="2" t="str">
        <x:v>f-3057</x:v>
      </x:c>
      <x:c r="O2767" s="2" t="str"/>
      <x:c r="P2767" s="2" t="str">
        <x:v>Exact XBRL anchor</x:v>
      </x:c>
      <x:c r="Q2767" s="2" t="str">
        <x:v>Net loans after allowance selected definition</x:v>
      </x:c>
      <x:c r="R2767" s="2" t="str">
        <x:v>highlighted/MS_0000895421-25-000304_ms-20241231.htm</x:v>
      </x:c>
      <x:c r="S2767" s="2" t="str"/>
      <x:c r="T2767" s="2" t="str"/>
    </x:row>
    <x:row r="2768" ht="24" customHeight="1">
      <x:c r="C2768" s="2" t="str">
        <x:v>Historical Inputs!F2768</x:v>
      </x:c>
      <x:c r="D2768" s="2" t="str">
        <x:v>MS</x:v>
      </x:c>
      <x:c r="E2768" s="2" t="str">
        <x:v>FY2023</x:v>
      </x:c>
      <x:c r="F2768" s="2" t="str">
        <x:v>allowance</x:v>
      </x:c>
      <x:c r="G2768" s="2" t="n">
        <x:v>1169</x:v>
      </x:c>
      <x:c r="H2768" s="2" t="str">
        <x:v>USD</x:v>
      </x:c>
      <x:c r="I2768" s="2" t="str">
        <x:v>2023-12-31</x:v>
      </x:c>
      <x:c r="J2768" s="2" t="str">
        <x:v>2026-02-19</x:v>
      </x:c>
      <x:c r="K2768" s="2" t="str">
        <x:v>0000895421-26-000086</x:v>
      </x:c>
      <x:c r="L2768" s="2" t="str">
        <x:v>data/raw/filings/MS_0000895421-26-000086_ms-20251231.htm</x:v>
      </x:c>
      <x:c r="M2768" s="2" t="str">
        <x:v>https://www.sec.gov/Archives/edgar/data/895421/000089542126000086/ms-20251231.htm</x:v>
      </x:c>
      <x:c r="N2768" s="2" t="str">
        <x:v>f-3723</x:v>
      </x:c>
      <x:c r="O2768" s="2" t="str"/>
      <x:c r="P2768" s="2" t="str">
        <x:v>Exact XBRL anchor</x:v>
      </x:c>
      <x:c r="Q2768" s="2" t="str">
        <x:v>Loan allowance for credit losses</x:v>
      </x:c>
      <x:c r="R2768" s="2" t="str">
        <x:v>highlighted/MS_0000895421-26-000086_ms-20251231.htm</x:v>
      </x:c>
      <x:c r="S2768" s="2" t="str"/>
      <x:c r="T2768" s="2" t="str"/>
    </x:row>
    <x:row r="2769" ht="24" customHeight="1">
      <x:c r="C2769" s="2" t="str">
        <x:v>Historical Inputs!F2769</x:v>
      </x:c>
      <x:c r="D2769" s="2" t="str">
        <x:v>MS</x:v>
      </x:c>
      <x:c r="E2769" s="2" t="str">
        <x:v>FY2023</x:v>
      </x:c>
      <x:c r="F2769" s="2" t="str">
        <x:v>nonaccrual</x:v>
      </x:c>
      <x:c r="G2769" s="2" t="str">
        <x:v>n.a.</x:v>
      </x:c>
      <x:c r="H2769" s="2" t="str">
        <x:v>USDm</x:v>
      </x:c>
      <x:c r="I2769" s="2" t="str">
        <x:v>2023-12-31</x:v>
      </x:c>
      <x:c r="J2769" s="2" t="str"/>
      <x:c r="K2769" s="2" t="str"/>
      <x:c r="L2769" s="2" t="str"/>
      <x:c r="M2769" s="2" t="str"/>
      <x:c r="N2769" s="2" t="str"/>
      <x:c r="O2769" s="2" t="str"/>
      <x:c r="P2769" s="2" t="str">
        <x:v>Not reported / unavailable</x:v>
      </x:c>
      <x:c r="Q2769" s="2" t="str">
        <x:v>Nonaccrual</x:v>
      </x:c>
      <x:c r="R2769" s="2" t="str"/>
      <x:c r="S2769" s="2" t="str"/>
      <x:c r="T2769" s="2" t="str"/>
    </x:row>
    <x:row r="2770" ht="24" customHeight="1">
      <x:c r="C2770" s="2" t="str">
        <x:v>Historical Inputs!F2770</x:v>
      </x:c>
      <x:c r="D2770" s="2" t="str">
        <x:v>MS</x:v>
      </x:c>
      <x:c r="E2770" s="2" t="str">
        <x:v>FY2023</x:v>
      </x:c>
      <x:c r="F2770" s="2" t="str">
        <x:v>cash</x:v>
      </x:c>
      <x:c r="G2770" s="2" t="n">
        <x:v>89232</x:v>
      </x:c>
      <x:c r="H2770" s="2" t="str">
        <x:v>USD</x:v>
      </x:c>
      <x:c r="I2770" s="2" t="str">
        <x:v>2023-12-31</x:v>
      </x:c>
      <x:c r="J2770" s="2" t="str">
        <x:v>2025-02-21</x:v>
      </x:c>
      <x:c r="K2770" s="2" t="str">
        <x:v>0000895421-25-000304</x:v>
      </x:c>
      <x:c r="L2770" s="2" t="str">
        <x:v>data/raw/filings/MS_0000895421-25-000304_ms-20241231.htm</x:v>
      </x:c>
      <x:c r="M2770" s="2" t="str">
        <x:v>https://www.sec.gov/Archives/edgar/data/895421/000089542125000304/ms-20241231.htm</x:v>
      </x:c>
      <x:c r="N2770" s="2" t="str">
        <x:v>f-581</x:v>
      </x:c>
      <x:c r="O2770" s="2" t="str"/>
      <x:c r="P2770" s="2" t="str">
        <x:v>Exact XBRL anchor</x:v>
      </x:c>
      <x:c r="Q2770" s="2" t="str">
        <x:v>Cash and Cash Equivalents, at Carrying Value</x:v>
      </x:c>
      <x:c r="R2770" s="2" t="str">
        <x:v>highlighted/MS_0000895421-25-000304_ms-20241231.htm</x:v>
      </x:c>
      <x:c r="S2770" s="2" t="str"/>
      <x:c r="T2770" s="2" t="str"/>
    </x:row>
    <x:row r="2771" ht="24" customHeight="1">
      <x:c r="C2771" s="2" t="str">
        <x:v>Historical Inputs!F2771</x:v>
      </x:c>
      <x:c r="D2771" s="2" t="str">
        <x:v>MS</x:v>
      </x:c>
      <x:c r="E2771" s="2" t="str">
        <x:v>FY2023</x:v>
      </x:c>
      <x:c r="F2771" s="2" t="str">
        <x:v>aoci</x:v>
      </x:c>
      <x:c r="G2771" s="2" t="n">
        <x:v>-6421</x:v>
      </x:c>
      <x:c r="H2771" s="2" t="str">
        <x:v>USD</x:v>
      </x:c>
      <x:c r="I2771" s="2" t="str">
        <x:v>2023-12-31</x:v>
      </x:c>
      <x:c r="J2771" s="2" t="str">
        <x:v>2025-02-21</x:v>
      </x:c>
      <x:c r="K2771" s="2" t="str">
        <x:v>0000895421-25-000304</x:v>
      </x:c>
      <x:c r="L2771" s="2" t="str">
        <x:v>data/raw/filings/MS_0000895421-25-000304_ms-20241231.htm</x:v>
      </x:c>
      <x:c r="M2771" s="2" t="str">
        <x:v>https://www.sec.gov/Archives/edgar/data/895421/000089542125000304/ms-20241231.htm</x:v>
      </x:c>
      <x:c r="N2771" s="2" t="str">
        <x:v>f-298</x:v>
      </x:c>
      <x:c r="O2771" s="2" t="str"/>
      <x:c r="P2771" s="2" t="str">
        <x:v>Exact XBRL anchor</x:v>
      </x:c>
      <x:c r="Q2771" s="2" t="str">
        <x:v>Accumulated Other Comprehensive Income (Loss), Net of Tax</x:v>
      </x:c>
      <x:c r="R2771" s="2" t="str">
        <x:v>highlighted/MS_0000895421-25-000304_ms-20241231.htm</x:v>
      </x:c>
      <x:c r="S2771" s="2" t="str"/>
      <x:c r="T2771" s="2" t="str"/>
    </x:row>
    <x:row r="2772" ht="24" customHeight="1">
      <x:c r="C2772" s="2" t="str">
        <x:v>Historical Inputs!F2772</x:v>
      </x:c>
      <x:c r="D2772" s="2" t="str">
        <x:v>MS</x:v>
      </x:c>
      <x:c r="E2772" s="2" t="str">
        <x:v>FY2023</x:v>
      </x:c>
      <x:c r="F2772" s="2" t="str">
        <x:v>nii</x:v>
      </x:c>
      <x:c r="G2772" s="2" t="n">
        <x:v>8230</x:v>
      </x:c>
      <x:c r="H2772" s="2" t="str">
        <x:v>USD</x:v>
      </x:c>
      <x:c r="I2772" s="2" t="str">
        <x:v>2023-12-31</x:v>
      </x:c>
      <x:c r="J2772" s="2" t="str">
        <x:v>2026-02-19</x:v>
      </x:c>
      <x:c r="K2772" s="2" t="str">
        <x:v>0000895421-26-000086</x:v>
      </x:c>
      <x:c r="L2772" s="2" t="str">
        <x:v>data/raw/filings/MS_0000895421-26-000086_ms-20251231.htm</x:v>
      </x:c>
      <x:c r="M2772" s="2" t="str">
        <x:v>https://www.sec.gov/Archives/edgar/data/895421/000089542126000086/ms-20251231.htm</x:v>
      </x:c>
      <x:c r="N2772" s="2" t="str">
        <x:v>f-6040</x:v>
      </x:c>
      <x:c r="O2772" s="2" t="str"/>
      <x:c r="P2772" s="2" t="str">
        <x:v>Exact XBRL anchor</x:v>
      </x:c>
      <x:c r="Q2772" s="2" t="str">
        <x:v>Interest Income (Expense), Net</x:v>
      </x:c>
      <x:c r="R2772" s="2" t="str">
        <x:v>highlighted/MS_0000895421-26-000086_ms-20251231.htm</x:v>
      </x:c>
      <x:c r="S2772" s="2" t="str"/>
      <x:c r="T2772" s="2" t="str"/>
    </x:row>
    <x:row r="2773" ht="24" customHeight="1">
      <x:c r="C2773" s="2" t="str">
        <x:v>Historical Inputs!F2773</x:v>
      </x:c>
      <x:c r="D2773" s="2" t="str">
        <x:v>MS</x:v>
      </x:c>
      <x:c r="E2773" s="2" t="str">
        <x:v>FY2023</x:v>
      </x:c>
      <x:c r="F2773" s="2" t="str">
        <x:v>noninterest_income</x:v>
      </x:c>
      <x:c r="G2773" s="2" t="n">
        <x:v>45913</x:v>
      </x:c>
      <x:c r="H2773" s="2" t="str">
        <x:v>USD</x:v>
      </x:c>
      <x:c r="I2773" s="2" t="str">
        <x:v>2023-12-31</x:v>
      </x:c>
      <x:c r="J2773" s="2" t="str">
        <x:v>2026-02-19</x:v>
      </x:c>
      <x:c r="K2773" s="2" t="str">
        <x:v>0000895421-26-000086</x:v>
      </x:c>
      <x:c r="L2773" s="2" t="str">
        <x:v>data/raw/filings/MS_0000895421-26-000086_ms-20251231.htm</x:v>
      </x:c>
      <x:c r="M2773" s="2" t="str">
        <x:v>https://www.sec.gov/Archives/edgar/data/895421/000089542126000086/ms-20251231.htm</x:v>
      </x:c>
      <x:c r="N2773" s="2" t="str">
        <x:v>f-6025</x:v>
      </x:c>
      <x:c r="O2773" s="2" t="str"/>
      <x:c r="P2773" s="2" t="str">
        <x:v>Exact XBRL anchor</x:v>
      </x:c>
      <x:c r="Q2773" s="2" t="str">
        <x:v>Noninterest Income</x:v>
      </x:c>
      <x:c r="R2773" s="2" t="str">
        <x:v>highlighted/MS_0000895421-26-000086_ms-20251231.htm</x:v>
      </x:c>
      <x:c r="S2773" s="2" t="str"/>
      <x:c r="T2773" s="2" t="str"/>
    </x:row>
    <x:row r="2774" ht="24" customHeight="1">
      <x:c r="C2774" s="2" t="str">
        <x:v>Historical Inputs!F2774</x:v>
      </x:c>
      <x:c r="D2774" s="2" t="str">
        <x:v>MS</x:v>
      </x:c>
      <x:c r="E2774" s="2" t="str">
        <x:v>FY2023</x:v>
      </x:c>
      <x:c r="F2774" s="2" t="str">
        <x:v>revenue_reported</x:v>
      </x:c>
      <x:c r="G2774" s="2" t="n">
        <x:v>54143</x:v>
      </x:c>
      <x:c r="H2774" s="2" t="str">
        <x:v>USD</x:v>
      </x:c>
      <x:c r="I2774" s="2" t="str">
        <x:v>2023-12-31</x:v>
      </x:c>
      <x:c r="J2774" s="2" t="str">
        <x:v>2026-02-19</x:v>
      </x:c>
      <x:c r="K2774" s="2" t="str">
        <x:v>0000895421-26-000086</x:v>
      </x:c>
      <x:c r="L2774" s="2" t="str">
        <x:v>data/raw/filings/MS_0000895421-26-000086_ms-20251231.htm</x:v>
      </x:c>
      <x:c r="M2774" s="2" t="str">
        <x:v>https://www.sec.gov/Archives/edgar/data/895421/000089542126000086/ms-20251231.htm</x:v>
      </x:c>
      <x:c r="N2774" s="2" t="str">
        <x:v>f-6146</x:v>
      </x:c>
      <x:c r="O2774" s="2" t="str"/>
      <x:c r="P2774" s="2" t="str">
        <x:v>Exact XBRL anchor</x:v>
      </x:c>
      <x:c r="Q2774" s="2" t="str">
        <x:v>Revenues, Net of Interest Expense</x:v>
      </x:c>
      <x:c r="R2774" s="2" t="str">
        <x:v>highlighted/MS_0000895421-26-000086_ms-20251231.htm</x:v>
      </x:c>
      <x:c r="S2774" s="2" t="str"/>
      <x:c r="T2774" s="2" t="str"/>
    </x:row>
    <x:row r="2775" ht="24" customHeight="1">
      <x:c r="C2775" s="2" t="str">
        <x:v>Historical Inputs!F2775</x:v>
      </x:c>
      <x:c r="D2775" s="2" t="str">
        <x:v>MS</x:v>
      </x:c>
      <x:c r="E2775" s="2" t="str">
        <x:v>FY2023</x:v>
      </x:c>
      <x:c r="F2775" s="2" t="str">
        <x:v>opex</x:v>
      </x:c>
      <x:c r="G2775" s="2" t="n">
        <x:v>41798</x:v>
      </x:c>
      <x:c r="H2775" s="2" t="str">
        <x:v>USD</x:v>
      </x:c>
      <x:c r="I2775" s="2" t="str">
        <x:v>2023-12-31</x:v>
      </x:c>
      <x:c r="J2775" s="2" t="str">
        <x:v>2026-02-19</x:v>
      </x:c>
      <x:c r="K2775" s="2" t="str">
        <x:v>0000895421-26-000086</x:v>
      </x:c>
      <x:c r="L2775" s="2" t="str">
        <x:v>data/raw/filings/MS_0000895421-26-000086_ms-20251231.htm</x:v>
      </x:c>
      <x:c r="M2775" s="2" t="str">
        <x:v>https://www.sec.gov/Archives/edgar/data/895421/000089542126000086/ms-20251231.htm</x:v>
      </x:c>
      <x:c r="N2775" s="2" t="str">
        <x:v>f-6065</x:v>
      </x:c>
      <x:c r="O2775" s="2" t="str"/>
      <x:c r="P2775" s="2" t="str">
        <x:v>Exact XBRL anchor</x:v>
      </x:c>
      <x:c r="Q2775" s="2" t="str">
        <x:v>Noninterest Expense</x:v>
      </x:c>
      <x:c r="R2775" s="2" t="str">
        <x:v>highlighted/MS_0000895421-26-000086_ms-20251231.htm</x:v>
      </x:c>
      <x:c r="S2775" s="2" t="str"/>
      <x:c r="T2775" s="2" t="str"/>
    </x:row>
    <x:row r="2776" ht="24" customHeight="1">
      <x:c r="C2776" s="2" t="str">
        <x:v>Historical Inputs!F2776</x:v>
      </x:c>
      <x:c r="D2776" s="2" t="str">
        <x:v>MS</x:v>
      </x:c>
      <x:c r="E2776" s="2" t="str">
        <x:v>FY2023</x:v>
      </x:c>
      <x:c r="F2776" s="2" t="str">
        <x:v>provision</x:v>
      </x:c>
      <x:c r="G2776" s="2" t="str">
        <x:v>n.a.</x:v>
      </x:c>
      <x:c r="H2776" s="2" t="str">
        <x:v>USDm</x:v>
      </x:c>
      <x:c r="I2776" s="2" t="str">
        <x:v>2023-12-31</x:v>
      </x:c>
      <x:c r="J2776" s="2" t="str"/>
      <x:c r="K2776" s="2" t="str"/>
      <x:c r="L2776" s="2" t="str"/>
      <x:c r="M2776" s="2" t="str"/>
      <x:c r="N2776" s="2" t="str"/>
      <x:c r="O2776" s="2" t="str"/>
      <x:c r="P2776" s="2" t="str">
        <x:v>Not reported / unavailable</x:v>
      </x:c>
      <x:c r="Q2776" s="2" t="str">
        <x:v>Provision for credit losses</x:v>
      </x:c>
      <x:c r="R2776" s="2" t="str"/>
      <x:c r="S2776" s="2" t="str"/>
      <x:c r="T2776" s="2" t="str"/>
    </x:row>
    <x:row r="2777" ht="24" customHeight="1">
      <x:c r="C2777" s="2" t="str">
        <x:v>Historical Inputs!F2777</x:v>
      </x:c>
      <x:c r="D2777" s="2" t="str">
        <x:v>MS</x:v>
      </x:c>
      <x:c r="E2777" s="2" t="str">
        <x:v>FY2023</x:v>
      </x:c>
      <x:c r="F2777" s="2" t="str">
        <x:v>pretax</x:v>
      </x:c>
      <x:c r="G2777" s="2" t="n">
        <x:v>11813</x:v>
      </x:c>
      <x:c r="H2777" s="2" t="str">
        <x:v>USD</x:v>
      </x:c>
      <x:c r="I2777" s="2" t="str">
        <x:v>2023-12-31</x:v>
      </x:c>
      <x:c r="J2777" s="2" t="str">
        <x:v>2026-02-19</x:v>
      </x:c>
      <x:c r="K2777" s="2" t="str">
        <x:v>0000895421-26-000086</x:v>
      </x:c>
      <x:c r="L2777" s="2" t="str">
        <x:v>data/raw/filings/MS_0000895421-26-000086_ms-20251231.htm</x:v>
      </x:c>
      <x:c r="M2777" s="2" t="str">
        <x:v>https://www.sec.gov/Archives/edgar/data/895421/000089542126000086/ms-20251231.htm</x:v>
      </x:c>
      <x:c r="N2777" s="2" t="str">
        <x:v>f-6156</x:v>
      </x:c>
      <x:c r="O2777" s="2" t="str"/>
      <x:c r="P2777" s="2" t="str">
        <x:v>Exact XBRL anchor</x:v>
      </x:c>
      <x:c r="Q2777" s="2" t="str">
        <x:v>Income (Loss) from Continuing Operations before Income Taxes, Noncontrolling Interest</x:v>
      </x:c>
      <x:c r="R2777" s="2" t="str">
        <x:v>highlighted/MS_0000895421-26-000086_ms-20251231.htm</x:v>
      </x:c>
      <x:c r="S2777" s="2" t="str"/>
      <x:c r="T2777" s="2" t="str"/>
    </x:row>
    <x:row r="2778" ht="24" customHeight="1">
      <x:c r="C2778" s="2" t="str">
        <x:v>Historical Inputs!F2778</x:v>
      </x:c>
      <x:c r="D2778" s="2" t="str">
        <x:v>MS</x:v>
      </x:c>
      <x:c r="E2778" s="2" t="str">
        <x:v>FY2023</x:v>
      </x:c>
      <x:c r="F2778" s="2" t="str">
        <x:v>tax</x:v>
      </x:c>
      <x:c r="G2778" s="2" t="n">
        <x:v>2583</x:v>
      </x:c>
      <x:c r="H2778" s="2" t="str">
        <x:v>USD</x:v>
      </x:c>
      <x:c r="I2778" s="2" t="str">
        <x:v>2023-12-31</x:v>
      </x:c>
      <x:c r="J2778" s="2" t="str">
        <x:v>2026-02-19</x:v>
      </x:c>
      <x:c r="K2778" s="2" t="str">
        <x:v>0000895421-26-000086</x:v>
      </x:c>
      <x:c r="L2778" s="2" t="str">
        <x:v>data/raw/filings/MS_0000895421-26-000086_ms-20251231.htm</x:v>
      </x:c>
      <x:c r="M2778" s="2" t="str">
        <x:v>https://www.sec.gov/Archives/edgar/data/895421/000089542126000086/ms-20251231.htm</x:v>
      </x:c>
      <x:c r="N2778" s="2" t="str">
        <x:v>f-6075</x:v>
      </x:c>
      <x:c r="O2778" s="2" t="str"/>
      <x:c r="P2778" s="2" t="str">
        <x:v>Exact XBRL anchor</x:v>
      </x:c>
      <x:c r="Q2778" s="2" t="str">
        <x:v>Income Tax Expense (Benefit)</x:v>
      </x:c>
      <x:c r="R2778" s="2" t="str">
        <x:v>highlighted/MS_0000895421-26-000086_ms-20251231.htm</x:v>
      </x:c>
      <x:c r="S2778" s="2" t="str"/>
      <x:c r="T2778" s="2" t="str"/>
    </x:row>
    <x:row r="2779" ht="24" customHeight="1">
      <x:c r="C2779" s="2" t="str">
        <x:v>Historical Inputs!F2779</x:v>
      </x:c>
      <x:c r="D2779" s="2" t="str">
        <x:v>MS</x:v>
      </x:c>
      <x:c r="E2779" s="2" t="str">
        <x:v>FY2023</x:v>
      </x:c>
      <x:c r="F2779" s="2" t="str">
        <x:v>net_income</x:v>
      </x:c>
      <x:c r="G2779" s="2" t="n">
        <x:v>9087</x:v>
      </x:c>
      <x:c r="H2779" s="2" t="str">
        <x:v>USD</x:v>
      </x:c>
      <x:c r="I2779" s="2" t="str">
        <x:v>2023-12-31</x:v>
      </x:c>
      <x:c r="J2779" s="2" t="str">
        <x:v>2026-02-19</x:v>
      </x:c>
      <x:c r="K2779" s="2" t="str">
        <x:v>0000895421-26-000086</x:v>
      </x:c>
      <x:c r="L2779" s="2" t="str">
        <x:v>data/raw/filings/MS_0000895421-26-000086_ms-20251231.htm</x:v>
      </x:c>
      <x:c r="M2779" s="2" t="str">
        <x:v>https://www.sec.gov/Archives/edgar/data/895421/000089542126000086/ms-20251231.htm</x:v>
      </x:c>
      <x:c r="N2779" s="2" t="str">
        <x:v>f-6090</x:v>
      </x:c>
      <x:c r="O2779" s="2" t="str"/>
      <x:c r="P2779" s="2" t="str">
        <x:v>Exact XBRL anchor</x:v>
      </x:c>
      <x:c r="Q2779" s="2" t="str">
        <x:v>Net Income (Loss) Attributable to Parent</x:v>
      </x:c>
      <x:c r="R2779" s="2" t="str">
        <x:v>highlighted/MS_0000895421-26-000086_ms-20251231.htm</x:v>
      </x:c>
      <x:c r="S2779" s="2" t="str"/>
      <x:c r="T2779" s="2" t="str"/>
    </x:row>
    <x:row r="2780" ht="24" customHeight="1">
      <x:c r="C2780" s="2" t="str">
        <x:v>Historical Inputs!F2780</x:v>
      </x:c>
      <x:c r="D2780" s="2" t="str">
        <x:v>MS</x:v>
      </x:c>
      <x:c r="E2780" s="2" t="str">
        <x:v>FY2023</x:v>
      </x:c>
      <x:c r="F2780" s="2" t="str">
        <x:v>common_income</x:v>
      </x:c>
      <x:c r="G2780" s="2" t="n">
        <x:v>8530</x:v>
      </x:c>
      <x:c r="H2780" s="2" t="str">
        <x:v>USD</x:v>
      </x:c>
      <x:c r="I2780" s="2" t="str">
        <x:v>2023-12-31</x:v>
      </x:c>
      <x:c r="J2780" s="2" t="str">
        <x:v>2026-02-19</x:v>
      </x:c>
      <x:c r="K2780" s="2" t="str">
        <x:v>0000895421-26-000086</x:v>
      </x:c>
      <x:c r="L2780" s="2" t="str">
        <x:v>data/raw/filings/MS_0000895421-26-000086_ms-20251231.htm</x:v>
      </x:c>
      <x:c r="M2780" s="2" t="str">
        <x:v>https://www.sec.gov/Archives/edgar/data/895421/000089542126000086/ms-20251231.htm</x:v>
      </x:c>
      <x:c r="N2780" s="2" t="str">
        <x:v>f-169</x:v>
      </x:c>
      <x:c r="O2780" s="2" t="str"/>
      <x:c r="P2780" s="2" t="str">
        <x:v>Exact XBRL anchor</x:v>
      </x:c>
      <x:c r="Q2780" s="2" t="str">
        <x:v>Net Income (Loss) Available to Common Stockholders, Basic</x:v>
      </x:c>
      <x:c r="R2780" s="2" t="str">
        <x:v>highlighted/MS_0000895421-26-000086_ms-20251231.htm</x:v>
      </x:c>
      <x:c r="S2780" s="2" t="str"/>
      <x:c r="T2780" s="2" t="str"/>
    </x:row>
    <x:row r="2781" ht="24" customHeight="1">
      <x:c r="C2781" s="2" t="str">
        <x:v>Historical Inputs!F2781</x:v>
      </x:c>
      <x:c r="D2781" s="2" t="str">
        <x:v>MS</x:v>
      </x:c>
      <x:c r="E2781" s="2" t="str">
        <x:v>FY2023</x:v>
      </x:c>
      <x:c r="F2781" s="2" t="str">
        <x:v>preferred_div</x:v>
      </x:c>
      <x:c r="G2781" s="2" t="n">
        <x:v>557</x:v>
      </x:c>
      <x:c r="H2781" s="2" t="str">
        <x:v>USD</x:v>
      </x:c>
      <x:c r="I2781" s="2" t="str">
        <x:v>2023-12-31</x:v>
      </x:c>
      <x:c r="J2781" s="2" t="str">
        <x:v>2026-02-19</x:v>
      </x:c>
      <x:c r="K2781" s="2" t="str">
        <x:v>0000895421-26-000086</x:v>
      </x:c>
      <x:c r="L2781" s="2" t="str">
        <x:v>data/raw/filings/MS_0000895421-26-000086_ms-20251231.htm</x:v>
      </x:c>
      <x:c r="M2781" s="2" t="str">
        <x:v>https://www.sec.gov/Archives/edgar/data/895421/000089542126000086/ms-20251231.htm</x:v>
      </x:c>
      <x:c r="N2781" s="2" t="str">
        <x:v>f-4993</x:v>
      </x:c>
      <x:c r="O2781" s="2" t="str"/>
      <x:c r="P2781" s="2" t="str">
        <x:v>Exact XBRL anchor</x:v>
      </x:c>
      <x:c r="Q2781" s="2" t="str">
        <x:v>Dividends, Preferred Stock</x:v>
      </x:c>
      <x:c r="R2781" s="2" t="str">
        <x:v>highlighted/MS_0000895421-26-000086_ms-20251231.htm</x:v>
      </x:c>
      <x:c r="S2781" s="2" t="str"/>
      <x:c r="T2781" s="2" t="str"/>
    </x:row>
    <x:row r="2782" ht="24" customHeight="1">
      <x:c r="C2782" s="2" t="str">
        <x:v>Historical Inputs!F2782</x:v>
      </x:c>
      <x:c r="D2782" s="2" t="str">
        <x:v>MS</x:v>
      </x:c>
      <x:c r="E2782" s="2" t="str">
        <x:v>FY2023</x:v>
      </x:c>
      <x:c r="F2782" s="2" t="str">
        <x:v>eps</x:v>
      </x:c>
      <x:c r="G2782" s="2" t="n">
        <x:v>5.18</x:v>
      </x:c>
      <x:c r="H2782" s="2" t="str">
        <x:v>USD/shares</x:v>
      </x:c>
      <x:c r="I2782" s="2" t="str">
        <x:v>2023-12-31</x:v>
      </x:c>
      <x:c r="J2782" s="2" t="str">
        <x:v>2026-02-19</x:v>
      </x:c>
      <x:c r="K2782" s="2" t="str">
        <x:v>0000895421-26-000086</x:v>
      </x:c>
      <x:c r="L2782" s="2" t="str">
        <x:v>data/raw/filings/MS_0000895421-26-000086_ms-20251231.htm</x:v>
      </x:c>
      <x:c r="M2782" s="2" t="str">
        <x:v>https://www.sec.gov/Archives/edgar/data/895421/000089542126000086/ms-20251231.htm</x:v>
      </x:c>
      <x:c r="N2782" s="2" t="str">
        <x:v>f-175</x:v>
      </x:c>
      <x:c r="O2782" s="2" t="str"/>
      <x:c r="P2782" s="2" t="str">
        <x:v>Exact XBRL anchor</x:v>
      </x:c>
      <x:c r="Q2782" s="2" t="str">
        <x:v>Earnings Per Share, Diluted</x:v>
      </x:c>
      <x:c r="R2782" s="2" t="str">
        <x:v>highlighted/MS_0000895421-26-000086_ms-20251231.htm</x:v>
      </x:c>
      <x:c r="S2782" s="2" t="str"/>
      <x:c r="T2782" s="2" t="str"/>
    </x:row>
    <x:row r="2783" ht="24" customHeight="1">
      <x:c r="C2783" s="2" t="str">
        <x:v>Historical Inputs!F2783</x:v>
      </x:c>
      <x:c r="D2783" s="2" t="str">
        <x:v>MS</x:v>
      </x:c>
      <x:c r="E2783" s="2" t="str">
        <x:v>FY2023</x:v>
      </x:c>
      <x:c r="F2783" s="2" t="str">
        <x:v>shares_diluted</x:v>
      </x:c>
      <x:c r="G2783" s="2" t="n">
        <x:v>1646</x:v>
      </x:c>
      <x:c r="H2783" s="2" t="str">
        <x:v>shares</x:v>
      </x:c>
      <x:c r="I2783" s="2" t="str">
        <x:v>2023-12-31</x:v>
      </x:c>
      <x:c r="J2783" s="2" t="str">
        <x:v>2026-02-19</x:v>
      </x:c>
      <x:c r="K2783" s="2" t="str">
        <x:v>0000895421-26-000086</x:v>
      </x:c>
      <x:c r="L2783" s="2" t="str">
        <x:v>data/raw/filings/MS_0000895421-26-000086_ms-20251231.htm</x:v>
      </x:c>
      <x:c r="M2783" s="2" t="str">
        <x:v>https://www.sec.gov/Archives/edgar/data/895421/000089542126000086/ms-20251231.htm</x:v>
      </x:c>
      <x:c r="N2783" s="2" t="str">
        <x:v>f-4914</x:v>
      </x:c>
      <x:c r="O2783" s="2" t="str"/>
      <x:c r="P2783" s="2" t="str">
        <x:v>Exact XBRL anchor</x:v>
      </x:c>
      <x:c r="Q2783" s="2" t="str">
        <x:v>Weighted Average Number of Shares Outstanding, Diluted</x:v>
      </x:c>
      <x:c r="R2783" s="2" t="str">
        <x:v>highlighted/MS_0000895421-26-000086_ms-20251231.htm</x:v>
      </x:c>
      <x:c r="S2783" s="2" t="str"/>
      <x:c r="T2783" s="2" t="str"/>
    </x:row>
    <x:row r="2784" ht="24" customHeight="1">
      <x:c r="C2784" s="2" t="str">
        <x:v>Historical Inputs!F2784</x:v>
      </x:c>
      <x:c r="D2784" s="2" t="str">
        <x:v>MS</x:v>
      </x:c>
      <x:c r="E2784" s="2" t="str">
        <x:v>FY2023</x:v>
      </x:c>
      <x:c r="F2784" s="2" t="str">
        <x:v>dps</x:v>
      </x:c>
      <x:c r="G2784" s="2" t="n">
        <x:v>3.25</x:v>
      </x:c>
      <x:c r="H2784" s="2" t="str">
        <x:v>USD/shares</x:v>
      </x:c>
      <x:c r="I2784" s="2" t="str">
        <x:v>2023-12-31</x:v>
      </x:c>
      <x:c r="J2784" s="2" t="str">
        <x:v>2026-02-19</x:v>
      </x:c>
      <x:c r="K2784" s="2" t="str">
        <x:v>0000895421-26-000086</x:v>
      </x:c>
      <x:c r="L2784" s="2" t="str">
        <x:v>data/raw/filings/MS_0000895421-26-000086_ms-20251231.htm</x:v>
      </x:c>
      <x:c r="M2784" s="2" t="str">
        <x:v>https://www.sec.gov/Archives/edgar/data/895421/000089542126000086/ms-20251231.htm</x:v>
      </x:c>
      <x:c r="N2784" s="2" t="str">
        <x:v>f-4998</x:v>
      </x:c>
      <x:c r="O2784" s="2" t="str"/>
      <x:c r="P2784" s="2" t="str">
        <x:v>Exact XBRL anchor</x:v>
      </x:c>
      <x:c r="Q2784" s="2" t="str">
        <x:v>Common Stock, Dividends, Per Share, Declared</x:v>
      </x:c>
      <x:c r="R2784" s="2" t="str">
        <x:v>highlighted/MS_0000895421-26-000086_ms-20251231.htm</x:v>
      </x:c>
      <x:c r="S2784" s="2" t="str"/>
      <x:c r="T2784" s="2" t="str"/>
    </x:row>
    <x:row r="2785" ht="24" customHeight="1">
      <x:c r="C2785" s="2" t="str">
        <x:v>Historical Inputs!F2785</x:v>
      </x:c>
      <x:c r="D2785" s="2" t="str">
        <x:v>MS</x:v>
      </x:c>
      <x:c r="E2785" s="2" t="str">
        <x:v>FY2023</x:v>
      </x:c>
      <x:c r="F2785" s="2" t="str">
        <x:v>dividends</x:v>
      </x:c>
      <x:c r="G2785" s="2" t="n">
        <x:v>5763</x:v>
      </x:c>
      <x:c r="H2785" s="2" t="str">
        <x:v>USD</x:v>
      </x:c>
      <x:c r="I2785" s="2" t="str">
        <x:v>2023-12-31</x:v>
      </x:c>
      <x:c r="J2785" s="2" t="str">
        <x:v>2026-02-19</x:v>
      </x:c>
      <x:c r="K2785" s="2" t="str">
        <x:v>0000895421-26-000086</x:v>
      </x:c>
      <x:c r="L2785" s="2" t="str">
        <x:v>data/raw/filings/MS_0000895421-26-000086_ms-20251231.htm</x:v>
      </x:c>
      <x:c r="M2785" s="2" t="str">
        <x:v>https://www.sec.gov/Archives/edgar/data/895421/000089542126000086/ms-20251231.htm</x:v>
      </x:c>
      <x:c r="N2785" s="2" t="str">
        <x:v>f-511</x:v>
      </x:c>
      <x:c r="O2785" s="2" t="str"/>
      <x:c r="P2785" s="2" t="str">
        <x:v>Exact XBRL anchor</x:v>
      </x:c>
      <x:c r="Q2785" s="2" t="str">
        <x:v>Payments of Dividends</x:v>
      </x:c>
      <x:c r="R2785" s="2" t="str">
        <x:v>highlighted/MS_0000895421-26-000086_ms-20251231.htm</x:v>
      </x:c>
      <x:c r="S2785" s="2" t="str"/>
      <x:c r="T2785" s="2" t="str"/>
    </x:row>
    <x:row r="2786" ht="24" customHeight="1">
      <x:c r="C2786" s="2" t="str">
        <x:v>Historical Inputs!F2786</x:v>
      </x:c>
      <x:c r="D2786" s="2" t="str">
        <x:v>MS</x:v>
      </x:c>
      <x:c r="E2786" s="2" t="str">
        <x:v>FY2023</x:v>
      </x:c>
      <x:c r="F2786" s="2" t="str">
        <x:v>buybacks</x:v>
      </x:c>
      <x:c r="G2786" s="2" t="str">
        <x:v>n.a.</x:v>
      </x:c>
      <x:c r="H2786" s="2" t="str">
        <x:v>USDm</x:v>
      </x:c>
      <x:c r="I2786" s="2" t="str">
        <x:v>2023-12-31</x:v>
      </x:c>
      <x:c r="J2786" s="2" t="str"/>
      <x:c r="K2786" s="2" t="str"/>
      <x:c r="L2786" s="2" t="str"/>
      <x:c r="M2786" s="2" t="str"/>
      <x:c r="N2786" s="2" t="str"/>
      <x:c r="O2786" s="2" t="str"/>
      <x:c r="P2786" s="2" t="str">
        <x:v>Not reported / unavailable</x:v>
      </x:c>
      <x:c r="Q2786" s="2" t="str">
        <x:v>Common share repurchases paid</x:v>
      </x:c>
      <x:c r="R2786" s="2" t="str"/>
      <x:c r="S2786" s="2" t="str"/>
      <x:c r="T2786" s="2" t="str"/>
    </x:row>
    <x:row r="2787" ht="24" customHeight="1">
      <x:c r="C2787" s="2" t="str">
        <x:v>Historical Inputs!F2787</x:v>
      </x:c>
      <x:c r="D2787" s="2" t="str">
        <x:v>MS</x:v>
      </x:c>
      <x:c r="E2787" s="2" t="str">
        <x:v>FY2023</x:v>
      </x:c>
      <x:c r="F2787" s="2" t="str">
        <x:v>chargeoffs</x:v>
      </x:c>
      <x:c r="G2787" s="2" t="str">
        <x:v>n.a.</x:v>
      </x:c>
      <x:c r="H2787" s="2" t="str">
        <x:v>USDm</x:v>
      </x:c>
      <x:c r="I2787" s="2" t="str">
        <x:v>2023-12-31</x:v>
      </x:c>
      <x:c r="J2787" s="2" t="str"/>
      <x:c r="K2787" s="2" t="str"/>
      <x:c r="L2787" s="2" t="str"/>
      <x:c r="M2787" s="2" t="str"/>
      <x:c r="N2787" s="2" t="str"/>
      <x:c r="O2787" s="2" t="str"/>
      <x:c r="P2787" s="2" t="str">
        <x:v>Not reported / unavailable</x:v>
      </x:c>
      <x:c r="Q2787" s="2" t="str">
        <x:v>Gross loan charge-offs</x:v>
      </x:c>
      <x:c r="R2787" s="2" t="str"/>
      <x:c r="S2787" s="2" t="str"/>
      <x:c r="T2787" s="2" t="str"/>
    </x:row>
    <x:row r="2788" ht="24" customHeight="1">
      <x:c r="C2788" s="2" t="str">
        <x:v>Historical Inputs!F2788</x:v>
      </x:c>
      <x:c r="D2788" s="2" t="str">
        <x:v>MS</x:v>
      </x:c>
      <x:c r="E2788" s="2" t="str">
        <x:v>FY2023</x:v>
      </x:c>
      <x:c r="F2788" s="2" t="str">
        <x:v>recoveries</x:v>
      </x:c>
      <x:c r="G2788" s="2" t="str">
        <x:v>n.a.</x:v>
      </x:c>
      <x:c r="H2788" s="2" t="str">
        <x:v>USDm</x:v>
      </x:c>
      <x:c r="I2788" s="2" t="str">
        <x:v>2023-12-31</x:v>
      </x:c>
      <x:c r="J2788" s="2" t="str"/>
      <x:c r="K2788" s="2" t="str"/>
      <x:c r="L2788" s="2" t="str"/>
      <x:c r="M2788" s="2" t="str"/>
      <x:c r="N2788" s="2" t="str"/>
      <x:c r="O2788" s="2" t="str"/>
      <x:c r="P2788" s="2" t="str">
        <x:v>Not reported / unavailable</x:v>
      </x:c>
      <x:c r="Q2788" s="2" t="str">
        <x:v>Loan recoveries</x:v>
      </x:c>
      <x:c r="R2788" s="2" t="str"/>
      <x:c r="S2788" s="2" t="str"/>
      <x:c r="T2788" s="2" t="str"/>
    </x:row>
    <x:row r="2789" ht="24" customHeight="1">
      <x:c r="C2789" s="2" t="str">
        <x:v>Historical Inputs!F2789</x:v>
      </x:c>
      <x:c r="D2789" s="2" t="str">
        <x:v>MS</x:v>
      </x:c>
      <x:c r="E2789" s="2" t="str">
        <x:v>FY2023</x:v>
      </x:c>
      <x:c r="F2789" s="2" t="str">
        <x:v>rwa</x:v>
      </x:c>
      <x:c r="G2789" s="2" t="n">
        <x:v>456053</x:v>
      </x:c>
      <x:c r="H2789" s="2" t="str">
        <x:v>USD</x:v>
      </x:c>
      <x:c r="I2789" s="2" t="str">
        <x:v>2023-12-31</x:v>
      </x:c>
      <x:c r="J2789" s="2" t="str">
        <x:v>2025-02-21</x:v>
      </x:c>
      <x:c r="K2789" s="2" t="str">
        <x:v>0000895421-25-000304</x:v>
      </x:c>
      <x:c r="L2789" s="2" t="str">
        <x:v>data/raw/filings/MS_0000895421-25-000304_ms-20241231.htm</x:v>
      </x:c>
      <x:c r="M2789" s="2" t="str">
        <x:v>https://www.sec.gov/Archives/edgar/data/895421/000089542125000304/ms-20241231.htm</x:v>
      </x:c>
      <x:c r="N2789" s="2" t="str">
        <x:v>f-4707</x:v>
      </x:c>
      <x:c r="O2789" s="2" t="str"/>
      <x:c r="P2789" s="2" t="str">
        <x:v>Exact XBRL anchor</x:v>
      </x:c>
      <x:c r="Q2789" s="2" t="str">
        <x:v>Banking Regulation, Risk-Weighted Assets, Actual</x:v>
      </x:c>
      <x:c r="R2789" s="2" t="str">
        <x:v>highlighted/MS_0000895421-25-000304_ms-20241231.htm</x:v>
      </x:c>
      <x:c r="S2789" s="2" t="str"/>
      <x:c r="T2789" s="2" t="str"/>
    </x:row>
    <x:row r="2790" ht="24" customHeight="1">
      <x:c r="C2790" s="2" t="str">
        <x:v>Historical Inputs!F2790</x:v>
      </x:c>
      <x:c r="D2790" s="2" t="str">
        <x:v>MS</x:v>
      </x:c>
      <x:c r="E2790" s="2" t="str">
        <x:v>FY2023</x:v>
      </x:c>
      <x:c r="F2790" s="2" t="str">
        <x:v>cet1_reported</x:v>
      </x:c>
      <x:c r="G2790" s="2" t="n">
        <x:v>0.152</x:v>
      </x:c>
      <x:c r="H2790" s="2" t="str">
        <x:v>pure</x:v>
      </x:c>
      <x:c r="I2790" s="2" t="str">
        <x:v>2023-12-31</x:v>
      </x:c>
      <x:c r="J2790" s="2" t="str">
        <x:v>2025-02-21</x:v>
      </x:c>
      <x:c r="K2790" s="2" t="str">
        <x:v>0000895421-25-000304</x:v>
      </x:c>
      <x:c r="L2790" s="2" t="str">
        <x:v>data/raw/filings/MS_0000895421-25-000304_ms-20241231.htm</x:v>
      </x:c>
      <x:c r="M2790" s="2" t="str">
        <x:v>https://www.sec.gov/Archives/edgar/data/895421/000089542125000304/ms-20241231.htm</x:v>
      </x:c>
      <x:c r="N2790" s="2" t="str"/>
      <x:c r="O2790" s="2" t="str"/>
      <x:c r="P2790" s="2" t="str">
        <x:v>Structured source retained; exact visible anchor requires review</x:v>
      </x:c>
      <x:c r="Q2790" s="2" t="str">
        <x:v>Banking Regulation, Common Equity Tier One Risk-Based Capital Ratio, Actual</x:v>
      </x:c>
      <x:c r="R2790" s="2" t="str"/>
      <x:c r="S2790" s="2" t="str"/>
      <x:c r="T2790" s="2" t="str"/>
    </x:row>
    <x:row r="2791" ht="24" customHeight="1">
      <x:c r="C2791" s="2" t="str">
        <x:v>Historical Inputs!F2791</x:v>
      </x:c>
      <x:c r="D2791" s="2" t="str">
        <x:v>MS</x:v>
      </x:c>
      <x:c r="E2791" s="2" t="str">
        <x:v>FY2023</x:v>
      </x:c>
      <x:c r="F2791" s="2" t="str">
        <x:v>nim_reported</x:v>
      </x:c>
      <x:c r="G2791" s="2" t="str">
        <x:v>n.a.</x:v>
      </x:c>
      <x:c r="H2791" s="2" t="str">
        <x:v>%</x:v>
      </x:c>
      <x:c r="I2791" s="2" t="str">
        <x:v>2023-12-31</x:v>
      </x:c>
      <x:c r="J2791" s="2" t="str"/>
      <x:c r="K2791" s="2" t="str"/>
      <x:c r="L2791" s="2" t="str"/>
      <x:c r="M2791" s="2" t="str"/>
      <x:c r="N2791" s="2" t="str"/>
      <x:c r="O2791" s="2" t="str"/>
      <x:c r="P2791" s="2" t="str">
        <x:v>Not reported / unavailable</x:v>
      </x:c>
      <x:c r="Q2791" s="2" t="str">
        <x:v>Issuer reported net interest margin</x:v>
      </x:c>
      <x:c r="R2791" s="2" t="str"/>
      <x:c r="S2791" s="2" t="str"/>
      <x:c r="T2791" s="2" t="str"/>
    </x:row>
    <x:row r="2792" ht="24" customHeight="1">
      <x:c r="C2792" s="2" t="str">
        <x:v>Historical Inputs!F2792</x:v>
      </x:c>
      <x:c r="D2792" s="2" t="str">
        <x:v>MS</x:v>
      </x:c>
      <x:c r="E2792" s="2" t="str">
        <x:v>FY2023</x:v>
      </x:c>
      <x:c r="F2792" s="2" t="str">
        <x:v>bvps_reported</x:v>
      </x:c>
      <x:c r="G2792" s="2" t="n">
        <x:v>55.5</x:v>
      </x:c>
      <x:c r="H2792" s="2" t="str">
        <x:v>USD/shares</x:v>
      </x:c>
      <x:c r="I2792" s="2" t="str">
        <x:v>2023-12-31</x:v>
      </x:c>
      <x:c r="J2792" s="2" t="str">
        <x:v>2024-02-22</x:v>
      </x:c>
      <x:c r="K2792" s="2" t="str">
        <x:v>0000895421-24-000300</x:v>
      </x:c>
      <x:c r="L2792" s="2" t="str">
        <x:v>data/raw/filings/MS_0000895421-24-000300_ms-20231231.htm</x:v>
      </x:c>
      <x:c r="M2792" s="2" t="str">
        <x:v>https://www.sec.gov/Archives/edgar/data/895421/000089542124000300/ms-20231231.htm</x:v>
      </x:c>
      <x:c r="N2792" s="2" t="str"/>
      <x:c r="O2792" s="2" t="str"/>
      <x:c r="P2792" s="2" t="str">
        <x:v>Exact selected original table text</x:v>
      </x:c>
      <x:c r="Q2792" s="2" t="str">
        <x:v>Reported common book value per share</x:v>
      </x:c>
      <x:c r="R2792" s="2" t="str">
        <x:v>highlighted/MS_0000895421-24-000300_ms-20231231.htm</x:v>
      </x:c>
      <x:c r="S2792" s="2" t="str"/>
      <x:c r="T2792" s="2" t="str"/>
    </x:row>
    <x:row r="2793" ht="24" customHeight="1">
      <x:c r="C2793" s="2" t="str">
        <x:v>Historical Inputs!F2793</x:v>
      </x:c>
      <x:c r="D2793" s="2" t="str">
        <x:v>MS</x:v>
      </x:c>
      <x:c r="E2793" s="2" t="str">
        <x:v>FY2023</x:v>
      </x:c>
      <x:c r="F2793" s="2" t="str">
        <x:v>tbvps_reported</x:v>
      </x:c>
      <x:c r="G2793" s="2" t="n">
        <x:v>40.89</x:v>
      </x:c>
      <x:c r="H2793" s="2" t="str">
        <x:v>USD/shares</x:v>
      </x:c>
      <x:c r="I2793" s="2" t="str">
        <x:v>2023-12-31</x:v>
      </x:c>
      <x:c r="J2793" s="2" t="str">
        <x:v>2024-02-22</x:v>
      </x:c>
      <x:c r="K2793" s="2" t="str">
        <x:v>0000895421-24-000300</x:v>
      </x:c>
      <x:c r="L2793" s="2" t="str">
        <x:v>data/raw/filings/MS_0000895421-24-000300_ms-20231231.htm</x:v>
      </x:c>
      <x:c r="M2793" s="2" t="str">
        <x:v>https://www.sec.gov/Archives/edgar/data/895421/000089542124000300/ms-20231231.htm</x:v>
      </x:c>
      <x:c r="N2793" s="2" t="str"/>
      <x:c r="O2793" s="2" t="str"/>
      <x:c r="P2793" s="2" t="str">
        <x:v>Exact selected original table text</x:v>
      </x:c>
      <x:c r="Q2793" s="2" t="str">
        <x:v>Reported tangible book value per share</x:v>
      </x:c>
      <x:c r="R2793" s="2" t="str">
        <x:v>highlighted/MS_0000895421-24-000300_ms-20231231.htm</x:v>
      </x:c>
      <x:c r="S2793" s="2" t="str"/>
      <x:c r="T2793" s="2" t="str"/>
    </x:row>
    <x:row r="2794" ht="24" customHeight="1">
      <x:c r="C2794" s="2" t="str">
        <x:v>Historical Inputs!F2794</x:v>
      </x:c>
      <x:c r="D2794" s="2" t="str">
        <x:v>MS</x:v>
      </x:c>
      <x:c r="E2794" s="2" t="str">
        <x:v>FY2023</x:v>
      </x:c>
      <x:c r="F2794" s="2" t="str">
        <x:v>tce_reported</x:v>
      </x:c>
      <x:c r="G2794" s="2" t="str">
        <x:v>n.a.</x:v>
      </x:c>
      <x:c r="H2794" s="2" t="str">
        <x:v>USDm</x:v>
      </x:c>
      <x:c r="I2794" s="2" t="str">
        <x:v>2023-12-31</x:v>
      </x:c>
      <x:c r="J2794" s="2" t="str"/>
      <x:c r="K2794" s="2" t="str"/>
      <x:c r="L2794" s="2" t="str"/>
      <x:c r="M2794" s="2" t="str"/>
      <x:c r="N2794" s="2" t="str"/>
      <x:c r="O2794" s="2" t="str"/>
      <x:c r="P2794" s="2" t="str">
        <x:v>Not reported / unavailable</x:v>
      </x:c>
      <x:c r="Q2794" s="2" t="str">
        <x:v>Reported tangible common equity</x:v>
      </x:c>
      <x:c r="R2794" s="2" t="str"/>
      <x:c r="S2794" s="2" t="str"/>
      <x:c r="T2794" s="2" t="str"/>
    </x:row>
    <x:row r="2795" ht="24" customHeight="1">
      <x:c r="C2795" s="2" t="str">
        <x:v>Historical Inputs!F2795</x:v>
      </x:c>
      <x:c r="D2795" s="2" t="str">
        <x:v>MS</x:v>
      </x:c>
      <x:c r="E2795" s="2" t="str">
        <x:v>FY2024</x:v>
      </x:c>
      <x:c r="F2795" s="2" t="str">
        <x:v>assets</x:v>
      </x:c>
      <x:c r="G2795" s="2" t="n">
        <x:v>1215071</x:v>
      </x:c>
      <x:c r="H2795" s="2" t="str">
        <x:v>USD</x:v>
      </x:c>
      <x:c r="I2795" s="2" t="str">
        <x:v>2024-12-31</x:v>
      </x:c>
      <x:c r="J2795" s="2" t="str">
        <x:v>2026-02-19</x:v>
      </x:c>
      <x:c r="K2795" s="2" t="str">
        <x:v>0000895421-26-000086</x:v>
      </x:c>
      <x:c r="L2795" s="2" t="str">
        <x:v>data/raw/filings/MS_0000895421-26-000086_ms-20251231.htm</x:v>
      </x:c>
      <x:c r="M2795" s="2" t="str">
        <x:v>https://www.sec.gov/Archives/edgar/data/895421/000089542126000086/ms-20251231.htm</x:v>
      </x:c>
      <x:c r="N2795" s="2" t="str">
        <x:v>f-6181</x:v>
      </x:c>
      <x:c r="O2795" s="2" t="str"/>
      <x:c r="P2795" s="2" t="str">
        <x:v>Exact XBRL anchor</x:v>
      </x:c>
      <x:c r="Q2795" s="2" t="str">
        <x:v>Assets</x:v>
      </x:c>
      <x:c r="R2795" s="2" t="str">
        <x:v>highlighted/MS_0000895421-26-000086_ms-20251231.htm</x:v>
      </x:c>
      <x:c r="S2795" s="2" t="str"/>
      <x:c r="T2795" s="2" t="str"/>
    </x:row>
    <x:row r="2796" ht="24" customHeight="1">
      <x:c r="C2796" s="2" t="str">
        <x:v>Historical Inputs!F2796</x:v>
      </x:c>
      <x:c r="D2796" s="2" t="str">
        <x:v>MS</x:v>
      </x:c>
      <x:c r="E2796" s="2" t="str">
        <x:v>FY2024</x:v>
      </x:c>
      <x:c r="F2796" s="2" t="str">
        <x:v>liabilities</x:v>
      </x:c>
      <x:c r="G2796" s="2" t="n">
        <x:v>1109643</x:v>
      </x:c>
      <x:c r="H2796" s="2" t="str">
        <x:v>USD</x:v>
      </x:c>
      <x:c r="I2796" s="2" t="str">
        <x:v>2024-12-31</x:v>
      </x:c>
      <x:c r="J2796" s="2" t="str">
        <x:v>2026-02-19</x:v>
      </x:c>
      <x:c r="K2796" s="2" t="str">
        <x:v>0000895421-26-000086</x:v>
      </x:c>
      <x:c r="L2796" s="2" t="str">
        <x:v>data/raw/filings/MS_0000895421-26-000086_ms-20251231.htm</x:v>
      </x:c>
      <x:c r="M2796" s="2" t="str">
        <x:v>https://www.sec.gov/Archives/edgar/data/895421/000089542126000086/ms-20251231.htm</x:v>
      </x:c>
      <x:c r="N2796" s="2" t="str">
        <x:v>f-278</x:v>
      </x:c>
      <x:c r="O2796" s="2" t="str"/>
      <x:c r="P2796" s="2" t="str">
        <x:v>Exact XBRL anchor</x:v>
      </x:c>
      <x:c r="Q2796" s="2" t="str">
        <x:v>Liabilities</x:v>
      </x:c>
      <x:c r="R2796" s="2" t="str">
        <x:v>highlighted/MS_0000895421-26-000086_ms-20251231.htm</x:v>
      </x:c>
      <x:c r="S2796" s="2" t="str"/>
      <x:c r="T2796" s="2" t="str"/>
    </x:row>
    <x:row r="2797" ht="24" customHeight="1">
      <x:c r="C2797" s="2" t="str">
        <x:v>Historical Inputs!F2797</x:v>
      </x:c>
      <x:c r="D2797" s="2" t="str">
        <x:v>MS</x:v>
      </x:c>
      <x:c r="E2797" s="2" t="str">
        <x:v>FY2024</x:v>
      </x:c>
      <x:c r="F2797" s="2" t="str">
        <x:v>equity</x:v>
      </x:c>
      <x:c r="G2797" s="2" t="n">
        <x:v>104511</x:v>
      </x:c>
      <x:c r="H2797" s="2" t="str">
        <x:v>USD</x:v>
      </x:c>
      <x:c r="I2797" s="2" t="str">
        <x:v>2024-12-31</x:v>
      </x:c>
      <x:c r="J2797" s="2" t="str">
        <x:v>2026-02-19</x:v>
      </x:c>
      <x:c r="K2797" s="2" t="str">
        <x:v>0000895421-26-000086</x:v>
      </x:c>
      <x:c r="L2797" s="2" t="str">
        <x:v>data/raw/filings/MS_0000895421-26-000086_ms-20251231.htm</x:v>
      </x:c>
      <x:c r="M2797" s="2" t="str">
        <x:v>https://www.sec.gov/Archives/edgar/data/895421/000089542126000086/ms-20251231.htm</x:v>
      </x:c>
      <x:c r="N2797" s="2" t="str">
        <x:v>f-310</x:v>
      </x:c>
      <x:c r="O2797" s="2" t="str"/>
      <x:c r="P2797" s="2" t="str">
        <x:v>Exact XBRL anchor</x:v>
      </x:c>
      <x:c r="Q2797" s="2" t="str">
        <x:v>Stockholders' Equity Attributable to Parent</x:v>
      </x:c>
      <x:c r="R2797" s="2" t="str">
        <x:v>highlighted/MS_0000895421-26-000086_ms-20251231.htm</x:v>
      </x:c>
      <x:c r="S2797" s="2" t="str"/>
      <x:c r="T2797" s="2" t="str"/>
    </x:row>
    <x:row r="2798" ht="24" customHeight="1">
      <x:c r="C2798" s="2" t="str">
        <x:v>Historical Inputs!F2798</x:v>
      </x:c>
      <x:c r="D2798" s="2" t="str">
        <x:v>MS</x:v>
      </x:c>
      <x:c r="E2798" s="2" t="str">
        <x:v>FY2024</x:v>
      </x:c>
      <x:c r="F2798" s="2" t="str">
        <x:v>preferred</x:v>
      </x:c>
      <x:c r="G2798" s="2" t="n">
        <x:v>9750</x:v>
      </x:c>
      <x:c r="H2798" s="2" t="str">
        <x:v>USD</x:v>
      </x:c>
      <x:c r="I2798" s="2" t="str">
        <x:v>2024-12-31</x:v>
      </x:c>
      <x:c r="J2798" s="2" t="str">
        <x:v>2026-02-19</x:v>
      </x:c>
      <x:c r="K2798" s="2" t="str">
        <x:v>0000895421-26-000086</x:v>
      </x:c>
      <x:c r="L2798" s="2" t="str">
        <x:v>data/raw/filings/MS_0000895421-26-000086_ms-20251231.htm</x:v>
      </x:c>
      <x:c r="M2798" s="2" t="str">
        <x:v>https://www.sec.gov/Archives/edgar/data/895421/000089542126000086/ms-20251231.htm</x:v>
      </x:c>
      <x:c r="N2798" s="2" t="str">
        <x:v>f-4851</x:v>
      </x:c>
      <x:c r="O2798" s="2" t="str"/>
      <x:c r="P2798" s="2" t="str">
        <x:v>Exact XBRL anchor</x:v>
      </x:c>
      <x:c r="Q2798" s="2" t="str">
        <x:v>Preferred equity carrying amount</x:v>
      </x:c>
      <x:c r="R2798" s="2" t="str">
        <x:v>highlighted/MS_0000895421-26-000086_ms-20251231.htm</x:v>
      </x:c>
      <x:c r="S2798" s="2" t="str"/>
      <x:c r="T2798" s="2" t="str"/>
    </x:row>
    <x:row r="2799" ht="24" customHeight="1">
      <x:c r="C2799" s="2" t="str">
        <x:v>Historical Inputs!F2799</x:v>
      </x:c>
      <x:c r="D2799" s="2" t="str">
        <x:v>MS</x:v>
      </x:c>
      <x:c r="E2799" s="2" t="str">
        <x:v>FY2024</x:v>
      </x:c>
      <x:c r="F2799" s="2" t="str">
        <x:v>common_equity_reported</x:v>
      </x:c>
      <x:c r="G2799" s="2" t="str">
        <x:v>n.a.</x:v>
      </x:c>
      <x:c r="H2799" s="2" t="str">
        <x:v>USDm</x:v>
      </x:c>
      <x:c r="I2799" s="2" t="str">
        <x:v>2024-12-31</x:v>
      </x:c>
      <x:c r="J2799" s="2" t="str"/>
      <x:c r="K2799" s="2" t="str"/>
      <x:c r="L2799" s="2" t="str"/>
      <x:c r="M2799" s="2" t="str"/>
      <x:c r="N2799" s="2" t="str"/>
      <x:c r="O2799" s="2" t="str"/>
      <x:c r="P2799" s="2" t="str">
        <x:v>Not reported / unavailable</x:v>
      </x:c>
      <x:c r="Q2799" s="2" t="str">
        <x:v>Reported common shareholders equity</x:v>
      </x:c>
      <x:c r="R2799" s="2" t="str"/>
      <x:c r="S2799" s="2" t="str"/>
      <x:c r="T2799" s="2" t="str"/>
    </x:row>
    <x:row r="2800" ht="24" customHeight="1">
      <x:c r="C2800" s="2" t="str">
        <x:v>Historical Inputs!F2800</x:v>
      </x:c>
      <x:c r="D2800" s="2" t="str">
        <x:v>MS</x:v>
      </x:c>
      <x:c r="E2800" s="2" t="str">
        <x:v>FY2024</x:v>
      </x:c>
      <x:c r="F2800" s="2" t="str">
        <x:v>goodwill</x:v>
      </x:c>
      <x:c r="G2800" s="2" t="n">
        <x:v>16706</x:v>
      </x:c>
      <x:c r="H2800" s="2" t="str">
        <x:v>USD</x:v>
      </x:c>
      <x:c r="I2800" s="2" t="str">
        <x:v>2024-12-31</x:v>
      </x:c>
      <x:c r="J2800" s="2" t="str">
        <x:v>2026-02-19</x:v>
      </x:c>
      <x:c r="K2800" s="2" t="str">
        <x:v>0000895421-26-000086</x:v>
      </x:c>
      <x:c r="L2800" s="2" t="str">
        <x:v>data/raw/filings/MS_0000895421-26-000086_ms-20251231.htm</x:v>
      </x:c>
      <x:c r="M2800" s="2" t="str">
        <x:v>https://www.sec.gov/Archives/edgar/data/895421/000089542126000086/ms-20251231.htm</x:v>
      </x:c>
      <x:c r="N2800" s="2" t="str">
        <x:v>f-3878</x:v>
      </x:c>
      <x:c r="O2800" s="2" t="str"/>
      <x:c r="P2800" s="2" t="str">
        <x:v>Exact XBRL anchor</x:v>
      </x:c>
      <x:c r="Q2800" s="2" t="str">
        <x:v>Goodwill</x:v>
      </x:c>
      <x:c r="R2800" s="2" t="str">
        <x:v>highlighted/MS_0000895421-26-000086_ms-20251231.htm</x:v>
      </x:c>
      <x:c r="S2800" s="2" t="str"/>
      <x:c r="T2800" s="2" t="str"/>
    </x:row>
    <x:row r="2801" ht="24" customHeight="1">
      <x:c r="C2801" s="2" t="str">
        <x:v>Historical Inputs!F2801</x:v>
      </x:c>
      <x:c r="D2801" s="2" t="str">
        <x:v>MS</x:v>
      </x:c>
      <x:c r="E2801" s="2" t="str">
        <x:v>FY2024</x:v>
      </x:c>
      <x:c r="F2801" s="2" t="str">
        <x:v>intangibles</x:v>
      </x:c>
      <x:c r="G2801" s="2" t="n">
        <x:v>6453</x:v>
      </x:c>
      <x:c r="H2801" s="2" t="str">
        <x:v>USD</x:v>
      </x:c>
      <x:c r="I2801" s="2" t="str">
        <x:v>2024-12-31</x:v>
      </x:c>
      <x:c r="J2801" s="2" t="str">
        <x:v>2026-02-19</x:v>
      </x:c>
      <x:c r="K2801" s="2" t="str">
        <x:v>0000895421-26-000086</x:v>
      </x:c>
      <x:c r="L2801" s="2" t="str">
        <x:v>data/raw/filings/MS_0000895421-26-000086_ms-20251231.htm</x:v>
      </x:c>
      <x:c r="M2801" s="2" t="str">
        <x:v>https://www.sec.gov/Archives/edgar/data/895421/000089542126000086/ms-20251231.htm</x:v>
      </x:c>
      <x:c r="N2801" s="2" t="str">
        <x:v>f-248</x:v>
      </x:c>
      <x:c r="O2801" s="2" t="str"/>
      <x:c r="P2801" s="2" t="str">
        <x:v>Exact XBRL anchor</x:v>
      </x:c>
      <x:c r="Q2801" s="2" t="str">
        <x:v>Intangible Assets, Net (Excluding Goodwill)</x:v>
      </x:c>
      <x:c r="R2801" s="2" t="str">
        <x:v>highlighted/MS_0000895421-26-000086_ms-20251231.htm</x:v>
      </x:c>
      <x:c r="S2801" s="2" t="str"/>
      <x:c r="T2801" s="2" t="str"/>
    </x:row>
    <x:row r="2802" ht="24" customHeight="1">
      <x:c r="C2802" s="2" t="str">
        <x:v>Historical Inputs!F2802</x:v>
      </x:c>
      <x:c r="D2802" s="2" t="str">
        <x:v>MS</x:v>
      </x:c>
      <x:c r="E2802" s="2" t="str">
        <x:v>FY2024</x:v>
      </x:c>
      <x:c r="F2802" s="2" t="str">
        <x:v>intangibles_total</x:v>
      </x:c>
      <x:c r="G2802" s="2" t="str">
        <x:v>n.a.</x:v>
      </x:c>
      <x:c r="H2802" s="2" t="str">
        <x:v>USDm</x:v>
      </x:c>
      <x:c r="I2802" s="2" t="str">
        <x:v>2024-12-31</x:v>
      </x:c>
      <x:c r="J2802" s="2" t="str"/>
      <x:c r="K2802" s="2" t="str"/>
      <x:c r="L2802" s="2" t="str"/>
      <x:c r="M2802" s="2" t="str"/>
      <x:c r="N2802" s="2" t="str"/>
      <x:c r="O2802" s="2" t="str"/>
      <x:c r="P2802" s="2" t="str">
        <x:v>Not reported / unavailable</x:v>
      </x:c>
      <x:c r="Q2802" s="2" t="str">
        <x:v>Reported goodwill and intangible assets combined</x:v>
      </x:c>
      <x:c r="R2802" s="2" t="str"/>
      <x:c r="S2802" s="2" t="str"/>
      <x:c r="T2802" s="2" t="str"/>
    </x:row>
    <x:row r="2803" ht="24" customHeight="1">
      <x:c r="C2803" s="2" t="str">
        <x:v>Historical Inputs!F2803</x:v>
      </x:c>
      <x:c r="D2803" s="2" t="str">
        <x:v>MS</x:v>
      </x:c>
      <x:c r="E2803" s="2" t="str">
        <x:v>FY2024</x:v>
      </x:c>
      <x:c r="F2803" s="2" t="str">
        <x:v>shares_end</x:v>
      </x:c>
      <x:c r="G2803" s="2" t="n">
        <x:v>1606.653706</x:v>
      </x:c>
      <x:c r="H2803" s="2" t="str">
        <x:v>shares</x:v>
      </x:c>
      <x:c r="I2803" s="2" t="str">
        <x:v>2024-12-31</x:v>
      </x:c>
      <x:c r="J2803" s="2" t="str">
        <x:v>2026-02-19</x:v>
      </x:c>
      <x:c r="K2803" s="2" t="str">
        <x:v>0000895421-26-000086</x:v>
      </x:c>
      <x:c r="L2803" s="2" t="str">
        <x:v>data/raw/filings/MS_0000895421-26-000086_ms-20251231.htm</x:v>
      </x:c>
      <x:c r="M2803" s="2" t="str">
        <x:v>https://www.sec.gov/Archives/edgar/data/895421/000089542126000086/ms-20251231.htm</x:v>
      </x:c>
      <x:c r="N2803" s="2" t="str">
        <x:v>f-6313</x:v>
      </x:c>
      <x:c r="O2803" s="2" t="str"/>
      <x:c r="P2803" s="2" t="str">
        <x:v>Exact XBRL anchor</x:v>
      </x:c>
      <x:c r="Q2803" s="2" t="str">
        <x:v>Common Stock, Shares, Outstanding</x:v>
      </x:c>
      <x:c r="R2803" s="2" t="str">
        <x:v>highlighted/MS_0000895421-26-000086_ms-20251231.htm</x:v>
      </x:c>
      <x:c r="S2803" s="2" t="str"/>
      <x:c r="T2803" s="2" t="str"/>
    </x:row>
    <x:row r="2804" ht="24" customHeight="1">
      <x:c r="C2804" s="2" t="str">
        <x:v>Historical Inputs!F2804</x:v>
      </x:c>
      <x:c r="D2804" s="2" t="str">
        <x:v>MS</x:v>
      </x:c>
      <x:c r="E2804" s="2" t="str">
        <x:v>FY2024</x:v>
      </x:c>
      <x:c r="F2804" s="2" t="str">
        <x:v>shares_issued</x:v>
      </x:c>
      <x:c r="G2804" s="2" t="n">
        <x:v>2038.893979</x:v>
      </x:c>
      <x:c r="H2804" s="2" t="str">
        <x:v>shares</x:v>
      </x:c>
      <x:c r="I2804" s="2" t="str">
        <x:v>2024-12-31</x:v>
      </x:c>
      <x:c r="J2804" s="2" t="str">
        <x:v>2026-02-19</x:v>
      </x:c>
      <x:c r="K2804" s="2" t="str">
        <x:v>0000895421-26-000086</x:v>
      </x:c>
      <x:c r="L2804" s="2" t="str">
        <x:v>data/raw/filings/MS_0000895421-26-000086_ms-20251231.htm</x:v>
      </x:c>
      <x:c r="M2804" s="2" t="str">
        <x:v>https://www.sec.gov/Archives/edgar/data/895421/000089542126000086/ms-20251231.htm</x:v>
      </x:c>
      <x:c r="N2804" s="2" t="str">
        <x:v>f-6310</x:v>
      </x:c>
      <x:c r="O2804" s="2" t="str"/>
      <x:c r="P2804" s="2" t="str">
        <x:v>Exact XBRL anchor</x:v>
      </x:c>
      <x:c r="Q2804" s="2" t="str">
        <x:v>Common Stock, Shares, Issued</x:v>
      </x:c>
      <x:c r="R2804" s="2" t="str">
        <x:v>highlighted/MS_0000895421-26-000086_ms-20251231.htm</x:v>
      </x:c>
      <x:c r="S2804" s="2" t="str"/>
      <x:c r="T2804" s="2" t="str"/>
    </x:row>
    <x:row r="2805" ht="24" customHeight="1">
      <x:c r="C2805" s="2" t="str">
        <x:v>Historical Inputs!F2805</x:v>
      </x:c>
      <x:c r="D2805" s="2" t="str">
        <x:v>MS</x:v>
      </x:c>
      <x:c r="E2805" s="2" t="str">
        <x:v>FY2024</x:v>
      </x:c>
      <x:c r="F2805" s="2" t="str">
        <x:v>shares_treasury</x:v>
      </x:c>
      <x:c r="G2805" s="2" t="n">
        <x:v>432.240273</x:v>
      </x:c>
      <x:c r="H2805" s="2" t="str">
        <x:v>shares</x:v>
      </x:c>
      <x:c r="I2805" s="2" t="str">
        <x:v>2024-12-31</x:v>
      </x:c>
      <x:c r="J2805" s="2" t="str">
        <x:v>2026-02-19</x:v>
      </x:c>
      <x:c r="K2805" s="2" t="str">
        <x:v>0000895421-26-000086</x:v>
      </x:c>
      <x:c r="L2805" s="2" t="str">
        <x:v>data/raw/filings/MS_0000895421-26-000086_ms-20251231.htm</x:v>
      </x:c>
      <x:c r="M2805" s="2" t="str">
        <x:v>https://www.sec.gov/Archives/edgar/data/895421/000089542126000086/ms-20251231.htm</x:v>
      </x:c>
      <x:c r="N2805" s="2" t="str"/>
      <x:c r="O2805" s="2" t="str"/>
      <x:c r="P2805" s="2" t="str">
        <x:v>Structured source retained; exact visible anchor requires review</x:v>
      </x:c>
      <x:c r="Q2805" s="2" t="str">
        <x:v>Treasury Stock, Common, Shares</x:v>
      </x:c>
      <x:c r="R2805" s="2" t="str"/>
      <x:c r="S2805" s="2" t="str"/>
      <x:c r="T2805" s="2" t="str"/>
    </x:row>
    <x:row r="2806" ht="24" customHeight="1">
      <x:c r="C2806" s="2" t="str">
        <x:v>Historical Inputs!F2806</x:v>
      </x:c>
      <x:c r="D2806" s="2" t="str">
        <x:v>MS</x:v>
      </x:c>
      <x:c r="E2806" s="2" t="str">
        <x:v>FY2024</x:v>
      </x:c>
      <x:c r="F2806" s="2" t="str">
        <x:v>deposits</x:v>
      </x:c>
      <x:c r="G2806" s="2" t="n">
        <x:v>376007</x:v>
      </x:c>
      <x:c r="H2806" s="2" t="str">
        <x:v>USD</x:v>
      </x:c>
      <x:c r="I2806" s="2" t="str">
        <x:v>2024-12-31</x:v>
      </x:c>
      <x:c r="J2806" s="2" t="str">
        <x:v>2026-02-19</x:v>
      </x:c>
      <x:c r="K2806" s="2" t="str">
        <x:v>0000895421-26-000086</x:v>
      </x:c>
      <x:c r="L2806" s="2" t="str">
        <x:v>data/raw/filings/MS_0000895421-26-000086_ms-20251231.htm</x:v>
      </x:c>
      <x:c r="M2806" s="2" t="str">
        <x:v>https://www.sec.gov/Archives/edgar/data/895421/000089542126000086/ms-20251231.htm</x:v>
      </x:c>
      <x:c r="N2806" s="2" t="str">
        <x:v>f-4088</x:v>
      </x:c>
      <x:c r="O2806" s="2" t="str"/>
      <x:c r="P2806" s="2" t="str">
        <x:v>Exact XBRL anchor</x:v>
      </x:c>
      <x:c r="Q2806" s="2" t="str">
        <x:v>Deposits</x:v>
      </x:c>
      <x:c r="R2806" s="2" t="str">
        <x:v>highlighted/MS_0000895421-26-000086_ms-20251231.htm</x:v>
      </x:c>
      <x:c r="S2806" s="2" t="str"/>
      <x:c r="T2806" s="2" t="str"/>
    </x:row>
    <x:row r="2807" ht="24" customHeight="1">
      <x:c r="C2807" s="2" t="str">
        <x:v>Historical Inputs!F2807</x:v>
      </x:c>
      <x:c r="D2807" s="2" t="str">
        <x:v>MS</x:v>
      </x:c>
      <x:c r="E2807" s="2" t="str">
        <x:v>FY2024</x:v>
      </x:c>
      <x:c r="F2807" s="2" t="str">
        <x:v>loans_gross</x:v>
      </x:c>
      <x:c r="G2807" s="2" t="n">
        <x:v>226900</x:v>
      </x:c>
      <x:c r="H2807" s="2" t="str">
        <x:v>USD</x:v>
      </x:c>
      <x:c r="I2807" s="2" t="str">
        <x:v>2024-12-31</x:v>
      </x:c>
      <x:c r="J2807" s="2" t="str">
        <x:v>2026-02-19</x:v>
      </x:c>
      <x:c r="K2807" s="2" t="str">
        <x:v>0000895421-26-000086</x:v>
      </x:c>
      <x:c r="L2807" s="2" t="str">
        <x:v>data/raw/filings/MS_0000895421-26-000086_ms-20251231.htm</x:v>
      </x:c>
      <x:c r="M2807" s="2" t="str">
        <x:v>https://www.sec.gov/Archives/edgar/data/895421/000089542126000086/ms-20251231.htm</x:v>
      </x:c>
      <x:c r="N2807" s="2" t="str">
        <x:v>f-3046</x:v>
      </x:c>
      <x:c r="O2807" s="2" t="str"/>
      <x:c r="P2807" s="2" t="str">
        <x:v>Exact XBRL anchor</x:v>
      </x:c>
      <x:c r="Q2807" s="2" t="str">
        <x:v>Gross loans and leases selected definition</x:v>
      </x:c>
      <x:c r="R2807" s="2" t="str">
        <x:v>highlighted/MS_0000895421-26-000086_ms-20251231.htm</x:v>
      </x:c>
      <x:c r="S2807" s="2" t="str"/>
      <x:c r="T2807" s="2" t="str"/>
    </x:row>
    <x:row r="2808" ht="24" customHeight="1">
      <x:c r="C2808" s="2" t="str">
        <x:v>Historical Inputs!F2808</x:v>
      </x:c>
      <x:c r="D2808" s="2" t="str">
        <x:v>MS</x:v>
      </x:c>
      <x:c r="E2808" s="2" t="str">
        <x:v>FY2024</x:v>
      </x:c>
      <x:c r="F2808" s="2" t="str">
        <x:v>loans_net</x:v>
      </x:c>
      <x:c r="G2808" s="2" t="n">
        <x:v>225834</x:v>
      </x:c>
      <x:c r="H2808" s="2" t="str">
        <x:v>USD</x:v>
      </x:c>
      <x:c r="I2808" s="2" t="str">
        <x:v>2024-12-31</x:v>
      </x:c>
      <x:c r="J2808" s="2" t="str">
        <x:v>2026-02-19</x:v>
      </x:c>
      <x:c r="K2808" s="2" t="str">
        <x:v>0000895421-26-000086</x:v>
      </x:c>
      <x:c r="L2808" s="2" t="str">
        <x:v>data/raw/filings/MS_0000895421-26-000086_ms-20251231.htm</x:v>
      </x:c>
      <x:c r="M2808" s="2" t="str">
        <x:v>https://www.sec.gov/Archives/edgar/data/895421/000089542126000086/ms-20251231.htm</x:v>
      </x:c>
      <x:c r="N2808" s="2" t="str">
        <x:v>f-3051</x:v>
      </x:c>
      <x:c r="O2808" s="2" t="str"/>
      <x:c r="P2808" s="2" t="str">
        <x:v>Exact XBRL anchor</x:v>
      </x:c>
      <x:c r="Q2808" s="2" t="str">
        <x:v>Net loans after allowance selected definition</x:v>
      </x:c>
      <x:c r="R2808" s="2" t="str">
        <x:v>highlighted/MS_0000895421-26-000086_ms-20251231.htm</x:v>
      </x:c>
      <x:c r="S2808" s="2" t="str"/>
      <x:c r="T2808" s="2" t="str"/>
    </x:row>
    <x:row r="2809" ht="24" customHeight="1">
      <x:c r="C2809" s="2" t="str">
        <x:v>Historical Inputs!F2809</x:v>
      </x:c>
      <x:c r="D2809" s="2" t="str">
        <x:v>MS</x:v>
      </x:c>
      <x:c r="E2809" s="2" t="str">
        <x:v>FY2024</x:v>
      </x:c>
      <x:c r="F2809" s="2" t="str">
        <x:v>allowance</x:v>
      </x:c>
      <x:c r="G2809" s="2" t="n">
        <x:v>1066</x:v>
      </x:c>
      <x:c r="H2809" s="2" t="str">
        <x:v>USD</x:v>
      </x:c>
      <x:c r="I2809" s="2" t="str">
        <x:v>2024-12-31</x:v>
      </x:c>
      <x:c r="J2809" s="2" t="str">
        <x:v>2026-08-04</x:v>
      </x:c>
      <x:c r="K2809" s="2" t="str">
        <x:v>0000895421-26-000212</x:v>
      </x:c>
      <x:c r="L2809" s="2" t="str">
        <x:v>data/raw/filings/MS_0000895421-26-000212_ms-20260630.htm</x:v>
      </x:c>
      <x:c r="M2809" s="2" t="str">
        <x:v>https://www.sec.gov/Archives/edgar/data/895421/000089542126000212/ms-20260630.htm</x:v>
      </x:c>
      <x:c r="N2809" s="2" t="str">
        <x:v>f-3855</x:v>
      </x:c>
      <x:c r="O2809" s="2" t="str"/>
      <x:c r="P2809" s="2" t="str">
        <x:v>Exact XBRL anchor</x:v>
      </x:c>
      <x:c r="Q2809" s="2" t="str">
        <x:v>Loan allowance for credit losses</x:v>
      </x:c>
      <x:c r="R2809" s="2" t="str">
        <x:v>highlighted/MS_0000895421-26-000212_ms-20260630.htm</x:v>
      </x:c>
      <x:c r="S2809" s="2" t="str"/>
      <x:c r="T2809" s="2" t="str"/>
    </x:row>
    <x:row r="2810" ht="24" customHeight="1">
      <x:c r="C2810" s="2" t="str">
        <x:v>Historical Inputs!F2810</x:v>
      </x:c>
      <x:c r="D2810" s="2" t="str">
        <x:v>MS</x:v>
      </x:c>
      <x:c r="E2810" s="2" t="str">
        <x:v>FY2024</x:v>
      </x:c>
      <x:c r="F2810" s="2" t="str">
        <x:v>nonaccrual</x:v>
      </x:c>
      <x:c r="G2810" s="2" t="str">
        <x:v>n.a.</x:v>
      </x:c>
      <x:c r="H2810" s="2" t="str">
        <x:v>USDm</x:v>
      </x:c>
      <x:c r="I2810" s="2" t="str">
        <x:v>2024-12-31</x:v>
      </x:c>
      <x:c r="J2810" s="2" t="str"/>
      <x:c r="K2810" s="2" t="str"/>
      <x:c r="L2810" s="2" t="str"/>
      <x:c r="M2810" s="2" t="str"/>
      <x:c r="N2810" s="2" t="str"/>
      <x:c r="O2810" s="2" t="str"/>
      <x:c r="P2810" s="2" t="str">
        <x:v>Not reported / unavailable</x:v>
      </x:c>
      <x:c r="Q2810" s="2" t="str">
        <x:v>Nonaccrual</x:v>
      </x:c>
      <x:c r="R2810" s="2" t="str"/>
      <x:c r="S2810" s="2" t="str"/>
      <x:c r="T2810" s="2" t="str"/>
    </x:row>
    <x:row r="2811" ht="24" customHeight="1">
      <x:c r="C2811" s="2" t="str">
        <x:v>Historical Inputs!F2811</x:v>
      </x:c>
      <x:c r="D2811" s="2" t="str">
        <x:v>MS</x:v>
      </x:c>
      <x:c r="E2811" s="2" t="str">
        <x:v>FY2024</x:v>
      </x:c>
      <x:c r="F2811" s="2" t="str">
        <x:v>cash</x:v>
      </x:c>
      <x:c r="G2811" s="2" t="n">
        <x:v>105386</x:v>
      </x:c>
      <x:c r="H2811" s="2" t="str">
        <x:v>USD</x:v>
      </x:c>
      <x:c r="I2811" s="2" t="str">
        <x:v>2024-12-31</x:v>
      </x:c>
      <x:c r="J2811" s="2" t="str">
        <x:v>2026-02-19</x:v>
      </x:c>
      <x:c r="K2811" s="2" t="str">
        <x:v>0000895421-26-000086</x:v>
      </x:c>
      <x:c r="L2811" s="2" t="str">
        <x:v>data/raw/filings/MS_0000895421-26-000086_ms-20251231.htm</x:v>
      </x:c>
      <x:c r="M2811" s="2" t="str">
        <x:v>https://www.sec.gov/Archives/edgar/data/895421/000089542126000086/ms-20251231.htm</x:v>
      </x:c>
      <x:c r="N2811" s="2" t="str">
        <x:v>f-579</x:v>
      </x:c>
      <x:c r="O2811" s="2" t="str"/>
      <x:c r="P2811" s="2" t="str">
        <x:v>Exact XBRL anchor</x:v>
      </x:c>
      <x:c r="Q2811" s="2" t="str">
        <x:v>Cash and Cash Equivalents, at Carrying Value</x:v>
      </x:c>
      <x:c r="R2811" s="2" t="str">
        <x:v>highlighted/MS_0000895421-26-000086_ms-20251231.htm</x:v>
      </x:c>
      <x:c r="S2811" s="2" t="str"/>
      <x:c r="T2811" s="2" t="str"/>
    </x:row>
    <x:row r="2812" ht="24" customHeight="1">
      <x:c r="C2812" s="2" t="str">
        <x:v>Historical Inputs!F2812</x:v>
      </x:c>
      <x:c r="D2812" s="2" t="str">
        <x:v>MS</x:v>
      </x:c>
      <x:c r="E2812" s="2" t="str">
        <x:v>FY2024</x:v>
      </x:c>
      <x:c r="F2812" s="2" t="str">
        <x:v>aoci</x:v>
      </x:c>
      <x:c r="G2812" s="2" t="n">
        <x:v>-6814</x:v>
      </x:c>
      <x:c r="H2812" s="2" t="str">
        <x:v>USD</x:v>
      </x:c>
      <x:c r="I2812" s="2" t="str">
        <x:v>2024-12-31</x:v>
      </x:c>
      <x:c r="J2812" s="2" t="str">
        <x:v>2026-02-19</x:v>
      </x:c>
      <x:c r="K2812" s="2" t="str">
        <x:v>0000895421-26-000086</x:v>
      </x:c>
      <x:c r="L2812" s="2" t="str">
        <x:v>data/raw/filings/MS_0000895421-26-000086_ms-20251231.htm</x:v>
      </x:c>
      <x:c r="M2812" s="2" t="str">
        <x:v>https://www.sec.gov/Archives/edgar/data/895421/000089542126000086/ms-20251231.htm</x:v>
      </x:c>
      <x:c r="N2812" s="2" t="str">
        <x:v>f-300</x:v>
      </x:c>
      <x:c r="O2812" s="2" t="str"/>
      <x:c r="P2812" s="2" t="str">
        <x:v>Exact XBRL anchor</x:v>
      </x:c>
      <x:c r="Q2812" s="2" t="str">
        <x:v>Accumulated Other Comprehensive Income (Loss), Net of Tax</x:v>
      </x:c>
      <x:c r="R2812" s="2" t="str">
        <x:v>highlighted/MS_0000895421-26-000086_ms-20251231.htm</x:v>
      </x:c>
      <x:c r="S2812" s="2" t="str"/>
      <x:c r="T2812" s="2" t="str"/>
    </x:row>
    <x:row r="2813" ht="24" customHeight="1">
      <x:c r="C2813" s="2" t="str">
        <x:v>Historical Inputs!F2813</x:v>
      </x:c>
      <x:c r="D2813" s="2" t="str">
        <x:v>MS</x:v>
      </x:c>
      <x:c r="E2813" s="2" t="str">
        <x:v>FY2024</x:v>
      </x:c>
      <x:c r="F2813" s="2" t="str">
        <x:v>nii</x:v>
      </x:c>
      <x:c r="G2813" s="2" t="n">
        <x:v>8611</x:v>
      </x:c>
      <x:c r="H2813" s="2" t="str">
        <x:v>USD</x:v>
      </x:c>
      <x:c r="I2813" s="2" t="str">
        <x:v>2024-12-31</x:v>
      </x:c>
      <x:c r="J2813" s="2" t="str">
        <x:v>2026-02-19</x:v>
      </x:c>
      <x:c r="K2813" s="2" t="str">
        <x:v>0000895421-26-000086</x:v>
      </x:c>
      <x:c r="L2813" s="2" t="str">
        <x:v>data/raw/filings/MS_0000895421-26-000086_ms-20251231.htm</x:v>
      </x:c>
      <x:c r="M2813" s="2" t="str">
        <x:v>https://www.sec.gov/Archives/edgar/data/895421/000089542126000086/ms-20251231.htm</x:v>
      </x:c>
      <x:c r="N2813" s="2" t="str">
        <x:v>f-5936</x:v>
      </x:c>
      <x:c r="O2813" s="2" t="str"/>
      <x:c r="P2813" s="2" t="str">
        <x:v>Exact XBRL anchor</x:v>
      </x:c>
      <x:c r="Q2813" s="2" t="str">
        <x:v>Interest Income (Expense), Net</x:v>
      </x:c>
      <x:c r="R2813" s="2" t="str">
        <x:v>highlighted/MS_0000895421-26-000086_ms-20251231.htm</x:v>
      </x:c>
      <x:c r="S2813" s="2" t="str"/>
      <x:c r="T2813" s="2" t="str"/>
    </x:row>
    <x:row r="2814" ht="24" customHeight="1">
      <x:c r="C2814" s="2" t="str">
        <x:v>Historical Inputs!F2814</x:v>
      </x:c>
      <x:c r="D2814" s="2" t="str">
        <x:v>MS</x:v>
      </x:c>
      <x:c r="E2814" s="2" t="str">
        <x:v>FY2024</x:v>
      </x:c>
      <x:c r="F2814" s="2" t="str">
        <x:v>noninterest_income</x:v>
      </x:c>
      <x:c r="G2814" s="2" t="n">
        <x:v>53150</x:v>
      </x:c>
      <x:c r="H2814" s="2" t="str">
        <x:v>USD</x:v>
      </x:c>
      <x:c r="I2814" s="2" t="str">
        <x:v>2024-12-31</x:v>
      </x:c>
      <x:c r="J2814" s="2" t="str">
        <x:v>2026-02-19</x:v>
      </x:c>
      <x:c r="K2814" s="2" t="str">
        <x:v>0000895421-26-000086</x:v>
      </x:c>
      <x:c r="L2814" s="2" t="str">
        <x:v>data/raw/filings/MS_0000895421-26-000086_ms-20251231.htm</x:v>
      </x:c>
      <x:c r="M2814" s="2" t="str">
        <x:v>https://www.sec.gov/Archives/edgar/data/895421/000089542126000086/ms-20251231.htm</x:v>
      </x:c>
      <x:c r="N2814" s="2" t="str">
        <x:v>f-5921</x:v>
      </x:c>
      <x:c r="O2814" s="2" t="str"/>
      <x:c r="P2814" s="2" t="str">
        <x:v>Exact XBRL anchor</x:v>
      </x:c>
      <x:c r="Q2814" s="2" t="str">
        <x:v>Noninterest Income</x:v>
      </x:c>
      <x:c r="R2814" s="2" t="str">
        <x:v>highlighted/MS_0000895421-26-000086_ms-20251231.htm</x:v>
      </x:c>
      <x:c r="S2814" s="2" t="str"/>
      <x:c r="T2814" s="2" t="str"/>
    </x:row>
    <x:row r="2815" ht="24" customHeight="1">
      <x:c r="C2815" s="2" t="str">
        <x:v>Historical Inputs!F2815</x:v>
      </x:c>
      <x:c r="D2815" s="2" t="str">
        <x:v>MS</x:v>
      </x:c>
      <x:c r="E2815" s="2" t="str">
        <x:v>FY2024</x:v>
      </x:c>
      <x:c r="F2815" s="2" t="str">
        <x:v>revenue_reported</x:v>
      </x:c>
      <x:c r="G2815" s="2" t="n">
        <x:v>61761</x:v>
      </x:c>
      <x:c r="H2815" s="2" t="str">
        <x:v>USD</x:v>
      </x:c>
      <x:c r="I2815" s="2" t="str">
        <x:v>2024-12-31</x:v>
      </x:c>
      <x:c r="J2815" s="2" t="str">
        <x:v>2026-02-19</x:v>
      </x:c>
      <x:c r="K2815" s="2" t="str">
        <x:v>0000895421-26-000086</x:v>
      </x:c>
      <x:c r="L2815" s="2" t="str">
        <x:v>data/raw/filings/MS_0000895421-26-000086_ms-20251231.htm</x:v>
      </x:c>
      <x:c r="M2815" s="2" t="str">
        <x:v>https://www.sec.gov/Archives/edgar/data/895421/000089542126000086/ms-20251231.htm</x:v>
      </x:c>
      <x:c r="N2815" s="2" t="str">
        <x:v>f-6145</x:v>
      </x:c>
      <x:c r="O2815" s="2" t="str"/>
      <x:c r="P2815" s="2" t="str">
        <x:v>Exact XBRL anchor</x:v>
      </x:c>
      <x:c r="Q2815" s="2" t="str">
        <x:v>Revenues, Net of Interest Expense</x:v>
      </x:c>
      <x:c r="R2815" s="2" t="str">
        <x:v>highlighted/MS_0000895421-26-000086_ms-20251231.htm</x:v>
      </x:c>
      <x:c r="S2815" s="2" t="str"/>
      <x:c r="T2815" s="2" t="str"/>
    </x:row>
    <x:row r="2816" ht="24" customHeight="1">
      <x:c r="C2816" s="2" t="str">
        <x:v>Historical Inputs!F2816</x:v>
      </x:c>
      <x:c r="D2816" s="2" t="str">
        <x:v>MS</x:v>
      </x:c>
      <x:c r="E2816" s="2" t="str">
        <x:v>FY2024</x:v>
      </x:c>
      <x:c r="F2816" s="2" t="str">
        <x:v>opex</x:v>
      </x:c>
      <x:c r="G2816" s="2" t="n">
        <x:v>43901</x:v>
      </x:c>
      <x:c r="H2816" s="2" t="str">
        <x:v>USD</x:v>
      </x:c>
      <x:c r="I2816" s="2" t="str">
        <x:v>2024-12-31</x:v>
      </x:c>
      <x:c r="J2816" s="2" t="str">
        <x:v>2026-02-19</x:v>
      </x:c>
      <x:c r="K2816" s="2" t="str">
        <x:v>0000895421-26-000086</x:v>
      </x:c>
      <x:c r="L2816" s="2" t="str">
        <x:v>data/raw/filings/MS_0000895421-26-000086_ms-20251231.htm</x:v>
      </x:c>
      <x:c r="M2816" s="2" t="str">
        <x:v>https://www.sec.gov/Archives/edgar/data/895421/000089542126000086/ms-20251231.htm</x:v>
      </x:c>
      <x:c r="N2816" s="2" t="str">
        <x:v>f-5961</x:v>
      </x:c>
      <x:c r="O2816" s="2" t="str"/>
      <x:c r="P2816" s="2" t="str">
        <x:v>Exact XBRL anchor</x:v>
      </x:c>
      <x:c r="Q2816" s="2" t="str">
        <x:v>Noninterest Expense</x:v>
      </x:c>
      <x:c r="R2816" s="2" t="str">
        <x:v>highlighted/MS_0000895421-26-000086_ms-20251231.htm</x:v>
      </x:c>
      <x:c r="S2816" s="2" t="str"/>
      <x:c r="T2816" s="2" t="str"/>
    </x:row>
    <x:row r="2817" ht="24" customHeight="1">
      <x:c r="C2817" s="2" t="str">
        <x:v>Historical Inputs!F2817</x:v>
      </x:c>
      <x:c r="D2817" s="2" t="str">
        <x:v>MS</x:v>
      </x:c>
      <x:c r="E2817" s="2" t="str">
        <x:v>FY2024</x:v>
      </x:c>
      <x:c r="F2817" s="2" t="str">
        <x:v>provision</x:v>
      </x:c>
      <x:c r="G2817" s="2" t="str">
        <x:v>n.a.</x:v>
      </x:c>
      <x:c r="H2817" s="2" t="str">
        <x:v>USDm</x:v>
      </x:c>
      <x:c r="I2817" s="2" t="str">
        <x:v>2024-12-31</x:v>
      </x:c>
      <x:c r="J2817" s="2" t="str"/>
      <x:c r="K2817" s="2" t="str"/>
      <x:c r="L2817" s="2" t="str"/>
      <x:c r="M2817" s="2" t="str"/>
      <x:c r="N2817" s="2" t="str"/>
      <x:c r="O2817" s="2" t="str"/>
      <x:c r="P2817" s="2" t="str">
        <x:v>Not reported / unavailable</x:v>
      </x:c>
      <x:c r="Q2817" s="2" t="str">
        <x:v>Provision for credit losses</x:v>
      </x:c>
      <x:c r="R2817" s="2" t="str"/>
      <x:c r="S2817" s="2" t="str"/>
      <x:c r="T2817" s="2" t="str"/>
    </x:row>
    <x:row r="2818" ht="24" customHeight="1">
      <x:c r="C2818" s="2" t="str">
        <x:v>Historical Inputs!F2818</x:v>
      </x:c>
      <x:c r="D2818" s="2" t="str">
        <x:v>MS</x:v>
      </x:c>
      <x:c r="E2818" s="2" t="str">
        <x:v>FY2024</x:v>
      </x:c>
      <x:c r="F2818" s="2" t="str">
        <x:v>pretax</x:v>
      </x:c>
      <x:c r="G2818" s="2" t="n">
        <x:v>17596</x:v>
      </x:c>
      <x:c r="H2818" s="2" t="str">
        <x:v>USD</x:v>
      </x:c>
      <x:c r="I2818" s="2" t="str">
        <x:v>2024-12-31</x:v>
      </x:c>
      <x:c r="J2818" s="2" t="str">
        <x:v>2026-02-19</x:v>
      </x:c>
      <x:c r="K2818" s="2" t="str">
        <x:v>0000895421-26-000086</x:v>
      </x:c>
      <x:c r="L2818" s="2" t="str">
        <x:v>data/raw/filings/MS_0000895421-26-000086_ms-20251231.htm</x:v>
      </x:c>
      <x:c r="M2818" s="2" t="str">
        <x:v>https://www.sec.gov/Archives/edgar/data/895421/000089542126000086/ms-20251231.htm</x:v>
      </x:c>
      <x:c r="N2818" s="2" t="str">
        <x:v>f-6155</x:v>
      </x:c>
      <x:c r="O2818" s="2" t="str"/>
      <x:c r="P2818" s="2" t="str">
        <x:v>Exact XBRL anchor</x:v>
      </x:c>
      <x:c r="Q2818" s="2" t="str">
        <x:v>Income (Loss) from Continuing Operations before Income Taxes, Noncontrolling Interest</x:v>
      </x:c>
      <x:c r="R2818" s="2" t="str">
        <x:v>highlighted/MS_0000895421-26-000086_ms-20251231.htm</x:v>
      </x:c>
      <x:c r="S2818" s="2" t="str"/>
      <x:c r="T2818" s="2" t="str"/>
    </x:row>
    <x:row r="2819" ht="24" customHeight="1">
      <x:c r="C2819" s="2" t="str">
        <x:v>Historical Inputs!F2819</x:v>
      </x:c>
      <x:c r="D2819" s="2" t="str">
        <x:v>MS</x:v>
      </x:c>
      <x:c r="E2819" s="2" t="str">
        <x:v>FY2024</x:v>
      </x:c>
      <x:c r="F2819" s="2" t="str">
        <x:v>tax</x:v>
      </x:c>
      <x:c r="G2819" s="2" t="n">
        <x:v>4067</x:v>
      </x:c>
      <x:c r="H2819" s="2" t="str">
        <x:v>USD</x:v>
      </x:c>
      <x:c r="I2819" s="2" t="str">
        <x:v>2024-12-31</x:v>
      </x:c>
      <x:c r="J2819" s="2" t="str">
        <x:v>2026-02-19</x:v>
      </x:c>
      <x:c r="K2819" s="2" t="str">
        <x:v>0000895421-26-000086</x:v>
      </x:c>
      <x:c r="L2819" s="2" t="str">
        <x:v>data/raw/filings/MS_0000895421-26-000086_ms-20251231.htm</x:v>
      </x:c>
      <x:c r="M2819" s="2" t="str">
        <x:v>https://www.sec.gov/Archives/edgar/data/895421/000089542126000086/ms-20251231.htm</x:v>
      </x:c>
      <x:c r="N2819" s="2" t="str">
        <x:v>f-5971</x:v>
      </x:c>
      <x:c r="O2819" s="2" t="str"/>
      <x:c r="P2819" s="2" t="str">
        <x:v>Exact XBRL anchor</x:v>
      </x:c>
      <x:c r="Q2819" s="2" t="str">
        <x:v>Income Tax Expense (Benefit)</x:v>
      </x:c>
      <x:c r="R2819" s="2" t="str">
        <x:v>highlighted/MS_0000895421-26-000086_ms-20251231.htm</x:v>
      </x:c>
      <x:c r="S2819" s="2" t="str"/>
      <x:c r="T2819" s="2" t="str"/>
    </x:row>
    <x:row r="2820" ht="24" customHeight="1">
      <x:c r="C2820" s="2" t="str">
        <x:v>Historical Inputs!F2820</x:v>
      </x:c>
      <x:c r="D2820" s="2" t="str">
        <x:v>MS</x:v>
      </x:c>
      <x:c r="E2820" s="2" t="str">
        <x:v>FY2024</x:v>
      </x:c>
      <x:c r="F2820" s="2" t="str">
        <x:v>net_income</x:v>
      </x:c>
      <x:c r="G2820" s="2" t="n">
        <x:v>13390</x:v>
      </x:c>
      <x:c r="H2820" s="2" t="str">
        <x:v>USD</x:v>
      </x:c>
      <x:c r="I2820" s="2" t="str">
        <x:v>2024-12-31</x:v>
      </x:c>
      <x:c r="J2820" s="2" t="str">
        <x:v>2026-02-19</x:v>
      </x:c>
      <x:c r="K2820" s="2" t="str">
        <x:v>0000895421-26-000086</x:v>
      </x:c>
      <x:c r="L2820" s="2" t="str">
        <x:v>data/raw/filings/MS_0000895421-26-000086_ms-20251231.htm</x:v>
      </x:c>
      <x:c r="M2820" s="2" t="str">
        <x:v>https://www.sec.gov/Archives/edgar/data/895421/000089542126000086/ms-20251231.htm</x:v>
      </x:c>
      <x:c r="N2820" s="2" t="str">
        <x:v>f-5986</x:v>
      </x:c>
      <x:c r="O2820" s="2" t="str"/>
      <x:c r="P2820" s="2" t="str">
        <x:v>Exact XBRL anchor</x:v>
      </x:c>
      <x:c r="Q2820" s="2" t="str">
        <x:v>Net Income (Loss) Attributable to Parent</x:v>
      </x:c>
      <x:c r="R2820" s="2" t="str">
        <x:v>highlighted/MS_0000895421-26-000086_ms-20251231.htm</x:v>
      </x:c>
      <x:c r="S2820" s="2" t="str"/>
      <x:c r="T2820" s="2" t="str"/>
    </x:row>
    <x:row r="2821" ht="24" customHeight="1">
      <x:c r="C2821" s="2" t="str">
        <x:v>Historical Inputs!F2821</x:v>
      </x:c>
      <x:c r="D2821" s="2" t="str">
        <x:v>MS</x:v>
      </x:c>
      <x:c r="E2821" s="2" t="str">
        <x:v>FY2024</x:v>
      </x:c>
      <x:c r="F2821" s="2" t="str">
        <x:v>common_income</x:v>
      </x:c>
      <x:c r="G2821" s="2" t="n">
        <x:v>12800</x:v>
      </x:c>
      <x:c r="H2821" s="2" t="str">
        <x:v>USD</x:v>
      </x:c>
      <x:c r="I2821" s="2" t="str">
        <x:v>2024-12-31</x:v>
      </x:c>
      <x:c r="J2821" s="2" t="str">
        <x:v>2026-02-19</x:v>
      </x:c>
      <x:c r="K2821" s="2" t="str">
        <x:v>0000895421-26-000086</x:v>
      </x:c>
      <x:c r="L2821" s="2" t="str">
        <x:v>data/raw/filings/MS_0000895421-26-000086_ms-20251231.htm</x:v>
      </x:c>
      <x:c r="M2821" s="2" t="str">
        <x:v>https://www.sec.gov/Archives/edgar/data/895421/000089542126000086/ms-20251231.htm</x:v>
      </x:c>
      <x:c r="N2821" s="2" t="str">
        <x:v>f-168</x:v>
      </x:c>
      <x:c r="O2821" s="2" t="str"/>
      <x:c r="P2821" s="2" t="str">
        <x:v>Exact XBRL anchor</x:v>
      </x:c>
      <x:c r="Q2821" s="2" t="str">
        <x:v>Net Income (Loss) Available to Common Stockholders, Basic</x:v>
      </x:c>
      <x:c r="R2821" s="2" t="str">
        <x:v>highlighted/MS_0000895421-26-000086_ms-20251231.htm</x:v>
      </x:c>
      <x:c r="S2821" s="2" t="str"/>
      <x:c r="T2821" s="2" t="str"/>
    </x:row>
    <x:row r="2822" ht="24" customHeight="1">
      <x:c r="C2822" s="2" t="str">
        <x:v>Historical Inputs!F2822</x:v>
      </x:c>
      <x:c r="D2822" s="2" t="str">
        <x:v>MS</x:v>
      </x:c>
      <x:c r="E2822" s="2" t="str">
        <x:v>FY2024</x:v>
      </x:c>
      <x:c r="F2822" s="2" t="str">
        <x:v>preferred_div</x:v>
      </x:c>
      <x:c r="G2822" s="2" t="n">
        <x:v>590</x:v>
      </x:c>
      <x:c r="H2822" s="2" t="str">
        <x:v>USD</x:v>
      </x:c>
      <x:c r="I2822" s="2" t="str">
        <x:v>2024-12-31</x:v>
      </x:c>
      <x:c r="J2822" s="2" t="str">
        <x:v>2026-02-19</x:v>
      </x:c>
      <x:c r="K2822" s="2" t="str">
        <x:v>0000895421-26-000086</x:v>
      </x:c>
      <x:c r="L2822" s="2" t="str">
        <x:v>data/raw/filings/MS_0000895421-26-000086_ms-20251231.htm</x:v>
      </x:c>
      <x:c r="M2822" s="2" t="str">
        <x:v>https://www.sec.gov/Archives/edgar/data/895421/000089542126000086/ms-20251231.htm</x:v>
      </x:c>
      <x:c r="N2822" s="2" t="str">
        <x:v>f-4992</x:v>
      </x:c>
      <x:c r="O2822" s="2" t="str"/>
      <x:c r="P2822" s="2" t="str">
        <x:v>Exact XBRL anchor</x:v>
      </x:c>
      <x:c r="Q2822" s="2" t="str">
        <x:v>Dividends, Preferred Stock</x:v>
      </x:c>
      <x:c r="R2822" s="2" t="str">
        <x:v>highlighted/MS_0000895421-26-000086_ms-20251231.htm</x:v>
      </x:c>
      <x:c r="S2822" s="2" t="str"/>
      <x:c r="T2822" s="2" t="str"/>
    </x:row>
    <x:row r="2823" ht="24" customHeight="1">
      <x:c r="C2823" s="2" t="str">
        <x:v>Historical Inputs!F2823</x:v>
      </x:c>
      <x:c r="D2823" s="2" t="str">
        <x:v>MS</x:v>
      </x:c>
      <x:c r="E2823" s="2" t="str">
        <x:v>FY2024</x:v>
      </x:c>
      <x:c r="F2823" s="2" t="str">
        <x:v>eps</x:v>
      </x:c>
      <x:c r="G2823" s="2" t="n">
        <x:v>7.95</x:v>
      </x:c>
      <x:c r="H2823" s="2" t="str">
        <x:v>USD/shares</x:v>
      </x:c>
      <x:c r="I2823" s="2" t="str">
        <x:v>2024-12-31</x:v>
      </x:c>
      <x:c r="J2823" s="2" t="str">
        <x:v>2026-02-19</x:v>
      </x:c>
      <x:c r="K2823" s="2" t="str">
        <x:v>0000895421-26-000086</x:v>
      </x:c>
      <x:c r="L2823" s="2" t="str">
        <x:v>data/raw/filings/MS_0000895421-26-000086_ms-20251231.htm</x:v>
      </x:c>
      <x:c r="M2823" s="2" t="str">
        <x:v>https://www.sec.gov/Archives/edgar/data/895421/000089542126000086/ms-20251231.htm</x:v>
      </x:c>
      <x:c r="N2823" s="2" t="str">
        <x:v>f-174</x:v>
      </x:c>
      <x:c r="O2823" s="2" t="str"/>
      <x:c r="P2823" s="2" t="str">
        <x:v>Exact XBRL anchor</x:v>
      </x:c>
      <x:c r="Q2823" s="2" t="str">
        <x:v>Earnings Per Share, Diluted</x:v>
      </x:c>
      <x:c r="R2823" s="2" t="str">
        <x:v>highlighted/MS_0000895421-26-000086_ms-20251231.htm</x:v>
      </x:c>
      <x:c r="S2823" s="2" t="str"/>
      <x:c r="T2823" s="2" t="str"/>
    </x:row>
    <x:row r="2824" ht="24" customHeight="1">
      <x:c r="C2824" s="2" t="str">
        <x:v>Historical Inputs!F2824</x:v>
      </x:c>
      <x:c r="D2824" s="2" t="str">
        <x:v>MS</x:v>
      </x:c>
      <x:c r="E2824" s="2" t="str">
        <x:v>FY2024</x:v>
      </x:c>
      <x:c r="F2824" s="2" t="str">
        <x:v>shares_diluted</x:v>
      </x:c>
      <x:c r="G2824" s="2" t="n">
        <x:v>1611</x:v>
      </x:c>
      <x:c r="H2824" s="2" t="str">
        <x:v>shares</x:v>
      </x:c>
      <x:c r="I2824" s="2" t="str">
        <x:v>2024-12-31</x:v>
      </x:c>
      <x:c r="J2824" s="2" t="str">
        <x:v>2026-02-19</x:v>
      </x:c>
      <x:c r="K2824" s="2" t="str">
        <x:v>0000895421-26-000086</x:v>
      </x:c>
      <x:c r="L2824" s="2" t="str">
        <x:v>data/raw/filings/MS_0000895421-26-000086_ms-20251231.htm</x:v>
      </x:c>
      <x:c r="M2824" s="2" t="str">
        <x:v>https://www.sec.gov/Archives/edgar/data/895421/000089542126000086/ms-20251231.htm</x:v>
      </x:c>
      <x:c r="N2824" s="2" t="str">
        <x:v>f-4913</x:v>
      </x:c>
      <x:c r="O2824" s="2" t="str"/>
      <x:c r="P2824" s="2" t="str">
        <x:v>Exact XBRL anchor</x:v>
      </x:c>
      <x:c r="Q2824" s="2" t="str">
        <x:v>Weighted Average Number of Shares Outstanding, Diluted</x:v>
      </x:c>
      <x:c r="R2824" s="2" t="str">
        <x:v>highlighted/MS_0000895421-26-000086_ms-20251231.htm</x:v>
      </x:c>
      <x:c r="S2824" s="2" t="str"/>
      <x:c r="T2824" s="2" t="str"/>
    </x:row>
    <x:row r="2825" ht="24" customHeight="1">
      <x:c r="C2825" s="2" t="str">
        <x:v>Historical Inputs!F2825</x:v>
      </x:c>
      <x:c r="D2825" s="2" t="str">
        <x:v>MS</x:v>
      </x:c>
      <x:c r="E2825" s="2" t="str">
        <x:v>FY2024</x:v>
      </x:c>
      <x:c r="F2825" s="2" t="str">
        <x:v>dps</x:v>
      </x:c>
      <x:c r="G2825" s="2" t="n">
        <x:v>3.55</x:v>
      </x:c>
      <x:c r="H2825" s="2" t="str">
        <x:v>USD/shares</x:v>
      </x:c>
      <x:c r="I2825" s="2" t="str">
        <x:v>2024-12-31</x:v>
      </x:c>
      <x:c r="J2825" s="2" t="str">
        <x:v>2026-02-19</x:v>
      </x:c>
      <x:c r="K2825" s="2" t="str">
        <x:v>0000895421-26-000086</x:v>
      </x:c>
      <x:c r="L2825" s="2" t="str">
        <x:v>data/raw/filings/MS_0000895421-26-000086_ms-20251231.htm</x:v>
      </x:c>
      <x:c r="M2825" s="2" t="str">
        <x:v>https://www.sec.gov/Archives/edgar/data/895421/000089542126000086/ms-20251231.htm</x:v>
      </x:c>
      <x:c r="N2825" s="2" t="str">
        <x:v>f-4996</x:v>
      </x:c>
      <x:c r="O2825" s="2" t="str"/>
      <x:c r="P2825" s="2" t="str">
        <x:v>Exact XBRL anchor</x:v>
      </x:c>
      <x:c r="Q2825" s="2" t="str">
        <x:v>Common Stock, Dividends, Per Share, Declared</x:v>
      </x:c>
      <x:c r="R2825" s="2" t="str">
        <x:v>highlighted/MS_0000895421-26-000086_ms-20251231.htm</x:v>
      </x:c>
      <x:c r="S2825" s="2" t="str"/>
      <x:c r="T2825" s="2" t="str"/>
    </x:row>
    <x:row r="2826" ht="24" customHeight="1">
      <x:c r="C2826" s="2" t="str">
        <x:v>Historical Inputs!F2826</x:v>
      </x:c>
      <x:c r="D2826" s="2" t="str">
        <x:v>MS</x:v>
      </x:c>
      <x:c r="E2826" s="2" t="str">
        <x:v>FY2024</x:v>
      </x:c>
      <x:c r="F2826" s="2" t="str">
        <x:v>dividends</x:v>
      </x:c>
      <x:c r="G2826" s="2" t="n">
        <x:v>6138</x:v>
      </x:c>
      <x:c r="H2826" s="2" t="str">
        <x:v>USD</x:v>
      </x:c>
      <x:c r="I2826" s="2" t="str">
        <x:v>2024-12-31</x:v>
      </x:c>
      <x:c r="J2826" s="2" t="str">
        <x:v>2026-02-19</x:v>
      </x:c>
      <x:c r="K2826" s="2" t="str">
        <x:v>0000895421-26-000086</x:v>
      </x:c>
      <x:c r="L2826" s="2" t="str">
        <x:v>data/raw/filings/MS_0000895421-26-000086_ms-20251231.htm</x:v>
      </x:c>
      <x:c r="M2826" s="2" t="str">
        <x:v>https://www.sec.gov/Archives/edgar/data/895421/000089542126000086/ms-20251231.htm</x:v>
      </x:c>
      <x:c r="N2826" s="2" t="str">
        <x:v>f-510</x:v>
      </x:c>
      <x:c r="O2826" s="2" t="str"/>
      <x:c r="P2826" s="2" t="str">
        <x:v>Exact XBRL anchor</x:v>
      </x:c>
      <x:c r="Q2826" s="2" t="str">
        <x:v>Payments of Dividends</x:v>
      </x:c>
      <x:c r="R2826" s="2" t="str">
        <x:v>highlighted/MS_0000895421-26-000086_ms-20251231.htm</x:v>
      </x:c>
      <x:c r="S2826" s="2" t="str"/>
      <x:c r="T2826" s="2" t="str"/>
    </x:row>
    <x:row r="2827" ht="24" customHeight="1">
      <x:c r="C2827" s="2" t="str">
        <x:v>Historical Inputs!F2827</x:v>
      </x:c>
      <x:c r="D2827" s="2" t="str">
        <x:v>MS</x:v>
      </x:c>
      <x:c r="E2827" s="2" t="str">
        <x:v>FY2024</x:v>
      </x:c>
      <x:c r="F2827" s="2" t="str">
        <x:v>buybacks</x:v>
      </x:c>
      <x:c r="G2827" s="2" t="str">
        <x:v>n.a.</x:v>
      </x:c>
      <x:c r="H2827" s="2" t="str">
        <x:v>USDm</x:v>
      </x:c>
      <x:c r="I2827" s="2" t="str">
        <x:v>2024-12-31</x:v>
      </x:c>
      <x:c r="J2827" s="2" t="str"/>
      <x:c r="K2827" s="2" t="str"/>
      <x:c r="L2827" s="2" t="str"/>
      <x:c r="M2827" s="2" t="str"/>
      <x:c r="N2827" s="2" t="str"/>
      <x:c r="O2827" s="2" t="str"/>
      <x:c r="P2827" s="2" t="str">
        <x:v>Not reported / unavailable</x:v>
      </x:c>
      <x:c r="Q2827" s="2" t="str">
        <x:v>Common share repurchases paid</x:v>
      </x:c>
      <x:c r="R2827" s="2" t="str"/>
      <x:c r="S2827" s="2" t="str"/>
      <x:c r="T2827" s="2" t="str"/>
    </x:row>
    <x:row r="2828" ht="24" customHeight="1">
      <x:c r="C2828" s="2" t="str">
        <x:v>Historical Inputs!F2828</x:v>
      </x:c>
      <x:c r="D2828" s="2" t="str">
        <x:v>MS</x:v>
      </x:c>
      <x:c r="E2828" s="2" t="str">
        <x:v>FY2024</x:v>
      </x:c>
      <x:c r="F2828" s="2" t="str">
        <x:v>chargeoffs</x:v>
      </x:c>
      <x:c r="G2828" s="2" t="str">
        <x:v>n.a.</x:v>
      </x:c>
      <x:c r="H2828" s="2" t="str">
        <x:v>USDm</x:v>
      </x:c>
      <x:c r="I2828" s="2" t="str">
        <x:v>2024-12-31</x:v>
      </x:c>
      <x:c r="J2828" s="2" t="str"/>
      <x:c r="K2828" s="2" t="str"/>
      <x:c r="L2828" s="2" t="str"/>
      <x:c r="M2828" s="2" t="str"/>
      <x:c r="N2828" s="2" t="str"/>
      <x:c r="O2828" s="2" t="str"/>
      <x:c r="P2828" s="2" t="str">
        <x:v>Not reported / unavailable</x:v>
      </x:c>
      <x:c r="Q2828" s="2" t="str">
        <x:v>Gross loan charge-offs</x:v>
      </x:c>
      <x:c r="R2828" s="2" t="str"/>
      <x:c r="S2828" s="2" t="str"/>
      <x:c r="T2828" s="2" t="str"/>
    </x:row>
    <x:row r="2829" ht="24" customHeight="1">
      <x:c r="C2829" s="2" t="str">
        <x:v>Historical Inputs!F2829</x:v>
      </x:c>
      <x:c r="D2829" s="2" t="str">
        <x:v>MS</x:v>
      </x:c>
      <x:c r="E2829" s="2" t="str">
        <x:v>FY2024</x:v>
      </x:c>
      <x:c r="F2829" s="2" t="str">
        <x:v>recoveries</x:v>
      </x:c>
      <x:c r="G2829" s="2" t="str">
        <x:v>n.a.</x:v>
      </x:c>
      <x:c r="H2829" s="2" t="str">
        <x:v>USDm</x:v>
      </x:c>
      <x:c r="I2829" s="2" t="str">
        <x:v>2024-12-31</x:v>
      </x:c>
      <x:c r="J2829" s="2" t="str"/>
      <x:c r="K2829" s="2" t="str"/>
      <x:c r="L2829" s="2" t="str"/>
      <x:c r="M2829" s="2" t="str"/>
      <x:c r="N2829" s="2" t="str"/>
      <x:c r="O2829" s="2" t="str"/>
      <x:c r="P2829" s="2" t="str">
        <x:v>Not reported / unavailable</x:v>
      </x:c>
      <x:c r="Q2829" s="2" t="str">
        <x:v>Loan recoveries</x:v>
      </x:c>
      <x:c r="R2829" s="2" t="str"/>
      <x:c r="S2829" s="2" t="str"/>
      <x:c r="T2829" s="2" t="str"/>
    </x:row>
    <x:row r="2830" ht="24" customHeight="1">
      <x:c r="C2830" s="2" t="str">
        <x:v>Historical Inputs!F2830</x:v>
      </x:c>
      <x:c r="D2830" s="2" t="str">
        <x:v>MS</x:v>
      </x:c>
      <x:c r="E2830" s="2" t="str">
        <x:v>FY2024</x:v>
      </x:c>
      <x:c r="F2830" s="2" t="str">
        <x:v>rwa</x:v>
      </x:c>
      <x:c r="G2830" s="2" t="n">
        <x:v>471834</x:v>
      </x:c>
      <x:c r="H2830" s="2" t="str">
        <x:v>USD</x:v>
      </x:c>
      <x:c r="I2830" s="2" t="str">
        <x:v>2024-12-31</x:v>
      </x:c>
      <x:c r="J2830" s="2" t="str">
        <x:v>2026-02-19</x:v>
      </x:c>
      <x:c r="K2830" s="2" t="str">
        <x:v>0000895421-26-000086</x:v>
      </x:c>
      <x:c r="L2830" s="2" t="str">
        <x:v>data/raw/filings/MS_0000895421-26-000086_ms-20251231.htm</x:v>
      </x:c>
      <x:c r="M2830" s="2" t="str">
        <x:v>https://www.sec.gov/Archives/edgar/data/895421/000089542126000086/ms-20251231.htm</x:v>
      </x:c>
      <x:c r="N2830" s="2" t="str">
        <x:v>f-4703</x:v>
      </x:c>
      <x:c r="O2830" s="2" t="str"/>
      <x:c r="P2830" s="2" t="str">
        <x:v>Exact XBRL anchor</x:v>
      </x:c>
      <x:c r="Q2830" s="2" t="str">
        <x:v>Banking Regulation, Risk-Weighted Assets, Actual</x:v>
      </x:c>
      <x:c r="R2830" s="2" t="str">
        <x:v>highlighted/MS_0000895421-26-000086_ms-20251231.htm</x:v>
      </x:c>
      <x:c r="S2830" s="2" t="str"/>
      <x:c r="T2830" s="2" t="str"/>
    </x:row>
    <x:row r="2831" ht="24" customHeight="1">
      <x:c r="C2831" s="2" t="str">
        <x:v>Historical Inputs!F2831</x:v>
      </x:c>
      <x:c r="D2831" s="2" t="str">
        <x:v>MS</x:v>
      </x:c>
      <x:c r="E2831" s="2" t="str">
        <x:v>FY2024</x:v>
      </x:c>
      <x:c r="F2831" s="2" t="str">
        <x:v>cet1_reported</x:v>
      </x:c>
      <x:c r="G2831" s="2" t="n">
        <x:v>0.159</x:v>
      </x:c>
      <x:c r="H2831" s="2" t="str">
        <x:v>pure</x:v>
      </x:c>
      <x:c r="I2831" s="2" t="str">
        <x:v>2024-12-31</x:v>
      </x:c>
      <x:c r="J2831" s="2" t="str">
        <x:v>2026-02-19</x:v>
      </x:c>
      <x:c r="K2831" s="2" t="str">
        <x:v>0000895421-26-000086</x:v>
      </x:c>
      <x:c r="L2831" s="2" t="str">
        <x:v>data/raw/filings/MS_0000895421-26-000086_ms-20251231.htm</x:v>
      </x:c>
      <x:c r="M2831" s="2" t="str">
        <x:v>https://www.sec.gov/Archives/edgar/data/895421/000089542126000086/ms-20251231.htm</x:v>
      </x:c>
      <x:c r="N2831" s="2" t="str"/>
      <x:c r="O2831" s="2" t="str"/>
      <x:c r="P2831" s="2" t="str">
        <x:v>Structured source retained; exact visible anchor requires review</x:v>
      </x:c>
      <x:c r="Q2831" s="2" t="str">
        <x:v>Banking Regulation, Common Equity Tier One Risk-Based Capital Ratio, Actual</x:v>
      </x:c>
      <x:c r="R2831" s="2" t="str"/>
      <x:c r="S2831" s="2" t="str"/>
      <x:c r="T2831" s="2" t="str"/>
    </x:row>
    <x:row r="2832" ht="24" customHeight="1">
      <x:c r="C2832" s="2" t="str">
        <x:v>Historical Inputs!F2832</x:v>
      </x:c>
      <x:c r="D2832" s="2" t="str">
        <x:v>MS</x:v>
      </x:c>
      <x:c r="E2832" s="2" t="str">
        <x:v>FY2024</x:v>
      </x:c>
      <x:c r="F2832" s="2" t="str">
        <x:v>nim_reported</x:v>
      </x:c>
      <x:c r="G2832" s="2" t="str">
        <x:v>n.a.</x:v>
      </x:c>
      <x:c r="H2832" s="2" t="str">
        <x:v>%</x:v>
      </x:c>
      <x:c r="I2832" s="2" t="str">
        <x:v>2024-12-31</x:v>
      </x:c>
      <x:c r="J2832" s="2" t="str"/>
      <x:c r="K2832" s="2" t="str"/>
      <x:c r="L2832" s="2" t="str"/>
      <x:c r="M2832" s="2" t="str"/>
      <x:c r="N2832" s="2" t="str"/>
      <x:c r="O2832" s="2" t="str"/>
      <x:c r="P2832" s="2" t="str">
        <x:v>Not reported / unavailable</x:v>
      </x:c>
      <x:c r="Q2832" s="2" t="str">
        <x:v>Issuer reported net interest margin</x:v>
      </x:c>
      <x:c r="R2832" s="2" t="str"/>
      <x:c r="S2832" s="2" t="str"/>
      <x:c r="T2832" s="2" t="str"/>
    </x:row>
    <x:row r="2833" ht="24" customHeight="1">
      <x:c r="C2833" s="2" t="str">
        <x:v>Historical Inputs!F2833</x:v>
      </x:c>
      <x:c r="D2833" s="2" t="str">
        <x:v>MS</x:v>
      </x:c>
      <x:c r="E2833" s="2" t="str">
        <x:v>FY2024</x:v>
      </x:c>
      <x:c r="F2833" s="2" t="str">
        <x:v>bvps_reported</x:v>
      </x:c>
      <x:c r="G2833" s="2" t="n">
        <x:v>58.98</x:v>
      </x:c>
      <x:c r="H2833" s="2" t="str">
        <x:v>USD/shares</x:v>
      </x:c>
      <x:c r="I2833" s="2" t="str">
        <x:v>2024-12-31</x:v>
      </x:c>
      <x:c r="J2833" s="2" t="str">
        <x:v>2025-02-21</x:v>
      </x:c>
      <x:c r="K2833" s="2" t="str">
        <x:v>0000895421-25-000304</x:v>
      </x:c>
      <x:c r="L2833" s="2" t="str">
        <x:v>data/raw/filings/MS_0000895421-25-000304_ms-20241231.htm</x:v>
      </x:c>
      <x:c r="M2833" s="2" t="str">
        <x:v>https://www.sec.gov/Archives/edgar/data/895421/000089542125000304/ms-20241231.htm</x:v>
      </x:c>
      <x:c r="N2833" s="2" t="str"/>
      <x:c r="O2833" s="2" t="str"/>
      <x:c r="P2833" s="2" t="str">
        <x:v>Exact selected original table text</x:v>
      </x:c>
      <x:c r="Q2833" s="2" t="str">
        <x:v>Reported common book value per share</x:v>
      </x:c>
      <x:c r="R2833" s="2" t="str">
        <x:v>highlighted/MS_0000895421-25-000304_ms-20241231.htm</x:v>
      </x:c>
      <x:c r="S2833" s="2" t="str"/>
      <x:c r="T2833" s="2" t="str"/>
    </x:row>
    <x:row r="2834" ht="24" customHeight="1">
      <x:c r="C2834" s="2" t="str">
        <x:v>Historical Inputs!F2834</x:v>
      </x:c>
      <x:c r="D2834" s="2" t="str">
        <x:v>MS</x:v>
      </x:c>
      <x:c r="E2834" s="2" t="str">
        <x:v>FY2024</x:v>
      </x:c>
      <x:c r="F2834" s="2" t="str">
        <x:v>tbvps_reported</x:v>
      </x:c>
      <x:c r="G2834" s="2" t="n">
        <x:v>44.57</x:v>
      </x:c>
      <x:c r="H2834" s="2" t="str">
        <x:v>USD/shares</x:v>
      </x:c>
      <x:c r="I2834" s="2" t="str">
        <x:v>2024-12-31</x:v>
      </x:c>
      <x:c r="J2834" s="2" t="str">
        <x:v>2025-02-21</x:v>
      </x:c>
      <x:c r="K2834" s="2" t="str">
        <x:v>0000895421-25-000304</x:v>
      </x:c>
      <x:c r="L2834" s="2" t="str">
        <x:v>data/raw/filings/MS_0000895421-25-000304_ms-20241231.htm</x:v>
      </x:c>
      <x:c r="M2834" s="2" t="str">
        <x:v>https://www.sec.gov/Archives/edgar/data/895421/000089542125000304/ms-20241231.htm</x:v>
      </x:c>
      <x:c r="N2834" s="2" t="str"/>
      <x:c r="O2834" s="2" t="str"/>
      <x:c r="P2834" s="2" t="str">
        <x:v>Exact selected original table text</x:v>
      </x:c>
      <x:c r="Q2834" s="2" t="str">
        <x:v>Reported tangible book value per share</x:v>
      </x:c>
      <x:c r="R2834" s="2" t="str">
        <x:v>highlighted/MS_0000895421-25-000304_ms-20241231.htm</x:v>
      </x:c>
      <x:c r="S2834" s="2" t="str"/>
      <x:c r="T2834" s="2" t="str"/>
    </x:row>
    <x:row r="2835" ht="24" customHeight="1">
      <x:c r="C2835" s="2" t="str">
        <x:v>Historical Inputs!F2835</x:v>
      </x:c>
      <x:c r="D2835" s="2" t="str">
        <x:v>MS</x:v>
      </x:c>
      <x:c r="E2835" s="2" t="str">
        <x:v>FY2024</x:v>
      </x:c>
      <x:c r="F2835" s="2" t="str">
        <x:v>tce_reported</x:v>
      </x:c>
      <x:c r="G2835" s="2" t="str">
        <x:v>n.a.</x:v>
      </x:c>
      <x:c r="H2835" s="2" t="str">
        <x:v>USDm</x:v>
      </x:c>
      <x:c r="I2835" s="2" t="str">
        <x:v>2024-12-31</x:v>
      </x:c>
      <x:c r="J2835" s="2" t="str"/>
      <x:c r="K2835" s="2" t="str"/>
      <x:c r="L2835" s="2" t="str"/>
      <x:c r="M2835" s="2" t="str"/>
      <x:c r="N2835" s="2" t="str"/>
      <x:c r="O2835" s="2" t="str"/>
      <x:c r="P2835" s="2" t="str">
        <x:v>Not reported / unavailable</x:v>
      </x:c>
      <x:c r="Q2835" s="2" t="str">
        <x:v>Reported tangible common equity</x:v>
      </x:c>
      <x:c r="R2835" s="2" t="str"/>
      <x:c r="S2835" s="2" t="str"/>
      <x:c r="T2835" s="2" t="str"/>
    </x:row>
    <x:row r="2836" ht="24" customHeight="1">
      <x:c r="C2836" s="2" t="str">
        <x:v>Historical Inputs!F2836</x:v>
      </x:c>
      <x:c r="D2836" s="2" t="str">
        <x:v>MS</x:v>
      </x:c>
      <x:c r="E2836" s="2" t="str">
        <x:v>FY2025</x:v>
      </x:c>
      <x:c r="F2836" s="2" t="str">
        <x:v>assets</x:v>
      </x:c>
      <x:c r="G2836" s="2" t="n">
        <x:v>1420270</x:v>
      </x:c>
      <x:c r="H2836" s="2" t="str">
        <x:v>USD</x:v>
      </x:c>
      <x:c r="I2836" s="2" t="str">
        <x:v>2025-12-31</x:v>
      </x:c>
      <x:c r="J2836" s="2" t="str">
        <x:v>2026-08-04</x:v>
      </x:c>
      <x:c r="K2836" s="2" t="str">
        <x:v>0000895421-26-000212</x:v>
      </x:c>
      <x:c r="L2836" s="2" t="str">
        <x:v>data/raw/filings/MS_0000895421-26-000212_ms-20260630.htm</x:v>
      </x:c>
      <x:c r="M2836" s="2" t="str">
        <x:v>https://www.sec.gov/Archives/edgar/data/895421/000089542126000212/ms-20260630.htm</x:v>
      </x:c>
      <x:c r="N2836" s="2" t="str">
        <x:v>f-5686</x:v>
      </x:c>
      <x:c r="O2836" s="2" t="str"/>
      <x:c r="P2836" s="2" t="str">
        <x:v>Exact XBRL anchor</x:v>
      </x:c>
      <x:c r="Q2836" s="2" t="str">
        <x:v>Assets</x:v>
      </x:c>
      <x:c r="R2836" s="2" t="str">
        <x:v>highlighted/MS_0000895421-26-000212_ms-20260630.htm</x:v>
      </x:c>
      <x:c r="S2836" s="2" t="str"/>
      <x:c r="T2836" s="2" t="str"/>
    </x:row>
    <x:row r="2837" ht="24" customHeight="1">
      <x:c r="C2837" s="2" t="str">
        <x:v>Historical Inputs!F2837</x:v>
      </x:c>
      <x:c r="D2837" s="2" t="str">
        <x:v>MS</x:v>
      </x:c>
      <x:c r="E2837" s="2" t="str">
        <x:v>FY2025</x:v>
      </x:c>
      <x:c r="F2837" s="2" t="str">
        <x:v>liabilities</x:v>
      </x:c>
      <x:c r="G2837" s="2" t="n">
        <x:v>1307618</x:v>
      </x:c>
      <x:c r="H2837" s="2" t="str">
        <x:v>USD</x:v>
      </x:c>
      <x:c r="I2837" s="2" t="str">
        <x:v>2025-12-31</x:v>
      </x:c>
      <x:c r="J2837" s="2" t="str">
        <x:v>2026-08-04</x:v>
      </x:c>
      <x:c r="K2837" s="2" t="str">
        <x:v>0000895421-26-000212</x:v>
      </x:c>
      <x:c r="L2837" s="2" t="str">
        <x:v>data/raw/filings/MS_0000895421-26-000212_ms-20260630.htm</x:v>
      </x:c>
      <x:c r="M2837" s="2" t="str">
        <x:v>https://www.sec.gov/Archives/edgar/data/895421/000089542126000212/ms-20260630.htm</x:v>
      </x:c>
      <x:c r="N2837" s="2" t="str">
        <x:v>f-296</x:v>
      </x:c>
      <x:c r="O2837" s="2" t="str"/>
      <x:c r="P2837" s="2" t="str">
        <x:v>Exact XBRL anchor</x:v>
      </x:c>
      <x:c r="Q2837" s="2" t="str">
        <x:v>Liabilities</x:v>
      </x:c>
      <x:c r="R2837" s="2" t="str">
        <x:v>highlighted/MS_0000895421-26-000212_ms-20260630.htm</x:v>
      </x:c>
      <x:c r="S2837" s="2" t="str"/>
      <x:c r="T2837" s="2" t="str"/>
    </x:row>
    <x:row r="2838" ht="24" customHeight="1">
      <x:c r="C2838" s="2" t="str">
        <x:v>Historical Inputs!F2838</x:v>
      </x:c>
      <x:c r="D2838" s="2" t="str">
        <x:v>MS</x:v>
      </x:c>
      <x:c r="E2838" s="2" t="str">
        <x:v>FY2025</x:v>
      </x:c>
      <x:c r="F2838" s="2" t="str">
        <x:v>equity</x:v>
      </x:c>
      <x:c r="G2838" s="2" t="n">
        <x:v>111632</x:v>
      </x:c>
      <x:c r="H2838" s="2" t="str">
        <x:v>USD</x:v>
      </x:c>
      <x:c r="I2838" s="2" t="str">
        <x:v>2025-12-31</x:v>
      </x:c>
      <x:c r="J2838" s="2" t="str">
        <x:v>2026-08-04</x:v>
      </x:c>
      <x:c r="K2838" s="2" t="str">
        <x:v>0000895421-26-000212</x:v>
      </x:c>
      <x:c r="L2838" s="2" t="str">
        <x:v>data/raw/filings/MS_0000895421-26-000212_ms-20260630.htm</x:v>
      </x:c>
      <x:c r="M2838" s="2" t="str">
        <x:v>https://www.sec.gov/Archives/edgar/data/895421/000089542126000212/ms-20260630.htm</x:v>
      </x:c>
      <x:c r="N2838" s="2" t="str">
        <x:v>f-328</x:v>
      </x:c>
      <x:c r="O2838" s="2" t="str"/>
      <x:c r="P2838" s="2" t="str">
        <x:v>Exact XBRL anchor</x:v>
      </x:c>
      <x:c r="Q2838" s="2" t="str">
        <x:v>Stockholders' Equity Attributable to Parent</x:v>
      </x:c>
      <x:c r="R2838" s="2" t="str">
        <x:v>highlighted/MS_0000895421-26-000212_ms-20260630.htm</x:v>
      </x:c>
      <x:c r="S2838" s="2" t="str"/>
      <x:c r="T2838" s="2" t="str"/>
    </x:row>
    <x:row r="2839" ht="24" customHeight="1">
      <x:c r="C2839" s="2" t="str">
        <x:v>Historical Inputs!F2839</x:v>
      </x:c>
      <x:c r="D2839" s="2" t="str">
        <x:v>MS</x:v>
      </x:c>
      <x:c r="E2839" s="2" t="str">
        <x:v>FY2025</x:v>
      </x:c>
      <x:c r="F2839" s="2" t="str">
        <x:v>preferred</x:v>
      </x:c>
      <x:c r="G2839" s="2" t="n">
        <x:v>9750</x:v>
      </x:c>
      <x:c r="H2839" s="2" t="str">
        <x:v>USD</x:v>
      </x:c>
      <x:c r="I2839" s="2" t="str">
        <x:v>2025-12-31</x:v>
      </x:c>
      <x:c r="J2839" s="2" t="str">
        <x:v>2026-08-04</x:v>
      </x:c>
      <x:c r="K2839" s="2" t="str">
        <x:v>0000895421-26-000212</x:v>
      </x:c>
      <x:c r="L2839" s="2" t="str">
        <x:v>data/raw/filings/MS_0000895421-26-000212_ms-20260630.htm</x:v>
      </x:c>
      <x:c r="M2839" s="2" t="str">
        <x:v>https://www.sec.gov/Archives/edgar/data/895421/000089542126000212/ms-20260630.htm</x:v>
      </x:c>
      <x:c r="N2839" s="2" t="str">
        <x:v>f-4711</x:v>
      </x:c>
      <x:c r="O2839" s="2" t="str"/>
      <x:c r="P2839" s="2" t="str">
        <x:v>Exact XBRL anchor</x:v>
      </x:c>
      <x:c r="Q2839" s="2" t="str">
        <x:v>Preferred equity carrying amount</x:v>
      </x:c>
      <x:c r="R2839" s="2" t="str">
        <x:v>highlighted/MS_0000895421-26-000212_ms-20260630.htm</x:v>
      </x:c>
      <x:c r="S2839" s="2" t="str"/>
      <x:c r="T2839" s="2" t="str"/>
    </x:row>
    <x:row r="2840" ht="24" customHeight="1">
      <x:c r="C2840" s="2" t="str">
        <x:v>Historical Inputs!F2840</x:v>
      </x:c>
      <x:c r="D2840" s="2" t="str">
        <x:v>MS</x:v>
      </x:c>
      <x:c r="E2840" s="2" t="str">
        <x:v>FY2025</x:v>
      </x:c>
      <x:c r="F2840" s="2" t="str">
        <x:v>common_equity_reported</x:v>
      </x:c>
      <x:c r="G2840" s="2" t="str">
        <x:v>n.a.</x:v>
      </x:c>
      <x:c r="H2840" s="2" t="str">
        <x:v>USDm</x:v>
      </x:c>
      <x:c r="I2840" s="2" t="str">
        <x:v>2025-12-31</x:v>
      </x:c>
      <x:c r="J2840" s="2" t="str"/>
      <x:c r="K2840" s="2" t="str"/>
      <x:c r="L2840" s="2" t="str"/>
      <x:c r="M2840" s="2" t="str"/>
      <x:c r="N2840" s="2" t="str"/>
      <x:c r="O2840" s="2" t="str"/>
      <x:c r="P2840" s="2" t="str">
        <x:v>Not reported / unavailable</x:v>
      </x:c>
      <x:c r="Q2840" s="2" t="str">
        <x:v>Reported common shareholders equity</x:v>
      </x:c>
      <x:c r="R2840" s="2" t="str"/>
      <x:c r="S2840" s="2" t="str"/>
      <x:c r="T2840" s="2" t="str"/>
    </x:row>
    <x:row r="2841" ht="24" customHeight="1">
      <x:c r="C2841" s="2" t="str">
        <x:v>Historical Inputs!F2841</x:v>
      </x:c>
      <x:c r="D2841" s="2" t="str">
        <x:v>MS</x:v>
      </x:c>
      <x:c r="E2841" s="2" t="str">
        <x:v>FY2025</x:v>
      </x:c>
      <x:c r="F2841" s="2" t="str">
        <x:v>goodwill</x:v>
      </x:c>
      <x:c r="G2841" s="2" t="n">
        <x:v>16726</x:v>
      </x:c>
      <x:c r="H2841" s="2" t="str">
        <x:v>USD</x:v>
      </x:c>
      <x:c r="I2841" s="2" t="str">
        <x:v>2025-12-31</x:v>
      </x:c>
      <x:c r="J2841" s="2" t="str">
        <x:v>2026-08-04</x:v>
      </x:c>
      <x:c r="K2841" s="2" t="str">
        <x:v>0000895421-26-000212</x:v>
      </x:c>
      <x:c r="L2841" s="2" t="str">
        <x:v>data/raw/filings/MS_0000895421-26-000212_ms-20260630.htm</x:v>
      </x:c>
      <x:c r="M2841" s="2" t="str">
        <x:v>https://www.sec.gov/Archives/edgar/data/895421/000089542126000212/ms-20260630.htm</x:v>
      </x:c>
      <x:c r="N2841" s="2" t="str">
        <x:v>f-262</x:v>
      </x:c>
      <x:c r="O2841" s="2" t="str"/>
      <x:c r="P2841" s="2" t="str">
        <x:v>Exact XBRL anchor</x:v>
      </x:c>
      <x:c r="Q2841" s="2" t="str">
        <x:v>Goodwill</x:v>
      </x:c>
      <x:c r="R2841" s="2" t="str">
        <x:v>highlighted/MS_0000895421-26-000212_ms-20260630.htm</x:v>
      </x:c>
      <x:c r="S2841" s="2" t="str"/>
      <x:c r="T2841" s="2" t="str"/>
    </x:row>
    <x:row r="2842" ht="24" customHeight="1">
      <x:c r="C2842" s="2" t="str">
        <x:v>Historical Inputs!F2842</x:v>
      </x:c>
      <x:c r="D2842" s="2" t="str">
        <x:v>MS</x:v>
      </x:c>
      <x:c r="E2842" s="2" t="str">
        <x:v>FY2025</x:v>
      </x:c>
      <x:c r="F2842" s="2" t="str">
        <x:v>intangibles</x:v>
      </x:c>
      <x:c r="G2842" s="2" t="n">
        <x:v>6010</x:v>
      </x:c>
      <x:c r="H2842" s="2" t="str">
        <x:v>USD</x:v>
      </x:c>
      <x:c r="I2842" s="2" t="str">
        <x:v>2025-12-31</x:v>
      </x:c>
      <x:c r="J2842" s="2" t="str">
        <x:v>2026-08-04</x:v>
      </x:c>
      <x:c r="K2842" s="2" t="str">
        <x:v>0000895421-26-000212</x:v>
      </x:c>
      <x:c r="L2842" s="2" t="str">
        <x:v>data/raw/filings/MS_0000895421-26-000212_ms-20260630.htm</x:v>
      </x:c>
      <x:c r="M2842" s="2" t="str">
        <x:v>https://www.sec.gov/Archives/edgar/data/895421/000089542126000212/ms-20260630.htm</x:v>
      </x:c>
      <x:c r="N2842" s="2" t="str">
        <x:v>f-266</x:v>
      </x:c>
      <x:c r="O2842" s="2" t="str"/>
      <x:c r="P2842" s="2" t="str">
        <x:v>Exact XBRL anchor</x:v>
      </x:c>
      <x:c r="Q2842" s="2" t="str">
        <x:v>Intangible Assets, Net (Excluding Goodwill)</x:v>
      </x:c>
      <x:c r="R2842" s="2" t="str">
        <x:v>highlighted/MS_0000895421-26-000212_ms-20260630.htm</x:v>
      </x:c>
      <x:c r="S2842" s="2" t="str"/>
      <x:c r="T2842" s="2" t="str"/>
    </x:row>
    <x:row r="2843" ht="24" customHeight="1">
      <x:c r="C2843" s="2" t="str">
        <x:v>Historical Inputs!F2843</x:v>
      </x:c>
      <x:c r="D2843" s="2" t="str">
        <x:v>MS</x:v>
      </x:c>
      <x:c r="E2843" s="2" t="str">
        <x:v>FY2025</x:v>
      </x:c>
      <x:c r="F2843" s="2" t="str">
        <x:v>intangibles_total</x:v>
      </x:c>
      <x:c r="G2843" s="2" t="str">
        <x:v>n.a.</x:v>
      </x:c>
      <x:c r="H2843" s="2" t="str">
        <x:v>USDm</x:v>
      </x:c>
      <x:c r="I2843" s="2" t="str">
        <x:v>2025-12-31</x:v>
      </x:c>
      <x:c r="J2843" s="2" t="str"/>
      <x:c r="K2843" s="2" t="str"/>
      <x:c r="L2843" s="2" t="str"/>
      <x:c r="M2843" s="2" t="str"/>
      <x:c r="N2843" s="2" t="str"/>
      <x:c r="O2843" s="2" t="str"/>
      <x:c r="P2843" s="2" t="str">
        <x:v>Not reported / unavailable</x:v>
      </x:c>
      <x:c r="Q2843" s="2" t="str">
        <x:v>Reported goodwill and intangible assets combined</x:v>
      </x:c>
      <x:c r="R2843" s="2" t="str"/>
      <x:c r="S2843" s="2" t="str"/>
      <x:c r="T2843" s="2" t="str"/>
    </x:row>
    <x:row r="2844" ht="24" customHeight="1">
      <x:c r="C2844" s="2" t="str">
        <x:v>Historical Inputs!F2844</x:v>
      </x:c>
      <x:c r="D2844" s="2" t="str">
        <x:v>MS</x:v>
      </x:c>
      <x:c r="E2844" s="2" t="str">
        <x:v>FY2025</x:v>
      </x:c>
      <x:c r="F2844" s="2" t="str">
        <x:v>shares_end</x:v>
      </x:c>
      <x:c r="G2844" s="2" t="n">
        <x:v>1582.834137</x:v>
      </x:c>
      <x:c r="H2844" s="2" t="str">
        <x:v>shares</x:v>
      </x:c>
      <x:c r="I2844" s="2" t="str">
        <x:v>2025-12-31</x:v>
      </x:c>
      <x:c r="J2844" s="2" t="str">
        <x:v>2026-08-04</x:v>
      </x:c>
      <x:c r="K2844" s="2" t="str">
        <x:v>0000895421-26-000212</x:v>
      </x:c>
      <x:c r="L2844" s="2" t="str">
        <x:v>data/raw/filings/MS_0000895421-26-000212_ms-20260630.htm</x:v>
      </x:c>
      <x:c r="M2844" s="2" t="str">
        <x:v>https://www.sec.gov/Archives/edgar/data/895421/000089542126000212/ms-20260630.htm</x:v>
      </x:c>
      <x:c r="N2844" s="2" t="str">
        <x:v>f-308</x:v>
      </x:c>
      <x:c r="O2844" s="2" t="str"/>
      <x:c r="P2844" s="2" t="str">
        <x:v>Exact XBRL anchor</x:v>
      </x:c>
      <x:c r="Q2844" s="2" t="str">
        <x:v>Common Stock, Shares, Outstanding</x:v>
      </x:c>
      <x:c r="R2844" s="2" t="str">
        <x:v>highlighted/MS_0000895421-26-000212_ms-20260630.htm</x:v>
      </x:c>
      <x:c r="S2844" s="2" t="str"/>
      <x:c r="T2844" s="2" t="str"/>
    </x:row>
    <x:row r="2845" ht="24" customHeight="1">
      <x:c r="C2845" s="2" t="str">
        <x:v>Historical Inputs!F2845</x:v>
      </x:c>
      <x:c r="D2845" s="2" t="str">
        <x:v>MS</x:v>
      </x:c>
      <x:c r="E2845" s="2" t="str">
        <x:v>FY2025</x:v>
      </x:c>
      <x:c r="F2845" s="2" t="str">
        <x:v>shares_issued</x:v>
      </x:c>
      <x:c r="G2845" s="2" t="n">
        <x:v>2038.893979</x:v>
      </x:c>
      <x:c r="H2845" s="2" t="str">
        <x:v>shares</x:v>
      </x:c>
      <x:c r="I2845" s="2" t="str">
        <x:v>2025-12-31</x:v>
      </x:c>
      <x:c r="J2845" s="2" t="str">
        <x:v>2026-08-04</x:v>
      </x:c>
      <x:c r="K2845" s="2" t="str">
        <x:v>0000895421-26-000212</x:v>
      </x:c>
      <x:c r="L2845" s="2" t="str">
        <x:v>data/raw/filings/MS_0000895421-26-000212_ms-20260630.htm</x:v>
      </x:c>
      <x:c r="M2845" s="2" t="str">
        <x:v>https://www.sec.gov/Archives/edgar/data/895421/000089542126000212/ms-20260630.htm</x:v>
      </x:c>
      <x:c r="N2845" s="2" t="str">
        <x:v>f-305</x:v>
      </x:c>
      <x:c r="O2845" s="2" t="str"/>
      <x:c r="P2845" s="2" t="str">
        <x:v>Exact XBRL anchor</x:v>
      </x:c>
      <x:c r="Q2845" s="2" t="str">
        <x:v>Common Stock, Shares, Issued</x:v>
      </x:c>
      <x:c r="R2845" s="2" t="str">
        <x:v>highlighted/MS_0000895421-26-000212_ms-20260630.htm</x:v>
      </x:c>
      <x:c r="S2845" s="2" t="str"/>
      <x:c r="T2845" s="2" t="str"/>
    </x:row>
    <x:row r="2846" ht="24" customHeight="1">
      <x:c r="C2846" s="2" t="str">
        <x:v>Historical Inputs!F2846</x:v>
      </x:c>
      <x:c r="D2846" s="2" t="str">
        <x:v>MS</x:v>
      </x:c>
      <x:c r="E2846" s="2" t="str">
        <x:v>FY2025</x:v>
      </x:c>
      <x:c r="F2846" s="2" t="str">
        <x:v>shares_treasury</x:v>
      </x:c>
      <x:c r="G2846" s="2" t="n">
        <x:v>456.059842</x:v>
      </x:c>
      <x:c r="H2846" s="2" t="str">
        <x:v>shares</x:v>
      </x:c>
      <x:c r="I2846" s="2" t="str">
        <x:v>2025-12-31</x:v>
      </x:c>
      <x:c r="J2846" s="2" t="str">
        <x:v>2026-08-04</x:v>
      </x:c>
      <x:c r="K2846" s="2" t="str">
        <x:v>0000895421-26-000212</x:v>
      </x:c>
      <x:c r="L2846" s="2" t="str">
        <x:v>data/raw/filings/MS_0000895421-26-000212_ms-20260630.htm</x:v>
      </x:c>
      <x:c r="M2846" s="2" t="str">
        <x:v>https://www.sec.gov/Archives/edgar/data/895421/000089542126000212/ms-20260630.htm</x:v>
      </x:c>
      <x:c r="N2846" s="2" t="str"/>
      <x:c r="O2846" s="2" t="str"/>
      <x:c r="P2846" s="2" t="str">
        <x:v>Structured source retained; exact visible anchor requires review</x:v>
      </x:c>
      <x:c r="Q2846" s="2" t="str">
        <x:v>Treasury Stock, Common, Shares</x:v>
      </x:c>
      <x:c r="R2846" s="2" t="str"/>
      <x:c r="S2846" s="2" t="str"/>
      <x:c r="T2846" s="2" t="str"/>
    </x:row>
    <x:row r="2847" ht="24" customHeight="1">
      <x:c r="C2847" s="2" t="str">
        <x:v>Historical Inputs!F2847</x:v>
      </x:c>
      <x:c r="D2847" s="2" t="str">
        <x:v>MS</x:v>
      </x:c>
      <x:c r="E2847" s="2" t="str">
        <x:v>FY2025</x:v>
      </x:c>
      <x:c r="F2847" s="2" t="str">
        <x:v>deposits</x:v>
      </x:c>
      <x:c r="G2847" s="2" t="n">
        <x:v>415523</x:v>
      </x:c>
      <x:c r="H2847" s="2" t="str">
        <x:v>USD</x:v>
      </x:c>
      <x:c r="I2847" s="2" t="str">
        <x:v>2025-12-31</x:v>
      </x:c>
      <x:c r="J2847" s="2" t="str">
        <x:v>2026-08-04</x:v>
      </x:c>
      <x:c r="K2847" s="2" t="str">
        <x:v>0000895421-26-000212</x:v>
      </x:c>
      <x:c r="L2847" s="2" t="str">
        <x:v>data/raw/filings/MS_0000895421-26-000212_ms-20260630.htm</x:v>
      </x:c>
      <x:c r="M2847" s="2" t="str">
        <x:v>https://www.sec.gov/Archives/edgar/data/895421/000089542126000212/ms-20260630.htm</x:v>
      </x:c>
      <x:c r="N2847" s="2" t="str">
        <x:v>f-4085</x:v>
      </x:c>
      <x:c r="O2847" s="2" t="str"/>
      <x:c r="P2847" s="2" t="str">
        <x:v>Exact XBRL anchor</x:v>
      </x:c>
      <x:c r="Q2847" s="2" t="str">
        <x:v>Deposits</x:v>
      </x:c>
      <x:c r="R2847" s="2" t="str">
        <x:v>highlighted/MS_0000895421-26-000212_ms-20260630.htm</x:v>
      </x:c>
      <x:c r="S2847" s="2" t="str"/>
      <x:c r="T2847" s="2" t="str"/>
    </x:row>
    <x:row r="2848" ht="24" customHeight="1">
      <x:c r="C2848" s="2" t="str">
        <x:v>Historical Inputs!F2848</x:v>
      </x:c>
      <x:c r="D2848" s="2" t="str">
        <x:v>MS</x:v>
      </x:c>
      <x:c r="E2848" s="2" t="str">
        <x:v>FY2025</x:v>
      </x:c>
      <x:c r="F2848" s="2" t="str">
        <x:v>loans_gross</x:v>
      </x:c>
      <x:c r="G2848" s="2" t="n">
        <x:v>269852</x:v>
      </x:c>
      <x:c r="H2848" s="2" t="str">
        <x:v>USD</x:v>
      </x:c>
      <x:c r="I2848" s="2" t="str">
        <x:v>2025-12-31</x:v>
      </x:c>
      <x:c r="J2848" s="2" t="str">
        <x:v>2026-08-04</x:v>
      </x:c>
      <x:c r="K2848" s="2" t="str">
        <x:v>0000895421-26-000212</x:v>
      </x:c>
      <x:c r="L2848" s="2" t="str">
        <x:v>data/raw/filings/MS_0000895421-26-000212_ms-20260630.htm</x:v>
      </x:c>
      <x:c r="M2848" s="2" t="str">
        <x:v>https://www.sec.gov/Archives/edgar/data/895421/000089542126000212/ms-20260630.htm</x:v>
      </x:c>
      <x:c r="N2848" s="2" t="str">
        <x:v>f-3220</x:v>
      </x:c>
      <x:c r="O2848" s="2" t="str"/>
      <x:c r="P2848" s="2" t="str">
        <x:v>Exact XBRL anchor</x:v>
      </x:c>
      <x:c r="Q2848" s="2" t="str">
        <x:v>Gross loans and leases selected definition</x:v>
      </x:c>
      <x:c r="R2848" s="2" t="str">
        <x:v>highlighted/MS_0000895421-26-000212_ms-20260630.htm</x:v>
      </x:c>
      <x:c r="S2848" s="2" t="str"/>
      <x:c r="T2848" s="2" t="str"/>
    </x:row>
    <x:row r="2849" ht="24" customHeight="1">
      <x:c r="C2849" s="2" t="str">
        <x:v>Historical Inputs!F2849</x:v>
      </x:c>
      <x:c r="D2849" s="2" t="str">
        <x:v>MS</x:v>
      </x:c>
      <x:c r="E2849" s="2" t="str">
        <x:v>FY2025</x:v>
      </x:c>
      <x:c r="F2849" s="2" t="str">
        <x:v>loans_net</x:v>
      </x:c>
      <x:c r="G2849" s="2" t="n">
        <x:v>268720</x:v>
      </x:c>
      <x:c r="H2849" s="2" t="str">
        <x:v>USD</x:v>
      </x:c>
      <x:c r="I2849" s="2" t="str">
        <x:v>2025-12-31</x:v>
      </x:c>
      <x:c r="J2849" s="2" t="str">
        <x:v>2026-08-04</x:v>
      </x:c>
      <x:c r="K2849" s="2" t="str">
        <x:v>0000895421-26-000212</x:v>
      </x:c>
      <x:c r="L2849" s="2" t="str">
        <x:v>data/raw/filings/MS_0000895421-26-000212_ms-20260630.htm</x:v>
      </x:c>
      <x:c r="M2849" s="2" t="str">
        <x:v>https://www.sec.gov/Archives/edgar/data/895421/000089542126000212/ms-20260630.htm</x:v>
      </x:c>
      <x:c r="N2849" s="2" t="str">
        <x:v>f-3225</x:v>
      </x:c>
      <x:c r="O2849" s="2" t="str"/>
      <x:c r="P2849" s="2" t="str">
        <x:v>Exact XBRL anchor</x:v>
      </x:c>
      <x:c r="Q2849" s="2" t="str">
        <x:v>Net loans after allowance selected definition</x:v>
      </x:c>
      <x:c r="R2849" s="2" t="str">
        <x:v>highlighted/MS_0000895421-26-000212_ms-20260630.htm</x:v>
      </x:c>
      <x:c r="S2849" s="2" t="str"/>
      <x:c r="T2849" s="2" t="str"/>
    </x:row>
    <x:row r="2850" ht="24" customHeight="1">
      <x:c r="C2850" s="2" t="str">
        <x:v>Historical Inputs!F2850</x:v>
      </x:c>
      <x:c r="D2850" s="2" t="str">
        <x:v>MS</x:v>
      </x:c>
      <x:c r="E2850" s="2" t="str">
        <x:v>FY2025</x:v>
      </x:c>
      <x:c r="F2850" s="2" t="str">
        <x:v>allowance</x:v>
      </x:c>
      <x:c r="G2850" s="2" t="n">
        <x:v>1132</x:v>
      </x:c>
      <x:c r="H2850" s="2" t="str">
        <x:v>USD</x:v>
      </x:c>
      <x:c r="I2850" s="2" t="str">
        <x:v>2025-12-31</x:v>
      </x:c>
      <x:c r="J2850" s="2" t="str">
        <x:v>2026-08-04</x:v>
      </x:c>
      <x:c r="K2850" s="2" t="str">
        <x:v>0000895421-26-000212</x:v>
      </x:c>
      <x:c r="L2850" s="2" t="str">
        <x:v>data/raw/filings/MS_0000895421-26-000212_ms-20260630.htm</x:v>
      </x:c>
      <x:c r="M2850" s="2" t="str">
        <x:v>https://www.sec.gov/Archives/edgar/data/895421/000089542126000212/ms-20260630.htm</x:v>
      </x:c>
      <x:c r="N2850" s="2" t="str">
        <x:v>f-3777</x:v>
      </x:c>
      <x:c r="O2850" s="2" t="str"/>
      <x:c r="P2850" s="2" t="str">
        <x:v>Exact XBRL anchor</x:v>
      </x:c>
      <x:c r="Q2850" s="2" t="str">
        <x:v>Loan allowance for credit losses</x:v>
      </x:c>
      <x:c r="R2850" s="2" t="str">
        <x:v>highlighted/MS_0000895421-26-000212_ms-20260630.htm</x:v>
      </x:c>
      <x:c r="S2850" s="2" t="str"/>
      <x:c r="T2850" s="2" t="str"/>
    </x:row>
    <x:row r="2851" ht="24" customHeight="1">
      <x:c r="C2851" s="2" t="str">
        <x:v>Historical Inputs!F2851</x:v>
      </x:c>
      <x:c r="D2851" s="2" t="str">
        <x:v>MS</x:v>
      </x:c>
      <x:c r="E2851" s="2" t="str">
        <x:v>FY2025</x:v>
      </x:c>
      <x:c r="F2851" s="2" t="str">
        <x:v>nonaccrual</x:v>
      </x:c>
      <x:c r="G2851" s="2" t="str">
        <x:v>n.a.</x:v>
      </x:c>
      <x:c r="H2851" s="2" t="str">
        <x:v>USDm</x:v>
      </x:c>
      <x:c r="I2851" s="2" t="str">
        <x:v>2025-12-31</x:v>
      </x:c>
      <x:c r="J2851" s="2" t="str"/>
      <x:c r="K2851" s="2" t="str"/>
      <x:c r="L2851" s="2" t="str"/>
      <x:c r="M2851" s="2" t="str"/>
      <x:c r="N2851" s="2" t="str"/>
      <x:c r="O2851" s="2" t="str"/>
      <x:c r="P2851" s="2" t="str">
        <x:v>Not reported / unavailable</x:v>
      </x:c>
      <x:c r="Q2851" s="2" t="str">
        <x:v>Nonaccrual</x:v>
      </x:c>
      <x:c r="R2851" s="2" t="str"/>
      <x:c r="S2851" s="2" t="str"/>
      <x:c r="T2851" s="2" t="str"/>
    </x:row>
    <x:row r="2852" ht="24" customHeight="1">
      <x:c r="C2852" s="2" t="str">
        <x:v>Historical Inputs!F2852</x:v>
      </x:c>
      <x:c r="D2852" s="2" t="str">
        <x:v>MS</x:v>
      </x:c>
      <x:c r="E2852" s="2" t="str">
        <x:v>FY2025</x:v>
      </x:c>
      <x:c r="F2852" s="2" t="str">
        <x:v>cash</x:v>
      </x:c>
      <x:c r="G2852" s="2" t="n">
        <x:v>111695</x:v>
      </x:c>
      <x:c r="H2852" s="2" t="str">
        <x:v>USD</x:v>
      </x:c>
      <x:c r="I2852" s="2" t="str">
        <x:v>2025-12-31</x:v>
      </x:c>
      <x:c r="J2852" s="2" t="str">
        <x:v>2026-08-04</x:v>
      </x:c>
      <x:c r="K2852" s="2" t="str">
        <x:v>0000895421-26-000212</x:v>
      </x:c>
      <x:c r="L2852" s="2" t="str">
        <x:v>data/raw/filings/MS_0000895421-26-000212_ms-20260630.htm</x:v>
      </x:c>
      <x:c r="M2852" s="2" t="str">
        <x:v>https://www.sec.gov/Archives/edgar/data/895421/000089542126000212/ms-20260630.htm</x:v>
      </x:c>
      <x:c r="N2852" s="2" t="str">
        <x:v>f-544</x:v>
      </x:c>
      <x:c r="O2852" s="2" t="str"/>
      <x:c r="P2852" s="2" t="str">
        <x:v>Exact XBRL anchor</x:v>
      </x:c>
      <x:c r="Q2852" s="2" t="str">
        <x:v>Cash and Cash Equivalents, at Carrying Value</x:v>
      </x:c>
      <x:c r="R2852" s="2" t="str">
        <x:v>highlighted/MS_0000895421-26-000212_ms-20260630.htm</x:v>
      </x:c>
      <x:c r="S2852" s="2" t="str"/>
      <x:c r="T2852" s="2" t="str"/>
    </x:row>
    <x:row r="2853" ht="24" customHeight="1">
      <x:c r="C2853" s="2" t="str">
        <x:v>Historical Inputs!F2853</x:v>
      </x:c>
      <x:c r="D2853" s="2" t="str">
        <x:v>MS</x:v>
      </x:c>
      <x:c r="E2853" s="2" t="str">
        <x:v>FY2025</x:v>
      </x:c>
      <x:c r="F2853" s="2" t="str">
        <x:v>aoci</x:v>
      </x:c>
      <x:c r="G2853" s="2" t="n">
        <x:v>-6285</x:v>
      </x:c>
      <x:c r="H2853" s="2" t="str">
        <x:v>USD</x:v>
      </x:c>
      <x:c r="I2853" s="2" t="str">
        <x:v>2025-12-31</x:v>
      </x:c>
      <x:c r="J2853" s="2" t="str">
        <x:v>2026-08-04</x:v>
      </x:c>
      <x:c r="K2853" s="2" t="str">
        <x:v>0000895421-26-000212</x:v>
      </x:c>
      <x:c r="L2853" s="2" t="str">
        <x:v>data/raw/filings/MS_0000895421-26-000212_ms-20260630.htm</x:v>
      </x:c>
      <x:c r="M2853" s="2" t="str">
        <x:v>https://www.sec.gov/Archives/edgar/data/895421/000089542126000212/ms-20260630.htm</x:v>
      </x:c>
      <x:c r="N2853" s="2" t="str">
        <x:v>f-318</x:v>
      </x:c>
      <x:c r="O2853" s="2" t="str"/>
      <x:c r="P2853" s="2" t="str">
        <x:v>Exact XBRL anchor</x:v>
      </x:c>
      <x:c r="Q2853" s="2" t="str">
        <x:v>Accumulated Other Comprehensive Income (Loss), Net of Tax</x:v>
      </x:c>
      <x:c r="R2853" s="2" t="str">
        <x:v>highlighted/MS_0000895421-26-000212_ms-20260630.htm</x:v>
      </x:c>
      <x:c r="S2853" s="2" t="str"/>
      <x:c r="T2853" s="2" t="str"/>
    </x:row>
    <x:row r="2854" ht="24" customHeight="1">
      <x:c r="C2854" s="2" t="str">
        <x:v>Historical Inputs!F2854</x:v>
      </x:c>
      <x:c r="D2854" s="2" t="str">
        <x:v>MS</x:v>
      </x:c>
      <x:c r="E2854" s="2" t="str">
        <x:v>FY2025</x:v>
      </x:c>
      <x:c r="F2854" s="2" t="str">
        <x:v>nii</x:v>
      </x:c>
      <x:c r="G2854" s="2" t="n">
        <x:v>10046</x:v>
      </x:c>
      <x:c r="H2854" s="2" t="str">
        <x:v>USD</x:v>
      </x:c>
      <x:c r="I2854" s="2" t="str">
        <x:v>2025-12-31</x:v>
      </x:c>
      <x:c r="J2854" s="2" t="str">
        <x:v>2026-02-19</x:v>
      </x:c>
      <x:c r="K2854" s="2" t="str">
        <x:v>0000895421-26-000086</x:v>
      </x:c>
      <x:c r="L2854" s="2" t="str">
        <x:v>data/raw/filings/MS_0000895421-26-000086_ms-20251231.htm</x:v>
      </x:c>
      <x:c r="M2854" s="2" t="str">
        <x:v>https://www.sec.gov/Archives/edgar/data/895421/000089542126000086/ms-20251231.htm</x:v>
      </x:c>
      <x:c r="N2854" s="2" t="str">
        <x:v>f-5832</x:v>
      </x:c>
      <x:c r="O2854" s="2" t="str"/>
      <x:c r="P2854" s="2" t="str">
        <x:v>Exact XBRL anchor</x:v>
      </x:c>
      <x:c r="Q2854" s="2" t="str">
        <x:v>Interest Income (Expense), Net</x:v>
      </x:c>
      <x:c r="R2854" s="2" t="str">
        <x:v>highlighted/MS_0000895421-26-000086_ms-20251231.htm</x:v>
      </x:c>
      <x:c r="S2854" s="2" t="str"/>
      <x:c r="T2854" s="2" t="str"/>
    </x:row>
    <x:row r="2855" ht="24" customHeight="1">
      <x:c r="C2855" s="2" t="str">
        <x:v>Historical Inputs!F2855</x:v>
      </x:c>
      <x:c r="D2855" s="2" t="str">
        <x:v>MS</x:v>
      </x:c>
      <x:c r="E2855" s="2" t="str">
        <x:v>FY2025</x:v>
      </x:c>
      <x:c r="F2855" s="2" t="str">
        <x:v>noninterest_income</x:v>
      </x:c>
      <x:c r="G2855" s="2" t="n">
        <x:v>60599</x:v>
      </x:c>
      <x:c r="H2855" s="2" t="str">
        <x:v>USD</x:v>
      </x:c>
      <x:c r="I2855" s="2" t="str">
        <x:v>2025-12-31</x:v>
      </x:c>
      <x:c r="J2855" s="2" t="str">
        <x:v>2026-02-19</x:v>
      </x:c>
      <x:c r="K2855" s="2" t="str">
        <x:v>0000895421-26-000086</x:v>
      </x:c>
      <x:c r="L2855" s="2" t="str">
        <x:v>data/raw/filings/MS_0000895421-26-000086_ms-20251231.htm</x:v>
      </x:c>
      <x:c r="M2855" s="2" t="str">
        <x:v>https://www.sec.gov/Archives/edgar/data/895421/000089542126000086/ms-20251231.htm</x:v>
      </x:c>
      <x:c r="N2855" s="2" t="str">
        <x:v>f-5817</x:v>
      </x:c>
      <x:c r="O2855" s="2" t="str"/>
      <x:c r="P2855" s="2" t="str">
        <x:v>Exact XBRL anchor</x:v>
      </x:c>
      <x:c r="Q2855" s="2" t="str">
        <x:v>Noninterest Income</x:v>
      </x:c>
      <x:c r="R2855" s="2" t="str">
        <x:v>highlighted/MS_0000895421-26-000086_ms-20251231.htm</x:v>
      </x:c>
      <x:c r="S2855" s="2" t="str"/>
      <x:c r="T2855" s="2" t="str"/>
    </x:row>
    <x:row r="2856" ht="24" customHeight="1">
      <x:c r="C2856" s="2" t="str">
        <x:v>Historical Inputs!F2856</x:v>
      </x:c>
      <x:c r="D2856" s="2" t="str">
        <x:v>MS</x:v>
      </x:c>
      <x:c r="E2856" s="2" t="str">
        <x:v>FY2025</x:v>
      </x:c>
      <x:c r="F2856" s="2" t="str">
        <x:v>revenue_reported</x:v>
      </x:c>
      <x:c r="G2856" s="2" t="n">
        <x:v>70645</x:v>
      </x:c>
      <x:c r="H2856" s="2" t="str">
        <x:v>USD</x:v>
      </x:c>
      <x:c r="I2856" s="2" t="str">
        <x:v>2025-12-31</x:v>
      </x:c>
      <x:c r="J2856" s="2" t="str">
        <x:v>2026-02-19</x:v>
      </x:c>
      <x:c r="K2856" s="2" t="str">
        <x:v>0000895421-26-000086</x:v>
      </x:c>
      <x:c r="L2856" s="2" t="str">
        <x:v>data/raw/filings/MS_0000895421-26-000086_ms-20251231.htm</x:v>
      </x:c>
      <x:c r="M2856" s="2" t="str">
        <x:v>https://www.sec.gov/Archives/edgar/data/895421/000089542126000086/ms-20251231.htm</x:v>
      </x:c>
      <x:c r="N2856" s="2" t="str">
        <x:v>f-6144</x:v>
      </x:c>
      <x:c r="O2856" s="2" t="str"/>
      <x:c r="P2856" s="2" t="str">
        <x:v>Exact XBRL anchor</x:v>
      </x:c>
      <x:c r="Q2856" s="2" t="str">
        <x:v>Revenues, Net of Interest Expense</x:v>
      </x:c>
      <x:c r="R2856" s="2" t="str">
        <x:v>highlighted/MS_0000895421-26-000086_ms-20251231.htm</x:v>
      </x:c>
      <x:c r="S2856" s="2" t="str"/>
      <x:c r="T2856" s="2" t="str"/>
    </x:row>
    <x:row r="2857" ht="24" customHeight="1">
      <x:c r="C2857" s="2" t="str">
        <x:v>Historical Inputs!F2857</x:v>
      </x:c>
      <x:c r="D2857" s="2" t="str">
        <x:v>MS</x:v>
      </x:c>
      <x:c r="E2857" s="2" t="str">
        <x:v>FY2025</x:v>
      </x:c>
      <x:c r="F2857" s="2" t="str">
        <x:v>opex</x:v>
      </x:c>
      <x:c r="G2857" s="2" t="n">
        <x:v>48342</x:v>
      </x:c>
      <x:c r="H2857" s="2" t="str">
        <x:v>USD</x:v>
      </x:c>
      <x:c r="I2857" s="2" t="str">
        <x:v>2025-12-31</x:v>
      </x:c>
      <x:c r="J2857" s="2" t="str">
        <x:v>2026-02-19</x:v>
      </x:c>
      <x:c r="K2857" s="2" t="str">
        <x:v>0000895421-26-000086</x:v>
      </x:c>
      <x:c r="L2857" s="2" t="str">
        <x:v>data/raw/filings/MS_0000895421-26-000086_ms-20251231.htm</x:v>
      </x:c>
      <x:c r="M2857" s="2" t="str">
        <x:v>https://www.sec.gov/Archives/edgar/data/895421/000089542126000086/ms-20251231.htm</x:v>
      </x:c>
      <x:c r="N2857" s="2" t="str">
        <x:v>f-5857</x:v>
      </x:c>
      <x:c r="O2857" s="2" t="str"/>
      <x:c r="P2857" s="2" t="str">
        <x:v>Exact XBRL anchor</x:v>
      </x:c>
      <x:c r="Q2857" s="2" t="str">
        <x:v>Noninterest Expense</x:v>
      </x:c>
      <x:c r="R2857" s="2" t="str">
        <x:v>highlighted/MS_0000895421-26-000086_ms-20251231.htm</x:v>
      </x:c>
      <x:c r="S2857" s="2" t="str"/>
      <x:c r="T2857" s="2" t="str"/>
    </x:row>
    <x:row r="2858" ht="24" customHeight="1">
      <x:c r="C2858" s="2" t="str">
        <x:v>Historical Inputs!F2858</x:v>
      </x:c>
      <x:c r="D2858" s="2" t="str">
        <x:v>MS</x:v>
      </x:c>
      <x:c r="E2858" s="2" t="str">
        <x:v>FY2025</x:v>
      </x:c>
      <x:c r="F2858" s="2" t="str">
        <x:v>provision</x:v>
      </x:c>
      <x:c r="G2858" s="2" t="str">
        <x:v>n.a.</x:v>
      </x:c>
      <x:c r="H2858" s="2" t="str">
        <x:v>USDm</x:v>
      </x:c>
      <x:c r="I2858" s="2" t="str">
        <x:v>2025-12-31</x:v>
      </x:c>
      <x:c r="J2858" s="2" t="str"/>
      <x:c r="K2858" s="2" t="str"/>
      <x:c r="L2858" s="2" t="str"/>
      <x:c r="M2858" s="2" t="str"/>
      <x:c r="N2858" s="2" t="str"/>
      <x:c r="O2858" s="2" t="str"/>
      <x:c r="P2858" s="2" t="str">
        <x:v>Not reported / unavailable</x:v>
      </x:c>
      <x:c r="Q2858" s="2" t="str">
        <x:v>Provision for credit losses</x:v>
      </x:c>
      <x:c r="R2858" s="2" t="str"/>
      <x:c r="S2858" s="2" t="str"/>
      <x:c r="T2858" s="2" t="str"/>
    </x:row>
    <x:row r="2859" ht="24" customHeight="1">
      <x:c r="C2859" s="2" t="str">
        <x:v>Historical Inputs!F2859</x:v>
      </x:c>
      <x:c r="D2859" s="2" t="str">
        <x:v>MS</x:v>
      </x:c>
      <x:c r="E2859" s="2" t="str">
        <x:v>FY2025</x:v>
      </x:c>
      <x:c r="F2859" s="2" t="str">
        <x:v>pretax</x:v>
      </x:c>
      <x:c r="G2859" s="2" t="n">
        <x:v>21954</x:v>
      </x:c>
      <x:c r="H2859" s="2" t="str">
        <x:v>USD</x:v>
      </x:c>
      <x:c r="I2859" s="2" t="str">
        <x:v>2025-12-31</x:v>
      </x:c>
      <x:c r="J2859" s="2" t="str">
        <x:v>2026-02-19</x:v>
      </x:c>
      <x:c r="K2859" s="2" t="str">
        <x:v>0000895421-26-000086</x:v>
      </x:c>
      <x:c r="L2859" s="2" t="str">
        <x:v>data/raw/filings/MS_0000895421-26-000086_ms-20251231.htm</x:v>
      </x:c>
      <x:c r="M2859" s="2" t="str">
        <x:v>https://www.sec.gov/Archives/edgar/data/895421/000089542126000086/ms-20251231.htm</x:v>
      </x:c>
      <x:c r="N2859" s="2" t="str">
        <x:v>f-6154</x:v>
      </x:c>
      <x:c r="O2859" s="2" t="str"/>
      <x:c r="P2859" s="2" t="str">
        <x:v>Exact XBRL anchor</x:v>
      </x:c>
      <x:c r="Q2859" s="2" t="str">
        <x:v>Income (Loss) from Continuing Operations before Income Taxes, Noncontrolling Interest</x:v>
      </x:c>
      <x:c r="R2859" s="2" t="str">
        <x:v>highlighted/MS_0000895421-26-000086_ms-20251231.htm</x:v>
      </x:c>
      <x:c r="S2859" s="2" t="str"/>
      <x:c r="T2859" s="2" t="str"/>
    </x:row>
    <x:row r="2860" ht="24" customHeight="1">
      <x:c r="C2860" s="2" t="str">
        <x:v>Historical Inputs!F2860</x:v>
      </x:c>
      <x:c r="D2860" s="2" t="str">
        <x:v>MS</x:v>
      </x:c>
      <x:c r="E2860" s="2" t="str">
        <x:v>FY2025</x:v>
      </x:c>
      <x:c r="F2860" s="2" t="str">
        <x:v>tax</x:v>
      </x:c>
      <x:c r="G2860" s="2" t="n">
        <x:v>4929</x:v>
      </x:c>
      <x:c r="H2860" s="2" t="str">
        <x:v>USD</x:v>
      </x:c>
      <x:c r="I2860" s="2" t="str">
        <x:v>2025-12-31</x:v>
      </x:c>
      <x:c r="J2860" s="2" t="str">
        <x:v>2026-02-19</x:v>
      </x:c>
      <x:c r="K2860" s="2" t="str">
        <x:v>0000895421-26-000086</x:v>
      </x:c>
      <x:c r="L2860" s="2" t="str">
        <x:v>data/raw/filings/MS_0000895421-26-000086_ms-20251231.htm</x:v>
      </x:c>
      <x:c r="M2860" s="2" t="str">
        <x:v>https://www.sec.gov/Archives/edgar/data/895421/000089542126000086/ms-20251231.htm</x:v>
      </x:c>
      <x:c r="N2860" s="2" t="str">
        <x:v>f-5867</x:v>
      </x:c>
      <x:c r="O2860" s="2" t="str"/>
      <x:c r="P2860" s="2" t="str">
        <x:v>Exact XBRL anchor</x:v>
      </x:c>
      <x:c r="Q2860" s="2" t="str">
        <x:v>Income Tax Expense (Benefit)</x:v>
      </x:c>
      <x:c r="R2860" s="2" t="str">
        <x:v>highlighted/MS_0000895421-26-000086_ms-20251231.htm</x:v>
      </x:c>
      <x:c r="S2860" s="2" t="str"/>
      <x:c r="T2860" s="2" t="str"/>
    </x:row>
    <x:row r="2861" ht="24" customHeight="1">
      <x:c r="C2861" s="2" t="str">
        <x:v>Historical Inputs!F2861</x:v>
      </x:c>
      <x:c r="D2861" s="2" t="str">
        <x:v>MS</x:v>
      </x:c>
      <x:c r="E2861" s="2" t="str">
        <x:v>FY2025</x:v>
      </x:c>
      <x:c r="F2861" s="2" t="str">
        <x:v>net_income</x:v>
      </x:c>
      <x:c r="G2861" s="2" t="n">
        <x:v>16861</x:v>
      </x:c>
      <x:c r="H2861" s="2" t="str">
        <x:v>USD</x:v>
      </x:c>
      <x:c r="I2861" s="2" t="str">
        <x:v>2025-12-31</x:v>
      </x:c>
      <x:c r="J2861" s="2" t="str">
        <x:v>2026-02-19</x:v>
      </x:c>
      <x:c r="K2861" s="2" t="str">
        <x:v>0000895421-26-000086</x:v>
      </x:c>
      <x:c r="L2861" s="2" t="str">
        <x:v>data/raw/filings/MS_0000895421-26-000086_ms-20251231.htm</x:v>
      </x:c>
      <x:c r="M2861" s="2" t="str">
        <x:v>https://www.sec.gov/Archives/edgar/data/895421/000089542126000086/ms-20251231.htm</x:v>
      </x:c>
      <x:c r="N2861" s="2" t="str">
        <x:v>f-5882</x:v>
      </x:c>
      <x:c r="O2861" s="2" t="str"/>
      <x:c r="P2861" s="2" t="str">
        <x:v>Exact XBRL anchor</x:v>
      </x:c>
      <x:c r="Q2861" s="2" t="str">
        <x:v>Net Income (Loss) Attributable to Parent</x:v>
      </x:c>
      <x:c r="R2861" s="2" t="str">
        <x:v>highlighted/MS_0000895421-26-000086_ms-20251231.htm</x:v>
      </x:c>
      <x:c r="S2861" s="2" t="str"/>
      <x:c r="T2861" s="2" t="str"/>
    </x:row>
    <x:row r="2862" ht="24" customHeight="1">
      <x:c r="C2862" s="2" t="str">
        <x:v>Historical Inputs!F2862</x:v>
      </x:c>
      <x:c r="D2862" s="2" t="str">
        <x:v>MS</x:v>
      </x:c>
      <x:c r="E2862" s="2" t="str">
        <x:v>FY2025</x:v>
      </x:c>
      <x:c r="F2862" s="2" t="str">
        <x:v>common_income</x:v>
      </x:c>
      <x:c r="G2862" s="2" t="n">
        <x:v>16249</x:v>
      </x:c>
      <x:c r="H2862" s="2" t="str">
        <x:v>USD</x:v>
      </x:c>
      <x:c r="I2862" s="2" t="str">
        <x:v>2025-12-31</x:v>
      </x:c>
      <x:c r="J2862" s="2" t="str">
        <x:v>2026-02-19</x:v>
      </x:c>
      <x:c r="K2862" s="2" t="str">
        <x:v>0000895421-26-000086</x:v>
      </x:c>
      <x:c r="L2862" s="2" t="str">
        <x:v>data/raw/filings/MS_0000895421-26-000086_ms-20251231.htm</x:v>
      </x:c>
      <x:c r="M2862" s="2" t="str">
        <x:v>https://www.sec.gov/Archives/edgar/data/895421/000089542126000086/ms-20251231.htm</x:v>
      </x:c>
      <x:c r="N2862" s="2" t="str">
        <x:v>f-167</x:v>
      </x:c>
      <x:c r="O2862" s="2" t="str"/>
      <x:c r="P2862" s="2" t="str">
        <x:v>Exact XBRL anchor</x:v>
      </x:c>
      <x:c r="Q2862" s="2" t="str">
        <x:v>Net Income (Loss) Available to Common Stockholders, Basic</x:v>
      </x:c>
      <x:c r="R2862" s="2" t="str">
        <x:v>highlighted/MS_0000895421-26-000086_ms-20251231.htm</x:v>
      </x:c>
      <x:c r="S2862" s="2" t="str"/>
      <x:c r="T2862" s="2" t="str"/>
    </x:row>
    <x:row r="2863" ht="24" customHeight="1">
      <x:c r="C2863" s="2" t="str">
        <x:v>Historical Inputs!F2863</x:v>
      </x:c>
      <x:c r="D2863" s="2" t="str">
        <x:v>MS</x:v>
      </x:c>
      <x:c r="E2863" s="2" t="str">
        <x:v>FY2025</x:v>
      </x:c>
      <x:c r="F2863" s="2" t="str">
        <x:v>preferred_div</x:v>
      </x:c>
      <x:c r="G2863" s="2" t="n">
        <x:v>612</x:v>
      </x:c>
      <x:c r="H2863" s="2" t="str">
        <x:v>USD</x:v>
      </x:c>
      <x:c r="I2863" s="2" t="str">
        <x:v>2025-12-31</x:v>
      </x:c>
      <x:c r="J2863" s="2" t="str">
        <x:v>2026-02-19</x:v>
      </x:c>
      <x:c r="K2863" s="2" t="str">
        <x:v>0000895421-26-000086</x:v>
      </x:c>
      <x:c r="L2863" s="2" t="str">
        <x:v>data/raw/filings/MS_0000895421-26-000086_ms-20251231.htm</x:v>
      </x:c>
      <x:c r="M2863" s="2" t="str">
        <x:v>https://www.sec.gov/Archives/edgar/data/895421/000089542126000086/ms-20251231.htm</x:v>
      </x:c>
      <x:c r="N2863" s="2" t="str">
        <x:v>f-4991</x:v>
      </x:c>
      <x:c r="O2863" s="2" t="str"/>
      <x:c r="P2863" s="2" t="str">
        <x:v>Exact XBRL anchor</x:v>
      </x:c>
      <x:c r="Q2863" s="2" t="str">
        <x:v>Dividends, Preferred Stock</x:v>
      </x:c>
      <x:c r="R2863" s="2" t="str">
        <x:v>highlighted/MS_0000895421-26-000086_ms-20251231.htm</x:v>
      </x:c>
      <x:c r="S2863" s="2" t="str"/>
      <x:c r="T2863" s="2" t="str"/>
    </x:row>
    <x:row r="2864" ht="24" customHeight="1">
      <x:c r="C2864" s="2" t="str">
        <x:v>Historical Inputs!F2864</x:v>
      </x:c>
      <x:c r="D2864" s="2" t="str">
        <x:v>MS</x:v>
      </x:c>
      <x:c r="E2864" s="2" t="str">
        <x:v>FY2025</x:v>
      </x:c>
      <x:c r="F2864" s="2" t="str">
        <x:v>eps</x:v>
      </x:c>
      <x:c r="G2864" s="2" t="n">
        <x:v>10.21</x:v>
      </x:c>
      <x:c r="H2864" s="2" t="str">
        <x:v>USD/shares</x:v>
      </x:c>
      <x:c r="I2864" s="2" t="str">
        <x:v>2025-12-31</x:v>
      </x:c>
      <x:c r="J2864" s="2" t="str">
        <x:v>2026-02-19</x:v>
      </x:c>
      <x:c r="K2864" s="2" t="str">
        <x:v>0000895421-26-000086</x:v>
      </x:c>
      <x:c r="L2864" s="2" t="str">
        <x:v>data/raw/filings/MS_0000895421-26-000086_ms-20251231.htm</x:v>
      </x:c>
      <x:c r="M2864" s="2" t="str">
        <x:v>https://www.sec.gov/Archives/edgar/data/895421/000089542126000086/ms-20251231.htm</x:v>
      </x:c>
      <x:c r="N2864" s="2" t="str">
        <x:v>f-173</x:v>
      </x:c>
      <x:c r="O2864" s="2" t="str"/>
      <x:c r="P2864" s="2" t="str">
        <x:v>Exact XBRL anchor</x:v>
      </x:c>
      <x:c r="Q2864" s="2" t="str">
        <x:v>Earnings Per Share, Diluted</x:v>
      </x:c>
      <x:c r="R2864" s="2" t="str">
        <x:v>highlighted/MS_0000895421-26-000086_ms-20251231.htm</x:v>
      </x:c>
      <x:c r="S2864" s="2" t="str"/>
      <x:c r="T2864" s="2" t="str"/>
    </x:row>
    <x:row r="2865" ht="24" customHeight="1">
      <x:c r="C2865" s="2" t="str">
        <x:v>Historical Inputs!F2865</x:v>
      </x:c>
      <x:c r="D2865" s="2" t="str">
        <x:v>MS</x:v>
      </x:c>
      <x:c r="E2865" s="2" t="str">
        <x:v>FY2025</x:v>
      </x:c>
      <x:c r="F2865" s="2" t="str">
        <x:v>shares_diluted</x:v>
      </x:c>
      <x:c r="G2865" s="2" t="n">
        <x:v>1592</x:v>
      </x:c>
      <x:c r="H2865" s="2" t="str">
        <x:v>shares</x:v>
      </x:c>
      <x:c r="I2865" s="2" t="str">
        <x:v>2025-12-31</x:v>
      </x:c>
      <x:c r="J2865" s="2" t="str">
        <x:v>2026-02-19</x:v>
      </x:c>
      <x:c r="K2865" s="2" t="str">
        <x:v>0000895421-26-000086</x:v>
      </x:c>
      <x:c r="L2865" s="2" t="str">
        <x:v>data/raw/filings/MS_0000895421-26-000086_ms-20251231.htm</x:v>
      </x:c>
      <x:c r="M2865" s="2" t="str">
        <x:v>https://www.sec.gov/Archives/edgar/data/895421/000089542126000086/ms-20251231.htm</x:v>
      </x:c>
      <x:c r="N2865" s="2" t="str">
        <x:v>f-4912</x:v>
      </x:c>
      <x:c r="O2865" s="2" t="str"/>
      <x:c r="P2865" s="2" t="str">
        <x:v>Exact XBRL anchor</x:v>
      </x:c>
      <x:c r="Q2865" s="2" t="str">
        <x:v>Weighted Average Number of Shares Outstanding, Diluted</x:v>
      </x:c>
      <x:c r="R2865" s="2" t="str">
        <x:v>highlighted/MS_0000895421-26-000086_ms-20251231.htm</x:v>
      </x:c>
      <x:c r="S2865" s="2" t="str"/>
      <x:c r="T2865" s="2" t="str"/>
    </x:row>
    <x:row r="2866" ht="24" customHeight="1">
      <x:c r="C2866" s="2" t="str">
        <x:v>Historical Inputs!F2866</x:v>
      </x:c>
      <x:c r="D2866" s="2" t="str">
        <x:v>MS</x:v>
      </x:c>
      <x:c r="E2866" s="2" t="str">
        <x:v>FY2025</x:v>
      </x:c>
      <x:c r="F2866" s="2" t="str">
        <x:v>dps</x:v>
      </x:c>
      <x:c r="G2866" s="2" t="n">
        <x:v>3.85</x:v>
      </x:c>
      <x:c r="H2866" s="2" t="str">
        <x:v>USD/shares</x:v>
      </x:c>
      <x:c r="I2866" s="2" t="str">
        <x:v>2025-12-31</x:v>
      </x:c>
      <x:c r="J2866" s="2" t="str">
        <x:v>2026-02-19</x:v>
      </x:c>
      <x:c r="K2866" s="2" t="str">
        <x:v>0000895421-26-000086</x:v>
      </x:c>
      <x:c r="L2866" s="2" t="str">
        <x:v>data/raw/filings/MS_0000895421-26-000086_ms-20251231.htm</x:v>
      </x:c>
      <x:c r="M2866" s="2" t="str">
        <x:v>https://www.sec.gov/Archives/edgar/data/895421/000089542126000086/ms-20251231.htm</x:v>
      </x:c>
      <x:c r="N2866" s="2" t="str">
        <x:v>f-4994</x:v>
      </x:c>
      <x:c r="O2866" s="2" t="str"/>
      <x:c r="P2866" s="2" t="str">
        <x:v>Exact XBRL anchor</x:v>
      </x:c>
      <x:c r="Q2866" s="2" t="str">
        <x:v>Common Stock, Dividends, Per Share, Declared</x:v>
      </x:c>
      <x:c r="R2866" s="2" t="str">
        <x:v>highlighted/MS_0000895421-26-000086_ms-20251231.htm</x:v>
      </x:c>
      <x:c r="S2866" s="2" t="str"/>
      <x:c r="T2866" s="2" t="str"/>
    </x:row>
    <x:row r="2867" ht="24" customHeight="1">
      <x:c r="C2867" s="2" t="str">
        <x:v>Historical Inputs!F2867</x:v>
      </x:c>
      <x:c r="D2867" s="2" t="str">
        <x:v>MS</x:v>
      </x:c>
      <x:c r="E2867" s="2" t="str">
        <x:v>FY2025</x:v>
      </x:c>
      <x:c r="F2867" s="2" t="str">
        <x:v>dividends</x:v>
      </x:c>
      <x:c r="G2867" s="2" t="n">
        <x:v>6593</x:v>
      </x:c>
      <x:c r="H2867" s="2" t="str">
        <x:v>USD</x:v>
      </x:c>
      <x:c r="I2867" s="2" t="str">
        <x:v>2025-12-31</x:v>
      </x:c>
      <x:c r="J2867" s="2" t="str">
        <x:v>2026-02-19</x:v>
      </x:c>
      <x:c r="K2867" s="2" t="str">
        <x:v>0000895421-26-000086</x:v>
      </x:c>
      <x:c r="L2867" s="2" t="str">
        <x:v>data/raw/filings/MS_0000895421-26-000086_ms-20251231.htm</x:v>
      </x:c>
      <x:c r="M2867" s="2" t="str">
        <x:v>https://www.sec.gov/Archives/edgar/data/895421/000089542126000086/ms-20251231.htm</x:v>
      </x:c>
      <x:c r="N2867" s="2" t="str">
        <x:v>f-509</x:v>
      </x:c>
      <x:c r="O2867" s="2" t="str"/>
      <x:c r="P2867" s="2" t="str">
        <x:v>Exact XBRL anchor</x:v>
      </x:c>
      <x:c r="Q2867" s="2" t="str">
        <x:v>Payments of Dividends</x:v>
      </x:c>
      <x:c r="R2867" s="2" t="str">
        <x:v>highlighted/MS_0000895421-26-000086_ms-20251231.htm</x:v>
      </x:c>
      <x:c r="S2867" s="2" t="str"/>
      <x:c r="T2867" s="2" t="str"/>
    </x:row>
    <x:row r="2868" ht="24" customHeight="1">
      <x:c r="C2868" s="2" t="str">
        <x:v>Historical Inputs!F2868</x:v>
      </x:c>
      <x:c r="D2868" s="2" t="str">
        <x:v>MS</x:v>
      </x:c>
      <x:c r="E2868" s="2" t="str">
        <x:v>FY2025</x:v>
      </x:c>
      <x:c r="F2868" s="2" t="str">
        <x:v>buybacks</x:v>
      </x:c>
      <x:c r="G2868" s="2" t="str">
        <x:v>n.a.</x:v>
      </x:c>
      <x:c r="H2868" s="2" t="str">
        <x:v>USDm</x:v>
      </x:c>
      <x:c r="I2868" s="2" t="str">
        <x:v>2025-12-31</x:v>
      </x:c>
      <x:c r="J2868" s="2" t="str"/>
      <x:c r="K2868" s="2" t="str"/>
      <x:c r="L2868" s="2" t="str"/>
      <x:c r="M2868" s="2" t="str"/>
      <x:c r="N2868" s="2" t="str"/>
      <x:c r="O2868" s="2" t="str"/>
      <x:c r="P2868" s="2" t="str">
        <x:v>Not reported / unavailable</x:v>
      </x:c>
      <x:c r="Q2868" s="2" t="str">
        <x:v>Common share repurchases paid</x:v>
      </x:c>
      <x:c r="R2868" s="2" t="str"/>
      <x:c r="S2868" s="2" t="str"/>
      <x:c r="T2868" s="2" t="str"/>
    </x:row>
    <x:row r="2869" ht="24" customHeight="1">
      <x:c r="C2869" s="2" t="str">
        <x:v>Historical Inputs!F2869</x:v>
      </x:c>
      <x:c r="D2869" s="2" t="str">
        <x:v>MS</x:v>
      </x:c>
      <x:c r="E2869" s="2" t="str">
        <x:v>FY2025</x:v>
      </x:c>
      <x:c r="F2869" s="2" t="str">
        <x:v>chargeoffs</x:v>
      </x:c>
      <x:c r="G2869" s="2" t="str">
        <x:v>n.a.</x:v>
      </x:c>
      <x:c r="H2869" s="2" t="str">
        <x:v>USDm</x:v>
      </x:c>
      <x:c r="I2869" s="2" t="str">
        <x:v>2025-12-31</x:v>
      </x:c>
      <x:c r="J2869" s="2" t="str"/>
      <x:c r="K2869" s="2" t="str"/>
      <x:c r="L2869" s="2" t="str"/>
      <x:c r="M2869" s="2" t="str"/>
      <x:c r="N2869" s="2" t="str"/>
      <x:c r="O2869" s="2" t="str"/>
      <x:c r="P2869" s="2" t="str">
        <x:v>Not reported / unavailable</x:v>
      </x:c>
      <x:c r="Q2869" s="2" t="str">
        <x:v>Gross loan charge-offs</x:v>
      </x:c>
      <x:c r="R2869" s="2" t="str"/>
      <x:c r="S2869" s="2" t="str"/>
      <x:c r="T2869" s="2" t="str"/>
    </x:row>
    <x:row r="2870" ht="24" customHeight="1">
      <x:c r="C2870" s="2" t="str">
        <x:v>Historical Inputs!F2870</x:v>
      </x:c>
      <x:c r="D2870" s="2" t="str">
        <x:v>MS</x:v>
      </x:c>
      <x:c r="E2870" s="2" t="str">
        <x:v>FY2025</x:v>
      </x:c>
      <x:c r="F2870" s="2" t="str">
        <x:v>recoveries</x:v>
      </x:c>
      <x:c r="G2870" s="2" t="str">
        <x:v>n.a.</x:v>
      </x:c>
      <x:c r="H2870" s="2" t="str">
        <x:v>USDm</x:v>
      </x:c>
      <x:c r="I2870" s="2" t="str">
        <x:v>2025-12-31</x:v>
      </x:c>
      <x:c r="J2870" s="2" t="str"/>
      <x:c r="K2870" s="2" t="str"/>
      <x:c r="L2870" s="2" t="str"/>
      <x:c r="M2870" s="2" t="str"/>
      <x:c r="N2870" s="2" t="str"/>
      <x:c r="O2870" s="2" t="str"/>
      <x:c r="P2870" s="2" t="str">
        <x:v>Not reported / unavailable</x:v>
      </x:c>
      <x:c r="Q2870" s="2" t="str">
        <x:v>Loan recoveries</x:v>
      </x:c>
      <x:c r="R2870" s="2" t="str"/>
      <x:c r="S2870" s="2" t="str"/>
      <x:c r="T2870" s="2" t="str"/>
    </x:row>
    <x:row r="2871" ht="24" customHeight="1">
      <x:c r="C2871" s="2" t="str">
        <x:v>Historical Inputs!F2871</x:v>
      </x:c>
      <x:c r="D2871" s="2" t="str">
        <x:v>MS</x:v>
      </x:c>
      <x:c r="E2871" s="2" t="str">
        <x:v>FY2025</x:v>
      </x:c>
      <x:c r="F2871" s="2" t="str">
        <x:v>rwa</x:v>
      </x:c>
      <x:c r="G2871" s="2" t="n">
        <x:v>552515</x:v>
      </x:c>
      <x:c r="H2871" s="2" t="str">
        <x:v>USD</x:v>
      </x:c>
      <x:c r="I2871" s="2" t="str">
        <x:v>2025-12-31</x:v>
      </x:c>
      <x:c r="J2871" s="2" t="str">
        <x:v>2026-08-04</x:v>
      </x:c>
      <x:c r="K2871" s="2" t="str">
        <x:v>0000895421-26-000212</x:v>
      </x:c>
      <x:c r="L2871" s="2" t="str">
        <x:v>data/raw/filings/MS_0000895421-26-000212_ms-20260630.htm</x:v>
      </x:c>
      <x:c r="M2871" s="2" t="str">
        <x:v>https://www.sec.gov/Archives/edgar/data/895421/000089542126000212/ms-20260630.htm</x:v>
      </x:c>
      <x:c r="N2871" s="2" t="str">
        <x:v>f-4566</x:v>
      </x:c>
      <x:c r="O2871" s="2" t="str"/>
      <x:c r="P2871" s="2" t="str">
        <x:v>Exact XBRL anchor</x:v>
      </x:c>
      <x:c r="Q2871" s="2" t="str">
        <x:v>Banking Regulation, Risk-Weighted Assets, Actual</x:v>
      </x:c>
      <x:c r="R2871" s="2" t="str">
        <x:v>highlighted/MS_0000895421-26-000212_ms-20260630.htm</x:v>
      </x:c>
      <x:c r="S2871" s="2" t="str"/>
      <x:c r="T2871" s="2" t="str"/>
    </x:row>
    <x:row r="2872" ht="24" customHeight="1">
      <x:c r="C2872" s="2" t="str">
        <x:v>Historical Inputs!F2872</x:v>
      </x:c>
      <x:c r="D2872" s="2" t="str">
        <x:v>MS</x:v>
      </x:c>
      <x:c r="E2872" s="2" t="str">
        <x:v>FY2025</x:v>
      </x:c>
      <x:c r="F2872" s="2" t="str">
        <x:v>cet1_reported</x:v>
      </x:c>
      <x:c r="G2872" s="2" t="n">
        <x:v>0.15</x:v>
      </x:c>
      <x:c r="H2872" s="2" t="str">
        <x:v>pure</x:v>
      </x:c>
      <x:c r="I2872" s="2" t="str">
        <x:v>2025-12-31</x:v>
      </x:c>
      <x:c r="J2872" s="2" t="str">
        <x:v>2026-08-04</x:v>
      </x:c>
      <x:c r="K2872" s="2" t="str">
        <x:v>0000895421-26-000212</x:v>
      </x:c>
      <x:c r="L2872" s="2" t="str">
        <x:v>data/raw/filings/MS_0000895421-26-000212_ms-20260630.htm</x:v>
      </x:c>
      <x:c r="M2872" s="2" t="str">
        <x:v>https://www.sec.gov/Archives/edgar/data/895421/000089542126000212/ms-20260630.htm</x:v>
      </x:c>
      <x:c r="N2872" s="2" t="str"/>
      <x:c r="O2872" s="2" t="str"/>
      <x:c r="P2872" s="2" t="str">
        <x:v>Structured source retained; exact visible anchor requires review</x:v>
      </x:c>
      <x:c r="Q2872" s="2" t="str">
        <x:v>Banking Regulation, Common Equity Tier One Risk-Based Capital Ratio, Actual</x:v>
      </x:c>
      <x:c r="R2872" s="2" t="str"/>
      <x:c r="S2872" s="2" t="str"/>
      <x:c r="T2872" s="2" t="str"/>
    </x:row>
    <x:row r="2873" ht="24" customHeight="1">
      <x:c r="C2873" s="2" t="str">
        <x:v>Historical Inputs!F2873</x:v>
      </x:c>
      <x:c r="D2873" s="2" t="str">
        <x:v>MS</x:v>
      </x:c>
      <x:c r="E2873" s="2" t="str">
        <x:v>FY2025</x:v>
      </x:c>
      <x:c r="F2873" s="2" t="str">
        <x:v>nim_reported</x:v>
      </x:c>
      <x:c r="G2873" s="2" t="str">
        <x:v>n.a.</x:v>
      </x:c>
      <x:c r="H2873" s="2" t="str">
        <x:v>%</x:v>
      </x:c>
      <x:c r="I2873" s="2" t="str">
        <x:v>2025-12-31</x:v>
      </x:c>
      <x:c r="J2873" s="2" t="str"/>
      <x:c r="K2873" s="2" t="str"/>
      <x:c r="L2873" s="2" t="str"/>
      <x:c r="M2873" s="2" t="str"/>
      <x:c r="N2873" s="2" t="str"/>
      <x:c r="O2873" s="2" t="str"/>
      <x:c r="P2873" s="2" t="str">
        <x:v>Not reported / unavailable</x:v>
      </x:c>
      <x:c r="Q2873" s="2" t="str">
        <x:v>Issuer reported net interest margin</x:v>
      </x:c>
      <x:c r="R2873" s="2" t="str"/>
      <x:c r="S2873" s="2" t="str"/>
      <x:c r="T2873" s="2" t="str"/>
    </x:row>
    <x:row r="2874" ht="24" customHeight="1">
      <x:c r="C2874" s="2" t="str">
        <x:v>Historical Inputs!F2874</x:v>
      </x:c>
      <x:c r="D2874" s="2" t="str">
        <x:v>MS</x:v>
      </x:c>
      <x:c r="E2874" s="2" t="str">
        <x:v>FY2025</x:v>
      </x:c>
      <x:c r="F2874" s="2" t="str">
        <x:v>bvps_reported</x:v>
      </x:c>
      <x:c r="G2874" s="2" t="n">
        <x:v>64.37</x:v>
      </x:c>
      <x:c r="H2874" s="2" t="str">
        <x:v>USD/shares</x:v>
      </x:c>
      <x:c r="I2874" s="2" t="str">
        <x:v>2025-12-31</x:v>
      </x:c>
      <x:c r="J2874" s="2" t="str">
        <x:v>2026-02-19</x:v>
      </x:c>
      <x:c r="K2874" s="2" t="str">
        <x:v>0000895421-26-000086</x:v>
      </x:c>
      <x:c r="L2874" s="2" t="str">
        <x:v>data/raw/filings/MS_0000895421-26-000086_ms-20251231.htm</x:v>
      </x:c>
      <x:c r="M2874" s="2" t="str">
        <x:v>https://www.sec.gov/Archives/edgar/data/895421/000089542126000086/ms-20251231.htm</x:v>
      </x:c>
      <x:c r="N2874" s="2" t="str"/>
      <x:c r="O2874" s="2" t="str"/>
      <x:c r="P2874" s="2" t="str">
        <x:v>Exact selected original table text</x:v>
      </x:c>
      <x:c r="Q2874" s="2" t="str">
        <x:v>Reported common book value per share</x:v>
      </x:c>
      <x:c r="R2874" s="2" t="str">
        <x:v>highlighted/MS_0000895421-26-000086_ms-20251231.htm</x:v>
      </x:c>
      <x:c r="S2874" s="2" t="str"/>
      <x:c r="T2874" s="2" t="str"/>
    </x:row>
    <x:row r="2875" ht="24" customHeight="1">
      <x:c r="C2875" s="2" t="str">
        <x:v>Historical Inputs!F2875</x:v>
      </x:c>
      <x:c r="D2875" s="2" t="str">
        <x:v>MS</x:v>
      </x:c>
      <x:c r="E2875" s="2" t="str">
        <x:v>FY2025</x:v>
      </x:c>
      <x:c r="F2875" s="2" t="str">
        <x:v>tbvps_reported</x:v>
      </x:c>
      <x:c r="G2875" s="2" t="n">
        <x:v>50</x:v>
      </x:c>
      <x:c r="H2875" s="2" t="str">
        <x:v>USD/shares</x:v>
      </x:c>
      <x:c r="I2875" s="2" t="str">
        <x:v>2025-12-31</x:v>
      </x:c>
      <x:c r="J2875" s="2" t="str">
        <x:v>2026-02-19</x:v>
      </x:c>
      <x:c r="K2875" s="2" t="str">
        <x:v>0000895421-26-000086</x:v>
      </x:c>
      <x:c r="L2875" s="2" t="str">
        <x:v>data/raw/filings/MS_0000895421-26-000086_ms-20251231.htm</x:v>
      </x:c>
      <x:c r="M2875" s="2" t="str">
        <x:v>https://www.sec.gov/Archives/edgar/data/895421/000089542126000086/ms-20251231.htm</x:v>
      </x:c>
      <x:c r="N2875" s="2" t="str"/>
      <x:c r="O2875" s="2" t="str"/>
      <x:c r="P2875" s="2" t="str">
        <x:v>Exact selected original table text</x:v>
      </x:c>
      <x:c r="Q2875" s="2" t="str">
        <x:v>Reported tangible book value per share</x:v>
      </x:c>
      <x:c r="R2875" s="2" t="str">
        <x:v>highlighted/MS_0000895421-26-000086_ms-20251231.htm</x:v>
      </x:c>
      <x:c r="S2875" s="2" t="str"/>
      <x:c r="T2875" s="2" t="str"/>
    </x:row>
    <x:row r="2876" ht="24" customHeight="1">
      <x:c r="C2876" s="2" t="str">
        <x:v>Historical Inputs!F2876</x:v>
      </x:c>
      <x:c r="D2876" s="2" t="str">
        <x:v>MS</x:v>
      </x:c>
      <x:c r="E2876" s="2" t="str">
        <x:v>FY2025</x:v>
      </x:c>
      <x:c r="F2876" s="2" t="str">
        <x:v>tce_reported</x:v>
      </x:c>
      <x:c r="G2876" s="2" t="str">
        <x:v>n.a.</x:v>
      </x:c>
      <x:c r="H2876" s="2" t="str">
        <x:v>USDm</x:v>
      </x:c>
      <x:c r="I2876" s="2" t="str">
        <x:v>2025-12-31</x:v>
      </x:c>
      <x:c r="J2876" s="2" t="str"/>
      <x:c r="K2876" s="2" t="str"/>
      <x:c r="L2876" s="2" t="str"/>
      <x:c r="M2876" s="2" t="str"/>
      <x:c r="N2876" s="2" t="str"/>
      <x:c r="O2876" s="2" t="str"/>
      <x:c r="P2876" s="2" t="str">
        <x:v>Not reported / unavailable</x:v>
      </x:c>
      <x:c r="Q2876" s="2" t="str">
        <x:v>Reported tangible common equity</x:v>
      </x:c>
      <x:c r="R2876" s="2" t="str"/>
      <x:c r="S2876" s="2" t="str"/>
      <x:c r="T2876" s="2" t="str"/>
    </x:row>
    <x:row r="2877" ht="24" customHeight="1">
      <x:c r="C2877" s="2" t="str">
        <x:v>Historical Inputs!F2877</x:v>
      </x:c>
      <x:c r="D2877" s="2" t="str">
        <x:v>MS</x:v>
      </x:c>
      <x:c r="E2877" s="2" t="str">
        <x:v>H1 2025</x:v>
      </x:c>
      <x:c r="F2877" s="2" t="str">
        <x:v>assets</x:v>
      </x:c>
      <x:c r="G2877" s="2" t="n">
        <x:v>1353870</x:v>
      </x:c>
      <x:c r="H2877" s="2" t="str">
        <x:v>USD</x:v>
      </x:c>
      <x:c r="I2877" s="2" t="str">
        <x:v>2025-06-30</x:v>
      </x:c>
      <x:c r="J2877" s="2" t="str">
        <x:v>2025-08-04</x:v>
      </x:c>
      <x:c r="K2877" s="2" t="str">
        <x:v>0000895421-25-000440</x:v>
      </x:c>
      <x:c r="L2877" s="2" t="str">
        <x:v>data/raw/filings/MS_0000895421-25-000440_ms-20250630.htm</x:v>
      </x:c>
      <x:c r="M2877" s="2" t="str">
        <x:v>https://www.sec.gov/Archives/edgar/data/895421/000089542125000440/ms-20250630.htm</x:v>
      </x:c>
      <x:c r="N2877" s="2" t="str">
        <x:v>f-5605</x:v>
      </x:c>
      <x:c r="O2877" s="2" t="str"/>
      <x:c r="P2877" s="2" t="str">
        <x:v>Exact XBRL anchor</x:v>
      </x:c>
      <x:c r="Q2877" s="2" t="str">
        <x:v>Assets</x:v>
      </x:c>
      <x:c r="R2877" s="2" t="str">
        <x:v>highlighted/MS_0000895421-25-000440_ms-20250630.htm</x:v>
      </x:c>
      <x:c r="S2877" s="2" t="str"/>
      <x:c r="T2877" s="2" t="str"/>
    </x:row>
    <x:row r="2878" ht="24" customHeight="1">
      <x:c r="C2878" s="2" t="str">
        <x:v>Historical Inputs!F2878</x:v>
      </x:c>
      <x:c r="D2878" s="2" t="str">
        <x:v>MS</x:v>
      </x:c>
      <x:c r="E2878" s="2" t="str">
        <x:v>H1 2025</x:v>
      </x:c>
      <x:c r="F2878" s="2" t="str">
        <x:v>liabilities</x:v>
      </x:c>
      <x:c r="G2878" s="2" t="n">
        <x:v>1244600</x:v>
      </x:c>
      <x:c r="H2878" s="2" t="str">
        <x:v>USD</x:v>
      </x:c>
      <x:c r="I2878" s="2" t="str">
        <x:v>2025-06-30</x:v>
      </x:c>
      <x:c r="J2878" s="2" t="str">
        <x:v>2025-08-04</x:v>
      </x:c>
      <x:c r="K2878" s="2" t="str">
        <x:v>0000895421-25-000440</x:v>
      </x:c>
      <x:c r="L2878" s="2" t="str">
        <x:v>data/raw/filings/MS_0000895421-25-000440_ms-20250630.htm</x:v>
      </x:c>
      <x:c r="M2878" s="2" t="str">
        <x:v>https://www.sec.gov/Archives/edgar/data/895421/000089542125000440/ms-20250630.htm</x:v>
      </x:c>
      <x:c r="N2878" s="2" t="str">
        <x:v>f-293</x:v>
      </x:c>
      <x:c r="O2878" s="2" t="str"/>
      <x:c r="P2878" s="2" t="str">
        <x:v>Exact XBRL anchor</x:v>
      </x:c>
      <x:c r="Q2878" s="2" t="str">
        <x:v>Liabilities</x:v>
      </x:c>
      <x:c r="R2878" s="2" t="str">
        <x:v>highlighted/MS_0000895421-25-000440_ms-20250630.htm</x:v>
      </x:c>
      <x:c r="S2878" s="2" t="str"/>
      <x:c r="T2878" s="2" t="str"/>
    </x:row>
    <x:row r="2879" ht="24" customHeight="1">
      <x:c r="C2879" s="2" t="str">
        <x:v>Historical Inputs!F2879</x:v>
      </x:c>
      <x:c r="D2879" s="2" t="str">
        <x:v>MS</x:v>
      </x:c>
      <x:c r="E2879" s="2" t="str">
        <x:v>H1 2025</x:v>
      </x:c>
      <x:c r="F2879" s="2" t="str">
        <x:v>equity</x:v>
      </x:c>
      <x:c r="G2879" s="2" t="n">
        <x:v>108184</x:v>
      </x:c>
      <x:c r="H2879" s="2" t="str">
        <x:v>USD</x:v>
      </x:c>
      <x:c r="I2879" s="2" t="str">
        <x:v>2025-06-30</x:v>
      </x:c>
      <x:c r="J2879" s="2" t="str">
        <x:v>2025-08-04</x:v>
      </x:c>
      <x:c r="K2879" s="2" t="str">
        <x:v>0000895421-25-000440</x:v>
      </x:c>
      <x:c r="L2879" s="2" t="str">
        <x:v>data/raw/filings/MS_0000895421-25-000440_ms-20250630.htm</x:v>
      </x:c>
      <x:c r="M2879" s="2" t="str">
        <x:v>https://www.sec.gov/Archives/edgar/data/895421/000089542125000440/ms-20250630.htm</x:v>
      </x:c>
      <x:c r="N2879" s="2" t="str">
        <x:v>f-325</x:v>
      </x:c>
      <x:c r="O2879" s="2" t="str"/>
      <x:c r="P2879" s="2" t="str">
        <x:v>Exact XBRL anchor</x:v>
      </x:c>
      <x:c r="Q2879" s="2" t="str">
        <x:v>Stockholders' Equity Attributable to Parent</x:v>
      </x:c>
      <x:c r="R2879" s="2" t="str">
        <x:v>highlighted/MS_0000895421-25-000440_ms-20250630.htm</x:v>
      </x:c>
      <x:c r="S2879" s="2" t="str"/>
      <x:c r="T2879" s="2" t="str"/>
    </x:row>
    <x:row r="2880" ht="24" customHeight="1">
      <x:c r="C2880" s="2" t="str">
        <x:v>Historical Inputs!F2880</x:v>
      </x:c>
      <x:c r="D2880" s="2" t="str">
        <x:v>MS</x:v>
      </x:c>
      <x:c r="E2880" s="2" t="str">
        <x:v>H1 2025</x:v>
      </x:c>
      <x:c r="F2880" s="2" t="str">
        <x:v>preferred</x:v>
      </x:c>
      <x:c r="G2880" s="2" t="n">
        <x:v>9750</x:v>
      </x:c>
      <x:c r="H2880" s="2" t="str">
        <x:v>USD</x:v>
      </x:c>
      <x:c r="I2880" s="2" t="str">
        <x:v>2025-06-30</x:v>
      </x:c>
      <x:c r="J2880" s="2" t="str">
        <x:v>2025-08-04</x:v>
      </x:c>
      <x:c r="K2880" s="2" t="str">
        <x:v>0000895421-25-000440</x:v>
      </x:c>
      <x:c r="L2880" s="2" t="str">
        <x:v>data/raw/filings/MS_0000895421-25-000440_ms-20250630.htm</x:v>
      </x:c>
      <x:c r="M2880" s="2" t="str">
        <x:v>https://www.sec.gov/Archives/edgar/data/895421/000089542125000440/ms-20250630.htm</x:v>
      </x:c>
      <x:c r="N2880" s="2" t="str">
        <x:v>f-4639</x:v>
      </x:c>
      <x:c r="O2880" s="2" t="str"/>
      <x:c r="P2880" s="2" t="str">
        <x:v>Exact XBRL anchor</x:v>
      </x:c>
      <x:c r="Q2880" s="2" t="str">
        <x:v>Preferred equity carrying amount</x:v>
      </x:c>
      <x:c r="R2880" s="2" t="str">
        <x:v>highlighted/MS_0000895421-25-000440_ms-20250630.htm</x:v>
      </x:c>
      <x:c r="S2880" s="2" t="str"/>
      <x:c r="T2880" s="2" t="str"/>
    </x:row>
    <x:row r="2881" ht="24" customHeight="1">
      <x:c r="C2881" s="2" t="str">
        <x:v>Historical Inputs!F2881</x:v>
      </x:c>
      <x:c r="D2881" s="2" t="str">
        <x:v>MS</x:v>
      </x:c>
      <x:c r="E2881" s="2" t="str">
        <x:v>H1 2025</x:v>
      </x:c>
      <x:c r="F2881" s="2" t="str">
        <x:v>common_equity_reported</x:v>
      </x:c>
      <x:c r="G2881" s="2" t="str">
        <x:v>n.a.</x:v>
      </x:c>
      <x:c r="H2881" s="2" t="str">
        <x:v>USDm</x:v>
      </x:c>
      <x:c r="I2881" s="2" t="str">
        <x:v>2025-06-30</x:v>
      </x:c>
      <x:c r="J2881" s="2" t="str"/>
      <x:c r="K2881" s="2" t="str"/>
      <x:c r="L2881" s="2" t="str"/>
      <x:c r="M2881" s="2" t="str"/>
      <x:c r="N2881" s="2" t="str"/>
      <x:c r="O2881" s="2" t="str"/>
      <x:c r="P2881" s="2" t="str">
        <x:v>Not reported / unavailable</x:v>
      </x:c>
      <x:c r="Q2881" s="2" t="str">
        <x:v>Reported common shareholders equity</x:v>
      </x:c>
      <x:c r="R2881" s="2" t="str"/>
      <x:c r="S2881" s="2" t="str"/>
      <x:c r="T2881" s="2" t="str"/>
    </x:row>
    <x:row r="2882" ht="24" customHeight="1">
      <x:c r="C2882" s="2" t="str">
        <x:v>Historical Inputs!F2882</x:v>
      </x:c>
      <x:c r="D2882" s="2" t="str">
        <x:v>MS</x:v>
      </x:c>
      <x:c r="E2882" s="2" t="str">
        <x:v>H1 2025</x:v>
      </x:c>
      <x:c r="F2882" s="2" t="str">
        <x:v>goodwill</x:v>
      </x:c>
      <x:c r="G2882" s="2" t="n">
        <x:v>16734</x:v>
      </x:c>
      <x:c r="H2882" s="2" t="str">
        <x:v>USD</x:v>
      </x:c>
      <x:c r="I2882" s="2" t="str">
        <x:v>2025-06-30</x:v>
      </x:c>
      <x:c r="J2882" s="2" t="str">
        <x:v>2025-08-04</x:v>
      </x:c>
      <x:c r="K2882" s="2" t="str">
        <x:v>0000895421-25-000440</x:v>
      </x:c>
      <x:c r="L2882" s="2" t="str">
        <x:v>data/raw/filings/MS_0000895421-25-000440_ms-20250630.htm</x:v>
      </x:c>
      <x:c r="M2882" s="2" t="str">
        <x:v>https://www.sec.gov/Archives/edgar/data/895421/000089542125000440/ms-20250630.htm</x:v>
      </x:c>
      <x:c r="N2882" s="2" t="str">
        <x:v>f-259</x:v>
      </x:c>
      <x:c r="O2882" s="2" t="str"/>
      <x:c r="P2882" s="2" t="str">
        <x:v>Exact XBRL anchor</x:v>
      </x:c>
      <x:c r="Q2882" s="2" t="str">
        <x:v>Goodwill</x:v>
      </x:c>
      <x:c r="R2882" s="2" t="str">
        <x:v>highlighted/MS_0000895421-25-000440_ms-20250630.htm</x:v>
      </x:c>
      <x:c r="S2882" s="2" t="str"/>
      <x:c r="T2882" s="2" t="str"/>
    </x:row>
    <x:row r="2883" ht="24" customHeight="1">
      <x:c r="C2883" s="2" t="str">
        <x:v>Historical Inputs!F2883</x:v>
      </x:c>
      <x:c r="D2883" s="2" t="str">
        <x:v>MS</x:v>
      </x:c>
      <x:c r="E2883" s="2" t="str">
        <x:v>H1 2025</x:v>
      </x:c>
      <x:c r="F2883" s="2" t="str">
        <x:v>intangibles</x:v>
      </x:c>
      <x:c r="G2883" s="2" t="n">
        <x:v>6185</x:v>
      </x:c>
      <x:c r="H2883" s="2" t="str">
        <x:v>USD</x:v>
      </x:c>
      <x:c r="I2883" s="2" t="str">
        <x:v>2025-06-30</x:v>
      </x:c>
      <x:c r="J2883" s="2" t="str">
        <x:v>2025-08-04</x:v>
      </x:c>
      <x:c r="K2883" s="2" t="str">
        <x:v>0000895421-25-000440</x:v>
      </x:c>
      <x:c r="L2883" s="2" t="str">
        <x:v>data/raw/filings/MS_0000895421-25-000440_ms-20250630.htm</x:v>
      </x:c>
      <x:c r="M2883" s="2" t="str">
        <x:v>https://www.sec.gov/Archives/edgar/data/895421/000089542125000440/ms-20250630.htm</x:v>
      </x:c>
      <x:c r="N2883" s="2" t="str">
        <x:v>f-263</x:v>
      </x:c>
      <x:c r="O2883" s="2" t="str"/>
      <x:c r="P2883" s="2" t="str">
        <x:v>Exact XBRL anchor</x:v>
      </x:c>
      <x:c r="Q2883" s="2" t="str">
        <x:v>Intangible Assets, Net (Excluding Goodwill)</x:v>
      </x:c>
      <x:c r="R2883" s="2" t="str">
        <x:v>highlighted/MS_0000895421-25-000440_ms-20250630.htm</x:v>
      </x:c>
      <x:c r="S2883" s="2" t="str"/>
      <x:c r="T2883" s="2" t="str"/>
    </x:row>
    <x:row r="2884" ht="24" customHeight="1">
      <x:c r="C2884" s="2" t="str">
        <x:v>Historical Inputs!F2884</x:v>
      </x:c>
      <x:c r="D2884" s="2" t="str">
        <x:v>MS</x:v>
      </x:c>
      <x:c r="E2884" s="2" t="str">
        <x:v>H1 2025</x:v>
      </x:c>
      <x:c r="F2884" s="2" t="str">
        <x:v>intangibles_total</x:v>
      </x:c>
      <x:c r="G2884" s="2" t="str">
        <x:v>n.a.</x:v>
      </x:c>
      <x:c r="H2884" s="2" t="str">
        <x:v>USDm</x:v>
      </x:c>
      <x:c r="I2884" s="2" t="str">
        <x:v>2025-06-30</x:v>
      </x:c>
      <x:c r="J2884" s="2" t="str"/>
      <x:c r="K2884" s="2" t="str"/>
      <x:c r="L2884" s="2" t="str"/>
      <x:c r="M2884" s="2" t="str"/>
      <x:c r="N2884" s="2" t="str"/>
      <x:c r="O2884" s="2" t="str"/>
      <x:c r="P2884" s="2" t="str">
        <x:v>Not reported / unavailable</x:v>
      </x:c>
      <x:c r="Q2884" s="2" t="str">
        <x:v>Reported goodwill and intangible assets combined</x:v>
      </x:c>
      <x:c r="R2884" s="2" t="str"/>
      <x:c r="S2884" s="2" t="str"/>
      <x:c r="T2884" s="2" t="str"/>
    </x:row>
    <x:row r="2885" ht="24" customHeight="1">
      <x:c r="C2885" s="2" t="str">
        <x:v>Historical Inputs!F2885</x:v>
      </x:c>
      <x:c r="D2885" s="2" t="str">
        <x:v>MS</x:v>
      </x:c>
      <x:c r="E2885" s="2" t="str">
        <x:v>H1 2025</x:v>
      </x:c>
      <x:c r="F2885" s="2" t="str">
        <x:v>shares_end</x:v>
      </x:c>
      <x:c r="G2885" s="2" t="n">
        <x:v>1598.299431</x:v>
      </x:c>
      <x:c r="H2885" s="2" t="str">
        <x:v>shares</x:v>
      </x:c>
      <x:c r="I2885" s="2" t="str">
        <x:v>2025-06-30</x:v>
      </x:c>
      <x:c r="J2885" s="2" t="str">
        <x:v>2025-08-04</x:v>
      </x:c>
      <x:c r="K2885" s="2" t="str">
        <x:v>0000895421-25-000440</x:v>
      </x:c>
      <x:c r="L2885" s="2" t="str">
        <x:v>data/raw/filings/MS_0000895421-25-000440_ms-20250630.htm</x:v>
      </x:c>
      <x:c r="M2885" s="2" t="str">
        <x:v>https://www.sec.gov/Archives/edgar/data/895421/000089542125000440/ms-20250630.htm</x:v>
      </x:c>
      <x:c r="N2885" s="2" t="str">
        <x:v>f-305</x:v>
      </x:c>
      <x:c r="O2885" s="2" t="str"/>
      <x:c r="P2885" s="2" t="str">
        <x:v>Exact XBRL anchor</x:v>
      </x:c>
      <x:c r="Q2885" s="2" t="str">
        <x:v>Common Stock, Shares, Outstanding</x:v>
      </x:c>
      <x:c r="R2885" s="2" t="str">
        <x:v>highlighted/MS_0000895421-25-000440_ms-20250630.htm</x:v>
      </x:c>
      <x:c r="S2885" s="2" t="str"/>
      <x:c r="T2885" s="2" t="str"/>
    </x:row>
    <x:row r="2886" ht="24" customHeight="1">
      <x:c r="C2886" s="2" t="str">
        <x:v>Historical Inputs!F2886</x:v>
      </x:c>
      <x:c r="D2886" s="2" t="str">
        <x:v>MS</x:v>
      </x:c>
      <x:c r="E2886" s="2" t="str">
        <x:v>H1 2025</x:v>
      </x:c>
      <x:c r="F2886" s="2" t="str">
        <x:v>shares_issued</x:v>
      </x:c>
      <x:c r="G2886" s="2" t="n">
        <x:v>2038.893979</x:v>
      </x:c>
      <x:c r="H2886" s="2" t="str">
        <x:v>shares</x:v>
      </x:c>
      <x:c r="I2886" s="2" t="str">
        <x:v>2025-06-30</x:v>
      </x:c>
      <x:c r="J2886" s="2" t="str">
        <x:v>2025-08-04</x:v>
      </x:c>
      <x:c r="K2886" s="2" t="str">
        <x:v>0000895421-25-000440</x:v>
      </x:c>
      <x:c r="L2886" s="2" t="str">
        <x:v>data/raw/filings/MS_0000895421-25-000440_ms-20250630.htm</x:v>
      </x:c>
      <x:c r="M2886" s="2" t="str">
        <x:v>https://www.sec.gov/Archives/edgar/data/895421/000089542125000440/ms-20250630.htm</x:v>
      </x:c>
      <x:c r="N2886" s="2" t="str"/>
      <x:c r="O2886" s="2" t="str"/>
      <x:c r="P2886" s="2" t="str">
        <x:v>Structured source retained; exact visible anchor requires review</x:v>
      </x:c>
      <x:c r="Q2886" s="2" t="str">
        <x:v>Common Stock, Shares, Issued</x:v>
      </x:c>
      <x:c r="R2886" s="2" t="str"/>
      <x:c r="S2886" s="2" t="str"/>
      <x:c r="T2886" s="2" t="str"/>
    </x:row>
    <x:row r="2887" ht="24" customHeight="1">
      <x:c r="C2887" s="2" t="str">
        <x:v>Historical Inputs!F2887</x:v>
      </x:c>
      <x:c r="D2887" s="2" t="str">
        <x:v>MS</x:v>
      </x:c>
      <x:c r="E2887" s="2" t="str">
        <x:v>H1 2025</x:v>
      </x:c>
      <x:c r="F2887" s="2" t="str">
        <x:v>shares_treasury</x:v>
      </x:c>
      <x:c r="G2887" s="2" t="n">
        <x:v>440.594548</x:v>
      </x:c>
      <x:c r="H2887" s="2" t="str">
        <x:v>shares</x:v>
      </x:c>
      <x:c r="I2887" s="2" t="str">
        <x:v>2025-06-30</x:v>
      </x:c>
      <x:c r="J2887" s="2" t="str">
        <x:v>2025-08-04</x:v>
      </x:c>
      <x:c r="K2887" s="2" t="str">
        <x:v>0000895421-25-000440</x:v>
      </x:c>
      <x:c r="L2887" s="2" t="str">
        <x:v>data/raw/filings/MS_0000895421-25-000440_ms-20250630.htm</x:v>
      </x:c>
      <x:c r="M2887" s="2" t="str">
        <x:v>https://www.sec.gov/Archives/edgar/data/895421/000089542125000440/ms-20250630.htm</x:v>
      </x:c>
      <x:c r="N2887" s="2" t="str"/>
      <x:c r="O2887" s="2" t="str"/>
      <x:c r="P2887" s="2" t="str">
        <x:v>Structured source retained; exact visible anchor requires review</x:v>
      </x:c>
      <x:c r="Q2887" s="2" t="str">
        <x:v>Treasury Stock, Common, Shares</x:v>
      </x:c>
      <x:c r="R2887" s="2" t="str"/>
      <x:c r="S2887" s="2" t="str"/>
      <x:c r="T2887" s="2" t="str"/>
    </x:row>
    <x:row r="2888" ht="24" customHeight="1">
      <x:c r="C2888" s="2" t="str">
        <x:v>Historical Inputs!F2888</x:v>
      </x:c>
      <x:c r="D2888" s="2" t="str">
        <x:v>MS</x:v>
      </x:c>
      <x:c r="E2888" s="2" t="str">
        <x:v>H1 2025</x:v>
      </x:c>
      <x:c r="F2888" s="2" t="str">
        <x:v>deposits</x:v>
      </x:c>
      <x:c r="G2888" s="2" t="n">
        <x:v>389377</x:v>
      </x:c>
      <x:c r="H2888" s="2" t="str">
        <x:v>USD</x:v>
      </x:c>
      <x:c r="I2888" s="2" t="str">
        <x:v>2025-06-30</x:v>
      </x:c>
      <x:c r="J2888" s="2" t="str">
        <x:v>2025-08-04</x:v>
      </x:c>
      <x:c r="K2888" s="2" t="str">
        <x:v>0000895421-25-000440</x:v>
      </x:c>
      <x:c r="L2888" s="2" t="str">
        <x:v>data/raw/filings/MS_0000895421-25-000440_ms-20250630.htm</x:v>
      </x:c>
      <x:c r="M2888" s="2" t="str">
        <x:v>https://www.sec.gov/Archives/edgar/data/895421/000089542125000440/ms-20250630.htm</x:v>
      </x:c>
      <x:c r="N2888" s="2" t="str">
        <x:v>f-4010</x:v>
      </x:c>
      <x:c r="O2888" s="2" t="str"/>
      <x:c r="P2888" s="2" t="str">
        <x:v>Exact XBRL anchor</x:v>
      </x:c>
      <x:c r="Q2888" s="2" t="str">
        <x:v>Deposits</x:v>
      </x:c>
      <x:c r="R2888" s="2" t="str">
        <x:v>highlighted/MS_0000895421-25-000440_ms-20250630.htm</x:v>
      </x:c>
      <x:c r="S2888" s="2" t="str"/>
      <x:c r="T2888" s="2" t="str"/>
    </x:row>
    <x:row r="2889" ht="24" customHeight="1">
      <x:c r="C2889" s="2" t="str">
        <x:v>Historical Inputs!F2889</x:v>
      </x:c>
      <x:c r="D2889" s="2" t="str">
        <x:v>MS</x:v>
      </x:c>
      <x:c r="E2889" s="2" t="str">
        <x:v>H1 2025</x:v>
      </x:c>
      <x:c r="F2889" s="2" t="str">
        <x:v>loans_gross</x:v>
      </x:c>
      <x:c r="G2889" s="2" t="n">
        <x:v>246925</x:v>
      </x:c>
      <x:c r="H2889" s="2" t="str">
        <x:v>USD</x:v>
      </x:c>
      <x:c r="I2889" s="2" t="str">
        <x:v>2025-06-30</x:v>
      </x:c>
      <x:c r="J2889" s="2" t="str">
        <x:v>2025-08-04</x:v>
      </x:c>
      <x:c r="K2889" s="2" t="str">
        <x:v>0000895421-25-000440</x:v>
      </x:c>
      <x:c r="L2889" s="2" t="str">
        <x:v>data/raw/filings/MS_0000895421-25-000440_ms-20250630.htm</x:v>
      </x:c>
      <x:c r="M2889" s="2" t="str">
        <x:v>https://www.sec.gov/Archives/edgar/data/895421/000089542125000440/ms-20250630.htm</x:v>
      </x:c>
      <x:c r="N2889" s="2" t="str">
        <x:v>f-3148</x:v>
      </x:c>
      <x:c r="O2889" s="2" t="str"/>
      <x:c r="P2889" s="2" t="str">
        <x:v>Exact XBRL anchor</x:v>
      </x:c>
      <x:c r="Q2889" s="2" t="str">
        <x:v>Gross loans and leases selected definition</x:v>
      </x:c>
      <x:c r="R2889" s="2" t="str">
        <x:v>highlighted/MS_0000895421-25-000440_ms-20250630.htm</x:v>
      </x:c>
      <x:c r="S2889" s="2" t="str"/>
      <x:c r="T2889" s="2" t="str"/>
    </x:row>
    <x:row r="2890" ht="24" customHeight="1">
      <x:c r="C2890" s="2" t="str">
        <x:v>Historical Inputs!F2890</x:v>
      </x:c>
      <x:c r="D2890" s="2" t="str">
        <x:v>MS</x:v>
      </x:c>
      <x:c r="E2890" s="2" t="str">
        <x:v>H1 2025</x:v>
      </x:c>
      <x:c r="F2890" s="2" t="str">
        <x:v>loans_net</x:v>
      </x:c>
      <x:c r="G2890" s="2" t="n">
        <x:v>245654</x:v>
      </x:c>
      <x:c r="H2890" s="2" t="str">
        <x:v>USD</x:v>
      </x:c>
      <x:c r="I2890" s="2" t="str">
        <x:v>2025-06-30</x:v>
      </x:c>
      <x:c r="J2890" s="2" t="str">
        <x:v>2025-08-04</x:v>
      </x:c>
      <x:c r="K2890" s="2" t="str">
        <x:v>0000895421-25-000440</x:v>
      </x:c>
      <x:c r="L2890" s="2" t="str">
        <x:v>data/raw/filings/MS_0000895421-25-000440_ms-20250630.htm</x:v>
      </x:c>
      <x:c r="M2890" s="2" t="str">
        <x:v>https://www.sec.gov/Archives/edgar/data/895421/000089542125000440/ms-20250630.htm</x:v>
      </x:c>
      <x:c r="N2890" s="2" t="str">
        <x:v>f-3153</x:v>
      </x:c>
      <x:c r="O2890" s="2" t="str"/>
      <x:c r="P2890" s="2" t="str">
        <x:v>Exact XBRL anchor</x:v>
      </x:c>
      <x:c r="Q2890" s="2" t="str">
        <x:v>Net loans after allowance selected definition</x:v>
      </x:c>
      <x:c r="R2890" s="2" t="str">
        <x:v>highlighted/MS_0000895421-25-000440_ms-20250630.htm</x:v>
      </x:c>
      <x:c r="S2890" s="2" t="str"/>
      <x:c r="T2890" s="2" t="str"/>
    </x:row>
    <x:row r="2891" ht="24" customHeight="1">
      <x:c r="C2891" s="2" t="str">
        <x:v>Historical Inputs!F2891</x:v>
      </x:c>
      <x:c r="D2891" s="2" t="str">
        <x:v>MS</x:v>
      </x:c>
      <x:c r="E2891" s="2" t="str">
        <x:v>H1 2025</x:v>
      </x:c>
      <x:c r="F2891" s="2" t="str">
        <x:v>allowance</x:v>
      </x:c>
      <x:c r="G2891" s="2" t="n">
        <x:v>1271</x:v>
      </x:c>
      <x:c r="H2891" s="2" t="str">
        <x:v>USD</x:v>
      </x:c>
      <x:c r="I2891" s="2" t="str">
        <x:v>2025-06-30</x:v>
      </x:c>
      <x:c r="J2891" s="2" t="str">
        <x:v>2026-08-04</x:v>
      </x:c>
      <x:c r="K2891" s="2" t="str">
        <x:v>0000895421-26-000212</x:v>
      </x:c>
      <x:c r="L2891" s="2" t="str">
        <x:v>data/raw/filings/MS_0000895421-26-000212_ms-20260630.htm</x:v>
      </x:c>
      <x:c r="M2891" s="2" t="str">
        <x:v>https://www.sec.gov/Archives/edgar/data/895421/000089542126000212/ms-20260630.htm</x:v>
      </x:c>
      <x:c r="N2891" s="2" t="str">
        <x:v>f-3891</x:v>
      </x:c>
      <x:c r="O2891" s="2" t="str"/>
      <x:c r="P2891" s="2" t="str">
        <x:v>Exact XBRL anchor</x:v>
      </x:c>
      <x:c r="Q2891" s="2" t="str">
        <x:v>Loan allowance for credit losses</x:v>
      </x:c>
      <x:c r="R2891" s="2" t="str">
        <x:v>highlighted/MS_0000895421-26-000212_ms-20260630.htm</x:v>
      </x:c>
      <x:c r="S2891" s="2" t="str"/>
      <x:c r="T2891" s="2" t="str"/>
    </x:row>
    <x:row r="2892" ht="24" customHeight="1">
      <x:c r="C2892" s="2" t="str">
        <x:v>Historical Inputs!F2892</x:v>
      </x:c>
      <x:c r="D2892" s="2" t="str">
        <x:v>MS</x:v>
      </x:c>
      <x:c r="E2892" s="2" t="str">
        <x:v>H1 2025</x:v>
      </x:c>
      <x:c r="F2892" s="2" t="str">
        <x:v>nonaccrual</x:v>
      </x:c>
      <x:c r="G2892" s="2" t="str">
        <x:v>n.a.</x:v>
      </x:c>
      <x:c r="H2892" s="2" t="str">
        <x:v>USDm</x:v>
      </x:c>
      <x:c r="I2892" s="2" t="str">
        <x:v>2025-06-30</x:v>
      </x:c>
      <x:c r="J2892" s="2" t="str"/>
      <x:c r="K2892" s="2" t="str"/>
      <x:c r="L2892" s="2" t="str"/>
      <x:c r="M2892" s="2" t="str"/>
      <x:c r="N2892" s="2" t="str"/>
      <x:c r="O2892" s="2" t="str"/>
      <x:c r="P2892" s="2" t="str">
        <x:v>Not reported / unavailable</x:v>
      </x:c>
      <x:c r="Q2892" s="2" t="str">
        <x:v>Nonaccrual</x:v>
      </x:c>
      <x:c r="R2892" s="2" t="str"/>
      <x:c r="S2892" s="2" t="str"/>
      <x:c r="T2892" s="2" t="str"/>
    </x:row>
    <x:row r="2893" ht="24" customHeight="1">
      <x:c r="C2893" s="2" t="str">
        <x:v>Historical Inputs!F2893</x:v>
      </x:c>
      <x:c r="D2893" s="2" t="str">
        <x:v>MS</x:v>
      </x:c>
      <x:c r="E2893" s="2" t="str">
        <x:v>H1 2025</x:v>
      </x:c>
      <x:c r="F2893" s="2" t="str">
        <x:v>cash</x:v>
      </x:c>
      <x:c r="G2893" s="2" t="n">
        <x:v>109130</x:v>
      </x:c>
      <x:c r="H2893" s="2" t="str">
        <x:v>USD</x:v>
      </x:c>
      <x:c r="I2893" s="2" t="str">
        <x:v>2025-06-30</x:v>
      </x:c>
      <x:c r="J2893" s="2" t="str">
        <x:v>2025-08-04</x:v>
      </x:c>
      <x:c r="K2893" s="2" t="str">
        <x:v>0000895421-25-000440</x:v>
      </x:c>
      <x:c r="L2893" s="2" t="str">
        <x:v>data/raw/filings/MS_0000895421-25-000440_ms-20250630.htm</x:v>
      </x:c>
      <x:c r="M2893" s="2" t="str">
        <x:v>https://www.sec.gov/Archives/edgar/data/895421/000089542125000440/ms-20250630.htm</x:v>
      </x:c>
      <x:c r="N2893" s="2" t="str">
        <x:v>f-545</x:v>
      </x:c>
      <x:c r="O2893" s="2" t="str"/>
      <x:c r="P2893" s="2" t="str">
        <x:v>Exact XBRL anchor</x:v>
      </x:c>
      <x:c r="Q2893" s="2" t="str">
        <x:v>Cash and Cash Equivalents, at Carrying Value</x:v>
      </x:c>
      <x:c r="R2893" s="2" t="str">
        <x:v>highlighted/MS_0000895421-25-000440_ms-20250630.htm</x:v>
      </x:c>
      <x:c r="S2893" s="2" t="str"/>
      <x:c r="T2893" s="2" t="str"/>
    </x:row>
    <x:row r="2894" ht="24" customHeight="1">
      <x:c r="C2894" s="2" t="str">
        <x:v>Historical Inputs!F2894</x:v>
      </x:c>
      <x:c r="D2894" s="2" t="str">
        <x:v>MS</x:v>
      </x:c>
      <x:c r="E2894" s="2" t="str">
        <x:v>H1 2025</x:v>
      </x:c>
      <x:c r="F2894" s="2" t="str">
        <x:v>aoci</x:v>
      </x:c>
      <x:c r="G2894" s="2" t="n">
        <x:v>-5913</x:v>
      </x:c>
      <x:c r="H2894" s="2" t="str">
        <x:v>USD</x:v>
      </x:c>
      <x:c r="I2894" s="2" t="str">
        <x:v>2025-06-30</x:v>
      </x:c>
      <x:c r="J2894" s="2" t="str">
        <x:v>2025-08-04</x:v>
      </x:c>
      <x:c r="K2894" s="2" t="str">
        <x:v>0000895421-25-000440</x:v>
      </x:c>
      <x:c r="L2894" s="2" t="str">
        <x:v>data/raw/filings/MS_0000895421-25-000440_ms-20250630.htm</x:v>
      </x:c>
      <x:c r="M2894" s="2" t="str">
        <x:v>https://www.sec.gov/Archives/edgar/data/895421/000089542125000440/ms-20250630.htm</x:v>
      </x:c>
      <x:c r="N2894" s="2" t="str">
        <x:v>f-315</x:v>
      </x:c>
      <x:c r="O2894" s="2" t="str"/>
      <x:c r="P2894" s="2" t="str">
        <x:v>Exact XBRL anchor</x:v>
      </x:c>
      <x:c r="Q2894" s="2" t="str">
        <x:v>Accumulated Other Comprehensive Income (Loss), Net of Tax</x:v>
      </x:c>
      <x:c r="R2894" s="2" t="str">
        <x:v>highlighted/MS_0000895421-25-000440_ms-20250630.htm</x:v>
      </x:c>
      <x:c r="S2894" s="2" t="str"/>
      <x:c r="T2894" s="2" t="str"/>
    </x:row>
    <x:row r="2895" ht="24" customHeight="1">
      <x:c r="C2895" s="2" t="str">
        <x:v>Historical Inputs!F2895</x:v>
      </x:c>
      <x:c r="D2895" s="2" t="str">
        <x:v>MS</x:v>
      </x:c>
      <x:c r="E2895" s="2" t="str">
        <x:v>H1 2025</x:v>
      </x:c>
      <x:c r="F2895" s="2" t="str">
        <x:v>nii</x:v>
      </x:c>
      <x:c r="G2895" s="2" t="n">
        <x:v>4700</x:v>
      </x:c>
      <x:c r="H2895" s="2" t="str">
        <x:v>USD</x:v>
      </x:c>
      <x:c r="I2895" s="2" t="str">
        <x:v>2025-06-30</x:v>
      </x:c>
      <x:c r="J2895" s="2" t="str">
        <x:v>2026-08-04</x:v>
      </x:c>
      <x:c r="K2895" s="2" t="str">
        <x:v>0000895421-26-000212</x:v>
      </x:c>
      <x:c r="L2895" s="2" t="str">
        <x:v>data/raw/filings/MS_0000895421-26-000212_ms-20260630.htm</x:v>
      </x:c>
      <x:c r="M2895" s="2" t="str">
        <x:v>https://www.sec.gov/Archives/edgar/data/895421/000089542126000212/ms-20260630.htm</x:v>
      </x:c>
      <x:c r="N2895" s="2" t="str">
        <x:v>f-5548</x:v>
      </x:c>
      <x:c r="O2895" s="2" t="str"/>
      <x:c r="P2895" s="2" t="str">
        <x:v>Exact XBRL anchor</x:v>
      </x:c>
      <x:c r="Q2895" s="2" t="str">
        <x:v>Interest Income (Expense), Net</x:v>
      </x:c>
      <x:c r="R2895" s="2" t="str">
        <x:v>highlighted/MS_0000895421-26-000212_ms-20260630.htm</x:v>
      </x:c>
      <x:c r="S2895" s="2" t="str"/>
      <x:c r="T2895" s="2" t="str"/>
    </x:row>
    <x:row r="2896" ht="24" customHeight="1">
      <x:c r="C2896" s="2" t="str">
        <x:v>Historical Inputs!F2896</x:v>
      </x:c>
      <x:c r="D2896" s="2" t="str">
        <x:v>MS</x:v>
      </x:c>
      <x:c r="E2896" s="2" t="str">
        <x:v>H1 2025</x:v>
      </x:c>
      <x:c r="F2896" s="2" t="str">
        <x:v>noninterest_income</x:v>
      </x:c>
      <x:c r="G2896" s="2" t="n">
        <x:v>29831</x:v>
      </x:c>
      <x:c r="H2896" s="2" t="str">
        <x:v>USD</x:v>
      </x:c>
      <x:c r="I2896" s="2" t="str">
        <x:v>2025-06-30</x:v>
      </x:c>
      <x:c r="J2896" s="2" t="str">
        <x:v>2026-08-04</x:v>
      </x:c>
      <x:c r="K2896" s="2" t="str">
        <x:v>0000895421-26-000212</x:v>
      </x:c>
      <x:c r="L2896" s="2" t="str">
        <x:v>data/raw/filings/MS_0000895421-26-000212_ms-20260630.htm</x:v>
      </x:c>
      <x:c r="M2896" s="2" t="str">
        <x:v>https://www.sec.gov/Archives/edgar/data/895421/000089542126000212/ms-20260630.htm</x:v>
      </x:c>
      <x:c r="N2896" s="2" t="str">
        <x:v>f-5533</x:v>
      </x:c>
      <x:c r="O2896" s="2" t="str"/>
      <x:c r="P2896" s="2" t="str">
        <x:v>Exact XBRL anchor</x:v>
      </x:c>
      <x:c r="Q2896" s="2" t="str">
        <x:v>Noninterest Income</x:v>
      </x:c>
      <x:c r="R2896" s="2" t="str">
        <x:v>highlighted/MS_0000895421-26-000212_ms-20260630.htm</x:v>
      </x:c>
      <x:c r="S2896" s="2" t="str"/>
      <x:c r="T2896" s="2" t="str"/>
    </x:row>
    <x:row r="2897" ht="24" customHeight="1">
      <x:c r="C2897" s="2" t="str">
        <x:v>Historical Inputs!F2897</x:v>
      </x:c>
      <x:c r="D2897" s="2" t="str">
        <x:v>MS</x:v>
      </x:c>
      <x:c r="E2897" s="2" t="str">
        <x:v>H1 2025</x:v>
      </x:c>
      <x:c r="F2897" s="2" t="str">
        <x:v>revenue_reported</x:v>
      </x:c>
      <x:c r="G2897" s="2" t="n">
        <x:v>34531</x:v>
      </x:c>
      <x:c r="H2897" s="2" t="str">
        <x:v>USD</x:v>
      </x:c>
      <x:c r="I2897" s="2" t="str">
        <x:v>2025-06-30</x:v>
      </x:c>
      <x:c r="J2897" s="2" t="str">
        <x:v>2026-08-04</x:v>
      </x:c>
      <x:c r="K2897" s="2" t="str">
        <x:v>0000895421-26-000212</x:v>
      </x:c>
      <x:c r="L2897" s="2" t="str">
        <x:v>data/raw/filings/MS_0000895421-26-000212_ms-20260630.htm</x:v>
      </x:c>
      <x:c r="M2897" s="2" t="str">
        <x:v>https://www.sec.gov/Archives/edgar/data/895421/000089542126000212/ms-20260630.htm</x:v>
      </x:c>
      <x:c r="N2897" s="2" t="str">
        <x:v>f-5669</x:v>
      </x:c>
      <x:c r="O2897" s="2" t="str"/>
      <x:c r="P2897" s="2" t="str">
        <x:v>Exact XBRL anchor</x:v>
      </x:c>
      <x:c r="Q2897" s="2" t="str">
        <x:v>Revenues, Net of Interest Expense</x:v>
      </x:c>
      <x:c r="R2897" s="2" t="str">
        <x:v>highlighted/MS_0000895421-26-000212_ms-20260630.htm</x:v>
      </x:c>
      <x:c r="S2897" s="2" t="str"/>
      <x:c r="T2897" s="2" t="str"/>
    </x:row>
    <x:row r="2898" ht="24" customHeight="1">
      <x:c r="C2898" s="2" t="str">
        <x:v>Historical Inputs!F2898</x:v>
      </x:c>
      <x:c r="D2898" s="2" t="str">
        <x:v>MS</x:v>
      </x:c>
      <x:c r="E2898" s="2" t="str">
        <x:v>H1 2025</x:v>
      </x:c>
      <x:c r="F2898" s="2" t="str">
        <x:v>opex</x:v>
      </x:c>
      <x:c r="G2898" s="2" t="n">
        <x:v>24034</x:v>
      </x:c>
      <x:c r="H2898" s="2" t="str">
        <x:v>USD</x:v>
      </x:c>
      <x:c r="I2898" s="2" t="str">
        <x:v>2025-06-30</x:v>
      </x:c>
      <x:c r="J2898" s="2" t="str">
        <x:v>2026-08-04</x:v>
      </x:c>
      <x:c r="K2898" s="2" t="str">
        <x:v>0000895421-26-000212</x:v>
      </x:c>
      <x:c r="L2898" s="2" t="str">
        <x:v>data/raw/filings/MS_0000895421-26-000212_ms-20260630.htm</x:v>
      </x:c>
      <x:c r="M2898" s="2" t="str">
        <x:v>https://www.sec.gov/Archives/edgar/data/895421/000089542126000212/ms-20260630.htm</x:v>
      </x:c>
      <x:c r="N2898" s="2" t="str">
        <x:v>f-5573</x:v>
      </x:c>
      <x:c r="O2898" s="2" t="str"/>
      <x:c r="P2898" s="2" t="str">
        <x:v>Exact XBRL anchor</x:v>
      </x:c>
      <x:c r="Q2898" s="2" t="str">
        <x:v>Noninterest Expense</x:v>
      </x:c>
      <x:c r="R2898" s="2" t="str">
        <x:v>highlighted/MS_0000895421-26-000212_ms-20260630.htm</x:v>
      </x:c>
      <x:c r="S2898" s="2" t="str"/>
      <x:c r="T2898" s="2" t="str"/>
    </x:row>
    <x:row r="2899" ht="24" customHeight="1">
      <x:c r="C2899" s="2" t="str">
        <x:v>Historical Inputs!F2899</x:v>
      </x:c>
      <x:c r="D2899" s="2" t="str">
        <x:v>MS</x:v>
      </x:c>
      <x:c r="E2899" s="2" t="str">
        <x:v>H1 2025</x:v>
      </x:c>
      <x:c r="F2899" s="2" t="str">
        <x:v>provision</x:v>
      </x:c>
      <x:c r="G2899" s="2" t="str">
        <x:v>n.a.</x:v>
      </x:c>
      <x:c r="H2899" s="2" t="str">
        <x:v>USDm</x:v>
      </x:c>
      <x:c r="I2899" s="2" t="str">
        <x:v>2025-06-30</x:v>
      </x:c>
      <x:c r="J2899" s="2" t="str"/>
      <x:c r="K2899" s="2" t="str"/>
      <x:c r="L2899" s="2" t="str"/>
      <x:c r="M2899" s="2" t="str"/>
      <x:c r="N2899" s="2" t="str"/>
      <x:c r="O2899" s="2" t="str"/>
      <x:c r="P2899" s="2" t="str">
        <x:v>Not reported / unavailable</x:v>
      </x:c>
      <x:c r="Q2899" s="2" t="str">
        <x:v>Provision for credit losses</x:v>
      </x:c>
      <x:c r="R2899" s="2" t="str"/>
      <x:c r="S2899" s="2" t="str"/>
      <x:c r="T2899" s="2" t="str"/>
    </x:row>
    <x:row r="2900" ht="24" customHeight="1">
      <x:c r="C2900" s="2" t="str">
        <x:v>Historical Inputs!F2900</x:v>
      </x:c>
      <x:c r="D2900" s="2" t="str">
        <x:v>MS</x:v>
      </x:c>
      <x:c r="E2900" s="2" t="str">
        <x:v>H1 2025</x:v>
      </x:c>
      <x:c r="F2900" s="2" t="str">
        <x:v>pretax</x:v>
      </x:c>
      <x:c r="G2900" s="2" t="n">
        <x:v>10166</x:v>
      </x:c>
      <x:c r="H2900" s="2" t="str">
        <x:v>USD</x:v>
      </x:c>
      <x:c r="I2900" s="2" t="str">
        <x:v>2025-06-30</x:v>
      </x:c>
      <x:c r="J2900" s="2" t="str">
        <x:v>2026-08-04</x:v>
      </x:c>
      <x:c r="K2900" s="2" t="str">
        <x:v>0000895421-26-000212</x:v>
      </x:c>
      <x:c r="L2900" s="2" t="str">
        <x:v>data/raw/filings/MS_0000895421-26-000212_ms-20260630.htm</x:v>
      </x:c>
      <x:c r="M2900" s="2" t="str">
        <x:v>https://www.sec.gov/Archives/edgar/data/895421/000089542126000212/ms-20260630.htm</x:v>
      </x:c>
      <x:c r="N2900" s="2" t="str">
        <x:v>f-5578</x:v>
      </x:c>
      <x:c r="O2900" s="2" t="str"/>
      <x:c r="P2900" s="2" t="str">
        <x:v>Exact XBRL anchor</x:v>
      </x:c>
      <x:c r="Q2900" s="2" t="str">
        <x:v>Income (Loss) from Continuing Operations before Income Taxes, Noncontrolling Interest</x:v>
      </x:c>
      <x:c r="R2900" s="2" t="str">
        <x:v>highlighted/MS_0000895421-26-000212_ms-20260630.htm</x:v>
      </x:c>
      <x:c r="S2900" s="2" t="str"/>
      <x:c r="T2900" s="2" t="str"/>
    </x:row>
    <x:row r="2901" ht="24" customHeight="1">
      <x:c r="C2901" s="2" t="str">
        <x:v>Historical Inputs!F2901</x:v>
      </x:c>
      <x:c r="D2901" s="2" t="str">
        <x:v>MS</x:v>
      </x:c>
      <x:c r="E2901" s="2" t="str">
        <x:v>H1 2025</x:v>
      </x:c>
      <x:c r="F2901" s="2" t="str">
        <x:v>tax</x:v>
      </x:c>
      <x:c r="G2901" s="2" t="n">
        <x:v>2220</x:v>
      </x:c>
      <x:c r="H2901" s="2" t="str">
        <x:v>USD</x:v>
      </x:c>
      <x:c r="I2901" s="2" t="str">
        <x:v>2025-06-30</x:v>
      </x:c>
      <x:c r="J2901" s="2" t="str">
        <x:v>2026-08-04</x:v>
      </x:c>
      <x:c r="K2901" s="2" t="str">
        <x:v>0000895421-26-000212</x:v>
      </x:c>
      <x:c r="L2901" s="2" t="str">
        <x:v>data/raw/filings/MS_0000895421-26-000212_ms-20260630.htm</x:v>
      </x:c>
      <x:c r="M2901" s="2" t="str">
        <x:v>https://www.sec.gov/Archives/edgar/data/895421/000089542126000212/ms-20260630.htm</x:v>
      </x:c>
      <x:c r="N2901" s="2" t="str">
        <x:v>f-5583</x:v>
      </x:c>
      <x:c r="O2901" s="2" t="str"/>
      <x:c r="P2901" s="2" t="str">
        <x:v>Exact XBRL anchor</x:v>
      </x:c>
      <x:c r="Q2901" s="2" t="str">
        <x:v>Income Tax Expense (Benefit)</x:v>
      </x:c>
      <x:c r="R2901" s="2" t="str">
        <x:v>highlighted/MS_0000895421-26-000212_ms-20260630.htm</x:v>
      </x:c>
      <x:c r="S2901" s="2" t="str"/>
      <x:c r="T2901" s="2" t="str"/>
    </x:row>
    <x:row r="2902" ht="24" customHeight="1">
      <x:c r="C2902" s="2" t="str">
        <x:v>Historical Inputs!F2902</x:v>
      </x:c>
      <x:c r="D2902" s="2" t="str">
        <x:v>MS</x:v>
      </x:c>
      <x:c r="E2902" s="2" t="str">
        <x:v>H1 2025</x:v>
      </x:c>
      <x:c r="F2902" s="2" t="str">
        <x:v>net_income</x:v>
      </x:c>
      <x:c r="G2902" s="2" t="n">
        <x:v>7854</x:v>
      </x:c>
      <x:c r="H2902" s="2" t="str">
        <x:v>USD</x:v>
      </x:c>
      <x:c r="I2902" s="2" t="str">
        <x:v>2025-06-30</x:v>
      </x:c>
      <x:c r="J2902" s="2" t="str">
        <x:v>2026-08-04</x:v>
      </x:c>
      <x:c r="K2902" s="2" t="str">
        <x:v>0000895421-26-000212</x:v>
      </x:c>
      <x:c r="L2902" s="2" t="str">
        <x:v>data/raw/filings/MS_0000895421-26-000212_ms-20260630.htm</x:v>
      </x:c>
      <x:c r="M2902" s="2" t="str">
        <x:v>https://www.sec.gov/Archives/edgar/data/895421/000089542126000212/ms-20260630.htm</x:v>
      </x:c>
      <x:c r="N2902" s="2" t="str">
        <x:v>f-5598</x:v>
      </x:c>
      <x:c r="O2902" s="2" t="str"/>
      <x:c r="P2902" s="2" t="str">
        <x:v>Exact XBRL anchor</x:v>
      </x:c>
      <x:c r="Q2902" s="2" t="str">
        <x:v>Net Income (Loss) Attributable to Parent</x:v>
      </x:c>
      <x:c r="R2902" s="2" t="str">
        <x:v>highlighted/MS_0000895421-26-000212_ms-20260630.htm</x:v>
      </x:c>
      <x:c r="S2902" s="2" t="str"/>
      <x:c r="T2902" s="2" t="str"/>
    </x:row>
    <x:row r="2903" ht="24" customHeight="1">
      <x:c r="C2903" s="2" t="str">
        <x:v>Historical Inputs!F2903</x:v>
      </x:c>
      <x:c r="D2903" s="2" t="str">
        <x:v>MS</x:v>
      </x:c>
      <x:c r="E2903" s="2" t="str">
        <x:v>H1 2025</x:v>
      </x:c>
      <x:c r="F2903" s="2" t="str">
        <x:v>common_income</x:v>
      </x:c>
      <x:c r="G2903" s="2" t="n">
        <x:v>7549</x:v>
      </x:c>
      <x:c r="H2903" s="2" t="str">
        <x:v>USD</x:v>
      </x:c>
      <x:c r="I2903" s="2" t="str">
        <x:v>2025-06-30</x:v>
      </x:c>
      <x:c r="J2903" s="2" t="str">
        <x:v>2026-08-04</x:v>
      </x:c>
      <x:c r="K2903" s="2" t="str">
        <x:v>0000895421-26-000212</x:v>
      </x:c>
      <x:c r="L2903" s="2" t="str">
        <x:v>data/raw/filings/MS_0000895421-26-000212_ms-20260630.htm</x:v>
      </x:c>
      <x:c r="M2903" s="2" t="str">
        <x:v>https://www.sec.gov/Archives/edgar/data/895421/000089542126000212/ms-20260630.htm</x:v>
      </x:c>
      <x:c r="N2903" s="2" t="str">
        <x:v>f-170</x:v>
      </x:c>
      <x:c r="O2903" s="2" t="str"/>
      <x:c r="P2903" s="2" t="str">
        <x:v>Exact XBRL anchor</x:v>
      </x:c>
      <x:c r="Q2903" s="2" t="str">
        <x:v>Net Income (Loss) Available to Common Stockholders, Basic</x:v>
      </x:c>
      <x:c r="R2903" s="2" t="str">
        <x:v>highlighted/MS_0000895421-26-000212_ms-20260630.htm</x:v>
      </x:c>
      <x:c r="S2903" s="2" t="str"/>
      <x:c r="T2903" s="2" t="str"/>
    </x:row>
    <x:row r="2904" ht="24" customHeight="1">
      <x:c r="C2904" s="2" t="str">
        <x:v>Historical Inputs!F2904</x:v>
      </x:c>
      <x:c r="D2904" s="2" t="str">
        <x:v>MS</x:v>
      </x:c>
      <x:c r="E2904" s="2" t="str">
        <x:v>H1 2025</x:v>
      </x:c>
      <x:c r="F2904" s="2" t="str">
        <x:v>preferred_div</x:v>
      </x:c>
      <x:c r="G2904" s="2" t="n">
        <x:v>305</x:v>
      </x:c>
      <x:c r="H2904" s="2" t="str">
        <x:v>USD</x:v>
      </x:c>
      <x:c r="I2904" s="2" t="str">
        <x:v>2025-06-30</x:v>
      </x:c>
      <x:c r="J2904" s="2" t="str">
        <x:v>2026-08-04</x:v>
      </x:c>
      <x:c r="K2904" s="2" t="str">
        <x:v>0000895421-26-000212</x:v>
      </x:c>
      <x:c r="L2904" s="2" t="str">
        <x:v>data/raw/filings/MS_0000895421-26-000212_ms-20260630.htm</x:v>
      </x:c>
      <x:c r="M2904" s="2" t="str">
        <x:v>https://www.sec.gov/Archives/edgar/data/895421/000089542126000212/ms-20260630.htm</x:v>
      </x:c>
      <x:c r="N2904" s="2" t="str">
        <x:v>f-4837</x:v>
      </x:c>
      <x:c r="O2904" s="2" t="str"/>
      <x:c r="P2904" s="2" t="str">
        <x:v>Exact XBRL anchor</x:v>
      </x:c>
      <x:c r="Q2904" s="2" t="str">
        <x:v>Dividends, Preferred Stock</x:v>
      </x:c>
      <x:c r="R2904" s="2" t="str">
        <x:v>highlighted/MS_0000895421-26-000212_ms-20260630.htm</x:v>
      </x:c>
      <x:c r="S2904" s="2" t="str"/>
      <x:c r="T2904" s="2" t="str"/>
    </x:row>
    <x:row r="2905" ht="24" customHeight="1">
      <x:c r="C2905" s="2" t="str">
        <x:v>Historical Inputs!F2905</x:v>
      </x:c>
      <x:c r="D2905" s="2" t="str">
        <x:v>MS</x:v>
      </x:c>
      <x:c r="E2905" s="2" t="str">
        <x:v>H1 2025</x:v>
      </x:c>
      <x:c r="F2905" s="2" t="str">
        <x:v>eps</x:v>
      </x:c>
      <x:c r="G2905" s="2" t="n">
        <x:v>4.73</x:v>
      </x:c>
      <x:c r="H2905" s="2" t="str">
        <x:v>USD/shares</x:v>
      </x:c>
      <x:c r="I2905" s="2" t="str">
        <x:v>2025-06-30</x:v>
      </x:c>
      <x:c r="J2905" s="2" t="str">
        <x:v>2026-08-04</x:v>
      </x:c>
      <x:c r="K2905" s="2" t="str">
        <x:v>0000895421-26-000212</x:v>
      </x:c>
      <x:c r="L2905" s="2" t="str">
        <x:v>data/raw/filings/MS_0000895421-26-000212_ms-20260630.htm</x:v>
      </x:c>
      <x:c r="M2905" s="2" t="str">
        <x:v>https://www.sec.gov/Archives/edgar/data/895421/000089542126000212/ms-20260630.htm</x:v>
      </x:c>
      <x:c r="N2905" s="2" t="str">
        <x:v>f-178</x:v>
      </x:c>
      <x:c r="O2905" s="2" t="str"/>
      <x:c r="P2905" s="2" t="str">
        <x:v>Exact XBRL anchor</x:v>
      </x:c>
      <x:c r="Q2905" s="2" t="str">
        <x:v>Earnings Per Share, Diluted</x:v>
      </x:c>
      <x:c r="R2905" s="2" t="str">
        <x:v>highlighted/MS_0000895421-26-000212_ms-20260630.htm</x:v>
      </x:c>
      <x:c r="S2905" s="2" t="str"/>
      <x:c r="T2905" s="2" t="str"/>
    </x:row>
    <x:row r="2906" ht="24" customHeight="1">
      <x:c r="C2906" s="2" t="str">
        <x:v>Historical Inputs!F2906</x:v>
      </x:c>
      <x:c r="D2906" s="2" t="str">
        <x:v>MS</x:v>
      </x:c>
      <x:c r="E2906" s="2" t="str">
        <x:v>H1 2025</x:v>
      </x:c>
      <x:c r="F2906" s="2" t="str">
        <x:v>shares_diluted</x:v>
      </x:c>
      <x:c r="G2906" s="2" t="n">
        <x:v>1596</x:v>
      </x:c>
      <x:c r="H2906" s="2" t="str">
        <x:v>shares</x:v>
      </x:c>
      <x:c r="I2906" s="2" t="str">
        <x:v>2025-06-30</x:v>
      </x:c>
      <x:c r="J2906" s="2" t="str">
        <x:v>2026-08-04</x:v>
      </x:c>
      <x:c r="K2906" s="2" t="str">
        <x:v>0000895421-26-000212</x:v>
      </x:c>
      <x:c r="L2906" s="2" t="str">
        <x:v>data/raw/filings/MS_0000895421-26-000212_ms-20260630.htm</x:v>
      </x:c>
      <x:c r="M2906" s="2" t="str">
        <x:v>https://www.sec.gov/Archives/edgar/data/895421/000089542126000212/ms-20260630.htm</x:v>
      </x:c>
      <x:c r="N2906" s="2" t="str">
        <x:v>f-4732</x:v>
      </x:c>
      <x:c r="O2906" s="2" t="str"/>
      <x:c r="P2906" s="2" t="str">
        <x:v>Exact XBRL anchor</x:v>
      </x:c>
      <x:c r="Q2906" s="2" t="str">
        <x:v>Weighted Average Number of Shares Outstanding, Diluted</x:v>
      </x:c>
      <x:c r="R2906" s="2" t="str">
        <x:v>highlighted/MS_0000895421-26-000212_ms-20260630.htm</x:v>
      </x:c>
      <x:c r="S2906" s="2" t="str"/>
      <x:c r="T2906" s="2" t="str"/>
    </x:row>
    <x:row r="2907" ht="24" customHeight="1">
      <x:c r="C2907" s="2" t="str">
        <x:v>Historical Inputs!F2907</x:v>
      </x:c>
      <x:c r="D2907" s="2" t="str">
        <x:v>MS</x:v>
      </x:c>
      <x:c r="E2907" s="2" t="str">
        <x:v>H1 2025</x:v>
      </x:c>
      <x:c r="F2907" s="2" t="str">
        <x:v>dps</x:v>
      </x:c>
      <x:c r="G2907" s="2" t="n">
        <x:v>1.85</x:v>
      </x:c>
      <x:c r="H2907" s="2" t="str">
        <x:v>USD/shares</x:v>
      </x:c>
      <x:c r="I2907" s="2" t="str">
        <x:v>2025-06-30</x:v>
      </x:c>
      <x:c r="J2907" s="2" t="str">
        <x:v>2026-08-04</x:v>
      </x:c>
      <x:c r="K2907" s="2" t="str">
        <x:v>0000895421-26-000212</x:v>
      </x:c>
      <x:c r="L2907" s="2" t="str">
        <x:v>data/raw/filings/MS_0000895421-26-000212_ms-20260630.htm</x:v>
      </x:c>
      <x:c r="M2907" s="2" t="str">
        <x:v>https://www.sec.gov/Archives/edgar/data/895421/000089542126000212/ms-20260630.htm</x:v>
      </x:c>
      <x:c r="N2907" s="2" t="str">
        <x:v>f-4840</x:v>
      </x:c>
      <x:c r="O2907" s="2" t="str"/>
      <x:c r="P2907" s="2" t="str">
        <x:v>Exact XBRL anchor</x:v>
      </x:c>
      <x:c r="Q2907" s="2" t="str">
        <x:v>Common Stock, Dividends, Per Share, Declared</x:v>
      </x:c>
      <x:c r="R2907" s="2" t="str">
        <x:v>highlighted/MS_0000895421-26-000212_ms-20260630.htm</x:v>
      </x:c>
      <x:c r="S2907" s="2" t="str"/>
      <x:c r="T2907" s="2" t="str"/>
    </x:row>
    <x:row r="2908" ht="24" customHeight="1">
      <x:c r="C2908" s="2" t="str">
        <x:v>Historical Inputs!F2908</x:v>
      </x:c>
      <x:c r="D2908" s="2" t="str">
        <x:v>MS</x:v>
      </x:c>
      <x:c r="E2908" s="2" t="str">
        <x:v>H1 2025</x:v>
      </x:c>
      <x:c r="F2908" s="2" t="str">
        <x:v>dividends</x:v>
      </x:c>
      <x:c r="G2908" s="2" t="n">
        <x:v>3200</x:v>
      </x:c>
      <x:c r="H2908" s="2" t="str">
        <x:v>USD</x:v>
      </x:c>
      <x:c r="I2908" s="2" t="str">
        <x:v>2025-06-30</x:v>
      </x:c>
      <x:c r="J2908" s="2" t="str">
        <x:v>2026-08-04</x:v>
      </x:c>
      <x:c r="K2908" s="2" t="str">
        <x:v>0000895421-26-000212</x:v>
      </x:c>
      <x:c r="L2908" s="2" t="str">
        <x:v>data/raw/filings/MS_0000895421-26-000212_ms-20260630.htm</x:v>
      </x:c>
      <x:c r="M2908" s="2" t="str">
        <x:v>https://www.sec.gov/Archives/edgar/data/895421/000089542126000212/ms-20260630.htm</x:v>
      </x:c>
      <x:c r="N2908" s="2" t="str">
        <x:v>f-514</x:v>
      </x:c>
      <x:c r="O2908" s="2" t="str"/>
      <x:c r="P2908" s="2" t="str">
        <x:v>Exact XBRL anchor</x:v>
      </x:c>
      <x:c r="Q2908" s="2" t="str">
        <x:v>Payments of Dividends</x:v>
      </x:c>
      <x:c r="R2908" s="2" t="str">
        <x:v>highlighted/MS_0000895421-26-000212_ms-20260630.htm</x:v>
      </x:c>
      <x:c r="S2908" s="2" t="str"/>
      <x:c r="T2908" s="2" t="str"/>
    </x:row>
    <x:row r="2909" ht="24" customHeight="1">
      <x:c r="C2909" s="2" t="str">
        <x:v>Historical Inputs!F2909</x:v>
      </x:c>
      <x:c r="D2909" s="2" t="str">
        <x:v>MS</x:v>
      </x:c>
      <x:c r="E2909" s="2" t="str">
        <x:v>H1 2025</x:v>
      </x:c>
      <x:c r="F2909" s="2" t="str">
        <x:v>buybacks</x:v>
      </x:c>
      <x:c r="G2909" s="2" t="str">
        <x:v>n.a.</x:v>
      </x:c>
      <x:c r="H2909" s="2" t="str">
        <x:v>USDm</x:v>
      </x:c>
      <x:c r="I2909" s="2" t="str">
        <x:v>2025-06-30</x:v>
      </x:c>
      <x:c r="J2909" s="2" t="str"/>
      <x:c r="K2909" s="2" t="str"/>
      <x:c r="L2909" s="2" t="str"/>
      <x:c r="M2909" s="2" t="str"/>
      <x:c r="N2909" s="2" t="str"/>
      <x:c r="O2909" s="2" t="str"/>
      <x:c r="P2909" s="2" t="str">
        <x:v>Not reported / unavailable</x:v>
      </x:c>
      <x:c r="Q2909" s="2" t="str">
        <x:v>Common share repurchases paid</x:v>
      </x:c>
      <x:c r="R2909" s="2" t="str"/>
      <x:c r="S2909" s="2" t="str"/>
      <x:c r="T2909" s="2" t="str"/>
    </x:row>
    <x:row r="2910" ht="24" customHeight="1">
      <x:c r="C2910" s="2" t="str">
        <x:v>Historical Inputs!F2910</x:v>
      </x:c>
      <x:c r="D2910" s="2" t="str">
        <x:v>MS</x:v>
      </x:c>
      <x:c r="E2910" s="2" t="str">
        <x:v>H1 2025</x:v>
      </x:c>
      <x:c r="F2910" s="2" t="str">
        <x:v>chargeoffs</x:v>
      </x:c>
      <x:c r="G2910" s="2" t="str">
        <x:v>n.a.</x:v>
      </x:c>
      <x:c r="H2910" s="2" t="str">
        <x:v>USDm</x:v>
      </x:c>
      <x:c r="I2910" s="2" t="str">
        <x:v>2025-06-30</x:v>
      </x:c>
      <x:c r="J2910" s="2" t="str"/>
      <x:c r="K2910" s="2" t="str"/>
      <x:c r="L2910" s="2" t="str"/>
      <x:c r="M2910" s="2" t="str"/>
      <x:c r="N2910" s="2" t="str"/>
      <x:c r="O2910" s="2" t="str"/>
      <x:c r="P2910" s="2" t="str">
        <x:v>Not reported / unavailable</x:v>
      </x:c>
      <x:c r="Q2910" s="2" t="str">
        <x:v>Gross loan charge-offs</x:v>
      </x:c>
      <x:c r="R2910" s="2" t="str"/>
      <x:c r="S2910" s="2" t="str"/>
      <x:c r="T2910" s="2" t="str"/>
    </x:row>
    <x:row r="2911" ht="24" customHeight="1">
      <x:c r="C2911" s="2" t="str">
        <x:v>Historical Inputs!F2911</x:v>
      </x:c>
      <x:c r="D2911" s="2" t="str">
        <x:v>MS</x:v>
      </x:c>
      <x:c r="E2911" s="2" t="str">
        <x:v>H1 2025</x:v>
      </x:c>
      <x:c r="F2911" s="2" t="str">
        <x:v>recoveries</x:v>
      </x:c>
      <x:c r="G2911" s="2" t="str">
        <x:v>n.a.</x:v>
      </x:c>
      <x:c r="H2911" s="2" t="str">
        <x:v>USDm</x:v>
      </x:c>
      <x:c r="I2911" s="2" t="str">
        <x:v>2025-06-30</x:v>
      </x:c>
      <x:c r="J2911" s="2" t="str"/>
      <x:c r="K2911" s="2" t="str"/>
      <x:c r="L2911" s="2" t="str"/>
      <x:c r="M2911" s="2" t="str"/>
      <x:c r="N2911" s="2" t="str"/>
      <x:c r="O2911" s="2" t="str"/>
      <x:c r="P2911" s="2" t="str">
        <x:v>Not reported / unavailable</x:v>
      </x:c>
      <x:c r="Q2911" s="2" t="str">
        <x:v>Loan recoveries</x:v>
      </x:c>
      <x:c r="R2911" s="2" t="str"/>
      <x:c r="S2911" s="2" t="str"/>
      <x:c r="T2911" s="2" t="str"/>
    </x:row>
    <x:row r="2912" ht="24" customHeight="1">
      <x:c r="C2912" s="2" t="str">
        <x:v>Historical Inputs!F2912</x:v>
      </x:c>
      <x:c r="D2912" s="2" t="str">
        <x:v>MS</x:v>
      </x:c>
      <x:c r="E2912" s="2" t="str">
        <x:v>H1 2025</x:v>
      </x:c>
      <x:c r="F2912" s="2" t="str">
        <x:v>rwa</x:v>
      </x:c>
      <x:c r="G2912" s="2" t="n">
        <x:v>523307</x:v>
      </x:c>
      <x:c r="H2912" s="2" t="str">
        <x:v>USD</x:v>
      </x:c>
      <x:c r="I2912" s="2" t="str">
        <x:v>2025-06-30</x:v>
      </x:c>
      <x:c r="J2912" s="2" t="str">
        <x:v>2025-08-04</x:v>
      </x:c>
      <x:c r="K2912" s="2" t="str">
        <x:v>0000895421-25-000440</x:v>
      </x:c>
      <x:c r="L2912" s="2" t="str">
        <x:v>data/raw/filings/MS_0000895421-25-000440_ms-20250630.htm</x:v>
      </x:c>
      <x:c r="M2912" s="2" t="str">
        <x:v>https://www.sec.gov/Archives/edgar/data/895421/000089542125000440/ms-20250630.htm</x:v>
      </x:c>
      <x:c r="N2912" s="2" t="str">
        <x:v>f-4492</x:v>
      </x:c>
      <x:c r="O2912" s="2" t="str"/>
      <x:c r="P2912" s="2" t="str">
        <x:v>Exact XBRL anchor</x:v>
      </x:c>
      <x:c r="Q2912" s="2" t="str">
        <x:v>Banking Regulation, Risk-Weighted Assets, Actual</x:v>
      </x:c>
      <x:c r="R2912" s="2" t="str">
        <x:v>highlighted/MS_0000895421-25-000440_ms-20250630.htm</x:v>
      </x:c>
      <x:c r="S2912" s="2" t="str"/>
      <x:c r="T2912" s="2" t="str"/>
    </x:row>
    <x:row r="2913" ht="24" customHeight="1">
      <x:c r="C2913" s="2" t="str">
        <x:v>Historical Inputs!F2913</x:v>
      </x:c>
      <x:c r="D2913" s="2" t="str">
        <x:v>MS</x:v>
      </x:c>
      <x:c r="E2913" s="2" t="str">
        <x:v>H1 2025</x:v>
      </x:c>
      <x:c r="F2913" s="2" t="str">
        <x:v>cet1_reported</x:v>
      </x:c>
      <x:c r="G2913" s="2" t="n">
        <x:v>0.15</x:v>
      </x:c>
      <x:c r="H2913" s="2" t="str">
        <x:v>pure</x:v>
      </x:c>
      <x:c r="I2913" s="2" t="str">
        <x:v>2025-06-30</x:v>
      </x:c>
      <x:c r="J2913" s="2" t="str">
        <x:v>2025-08-04</x:v>
      </x:c>
      <x:c r="K2913" s="2" t="str">
        <x:v>0000895421-25-000440</x:v>
      </x:c>
      <x:c r="L2913" s="2" t="str">
        <x:v>data/raw/filings/MS_0000895421-25-000440_ms-20250630.htm</x:v>
      </x:c>
      <x:c r="M2913" s="2" t="str">
        <x:v>https://www.sec.gov/Archives/edgar/data/895421/000089542125000440/ms-20250630.htm</x:v>
      </x:c>
      <x:c r="N2913" s="2" t="str"/>
      <x:c r="O2913" s="2" t="str"/>
      <x:c r="P2913" s="2" t="str">
        <x:v>Structured source retained; exact visible anchor requires review</x:v>
      </x:c>
      <x:c r="Q2913" s="2" t="str">
        <x:v>Banking Regulation, Common Equity Tier One Risk-Based Capital Ratio, Actual</x:v>
      </x:c>
      <x:c r="R2913" s="2" t="str"/>
      <x:c r="S2913" s="2" t="str"/>
      <x:c r="T2913" s="2" t="str"/>
    </x:row>
    <x:row r="2914" ht="24" customHeight="1">
      <x:c r="C2914" s="2" t="str">
        <x:v>Historical Inputs!F2914</x:v>
      </x:c>
      <x:c r="D2914" s="2" t="str">
        <x:v>MS</x:v>
      </x:c>
      <x:c r="E2914" s="2" t="str">
        <x:v>H1 2025</x:v>
      </x:c>
      <x:c r="F2914" s="2" t="str">
        <x:v>nim_reported</x:v>
      </x:c>
      <x:c r="G2914" s="2" t="str">
        <x:v>n.a.</x:v>
      </x:c>
      <x:c r="H2914" s="2" t="str">
        <x:v>%</x:v>
      </x:c>
      <x:c r="I2914" s="2" t="str">
        <x:v>2025-06-30</x:v>
      </x:c>
      <x:c r="J2914" s="2" t="str"/>
      <x:c r="K2914" s="2" t="str"/>
      <x:c r="L2914" s="2" t="str"/>
      <x:c r="M2914" s="2" t="str"/>
      <x:c r="N2914" s="2" t="str"/>
      <x:c r="O2914" s="2" t="str"/>
      <x:c r="P2914" s="2" t="str">
        <x:v>Not reported / unavailable</x:v>
      </x:c>
      <x:c r="Q2914" s="2" t="str">
        <x:v>Issuer reported net interest margin</x:v>
      </x:c>
      <x:c r="R2914" s="2" t="str"/>
      <x:c r="S2914" s="2" t="str"/>
      <x:c r="T2914" s="2" t="str"/>
    </x:row>
    <x:row r="2915" ht="24" customHeight="1">
      <x:c r="C2915" s="2" t="str">
        <x:v>Historical Inputs!F2915</x:v>
      </x:c>
      <x:c r="D2915" s="2" t="str">
        <x:v>MS</x:v>
      </x:c>
      <x:c r="E2915" s="2" t="str">
        <x:v>H1 2025</x:v>
      </x:c>
      <x:c r="F2915" s="2" t="str">
        <x:v>bvps_reported</x:v>
      </x:c>
      <x:c r="G2915" s="2" t="n">
        <x:v>61.59</x:v>
      </x:c>
      <x:c r="H2915" s="2" t="str">
        <x:v>USD/shares</x:v>
      </x:c>
      <x:c r="I2915" s="2" t="str">
        <x:v>2025-06-30</x:v>
      </x:c>
      <x:c r="J2915" s="2" t="str">
        <x:v>2025-08-04</x:v>
      </x:c>
      <x:c r="K2915" s="2" t="str">
        <x:v>0000895421-25-000440</x:v>
      </x:c>
      <x:c r="L2915" s="2" t="str">
        <x:v>data/raw/filings/MS_0000895421-25-000440_ms-20250630.htm</x:v>
      </x:c>
      <x:c r="M2915" s="2" t="str">
        <x:v>https://www.sec.gov/Archives/edgar/data/895421/000089542125000440/ms-20250630.htm</x:v>
      </x:c>
      <x:c r="N2915" s="2" t="str"/>
      <x:c r="O2915" s="2" t="str"/>
      <x:c r="P2915" s="2" t="str">
        <x:v>Exact selected original table text</x:v>
      </x:c>
      <x:c r="Q2915" s="2" t="str">
        <x:v>Reported common book value per share</x:v>
      </x:c>
      <x:c r="R2915" s="2" t="str">
        <x:v>highlighted/MS_0000895421-25-000440_ms-20250630.htm</x:v>
      </x:c>
      <x:c r="S2915" s="2" t="str"/>
      <x:c r="T2915" s="2" t="str"/>
    </x:row>
    <x:row r="2916" ht="24" customHeight="1">
      <x:c r="C2916" s="2" t="str">
        <x:v>Historical Inputs!F2916</x:v>
      </x:c>
      <x:c r="D2916" s="2" t="str">
        <x:v>MS</x:v>
      </x:c>
      <x:c r="E2916" s="2" t="str">
        <x:v>H1 2025</x:v>
      </x:c>
      <x:c r="F2916" s="2" t="str">
        <x:v>tbvps_reported</x:v>
      </x:c>
      <x:c r="G2916" s="2" t="n">
        <x:v>47.25</x:v>
      </x:c>
      <x:c r="H2916" s="2" t="str">
        <x:v>USD/shares</x:v>
      </x:c>
      <x:c r="I2916" s="2" t="str">
        <x:v>2025-06-30</x:v>
      </x:c>
      <x:c r="J2916" s="2" t="str">
        <x:v>2025-08-04</x:v>
      </x:c>
      <x:c r="K2916" s="2" t="str">
        <x:v>0000895421-25-000440</x:v>
      </x:c>
      <x:c r="L2916" s="2" t="str">
        <x:v>data/raw/filings/MS_0000895421-25-000440_ms-20250630.htm</x:v>
      </x:c>
      <x:c r="M2916" s="2" t="str">
        <x:v>https://www.sec.gov/Archives/edgar/data/895421/000089542125000440/ms-20250630.htm</x:v>
      </x:c>
      <x:c r="N2916" s="2" t="str"/>
      <x:c r="O2916" s="2" t="str"/>
      <x:c r="P2916" s="2" t="str">
        <x:v>Exact selected original table text</x:v>
      </x:c>
      <x:c r="Q2916" s="2" t="str">
        <x:v>Reported tangible book value per share</x:v>
      </x:c>
      <x:c r="R2916" s="2" t="str">
        <x:v>highlighted/MS_0000895421-25-000440_ms-20250630.htm</x:v>
      </x:c>
      <x:c r="S2916" s="2" t="str"/>
      <x:c r="T2916" s="2" t="str"/>
    </x:row>
    <x:row r="2917" ht="24" customHeight="1">
      <x:c r="C2917" s="2" t="str">
        <x:v>Historical Inputs!F2917</x:v>
      </x:c>
      <x:c r="D2917" s="2" t="str">
        <x:v>MS</x:v>
      </x:c>
      <x:c r="E2917" s="2" t="str">
        <x:v>H1 2025</x:v>
      </x:c>
      <x:c r="F2917" s="2" t="str">
        <x:v>tce_reported</x:v>
      </x:c>
      <x:c r="G2917" s="2" t="str">
        <x:v>n.a.</x:v>
      </x:c>
      <x:c r="H2917" s="2" t="str">
        <x:v>USDm</x:v>
      </x:c>
      <x:c r="I2917" s="2" t="str">
        <x:v>2025-06-30</x:v>
      </x:c>
      <x:c r="J2917" s="2" t="str"/>
      <x:c r="K2917" s="2" t="str"/>
      <x:c r="L2917" s="2" t="str"/>
      <x:c r="M2917" s="2" t="str"/>
      <x:c r="N2917" s="2" t="str"/>
      <x:c r="O2917" s="2" t="str"/>
      <x:c r="P2917" s="2" t="str">
        <x:v>Not reported / unavailable</x:v>
      </x:c>
      <x:c r="Q2917" s="2" t="str">
        <x:v>Reported tangible common equity</x:v>
      </x:c>
      <x:c r="R2917" s="2" t="str"/>
      <x:c r="S2917" s="2" t="str"/>
      <x:c r="T2917" s="2" t="str"/>
    </x:row>
    <x:row r="2918" ht="24" customHeight="1">
      <x:c r="C2918" s="2" t="str">
        <x:v>Historical Inputs!F2918</x:v>
      </x:c>
      <x:c r="D2918" s="2" t="str">
        <x:v>MS</x:v>
      </x:c>
      <x:c r="E2918" s="2" t="str">
        <x:v>H1 2026</x:v>
      </x:c>
      <x:c r="F2918" s="2" t="str">
        <x:v>assets</x:v>
      </x:c>
      <x:c r="G2918" s="2" t="n">
        <x:v>1675057</x:v>
      </x:c>
      <x:c r="H2918" s="2" t="str">
        <x:v>USD</x:v>
      </x:c>
      <x:c r="I2918" s="2" t="str">
        <x:v>2026-06-30</x:v>
      </x:c>
      <x:c r="J2918" s="2" t="str">
        <x:v>2026-08-04</x:v>
      </x:c>
      <x:c r="K2918" s="2" t="str">
        <x:v>0000895421-26-000212</x:v>
      </x:c>
      <x:c r="L2918" s="2" t="str">
        <x:v>data/raw/filings/MS_0000895421-26-000212_ms-20260630.htm</x:v>
      </x:c>
      <x:c r="M2918" s="2" t="str">
        <x:v>https://www.sec.gov/Archives/edgar/data/895421/000089542126000212/ms-20260630.htm</x:v>
      </x:c>
      <x:c r="N2918" s="2" t="str">
        <x:v>f-5685</x:v>
      </x:c>
      <x:c r="O2918" s="2" t="str"/>
      <x:c r="P2918" s="2" t="str">
        <x:v>Exact XBRL anchor</x:v>
      </x:c>
      <x:c r="Q2918" s="2" t="str">
        <x:v>Assets</x:v>
      </x:c>
      <x:c r="R2918" s="2" t="str">
        <x:v>highlighted/MS_0000895421-26-000212_ms-20260630.htm</x:v>
      </x:c>
      <x:c r="S2918" s="2" t="str">
        <x:v>highlighted/MS_H12026_finsup2q2026.pdf</x:v>
      </x:c>
      <x:c r="T2918" s="2" t="str">
        <x:v>4</x:v>
      </x:c>
    </x:row>
    <x:row r="2919" ht="24" customHeight="1">
      <x:c r="C2919" s="2" t="str">
        <x:v>Historical Inputs!F2919</x:v>
      </x:c>
      <x:c r="D2919" s="2" t="str">
        <x:v>MS</x:v>
      </x:c>
      <x:c r="E2919" s="2" t="str">
        <x:v>H1 2026</x:v>
      </x:c>
      <x:c r="F2919" s="2" t="str">
        <x:v>liabilities</x:v>
      </x:c>
      <x:c r="G2919" s="2" t="n">
        <x:v>1557617</x:v>
      </x:c>
      <x:c r="H2919" s="2" t="str">
        <x:v>USD</x:v>
      </x:c>
      <x:c r="I2919" s="2" t="str">
        <x:v>2026-06-30</x:v>
      </x:c>
      <x:c r="J2919" s="2" t="str">
        <x:v>2026-08-04</x:v>
      </x:c>
      <x:c r="K2919" s="2" t="str">
        <x:v>0000895421-26-000212</x:v>
      </x:c>
      <x:c r="L2919" s="2" t="str">
        <x:v>data/raw/filings/MS_0000895421-26-000212_ms-20260630.htm</x:v>
      </x:c>
      <x:c r="M2919" s="2" t="str">
        <x:v>https://www.sec.gov/Archives/edgar/data/895421/000089542126000212/ms-20260630.htm</x:v>
      </x:c>
      <x:c r="N2919" s="2" t="str">
        <x:v>f-295</x:v>
      </x:c>
      <x:c r="O2919" s="2" t="str"/>
      <x:c r="P2919" s="2" t="str">
        <x:v>Exact XBRL anchor</x:v>
      </x:c>
      <x:c r="Q2919" s="2" t="str">
        <x:v>Liabilities</x:v>
      </x:c>
      <x:c r="R2919" s="2" t="str">
        <x:v>highlighted/MS_0000895421-26-000212_ms-20260630.htm</x:v>
      </x:c>
      <x:c r="S2919" s="2" t="str"/>
      <x:c r="T2919" s="2" t="str"/>
    </x:row>
    <x:row r="2920" ht="24" customHeight="1">
      <x:c r="C2920" s="2" t="str">
        <x:v>Historical Inputs!F2920</x:v>
      </x:c>
      <x:c r="D2920" s="2" t="str">
        <x:v>MS</x:v>
      </x:c>
      <x:c r="E2920" s="2" t="str">
        <x:v>H1 2026</x:v>
      </x:c>
      <x:c r="F2920" s="2" t="str">
        <x:v>equity</x:v>
      </x:c>
      <x:c r="G2920" s="2" t="n">
        <x:v>116329</x:v>
      </x:c>
      <x:c r="H2920" s="2" t="str">
        <x:v>USD</x:v>
      </x:c>
      <x:c r="I2920" s="2" t="str">
        <x:v>2026-06-30</x:v>
      </x:c>
      <x:c r="J2920" s="2" t="str">
        <x:v>2026-08-04</x:v>
      </x:c>
      <x:c r="K2920" s="2" t="str">
        <x:v>0000895421-26-000212</x:v>
      </x:c>
      <x:c r="L2920" s="2" t="str">
        <x:v>data/raw/filings/MS_0000895421-26-000212_ms-20260630.htm</x:v>
      </x:c>
      <x:c r="M2920" s="2" t="str">
        <x:v>https://www.sec.gov/Archives/edgar/data/895421/000089542126000212/ms-20260630.htm</x:v>
      </x:c>
      <x:c r="N2920" s="2" t="str">
        <x:v>f-327</x:v>
      </x:c>
      <x:c r="O2920" s="2" t="str"/>
      <x:c r="P2920" s="2" t="str">
        <x:v>Exact XBRL anchor</x:v>
      </x:c>
      <x:c r="Q2920" s="2" t="str">
        <x:v>Stockholders' Equity Attributable to Parent</x:v>
      </x:c>
      <x:c r="R2920" s="2" t="str">
        <x:v>highlighted/MS_0000895421-26-000212_ms-20260630.htm</x:v>
      </x:c>
      <x:c r="S2920" s="2" t="str"/>
      <x:c r="T2920" s="2" t="str"/>
    </x:row>
    <x:row r="2921" ht="24" customHeight="1">
      <x:c r="C2921" s="2" t="str">
        <x:v>Historical Inputs!F2921</x:v>
      </x:c>
      <x:c r="D2921" s="2" t="str">
        <x:v>MS</x:v>
      </x:c>
      <x:c r="E2921" s="2" t="str">
        <x:v>H1 2026</x:v>
      </x:c>
      <x:c r="F2921" s="2" t="str">
        <x:v>preferred</x:v>
      </x:c>
      <x:c r="G2921" s="2" t="n">
        <x:v>9750</x:v>
      </x:c>
      <x:c r="H2921" s="2" t="str">
        <x:v>USD</x:v>
      </x:c>
      <x:c r="I2921" s="2" t="str">
        <x:v>2026-06-30</x:v>
      </x:c>
      <x:c r="J2921" s="2" t="str">
        <x:v>2026-08-04</x:v>
      </x:c>
      <x:c r="K2921" s="2" t="str">
        <x:v>0000895421-26-000212</x:v>
      </x:c>
      <x:c r="L2921" s="2" t="str">
        <x:v>data/raw/filings/MS_0000895421-26-000212_ms-20260630.htm</x:v>
      </x:c>
      <x:c r="M2921" s="2" t="str">
        <x:v>https://www.sec.gov/Archives/edgar/data/895421/000089542126000212/ms-20260630.htm</x:v>
      </x:c>
      <x:c r="N2921" s="2" t="str">
        <x:v>f-4710</x:v>
      </x:c>
      <x:c r="O2921" s="2" t="str"/>
      <x:c r="P2921" s="2" t="str">
        <x:v>Exact XBRL anchor</x:v>
      </x:c>
      <x:c r="Q2921" s="2" t="str">
        <x:v>Preferred equity carrying amount</x:v>
      </x:c>
      <x:c r="R2921" s="2" t="str">
        <x:v>highlighted/MS_0000895421-26-000212_ms-20260630.htm</x:v>
      </x:c>
      <x:c r="S2921" s="2" t="str">
        <x:v>highlighted/MS_H12026_finsup2q2026.pdf</x:v>
      </x:c>
      <x:c r="T2921" s="2" t="str">
        <x:v>4</x:v>
      </x:c>
    </x:row>
    <x:row r="2922" ht="24" customHeight="1">
      <x:c r="C2922" s="2" t="str">
        <x:v>Historical Inputs!F2922</x:v>
      </x:c>
      <x:c r="D2922" s="2" t="str">
        <x:v>MS</x:v>
      </x:c>
      <x:c r="E2922" s="2" t="str">
        <x:v>H1 2026</x:v>
      </x:c>
      <x:c r="F2922" s="2" t="str">
        <x:v>common_equity_reported</x:v>
      </x:c>
      <x:c r="G2922" s="2" t="n">
        <x:v>106579</x:v>
      </x:c>
      <x:c r="H2922" s="2" t="str">
        <x:v>USD</x:v>
      </x:c>
      <x:c r="I2922" s="2" t="str">
        <x:v>2026-06-30</x:v>
      </x:c>
      <x:c r="J2922" s="2" t="str">
        <x:v>2026-08-04</x:v>
      </x:c>
      <x:c r="K2922" s="2" t="str">
        <x:v>0000895421-26-000212</x:v>
      </x:c>
      <x:c r="L2922" s="2" t="str">
        <x:v>data/raw/filings/MS_0000895421-26-000212_ms-20260630.htm</x:v>
      </x:c>
      <x:c r="M2922" s="2" t="str">
        <x:v>https://www.sec.gov/Archives/edgar/data/895421/000089542126000212/ms-20260630.htm</x:v>
      </x:c>
      <x:c r="N2922" s="2" t="str"/>
      <x:c r="O2922" s="2" t="str"/>
      <x:c r="P2922" s="2" t="str">
        <x:v>Verified original table row</x:v>
      </x:c>
      <x:c r="Q2922" s="2" t="str">
        <x:v>Reported common shareholders equity</x:v>
      </x:c>
      <x:c r="R2922" s="2" t="str">
        <x:v>highlighted/MS_0000895421-26-000212_ms-20260630.htm</x:v>
      </x:c>
      <x:c r="S2922" s="2" t="str">
        <x:v>highlighted/MS_H12026_finsup2q2026.pdf</x:v>
      </x:c>
      <x:c r="T2922" s="2" t="str">
        <x:v>4</x:v>
      </x:c>
    </x:row>
    <x:row r="2923" ht="24" customHeight="1">
      <x:c r="C2923" s="2" t="str">
        <x:v>Historical Inputs!F2923</x:v>
      </x:c>
      <x:c r="D2923" s="2" t="str">
        <x:v>MS</x:v>
      </x:c>
      <x:c r="E2923" s="2" t="str">
        <x:v>H1 2026</x:v>
      </x:c>
      <x:c r="F2923" s="2" t="str">
        <x:v>goodwill</x:v>
      </x:c>
      <x:c r="G2923" s="2" t="n">
        <x:v>17105</x:v>
      </x:c>
      <x:c r="H2923" s="2" t="str">
        <x:v>USD</x:v>
      </x:c>
      <x:c r="I2923" s="2" t="str">
        <x:v>2026-06-30</x:v>
      </x:c>
      <x:c r="J2923" s="2" t="str">
        <x:v>2026-08-04</x:v>
      </x:c>
      <x:c r="K2923" s="2" t="str">
        <x:v>0000895421-26-000212</x:v>
      </x:c>
      <x:c r="L2923" s="2" t="str">
        <x:v>data/raw/filings/MS_0000895421-26-000212_ms-20260630.htm</x:v>
      </x:c>
      <x:c r="M2923" s="2" t="str">
        <x:v>https://www.sec.gov/Archives/edgar/data/895421/000089542126000212/ms-20260630.htm</x:v>
      </x:c>
      <x:c r="N2923" s="2" t="str">
        <x:v>f-261</x:v>
      </x:c>
      <x:c r="O2923" s="2" t="str"/>
      <x:c r="P2923" s="2" t="str">
        <x:v>Exact XBRL anchor</x:v>
      </x:c>
      <x:c r="Q2923" s="2" t="str">
        <x:v>Goodwill</x:v>
      </x:c>
      <x:c r="R2923" s="2" t="str">
        <x:v>highlighted/MS_0000895421-26-000212_ms-20260630.htm</x:v>
      </x:c>
      <x:c r="S2923" s="2" t="str"/>
      <x:c r="T2923" s="2" t="str"/>
    </x:row>
    <x:row r="2924" ht="24" customHeight="1">
      <x:c r="C2924" s="2" t="str">
        <x:v>Historical Inputs!F2924</x:v>
      </x:c>
      <x:c r="D2924" s="2" t="str">
        <x:v>MS</x:v>
      </x:c>
      <x:c r="E2924" s="2" t="str">
        <x:v>H1 2026</x:v>
      </x:c>
      <x:c r="F2924" s="2" t="str">
        <x:v>intangibles</x:v>
      </x:c>
      <x:c r="G2924" s="2" t="n">
        <x:v>5873</x:v>
      </x:c>
      <x:c r="H2924" s="2" t="str">
        <x:v>USD</x:v>
      </x:c>
      <x:c r="I2924" s="2" t="str">
        <x:v>2026-06-30</x:v>
      </x:c>
      <x:c r="J2924" s="2" t="str">
        <x:v>2026-08-04</x:v>
      </x:c>
      <x:c r="K2924" s="2" t="str">
        <x:v>0000895421-26-000212</x:v>
      </x:c>
      <x:c r="L2924" s="2" t="str">
        <x:v>data/raw/filings/MS_0000895421-26-000212_ms-20260630.htm</x:v>
      </x:c>
      <x:c r="M2924" s="2" t="str">
        <x:v>https://www.sec.gov/Archives/edgar/data/895421/000089542126000212/ms-20260630.htm</x:v>
      </x:c>
      <x:c r="N2924" s="2" t="str">
        <x:v>f-265</x:v>
      </x:c>
      <x:c r="O2924" s="2" t="str"/>
      <x:c r="P2924" s="2" t="str">
        <x:v>Exact XBRL anchor</x:v>
      </x:c>
      <x:c r="Q2924" s="2" t="str">
        <x:v>Intangible Assets, Net (Excluding Goodwill)</x:v>
      </x:c>
      <x:c r="R2924" s="2" t="str">
        <x:v>highlighted/MS_0000895421-26-000212_ms-20260630.htm</x:v>
      </x:c>
      <x:c r="S2924" s="2" t="str"/>
      <x:c r="T2924" s="2" t="str"/>
    </x:row>
    <x:row r="2925" ht="24" customHeight="1">
      <x:c r="C2925" s="2" t="str">
        <x:v>Historical Inputs!F2925</x:v>
      </x:c>
      <x:c r="D2925" s="2" t="str">
        <x:v>MS</x:v>
      </x:c>
      <x:c r="E2925" s="2" t="str">
        <x:v>H1 2026</x:v>
      </x:c>
      <x:c r="F2925" s="2" t="str">
        <x:v>intangibles_total</x:v>
      </x:c>
      <x:c r="G2925" s="2" t="str">
        <x:v>n.a.</x:v>
      </x:c>
      <x:c r="H2925" s="2" t="str">
        <x:v>USDm</x:v>
      </x:c>
      <x:c r="I2925" s="2" t="str">
        <x:v>2026-06-30</x:v>
      </x:c>
      <x:c r="J2925" s="2" t="str"/>
      <x:c r="K2925" s="2" t="str"/>
      <x:c r="L2925" s="2" t="str"/>
      <x:c r="M2925" s="2" t="str"/>
      <x:c r="N2925" s="2" t="str"/>
      <x:c r="O2925" s="2" t="str"/>
      <x:c r="P2925" s="2" t="str">
        <x:v>Not reported / unavailable</x:v>
      </x:c>
      <x:c r="Q2925" s="2" t="str">
        <x:v>Reported goodwill and intangible assets combined</x:v>
      </x:c>
      <x:c r="R2925" s="2" t="str"/>
      <x:c r="S2925" s="2" t="str"/>
      <x:c r="T2925" s="2" t="str"/>
    </x:row>
    <x:row r="2926" ht="24" customHeight="1">
      <x:c r="C2926" s="2" t="str">
        <x:v>Historical Inputs!F2926</x:v>
      </x:c>
      <x:c r="D2926" s="2" t="str">
        <x:v>MS</x:v>
      </x:c>
      <x:c r="E2926" s="2" t="str">
        <x:v>H1 2026</x:v>
      </x:c>
      <x:c r="F2926" s="2" t="str">
        <x:v>shares_end</x:v>
      </x:c>
      <x:c r="G2926" s="2" t="n">
        <x:v>1571.931108</x:v>
      </x:c>
      <x:c r="H2926" s="2" t="str">
        <x:v>shares</x:v>
      </x:c>
      <x:c r="I2926" s="2" t="str">
        <x:v>2026-06-30</x:v>
      </x:c>
      <x:c r="J2926" s="2" t="str">
        <x:v>2026-08-04</x:v>
      </x:c>
      <x:c r="K2926" s="2" t="str">
        <x:v>0000895421-26-000212</x:v>
      </x:c>
      <x:c r="L2926" s="2" t="str">
        <x:v>data/raw/filings/MS_0000895421-26-000212_ms-20260630.htm</x:v>
      </x:c>
      <x:c r="M2926" s="2" t="str">
        <x:v>https://www.sec.gov/Archives/edgar/data/895421/000089542126000212/ms-20260630.htm</x:v>
      </x:c>
      <x:c r="N2926" s="2" t="str">
        <x:v>f-307</x:v>
      </x:c>
      <x:c r="O2926" s="2" t="str"/>
      <x:c r="P2926" s="2" t="str">
        <x:v>Exact XBRL anchor</x:v>
      </x:c>
      <x:c r="Q2926" s="2" t="str">
        <x:v>Common Stock, Shares, Outstanding</x:v>
      </x:c>
      <x:c r="R2926" s="2" t="str">
        <x:v>highlighted/MS_0000895421-26-000212_ms-20260630.htm</x:v>
      </x:c>
      <x:c r="S2926" s="2" t="str"/>
      <x:c r="T2926" s="2" t="str"/>
    </x:row>
    <x:row r="2927" ht="24" customHeight="1">
      <x:c r="C2927" s="2" t="str">
        <x:v>Historical Inputs!F2927</x:v>
      </x:c>
      <x:c r="D2927" s="2" t="str">
        <x:v>MS</x:v>
      </x:c>
      <x:c r="E2927" s="2" t="str">
        <x:v>H1 2026</x:v>
      </x:c>
      <x:c r="F2927" s="2" t="str">
        <x:v>shares_issued</x:v>
      </x:c>
      <x:c r="G2927" s="2" t="n">
        <x:v>2038.893979</x:v>
      </x:c>
      <x:c r="H2927" s="2" t="str">
        <x:v>shares</x:v>
      </x:c>
      <x:c r="I2927" s="2" t="str">
        <x:v>2026-06-30</x:v>
      </x:c>
      <x:c r="J2927" s="2" t="str">
        <x:v>2026-08-04</x:v>
      </x:c>
      <x:c r="K2927" s="2" t="str">
        <x:v>0000895421-26-000212</x:v>
      </x:c>
      <x:c r="L2927" s="2" t="str">
        <x:v>data/raw/filings/MS_0000895421-26-000212_ms-20260630.htm</x:v>
      </x:c>
      <x:c r="M2927" s="2" t="str">
        <x:v>https://www.sec.gov/Archives/edgar/data/895421/000089542126000212/ms-20260630.htm</x:v>
      </x:c>
      <x:c r="N2927" s="2" t="str"/>
      <x:c r="O2927" s="2" t="str"/>
      <x:c r="P2927" s="2" t="str">
        <x:v>Structured source retained; exact visible anchor requires review</x:v>
      </x:c>
      <x:c r="Q2927" s="2" t="str">
        <x:v>Common Stock, Shares, Issued</x:v>
      </x:c>
      <x:c r="R2927" s="2" t="str"/>
      <x:c r="S2927" s="2" t="str"/>
      <x:c r="T2927" s="2" t="str"/>
    </x:row>
    <x:row r="2928" ht="24" customHeight="1">
      <x:c r="C2928" s="2" t="str">
        <x:v>Historical Inputs!F2928</x:v>
      </x:c>
      <x:c r="D2928" s="2" t="str">
        <x:v>MS</x:v>
      </x:c>
      <x:c r="E2928" s="2" t="str">
        <x:v>H1 2026</x:v>
      </x:c>
      <x:c r="F2928" s="2" t="str">
        <x:v>shares_treasury</x:v>
      </x:c>
      <x:c r="G2928" s="2" t="n">
        <x:v>466.962871</x:v>
      </x:c>
      <x:c r="H2928" s="2" t="str">
        <x:v>shares</x:v>
      </x:c>
      <x:c r="I2928" s="2" t="str">
        <x:v>2026-06-30</x:v>
      </x:c>
      <x:c r="J2928" s="2" t="str">
        <x:v>2026-08-04</x:v>
      </x:c>
      <x:c r="K2928" s="2" t="str">
        <x:v>0000895421-26-000212</x:v>
      </x:c>
      <x:c r="L2928" s="2" t="str">
        <x:v>data/raw/filings/MS_0000895421-26-000212_ms-20260630.htm</x:v>
      </x:c>
      <x:c r="M2928" s="2" t="str">
        <x:v>https://www.sec.gov/Archives/edgar/data/895421/000089542126000212/ms-20260630.htm</x:v>
      </x:c>
      <x:c r="N2928" s="2" t="str"/>
      <x:c r="O2928" s="2" t="str"/>
      <x:c r="P2928" s="2" t="str">
        <x:v>Structured source retained; exact visible anchor requires review</x:v>
      </x:c>
      <x:c r="Q2928" s="2" t="str">
        <x:v>Treasury Stock, Common, Shares</x:v>
      </x:c>
      <x:c r="R2928" s="2" t="str"/>
      <x:c r="S2928" s="2" t="str"/>
      <x:c r="T2928" s="2" t="str"/>
    </x:row>
    <x:row r="2929" ht="24" customHeight="1">
      <x:c r="C2929" s="2" t="str">
        <x:v>Historical Inputs!F2929</x:v>
      </x:c>
      <x:c r="D2929" s="2" t="str">
        <x:v>MS</x:v>
      </x:c>
      <x:c r="E2929" s="2" t="str">
        <x:v>H1 2026</x:v>
      </x:c>
      <x:c r="F2929" s="2" t="str">
        <x:v>deposits</x:v>
      </x:c>
      <x:c r="G2929" s="2" t="n">
        <x:v>446068</x:v>
      </x:c>
      <x:c r="H2929" s="2" t="str">
        <x:v>USD</x:v>
      </x:c>
      <x:c r="I2929" s="2" t="str">
        <x:v>2026-06-30</x:v>
      </x:c>
      <x:c r="J2929" s="2" t="str">
        <x:v>2026-08-04</x:v>
      </x:c>
      <x:c r="K2929" s="2" t="str">
        <x:v>0000895421-26-000212</x:v>
      </x:c>
      <x:c r="L2929" s="2" t="str">
        <x:v>data/raw/filings/MS_0000895421-26-000212_ms-20260630.htm</x:v>
      </x:c>
      <x:c r="M2929" s="2" t="str">
        <x:v>https://www.sec.gov/Archives/edgar/data/895421/000089542126000212/ms-20260630.htm</x:v>
      </x:c>
      <x:c r="N2929" s="2" t="str">
        <x:v>f-4084</x:v>
      </x:c>
      <x:c r="O2929" s="2" t="str"/>
      <x:c r="P2929" s="2" t="str">
        <x:v>Exact XBRL anchor</x:v>
      </x:c>
      <x:c r="Q2929" s="2" t="str">
        <x:v>Deposits</x:v>
      </x:c>
      <x:c r="R2929" s="2" t="str">
        <x:v>highlighted/MS_0000895421-26-000212_ms-20260630.htm</x:v>
      </x:c>
      <x:c r="S2929" s="2" t="str">
        <x:v>highlighted/MS_H12026_finsup2q2026.pdf</x:v>
      </x:c>
      <x:c r="T2929" s="2" t="str">
        <x:v>4</x:v>
      </x:c>
    </x:row>
    <x:row r="2930" ht="24" customHeight="1">
      <x:c r="C2930" s="2" t="str">
        <x:v>Historical Inputs!F2930</x:v>
      </x:c>
      <x:c r="D2930" s="2" t="str">
        <x:v>MS</x:v>
      </x:c>
      <x:c r="E2930" s="2" t="str">
        <x:v>H1 2026</x:v>
      </x:c>
      <x:c r="F2930" s="2" t="str">
        <x:v>loans_gross</x:v>
      </x:c>
      <x:c r="G2930" s="2" t="n">
        <x:v>316901</x:v>
      </x:c>
      <x:c r="H2930" s="2" t="str">
        <x:v>USD</x:v>
      </x:c>
      <x:c r="I2930" s="2" t="str">
        <x:v>2026-06-30</x:v>
      </x:c>
      <x:c r="J2930" s="2" t="str">
        <x:v>2026-08-04</x:v>
      </x:c>
      <x:c r="K2930" s="2" t="str">
        <x:v>0000895421-26-000212</x:v>
      </x:c>
      <x:c r="L2930" s="2" t="str">
        <x:v>data/raw/filings/MS_0000895421-26-000212_ms-20260630.htm</x:v>
      </x:c>
      <x:c r="M2930" s="2" t="str">
        <x:v>https://www.sec.gov/Archives/edgar/data/895421/000089542126000212/ms-20260630.htm</x:v>
      </x:c>
      <x:c r="N2930" s="2" t="str"/>
      <x:c r="O2930" s="2" t="str"/>
      <x:c r="P2930" s="2" t="str">
        <x:v>Verified original table row</x:v>
      </x:c>
      <x:c r="Q2930" s="2" t="str">
        <x:v>Gross loans and leases selected definition</x:v>
      </x:c>
      <x:c r="R2930" s="2" t="str">
        <x:v>highlighted/MS_0000895421-26-000212_ms-20260630.htm</x:v>
      </x:c>
      <x:c r="S2930" s="2" t="str"/>
      <x:c r="T2930" s="2" t="str"/>
    </x:row>
    <x:row r="2931" ht="24" customHeight="1">
      <x:c r="C2931" s="2" t="str">
        <x:v>Historical Inputs!F2931</x:v>
      </x:c>
      <x:c r="D2931" s="2" t="str">
        <x:v>MS</x:v>
      </x:c>
      <x:c r="E2931" s="2" t="str">
        <x:v>H1 2026</x:v>
      </x:c>
      <x:c r="F2931" s="2" t="str">
        <x:v>loans_net</x:v>
      </x:c>
      <x:c r="G2931" s="2" t="n">
        <x:v>289318</x:v>
      </x:c>
      <x:c r="H2931" s="2" t="str">
        <x:v>USD</x:v>
      </x:c>
      <x:c r="I2931" s="2" t="str">
        <x:v>2026-06-30</x:v>
      </x:c>
      <x:c r="J2931" s="2" t="str">
        <x:v>2026-08-04</x:v>
      </x:c>
      <x:c r="K2931" s="2" t="str">
        <x:v>0000895421-26-000212</x:v>
      </x:c>
      <x:c r="L2931" s="2" t="str">
        <x:v>data/raw/filings/MS_0000895421-26-000212_ms-20260630.htm</x:v>
      </x:c>
      <x:c r="M2931" s="2" t="str">
        <x:v>https://www.sec.gov/Archives/edgar/data/895421/000089542126000212/ms-20260630.htm</x:v>
      </x:c>
      <x:c r="N2931" s="2" t="str">
        <x:v>f-3199</x:v>
      </x:c>
      <x:c r="O2931" s="2" t="str"/>
      <x:c r="P2931" s="2" t="str">
        <x:v>Exact XBRL anchor</x:v>
      </x:c>
      <x:c r="Q2931" s="2" t="str">
        <x:v>Net loans after allowance selected definition</x:v>
      </x:c>
      <x:c r="R2931" s="2" t="str">
        <x:v>highlighted/MS_0000895421-26-000212_ms-20260630.htm</x:v>
      </x:c>
      <x:c r="S2931" s="2" t="str"/>
      <x:c r="T2931" s="2" t="str"/>
    </x:row>
    <x:row r="2932" ht="24" customHeight="1">
      <x:c r="C2932" s="2" t="str">
        <x:v>Historical Inputs!F2932</x:v>
      </x:c>
      <x:c r="D2932" s="2" t="str">
        <x:v>MS</x:v>
      </x:c>
      <x:c r="E2932" s="2" t="str">
        <x:v>H1 2026</x:v>
      </x:c>
      <x:c r="F2932" s="2" t="str">
        <x:v>allowance</x:v>
      </x:c>
      <x:c r="G2932" s="2" t="n">
        <x:v>1248</x:v>
      </x:c>
      <x:c r="H2932" s="2" t="str">
        <x:v>USD</x:v>
      </x:c>
      <x:c r="I2932" s="2" t="str">
        <x:v>2026-06-30</x:v>
      </x:c>
      <x:c r="J2932" s="2" t="str">
        <x:v>2026-08-04</x:v>
      </x:c>
      <x:c r="K2932" s="2" t="str">
        <x:v>0000895421-26-000212</x:v>
      </x:c>
      <x:c r="L2932" s="2" t="str">
        <x:v>data/raw/filings/MS_0000895421-26-000212_ms-20260630.htm</x:v>
      </x:c>
      <x:c r="M2932" s="2" t="str">
        <x:v>https://www.sec.gov/Archives/edgar/data/895421/000089542126000212/ms-20260630.htm</x:v>
      </x:c>
      <x:c r="N2932" s="2" t="str">
        <x:v>f-3813</x:v>
      </x:c>
      <x:c r="O2932" s="2" t="str"/>
      <x:c r="P2932" s="2" t="str">
        <x:v>Exact XBRL anchor</x:v>
      </x:c>
      <x:c r="Q2932" s="2" t="str">
        <x:v>Loan allowance for credit losses</x:v>
      </x:c>
      <x:c r="R2932" s="2" t="str">
        <x:v>highlighted/MS_0000895421-26-000212_ms-20260630.htm</x:v>
      </x:c>
      <x:c r="S2932" s="2" t="str"/>
      <x:c r="T2932" s="2" t="str"/>
    </x:row>
    <x:row r="2933" ht="24" customHeight="1">
      <x:c r="C2933" s="2" t="str">
        <x:v>Historical Inputs!F2933</x:v>
      </x:c>
      <x:c r="D2933" s="2" t="str">
        <x:v>MS</x:v>
      </x:c>
      <x:c r="E2933" s="2" t="str">
        <x:v>H1 2026</x:v>
      </x:c>
      <x:c r="F2933" s="2" t="str">
        <x:v>nonaccrual</x:v>
      </x:c>
      <x:c r="G2933" s="2" t="str">
        <x:v>n.a.</x:v>
      </x:c>
      <x:c r="H2933" s="2" t="str">
        <x:v>USDm</x:v>
      </x:c>
      <x:c r="I2933" s="2" t="str">
        <x:v>2026-06-30</x:v>
      </x:c>
      <x:c r="J2933" s="2" t="str"/>
      <x:c r="K2933" s="2" t="str"/>
      <x:c r="L2933" s="2" t="str"/>
      <x:c r="M2933" s="2" t="str"/>
      <x:c r="N2933" s="2" t="str"/>
      <x:c r="O2933" s="2" t="str"/>
      <x:c r="P2933" s="2" t="str">
        <x:v>Not reported / unavailable</x:v>
      </x:c>
      <x:c r="Q2933" s="2" t="str">
        <x:v>Nonaccrual</x:v>
      </x:c>
      <x:c r="R2933" s="2" t="str"/>
      <x:c r="S2933" s="2" t="str"/>
      <x:c r="T2933" s="2" t="str"/>
    </x:row>
    <x:row r="2934" ht="24" customHeight="1">
      <x:c r="C2934" s="2" t="str">
        <x:v>Historical Inputs!F2934</x:v>
      </x:c>
      <x:c r="D2934" s="2" t="str">
        <x:v>MS</x:v>
      </x:c>
      <x:c r="E2934" s="2" t="str">
        <x:v>H1 2026</x:v>
      </x:c>
      <x:c r="F2934" s="2" t="str">
        <x:v>cash</x:v>
      </x:c>
      <x:c r="G2934" s="2" t="n">
        <x:v>160135</x:v>
      </x:c>
      <x:c r="H2934" s="2" t="str">
        <x:v>USD</x:v>
      </x:c>
      <x:c r="I2934" s="2" t="str">
        <x:v>2026-06-30</x:v>
      </x:c>
      <x:c r="J2934" s="2" t="str">
        <x:v>2026-08-04</x:v>
      </x:c>
      <x:c r="K2934" s="2" t="str">
        <x:v>0000895421-26-000212</x:v>
      </x:c>
      <x:c r="L2934" s="2" t="str">
        <x:v>data/raw/filings/MS_0000895421-26-000212_ms-20260630.htm</x:v>
      </x:c>
      <x:c r="M2934" s="2" t="str">
        <x:v>https://www.sec.gov/Archives/edgar/data/895421/000089542126000212/ms-20260630.htm</x:v>
      </x:c>
      <x:c r="N2934" s="2" t="str">
        <x:v>f-543</x:v>
      </x:c>
      <x:c r="O2934" s="2" t="str"/>
      <x:c r="P2934" s="2" t="str">
        <x:v>Exact XBRL anchor</x:v>
      </x:c>
      <x:c r="Q2934" s="2" t="str">
        <x:v>Cash and Cash Equivalents, at Carrying Value</x:v>
      </x:c>
      <x:c r="R2934" s="2" t="str">
        <x:v>highlighted/MS_0000895421-26-000212_ms-20260630.htm</x:v>
      </x:c>
      <x:c r="S2934" s="2" t="str"/>
      <x:c r="T2934" s="2" t="str"/>
    </x:row>
    <x:row r="2935" ht="24" customHeight="1">
      <x:c r="C2935" s="2" t="str">
        <x:v>Historical Inputs!F2935</x:v>
      </x:c>
      <x:c r="D2935" s="2" t="str">
        <x:v>MS</x:v>
      </x:c>
      <x:c r="E2935" s="2" t="str">
        <x:v>H1 2026</x:v>
      </x:c>
      <x:c r="F2935" s="2" t="str">
        <x:v>aoci</x:v>
      </x:c>
      <x:c r="G2935" s="2" t="n">
        <x:v>-6329</x:v>
      </x:c>
      <x:c r="H2935" s="2" t="str">
        <x:v>USD</x:v>
      </x:c>
      <x:c r="I2935" s="2" t="str">
        <x:v>2026-06-30</x:v>
      </x:c>
      <x:c r="J2935" s="2" t="str">
        <x:v>2026-08-04</x:v>
      </x:c>
      <x:c r="K2935" s="2" t="str">
        <x:v>0000895421-26-000212</x:v>
      </x:c>
      <x:c r="L2935" s="2" t="str">
        <x:v>data/raw/filings/MS_0000895421-26-000212_ms-20260630.htm</x:v>
      </x:c>
      <x:c r="M2935" s="2" t="str">
        <x:v>https://www.sec.gov/Archives/edgar/data/895421/000089542126000212/ms-20260630.htm</x:v>
      </x:c>
      <x:c r="N2935" s="2" t="str">
        <x:v>f-317</x:v>
      </x:c>
      <x:c r="O2935" s="2" t="str"/>
      <x:c r="P2935" s="2" t="str">
        <x:v>Exact XBRL anchor</x:v>
      </x:c>
      <x:c r="Q2935" s="2" t="str">
        <x:v>Accumulated Other Comprehensive Income (Loss), Net of Tax</x:v>
      </x:c>
      <x:c r="R2935" s="2" t="str">
        <x:v>highlighted/MS_0000895421-26-000212_ms-20260630.htm</x:v>
      </x:c>
      <x:c r="S2935" s="2" t="str"/>
      <x:c r="T2935" s="2" t="str"/>
    </x:row>
    <x:row r="2936" ht="24" customHeight="1">
      <x:c r="C2936" s="2" t="str">
        <x:v>Historical Inputs!F2936</x:v>
      </x:c>
      <x:c r="D2936" s="2" t="str">
        <x:v>MS</x:v>
      </x:c>
      <x:c r="E2936" s="2" t="str">
        <x:v>H1 2026</x:v>
      </x:c>
      <x:c r="F2936" s="2" t="str">
        <x:v>nii</x:v>
      </x:c>
      <x:c r="G2936" s="2" t="n">
        <x:v>5483</x:v>
      </x:c>
      <x:c r="H2936" s="2" t="str">
        <x:v>USD</x:v>
      </x:c>
      <x:c r="I2936" s="2" t="str">
        <x:v>2026-06-30</x:v>
      </x:c>
      <x:c r="J2936" s="2" t="str">
        <x:v>2026-08-04</x:v>
      </x:c>
      <x:c r="K2936" s="2" t="str">
        <x:v>0000895421-26-000212</x:v>
      </x:c>
      <x:c r="L2936" s="2" t="str">
        <x:v>data/raw/filings/MS_0000895421-26-000212_ms-20260630.htm</x:v>
      </x:c>
      <x:c r="M2936" s="2" t="str">
        <x:v>https://www.sec.gov/Archives/edgar/data/895421/000089542126000212/ms-20260630.htm</x:v>
      </x:c>
      <x:c r="N2936" s="2" t="str">
        <x:v>f-5439</x:v>
      </x:c>
      <x:c r="O2936" s="2" t="str"/>
      <x:c r="P2936" s="2" t="str">
        <x:v>Exact XBRL anchor</x:v>
      </x:c>
      <x:c r="Q2936" s="2" t="str">
        <x:v>Interest Income (Expense), Net</x:v>
      </x:c>
      <x:c r="R2936" s="2" t="str">
        <x:v>highlighted/MS_0000895421-26-000212_ms-20260630.htm</x:v>
      </x:c>
      <x:c r="S2936" s="2" t="str">
        <x:v>highlighted/MS_H12026_2q2026.pdf</x:v>
      </x:c>
      <x:c r="T2936" s="2" t="str">
        <x:v>8</x:v>
      </x:c>
    </x:row>
    <x:row r="2937" ht="24" customHeight="1">
      <x:c r="C2937" s="2" t="str">
        <x:v>Historical Inputs!F2937</x:v>
      </x:c>
      <x:c r="D2937" s="2" t="str">
        <x:v>MS</x:v>
      </x:c>
      <x:c r="E2937" s="2" t="str">
        <x:v>H1 2026</x:v>
      </x:c>
      <x:c r="F2937" s="2" t="str">
        <x:v>noninterest_income</x:v>
      </x:c>
      <x:c r="G2937" s="2" t="n">
        <x:v>36445</x:v>
      </x:c>
      <x:c r="H2937" s="2" t="str">
        <x:v>USD</x:v>
      </x:c>
      <x:c r="I2937" s="2" t="str">
        <x:v>2026-06-30</x:v>
      </x:c>
      <x:c r="J2937" s="2" t="str">
        <x:v>2026-08-04</x:v>
      </x:c>
      <x:c r="K2937" s="2" t="str">
        <x:v>0000895421-26-000212</x:v>
      </x:c>
      <x:c r="L2937" s="2" t="str">
        <x:v>data/raw/filings/MS_0000895421-26-000212_ms-20260630.htm</x:v>
      </x:c>
      <x:c r="M2937" s="2" t="str">
        <x:v>https://www.sec.gov/Archives/edgar/data/895421/000089542126000212/ms-20260630.htm</x:v>
      </x:c>
      <x:c r="N2937" s="2" t="str">
        <x:v>f-5424</x:v>
      </x:c>
      <x:c r="O2937" s="2" t="str"/>
      <x:c r="P2937" s="2" t="str">
        <x:v>Exact XBRL anchor</x:v>
      </x:c>
      <x:c r="Q2937" s="2" t="str">
        <x:v>Noninterest Income</x:v>
      </x:c>
      <x:c r="R2937" s="2" t="str">
        <x:v>highlighted/MS_0000895421-26-000212_ms-20260630.htm</x:v>
      </x:c>
      <x:c r="S2937" s="2" t="str">
        <x:v>highlighted/MS_H12026_2q2026.pdf</x:v>
      </x:c>
      <x:c r="T2937" s="2" t="str">
        <x:v>8</x:v>
      </x:c>
    </x:row>
    <x:row r="2938" ht="24" customHeight="1">
      <x:c r="C2938" s="2" t="str">
        <x:v>Historical Inputs!F2938</x:v>
      </x:c>
      <x:c r="D2938" s="2" t="str">
        <x:v>MS</x:v>
      </x:c>
      <x:c r="E2938" s="2" t="str">
        <x:v>H1 2026</x:v>
      </x:c>
      <x:c r="F2938" s="2" t="str">
        <x:v>revenue_reported</x:v>
      </x:c>
      <x:c r="G2938" s="2" t="n">
        <x:v>41928</x:v>
      </x:c>
      <x:c r="H2938" s="2" t="str">
        <x:v>USD</x:v>
      </x:c>
      <x:c r="I2938" s="2" t="str">
        <x:v>2026-06-30</x:v>
      </x:c>
      <x:c r="J2938" s="2" t="str">
        <x:v>2026-08-04</x:v>
      </x:c>
      <x:c r="K2938" s="2" t="str">
        <x:v>0000895421-26-000212</x:v>
      </x:c>
      <x:c r="L2938" s="2" t="str">
        <x:v>data/raw/filings/MS_0000895421-26-000212_ms-20260630.htm</x:v>
      </x:c>
      <x:c r="M2938" s="2" t="str">
        <x:v>https://www.sec.gov/Archives/edgar/data/895421/000089542126000212/ms-20260630.htm</x:v>
      </x:c>
      <x:c r="N2938" s="2" t="str">
        <x:v>f-5668</x:v>
      </x:c>
      <x:c r="O2938" s="2" t="str"/>
      <x:c r="P2938" s="2" t="str">
        <x:v>Exact XBRL anchor</x:v>
      </x:c>
      <x:c r="Q2938" s="2" t="str">
        <x:v>Revenues, Net of Interest Expense</x:v>
      </x:c>
      <x:c r="R2938" s="2" t="str">
        <x:v>highlighted/MS_0000895421-26-000212_ms-20260630.htm</x:v>
      </x:c>
      <x:c r="S2938" s="2" t="str">
        <x:v>highlighted/MS_H12026_finsup2q2026.pdf; highlighted/MS_H12026_2q2026.pdf</x:v>
      </x:c>
      <x:c r="T2938" s="2" t="str">
        <x:v>2,4; 8</x:v>
      </x:c>
    </x:row>
    <x:row r="2939" ht="24" customHeight="1">
      <x:c r="C2939" s="2" t="str">
        <x:v>Historical Inputs!F2939</x:v>
      </x:c>
      <x:c r="D2939" s="2" t="str">
        <x:v>MS</x:v>
      </x:c>
      <x:c r="E2939" s="2" t="str">
        <x:v>H1 2026</x:v>
      </x:c>
      <x:c r="F2939" s="2" t="str">
        <x:v>opex</x:v>
      </x:c>
      <x:c r="G2939" s="2" t="n">
        <x:v>27373</x:v>
      </x:c>
      <x:c r="H2939" s="2" t="str">
        <x:v>USD</x:v>
      </x:c>
      <x:c r="I2939" s="2" t="str">
        <x:v>2026-06-30</x:v>
      </x:c>
      <x:c r="J2939" s="2" t="str">
        <x:v>2026-08-04</x:v>
      </x:c>
      <x:c r="K2939" s="2" t="str">
        <x:v>0000895421-26-000212</x:v>
      </x:c>
      <x:c r="L2939" s="2" t="str">
        <x:v>data/raw/filings/MS_0000895421-26-000212_ms-20260630.htm</x:v>
      </x:c>
      <x:c r="M2939" s="2" t="str">
        <x:v>https://www.sec.gov/Archives/edgar/data/895421/000089542126000212/ms-20260630.htm</x:v>
      </x:c>
      <x:c r="N2939" s="2" t="str">
        <x:v>f-5464</x:v>
      </x:c>
      <x:c r="O2939" s="2" t="str"/>
      <x:c r="P2939" s="2" t="str">
        <x:v>Exact XBRL anchor</x:v>
      </x:c>
      <x:c r="Q2939" s="2" t="str">
        <x:v>Noninterest Expense</x:v>
      </x:c>
      <x:c r="R2939" s="2" t="str">
        <x:v>highlighted/MS_0000895421-26-000212_ms-20260630.htm</x:v>
      </x:c>
      <x:c r="S2939" s="2" t="str">
        <x:v>highlighted/MS_H12026_finsup2q2026.pdf; highlighted/MS_H12026_2q2026.pdf</x:v>
      </x:c>
      <x:c r="T2939" s="2" t="str">
        <x:v>2,16; 8</x:v>
      </x:c>
    </x:row>
    <x:row r="2940" ht="24" customHeight="1">
      <x:c r="C2940" s="2" t="str">
        <x:v>Historical Inputs!F2940</x:v>
      </x:c>
      <x:c r="D2940" s="2" t="str">
        <x:v>MS</x:v>
      </x:c>
      <x:c r="E2940" s="2" t="str">
        <x:v>H1 2026</x:v>
      </x:c>
      <x:c r="F2940" s="2" t="str">
        <x:v>provision</x:v>
      </x:c>
      <x:c r="G2940" s="2" t="str">
        <x:v>n.a.</x:v>
      </x:c>
      <x:c r="H2940" s="2" t="str">
        <x:v>USDm</x:v>
      </x:c>
      <x:c r="I2940" s="2" t="str">
        <x:v>2026-06-30</x:v>
      </x:c>
      <x:c r="J2940" s="2" t="str"/>
      <x:c r="K2940" s="2" t="str"/>
      <x:c r="L2940" s="2" t="str"/>
      <x:c r="M2940" s="2" t="str"/>
      <x:c r="N2940" s="2" t="str"/>
      <x:c r="O2940" s="2" t="str"/>
      <x:c r="P2940" s="2" t="str">
        <x:v>Not reported / unavailable</x:v>
      </x:c>
      <x:c r="Q2940" s="2" t="str">
        <x:v>Provision for credit losses</x:v>
      </x:c>
      <x:c r="R2940" s="2" t="str"/>
      <x:c r="S2940" s="2" t="str"/>
      <x:c r="T2940" s="2" t="str"/>
    </x:row>
    <x:row r="2941" ht="24" customHeight="1">
      <x:c r="C2941" s="2" t="str">
        <x:v>Historical Inputs!F2941</x:v>
      </x:c>
      <x:c r="D2941" s="2" t="str">
        <x:v>MS</x:v>
      </x:c>
      <x:c r="E2941" s="2" t="str">
        <x:v>H1 2026</x:v>
      </x:c>
      <x:c r="F2941" s="2" t="str">
        <x:v>pretax</x:v>
      </x:c>
      <x:c r="G2941" s="2" t="n">
        <x:v>14359</x:v>
      </x:c>
      <x:c r="H2941" s="2" t="str">
        <x:v>USD</x:v>
      </x:c>
      <x:c r="I2941" s="2" t="str">
        <x:v>2026-06-30</x:v>
      </x:c>
      <x:c r="J2941" s="2" t="str">
        <x:v>2026-08-04</x:v>
      </x:c>
      <x:c r="K2941" s="2" t="str">
        <x:v>0000895421-26-000212</x:v>
      </x:c>
      <x:c r="L2941" s="2" t="str">
        <x:v>data/raw/filings/MS_0000895421-26-000212_ms-20260630.htm</x:v>
      </x:c>
      <x:c r="M2941" s="2" t="str">
        <x:v>https://www.sec.gov/Archives/edgar/data/895421/000089542126000212/ms-20260630.htm</x:v>
      </x:c>
      <x:c r="N2941" s="2" t="str">
        <x:v>f-5469</x:v>
      </x:c>
      <x:c r="O2941" s="2" t="str"/>
      <x:c r="P2941" s="2" t="str">
        <x:v>Exact XBRL anchor</x:v>
      </x:c>
      <x:c r="Q2941" s="2" t="str">
        <x:v>Income (Loss) from Continuing Operations before Income Taxes, Noncontrolling Interest</x:v>
      </x:c>
      <x:c r="R2941" s="2" t="str">
        <x:v>highlighted/MS_0000895421-26-000212_ms-20260630.htm</x:v>
      </x:c>
      <x:c r="S2941" s="2" t="str">
        <x:v>highlighted/MS_H12026_finsup2q2026.pdf; highlighted/MS_H12026_2q2026.pdf</x:v>
      </x:c>
      <x:c r="T2941" s="2" t="str">
        <x:v>2; 8</x:v>
      </x:c>
    </x:row>
    <x:row r="2942" ht="24" customHeight="1">
      <x:c r="C2942" s="2" t="str">
        <x:v>Historical Inputs!F2942</x:v>
      </x:c>
      <x:c r="D2942" s="2" t="str">
        <x:v>MS</x:v>
      </x:c>
      <x:c r="E2942" s="2" t="str">
        <x:v>H1 2026</x:v>
      </x:c>
      <x:c r="F2942" s="2" t="str">
        <x:v>tax</x:v>
      </x:c>
      <x:c r="G2942" s="2" t="n">
        <x:v>3068</x:v>
      </x:c>
      <x:c r="H2942" s="2" t="str">
        <x:v>USD</x:v>
      </x:c>
      <x:c r="I2942" s="2" t="str">
        <x:v>2026-06-30</x:v>
      </x:c>
      <x:c r="J2942" s="2" t="str">
        <x:v>2026-08-04</x:v>
      </x:c>
      <x:c r="K2942" s="2" t="str">
        <x:v>0000895421-26-000212</x:v>
      </x:c>
      <x:c r="L2942" s="2" t="str">
        <x:v>data/raw/filings/MS_0000895421-26-000212_ms-20260630.htm</x:v>
      </x:c>
      <x:c r="M2942" s="2" t="str">
        <x:v>https://www.sec.gov/Archives/edgar/data/895421/000089542126000212/ms-20260630.htm</x:v>
      </x:c>
      <x:c r="N2942" s="2" t="str">
        <x:v>f-5474</x:v>
      </x:c>
      <x:c r="O2942" s="2" t="str"/>
      <x:c r="P2942" s="2" t="str">
        <x:v>Exact XBRL anchor</x:v>
      </x:c>
      <x:c r="Q2942" s="2" t="str">
        <x:v>Income Tax Expense (Benefit)</x:v>
      </x:c>
      <x:c r="R2942" s="2" t="str">
        <x:v>highlighted/MS_0000895421-26-000212_ms-20260630.htm</x:v>
      </x:c>
      <x:c r="S2942" s="2" t="str">
        <x:v>highlighted/MS_H12026_2q2026.pdf</x:v>
      </x:c>
      <x:c r="T2942" s="2" t="str">
        <x:v>8</x:v>
      </x:c>
    </x:row>
    <x:row r="2943" ht="24" customHeight="1">
      <x:c r="C2943" s="2" t="str">
        <x:v>Historical Inputs!F2943</x:v>
      </x:c>
      <x:c r="D2943" s="2" t="str">
        <x:v>MS</x:v>
      </x:c>
      <x:c r="E2943" s="2" t="str">
        <x:v>H1 2026</x:v>
      </x:c>
      <x:c r="F2943" s="2" t="str">
        <x:v>net_income</x:v>
      </x:c>
      <x:c r="G2943" s="2" t="n">
        <x:v>11148</x:v>
      </x:c>
      <x:c r="H2943" s="2" t="str">
        <x:v>USD</x:v>
      </x:c>
      <x:c r="I2943" s="2" t="str">
        <x:v>2026-06-30</x:v>
      </x:c>
      <x:c r="J2943" s="2" t="str">
        <x:v>2026-08-04</x:v>
      </x:c>
      <x:c r="K2943" s="2" t="str">
        <x:v>0000895421-26-000212</x:v>
      </x:c>
      <x:c r="L2943" s="2" t="str">
        <x:v>data/raw/filings/MS_0000895421-26-000212_ms-20260630.htm</x:v>
      </x:c>
      <x:c r="M2943" s="2" t="str">
        <x:v>https://www.sec.gov/Archives/edgar/data/895421/000089542126000212/ms-20260630.htm</x:v>
      </x:c>
      <x:c r="N2943" s="2" t="str">
        <x:v>f-5494</x:v>
      </x:c>
      <x:c r="O2943" s="2" t="str"/>
      <x:c r="P2943" s="2" t="str">
        <x:v>Exact XBRL anchor</x:v>
      </x:c>
      <x:c r="Q2943" s="2" t="str">
        <x:v>Net Income (Loss) Attributable to Parent</x:v>
      </x:c>
      <x:c r="R2943" s="2" t="str">
        <x:v>highlighted/MS_0000895421-26-000212_ms-20260630.htm</x:v>
      </x:c>
      <x:c r="S2943" s="2" t="str">
        <x:v>highlighted/MS_H12026_finsup2q2026.pdf; highlighted/MS_H12026_2q2026.pdf</x:v>
      </x:c>
      <x:c r="T2943" s="2" t="str">
        <x:v>2; 8</x:v>
      </x:c>
    </x:row>
    <x:row r="2944" ht="24" customHeight="1">
      <x:c r="C2944" s="2" t="str">
        <x:v>Historical Inputs!F2944</x:v>
      </x:c>
      <x:c r="D2944" s="2" t="str">
        <x:v>MS</x:v>
      </x:c>
      <x:c r="E2944" s="2" t="str">
        <x:v>H1 2026</x:v>
      </x:c>
      <x:c r="F2944" s="2" t="str">
        <x:v>common_income</x:v>
      </x:c>
      <x:c r="G2944" s="2" t="n">
        <x:v>10847</x:v>
      </x:c>
      <x:c r="H2944" s="2" t="str">
        <x:v>USD</x:v>
      </x:c>
      <x:c r="I2944" s="2" t="str">
        <x:v>2026-06-30</x:v>
      </x:c>
      <x:c r="J2944" s="2" t="str">
        <x:v>2026-08-04</x:v>
      </x:c>
      <x:c r="K2944" s="2" t="str">
        <x:v>0000895421-26-000212</x:v>
      </x:c>
      <x:c r="L2944" s="2" t="str">
        <x:v>data/raw/filings/MS_0000895421-26-000212_ms-20260630.htm</x:v>
      </x:c>
      <x:c r="M2944" s="2" t="str">
        <x:v>https://www.sec.gov/Archives/edgar/data/895421/000089542126000212/ms-20260630.htm</x:v>
      </x:c>
      <x:c r="N2944" s="2" t="str">
        <x:v>f-169</x:v>
      </x:c>
      <x:c r="O2944" s="2" t="str"/>
      <x:c r="P2944" s="2" t="str">
        <x:v>Exact XBRL anchor</x:v>
      </x:c>
      <x:c r="Q2944" s="2" t="str">
        <x:v>Net Income (Loss) Available to Common Stockholders, Basic</x:v>
      </x:c>
      <x:c r="R2944" s="2" t="str">
        <x:v>highlighted/MS_0000895421-26-000212_ms-20260630.htm</x:v>
      </x:c>
      <x:c r="S2944" s="2" t="str">
        <x:v>highlighted/MS_H12026_finsup2q2026.pdf; highlighted/MS_H12026_2q2026.pdf</x:v>
      </x:c>
      <x:c r="T2944" s="2" t="str">
        <x:v>2; 8</x:v>
      </x:c>
    </x:row>
    <x:row r="2945" ht="24" customHeight="1">
      <x:c r="C2945" s="2" t="str">
        <x:v>Historical Inputs!F2945</x:v>
      </x:c>
      <x:c r="D2945" s="2" t="str">
        <x:v>MS</x:v>
      </x:c>
      <x:c r="E2945" s="2" t="str">
        <x:v>H1 2026</x:v>
      </x:c>
      <x:c r="F2945" s="2" t="str">
        <x:v>preferred_div</x:v>
      </x:c>
      <x:c r="G2945" s="2" t="n">
        <x:v>301</x:v>
      </x:c>
      <x:c r="H2945" s="2" t="str">
        <x:v>USD</x:v>
      </x:c>
      <x:c r="I2945" s="2" t="str">
        <x:v>2026-06-30</x:v>
      </x:c>
      <x:c r="J2945" s="2" t="str">
        <x:v>2026-08-04</x:v>
      </x:c>
      <x:c r="K2945" s="2" t="str">
        <x:v>0000895421-26-000212</x:v>
      </x:c>
      <x:c r="L2945" s="2" t="str">
        <x:v>data/raw/filings/MS_0000895421-26-000212_ms-20260630.htm</x:v>
      </x:c>
      <x:c r="M2945" s="2" t="str">
        <x:v>https://www.sec.gov/Archives/edgar/data/895421/000089542126000212/ms-20260630.htm</x:v>
      </x:c>
      <x:c r="N2945" s="2" t="str">
        <x:v>f-4836</x:v>
      </x:c>
      <x:c r="O2945" s="2" t="str"/>
      <x:c r="P2945" s="2" t="str">
        <x:v>Exact XBRL anchor</x:v>
      </x:c>
      <x:c r="Q2945" s="2" t="str">
        <x:v>Dividends, Preferred Stock</x:v>
      </x:c>
      <x:c r="R2945" s="2" t="str">
        <x:v>highlighted/MS_0000895421-26-000212_ms-20260630.htm</x:v>
      </x:c>
      <x:c r="S2945" s="2" t="str">
        <x:v>highlighted/MS_H12026_2q2026.pdf</x:v>
      </x:c>
      <x:c r="T2945" s="2" t="str">
        <x:v>8</x:v>
      </x:c>
    </x:row>
    <x:row r="2946" ht="24" customHeight="1">
      <x:c r="C2946" s="2" t="str">
        <x:v>Historical Inputs!F2946</x:v>
      </x:c>
      <x:c r="D2946" s="2" t="str">
        <x:v>MS</x:v>
      </x:c>
      <x:c r="E2946" s="2" t="str">
        <x:v>H1 2026</x:v>
      </x:c>
      <x:c r="F2946" s="2" t="str">
        <x:v>eps</x:v>
      </x:c>
      <x:c r="G2946" s="2" t="n">
        <x:v>6.9</x:v>
      </x:c>
      <x:c r="H2946" s="2" t="str">
        <x:v>USD/shares</x:v>
      </x:c>
      <x:c r="I2946" s="2" t="str">
        <x:v>2026-06-30</x:v>
      </x:c>
      <x:c r="J2946" s="2" t="str">
        <x:v>2026-08-04</x:v>
      </x:c>
      <x:c r="K2946" s="2" t="str">
        <x:v>0000895421-26-000212</x:v>
      </x:c>
      <x:c r="L2946" s="2" t="str">
        <x:v>data/raw/filings/MS_0000895421-26-000212_ms-20260630.htm</x:v>
      </x:c>
      <x:c r="M2946" s="2" t="str">
        <x:v>https://www.sec.gov/Archives/edgar/data/895421/000089542126000212/ms-20260630.htm</x:v>
      </x:c>
      <x:c r="N2946" s="2" t="str">
        <x:v>f-177</x:v>
      </x:c>
      <x:c r="O2946" s="2" t="str"/>
      <x:c r="P2946" s="2" t="str">
        <x:v>Exact XBRL anchor</x:v>
      </x:c>
      <x:c r="Q2946" s="2" t="str">
        <x:v>Earnings Per Share, Diluted</x:v>
      </x:c>
      <x:c r="R2946" s="2" t="str">
        <x:v>highlighted/MS_0000895421-26-000212_ms-20260630.htm</x:v>
      </x:c>
      <x:c r="S2946" s="2" t="str">
        <x:v>highlighted/MS_H12026_finsup2q2026.pdf; highlighted/MS_H12026_2q2026.pdf</x:v>
      </x:c>
      <x:c r="T2946" s="2" t="str">
        <x:v>3; 9</x:v>
      </x:c>
    </x:row>
    <x:row r="2947" ht="24" customHeight="1">
      <x:c r="C2947" s="2" t="str">
        <x:v>Historical Inputs!F2947</x:v>
      </x:c>
      <x:c r="D2947" s="2" t="str">
        <x:v>MS</x:v>
      </x:c>
      <x:c r="E2947" s="2" t="str">
        <x:v>H1 2026</x:v>
      </x:c>
      <x:c r="F2947" s="2" t="str">
        <x:v>shares_diluted</x:v>
      </x:c>
      <x:c r="G2947" s="2" t="n">
        <x:v>1573</x:v>
      </x:c>
      <x:c r="H2947" s="2" t="str">
        <x:v>shares</x:v>
      </x:c>
      <x:c r="I2947" s="2" t="str">
        <x:v>2026-06-30</x:v>
      </x:c>
      <x:c r="J2947" s="2" t="str">
        <x:v>2026-08-04</x:v>
      </x:c>
      <x:c r="K2947" s="2" t="str">
        <x:v>0000895421-26-000212</x:v>
      </x:c>
      <x:c r="L2947" s="2" t="str">
        <x:v>data/raw/filings/MS_0000895421-26-000212_ms-20260630.htm</x:v>
      </x:c>
      <x:c r="M2947" s="2" t="str">
        <x:v>https://www.sec.gov/Archives/edgar/data/895421/000089542126000212/ms-20260630.htm</x:v>
      </x:c>
      <x:c r="N2947" s="2" t="str">
        <x:v>f-4731</x:v>
      </x:c>
      <x:c r="O2947" s="2" t="str"/>
      <x:c r="P2947" s="2" t="str">
        <x:v>Exact XBRL anchor</x:v>
      </x:c>
      <x:c r="Q2947" s="2" t="str">
        <x:v>Weighted Average Number of Shares Outstanding, Diluted</x:v>
      </x:c>
      <x:c r="R2947" s="2" t="str">
        <x:v>highlighted/MS_0000895421-26-000212_ms-20260630.htm</x:v>
      </x:c>
      <x:c r="S2947" s="2" t="str">
        <x:v>highlighted/MS_H12026_finsup2q2026.pdf; highlighted/MS_H12026_2q2026.pdf</x:v>
      </x:c>
      <x:c r="T2947" s="2" t="str">
        <x:v>3; 9</x:v>
      </x:c>
    </x:row>
    <x:row r="2948" ht="24" customHeight="1">
      <x:c r="C2948" s="2" t="str">
        <x:v>Historical Inputs!F2948</x:v>
      </x:c>
      <x:c r="D2948" s="2" t="str">
        <x:v>MS</x:v>
      </x:c>
      <x:c r="E2948" s="2" t="str">
        <x:v>H1 2026</x:v>
      </x:c>
      <x:c r="F2948" s="2" t="str">
        <x:v>dps</x:v>
      </x:c>
      <x:c r="G2948" s="2" t="n">
        <x:v>2</x:v>
      </x:c>
      <x:c r="H2948" s="2" t="str">
        <x:v>USD/shares</x:v>
      </x:c>
      <x:c r="I2948" s="2" t="str">
        <x:v>2026-06-30</x:v>
      </x:c>
      <x:c r="J2948" s="2" t="str">
        <x:v>2026-08-04</x:v>
      </x:c>
      <x:c r="K2948" s="2" t="str">
        <x:v>0000895421-26-000212</x:v>
      </x:c>
      <x:c r="L2948" s="2" t="str">
        <x:v>data/raw/filings/MS_0000895421-26-000212_ms-20260630.htm</x:v>
      </x:c>
      <x:c r="M2948" s="2" t="str">
        <x:v>https://www.sec.gov/Archives/edgar/data/895421/000089542126000212/ms-20260630.htm</x:v>
      </x:c>
      <x:c r="N2948" s="2" t="str">
        <x:v>f-4838</x:v>
      </x:c>
      <x:c r="O2948" s="2" t="str"/>
      <x:c r="P2948" s="2" t="str">
        <x:v>Exact XBRL anchor</x:v>
      </x:c>
      <x:c r="Q2948" s="2" t="str">
        <x:v>Common Stock, Dividends, Per Share, Declared</x:v>
      </x:c>
      <x:c r="R2948" s="2" t="str">
        <x:v>highlighted/MS_0000895421-26-000212_ms-20260630.htm</x:v>
      </x:c>
      <x:c r="S2948" s="2" t="str"/>
      <x:c r="T2948" s="2" t="str"/>
    </x:row>
    <x:row r="2949" ht="24" customHeight="1">
      <x:c r="C2949" s="2" t="str">
        <x:v>Historical Inputs!F2949</x:v>
      </x:c>
      <x:c r="D2949" s="2" t="str">
        <x:v>MS</x:v>
      </x:c>
      <x:c r="E2949" s="2" t="str">
        <x:v>H1 2026</x:v>
      </x:c>
      <x:c r="F2949" s="2" t="str">
        <x:v>dividends</x:v>
      </x:c>
      <x:c r="G2949" s="2" t="n">
        <x:v>3385</x:v>
      </x:c>
      <x:c r="H2949" s="2" t="str">
        <x:v>USD</x:v>
      </x:c>
      <x:c r="I2949" s="2" t="str">
        <x:v>2026-06-30</x:v>
      </x:c>
      <x:c r="J2949" s="2" t="str">
        <x:v>2026-08-04</x:v>
      </x:c>
      <x:c r="K2949" s="2" t="str">
        <x:v>0000895421-26-000212</x:v>
      </x:c>
      <x:c r="L2949" s="2" t="str">
        <x:v>data/raw/filings/MS_0000895421-26-000212_ms-20260630.htm</x:v>
      </x:c>
      <x:c r="M2949" s="2" t="str">
        <x:v>https://www.sec.gov/Archives/edgar/data/895421/000089542126000212/ms-20260630.htm</x:v>
      </x:c>
      <x:c r="N2949" s="2" t="str">
        <x:v>f-513</x:v>
      </x:c>
      <x:c r="O2949" s="2" t="str"/>
      <x:c r="P2949" s="2" t="str">
        <x:v>Exact XBRL anchor</x:v>
      </x:c>
      <x:c r="Q2949" s="2" t="str">
        <x:v>Payments of Dividends</x:v>
      </x:c>
      <x:c r="R2949" s="2" t="str">
        <x:v>highlighted/MS_0000895421-26-000212_ms-20260630.htm</x:v>
      </x:c>
      <x:c r="S2949" s="2" t="str"/>
      <x:c r="T2949" s="2" t="str"/>
    </x:row>
    <x:row r="2950" ht="24" customHeight="1">
      <x:c r="C2950" s="2" t="str">
        <x:v>Historical Inputs!F2950</x:v>
      </x:c>
      <x:c r="D2950" s="2" t="str">
        <x:v>MS</x:v>
      </x:c>
      <x:c r="E2950" s="2" t="str">
        <x:v>H1 2026</x:v>
      </x:c>
      <x:c r="F2950" s="2" t="str">
        <x:v>buybacks</x:v>
      </x:c>
      <x:c r="G2950" s="2" t="str">
        <x:v>n.a.</x:v>
      </x:c>
      <x:c r="H2950" s="2" t="str">
        <x:v>USDm</x:v>
      </x:c>
      <x:c r="I2950" s="2" t="str">
        <x:v>2026-06-30</x:v>
      </x:c>
      <x:c r="J2950" s="2" t="str"/>
      <x:c r="K2950" s="2" t="str"/>
      <x:c r="L2950" s="2" t="str"/>
      <x:c r="M2950" s="2" t="str"/>
      <x:c r="N2950" s="2" t="str"/>
      <x:c r="O2950" s="2" t="str"/>
      <x:c r="P2950" s="2" t="str">
        <x:v>Not reported / unavailable</x:v>
      </x:c>
      <x:c r="Q2950" s="2" t="str">
        <x:v>Common share repurchases paid</x:v>
      </x:c>
      <x:c r="R2950" s="2" t="str"/>
      <x:c r="S2950" s="2" t="str"/>
      <x:c r="T2950" s="2" t="str"/>
    </x:row>
    <x:row r="2951" ht="24" customHeight="1">
      <x:c r="C2951" s="2" t="str">
        <x:v>Historical Inputs!F2951</x:v>
      </x:c>
      <x:c r="D2951" s="2" t="str">
        <x:v>MS</x:v>
      </x:c>
      <x:c r="E2951" s="2" t="str">
        <x:v>H1 2026</x:v>
      </x:c>
      <x:c r="F2951" s="2" t="str">
        <x:v>chargeoffs</x:v>
      </x:c>
      <x:c r="G2951" s="2" t="str">
        <x:v>n.a.</x:v>
      </x:c>
      <x:c r="H2951" s="2" t="str">
        <x:v>USDm</x:v>
      </x:c>
      <x:c r="I2951" s="2" t="str">
        <x:v>2026-06-30</x:v>
      </x:c>
      <x:c r="J2951" s="2" t="str"/>
      <x:c r="K2951" s="2" t="str"/>
      <x:c r="L2951" s="2" t="str"/>
      <x:c r="M2951" s="2" t="str"/>
      <x:c r="N2951" s="2" t="str"/>
      <x:c r="O2951" s="2" t="str"/>
      <x:c r="P2951" s="2" t="str">
        <x:v>Not reported / unavailable</x:v>
      </x:c>
      <x:c r="Q2951" s="2" t="str">
        <x:v>Gross loan charge-offs</x:v>
      </x:c>
      <x:c r="R2951" s="2" t="str"/>
      <x:c r="S2951" s="2" t="str"/>
      <x:c r="T2951" s="2" t="str"/>
    </x:row>
    <x:row r="2952" ht="24" customHeight="1">
      <x:c r="C2952" s="2" t="str">
        <x:v>Historical Inputs!F2952</x:v>
      </x:c>
      <x:c r="D2952" s="2" t="str">
        <x:v>MS</x:v>
      </x:c>
      <x:c r="E2952" s="2" t="str">
        <x:v>H1 2026</x:v>
      </x:c>
      <x:c r="F2952" s="2" t="str">
        <x:v>recoveries</x:v>
      </x:c>
      <x:c r="G2952" s="2" t="str">
        <x:v>n.a.</x:v>
      </x:c>
      <x:c r="H2952" s="2" t="str">
        <x:v>USDm</x:v>
      </x:c>
      <x:c r="I2952" s="2" t="str">
        <x:v>2026-06-30</x:v>
      </x:c>
      <x:c r="J2952" s="2" t="str"/>
      <x:c r="K2952" s="2" t="str"/>
      <x:c r="L2952" s="2" t="str"/>
      <x:c r="M2952" s="2" t="str"/>
      <x:c r="N2952" s="2" t="str"/>
      <x:c r="O2952" s="2" t="str"/>
      <x:c r="P2952" s="2" t="str">
        <x:v>Not reported / unavailable</x:v>
      </x:c>
      <x:c r="Q2952" s="2" t="str">
        <x:v>Loan recoveries</x:v>
      </x:c>
      <x:c r="R2952" s="2" t="str"/>
      <x:c r="S2952" s="2" t="str"/>
      <x:c r="T2952" s="2" t="str"/>
    </x:row>
    <x:row r="2953" ht="24" customHeight="1">
      <x:c r="C2953" s="2" t="str">
        <x:v>Historical Inputs!F2953</x:v>
      </x:c>
      <x:c r="D2953" s="2" t="str">
        <x:v>MS</x:v>
      </x:c>
      <x:c r="E2953" s="2" t="str">
        <x:v>H1 2026</x:v>
      </x:c>
      <x:c r="F2953" s="2" t="str">
        <x:v>rwa</x:v>
      </x:c>
      <x:c r="G2953" s="2" t="n">
        <x:v>589397</x:v>
      </x:c>
      <x:c r="H2953" s="2" t="str">
        <x:v>USD</x:v>
      </x:c>
      <x:c r="I2953" s="2" t="str">
        <x:v>2026-06-30</x:v>
      </x:c>
      <x:c r="J2953" s="2" t="str">
        <x:v>2026-08-04</x:v>
      </x:c>
      <x:c r="K2953" s="2" t="str">
        <x:v>0000895421-26-000212</x:v>
      </x:c>
      <x:c r="L2953" s="2" t="str">
        <x:v>data/raw/filings/MS_0000895421-26-000212_ms-20260630.htm</x:v>
      </x:c>
      <x:c r="M2953" s="2" t="str">
        <x:v>https://www.sec.gov/Archives/edgar/data/895421/000089542126000212/ms-20260630.htm</x:v>
      </x:c>
      <x:c r="N2953" s="2" t="str">
        <x:v>f-4565</x:v>
      </x:c>
      <x:c r="O2953" s="2" t="str"/>
      <x:c r="P2953" s="2" t="str">
        <x:v>Exact XBRL anchor</x:v>
      </x:c>
      <x:c r="Q2953" s="2" t="str">
        <x:v>Banking Regulation, Risk-Weighted Assets, Actual</x:v>
      </x:c>
      <x:c r="R2953" s="2" t="str">
        <x:v>highlighted/MS_0000895421-26-000212_ms-20260630.htm</x:v>
      </x:c>
      <x:c r="S2953" s="2" t="str"/>
      <x:c r="T2953" s="2" t="str"/>
    </x:row>
    <x:row r="2954" ht="24" customHeight="1">
      <x:c r="C2954" s="2" t="str">
        <x:v>Historical Inputs!F2954</x:v>
      </x:c>
      <x:c r="D2954" s="2" t="str">
        <x:v>MS</x:v>
      </x:c>
      <x:c r="E2954" s="2" t="str">
        <x:v>H1 2026</x:v>
      </x:c>
      <x:c r="F2954" s="2" t="str">
        <x:v>cet1_reported</x:v>
      </x:c>
      <x:c r="G2954" s="2" t="n">
        <x:v>0.149</x:v>
      </x:c>
      <x:c r="H2954" s="2" t="str">
        <x:v>pure</x:v>
      </x:c>
      <x:c r="I2954" s="2" t="str">
        <x:v>2026-06-30</x:v>
      </x:c>
      <x:c r="J2954" s="2" t="str">
        <x:v>2026-08-04</x:v>
      </x:c>
      <x:c r="K2954" s="2" t="str">
        <x:v>0000895421-26-000212</x:v>
      </x:c>
      <x:c r="L2954" s="2" t="str">
        <x:v>data/raw/filings/MS_0000895421-26-000212_ms-20260630.htm</x:v>
      </x:c>
      <x:c r="M2954" s="2" t="str">
        <x:v>https://www.sec.gov/Archives/edgar/data/895421/000089542126000212/ms-20260630.htm</x:v>
      </x:c>
      <x:c r="N2954" s="2" t="str"/>
      <x:c r="O2954" s="2" t="str"/>
      <x:c r="P2954" s="2" t="str">
        <x:v>Verified original table row</x:v>
      </x:c>
      <x:c r="Q2954" s="2" t="str">
        <x:v>Actual standardized CET1 ratio</x:v>
      </x:c>
      <x:c r="R2954" s="2" t="str">
        <x:v>highlighted/MS_0000895421-26-000212_ms-20260630.htm</x:v>
      </x:c>
      <x:c r="S2954" s="2" t="str"/>
      <x:c r="T2954" s="2" t="str"/>
    </x:row>
    <x:row r="2955" ht="24" customHeight="1">
      <x:c r="C2955" s="2" t="str">
        <x:v>Historical Inputs!F2955</x:v>
      </x:c>
      <x:c r="D2955" s="2" t="str">
        <x:v>MS</x:v>
      </x:c>
      <x:c r="E2955" s="2" t="str">
        <x:v>H1 2026</x:v>
      </x:c>
      <x:c r="F2955" s="2" t="str">
        <x:v>nim_reported</x:v>
      </x:c>
      <x:c r="G2955" s="2" t="str">
        <x:v>n.a.</x:v>
      </x:c>
      <x:c r="H2955" s="2" t="str">
        <x:v>%</x:v>
      </x:c>
      <x:c r="I2955" s="2" t="str">
        <x:v>2026-06-30</x:v>
      </x:c>
      <x:c r="J2955" s="2" t="str"/>
      <x:c r="K2955" s="2" t="str"/>
      <x:c r="L2955" s="2" t="str"/>
      <x:c r="M2955" s="2" t="str"/>
      <x:c r="N2955" s="2" t="str"/>
      <x:c r="O2955" s="2" t="str"/>
      <x:c r="P2955" s="2" t="str">
        <x:v>Not reported / unavailable</x:v>
      </x:c>
      <x:c r="Q2955" s="2" t="str">
        <x:v>Issuer reported net interest margin</x:v>
      </x:c>
      <x:c r="R2955" s="2" t="str"/>
      <x:c r="S2955" s="2" t="str"/>
      <x:c r="T2955" s="2" t="str"/>
    </x:row>
    <x:row r="2956" ht="24" customHeight="1">
      <x:c r="C2956" s="2" t="str">
        <x:v>Historical Inputs!F2956</x:v>
      </x:c>
      <x:c r="D2956" s="2" t="str">
        <x:v>MS</x:v>
      </x:c>
      <x:c r="E2956" s="2" t="str">
        <x:v>H1 2026</x:v>
      </x:c>
      <x:c r="F2956" s="2" t="str">
        <x:v>bvps_reported</x:v>
      </x:c>
      <x:c r="G2956" s="2" t="n">
        <x:v>67.8</x:v>
      </x:c>
      <x:c r="H2956" s="2" t="str">
        <x:v>USD/shares</x:v>
      </x:c>
      <x:c r="I2956" s="2" t="str">
        <x:v>2026-06-30</x:v>
      </x:c>
      <x:c r="J2956" s="2" t="str">
        <x:v>2026-08-04</x:v>
      </x:c>
      <x:c r="K2956" s="2" t="str">
        <x:v>0000895421-26-000212</x:v>
      </x:c>
      <x:c r="L2956" s="2" t="str">
        <x:v>data/raw/filings/MS_0000895421-26-000212_ms-20260630.htm</x:v>
      </x:c>
      <x:c r="M2956" s="2" t="str">
        <x:v>https://www.sec.gov/Archives/edgar/data/895421/000089542126000212/ms-20260630.htm</x:v>
      </x:c>
      <x:c r="N2956" s="2" t="str"/>
      <x:c r="O2956" s="2" t="str"/>
      <x:c r="P2956" s="2" t="str">
        <x:v>Exact selected original table text</x:v>
      </x:c>
      <x:c r="Q2956" s="2" t="str">
        <x:v>Reported common book value per share</x:v>
      </x:c>
      <x:c r="R2956" s="2" t="str">
        <x:v>highlighted/MS_0000895421-26-000212_ms-20260630.htm</x:v>
      </x:c>
      <x:c r="S2956" s="2" t="str">
        <x:v>highlighted/MS_H12026_finsup2q2026.pdf; highlighted/MS_H12026_2q2026.pdf</x:v>
      </x:c>
      <x:c r="T2956" s="2" t="str">
        <x:v>3; 1,9</x:v>
      </x:c>
    </x:row>
    <x:row r="2957" ht="24" customHeight="1">
      <x:c r="C2957" s="2" t="str">
        <x:v>Historical Inputs!F2957</x:v>
      </x:c>
      <x:c r="D2957" s="2" t="str">
        <x:v>MS</x:v>
      </x:c>
      <x:c r="E2957" s="2" t="str">
        <x:v>H1 2026</x:v>
      </x:c>
      <x:c r="F2957" s="2" t="str">
        <x:v>tbvps_reported</x:v>
      </x:c>
      <x:c r="G2957" s="2" t="n">
        <x:v>53.18</x:v>
      </x:c>
      <x:c r="H2957" s="2" t="str">
        <x:v>USD/shares</x:v>
      </x:c>
      <x:c r="I2957" s="2" t="str">
        <x:v>2026-06-30</x:v>
      </x:c>
      <x:c r="J2957" s="2" t="str">
        <x:v>2026-08-04</x:v>
      </x:c>
      <x:c r="K2957" s="2" t="str">
        <x:v>0000895421-26-000212</x:v>
      </x:c>
      <x:c r="L2957" s="2" t="str">
        <x:v>data/raw/filings/MS_0000895421-26-000212_ms-20260630.htm</x:v>
      </x:c>
      <x:c r="M2957" s="2" t="str">
        <x:v>https://www.sec.gov/Archives/edgar/data/895421/000089542126000212/ms-20260630.htm</x:v>
      </x:c>
      <x:c r="N2957" s="2" t="str"/>
      <x:c r="O2957" s="2" t="str"/>
      <x:c r="P2957" s="2" t="str">
        <x:v>Exact selected original table text</x:v>
      </x:c>
      <x:c r="Q2957" s="2" t="str">
        <x:v>Reported tangible book value per share</x:v>
      </x:c>
      <x:c r="R2957" s="2" t="str">
        <x:v>highlighted/MS_0000895421-26-000212_ms-20260630.htm</x:v>
      </x:c>
      <x:c r="S2957" s="2" t="str">
        <x:v>highlighted/MS_H12026_finsup2q2026.pdf; highlighted/MS_H12026_2q2026.pdf</x:v>
      </x:c>
      <x:c r="T2957" s="2" t="str">
        <x:v>3; 1,9</x:v>
      </x:c>
    </x:row>
    <x:row r="2958" ht="24" customHeight="1">
      <x:c r="C2958" s="2" t="str">
        <x:v>Historical Inputs!F2958</x:v>
      </x:c>
      <x:c r="D2958" s="2" t="str">
        <x:v>MS</x:v>
      </x:c>
      <x:c r="E2958" s="2" t="str">
        <x:v>H1 2026</x:v>
      </x:c>
      <x:c r="F2958" s="2" t="str">
        <x:v>tce_reported</x:v>
      </x:c>
      <x:c r="G2958" s="2" t="n">
        <x:v>83602</x:v>
      </x:c>
      <x:c r="H2958" s="2" t="str">
        <x:v>USD</x:v>
      </x:c>
      <x:c r="I2958" s="2" t="str">
        <x:v>2026-06-30</x:v>
      </x:c>
      <x:c r="J2958" s="2" t="str">
        <x:v>2026-08-04</x:v>
      </x:c>
      <x:c r="K2958" s="2" t="str">
        <x:v>0000895421-26-000212</x:v>
      </x:c>
      <x:c r="L2958" s="2" t="str">
        <x:v>data/raw/filings/MS_0000895421-26-000212_ms-20260630.htm</x:v>
      </x:c>
      <x:c r="M2958" s="2" t="str">
        <x:v>https://www.sec.gov/Archives/edgar/data/895421/000089542126000212/ms-20260630.htm</x:v>
      </x:c>
      <x:c r="N2958" s="2" t="str"/>
      <x:c r="O2958" s="2" t="str"/>
      <x:c r="P2958" s="2" t="str">
        <x:v>Verified original table row</x:v>
      </x:c>
      <x:c r="Q2958" s="2" t="str">
        <x:v>Reported tangible common equity</x:v>
      </x:c>
      <x:c r="R2958" s="2" t="str">
        <x:v>highlighted/MS_0000895421-26-000212_ms-20260630.htm</x:v>
      </x:c>
      <x:c r="S2958" s="2" t="str">
        <x:v>highlighted/MS_H12026_finsup2q2026.pdf</x:v>
      </x:c>
      <x:c r="T2958" s="2" t="str">
        <x:v>4</x:v>
      </x:c>
    </x:row>
    <x:row r="2959" ht="24" customHeight="1">
      <x:c r="C2959" s="2" t="str">
        <x:v>Historical Inputs!F2959</x:v>
      </x:c>
      <x:c r="D2959" s="2" t="str">
        <x:v>USB</x:v>
      </x:c>
      <x:c r="E2959" s="2" t="str">
        <x:v>FY2016</x:v>
      </x:c>
      <x:c r="F2959" s="2" t="str">
        <x:v>assets</x:v>
      </x:c>
      <x:c r="G2959" s="2" t="n">
        <x:v>445964</x:v>
      </x:c>
      <x:c r="H2959" s="2" t="str">
        <x:v>USD</x:v>
      </x:c>
      <x:c r="I2959" s="2" t="str">
        <x:v>2016-12-31</x:v>
      </x:c>
      <x:c r="J2959" s="2" t="str">
        <x:v>2018-02-22</x:v>
      </x:c>
      <x:c r="K2959" s="2" t="str">
        <x:v>0001193125-18-053893</x:v>
      </x:c>
      <x:c r="L2959" s="2" t="str">
        <x:v>data/raw/filings/USB_0001193125-18-053893_d492040d10k.htm</x:v>
      </x:c>
      <x:c r="M2959" s="2" t="str">
        <x:v>https://www.sec.gov/Archives/edgar/data/36104/000119312518053893/d492040d10k.htm</x:v>
      </x:c>
      <x:c r="N2959" s="2" t="str"/>
      <x:c r="O2959" s="2" t="str"/>
      <x:c r="P2959" s="2" t="str">
        <x:v>Structured source retained; exact visible anchor requires review</x:v>
      </x:c>
      <x:c r="Q2959" s="2" t="str">
        <x:v>Assets</x:v>
      </x:c>
      <x:c r="R2959" s="2" t="str"/>
      <x:c r="S2959" s="2" t="str"/>
      <x:c r="T2959" s="2" t="str"/>
    </x:row>
    <x:row r="2960" ht="24" customHeight="1">
      <x:c r="C2960" s="2" t="str">
        <x:v>Historical Inputs!F2960</x:v>
      </x:c>
      <x:c r="D2960" s="2" t="str">
        <x:v>USB</x:v>
      </x:c>
      <x:c r="E2960" s="2" t="str">
        <x:v>FY2016</x:v>
      </x:c>
      <x:c r="F2960" s="2" t="str">
        <x:v>liabilities</x:v>
      </x:c>
      <x:c r="G2960" s="2" t="n">
        <x:v>398031</x:v>
      </x:c>
      <x:c r="H2960" s="2" t="str">
        <x:v>USD</x:v>
      </x:c>
      <x:c r="I2960" s="2" t="str">
        <x:v>2016-12-31</x:v>
      </x:c>
      <x:c r="J2960" s="2" t="str">
        <x:v>2018-02-22</x:v>
      </x:c>
      <x:c r="K2960" s="2" t="str">
        <x:v>0001193125-18-053893</x:v>
      </x:c>
      <x:c r="L2960" s="2" t="str">
        <x:v>data/raw/filings/USB_0001193125-18-053893_d492040d10k.htm</x:v>
      </x:c>
      <x:c r="M2960" s="2" t="str">
        <x:v>https://www.sec.gov/Archives/edgar/data/36104/000119312518053893/d492040d10k.htm</x:v>
      </x:c>
      <x:c r="N2960" s="2" t="str"/>
      <x:c r="O2960" s="2" t="str"/>
      <x:c r="P2960" s="2" t="str">
        <x:v>Structured source retained; exact visible anchor requires review</x:v>
      </x:c>
      <x:c r="Q2960" s="2" t="str">
        <x:v>Liabilities</x:v>
      </x:c>
      <x:c r="R2960" s="2" t="str"/>
      <x:c r="S2960" s="2" t="str"/>
      <x:c r="T2960" s="2" t="str"/>
    </x:row>
    <x:row r="2961" ht="24" customHeight="1">
      <x:c r="C2961" s="2" t="str">
        <x:v>Historical Inputs!F2961</x:v>
      </x:c>
      <x:c r="D2961" s="2" t="str">
        <x:v>USB</x:v>
      </x:c>
      <x:c r="E2961" s="2" t="str">
        <x:v>FY2016</x:v>
      </x:c>
      <x:c r="F2961" s="2" t="str">
        <x:v>equity</x:v>
      </x:c>
      <x:c r="G2961" s="2" t="n">
        <x:v>47298</x:v>
      </x:c>
      <x:c r="H2961" s="2" t="str">
        <x:v>USD</x:v>
      </x:c>
      <x:c r="I2961" s="2" t="str">
        <x:v>2016-12-31</x:v>
      </x:c>
      <x:c r="J2961" s="2" t="str">
        <x:v>2018-02-22</x:v>
      </x:c>
      <x:c r="K2961" s="2" t="str">
        <x:v>0001193125-18-053893</x:v>
      </x:c>
      <x:c r="L2961" s="2" t="str">
        <x:v>data/raw/filings/USB_0001193125-18-053893_d492040d10k.htm</x:v>
      </x:c>
      <x:c r="M2961" s="2" t="str">
        <x:v>https://www.sec.gov/Archives/edgar/data/36104/000119312518053893/d492040d10k.htm</x:v>
      </x:c>
      <x:c r="N2961" s="2" t="str"/>
      <x:c r="O2961" s="2" t="str"/>
      <x:c r="P2961" s="2" t="str">
        <x:v>Structured source retained; exact visible anchor requires review</x:v>
      </x:c>
      <x:c r="Q2961" s="2" t="str">
        <x:v>Stockholders' Equity Attributable to Parent</x:v>
      </x:c>
      <x:c r="R2961" s="2" t="str"/>
      <x:c r="S2961" s="2" t="str"/>
      <x:c r="T2961" s="2" t="str"/>
    </x:row>
    <x:row r="2962" ht="24" customHeight="1">
      <x:c r="C2962" s="2" t="str">
        <x:v>Historical Inputs!F2962</x:v>
      </x:c>
      <x:c r="D2962" s="2" t="str">
        <x:v>USB</x:v>
      </x:c>
      <x:c r="E2962" s="2" t="str">
        <x:v>FY2016</x:v>
      </x:c>
      <x:c r="F2962" s="2" t="str">
        <x:v>preferred</x:v>
      </x:c>
      <x:c r="G2962" s="2" t="n">
        <x:v>5501</x:v>
      </x:c>
      <x:c r="H2962" s="2" t="str">
        <x:v>USD</x:v>
      </x:c>
      <x:c r="I2962" s="2" t="str">
        <x:v>2016-12-31</x:v>
      </x:c>
      <x:c r="J2962" s="2" t="str">
        <x:v>2018-02-22</x:v>
      </x:c>
      <x:c r="K2962" s="2" t="str">
        <x:v>0001193125-18-053893</x:v>
      </x:c>
      <x:c r="L2962" s="2" t="str">
        <x:v>data/raw/filings/USB_0001193125-18-053893_d492040d10k.htm</x:v>
      </x:c>
      <x:c r="M2962" s="2" t="str">
        <x:v>https://www.sec.gov/Archives/edgar/data/36104/000119312518053893/d492040d10k.htm</x:v>
      </x:c>
      <x:c r="N2962" s="2" t="str"/>
      <x:c r="O2962" s="2" t="str"/>
      <x:c r="P2962" s="2" t="str">
        <x:v>Structured source retained; exact visible anchor requires review</x:v>
      </x:c>
      <x:c r="Q2962" s="2" t="str">
        <x:v>Preferred Stock, Including Additional Paid in Capital, Net of Discount</x:v>
      </x:c>
      <x:c r="R2962" s="2" t="str"/>
      <x:c r="S2962" s="2" t="str"/>
      <x:c r="T2962" s="2" t="str"/>
    </x:row>
    <x:row r="2963" ht="24" customHeight="1">
      <x:c r="C2963" s="2" t="str">
        <x:v>Historical Inputs!F2963</x:v>
      </x:c>
      <x:c r="D2963" s="2" t="str">
        <x:v>USB</x:v>
      </x:c>
      <x:c r="E2963" s="2" t="str">
        <x:v>FY2016</x:v>
      </x:c>
      <x:c r="F2963" s="2" t="str">
        <x:v>common_equity_reported</x:v>
      </x:c>
      <x:c r="G2963" s="2" t="str">
        <x:v>n.a.</x:v>
      </x:c>
      <x:c r="H2963" s="2" t="str">
        <x:v>USDm</x:v>
      </x:c>
      <x:c r="I2963" s="2" t="str">
        <x:v>2016-12-31</x:v>
      </x:c>
      <x:c r="J2963" s="2" t="str"/>
      <x:c r="K2963" s="2" t="str"/>
      <x:c r="L2963" s="2" t="str"/>
      <x:c r="M2963" s="2" t="str"/>
      <x:c r="N2963" s="2" t="str"/>
      <x:c r="O2963" s="2" t="str"/>
      <x:c r="P2963" s="2" t="str">
        <x:v>Not reported / unavailable</x:v>
      </x:c>
      <x:c r="Q2963" s="2" t="str">
        <x:v>Reported common shareholders equity</x:v>
      </x:c>
      <x:c r="R2963" s="2" t="str"/>
      <x:c r="S2963" s="2" t="str"/>
      <x:c r="T2963" s="2" t="str"/>
    </x:row>
    <x:row r="2964" ht="24" customHeight="1">
      <x:c r="C2964" s="2" t="str">
        <x:v>Historical Inputs!F2964</x:v>
      </x:c>
      <x:c r="D2964" s="2" t="str">
        <x:v>USB</x:v>
      </x:c>
      <x:c r="E2964" s="2" t="str">
        <x:v>FY2016</x:v>
      </x:c>
      <x:c r="F2964" s="2" t="str">
        <x:v>goodwill</x:v>
      </x:c>
      <x:c r="G2964" s="2" t="n">
        <x:v>9344</x:v>
      </x:c>
      <x:c r="H2964" s="2" t="str">
        <x:v>USD</x:v>
      </x:c>
      <x:c r="I2964" s="2" t="str">
        <x:v>2016-12-31</x:v>
      </x:c>
      <x:c r="J2964" s="2" t="str">
        <x:v>2020-02-20</x:v>
      </x:c>
      <x:c r="K2964" s="2" t="str">
        <x:v>0001193125-20-043622</x:v>
      </x:c>
      <x:c r="L2964" s="2" t="str">
        <x:v>data/raw/filings/USB_0001193125-20-043622_d597518d10k.htm</x:v>
      </x:c>
      <x:c r="M2964" s="2" t="str">
        <x:v>https://www.sec.gov/Archives/edgar/data/36104/000119312520043622/d597518d10k.htm</x:v>
      </x:c>
      <x:c r="N2964" s="2" t="str"/>
      <x:c r="O2964" s="2" t="str"/>
      <x:c r="P2964" s="2" t="str">
        <x:v>Structured source retained; exact visible anchor requires review</x:v>
      </x:c>
      <x:c r="Q2964" s="2" t="str">
        <x:v>Goodwill</x:v>
      </x:c>
      <x:c r="R2964" s="2" t="str"/>
      <x:c r="S2964" s="2" t="str"/>
      <x:c r="T2964" s="2" t="str"/>
    </x:row>
    <x:row r="2965" ht="24" customHeight="1">
      <x:c r="C2965" s="2" t="str">
        <x:v>Historical Inputs!F2965</x:v>
      </x:c>
      <x:c r="D2965" s="2" t="str">
        <x:v>USB</x:v>
      </x:c>
      <x:c r="E2965" s="2" t="str">
        <x:v>FY2016</x:v>
      </x:c>
      <x:c r="F2965" s="2" t="str">
        <x:v>intangibles</x:v>
      </x:c>
      <x:c r="G2965" s="2" t="n">
        <x:v>3303</x:v>
      </x:c>
      <x:c r="H2965" s="2" t="str">
        <x:v>USD</x:v>
      </x:c>
      <x:c r="I2965" s="2" t="str">
        <x:v>2016-12-31</x:v>
      </x:c>
      <x:c r="J2965" s="2" t="str">
        <x:v>2018-02-22</x:v>
      </x:c>
      <x:c r="K2965" s="2" t="str">
        <x:v>0001193125-18-053893</x:v>
      </x:c>
      <x:c r="L2965" s="2" t="str">
        <x:v>data/raw/filings/USB_0001193125-18-053893_d492040d10k.htm</x:v>
      </x:c>
      <x:c r="M2965" s="2" t="str">
        <x:v>https://www.sec.gov/Archives/edgar/data/36104/000119312518053893/d492040d10k.htm</x:v>
      </x:c>
      <x:c r="N2965" s="2" t="str"/>
      <x:c r="O2965" s="2" t="str"/>
      <x:c r="P2965" s="2" t="str">
        <x:v>Structured source retained; exact visible anchor requires review</x:v>
      </x:c>
      <x:c r="Q2965" s="2" t="str">
        <x:v>Intangible Assets, Net (Excluding Goodwill)</x:v>
      </x:c>
      <x:c r="R2965" s="2" t="str"/>
      <x:c r="S2965" s="2" t="str"/>
      <x:c r="T2965" s="2" t="str"/>
    </x:row>
    <x:row r="2966" ht="24" customHeight="1">
      <x:c r="C2966" s="2" t="str">
        <x:v>Historical Inputs!F2966</x:v>
      </x:c>
      <x:c r="D2966" s="2" t="str">
        <x:v>USB</x:v>
      </x:c>
      <x:c r="E2966" s="2" t="str">
        <x:v>FY2016</x:v>
      </x:c>
      <x:c r="F2966" s="2" t="str">
        <x:v>intangibles_total</x:v>
      </x:c>
      <x:c r="G2966" s="2" t="str">
        <x:v>n.a.</x:v>
      </x:c>
      <x:c r="H2966" s="2" t="str">
        <x:v>USDm</x:v>
      </x:c>
      <x:c r="I2966" s="2" t="str">
        <x:v>2016-12-31</x:v>
      </x:c>
      <x:c r="J2966" s="2" t="str"/>
      <x:c r="K2966" s="2" t="str"/>
      <x:c r="L2966" s="2" t="str"/>
      <x:c r="M2966" s="2" t="str"/>
      <x:c r="N2966" s="2" t="str"/>
      <x:c r="O2966" s="2" t="str"/>
      <x:c r="P2966" s="2" t="str">
        <x:v>Not reported / unavailable</x:v>
      </x:c>
      <x:c r="Q2966" s="2" t="str">
        <x:v>Reported goodwill and intangible assets combined</x:v>
      </x:c>
      <x:c r="R2966" s="2" t="str"/>
      <x:c r="S2966" s="2" t="str"/>
      <x:c r="T2966" s="2" t="str"/>
    </x:row>
    <x:row r="2967" ht="24" customHeight="1">
      <x:c r="C2967" s="2" t="str">
        <x:v>Historical Inputs!F2967</x:v>
      </x:c>
      <x:c r="D2967" s="2" t="str">
        <x:v>USB</x:v>
      </x:c>
      <x:c r="E2967" s="2" t="str">
        <x:v>FY2016</x:v>
      </x:c>
      <x:c r="F2967" s="2" t="str">
        <x:v>shares_end</x:v>
      </x:c>
      <x:c r="G2967" s="2" t="n">
        <x:v>1700</x:v>
      </x:c>
      <x:c r="H2967" s="2" t="str">
        <x:v>shares</x:v>
      </x:c>
      <x:c r="I2967" s="2" t="str">
        <x:v>2016-12-31</x:v>
      </x:c>
      <x:c r="J2967" s="2" t="str">
        <x:v>2018-02-22</x:v>
      </x:c>
      <x:c r="K2967" s="2" t="str">
        <x:v>0001193125-18-053893</x:v>
      </x:c>
      <x:c r="L2967" s="2" t="str">
        <x:v>data/raw/filings/USB_0001193125-18-053893_d492040d10k.htm</x:v>
      </x:c>
      <x:c r="M2967" s="2" t="str">
        <x:v>https://www.sec.gov/Archives/edgar/data/36104/000119312518053893/d492040d10k.htm</x:v>
      </x:c>
      <x:c r="N2967" s="2" t="str"/>
      <x:c r="O2967" s="2" t="str"/>
      <x:c r="P2967" s="2" t="str">
        <x:v>Structured source retained; exact visible anchor requires review</x:v>
      </x:c>
      <x:c r="Q2967" s="2" t="str">
        <x:v>Common Stock, Shares, Outstanding</x:v>
      </x:c>
      <x:c r="R2967" s="2" t="str"/>
      <x:c r="S2967" s="2" t="str"/>
      <x:c r="T2967" s="2" t="str"/>
    </x:row>
    <x:row r="2968" ht="24" customHeight="1">
      <x:c r="C2968" s="2" t="str">
        <x:v>Historical Inputs!F2968</x:v>
      </x:c>
      <x:c r="D2968" s="2" t="str">
        <x:v>USB</x:v>
      </x:c>
      <x:c r="E2968" s="2" t="str">
        <x:v>FY2016</x:v>
      </x:c>
      <x:c r="F2968" s="2" t="str">
        <x:v>shares_issued</x:v>
      </x:c>
      <x:c r="G2968" s="2" t="n">
        <x:v>2125.725742</x:v>
      </x:c>
      <x:c r="H2968" s="2" t="str">
        <x:v>shares</x:v>
      </x:c>
      <x:c r="I2968" s="2" t="str">
        <x:v>2016-12-31</x:v>
      </x:c>
      <x:c r="J2968" s="2" t="str">
        <x:v>2018-02-22</x:v>
      </x:c>
      <x:c r="K2968" s="2" t="str">
        <x:v>0001193125-18-053893</x:v>
      </x:c>
      <x:c r="L2968" s="2" t="str">
        <x:v>data/raw/filings/USB_0001193125-18-053893_d492040d10k.htm</x:v>
      </x:c>
      <x:c r="M2968" s="2" t="str">
        <x:v>https://www.sec.gov/Archives/edgar/data/36104/000119312518053893/d492040d10k.htm</x:v>
      </x:c>
      <x:c r="N2968" s="2" t="str"/>
      <x:c r="O2968" s="2" t="str"/>
      <x:c r="P2968" s="2" t="str">
        <x:v>Structured source retained; exact visible anchor requires review</x:v>
      </x:c>
      <x:c r="Q2968" s="2" t="str">
        <x:v>Common Stock, Shares, Issued</x:v>
      </x:c>
      <x:c r="R2968" s="2" t="str"/>
      <x:c r="S2968" s="2" t="str"/>
      <x:c r="T2968" s="2" t="str"/>
    </x:row>
    <x:row r="2969" ht="24" customHeight="1">
      <x:c r="C2969" s="2" t="str">
        <x:v>Historical Inputs!F2969</x:v>
      </x:c>
      <x:c r="D2969" s="2" t="str">
        <x:v>USB</x:v>
      </x:c>
      <x:c r="E2969" s="2" t="str">
        <x:v>FY2016</x:v>
      </x:c>
      <x:c r="F2969" s="2" t="str">
        <x:v>shares_treasury</x:v>
      </x:c>
      <x:c r="G2969" s="2" t="n">
        <x:v>428.813585</x:v>
      </x:c>
      <x:c r="H2969" s="2" t="str">
        <x:v>shares</x:v>
      </x:c>
      <x:c r="I2969" s="2" t="str">
        <x:v>2016-12-31</x:v>
      </x:c>
      <x:c r="J2969" s="2" t="str">
        <x:v>2018-02-22</x:v>
      </x:c>
      <x:c r="K2969" s="2" t="str">
        <x:v>0001193125-18-053893</x:v>
      </x:c>
      <x:c r="L2969" s="2" t="str">
        <x:v>data/raw/filings/USB_0001193125-18-053893_d492040d10k.htm</x:v>
      </x:c>
      <x:c r="M2969" s="2" t="str">
        <x:v>https://www.sec.gov/Archives/edgar/data/36104/000119312518053893/d492040d10k.htm</x:v>
      </x:c>
      <x:c r="N2969" s="2" t="str"/>
      <x:c r="O2969" s="2" t="str"/>
      <x:c r="P2969" s="2" t="str">
        <x:v>Structured source retained; exact visible anchor requires review</x:v>
      </x:c>
      <x:c r="Q2969" s="2" t="str">
        <x:v>Treasury Stock, Common, Shares</x:v>
      </x:c>
      <x:c r="R2969" s="2" t="str"/>
      <x:c r="S2969" s="2" t="str"/>
      <x:c r="T2969" s="2" t="str"/>
    </x:row>
    <x:row r="2970" ht="24" customHeight="1">
      <x:c r="C2970" s="2" t="str">
        <x:v>Historical Inputs!F2970</x:v>
      </x:c>
      <x:c r="D2970" s="2" t="str">
        <x:v>USB</x:v>
      </x:c>
      <x:c r="E2970" s="2" t="str">
        <x:v>FY2016</x:v>
      </x:c>
      <x:c r="F2970" s="2" t="str">
        <x:v>deposits</x:v>
      </x:c>
      <x:c r="G2970" s="2" t="n">
        <x:v>334590</x:v>
      </x:c>
      <x:c r="H2970" s="2" t="str">
        <x:v>USD</x:v>
      </x:c>
      <x:c r="I2970" s="2" t="str">
        <x:v>2016-12-31</x:v>
      </x:c>
      <x:c r="J2970" s="2" t="str">
        <x:v>2018-02-22</x:v>
      </x:c>
      <x:c r="K2970" s="2" t="str">
        <x:v>0001193125-18-053893</x:v>
      </x:c>
      <x:c r="L2970" s="2" t="str">
        <x:v>data/raw/filings/USB_0001193125-18-053893_d492040d10k.htm</x:v>
      </x:c>
      <x:c r="M2970" s="2" t="str">
        <x:v>https://www.sec.gov/Archives/edgar/data/36104/000119312518053893/d492040d10k.htm</x:v>
      </x:c>
      <x:c r="N2970" s="2" t="str"/>
      <x:c r="O2970" s="2" t="str"/>
      <x:c r="P2970" s="2" t="str">
        <x:v>Structured source retained; exact visible anchor requires review</x:v>
      </x:c>
      <x:c r="Q2970" s="2" t="str">
        <x:v>Deposits</x:v>
      </x:c>
      <x:c r="R2970" s="2" t="str"/>
      <x:c r="S2970" s="2" t="str"/>
      <x:c r="T2970" s="2" t="str"/>
    </x:row>
    <x:row r="2971" ht="24" customHeight="1">
      <x:c r="C2971" s="2" t="str">
        <x:v>Historical Inputs!F2971</x:v>
      </x:c>
      <x:c r="D2971" s="2" t="str">
        <x:v>USB</x:v>
      </x:c>
      <x:c r="E2971" s="2" t="str">
        <x:v>FY2016</x:v>
      </x:c>
      <x:c r="F2971" s="2" t="str">
        <x:v>loans_gross</x:v>
      </x:c>
      <x:c r="G2971" s="2" t="str">
        <x:v>n.a.</x:v>
      </x:c>
      <x:c r="H2971" s="2" t="str">
        <x:v>USDm</x:v>
      </x:c>
      <x:c r="I2971" s="2" t="str">
        <x:v>2016-12-31</x:v>
      </x:c>
      <x:c r="J2971" s="2" t="str"/>
      <x:c r="K2971" s="2" t="str"/>
      <x:c r="L2971" s="2" t="str"/>
      <x:c r="M2971" s="2" t="str"/>
      <x:c r="N2971" s="2" t="str"/>
      <x:c r="O2971" s="2" t="str"/>
      <x:c r="P2971" s="2" t="str">
        <x:v>Not reported / unavailable</x:v>
      </x:c>
      <x:c r="Q2971" s="2" t="str">
        <x:v>Gross loans and leases selected definition</x:v>
      </x:c>
      <x:c r="R2971" s="2" t="str"/>
      <x:c r="S2971" s="2" t="str"/>
      <x:c r="T2971" s="2" t="str"/>
    </x:row>
    <x:row r="2972" ht="24" customHeight="1">
      <x:c r="C2972" s="2" t="str">
        <x:v>Historical Inputs!F2972</x:v>
      </x:c>
      <x:c r="D2972" s="2" t="str">
        <x:v>USB</x:v>
      </x:c>
      <x:c r="E2972" s="2" t="str">
        <x:v>FY2016</x:v>
      </x:c>
      <x:c r="F2972" s="2" t="str">
        <x:v>loans_net</x:v>
      </x:c>
      <x:c r="G2972" s="2" t="str">
        <x:v>n.a.</x:v>
      </x:c>
      <x:c r="H2972" s="2" t="str">
        <x:v>USDm</x:v>
      </x:c>
      <x:c r="I2972" s="2" t="str">
        <x:v>2016-12-31</x:v>
      </x:c>
      <x:c r="J2972" s="2" t="str"/>
      <x:c r="K2972" s="2" t="str"/>
      <x:c r="L2972" s="2" t="str"/>
      <x:c r="M2972" s="2" t="str"/>
      <x:c r="N2972" s="2" t="str"/>
      <x:c r="O2972" s="2" t="str"/>
      <x:c r="P2972" s="2" t="str">
        <x:v>Not reported / unavailable</x:v>
      </x:c>
      <x:c r="Q2972" s="2" t="str">
        <x:v>Net loans after allowance selected definition</x:v>
      </x:c>
      <x:c r="R2972" s="2" t="str"/>
      <x:c r="S2972" s="2" t="str"/>
      <x:c r="T2972" s="2" t="str"/>
    </x:row>
    <x:row r="2973" ht="24" customHeight="1">
      <x:c r="C2973" s="2" t="str">
        <x:v>Historical Inputs!F2973</x:v>
      </x:c>
      <x:c r="D2973" s="2" t="str">
        <x:v>USB</x:v>
      </x:c>
      <x:c r="E2973" s="2" t="str">
        <x:v>FY2016</x:v>
      </x:c>
      <x:c r="F2973" s="2" t="str">
        <x:v>allowance</x:v>
      </x:c>
      <x:c r="G2973" s="2" t="n">
        <x:v>4357</x:v>
      </x:c>
      <x:c r="H2973" s="2" t="str">
        <x:v>USD</x:v>
      </x:c>
      <x:c r="I2973" s="2" t="str">
        <x:v>2016-12-31</x:v>
      </x:c>
      <x:c r="J2973" s="2" t="str">
        <x:v>2020-02-20</x:v>
      </x:c>
      <x:c r="K2973" s="2" t="str">
        <x:v>0001193125-20-043622</x:v>
      </x:c>
      <x:c r="L2973" s="2" t="str">
        <x:v>data/raw/filings/USB_0001193125-20-043622_d597518d10k.htm</x:v>
      </x:c>
      <x:c r="M2973" s="2" t="str">
        <x:v>https://www.sec.gov/Archives/edgar/data/36104/000119312520043622/d597518d10k.htm</x:v>
      </x:c>
      <x:c r="N2973" s="2" t="str"/>
      <x:c r="O2973" s="2" t="str"/>
      <x:c r="P2973" s="2" t="str">
        <x:v>Structured source retained; exact visible anchor requires review</x:v>
      </x:c>
      <x:c r="Q2973" s="2" t="str">
        <x:v>Financing Receivable, Allowance for Credit Loss</x:v>
      </x:c>
      <x:c r="R2973" s="2" t="str"/>
      <x:c r="S2973" s="2" t="str"/>
      <x:c r="T2973" s="2" t="str"/>
    </x:row>
    <x:row r="2974" ht="24" customHeight="1">
      <x:c r="C2974" s="2" t="str">
        <x:v>Historical Inputs!F2974</x:v>
      </x:c>
      <x:c r="D2974" s="2" t="str">
        <x:v>USB</x:v>
      </x:c>
      <x:c r="E2974" s="2" t="str">
        <x:v>FY2016</x:v>
      </x:c>
      <x:c r="F2974" s="2" t="str">
        <x:v>nonaccrual</x:v>
      </x:c>
      <x:c r="G2974" s="2" t="str">
        <x:v>n.a.</x:v>
      </x:c>
      <x:c r="H2974" s="2" t="str">
        <x:v>USDm</x:v>
      </x:c>
      <x:c r="I2974" s="2" t="str">
        <x:v>2016-12-31</x:v>
      </x:c>
      <x:c r="J2974" s="2" t="str"/>
      <x:c r="K2974" s="2" t="str"/>
      <x:c r="L2974" s="2" t="str"/>
      <x:c r="M2974" s="2" t="str"/>
      <x:c r="N2974" s="2" t="str"/>
      <x:c r="O2974" s="2" t="str"/>
      <x:c r="P2974" s="2" t="str">
        <x:v>Not reported / unavailable</x:v>
      </x:c>
      <x:c r="Q2974" s="2" t="str">
        <x:v>Nonaccrual</x:v>
      </x:c>
      <x:c r="R2974" s="2" t="str"/>
      <x:c r="S2974" s="2" t="str"/>
      <x:c r="T2974" s="2" t="str"/>
    </x:row>
    <x:row r="2975" ht="24" customHeight="1">
      <x:c r="C2975" s="2" t="str">
        <x:v>Historical Inputs!F2975</x:v>
      </x:c>
      <x:c r="D2975" s="2" t="str">
        <x:v>USB</x:v>
      </x:c>
      <x:c r="E2975" s="2" t="str">
        <x:v>FY2016</x:v>
      </x:c>
      <x:c r="F2975" s="2" t="str">
        <x:v>cash</x:v>
      </x:c>
      <x:c r="G2975" s="2" t="str">
        <x:v>n.a.</x:v>
      </x:c>
      <x:c r="H2975" s="2" t="str">
        <x:v>USDm</x:v>
      </x:c>
      <x:c r="I2975" s="2" t="str">
        <x:v>2016-12-31</x:v>
      </x:c>
      <x:c r="J2975" s="2" t="str"/>
      <x:c r="K2975" s="2" t="str"/>
      <x:c r="L2975" s="2" t="str"/>
      <x:c r="M2975" s="2" t="str"/>
      <x:c r="N2975" s="2" t="str"/>
      <x:c r="O2975" s="2" t="str"/>
      <x:c r="P2975" s="2" t="str">
        <x:v>Not reported / unavailable</x:v>
      </x:c>
      <x:c r="Q2975" s="2" t="str">
        <x:v>Cash</x:v>
      </x:c>
      <x:c r="R2975" s="2" t="str"/>
      <x:c r="S2975" s="2" t="str"/>
      <x:c r="T2975" s="2" t="str"/>
    </x:row>
    <x:row r="2976" ht="24" customHeight="1">
      <x:c r="C2976" s="2" t="str">
        <x:v>Historical Inputs!F2976</x:v>
      </x:c>
      <x:c r="D2976" s="2" t="str">
        <x:v>USB</x:v>
      </x:c>
      <x:c r="E2976" s="2" t="str">
        <x:v>FY2016</x:v>
      </x:c>
      <x:c r="F2976" s="2" t="str">
        <x:v>aoci</x:v>
      </x:c>
      <x:c r="G2976" s="2" t="n">
        <x:v>-1535</x:v>
      </x:c>
      <x:c r="H2976" s="2" t="str">
        <x:v>USD</x:v>
      </x:c>
      <x:c r="I2976" s="2" t="str">
        <x:v>2016-12-31</x:v>
      </x:c>
      <x:c r="J2976" s="2" t="str">
        <x:v>2020-02-20</x:v>
      </x:c>
      <x:c r="K2976" s="2" t="str">
        <x:v>0001193125-20-043622</x:v>
      </x:c>
      <x:c r="L2976" s="2" t="str">
        <x:v>data/raw/filings/USB_0001193125-20-043622_d597518d10k.htm</x:v>
      </x:c>
      <x:c r="M2976" s="2" t="str">
        <x:v>https://www.sec.gov/Archives/edgar/data/36104/000119312520043622/d597518d10k.htm</x:v>
      </x:c>
      <x:c r="N2976" s="2" t="str"/>
      <x:c r="O2976" s="2" t="str"/>
      <x:c r="P2976" s="2" t="str">
        <x:v>Structured source retained; exact visible anchor requires review</x:v>
      </x:c>
      <x:c r="Q2976" s="2" t="str">
        <x:v>Accumulated Other Comprehensive Income (Loss), Net of Tax</x:v>
      </x:c>
      <x:c r="R2976" s="2" t="str"/>
      <x:c r="S2976" s="2" t="str"/>
      <x:c r="T2976" s="2" t="str"/>
    </x:row>
    <x:row r="2977" ht="24" customHeight="1">
      <x:c r="C2977" s="2" t="str">
        <x:v>Historical Inputs!F2977</x:v>
      </x:c>
      <x:c r="D2977" s="2" t="str">
        <x:v>USB</x:v>
      </x:c>
      <x:c r="E2977" s="2" t="str">
        <x:v>FY2016</x:v>
      </x:c>
      <x:c r="F2977" s="2" t="str">
        <x:v>nii</x:v>
      </x:c>
      <x:c r="G2977" s="2" t="n">
        <x:v>11666</x:v>
      </x:c>
      <x:c r="H2977" s="2" t="str">
        <x:v>USD</x:v>
      </x:c>
      <x:c r="I2977" s="2" t="str">
        <x:v>2016-12-31</x:v>
      </x:c>
      <x:c r="J2977" s="2" t="str">
        <x:v>2019-02-22</x:v>
      </x:c>
      <x:c r="K2977" s="2" t="str">
        <x:v>0001193125-19-047201</x:v>
      </x:c>
      <x:c r="L2977" s="2" t="str">
        <x:v>data/raw/filings/USB_0001193125-19-047201_d584906d10k.htm</x:v>
      </x:c>
      <x:c r="M2977" s="2" t="str">
        <x:v>https://www.sec.gov/Archives/edgar/data/36104/000119312519047201/d584906d10k.htm</x:v>
      </x:c>
      <x:c r="N2977" s="2" t="str"/>
      <x:c r="O2977" s="2" t="str"/>
      <x:c r="P2977" s="2" t="str">
        <x:v>Structured source retained; exact visible anchor requires review</x:v>
      </x:c>
      <x:c r="Q2977" s="2" t="str">
        <x:v>Interest Income (Expense), Net</x:v>
      </x:c>
      <x:c r="R2977" s="2" t="str"/>
      <x:c r="S2977" s="2" t="str"/>
      <x:c r="T2977" s="2" t="str"/>
    </x:row>
    <x:row r="2978" ht="24" customHeight="1">
      <x:c r="C2978" s="2" t="str">
        <x:v>Historical Inputs!F2978</x:v>
      </x:c>
      <x:c r="D2978" s="2" t="str">
        <x:v>USB</x:v>
      </x:c>
      <x:c r="E2978" s="2" t="str">
        <x:v>FY2016</x:v>
      </x:c>
      <x:c r="F2978" s="2" t="str">
        <x:v>noninterest_income</x:v>
      </x:c>
      <x:c r="G2978" s="2" t="n">
        <x:v>9290</x:v>
      </x:c>
      <x:c r="H2978" s="2" t="str">
        <x:v>USD</x:v>
      </x:c>
      <x:c r="I2978" s="2" t="str">
        <x:v>2016-12-31</x:v>
      </x:c>
      <x:c r="J2978" s="2" t="str">
        <x:v>2019-02-22</x:v>
      </x:c>
      <x:c r="K2978" s="2" t="str">
        <x:v>0001193125-19-047201</x:v>
      </x:c>
      <x:c r="L2978" s="2" t="str">
        <x:v>data/raw/filings/USB_0001193125-19-047201_d584906d10k.htm</x:v>
      </x:c>
      <x:c r="M2978" s="2" t="str">
        <x:v>https://www.sec.gov/Archives/edgar/data/36104/000119312519047201/d584906d10k.htm</x:v>
      </x:c>
      <x:c r="N2978" s="2" t="str"/>
      <x:c r="O2978" s="2" t="str"/>
      <x:c r="P2978" s="2" t="str">
        <x:v>Structured source retained; exact visible anchor requires review</x:v>
      </x:c>
      <x:c r="Q2978" s="2" t="str">
        <x:v>Noninterest Income</x:v>
      </x:c>
      <x:c r="R2978" s="2" t="str"/>
      <x:c r="S2978" s="2" t="str"/>
      <x:c r="T2978" s="2" t="str"/>
    </x:row>
    <x:row r="2979" ht="24" customHeight="1">
      <x:c r="C2979" s="2" t="str">
        <x:v>Historical Inputs!F2979</x:v>
      </x:c>
      <x:c r="D2979" s="2" t="str">
        <x:v>USB</x:v>
      </x:c>
      <x:c r="E2979" s="2" t="str">
        <x:v>FY2016</x:v>
      </x:c>
      <x:c r="F2979" s="2" t="str">
        <x:v>revenue_reported</x:v>
      </x:c>
      <x:c r="G2979" s="2" t="n">
        <x:v>21308</x:v>
      </x:c>
      <x:c r="H2979" s="2" t="str">
        <x:v>USD</x:v>
      </x:c>
      <x:c r="I2979" s="2" t="str">
        <x:v>2016-12-31</x:v>
      </x:c>
      <x:c r="J2979" s="2" t="str">
        <x:v>2018-02-22</x:v>
      </x:c>
      <x:c r="K2979" s="2" t="str">
        <x:v>0001193125-18-053893</x:v>
      </x:c>
      <x:c r="L2979" s="2" t="str">
        <x:v>data/raw/filings/USB_0001193125-18-053893_d492040d10k.htm</x:v>
      </x:c>
      <x:c r="M2979" s="2" t="str">
        <x:v>https://www.sec.gov/Archives/edgar/data/36104/000119312518053893/d492040d10k.htm</x:v>
      </x:c>
      <x:c r="N2979" s="2" t="str"/>
      <x:c r="O2979" s="2" t="str"/>
      <x:c r="P2979" s="2" t="str">
        <x:v>Structured source retained; exact visible anchor requires review</x:v>
      </x:c>
      <x:c r="Q2979" s="2" t="str">
        <x:v>Revenues</x:v>
      </x:c>
      <x:c r="R2979" s="2" t="str"/>
      <x:c r="S2979" s="2" t="str"/>
      <x:c r="T2979" s="2" t="str"/>
    </x:row>
    <x:row r="2980" ht="24" customHeight="1">
      <x:c r="C2980" s="2" t="str">
        <x:v>Historical Inputs!F2980</x:v>
      </x:c>
      <x:c r="D2980" s="2" t="str">
        <x:v>USB</x:v>
      </x:c>
      <x:c r="E2980" s="2" t="str">
        <x:v>FY2016</x:v>
      </x:c>
      <x:c r="F2980" s="2" t="str">
        <x:v>opex</x:v>
      </x:c>
      <x:c r="G2980" s="2" t="n">
        <x:v>11527</x:v>
      </x:c>
      <x:c r="H2980" s="2" t="str">
        <x:v>USD</x:v>
      </x:c>
      <x:c r="I2980" s="2" t="str">
        <x:v>2016-12-31</x:v>
      </x:c>
      <x:c r="J2980" s="2" t="str">
        <x:v>2019-02-22</x:v>
      </x:c>
      <x:c r="K2980" s="2" t="str">
        <x:v>0001193125-19-047201</x:v>
      </x:c>
      <x:c r="L2980" s="2" t="str">
        <x:v>data/raw/filings/USB_0001193125-19-047201_d584906d10k.htm</x:v>
      </x:c>
      <x:c r="M2980" s="2" t="str">
        <x:v>https://www.sec.gov/Archives/edgar/data/36104/000119312519047201/d584906d10k.htm</x:v>
      </x:c>
      <x:c r="N2980" s="2" t="str"/>
      <x:c r="O2980" s="2" t="str"/>
      <x:c r="P2980" s="2" t="str">
        <x:v>Structured source retained; exact visible anchor requires review</x:v>
      </x:c>
      <x:c r="Q2980" s="2" t="str">
        <x:v>Noninterest Expense</x:v>
      </x:c>
      <x:c r="R2980" s="2" t="str"/>
      <x:c r="S2980" s="2" t="str"/>
      <x:c r="T2980" s="2" t="str"/>
    </x:row>
    <x:row r="2981" ht="24" customHeight="1">
      <x:c r="C2981" s="2" t="str">
        <x:v>Historical Inputs!F2981</x:v>
      </x:c>
      <x:c r="D2981" s="2" t="str">
        <x:v>USB</x:v>
      </x:c>
      <x:c r="E2981" s="2" t="str">
        <x:v>FY2016</x:v>
      </x:c>
      <x:c r="F2981" s="2" t="str">
        <x:v>provision</x:v>
      </x:c>
      <x:c r="G2981" s="2" t="n">
        <x:v>1324</x:v>
      </x:c>
      <x:c r="H2981" s="2" t="str">
        <x:v>USD</x:v>
      </x:c>
      <x:c r="I2981" s="2" t="str">
        <x:v>2016-12-31</x:v>
      </x:c>
      <x:c r="J2981" s="2" t="str">
        <x:v>2019-02-22</x:v>
      </x:c>
      <x:c r="K2981" s="2" t="str">
        <x:v>0001193125-19-047201</x:v>
      </x:c>
      <x:c r="L2981" s="2" t="str">
        <x:v>data/raw/filings/USB_0001193125-19-047201_d584906d10k.htm</x:v>
      </x:c>
      <x:c r="M2981" s="2" t="str">
        <x:v>https://www.sec.gov/Archives/edgar/data/36104/000119312519047201/d584906d10k.htm</x:v>
      </x:c>
      <x:c r="N2981" s="2" t="str"/>
      <x:c r="O2981" s="2" t="str"/>
      <x:c r="P2981" s="2" t="str">
        <x:v>Structured source retained; exact visible anchor requires review</x:v>
      </x:c>
      <x:c r="Q2981" s="2" t="str">
        <x:v>Provision for Loan, Lease, and Other Losses</x:v>
      </x:c>
      <x:c r="R2981" s="2" t="str"/>
      <x:c r="S2981" s="2" t="str"/>
      <x:c r="T2981" s="2" t="str"/>
    </x:row>
    <x:row r="2982" ht="24" customHeight="1">
      <x:c r="C2982" s="2" t="str">
        <x:v>Historical Inputs!F2982</x:v>
      </x:c>
      <x:c r="D2982" s="2" t="str">
        <x:v>USB</x:v>
      </x:c>
      <x:c r="E2982" s="2" t="str">
        <x:v>FY2016</x:v>
      </x:c>
      <x:c r="F2982" s="2" t="str">
        <x:v>pretax</x:v>
      </x:c>
      <x:c r="G2982" s="2" t="n">
        <x:v>8105</x:v>
      </x:c>
      <x:c r="H2982" s="2" t="str">
        <x:v>USD</x:v>
      </x:c>
      <x:c r="I2982" s="2" t="str">
        <x:v>2016-12-31</x:v>
      </x:c>
      <x:c r="J2982" s="2" t="str">
        <x:v>2019-02-22</x:v>
      </x:c>
      <x:c r="K2982" s="2" t="str">
        <x:v>0001193125-19-047201</x:v>
      </x:c>
      <x:c r="L2982" s="2" t="str">
        <x:v>data/raw/filings/USB_0001193125-19-047201_d584906d10k.htm</x:v>
      </x:c>
      <x:c r="M2982" s="2" t="str">
        <x:v>https://www.sec.gov/Archives/edgar/data/36104/000119312519047201/d584906d10k.htm</x:v>
      </x:c>
      <x:c r="N2982" s="2" t="str"/>
      <x:c r="O2982" s="2" t="str"/>
      <x:c r="P2982" s="2" t="str">
        <x:v>Structured source retained; exact visible anchor requires review</x:v>
      </x:c>
      <x:c r="Q2982" s="2" t="str">
        <x:v>Income (Loss) from Continuing Operations before Income Taxes, Noncontrolling Interest</x:v>
      </x:c>
      <x:c r="R2982" s="2" t="str"/>
      <x:c r="S2982" s="2" t="str"/>
      <x:c r="T2982" s="2" t="str"/>
    </x:row>
    <x:row r="2983" ht="24" customHeight="1">
      <x:c r="C2983" s="2" t="str">
        <x:v>Historical Inputs!F2983</x:v>
      </x:c>
      <x:c r="D2983" s="2" t="str">
        <x:v>USB</x:v>
      </x:c>
      <x:c r="E2983" s="2" t="str">
        <x:v>FY2016</x:v>
      </x:c>
      <x:c r="F2983" s="2" t="str">
        <x:v>tax</x:v>
      </x:c>
      <x:c r="G2983" s="2" t="n">
        <x:v>2161</x:v>
      </x:c>
      <x:c r="H2983" s="2" t="str">
        <x:v>USD</x:v>
      </x:c>
      <x:c r="I2983" s="2" t="str">
        <x:v>2016-12-31</x:v>
      </x:c>
      <x:c r="J2983" s="2" t="str">
        <x:v>2019-02-22</x:v>
      </x:c>
      <x:c r="K2983" s="2" t="str">
        <x:v>0001193125-19-047201</x:v>
      </x:c>
      <x:c r="L2983" s="2" t="str">
        <x:v>data/raw/filings/USB_0001193125-19-047201_d584906d10k.htm</x:v>
      </x:c>
      <x:c r="M2983" s="2" t="str">
        <x:v>https://www.sec.gov/Archives/edgar/data/36104/000119312519047201/d584906d10k.htm</x:v>
      </x:c>
      <x:c r="N2983" s="2" t="str"/>
      <x:c r="O2983" s="2" t="str"/>
      <x:c r="P2983" s="2" t="str">
        <x:v>Structured source retained; exact visible anchor requires review</x:v>
      </x:c>
      <x:c r="Q2983" s="2" t="str">
        <x:v>Income Tax Expense (Benefit)</x:v>
      </x:c>
      <x:c r="R2983" s="2" t="str"/>
      <x:c r="S2983" s="2" t="str"/>
      <x:c r="T2983" s="2" t="str"/>
    </x:row>
    <x:row r="2984" ht="24" customHeight="1">
      <x:c r="C2984" s="2" t="str">
        <x:v>Historical Inputs!F2984</x:v>
      </x:c>
      <x:c r="D2984" s="2" t="str">
        <x:v>USB</x:v>
      </x:c>
      <x:c r="E2984" s="2" t="str">
        <x:v>FY2016</x:v>
      </x:c>
      <x:c r="F2984" s="2" t="str">
        <x:v>net_income</x:v>
      </x:c>
      <x:c r="G2984" s="2" t="n">
        <x:v>5888</x:v>
      </x:c>
      <x:c r="H2984" s="2" t="str">
        <x:v>USD</x:v>
      </x:c>
      <x:c r="I2984" s="2" t="str">
        <x:v>2016-12-31</x:v>
      </x:c>
      <x:c r="J2984" s="2" t="str">
        <x:v>2019-02-22</x:v>
      </x:c>
      <x:c r="K2984" s="2" t="str">
        <x:v>0001193125-19-047201</x:v>
      </x:c>
      <x:c r="L2984" s="2" t="str">
        <x:v>data/raw/filings/USB_0001193125-19-047201_d584906d10k.htm</x:v>
      </x:c>
      <x:c r="M2984" s="2" t="str">
        <x:v>https://www.sec.gov/Archives/edgar/data/36104/000119312519047201/d584906d10k.htm</x:v>
      </x:c>
      <x:c r="N2984" s="2" t="str"/>
      <x:c r="O2984" s="2" t="str"/>
      <x:c r="P2984" s="2" t="str">
        <x:v>Structured source retained; exact visible anchor requires review</x:v>
      </x:c>
      <x:c r="Q2984" s="2" t="str">
        <x:v>Net Income (Loss) Attributable to Parent</x:v>
      </x:c>
      <x:c r="R2984" s="2" t="str"/>
      <x:c r="S2984" s="2" t="str"/>
      <x:c r="T2984" s="2" t="str"/>
    </x:row>
    <x:row r="2985" ht="24" customHeight="1">
      <x:c r="C2985" s="2" t="str">
        <x:v>Historical Inputs!F2985</x:v>
      </x:c>
      <x:c r="D2985" s="2" t="str">
        <x:v>USB</x:v>
      </x:c>
      <x:c r="E2985" s="2" t="str">
        <x:v>FY2016</x:v>
      </x:c>
      <x:c r="F2985" s="2" t="str">
        <x:v>common_income</x:v>
      </x:c>
      <x:c r="G2985" s="2" t="n">
        <x:v>5589</x:v>
      </x:c>
      <x:c r="H2985" s="2" t="str">
        <x:v>USD</x:v>
      </x:c>
      <x:c r="I2985" s="2" t="str">
        <x:v>2016-12-31</x:v>
      </x:c>
      <x:c r="J2985" s="2" t="str">
        <x:v>2019-02-22</x:v>
      </x:c>
      <x:c r="K2985" s="2" t="str">
        <x:v>0001193125-19-047201</x:v>
      </x:c>
      <x:c r="L2985" s="2" t="str">
        <x:v>data/raw/filings/USB_0001193125-19-047201_d584906d10k.htm</x:v>
      </x:c>
      <x:c r="M2985" s="2" t="str">
        <x:v>https://www.sec.gov/Archives/edgar/data/36104/000119312519047201/d584906d10k.htm</x:v>
      </x:c>
      <x:c r="N2985" s="2" t="str"/>
      <x:c r="O2985" s="2" t="str"/>
      <x:c r="P2985" s="2" t="str">
        <x:v>Structured source retained; exact visible anchor requires review</x:v>
      </x:c>
      <x:c r="Q2985" s="2" t="str">
        <x:v>Net Income (Loss) Available to Common Stockholders, Basic</x:v>
      </x:c>
      <x:c r="R2985" s="2" t="str"/>
      <x:c r="S2985" s="2" t="str"/>
      <x:c r="T2985" s="2" t="str"/>
    </x:row>
    <x:row r="2986" ht="24" customHeight="1">
      <x:c r="C2986" s="2" t="str">
        <x:v>Historical Inputs!F2986</x:v>
      </x:c>
      <x:c r="D2986" s="2" t="str">
        <x:v>USB</x:v>
      </x:c>
      <x:c r="E2986" s="2" t="str">
        <x:v>FY2016</x:v>
      </x:c>
      <x:c r="F2986" s="2" t="str">
        <x:v>preferred_div</x:v>
      </x:c>
      <x:c r="G2986" s="2" t="n">
        <x:v>281</x:v>
      </x:c>
      <x:c r="H2986" s="2" t="str">
        <x:v>USD</x:v>
      </x:c>
      <x:c r="I2986" s="2" t="str">
        <x:v>2016-12-31</x:v>
      </x:c>
      <x:c r="J2986" s="2" t="str">
        <x:v>2019-02-22</x:v>
      </x:c>
      <x:c r="K2986" s="2" t="str">
        <x:v>0001193125-19-047201</x:v>
      </x:c>
      <x:c r="L2986" s="2" t="str">
        <x:v>data/raw/filings/USB_0001193125-19-047201_d584906d10k.htm</x:v>
      </x:c>
      <x:c r="M2986" s="2" t="str">
        <x:v>https://www.sec.gov/Archives/edgar/data/36104/000119312519047201/d584906d10k.htm</x:v>
      </x:c>
      <x:c r="N2986" s="2" t="str"/>
      <x:c r="O2986" s="2" t="str"/>
      <x:c r="P2986" s="2" t="str">
        <x:v>Structured source retained; exact visible anchor requires review</x:v>
      </x:c>
      <x:c r="Q2986" s="2" t="str">
        <x:v>Dividends, Preferred Stock</x:v>
      </x:c>
      <x:c r="R2986" s="2" t="str"/>
      <x:c r="S2986" s="2" t="str"/>
      <x:c r="T2986" s="2" t="str"/>
    </x:row>
    <x:row r="2987" ht="24" customHeight="1">
      <x:c r="C2987" s="2" t="str">
        <x:v>Historical Inputs!F2987</x:v>
      </x:c>
      <x:c r="D2987" s="2" t="str">
        <x:v>USB</x:v>
      </x:c>
      <x:c r="E2987" s="2" t="str">
        <x:v>FY2016</x:v>
      </x:c>
      <x:c r="F2987" s="2" t="str">
        <x:v>eps</x:v>
      </x:c>
      <x:c r="G2987" s="2" t="n">
        <x:v>3.24</x:v>
      </x:c>
      <x:c r="H2987" s="2" t="str">
        <x:v>USD/shares</x:v>
      </x:c>
      <x:c r="I2987" s="2" t="str">
        <x:v>2016-12-31</x:v>
      </x:c>
      <x:c r="J2987" s="2" t="str">
        <x:v>2019-02-22</x:v>
      </x:c>
      <x:c r="K2987" s="2" t="str">
        <x:v>0001193125-19-047201</x:v>
      </x:c>
      <x:c r="L2987" s="2" t="str">
        <x:v>data/raw/filings/USB_0001193125-19-047201_d584906d10k.htm</x:v>
      </x:c>
      <x:c r="M2987" s="2" t="str">
        <x:v>https://www.sec.gov/Archives/edgar/data/36104/000119312519047201/d584906d10k.htm</x:v>
      </x:c>
      <x:c r="N2987" s="2" t="str"/>
      <x:c r="O2987" s="2" t="str"/>
      <x:c r="P2987" s="2" t="str">
        <x:v>Structured source retained; exact visible anchor requires review</x:v>
      </x:c>
      <x:c r="Q2987" s="2" t="str">
        <x:v>Earnings Per Share, Diluted</x:v>
      </x:c>
      <x:c r="R2987" s="2" t="str"/>
      <x:c r="S2987" s="2" t="str"/>
      <x:c r="T2987" s="2" t="str"/>
    </x:row>
    <x:row r="2988" ht="24" customHeight="1">
      <x:c r="C2988" s="2" t="str">
        <x:v>Historical Inputs!F2988</x:v>
      </x:c>
      <x:c r="D2988" s="2" t="str">
        <x:v>USB</x:v>
      </x:c>
      <x:c r="E2988" s="2" t="str">
        <x:v>FY2016</x:v>
      </x:c>
      <x:c r="F2988" s="2" t="str">
        <x:v>shares_diluted</x:v>
      </x:c>
      <x:c r="G2988" s="2" t="n">
        <x:v>1724</x:v>
      </x:c>
      <x:c r="H2988" s="2" t="str">
        <x:v>shares</x:v>
      </x:c>
      <x:c r="I2988" s="2" t="str">
        <x:v>2016-12-31</x:v>
      </x:c>
      <x:c r="J2988" s="2" t="str">
        <x:v>2019-02-22</x:v>
      </x:c>
      <x:c r="K2988" s="2" t="str">
        <x:v>0001193125-19-047201</x:v>
      </x:c>
      <x:c r="L2988" s="2" t="str">
        <x:v>data/raw/filings/USB_0001193125-19-047201_d584906d10k.htm</x:v>
      </x:c>
      <x:c r="M2988" s="2" t="str">
        <x:v>https://www.sec.gov/Archives/edgar/data/36104/000119312519047201/d584906d10k.htm</x:v>
      </x:c>
      <x:c r="N2988" s="2" t="str"/>
      <x:c r="O2988" s="2" t="str"/>
      <x:c r="P2988" s="2" t="str">
        <x:v>Structured source retained; exact visible anchor requires review</x:v>
      </x:c>
      <x:c r="Q2988" s="2" t="str">
        <x:v>Weighted Average Number of Shares Outstanding, Diluted</x:v>
      </x:c>
      <x:c r="R2988" s="2" t="str"/>
      <x:c r="S2988" s="2" t="str"/>
      <x:c r="T2988" s="2" t="str"/>
    </x:row>
    <x:row r="2989" ht="24" customHeight="1">
      <x:c r="C2989" s="2" t="str">
        <x:v>Historical Inputs!F2989</x:v>
      </x:c>
      <x:c r="D2989" s="2" t="str">
        <x:v>USB</x:v>
      </x:c>
      <x:c r="E2989" s="2" t="str">
        <x:v>FY2016</x:v>
      </x:c>
      <x:c r="F2989" s="2" t="str">
        <x:v>dps</x:v>
      </x:c>
      <x:c r="G2989" s="2" t="n">
        <x:v>1.07</x:v>
      </x:c>
      <x:c r="H2989" s="2" t="str">
        <x:v>USD/shares</x:v>
      </x:c>
      <x:c r="I2989" s="2" t="str">
        <x:v>2016-12-31</x:v>
      </x:c>
      <x:c r="J2989" s="2" t="str">
        <x:v>2019-02-22</x:v>
      </x:c>
      <x:c r="K2989" s="2" t="str">
        <x:v>0001193125-19-047201</x:v>
      </x:c>
      <x:c r="L2989" s="2" t="str">
        <x:v>data/raw/filings/USB_0001193125-19-047201_d584906d10k.htm</x:v>
      </x:c>
      <x:c r="M2989" s="2" t="str">
        <x:v>https://www.sec.gov/Archives/edgar/data/36104/000119312519047201/d584906d10k.htm</x:v>
      </x:c>
      <x:c r="N2989" s="2" t="str"/>
      <x:c r="O2989" s="2" t="str"/>
      <x:c r="P2989" s="2" t="str">
        <x:v>Structured source retained; exact visible anchor requires review</x:v>
      </x:c>
      <x:c r="Q2989" s="2" t="str">
        <x:v>Common Stock, Dividends, Per Share, Declared</x:v>
      </x:c>
      <x:c r="R2989" s="2" t="str"/>
      <x:c r="S2989" s="2" t="str"/>
      <x:c r="T2989" s="2" t="str"/>
    </x:row>
    <x:row r="2990" ht="24" customHeight="1">
      <x:c r="C2990" s="2" t="str">
        <x:v>Historical Inputs!F2990</x:v>
      </x:c>
      <x:c r="D2990" s="2" t="str">
        <x:v>USB</x:v>
      </x:c>
      <x:c r="E2990" s="2" t="str">
        <x:v>FY2016</x:v>
      </x:c>
      <x:c r="F2990" s="2" t="str">
        <x:v>dividends</x:v>
      </x:c>
      <x:c r="G2990" s="2" t="n">
        <x:v>1810</x:v>
      </x:c>
      <x:c r="H2990" s="2" t="str">
        <x:v>USD</x:v>
      </x:c>
      <x:c r="I2990" s="2" t="str">
        <x:v>2016-12-31</x:v>
      </x:c>
      <x:c r="J2990" s="2" t="str">
        <x:v>2019-02-22</x:v>
      </x:c>
      <x:c r="K2990" s="2" t="str">
        <x:v>0001193125-19-047201</x:v>
      </x:c>
      <x:c r="L2990" s="2" t="str">
        <x:v>data/raw/filings/USB_0001193125-19-047201_d584906d10k.htm</x:v>
      </x:c>
      <x:c r="M2990" s="2" t="str">
        <x:v>https://www.sec.gov/Archives/edgar/data/36104/000119312519047201/d584906d10k.htm</x:v>
      </x:c>
      <x:c r="N2990" s="2" t="str"/>
      <x:c r="O2990" s="2" t="str"/>
      <x:c r="P2990" s="2" t="str">
        <x:v>Structured source retained; exact visible anchor requires review</x:v>
      </x:c>
      <x:c r="Q2990" s="2" t="str">
        <x:v>Payments of Ordinary Dividends, Common Stock</x:v>
      </x:c>
      <x:c r="R2990" s="2" t="str"/>
      <x:c r="S2990" s="2" t="str"/>
      <x:c r="T2990" s="2" t="str"/>
    </x:row>
    <x:row r="2991" ht="24" customHeight="1">
      <x:c r="C2991" s="2" t="str">
        <x:v>Historical Inputs!F2991</x:v>
      </x:c>
      <x:c r="D2991" s="2" t="str">
        <x:v>USB</x:v>
      </x:c>
      <x:c r="E2991" s="2" t="str">
        <x:v>FY2016</x:v>
      </x:c>
      <x:c r="F2991" s="2" t="str">
        <x:v>buybacks</x:v>
      </x:c>
      <x:c r="G2991" s="2" t="n">
        <x:v>2556</x:v>
      </x:c>
      <x:c r="H2991" s="2" t="str">
        <x:v>USD</x:v>
      </x:c>
      <x:c r="I2991" s="2" t="str">
        <x:v>2016-12-31</x:v>
      </x:c>
      <x:c r="J2991" s="2" t="str">
        <x:v>2019-02-22</x:v>
      </x:c>
      <x:c r="K2991" s="2" t="str">
        <x:v>0001193125-19-047201</x:v>
      </x:c>
      <x:c r="L2991" s="2" t="str">
        <x:v>data/raw/filings/USB_0001193125-19-047201_d584906d10k.htm</x:v>
      </x:c>
      <x:c r="M2991" s="2" t="str">
        <x:v>https://www.sec.gov/Archives/edgar/data/36104/000119312519047201/d584906d10k.htm</x:v>
      </x:c>
      <x:c r="N2991" s="2" t="str"/>
      <x:c r="O2991" s="2" t="str"/>
      <x:c r="P2991" s="2" t="str">
        <x:v>Structured source retained; exact visible anchor requires review</x:v>
      </x:c>
      <x:c r="Q2991" s="2" t="str">
        <x:v>Payments for Repurchase of Common Stock</x:v>
      </x:c>
      <x:c r="R2991" s="2" t="str"/>
      <x:c r="S2991" s="2" t="str"/>
      <x:c r="T2991" s="2" t="str"/>
    </x:row>
    <x:row r="2992" ht="24" customHeight="1">
      <x:c r="C2992" s="2" t="str">
        <x:v>Historical Inputs!F2992</x:v>
      </x:c>
      <x:c r="D2992" s="2" t="str">
        <x:v>USB</x:v>
      </x:c>
      <x:c r="E2992" s="2" t="str">
        <x:v>FY2016</x:v>
      </x:c>
      <x:c r="F2992" s="2" t="str">
        <x:v>chargeoffs</x:v>
      </x:c>
      <x:c r="G2992" s="2" t="str">
        <x:v>n.a.</x:v>
      </x:c>
      <x:c r="H2992" s="2" t="str">
        <x:v>USDm</x:v>
      </x:c>
      <x:c r="I2992" s="2" t="str">
        <x:v>2016-12-31</x:v>
      </x:c>
      <x:c r="J2992" s="2" t="str"/>
      <x:c r="K2992" s="2" t="str"/>
      <x:c r="L2992" s="2" t="str"/>
      <x:c r="M2992" s="2" t="str"/>
      <x:c r="N2992" s="2" t="str"/>
      <x:c r="O2992" s="2" t="str"/>
      <x:c r="P2992" s="2" t="str">
        <x:v>Not reported / unavailable</x:v>
      </x:c>
      <x:c r="Q2992" s="2" t="str">
        <x:v>Gross loan charge-offs</x:v>
      </x:c>
      <x:c r="R2992" s="2" t="str"/>
      <x:c r="S2992" s="2" t="str"/>
      <x:c r="T2992" s="2" t="str"/>
    </x:row>
    <x:row r="2993" ht="24" customHeight="1">
      <x:c r="C2993" s="2" t="str">
        <x:v>Historical Inputs!F2993</x:v>
      </x:c>
      <x:c r="D2993" s="2" t="str">
        <x:v>USB</x:v>
      </x:c>
      <x:c r="E2993" s="2" t="str">
        <x:v>FY2016</x:v>
      </x:c>
      <x:c r="F2993" s="2" t="str">
        <x:v>recoveries</x:v>
      </x:c>
      <x:c r="G2993" s="2" t="str">
        <x:v>n.a.</x:v>
      </x:c>
      <x:c r="H2993" s="2" t="str">
        <x:v>USDm</x:v>
      </x:c>
      <x:c r="I2993" s="2" t="str">
        <x:v>2016-12-31</x:v>
      </x:c>
      <x:c r="J2993" s="2" t="str"/>
      <x:c r="K2993" s="2" t="str"/>
      <x:c r="L2993" s="2" t="str"/>
      <x:c r="M2993" s="2" t="str"/>
      <x:c r="N2993" s="2" t="str"/>
      <x:c r="O2993" s="2" t="str"/>
      <x:c r="P2993" s="2" t="str">
        <x:v>Not reported / unavailable</x:v>
      </x:c>
      <x:c r="Q2993" s="2" t="str">
        <x:v>Loan recoveries</x:v>
      </x:c>
      <x:c r="R2993" s="2" t="str"/>
      <x:c r="S2993" s="2" t="str"/>
      <x:c r="T2993" s="2" t="str"/>
    </x:row>
    <x:row r="2994" ht="24" customHeight="1">
      <x:c r="C2994" s="2" t="str">
        <x:v>Historical Inputs!F2994</x:v>
      </x:c>
      <x:c r="D2994" s="2" t="str">
        <x:v>USB</x:v>
      </x:c>
      <x:c r="E2994" s="2" t="str">
        <x:v>FY2016</x:v>
      </x:c>
      <x:c r="F2994" s="2" t="str">
        <x:v>rwa</x:v>
      </x:c>
      <x:c r="G2994" s="2" t="str">
        <x:v>n.a.</x:v>
      </x:c>
      <x:c r="H2994" s="2" t="str">
        <x:v>USDm</x:v>
      </x:c>
      <x:c r="I2994" s="2" t="str">
        <x:v>2016-12-31</x:v>
      </x:c>
      <x:c r="J2994" s="2" t="str"/>
      <x:c r="K2994" s="2" t="str"/>
      <x:c r="L2994" s="2" t="str"/>
      <x:c r="M2994" s="2" t="str"/>
      <x:c r="N2994" s="2" t="str"/>
      <x:c r="O2994" s="2" t="str"/>
      <x:c r="P2994" s="2" t="str">
        <x:v>Not reported / unavailable</x:v>
      </x:c>
      <x:c r="Q2994" s="2" t="str">
        <x:v>Risk-weighted assets</x:v>
      </x:c>
      <x:c r="R2994" s="2" t="str"/>
      <x:c r="S2994" s="2" t="str"/>
      <x:c r="T2994" s="2" t="str"/>
    </x:row>
    <x:row r="2995" ht="24" customHeight="1">
      <x:c r="C2995" s="2" t="str">
        <x:v>Historical Inputs!F2995</x:v>
      </x:c>
      <x:c r="D2995" s="2" t="str">
        <x:v>USB</x:v>
      </x:c>
      <x:c r="E2995" s="2" t="str">
        <x:v>FY2016</x:v>
      </x:c>
      <x:c r="F2995" s="2" t="str">
        <x:v>cet1_reported</x:v>
      </x:c>
      <x:c r="G2995" s="2" t="str">
        <x:v>n.a.</x:v>
      </x:c>
      <x:c r="H2995" s="2" t="str">
        <x:v>%</x:v>
      </x:c>
      <x:c r="I2995" s="2" t="str">
        <x:v>2016-12-31</x:v>
      </x:c>
      <x:c r="J2995" s="2" t="str"/>
      <x:c r="K2995" s="2" t="str"/>
      <x:c r="L2995" s="2" t="str"/>
      <x:c r="M2995" s="2" t="str"/>
      <x:c r="N2995" s="2" t="str"/>
      <x:c r="O2995" s="2" t="str"/>
      <x:c r="P2995" s="2" t="str">
        <x:v>Not reported / unavailable</x:v>
      </x:c>
      <x:c r="Q2995" s="2" t="str">
        <x:v>Actual standardized CET1 ratio</x:v>
      </x:c>
      <x:c r="R2995" s="2" t="str"/>
      <x:c r="S2995" s="2" t="str"/>
      <x:c r="T2995" s="2" t="str"/>
    </x:row>
    <x:row r="2996" ht="24" customHeight="1">
      <x:c r="C2996" s="2" t="str">
        <x:v>Historical Inputs!F2996</x:v>
      </x:c>
      <x:c r="D2996" s="2" t="str">
        <x:v>USB</x:v>
      </x:c>
      <x:c r="E2996" s="2" t="str">
        <x:v>FY2016</x:v>
      </x:c>
      <x:c r="F2996" s="2" t="str">
        <x:v>nim_reported</x:v>
      </x:c>
      <x:c r="G2996" s="2" t="str">
        <x:v>n.a.</x:v>
      </x:c>
      <x:c r="H2996" s="2" t="str">
        <x:v>%</x:v>
      </x:c>
      <x:c r="I2996" s="2" t="str">
        <x:v>2016-12-31</x:v>
      </x:c>
      <x:c r="J2996" s="2" t="str"/>
      <x:c r="K2996" s="2" t="str"/>
      <x:c r="L2996" s="2" t="str"/>
      <x:c r="M2996" s="2" t="str"/>
      <x:c r="N2996" s="2" t="str"/>
      <x:c r="O2996" s="2" t="str"/>
      <x:c r="P2996" s="2" t="str">
        <x:v>Not reported / unavailable</x:v>
      </x:c>
      <x:c r="Q2996" s="2" t="str">
        <x:v>Issuer reported net interest margin</x:v>
      </x:c>
      <x:c r="R2996" s="2" t="str"/>
      <x:c r="S2996" s="2" t="str"/>
      <x:c r="T2996" s="2" t="str"/>
    </x:row>
    <x:row r="2997" ht="24" customHeight="1">
      <x:c r="C2997" s="2" t="str">
        <x:v>Historical Inputs!F2997</x:v>
      </x:c>
      <x:c r="D2997" s="2" t="str">
        <x:v>USB</x:v>
      </x:c>
      <x:c r="E2997" s="2" t="str">
        <x:v>FY2016</x:v>
      </x:c>
      <x:c r="F2997" s="2" t="str">
        <x:v>bvps_reported</x:v>
      </x:c>
      <x:c r="G2997" s="2" t="str">
        <x:v>n.a.</x:v>
      </x:c>
      <x:c r="H2997" s="2" t="str">
        <x:v>USD/share</x:v>
      </x:c>
      <x:c r="I2997" s="2" t="str">
        <x:v>2016-12-31</x:v>
      </x:c>
      <x:c r="J2997" s="2" t="str"/>
      <x:c r="K2997" s="2" t="str"/>
      <x:c r="L2997" s="2" t="str"/>
      <x:c r="M2997" s="2" t="str"/>
      <x:c r="N2997" s="2" t="str"/>
      <x:c r="O2997" s="2" t="str"/>
      <x:c r="P2997" s="2" t="str">
        <x:v>Not reported / unavailable</x:v>
      </x:c>
      <x:c r="Q2997" s="2" t="str">
        <x:v>Reported common book value per share</x:v>
      </x:c>
      <x:c r="R2997" s="2" t="str"/>
      <x:c r="S2997" s="2" t="str"/>
      <x:c r="T2997" s="2" t="str"/>
    </x:row>
    <x:row r="2998" ht="24" customHeight="1">
      <x:c r="C2998" s="2" t="str">
        <x:v>Historical Inputs!F2998</x:v>
      </x:c>
      <x:c r="D2998" s="2" t="str">
        <x:v>USB</x:v>
      </x:c>
      <x:c r="E2998" s="2" t="str">
        <x:v>FY2016</x:v>
      </x:c>
      <x:c r="F2998" s="2" t="str">
        <x:v>tbvps_reported</x:v>
      </x:c>
      <x:c r="G2998" s="2" t="str">
        <x:v>n.a.</x:v>
      </x:c>
      <x:c r="H2998" s="2" t="str">
        <x:v>USD/share</x:v>
      </x:c>
      <x:c r="I2998" s="2" t="str">
        <x:v>2016-12-31</x:v>
      </x:c>
      <x:c r="J2998" s="2" t="str"/>
      <x:c r="K2998" s="2" t="str"/>
      <x:c r="L2998" s="2" t="str"/>
      <x:c r="M2998" s="2" t="str"/>
      <x:c r="N2998" s="2" t="str"/>
      <x:c r="O2998" s="2" t="str"/>
      <x:c r="P2998" s="2" t="str">
        <x:v>Not reported / unavailable</x:v>
      </x:c>
      <x:c r="Q2998" s="2" t="str">
        <x:v>Reported tangible book value per share</x:v>
      </x:c>
      <x:c r="R2998" s="2" t="str"/>
      <x:c r="S2998" s="2" t="str"/>
      <x:c r="T2998" s="2" t="str"/>
    </x:row>
    <x:row r="2999" ht="24" customHeight="1">
      <x:c r="C2999" s="2" t="str">
        <x:v>Historical Inputs!F2999</x:v>
      </x:c>
      <x:c r="D2999" s="2" t="str">
        <x:v>USB</x:v>
      </x:c>
      <x:c r="E2999" s="2" t="str">
        <x:v>FY2016</x:v>
      </x:c>
      <x:c r="F2999" s="2" t="str">
        <x:v>tce_reported</x:v>
      </x:c>
      <x:c r="G2999" s="2" t="str">
        <x:v>n.a.</x:v>
      </x:c>
      <x:c r="H2999" s="2" t="str">
        <x:v>USDm</x:v>
      </x:c>
      <x:c r="I2999" s="2" t="str">
        <x:v>2016-12-31</x:v>
      </x:c>
      <x:c r="J2999" s="2" t="str"/>
      <x:c r="K2999" s="2" t="str"/>
      <x:c r="L2999" s="2" t="str"/>
      <x:c r="M2999" s="2" t="str"/>
      <x:c r="N2999" s="2" t="str"/>
      <x:c r="O2999" s="2" t="str"/>
      <x:c r="P2999" s="2" t="str">
        <x:v>Not reported / unavailable</x:v>
      </x:c>
      <x:c r="Q2999" s="2" t="str">
        <x:v>Reported tangible common equity</x:v>
      </x:c>
      <x:c r="R2999" s="2" t="str"/>
      <x:c r="S2999" s="2" t="str"/>
      <x:c r="T2999" s="2" t="str"/>
    </x:row>
    <x:row r="3000" ht="24" customHeight="1">
      <x:c r="C3000" s="2" t="str">
        <x:v>Historical Inputs!F3000</x:v>
      </x:c>
      <x:c r="D3000" s="2" t="str">
        <x:v>USB</x:v>
      </x:c>
      <x:c r="E3000" s="2" t="str">
        <x:v>FY2017</x:v>
      </x:c>
      <x:c r="F3000" s="2" t="str">
        <x:v>assets</x:v>
      </x:c>
      <x:c r="G3000" s="2" t="n">
        <x:v>462040</x:v>
      </x:c>
      <x:c r="H3000" s="2" t="str">
        <x:v>USD</x:v>
      </x:c>
      <x:c r="I3000" s="2" t="str">
        <x:v>2017-12-31</x:v>
      </x:c>
      <x:c r="J3000" s="2" t="str">
        <x:v>2019-02-22</x:v>
      </x:c>
      <x:c r="K3000" s="2" t="str">
        <x:v>0001193125-19-047201</x:v>
      </x:c>
      <x:c r="L3000" s="2" t="str">
        <x:v>data/raw/filings/USB_0001193125-19-047201_d584906d10k.htm</x:v>
      </x:c>
      <x:c r="M3000" s="2" t="str">
        <x:v>https://www.sec.gov/Archives/edgar/data/36104/000119312519047201/d584906d10k.htm</x:v>
      </x:c>
      <x:c r="N3000" s="2" t="str"/>
      <x:c r="O3000" s="2" t="str"/>
      <x:c r="P3000" s="2" t="str">
        <x:v>Structured source retained; exact visible anchor requires review</x:v>
      </x:c>
      <x:c r="Q3000" s="2" t="str">
        <x:v>Assets</x:v>
      </x:c>
      <x:c r="R3000" s="2" t="str"/>
      <x:c r="S3000" s="2" t="str"/>
      <x:c r="T3000" s="2" t="str"/>
    </x:row>
    <x:row r="3001" ht="24" customHeight="1">
      <x:c r="C3001" s="2" t="str">
        <x:v>Historical Inputs!F3001</x:v>
      </x:c>
      <x:c r="D3001" s="2" t="str">
        <x:v>USB</x:v>
      </x:c>
      <x:c r="E3001" s="2" t="str">
        <x:v>FY2017</x:v>
      </x:c>
      <x:c r="F3001" s="2" t="str">
        <x:v>liabilities</x:v>
      </x:c>
      <x:c r="G3001" s="2" t="n">
        <x:v>412374</x:v>
      </x:c>
      <x:c r="H3001" s="2" t="str">
        <x:v>USD</x:v>
      </x:c>
      <x:c r="I3001" s="2" t="str">
        <x:v>2017-12-31</x:v>
      </x:c>
      <x:c r="J3001" s="2" t="str">
        <x:v>2019-02-22</x:v>
      </x:c>
      <x:c r="K3001" s="2" t="str">
        <x:v>0001193125-19-047201</x:v>
      </x:c>
      <x:c r="L3001" s="2" t="str">
        <x:v>data/raw/filings/USB_0001193125-19-047201_d584906d10k.htm</x:v>
      </x:c>
      <x:c r="M3001" s="2" t="str">
        <x:v>https://www.sec.gov/Archives/edgar/data/36104/000119312519047201/d584906d10k.htm</x:v>
      </x:c>
      <x:c r="N3001" s="2" t="str"/>
      <x:c r="O3001" s="2" t="str"/>
      <x:c r="P3001" s="2" t="str">
        <x:v>Structured source retained; exact visible anchor requires review</x:v>
      </x:c>
      <x:c r="Q3001" s="2" t="str">
        <x:v>Liabilities</x:v>
      </x:c>
      <x:c r="R3001" s="2" t="str"/>
      <x:c r="S3001" s="2" t="str"/>
      <x:c r="T3001" s="2" t="str"/>
    </x:row>
    <x:row r="3002" ht="24" customHeight="1">
      <x:c r="C3002" s="2" t="str">
        <x:v>Historical Inputs!F3002</x:v>
      </x:c>
      <x:c r="D3002" s="2" t="str">
        <x:v>USB</x:v>
      </x:c>
      <x:c r="E3002" s="2" t="str">
        <x:v>FY2017</x:v>
      </x:c>
      <x:c r="F3002" s="2" t="str">
        <x:v>equity</x:v>
      </x:c>
      <x:c r="G3002" s="2" t="n">
        <x:v>49040</x:v>
      </x:c>
      <x:c r="H3002" s="2" t="str">
        <x:v>USD</x:v>
      </x:c>
      <x:c r="I3002" s="2" t="str">
        <x:v>2017-12-31</x:v>
      </x:c>
      <x:c r="J3002" s="2" t="str">
        <x:v>2019-02-22</x:v>
      </x:c>
      <x:c r="K3002" s="2" t="str">
        <x:v>0001193125-19-047201</x:v>
      </x:c>
      <x:c r="L3002" s="2" t="str">
        <x:v>data/raw/filings/USB_0001193125-19-047201_d584906d10k.htm</x:v>
      </x:c>
      <x:c r="M3002" s="2" t="str">
        <x:v>https://www.sec.gov/Archives/edgar/data/36104/000119312519047201/d584906d10k.htm</x:v>
      </x:c>
      <x:c r="N3002" s="2" t="str"/>
      <x:c r="O3002" s="2" t="str"/>
      <x:c r="P3002" s="2" t="str">
        <x:v>Structured source retained; exact visible anchor requires review</x:v>
      </x:c>
      <x:c r="Q3002" s="2" t="str">
        <x:v>Stockholders' Equity Attributable to Parent</x:v>
      </x:c>
      <x:c r="R3002" s="2" t="str"/>
      <x:c r="S3002" s="2" t="str"/>
      <x:c r="T3002" s="2" t="str"/>
    </x:row>
    <x:row r="3003" ht="24" customHeight="1">
      <x:c r="C3003" s="2" t="str">
        <x:v>Historical Inputs!F3003</x:v>
      </x:c>
      <x:c r="D3003" s="2" t="str">
        <x:v>USB</x:v>
      </x:c>
      <x:c r="E3003" s="2" t="str">
        <x:v>FY2017</x:v>
      </x:c>
      <x:c r="F3003" s="2" t="str">
        <x:v>preferred</x:v>
      </x:c>
      <x:c r="G3003" s="2" t="n">
        <x:v>5419</x:v>
      </x:c>
      <x:c r="H3003" s="2" t="str">
        <x:v>USD</x:v>
      </x:c>
      <x:c r="I3003" s="2" t="str">
        <x:v>2017-12-31</x:v>
      </x:c>
      <x:c r="J3003" s="2" t="str">
        <x:v>2019-02-22</x:v>
      </x:c>
      <x:c r="K3003" s="2" t="str">
        <x:v>0001193125-19-047201</x:v>
      </x:c>
      <x:c r="L3003" s="2" t="str">
        <x:v>data/raw/filings/USB_0001193125-19-047201_d584906d10k.htm</x:v>
      </x:c>
      <x:c r="M3003" s="2" t="str">
        <x:v>https://www.sec.gov/Archives/edgar/data/36104/000119312519047201/d584906d10k.htm</x:v>
      </x:c>
      <x:c r="N3003" s="2" t="str"/>
      <x:c r="O3003" s="2" t="str"/>
      <x:c r="P3003" s="2" t="str">
        <x:v>Structured source retained; exact visible anchor requires review</x:v>
      </x:c>
      <x:c r="Q3003" s="2" t="str">
        <x:v>Preferred Stock, Including Additional Paid in Capital, Net of Discount</x:v>
      </x:c>
      <x:c r="R3003" s="2" t="str"/>
      <x:c r="S3003" s="2" t="str"/>
      <x:c r="T3003" s="2" t="str"/>
    </x:row>
    <x:row r="3004" ht="24" customHeight="1">
      <x:c r="C3004" s="2" t="str">
        <x:v>Historical Inputs!F3004</x:v>
      </x:c>
      <x:c r="D3004" s="2" t="str">
        <x:v>USB</x:v>
      </x:c>
      <x:c r="E3004" s="2" t="str">
        <x:v>FY2017</x:v>
      </x:c>
      <x:c r="F3004" s="2" t="str">
        <x:v>common_equity_reported</x:v>
      </x:c>
      <x:c r="G3004" s="2" t="str">
        <x:v>n.a.</x:v>
      </x:c>
      <x:c r="H3004" s="2" t="str">
        <x:v>USDm</x:v>
      </x:c>
      <x:c r="I3004" s="2" t="str">
        <x:v>2017-12-31</x:v>
      </x:c>
      <x:c r="J3004" s="2" t="str"/>
      <x:c r="K3004" s="2" t="str"/>
      <x:c r="L3004" s="2" t="str"/>
      <x:c r="M3004" s="2" t="str"/>
      <x:c r="N3004" s="2" t="str"/>
      <x:c r="O3004" s="2" t="str"/>
      <x:c r="P3004" s="2" t="str">
        <x:v>Not reported / unavailable</x:v>
      </x:c>
      <x:c r="Q3004" s="2" t="str">
        <x:v>Reported common shareholders equity</x:v>
      </x:c>
      <x:c r="R3004" s="2" t="str"/>
      <x:c r="S3004" s="2" t="str"/>
      <x:c r="T3004" s="2" t="str"/>
    </x:row>
    <x:row r="3005" ht="24" customHeight="1">
      <x:c r="C3005" s="2" t="str">
        <x:v>Historical Inputs!F3005</x:v>
      </x:c>
      <x:c r="D3005" s="2" t="str">
        <x:v>USB</x:v>
      </x:c>
      <x:c r="E3005" s="2" t="str">
        <x:v>FY2017</x:v>
      </x:c>
      <x:c r="F3005" s="2" t="str">
        <x:v>goodwill</x:v>
      </x:c>
      <x:c r="G3005" s="2" t="n">
        <x:v>9434</x:v>
      </x:c>
      <x:c r="H3005" s="2" t="str">
        <x:v>USD</x:v>
      </x:c>
      <x:c r="I3005" s="2" t="str">
        <x:v>2017-12-31</x:v>
      </x:c>
      <x:c r="J3005" s="2" t="str">
        <x:v>2021-02-23</x:v>
      </x:c>
      <x:c r="K3005" s="2" t="str">
        <x:v>0001193125-21-052547</x:v>
      </x:c>
      <x:c r="L3005" s="2" t="str">
        <x:v>data/raw/filings/USB_0001193125-21-052547_d14650d10k.htm</x:v>
      </x:c>
      <x:c r="M3005" s="2" t="str">
        <x:v>https://www.sec.gov/Archives/edgar/data/36104/000119312521052547/d14650d10k.htm</x:v>
      </x:c>
      <x:c r="N3005" s="2" t="str"/>
      <x:c r="O3005" s="2" t="str"/>
      <x:c r="P3005" s="2" t="str">
        <x:v>Structured source retained; exact visible anchor requires review</x:v>
      </x:c>
      <x:c r="Q3005" s="2" t="str">
        <x:v>Goodwill</x:v>
      </x:c>
      <x:c r="R3005" s="2" t="str"/>
      <x:c r="S3005" s="2" t="str"/>
      <x:c r="T3005" s="2" t="str"/>
    </x:row>
    <x:row r="3006" ht="24" customHeight="1">
      <x:c r="C3006" s="2" t="str">
        <x:v>Historical Inputs!F3006</x:v>
      </x:c>
      <x:c r="D3006" s="2" t="str">
        <x:v>USB</x:v>
      </x:c>
      <x:c r="E3006" s="2" t="str">
        <x:v>FY2017</x:v>
      </x:c>
      <x:c r="F3006" s="2" t="str">
        <x:v>intangibles</x:v>
      </x:c>
      <x:c r="G3006" s="2" t="n">
        <x:v>3228</x:v>
      </x:c>
      <x:c r="H3006" s="2" t="str">
        <x:v>USD</x:v>
      </x:c>
      <x:c r="I3006" s="2" t="str">
        <x:v>2017-12-31</x:v>
      </x:c>
      <x:c r="J3006" s="2" t="str">
        <x:v>2019-02-22</x:v>
      </x:c>
      <x:c r="K3006" s="2" t="str">
        <x:v>0001193125-19-047201</x:v>
      </x:c>
      <x:c r="L3006" s="2" t="str">
        <x:v>data/raw/filings/USB_0001193125-19-047201_d584906d10k.htm</x:v>
      </x:c>
      <x:c r="M3006" s="2" t="str">
        <x:v>https://www.sec.gov/Archives/edgar/data/36104/000119312519047201/d584906d10k.htm</x:v>
      </x:c>
      <x:c r="N3006" s="2" t="str"/>
      <x:c r="O3006" s="2" t="str"/>
      <x:c r="P3006" s="2" t="str">
        <x:v>Structured source retained; exact visible anchor requires review</x:v>
      </x:c>
      <x:c r="Q3006" s="2" t="str">
        <x:v>Intangible Assets, Net (Excluding Goodwill)</x:v>
      </x:c>
      <x:c r="R3006" s="2" t="str"/>
      <x:c r="S3006" s="2" t="str"/>
      <x:c r="T3006" s="2" t="str"/>
    </x:row>
    <x:row r="3007" ht="24" customHeight="1">
      <x:c r="C3007" s="2" t="str">
        <x:v>Historical Inputs!F3007</x:v>
      </x:c>
      <x:c r="D3007" s="2" t="str">
        <x:v>USB</x:v>
      </x:c>
      <x:c r="E3007" s="2" t="str">
        <x:v>FY2017</x:v>
      </x:c>
      <x:c r="F3007" s="2" t="str">
        <x:v>intangibles_total</x:v>
      </x:c>
      <x:c r="G3007" s="2" t="str">
        <x:v>n.a.</x:v>
      </x:c>
      <x:c r="H3007" s="2" t="str">
        <x:v>USDm</x:v>
      </x:c>
      <x:c r="I3007" s="2" t="str">
        <x:v>2017-12-31</x:v>
      </x:c>
      <x:c r="J3007" s="2" t="str"/>
      <x:c r="K3007" s="2" t="str"/>
      <x:c r="L3007" s="2" t="str"/>
      <x:c r="M3007" s="2" t="str"/>
      <x:c r="N3007" s="2" t="str"/>
      <x:c r="O3007" s="2" t="str"/>
      <x:c r="P3007" s="2" t="str">
        <x:v>Not reported / unavailable</x:v>
      </x:c>
      <x:c r="Q3007" s="2" t="str">
        <x:v>Reported goodwill and intangible assets combined</x:v>
      </x:c>
      <x:c r="R3007" s="2" t="str"/>
      <x:c r="S3007" s="2" t="str"/>
      <x:c r="T3007" s="2" t="str"/>
    </x:row>
    <x:row r="3008" ht="24" customHeight="1">
      <x:c r="C3008" s="2" t="str">
        <x:v>Historical Inputs!F3008</x:v>
      </x:c>
      <x:c r="D3008" s="2" t="str">
        <x:v>USB</x:v>
      </x:c>
      <x:c r="E3008" s="2" t="str">
        <x:v>FY2017</x:v>
      </x:c>
      <x:c r="F3008" s="2" t="str">
        <x:v>shares_end</x:v>
      </x:c>
      <x:c r="G3008" s="2" t="n">
        <x:v>1700</x:v>
      </x:c>
      <x:c r="H3008" s="2" t="str">
        <x:v>shares</x:v>
      </x:c>
      <x:c r="I3008" s="2" t="str">
        <x:v>2017-12-31</x:v>
      </x:c>
      <x:c r="J3008" s="2" t="str">
        <x:v>2019-02-22</x:v>
      </x:c>
      <x:c r="K3008" s="2" t="str">
        <x:v>0001193125-19-047201</x:v>
      </x:c>
      <x:c r="L3008" s="2" t="str">
        <x:v>data/raw/filings/USB_0001193125-19-047201_d584906d10k.htm</x:v>
      </x:c>
      <x:c r="M3008" s="2" t="str">
        <x:v>https://www.sec.gov/Archives/edgar/data/36104/000119312519047201/d584906d10k.htm</x:v>
      </x:c>
      <x:c r="N3008" s="2" t="str"/>
      <x:c r="O3008" s="2" t="str"/>
      <x:c r="P3008" s="2" t="str">
        <x:v>Structured source retained; exact visible anchor requires review</x:v>
      </x:c>
      <x:c r="Q3008" s="2" t="str">
        <x:v>Common Stock, Shares, Outstanding</x:v>
      </x:c>
      <x:c r="R3008" s="2" t="str"/>
      <x:c r="S3008" s="2" t="str"/>
      <x:c r="T3008" s="2" t="str"/>
    </x:row>
    <x:row r="3009" ht="24" customHeight="1">
      <x:c r="C3009" s="2" t="str">
        <x:v>Historical Inputs!F3009</x:v>
      </x:c>
      <x:c r="D3009" s="2" t="str">
        <x:v>USB</x:v>
      </x:c>
      <x:c r="E3009" s="2" t="str">
        <x:v>FY2017</x:v>
      </x:c>
      <x:c r="F3009" s="2" t="str">
        <x:v>shares_issued</x:v>
      </x:c>
      <x:c r="G3009" s="2" t="n">
        <x:v>2125.725742</x:v>
      </x:c>
      <x:c r="H3009" s="2" t="str">
        <x:v>shares</x:v>
      </x:c>
      <x:c r="I3009" s="2" t="str">
        <x:v>2017-12-31</x:v>
      </x:c>
      <x:c r="J3009" s="2" t="str">
        <x:v>2019-02-22</x:v>
      </x:c>
      <x:c r="K3009" s="2" t="str">
        <x:v>0001193125-19-047201</x:v>
      </x:c>
      <x:c r="L3009" s="2" t="str">
        <x:v>data/raw/filings/USB_0001193125-19-047201_d584906d10k.htm</x:v>
      </x:c>
      <x:c r="M3009" s="2" t="str">
        <x:v>https://www.sec.gov/Archives/edgar/data/36104/000119312519047201/d584906d10k.htm</x:v>
      </x:c>
      <x:c r="N3009" s="2" t="str"/>
      <x:c r="O3009" s="2" t="str"/>
      <x:c r="P3009" s="2" t="str">
        <x:v>Structured source retained; exact visible anchor requires review</x:v>
      </x:c>
      <x:c r="Q3009" s="2" t="str">
        <x:v>Common Stock, Shares, Issued</x:v>
      </x:c>
      <x:c r="R3009" s="2" t="str"/>
      <x:c r="S3009" s="2" t="str"/>
      <x:c r="T3009" s="2" t="str"/>
    </x:row>
    <x:row r="3010" ht="24" customHeight="1">
      <x:c r="C3010" s="2" t="str">
        <x:v>Historical Inputs!F3010</x:v>
      </x:c>
      <x:c r="D3010" s="2" t="str">
        <x:v>USB</x:v>
      </x:c>
      <x:c r="E3010" s="2" t="str">
        <x:v>FY2017</x:v>
      </x:c>
      <x:c r="F3010" s="2" t="str">
        <x:v>shares_treasury</x:v>
      </x:c>
      <x:c r="G3010" s="2" t="n">
        <x:v>470.080231</x:v>
      </x:c>
      <x:c r="H3010" s="2" t="str">
        <x:v>shares</x:v>
      </x:c>
      <x:c r="I3010" s="2" t="str">
        <x:v>2017-12-31</x:v>
      </x:c>
      <x:c r="J3010" s="2" t="str">
        <x:v>2019-02-22</x:v>
      </x:c>
      <x:c r="K3010" s="2" t="str">
        <x:v>0001193125-19-047201</x:v>
      </x:c>
      <x:c r="L3010" s="2" t="str">
        <x:v>data/raw/filings/USB_0001193125-19-047201_d584906d10k.htm</x:v>
      </x:c>
      <x:c r="M3010" s="2" t="str">
        <x:v>https://www.sec.gov/Archives/edgar/data/36104/000119312519047201/d584906d10k.htm</x:v>
      </x:c>
      <x:c r="N3010" s="2" t="str"/>
      <x:c r="O3010" s="2" t="str"/>
      <x:c r="P3010" s="2" t="str">
        <x:v>Structured source retained; exact visible anchor requires review</x:v>
      </x:c>
      <x:c r="Q3010" s="2" t="str">
        <x:v>Treasury Stock, Common, Shares</x:v>
      </x:c>
      <x:c r="R3010" s="2" t="str"/>
      <x:c r="S3010" s="2" t="str"/>
      <x:c r="T3010" s="2" t="str"/>
    </x:row>
    <x:row r="3011" ht="24" customHeight="1">
      <x:c r="C3011" s="2" t="str">
        <x:v>Historical Inputs!F3011</x:v>
      </x:c>
      <x:c r="D3011" s="2" t="str">
        <x:v>USB</x:v>
      </x:c>
      <x:c r="E3011" s="2" t="str">
        <x:v>FY2017</x:v>
      </x:c>
      <x:c r="F3011" s="2" t="str">
        <x:v>deposits</x:v>
      </x:c>
      <x:c r="G3011" s="2" t="n">
        <x:v>347215</x:v>
      </x:c>
      <x:c r="H3011" s="2" t="str">
        <x:v>USD</x:v>
      </x:c>
      <x:c r="I3011" s="2" t="str">
        <x:v>2017-12-31</x:v>
      </x:c>
      <x:c r="J3011" s="2" t="str">
        <x:v>2019-02-22</x:v>
      </x:c>
      <x:c r="K3011" s="2" t="str">
        <x:v>0001193125-19-047201</x:v>
      </x:c>
      <x:c r="L3011" s="2" t="str">
        <x:v>data/raw/filings/USB_0001193125-19-047201_d584906d10k.htm</x:v>
      </x:c>
      <x:c r="M3011" s="2" t="str">
        <x:v>https://www.sec.gov/Archives/edgar/data/36104/000119312519047201/d584906d10k.htm</x:v>
      </x:c>
      <x:c r="N3011" s="2" t="str"/>
      <x:c r="O3011" s="2" t="str"/>
      <x:c r="P3011" s="2" t="str">
        <x:v>Structured source retained; exact visible anchor requires review</x:v>
      </x:c>
      <x:c r="Q3011" s="2" t="str">
        <x:v>Deposits</x:v>
      </x:c>
      <x:c r="R3011" s="2" t="str"/>
      <x:c r="S3011" s="2" t="str"/>
      <x:c r="T3011" s="2" t="str"/>
    </x:row>
    <x:row r="3012" ht="24" customHeight="1">
      <x:c r="C3012" s="2" t="str">
        <x:v>Historical Inputs!F3012</x:v>
      </x:c>
      <x:c r="D3012" s="2" t="str">
        <x:v>USB</x:v>
      </x:c>
      <x:c r="E3012" s="2" t="str">
        <x:v>FY2017</x:v>
      </x:c>
      <x:c r="F3012" s="2" t="str">
        <x:v>loans_gross</x:v>
      </x:c>
      <x:c r="G3012" s="2" t="str">
        <x:v>n.a.</x:v>
      </x:c>
      <x:c r="H3012" s="2" t="str">
        <x:v>USDm</x:v>
      </x:c>
      <x:c r="I3012" s="2" t="str">
        <x:v>2017-12-31</x:v>
      </x:c>
      <x:c r="J3012" s="2" t="str"/>
      <x:c r="K3012" s="2" t="str"/>
      <x:c r="L3012" s="2" t="str"/>
      <x:c r="M3012" s="2" t="str"/>
      <x:c r="N3012" s="2" t="str"/>
      <x:c r="O3012" s="2" t="str"/>
      <x:c r="P3012" s="2" t="str">
        <x:v>Not reported / unavailable</x:v>
      </x:c>
      <x:c r="Q3012" s="2" t="str">
        <x:v>Gross loans and leases selected definition</x:v>
      </x:c>
      <x:c r="R3012" s="2" t="str"/>
      <x:c r="S3012" s="2" t="str"/>
      <x:c r="T3012" s="2" t="str"/>
    </x:row>
    <x:row r="3013" ht="24" customHeight="1">
      <x:c r="C3013" s="2" t="str">
        <x:v>Historical Inputs!F3013</x:v>
      </x:c>
      <x:c r="D3013" s="2" t="str">
        <x:v>USB</x:v>
      </x:c>
      <x:c r="E3013" s="2" t="str">
        <x:v>FY2017</x:v>
      </x:c>
      <x:c r="F3013" s="2" t="str">
        <x:v>loans_net</x:v>
      </x:c>
      <x:c r="G3013" s="2" t="str">
        <x:v>n.a.</x:v>
      </x:c>
      <x:c r="H3013" s="2" t="str">
        <x:v>USDm</x:v>
      </x:c>
      <x:c r="I3013" s="2" t="str">
        <x:v>2017-12-31</x:v>
      </x:c>
      <x:c r="J3013" s="2" t="str"/>
      <x:c r="K3013" s="2" t="str"/>
      <x:c r="L3013" s="2" t="str"/>
      <x:c r="M3013" s="2" t="str"/>
      <x:c r="N3013" s="2" t="str"/>
      <x:c r="O3013" s="2" t="str"/>
      <x:c r="P3013" s="2" t="str">
        <x:v>Not reported / unavailable</x:v>
      </x:c>
      <x:c r="Q3013" s="2" t="str">
        <x:v>Net loans after allowance selected definition</x:v>
      </x:c>
      <x:c r="R3013" s="2" t="str"/>
      <x:c r="S3013" s="2" t="str"/>
      <x:c r="T3013" s="2" t="str"/>
    </x:row>
    <x:row r="3014" ht="24" customHeight="1">
      <x:c r="C3014" s="2" t="str">
        <x:v>Historical Inputs!F3014</x:v>
      </x:c>
      <x:c r="D3014" s="2" t="str">
        <x:v>USB</x:v>
      </x:c>
      <x:c r="E3014" s="2" t="str">
        <x:v>FY2017</x:v>
      </x:c>
      <x:c r="F3014" s="2" t="str">
        <x:v>allowance</x:v>
      </x:c>
      <x:c r="G3014" s="2" t="n">
        <x:v>4417</x:v>
      </x:c>
      <x:c r="H3014" s="2" t="str">
        <x:v>USD</x:v>
      </x:c>
      <x:c r="I3014" s="2" t="str">
        <x:v>2017-12-31</x:v>
      </x:c>
      <x:c r="J3014" s="2" t="str">
        <x:v>2021-02-23</x:v>
      </x:c>
      <x:c r="K3014" s="2" t="str">
        <x:v>0001193125-21-052547</x:v>
      </x:c>
      <x:c r="L3014" s="2" t="str">
        <x:v>data/raw/filings/USB_0001193125-21-052547_d14650d10k.htm</x:v>
      </x:c>
      <x:c r="M3014" s="2" t="str">
        <x:v>https://www.sec.gov/Archives/edgar/data/36104/000119312521052547/d14650d10k.htm</x:v>
      </x:c>
      <x:c r="N3014" s="2" t="str"/>
      <x:c r="O3014" s="2" t="str"/>
      <x:c r="P3014" s="2" t="str">
        <x:v>Structured source retained; exact visible anchor requires review</x:v>
      </x:c>
      <x:c r="Q3014" s="2" t="str">
        <x:v>Financing Receivable, Allowance for Credit Loss</x:v>
      </x:c>
      <x:c r="R3014" s="2" t="str"/>
      <x:c r="S3014" s="2" t="str"/>
      <x:c r="T3014" s="2" t="str"/>
    </x:row>
    <x:row r="3015" ht="24" customHeight="1">
      <x:c r="C3015" s="2" t="str">
        <x:v>Historical Inputs!F3015</x:v>
      </x:c>
      <x:c r="D3015" s="2" t="str">
        <x:v>USB</x:v>
      </x:c>
      <x:c r="E3015" s="2" t="str">
        <x:v>FY2017</x:v>
      </x:c>
      <x:c r="F3015" s="2" t="str">
        <x:v>nonaccrual</x:v>
      </x:c>
      <x:c r="G3015" s="2" t="str">
        <x:v>n.a.</x:v>
      </x:c>
      <x:c r="H3015" s="2" t="str">
        <x:v>USDm</x:v>
      </x:c>
      <x:c r="I3015" s="2" t="str">
        <x:v>2017-12-31</x:v>
      </x:c>
      <x:c r="J3015" s="2" t="str"/>
      <x:c r="K3015" s="2" t="str"/>
      <x:c r="L3015" s="2" t="str"/>
      <x:c r="M3015" s="2" t="str"/>
      <x:c r="N3015" s="2" t="str"/>
      <x:c r="O3015" s="2" t="str"/>
      <x:c r="P3015" s="2" t="str">
        <x:v>Not reported / unavailable</x:v>
      </x:c>
      <x:c r="Q3015" s="2" t="str">
        <x:v>Nonaccrual</x:v>
      </x:c>
      <x:c r="R3015" s="2" t="str"/>
      <x:c r="S3015" s="2" t="str"/>
      <x:c r="T3015" s="2" t="str"/>
    </x:row>
    <x:row r="3016" ht="24" customHeight="1">
      <x:c r="C3016" s="2" t="str">
        <x:v>Historical Inputs!F3016</x:v>
      </x:c>
      <x:c r="D3016" s="2" t="str">
        <x:v>USB</x:v>
      </x:c>
      <x:c r="E3016" s="2" t="str">
        <x:v>FY2017</x:v>
      </x:c>
      <x:c r="F3016" s="2" t="str">
        <x:v>cash</x:v>
      </x:c>
      <x:c r="G3016" s="2" t="str">
        <x:v>n.a.</x:v>
      </x:c>
      <x:c r="H3016" s="2" t="str">
        <x:v>USDm</x:v>
      </x:c>
      <x:c r="I3016" s="2" t="str">
        <x:v>2017-12-31</x:v>
      </x:c>
      <x:c r="J3016" s="2" t="str"/>
      <x:c r="K3016" s="2" t="str"/>
      <x:c r="L3016" s="2" t="str"/>
      <x:c r="M3016" s="2" t="str"/>
      <x:c r="N3016" s="2" t="str"/>
      <x:c r="O3016" s="2" t="str"/>
      <x:c r="P3016" s="2" t="str">
        <x:v>Not reported / unavailable</x:v>
      </x:c>
      <x:c r="Q3016" s="2" t="str">
        <x:v>Cash</x:v>
      </x:c>
      <x:c r="R3016" s="2" t="str"/>
      <x:c r="S3016" s="2" t="str"/>
      <x:c r="T3016" s="2" t="str"/>
    </x:row>
    <x:row r="3017" ht="24" customHeight="1">
      <x:c r="C3017" s="2" t="str">
        <x:v>Historical Inputs!F3017</x:v>
      </x:c>
      <x:c r="D3017" s="2" t="str">
        <x:v>USB</x:v>
      </x:c>
      <x:c r="E3017" s="2" t="str">
        <x:v>FY2017</x:v>
      </x:c>
      <x:c r="F3017" s="2" t="str">
        <x:v>aoci</x:v>
      </x:c>
      <x:c r="G3017" s="2" t="n">
        <x:v>-1404</x:v>
      </x:c>
      <x:c r="H3017" s="2" t="str">
        <x:v>USD</x:v>
      </x:c>
      <x:c r="I3017" s="2" t="str">
        <x:v>2017-12-31</x:v>
      </x:c>
      <x:c r="J3017" s="2" t="str">
        <x:v>2021-02-23</x:v>
      </x:c>
      <x:c r="K3017" s="2" t="str">
        <x:v>0001193125-21-052547</x:v>
      </x:c>
      <x:c r="L3017" s="2" t="str">
        <x:v>data/raw/filings/USB_0001193125-21-052547_d14650d10k.htm</x:v>
      </x:c>
      <x:c r="M3017" s="2" t="str">
        <x:v>https://www.sec.gov/Archives/edgar/data/36104/000119312521052547/d14650d10k.htm</x:v>
      </x:c>
      <x:c r="N3017" s="2" t="str"/>
      <x:c r="O3017" s="2" t="str"/>
      <x:c r="P3017" s="2" t="str">
        <x:v>Structured source retained; exact visible anchor requires review</x:v>
      </x:c>
      <x:c r="Q3017" s="2" t="str">
        <x:v>Accumulated Other Comprehensive Income (Loss), Net of Tax</x:v>
      </x:c>
      <x:c r="R3017" s="2" t="str"/>
      <x:c r="S3017" s="2" t="str"/>
      <x:c r="T3017" s="2" t="str"/>
    </x:row>
    <x:row r="3018" ht="24" customHeight="1">
      <x:c r="C3018" s="2" t="str">
        <x:v>Historical Inputs!F3018</x:v>
      </x:c>
      <x:c r="D3018" s="2" t="str">
        <x:v>USB</x:v>
      </x:c>
      <x:c r="E3018" s="2" t="str">
        <x:v>FY2017</x:v>
      </x:c>
      <x:c r="F3018" s="2" t="str">
        <x:v>nii</x:v>
      </x:c>
      <x:c r="G3018" s="2" t="n">
        <x:v>12380</x:v>
      </x:c>
      <x:c r="H3018" s="2" t="str">
        <x:v>USD</x:v>
      </x:c>
      <x:c r="I3018" s="2" t="str">
        <x:v>2017-12-31</x:v>
      </x:c>
      <x:c r="J3018" s="2" t="str">
        <x:v>2020-02-20</x:v>
      </x:c>
      <x:c r="K3018" s="2" t="str">
        <x:v>0001193125-20-043622</x:v>
      </x:c>
      <x:c r="L3018" s="2" t="str">
        <x:v>data/raw/filings/USB_0001193125-20-043622_d597518d10k.htm</x:v>
      </x:c>
      <x:c r="M3018" s="2" t="str">
        <x:v>https://www.sec.gov/Archives/edgar/data/36104/000119312520043622/d597518d10k.htm</x:v>
      </x:c>
      <x:c r="N3018" s="2" t="str"/>
      <x:c r="O3018" s="2" t="str"/>
      <x:c r="P3018" s="2" t="str">
        <x:v>Structured source retained; exact visible anchor requires review</x:v>
      </x:c>
      <x:c r="Q3018" s="2" t="str">
        <x:v>Interest Income (Expense), Net</x:v>
      </x:c>
      <x:c r="R3018" s="2" t="str"/>
      <x:c r="S3018" s="2" t="str"/>
      <x:c r="T3018" s="2" t="str"/>
    </x:row>
    <x:row r="3019" ht="24" customHeight="1">
      <x:c r="C3019" s="2" t="str">
        <x:v>Historical Inputs!F3019</x:v>
      </x:c>
      <x:c r="D3019" s="2" t="str">
        <x:v>USB</x:v>
      </x:c>
      <x:c r="E3019" s="2" t="str">
        <x:v>FY2017</x:v>
      </x:c>
      <x:c r="F3019" s="2" t="str">
        <x:v>noninterest_income</x:v>
      </x:c>
      <x:c r="G3019" s="2" t="n">
        <x:v>9317</x:v>
      </x:c>
      <x:c r="H3019" s="2" t="str">
        <x:v>USD</x:v>
      </x:c>
      <x:c r="I3019" s="2" t="str">
        <x:v>2017-12-31</x:v>
      </x:c>
      <x:c r="J3019" s="2" t="str">
        <x:v>2020-02-20</x:v>
      </x:c>
      <x:c r="K3019" s="2" t="str">
        <x:v>0001193125-20-043622</x:v>
      </x:c>
      <x:c r="L3019" s="2" t="str">
        <x:v>data/raw/filings/USB_0001193125-20-043622_d597518d10k.htm</x:v>
      </x:c>
      <x:c r="M3019" s="2" t="str">
        <x:v>https://www.sec.gov/Archives/edgar/data/36104/000119312520043622/d597518d10k.htm</x:v>
      </x:c>
      <x:c r="N3019" s="2" t="str"/>
      <x:c r="O3019" s="2" t="str"/>
      <x:c r="P3019" s="2" t="str">
        <x:v>Structured source retained; exact visible anchor requires review</x:v>
      </x:c>
      <x:c r="Q3019" s="2" t="str">
        <x:v>Noninterest Income</x:v>
      </x:c>
      <x:c r="R3019" s="2" t="str"/>
      <x:c r="S3019" s="2" t="str"/>
      <x:c r="T3019" s="2" t="str"/>
    </x:row>
    <x:row r="3020" ht="24" customHeight="1">
      <x:c r="C3020" s="2" t="str">
        <x:v>Historical Inputs!F3020</x:v>
      </x:c>
      <x:c r="D3020" s="2" t="str">
        <x:v>USB</x:v>
      </x:c>
      <x:c r="E3020" s="2" t="str">
        <x:v>FY2017</x:v>
      </x:c>
      <x:c r="F3020" s="2" t="str">
        <x:v>revenue_reported</x:v>
      </x:c>
      <x:c r="G3020" s="2" t="n">
        <x:v>21902</x:v>
      </x:c>
      <x:c r="H3020" s="2" t="str">
        <x:v>USD</x:v>
      </x:c>
      <x:c r="I3020" s="2" t="str">
        <x:v>2017-12-31</x:v>
      </x:c>
      <x:c r="J3020" s="2" t="str">
        <x:v>2019-02-22</x:v>
      </x:c>
      <x:c r="K3020" s="2" t="str">
        <x:v>0001193125-19-047201</x:v>
      </x:c>
      <x:c r="L3020" s="2" t="str">
        <x:v>data/raw/filings/USB_0001193125-19-047201_d584906d10k.htm</x:v>
      </x:c>
      <x:c r="M3020" s="2" t="str">
        <x:v>https://www.sec.gov/Archives/edgar/data/36104/000119312519047201/d584906d10k.htm</x:v>
      </x:c>
      <x:c r="N3020" s="2" t="str"/>
      <x:c r="O3020" s="2" t="str"/>
      <x:c r="P3020" s="2" t="str">
        <x:v>Structured source retained; exact visible anchor requires review</x:v>
      </x:c>
      <x:c r="Q3020" s="2" t="str">
        <x:v>Revenues</x:v>
      </x:c>
      <x:c r="R3020" s="2" t="str"/>
      <x:c r="S3020" s="2" t="str"/>
      <x:c r="T3020" s="2" t="str"/>
    </x:row>
    <x:row r="3021" ht="24" customHeight="1">
      <x:c r="C3021" s="2" t="str">
        <x:v>Historical Inputs!F3021</x:v>
      </x:c>
      <x:c r="D3021" s="2" t="str">
        <x:v>USB</x:v>
      </x:c>
      <x:c r="E3021" s="2" t="str">
        <x:v>FY2017</x:v>
      </x:c>
      <x:c r="F3021" s="2" t="str">
        <x:v>opex</x:v>
      </x:c>
      <x:c r="G3021" s="2" t="n">
        <x:v>12790</x:v>
      </x:c>
      <x:c r="H3021" s="2" t="str">
        <x:v>USD</x:v>
      </x:c>
      <x:c r="I3021" s="2" t="str">
        <x:v>2017-12-31</x:v>
      </x:c>
      <x:c r="J3021" s="2" t="str">
        <x:v>2020-02-20</x:v>
      </x:c>
      <x:c r="K3021" s="2" t="str">
        <x:v>0001193125-20-043622</x:v>
      </x:c>
      <x:c r="L3021" s="2" t="str">
        <x:v>data/raw/filings/USB_0001193125-20-043622_d597518d10k.htm</x:v>
      </x:c>
      <x:c r="M3021" s="2" t="str">
        <x:v>https://www.sec.gov/Archives/edgar/data/36104/000119312520043622/d597518d10k.htm</x:v>
      </x:c>
      <x:c r="N3021" s="2" t="str"/>
      <x:c r="O3021" s="2" t="str"/>
      <x:c r="P3021" s="2" t="str">
        <x:v>Structured source retained; exact visible anchor requires review</x:v>
      </x:c>
      <x:c r="Q3021" s="2" t="str">
        <x:v>Noninterest Expense</x:v>
      </x:c>
      <x:c r="R3021" s="2" t="str"/>
      <x:c r="S3021" s="2" t="str"/>
      <x:c r="T3021" s="2" t="str"/>
    </x:row>
    <x:row r="3022" ht="24" customHeight="1">
      <x:c r="C3022" s="2" t="str">
        <x:v>Historical Inputs!F3022</x:v>
      </x:c>
      <x:c r="D3022" s="2" t="str">
        <x:v>USB</x:v>
      </x:c>
      <x:c r="E3022" s="2" t="str">
        <x:v>FY2017</x:v>
      </x:c>
      <x:c r="F3022" s="2" t="str">
        <x:v>provision</x:v>
      </x:c>
      <x:c r="G3022" s="2" t="n">
        <x:v>1390</x:v>
      </x:c>
      <x:c r="H3022" s="2" t="str">
        <x:v>USD</x:v>
      </x:c>
      <x:c r="I3022" s="2" t="str">
        <x:v>2017-12-31</x:v>
      </x:c>
      <x:c r="J3022" s="2" t="str">
        <x:v>2020-02-20</x:v>
      </x:c>
      <x:c r="K3022" s="2" t="str">
        <x:v>0001193125-20-043622</x:v>
      </x:c>
      <x:c r="L3022" s="2" t="str">
        <x:v>data/raw/filings/USB_0001193125-20-043622_d597518d10k.htm</x:v>
      </x:c>
      <x:c r="M3022" s="2" t="str">
        <x:v>https://www.sec.gov/Archives/edgar/data/36104/000119312520043622/d597518d10k.htm</x:v>
      </x:c>
      <x:c r="N3022" s="2" t="str"/>
      <x:c r="O3022" s="2" t="str"/>
      <x:c r="P3022" s="2" t="str">
        <x:v>Structured source retained; exact visible anchor requires review</x:v>
      </x:c>
      <x:c r="Q3022" s="2" t="str">
        <x:v>Provision for Loan, Lease, and Other Losses</x:v>
      </x:c>
      <x:c r="R3022" s="2" t="str"/>
      <x:c r="S3022" s="2" t="str"/>
      <x:c r="T3022" s="2" t="str"/>
    </x:row>
    <x:row r="3023" ht="24" customHeight="1">
      <x:c r="C3023" s="2" t="str">
        <x:v>Historical Inputs!F3023</x:v>
      </x:c>
      <x:c r="D3023" s="2" t="str">
        <x:v>USB</x:v>
      </x:c>
      <x:c r="E3023" s="2" t="str">
        <x:v>FY2017</x:v>
      </x:c>
      <x:c r="F3023" s="2" t="str">
        <x:v>pretax</x:v>
      </x:c>
      <x:c r="G3023" s="2" t="n">
        <x:v>7517</x:v>
      </x:c>
      <x:c r="H3023" s="2" t="str">
        <x:v>USD</x:v>
      </x:c>
      <x:c r="I3023" s="2" t="str">
        <x:v>2017-12-31</x:v>
      </x:c>
      <x:c r="J3023" s="2" t="str">
        <x:v>2020-02-20</x:v>
      </x:c>
      <x:c r="K3023" s="2" t="str">
        <x:v>0001193125-20-043622</x:v>
      </x:c>
      <x:c r="L3023" s="2" t="str">
        <x:v>data/raw/filings/USB_0001193125-20-043622_d597518d10k.htm</x:v>
      </x:c>
      <x:c r="M3023" s="2" t="str">
        <x:v>https://www.sec.gov/Archives/edgar/data/36104/000119312520043622/d597518d10k.htm</x:v>
      </x:c>
      <x:c r="N3023" s="2" t="str"/>
      <x:c r="O3023" s="2" t="str"/>
      <x:c r="P3023" s="2" t="str">
        <x:v>Structured source retained; exact visible anchor requires review</x:v>
      </x:c>
      <x:c r="Q3023" s="2" t="str">
        <x:v>Income (Loss) from Continuing Operations before Income Taxes, Noncontrolling Interest</x:v>
      </x:c>
      <x:c r="R3023" s="2" t="str"/>
      <x:c r="S3023" s="2" t="str"/>
      <x:c r="T3023" s="2" t="str"/>
    </x:row>
    <x:row r="3024" ht="24" customHeight="1">
      <x:c r="C3024" s="2" t="str">
        <x:v>Historical Inputs!F3024</x:v>
      </x:c>
      <x:c r="D3024" s="2" t="str">
        <x:v>USB</x:v>
      </x:c>
      <x:c r="E3024" s="2" t="str">
        <x:v>FY2017</x:v>
      </x:c>
      <x:c r="F3024" s="2" t="str">
        <x:v>tax</x:v>
      </x:c>
      <x:c r="G3024" s="2" t="n">
        <x:v>1264</x:v>
      </x:c>
      <x:c r="H3024" s="2" t="str">
        <x:v>USD</x:v>
      </x:c>
      <x:c r="I3024" s="2" t="str">
        <x:v>2017-12-31</x:v>
      </x:c>
      <x:c r="J3024" s="2" t="str">
        <x:v>2020-02-20</x:v>
      </x:c>
      <x:c r="K3024" s="2" t="str">
        <x:v>0001193125-20-043622</x:v>
      </x:c>
      <x:c r="L3024" s="2" t="str">
        <x:v>data/raw/filings/USB_0001193125-20-043622_d597518d10k.htm</x:v>
      </x:c>
      <x:c r="M3024" s="2" t="str">
        <x:v>https://www.sec.gov/Archives/edgar/data/36104/000119312520043622/d597518d10k.htm</x:v>
      </x:c>
      <x:c r="N3024" s="2" t="str"/>
      <x:c r="O3024" s="2" t="str"/>
      <x:c r="P3024" s="2" t="str">
        <x:v>Structured source retained; exact visible anchor requires review</x:v>
      </x:c>
      <x:c r="Q3024" s="2" t="str">
        <x:v>Income Tax Expense (Benefit)</x:v>
      </x:c>
      <x:c r="R3024" s="2" t="str"/>
      <x:c r="S3024" s="2" t="str"/>
      <x:c r="T3024" s="2" t="str"/>
    </x:row>
    <x:row r="3025" ht="24" customHeight="1">
      <x:c r="C3025" s="2" t="str">
        <x:v>Historical Inputs!F3025</x:v>
      </x:c>
      <x:c r="D3025" s="2" t="str">
        <x:v>USB</x:v>
      </x:c>
      <x:c r="E3025" s="2" t="str">
        <x:v>FY2017</x:v>
      </x:c>
      <x:c r="F3025" s="2" t="str">
        <x:v>net_income</x:v>
      </x:c>
      <x:c r="G3025" s="2" t="n">
        <x:v>6218</x:v>
      </x:c>
      <x:c r="H3025" s="2" t="str">
        <x:v>USD</x:v>
      </x:c>
      <x:c r="I3025" s="2" t="str">
        <x:v>2017-12-31</x:v>
      </x:c>
      <x:c r="J3025" s="2" t="str">
        <x:v>2020-02-20</x:v>
      </x:c>
      <x:c r="K3025" s="2" t="str">
        <x:v>0001193125-20-043622</x:v>
      </x:c>
      <x:c r="L3025" s="2" t="str">
        <x:v>data/raw/filings/USB_0001193125-20-043622_d597518d10k.htm</x:v>
      </x:c>
      <x:c r="M3025" s="2" t="str">
        <x:v>https://www.sec.gov/Archives/edgar/data/36104/000119312520043622/d597518d10k.htm</x:v>
      </x:c>
      <x:c r="N3025" s="2" t="str"/>
      <x:c r="O3025" s="2" t="str"/>
      <x:c r="P3025" s="2" t="str">
        <x:v>Structured source retained; exact visible anchor requires review</x:v>
      </x:c>
      <x:c r="Q3025" s="2" t="str">
        <x:v>Net Income (Loss) Attributable to Parent</x:v>
      </x:c>
      <x:c r="R3025" s="2" t="str"/>
      <x:c r="S3025" s="2" t="str"/>
      <x:c r="T3025" s="2" t="str"/>
    </x:row>
    <x:row r="3026" ht="24" customHeight="1">
      <x:c r="C3026" s="2" t="str">
        <x:v>Historical Inputs!F3026</x:v>
      </x:c>
      <x:c r="D3026" s="2" t="str">
        <x:v>USB</x:v>
      </x:c>
      <x:c r="E3026" s="2" t="str">
        <x:v>FY2017</x:v>
      </x:c>
      <x:c r="F3026" s="2" t="str">
        <x:v>common_income</x:v>
      </x:c>
      <x:c r="G3026" s="2" t="n">
        <x:v>5913</x:v>
      </x:c>
      <x:c r="H3026" s="2" t="str">
        <x:v>USD</x:v>
      </x:c>
      <x:c r="I3026" s="2" t="str">
        <x:v>2017-12-31</x:v>
      </x:c>
      <x:c r="J3026" s="2" t="str">
        <x:v>2020-02-20</x:v>
      </x:c>
      <x:c r="K3026" s="2" t="str">
        <x:v>0001193125-20-043622</x:v>
      </x:c>
      <x:c r="L3026" s="2" t="str">
        <x:v>data/raw/filings/USB_0001193125-20-043622_d597518d10k.htm</x:v>
      </x:c>
      <x:c r="M3026" s="2" t="str">
        <x:v>https://www.sec.gov/Archives/edgar/data/36104/000119312520043622/d597518d10k.htm</x:v>
      </x:c>
      <x:c r="N3026" s="2" t="str"/>
      <x:c r="O3026" s="2" t="str"/>
      <x:c r="P3026" s="2" t="str">
        <x:v>Structured source retained; exact visible anchor requires review</x:v>
      </x:c>
      <x:c r="Q3026" s="2" t="str">
        <x:v>Net Income (Loss) Available to Common Stockholders, Basic</x:v>
      </x:c>
      <x:c r="R3026" s="2" t="str"/>
      <x:c r="S3026" s="2" t="str"/>
      <x:c r="T3026" s="2" t="str"/>
    </x:row>
    <x:row r="3027" ht="24" customHeight="1">
      <x:c r="C3027" s="2" t="str">
        <x:v>Historical Inputs!F3027</x:v>
      </x:c>
      <x:c r="D3027" s="2" t="str">
        <x:v>USB</x:v>
      </x:c>
      <x:c r="E3027" s="2" t="str">
        <x:v>FY2017</x:v>
      </x:c>
      <x:c r="F3027" s="2" t="str">
        <x:v>preferred_div</x:v>
      </x:c>
      <x:c r="G3027" s="2" t="n">
        <x:v>267</x:v>
      </x:c>
      <x:c r="H3027" s="2" t="str">
        <x:v>USD</x:v>
      </x:c>
      <x:c r="I3027" s="2" t="str">
        <x:v>2017-12-31</x:v>
      </x:c>
      <x:c r="J3027" s="2" t="str">
        <x:v>2020-02-20</x:v>
      </x:c>
      <x:c r="K3027" s="2" t="str">
        <x:v>0001193125-20-043622</x:v>
      </x:c>
      <x:c r="L3027" s="2" t="str">
        <x:v>data/raw/filings/USB_0001193125-20-043622_d597518d10k.htm</x:v>
      </x:c>
      <x:c r="M3027" s="2" t="str">
        <x:v>https://www.sec.gov/Archives/edgar/data/36104/000119312520043622/d597518d10k.htm</x:v>
      </x:c>
      <x:c r="N3027" s="2" t="str"/>
      <x:c r="O3027" s="2" t="str"/>
      <x:c r="P3027" s="2" t="str">
        <x:v>Structured source retained; exact visible anchor requires review</x:v>
      </x:c>
      <x:c r="Q3027" s="2" t="str">
        <x:v>Dividends, Preferred Stock</x:v>
      </x:c>
      <x:c r="R3027" s="2" t="str"/>
      <x:c r="S3027" s="2" t="str"/>
      <x:c r="T3027" s="2" t="str"/>
    </x:row>
    <x:row r="3028" ht="24" customHeight="1">
      <x:c r="C3028" s="2" t="str">
        <x:v>Historical Inputs!F3028</x:v>
      </x:c>
      <x:c r="D3028" s="2" t="str">
        <x:v>USB</x:v>
      </x:c>
      <x:c r="E3028" s="2" t="str">
        <x:v>FY2017</x:v>
      </x:c>
      <x:c r="F3028" s="2" t="str">
        <x:v>eps</x:v>
      </x:c>
      <x:c r="G3028" s="2" t="n">
        <x:v>3.51</x:v>
      </x:c>
      <x:c r="H3028" s="2" t="str">
        <x:v>USD/shares</x:v>
      </x:c>
      <x:c r="I3028" s="2" t="str">
        <x:v>2017-12-31</x:v>
      </x:c>
      <x:c r="J3028" s="2" t="str">
        <x:v>2020-02-20</x:v>
      </x:c>
      <x:c r="K3028" s="2" t="str">
        <x:v>0001193125-20-043622</x:v>
      </x:c>
      <x:c r="L3028" s="2" t="str">
        <x:v>data/raw/filings/USB_0001193125-20-043622_d597518d10k.htm</x:v>
      </x:c>
      <x:c r="M3028" s="2" t="str">
        <x:v>https://www.sec.gov/Archives/edgar/data/36104/000119312520043622/d597518d10k.htm</x:v>
      </x:c>
      <x:c r="N3028" s="2" t="str"/>
      <x:c r="O3028" s="2" t="str"/>
      <x:c r="P3028" s="2" t="str">
        <x:v>Structured source retained; exact visible anchor requires review</x:v>
      </x:c>
      <x:c r="Q3028" s="2" t="str">
        <x:v>Earnings Per Share, Diluted</x:v>
      </x:c>
      <x:c r="R3028" s="2" t="str"/>
      <x:c r="S3028" s="2" t="str"/>
      <x:c r="T3028" s="2" t="str"/>
    </x:row>
    <x:row r="3029" ht="24" customHeight="1">
      <x:c r="C3029" s="2" t="str">
        <x:v>Historical Inputs!F3029</x:v>
      </x:c>
      <x:c r="D3029" s="2" t="str">
        <x:v>USB</x:v>
      </x:c>
      <x:c r="E3029" s="2" t="str">
        <x:v>FY2017</x:v>
      </x:c>
      <x:c r="F3029" s="2" t="str">
        <x:v>shares_diluted</x:v>
      </x:c>
      <x:c r="G3029" s="2" t="n">
        <x:v>1683</x:v>
      </x:c>
      <x:c r="H3029" s="2" t="str">
        <x:v>shares</x:v>
      </x:c>
      <x:c r="I3029" s="2" t="str">
        <x:v>2017-12-31</x:v>
      </x:c>
      <x:c r="J3029" s="2" t="str">
        <x:v>2020-02-20</x:v>
      </x:c>
      <x:c r="K3029" s="2" t="str">
        <x:v>0001193125-20-043622</x:v>
      </x:c>
      <x:c r="L3029" s="2" t="str">
        <x:v>data/raw/filings/USB_0001193125-20-043622_d597518d10k.htm</x:v>
      </x:c>
      <x:c r="M3029" s="2" t="str">
        <x:v>https://www.sec.gov/Archives/edgar/data/36104/000119312520043622/d597518d10k.htm</x:v>
      </x:c>
      <x:c r="N3029" s="2" t="str"/>
      <x:c r="O3029" s="2" t="str"/>
      <x:c r="P3029" s="2" t="str">
        <x:v>Structured source retained; exact visible anchor requires review</x:v>
      </x:c>
      <x:c r="Q3029" s="2" t="str">
        <x:v>Weighted Average Number of Shares Outstanding, Diluted</x:v>
      </x:c>
      <x:c r="R3029" s="2" t="str"/>
      <x:c r="S3029" s="2" t="str"/>
      <x:c r="T3029" s="2" t="str"/>
    </x:row>
    <x:row r="3030" ht="24" customHeight="1">
      <x:c r="C3030" s="2" t="str">
        <x:v>Historical Inputs!F3030</x:v>
      </x:c>
      <x:c r="D3030" s="2" t="str">
        <x:v>USB</x:v>
      </x:c>
      <x:c r="E3030" s="2" t="str">
        <x:v>FY2017</x:v>
      </x:c>
      <x:c r="F3030" s="2" t="str">
        <x:v>dps</x:v>
      </x:c>
      <x:c r="G3030" s="2" t="n">
        <x:v>1.16</x:v>
      </x:c>
      <x:c r="H3030" s="2" t="str">
        <x:v>USD/shares</x:v>
      </x:c>
      <x:c r="I3030" s="2" t="str">
        <x:v>2017-12-31</x:v>
      </x:c>
      <x:c r="J3030" s="2" t="str">
        <x:v>2020-02-20</x:v>
      </x:c>
      <x:c r="K3030" s="2" t="str">
        <x:v>0001193125-20-043622</x:v>
      </x:c>
      <x:c r="L3030" s="2" t="str">
        <x:v>data/raw/filings/USB_0001193125-20-043622_d597518d10k.htm</x:v>
      </x:c>
      <x:c r="M3030" s="2" t="str">
        <x:v>https://www.sec.gov/Archives/edgar/data/36104/000119312520043622/d597518d10k.htm</x:v>
      </x:c>
      <x:c r="N3030" s="2" t="str"/>
      <x:c r="O3030" s="2" t="str"/>
      <x:c r="P3030" s="2" t="str">
        <x:v>Structured source retained; exact visible anchor requires review</x:v>
      </x:c>
      <x:c r="Q3030" s="2" t="str">
        <x:v>Common Stock, Dividends, Per Share, Declared</x:v>
      </x:c>
      <x:c r="R3030" s="2" t="str"/>
      <x:c r="S3030" s="2" t="str"/>
      <x:c r="T3030" s="2" t="str"/>
    </x:row>
    <x:row r="3031" ht="24" customHeight="1">
      <x:c r="C3031" s="2" t="str">
        <x:v>Historical Inputs!F3031</x:v>
      </x:c>
      <x:c r="D3031" s="2" t="str">
        <x:v>USB</x:v>
      </x:c>
      <x:c r="E3031" s="2" t="str">
        <x:v>FY2017</x:v>
      </x:c>
      <x:c r="F3031" s="2" t="str">
        <x:v>dividends</x:v>
      </x:c>
      <x:c r="G3031" s="2" t="n">
        <x:v>1928</x:v>
      </x:c>
      <x:c r="H3031" s="2" t="str">
        <x:v>USD</x:v>
      </x:c>
      <x:c r="I3031" s="2" t="str">
        <x:v>2017-12-31</x:v>
      </x:c>
      <x:c r="J3031" s="2" t="str">
        <x:v>2020-02-20</x:v>
      </x:c>
      <x:c r="K3031" s="2" t="str">
        <x:v>0001193125-20-043622</x:v>
      </x:c>
      <x:c r="L3031" s="2" t="str">
        <x:v>data/raw/filings/USB_0001193125-20-043622_d597518d10k.htm</x:v>
      </x:c>
      <x:c r="M3031" s="2" t="str">
        <x:v>https://www.sec.gov/Archives/edgar/data/36104/000119312520043622/d597518d10k.htm</x:v>
      </x:c>
      <x:c r="N3031" s="2" t="str"/>
      <x:c r="O3031" s="2" t="str"/>
      <x:c r="P3031" s="2" t="str">
        <x:v>Structured source retained; exact visible anchor requires review</x:v>
      </x:c>
      <x:c r="Q3031" s="2" t="str">
        <x:v>Payments of Ordinary Dividends, Common Stock</x:v>
      </x:c>
      <x:c r="R3031" s="2" t="str"/>
      <x:c r="S3031" s="2" t="str"/>
      <x:c r="T3031" s="2" t="str"/>
    </x:row>
    <x:row r="3032" ht="24" customHeight="1">
      <x:c r="C3032" s="2" t="str">
        <x:v>Historical Inputs!F3032</x:v>
      </x:c>
      <x:c r="D3032" s="2" t="str">
        <x:v>USB</x:v>
      </x:c>
      <x:c r="E3032" s="2" t="str">
        <x:v>FY2017</x:v>
      </x:c>
      <x:c r="F3032" s="2" t="str">
        <x:v>buybacks</x:v>
      </x:c>
      <x:c r="G3032" s="2" t="n">
        <x:v>2631</x:v>
      </x:c>
      <x:c r="H3032" s="2" t="str">
        <x:v>USD</x:v>
      </x:c>
      <x:c r="I3032" s="2" t="str">
        <x:v>2017-12-31</x:v>
      </x:c>
      <x:c r="J3032" s="2" t="str">
        <x:v>2020-02-20</x:v>
      </x:c>
      <x:c r="K3032" s="2" t="str">
        <x:v>0001193125-20-043622</x:v>
      </x:c>
      <x:c r="L3032" s="2" t="str">
        <x:v>data/raw/filings/USB_0001193125-20-043622_d597518d10k.htm</x:v>
      </x:c>
      <x:c r="M3032" s="2" t="str">
        <x:v>https://www.sec.gov/Archives/edgar/data/36104/000119312520043622/d597518d10k.htm</x:v>
      </x:c>
      <x:c r="N3032" s="2" t="str"/>
      <x:c r="O3032" s="2" t="str"/>
      <x:c r="P3032" s="2" t="str">
        <x:v>Structured source retained; exact visible anchor requires review</x:v>
      </x:c>
      <x:c r="Q3032" s="2" t="str">
        <x:v>Payments for Repurchase of Common Stock</x:v>
      </x:c>
      <x:c r="R3032" s="2" t="str"/>
      <x:c r="S3032" s="2" t="str"/>
      <x:c r="T3032" s="2" t="str"/>
    </x:row>
    <x:row r="3033" ht="24" customHeight="1">
      <x:c r="C3033" s="2" t="str">
        <x:v>Historical Inputs!F3033</x:v>
      </x:c>
      <x:c r="D3033" s="2" t="str">
        <x:v>USB</x:v>
      </x:c>
      <x:c r="E3033" s="2" t="str">
        <x:v>FY2017</x:v>
      </x:c>
      <x:c r="F3033" s="2" t="str">
        <x:v>chargeoffs</x:v>
      </x:c>
      <x:c r="G3033" s="2" t="str">
        <x:v>n.a.</x:v>
      </x:c>
      <x:c r="H3033" s="2" t="str">
        <x:v>USDm</x:v>
      </x:c>
      <x:c r="I3033" s="2" t="str">
        <x:v>2017-12-31</x:v>
      </x:c>
      <x:c r="J3033" s="2" t="str"/>
      <x:c r="K3033" s="2" t="str"/>
      <x:c r="L3033" s="2" t="str"/>
      <x:c r="M3033" s="2" t="str"/>
      <x:c r="N3033" s="2" t="str"/>
      <x:c r="O3033" s="2" t="str"/>
      <x:c r="P3033" s="2" t="str">
        <x:v>Not reported / unavailable</x:v>
      </x:c>
      <x:c r="Q3033" s="2" t="str">
        <x:v>Gross loan charge-offs</x:v>
      </x:c>
      <x:c r="R3033" s="2" t="str"/>
      <x:c r="S3033" s="2" t="str"/>
      <x:c r="T3033" s="2" t="str"/>
    </x:row>
    <x:row r="3034" ht="24" customHeight="1">
      <x:c r="C3034" s="2" t="str">
        <x:v>Historical Inputs!F3034</x:v>
      </x:c>
      <x:c r="D3034" s="2" t="str">
        <x:v>USB</x:v>
      </x:c>
      <x:c r="E3034" s="2" t="str">
        <x:v>FY2017</x:v>
      </x:c>
      <x:c r="F3034" s="2" t="str">
        <x:v>recoveries</x:v>
      </x:c>
      <x:c r="G3034" s="2" t="str">
        <x:v>n.a.</x:v>
      </x:c>
      <x:c r="H3034" s="2" t="str">
        <x:v>USDm</x:v>
      </x:c>
      <x:c r="I3034" s="2" t="str">
        <x:v>2017-12-31</x:v>
      </x:c>
      <x:c r="J3034" s="2" t="str"/>
      <x:c r="K3034" s="2" t="str"/>
      <x:c r="L3034" s="2" t="str"/>
      <x:c r="M3034" s="2" t="str"/>
      <x:c r="N3034" s="2" t="str"/>
      <x:c r="O3034" s="2" t="str"/>
      <x:c r="P3034" s="2" t="str">
        <x:v>Not reported / unavailable</x:v>
      </x:c>
      <x:c r="Q3034" s="2" t="str">
        <x:v>Loan recoveries</x:v>
      </x:c>
      <x:c r="R3034" s="2" t="str"/>
      <x:c r="S3034" s="2" t="str"/>
      <x:c r="T3034" s="2" t="str"/>
    </x:row>
    <x:row r="3035" ht="24" customHeight="1">
      <x:c r="C3035" s="2" t="str">
        <x:v>Historical Inputs!F3035</x:v>
      </x:c>
      <x:c r="D3035" s="2" t="str">
        <x:v>USB</x:v>
      </x:c>
      <x:c r="E3035" s="2" t="str">
        <x:v>FY2017</x:v>
      </x:c>
      <x:c r="F3035" s="2" t="str">
        <x:v>rwa</x:v>
      </x:c>
      <x:c r="G3035" s="2" t="str">
        <x:v>n.a.</x:v>
      </x:c>
      <x:c r="H3035" s="2" t="str">
        <x:v>USDm</x:v>
      </x:c>
      <x:c r="I3035" s="2" t="str">
        <x:v>2017-12-31</x:v>
      </x:c>
      <x:c r="J3035" s="2" t="str"/>
      <x:c r="K3035" s="2" t="str"/>
      <x:c r="L3035" s="2" t="str"/>
      <x:c r="M3035" s="2" t="str"/>
      <x:c r="N3035" s="2" t="str"/>
      <x:c r="O3035" s="2" t="str"/>
      <x:c r="P3035" s="2" t="str">
        <x:v>Not reported / unavailable</x:v>
      </x:c>
      <x:c r="Q3035" s="2" t="str">
        <x:v>Risk-weighted assets</x:v>
      </x:c>
      <x:c r="R3035" s="2" t="str"/>
      <x:c r="S3035" s="2" t="str"/>
      <x:c r="T3035" s="2" t="str"/>
    </x:row>
    <x:row r="3036" ht="24" customHeight="1">
      <x:c r="C3036" s="2" t="str">
        <x:v>Historical Inputs!F3036</x:v>
      </x:c>
      <x:c r="D3036" s="2" t="str">
        <x:v>USB</x:v>
      </x:c>
      <x:c r="E3036" s="2" t="str">
        <x:v>FY2017</x:v>
      </x:c>
      <x:c r="F3036" s="2" t="str">
        <x:v>cet1_reported</x:v>
      </x:c>
      <x:c r="G3036" s="2" t="str">
        <x:v>n.a.</x:v>
      </x:c>
      <x:c r="H3036" s="2" t="str">
        <x:v>%</x:v>
      </x:c>
      <x:c r="I3036" s="2" t="str">
        <x:v>2017-12-31</x:v>
      </x:c>
      <x:c r="J3036" s="2" t="str"/>
      <x:c r="K3036" s="2" t="str"/>
      <x:c r="L3036" s="2" t="str"/>
      <x:c r="M3036" s="2" t="str"/>
      <x:c r="N3036" s="2" t="str"/>
      <x:c r="O3036" s="2" t="str"/>
      <x:c r="P3036" s="2" t="str">
        <x:v>Not reported / unavailable</x:v>
      </x:c>
      <x:c r="Q3036" s="2" t="str">
        <x:v>Actual standardized CET1 ratio</x:v>
      </x:c>
      <x:c r="R3036" s="2" t="str"/>
      <x:c r="S3036" s="2" t="str"/>
      <x:c r="T3036" s="2" t="str"/>
    </x:row>
    <x:row r="3037" ht="24" customHeight="1">
      <x:c r="C3037" s="2" t="str">
        <x:v>Historical Inputs!F3037</x:v>
      </x:c>
      <x:c r="D3037" s="2" t="str">
        <x:v>USB</x:v>
      </x:c>
      <x:c r="E3037" s="2" t="str">
        <x:v>FY2017</x:v>
      </x:c>
      <x:c r="F3037" s="2" t="str">
        <x:v>nim_reported</x:v>
      </x:c>
      <x:c r="G3037" s="2" t="str">
        <x:v>n.a.</x:v>
      </x:c>
      <x:c r="H3037" s="2" t="str">
        <x:v>%</x:v>
      </x:c>
      <x:c r="I3037" s="2" t="str">
        <x:v>2017-12-31</x:v>
      </x:c>
      <x:c r="J3037" s="2" t="str"/>
      <x:c r="K3037" s="2" t="str"/>
      <x:c r="L3037" s="2" t="str"/>
      <x:c r="M3037" s="2" t="str"/>
      <x:c r="N3037" s="2" t="str"/>
      <x:c r="O3037" s="2" t="str"/>
      <x:c r="P3037" s="2" t="str">
        <x:v>Not reported / unavailable</x:v>
      </x:c>
      <x:c r="Q3037" s="2" t="str">
        <x:v>Issuer reported net interest margin</x:v>
      </x:c>
      <x:c r="R3037" s="2" t="str"/>
      <x:c r="S3037" s="2" t="str"/>
      <x:c r="T3037" s="2" t="str"/>
    </x:row>
    <x:row r="3038" ht="24" customHeight="1">
      <x:c r="C3038" s="2" t="str">
        <x:v>Historical Inputs!F3038</x:v>
      </x:c>
      <x:c r="D3038" s="2" t="str">
        <x:v>USB</x:v>
      </x:c>
      <x:c r="E3038" s="2" t="str">
        <x:v>FY2017</x:v>
      </x:c>
      <x:c r="F3038" s="2" t="str">
        <x:v>bvps_reported</x:v>
      </x:c>
      <x:c r="G3038" s="2" t="str">
        <x:v>n.a.</x:v>
      </x:c>
      <x:c r="H3038" s="2" t="str">
        <x:v>USD/share</x:v>
      </x:c>
      <x:c r="I3038" s="2" t="str">
        <x:v>2017-12-31</x:v>
      </x:c>
      <x:c r="J3038" s="2" t="str"/>
      <x:c r="K3038" s="2" t="str"/>
      <x:c r="L3038" s="2" t="str"/>
      <x:c r="M3038" s="2" t="str"/>
      <x:c r="N3038" s="2" t="str"/>
      <x:c r="O3038" s="2" t="str"/>
      <x:c r="P3038" s="2" t="str">
        <x:v>Not reported / unavailable</x:v>
      </x:c>
      <x:c r="Q3038" s="2" t="str">
        <x:v>Reported common book value per share</x:v>
      </x:c>
      <x:c r="R3038" s="2" t="str"/>
      <x:c r="S3038" s="2" t="str"/>
      <x:c r="T3038" s="2" t="str"/>
    </x:row>
    <x:row r="3039" ht="24" customHeight="1">
      <x:c r="C3039" s="2" t="str">
        <x:v>Historical Inputs!F3039</x:v>
      </x:c>
      <x:c r="D3039" s="2" t="str">
        <x:v>USB</x:v>
      </x:c>
      <x:c r="E3039" s="2" t="str">
        <x:v>FY2017</x:v>
      </x:c>
      <x:c r="F3039" s="2" t="str">
        <x:v>tbvps_reported</x:v>
      </x:c>
      <x:c r="G3039" s="2" t="str">
        <x:v>n.a.</x:v>
      </x:c>
      <x:c r="H3039" s="2" t="str">
        <x:v>USD/share</x:v>
      </x:c>
      <x:c r="I3039" s="2" t="str">
        <x:v>2017-12-31</x:v>
      </x:c>
      <x:c r="J3039" s="2" t="str"/>
      <x:c r="K3039" s="2" t="str"/>
      <x:c r="L3039" s="2" t="str"/>
      <x:c r="M3039" s="2" t="str"/>
      <x:c r="N3039" s="2" t="str"/>
      <x:c r="O3039" s="2" t="str"/>
      <x:c r="P3039" s="2" t="str">
        <x:v>Not reported / unavailable</x:v>
      </x:c>
      <x:c r="Q3039" s="2" t="str">
        <x:v>Reported tangible book value per share</x:v>
      </x:c>
      <x:c r="R3039" s="2" t="str"/>
      <x:c r="S3039" s="2" t="str"/>
      <x:c r="T3039" s="2" t="str"/>
    </x:row>
    <x:row r="3040" ht="24" customHeight="1">
      <x:c r="C3040" s="2" t="str">
        <x:v>Historical Inputs!F3040</x:v>
      </x:c>
      <x:c r="D3040" s="2" t="str">
        <x:v>USB</x:v>
      </x:c>
      <x:c r="E3040" s="2" t="str">
        <x:v>FY2017</x:v>
      </x:c>
      <x:c r="F3040" s="2" t="str">
        <x:v>tce_reported</x:v>
      </x:c>
      <x:c r="G3040" s="2" t="str">
        <x:v>n.a.</x:v>
      </x:c>
      <x:c r="H3040" s="2" t="str">
        <x:v>USDm</x:v>
      </x:c>
      <x:c r="I3040" s="2" t="str">
        <x:v>2017-12-31</x:v>
      </x:c>
      <x:c r="J3040" s="2" t="str"/>
      <x:c r="K3040" s="2" t="str"/>
      <x:c r="L3040" s="2" t="str"/>
      <x:c r="M3040" s="2" t="str"/>
      <x:c r="N3040" s="2" t="str"/>
      <x:c r="O3040" s="2" t="str"/>
      <x:c r="P3040" s="2" t="str">
        <x:v>Not reported / unavailable</x:v>
      </x:c>
      <x:c r="Q3040" s="2" t="str">
        <x:v>Reported tangible common equity</x:v>
      </x:c>
      <x:c r="R3040" s="2" t="str"/>
      <x:c r="S3040" s="2" t="str"/>
      <x:c r="T3040" s="2" t="str"/>
    </x:row>
    <x:row r="3041" ht="24" customHeight="1">
      <x:c r="C3041" s="2" t="str">
        <x:v>Historical Inputs!F3041</x:v>
      </x:c>
      <x:c r="D3041" s="2" t="str">
        <x:v>USB</x:v>
      </x:c>
      <x:c r="E3041" s="2" t="str">
        <x:v>FY2018</x:v>
      </x:c>
      <x:c r="F3041" s="2" t="str">
        <x:v>assets</x:v>
      </x:c>
      <x:c r="G3041" s="2" t="n">
        <x:v>467374</x:v>
      </x:c>
      <x:c r="H3041" s="2" t="str">
        <x:v>USD</x:v>
      </x:c>
      <x:c r="I3041" s="2" t="str">
        <x:v>2018-12-31</x:v>
      </x:c>
      <x:c r="J3041" s="2" t="str">
        <x:v>2020-02-20</x:v>
      </x:c>
      <x:c r="K3041" s="2" t="str">
        <x:v>0001193125-20-043622</x:v>
      </x:c>
      <x:c r="L3041" s="2" t="str">
        <x:v>data/raw/filings/USB_0001193125-20-043622_d597518d10k.htm</x:v>
      </x:c>
      <x:c r="M3041" s="2" t="str">
        <x:v>https://www.sec.gov/Archives/edgar/data/36104/000119312520043622/d597518d10k.htm</x:v>
      </x:c>
      <x:c r="N3041" s="2" t="str"/>
      <x:c r="O3041" s="2" t="str"/>
      <x:c r="P3041" s="2" t="str">
        <x:v>Structured source retained; exact visible anchor requires review</x:v>
      </x:c>
      <x:c r="Q3041" s="2" t="str">
        <x:v>Assets</x:v>
      </x:c>
      <x:c r="R3041" s="2" t="str"/>
      <x:c r="S3041" s="2" t="str"/>
      <x:c r="T3041" s="2" t="str"/>
    </x:row>
    <x:row r="3042" ht="24" customHeight="1">
      <x:c r="C3042" s="2" t="str">
        <x:v>Historical Inputs!F3042</x:v>
      </x:c>
      <x:c r="D3042" s="2" t="str">
        <x:v>USB</x:v>
      </x:c>
      <x:c r="E3042" s="2" t="str">
        <x:v>FY2018</x:v>
      </x:c>
      <x:c r="F3042" s="2" t="str">
        <x:v>liabilities</x:v>
      </x:c>
      <x:c r="G3042" s="2" t="n">
        <x:v>415717</x:v>
      </x:c>
      <x:c r="H3042" s="2" t="str">
        <x:v>USD</x:v>
      </x:c>
      <x:c r="I3042" s="2" t="str">
        <x:v>2018-12-31</x:v>
      </x:c>
      <x:c r="J3042" s="2" t="str">
        <x:v>2020-02-20</x:v>
      </x:c>
      <x:c r="K3042" s="2" t="str">
        <x:v>0001193125-20-043622</x:v>
      </x:c>
      <x:c r="L3042" s="2" t="str">
        <x:v>data/raw/filings/USB_0001193125-20-043622_d597518d10k.htm</x:v>
      </x:c>
      <x:c r="M3042" s="2" t="str">
        <x:v>https://www.sec.gov/Archives/edgar/data/36104/000119312520043622/d597518d10k.htm</x:v>
      </x:c>
      <x:c r="N3042" s="2" t="str"/>
      <x:c r="O3042" s="2" t="str"/>
      <x:c r="P3042" s="2" t="str">
        <x:v>Structured source retained; exact visible anchor requires review</x:v>
      </x:c>
      <x:c r="Q3042" s="2" t="str">
        <x:v>Liabilities</x:v>
      </x:c>
      <x:c r="R3042" s="2" t="str"/>
      <x:c r="S3042" s="2" t="str"/>
      <x:c r="T3042" s="2" t="str"/>
    </x:row>
    <x:row r="3043" ht="24" customHeight="1">
      <x:c r="C3043" s="2" t="str">
        <x:v>Historical Inputs!F3043</x:v>
      </x:c>
      <x:c r="D3043" s="2" t="str">
        <x:v>USB</x:v>
      </x:c>
      <x:c r="E3043" s="2" t="str">
        <x:v>FY2018</x:v>
      </x:c>
      <x:c r="F3043" s="2" t="str">
        <x:v>equity</x:v>
      </x:c>
      <x:c r="G3043" s="2" t="n">
        <x:v>51029</x:v>
      </x:c>
      <x:c r="H3043" s="2" t="str">
        <x:v>USD</x:v>
      </x:c>
      <x:c r="I3043" s="2" t="str">
        <x:v>2018-12-31</x:v>
      </x:c>
      <x:c r="J3043" s="2" t="str">
        <x:v>2020-02-20</x:v>
      </x:c>
      <x:c r="K3043" s="2" t="str">
        <x:v>0001193125-20-043622</x:v>
      </x:c>
      <x:c r="L3043" s="2" t="str">
        <x:v>data/raw/filings/USB_0001193125-20-043622_d597518d10k.htm</x:v>
      </x:c>
      <x:c r="M3043" s="2" t="str">
        <x:v>https://www.sec.gov/Archives/edgar/data/36104/000119312520043622/d597518d10k.htm</x:v>
      </x:c>
      <x:c r="N3043" s="2" t="str"/>
      <x:c r="O3043" s="2" t="str"/>
      <x:c r="P3043" s="2" t="str">
        <x:v>Structured source retained; exact visible anchor requires review</x:v>
      </x:c>
      <x:c r="Q3043" s="2" t="str">
        <x:v>Stockholders' Equity Attributable to Parent</x:v>
      </x:c>
      <x:c r="R3043" s="2" t="str"/>
      <x:c r="S3043" s="2" t="str"/>
      <x:c r="T3043" s="2" t="str"/>
    </x:row>
    <x:row r="3044" ht="24" customHeight="1">
      <x:c r="C3044" s="2" t="str">
        <x:v>Historical Inputs!F3044</x:v>
      </x:c>
      <x:c r="D3044" s="2" t="str">
        <x:v>USB</x:v>
      </x:c>
      <x:c r="E3044" s="2" t="str">
        <x:v>FY2018</x:v>
      </x:c>
      <x:c r="F3044" s="2" t="str">
        <x:v>preferred</x:v>
      </x:c>
      <x:c r="G3044" s="2" t="n">
        <x:v>5984</x:v>
      </x:c>
      <x:c r="H3044" s="2" t="str">
        <x:v>USD</x:v>
      </x:c>
      <x:c r="I3044" s="2" t="str">
        <x:v>2018-12-31</x:v>
      </x:c>
      <x:c r="J3044" s="2" t="str">
        <x:v>2020-02-20</x:v>
      </x:c>
      <x:c r="K3044" s="2" t="str">
        <x:v>0001193125-20-043622</x:v>
      </x:c>
      <x:c r="L3044" s="2" t="str">
        <x:v>data/raw/filings/USB_0001193125-20-043622_d597518d10k.htm</x:v>
      </x:c>
      <x:c r="M3044" s="2" t="str">
        <x:v>https://www.sec.gov/Archives/edgar/data/36104/000119312520043622/d597518d10k.htm</x:v>
      </x:c>
      <x:c r="N3044" s="2" t="str"/>
      <x:c r="O3044" s="2" t="str"/>
      <x:c r="P3044" s="2" t="str">
        <x:v>Structured source retained; exact visible anchor requires review</x:v>
      </x:c>
      <x:c r="Q3044" s="2" t="str">
        <x:v>Preferred Stock, Including Additional Paid in Capital, Net of Discount</x:v>
      </x:c>
      <x:c r="R3044" s="2" t="str"/>
      <x:c r="S3044" s="2" t="str"/>
      <x:c r="T3044" s="2" t="str"/>
    </x:row>
    <x:row r="3045" ht="24" customHeight="1">
      <x:c r="C3045" s="2" t="str">
        <x:v>Historical Inputs!F3045</x:v>
      </x:c>
      <x:c r="D3045" s="2" t="str">
        <x:v>USB</x:v>
      </x:c>
      <x:c r="E3045" s="2" t="str">
        <x:v>FY2018</x:v>
      </x:c>
      <x:c r="F3045" s="2" t="str">
        <x:v>common_equity_reported</x:v>
      </x:c>
      <x:c r="G3045" s="2" t="str">
        <x:v>n.a.</x:v>
      </x:c>
      <x:c r="H3045" s="2" t="str">
        <x:v>USDm</x:v>
      </x:c>
      <x:c r="I3045" s="2" t="str">
        <x:v>2018-12-31</x:v>
      </x:c>
      <x:c r="J3045" s="2" t="str"/>
      <x:c r="K3045" s="2" t="str"/>
      <x:c r="L3045" s="2" t="str"/>
      <x:c r="M3045" s="2" t="str"/>
      <x:c r="N3045" s="2" t="str"/>
      <x:c r="O3045" s="2" t="str"/>
      <x:c r="P3045" s="2" t="str">
        <x:v>Not reported / unavailable</x:v>
      </x:c>
      <x:c r="Q3045" s="2" t="str">
        <x:v>Reported common shareholders equity</x:v>
      </x:c>
      <x:c r="R3045" s="2" t="str"/>
      <x:c r="S3045" s="2" t="str"/>
      <x:c r="T3045" s="2" t="str"/>
    </x:row>
    <x:row r="3046" ht="24" customHeight="1">
      <x:c r="C3046" s="2" t="str">
        <x:v>Historical Inputs!F3046</x:v>
      </x:c>
      <x:c r="D3046" s="2" t="str">
        <x:v>USB</x:v>
      </x:c>
      <x:c r="E3046" s="2" t="str">
        <x:v>FY2018</x:v>
      </x:c>
      <x:c r="F3046" s="2" t="str">
        <x:v>goodwill</x:v>
      </x:c>
      <x:c r="G3046" s="2" t="n">
        <x:v>9369</x:v>
      </x:c>
      <x:c r="H3046" s="2" t="str">
        <x:v>USD</x:v>
      </x:c>
      <x:c r="I3046" s="2" t="str">
        <x:v>2018-12-31</x:v>
      </x:c>
      <x:c r="J3046" s="2" t="str">
        <x:v>2022-02-22</x:v>
      </x:c>
      <x:c r="K3046" s="2" t="str">
        <x:v>0001193125-22-048709</x:v>
      </x:c>
      <x:c r="L3046" s="2" t="str">
        <x:v>data/raw/filings/USB_0001193125-22-048709_d256232d10k.htm</x:v>
      </x:c>
      <x:c r="M3046" s="2" t="str">
        <x:v>https://www.sec.gov/Archives/edgar/data/36104/000119312522048709/d256232d10k.htm</x:v>
      </x:c>
      <x:c r="N3046" s="2" t="str"/>
      <x:c r="O3046" s="2" t="str"/>
      <x:c r="P3046" s="2" t="str">
        <x:v>Structured source retained; exact visible anchor requires review</x:v>
      </x:c>
      <x:c r="Q3046" s="2" t="str">
        <x:v>Goodwill</x:v>
      </x:c>
      <x:c r="R3046" s="2" t="str"/>
      <x:c r="S3046" s="2" t="str"/>
      <x:c r="T3046" s="2" t="str"/>
    </x:row>
    <x:row r="3047" ht="24" customHeight="1">
      <x:c r="C3047" s="2" t="str">
        <x:v>Historical Inputs!F3047</x:v>
      </x:c>
      <x:c r="D3047" s="2" t="str">
        <x:v>USB</x:v>
      </x:c>
      <x:c r="E3047" s="2" t="str">
        <x:v>FY2018</x:v>
      </x:c>
      <x:c r="F3047" s="2" t="str">
        <x:v>intangibles</x:v>
      </x:c>
      <x:c r="G3047" s="2" t="n">
        <x:v>3392</x:v>
      </x:c>
      <x:c r="H3047" s="2" t="str">
        <x:v>USD</x:v>
      </x:c>
      <x:c r="I3047" s="2" t="str">
        <x:v>2018-12-31</x:v>
      </x:c>
      <x:c r="J3047" s="2" t="str">
        <x:v>2020-02-20</x:v>
      </x:c>
      <x:c r="K3047" s="2" t="str">
        <x:v>0001193125-20-043622</x:v>
      </x:c>
      <x:c r="L3047" s="2" t="str">
        <x:v>data/raw/filings/USB_0001193125-20-043622_d597518d10k.htm</x:v>
      </x:c>
      <x:c r="M3047" s="2" t="str">
        <x:v>https://www.sec.gov/Archives/edgar/data/36104/000119312520043622/d597518d10k.htm</x:v>
      </x:c>
      <x:c r="N3047" s="2" t="str"/>
      <x:c r="O3047" s="2" t="str"/>
      <x:c r="P3047" s="2" t="str">
        <x:v>Structured source retained; exact visible anchor requires review</x:v>
      </x:c>
      <x:c r="Q3047" s="2" t="str">
        <x:v>Intangible Assets, Net (Excluding Goodwill)</x:v>
      </x:c>
      <x:c r="R3047" s="2" t="str"/>
      <x:c r="S3047" s="2" t="str"/>
      <x:c r="T3047" s="2" t="str"/>
    </x:row>
    <x:row r="3048" ht="24" customHeight="1">
      <x:c r="C3048" s="2" t="str">
        <x:v>Historical Inputs!F3048</x:v>
      </x:c>
      <x:c r="D3048" s="2" t="str">
        <x:v>USB</x:v>
      </x:c>
      <x:c r="E3048" s="2" t="str">
        <x:v>FY2018</x:v>
      </x:c>
      <x:c r="F3048" s="2" t="str">
        <x:v>intangibles_total</x:v>
      </x:c>
      <x:c r="G3048" s="2" t="str">
        <x:v>n.a.</x:v>
      </x:c>
      <x:c r="H3048" s="2" t="str">
        <x:v>USDm</x:v>
      </x:c>
      <x:c r="I3048" s="2" t="str">
        <x:v>2018-12-31</x:v>
      </x:c>
      <x:c r="J3048" s="2" t="str"/>
      <x:c r="K3048" s="2" t="str"/>
      <x:c r="L3048" s="2" t="str"/>
      <x:c r="M3048" s="2" t="str"/>
      <x:c r="N3048" s="2" t="str"/>
      <x:c r="O3048" s="2" t="str"/>
      <x:c r="P3048" s="2" t="str">
        <x:v>Not reported / unavailable</x:v>
      </x:c>
      <x:c r="Q3048" s="2" t="str">
        <x:v>Reported goodwill and intangible assets combined</x:v>
      </x:c>
      <x:c r="R3048" s="2" t="str"/>
      <x:c r="S3048" s="2" t="str"/>
      <x:c r="T3048" s="2" t="str"/>
    </x:row>
    <x:row r="3049" ht="24" customHeight="1">
      <x:c r="C3049" s="2" t="str">
        <x:v>Historical Inputs!F3049</x:v>
      </x:c>
      <x:c r="D3049" s="2" t="str">
        <x:v>USB</x:v>
      </x:c>
      <x:c r="E3049" s="2" t="str">
        <x:v>FY2018</x:v>
      </x:c>
      <x:c r="F3049" s="2" t="str">
        <x:v>shares_end</x:v>
      </x:c>
      <x:c r="G3049" s="2" t="n">
        <x:v>1600</x:v>
      </x:c>
      <x:c r="H3049" s="2" t="str">
        <x:v>shares</x:v>
      </x:c>
      <x:c r="I3049" s="2" t="str">
        <x:v>2018-12-31</x:v>
      </x:c>
      <x:c r="J3049" s="2" t="str">
        <x:v>2020-02-20</x:v>
      </x:c>
      <x:c r="K3049" s="2" t="str">
        <x:v>0001193125-20-043622</x:v>
      </x:c>
      <x:c r="L3049" s="2" t="str">
        <x:v>data/raw/filings/USB_0001193125-20-043622_d597518d10k.htm</x:v>
      </x:c>
      <x:c r="M3049" s="2" t="str">
        <x:v>https://www.sec.gov/Archives/edgar/data/36104/000119312520043622/d597518d10k.htm</x:v>
      </x:c>
      <x:c r="N3049" s="2" t="str"/>
      <x:c r="O3049" s="2" t="str"/>
      <x:c r="P3049" s="2" t="str">
        <x:v>Structured source retained; exact visible anchor requires review</x:v>
      </x:c>
      <x:c r="Q3049" s="2" t="str">
        <x:v>Common Stock, Shares, Outstanding</x:v>
      </x:c>
      <x:c r="R3049" s="2" t="str"/>
      <x:c r="S3049" s="2" t="str"/>
      <x:c r="T3049" s="2" t="str"/>
    </x:row>
    <x:row r="3050" ht="24" customHeight="1">
      <x:c r="C3050" s="2" t="str">
        <x:v>Historical Inputs!F3050</x:v>
      </x:c>
      <x:c r="D3050" s="2" t="str">
        <x:v>USB</x:v>
      </x:c>
      <x:c r="E3050" s="2" t="str">
        <x:v>FY2018</x:v>
      </x:c>
      <x:c r="F3050" s="2" t="str">
        <x:v>shares_issued</x:v>
      </x:c>
      <x:c r="G3050" s="2" t="n">
        <x:v>2125.725742</x:v>
      </x:c>
      <x:c r="H3050" s="2" t="str">
        <x:v>shares</x:v>
      </x:c>
      <x:c r="I3050" s="2" t="str">
        <x:v>2018-12-31</x:v>
      </x:c>
      <x:c r="J3050" s="2" t="str">
        <x:v>2020-02-20</x:v>
      </x:c>
      <x:c r="K3050" s="2" t="str">
        <x:v>0001193125-20-043622</x:v>
      </x:c>
      <x:c r="L3050" s="2" t="str">
        <x:v>data/raw/filings/USB_0001193125-20-043622_d597518d10k.htm</x:v>
      </x:c>
      <x:c r="M3050" s="2" t="str">
        <x:v>https://www.sec.gov/Archives/edgar/data/36104/000119312520043622/d597518d10k.htm</x:v>
      </x:c>
      <x:c r="N3050" s="2" t="str"/>
      <x:c r="O3050" s="2" t="str"/>
      <x:c r="P3050" s="2" t="str">
        <x:v>Structured source retained; exact visible anchor requires review</x:v>
      </x:c>
      <x:c r="Q3050" s="2" t="str">
        <x:v>Common Stock, Shares, Issued</x:v>
      </x:c>
      <x:c r="R3050" s="2" t="str"/>
      <x:c r="S3050" s="2" t="str"/>
      <x:c r="T3050" s="2" t="str"/>
    </x:row>
    <x:row r="3051" ht="24" customHeight="1">
      <x:c r="C3051" s="2" t="str">
        <x:v>Historical Inputs!F3051</x:v>
      </x:c>
      <x:c r="D3051" s="2" t="str">
        <x:v>USB</x:v>
      </x:c>
      <x:c r="E3051" s="2" t="str">
        <x:v>FY2018</x:v>
      </x:c>
      <x:c r="F3051" s="2" t="str">
        <x:v>shares_treasury</x:v>
      </x:c>
      <x:c r="G3051" s="2" t="n">
        <x:v>517.391021</x:v>
      </x:c>
      <x:c r="H3051" s="2" t="str">
        <x:v>shares</x:v>
      </x:c>
      <x:c r="I3051" s="2" t="str">
        <x:v>2018-12-31</x:v>
      </x:c>
      <x:c r="J3051" s="2" t="str">
        <x:v>2020-02-20</x:v>
      </x:c>
      <x:c r="K3051" s="2" t="str">
        <x:v>0001193125-20-043622</x:v>
      </x:c>
      <x:c r="L3051" s="2" t="str">
        <x:v>data/raw/filings/USB_0001193125-20-043622_d597518d10k.htm</x:v>
      </x:c>
      <x:c r="M3051" s="2" t="str">
        <x:v>https://www.sec.gov/Archives/edgar/data/36104/000119312520043622/d597518d10k.htm</x:v>
      </x:c>
      <x:c r="N3051" s="2" t="str"/>
      <x:c r="O3051" s="2" t="str"/>
      <x:c r="P3051" s="2" t="str">
        <x:v>Structured source retained; exact visible anchor requires review</x:v>
      </x:c>
      <x:c r="Q3051" s="2" t="str">
        <x:v>Treasury Stock, Common, Shares</x:v>
      </x:c>
      <x:c r="R3051" s="2" t="str"/>
      <x:c r="S3051" s="2" t="str"/>
      <x:c r="T3051" s="2" t="str"/>
    </x:row>
    <x:row r="3052" ht="24" customHeight="1">
      <x:c r="C3052" s="2" t="str">
        <x:v>Historical Inputs!F3052</x:v>
      </x:c>
      <x:c r="D3052" s="2" t="str">
        <x:v>USB</x:v>
      </x:c>
      <x:c r="E3052" s="2" t="str">
        <x:v>FY2018</x:v>
      </x:c>
      <x:c r="F3052" s="2" t="str">
        <x:v>deposits</x:v>
      </x:c>
      <x:c r="G3052" s="2" t="n">
        <x:v>345475</x:v>
      </x:c>
      <x:c r="H3052" s="2" t="str">
        <x:v>USD</x:v>
      </x:c>
      <x:c r="I3052" s="2" t="str">
        <x:v>2018-12-31</x:v>
      </x:c>
      <x:c r="J3052" s="2" t="str">
        <x:v>2020-02-20</x:v>
      </x:c>
      <x:c r="K3052" s="2" t="str">
        <x:v>0001193125-20-043622</x:v>
      </x:c>
      <x:c r="L3052" s="2" t="str">
        <x:v>data/raw/filings/USB_0001193125-20-043622_d597518d10k.htm</x:v>
      </x:c>
      <x:c r="M3052" s="2" t="str">
        <x:v>https://www.sec.gov/Archives/edgar/data/36104/000119312520043622/d597518d10k.htm</x:v>
      </x:c>
      <x:c r="N3052" s="2" t="str"/>
      <x:c r="O3052" s="2" t="str"/>
      <x:c r="P3052" s="2" t="str">
        <x:v>Structured source retained; exact visible anchor requires review</x:v>
      </x:c>
      <x:c r="Q3052" s="2" t="str">
        <x:v>Deposits</x:v>
      </x:c>
      <x:c r="R3052" s="2" t="str"/>
      <x:c r="S3052" s="2" t="str"/>
      <x:c r="T3052" s="2" t="str"/>
    </x:row>
    <x:row r="3053" ht="24" customHeight="1">
      <x:c r="C3053" s="2" t="str">
        <x:v>Historical Inputs!F3053</x:v>
      </x:c>
      <x:c r="D3053" s="2" t="str">
        <x:v>USB</x:v>
      </x:c>
      <x:c r="E3053" s="2" t="str">
        <x:v>FY2018</x:v>
      </x:c>
      <x:c r="F3053" s="2" t="str">
        <x:v>loans_gross</x:v>
      </x:c>
      <x:c r="G3053" s="2" t="n">
        <x:v>286810</x:v>
      </x:c>
      <x:c r="H3053" s="2" t="str">
        <x:v>USD</x:v>
      </x:c>
      <x:c r="I3053" s="2" t="str">
        <x:v>2018-12-31</x:v>
      </x:c>
      <x:c r="J3053" s="2" t="str">
        <x:v>2020-02-20</x:v>
      </x:c>
      <x:c r="K3053" s="2" t="str">
        <x:v>0001193125-20-043622</x:v>
      </x:c>
      <x:c r="L3053" s="2" t="str">
        <x:v>data/raw/filings/USB_0001193125-20-043622_d597518d10k.htm</x:v>
      </x:c>
      <x:c r="M3053" s="2" t="str">
        <x:v>https://www.sec.gov/Archives/edgar/data/36104/000119312520043622/d597518d10k.htm</x:v>
      </x:c>
      <x:c r="N3053" s="2" t="str"/>
      <x:c r="O3053" s="2" t="str"/>
      <x:c r="P3053" s="2" t="str">
        <x:v>Structured source retained; exact visible anchor requires review</x:v>
      </x:c>
      <x:c r="Q3053" s="2" t="str">
        <x:v>Loans and Leases Receivable, Net of Deferred Income</x:v>
      </x:c>
      <x:c r="R3053" s="2" t="str"/>
      <x:c r="S3053" s="2" t="str"/>
      <x:c r="T3053" s="2" t="str"/>
    </x:row>
    <x:row r="3054" ht="24" customHeight="1">
      <x:c r="C3054" s="2" t="str">
        <x:v>Historical Inputs!F3054</x:v>
      </x:c>
      <x:c r="D3054" s="2" t="str">
        <x:v>USB</x:v>
      </x:c>
      <x:c r="E3054" s="2" t="str">
        <x:v>FY2018</x:v>
      </x:c>
      <x:c r="F3054" s="2" t="str">
        <x:v>loans_net</x:v>
      </x:c>
      <x:c r="G3054" s="2" t="n">
        <x:v>282837</x:v>
      </x:c>
      <x:c r="H3054" s="2" t="str">
        <x:v>USD</x:v>
      </x:c>
      <x:c r="I3054" s="2" t="str">
        <x:v>2018-12-31</x:v>
      </x:c>
      <x:c r="J3054" s="2" t="str">
        <x:v>2020-02-20</x:v>
      </x:c>
      <x:c r="K3054" s="2" t="str">
        <x:v>0001193125-20-043622</x:v>
      </x:c>
      <x:c r="L3054" s="2" t="str">
        <x:v>data/raw/filings/USB_0001193125-20-043622_d597518d10k.htm</x:v>
      </x:c>
      <x:c r="M3054" s="2" t="str">
        <x:v>https://www.sec.gov/Archives/edgar/data/36104/000119312520043622/d597518d10k.htm</x:v>
      </x:c>
      <x:c r="N3054" s="2" t="str"/>
      <x:c r="O3054" s="2" t="str"/>
      <x:c r="P3054" s="2" t="str">
        <x:v>Structured source retained; exact visible anchor requires review</x:v>
      </x:c>
      <x:c r="Q3054" s="2" t="str">
        <x:v>Loans and Leases Receivable, Net Amount</x:v>
      </x:c>
      <x:c r="R3054" s="2" t="str"/>
      <x:c r="S3054" s="2" t="str"/>
      <x:c r="T3054" s="2" t="str"/>
    </x:row>
    <x:row r="3055" ht="24" customHeight="1">
      <x:c r="C3055" s="2" t="str">
        <x:v>Historical Inputs!F3055</x:v>
      </x:c>
      <x:c r="D3055" s="2" t="str">
        <x:v>USB</x:v>
      </x:c>
      <x:c r="E3055" s="2" t="str">
        <x:v>FY2018</x:v>
      </x:c>
      <x:c r="F3055" s="2" t="str">
        <x:v>allowance</x:v>
      </x:c>
      <x:c r="G3055" s="2" t="n">
        <x:v>4441</x:v>
      </x:c>
      <x:c r="H3055" s="2" t="str">
        <x:v>USD</x:v>
      </x:c>
      <x:c r="I3055" s="2" t="str">
        <x:v>2018-12-31</x:v>
      </x:c>
      <x:c r="J3055" s="2" t="str">
        <x:v>2022-02-22</x:v>
      </x:c>
      <x:c r="K3055" s="2" t="str">
        <x:v>0001193125-22-048709</x:v>
      </x:c>
      <x:c r="L3055" s="2" t="str">
        <x:v>data/raw/filings/USB_0001193125-22-048709_d256232d10k.htm</x:v>
      </x:c>
      <x:c r="M3055" s="2" t="str">
        <x:v>https://www.sec.gov/Archives/edgar/data/36104/000119312522048709/d256232d10k.htm</x:v>
      </x:c>
      <x:c r="N3055" s="2" t="str"/>
      <x:c r="O3055" s="2" t="str"/>
      <x:c r="P3055" s="2" t="str">
        <x:v>Structured source retained; exact visible anchor requires review</x:v>
      </x:c>
      <x:c r="Q3055" s="2" t="str">
        <x:v>Financing Receivable, Allowance for Credit Loss</x:v>
      </x:c>
      <x:c r="R3055" s="2" t="str"/>
      <x:c r="S3055" s="2" t="str"/>
      <x:c r="T3055" s="2" t="str"/>
    </x:row>
    <x:row r="3056" ht="24" customHeight="1">
      <x:c r="C3056" s="2" t="str">
        <x:v>Historical Inputs!F3056</x:v>
      </x:c>
      <x:c r="D3056" s="2" t="str">
        <x:v>USB</x:v>
      </x:c>
      <x:c r="E3056" s="2" t="str">
        <x:v>FY2018</x:v>
      </x:c>
      <x:c r="F3056" s="2" t="str">
        <x:v>nonaccrual</x:v>
      </x:c>
      <x:c r="G3056" s="2" t="str">
        <x:v>n.a.</x:v>
      </x:c>
      <x:c r="H3056" s="2" t="str">
        <x:v>USDm</x:v>
      </x:c>
      <x:c r="I3056" s="2" t="str">
        <x:v>2018-12-31</x:v>
      </x:c>
      <x:c r="J3056" s="2" t="str"/>
      <x:c r="K3056" s="2" t="str"/>
      <x:c r="L3056" s="2" t="str"/>
      <x:c r="M3056" s="2" t="str"/>
      <x:c r="N3056" s="2" t="str"/>
      <x:c r="O3056" s="2" t="str"/>
      <x:c r="P3056" s="2" t="str">
        <x:v>Not reported / unavailable</x:v>
      </x:c>
      <x:c r="Q3056" s="2" t="str">
        <x:v>Nonaccrual</x:v>
      </x:c>
      <x:c r="R3056" s="2" t="str"/>
      <x:c r="S3056" s="2" t="str"/>
      <x:c r="T3056" s="2" t="str"/>
    </x:row>
    <x:row r="3057" ht="24" customHeight="1">
      <x:c r="C3057" s="2" t="str">
        <x:v>Historical Inputs!F3057</x:v>
      </x:c>
      <x:c r="D3057" s="2" t="str">
        <x:v>USB</x:v>
      </x:c>
      <x:c r="E3057" s="2" t="str">
        <x:v>FY2018</x:v>
      </x:c>
      <x:c r="F3057" s="2" t="str">
        <x:v>cash</x:v>
      </x:c>
      <x:c r="G3057" s="2" t="str">
        <x:v>n.a.</x:v>
      </x:c>
      <x:c r="H3057" s="2" t="str">
        <x:v>USDm</x:v>
      </x:c>
      <x:c r="I3057" s="2" t="str">
        <x:v>2018-12-31</x:v>
      </x:c>
      <x:c r="J3057" s="2" t="str"/>
      <x:c r="K3057" s="2" t="str"/>
      <x:c r="L3057" s="2" t="str"/>
      <x:c r="M3057" s="2" t="str"/>
      <x:c r="N3057" s="2" t="str"/>
      <x:c r="O3057" s="2" t="str"/>
      <x:c r="P3057" s="2" t="str">
        <x:v>Not reported / unavailable</x:v>
      </x:c>
      <x:c r="Q3057" s="2" t="str">
        <x:v>Cash</x:v>
      </x:c>
      <x:c r="R3057" s="2" t="str"/>
      <x:c r="S3057" s="2" t="str"/>
      <x:c r="T3057" s="2" t="str"/>
    </x:row>
    <x:row r="3058" ht="24" customHeight="1">
      <x:c r="C3058" s="2" t="str">
        <x:v>Historical Inputs!F3058</x:v>
      </x:c>
      <x:c r="D3058" s="2" t="str">
        <x:v>USB</x:v>
      </x:c>
      <x:c r="E3058" s="2" t="str">
        <x:v>FY2018</x:v>
      </x:c>
      <x:c r="F3058" s="2" t="str">
        <x:v>aoci</x:v>
      </x:c>
      <x:c r="G3058" s="2" t="n">
        <x:v>-2322</x:v>
      </x:c>
      <x:c r="H3058" s="2" t="str">
        <x:v>USD</x:v>
      </x:c>
      <x:c r="I3058" s="2" t="str">
        <x:v>2018-12-31</x:v>
      </x:c>
      <x:c r="J3058" s="2" t="str">
        <x:v>2022-02-22</x:v>
      </x:c>
      <x:c r="K3058" s="2" t="str">
        <x:v>0001193125-22-048709</x:v>
      </x:c>
      <x:c r="L3058" s="2" t="str">
        <x:v>data/raw/filings/USB_0001193125-22-048709_d256232d10k.htm</x:v>
      </x:c>
      <x:c r="M3058" s="2" t="str">
        <x:v>https://www.sec.gov/Archives/edgar/data/36104/000119312522048709/d256232d10k.htm</x:v>
      </x:c>
      <x:c r="N3058" s="2" t="str"/>
      <x:c r="O3058" s="2" t="str"/>
      <x:c r="P3058" s="2" t="str">
        <x:v>Structured source retained; exact visible anchor requires review</x:v>
      </x:c>
      <x:c r="Q3058" s="2" t="str">
        <x:v>Accumulated Other Comprehensive Income (Loss), Net of Tax</x:v>
      </x:c>
      <x:c r="R3058" s="2" t="str"/>
      <x:c r="S3058" s="2" t="str"/>
      <x:c r="T3058" s="2" t="str"/>
    </x:row>
    <x:row r="3059" ht="24" customHeight="1">
      <x:c r="C3059" s="2" t="str">
        <x:v>Historical Inputs!F3059</x:v>
      </x:c>
      <x:c r="D3059" s="2" t="str">
        <x:v>USB</x:v>
      </x:c>
      <x:c r="E3059" s="2" t="str">
        <x:v>FY2018</x:v>
      </x:c>
      <x:c r="F3059" s="2" t="str">
        <x:v>nii</x:v>
      </x:c>
      <x:c r="G3059" s="2" t="n">
        <x:v>12919</x:v>
      </x:c>
      <x:c r="H3059" s="2" t="str">
        <x:v>USD</x:v>
      </x:c>
      <x:c r="I3059" s="2" t="str">
        <x:v>2018-12-31</x:v>
      </x:c>
      <x:c r="J3059" s="2" t="str">
        <x:v>2021-02-23</x:v>
      </x:c>
      <x:c r="K3059" s="2" t="str">
        <x:v>0001193125-21-052547</x:v>
      </x:c>
      <x:c r="L3059" s="2" t="str">
        <x:v>data/raw/filings/USB_0001193125-21-052547_d14650d10k.htm</x:v>
      </x:c>
      <x:c r="M3059" s="2" t="str">
        <x:v>https://www.sec.gov/Archives/edgar/data/36104/000119312521052547/d14650d10k.htm</x:v>
      </x:c>
      <x:c r="N3059" s="2" t="str"/>
      <x:c r="O3059" s="2" t="str"/>
      <x:c r="P3059" s="2" t="str">
        <x:v>Structured source retained; exact visible anchor requires review</x:v>
      </x:c>
      <x:c r="Q3059" s="2" t="str">
        <x:v>Interest Income (Expense), Net</x:v>
      </x:c>
      <x:c r="R3059" s="2" t="str"/>
      <x:c r="S3059" s="2" t="str"/>
      <x:c r="T3059" s="2" t="str"/>
    </x:row>
    <x:row r="3060" ht="24" customHeight="1">
      <x:c r="C3060" s="2" t="str">
        <x:v>Historical Inputs!F3060</x:v>
      </x:c>
      <x:c r="D3060" s="2" t="str">
        <x:v>USB</x:v>
      </x:c>
      <x:c r="E3060" s="2" t="str">
        <x:v>FY2018</x:v>
      </x:c>
      <x:c r="F3060" s="2" t="str">
        <x:v>noninterest_income</x:v>
      </x:c>
      <x:c r="G3060" s="2" t="n">
        <x:v>9602</x:v>
      </x:c>
      <x:c r="H3060" s="2" t="str">
        <x:v>USD</x:v>
      </x:c>
      <x:c r="I3060" s="2" t="str">
        <x:v>2018-12-31</x:v>
      </x:c>
      <x:c r="J3060" s="2" t="str">
        <x:v>2021-02-23</x:v>
      </x:c>
      <x:c r="K3060" s="2" t="str">
        <x:v>0001193125-21-052547</x:v>
      </x:c>
      <x:c r="L3060" s="2" t="str">
        <x:v>data/raw/filings/USB_0001193125-21-052547_d14650d10k.htm</x:v>
      </x:c>
      <x:c r="M3060" s="2" t="str">
        <x:v>https://www.sec.gov/Archives/edgar/data/36104/000119312521052547/d14650d10k.htm</x:v>
      </x:c>
      <x:c r="N3060" s="2" t="str"/>
      <x:c r="O3060" s="2" t="str"/>
      <x:c r="P3060" s="2" t="str">
        <x:v>Structured source retained; exact visible anchor requires review</x:v>
      </x:c>
      <x:c r="Q3060" s="2" t="str">
        <x:v>Noninterest Income</x:v>
      </x:c>
      <x:c r="R3060" s="2" t="str"/>
      <x:c r="S3060" s="2" t="str"/>
      <x:c r="T3060" s="2" t="str"/>
    </x:row>
    <x:row r="3061" ht="24" customHeight="1">
      <x:c r="C3061" s="2" t="str">
        <x:v>Historical Inputs!F3061</x:v>
      </x:c>
      <x:c r="D3061" s="2" t="str">
        <x:v>USB</x:v>
      </x:c>
      <x:c r="E3061" s="2" t="str">
        <x:v>FY2018</x:v>
      </x:c>
      <x:c r="F3061" s="2" t="str">
        <x:v>revenue_reported</x:v>
      </x:c>
      <x:c r="G3061" s="2" t="n">
        <x:v>22637</x:v>
      </x:c>
      <x:c r="H3061" s="2" t="str">
        <x:v>USD</x:v>
      </x:c>
      <x:c r="I3061" s="2" t="str">
        <x:v>2018-12-31</x:v>
      </x:c>
      <x:c r="J3061" s="2" t="str">
        <x:v>2019-02-22</x:v>
      </x:c>
      <x:c r="K3061" s="2" t="str">
        <x:v>0001193125-19-047201</x:v>
      </x:c>
      <x:c r="L3061" s="2" t="str">
        <x:v>data/raw/filings/USB_0001193125-19-047201_d584906d10k.htm</x:v>
      </x:c>
      <x:c r="M3061" s="2" t="str">
        <x:v>https://www.sec.gov/Archives/edgar/data/36104/000119312519047201/d584906d10k.htm</x:v>
      </x:c>
      <x:c r="N3061" s="2" t="str"/>
      <x:c r="O3061" s="2" t="str"/>
      <x:c r="P3061" s="2" t="str">
        <x:v>Structured source retained; exact visible anchor requires review</x:v>
      </x:c>
      <x:c r="Q3061" s="2" t="str">
        <x:v>Revenues</x:v>
      </x:c>
      <x:c r="R3061" s="2" t="str"/>
      <x:c r="S3061" s="2" t="str"/>
      <x:c r="T3061" s="2" t="str"/>
    </x:row>
    <x:row r="3062" ht="24" customHeight="1">
      <x:c r="C3062" s="2" t="str">
        <x:v>Historical Inputs!F3062</x:v>
      </x:c>
      <x:c r="D3062" s="2" t="str">
        <x:v>USB</x:v>
      </x:c>
      <x:c r="E3062" s="2" t="str">
        <x:v>FY2018</x:v>
      </x:c>
      <x:c r="F3062" s="2" t="str">
        <x:v>opex</x:v>
      </x:c>
      <x:c r="G3062" s="2" t="n">
        <x:v>12464</x:v>
      </x:c>
      <x:c r="H3062" s="2" t="str">
        <x:v>USD</x:v>
      </x:c>
      <x:c r="I3062" s="2" t="str">
        <x:v>2018-12-31</x:v>
      </x:c>
      <x:c r="J3062" s="2" t="str">
        <x:v>2021-02-23</x:v>
      </x:c>
      <x:c r="K3062" s="2" t="str">
        <x:v>0001193125-21-052547</x:v>
      </x:c>
      <x:c r="L3062" s="2" t="str">
        <x:v>data/raw/filings/USB_0001193125-21-052547_d14650d10k.htm</x:v>
      </x:c>
      <x:c r="M3062" s="2" t="str">
        <x:v>https://www.sec.gov/Archives/edgar/data/36104/000119312521052547/d14650d10k.htm</x:v>
      </x:c>
      <x:c r="N3062" s="2" t="str"/>
      <x:c r="O3062" s="2" t="str"/>
      <x:c r="P3062" s="2" t="str">
        <x:v>Structured source retained; exact visible anchor requires review</x:v>
      </x:c>
      <x:c r="Q3062" s="2" t="str">
        <x:v>Noninterest Expense</x:v>
      </x:c>
      <x:c r="R3062" s="2" t="str"/>
      <x:c r="S3062" s="2" t="str"/>
      <x:c r="T3062" s="2" t="str"/>
    </x:row>
    <x:row r="3063" ht="24" customHeight="1">
      <x:c r="C3063" s="2" t="str">
        <x:v>Historical Inputs!F3063</x:v>
      </x:c>
      <x:c r="D3063" s="2" t="str">
        <x:v>USB</x:v>
      </x:c>
      <x:c r="E3063" s="2" t="str">
        <x:v>FY2018</x:v>
      </x:c>
      <x:c r="F3063" s="2" t="str">
        <x:v>provision</x:v>
      </x:c>
      <x:c r="G3063" s="2" t="n">
        <x:v>1379</x:v>
      </x:c>
      <x:c r="H3063" s="2" t="str">
        <x:v>USD</x:v>
      </x:c>
      <x:c r="I3063" s="2" t="str">
        <x:v>2018-12-31</x:v>
      </x:c>
      <x:c r="J3063" s="2" t="str">
        <x:v>2021-02-23</x:v>
      </x:c>
      <x:c r="K3063" s="2" t="str">
        <x:v>0001193125-21-052547</x:v>
      </x:c>
      <x:c r="L3063" s="2" t="str">
        <x:v>data/raw/filings/USB_0001193125-21-052547_d14650d10k.htm</x:v>
      </x:c>
      <x:c r="M3063" s="2" t="str">
        <x:v>https://www.sec.gov/Archives/edgar/data/36104/000119312521052547/d14650d10k.htm</x:v>
      </x:c>
      <x:c r="N3063" s="2" t="str"/>
      <x:c r="O3063" s="2" t="str"/>
      <x:c r="P3063" s="2" t="str">
        <x:v>Structured source retained; exact visible anchor requires review</x:v>
      </x:c>
      <x:c r="Q3063" s="2" t="str">
        <x:v>Provision for Loan, Lease, and Other Losses</x:v>
      </x:c>
      <x:c r="R3063" s="2" t="str"/>
      <x:c r="S3063" s="2" t="str"/>
      <x:c r="T3063" s="2" t="str"/>
    </x:row>
    <x:row r="3064" ht="24" customHeight="1">
      <x:c r="C3064" s="2" t="str">
        <x:v>Historical Inputs!F3064</x:v>
      </x:c>
      <x:c r="D3064" s="2" t="str">
        <x:v>USB</x:v>
      </x:c>
      <x:c r="E3064" s="2" t="str">
        <x:v>FY2018</x:v>
      </x:c>
      <x:c r="F3064" s="2" t="str">
        <x:v>pretax</x:v>
      </x:c>
      <x:c r="G3064" s="2" t="n">
        <x:v>8678</x:v>
      </x:c>
      <x:c r="H3064" s="2" t="str">
        <x:v>USD</x:v>
      </x:c>
      <x:c r="I3064" s="2" t="str">
        <x:v>2018-12-31</x:v>
      </x:c>
      <x:c r="J3064" s="2" t="str">
        <x:v>2021-02-23</x:v>
      </x:c>
      <x:c r="K3064" s="2" t="str">
        <x:v>0001193125-21-052547</x:v>
      </x:c>
      <x:c r="L3064" s="2" t="str">
        <x:v>data/raw/filings/USB_0001193125-21-052547_d14650d10k.htm</x:v>
      </x:c>
      <x:c r="M3064" s="2" t="str">
        <x:v>https://www.sec.gov/Archives/edgar/data/36104/000119312521052547/d14650d10k.htm</x:v>
      </x:c>
      <x:c r="N3064" s="2" t="str"/>
      <x:c r="O3064" s="2" t="str"/>
      <x:c r="P3064" s="2" t="str">
        <x:v>Structured source retained; exact visible anchor requires review</x:v>
      </x:c>
      <x:c r="Q3064" s="2" t="str">
        <x:v>Income (Loss) from Continuing Operations before Income Taxes, Noncontrolling Interest</x:v>
      </x:c>
      <x:c r="R3064" s="2" t="str"/>
      <x:c r="S3064" s="2" t="str"/>
      <x:c r="T3064" s="2" t="str"/>
    </x:row>
    <x:row r="3065" ht="24" customHeight="1">
      <x:c r="C3065" s="2" t="str">
        <x:v>Historical Inputs!F3065</x:v>
      </x:c>
      <x:c r="D3065" s="2" t="str">
        <x:v>USB</x:v>
      </x:c>
      <x:c r="E3065" s="2" t="str">
        <x:v>FY2018</x:v>
      </x:c>
      <x:c r="F3065" s="2" t="str">
        <x:v>tax</x:v>
      </x:c>
      <x:c r="G3065" s="2" t="n">
        <x:v>1554</x:v>
      </x:c>
      <x:c r="H3065" s="2" t="str">
        <x:v>USD</x:v>
      </x:c>
      <x:c r="I3065" s="2" t="str">
        <x:v>2018-12-31</x:v>
      </x:c>
      <x:c r="J3065" s="2" t="str">
        <x:v>2021-02-23</x:v>
      </x:c>
      <x:c r="K3065" s="2" t="str">
        <x:v>0001193125-21-052547</x:v>
      </x:c>
      <x:c r="L3065" s="2" t="str">
        <x:v>data/raw/filings/USB_0001193125-21-052547_d14650d10k.htm</x:v>
      </x:c>
      <x:c r="M3065" s="2" t="str">
        <x:v>https://www.sec.gov/Archives/edgar/data/36104/000119312521052547/d14650d10k.htm</x:v>
      </x:c>
      <x:c r="N3065" s="2" t="str"/>
      <x:c r="O3065" s="2" t="str"/>
      <x:c r="P3065" s="2" t="str">
        <x:v>Structured source retained; exact visible anchor requires review</x:v>
      </x:c>
      <x:c r="Q3065" s="2" t="str">
        <x:v>Income Tax Expense (Benefit)</x:v>
      </x:c>
      <x:c r="R3065" s="2" t="str"/>
      <x:c r="S3065" s="2" t="str"/>
      <x:c r="T3065" s="2" t="str"/>
    </x:row>
    <x:row r="3066" ht="24" customHeight="1">
      <x:c r="C3066" s="2" t="str">
        <x:v>Historical Inputs!F3066</x:v>
      </x:c>
      <x:c r="D3066" s="2" t="str">
        <x:v>USB</x:v>
      </x:c>
      <x:c r="E3066" s="2" t="str">
        <x:v>FY2018</x:v>
      </x:c>
      <x:c r="F3066" s="2" t="str">
        <x:v>net_income</x:v>
      </x:c>
      <x:c r="G3066" s="2" t="n">
        <x:v>7096</x:v>
      </x:c>
      <x:c r="H3066" s="2" t="str">
        <x:v>USD</x:v>
      </x:c>
      <x:c r="I3066" s="2" t="str">
        <x:v>2018-12-31</x:v>
      </x:c>
      <x:c r="J3066" s="2" t="str">
        <x:v>2021-02-23</x:v>
      </x:c>
      <x:c r="K3066" s="2" t="str">
        <x:v>0001193125-21-052547</x:v>
      </x:c>
      <x:c r="L3066" s="2" t="str">
        <x:v>data/raw/filings/USB_0001193125-21-052547_d14650d10k.htm</x:v>
      </x:c>
      <x:c r="M3066" s="2" t="str">
        <x:v>https://www.sec.gov/Archives/edgar/data/36104/000119312521052547/d14650d10k.htm</x:v>
      </x:c>
      <x:c r="N3066" s="2" t="str"/>
      <x:c r="O3066" s="2" t="str"/>
      <x:c r="P3066" s="2" t="str">
        <x:v>Structured source retained; exact visible anchor requires review</x:v>
      </x:c>
      <x:c r="Q3066" s="2" t="str">
        <x:v>Net Income (Loss) Attributable to Parent</x:v>
      </x:c>
      <x:c r="R3066" s="2" t="str"/>
      <x:c r="S3066" s="2" t="str"/>
      <x:c r="T3066" s="2" t="str"/>
    </x:row>
    <x:row r="3067" ht="24" customHeight="1">
      <x:c r="C3067" s="2" t="str">
        <x:v>Historical Inputs!F3067</x:v>
      </x:c>
      <x:c r="D3067" s="2" t="str">
        <x:v>USB</x:v>
      </x:c>
      <x:c r="E3067" s="2" t="str">
        <x:v>FY2018</x:v>
      </x:c>
      <x:c r="F3067" s="2" t="str">
        <x:v>common_income</x:v>
      </x:c>
      <x:c r="G3067" s="2" t="n">
        <x:v>6784</x:v>
      </x:c>
      <x:c r="H3067" s="2" t="str">
        <x:v>USD</x:v>
      </x:c>
      <x:c r="I3067" s="2" t="str">
        <x:v>2018-12-31</x:v>
      </x:c>
      <x:c r="J3067" s="2" t="str">
        <x:v>2021-02-23</x:v>
      </x:c>
      <x:c r="K3067" s="2" t="str">
        <x:v>0001193125-21-052547</x:v>
      </x:c>
      <x:c r="L3067" s="2" t="str">
        <x:v>data/raw/filings/USB_0001193125-21-052547_d14650d10k.htm</x:v>
      </x:c>
      <x:c r="M3067" s="2" t="str">
        <x:v>https://www.sec.gov/Archives/edgar/data/36104/000119312521052547/d14650d10k.htm</x:v>
      </x:c>
      <x:c r="N3067" s="2" t="str"/>
      <x:c r="O3067" s="2" t="str"/>
      <x:c r="P3067" s="2" t="str">
        <x:v>Structured source retained; exact visible anchor requires review</x:v>
      </x:c>
      <x:c r="Q3067" s="2" t="str">
        <x:v>Net Income (Loss) Available to Common Stockholders, Basic</x:v>
      </x:c>
      <x:c r="R3067" s="2" t="str"/>
      <x:c r="S3067" s="2" t="str"/>
      <x:c r="T3067" s="2" t="str"/>
    </x:row>
    <x:row r="3068" ht="24" customHeight="1">
      <x:c r="C3068" s="2" t="str">
        <x:v>Historical Inputs!F3068</x:v>
      </x:c>
      <x:c r="D3068" s="2" t="str">
        <x:v>USB</x:v>
      </x:c>
      <x:c r="E3068" s="2" t="str">
        <x:v>FY2018</x:v>
      </x:c>
      <x:c r="F3068" s="2" t="str">
        <x:v>preferred_div</x:v>
      </x:c>
      <x:c r="G3068" s="2" t="n">
        <x:v>282</x:v>
      </x:c>
      <x:c r="H3068" s="2" t="str">
        <x:v>USD</x:v>
      </x:c>
      <x:c r="I3068" s="2" t="str">
        <x:v>2018-12-31</x:v>
      </x:c>
      <x:c r="J3068" s="2" t="str">
        <x:v>2021-02-23</x:v>
      </x:c>
      <x:c r="K3068" s="2" t="str">
        <x:v>0001193125-21-052547</x:v>
      </x:c>
      <x:c r="L3068" s="2" t="str">
        <x:v>data/raw/filings/USB_0001193125-21-052547_d14650d10k.htm</x:v>
      </x:c>
      <x:c r="M3068" s="2" t="str">
        <x:v>https://www.sec.gov/Archives/edgar/data/36104/000119312521052547/d14650d10k.htm</x:v>
      </x:c>
      <x:c r="N3068" s="2" t="str"/>
      <x:c r="O3068" s="2" t="str"/>
      <x:c r="P3068" s="2" t="str">
        <x:v>Structured source retained; exact visible anchor requires review</x:v>
      </x:c>
      <x:c r="Q3068" s="2" t="str">
        <x:v>Dividends, Preferred Stock</x:v>
      </x:c>
      <x:c r="R3068" s="2" t="str"/>
      <x:c r="S3068" s="2" t="str"/>
      <x:c r="T3068" s="2" t="str"/>
    </x:row>
    <x:row r="3069" ht="24" customHeight="1">
      <x:c r="C3069" s="2" t="str">
        <x:v>Historical Inputs!F3069</x:v>
      </x:c>
      <x:c r="D3069" s="2" t="str">
        <x:v>USB</x:v>
      </x:c>
      <x:c r="E3069" s="2" t="str">
        <x:v>FY2018</x:v>
      </x:c>
      <x:c r="F3069" s="2" t="str">
        <x:v>eps</x:v>
      </x:c>
      <x:c r="G3069" s="2" t="n">
        <x:v>4.14</x:v>
      </x:c>
      <x:c r="H3069" s="2" t="str">
        <x:v>USD/shares</x:v>
      </x:c>
      <x:c r="I3069" s="2" t="str">
        <x:v>2018-12-31</x:v>
      </x:c>
      <x:c r="J3069" s="2" t="str">
        <x:v>2021-02-23</x:v>
      </x:c>
      <x:c r="K3069" s="2" t="str">
        <x:v>0001193125-21-052547</x:v>
      </x:c>
      <x:c r="L3069" s="2" t="str">
        <x:v>data/raw/filings/USB_0001193125-21-052547_d14650d10k.htm</x:v>
      </x:c>
      <x:c r="M3069" s="2" t="str">
        <x:v>https://www.sec.gov/Archives/edgar/data/36104/000119312521052547/d14650d10k.htm</x:v>
      </x:c>
      <x:c r="N3069" s="2" t="str"/>
      <x:c r="O3069" s="2" t="str"/>
      <x:c r="P3069" s="2" t="str">
        <x:v>Structured source retained; exact visible anchor requires review</x:v>
      </x:c>
      <x:c r="Q3069" s="2" t="str">
        <x:v>Earnings Per Share, Diluted</x:v>
      </x:c>
      <x:c r="R3069" s="2" t="str"/>
      <x:c r="S3069" s="2" t="str"/>
      <x:c r="T3069" s="2" t="str"/>
    </x:row>
    <x:row r="3070" ht="24" customHeight="1">
      <x:c r="C3070" s="2" t="str">
        <x:v>Historical Inputs!F3070</x:v>
      </x:c>
      <x:c r="D3070" s="2" t="str">
        <x:v>USB</x:v>
      </x:c>
      <x:c r="E3070" s="2" t="str">
        <x:v>FY2018</x:v>
      </x:c>
      <x:c r="F3070" s="2" t="str">
        <x:v>shares_diluted</x:v>
      </x:c>
      <x:c r="G3070" s="2" t="n">
        <x:v>1638</x:v>
      </x:c>
      <x:c r="H3070" s="2" t="str">
        <x:v>shares</x:v>
      </x:c>
      <x:c r="I3070" s="2" t="str">
        <x:v>2018-12-31</x:v>
      </x:c>
      <x:c r="J3070" s="2" t="str">
        <x:v>2021-02-23</x:v>
      </x:c>
      <x:c r="K3070" s="2" t="str">
        <x:v>0001193125-21-052547</x:v>
      </x:c>
      <x:c r="L3070" s="2" t="str">
        <x:v>data/raw/filings/USB_0001193125-21-052547_d14650d10k.htm</x:v>
      </x:c>
      <x:c r="M3070" s="2" t="str">
        <x:v>https://www.sec.gov/Archives/edgar/data/36104/000119312521052547/d14650d10k.htm</x:v>
      </x:c>
      <x:c r="N3070" s="2" t="str"/>
      <x:c r="O3070" s="2" t="str"/>
      <x:c r="P3070" s="2" t="str">
        <x:v>Structured source retained; exact visible anchor requires review</x:v>
      </x:c>
      <x:c r="Q3070" s="2" t="str">
        <x:v>Weighted Average Number of Shares Outstanding, Diluted</x:v>
      </x:c>
      <x:c r="R3070" s="2" t="str"/>
      <x:c r="S3070" s="2" t="str"/>
      <x:c r="T3070" s="2" t="str"/>
    </x:row>
    <x:row r="3071" ht="24" customHeight="1">
      <x:c r="C3071" s="2" t="str">
        <x:v>Historical Inputs!F3071</x:v>
      </x:c>
      <x:c r="D3071" s="2" t="str">
        <x:v>USB</x:v>
      </x:c>
      <x:c r="E3071" s="2" t="str">
        <x:v>FY2018</x:v>
      </x:c>
      <x:c r="F3071" s="2" t="str">
        <x:v>dps</x:v>
      </x:c>
      <x:c r="G3071" s="2" t="n">
        <x:v>1.34</x:v>
      </x:c>
      <x:c r="H3071" s="2" t="str">
        <x:v>USD/shares</x:v>
      </x:c>
      <x:c r="I3071" s="2" t="str">
        <x:v>2018-12-31</x:v>
      </x:c>
      <x:c r="J3071" s="2" t="str">
        <x:v>2021-02-23</x:v>
      </x:c>
      <x:c r="K3071" s="2" t="str">
        <x:v>0001193125-21-052547</x:v>
      </x:c>
      <x:c r="L3071" s="2" t="str">
        <x:v>data/raw/filings/USB_0001193125-21-052547_d14650d10k.htm</x:v>
      </x:c>
      <x:c r="M3071" s="2" t="str">
        <x:v>https://www.sec.gov/Archives/edgar/data/36104/000119312521052547/d14650d10k.htm</x:v>
      </x:c>
      <x:c r="N3071" s="2" t="str"/>
      <x:c r="O3071" s="2" t="str"/>
      <x:c r="P3071" s="2" t="str">
        <x:v>Structured source retained; exact visible anchor requires review</x:v>
      </x:c>
      <x:c r="Q3071" s="2" t="str">
        <x:v>Common Stock, Dividends, Per Share, Declared</x:v>
      </x:c>
      <x:c r="R3071" s="2" t="str"/>
      <x:c r="S3071" s="2" t="str"/>
      <x:c r="T3071" s="2" t="str"/>
    </x:row>
    <x:row r="3072" ht="24" customHeight="1">
      <x:c r="C3072" s="2" t="str">
        <x:v>Historical Inputs!F3072</x:v>
      </x:c>
      <x:c r="D3072" s="2" t="str">
        <x:v>USB</x:v>
      </x:c>
      <x:c r="E3072" s="2" t="str">
        <x:v>FY2018</x:v>
      </x:c>
      <x:c r="F3072" s="2" t="str">
        <x:v>dividends</x:v>
      </x:c>
      <x:c r="G3072" s="2" t="n">
        <x:v>2092</x:v>
      </x:c>
      <x:c r="H3072" s="2" t="str">
        <x:v>USD</x:v>
      </x:c>
      <x:c r="I3072" s="2" t="str">
        <x:v>2018-12-31</x:v>
      </x:c>
      <x:c r="J3072" s="2" t="str">
        <x:v>2021-02-23</x:v>
      </x:c>
      <x:c r="K3072" s="2" t="str">
        <x:v>0001193125-21-052547</x:v>
      </x:c>
      <x:c r="L3072" s="2" t="str">
        <x:v>data/raw/filings/USB_0001193125-21-052547_d14650d10k.htm</x:v>
      </x:c>
      <x:c r="M3072" s="2" t="str">
        <x:v>https://www.sec.gov/Archives/edgar/data/36104/000119312521052547/d14650d10k.htm</x:v>
      </x:c>
      <x:c r="N3072" s="2" t="str"/>
      <x:c r="O3072" s="2" t="str"/>
      <x:c r="P3072" s="2" t="str">
        <x:v>Structured source retained; exact visible anchor requires review</x:v>
      </x:c>
      <x:c r="Q3072" s="2" t="str">
        <x:v>Payments of Ordinary Dividends, Common Stock</x:v>
      </x:c>
      <x:c r="R3072" s="2" t="str"/>
      <x:c r="S3072" s="2" t="str"/>
      <x:c r="T3072" s="2" t="str"/>
    </x:row>
    <x:row r="3073" ht="24" customHeight="1">
      <x:c r="C3073" s="2" t="str">
        <x:v>Historical Inputs!F3073</x:v>
      </x:c>
      <x:c r="D3073" s="2" t="str">
        <x:v>USB</x:v>
      </x:c>
      <x:c r="E3073" s="2" t="str">
        <x:v>FY2018</x:v>
      </x:c>
      <x:c r="F3073" s="2" t="str">
        <x:v>buybacks</x:v>
      </x:c>
      <x:c r="G3073" s="2" t="n">
        <x:v>2822</x:v>
      </x:c>
      <x:c r="H3073" s="2" t="str">
        <x:v>USD</x:v>
      </x:c>
      <x:c r="I3073" s="2" t="str">
        <x:v>2018-12-31</x:v>
      </x:c>
      <x:c r="J3073" s="2" t="str">
        <x:v>2021-02-23</x:v>
      </x:c>
      <x:c r="K3073" s="2" t="str">
        <x:v>0001193125-21-052547</x:v>
      </x:c>
      <x:c r="L3073" s="2" t="str">
        <x:v>data/raw/filings/USB_0001193125-21-052547_d14650d10k.htm</x:v>
      </x:c>
      <x:c r="M3073" s="2" t="str">
        <x:v>https://www.sec.gov/Archives/edgar/data/36104/000119312521052547/d14650d10k.htm</x:v>
      </x:c>
      <x:c r="N3073" s="2" t="str"/>
      <x:c r="O3073" s="2" t="str"/>
      <x:c r="P3073" s="2" t="str">
        <x:v>Structured source retained; exact visible anchor requires review</x:v>
      </x:c>
      <x:c r="Q3073" s="2" t="str">
        <x:v>Payments for Repurchase of Common Stock</x:v>
      </x:c>
      <x:c r="R3073" s="2" t="str"/>
      <x:c r="S3073" s="2" t="str"/>
      <x:c r="T3073" s="2" t="str"/>
    </x:row>
    <x:row r="3074" ht="24" customHeight="1">
      <x:c r="C3074" s="2" t="str">
        <x:v>Historical Inputs!F3074</x:v>
      </x:c>
      <x:c r="D3074" s="2" t="str">
        <x:v>USB</x:v>
      </x:c>
      <x:c r="E3074" s="2" t="str">
        <x:v>FY2018</x:v>
      </x:c>
      <x:c r="F3074" s="2" t="str">
        <x:v>chargeoffs</x:v>
      </x:c>
      <x:c r="G3074" s="2" t="str">
        <x:v>n.a.</x:v>
      </x:c>
      <x:c r="H3074" s="2" t="str">
        <x:v>USDm</x:v>
      </x:c>
      <x:c r="I3074" s="2" t="str">
        <x:v>2018-12-31</x:v>
      </x:c>
      <x:c r="J3074" s="2" t="str"/>
      <x:c r="K3074" s="2" t="str"/>
      <x:c r="L3074" s="2" t="str"/>
      <x:c r="M3074" s="2" t="str"/>
      <x:c r="N3074" s="2" t="str"/>
      <x:c r="O3074" s="2" t="str"/>
      <x:c r="P3074" s="2" t="str">
        <x:v>Not reported / unavailable</x:v>
      </x:c>
      <x:c r="Q3074" s="2" t="str">
        <x:v>Gross loan charge-offs</x:v>
      </x:c>
      <x:c r="R3074" s="2" t="str"/>
      <x:c r="S3074" s="2" t="str"/>
      <x:c r="T3074" s="2" t="str"/>
    </x:row>
    <x:row r="3075" ht="24" customHeight="1">
      <x:c r="C3075" s="2" t="str">
        <x:v>Historical Inputs!F3075</x:v>
      </x:c>
      <x:c r="D3075" s="2" t="str">
        <x:v>USB</x:v>
      </x:c>
      <x:c r="E3075" s="2" t="str">
        <x:v>FY2018</x:v>
      </x:c>
      <x:c r="F3075" s="2" t="str">
        <x:v>recoveries</x:v>
      </x:c>
      <x:c r="G3075" s="2" t="str">
        <x:v>n.a.</x:v>
      </x:c>
      <x:c r="H3075" s="2" t="str">
        <x:v>USDm</x:v>
      </x:c>
      <x:c r="I3075" s="2" t="str">
        <x:v>2018-12-31</x:v>
      </x:c>
      <x:c r="J3075" s="2" t="str"/>
      <x:c r="K3075" s="2" t="str"/>
      <x:c r="L3075" s="2" t="str"/>
      <x:c r="M3075" s="2" t="str"/>
      <x:c r="N3075" s="2" t="str"/>
      <x:c r="O3075" s="2" t="str"/>
      <x:c r="P3075" s="2" t="str">
        <x:v>Not reported / unavailable</x:v>
      </x:c>
      <x:c r="Q3075" s="2" t="str">
        <x:v>Loan recoveries</x:v>
      </x:c>
      <x:c r="R3075" s="2" t="str"/>
      <x:c r="S3075" s="2" t="str"/>
      <x:c r="T3075" s="2" t="str"/>
    </x:row>
    <x:row r="3076" ht="24" customHeight="1">
      <x:c r="C3076" s="2" t="str">
        <x:v>Historical Inputs!F3076</x:v>
      </x:c>
      <x:c r="D3076" s="2" t="str">
        <x:v>USB</x:v>
      </x:c>
      <x:c r="E3076" s="2" t="str">
        <x:v>FY2018</x:v>
      </x:c>
      <x:c r="F3076" s="2" t="str">
        <x:v>rwa</x:v>
      </x:c>
      <x:c r="G3076" s="2" t="str">
        <x:v>n.a.</x:v>
      </x:c>
      <x:c r="H3076" s="2" t="str">
        <x:v>USDm</x:v>
      </x:c>
      <x:c r="I3076" s="2" t="str">
        <x:v>2018-12-31</x:v>
      </x:c>
      <x:c r="J3076" s="2" t="str"/>
      <x:c r="K3076" s="2" t="str"/>
      <x:c r="L3076" s="2" t="str"/>
      <x:c r="M3076" s="2" t="str"/>
      <x:c r="N3076" s="2" t="str"/>
      <x:c r="O3076" s="2" t="str"/>
      <x:c r="P3076" s="2" t="str">
        <x:v>Not reported / unavailable</x:v>
      </x:c>
      <x:c r="Q3076" s="2" t="str">
        <x:v>Risk-weighted assets</x:v>
      </x:c>
      <x:c r="R3076" s="2" t="str"/>
      <x:c r="S3076" s="2" t="str"/>
      <x:c r="T3076" s="2" t="str"/>
    </x:row>
    <x:row r="3077" ht="24" customHeight="1">
      <x:c r="C3077" s="2" t="str">
        <x:v>Historical Inputs!F3077</x:v>
      </x:c>
      <x:c r="D3077" s="2" t="str">
        <x:v>USB</x:v>
      </x:c>
      <x:c r="E3077" s="2" t="str">
        <x:v>FY2018</x:v>
      </x:c>
      <x:c r="F3077" s="2" t="str">
        <x:v>cet1_reported</x:v>
      </x:c>
      <x:c r="G3077" s="2" t="str">
        <x:v>n.a.</x:v>
      </x:c>
      <x:c r="H3077" s="2" t="str">
        <x:v>%</x:v>
      </x:c>
      <x:c r="I3077" s="2" t="str">
        <x:v>2018-12-31</x:v>
      </x:c>
      <x:c r="J3077" s="2" t="str"/>
      <x:c r="K3077" s="2" t="str"/>
      <x:c r="L3077" s="2" t="str"/>
      <x:c r="M3077" s="2" t="str"/>
      <x:c r="N3077" s="2" t="str"/>
      <x:c r="O3077" s="2" t="str"/>
      <x:c r="P3077" s="2" t="str">
        <x:v>Not reported / unavailable</x:v>
      </x:c>
      <x:c r="Q3077" s="2" t="str">
        <x:v>Actual standardized CET1 ratio</x:v>
      </x:c>
      <x:c r="R3077" s="2" t="str"/>
      <x:c r="S3077" s="2" t="str"/>
      <x:c r="T3077" s="2" t="str"/>
    </x:row>
    <x:row r="3078" ht="24" customHeight="1">
      <x:c r="C3078" s="2" t="str">
        <x:v>Historical Inputs!F3078</x:v>
      </x:c>
      <x:c r="D3078" s="2" t="str">
        <x:v>USB</x:v>
      </x:c>
      <x:c r="E3078" s="2" t="str">
        <x:v>FY2018</x:v>
      </x:c>
      <x:c r="F3078" s="2" t="str">
        <x:v>nim_reported</x:v>
      </x:c>
      <x:c r="G3078" s="2" t="str">
        <x:v>n.a.</x:v>
      </x:c>
      <x:c r="H3078" s="2" t="str">
        <x:v>%</x:v>
      </x:c>
      <x:c r="I3078" s="2" t="str">
        <x:v>2018-12-31</x:v>
      </x:c>
      <x:c r="J3078" s="2" t="str"/>
      <x:c r="K3078" s="2" t="str"/>
      <x:c r="L3078" s="2" t="str"/>
      <x:c r="M3078" s="2" t="str"/>
      <x:c r="N3078" s="2" t="str"/>
      <x:c r="O3078" s="2" t="str"/>
      <x:c r="P3078" s="2" t="str">
        <x:v>Not reported / unavailable</x:v>
      </x:c>
      <x:c r="Q3078" s="2" t="str">
        <x:v>Issuer reported net interest margin</x:v>
      </x:c>
      <x:c r="R3078" s="2" t="str"/>
      <x:c r="S3078" s="2" t="str"/>
      <x:c r="T3078" s="2" t="str"/>
    </x:row>
    <x:row r="3079" ht="24" customHeight="1">
      <x:c r="C3079" s="2" t="str">
        <x:v>Historical Inputs!F3079</x:v>
      </x:c>
      <x:c r="D3079" s="2" t="str">
        <x:v>USB</x:v>
      </x:c>
      <x:c r="E3079" s="2" t="str">
        <x:v>FY2018</x:v>
      </x:c>
      <x:c r="F3079" s="2" t="str">
        <x:v>bvps_reported</x:v>
      </x:c>
      <x:c r="G3079" s="2" t="str">
        <x:v>n.a.</x:v>
      </x:c>
      <x:c r="H3079" s="2" t="str">
        <x:v>USD/share</x:v>
      </x:c>
      <x:c r="I3079" s="2" t="str">
        <x:v>2018-12-31</x:v>
      </x:c>
      <x:c r="J3079" s="2" t="str"/>
      <x:c r="K3079" s="2" t="str"/>
      <x:c r="L3079" s="2" t="str"/>
      <x:c r="M3079" s="2" t="str"/>
      <x:c r="N3079" s="2" t="str"/>
      <x:c r="O3079" s="2" t="str"/>
      <x:c r="P3079" s="2" t="str">
        <x:v>Not reported / unavailable</x:v>
      </x:c>
      <x:c r="Q3079" s="2" t="str">
        <x:v>Reported common book value per share</x:v>
      </x:c>
      <x:c r="R3079" s="2" t="str"/>
      <x:c r="S3079" s="2" t="str"/>
      <x:c r="T3079" s="2" t="str"/>
    </x:row>
    <x:row r="3080" ht="24" customHeight="1">
      <x:c r="C3080" s="2" t="str">
        <x:v>Historical Inputs!F3080</x:v>
      </x:c>
      <x:c r="D3080" s="2" t="str">
        <x:v>USB</x:v>
      </x:c>
      <x:c r="E3080" s="2" t="str">
        <x:v>FY2018</x:v>
      </x:c>
      <x:c r="F3080" s="2" t="str">
        <x:v>tbvps_reported</x:v>
      </x:c>
      <x:c r="G3080" s="2" t="str">
        <x:v>n.a.</x:v>
      </x:c>
      <x:c r="H3080" s="2" t="str">
        <x:v>USD/share</x:v>
      </x:c>
      <x:c r="I3080" s="2" t="str">
        <x:v>2018-12-31</x:v>
      </x:c>
      <x:c r="J3080" s="2" t="str"/>
      <x:c r="K3080" s="2" t="str"/>
      <x:c r="L3080" s="2" t="str"/>
      <x:c r="M3080" s="2" t="str"/>
      <x:c r="N3080" s="2" t="str"/>
      <x:c r="O3080" s="2" t="str"/>
      <x:c r="P3080" s="2" t="str">
        <x:v>Not reported / unavailable</x:v>
      </x:c>
      <x:c r="Q3080" s="2" t="str">
        <x:v>Reported tangible book value per share</x:v>
      </x:c>
      <x:c r="R3080" s="2" t="str"/>
      <x:c r="S3080" s="2" t="str"/>
      <x:c r="T3080" s="2" t="str"/>
    </x:row>
    <x:row r="3081" ht="24" customHeight="1">
      <x:c r="C3081" s="2" t="str">
        <x:v>Historical Inputs!F3081</x:v>
      </x:c>
      <x:c r="D3081" s="2" t="str">
        <x:v>USB</x:v>
      </x:c>
      <x:c r="E3081" s="2" t="str">
        <x:v>FY2018</x:v>
      </x:c>
      <x:c r="F3081" s="2" t="str">
        <x:v>tce_reported</x:v>
      </x:c>
      <x:c r="G3081" s="2" t="str">
        <x:v>n.a.</x:v>
      </x:c>
      <x:c r="H3081" s="2" t="str">
        <x:v>USDm</x:v>
      </x:c>
      <x:c r="I3081" s="2" t="str">
        <x:v>2018-12-31</x:v>
      </x:c>
      <x:c r="J3081" s="2" t="str"/>
      <x:c r="K3081" s="2" t="str"/>
      <x:c r="L3081" s="2" t="str"/>
      <x:c r="M3081" s="2" t="str"/>
      <x:c r="N3081" s="2" t="str"/>
      <x:c r="O3081" s="2" t="str"/>
      <x:c r="P3081" s="2" t="str">
        <x:v>Not reported / unavailable</x:v>
      </x:c>
      <x:c r="Q3081" s="2" t="str">
        <x:v>Reported tangible common equity</x:v>
      </x:c>
      <x:c r="R3081" s="2" t="str"/>
      <x:c r="S3081" s="2" t="str"/>
      <x:c r="T3081" s="2" t="str"/>
    </x:row>
    <x:row r="3082" ht="24" customHeight="1">
      <x:c r="C3082" s="2" t="str">
        <x:v>Historical Inputs!F3082</x:v>
      </x:c>
      <x:c r="D3082" s="2" t="str">
        <x:v>USB</x:v>
      </x:c>
      <x:c r="E3082" s="2" t="str">
        <x:v>FY2019</x:v>
      </x:c>
      <x:c r="F3082" s="2" t="str">
        <x:v>assets</x:v>
      </x:c>
      <x:c r="G3082" s="2" t="n">
        <x:v>495426</x:v>
      </x:c>
      <x:c r="H3082" s="2" t="str">
        <x:v>USD</x:v>
      </x:c>
      <x:c r="I3082" s="2" t="str">
        <x:v>2019-12-31</x:v>
      </x:c>
      <x:c r="J3082" s="2" t="str">
        <x:v>2021-02-23</x:v>
      </x:c>
      <x:c r="K3082" s="2" t="str">
        <x:v>0001193125-21-052547</x:v>
      </x:c>
      <x:c r="L3082" s="2" t="str">
        <x:v>data/raw/filings/USB_0001193125-21-052547_d14650d10k.htm</x:v>
      </x:c>
      <x:c r="M3082" s="2" t="str">
        <x:v>https://www.sec.gov/Archives/edgar/data/36104/000119312521052547/d14650d10k.htm</x:v>
      </x:c>
      <x:c r="N3082" s="2" t="str"/>
      <x:c r="O3082" s="2" t="str"/>
      <x:c r="P3082" s="2" t="str">
        <x:v>Structured source retained; exact visible anchor requires review</x:v>
      </x:c>
      <x:c r="Q3082" s="2" t="str">
        <x:v>Assets</x:v>
      </x:c>
      <x:c r="R3082" s="2" t="str"/>
      <x:c r="S3082" s="2" t="str"/>
      <x:c r="T3082" s="2" t="str"/>
    </x:row>
    <x:row r="3083" ht="24" customHeight="1">
      <x:c r="C3083" s="2" t="str">
        <x:v>Historical Inputs!F3083</x:v>
      </x:c>
      <x:c r="D3083" s="2" t="str">
        <x:v>USB</x:v>
      </x:c>
      <x:c r="E3083" s="2" t="str">
        <x:v>FY2019</x:v>
      </x:c>
      <x:c r="F3083" s="2" t="str">
        <x:v>liabilities</x:v>
      </x:c>
      <x:c r="G3083" s="2" t="n">
        <x:v>442943</x:v>
      </x:c>
      <x:c r="H3083" s="2" t="str">
        <x:v>USD</x:v>
      </x:c>
      <x:c r="I3083" s="2" t="str">
        <x:v>2019-12-31</x:v>
      </x:c>
      <x:c r="J3083" s="2" t="str">
        <x:v>2021-02-23</x:v>
      </x:c>
      <x:c r="K3083" s="2" t="str">
        <x:v>0001193125-21-052547</x:v>
      </x:c>
      <x:c r="L3083" s="2" t="str">
        <x:v>data/raw/filings/USB_0001193125-21-052547_d14650d10k.htm</x:v>
      </x:c>
      <x:c r="M3083" s="2" t="str">
        <x:v>https://www.sec.gov/Archives/edgar/data/36104/000119312521052547/d14650d10k.htm</x:v>
      </x:c>
      <x:c r="N3083" s="2" t="str"/>
      <x:c r="O3083" s="2" t="str"/>
      <x:c r="P3083" s="2" t="str">
        <x:v>Structured source retained; exact visible anchor requires review</x:v>
      </x:c>
      <x:c r="Q3083" s="2" t="str">
        <x:v>Liabilities</x:v>
      </x:c>
      <x:c r="R3083" s="2" t="str"/>
      <x:c r="S3083" s="2" t="str"/>
      <x:c r="T3083" s="2" t="str"/>
    </x:row>
    <x:row r="3084" ht="24" customHeight="1">
      <x:c r="C3084" s="2" t="str">
        <x:v>Historical Inputs!F3084</x:v>
      </x:c>
      <x:c r="D3084" s="2" t="str">
        <x:v>USB</x:v>
      </x:c>
      <x:c r="E3084" s="2" t="str">
        <x:v>FY2019</x:v>
      </x:c>
      <x:c r="F3084" s="2" t="str">
        <x:v>equity</x:v>
      </x:c>
      <x:c r="G3084" s="2" t="n">
        <x:v>51853</x:v>
      </x:c>
      <x:c r="H3084" s="2" t="str">
        <x:v>USD</x:v>
      </x:c>
      <x:c r="I3084" s="2" t="str">
        <x:v>2019-12-31</x:v>
      </x:c>
      <x:c r="J3084" s="2" t="str">
        <x:v>2021-02-23</x:v>
      </x:c>
      <x:c r="K3084" s="2" t="str">
        <x:v>0001193125-21-052547</x:v>
      </x:c>
      <x:c r="L3084" s="2" t="str">
        <x:v>data/raw/filings/USB_0001193125-21-052547_d14650d10k.htm</x:v>
      </x:c>
      <x:c r="M3084" s="2" t="str">
        <x:v>https://www.sec.gov/Archives/edgar/data/36104/000119312521052547/d14650d10k.htm</x:v>
      </x:c>
      <x:c r="N3084" s="2" t="str"/>
      <x:c r="O3084" s="2" t="str"/>
      <x:c r="P3084" s="2" t="str">
        <x:v>Structured source retained; exact visible anchor requires review</x:v>
      </x:c>
      <x:c r="Q3084" s="2" t="str">
        <x:v>Stockholders' Equity Attributable to Parent</x:v>
      </x:c>
      <x:c r="R3084" s="2" t="str"/>
      <x:c r="S3084" s="2" t="str"/>
      <x:c r="T3084" s="2" t="str"/>
    </x:row>
    <x:row r="3085" ht="24" customHeight="1">
      <x:c r="C3085" s="2" t="str">
        <x:v>Historical Inputs!F3085</x:v>
      </x:c>
      <x:c r="D3085" s="2" t="str">
        <x:v>USB</x:v>
      </x:c>
      <x:c r="E3085" s="2" t="str">
        <x:v>FY2019</x:v>
      </x:c>
      <x:c r="F3085" s="2" t="str">
        <x:v>preferred</x:v>
      </x:c>
      <x:c r="G3085" s="2" t="n">
        <x:v>5984</x:v>
      </x:c>
      <x:c r="H3085" s="2" t="str">
        <x:v>USD</x:v>
      </x:c>
      <x:c r="I3085" s="2" t="str">
        <x:v>2019-12-31</x:v>
      </x:c>
      <x:c r="J3085" s="2" t="str">
        <x:v>2021-02-23</x:v>
      </x:c>
      <x:c r="K3085" s="2" t="str">
        <x:v>0001193125-21-052547</x:v>
      </x:c>
      <x:c r="L3085" s="2" t="str">
        <x:v>data/raw/filings/USB_0001193125-21-052547_d14650d10k.htm</x:v>
      </x:c>
      <x:c r="M3085" s="2" t="str">
        <x:v>https://www.sec.gov/Archives/edgar/data/36104/000119312521052547/d14650d10k.htm</x:v>
      </x:c>
      <x:c r="N3085" s="2" t="str"/>
      <x:c r="O3085" s="2" t="str"/>
      <x:c r="P3085" s="2" t="str">
        <x:v>Structured source retained; exact visible anchor requires review</x:v>
      </x:c>
      <x:c r="Q3085" s="2" t="str">
        <x:v>Preferred Stock, Including Additional Paid in Capital, Net of Discount</x:v>
      </x:c>
      <x:c r="R3085" s="2" t="str"/>
      <x:c r="S3085" s="2" t="str"/>
      <x:c r="T3085" s="2" t="str"/>
    </x:row>
    <x:row r="3086" ht="24" customHeight="1">
      <x:c r="C3086" s="2" t="str">
        <x:v>Historical Inputs!F3086</x:v>
      </x:c>
      <x:c r="D3086" s="2" t="str">
        <x:v>USB</x:v>
      </x:c>
      <x:c r="E3086" s="2" t="str">
        <x:v>FY2019</x:v>
      </x:c>
      <x:c r="F3086" s="2" t="str">
        <x:v>common_equity_reported</x:v>
      </x:c>
      <x:c r="G3086" s="2" t="str">
        <x:v>n.a.</x:v>
      </x:c>
      <x:c r="H3086" s="2" t="str">
        <x:v>USDm</x:v>
      </x:c>
      <x:c r="I3086" s="2" t="str">
        <x:v>2019-12-31</x:v>
      </x:c>
      <x:c r="J3086" s="2" t="str"/>
      <x:c r="K3086" s="2" t="str"/>
      <x:c r="L3086" s="2" t="str"/>
      <x:c r="M3086" s="2" t="str"/>
      <x:c r="N3086" s="2" t="str"/>
      <x:c r="O3086" s="2" t="str"/>
      <x:c r="P3086" s="2" t="str">
        <x:v>Not reported / unavailable</x:v>
      </x:c>
      <x:c r="Q3086" s="2" t="str">
        <x:v>Reported common shareholders equity</x:v>
      </x:c>
      <x:c r="R3086" s="2" t="str"/>
      <x:c r="S3086" s="2" t="str"/>
      <x:c r="T3086" s="2" t="str"/>
    </x:row>
    <x:row r="3087" ht="24" customHeight="1">
      <x:c r="C3087" s="2" t="str">
        <x:v>Historical Inputs!F3087</x:v>
      </x:c>
      <x:c r="D3087" s="2" t="str">
        <x:v>USB</x:v>
      </x:c>
      <x:c r="E3087" s="2" t="str">
        <x:v>FY2019</x:v>
      </x:c>
      <x:c r="F3087" s="2" t="str">
        <x:v>goodwill</x:v>
      </x:c>
      <x:c r="G3087" s="2" t="n">
        <x:v>9655</x:v>
      </x:c>
      <x:c r="H3087" s="2" t="str">
        <x:v>USD</x:v>
      </x:c>
      <x:c r="I3087" s="2" t="str">
        <x:v>2019-12-31</x:v>
      </x:c>
      <x:c r="J3087" s="2" t="str">
        <x:v>2023-02-27</x:v>
      </x:c>
      <x:c r="K3087" s="2" t="str">
        <x:v>0001193125-23-050691</x:v>
      </x:c>
      <x:c r="L3087" s="2" t="str">
        <x:v>data/raw/filings/USB_0001193125-23-050691_d410791d10k.htm</x:v>
      </x:c>
      <x:c r="M3087" s="2" t="str">
        <x:v>https://www.sec.gov/Archives/edgar/data/36104/000119312523050691/d410791d10k.htm</x:v>
      </x:c>
      <x:c r="N3087" s="2" t="str"/>
      <x:c r="O3087" s="2" t="str"/>
      <x:c r="P3087" s="2" t="str">
        <x:v>Structured source retained; exact visible anchor requires review</x:v>
      </x:c>
      <x:c r="Q3087" s="2" t="str">
        <x:v>Goodwill</x:v>
      </x:c>
      <x:c r="R3087" s="2" t="str"/>
      <x:c r="S3087" s="2" t="str"/>
      <x:c r="T3087" s="2" t="str"/>
    </x:row>
    <x:row r="3088" ht="24" customHeight="1">
      <x:c r="C3088" s="2" t="str">
        <x:v>Historical Inputs!F3088</x:v>
      </x:c>
      <x:c r="D3088" s="2" t="str">
        <x:v>USB</x:v>
      </x:c>
      <x:c r="E3088" s="2" t="str">
        <x:v>FY2019</x:v>
      </x:c>
      <x:c r="F3088" s="2" t="str">
        <x:v>intangibles</x:v>
      </x:c>
      <x:c r="G3088" s="2" t="n">
        <x:v>3223</x:v>
      </x:c>
      <x:c r="H3088" s="2" t="str">
        <x:v>USD</x:v>
      </x:c>
      <x:c r="I3088" s="2" t="str">
        <x:v>2019-12-31</x:v>
      </x:c>
      <x:c r="J3088" s="2" t="str">
        <x:v>2021-02-23</x:v>
      </x:c>
      <x:c r="K3088" s="2" t="str">
        <x:v>0001193125-21-052547</x:v>
      </x:c>
      <x:c r="L3088" s="2" t="str">
        <x:v>data/raw/filings/USB_0001193125-21-052547_d14650d10k.htm</x:v>
      </x:c>
      <x:c r="M3088" s="2" t="str">
        <x:v>https://www.sec.gov/Archives/edgar/data/36104/000119312521052547/d14650d10k.htm</x:v>
      </x:c>
      <x:c r="N3088" s="2" t="str"/>
      <x:c r="O3088" s="2" t="str"/>
      <x:c r="P3088" s="2" t="str">
        <x:v>Structured source retained; exact visible anchor requires review</x:v>
      </x:c>
      <x:c r="Q3088" s="2" t="str">
        <x:v>Intangible Assets, Net (Excluding Goodwill)</x:v>
      </x:c>
      <x:c r="R3088" s="2" t="str"/>
      <x:c r="S3088" s="2" t="str"/>
      <x:c r="T3088" s="2" t="str"/>
    </x:row>
    <x:row r="3089" ht="24" customHeight="1">
      <x:c r="C3089" s="2" t="str">
        <x:v>Historical Inputs!F3089</x:v>
      </x:c>
      <x:c r="D3089" s="2" t="str">
        <x:v>USB</x:v>
      </x:c>
      <x:c r="E3089" s="2" t="str">
        <x:v>FY2019</x:v>
      </x:c>
      <x:c r="F3089" s="2" t="str">
        <x:v>intangibles_total</x:v>
      </x:c>
      <x:c r="G3089" s="2" t="str">
        <x:v>n.a.</x:v>
      </x:c>
      <x:c r="H3089" s="2" t="str">
        <x:v>USDm</x:v>
      </x:c>
      <x:c r="I3089" s="2" t="str">
        <x:v>2019-12-31</x:v>
      </x:c>
      <x:c r="J3089" s="2" t="str"/>
      <x:c r="K3089" s="2" t="str"/>
      <x:c r="L3089" s="2" t="str"/>
      <x:c r="M3089" s="2" t="str"/>
      <x:c r="N3089" s="2" t="str"/>
      <x:c r="O3089" s="2" t="str"/>
      <x:c r="P3089" s="2" t="str">
        <x:v>Not reported / unavailable</x:v>
      </x:c>
      <x:c r="Q3089" s="2" t="str">
        <x:v>Reported goodwill and intangible assets combined</x:v>
      </x:c>
      <x:c r="R3089" s="2" t="str"/>
      <x:c r="S3089" s="2" t="str"/>
      <x:c r="T3089" s="2" t="str"/>
    </x:row>
    <x:row r="3090" ht="24" customHeight="1">
      <x:c r="C3090" s="2" t="str">
        <x:v>Historical Inputs!F3090</x:v>
      </x:c>
      <x:c r="D3090" s="2" t="str">
        <x:v>USB</x:v>
      </x:c>
      <x:c r="E3090" s="2" t="str">
        <x:v>FY2019</x:v>
      </x:c>
      <x:c r="F3090" s="2" t="str">
        <x:v>shares_end</x:v>
      </x:c>
      <x:c r="G3090" s="2" t="n">
        <x:v>1500</x:v>
      </x:c>
      <x:c r="H3090" s="2" t="str">
        <x:v>shares</x:v>
      </x:c>
      <x:c r="I3090" s="2" t="str">
        <x:v>2019-12-31</x:v>
      </x:c>
      <x:c r="J3090" s="2" t="str">
        <x:v>2021-02-23</x:v>
      </x:c>
      <x:c r="K3090" s="2" t="str">
        <x:v>0001193125-21-052547</x:v>
      </x:c>
      <x:c r="L3090" s="2" t="str">
        <x:v>data/raw/filings/USB_0001193125-21-052547_d14650d10k.htm</x:v>
      </x:c>
      <x:c r="M3090" s="2" t="str">
        <x:v>https://www.sec.gov/Archives/edgar/data/36104/000119312521052547/d14650d10k.htm</x:v>
      </x:c>
      <x:c r="N3090" s="2" t="str"/>
      <x:c r="O3090" s="2" t="str"/>
      <x:c r="P3090" s="2" t="str">
        <x:v>Structured source retained; exact visible anchor requires review</x:v>
      </x:c>
      <x:c r="Q3090" s="2" t="str">
        <x:v>Common Stock, Shares, Outstanding</x:v>
      </x:c>
      <x:c r="R3090" s="2" t="str"/>
      <x:c r="S3090" s="2" t="str"/>
      <x:c r="T3090" s="2" t="str"/>
    </x:row>
    <x:row r="3091" ht="24" customHeight="1">
      <x:c r="C3091" s="2" t="str">
        <x:v>Historical Inputs!F3091</x:v>
      </x:c>
      <x:c r="D3091" s="2" t="str">
        <x:v>USB</x:v>
      </x:c>
      <x:c r="E3091" s="2" t="str">
        <x:v>FY2019</x:v>
      </x:c>
      <x:c r="F3091" s="2" t="str">
        <x:v>shares_issued</x:v>
      </x:c>
      <x:c r="G3091" s="2" t="n">
        <x:v>2125.725742</x:v>
      </x:c>
      <x:c r="H3091" s="2" t="str">
        <x:v>shares</x:v>
      </x:c>
      <x:c r="I3091" s="2" t="str">
        <x:v>2019-12-31</x:v>
      </x:c>
      <x:c r="J3091" s="2" t="str">
        <x:v>2021-02-23</x:v>
      </x:c>
      <x:c r="K3091" s="2" t="str">
        <x:v>0001193125-21-052547</x:v>
      </x:c>
      <x:c r="L3091" s="2" t="str">
        <x:v>data/raw/filings/USB_0001193125-21-052547_d14650d10k.htm</x:v>
      </x:c>
      <x:c r="M3091" s="2" t="str">
        <x:v>https://www.sec.gov/Archives/edgar/data/36104/000119312521052547/d14650d10k.htm</x:v>
      </x:c>
      <x:c r="N3091" s="2" t="str"/>
      <x:c r="O3091" s="2" t="str"/>
      <x:c r="P3091" s="2" t="str">
        <x:v>Structured source retained; exact visible anchor requires review</x:v>
      </x:c>
      <x:c r="Q3091" s="2" t="str">
        <x:v>Common Stock, Shares, Issued</x:v>
      </x:c>
      <x:c r="R3091" s="2" t="str"/>
      <x:c r="S3091" s="2" t="str"/>
      <x:c r="T3091" s="2" t="str"/>
    </x:row>
    <x:row r="3092" ht="24" customHeight="1">
      <x:c r="C3092" s="2" t="str">
        <x:v>Historical Inputs!F3092</x:v>
      </x:c>
      <x:c r="D3092" s="2" t="str">
        <x:v>USB</x:v>
      </x:c>
      <x:c r="E3092" s="2" t="str">
        <x:v>FY2019</x:v>
      </x:c>
      <x:c r="F3092" s="2" t="str">
        <x:v>shares_treasury</x:v>
      </x:c>
      <x:c r="G3092" s="2" t="n">
        <x:v>591.570506</x:v>
      </x:c>
      <x:c r="H3092" s="2" t="str">
        <x:v>shares</x:v>
      </x:c>
      <x:c r="I3092" s="2" t="str">
        <x:v>2019-12-31</x:v>
      </x:c>
      <x:c r="J3092" s="2" t="str">
        <x:v>2021-02-23</x:v>
      </x:c>
      <x:c r="K3092" s="2" t="str">
        <x:v>0001193125-21-052547</x:v>
      </x:c>
      <x:c r="L3092" s="2" t="str">
        <x:v>data/raw/filings/USB_0001193125-21-052547_d14650d10k.htm</x:v>
      </x:c>
      <x:c r="M3092" s="2" t="str">
        <x:v>https://www.sec.gov/Archives/edgar/data/36104/000119312521052547/d14650d10k.htm</x:v>
      </x:c>
      <x:c r="N3092" s="2" t="str"/>
      <x:c r="O3092" s="2" t="str"/>
      <x:c r="P3092" s="2" t="str">
        <x:v>Structured source retained; exact visible anchor requires review</x:v>
      </x:c>
      <x:c r="Q3092" s="2" t="str">
        <x:v>Treasury Stock, Common, Shares</x:v>
      </x:c>
      <x:c r="R3092" s="2" t="str"/>
      <x:c r="S3092" s="2" t="str"/>
      <x:c r="T3092" s="2" t="str"/>
    </x:row>
    <x:row r="3093" ht="24" customHeight="1">
      <x:c r="C3093" s="2" t="str">
        <x:v>Historical Inputs!F3093</x:v>
      </x:c>
      <x:c r="D3093" s="2" t="str">
        <x:v>USB</x:v>
      </x:c>
      <x:c r="E3093" s="2" t="str">
        <x:v>FY2019</x:v>
      </x:c>
      <x:c r="F3093" s="2" t="str">
        <x:v>deposits</x:v>
      </x:c>
      <x:c r="G3093" s="2" t="n">
        <x:v>361916</x:v>
      </x:c>
      <x:c r="H3093" s="2" t="str">
        <x:v>USD</x:v>
      </x:c>
      <x:c r="I3093" s="2" t="str">
        <x:v>2019-12-31</x:v>
      </x:c>
      <x:c r="J3093" s="2" t="str">
        <x:v>2021-02-23</x:v>
      </x:c>
      <x:c r="K3093" s="2" t="str">
        <x:v>0001193125-21-052547</x:v>
      </x:c>
      <x:c r="L3093" s="2" t="str">
        <x:v>data/raw/filings/USB_0001193125-21-052547_d14650d10k.htm</x:v>
      </x:c>
      <x:c r="M3093" s="2" t="str">
        <x:v>https://www.sec.gov/Archives/edgar/data/36104/000119312521052547/d14650d10k.htm</x:v>
      </x:c>
      <x:c r="N3093" s="2" t="str"/>
      <x:c r="O3093" s="2" t="str"/>
      <x:c r="P3093" s="2" t="str">
        <x:v>Structured source retained; exact visible anchor requires review</x:v>
      </x:c>
      <x:c r="Q3093" s="2" t="str">
        <x:v>Deposits</x:v>
      </x:c>
      <x:c r="R3093" s="2" t="str"/>
      <x:c r="S3093" s="2" t="str"/>
      <x:c r="T3093" s="2" t="str"/>
    </x:row>
    <x:row r="3094" ht="24" customHeight="1">
      <x:c r="C3094" s="2" t="str">
        <x:v>Historical Inputs!F3094</x:v>
      </x:c>
      <x:c r="D3094" s="2" t="str">
        <x:v>USB</x:v>
      </x:c>
      <x:c r="E3094" s="2" t="str">
        <x:v>FY2019</x:v>
      </x:c>
      <x:c r="F3094" s="2" t="str">
        <x:v>loans_gross</x:v>
      </x:c>
      <x:c r="G3094" s="2" t="n">
        <x:v>296102</x:v>
      </x:c>
      <x:c r="H3094" s="2" t="str">
        <x:v>USD</x:v>
      </x:c>
      <x:c r="I3094" s="2" t="str">
        <x:v>2019-12-31</x:v>
      </x:c>
      <x:c r="J3094" s="2" t="str">
        <x:v>2020-05-07</x:v>
      </x:c>
      <x:c r="K3094" s="2" t="str">
        <x:v>0001193125-20-136359</x:v>
      </x:c>
      <x:c r="L3094" s="2" t="str">
        <x:v>data/raw/sec/USB_companyfacts.json</x:v>
      </x:c>
      <x:c r="M3094" s="2" t="str">
        <x:v>https://data.sec.gov/api/xbrl/companyfacts/CIK0000036104.json</x:v>
      </x:c>
      <x:c r="N3094" s="2" t="str"/>
      <x:c r="O3094" s="2" t="str"/>
      <x:c r="P3094" s="2" t="str">
        <x:v>Structured fact retained</x:v>
      </x:c>
      <x:c r="Q3094" s="2" t="str">
        <x:v>Loans and Leases Receivable, Net of Deferred Income</x:v>
      </x:c>
      <x:c r="R3094" s="2" t="str"/>
      <x:c r="S3094" s="2" t="str"/>
      <x:c r="T3094" s="2" t="str"/>
    </x:row>
    <x:row r="3095" ht="24" customHeight="1">
      <x:c r="C3095" s="2" t="str">
        <x:v>Historical Inputs!F3095</x:v>
      </x:c>
      <x:c r="D3095" s="2" t="str">
        <x:v>USB</x:v>
      </x:c>
      <x:c r="E3095" s="2" t="str">
        <x:v>FY2019</x:v>
      </x:c>
      <x:c r="F3095" s="2" t="str">
        <x:v>loans_net</x:v>
      </x:c>
      <x:c r="G3095" s="2" t="n">
        <x:v>292082</x:v>
      </x:c>
      <x:c r="H3095" s="2" t="str">
        <x:v>USD</x:v>
      </x:c>
      <x:c r="I3095" s="2" t="str">
        <x:v>2019-12-31</x:v>
      </x:c>
      <x:c r="J3095" s="2" t="str">
        <x:v>2021-02-23</x:v>
      </x:c>
      <x:c r="K3095" s="2" t="str">
        <x:v>0001193125-21-052547</x:v>
      </x:c>
      <x:c r="L3095" s="2" t="str">
        <x:v>data/raw/filings/USB_0001193125-21-052547_d14650d10k.htm</x:v>
      </x:c>
      <x:c r="M3095" s="2" t="str">
        <x:v>https://www.sec.gov/Archives/edgar/data/36104/000119312521052547/d14650d10k.htm</x:v>
      </x:c>
      <x:c r="N3095" s="2" t="str"/>
      <x:c r="O3095" s="2" t="str"/>
      <x:c r="P3095" s="2" t="str">
        <x:v>Structured source retained; exact visible anchor requires review</x:v>
      </x:c>
      <x:c r="Q3095" s="2" t="str">
        <x:v>Loans and Leases Receivable, Net Amount</x:v>
      </x:c>
      <x:c r="R3095" s="2" t="str"/>
      <x:c r="S3095" s="2" t="str"/>
      <x:c r="T3095" s="2" t="str"/>
    </x:row>
    <x:row r="3096" ht="24" customHeight="1">
      <x:c r="C3096" s="2" t="str">
        <x:v>Historical Inputs!F3096</x:v>
      </x:c>
      <x:c r="D3096" s="2" t="str">
        <x:v>USB</x:v>
      </x:c>
      <x:c r="E3096" s="2" t="str">
        <x:v>FY2019</x:v>
      </x:c>
      <x:c r="F3096" s="2" t="str">
        <x:v>allowance</x:v>
      </x:c>
      <x:c r="G3096" s="2" t="n">
        <x:v>4491</x:v>
      </x:c>
      <x:c r="H3096" s="2" t="str">
        <x:v>USD</x:v>
      </x:c>
      <x:c r="I3096" s="2" t="str">
        <x:v>2019-12-31</x:v>
      </x:c>
      <x:c r="J3096" s="2" t="str">
        <x:v>2023-02-27</x:v>
      </x:c>
      <x:c r="K3096" s="2" t="str">
        <x:v>0001193125-23-050691</x:v>
      </x:c>
      <x:c r="L3096" s="2" t="str">
        <x:v>data/raw/filings/USB_0001193125-23-050691_d410791d10k.htm</x:v>
      </x:c>
      <x:c r="M3096" s="2" t="str">
        <x:v>https://www.sec.gov/Archives/edgar/data/36104/000119312523050691/d410791d10k.htm</x:v>
      </x:c>
      <x:c r="N3096" s="2" t="str"/>
      <x:c r="O3096" s="2" t="str"/>
      <x:c r="P3096" s="2" t="str">
        <x:v>Structured source retained; exact visible anchor requires review</x:v>
      </x:c>
      <x:c r="Q3096" s="2" t="str">
        <x:v>Financing Receivable, Allowance for Credit Loss</x:v>
      </x:c>
      <x:c r="R3096" s="2" t="str"/>
      <x:c r="S3096" s="2" t="str"/>
      <x:c r="T3096" s="2" t="str"/>
    </x:row>
    <x:row r="3097" ht="24" customHeight="1">
      <x:c r="C3097" s="2" t="str">
        <x:v>Historical Inputs!F3097</x:v>
      </x:c>
      <x:c r="D3097" s="2" t="str">
        <x:v>USB</x:v>
      </x:c>
      <x:c r="E3097" s="2" t="str">
        <x:v>FY2019</x:v>
      </x:c>
      <x:c r="F3097" s="2" t="str">
        <x:v>nonaccrual</x:v>
      </x:c>
      <x:c r="G3097" s="2" t="str">
        <x:v>n.a.</x:v>
      </x:c>
      <x:c r="H3097" s="2" t="str">
        <x:v>USDm</x:v>
      </x:c>
      <x:c r="I3097" s="2" t="str">
        <x:v>2019-12-31</x:v>
      </x:c>
      <x:c r="J3097" s="2" t="str"/>
      <x:c r="K3097" s="2" t="str"/>
      <x:c r="L3097" s="2" t="str"/>
      <x:c r="M3097" s="2" t="str"/>
      <x:c r="N3097" s="2" t="str"/>
      <x:c r="O3097" s="2" t="str"/>
      <x:c r="P3097" s="2" t="str">
        <x:v>Not reported / unavailable</x:v>
      </x:c>
      <x:c r="Q3097" s="2" t="str">
        <x:v>Nonaccrual</x:v>
      </x:c>
      <x:c r="R3097" s="2" t="str"/>
      <x:c r="S3097" s="2" t="str"/>
      <x:c r="T3097" s="2" t="str"/>
    </x:row>
    <x:row r="3098" ht="24" customHeight="1">
      <x:c r="C3098" s="2" t="str">
        <x:v>Historical Inputs!F3098</x:v>
      </x:c>
      <x:c r="D3098" s="2" t="str">
        <x:v>USB</x:v>
      </x:c>
      <x:c r="E3098" s="2" t="str">
        <x:v>FY2019</x:v>
      </x:c>
      <x:c r="F3098" s="2" t="str">
        <x:v>cash</x:v>
      </x:c>
      <x:c r="G3098" s="2" t="str">
        <x:v>n.a.</x:v>
      </x:c>
      <x:c r="H3098" s="2" t="str">
        <x:v>USDm</x:v>
      </x:c>
      <x:c r="I3098" s="2" t="str">
        <x:v>2019-12-31</x:v>
      </x:c>
      <x:c r="J3098" s="2" t="str"/>
      <x:c r="K3098" s="2" t="str"/>
      <x:c r="L3098" s="2" t="str"/>
      <x:c r="M3098" s="2" t="str"/>
      <x:c r="N3098" s="2" t="str"/>
      <x:c r="O3098" s="2" t="str"/>
      <x:c r="P3098" s="2" t="str">
        <x:v>Not reported / unavailable</x:v>
      </x:c>
      <x:c r="Q3098" s="2" t="str">
        <x:v>Cash</x:v>
      </x:c>
      <x:c r="R3098" s="2" t="str"/>
      <x:c r="S3098" s="2" t="str"/>
      <x:c r="T3098" s="2" t="str"/>
    </x:row>
    <x:row r="3099" ht="24" customHeight="1">
      <x:c r="C3099" s="2" t="str">
        <x:v>Historical Inputs!F3099</x:v>
      </x:c>
      <x:c r="D3099" s="2" t="str">
        <x:v>USB</x:v>
      </x:c>
      <x:c r="E3099" s="2" t="str">
        <x:v>FY2019</x:v>
      </x:c>
      <x:c r="F3099" s="2" t="str">
        <x:v>aoci</x:v>
      </x:c>
      <x:c r="G3099" s="2" t="n">
        <x:v>-1373</x:v>
      </x:c>
      <x:c r="H3099" s="2" t="str">
        <x:v>USD</x:v>
      </x:c>
      <x:c r="I3099" s="2" t="str">
        <x:v>2019-12-31</x:v>
      </x:c>
      <x:c r="J3099" s="2" t="str">
        <x:v>2023-02-27</x:v>
      </x:c>
      <x:c r="K3099" s="2" t="str">
        <x:v>0001193125-23-050691</x:v>
      </x:c>
      <x:c r="L3099" s="2" t="str">
        <x:v>data/raw/filings/USB_0001193125-23-050691_d410791d10k.htm</x:v>
      </x:c>
      <x:c r="M3099" s="2" t="str">
        <x:v>https://www.sec.gov/Archives/edgar/data/36104/000119312523050691/d410791d10k.htm</x:v>
      </x:c>
      <x:c r="N3099" s="2" t="str"/>
      <x:c r="O3099" s="2" t="str"/>
      <x:c r="P3099" s="2" t="str">
        <x:v>Structured source retained; exact visible anchor requires review</x:v>
      </x:c>
      <x:c r="Q3099" s="2" t="str">
        <x:v>Accumulated Other Comprehensive Income (Loss), Net of Tax</x:v>
      </x:c>
      <x:c r="R3099" s="2" t="str"/>
      <x:c r="S3099" s="2" t="str"/>
      <x:c r="T3099" s="2" t="str"/>
    </x:row>
    <x:row r="3100" ht="24" customHeight="1">
      <x:c r="C3100" s="2" t="str">
        <x:v>Historical Inputs!F3100</x:v>
      </x:c>
      <x:c r="D3100" s="2" t="str">
        <x:v>USB</x:v>
      </x:c>
      <x:c r="E3100" s="2" t="str">
        <x:v>FY2019</x:v>
      </x:c>
      <x:c r="F3100" s="2" t="str">
        <x:v>nii</x:v>
      </x:c>
      <x:c r="G3100" s="2" t="n">
        <x:v>13052</x:v>
      </x:c>
      <x:c r="H3100" s="2" t="str">
        <x:v>USD</x:v>
      </x:c>
      <x:c r="I3100" s="2" t="str">
        <x:v>2019-12-31</x:v>
      </x:c>
      <x:c r="J3100" s="2" t="str">
        <x:v>2022-02-22</x:v>
      </x:c>
      <x:c r="K3100" s="2" t="str">
        <x:v>0001193125-22-048709</x:v>
      </x:c>
      <x:c r="L3100" s="2" t="str">
        <x:v>data/raw/filings/USB_0001193125-22-048709_d256232d10k.htm</x:v>
      </x:c>
      <x:c r="M3100" s="2" t="str">
        <x:v>https://www.sec.gov/Archives/edgar/data/36104/000119312522048709/d256232d10k.htm</x:v>
      </x:c>
      <x:c r="N3100" s="2" t="str"/>
      <x:c r="O3100" s="2" t="str"/>
      <x:c r="P3100" s="2" t="str">
        <x:v>Structured source retained; exact visible anchor requires review</x:v>
      </x:c>
      <x:c r="Q3100" s="2" t="str">
        <x:v>Interest Income (Expense), Net</x:v>
      </x:c>
      <x:c r="R3100" s="2" t="str"/>
      <x:c r="S3100" s="2" t="str"/>
      <x:c r="T3100" s="2" t="str"/>
    </x:row>
    <x:row r="3101" ht="24" customHeight="1">
      <x:c r="C3101" s="2" t="str">
        <x:v>Historical Inputs!F3101</x:v>
      </x:c>
      <x:c r="D3101" s="2" t="str">
        <x:v>USB</x:v>
      </x:c>
      <x:c r="E3101" s="2" t="str">
        <x:v>FY2019</x:v>
      </x:c>
      <x:c r="F3101" s="2" t="str">
        <x:v>noninterest_income</x:v>
      </x:c>
      <x:c r="G3101" s="2" t="n">
        <x:v>9831</x:v>
      </x:c>
      <x:c r="H3101" s="2" t="str">
        <x:v>USD</x:v>
      </x:c>
      <x:c r="I3101" s="2" t="str">
        <x:v>2019-12-31</x:v>
      </x:c>
      <x:c r="J3101" s="2" t="str">
        <x:v>2022-02-22</x:v>
      </x:c>
      <x:c r="K3101" s="2" t="str">
        <x:v>0001193125-22-048709</x:v>
      </x:c>
      <x:c r="L3101" s="2" t="str">
        <x:v>data/raw/filings/USB_0001193125-22-048709_d256232d10k.htm</x:v>
      </x:c>
      <x:c r="M3101" s="2" t="str">
        <x:v>https://www.sec.gov/Archives/edgar/data/36104/000119312522048709/d256232d10k.htm</x:v>
      </x:c>
      <x:c r="N3101" s="2" t="str"/>
      <x:c r="O3101" s="2" t="str"/>
      <x:c r="P3101" s="2" t="str">
        <x:v>Structured source retained; exact visible anchor requires review</x:v>
      </x:c>
      <x:c r="Q3101" s="2" t="str">
        <x:v>Noninterest Income</x:v>
      </x:c>
      <x:c r="R3101" s="2" t="str"/>
      <x:c r="S3101" s="2" t="str"/>
      <x:c r="T3101" s="2" t="str"/>
    </x:row>
    <x:row r="3102" ht="24" customHeight="1">
      <x:c r="C3102" s="2" t="str">
        <x:v>Historical Inputs!F3102</x:v>
      </x:c>
      <x:c r="D3102" s="2" t="str">
        <x:v>USB</x:v>
      </x:c>
      <x:c r="E3102" s="2" t="str">
        <x:v>FY2019</x:v>
      </x:c>
      <x:c r="F3102" s="2" t="str">
        <x:v>revenue_reported</x:v>
      </x:c>
      <x:c r="G3102" s="2" t="str">
        <x:v>n.a.</x:v>
      </x:c>
      <x:c r="H3102" s="2" t="str">
        <x:v>USDm</x:v>
      </x:c>
      <x:c r="I3102" s="2" t="str">
        <x:v>2019-12-31</x:v>
      </x:c>
      <x:c r="J3102" s="2" t="str"/>
      <x:c r="K3102" s="2" t="str"/>
      <x:c r="L3102" s="2" t="str"/>
      <x:c r="M3102" s="2" t="str"/>
      <x:c r="N3102" s="2" t="str"/>
      <x:c r="O3102" s="2" t="str"/>
      <x:c r="P3102" s="2" t="str">
        <x:v>Not reported / unavailable</x:v>
      </x:c>
      <x:c r="Q3102" s="2" t="str">
        <x:v>Reported total net revenue</x:v>
      </x:c>
      <x:c r="R3102" s="2" t="str"/>
      <x:c r="S3102" s="2" t="str"/>
      <x:c r="T3102" s="2" t="str"/>
    </x:row>
    <x:row r="3103" ht="24" customHeight="1">
      <x:c r="C3103" s="2" t="str">
        <x:v>Historical Inputs!F3103</x:v>
      </x:c>
      <x:c r="D3103" s="2" t="str">
        <x:v>USB</x:v>
      </x:c>
      <x:c r="E3103" s="2" t="str">
        <x:v>FY2019</x:v>
      </x:c>
      <x:c r="F3103" s="2" t="str">
        <x:v>opex</x:v>
      </x:c>
      <x:c r="G3103" s="2" t="n">
        <x:v>12785</x:v>
      </x:c>
      <x:c r="H3103" s="2" t="str">
        <x:v>USD</x:v>
      </x:c>
      <x:c r="I3103" s="2" t="str">
        <x:v>2019-12-31</x:v>
      </x:c>
      <x:c r="J3103" s="2" t="str">
        <x:v>2022-02-22</x:v>
      </x:c>
      <x:c r="K3103" s="2" t="str">
        <x:v>0001193125-22-048709</x:v>
      </x:c>
      <x:c r="L3103" s="2" t="str">
        <x:v>data/raw/filings/USB_0001193125-22-048709_d256232d10k.htm</x:v>
      </x:c>
      <x:c r="M3103" s="2" t="str">
        <x:v>https://www.sec.gov/Archives/edgar/data/36104/000119312522048709/d256232d10k.htm</x:v>
      </x:c>
      <x:c r="N3103" s="2" t="str"/>
      <x:c r="O3103" s="2" t="str"/>
      <x:c r="P3103" s="2" t="str">
        <x:v>Structured source retained; exact visible anchor requires review</x:v>
      </x:c>
      <x:c r="Q3103" s="2" t="str">
        <x:v>Noninterest Expense</x:v>
      </x:c>
      <x:c r="R3103" s="2" t="str"/>
      <x:c r="S3103" s="2" t="str"/>
      <x:c r="T3103" s="2" t="str"/>
    </x:row>
    <x:row r="3104" ht="24" customHeight="1">
      <x:c r="C3104" s="2" t="str">
        <x:v>Historical Inputs!F3104</x:v>
      </x:c>
      <x:c r="D3104" s="2" t="str">
        <x:v>USB</x:v>
      </x:c>
      <x:c r="E3104" s="2" t="str">
        <x:v>FY2019</x:v>
      </x:c>
      <x:c r="F3104" s="2" t="str">
        <x:v>provision</x:v>
      </x:c>
      <x:c r="G3104" s="2" t="n">
        <x:v>1504</x:v>
      </x:c>
      <x:c r="H3104" s="2" t="str">
        <x:v>USD</x:v>
      </x:c>
      <x:c r="I3104" s="2" t="str">
        <x:v>2019-12-31</x:v>
      </x:c>
      <x:c r="J3104" s="2" t="str">
        <x:v>2022-02-22</x:v>
      </x:c>
      <x:c r="K3104" s="2" t="str">
        <x:v>0001193125-22-048709</x:v>
      </x:c>
      <x:c r="L3104" s="2" t="str">
        <x:v>data/raw/filings/USB_0001193125-22-048709_d256232d10k.htm</x:v>
      </x:c>
      <x:c r="M3104" s="2" t="str">
        <x:v>https://www.sec.gov/Archives/edgar/data/36104/000119312522048709/d256232d10k.htm</x:v>
      </x:c>
      <x:c r="N3104" s="2" t="str"/>
      <x:c r="O3104" s="2" t="str"/>
      <x:c r="P3104" s="2" t="str">
        <x:v>Structured source retained; exact visible anchor requires review</x:v>
      </x:c>
      <x:c r="Q3104" s="2" t="str">
        <x:v>Provision for Loan, Lease, and Other Losses</x:v>
      </x:c>
      <x:c r="R3104" s="2" t="str"/>
      <x:c r="S3104" s="2" t="str"/>
      <x:c r="T3104" s="2" t="str"/>
    </x:row>
    <x:row r="3105" ht="24" customHeight="1">
      <x:c r="C3105" s="2" t="str">
        <x:v>Historical Inputs!F3105</x:v>
      </x:c>
      <x:c r="D3105" s="2" t="str">
        <x:v>USB</x:v>
      </x:c>
      <x:c r="E3105" s="2" t="str">
        <x:v>FY2019</x:v>
      </x:c>
      <x:c r="F3105" s="2" t="str">
        <x:v>pretax</x:v>
      </x:c>
      <x:c r="G3105" s="2" t="n">
        <x:v>8594</x:v>
      </x:c>
      <x:c r="H3105" s="2" t="str">
        <x:v>USD</x:v>
      </x:c>
      <x:c r="I3105" s="2" t="str">
        <x:v>2019-12-31</x:v>
      </x:c>
      <x:c r="J3105" s="2" t="str">
        <x:v>2022-02-22</x:v>
      </x:c>
      <x:c r="K3105" s="2" t="str">
        <x:v>0001193125-22-048709</x:v>
      </x:c>
      <x:c r="L3105" s="2" t="str">
        <x:v>data/raw/filings/USB_0001193125-22-048709_d256232d10k.htm</x:v>
      </x:c>
      <x:c r="M3105" s="2" t="str">
        <x:v>https://www.sec.gov/Archives/edgar/data/36104/000119312522048709/d256232d10k.htm</x:v>
      </x:c>
      <x:c r="N3105" s="2" t="str"/>
      <x:c r="O3105" s="2" t="str"/>
      <x:c r="P3105" s="2" t="str">
        <x:v>Structured source retained; exact visible anchor requires review</x:v>
      </x:c>
      <x:c r="Q3105" s="2" t="str">
        <x:v>Income (Loss) from Continuing Operations before Income Taxes, Noncontrolling Interest</x:v>
      </x:c>
      <x:c r="R3105" s="2" t="str"/>
      <x:c r="S3105" s="2" t="str"/>
      <x:c r="T3105" s="2" t="str"/>
    </x:row>
    <x:row r="3106" ht="24" customHeight="1">
      <x:c r="C3106" s="2" t="str">
        <x:v>Historical Inputs!F3106</x:v>
      </x:c>
      <x:c r="D3106" s="2" t="str">
        <x:v>USB</x:v>
      </x:c>
      <x:c r="E3106" s="2" t="str">
        <x:v>FY2019</x:v>
      </x:c>
      <x:c r="F3106" s="2" t="str">
        <x:v>tax</x:v>
      </x:c>
      <x:c r="G3106" s="2" t="n">
        <x:v>1648</x:v>
      </x:c>
      <x:c r="H3106" s="2" t="str">
        <x:v>USD</x:v>
      </x:c>
      <x:c r="I3106" s="2" t="str">
        <x:v>2019-12-31</x:v>
      </x:c>
      <x:c r="J3106" s="2" t="str">
        <x:v>2022-02-22</x:v>
      </x:c>
      <x:c r="K3106" s="2" t="str">
        <x:v>0001193125-22-048709</x:v>
      </x:c>
      <x:c r="L3106" s="2" t="str">
        <x:v>data/raw/filings/USB_0001193125-22-048709_d256232d10k.htm</x:v>
      </x:c>
      <x:c r="M3106" s="2" t="str">
        <x:v>https://www.sec.gov/Archives/edgar/data/36104/000119312522048709/d256232d10k.htm</x:v>
      </x:c>
      <x:c r="N3106" s="2" t="str"/>
      <x:c r="O3106" s="2" t="str"/>
      <x:c r="P3106" s="2" t="str">
        <x:v>Structured source retained; exact visible anchor requires review</x:v>
      </x:c>
      <x:c r="Q3106" s="2" t="str">
        <x:v>Income Tax Expense (Benefit)</x:v>
      </x:c>
      <x:c r="R3106" s="2" t="str"/>
      <x:c r="S3106" s="2" t="str"/>
      <x:c r="T3106" s="2" t="str"/>
    </x:row>
    <x:row r="3107" ht="24" customHeight="1">
      <x:c r="C3107" s="2" t="str">
        <x:v>Historical Inputs!F3107</x:v>
      </x:c>
      <x:c r="D3107" s="2" t="str">
        <x:v>USB</x:v>
      </x:c>
      <x:c r="E3107" s="2" t="str">
        <x:v>FY2019</x:v>
      </x:c>
      <x:c r="F3107" s="2" t="str">
        <x:v>net_income</x:v>
      </x:c>
      <x:c r="G3107" s="2" t="n">
        <x:v>6914</x:v>
      </x:c>
      <x:c r="H3107" s="2" t="str">
        <x:v>USD</x:v>
      </x:c>
      <x:c r="I3107" s="2" t="str">
        <x:v>2019-12-31</x:v>
      </x:c>
      <x:c r="J3107" s="2" t="str">
        <x:v>2022-02-22</x:v>
      </x:c>
      <x:c r="K3107" s="2" t="str">
        <x:v>0001193125-22-048709</x:v>
      </x:c>
      <x:c r="L3107" s="2" t="str">
        <x:v>data/raw/filings/USB_0001193125-22-048709_d256232d10k.htm</x:v>
      </x:c>
      <x:c r="M3107" s="2" t="str">
        <x:v>https://www.sec.gov/Archives/edgar/data/36104/000119312522048709/d256232d10k.htm</x:v>
      </x:c>
      <x:c r="N3107" s="2" t="str"/>
      <x:c r="O3107" s="2" t="str"/>
      <x:c r="P3107" s="2" t="str">
        <x:v>Structured source retained; exact visible anchor requires review</x:v>
      </x:c>
      <x:c r="Q3107" s="2" t="str">
        <x:v>Net Income (Loss) Attributable to Parent</x:v>
      </x:c>
      <x:c r="R3107" s="2" t="str"/>
      <x:c r="S3107" s="2" t="str"/>
      <x:c r="T3107" s="2" t="str"/>
    </x:row>
    <x:row r="3108" ht="24" customHeight="1">
      <x:c r="C3108" s="2" t="str">
        <x:v>Historical Inputs!F3108</x:v>
      </x:c>
      <x:c r="D3108" s="2" t="str">
        <x:v>USB</x:v>
      </x:c>
      <x:c r="E3108" s="2" t="str">
        <x:v>FY2019</x:v>
      </x:c>
      <x:c r="F3108" s="2" t="str">
        <x:v>common_income</x:v>
      </x:c>
      <x:c r="G3108" s="2" t="n">
        <x:v>6583</x:v>
      </x:c>
      <x:c r="H3108" s="2" t="str">
        <x:v>USD</x:v>
      </x:c>
      <x:c r="I3108" s="2" t="str">
        <x:v>2019-12-31</x:v>
      </x:c>
      <x:c r="J3108" s="2" t="str">
        <x:v>2022-02-22</x:v>
      </x:c>
      <x:c r="K3108" s="2" t="str">
        <x:v>0001193125-22-048709</x:v>
      </x:c>
      <x:c r="L3108" s="2" t="str">
        <x:v>data/raw/filings/USB_0001193125-22-048709_d256232d10k.htm</x:v>
      </x:c>
      <x:c r="M3108" s="2" t="str">
        <x:v>https://www.sec.gov/Archives/edgar/data/36104/000119312522048709/d256232d10k.htm</x:v>
      </x:c>
      <x:c r="N3108" s="2" t="str"/>
      <x:c r="O3108" s="2" t="str"/>
      <x:c r="P3108" s="2" t="str">
        <x:v>Structured source retained; exact visible anchor requires review</x:v>
      </x:c>
      <x:c r="Q3108" s="2" t="str">
        <x:v>Net Income (Loss) Available to Common Stockholders, Basic</x:v>
      </x:c>
      <x:c r="R3108" s="2" t="str"/>
      <x:c r="S3108" s="2" t="str"/>
      <x:c r="T3108" s="2" t="str"/>
    </x:row>
    <x:row r="3109" ht="24" customHeight="1">
      <x:c r="C3109" s="2" t="str">
        <x:v>Historical Inputs!F3109</x:v>
      </x:c>
      <x:c r="D3109" s="2" t="str">
        <x:v>USB</x:v>
      </x:c>
      <x:c r="E3109" s="2" t="str">
        <x:v>FY2019</x:v>
      </x:c>
      <x:c r="F3109" s="2" t="str">
        <x:v>preferred_div</x:v>
      </x:c>
      <x:c r="G3109" s="2" t="n">
        <x:v>302</x:v>
      </x:c>
      <x:c r="H3109" s="2" t="str">
        <x:v>USD</x:v>
      </x:c>
      <x:c r="I3109" s="2" t="str">
        <x:v>2019-12-31</x:v>
      </x:c>
      <x:c r="J3109" s="2" t="str">
        <x:v>2022-02-22</x:v>
      </x:c>
      <x:c r="K3109" s="2" t="str">
        <x:v>0001193125-22-048709</x:v>
      </x:c>
      <x:c r="L3109" s="2" t="str">
        <x:v>data/raw/filings/USB_0001193125-22-048709_d256232d10k.htm</x:v>
      </x:c>
      <x:c r="M3109" s="2" t="str">
        <x:v>https://www.sec.gov/Archives/edgar/data/36104/000119312522048709/d256232d10k.htm</x:v>
      </x:c>
      <x:c r="N3109" s="2" t="str"/>
      <x:c r="O3109" s="2" t="str"/>
      <x:c r="P3109" s="2" t="str">
        <x:v>Structured source retained; exact visible anchor requires review</x:v>
      </x:c>
      <x:c r="Q3109" s="2" t="str">
        <x:v>Dividends, Preferred Stock</x:v>
      </x:c>
      <x:c r="R3109" s="2" t="str"/>
      <x:c r="S3109" s="2" t="str"/>
      <x:c r="T3109" s="2" t="str"/>
    </x:row>
    <x:row r="3110" ht="24" customHeight="1">
      <x:c r="C3110" s="2" t="str">
        <x:v>Historical Inputs!F3110</x:v>
      </x:c>
      <x:c r="D3110" s="2" t="str">
        <x:v>USB</x:v>
      </x:c>
      <x:c r="E3110" s="2" t="str">
        <x:v>FY2019</x:v>
      </x:c>
      <x:c r="F3110" s="2" t="str">
        <x:v>eps</x:v>
      </x:c>
      <x:c r="G3110" s="2" t="n">
        <x:v>4.16</x:v>
      </x:c>
      <x:c r="H3110" s="2" t="str">
        <x:v>USD/shares</x:v>
      </x:c>
      <x:c r="I3110" s="2" t="str">
        <x:v>2019-12-31</x:v>
      </x:c>
      <x:c r="J3110" s="2" t="str">
        <x:v>2022-02-22</x:v>
      </x:c>
      <x:c r="K3110" s="2" t="str">
        <x:v>0001193125-22-048709</x:v>
      </x:c>
      <x:c r="L3110" s="2" t="str">
        <x:v>data/raw/filings/USB_0001193125-22-048709_d256232d10k.htm</x:v>
      </x:c>
      <x:c r="M3110" s="2" t="str">
        <x:v>https://www.sec.gov/Archives/edgar/data/36104/000119312522048709/d256232d10k.htm</x:v>
      </x:c>
      <x:c r="N3110" s="2" t="str"/>
      <x:c r="O3110" s="2" t="str"/>
      <x:c r="P3110" s="2" t="str">
        <x:v>Structured source retained; exact visible anchor requires review</x:v>
      </x:c>
      <x:c r="Q3110" s="2" t="str">
        <x:v>Earnings Per Share, Diluted</x:v>
      </x:c>
      <x:c r="R3110" s="2" t="str"/>
      <x:c r="S3110" s="2" t="str"/>
      <x:c r="T3110" s="2" t="str"/>
    </x:row>
    <x:row r="3111" ht="24" customHeight="1">
      <x:c r="C3111" s="2" t="str">
        <x:v>Historical Inputs!F3111</x:v>
      </x:c>
      <x:c r="D3111" s="2" t="str">
        <x:v>USB</x:v>
      </x:c>
      <x:c r="E3111" s="2" t="str">
        <x:v>FY2019</x:v>
      </x:c>
      <x:c r="F3111" s="2" t="str">
        <x:v>shares_diluted</x:v>
      </x:c>
      <x:c r="G3111" s="2" t="n">
        <x:v>1583</x:v>
      </x:c>
      <x:c r="H3111" s="2" t="str">
        <x:v>shares</x:v>
      </x:c>
      <x:c r="I3111" s="2" t="str">
        <x:v>2019-12-31</x:v>
      </x:c>
      <x:c r="J3111" s="2" t="str">
        <x:v>2022-02-22</x:v>
      </x:c>
      <x:c r="K3111" s="2" t="str">
        <x:v>0001193125-22-048709</x:v>
      </x:c>
      <x:c r="L3111" s="2" t="str">
        <x:v>data/raw/filings/USB_0001193125-22-048709_d256232d10k.htm</x:v>
      </x:c>
      <x:c r="M3111" s="2" t="str">
        <x:v>https://www.sec.gov/Archives/edgar/data/36104/000119312522048709/d256232d10k.htm</x:v>
      </x:c>
      <x:c r="N3111" s="2" t="str"/>
      <x:c r="O3111" s="2" t="str"/>
      <x:c r="P3111" s="2" t="str">
        <x:v>Structured source retained; exact visible anchor requires review</x:v>
      </x:c>
      <x:c r="Q3111" s="2" t="str">
        <x:v>Weighted Average Number of Shares Outstanding, Diluted</x:v>
      </x:c>
      <x:c r="R3111" s="2" t="str"/>
      <x:c r="S3111" s="2" t="str"/>
      <x:c r="T3111" s="2" t="str"/>
    </x:row>
    <x:row r="3112" ht="24" customHeight="1">
      <x:c r="C3112" s="2" t="str">
        <x:v>Historical Inputs!F3112</x:v>
      </x:c>
      <x:c r="D3112" s="2" t="str">
        <x:v>USB</x:v>
      </x:c>
      <x:c r="E3112" s="2" t="str">
        <x:v>FY2019</x:v>
      </x:c>
      <x:c r="F3112" s="2" t="str">
        <x:v>dps</x:v>
      </x:c>
      <x:c r="G3112" s="2" t="n">
        <x:v>1.58</x:v>
      </x:c>
      <x:c r="H3112" s="2" t="str">
        <x:v>USD/shares</x:v>
      </x:c>
      <x:c r="I3112" s="2" t="str">
        <x:v>2019-12-31</x:v>
      </x:c>
      <x:c r="J3112" s="2" t="str">
        <x:v>2022-02-22</x:v>
      </x:c>
      <x:c r="K3112" s="2" t="str">
        <x:v>0001193125-22-048709</x:v>
      </x:c>
      <x:c r="L3112" s="2" t="str">
        <x:v>data/raw/filings/USB_0001193125-22-048709_d256232d10k.htm</x:v>
      </x:c>
      <x:c r="M3112" s="2" t="str">
        <x:v>https://www.sec.gov/Archives/edgar/data/36104/000119312522048709/d256232d10k.htm</x:v>
      </x:c>
      <x:c r="N3112" s="2" t="str"/>
      <x:c r="O3112" s="2" t="str"/>
      <x:c r="P3112" s="2" t="str">
        <x:v>Structured source retained; exact visible anchor requires review</x:v>
      </x:c>
      <x:c r="Q3112" s="2" t="str">
        <x:v>Common Stock, Dividends, Per Share, Declared</x:v>
      </x:c>
      <x:c r="R3112" s="2" t="str"/>
      <x:c r="S3112" s="2" t="str"/>
      <x:c r="T3112" s="2" t="str"/>
    </x:row>
    <x:row r="3113" ht="24" customHeight="1">
      <x:c r="C3113" s="2" t="str">
        <x:v>Historical Inputs!F3113</x:v>
      </x:c>
      <x:c r="D3113" s="2" t="str">
        <x:v>USB</x:v>
      </x:c>
      <x:c r="E3113" s="2" t="str">
        <x:v>FY2019</x:v>
      </x:c>
      <x:c r="F3113" s="2" t="str">
        <x:v>dividends</x:v>
      </x:c>
      <x:c r="G3113" s="2" t="n">
        <x:v>2443</x:v>
      </x:c>
      <x:c r="H3113" s="2" t="str">
        <x:v>USD</x:v>
      </x:c>
      <x:c r="I3113" s="2" t="str">
        <x:v>2019-12-31</x:v>
      </x:c>
      <x:c r="J3113" s="2" t="str">
        <x:v>2022-02-22</x:v>
      </x:c>
      <x:c r="K3113" s="2" t="str">
        <x:v>0001193125-22-048709</x:v>
      </x:c>
      <x:c r="L3113" s="2" t="str">
        <x:v>data/raw/filings/USB_0001193125-22-048709_d256232d10k.htm</x:v>
      </x:c>
      <x:c r="M3113" s="2" t="str">
        <x:v>https://www.sec.gov/Archives/edgar/data/36104/000119312522048709/d256232d10k.htm</x:v>
      </x:c>
      <x:c r="N3113" s="2" t="str"/>
      <x:c r="O3113" s="2" t="str"/>
      <x:c r="P3113" s="2" t="str">
        <x:v>Structured source retained; exact visible anchor requires review</x:v>
      </x:c>
      <x:c r="Q3113" s="2" t="str">
        <x:v>Payments of Ordinary Dividends, Common Stock</x:v>
      </x:c>
      <x:c r="R3113" s="2" t="str"/>
      <x:c r="S3113" s="2" t="str"/>
      <x:c r="T3113" s="2" t="str"/>
    </x:row>
    <x:row r="3114" ht="24" customHeight="1">
      <x:c r="C3114" s="2" t="str">
        <x:v>Historical Inputs!F3114</x:v>
      </x:c>
      <x:c r="D3114" s="2" t="str">
        <x:v>USB</x:v>
      </x:c>
      <x:c r="E3114" s="2" t="str">
        <x:v>FY2019</x:v>
      </x:c>
      <x:c r="F3114" s="2" t="str">
        <x:v>buybacks</x:v>
      </x:c>
      <x:c r="G3114" s="2" t="n">
        <x:v>4525</x:v>
      </x:c>
      <x:c r="H3114" s="2" t="str">
        <x:v>USD</x:v>
      </x:c>
      <x:c r="I3114" s="2" t="str">
        <x:v>2019-12-31</x:v>
      </x:c>
      <x:c r="J3114" s="2" t="str">
        <x:v>2022-02-22</x:v>
      </x:c>
      <x:c r="K3114" s="2" t="str">
        <x:v>0001193125-22-048709</x:v>
      </x:c>
      <x:c r="L3114" s="2" t="str">
        <x:v>data/raw/filings/USB_0001193125-22-048709_d256232d10k.htm</x:v>
      </x:c>
      <x:c r="M3114" s="2" t="str">
        <x:v>https://www.sec.gov/Archives/edgar/data/36104/000119312522048709/d256232d10k.htm</x:v>
      </x:c>
      <x:c r="N3114" s="2" t="str"/>
      <x:c r="O3114" s="2" t="str"/>
      <x:c r="P3114" s="2" t="str">
        <x:v>Structured source retained; exact visible anchor requires review</x:v>
      </x:c>
      <x:c r="Q3114" s="2" t="str">
        <x:v>Payments for Repurchase of Common Stock</x:v>
      </x:c>
      <x:c r="R3114" s="2" t="str"/>
      <x:c r="S3114" s="2" t="str"/>
      <x:c r="T3114" s="2" t="str"/>
    </x:row>
    <x:row r="3115" ht="24" customHeight="1">
      <x:c r="C3115" s="2" t="str">
        <x:v>Historical Inputs!F3115</x:v>
      </x:c>
      <x:c r="D3115" s="2" t="str">
        <x:v>USB</x:v>
      </x:c>
      <x:c r="E3115" s="2" t="str">
        <x:v>FY2019</x:v>
      </x:c>
      <x:c r="F3115" s="2" t="str">
        <x:v>chargeoffs</x:v>
      </x:c>
      <x:c r="G3115" s="2" t="str">
        <x:v>n.a.</x:v>
      </x:c>
      <x:c r="H3115" s="2" t="str">
        <x:v>USDm</x:v>
      </x:c>
      <x:c r="I3115" s="2" t="str">
        <x:v>2019-12-31</x:v>
      </x:c>
      <x:c r="J3115" s="2" t="str"/>
      <x:c r="K3115" s="2" t="str"/>
      <x:c r="L3115" s="2" t="str"/>
      <x:c r="M3115" s="2" t="str"/>
      <x:c r="N3115" s="2" t="str"/>
      <x:c r="O3115" s="2" t="str"/>
      <x:c r="P3115" s="2" t="str">
        <x:v>Not reported / unavailable</x:v>
      </x:c>
      <x:c r="Q3115" s="2" t="str">
        <x:v>Gross loan charge-offs</x:v>
      </x:c>
      <x:c r="R3115" s="2" t="str"/>
      <x:c r="S3115" s="2" t="str"/>
      <x:c r="T3115" s="2" t="str"/>
    </x:row>
    <x:row r="3116" ht="24" customHeight="1">
      <x:c r="C3116" s="2" t="str">
        <x:v>Historical Inputs!F3116</x:v>
      </x:c>
      <x:c r="D3116" s="2" t="str">
        <x:v>USB</x:v>
      </x:c>
      <x:c r="E3116" s="2" t="str">
        <x:v>FY2019</x:v>
      </x:c>
      <x:c r="F3116" s="2" t="str">
        <x:v>recoveries</x:v>
      </x:c>
      <x:c r="G3116" s="2" t="str">
        <x:v>n.a.</x:v>
      </x:c>
      <x:c r="H3116" s="2" t="str">
        <x:v>USDm</x:v>
      </x:c>
      <x:c r="I3116" s="2" t="str">
        <x:v>2019-12-31</x:v>
      </x:c>
      <x:c r="J3116" s="2" t="str"/>
      <x:c r="K3116" s="2" t="str"/>
      <x:c r="L3116" s="2" t="str"/>
      <x:c r="M3116" s="2" t="str"/>
      <x:c r="N3116" s="2" t="str"/>
      <x:c r="O3116" s="2" t="str"/>
      <x:c r="P3116" s="2" t="str">
        <x:v>Not reported / unavailable</x:v>
      </x:c>
      <x:c r="Q3116" s="2" t="str">
        <x:v>Loan recoveries</x:v>
      </x:c>
      <x:c r="R3116" s="2" t="str"/>
      <x:c r="S3116" s="2" t="str"/>
      <x:c r="T3116" s="2" t="str"/>
    </x:row>
    <x:row r="3117" ht="24" customHeight="1">
      <x:c r="C3117" s="2" t="str">
        <x:v>Historical Inputs!F3117</x:v>
      </x:c>
      <x:c r="D3117" s="2" t="str">
        <x:v>USB</x:v>
      </x:c>
      <x:c r="E3117" s="2" t="str">
        <x:v>FY2019</x:v>
      </x:c>
      <x:c r="F3117" s="2" t="str">
        <x:v>rwa</x:v>
      </x:c>
      <x:c r="G3117" s="2" t="str">
        <x:v>n.a.</x:v>
      </x:c>
      <x:c r="H3117" s="2" t="str">
        <x:v>USDm</x:v>
      </x:c>
      <x:c r="I3117" s="2" t="str">
        <x:v>2019-12-31</x:v>
      </x:c>
      <x:c r="J3117" s="2" t="str"/>
      <x:c r="K3117" s="2" t="str"/>
      <x:c r="L3117" s="2" t="str"/>
      <x:c r="M3117" s="2" t="str"/>
      <x:c r="N3117" s="2" t="str"/>
      <x:c r="O3117" s="2" t="str"/>
      <x:c r="P3117" s="2" t="str">
        <x:v>Not reported / unavailable</x:v>
      </x:c>
      <x:c r="Q3117" s="2" t="str">
        <x:v>Risk-weighted assets</x:v>
      </x:c>
      <x:c r="R3117" s="2" t="str"/>
      <x:c r="S3117" s="2" t="str"/>
      <x:c r="T3117" s="2" t="str"/>
    </x:row>
    <x:row r="3118" ht="24" customHeight="1">
      <x:c r="C3118" s="2" t="str">
        <x:v>Historical Inputs!F3118</x:v>
      </x:c>
      <x:c r="D3118" s="2" t="str">
        <x:v>USB</x:v>
      </x:c>
      <x:c r="E3118" s="2" t="str">
        <x:v>FY2019</x:v>
      </x:c>
      <x:c r="F3118" s="2" t="str">
        <x:v>cet1_reported</x:v>
      </x:c>
      <x:c r="G3118" s="2" t="str">
        <x:v>n.a.</x:v>
      </x:c>
      <x:c r="H3118" s="2" t="str">
        <x:v>%</x:v>
      </x:c>
      <x:c r="I3118" s="2" t="str">
        <x:v>2019-12-31</x:v>
      </x:c>
      <x:c r="J3118" s="2" t="str"/>
      <x:c r="K3118" s="2" t="str"/>
      <x:c r="L3118" s="2" t="str"/>
      <x:c r="M3118" s="2" t="str"/>
      <x:c r="N3118" s="2" t="str"/>
      <x:c r="O3118" s="2" t="str"/>
      <x:c r="P3118" s="2" t="str">
        <x:v>Not reported / unavailable</x:v>
      </x:c>
      <x:c r="Q3118" s="2" t="str">
        <x:v>Actual standardized CET1 ratio</x:v>
      </x:c>
      <x:c r="R3118" s="2" t="str"/>
      <x:c r="S3118" s="2" t="str"/>
      <x:c r="T3118" s="2" t="str"/>
    </x:row>
    <x:row r="3119" ht="24" customHeight="1">
      <x:c r="C3119" s="2" t="str">
        <x:v>Historical Inputs!F3119</x:v>
      </x:c>
      <x:c r="D3119" s="2" t="str">
        <x:v>USB</x:v>
      </x:c>
      <x:c r="E3119" s="2" t="str">
        <x:v>FY2019</x:v>
      </x:c>
      <x:c r="F3119" s="2" t="str">
        <x:v>nim_reported</x:v>
      </x:c>
      <x:c r="G3119" s="2" t="str">
        <x:v>n.a.</x:v>
      </x:c>
      <x:c r="H3119" s="2" t="str">
        <x:v>%</x:v>
      </x:c>
      <x:c r="I3119" s="2" t="str">
        <x:v>2019-12-31</x:v>
      </x:c>
      <x:c r="J3119" s="2" t="str"/>
      <x:c r="K3119" s="2" t="str"/>
      <x:c r="L3119" s="2" t="str"/>
      <x:c r="M3119" s="2" t="str"/>
      <x:c r="N3119" s="2" t="str"/>
      <x:c r="O3119" s="2" t="str"/>
      <x:c r="P3119" s="2" t="str">
        <x:v>Not reported / unavailable</x:v>
      </x:c>
      <x:c r="Q3119" s="2" t="str">
        <x:v>Issuer reported net interest margin</x:v>
      </x:c>
      <x:c r="R3119" s="2" t="str"/>
      <x:c r="S3119" s="2" t="str"/>
      <x:c r="T3119" s="2" t="str"/>
    </x:row>
    <x:row r="3120" ht="24" customHeight="1">
      <x:c r="C3120" s="2" t="str">
        <x:v>Historical Inputs!F3120</x:v>
      </x:c>
      <x:c r="D3120" s="2" t="str">
        <x:v>USB</x:v>
      </x:c>
      <x:c r="E3120" s="2" t="str">
        <x:v>FY2019</x:v>
      </x:c>
      <x:c r="F3120" s="2" t="str">
        <x:v>bvps_reported</x:v>
      </x:c>
      <x:c r="G3120" s="2" t="str">
        <x:v>n.a.</x:v>
      </x:c>
      <x:c r="H3120" s="2" t="str">
        <x:v>USD/share</x:v>
      </x:c>
      <x:c r="I3120" s="2" t="str">
        <x:v>2019-12-31</x:v>
      </x:c>
      <x:c r="J3120" s="2" t="str"/>
      <x:c r="K3120" s="2" t="str"/>
      <x:c r="L3120" s="2" t="str"/>
      <x:c r="M3120" s="2" t="str"/>
      <x:c r="N3120" s="2" t="str"/>
      <x:c r="O3120" s="2" t="str"/>
      <x:c r="P3120" s="2" t="str">
        <x:v>Not reported / unavailable</x:v>
      </x:c>
      <x:c r="Q3120" s="2" t="str">
        <x:v>Reported common book value per share</x:v>
      </x:c>
      <x:c r="R3120" s="2" t="str"/>
      <x:c r="S3120" s="2" t="str"/>
      <x:c r="T3120" s="2" t="str"/>
    </x:row>
    <x:row r="3121" ht="24" customHeight="1">
      <x:c r="C3121" s="2" t="str">
        <x:v>Historical Inputs!F3121</x:v>
      </x:c>
      <x:c r="D3121" s="2" t="str">
        <x:v>USB</x:v>
      </x:c>
      <x:c r="E3121" s="2" t="str">
        <x:v>FY2019</x:v>
      </x:c>
      <x:c r="F3121" s="2" t="str">
        <x:v>tbvps_reported</x:v>
      </x:c>
      <x:c r="G3121" s="2" t="str">
        <x:v>n.a.</x:v>
      </x:c>
      <x:c r="H3121" s="2" t="str">
        <x:v>USD/share</x:v>
      </x:c>
      <x:c r="I3121" s="2" t="str">
        <x:v>2019-12-31</x:v>
      </x:c>
      <x:c r="J3121" s="2" t="str"/>
      <x:c r="K3121" s="2" t="str"/>
      <x:c r="L3121" s="2" t="str"/>
      <x:c r="M3121" s="2" t="str"/>
      <x:c r="N3121" s="2" t="str"/>
      <x:c r="O3121" s="2" t="str"/>
      <x:c r="P3121" s="2" t="str">
        <x:v>Not reported / unavailable</x:v>
      </x:c>
      <x:c r="Q3121" s="2" t="str">
        <x:v>Reported tangible book value per share</x:v>
      </x:c>
      <x:c r="R3121" s="2" t="str"/>
      <x:c r="S3121" s="2" t="str"/>
      <x:c r="T3121" s="2" t="str"/>
    </x:row>
    <x:row r="3122" ht="24" customHeight="1">
      <x:c r="C3122" s="2" t="str">
        <x:v>Historical Inputs!F3122</x:v>
      </x:c>
      <x:c r="D3122" s="2" t="str">
        <x:v>USB</x:v>
      </x:c>
      <x:c r="E3122" s="2" t="str">
        <x:v>FY2019</x:v>
      </x:c>
      <x:c r="F3122" s="2" t="str">
        <x:v>tce_reported</x:v>
      </x:c>
      <x:c r="G3122" s="2" t="str">
        <x:v>n.a.</x:v>
      </x:c>
      <x:c r="H3122" s="2" t="str">
        <x:v>USDm</x:v>
      </x:c>
      <x:c r="I3122" s="2" t="str">
        <x:v>2019-12-31</x:v>
      </x:c>
      <x:c r="J3122" s="2" t="str"/>
      <x:c r="K3122" s="2" t="str"/>
      <x:c r="L3122" s="2" t="str"/>
      <x:c r="M3122" s="2" t="str"/>
      <x:c r="N3122" s="2" t="str"/>
      <x:c r="O3122" s="2" t="str"/>
      <x:c r="P3122" s="2" t="str">
        <x:v>Not reported / unavailable</x:v>
      </x:c>
      <x:c r="Q3122" s="2" t="str">
        <x:v>Reported tangible common equity</x:v>
      </x:c>
      <x:c r="R3122" s="2" t="str"/>
      <x:c r="S3122" s="2" t="str"/>
      <x:c r="T3122" s="2" t="str"/>
    </x:row>
    <x:row r="3123" ht="24" customHeight="1">
      <x:c r="C3123" s="2" t="str">
        <x:v>Historical Inputs!F3123</x:v>
      </x:c>
      <x:c r="D3123" s="2" t="str">
        <x:v>USB</x:v>
      </x:c>
      <x:c r="E3123" s="2" t="str">
        <x:v>FY2020</x:v>
      </x:c>
      <x:c r="F3123" s="2" t="str">
        <x:v>assets</x:v>
      </x:c>
      <x:c r="G3123" s="2" t="n">
        <x:v>553905</x:v>
      </x:c>
      <x:c r="H3123" s="2" t="str">
        <x:v>USD</x:v>
      </x:c>
      <x:c r="I3123" s="2" t="str">
        <x:v>2020-12-31</x:v>
      </x:c>
      <x:c r="J3123" s="2" t="str">
        <x:v>2022-02-22</x:v>
      </x:c>
      <x:c r="K3123" s="2" t="str">
        <x:v>0001193125-22-048709</x:v>
      </x:c>
      <x:c r="L3123" s="2" t="str">
        <x:v>data/raw/filings/USB_0001193125-22-048709_d256232d10k.htm</x:v>
      </x:c>
      <x:c r="M3123" s="2" t="str">
        <x:v>https://www.sec.gov/Archives/edgar/data/36104/000119312522048709/d256232d10k.htm</x:v>
      </x:c>
      <x:c r="N3123" s="2" t="str"/>
      <x:c r="O3123" s="2" t="str"/>
      <x:c r="P3123" s="2" t="str">
        <x:v>Structured source retained; exact visible anchor requires review</x:v>
      </x:c>
      <x:c r="Q3123" s="2" t="str">
        <x:v>Assets</x:v>
      </x:c>
      <x:c r="R3123" s="2" t="str"/>
      <x:c r="S3123" s="2" t="str"/>
      <x:c r="T3123" s="2" t="str"/>
    </x:row>
    <x:row r="3124" ht="24" customHeight="1">
      <x:c r="C3124" s="2" t="str">
        <x:v>Historical Inputs!F3124</x:v>
      </x:c>
      <x:c r="D3124" s="2" t="str">
        <x:v>USB</x:v>
      </x:c>
      <x:c r="E3124" s="2" t="str">
        <x:v>FY2020</x:v>
      </x:c>
      <x:c r="F3124" s="2" t="str">
        <x:v>liabilities</x:v>
      </x:c>
      <x:c r="G3124" s="2" t="n">
        <x:v>500180</x:v>
      </x:c>
      <x:c r="H3124" s="2" t="str">
        <x:v>USD</x:v>
      </x:c>
      <x:c r="I3124" s="2" t="str">
        <x:v>2020-12-31</x:v>
      </x:c>
      <x:c r="J3124" s="2" t="str">
        <x:v>2022-02-22</x:v>
      </x:c>
      <x:c r="K3124" s="2" t="str">
        <x:v>0001193125-22-048709</x:v>
      </x:c>
      <x:c r="L3124" s="2" t="str">
        <x:v>data/raw/filings/USB_0001193125-22-048709_d256232d10k.htm</x:v>
      </x:c>
      <x:c r="M3124" s="2" t="str">
        <x:v>https://www.sec.gov/Archives/edgar/data/36104/000119312522048709/d256232d10k.htm</x:v>
      </x:c>
      <x:c r="N3124" s="2" t="str"/>
      <x:c r="O3124" s="2" t="str"/>
      <x:c r="P3124" s="2" t="str">
        <x:v>Structured source retained; exact visible anchor requires review</x:v>
      </x:c>
      <x:c r="Q3124" s="2" t="str">
        <x:v>Liabilities</x:v>
      </x:c>
      <x:c r="R3124" s="2" t="str"/>
      <x:c r="S3124" s="2" t="str"/>
      <x:c r="T3124" s="2" t="str"/>
    </x:row>
    <x:row r="3125" ht="24" customHeight="1">
      <x:c r="C3125" s="2" t="str">
        <x:v>Historical Inputs!F3125</x:v>
      </x:c>
      <x:c r="D3125" s="2" t="str">
        <x:v>USB</x:v>
      </x:c>
      <x:c r="E3125" s="2" t="str">
        <x:v>FY2020</x:v>
      </x:c>
      <x:c r="F3125" s="2" t="str">
        <x:v>equity</x:v>
      </x:c>
      <x:c r="G3125" s="2" t="n">
        <x:v>53095</x:v>
      </x:c>
      <x:c r="H3125" s="2" t="str">
        <x:v>USD</x:v>
      </x:c>
      <x:c r="I3125" s="2" t="str">
        <x:v>2020-12-31</x:v>
      </x:c>
      <x:c r="J3125" s="2" t="str">
        <x:v>2022-02-22</x:v>
      </x:c>
      <x:c r="K3125" s="2" t="str">
        <x:v>0001193125-22-048709</x:v>
      </x:c>
      <x:c r="L3125" s="2" t="str">
        <x:v>data/raw/filings/USB_0001193125-22-048709_d256232d10k.htm</x:v>
      </x:c>
      <x:c r="M3125" s="2" t="str">
        <x:v>https://www.sec.gov/Archives/edgar/data/36104/000119312522048709/d256232d10k.htm</x:v>
      </x:c>
      <x:c r="N3125" s="2" t="str"/>
      <x:c r="O3125" s="2" t="str"/>
      <x:c r="P3125" s="2" t="str">
        <x:v>Structured source retained; exact visible anchor requires review</x:v>
      </x:c>
      <x:c r="Q3125" s="2" t="str">
        <x:v>Stockholders' Equity Attributable to Parent</x:v>
      </x:c>
      <x:c r="R3125" s="2" t="str"/>
      <x:c r="S3125" s="2" t="str"/>
      <x:c r="T3125" s="2" t="str"/>
    </x:row>
    <x:row r="3126" ht="24" customHeight="1">
      <x:c r="C3126" s="2" t="str">
        <x:v>Historical Inputs!F3126</x:v>
      </x:c>
      <x:c r="D3126" s="2" t="str">
        <x:v>USB</x:v>
      </x:c>
      <x:c r="E3126" s="2" t="str">
        <x:v>FY2020</x:v>
      </x:c>
      <x:c r="F3126" s="2" t="str">
        <x:v>preferred</x:v>
      </x:c>
      <x:c r="G3126" s="2" t="n">
        <x:v>5983</x:v>
      </x:c>
      <x:c r="H3126" s="2" t="str">
        <x:v>USD</x:v>
      </x:c>
      <x:c r="I3126" s="2" t="str">
        <x:v>2020-12-31</x:v>
      </x:c>
      <x:c r="J3126" s="2" t="str">
        <x:v>2022-02-22</x:v>
      </x:c>
      <x:c r="K3126" s="2" t="str">
        <x:v>0001193125-22-048709</x:v>
      </x:c>
      <x:c r="L3126" s="2" t="str">
        <x:v>data/raw/filings/USB_0001193125-22-048709_d256232d10k.htm</x:v>
      </x:c>
      <x:c r="M3126" s="2" t="str">
        <x:v>https://www.sec.gov/Archives/edgar/data/36104/000119312522048709/d256232d10k.htm</x:v>
      </x:c>
      <x:c r="N3126" s="2" t="str"/>
      <x:c r="O3126" s="2" t="str"/>
      <x:c r="P3126" s="2" t="str">
        <x:v>Structured source retained; exact visible anchor requires review</x:v>
      </x:c>
      <x:c r="Q3126" s="2" t="str">
        <x:v>Preferred Stock, Including Additional Paid in Capital, Net of Discount</x:v>
      </x:c>
      <x:c r="R3126" s="2" t="str"/>
      <x:c r="S3126" s="2" t="str"/>
      <x:c r="T3126" s="2" t="str"/>
    </x:row>
    <x:row r="3127" ht="24" customHeight="1">
      <x:c r="C3127" s="2" t="str">
        <x:v>Historical Inputs!F3127</x:v>
      </x:c>
      <x:c r="D3127" s="2" t="str">
        <x:v>USB</x:v>
      </x:c>
      <x:c r="E3127" s="2" t="str">
        <x:v>FY2020</x:v>
      </x:c>
      <x:c r="F3127" s="2" t="str">
        <x:v>common_equity_reported</x:v>
      </x:c>
      <x:c r="G3127" s="2" t="str">
        <x:v>n.a.</x:v>
      </x:c>
      <x:c r="H3127" s="2" t="str">
        <x:v>USDm</x:v>
      </x:c>
      <x:c r="I3127" s="2" t="str">
        <x:v>2020-12-31</x:v>
      </x:c>
      <x:c r="J3127" s="2" t="str"/>
      <x:c r="K3127" s="2" t="str"/>
      <x:c r="L3127" s="2" t="str"/>
      <x:c r="M3127" s="2" t="str"/>
      <x:c r="N3127" s="2" t="str"/>
      <x:c r="O3127" s="2" t="str"/>
      <x:c r="P3127" s="2" t="str">
        <x:v>Not reported / unavailable</x:v>
      </x:c>
      <x:c r="Q3127" s="2" t="str">
        <x:v>Reported common shareholders equity</x:v>
      </x:c>
      <x:c r="R3127" s="2" t="str"/>
      <x:c r="S3127" s="2" t="str"/>
      <x:c r="T3127" s="2" t="str"/>
    </x:row>
    <x:row r="3128" ht="24" customHeight="1">
      <x:c r="C3128" s="2" t="str">
        <x:v>Historical Inputs!F3128</x:v>
      </x:c>
      <x:c r="D3128" s="2" t="str">
        <x:v>USB</x:v>
      </x:c>
      <x:c r="E3128" s="2" t="str">
        <x:v>FY2020</x:v>
      </x:c>
      <x:c r="F3128" s="2" t="str">
        <x:v>goodwill</x:v>
      </x:c>
      <x:c r="G3128" s="2" t="n">
        <x:v>9918</x:v>
      </x:c>
      <x:c r="H3128" s="2" t="str">
        <x:v>USD</x:v>
      </x:c>
      <x:c r="I3128" s="2" t="str">
        <x:v>2020-12-31</x:v>
      </x:c>
      <x:c r="J3128" s="2" t="str">
        <x:v>2024-02-20</x:v>
      </x:c>
      <x:c r="K3128" s="2" t="str">
        <x:v>0000036104-24-000018</x:v>
      </x:c>
      <x:c r="L3128" s="2" t="str">
        <x:v>data/raw/filings/USB_0000036104-24-000018_usb-20231231.htm</x:v>
      </x:c>
      <x:c r="M3128" s="2" t="str">
        <x:v>https://www.sec.gov/Archives/edgar/data/36104/000003610424000018/usb-20231231.htm</x:v>
      </x:c>
      <x:c r="N3128" s="2" t="str"/>
      <x:c r="O3128" s="2" t="str"/>
      <x:c r="P3128" s="2" t="str">
        <x:v>Structured source retained; exact visible anchor requires review</x:v>
      </x:c>
      <x:c r="Q3128" s="2" t="str">
        <x:v>Goodwill</x:v>
      </x:c>
      <x:c r="R3128" s="2" t="str"/>
      <x:c r="S3128" s="2" t="str"/>
      <x:c r="T3128" s="2" t="str"/>
    </x:row>
    <x:row r="3129" ht="24" customHeight="1">
      <x:c r="C3129" s="2" t="str">
        <x:v>Historical Inputs!F3129</x:v>
      </x:c>
      <x:c r="D3129" s="2" t="str">
        <x:v>USB</x:v>
      </x:c>
      <x:c r="E3129" s="2" t="str">
        <x:v>FY2020</x:v>
      </x:c>
      <x:c r="F3129" s="2" t="str">
        <x:v>intangibles</x:v>
      </x:c>
      <x:c r="G3129" s="2" t="n">
        <x:v>2864</x:v>
      </x:c>
      <x:c r="H3129" s="2" t="str">
        <x:v>USD</x:v>
      </x:c>
      <x:c r="I3129" s="2" t="str">
        <x:v>2020-12-31</x:v>
      </x:c>
      <x:c r="J3129" s="2" t="str">
        <x:v>2022-02-22</x:v>
      </x:c>
      <x:c r="K3129" s="2" t="str">
        <x:v>0001193125-22-048709</x:v>
      </x:c>
      <x:c r="L3129" s="2" t="str">
        <x:v>data/raw/filings/USB_0001193125-22-048709_d256232d10k.htm</x:v>
      </x:c>
      <x:c r="M3129" s="2" t="str">
        <x:v>https://www.sec.gov/Archives/edgar/data/36104/000119312522048709/d256232d10k.htm</x:v>
      </x:c>
      <x:c r="N3129" s="2" t="str"/>
      <x:c r="O3129" s="2" t="str"/>
      <x:c r="P3129" s="2" t="str">
        <x:v>Structured source retained; exact visible anchor requires review</x:v>
      </x:c>
      <x:c r="Q3129" s="2" t="str">
        <x:v>Intangible Assets, Net (Excluding Goodwill)</x:v>
      </x:c>
      <x:c r="R3129" s="2" t="str"/>
      <x:c r="S3129" s="2" t="str"/>
      <x:c r="T3129" s="2" t="str"/>
    </x:row>
    <x:row r="3130" ht="24" customHeight="1">
      <x:c r="C3130" s="2" t="str">
        <x:v>Historical Inputs!F3130</x:v>
      </x:c>
      <x:c r="D3130" s="2" t="str">
        <x:v>USB</x:v>
      </x:c>
      <x:c r="E3130" s="2" t="str">
        <x:v>FY2020</x:v>
      </x:c>
      <x:c r="F3130" s="2" t="str">
        <x:v>intangibles_total</x:v>
      </x:c>
      <x:c r="G3130" s="2" t="str">
        <x:v>n.a.</x:v>
      </x:c>
      <x:c r="H3130" s="2" t="str">
        <x:v>USDm</x:v>
      </x:c>
      <x:c r="I3130" s="2" t="str">
        <x:v>2020-12-31</x:v>
      </x:c>
      <x:c r="J3130" s="2" t="str"/>
      <x:c r="K3130" s="2" t="str"/>
      <x:c r="L3130" s="2" t="str"/>
      <x:c r="M3130" s="2" t="str"/>
      <x:c r="N3130" s="2" t="str"/>
      <x:c r="O3130" s="2" t="str"/>
      <x:c r="P3130" s="2" t="str">
        <x:v>Not reported / unavailable</x:v>
      </x:c>
      <x:c r="Q3130" s="2" t="str">
        <x:v>Reported goodwill and intangible assets combined</x:v>
      </x:c>
      <x:c r="R3130" s="2" t="str"/>
      <x:c r="S3130" s="2" t="str"/>
      <x:c r="T3130" s="2" t="str"/>
    </x:row>
    <x:row r="3131" ht="24" customHeight="1">
      <x:c r="C3131" s="2" t="str">
        <x:v>Historical Inputs!F3131</x:v>
      </x:c>
      <x:c r="D3131" s="2" t="str">
        <x:v>USB</x:v>
      </x:c>
      <x:c r="E3131" s="2" t="str">
        <x:v>FY2020</x:v>
      </x:c>
      <x:c r="F3131" s="2" t="str">
        <x:v>shares_end</x:v>
      </x:c>
      <x:c r="G3131" s="2" t="n">
        <x:v>1500</x:v>
      </x:c>
      <x:c r="H3131" s="2" t="str">
        <x:v>shares</x:v>
      </x:c>
      <x:c r="I3131" s="2" t="str">
        <x:v>2020-12-31</x:v>
      </x:c>
      <x:c r="J3131" s="2" t="str">
        <x:v>2022-02-22</x:v>
      </x:c>
      <x:c r="K3131" s="2" t="str">
        <x:v>0001193125-22-048709</x:v>
      </x:c>
      <x:c r="L3131" s="2" t="str">
        <x:v>data/raw/filings/USB_0001193125-22-048709_d256232d10k.htm</x:v>
      </x:c>
      <x:c r="M3131" s="2" t="str">
        <x:v>https://www.sec.gov/Archives/edgar/data/36104/000119312522048709/d256232d10k.htm</x:v>
      </x:c>
      <x:c r="N3131" s="2" t="str"/>
      <x:c r="O3131" s="2" t="str"/>
      <x:c r="P3131" s="2" t="str">
        <x:v>Structured source retained; exact visible anchor requires review</x:v>
      </x:c>
      <x:c r="Q3131" s="2" t="str">
        <x:v>Common Stock, Shares, Outstanding</x:v>
      </x:c>
      <x:c r="R3131" s="2" t="str"/>
      <x:c r="S3131" s="2" t="str"/>
      <x:c r="T3131" s="2" t="str"/>
    </x:row>
    <x:row r="3132" ht="24" customHeight="1">
      <x:c r="C3132" s="2" t="str">
        <x:v>Historical Inputs!F3132</x:v>
      </x:c>
      <x:c r="D3132" s="2" t="str">
        <x:v>USB</x:v>
      </x:c>
      <x:c r="E3132" s="2" t="str">
        <x:v>FY2020</x:v>
      </x:c>
      <x:c r="F3132" s="2" t="str">
        <x:v>shares_issued</x:v>
      </x:c>
      <x:c r="G3132" s="2" t="n">
        <x:v>2125.725742</x:v>
      </x:c>
      <x:c r="H3132" s="2" t="str">
        <x:v>shares</x:v>
      </x:c>
      <x:c r="I3132" s="2" t="str">
        <x:v>2020-12-31</x:v>
      </x:c>
      <x:c r="J3132" s="2" t="str">
        <x:v>2022-02-22</x:v>
      </x:c>
      <x:c r="K3132" s="2" t="str">
        <x:v>0001193125-22-048709</x:v>
      </x:c>
      <x:c r="L3132" s="2" t="str">
        <x:v>data/raw/filings/USB_0001193125-22-048709_d256232d10k.htm</x:v>
      </x:c>
      <x:c r="M3132" s="2" t="str">
        <x:v>https://www.sec.gov/Archives/edgar/data/36104/000119312522048709/d256232d10k.htm</x:v>
      </x:c>
      <x:c r="N3132" s="2" t="str"/>
      <x:c r="O3132" s="2" t="str"/>
      <x:c r="P3132" s="2" t="str">
        <x:v>Structured source retained; exact visible anchor requires review</x:v>
      </x:c>
      <x:c r="Q3132" s="2" t="str">
        <x:v>Common Stock, Shares, Issued</x:v>
      </x:c>
      <x:c r="R3132" s="2" t="str"/>
      <x:c r="S3132" s="2" t="str"/>
      <x:c r="T3132" s="2" t="str"/>
    </x:row>
    <x:row r="3133" ht="24" customHeight="1">
      <x:c r="C3133" s="2" t="str">
        <x:v>Historical Inputs!F3133</x:v>
      </x:c>
      <x:c r="D3133" s="2" t="str">
        <x:v>USB</x:v>
      </x:c>
      <x:c r="E3133" s="2" t="str">
        <x:v>FY2020</x:v>
      </x:c>
      <x:c r="F3133" s="2" t="str">
        <x:v>shares_treasury</x:v>
      </x:c>
      <x:c r="G3133" s="2" t="n">
        <x:v>618.618084</x:v>
      </x:c>
      <x:c r="H3133" s="2" t="str">
        <x:v>shares</x:v>
      </x:c>
      <x:c r="I3133" s="2" t="str">
        <x:v>2020-12-31</x:v>
      </x:c>
      <x:c r="J3133" s="2" t="str">
        <x:v>2022-02-22</x:v>
      </x:c>
      <x:c r="K3133" s="2" t="str">
        <x:v>0001193125-22-048709</x:v>
      </x:c>
      <x:c r="L3133" s="2" t="str">
        <x:v>data/raw/filings/USB_0001193125-22-048709_d256232d10k.htm</x:v>
      </x:c>
      <x:c r="M3133" s="2" t="str">
        <x:v>https://www.sec.gov/Archives/edgar/data/36104/000119312522048709/d256232d10k.htm</x:v>
      </x:c>
      <x:c r="N3133" s="2" t="str"/>
      <x:c r="O3133" s="2" t="str"/>
      <x:c r="P3133" s="2" t="str">
        <x:v>Structured source retained; exact visible anchor requires review</x:v>
      </x:c>
      <x:c r="Q3133" s="2" t="str">
        <x:v>Treasury Stock, Common, Shares</x:v>
      </x:c>
      <x:c r="R3133" s="2" t="str"/>
      <x:c r="S3133" s="2" t="str"/>
      <x:c r="T3133" s="2" t="str"/>
    </x:row>
    <x:row r="3134" ht="24" customHeight="1">
      <x:c r="C3134" s="2" t="str">
        <x:v>Historical Inputs!F3134</x:v>
      </x:c>
      <x:c r="D3134" s="2" t="str">
        <x:v>USB</x:v>
      </x:c>
      <x:c r="E3134" s="2" t="str">
        <x:v>FY2020</x:v>
      </x:c>
      <x:c r="F3134" s="2" t="str">
        <x:v>deposits</x:v>
      </x:c>
      <x:c r="G3134" s="2" t="n">
        <x:v>429770</x:v>
      </x:c>
      <x:c r="H3134" s="2" t="str">
        <x:v>USD</x:v>
      </x:c>
      <x:c r="I3134" s="2" t="str">
        <x:v>2020-12-31</x:v>
      </x:c>
      <x:c r="J3134" s="2" t="str">
        <x:v>2022-02-22</x:v>
      </x:c>
      <x:c r="K3134" s="2" t="str">
        <x:v>0001193125-22-048709</x:v>
      </x:c>
      <x:c r="L3134" s="2" t="str">
        <x:v>data/raw/filings/USB_0001193125-22-048709_d256232d10k.htm</x:v>
      </x:c>
      <x:c r="M3134" s="2" t="str">
        <x:v>https://www.sec.gov/Archives/edgar/data/36104/000119312522048709/d256232d10k.htm</x:v>
      </x:c>
      <x:c r="N3134" s="2" t="str"/>
      <x:c r="O3134" s="2" t="str"/>
      <x:c r="P3134" s="2" t="str">
        <x:v>Structured source retained; exact visible anchor requires review</x:v>
      </x:c>
      <x:c r="Q3134" s="2" t="str">
        <x:v>Deposits</x:v>
      </x:c>
      <x:c r="R3134" s="2" t="str"/>
      <x:c r="S3134" s="2" t="str"/>
      <x:c r="T3134" s="2" t="str"/>
    </x:row>
    <x:row r="3135" ht="24" customHeight="1">
      <x:c r="C3135" s="2" t="str">
        <x:v>Historical Inputs!F3135</x:v>
      </x:c>
      <x:c r="D3135" s="2" t="str">
        <x:v>USB</x:v>
      </x:c>
      <x:c r="E3135" s="2" t="str">
        <x:v>FY2020</x:v>
      </x:c>
      <x:c r="F3135" s="2" t="str">
        <x:v>loans_gross</x:v>
      </x:c>
      <x:c r="G3135" s="2" t="str">
        <x:v>n.a.</x:v>
      </x:c>
      <x:c r="H3135" s="2" t="str">
        <x:v>USDm</x:v>
      </x:c>
      <x:c r="I3135" s="2" t="str">
        <x:v>2020-12-31</x:v>
      </x:c>
      <x:c r="J3135" s="2" t="str"/>
      <x:c r="K3135" s="2" t="str"/>
      <x:c r="L3135" s="2" t="str"/>
      <x:c r="M3135" s="2" t="str"/>
      <x:c r="N3135" s="2" t="str"/>
      <x:c r="O3135" s="2" t="str"/>
      <x:c r="P3135" s="2" t="str">
        <x:v>Not reported / unavailable</x:v>
      </x:c>
      <x:c r="Q3135" s="2" t="str">
        <x:v>Gross loans and leases selected definition</x:v>
      </x:c>
      <x:c r="R3135" s="2" t="str"/>
      <x:c r="S3135" s="2" t="str"/>
      <x:c r="T3135" s="2" t="str"/>
    </x:row>
    <x:row r="3136" ht="24" customHeight="1">
      <x:c r="C3136" s="2" t="str">
        <x:v>Historical Inputs!F3136</x:v>
      </x:c>
      <x:c r="D3136" s="2" t="str">
        <x:v>USB</x:v>
      </x:c>
      <x:c r="E3136" s="2" t="str">
        <x:v>FY2020</x:v>
      </x:c>
      <x:c r="F3136" s="2" t="str">
        <x:v>loans_net</x:v>
      </x:c>
      <x:c r="G3136" s="2" t="n">
        <x:v>290393</x:v>
      </x:c>
      <x:c r="H3136" s="2" t="str">
        <x:v>USD</x:v>
      </x:c>
      <x:c r="I3136" s="2" t="str">
        <x:v>2020-12-31</x:v>
      </x:c>
      <x:c r="J3136" s="2" t="str">
        <x:v>2022-02-22</x:v>
      </x:c>
      <x:c r="K3136" s="2" t="str">
        <x:v>0001193125-22-048709</x:v>
      </x:c>
      <x:c r="L3136" s="2" t="str">
        <x:v>data/raw/filings/USB_0001193125-22-048709_d256232d10k.htm</x:v>
      </x:c>
      <x:c r="M3136" s="2" t="str">
        <x:v>https://www.sec.gov/Archives/edgar/data/36104/000119312522048709/d256232d10k.htm</x:v>
      </x:c>
      <x:c r="N3136" s="2" t="str"/>
      <x:c r="O3136" s="2" t="str"/>
      <x:c r="P3136" s="2" t="str">
        <x:v>Structured source retained; exact visible anchor requires review</x:v>
      </x:c>
      <x:c r="Q3136" s="2" t="str">
        <x:v>Loans and Leases Receivable, Net Amount</x:v>
      </x:c>
      <x:c r="R3136" s="2" t="str"/>
      <x:c r="S3136" s="2" t="str"/>
      <x:c r="T3136" s="2" t="str"/>
    </x:row>
    <x:row r="3137" ht="24" customHeight="1">
      <x:c r="C3137" s="2" t="str">
        <x:v>Historical Inputs!F3137</x:v>
      </x:c>
      <x:c r="D3137" s="2" t="str">
        <x:v>USB</x:v>
      </x:c>
      <x:c r="E3137" s="2" t="str">
        <x:v>FY2020</x:v>
      </x:c>
      <x:c r="F3137" s="2" t="str">
        <x:v>allowance</x:v>
      </x:c>
      <x:c r="G3137" s="2" t="n">
        <x:v>8010</x:v>
      </x:c>
      <x:c r="H3137" s="2" t="str">
        <x:v>USD</x:v>
      </x:c>
      <x:c r="I3137" s="2" t="str">
        <x:v>2020-12-31</x:v>
      </x:c>
      <x:c r="J3137" s="2" t="str">
        <x:v>2023-02-27</x:v>
      </x:c>
      <x:c r="K3137" s="2" t="str">
        <x:v>0001193125-23-050691</x:v>
      </x:c>
      <x:c r="L3137" s="2" t="str">
        <x:v>data/raw/filings/USB_0001193125-23-050691_d410791d10k.htm</x:v>
      </x:c>
      <x:c r="M3137" s="2" t="str">
        <x:v>https://www.sec.gov/Archives/edgar/data/36104/000119312523050691/d410791d10k.htm</x:v>
      </x:c>
      <x:c r="N3137" s="2" t="str"/>
      <x:c r="O3137" s="2" t="str"/>
      <x:c r="P3137" s="2" t="str">
        <x:v>Structured source retained; exact visible anchor requires review</x:v>
      </x:c>
      <x:c r="Q3137" s="2" t="str">
        <x:v>Financing Receivable, Allowance for Credit Loss</x:v>
      </x:c>
      <x:c r="R3137" s="2" t="str"/>
      <x:c r="S3137" s="2" t="str"/>
      <x:c r="T3137" s="2" t="str"/>
    </x:row>
    <x:row r="3138" ht="24" customHeight="1">
      <x:c r="C3138" s="2" t="str">
        <x:v>Historical Inputs!F3138</x:v>
      </x:c>
      <x:c r="D3138" s="2" t="str">
        <x:v>USB</x:v>
      </x:c>
      <x:c r="E3138" s="2" t="str">
        <x:v>FY2020</x:v>
      </x:c>
      <x:c r="F3138" s="2" t="str">
        <x:v>nonaccrual</x:v>
      </x:c>
      <x:c r="G3138" s="2" t="str">
        <x:v>n.a.</x:v>
      </x:c>
      <x:c r="H3138" s="2" t="str">
        <x:v>USDm</x:v>
      </x:c>
      <x:c r="I3138" s="2" t="str">
        <x:v>2020-12-31</x:v>
      </x:c>
      <x:c r="J3138" s="2" t="str"/>
      <x:c r="K3138" s="2" t="str"/>
      <x:c r="L3138" s="2" t="str"/>
      <x:c r="M3138" s="2" t="str"/>
      <x:c r="N3138" s="2" t="str"/>
      <x:c r="O3138" s="2" t="str"/>
      <x:c r="P3138" s="2" t="str">
        <x:v>Not reported / unavailable</x:v>
      </x:c>
      <x:c r="Q3138" s="2" t="str">
        <x:v>Nonaccrual</x:v>
      </x:c>
      <x:c r="R3138" s="2" t="str"/>
      <x:c r="S3138" s="2" t="str"/>
      <x:c r="T3138" s="2" t="str"/>
    </x:row>
    <x:row r="3139" ht="24" customHeight="1">
      <x:c r="C3139" s="2" t="str">
        <x:v>Historical Inputs!F3139</x:v>
      </x:c>
      <x:c r="D3139" s="2" t="str">
        <x:v>USB</x:v>
      </x:c>
      <x:c r="E3139" s="2" t="str">
        <x:v>FY2020</x:v>
      </x:c>
      <x:c r="F3139" s="2" t="str">
        <x:v>cash</x:v>
      </x:c>
      <x:c r="G3139" s="2" t="str">
        <x:v>n.a.</x:v>
      </x:c>
      <x:c r="H3139" s="2" t="str">
        <x:v>USDm</x:v>
      </x:c>
      <x:c r="I3139" s="2" t="str">
        <x:v>2020-12-31</x:v>
      </x:c>
      <x:c r="J3139" s="2" t="str"/>
      <x:c r="K3139" s="2" t="str"/>
      <x:c r="L3139" s="2" t="str"/>
      <x:c r="M3139" s="2" t="str"/>
      <x:c r="N3139" s="2" t="str"/>
      <x:c r="O3139" s="2" t="str"/>
      <x:c r="P3139" s="2" t="str">
        <x:v>Not reported / unavailable</x:v>
      </x:c>
      <x:c r="Q3139" s="2" t="str">
        <x:v>Cash</x:v>
      </x:c>
      <x:c r="R3139" s="2" t="str"/>
      <x:c r="S3139" s="2" t="str"/>
      <x:c r="T3139" s="2" t="str"/>
    </x:row>
    <x:row r="3140" ht="24" customHeight="1">
      <x:c r="C3140" s="2" t="str">
        <x:v>Historical Inputs!F3140</x:v>
      </x:c>
      <x:c r="D3140" s="2" t="str">
        <x:v>USB</x:v>
      </x:c>
      <x:c r="E3140" s="2" t="str">
        <x:v>FY2020</x:v>
      </x:c>
      <x:c r="F3140" s="2" t="str">
        <x:v>aoci</x:v>
      </x:c>
      <x:c r="G3140" s="2" t="n">
        <x:v>322</x:v>
      </x:c>
      <x:c r="H3140" s="2" t="str">
        <x:v>USD</x:v>
      </x:c>
      <x:c r="I3140" s="2" t="str">
        <x:v>2020-12-31</x:v>
      </x:c>
      <x:c r="J3140" s="2" t="str">
        <x:v>2023-02-27</x:v>
      </x:c>
      <x:c r="K3140" s="2" t="str">
        <x:v>0001193125-23-050691</x:v>
      </x:c>
      <x:c r="L3140" s="2" t="str">
        <x:v>data/raw/filings/USB_0001193125-23-050691_d410791d10k.htm</x:v>
      </x:c>
      <x:c r="M3140" s="2" t="str">
        <x:v>https://www.sec.gov/Archives/edgar/data/36104/000119312523050691/d410791d10k.htm</x:v>
      </x:c>
      <x:c r="N3140" s="2" t="str"/>
      <x:c r="O3140" s="2" t="str"/>
      <x:c r="P3140" s="2" t="str">
        <x:v>Structured source retained; exact visible anchor requires review</x:v>
      </x:c>
      <x:c r="Q3140" s="2" t="str">
        <x:v>Accumulated Other Comprehensive Income (Loss), Net of Tax</x:v>
      </x:c>
      <x:c r="R3140" s="2" t="str"/>
      <x:c r="S3140" s="2" t="str"/>
      <x:c r="T3140" s="2" t="str"/>
    </x:row>
    <x:row r="3141" ht="24" customHeight="1">
      <x:c r="C3141" s="2" t="str">
        <x:v>Historical Inputs!F3141</x:v>
      </x:c>
      <x:c r="D3141" s="2" t="str">
        <x:v>USB</x:v>
      </x:c>
      <x:c r="E3141" s="2" t="str">
        <x:v>FY2020</x:v>
      </x:c>
      <x:c r="F3141" s="2" t="str">
        <x:v>nii</x:v>
      </x:c>
      <x:c r="G3141" s="2" t="n">
        <x:v>12825</x:v>
      </x:c>
      <x:c r="H3141" s="2" t="str">
        <x:v>USD</x:v>
      </x:c>
      <x:c r="I3141" s="2" t="str">
        <x:v>2020-12-31</x:v>
      </x:c>
      <x:c r="J3141" s="2" t="str">
        <x:v>2023-02-27</x:v>
      </x:c>
      <x:c r="K3141" s="2" t="str">
        <x:v>0001193125-23-050691</x:v>
      </x:c>
      <x:c r="L3141" s="2" t="str">
        <x:v>data/raw/filings/USB_0001193125-23-050691_d410791d10k.htm</x:v>
      </x:c>
      <x:c r="M3141" s="2" t="str">
        <x:v>https://www.sec.gov/Archives/edgar/data/36104/000119312523050691/d410791d10k.htm</x:v>
      </x:c>
      <x:c r="N3141" s="2" t="str"/>
      <x:c r="O3141" s="2" t="str"/>
      <x:c r="P3141" s="2" t="str">
        <x:v>Structured source retained; exact visible anchor requires review</x:v>
      </x:c>
      <x:c r="Q3141" s="2" t="str">
        <x:v>Interest Income (Expense), Net</x:v>
      </x:c>
      <x:c r="R3141" s="2" t="str"/>
      <x:c r="S3141" s="2" t="str"/>
      <x:c r="T3141" s="2" t="str"/>
    </x:row>
    <x:row r="3142" ht="24" customHeight="1">
      <x:c r="C3142" s="2" t="str">
        <x:v>Historical Inputs!F3142</x:v>
      </x:c>
      <x:c r="D3142" s="2" t="str">
        <x:v>USB</x:v>
      </x:c>
      <x:c r="E3142" s="2" t="str">
        <x:v>FY2020</x:v>
      </x:c>
      <x:c r="F3142" s="2" t="str">
        <x:v>noninterest_income</x:v>
      </x:c>
      <x:c r="G3142" s="2" t="n">
        <x:v>10401</x:v>
      </x:c>
      <x:c r="H3142" s="2" t="str">
        <x:v>USD</x:v>
      </x:c>
      <x:c r="I3142" s="2" t="str">
        <x:v>2020-12-31</x:v>
      </x:c>
      <x:c r="J3142" s="2" t="str">
        <x:v>2023-02-27</x:v>
      </x:c>
      <x:c r="K3142" s="2" t="str">
        <x:v>0001193125-23-050691</x:v>
      </x:c>
      <x:c r="L3142" s="2" t="str">
        <x:v>data/raw/filings/USB_0001193125-23-050691_d410791d10k.htm</x:v>
      </x:c>
      <x:c r="M3142" s="2" t="str">
        <x:v>https://www.sec.gov/Archives/edgar/data/36104/000119312523050691/d410791d10k.htm</x:v>
      </x:c>
      <x:c r="N3142" s="2" t="str"/>
      <x:c r="O3142" s="2" t="str"/>
      <x:c r="P3142" s="2" t="str">
        <x:v>Structured source retained; exact visible anchor requires review</x:v>
      </x:c>
      <x:c r="Q3142" s="2" t="str">
        <x:v>Noninterest Income</x:v>
      </x:c>
      <x:c r="R3142" s="2" t="str"/>
      <x:c r="S3142" s="2" t="str"/>
      <x:c r="T3142" s="2" t="str"/>
    </x:row>
    <x:row r="3143" ht="24" customHeight="1">
      <x:c r="C3143" s="2" t="str">
        <x:v>Historical Inputs!F3143</x:v>
      </x:c>
      <x:c r="D3143" s="2" t="str">
        <x:v>USB</x:v>
      </x:c>
      <x:c r="E3143" s="2" t="str">
        <x:v>FY2020</x:v>
      </x:c>
      <x:c r="F3143" s="2" t="str">
        <x:v>revenue_reported</x:v>
      </x:c>
      <x:c r="G3143" s="2" t="str">
        <x:v>n.a.</x:v>
      </x:c>
      <x:c r="H3143" s="2" t="str">
        <x:v>USDm</x:v>
      </x:c>
      <x:c r="I3143" s="2" t="str">
        <x:v>2020-12-31</x:v>
      </x:c>
      <x:c r="J3143" s="2" t="str"/>
      <x:c r="K3143" s="2" t="str"/>
      <x:c r="L3143" s="2" t="str"/>
      <x:c r="M3143" s="2" t="str"/>
      <x:c r="N3143" s="2" t="str"/>
      <x:c r="O3143" s="2" t="str"/>
      <x:c r="P3143" s="2" t="str">
        <x:v>Not reported / unavailable</x:v>
      </x:c>
      <x:c r="Q3143" s="2" t="str">
        <x:v>Reported total net revenue</x:v>
      </x:c>
      <x:c r="R3143" s="2" t="str"/>
      <x:c r="S3143" s="2" t="str"/>
      <x:c r="T3143" s="2" t="str"/>
    </x:row>
    <x:row r="3144" ht="24" customHeight="1">
      <x:c r="C3144" s="2" t="str">
        <x:v>Historical Inputs!F3144</x:v>
      </x:c>
      <x:c r="D3144" s="2" t="str">
        <x:v>USB</x:v>
      </x:c>
      <x:c r="E3144" s="2" t="str">
        <x:v>FY2020</x:v>
      </x:c>
      <x:c r="F3144" s="2" t="str">
        <x:v>opex</x:v>
      </x:c>
      <x:c r="G3144" s="2" t="n">
        <x:v>13369</x:v>
      </x:c>
      <x:c r="H3144" s="2" t="str">
        <x:v>USD</x:v>
      </x:c>
      <x:c r="I3144" s="2" t="str">
        <x:v>2020-12-31</x:v>
      </x:c>
      <x:c r="J3144" s="2" t="str">
        <x:v>2023-02-27</x:v>
      </x:c>
      <x:c r="K3144" s="2" t="str">
        <x:v>0001193125-23-050691</x:v>
      </x:c>
      <x:c r="L3144" s="2" t="str">
        <x:v>data/raw/filings/USB_0001193125-23-050691_d410791d10k.htm</x:v>
      </x:c>
      <x:c r="M3144" s="2" t="str">
        <x:v>https://www.sec.gov/Archives/edgar/data/36104/000119312523050691/d410791d10k.htm</x:v>
      </x:c>
      <x:c r="N3144" s="2" t="str"/>
      <x:c r="O3144" s="2" t="str"/>
      <x:c r="P3144" s="2" t="str">
        <x:v>Structured source retained; exact visible anchor requires review</x:v>
      </x:c>
      <x:c r="Q3144" s="2" t="str">
        <x:v>Noninterest Expense</x:v>
      </x:c>
      <x:c r="R3144" s="2" t="str"/>
      <x:c r="S3144" s="2" t="str"/>
      <x:c r="T3144" s="2" t="str"/>
    </x:row>
    <x:row r="3145" ht="24" customHeight="1">
      <x:c r="C3145" s="2" t="str">
        <x:v>Historical Inputs!F3145</x:v>
      </x:c>
      <x:c r="D3145" s="2" t="str">
        <x:v>USB</x:v>
      </x:c>
      <x:c r="E3145" s="2" t="str">
        <x:v>FY2020</x:v>
      </x:c>
      <x:c r="F3145" s="2" t="str">
        <x:v>provision</x:v>
      </x:c>
      <x:c r="G3145" s="2" t="n">
        <x:v>3806</x:v>
      </x:c>
      <x:c r="H3145" s="2" t="str">
        <x:v>USD</x:v>
      </x:c>
      <x:c r="I3145" s="2" t="str">
        <x:v>2020-12-31</x:v>
      </x:c>
      <x:c r="J3145" s="2" t="str">
        <x:v>2023-02-27</x:v>
      </x:c>
      <x:c r="K3145" s="2" t="str">
        <x:v>0001193125-23-050691</x:v>
      </x:c>
      <x:c r="L3145" s="2" t="str">
        <x:v>data/raw/filings/USB_0001193125-23-050691_d410791d10k.htm</x:v>
      </x:c>
      <x:c r="M3145" s="2" t="str">
        <x:v>https://www.sec.gov/Archives/edgar/data/36104/000119312523050691/d410791d10k.htm</x:v>
      </x:c>
      <x:c r="N3145" s="2" t="str"/>
      <x:c r="O3145" s="2" t="str"/>
      <x:c r="P3145" s="2" t="str">
        <x:v>Structured source retained; exact visible anchor requires review</x:v>
      </x:c>
      <x:c r="Q3145" s="2" t="str">
        <x:v>Provision for Loan, Lease, and Other Losses</x:v>
      </x:c>
      <x:c r="R3145" s="2" t="str"/>
      <x:c r="S3145" s="2" t="str"/>
      <x:c r="T3145" s="2" t="str"/>
    </x:row>
    <x:row r="3146" ht="24" customHeight="1">
      <x:c r="C3146" s="2" t="str">
        <x:v>Historical Inputs!F3146</x:v>
      </x:c>
      <x:c r="D3146" s="2" t="str">
        <x:v>USB</x:v>
      </x:c>
      <x:c r="E3146" s="2" t="str">
        <x:v>FY2020</x:v>
      </x:c>
      <x:c r="F3146" s="2" t="str">
        <x:v>pretax</x:v>
      </x:c>
      <x:c r="G3146" s="2" t="n">
        <x:v>6051</x:v>
      </x:c>
      <x:c r="H3146" s="2" t="str">
        <x:v>USD</x:v>
      </x:c>
      <x:c r="I3146" s="2" t="str">
        <x:v>2020-12-31</x:v>
      </x:c>
      <x:c r="J3146" s="2" t="str">
        <x:v>2023-02-27</x:v>
      </x:c>
      <x:c r="K3146" s="2" t="str">
        <x:v>0001193125-23-050691</x:v>
      </x:c>
      <x:c r="L3146" s="2" t="str">
        <x:v>data/raw/filings/USB_0001193125-23-050691_d410791d10k.htm</x:v>
      </x:c>
      <x:c r="M3146" s="2" t="str">
        <x:v>https://www.sec.gov/Archives/edgar/data/36104/000119312523050691/d410791d10k.htm</x:v>
      </x:c>
      <x:c r="N3146" s="2" t="str"/>
      <x:c r="O3146" s="2" t="str"/>
      <x:c r="P3146" s="2" t="str">
        <x:v>Structured source retained; exact visible anchor requires review</x:v>
      </x:c>
      <x:c r="Q3146" s="2" t="str">
        <x:v>Income (Loss) from Continuing Operations before Income Taxes, Noncontrolling Interest</x:v>
      </x:c>
      <x:c r="R3146" s="2" t="str"/>
      <x:c r="S3146" s="2" t="str"/>
      <x:c r="T3146" s="2" t="str"/>
    </x:row>
    <x:row r="3147" ht="24" customHeight="1">
      <x:c r="C3147" s="2" t="str">
        <x:v>Historical Inputs!F3147</x:v>
      </x:c>
      <x:c r="D3147" s="2" t="str">
        <x:v>USB</x:v>
      </x:c>
      <x:c r="E3147" s="2" t="str">
        <x:v>FY2020</x:v>
      </x:c>
      <x:c r="F3147" s="2" t="str">
        <x:v>tax</x:v>
      </x:c>
      <x:c r="G3147" s="2" t="n">
        <x:v>1066</x:v>
      </x:c>
      <x:c r="H3147" s="2" t="str">
        <x:v>USD</x:v>
      </x:c>
      <x:c r="I3147" s="2" t="str">
        <x:v>2020-12-31</x:v>
      </x:c>
      <x:c r="J3147" s="2" t="str">
        <x:v>2023-02-27</x:v>
      </x:c>
      <x:c r="K3147" s="2" t="str">
        <x:v>0001193125-23-050691</x:v>
      </x:c>
      <x:c r="L3147" s="2" t="str">
        <x:v>data/raw/filings/USB_0001193125-23-050691_d410791d10k.htm</x:v>
      </x:c>
      <x:c r="M3147" s="2" t="str">
        <x:v>https://www.sec.gov/Archives/edgar/data/36104/000119312523050691/d410791d10k.htm</x:v>
      </x:c>
      <x:c r="N3147" s="2" t="str"/>
      <x:c r="O3147" s="2" t="str"/>
      <x:c r="P3147" s="2" t="str">
        <x:v>Structured source retained; exact visible anchor requires review</x:v>
      </x:c>
      <x:c r="Q3147" s="2" t="str">
        <x:v>Income Tax Expense (Benefit)</x:v>
      </x:c>
      <x:c r="R3147" s="2" t="str"/>
      <x:c r="S3147" s="2" t="str"/>
      <x:c r="T3147" s="2" t="str"/>
    </x:row>
    <x:row r="3148" ht="24" customHeight="1">
      <x:c r="C3148" s="2" t="str">
        <x:v>Historical Inputs!F3148</x:v>
      </x:c>
      <x:c r="D3148" s="2" t="str">
        <x:v>USB</x:v>
      </x:c>
      <x:c r="E3148" s="2" t="str">
        <x:v>FY2020</x:v>
      </x:c>
      <x:c r="F3148" s="2" t="str">
        <x:v>net_income</x:v>
      </x:c>
      <x:c r="G3148" s="2" t="n">
        <x:v>4959</x:v>
      </x:c>
      <x:c r="H3148" s="2" t="str">
        <x:v>USD</x:v>
      </x:c>
      <x:c r="I3148" s="2" t="str">
        <x:v>2020-12-31</x:v>
      </x:c>
      <x:c r="J3148" s="2" t="str">
        <x:v>2023-02-27</x:v>
      </x:c>
      <x:c r="K3148" s="2" t="str">
        <x:v>0001193125-23-050691</x:v>
      </x:c>
      <x:c r="L3148" s="2" t="str">
        <x:v>data/raw/filings/USB_0001193125-23-050691_d410791d10k.htm</x:v>
      </x:c>
      <x:c r="M3148" s="2" t="str">
        <x:v>https://www.sec.gov/Archives/edgar/data/36104/000119312523050691/d410791d10k.htm</x:v>
      </x:c>
      <x:c r="N3148" s="2" t="str"/>
      <x:c r="O3148" s="2" t="str"/>
      <x:c r="P3148" s="2" t="str">
        <x:v>Structured source retained; exact visible anchor requires review</x:v>
      </x:c>
      <x:c r="Q3148" s="2" t="str">
        <x:v>Net Income (Loss) Attributable to Parent</x:v>
      </x:c>
      <x:c r="R3148" s="2" t="str"/>
      <x:c r="S3148" s="2" t="str"/>
      <x:c r="T3148" s="2" t="str"/>
    </x:row>
    <x:row r="3149" ht="24" customHeight="1">
      <x:c r="C3149" s="2" t="str">
        <x:v>Historical Inputs!F3149</x:v>
      </x:c>
      <x:c r="D3149" s="2" t="str">
        <x:v>USB</x:v>
      </x:c>
      <x:c r="E3149" s="2" t="str">
        <x:v>FY2020</x:v>
      </x:c>
      <x:c r="F3149" s="2" t="str">
        <x:v>common_income</x:v>
      </x:c>
      <x:c r="G3149" s="2" t="n">
        <x:v>4621</x:v>
      </x:c>
      <x:c r="H3149" s="2" t="str">
        <x:v>USD</x:v>
      </x:c>
      <x:c r="I3149" s="2" t="str">
        <x:v>2020-12-31</x:v>
      </x:c>
      <x:c r="J3149" s="2" t="str">
        <x:v>2023-02-27</x:v>
      </x:c>
      <x:c r="K3149" s="2" t="str">
        <x:v>0001193125-23-050691</x:v>
      </x:c>
      <x:c r="L3149" s="2" t="str">
        <x:v>data/raw/filings/USB_0001193125-23-050691_d410791d10k.htm</x:v>
      </x:c>
      <x:c r="M3149" s="2" t="str">
        <x:v>https://www.sec.gov/Archives/edgar/data/36104/000119312523050691/d410791d10k.htm</x:v>
      </x:c>
      <x:c r="N3149" s="2" t="str"/>
      <x:c r="O3149" s="2" t="str"/>
      <x:c r="P3149" s="2" t="str">
        <x:v>Structured source retained; exact visible anchor requires review</x:v>
      </x:c>
      <x:c r="Q3149" s="2" t="str">
        <x:v>Net Income (Loss) Available to Common Stockholders, Basic</x:v>
      </x:c>
      <x:c r="R3149" s="2" t="str"/>
      <x:c r="S3149" s="2" t="str"/>
      <x:c r="T3149" s="2" t="str"/>
    </x:row>
    <x:row r="3150" ht="24" customHeight="1">
      <x:c r="C3150" s="2" t="str">
        <x:v>Historical Inputs!F3150</x:v>
      </x:c>
      <x:c r="D3150" s="2" t="str">
        <x:v>USB</x:v>
      </x:c>
      <x:c r="E3150" s="2" t="str">
        <x:v>FY2020</x:v>
      </x:c>
      <x:c r="F3150" s="2" t="str">
        <x:v>preferred_div</x:v>
      </x:c>
      <x:c r="G3150" s="2" t="n">
        <x:v>304</x:v>
      </x:c>
      <x:c r="H3150" s="2" t="str">
        <x:v>USD</x:v>
      </x:c>
      <x:c r="I3150" s="2" t="str">
        <x:v>2020-12-31</x:v>
      </x:c>
      <x:c r="J3150" s="2" t="str">
        <x:v>2023-02-27</x:v>
      </x:c>
      <x:c r="K3150" s="2" t="str">
        <x:v>0001193125-23-050691</x:v>
      </x:c>
      <x:c r="L3150" s="2" t="str">
        <x:v>data/raw/filings/USB_0001193125-23-050691_d410791d10k.htm</x:v>
      </x:c>
      <x:c r="M3150" s="2" t="str">
        <x:v>https://www.sec.gov/Archives/edgar/data/36104/000119312523050691/d410791d10k.htm</x:v>
      </x:c>
      <x:c r="N3150" s="2" t="str"/>
      <x:c r="O3150" s="2" t="str"/>
      <x:c r="P3150" s="2" t="str">
        <x:v>Structured source retained; exact visible anchor requires review</x:v>
      </x:c>
      <x:c r="Q3150" s="2" t="str">
        <x:v>Dividends, Preferred Stock</x:v>
      </x:c>
      <x:c r="R3150" s="2" t="str"/>
      <x:c r="S3150" s="2" t="str"/>
      <x:c r="T3150" s="2" t="str"/>
    </x:row>
    <x:row r="3151" ht="24" customHeight="1">
      <x:c r="C3151" s="2" t="str">
        <x:v>Historical Inputs!F3151</x:v>
      </x:c>
      <x:c r="D3151" s="2" t="str">
        <x:v>USB</x:v>
      </x:c>
      <x:c r="E3151" s="2" t="str">
        <x:v>FY2020</x:v>
      </x:c>
      <x:c r="F3151" s="2" t="str">
        <x:v>eps</x:v>
      </x:c>
      <x:c r="G3151" s="2" t="n">
        <x:v>3.06</x:v>
      </x:c>
      <x:c r="H3151" s="2" t="str">
        <x:v>USD/shares</x:v>
      </x:c>
      <x:c r="I3151" s="2" t="str">
        <x:v>2020-12-31</x:v>
      </x:c>
      <x:c r="J3151" s="2" t="str">
        <x:v>2023-02-27</x:v>
      </x:c>
      <x:c r="K3151" s="2" t="str">
        <x:v>0001193125-23-050691</x:v>
      </x:c>
      <x:c r="L3151" s="2" t="str">
        <x:v>data/raw/filings/USB_0001193125-23-050691_d410791d10k.htm</x:v>
      </x:c>
      <x:c r="M3151" s="2" t="str">
        <x:v>https://www.sec.gov/Archives/edgar/data/36104/000119312523050691/d410791d10k.htm</x:v>
      </x:c>
      <x:c r="N3151" s="2" t="str"/>
      <x:c r="O3151" s="2" t="str"/>
      <x:c r="P3151" s="2" t="str">
        <x:v>Structured source retained; exact visible anchor requires review</x:v>
      </x:c>
      <x:c r="Q3151" s="2" t="str">
        <x:v>Earnings Per Share, Diluted</x:v>
      </x:c>
      <x:c r="R3151" s="2" t="str"/>
      <x:c r="S3151" s="2" t="str"/>
      <x:c r="T3151" s="2" t="str"/>
    </x:row>
    <x:row r="3152" ht="24" customHeight="1">
      <x:c r="C3152" s="2" t="str">
        <x:v>Historical Inputs!F3152</x:v>
      </x:c>
      <x:c r="D3152" s="2" t="str">
        <x:v>USB</x:v>
      </x:c>
      <x:c r="E3152" s="2" t="str">
        <x:v>FY2020</x:v>
      </x:c>
      <x:c r="F3152" s="2" t="str">
        <x:v>shares_diluted</x:v>
      </x:c>
      <x:c r="G3152" s="2" t="n">
        <x:v>1510</x:v>
      </x:c>
      <x:c r="H3152" s="2" t="str">
        <x:v>shares</x:v>
      </x:c>
      <x:c r="I3152" s="2" t="str">
        <x:v>2020-12-31</x:v>
      </x:c>
      <x:c r="J3152" s="2" t="str">
        <x:v>2023-02-27</x:v>
      </x:c>
      <x:c r="K3152" s="2" t="str">
        <x:v>0001193125-23-050691</x:v>
      </x:c>
      <x:c r="L3152" s="2" t="str">
        <x:v>data/raw/filings/USB_0001193125-23-050691_d410791d10k.htm</x:v>
      </x:c>
      <x:c r="M3152" s="2" t="str">
        <x:v>https://www.sec.gov/Archives/edgar/data/36104/000119312523050691/d410791d10k.htm</x:v>
      </x:c>
      <x:c r="N3152" s="2" t="str"/>
      <x:c r="O3152" s="2" t="str"/>
      <x:c r="P3152" s="2" t="str">
        <x:v>Structured source retained; exact visible anchor requires review</x:v>
      </x:c>
      <x:c r="Q3152" s="2" t="str">
        <x:v>Weighted Average Number of Shares Outstanding, Diluted</x:v>
      </x:c>
      <x:c r="R3152" s="2" t="str"/>
      <x:c r="S3152" s="2" t="str"/>
      <x:c r="T3152" s="2" t="str"/>
    </x:row>
    <x:row r="3153" ht="24" customHeight="1">
      <x:c r="C3153" s="2" t="str">
        <x:v>Historical Inputs!F3153</x:v>
      </x:c>
      <x:c r="D3153" s="2" t="str">
        <x:v>USB</x:v>
      </x:c>
      <x:c r="E3153" s="2" t="str">
        <x:v>FY2020</x:v>
      </x:c>
      <x:c r="F3153" s="2" t="str">
        <x:v>dps</x:v>
      </x:c>
      <x:c r="G3153" s="2" t="n">
        <x:v>1.68</x:v>
      </x:c>
      <x:c r="H3153" s="2" t="str">
        <x:v>USD/shares</x:v>
      </x:c>
      <x:c r="I3153" s="2" t="str">
        <x:v>2020-12-31</x:v>
      </x:c>
      <x:c r="J3153" s="2" t="str">
        <x:v>2023-02-27</x:v>
      </x:c>
      <x:c r="K3153" s="2" t="str">
        <x:v>0001193125-23-050691</x:v>
      </x:c>
      <x:c r="L3153" s="2" t="str">
        <x:v>data/raw/filings/USB_0001193125-23-050691_d410791d10k.htm</x:v>
      </x:c>
      <x:c r="M3153" s="2" t="str">
        <x:v>https://www.sec.gov/Archives/edgar/data/36104/000119312523050691/d410791d10k.htm</x:v>
      </x:c>
      <x:c r="N3153" s="2" t="str"/>
      <x:c r="O3153" s="2" t="str"/>
      <x:c r="P3153" s="2" t="str">
        <x:v>Structured source retained; exact visible anchor requires review</x:v>
      </x:c>
      <x:c r="Q3153" s="2" t="str">
        <x:v>Common Stock, Dividends, Per Share, Declared</x:v>
      </x:c>
      <x:c r="R3153" s="2" t="str"/>
      <x:c r="S3153" s="2" t="str"/>
      <x:c r="T3153" s="2" t="str"/>
    </x:row>
    <x:row r="3154" ht="24" customHeight="1">
      <x:c r="C3154" s="2" t="str">
        <x:v>Historical Inputs!F3154</x:v>
      </x:c>
      <x:c r="D3154" s="2" t="str">
        <x:v>USB</x:v>
      </x:c>
      <x:c r="E3154" s="2" t="str">
        <x:v>FY2020</x:v>
      </x:c>
      <x:c r="F3154" s="2" t="str">
        <x:v>dividends</x:v>
      </x:c>
      <x:c r="G3154" s="2" t="n">
        <x:v>2552</x:v>
      </x:c>
      <x:c r="H3154" s="2" t="str">
        <x:v>USD</x:v>
      </x:c>
      <x:c r="I3154" s="2" t="str">
        <x:v>2020-12-31</x:v>
      </x:c>
      <x:c r="J3154" s="2" t="str">
        <x:v>2023-02-27</x:v>
      </x:c>
      <x:c r="K3154" s="2" t="str">
        <x:v>0001193125-23-050691</x:v>
      </x:c>
      <x:c r="L3154" s="2" t="str">
        <x:v>data/raw/filings/USB_0001193125-23-050691_d410791d10k.htm</x:v>
      </x:c>
      <x:c r="M3154" s="2" t="str">
        <x:v>https://www.sec.gov/Archives/edgar/data/36104/000119312523050691/d410791d10k.htm</x:v>
      </x:c>
      <x:c r="N3154" s="2" t="str"/>
      <x:c r="O3154" s="2" t="str"/>
      <x:c r="P3154" s="2" t="str">
        <x:v>Structured source retained; exact visible anchor requires review</x:v>
      </x:c>
      <x:c r="Q3154" s="2" t="str">
        <x:v>Payments of Ordinary Dividends, Common Stock</x:v>
      </x:c>
      <x:c r="R3154" s="2" t="str"/>
      <x:c r="S3154" s="2" t="str"/>
      <x:c r="T3154" s="2" t="str"/>
    </x:row>
    <x:row r="3155" ht="24" customHeight="1">
      <x:c r="C3155" s="2" t="str">
        <x:v>Historical Inputs!F3155</x:v>
      </x:c>
      <x:c r="D3155" s="2" t="str">
        <x:v>USB</x:v>
      </x:c>
      <x:c r="E3155" s="2" t="str">
        <x:v>FY2020</x:v>
      </x:c>
      <x:c r="F3155" s="2" t="str">
        <x:v>buybacks</x:v>
      </x:c>
      <x:c r="G3155" s="2" t="n">
        <x:v>1672</x:v>
      </x:c>
      <x:c r="H3155" s="2" t="str">
        <x:v>USD</x:v>
      </x:c>
      <x:c r="I3155" s="2" t="str">
        <x:v>2020-12-31</x:v>
      </x:c>
      <x:c r="J3155" s="2" t="str">
        <x:v>2023-02-27</x:v>
      </x:c>
      <x:c r="K3155" s="2" t="str">
        <x:v>0001193125-23-050691</x:v>
      </x:c>
      <x:c r="L3155" s="2" t="str">
        <x:v>data/raw/filings/USB_0001193125-23-050691_d410791d10k.htm</x:v>
      </x:c>
      <x:c r="M3155" s="2" t="str">
        <x:v>https://www.sec.gov/Archives/edgar/data/36104/000119312523050691/d410791d10k.htm</x:v>
      </x:c>
      <x:c r="N3155" s="2" t="str"/>
      <x:c r="O3155" s="2" t="str"/>
      <x:c r="P3155" s="2" t="str">
        <x:v>Structured source retained; exact visible anchor requires review</x:v>
      </x:c>
      <x:c r="Q3155" s="2" t="str">
        <x:v>Payments for Repurchase of Common Stock</x:v>
      </x:c>
      <x:c r="R3155" s="2" t="str"/>
      <x:c r="S3155" s="2" t="str"/>
      <x:c r="T3155" s="2" t="str"/>
    </x:row>
    <x:row r="3156" ht="24" customHeight="1">
      <x:c r="C3156" s="2" t="str">
        <x:v>Historical Inputs!F3156</x:v>
      </x:c>
      <x:c r="D3156" s="2" t="str">
        <x:v>USB</x:v>
      </x:c>
      <x:c r="E3156" s="2" t="str">
        <x:v>FY2020</x:v>
      </x:c>
      <x:c r="F3156" s="2" t="str">
        <x:v>chargeoffs</x:v>
      </x:c>
      <x:c r="G3156" s="2" t="str">
        <x:v>n.a.</x:v>
      </x:c>
      <x:c r="H3156" s="2" t="str">
        <x:v>USDm</x:v>
      </x:c>
      <x:c r="I3156" s="2" t="str">
        <x:v>2020-12-31</x:v>
      </x:c>
      <x:c r="J3156" s="2" t="str"/>
      <x:c r="K3156" s="2" t="str"/>
      <x:c r="L3156" s="2" t="str"/>
      <x:c r="M3156" s="2" t="str"/>
      <x:c r="N3156" s="2" t="str"/>
      <x:c r="O3156" s="2" t="str"/>
      <x:c r="P3156" s="2" t="str">
        <x:v>Not reported / unavailable</x:v>
      </x:c>
      <x:c r="Q3156" s="2" t="str">
        <x:v>Gross loan charge-offs</x:v>
      </x:c>
      <x:c r="R3156" s="2" t="str"/>
      <x:c r="S3156" s="2" t="str"/>
      <x:c r="T3156" s="2" t="str"/>
    </x:row>
    <x:row r="3157" ht="24" customHeight="1">
      <x:c r="C3157" s="2" t="str">
        <x:v>Historical Inputs!F3157</x:v>
      </x:c>
      <x:c r="D3157" s="2" t="str">
        <x:v>USB</x:v>
      </x:c>
      <x:c r="E3157" s="2" t="str">
        <x:v>FY2020</x:v>
      </x:c>
      <x:c r="F3157" s="2" t="str">
        <x:v>recoveries</x:v>
      </x:c>
      <x:c r="G3157" s="2" t="str">
        <x:v>n.a.</x:v>
      </x:c>
      <x:c r="H3157" s="2" t="str">
        <x:v>USDm</x:v>
      </x:c>
      <x:c r="I3157" s="2" t="str">
        <x:v>2020-12-31</x:v>
      </x:c>
      <x:c r="J3157" s="2" t="str"/>
      <x:c r="K3157" s="2" t="str"/>
      <x:c r="L3157" s="2" t="str"/>
      <x:c r="M3157" s="2" t="str"/>
      <x:c r="N3157" s="2" t="str"/>
      <x:c r="O3157" s="2" t="str"/>
      <x:c r="P3157" s="2" t="str">
        <x:v>Not reported / unavailable</x:v>
      </x:c>
      <x:c r="Q3157" s="2" t="str">
        <x:v>Loan recoveries</x:v>
      </x:c>
      <x:c r="R3157" s="2" t="str"/>
      <x:c r="S3157" s="2" t="str"/>
      <x:c r="T3157" s="2" t="str"/>
    </x:row>
    <x:row r="3158" ht="24" customHeight="1">
      <x:c r="C3158" s="2" t="str">
        <x:v>Historical Inputs!F3158</x:v>
      </x:c>
      <x:c r="D3158" s="2" t="str">
        <x:v>USB</x:v>
      </x:c>
      <x:c r="E3158" s="2" t="str">
        <x:v>FY2020</x:v>
      </x:c>
      <x:c r="F3158" s="2" t="str">
        <x:v>rwa</x:v>
      </x:c>
      <x:c r="G3158" s="2" t="str">
        <x:v>n.a.</x:v>
      </x:c>
      <x:c r="H3158" s="2" t="str">
        <x:v>USDm</x:v>
      </x:c>
      <x:c r="I3158" s="2" t="str">
        <x:v>2020-12-31</x:v>
      </x:c>
      <x:c r="J3158" s="2" t="str"/>
      <x:c r="K3158" s="2" t="str"/>
      <x:c r="L3158" s="2" t="str"/>
      <x:c r="M3158" s="2" t="str"/>
      <x:c r="N3158" s="2" t="str"/>
      <x:c r="O3158" s="2" t="str"/>
      <x:c r="P3158" s="2" t="str">
        <x:v>Not reported / unavailable</x:v>
      </x:c>
      <x:c r="Q3158" s="2" t="str">
        <x:v>Risk-weighted assets</x:v>
      </x:c>
      <x:c r="R3158" s="2" t="str"/>
      <x:c r="S3158" s="2" t="str"/>
      <x:c r="T3158" s="2" t="str"/>
    </x:row>
    <x:row r="3159" ht="24" customHeight="1">
      <x:c r="C3159" s="2" t="str">
        <x:v>Historical Inputs!F3159</x:v>
      </x:c>
      <x:c r="D3159" s="2" t="str">
        <x:v>USB</x:v>
      </x:c>
      <x:c r="E3159" s="2" t="str">
        <x:v>FY2020</x:v>
      </x:c>
      <x:c r="F3159" s="2" t="str">
        <x:v>cet1_reported</x:v>
      </x:c>
      <x:c r="G3159" s="2" t="str">
        <x:v>n.a.</x:v>
      </x:c>
      <x:c r="H3159" s="2" t="str">
        <x:v>%</x:v>
      </x:c>
      <x:c r="I3159" s="2" t="str">
        <x:v>2020-12-31</x:v>
      </x:c>
      <x:c r="J3159" s="2" t="str"/>
      <x:c r="K3159" s="2" t="str"/>
      <x:c r="L3159" s="2" t="str"/>
      <x:c r="M3159" s="2" t="str"/>
      <x:c r="N3159" s="2" t="str"/>
      <x:c r="O3159" s="2" t="str"/>
      <x:c r="P3159" s="2" t="str">
        <x:v>Not reported / unavailable</x:v>
      </x:c>
      <x:c r="Q3159" s="2" t="str">
        <x:v>Actual standardized CET1 ratio</x:v>
      </x:c>
      <x:c r="R3159" s="2" t="str"/>
      <x:c r="S3159" s="2" t="str"/>
      <x:c r="T3159" s="2" t="str"/>
    </x:row>
    <x:row r="3160" ht="24" customHeight="1">
      <x:c r="C3160" s="2" t="str">
        <x:v>Historical Inputs!F3160</x:v>
      </x:c>
      <x:c r="D3160" s="2" t="str">
        <x:v>USB</x:v>
      </x:c>
      <x:c r="E3160" s="2" t="str">
        <x:v>FY2020</x:v>
      </x:c>
      <x:c r="F3160" s="2" t="str">
        <x:v>nim_reported</x:v>
      </x:c>
      <x:c r="G3160" s="2" t="str">
        <x:v>n.a.</x:v>
      </x:c>
      <x:c r="H3160" s="2" t="str">
        <x:v>%</x:v>
      </x:c>
      <x:c r="I3160" s="2" t="str">
        <x:v>2020-12-31</x:v>
      </x:c>
      <x:c r="J3160" s="2" t="str"/>
      <x:c r="K3160" s="2" t="str"/>
      <x:c r="L3160" s="2" t="str"/>
      <x:c r="M3160" s="2" t="str"/>
      <x:c r="N3160" s="2" t="str"/>
      <x:c r="O3160" s="2" t="str"/>
      <x:c r="P3160" s="2" t="str">
        <x:v>Not reported / unavailable</x:v>
      </x:c>
      <x:c r="Q3160" s="2" t="str">
        <x:v>Issuer reported net interest margin</x:v>
      </x:c>
      <x:c r="R3160" s="2" t="str"/>
      <x:c r="S3160" s="2" t="str"/>
      <x:c r="T3160" s="2" t="str"/>
    </x:row>
    <x:row r="3161" ht="24" customHeight="1">
      <x:c r="C3161" s="2" t="str">
        <x:v>Historical Inputs!F3161</x:v>
      </x:c>
      <x:c r="D3161" s="2" t="str">
        <x:v>USB</x:v>
      </x:c>
      <x:c r="E3161" s="2" t="str">
        <x:v>FY2020</x:v>
      </x:c>
      <x:c r="F3161" s="2" t="str">
        <x:v>bvps_reported</x:v>
      </x:c>
      <x:c r="G3161" s="2" t="str">
        <x:v>n.a.</x:v>
      </x:c>
      <x:c r="H3161" s="2" t="str">
        <x:v>USD/share</x:v>
      </x:c>
      <x:c r="I3161" s="2" t="str">
        <x:v>2020-12-31</x:v>
      </x:c>
      <x:c r="J3161" s="2" t="str"/>
      <x:c r="K3161" s="2" t="str"/>
      <x:c r="L3161" s="2" t="str"/>
      <x:c r="M3161" s="2" t="str"/>
      <x:c r="N3161" s="2" t="str"/>
      <x:c r="O3161" s="2" t="str"/>
      <x:c r="P3161" s="2" t="str">
        <x:v>Not reported / unavailable</x:v>
      </x:c>
      <x:c r="Q3161" s="2" t="str">
        <x:v>Reported common book value per share</x:v>
      </x:c>
      <x:c r="R3161" s="2" t="str"/>
      <x:c r="S3161" s="2" t="str"/>
      <x:c r="T3161" s="2" t="str"/>
    </x:row>
    <x:row r="3162" ht="24" customHeight="1">
      <x:c r="C3162" s="2" t="str">
        <x:v>Historical Inputs!F3162</x:v>
      </x:c>
      <x:c r="D3162" s="2" t="str">
        <x:v>USB</x:v>
      </x:c>
      <x:c r="E3162" s="2" t="str">
        <x:v>FY2020</x:v>
      </x:c>
      <x:c r="F3162" s="2" t="str">
        <x:v>tbvps_reported</x:v>
      </x:c>
      <x:c r="G3162" s="2" t="str">
        <x:v>n.a.</x:v>
      </x:c>
      <x:c r="H3162" s="2" t="str">
        <x:v>USD/share</x:v>
      </x:c>
      <x:c r="I3162" s="2" t="str">
        <x:v>2020-12-31</x:v>
      </x:c>
      <x:c r="J3162" s="2" t="str"/>
      <x:c r="K3162" s="2" t="str"/>
      <x:c r="L3162" s="2" t="str"/>
      <x:c r="M3162" s="2" t="str"/>
      <x:c r="N3162" s="2" t="str"/>
      <x:c r="O3162" s="2" t="str"/>
      <x:c r="P3162" s="2" t="str">
        <x:v>Not reported / unavailable</x:v>
      </x:c>
      <x:c r="Q3162" s="2" t="str">
        <x:v>Reported tangible book value per share</x:v>
      </x:c>
      <x:c r="R3162" s="2" t="str"/>
      <x:c r="S3162" s="2" t="str"/>
      <x:c r="T3162" s="2" t="str"/>
    </x:row>
    <x:row r="3163" ht="24" customHeight="1">
      <x:c r="C3163" s="2" t="str">
        <x:v>Historical Inputs!F3163</x:v>
      </x:c>
      <x:c r="D3163" s="2" t="str">
        <x:v>USB</x:v>
      </x:c>
      <x:c r="E3163" s="2" t="str">
        <x:v>FY2020</x:v>
      </x:c>
      <x:c r="F3163" s="2" t="str">
        <x:v>tce_reported</x:v>
      </x:c>
      <x:c r="G3163" s="2" t="str">
        <x:v>n.a.</x:v>
      </x:c>
      <x:c r="H3163" s="2" t="str">
        <x:v>USDm</x:v>
      </x:c>
      <x:c r="I3163" s="2" t="str">
        <x:v>2020-12-31</x:v>
      </x:c>
      <x:c r="J3163" s="2" t="str"/>
      <x:c r="K3163" s="2" t="str"/>
      <x:c r="L3163" s="2" t="str"/>
      <x:c r="M3163" s="2" t="str"/>
      <x:c r="N3163" s="2" t="str"/>
      <x:c r="O3163" s="2" t="str"/>
      <x:c r="P3163" s="2" t="str">
        <x:v>Not reported / unavailable</x:v>
      </x:c>
      <x:c r="Q3163" s="2" t="str">
        <x:v>Reported tangible common equity</x:v>
      </x:c>
      <x:c r="R3163" s="2" t="str"/>
      <x:c r="S3163" s="2" t="str"/>
      <x:c r="T3163" s="2" t="str"/>
    </x:row>
    <x:row r="3164" ht="24" customHeight="1">
      <x:c r="C3164" s="2" t="str">
        <x:v>Historical Inputs!F3164</x:v>
      </x:c>
      <x:c r="D3164" s="2" t="str">
        <x:v>USB</x:v>
      </x:c>
      <x:c r="E3164" s="2" t="str">
        <x:v>FY2021</x:v>
      </x:c>
      <x:c r="F3164" s="2" t="str">
        <x:v>assets</x:v>
      </x:c>
      <x:c r="G3164" s="2" t="n">
        <x:v>573284</x:v>
      </x:c>
      <x:c r="H3164" s="2" t="str">
        <x:v>USD</x:v>
      </x:c>
      <x:c r="I3164" s="2" t="str">
        <x:v>2021-12-31</x:v>
      </x:c>
      <x:c r="J3164" s="2" t="str">
        <x:v>2023-02-27</x:v>
      </x:c>
      <x:c r="K3164" s="2" t="str">
        <x:v>0001193125-23-050691</x:v>
      </x:c>
      <x:c r="L3164" s="2" t="str">
        <x:v>data/raw/filings/USB_0001193125-23-050691_d410791d10k.htm</x:v>
      </x:c>
      <x:c r="M3164" s="2" t="str">
        <x:v>https://www.sec.gov/Archives/edgar/data/36104/000119312523050691/d410791d10k.htm</x:v>
      </x:c>
      <x:c r="N3164" s="2" t="str"/>
      <x:c r="O3164" s="2" t="str"/>
      <x:c r="P3164" s="2" t="str">
        <x:v>Structured source retained; exact visible anchor requires review</x:v>
      </x:c>
      <x:c r="Q3164" s="2" t="str">
        <x:v>Assets</x:v>
      </x:c>
      <x:c r="R3164" s="2" t="str"/>
      <x:c r="S3164" s="2" t="str"/>
      <x:c r="T3164" s="2" t="str"/>
    </x:row>
    <x:row r="3165" ht="24" customHeight="1">
      <x:c r="C3165" s="2" t="str">
        <x:v>Historical Inputs!F3165</x:v>
      </x:c>
      <x:c r="D3165" s="2" t="str">
        <x:v>USB</x:v>
      </x:c>
      <x:c r="E3165" s="2" t="str">
        <x:v>FY2021</x:v>
      </x:c>
      <x:c r="F3165" s="2" t="str">
        <x:v>liabilities</x:v>
      </x:c>
      <x:c r="G3165" s="2" t="n">
        <x:v>517897</x:v>
      </x:c>
      <x:c r="H3165" s="2" t="str">
        <x:v>USD</x:v>
      </x:c>
      <x:c r="I3165" s="2" t="str">
        <x:v>2021-12-31</x:v>
      </x:c>
      <x:c r="J3165" s="2" t="str">
        <x:v>2023-02-27</x:v>
      </x:c>
      <x:c r="K3165" s="2" t="str">
        <x:v>0001193125-23-050691</x:v>
      </x:c>
      <x:c r="L3165" s="2" t="str">
        <x:v>data/raw/filings/USB_0001193125-23-050691_d410791d10k.htm</x:v>
      </x:c>
      <x:c r="M3165" s="2" t="str">
        <x:v>https://www.sec.gov/Archives/edgar/data/36104/000119312523050691/d410791d10k.htm</x:v>
      </x:c>
      <x:c r="N3165" s="2" t="str"/>
      <x:c r="O3165" s="2" t="str"/>
      <x:c r="P3165" s="2" t="str">
        <x:v>Structured source retained; exact visible anchor requires review</x:v>
      </x:c>
      <x:c r="Q3165" s="2" t="str">
        <x:v>Liabilities</x:v>
      </x:c>
      <x:c r="R3165" s="2" t="str"/>
      <x:c r="S3165" s="2" t="str"/>
      <x:c r="T3165" s="2" t="str"/>
    </x:row>
    <x:row r="3166" ht="24" customHeight="1">
      <x:c r="C3166" s="2" t="str">
        <x:v>Historical Inputs!F3166</x:v>
      </x:c>
      <x:c r="D3166" s="2" t="str">
        <x:v>USB</x:v>
      </x:c>
      <x:c r="E3166" s="2" t="str">
        <x:v>FY2021</x:v>
      </x:c>
      <x:c r="F3166" s="2" t="str">
        <x:v>equity</x:v>
      </x:c>
      <x:c r="G3166" s="2" t="n">
        <x:v>54918</x:v>
      </x:c>
      <x:c r="H3166" s="2" t="str">
        <x:v>USD</x:v>
      </x:c>
      <x:c r="I3166" s="2" t="str">
        <x:v>2021-12-31</x:v>
      </x:c>
      <x:c r="J3166" s="2" t="str">
        <x:v>2023-02-27</x:v>
      </x:c>
      <x:c r="K3166" s="2" t="str">
        <x:v>0001193125-23-050691</x:v>
      </x:c>
      <x:c r="L3166" s="2" t="str">
        <x:v>data/raw/filings/USB_0001193125-23-050691_d410791d10k.htm</x:v>
      </x:c>
      <x:c r="M3166" s="2" t="str">
        <x:v>https://www.sec.gov/Archives/edgar/data/36104/000119312523050691/d410791d10k.htm</x:v>
      </x:c>
      <x:c r="N3166" s="2" t="str"/>
      <x:c r="O3166" s="2" t="str"/>
      <x:c r="P3166" s="2" t="str">
        <x:v>Structured source retained; exact visible anchor requires review</x:v>
      </x:c>
      <x:c r="Q3166" s="2" t="str">
        <x:v>Stockholders' Equity Attributable to Parent</x:v>
      </x:c>
      <x:c r="R3166" s="2" t="str"/>
      <x:c r="S3166" s="2" t="str"/>
      <x:c r="T3166" s="2" t="str"/>
    </x:row>
    <x:row r="3167" ht="24" customHeight="1">
      <x:c r="C3167" s="2" t="str">
        <x:v>Historical Inputs!F3167</x:v>
      </x:c>
      <x:c r="D3167" s="2" t="str">
        <x:v>USB</x:v>
      </x:c>
      <x:c r="E3167" s="2" t="str">
        <x:v>FY2021</x:v>
      </x:c>
      <x:c r="F3167" s="2" t="str">
        <x:v>preferred</x:v>
      </x:c>
      <x:c r="G3167" s="2" t="n">
        <x:v>6371</x:v>
      </x:c>
      <x:c r="H3167" s="2" t="str">
        <x:v>USD</x:v>
      </x:c>
      <x:c r="I3167" s="2" t="str">
        <x:v>2021-12-31</x:v>
      </x:c>
      <x:c r="J3167" s="2" t="str">
        <x:v>2023-02-27</x:v>
      </x:c>
      <x:c r="K3167" s="2" t="str">
        <x:v>0001193125-23-050691</x:v>
      </x:c>
      <x:c r="L3167" s="2" t="str">
        <x:v>data/raw/filings/USB_0001193125-23-050691_d410791d10k.htm</x:v>
      </x:c>
      <x:c r="M3167" s="2" t="str">
        <x:v>https://www.sec.gov/Archives/edgar/data/36104/000119312523050691/d410791d10k.htm</x:v>
      </x:c>
      <x:c r="N3167" s="2" t="str"/>
      <x:c r="O3167" s="2" t="str"/>
      <x:c r="P3167" s="2" t="str">
        <x:v>Structured source retained; exact visible anchor requires review</x:v>
      </x:c>
      <x:c r="Q3167" s="2" t="str">
        <x:v>Preferred Stock, Including Additional Paid in Capital, Net of Discount</x:v>
      </x:c>
      <x:c r="R3167" s="2" t="str"/>
      <x:c r="S3167" s="2" t="str"/>
      <x:c r="T3167" s="2" t="str"/>
    </x:row>
    <x:row r="3168" ht="24" customHeight="1">
      <x:c r="C3168" s="2" t="str">
        <x:v>Historical Inputs!F3168</x:v>
      </x:c>
      <x:c r="D3168" s="2" t="str">
        <x:v>USB</x:v>
      </x:c>
      <x:c r="E3168" s="2" t="str">
        <x:v>FY2021</x:v>
      </x:c>
      <x:c r="F3168" s="2" t="str">
        <x:v>common_equity_reported</x:v>
      </x:c>
      <x:c r="G3168" s="2" t="str">
        <x:v>n.a.</x:v>
      </x:c>
      <x:c r="H3168" s="2" t="str">
        <x:v>USDm</x:v>
      </x:c>
      <x:c r="I3168" s="2" t="str">
        <x:v>2021-12-31</x:v>
      </x:c>
      <x:c r="J3168" s="2" t="str"/>
      <x:c r="K3168" s="2" t="str"/>
      <x:c r="L3168" s="2" t="str"/>
      <x:c r="M3168" s="2" t="str"/>
      <x:c r="N3168" s="2" t="str"/>
      <x:c r="O3168" s="2" t="str"/>
      <x:c r="P3168" s="2" t="str">
        <x:v>Not reported / unavailable</x:v>
      </x:c>
      <x:c r="Q3168" s="2" t="str">
        <x:v>Reported common shareholders equity</x:v>
      </x:c>
      <x:c r="R3168" s="2" t="str"/>
      <x:c r="S3168" s="2" t="str"/>
      <x:c r="T3168" s="2" t="str"/>
    </x:row>
    <x:row r="3169" ht="24" customHeight="1">
      <x:c r="C3169" s="2" t="str">
        <x:v>Historical Inputs!F3169</x:v>
      </x:c>
      <x:c r="D3169" s="2" t="str">
        <x:v>USB</x:v>
      </x:c>
      <x:c r="E3169" s="2" t="str">
        <x:v>FY2021</x:v>
      </x:c>
      <x:c r="F3169" s="2" t="str">
        <x:v>goodwill</x:v>
      </x:c>
      <x:c r="G3169" s="2" t="n">
        <x:v>10262</x:v>
      </x:c>
      <x:c r="H3169" s="2" t="str">
        <x:v>USD</x:v>
      </x:c>
      <x:c r="I3169" s="2" t="str">
        <x:v>2021-12-31</x:v>
      </x:c>
      <x:c r="J3169" s="2" t="str">
        <x:v>2025-02-21</x:v>
      </x:c>
      <x:c r="K3169" s="2" t="str">
        <x:v>0000036104-25-000016</x:v>
      </x:c>
      <x:c r="L3169" s="2" t="str">
        <x:v>data/raw/filings/USB_0000036104-25-000016_usb-20241231.htm</x:v>
      </x:c>
      <x:c r="M3169" s="2" t="str">
        <x:v>https://www.sec.gov/Archives/edgar/data/36104/000003610425000016/usb-20241231.htm</x:v>
      </x:c>
      <x:c r="N3169" s="2" t="str"/>
      <x:c r="O3169" s="2" t="str"/>
      <x:c r="P3169" s="2" t="str">
        <x:v>Structured source retained; exact visible anchor requires review</x:v>
      </x:c>
      <x:c r="Q3169" s="2" t="str">
        <x:v>Goodwill</x:v>
      </x:c>
      <x:c r="R3169" s="2" t="str"/>
      <x:c r="S3169" s="2" t="str"/>
      <x:c r="T3169" s="2" t="str"/>
    </x:row>
    <x:row r="3170" ht="24" customHeight="1">
      <x:c r="C3170" s="2" t="str">
        <x:v>Historical Inputs!F3170</x:v>
      </x:c>
      <x:c r="D3170" s="2" t="str">
        <x:v>USB</x:v>
      </x:c>
      <x:c r="E3170" s="2" t="str">
        <x:v>FY2021</x:v>
      </x:c>
      <x:c r="F3170" s="2" t="str">
        <x:v>intangibles</x:v>
      </x:c>
      <x:c r="G3170" s="2" t="n">
        <x:v>3738</x:v>
      </x:c>
      <x:c r="H3170" s="2" t="str">
        <x:v>USD</x:v>
      </x:c>
      <x:c r="I3170" s="2" t="str">
        <x:v>2021-12-31</x:v>
      </x:c>
      <x:c r="J3170" s="2" t="str">
        <x:v>2023-02-27</x:v>
      </x:c>
      <x:c r="K3170" s="2" t="str">
        <x:v>0001193125-23-050691</x:v>
      </x:c>
      <x:c r="L3170" s="2" t="str">
        <x:v>data/raw/filings/USB_0001193125-23-050691_d410791d10k.htm</x:v>
      </x:c>
      <x:c r="M3170" s="2" t="str">
        <x:v>https://www.sec.gov/Archives/edgar/data/36104/000119312523050691/d410791d10k.htm</x:v>
      </x:c>
      <x:c r="N3170" s="2" t="str"/>
      <x:c r="O3170" s="2" t="str"/>
      <x:c r="P3170" s="2" t="str">
        <x:v>Structured source retained; exact visible anchor requires review</x:v>
      </x:c>
      <x:c r="Q3170" s="2" t="str">
        <x:v>Intangible Assets, Net (Excluding Goodwill)</x:v>
      </x:c>
      <x:c r="R3170" s="2" t="str"/>
      <x:c r="S3170" s="2" t="str"/>
      <x:c r="T3170" s="2" t="str"/>
    </x:row>
    <x:row r="3171" ht="24" customHeight="1">
      <x:c r="C3171" s="2" t="str">
        <x:v>Historical Inputs!F3171</x:v>
      </x:c>
      <x:c r="D3171" s="2" t="str">
        <x:v>USB</x:v>
      </x:c>
      <x:c r="E3171" s="2" t="str">
        <x:v>FY2021</x:v>
      </x:c>
      <x:c r="F3171" s="2" t="str">
        <x:v>intangibles_total</x:v>
      </x:c>
      <x:c r="G3171" s="2" t="str">
        <x:v>n.a.</x:v>
      </x:c>
      <x:c r="H3171" s="2" t="str">
        <x:v>USDm</x:v>
      </x:c>
      <x:c r="I3171" s="2" t="str">
        <x:v>2021-12-31</x:v>
      </x:c>
      <x:c r="J3171" s="2" t="str"/>
      <x:c r="K3171" s="2" t="str"/>
      <x:c r="L3171" s="2" t="str"/>
      <x:c r="M3171" s="2" t="str"/>
      <x:c r="N3171" s="2" t="str"/>
      <x:c r="O3171" s="2" t="str"/>
      <x:c r="P3171" s="2" t="str">
        <x:v>Not reported / unavailable</x:v>
      </x:c>
      <x:c r="Q3171" s="2" t="str">
        <x:v>Reported goodwill and intangible assets combined</x:v>
      </x:c>
      <x:c r="R3171" s="2" t="str"/>
      <x:c r="S3171" s="2" t="str"/>
      <x:c r="T3171" s="2" t="str"/>
    </x:row>
    <x:row r="3172" ht="24" customHeight="1">
      <x:c r="C3172" s="2" t="str">
        <x:v>Historical Inputs!F3172</x:v>
      </x:c>
      <x:c r="D3172" s="2" t="str">
        <x:v>USB</x:v>
      </x:c>
      <x:c r="E3172" s="2" t="str">
        <x:v>FY2021</x:v>
      </x:c>
      <x:c r="F3172" s="2" t="str">
        <x:v>shares_end</x:v>
      </x:c>
      <x:c r="G3172" s="2" t="n">
        <x:v>1500</x:v>
      </x:c>
      <x:c r="H3172" s="2" t="str">
        <x:v>shares</x:v>
      </x:c>
      <x:c r="I3172" s="2" t="str">
        <x:v>2021-12-31</x:v>
      </x:c>
      <x:c r="J3172" s="2" t="str">
        <x:v>2023-02-27</x:v>
      </x:c>
      <x:c r="K3172" s="2" t="str">
        <x:v>0001193125-23-050691</x:v>
      </x:c>
      <x:c r="L3172" s="2" t="str">
        <x:v>data/raw/filings/USB_0001193125-23-050691_d410791d10k.htm</x:v>
      </x:c>
      <x:c r="M3172" s="2" t="str">
        <x:v>https://www.sec.gov/Archives/edgar/data/36104/000119312523050691/d410791d10k.htm</x:v>
      </x:c>
      <x:c r="N3172" s="2" t="str"/>
      <x:c r="O3172" s="2" t="str"/>
      <x:c r="P3172" s="2" t="str">
        <x:v>Structured source retained; exact visible anchor requires review</x:v>
      </x:c>
      <x:c r="Q3172" s="2" t="str">
        <x:v>Common Stock, Shares, Outstanding</x:v>
      </x:c>
      <x:c r="R3172" s="2" t="str"/>
      <x:c r="S3172" s="2" t="str"/>
      <x:c r="T3172" s="2" t="str"/>
    </x:row>
    <x:row r="3173" ht="24" customHeight="1">
      <x:c r="C3173" s="2" t="str">
        <x:v>Historical Inputs!F3173</x:v>
      </x:c>
      <x:c r="D3173" s="2" t="str">
        <x:v>USB</x:v>
      </x:c>
      <x:c r="E3173" s="2" t="str">
        <x:v>FY2021</x:v>
      </x:c>
      <x:c r="F3173" s="2" t="str">
        <x:v>shares_issued</x:v>
      </x:c>
      <x:c r="G3173" s="2" t="n">
        <x:v>2125.725742</x:v>
      </x:c>
      <x:c r="H3173" s="2" t="str">
        <x:v>shares</x:v>
      </x:c>
      <x:c r="I3173" s="2" t="str">
        <x:v>2021-12-31</x:v>
      </x:c>
      <x:c r="J3173" s="2" t="str">
        <x:v>2023-02-27</x:v>
      </x:c>
      <x:c r="K3173" s="2" t="str">
        <x:v>0001193125-23-050691</x:v>
      </x:c>
      <x:c r="L3173" s="2" t="str">
        <x:v>data/raw/filings/USB_0001193125-23-050691_d410791d10k.htm</x:v>
      </x:c>
      <x:c r="M3173" s="2" t="str">
        <x:v>https://www.sec.gov/Archives/edgar/data/36104/000119312523050691/d410791d10k.htm</x:v>
      </x:c>
      <x:c r="N3173" s="2" t="str"/>
      <x:c r="O3173" s="2" t="str"/>
      <x:c r="P3173" s="2" t="str">
        <x:v>Structured source retained; exact visible anchor requires review</x:v>
      </x:c>
      <x:c r="Q3173" s="2" t="str">
        <x:v>Common Stock, Shares, Issued</x:v>
      </x:c>
      <x:c r="R3173" s="2" t="str"/>
      <x:c r="S3173" s="2" t="str"/>
      <x:c r="T3173" s="2" t="str"/>
    </x:row>
    <x:row r="3174" ht="24" customHeight="1">
      <x:c r="C3174" s="2" t="str">
        <x:v>Historical Inputs!F3174</x:v>
      </x:c>
      <x:c r="D3174" s="2" t="str">
        <x:v>USB</x:v>
      </x:c>
      <x:c r="E3174" s="2" t="str">
        <x:v>FY2021</x:v>
      </x:c>
      <x:c r="F3174" s="2" t="str">
        <x:v>shares_treasury</x:v>
      </x:c>
      <x:c r="G3174" s="2" t="n">
        <x:v>642.223571</x:v>
      </x:c>
      <x:c r="H3174" s="2" t="str">
        <x:v>shares</x:v>
      </x:c>
      <x:c r="I3174" s="2" t="str">
        <x:v>2021-12-31</x:v>
      </x:c>
      <x:c r="J3174" s="2" t="str">
        <x:v>2023-02-27</x:v>
      </x:c>
      <x:c r="K3174" s="2" t="str">
        <x:v>0001193125-23-050691</x:v>
      </x:c>
      <x:c r="L3174" s="2" t="str">
        <x:v>data/raw/filings/USB_0001193125-23-050691_d410791d10k.htm</x:v>
      </x:c>
      <x:c r="M3174" s="2" t="str">
        <x:v>https://www.sec.gov/Archives/edgar/data/36104/000119312523050691/d410791d10k.htm</x:v>
      </x:c>
      <x:c r="N3174" s="2" t="str"/>
      <x:c r="O3174" s="2" t="str"/>
      <x:c r="P3174" s="2" t="str">
        <x:v>Structured source retained; exact visible anchor requires review</x:v>
      </x:c>
      <x:c r="Q3174" s="2" t="str">
        <x:v>Treasury Stock, Common, Shares</x:v>
      </x:c>
      <x:c r="R3174" s="2" t="str"/>
      <x:c r="S3174" s="2" t="str"/>
      <x:c r="T3174" s="2" t="str"/>
    </x:row>
    <x:row r="3175" ht="24" customHeight="1">
      <x:c r="C3175" s="2" t="str">
        <x:v>Historical Inputs!F3175</x:v>
      </x:c>
      <x:c r="D3175" s="2" t="str">
        <x:v>USB</x:v>
      </x:c>
      <x:c r="E3175" s="2" t="str">
        <x:v>FY2021</x:v>
      </x:c>
      <x:c r="F3175" s="2" t="str">
        <x:v>deposits</x:v>
      </x:c>
      <x:c r="G3175" s="2" t="n">
        <x:v>456083</x:v>
      </x:c>
      <x:c r="H3175" s="2" t="str">
        <x:v>USD</x:v>
      </x:c>
      <x:c r="I3175" s="2" t="str">
        <x:v>2021-12-31</x:v>
      </x:c>
      <x:c r="J3175" s="2" t="str">
        <x:v>2023-02-27</x:v>
      </x:c>
      <x:c r="K3175" s="2" t="str">
        <x:v>0001193125-23-050691</x:v>
      </x:c>
      <x:c r="L3175" s="2" t="str">
        <x:v>data/raw/filings/USB_0001193125-23-050691_d410791d10k.htm</x:v>
      </x:c>
      <x:c r="M3175" s="2" t="str">
        <x:v>https://www.sec.gov/Archives/edgar/data/36104/000119312523050691/d410791d10k.htm</x:v>
      </x:c>
      <x:c r="N3175" s="2" t="str"/>
      <x:c r="O3175" s="2" t="str"/>
      <x:c r="P3175" s="2" t="str">
        <x:v>Structured source retained; exact visible anchor requires review</x:v>
      </x:c>
      <x:c r="Q3175" s="2" t="str">
        <x:v>Deposits</x:v>
      </x:c>
      <x:c r="R3175" s="2" t="str"/>
      <x:c r="S3175" s="2" t="str"/>
      <x:c r="T3175" s="2" t="str"/>
    </x:row>
    <x:row r="3176" ht="24" customHeight="1">
      <x:c r="C3176" s="2" t="str">
        <x:v>Historical Inputs!F3176</x:v>
      </x:c>
      <x:c r="D3176" s="2" t="str">
        <x:v>USB</x:v>
      </x:c>
      <x:c r="E3176" s="2" t="str">
        <x:v>FY2021</x:v>
      </x:c>
      <x:c r="F3176" s="2" t="str">
        <x:v>loans_gross</x:v>
      </x:c>
      <x:c r="G3176" s="2" t="str">
        <x:v>n.a.</x:v>
      </x:c>
      <x:c r="H3176" s="2" t="str">
        <x:v>USDm</x:v>
      </x:c>
      <x:c r="I3176" s="2" t="str">
        <x:v>2021-12-31</x:v>
      </x:c>
      <x:c r="J3176" s="2" t="str"/>
      <x:c r="K3176" s="2" t="str"/>
      <x:c r="L3176" s="2" t="str"/>
      <x:c r="M3176" s="2" t="str"/>
      <x:c r="N3176" s="2" t="str"/>
      <x:c r="O3176" s="2" t="str"/>
      <x:c r="P3176" s="2" t="str">
        <x:v>Not reported / unavailable</x:v>
      </x:c>
      <x:c r="Q3176" s="2" t="str">
        <x:v>Gross loans and leases selected definition</x:v>
      </x:c>
      <x:c r="R3176" s="2" t="str"/>
      <x:c r="S3176" s="2" t="str"/>
      <x:c r="T3176" s="2" t="str"/>
    </x:row>
    <x:row r="3177" ht="24" customHeight="1">
      <x:c r="C3177" s="2" t="str">
        <x:v>Historical Inputs!F3177</x:v>
      </x:c>
      <x:c r="D3177" s="2" t="str">
        <x:v>USB</x:v>
      </x:c>
      <x:c r="E3177" s="2" t="str">
        <x:v>FY2021</x:v>
      </x:c>
      <x:c r="F3177" s="2" t="str">
        <x:v>loans_net</x:v>
      </x:c>
      <x:c r="G3177" s="2" t="n">
        <x:v>306304</x:v>
      </x:c>
      <x:c r="H3177" s="2" t="str">
        <x:v>USD</x:v>
      </x:c>
      <x:c r="I3177" s="2" t="str">
        <x:v>2021-12-31</x:v>
      </x:c>
      <x:c r="J3177" s="2" t="str">
        <x:v>2023-02-27</x:v>
      </x:c>
      <x:c r="K3177" s="2" t="str">
        <x:v>0001193125-23-050691</x:v>
      </x:c>
      <x:c r="L3177" s="2" t="str">
        <x:v>data/raw/filings/USB_0001193125-23-050691_d410791d10k.htm</x:v>
      </x:c>
      <x:c r="M3177" s="2" t="str">
        <x:v>https://www.sec.gov/Archives/edgar/data/36104/000119312523050691/d410791d10k.htm</x:v>
      </x:c>
      <x:c r="N3177" s="2" t="str"/>
      <x:c r="O3177" s="2" t="str"/>
      <x:c r="P3177" s="2" t="str">
        <x:v>Structured source retained; exact visible anchor requires review</x:v>
      </x:c>
      <x:c r="Q3177" s="2" t="str">
        <x:v>Loans and Leases Receivable, Net Amount</x:v>
      </x:c>
      <x:c r="R3177" s="2" t="str"/>
      <x:c r="S3177" s="2" t="str"/>
      <x:c r="T3177" s="2" t="str"/>
    </x:row>
    <x:row r="3178" ht="24" customHeight="1">
      <x:c r="C3178" s="2" t="str">
        <x:v>Historical Inputs!F3178</x:v>
      </x:c>
      <x:c r="D3178" s="2" t="str">
        <x:v>USB</x:v>
      </x:c>
      <x:c r="E3178" s="2" t="str">
        <x:v>FY2021</x:v>
      </x:c>
      <x:c r="F3178" s="2" t="str">
        <x:v>allowance</x:v>
      </x:c>
      <x:c r="G3178" s="2" t="n">
        <x:v>6155</x:v>
      </x:c>
      <x:c r="H3178" s="2" t="str">
        <x:v>USD</x:v>
      </x:c>
      <x:c r="I3178" s="2" t="str">
        <x:v>2021-12-31</x:v>
      </x:c>
      <x:c r="J3178" s="2" t="str">
        <x:v>2023-11-01</x:v>
      </x:c>
      <x:c r="K3178" s="2" t="str">
        <x:v>0001193125-23-268341</x:v>
      </x:c>
      <x:c r="L3178" s="2" t="str">
        <x:v>data/raw/sec/USB_companyfacts.json</x:v>
      </x:c>
      <x:c r="M3178" s="2" t="str">
        <x:v>https://data.sec.gov/api/xbrl/companyfacts/CIK0000036104.json</x:v>
      </x:c>
      <x:c r="N3178" s="2" t="str"/>
      <x:c r="O3178" s="2" t="str"/>
      <x:c r="P3178" s="2" t="str">
        <x:v>Structured fact retained</x:v>
      </x:c>
      <x:c r="Q3178" s="2" t="str">
        <x:v>Financing Receivable, Allowance for Credit Loss</x:v>
      </x:c>
      <x:c r="R3178" s="2" t="str"/>
      <x:c r="S3178" s="2" t="str"/>
      <x:c r="T3178" s="2" t="str"/>
    </x:row>
    <x:row r="3179" ht="24" customHeight="1">
      <x:c r="C3179" s="2" t="str">
        <x:v>Historical Inputs!F3179</x:v>
      </x:c>
      <x:c r="D3179" s="2" t="str">
        <x:v>USB</x:v>
      </x:c>
      <x:c r="E3179" s="2" t="str">
        <x:v>FY2021</x:v>
      </x:c>
      <x:c r="F3179" s="2" t="str">
        <x:v>nonaccrual</x:v>
      </x:c>
      <x:c r="G3179" s="2" t="str">
        <x:v>n.a.</x:v>
      </x:c>
      <x:c r="H3179" s="2" t="str">
        <x:v>USDm</x:v>
      </x:c>
      <x:c r="I3179" s="2" t="str">
        <x:v>2021-12-31</x:v>
      </x:c>
      <x:c r="J3179" s="2" t="str"/>
      <x:c r="K3179" s="2" t="str"/>
      <x:c r="L3179" s="2" t="str"/>
      <x:c r="M3179" s="2" t="str"/>
      <x:c r="N3179" s="2" t="str"/>
      <x:c r="O3179" s="2" t="str"/>
      <x:c r="P3179" s="2" t="str">
        <x:v>Not reported / unavailable</x:v>
      </x:c>
      <x:c r="Q3179" s="2" t="str">
        <x:v>Nonaccrual</x:v>
      </x:c>
      <x:c r="R3179" s="2" t="str"/>
      <x:c r="S3179" s="2" t="str"/>
      <x:c r="T3179" s="2" t="str"/>
    </x:row>
    <x:row r="3180" ht="24" customHeight="1">
      <x:c r="C3180" s="2" t="str">
        <x:v>Historical Inputs!F3180</x:v>
      </x:c>
      <x:c r="D3180" s="2" t="str">
        <x:v>USB</x:v>
      </x:c>
      <x:c r="E3180" s="2" t="str">
        <x:v>FY2021</x:v>
      </x:c>
      <x:c r="F3180" s="2" t="str">
        <x:v>cash</x:v>
      </x:c>
      <x:c r="G3180" s="2" t="str">
        <x:v>n.a.</x:v>
      </x:c>
      <x:c r="H3180" s="2" t="str">
        <x:v>USDm</x:v>
      </x:c>
      <x:c r="I3180" s="2" t="str">
        <x:v>2021-12-31</x:v>
      </x:c>
      <x:c r="J3180" s="2" t="str"/>
      <x:c r="K3180" s="2" t="str"/>
      <x:c r="L3180" s="2" t="str"/>
      <x:c r="M3180" s="2" t="str"/>
      <x:c r="N3180" s="2" t="str"/>
      <x:c r="O3180" s="2" t="str"/>
      <x:c r="P3180" s="2" t="str">
        <x:v>Not reported / unavailable</x:v>
      </x:c>
      <x:c r="Q3180" s="2" t="str">
        <x:v>Cash</x:v>
      </x:c>
      <x:c r="R3180" s="2" t="str"/>
      <x:c r="S3180" s="2" t="str"/>
      <x:c r="T3180" s="2" t="str"/>
    </x:row>
    <x:row r="3181" ht="24" customHeight="1">
      <x:c r="C3181" s="2" t="str">
        <x:v>Historical Inputs!F3181</x:v>
      </x:c>
      <x:c r="D3181" s="2" t="str">
        <x:v>USB</x:v>
      </x:c>
      <x:c r="E3181" s="2" t="str">
        <x:v>FY2021</x:v>
      </x:c>
      <x:c r="F3181" s="2" t="str">
        <x:v>aoci</x:v>
      </x:c>
      <x:c r="G3181" s="2" t="n">
        <x:v>-1943</x:v>
      </x:c>
      <x:c r="H3181" s="2" t="str">
        <x:v>USD</x:v>
      </x:c>
      <x:c r="I3181" s="2" t="str">
        <x:v>2021-12-31</x:v>
      </x:c>
      <x:c r="J3181" s="2" t="str">
        <x:v>2023-11-01</x:v>
      </x:c>
      <x:c r="K3181" s="2" t="str">
        <x:v>0001193125-23-268341</x:v>
      </x:c>
      <x:c r="L3181" s="2" t="str">
        <x:v>data/raw/sec/USB_companyfacts.json</x:v>
      </x:c>
      <x:c r="M3181" s="2" t="str">
        <x:v>https://data.sec.gov/api/xbrl/companyfacts/CIK0000036104.json</x:v>
      </x:c>
      <x:c r="N3181" s="2" t="str"/>
      <x:c r="O3181" s="2" t="str"/>
      <x:c r="P3181" s="2" t="str">
        <x:v>Structured fact retained</x:v>
      </x:c>
      <x:c r="Q3181" s="2" t="str">
        <x:v>Accumulated Other Comprehensive Income (Loss), Net of Tax</x:v>
      </x:c>
      <x:c r="R3181" s="2" t="str"/>
      <x:c r="S3181" s="2" t="str"/>
      <x:c r="T3181" s="2" t="str"/>
    </x:row>
    <x:row r="3182" ht="24" customHeight="1">
      <x:c r="C3182" s="2" t="str">
        <x:v>Historical Inputs!F3182</x:v>
      </x:c>
      <x:c r="D3182" s="2" t="str">
        <x:v>USB</x:v>
      </x:c>
      <x:c r="E3182" s="2" t="str">
        <x:v>FY2021</x:v>
      </x:c>
      <x:c r="F3182" s="2" t="str">
        <x:v>nii</x:v>
      </x:c>
      <x:c r="G3182" s="2" t="n">
        <x:v>12494</x:v>
      </x:c>
      <x:c r="H3182" s="2" t="str">
        <x:v>USD</x:v>
      </x:c>
      <x:c r="I3182" s="2" t="str">
        <x:v>2021-12-31</x:v>
      </x:c>
      <x:c r="J3182" s="2" t="str">
        <x:v>2024-02-20</x:v>
      </x:c>
      <x:c r="K3182" s="2" t="str">
        <x:v>0000036104-24-000018</x:v>
      </x:c>
      <x:c r="L3182" s="2" t="str">
        <x:v>data/raw/filings/USB_0000036104-24-000018_usb-20231231.htm</x:v>
      </x:c>
      <x:c r="M3182" s="2" t="str">
        <x:v>https://www.sec.gov/Archives/edgar/data/36104/000003610424000018/usb-20231231.htm</x:v>
      </x:c>
      <x:c r="N3182" s="2" t="str"/>
      <x:c r="O3182" s="2" t="str"/>
      <x:c r="P3182" s="2" t="str">
        <x:v>Structured source retained; exact visible anchor requires review</x:v>
      </x:c>
      <x:c r="Q3182" s="2" t="str">
        <x:v>Interest Income (Expense), Net</x:v>
      </x:c>
      <x:c r="R3182" s="2" t="str"/>
      <x:c r="S3182" s="2" t="str"/>
      <x:c r="T3182" s="2" t="str"/>
    </x:row>
    <x:row r="3183" ht="24" customHeight="1">
      <x:c r="C3183" s="2" t="str">
        <x:v>Historical Inputs!F3183</x:v>
      </x:c>
      <x:c r="D3183" s="2" t="str">
        <x:v>USB</x:v>
      </x:c>
      <x:c r="E3183" s="2" t="str">
        <x:v>FY2021</x:v>
      </x:c>
      <x:c r="F3183" s="2" t="str">
        <x:v>noninterest_income</x:v>
      </x:c>
      <x:c r="G3183" s="2" t="n">
        <x:v>10227</x:v>
      </x:c>
      <x:c r="H3183" s="2" t="str">
        <x:v>USD</x:v>
      </x:c>
      <x:c r="I3183" s="2" t="str">
        <x:v>2021-12-31</x:v>
      </x:c>
      <x:c r="J3183" s="2" t="str">
        <x:v>2024-02-20</x:v>
      </x:c>
      <x:c r="K3183" s="2" t="str">
        <x:v>0000036104-24-000018</x:v>
      </x:c>
      <x:c r="L3183" s="2" t="str">
        <x:v>data/raw/filings/USB_0000036104-24-000018_usb-20231231.htm</x:v>
      </x:c>
      <x:c r="M3183" s="2" t="str">
        <x:v>https://www.sec.gov/Archives/edgar/data/36104/000003610424000018/usb-20231231.htm</x:v>
      </x:c>
      <x:c r="N3183" s="2" t="str"/>
      <x:c r="O3183" s="2" t="str"/>
      <x:c r="P3183" s="2" t="str">
        <x:v>Structured source retained; exact visible anchor requires review</x:v>
      </x:c>
      <x:c r="Q3183" s="2" t="str">
        <x:v>Noninterest Income</x:v>
      </x:c>
      <x:c r="R3183" s="2" t="str"/>
      <x:c r="S3183" s="2" t="str"/>
      <x:c r="T3183" s="2" t="str"/>
    </x:row>
    <x:row r="3184" ht="24" customHeight="1">
      <x:c r="C3184" s="2" t="str">
        <x:v>Historical Inputs!F3184</x:v>
      </x:c>
      <x:c r="D3184" s="2" t="str">
        <x:v>USB</x:v>
      </x:c>
      <x:c r="E3184" s="2" t="str">
        <x:v>FY2021</x:v>
      </x:c>
      <x:c r="F3184" s="2" t="str">
        <x:v>revenue_reported</x:v>
      </x:c>
      <x:c r="G3184" s="2" t="str">
        <x:v>n.a.</x:v>
      </x:c>
      <x:c r="H3184" s="2" t="str">
        <x:v>USDm</x:v>
      </x:c>
      <x:c r="I3184" s="2" t="str">
        <x:v>2021-12-31</x:v>
      </x:c>
      <x:c r="J3184" s="2" t="str"/>
      <x:c r="K3184" s="2" t="str"/>
      <x:c r="L3184" s="2" t="str"/>
      <x:c r="M3184" s="2" t="str"/>
      <x:c r="N3184" s="2" t="str"/>
      <x:c r="O3184" s="2" t="str"/>
      <x:c r="P3184" s="2" t="str">
        <x:v>Not reported / unavailable</x:v>
      </x:c>
      <x:c r="Q3184" s="2" t="str">
        <x:v>Reported total net revenue</x:v>
      </x:c>
      <x:c r="R3184" s="2" t="str"/>
      <x:c r="S3184" s="2" t="str"/>
      <x:c r="T3184" s="2" t="str"/>
    </x:row>
    <x:row r="3185" ht="24" customHeight="1">
      <x:c r="C3185" s="2" t="str">
        <x:v>Historical Inputs!F3185</x:v>
      </x:c>
      <x:c r="D3185" s="2" t="str">
        <x:v>USB</x:v>
      </x:c>
      <x:c r="E3185" s="2" t="str">
        <x:v>FY2021</x:v>
      </x:c>
      <x:c r="F3185" s="2" t="str">
        <x:v>opex</x:v>
      </x:c>
      <x:c r="G3185" s="2" t="n">
        <x:v>13728</x:v>
      </x:c>
      <x:c r="H3185" s="2" t="str">
        <x:v>USD</x:v>
      </x:c>
      <x:c r="I3185" s="2" t="str">
        <x:v>2021-12-31</x:v>
      </x:c>
      <x:c r="J3185" s="2" t="str">
        <x:v>2024-02-20</x:v>
      </x:c>
      <x:c r="K3185" s="2" t="str">
        <x:v>0000036104-24-000018</x:v>
      </x:c>
      <x:c r="L3185" s="2" t="str">
        <x:v>data/raw/filings/USB_0000036104-24-000018_usb-20231231.htm</x:v>
      </x:c>
      <x:c r="M3185" s="2" t="str">
        <x:v>https://www.sec.gov/Archives/edgar/data/36104/000003610424000018/usb-20231231.htm</x:v>
      </x:c>
      <x:c r="N3185" s="2" t="str"/>
      <x:c r="O3185" s="2" t="str"/>
      <x:c r="P3185" s="2" t="str">
        <x:v>Structured source retained; exact visible anchor requires review</x:v>
      </x:c>
      <x:c r="Q3185" s="2" t="str">
        <x:v>Noninterest Expense</x:v>
      </x:c>
      <x:c r="R3185" s="2" t="str"/>
      <x:c r="S3185" s="2" t="str"/>
      <x:c r="T3185" s="2" t="str"/>
    </x:row>
    <x:row r="3186" ht="24" customHeight="1">
      <x:c r="C3186" s="2" t="str">
        <x:v>Historical Inputs!F3186</x:v>
      </x:c>
      <x:c r="D3186" s="2" t="str">
        <x:v>USB</x:v>
      </x:c>
      <x:c r="E3186" s="2" t="str">
        <x:v>FY2021</x:v>
      </x:c>
      <x:c r="F3186" s="2" t="str">
        <x:v>provision</x:v>
      </x:c>
      <x:c r="G3186" s="2" t="n">
        <x:v>-1173</x:v>
      </x:c>
      <x:c r="H3186" s="2" t="str">
        <x:v>USD</x:v>
      </x:c>
      <x:c r="I3186" s="2" t="str">
        <x:v>2021-12-31</x:v>
      </x:c>
      <x:c r="J3186" s="2" t="str">
        <x:v>2024-02-20</x:v>
      </x:c>
      <x:c r="K3186" s="2" t="str">
        <x:v>0000036104-24-000018</x:v>
      </x:c>
      <x:c r="L3186" s="2" t="str">
        <x:v>data/raw/filings/USB_0000036104-24-000018_usb-20231231.htm</x:v>
      </x:c>
      <x:c r="M3186" s="2" t="str">
        <x:v>https://www.sec.gov/Archives/edgar/data/36104/000003610424000018/usb-20231231.htm</x:v>
      </x:c>
      <x:c r="N3186" s="2" t="str"/>
      <x:c r="O3186" s="2" t="str"/>
      <x:c r="P3186" s="2" t="str">
        <x:v>Structured source retained; exact visible anchor requires review</x:v>
      </x:c>
      <x:c r="Q3186" s="2" t="str">
        <x:v>Provision for Loan, Lease, and Other Losses</x:v>
      </x:c>
      <x:c r="R3186" s="2" t="str"/>
      <x:c r="S3186" s="2" t="str"/>
      <x:c r="T3186" s="2" t="str"/>
    </x:row>
    <x:row r="3187" ht="24" customHeight="1">
      <x:c r="C3187" s="2" t="str">
        <x:v>Historical Inputs!F3187</x:v>
      </x:c>
      <x:c r="D3187" s="2" t="str">
        <x:v>USB</x:v>
      </x:c>
      <x:c r="E3187" s="2" t="str">
        <x:v>FY2021</x:v>
      </x:c>
      <x:c r="F3187" s="2" t="str">
        <x:v>pretax</x:v>
      </x:c>
      <x:c r="G3187" s="2" t="n">
        <x:v>10166</x:v>
      </x:c>
      <x:c r="H3187" s="2" t="str">
        <x:v>USD</x:v>
      </x:c>
      <x:c r="I3187" s="2" t="str">
        <x:v>2021-12-31</x:v>
      </x:c>
      <x:c r="J3187" s="2" t="str">
        <x:v>2024-02-20</x:v>
      </x:c>
      <x:c r="K3187" s="2" t="str">
        <x:v>0000036104-24-000018</x:v>
      </x:c>
      <x:c r="L3187" s="2" t="str">
        <x:v>data/raw/filings/USB_0000036104-24-000018_usb-20231231.htm</x:v>
      </x:c>
      <x:c r="M3187" s="2" t="str">
        <x:v>https://www.sec.gov/Archives/edgar/data/36104/000003610424000018/usb-20231231.htm</x:v>
      </x:c>
      <x:c r="N3187" s="2" t="str"/>
      <x:c r="O3187" s="2" t="str"/>
      <x:c r="P3187" s="2" t="str">
        <x:v>Structured source retained; exact visible anchor requires review</x:v>
      </x:c>
      <x:c r="Q3187" s="2" t="str">
        <x:v>Income (Loss) from Continuing Operations before Income Taxes, Noncontrolling Interest</x:v>
      </x:c>
      <x:c r="R3187" s="2" t="str"/>
      <x:c r="S3187" s="2" t="str"/>
      <x:c r="T3187" s="2" t="str"/>
    </x:row>
    <x:row r="3188" ht="24" customHeight="1">
      <x:c r="C3188" s="2" t="str">
        <x:v>Historical Inputs!F3188</x:v>
      </x:c>
      <x:c r="D3188" s="2" t="str">
        <x:v>USB</x:v>
      </x:c>
      <x:c r="E3188" s="2" t="str">
        <x:v>FY2021</x:v>
      </x:c>
      <x:c r="F3188" s="2" t="str">
        <x:v>tax</x:v>
      </x:c>
      <x:c r="G3188" s="2" t="n">
        <x:v>2181</x:v>
      </x:c>
      <x:c r="H3188" s="2" t="str">
        <x:v>USD</x:v>
      </x:c>
      <x:c r="I3188" s="2" t="str">
        <x:v>2021-12-31</x:v>
      </x:c>
      <x:c r="J3188" s="2" t="str">
        <x:v>2024-02-20</x:v>
      </x:c>
      <x:c r="K3188" s="2" t="str">
        <x:v>0000036104-24-000018</x:v>
      </x:c>
      <x:c r="L3188" s="2" t="str">
        <x:v>data/raw/filings/USB_0000036104-24-000018_usb-20231231.htm</x:v>
      </x:c>
      <x:c r="M3188" s="2" t="str">
        <x:v>https://www.sec.gov/Archives/edgar/data/36104/000003610424000018/usb-20231231.htm</x:v>
      </x:c>
      <x:c r="N3188" s="2" t="str"/>
      <x:c r="O3188" s="2" t="str"/>
      <x:c r="P3188" s="2" t="str">
        <x:v>Structured source retained; exact visible anchor requires review</x:v>
      </x:c>
      <x:c r="Q3188" s="2" t="str">
        <x:v>Income Tax Expense (Benefit)</x:v>
      </x:c>
      <x:c r="R3188" s="2" t="str"/>
      <x:c r="S3188" s="2" t="str"/>
      <x:c r="T3188" s="2" t="str"/>
    </x:row>
    <x:row r="3189" ht="24" customHeight="1">
      <x:c r="C3189" s="2" t="str">
        <x:v>Historical Inputs!F3189</x:v>
      </x:c>
      <x:c r="D3189" s="2" t="str">
        <x:v>USB</x:v>
      </x:c>
      <x:c r="E3189" s="2" t="str">
        <x:v>FY2021</x:v>
      </x:c>
      <x:c r="F3189" s="2" t="str">
        <x:v>net_income</x:v>
      </x:c>
      <x:c r="G3189" s="2" t="n">
        <x:v>7963</x:v>
      </x:c>
      <x:c r="H3189" s="2" t="str">
        <x:v>USD</x:v>
      </x:c>
      <x:c r="I3189" s="2" t="str">
        <x:v>2021-12-31</x:v>
      </x:c>
      <x:c r="J3189" s="2" t="str">
        <x:v>2024-02-20</x:v>
      </x:c>
      <x:c r="K3189" s="2" t="str">
        <x:v>0000036104-24-000018</x:v>
      </x:c>
      <x:c r="L3189" s="2" t="str">
        <x:v>data/raw/filings/USB_0000036104-24-000018_usb-20231231.htm</x:v>
      </x:c>
      <x:c r="M3189" s="2" t="str">
        <x:v>https://www.sec.gov/Archives/edgar/data/36104/000003610424000018/usb-20231231.htm</x:v>
      </x:c>
      <x:c r="N3189" s="2" t="str"/>
      <x:c r="O3189" s="2" t="str"/>
      <x:c r="P3189" s="2" t="str">
        <x:v>Structured source retained; exact visible anchor requires review</x:v>
      </x:c>
      <x:c r="Q3189" s="2" t="str">
        <x:v>Net Income (Loss) Attributable to Parent</x:v>
      </x:c>
      <x:c r="R3189" s="2" t="str"/>
      <x:c r="S3189" s="2" t="str"/>
      <x:c r="T3189" s="2" t="str"/>
    </x:row>
    <x:row r="3190" ht="24" customHeight="1">
      <x:c r="C3190" s="2" t="str">
        <x:v>Historical Inputs!F3190</x:v>
      </x:c>
      <x:c r="D3190" s="2" t="str">
        <x:v>USB</x:v>
      </x:c>
      <x:c r="E3190" s="2" t="str">
        <x:v>FY2021</x:v>
      </x:c>
      <x:c r="F3190" s="2" t="str">
        <x:v>common_income</x:v>
      </x:c>
      <x:c r="G3190" s="2" t="n">
        <x:v>7605</x:v>
      </x:c>
      <x:c r="H3190" s="2" t="str">
        <x:v>USD</x:v>
      </x:c>
      <x:c r="I3190" s="2" t="str">
        <x:v>2021-12-31</x:v>
      </x:c>
      <x:c r="J3190" s="2" t="str">
        <x:v>2024-02-20</x:v>
      </x:c>
      <x:c r="K3190" s="2" t="str">
        <x:v>0000036104-24-000018</x:v>
      </x:c>
      <x:c r="L3190" s="2" t="str">
        <x:v>data/raw/filings/USB_0000036104-24-000018_usb-20231231.htm</x:v>
      </x:c>
      <x:c r="M3190" s="2" t="str">
        <x:v>https://www.sec.gov/Archives/edgar/data/36104/000003610424000018/usb-20231231.htm</x:v>
      </x:c>
      <x:c r="N3190" s="2" t="str"/>
      <x:c r="O3190" s="2" t="str"/>
      <x:c r="P3190" s="2" t="str">
        <x:v>Structured source retained; exact visible anchor requires review</x:v>
      </x:c>
      <x:c r="Q3190" s="2" t="str">
        <x:v>Net Income (Loss) Available to Common Stockholders, Basic</x:v>
      </x:c>
      <x:c r="R3190" s="2" t="str"/>
      <x:c r="S3190" s="2" t="str"/>
      <x:c r="T3190" s="2" t="str"/>
    </x:row>
    <x:row r="3191" ht="24" customHeight="1">
      <x:c r="C3191" s="2" t="str">
        <x:v>Historical Inputs!F3191</x:v>
      </x:c>
      <x:c r="D3191" s="2" t="str">
        <x:v>USB</x:v>
      </x:c>
      <x:c r="E3191" s="2" t="str">
        <x:v>FY2021</x:v>
      </x:c>
      <x:c r="F3191" s="2" t="str">
        <x:v>preferred_div</x:v>
      </x:c>
      <x:c r="G3191" s="2" t="n">
        <x:v>303</x:v>
      </x:c>
      <x:c r="H3191" s="2" t="str">
        <x:v>USD</x:v>
      </x:c>
      <x:c r="I3191" s="2" t="str">
        <x:v>2021-12-31</x:v>
      </x:c>
      <x:c r="J3191" s="2" t="str">
        <x:v>2024-02-20</x:v>
      </x:c>
      <x:c r="K3191" s="2" t="str">
        <x:v>0000036104-24-000018</x:v>
      </x:c>
      <x:c r="L3191" s="2" t="str">
        <x:v>data/raw/filings/USB_0000036104-24-000018_usb-20231231.htm</x:v>
      </x:c>
      <x:c r="M3191" s="2" t="str">
        <x:v>https://www.sec.gov/Archives/edgar/data/36104/000003610424000018/usb-20231231.htm</x:v>
      </x:c>
      <x:c r="N3191" s="2" t="str"/>
      <x:c r="O3191" s="2" t="str"/>
      <x:c r="P3191" s="2" t="str">
        <x:v>Structured source retained; exact visible anchor requires review</x:v>
      </x:c>
      <x:c r="Q3191" s="2" t="str">
        <x:v>Dividends, Preferred Stock</x:v>
      </x:c>
      <x:c r="R3191" s="2" t="str"/>
      <x:c r="S3191" s="2" t="str"/>
      <x:c r="T3191" s="2" t="str"/>
    </x:row>
    <x:row r="3192" ht="24" customHeight="1">
      <x:c r="C3192" s="2" t="str">
        <x:v>Historical Inputs!F3192</x:v>
      </x:c>
      <x:c r="D3192" s="2" t="str">
        <x:v>USB</x:v>
      </x:c>
      <x:c r="E3192" s="2" t="str">
        <x:v>FY2021</x:v>
      </x:c>
      <x:c r="F3192" s="2" t="str">
        <x:v>eps</x:v>
      </x:c>
      <x:c r="G3192" s="2" t="n">
        <x:v>5.1</x:v>
      </x:c>
      <x:c r="H3192" s="2" t="str">
        <x:v>USD/shares</x:v>
      </x:c>
      <x:c r="I3192" s="2" t="str">
        <x:v>2021-12-31</x:v>
      </x:c>
      <x:c r="J3192" s="2" t="str">
        <x:v>2024-02-20</x:v>
      </x:c>
      <x:c r="K3192" s="2" t="str">
        <x:v>0000036104-24-000018</x:v>
      </x:c>
      <x:c r="L3192" s="2" t="str">
        <x:v>data/raw/filings/USB_0000036104-24-000018_usb-20231231.htm</x:v>
      </x:c>
      <x:c r="M3192" s="2" t="str">
        <x:v>https://www.sec.gov/Archives/edgar/data/36104/000003610424000018/usb-20231231.htm</x:v>
      </x:c>
      <x:c r="N3192" s="2" t="str"/>
      <x:c r="O3192" s="2" t="str"/>
      <x:c r="P3192" s="2" t="str">
        <x:v>Structured source retained; exact visible anchor requires review</x:v>
      </x:c>
      <x:c r="Q3192" s="2" t="str">
        <x:v>Earnings Per Share, Diluted</x:v>
      </x:c>
      <x:c r="R3192" s="2" t="str"/>
      <x:c r="S3192" s="2" t="str"/>
      <x:c r="T3192" s="2" t="str"/>
    </x:row>
    <x:row r="3193" ht="24" customHeight="1">
      <x:c r="C3193" s="2" t="str">
        <x:v>Historical Inputs!F3193</x:v>
      </x:c>
      <x:c r="D3193" s="2" t="str">
        <x:v>USB</x:v>
      </x:c>
      <x:c r="E3193" s="2" t="str">
        <x:v>FY2021</x:v>
      </x:c>
      <x:c r="F3193" s="2" t="str">
        <x:v>shares_diluted</x:v>
      </x:c>
      <x:c r="G3193" s="2" t="n">
        <x:v>1490</x:v>
      </x:c>
      <x:c r="H3193" s="2" t="str">
        <x:v>shares</x:v>
      </x:c>
      <x:c r="I3193" s="2" t="str">
        <x:v>2021-12-31</x:v>
      </x:c>
      <x:c r="J3193" s="2" t="str">
        <x:v>2024-02-20</x:v>
      </x:c>
      <x:c r="K3193" s="2" t="str">
        <x:v>0000036104-24-000018</x:v>
      </x:c>
      <x:c r="L3193" s="2" t="str">
        <x:v>data/raw/filings/USB_0000036104-24-000018_usb-20231231.htm</x:v>
      </x:c>
      <x:c r="M3193" s="2" t="str">
        <x:v>https://www.sec.gov/Archives/edgar/data/36104/000003610424000018/usb-20231231.htm</x:v>
      </x:c>
      <x:c r="N3193" s="2" t="str"/>
      <x:c r="O3193" s="2" t="str"/>
      <x:c r="P3193" s="2" t="str">
        <x:v>Structured source retained; exact visible anchor requires review</x:v>
      </x:c>
      <x:c r="Q3193" s="2" t="str">
        <x:v>Weighted Average Number of Shares Outstanding, Diluted</x:v>
      </x:c>
      <x:c r="R3193" s="2" t="str"/>
      <x:c r="S3193" s="2" t="str"/>
      <x:c r="T3193" s="2" t="str"/>
    </x:row>
    <x:row r="3194" ht="24" customHeight="1">
      <x:c r="C3194" s="2" t="str">
        <x:v>Historical Inputs!F3194</x:v>
      </x:c>
      <x:c r="D3194" s="2" t="str">
        <x:v>USB</x:v>
      </x:c>
      <x:c r="E3194" s="2" t="str">
        <x:v>FY2021</x:v>
      </x:c>
      <x:c r="F3194" s="2" t="str">
        <x:v>dps</x:v>
      </x:c>
      <x:c r="G3194" s="2" t="n">
        <x:v>1.76</x:v>
      </x:c>
      <x:c r="H3194" s="2" t="str">
        <x:v>USD/shares</x:v>
      </x:c>
      <x:c r="I3194" s="2" t="str">
        <x:v>2021-12-31</x:v>
      </x:c>
      <x:c r="J3194" s="2" t="str">
        <x:v>2024-02-20</x:v>
      </x:c>
      <x:c r="K3194" s="2" t="str">
        <x:v>0000036104-24-000018</x:v>
      </x:c>
      <x:c r="L3194" s="2" t="str">
        <x:v>data/raw/filings/USB_0000036104-24-000018_usb-20231231.htm</x:v>
      </x:c>
      <x:c r="M3194" s="2" t="str">
        <x:v>https://www.sec.gov/Archives/edgar/data/36104/000003610424000018/usb-20231231.htm</x:v>
      </x:c>
      <x:c r="N3194" s="2" t="str"/>
      <x:c r="O3194" s="2" t="str"/>
      <x:c r="P3194" s="2" t="str">
        <x:v>Structured source retained; exact visible anchor requires review</x:v>
      </x:c>
      <x:c r="Q3194" s="2" t="str">
        <x:v>Common Stock, Dividends, Per Share, Declared</x:v>
      </x:c>
      <x:c r="R3194" s="2" t="str"/>
      <x:c r="S3194" s="2" t="str"/>
      <x:c r="T3194" s="2" t="str"/>
    </x:row>
    <x:row r="3195" ht="24" customHeight="1">
      <x:c r="C3195" s="2" t="str">
        <x:v>Historical Inputs!F3195</x:v>
      </x:c>
      <x:c r="D3195" s="2" t="str">
        <x:v>USB</x:v>
      </x:c>
      <x:c r="E3195" s="2" t="str">
        <x:v>FY2021</x:v>
      </x:c>
      <x:c r="F3195" s="2" t="str">
        <x:v>dividends</x:v>
      </x:c>
      <x:c r="G3195" s="2" t="n">
        <x:v>2579</x:v>
      </x:c>
      <x:c r="H3195" s="2" t="str">
        <x:v>USD</x:v>
      </x:c>
      <x:c r="I3195" s="2" t="str">
        <x:v>2021-12-31</x:v>
      </x:c>
      <x:c r="J3195" s="2" t="str">
        <x:v>2024-02-20</x:v>
      </x:c>
      <x:c r="K3195" s="2" t="str">
        <x:v>0000036104-24-000018</x:v>
      </x:c>
      <x:c r="L3195" s="2" t="str">
        <x:v>data/raw/filings/USB_0000036104-24-000018_usb-20231231.htm</x:v>
      </x:c>
      <x:c r="M3195" s="2" t="str">
        <x:v>https://www.sec.gov/Archives/edgar/data/36104/000003610424000018/usb-20231231.htm</x:v>
      </x:c>
      <x:c r="N3195" s="2" t="str"/>
      <x:c r="O3195" s="2" t="str"/>
      <x:c r="P3195" s="2" t="str">
        <x:v>Structured source retained; exact visible anchor requires review</x:v>
      </x:c>
      <x:c r="Q3195" s="2" t="str">
        <x:v>Payments of Ordinary Dividends, Common Stock</x:v>
      </x:c>
      <x:c r="R3195" s="2" t="str"/>
      <x:c r="S3195" s="2" t="str"/>
      <x:c r="T3195" s="2" t="str"/>
    </x:row>
    <x:row r="3196" ht="24" customHeight="1">
      <x:c r="C3196" s="2" t="str">
        <x:v>Historical Inputs!F3196</x:v>
      </x:c>
      <x:c r="D3196" s="2" t="str">
        <x:v>USB</x:v>
      </x:c>
      <x:c r="E3196" s="2" t="str">
        <x:v>FY2021</x:v>
      </x:c>
      <x:c r="F3196" s="2" t="str">
        <x:v>buybacks</x:v>
      </x:c>
      <x:c r="G3196" s="2" t="n">
        <x:v>1555</x:v>
      </x:c>
      <x:c r="H3196" s="2" t="str">
        <x:v>USD</x:v>
      </x:c>
      <x:c r="I3196" s="2" t="str">
        <x:v>2021-12-31</x:v>
      </x:c>
      <x:c r="J3196" s="2" t="str">
        <x:v>2024-02-20</x:v>
      </x:c>
      <x:c r="K3196" s="2" t="str">
        <x:v>0000036104-24-000018</x:v>
      </x:c>
      <x:c r="L3196" s="2" t="str">
        <x:v>data/raw/filings/USB_0000036104-24-000018_usb-20231231.htm</x:v>
      </x:c>
      <x:c r="M3196" s="2" t="str">
        <x:v>https://www.sec.gov/Archives/edgar/data/36104/000003610424000018/usb-20231231.htm</x:v>
      </x:c>
      <x:c r="N3196" s="2" t="str"/>
      <x:c r="O3196" s="2" t="str"/>
      <x:c r="P3196" s="2" t="str">
        <x:v>Structured source retained; exact visible anchor requires review</x:v>
      </x:c>
      <x:c r="Q3196" s="2" t="str">
        <x:v>Payments for Repurchase of Common Stock</x:v>
      </x:c>
      <x:c r="R3196" s="2" t="str"/>
      <x:c r="S3196" s="2" t="str"/>
      <x:c r="T3196" s="2" t="str"/>
    </x:row>
    <x:row r="3197" ht="24" customHeight="1">
      <x:c r="C3197" s="2" t="str">
        <x:v>Historical Inputs!F3197</x:v>
      </x:c>
      <x:c r="D3197" s="2" t="str">
        <x:v>USB</x:v>
      </x:c>
      <x:c r="E3197" s="2" t="str">
        <x:v>FY2021</x:v>
      </x:c>
      <x:c r="F3197" s="2" t="str">
        <x:v>chargeoffs</x:v>
      </x:c>
      <x:c r="G3197" s="2" t="str">
        <x:v>n.a.</x:v>
      </x:c>
      <x:c r="H3197" s="2" t="str">
        <x:v>USDm</x:v>
      </x:c>
      <x:c r="I3197" s="2" t="str">
        <x:v>2021-12-31</x:v>
      </x:c>
      <x:c r="J3197" s="2" t="str"/>
      <x:c r="K3197" s="2" t="str"/>
      <x:c r="L3197" s="2" t="str"/>
      <x:c r="M3197" s="2" t="str"/>
      <x:c r="N3197" s="2" t="str"/>
      <x:c r="O3197" s="2" t="str"/>
      <x:c r="P3197" s="2" t="str">
        <x:v>Not reported / unavailable</x:v>
      </x:c>
      <x:c r="Q3197" s="2" t="str">
        <x:v>Gross loan charge-offs</x:v>
      </x:c>
      <x:c r="R3197" s="2" t="str"/>
      <x:c r="S3197" s="2" t="str"/>
      <x:c r="T3197" s="2" t="str"/>
    </x:row>
    <x:row r="3198" ht="24" customHeight="1">
      <x:c r="C3198" s="2" t="str">
        <x:v>Historical Inputs!F3198</x:v>
      </x:c>
      <x:c r="D3198" s="2" t="str">
        <x:v>USB</x:v>
      </x:c>
      <x:c r="E3198" s="2" t="str">
        <x:v>FY2021</x:v>
      </x:c>
      <x:c r="F3198" s="2" t="str">
        <x:v>recoveries</x:v>
      </x:c>
      <x:c r="G3198" s="2" t="str">
        <x:v>n.a.</x:v>
      </x:c>
      <x:c r="H3198" s="2" t="str">
        <x:v>USDm</x:v>
      </x:c>
      <x:c r="I3198" s="2" t="str">
        <x:v>2021-12-31</x:v>
      </x:c>
      <x:c r="J3198" s="2" t="str"/>
      <x:c r="K3198" s="2" t="str"/>
      <x:c r="L3198" s="2" t="str"/>
      <x:c r="M3198" s="2" t="str"/>
      <x:c r="N3198" s="2" t="str"/>
      <x:c r="O3198" s="2" t="str"/>
      <x:c r="P3198" s="2" t="str">
        <x:v>Not reported / unavailable</x:v>
      </x:c>
      <x:c r="Q3198" s="2" t="str">
        <x:v>Loan recoveries</x:v>
      </x:c>
      <x:c r="R3198" s="2" t="str"/>
      <x:c r="S3198" s="2" t="str"/>
      <x:c r="T3198" s="2" t="str"/>
    </x:row>
    <x:row r="3199" ht="24" customHeight="1">
      <x:c r="C3199" s="2" t="str">
        <x:v>Historical Inputs!F3199</x:v>
      </x:c>
      <x:c r="D3199" s="2" t="str">
        <x:v>USB</x:v>
      </x:c>
      <x:c r="E3199" s="2" t="str">
        <x:v>FY2021</x:v>
      </x:c>
      <x:c r="F3199" s="2" t="str">
        <x:v>rwa</x:v>
      </x:c>
      <x:c r="G3199" s="2" t="str">
        <x:v>n.a.</x:v>
      </x:c>
      <x:c r="H3199" s="2" t="str">
        <x:v>USDm</x:v>
      </x:c>
      <x:c r="I3199" s="2" t="str">
        <x:v>2021-12-31</x:v>
      </x:c>
      <x:c r="J3199" s="2" t="str"/>
      <x:c r="K3199" s="2" t="str"/>
      <x:c r="L3199" s="2" t="str"/>
      <x:c r="M3199" s="2" t="str"/>
      <x:c r="N3199" s="2" t="str"/>
      <x:c r="O3199" s="2" t="str"/>
      <x:c r="P3199" s="2" t="str">
        <x:v>Not reported / unavailable</x:v>
      </x:c>
      <x:c r="Q3199" s="2" t="str">
        <x:v>Risk-weighted assets</x:v>
      </x:c>
      <x:c r="R3199" s="2" t="str"/>
      <x:c r="S3199" s="2" t="str"/>
      <x:c r="T3199" s="2" t="str"/>
    </x:row>
    <x:row r="3200" ht="24" customHeight="1">
      <x:c r="C3200" s="2" t="str">
        <x:v>Historical Inputs!F3200</x:v>
      </x:c>
      <x:c r="D3200" s="2" t="str">
        <x:v>USB</x:v>
      </x:c>
      <x:c r="E3200" s="2" t="str">
        <x:v>FY2021</x:v>
      </x:c>
      <x:c r="F3200" s="2" t="str">
        <x:v>cet1_reported</x:v>
      </x:c>
      <x:c r="G3200" s="2" t="str">
        <x:v>n.a.</x:v>
      </x:c>
      <x:c r="H3200" s="2" t="str">
        <x:v>%</x:v>
      </x:c>
      <x:c r="I3200" s="2" t="str">
        <x:v>2021-12-31</x:v>
      </x:c>
      <x:c r="J3200" s="2" t="str"/>
      <x:c r="K3200" s="2" t="str"/>
      <x:c r="L3200" s="2" t="str"/>
      <x:c r="M3200" s="2" t="str"/>
      <x:c r="N3200" s="2" t="str"/>
      <x:c r="O3200" s="2" t="str"/>
      <x:c r="P3200" s="2" t="str">
        <x:v>Not reported / unavailable</x:v>
      </x:c>
      <x:c r="Q3200" s="2" t="str">
        <x:v>Actual standardized CET1 ratio</x:v>
      </x:c>
      <x:c r="R3200" s="2" t="str"/>
      <x:c r="S3200" s="2" t="str"/>
      <x:c r="T3200" s="2" t="str"/>
    </x:row>
    <x:row r="3201" ht="24" customHeight="1">
      <x:c r="C3201" s="2" t="str">
        <x:v>Historical Inputs!F3201</x:v>
      </x:c>
      <x:c r="D3201" s="2" t="str">
        <x:v>USB</x:v>
      </x:c>
      <x:c r="E3201" s="2" t="str">
        <x:v>FY2021</x:v>
      </x:c>
      <x:c r="F3201" s="2" t="str">
        <x:v>nim_reported</x:v>
      </x:c>
      <x:c r="G3201" s="2" t="str">
        <x:v>n.a.</x:v>
      </x:c>
      <x:c r="H3201" s="2" t="str">
        <x:v>%</x:v>
      </x:c>
      <x:c r="I3201" s="2" t="str">
        <x:v>2021-12-31</x:v>
      </x:c>
      <x:c r="J3201" s="2" t="str"/>
      <x:c r="K3201" s="2" t="str"/>
      <x:c r="L3201" s="2" t="str"/>
      <x:c r="M3201" s="2" t="str"/>
      <x:c r="N3201" s="2" t="str"/>
      <x:c r="O3201" s="2" t="str"/>
      <x:c r="P3201" s="2" t="str">
        <x:v>Not reported / unavailable</x:v>
      </x:c>
      <x:c r="Q3201" s="2" t="str">
        <x:v>Issuer reported net interest margin</x:v>
      </x:c>
      <x:c r="R3201" s="2" t="str"/>
      <x:c r="S3201" s="2" t="str"/>
      <x:c r="T3201" s="2" t="str"/>
    </x:row>
    <x:row r="3202" ht="24" customHeight="1">
      <x:c r="C3202" s="2" t="str">
        <x:v>Historical Inputs!F3202</x:v>
      </x:c>
      <x:c r="D3202" s="2" t="str">
        <x:v>USB</x:v>
      </x:c>
      <x:c r="E3202" s="2" t="str">
        <x:v>FY2021</x:v>
      </x:c>
      <x:c r="F3202" s="2" t="str">
        <x:v>bvps_reported</x:v>
      </x:c>
      <x:c r="G3202" s="2" t="str">
        <x:v>n.a.</x:v>
      </x:c>
      <x:c r="H3202" s="2" t="str">
        <x:v>USD/share</x:v>
      </x:c>
      <x:c r="I3202" s="2" t="str">
        <x:v>2021-12-31</x:v>
      </x:c>
      <x:c r="J3202" s="2" t="str"/>
      <x:c r="K3202" s="2" t="str"/>
      <x:c r="L3202" s="2" t="str"/>
      <x:c r="M3202" s="2" t="str"/>
      <x:c r="N3202" s="2" t="str"/>
      <x:c r="O3202" s="2" t="str"/>
      <x:c r="P3202" s="2" t="str">
        <x:v>Not reported / unavailable</x:v>
      </x:c>
      <x:c r="Q3202" s="2" t="str">
        <x:v>Reported common book value per share</x:v>
      </x:c>
      <x:c r="R3202" s="2" t="str"/>
      <x:c r="S3202" s="2" t="str"/>
      <x:c r="T3202" s="2" t="str"/>
    </x:row>
    <x:row r="3203" ht="24" customHeight="1">
      <x:c r="C3203" s="2" t="str">
        <x:v>Historical Inputs!F3203</x:v>
      </x:c>
      <x:c r="D3203" s="2" t="str">
        <x:v>USB</x:v>
      </x:c>
      <x:c r="E3203" s="2" t="str">
        <x:v>FY2021</x:v>
      </x:c>
      <x:c r="F3203" s="2" t="str">
        <x:v>tbvps_reported</x:v>
      </x:c>
      <x:c r="G3203" s="2" t="str">
        <x:v>n.a.</x:v>
      </x:c>
      <x:c r="H3203" s="2" t="str">
        <x:v>USD/share</x:v>
      </x:c>
      <x:c r="I3203" s="2" t="str">
        <x:v>2021-12-31</x:v>
      </x:c>
      <x:c r="J3203" s="2" t="str"/>
      <x:c r="K3203" s="2" t="str"/>
      <x:c r="L3203" s="2" t="str"/>
      <x:c r="M3203" s="2" t="str"/>
      <x:c r="N3203" s="2" t="str"/>
      <x:c r="O3203" s="2" t="str"/>
      <x:c r="P3203" s="2" t="str">
        <x:v>Not reported / unavailable</x:v>
      </x:c>
      <x:c r="Q3203" s="2" t="str">
        <x:v>Reported tangible book value per share</x:v>
      </x:c>
      <x:c r="R3203" s="2" t="str"/>
      <x:c r="S3203" s="2" t="str"/>
      <x:c r="T3203" s="2" t="str"/>
    </x:row>
    <x:row r="3204" ht="24" customHeight="1">
      <x:c r="C3204" s="2" t="str">
        <x:v>Historical Inputs!F3204</x:v>
      </x:c>
      <x:c r="D3204" s="2" t="str">
        <x:v>USB</x:v>
      </x:c>
      <x:c r="E3204" s="2" t="str">
        <x:v>FY2021</x:v>
      </x:c>
      <x:c r="F3204" s="2" t="str">
        <x:v>tce_reported</x:v>
      </x:c>
      <x:c r="G3204" s="2" t="str">
        <x:v>n.a.</x:v>
      </x:c>
      <x:c r="H3204" s="2" t="str">
        <x:v>USDm</x:v>
      </x:c>
      <x:c r="I3204" s="2" t="str">
        <x:v>2021-12-31</x:v>
      </x:c>
      <x:c r="J3204" s="2" t="str"/>
      <x:c r="K3204" s="2" t="str"/>
      <x:c r="L3204" s="2" t="str"/>
      <x:c r="M3204" s="2" t="str"/>
      <x:c r="N3204" s="2" t="str"/>
      <x:c r="O3204" s="2" t="str"/>
      <x:c r="P3204" s="2" t="str">
        <x:v>Not reported / unavailable</x:v>
      </x:c>
      <x:c r="Q3204" s="2" t="str">
        <x:v>Reported tangible common equity</x:v>
      </x:c>
      <x:c r="R3204" s="2" t="str"/>
      <x:c r="S3204" s="2" t="str"/>
      <x:c r="T3204" s="2" t="str"/>
    </x:row>
    <x:row r="3205" ht="24" customHeight="1">
      <x:c r="C3205" s="2" t="str">
        <x:v>Historical Inputs!F3205</x:v>
      </x:c>
      <x:c r="D3205" s="2" t="str">
        <x:v>USB</x:v>
      </x:c>
      <x:c r="E3205" s="2" t="str">
        <x:v>FY2022</x:v>
      </x:c>
      <x:c r="F3205" s="2" t="str">
        <x:v>assets</x:v>
      </x:c>
      <x:c r="G3205" s="2" t="n">
        <x:v>674805</x:v>
      </x:c>
      <x:c r="H3205" s="2" t="str">
        <x:v>USD</x:v>
      </x:c>
      <x:c r="I3205" s="2" t="str">
        <x:v>2022-12-31</x:v>
      </x:c>
      <x:c r="J3205" s="2" t="str">
        <x:v>2024-02-20</x:v>
      </x:c>
      <x:c r="K3205" s="2" t="str">
        <x:v>0000036104-24-000018</x:v>
      </x:c>
      <x:c r="L3205" s="2" t="str">
        <x:v>data/raw/filings/USB_0000036104-24-000018_usb-20231231.htm</x:v>
      </x:c>
      <x:c r="M3205" s="2" t="str">
        <x:v>https://www.sec.gov/Archives/edgar/data/36104/000003610424000018/usb-20231231.htm</x:v>
      </x:c>
      <x:c r="N3205" s="2" t="str"/>
      <x:c r="O3205" s="2" t="str"/>
      <x:c r="P3205" s="2" t="str">
        <x:v>Structured source retained; exact visible anchor requires review</x:v>
      </x:c>
      <x:c r="Q3205" s="2" t="str">
        <x:v>Assets</x:v>
      </x:c>
      <x:c r="R3205" s="2" t="str"/>
      <x:c r="S3205" s="2" t="str"/>
      <x:c r="T3205" s="2" t="str"/>
    </x:row>
    <x:row r="3206" ht="24" customHeight="1">
      <x:c r="C3206" s="2" t="str">
        <x:v>Historical Inputs!F3206</x:v>
      </x:c>
      <x:c r="D3206" s="2" t="str">
        <x:v>USB</x:v>
      </x:c>
      <x:c r="E3206" s="2" t="str">
        <x:v>FY2022</x:v>
      </x:c>
      <x:c r="F3206" s="2" t="str">
        <x:v>liabilities</x:v>
      </x:c>
      <x:c r="G3206" s="2" t="n">
        <x:v>623573</x:v>
      </x:c>
      <x:c r="H3206" s="2" t="str">
        <x:v>USD</x:v>
      </x:c>
      <x:c r="I3206" s="2" t="str">
        <x:v>2022-12-31</x:v>
      </x:c>
      <x:c r="J3206" s="2" t="str">
        <x:v>2024-02-20</x:v>
      </x:c>
      <x:c r="K3206" s="2" t="str">
        <x:v>0000036104-24-000018</x:v>
      </x:c>
      <x:c r="L3206" s="2" t="str">
        <x:v>data/raw/filings/USB_0000036104-24-000018_usb-20231231.htm</x:v>
      </x:c>
      <x:c r="M3206" s="2" t="str">
        <x:v>https://www.sec.gov/Archives/edgar/data/36104/000003610424000018/usb-20231231.htm</x:v>
      </x:c>
      <x:c r="N3206" s="2" t="str"/>
      <x:c r="O3206" s="2" t="str"/>
      <x:c r="P3206" s="2" t="str">
        <x:v>Structured source retained; exact visible anchor requires review</x:v>
      </x:c>
      <x:c r="Q3206" s="2" t="str">
        <x:v>Liabilities</x:v>
      </x:c>
      <x:c r="R3206" s="2" t="str"/>
      <x:c r="S3206" s="2" t="str"/>
      <x:c r="T3206" s="2" t="str"/>
    </x:row>
    <x:row r="3207" ht="24" customHeight="1">
      <x:c r="C3207" s="2" t="str">
        <x:v>Historical Inputs!F3207</x:v>
      </x:c>
      <x:c r="D3207" s="2" t="str">
        <x:v>USB</x:v>
      </x:c>
      <x:c r="E3207" s="2" t="str">
        <x:v>FY2022</x:v>
      </x:c>
      <x:c r="F3207" s="2" t="str">
        <x:v>equity</x:v>
      </x:c>
      <x:c r="G3207" s="2" t="n">
        <x:v>50766</x:v>
      </x:c>
      <x:c r="H3207" s="2" t="str">
        <x:v>USD</x:v>
      </x:c>
      <x:c r="I3207" s="2" t="str">
        <x:v>2022-12-31</x:v>
      </x:c>
      <x:c r="J3207" s="2" t="str">
        <x:v>2024-02-20</x:v>
      </x:c>
      <x:c r="K3207" s="2" t="str">
        <x:v>0000036104-24-000018</x:v>
      </x:c>
      <x:c r="L3207" s="2" t="str">
        <x:v>data/raw/filings/USB_0000036104-24-000018_usb-20231231.htm</x:v>
      </x:c>
      <x:c r="M3207" s="2" t="str">
        <x:v>https://www.sec.gov/Archives/edgar/data/36104/000003610424000018/usb-20231231.htm</x:v>
      </x:c>
      <x:c r="N3207" s="2" t="str"/>
      <x:c r="O3207" s="2" t="str"/>
      <x:c r="P3207" s="2" t="str">
        <x:v>Structured source retained; exact visible anchor requires review</x:v>
      </x:c>
      <x:c r="Q3207" s="2" t="str">
        <x:v>Stockholders' Equity Attributable to Parent</x:v>
      </x:c>
      <x:c r="R3207" s="2" t="str"/>
      <x:c r="S3207" s="2" t="str"/>
      <x:c r="T3207" s="2" t="str"/>
    </x:row>
    <x:row r="3208" ht="24" customHeight="1">
      <x:c r="C3208" s="2" t="str">
        <x:v>Historical Inputs!F3208</x:v>
      </x:c>
      <x:c r="D3208" s="2" t="str">
        <x:v>USB</x:v>
      </x:c>
      <x:c r="E3208" s="2" t="str">
        <x:v>FY2022</x:v>
      </x:c>
      <x:c r="F3208" s="2" t="str">
        <x:v>preferred</x:v>
      </x:c>
      <x:c r="G3208" s="2" t="n">
        <x:v>6808</x:v>
      </x:c>
      <x:c r="H3208" s="2" t="str">
        <x:v>USD</x:v>
      </x:c>
      <x:c r="I3208" s="2" t="str">
        <x:v>2022-12-31</x:v>
      </x:c>
      <x:c r="J3208" s="2" t="str">
        <x:v>2024-02-20</x:v>
      </x:c>
      <x:c r="K3208" s="2" t="str">
        <x:v>0000036104-24-000018</x:v>
      </x:c>
      <x:c r="L3208" s="2" t="str">
        <x:v>data/raw/filings/USB_0000036104-24-000018_usb-20231231.htm</x:v>
      </x:c>
      <x:c r="M3208" s="2" t="str">
        <x:v>https://www.sec.gov/Archives/edgar/data/36104/000003610424000018/usb-20231231.htm</x:v>
      </x:c>
      <x:c r="N3208" s="2" t="str"/>
      <x:c r="O3208" s="2" t="str"/>
      <x:c r="P3208" s="2" t="str">
        <x:v>Structured source retained; exact visible anchor requires review</x:v>
      </x:c>
      <x:c r="Q3208" s="2" t="str">
        <x:v>Preferred Stock, Including Additional Paid in Capital, Net of Discount</x:v>
      </x:c>
      <x:c r="R3208" s="2" t="str"/>
      <x:c r="S3208" s="2" t="str"/>
      <x:c r="T3208" s="2" t="str"/>
    </x:row>
    <x:row r="3209" ht="24" customHeight="1">
      <x:c r="C3209" s="2" t="str">
        <x:v>Historical Inputs!F3209</x:v>
      </x:c>
      <x:c r="D3209" s="2" t="str">
        <x:v>USB</x:v>
      </x:c>
      <x:c r="E3209" s="2" t="str">
        <x:v>FY2022</x:v>
      </x:c>
      <x:c r="F3209" s="2" t="str">
        <x:v>common_equity_reported</x:v>
      </x:c>
      <x:c r="G3209" s="2" t="str">
        <x:v>n.a.</x:v>
      </x:c>
      <x:c r="H3209" s="2" t="str">
        <x:v>USDm</x:v>
      </x:c>
      <x:c r="I3209" s="2" t="str">
        <x:v>2022-12-31</x:v>
      </x:c>
      <x:c r="J3209" s="2" t="str"/>
      <x:c r="K3209" s="2" t="str"/>
      <x:c r="L3209" s="2" t="str"/>
      <x:c r="M3209" s="2" t="str"/>
      <x:c r="N3209" s="2" t="str"/>
      <x:c r="O3209" s="2" t="str"/>
      <x:c r="P3209" s="2" t="str">
        <x:v>Not reported / unavailable</x:v>
      </x:c>
      <x:c r="Q3209" s="2" t="str">
        <x:v>Reported common shareholders equity</x:v>
      </x:c>
      <x:c r="R3209" s="2" t="str"/>
      <x:c r="S3209" s="2" t="str"/>
      <x:c r="T3209" s="2" t="str"/>
    </x:row>
    <x:row r="3210" ht="24" customHeight="1">
      <x:c r="C3210" s="2" t="str">
        <x:v>Historical Inputs!F3210</x:v>
      </x:c>
      <x:c r="D3210" s="2" t="str">
        <x:v>USB</x:v>
      </x:c>
      <x:c r="E3210" s="2" t="str">
        <x:v>FY2022</x:v>
      </x:c>
      <x:c r="F3210" s="2" t="str">
        <x:v>goodwill</x:v>
      </x:c>
      <x:c r="G3210" s="2" t="n">
        <x:v>12373</x:v>
      </x:c>
      <x:c r="H3210" s="2" t="str">
        <x:v>USD</x:v>
      </x:c>
      <x:c r="I3210" s="2" t="str">
        <x:v>2022-12-31</x:v>
      </x:c>
      <x:c r="J3210" s="2" t="str">
        <x:v>2026-02-23</x:v>
      </x:c>
      <x:c r="K3210" s="2" t="str">
        <x:v>0000036104-26-000011</x:v>
      </x:c>
      <x:c r="L3210" s="2" t="str">
        <x:v>data/raw/filings/USB_0000036104-26-000011_usb-20251231.htm</x:v>
      </x:c>
      <x:c r="M3210" s="2" t="str">
        <x:v>https://www.sec.gov/Archives/edgar/data/36104/000003610426000011/usb-20251231.htm</x:v>
      </x:c>
      <x:c r="N3210" s="2" t="str"/>
      <x:c r="O3210" s="2" t="str"/>
      <x:c r="P3210" s="2" t="str">
        <x:v>Structured source retained; exact visible anchor requires review</x:v>
      </x:c>
      <x:c r="Q3210" s="2" t="str">
        <x:v>Goodwill</x:v>
      </x:c>
      <x:c r="R3210" s="2" t="str"/>
      <x:c r="S3210" s="2" t="str"/>
      <x:c r="T3210" s="2" t="str"/>
    </x:row>
    <x:row r="3211" ht="24" customHeight="1">
      <x:c r="C3211" s="2" t="str">
        <x:v>Historical Inputs!F3211</x:v>
      </x:c>
      <x:c r="D3211" s="2" t="str">
        <x:v>USB</x:v>
      </x:c>
      <x:c r="E3211" s="2" t="str">
        <x:v>FY2022</x:v>
      </x:c>
      <x:c r="F3211" s="2" t="str">
        <x:v>intangibles</x:v>
      </x:c>
      <x:c r="G3211" s="2" t="n">
        <x:v>7155</x:v>
      </x:c>
      <x:c r="H3211" s="2" t="str">
        <x:v>USD</x:v>
      </x:c>
      <x:c r="I3211" s="2" t="str">
        <x:v>2022-12-31</x:v>
      </x:c>
      <x:c r="J3211" s="2" t="str">
        <x:v>2024-02-20</x:v>
      </x:c>
      <x:c r="K3211" s="2" t="str">
        <x:v>0000036104-24-000018</x:v>
      </x:c>
      <x:c r="L3211" s="2" t="str">
        <x:v>data/raw/filings/USB_0000036104-24-000018_usb-20231231.htm</x:v>
      </x:c>
      <x:c r="M3211" s="2" t="str">
        <x:v>https://www.sec.gov/Archives/edgar/data/36104/000003610424000018/usb-20231231.htm</x:v>
      </x:c>
      <x:c r="N3211" s="2" t="str"/>
      <x:c r="O3211" s="2" t="str"/>
      <x:c r="P3211" s="2" t="str">
        <x:v>Structured source retained; exact visible anchor requires review</x:v>
      </x:c>
      <x:c r="Q3211" s="2" t="str">
        <x:v>Intangible Assets, Net (Excluding Goodwill)</x:v>
      </x:c>
      <x:c r="R3211" s="2" t="str"/>
      <x:c r="S3211" s="2" t="str"/>
      <x:c r="T3211" s="2" t="str"/>
    </x:row>
    <x:row r="3212" ht="24" customHeight="1">
      <x:c r="C3212" s="2" t="str">
        <x:v>Historical Inputs!F3212</x:v>
      </x:c>
      <x:c r="D3212" s="2" t="str">
        <x:v>USB</x:v>
      </x:c>
      <x:c r="E3212" s="2" t="str">
        <x:v>FY2022</x:v>
      </x:c>
      <x:c r="F3212" s="2" t="str">
        <x:v>intangibles_total</x:v>
      </x:c>
      <x:c r="G3212" s="2" t="str">
        <x:v>n.a.</x:v>
      </x:c>
      <x:c r="H3212" s="2" t="str">
        <x:v>USDm</x:v>
      </x:c>
      <x:c r="I3212" s="2" t="str">
        <x:v>2022-12-31</x:v>
      </x:c>
      <x:c r="J3212" s="2" t="str"/>
      <x:c r="K3212" s="2" t="str"/>
      <x:c r="L3212" s="2" t="str"/>
      <x:c r="M3212" s="2" t="str"/>
      <x:c r="N3212" s="2" t="str"/>
      <x:c r="O3212" s="2" t="str"/>
      <x:c r="P3212" s="2" t="str">
        <x:v>Not reported / unavailable</x:v>
      </x:c>
      <x:c r="Q3212" s="2" t="str">
        <x:v>Reported goodwill and intangible assets combined</x:v>
      </x:c>
      <x:c r="R3212" s="2" t="str"/>
      <x:c r="S3212" s="2" t="str"/>
      <x:c r="T3212" s="2" t="str"/>
    </x:row>
    <x:row r="3213" ht="24" customHeight="1">
      <x:c r="C3213" s="2" t="str">
        <x:v>Historical Inputs!F3213</x:v>
      </x:c>
      <x:c r="D3213" s="2" t="str">
        <x:v>USB</x:v>
      </x:c>
      <x:c r="E3213" s="2" t="str">
        <x:v>FY2022</x:v>
      </x:c>
      <x:c r="F3213" s="2" t="str">
        <x:v>shares_end</x:v>
      </x:c>
      <x:c r="G3213" s="2" t="n">
        <x:v>1500</x:v>
      </x:c>
      <x:c r="H3213" s="2" t="str">
        <x:v>shares</x:v>
      </x:c>
      <x:c r="I3213" s="2" t="str">
        <x:v>2022-12-31</x:v>
      </x:c>
      <x:c r="J3213" s="2" t="str">
        <x:v>2024-02-20</x:v>
      </x:c>
      <x:c r="K3213" s="2" t="str">
        <x:v>0000036104-24-000018</x:v>
      </x:c>
      <x:c r="L3213" s="2" t="str">
        <x:v>data/raw/filings/USB_0000036104-24-000018_usb-20231231.htm</x:v>
      </x:c>
      <x:c r="M3213" s="2" t="str">
        <x:v>https://www.sec.gov/Archives/edgar/data/36104/000003610424000018/usb-20231231.htm</x:v>
      </x:c>
      <x:c r="N3213" s="2" t="str"/>
      <x:c r="O3213" s="2" t="str"/>
      <x:c r="P3213" s="2" t="str">
        <x:v>Structured source retained; exact visible anchor requires review</x:v>
      </x:c>
      <x:c r="Q3213" s="2" t="str">
        <x:v>Common Stock, Shares, Outstanding</x:v>
      </x:c>
      <x:c r="R3213" s="2" t="str"/>
      <x:c r="S3213" s="2" t="str"/>
      <x:c r="T3213" s="2" t="str"/>
    </x:row>
    <x:row r="3214" ht="24" customHeight="1">
      <x:c r="C3214" s="2" t="str">
        <x:v>Historical Inputs!F3214</x:v>
      </x:c>
      <x:c r="D3214" s="2" t="str">
        <x:v>USB</x:v>
      </x:c>
      <x:c r="E3214" s="2" t="str">
        <x:v>FY2022</x:v>
      </x:c>
      <x:c r="F3214" s="2" t="str">
        <x:v>shares_issued</x:v>
      </x:c>
      <x:c r="G3214" s="2" t="n">
        <x:v>2125.725742</x:v>
      </x:c>
      <x:c r="H3214" s="2" t="str">
        <x:v>shares</x:v>
      </x:c>
      <x:c r="I3214" s="2" t="str">
        <x:v>2022-12-31</x:v>
      </x:c>
      <x:c r="J3214" s="2" t="str">
        <x:v>2024-02-20</x:v>
      </x:c>
      <x:c r="K3214" s="2" t="str">
        <x:v>0000036104-24-000018</x:v>
      </x:c>
      <x:c r="L3214" s="2" t="str">
        <x:v>data/raw/filings/USB_0000036104-24-000018_usb-20231231.htm</x:v>
      </x:c>
      <x:c r="M3214" s="2" t="str">
        <x:v>https://www.sec.gov/Archives/edgar/data/36104/000003610424000018/usb-20231231.htm</x:v>
      </x:c>
      <x:c r="N3214" s="2" t="str"/>
      <x:c r="O3214" s="2" t="str"/>
      <x:c r="P3214" s="2" t="str">
        <x:v>Structured source retained; exact visible anchor requires review</x:v>
      </x:c>
      <x:c r="Q3214" s="2" t="str">
        <x:v>Common Stock, Shares, Issued</x:v>
      </x:c>
      <x:c r="R3214" s="2" t="str"/>
      <x:c r="S3214" s="2" t="str"/>
      <x:c r="T3214" s="2" t="str"/>
    </x:row>
    <x:row r="3215" ht="24" customHeight="1">
      <x:c r="C3215" s="2" t="str">
        <x:v>Historical Inputs!F3215</x:v>
      </x:c>
      <x:c r="D3215" s="2" t="str">
        <x:v>USB</x:v>
      </x:c>
      <x:c r="E3215" s="2" t="str">
        <x:v>FY2022</x:v>
      </x:c>
      <x:c r="F3215" s="2" t="str">
        <x:v>shares_treasury</x:v>
      </x:c>
      <x:c r="G3215" s="2" t="n">
        <x:v>594.747484</x:v>
      </x:c>
      <x:c r="H3215" s="2" t="str">
        <x:v>shares</x:v>
      </x:c>
      <x:c r="I3215" s="2" t="str">
        <x:v>2022-12-31</x:v>
      </x:c>
      <x:c r="J3215" s="2" t="str">
        <x:v>2024-02-20</x:v>
      </x:c>
      <x:c r="K3215" s="2" t="str">
        <x:v>0000036104-24-000018</x:v>
      </x:c>
      <x:c r="L3215" s="2" t="str">
        <x:v>data/raw/filings/USB_0000036104-24-000018_usb-20231231.htm</x:v>
      </x:c>
      <x:c r="M3215" s="2" t="str">
        <x:v>https://www.sec.gov/Archives/edgar/data/36104/000003610424000018/usb-20231231.htm</x:v>
      </x:c>
      <x:c r="N3215" s="2" t="str"/>
      <x:c r="O3215" s="2" t="str"/>
      <x:c r="P3215" s="2" t="str">
        <x:v>Structured source retained; exact visible anchor requires review</x:v>
      </x:c>
      <x:c r="Q3215" s="2" t="str">
        <x:v>Treasury Stock, Common, Shares</x:v>
      </x:c>
      <x:c r="R3215" s="2" t="str"/>
      <x:c r="S3215" s="2" t="str"/>
      <x:c r="T3215" s="2" t="str"/>
    </x:row>
    <x:row r="3216" ht="24" customHeight="1">
      <x:c r="C3216" s="2" t="str">
        <x:v>Historical Inputs!F3216</x:v>
      </x:c>
      <x:c r="D3216" s="2" t="str">
        <x:v>USB</x:v>
      </x:c>
      <x:c r="E3216" s="2" t="str">
        <x:v>FY2022</x:v>
      </x:c>
      <x:c r="F3216" s="2" t="str">
        <x:v>deposits</x:v>
      </x:c>
      <x:c r="G3216" s="2" t="n">
        <x:v>524976</x:v>
      </x:c>
      <x:c r="H3216" s="2" t="str">
        <x:v>USD</x:v>
      </x:c>
      <x:c r="I3216" s="2" t="str">
        <x:v>2022-12-31</x:v>
      </x:c>
      <x:c r="J3216" s="2" t="str">
        <x:v>2024-02-20</x:v>
      </x:c>
      <x:c r="K3216" s="2" t="str">
        <x:v>0000036104-24-000018</x:v>
      </x:c>
      <x:c r="L3216" s="2" t="str">
        <x:v>data/raw/filings/USB_0000036104-24-000018_usb-20231231.htm</x:v>
      </x:c>
      <x:c r="M3216" s="2" t="str">
        <x:v>https://www.sec.gov/Archives/edgar/data/36104/000003610424000018/usb-20231231.htm</x:v>
      </x:c>
      <x:c r="N3216" s="2" t="str"/>
      <x:c r="O3216" s="2" t="str"/>
      <x:c r="P3216" s="2" t="str">
        <x:v>Structured source retained; exact visible anchor requires review</x:v>
      </x:c>
      <x:c r="Q3216" s="2" t="str">
        <x:v>Deposits</x:v>
      </x:c>
      <x:c r="R3216" s="2" t="str"/>
      <x:c r="S3216" s="2" t="str"/>
      <x:c r="T3216" s="2" t="str"/>
    </x:row>
    <x:row r="3217" ht="24" customHeight="1">
      <x:c r="C3217" s="2" t="str">
        <x:v>Historical Inputs!F3217</x:v>
      </x:c>
      <x:c r="D3217" s="2" t="str">
        <x:v>USB</x:v>
      </x:c>
      <x:c r="E3217" s="2" t="str">
        <x:v>FY2022</x:v>
      </x:c>
      <x:c r="F3217" s="2" t="str">
        <x:v>loans_gross</x:v>
      </x:c>
      <x:c r="G3217" s="2" t="n">
        <x:v>388213</x:v>
      </x:c>
      <x:c r="H3217" s="2" t="str">
        <x:v>USD</x:v>
      </x:c>
      <x:c r="I3217" s="2" t="str">
        <x:v>2022-12-31</x:v>
      </x:c>
      <x:c r="J3217" s="2" t="str">
        <x:v>2024-02-20</x:v>
      </x:c>
      <x:c r="K3217" s="2" t="str">
        <x:v>0000036104-24-000018</x:v>
      </x:c>
      <x:c r="L3217" s="2" t="str">
        <x:v>data/raw/filings/USB_0000036104-24-000018_usb-20231231.htm</x:v>
      </x:c>
      <x:c r="M3217" s="2" t="str">
        <x:v>https://www.sec.gov/Archives/edgar/data/36104/000003610424000018/usb-20231231.htm</x:v>
      </x:c>
      <x:c r="N3217" s="2" t="str"/>
      <x:c r="O3217" s="2" t="str"/>
      <x:c r="P3217" s="2" t="str">
        <x:v>Structured source retained; exact visible anchor requires review</x:v>
      </x:c>
      <x:c r="Q3217" s="2" t="str">
        <x:v>Gross loans and leases selected definition</x:v>
      </x:c>
      <x:c r="R3217" s="2" t="str"/>
      <x:c r="S3217" s="2" t="str"/>
      <x:c r="T3217" s="2" t="str"/>
    </x:row>
    <x:row r="3218" ht="24" customHeight="1">
      <x:c r="C3218" s="2" t="str">
        <x:v>Historical Inputs!F3218</x:v>
      </x:c>
      <x:c r="D3218" s="2" t="str">
        <x:v>USB</x:v>
      </x:c>
      <x:c r="E3218" s="2" t="str">
        <x:v>FY2022</x:v>
      </x:c>
      <x:c r="F3218" s="2" t="str">
        <x:v>loans_net</x:v>
      </x:c>
      <x:c r="G3218" s="2" t="n">
        <x:v>381277</x:v>
      </x:c>
      <x:c r="H3218" s="2" t="str">
        <x:v>USD</x:v>
      </x:c>
      <x:c r="I3218" s="2" t="str">
        <x:v>2022-12-31</x:v>
      </x:c>
      <x:c r="J3218" s="2" t="str">
        <x:v>2024-02-20</x:v>
      </x:c>
      <x:c r="K3218" s="2" t="str">
        <x:v>0000036104-24-000018</x:v>
      </x:c>
      <x:c r="L3218" s="2" t="str">
        <x:v>data/raw/filings/USB_0000036104-24-000018_usb-20231231.htm</x:v>
      </x:c>
      <x:c r="M3218" s="2" t="str">
        <x:v>https://www.sec.gov/Archives/edgar/data/36104/000003610424000018/usb-20231231.htm</x:v>
      </x:c>
      <x:c r="N3218" s="2" t="str"/>
      <x:c r="O3218" s="2" t="str"/>
      <x:c r="P3218" s="2" t="str">
        <x:v>Structured source retained; exact visible anchor requires review</x:v>
      </x:c>
      <x:c r="Q3218" s="2" t="str">
        <x:v>Net loans after allowance selected definition</x:v>
      </x:c>
      <x:c r="R3218" s="2" t="str"/>
      <x:c r="S3218" s="2" t="str"/>
      <x:c r="T3218" s="2" t="str"/>
    </x:row>
    <x:row r="3219" ht="24" customHeight="1">
      <x:c r="C3219" s="2" t="str">
        <x:v>Historical Inputs!F3219</x:v>
      </x:c>
      <x:c r="D3219" s="2" t="str">
        <x:v>USB</x:v>
      </x:c>
      <x:c r="E3219" s="2" t="str">
        <x:v>FY2022</x:v>
      </x:c>
      <x:c r="F3219" s="2" t="str">
        <x:v>allowance</x:v>
      </x:c>
      <x:c r="G3219" s="2" t="n">
        <x:v>6936</x:v>
      </x:c>
      <x:c r="H3219" s="2" t="str">
        <x:v>USD</x:v>
      </x:c>
      <x:c r="I3219" s="2" t="str">
        <x:v>2022-12-31</x:v>
      </x:c>
      <x:c r="J3219" s="2" t="str">
        <x:v>2024-02-20</x:v>
      </x:c>
      <x:c r="K3219" s="2" t="str">
        <x:v>0000036104-24-000018</x:v>
      </x:c>
      <x:c r="L3219" s="2" t="str">
        <x:v>data/raw/filings/USB_0000036104-24-000018_usb-20231231.htm</x:v>
      </x:c>
      <x:c r="M3219" s="2" t="str">
        <x:v>https://www.sec.gov/Archives/edgar/data/36104/000003610424000018/usb-20231231.htm</x:v>
      </x:c>
      <x:c r="N3219" s="2" t="str"/>
      <x:c r="O3219" s="2" t="str"/>
      <x:c r="P3219" s="2" t="str">
        <x:v>Structured source retained; exact visible anchor requires review</x:v>
      </x:c>
      <x:c r="Q3219" s="2" t="str">
        <x:v>Loan allowance for credit losses</x:v>
      </x:c>
      <x:c r="R3219" s="2" t="str"/>
      <x:c r="S3219" s="2" t="str"/>
      <x:c r="T3219" s="2" t="str"/>
    </x:row>
    <x:row r="3220" ht="24" customHeight="1">
      <x:c r="C3220" s="2" t="str">
        <x:v>Historical Inputs!F3220</x:v>
      </x:c>
      <x:c r="D3220" s="2" t="str">
        <x:v>USB</x:v>
      </x:c>
      <x:c r="E3220" s="2" t="str">
        <x:v>FY2022</x:v>
      </x:c>
      <x:c r="F3220" s="2" t="str">
        <x:v>nonaccrual</x:v>
      </x:c>
      <x:c r="G3220" s="2" t="str">
        <x:v>n.a.</x:v>
      </x:c>
      <x:c r="H3220" s="2" t="str">
        <x:v>USDm</x:v>
      </x:c>
      <x:c r="I3220" s="2" t="str">
        <x:v>2022-12-31</x:v>
      </x:c>
      <x:c r="J3220" s="2" t="str"/>
      <x:c r="K3220" s="2" t="str"/>
      <x:c r="L3220" s="2" t="str"/>
      <x:c r="M3220" s="2" t="str"/>
      <x:c r="N3220" s="2" t="str"/>
      <x:c r="O3220" s="2" t="str"/>
      <x:c r="P3220" s="2" t="str">
        <x:v>Not reported / unavailable</x:v>
      </x:c>
      <x:c r="Q3220" s="2" t="str">
        <x:v>Nonaccrual</x:v>
      </x:c>
      <x:c r="R3220" s="2" t="str"/>
      <x:c r="S3220" s="2" t="str"/>
      <x:c r="T3220" s="2" t="str"/>
    </x:row>
    <x:row r="3221" ht="24" customHeight="1">
      <x:c r="C3221" s="2" t="str">
        <x:v>Historical Inputs!F3221</x:v>
      </x:c>
      <x:c r="D3221" s="2" t="str">
        <x:v>USB</x:v>
      </x:c>
      <x:c r="E3221" s="2" t="str">
        <x:v>FY2022</x:v>
      </x:c>
      <x:c r="F3221" s="2" t="str">
        <x:v>cash</x:v>
      </x:c>
      <x:c r="G3221" s="2" t="str">
        <x:v>n.a.</x:v>
      </x:c>
      <x:c r="H3221" s="2" t="str">
        <x:v>USDm</x:v>
      </x:c>
      <x:c r="I3221" s="2" t="str">
        <x:v>2022-12-31</x:v>
      </x:c>
      <x:c r="J3221" s="2" t="str"/>
      <x:c r="K3221" s="2" t="str"/>
      <x:c r="L3221" s="2" t="str"/>
      <x:c r="M3221" s="2" t="str"/>
      <x:c r="N3221" s="2" t="str"/>
      <x:c r="O3221" s="2" t="str"/>
      <x:c r="P3221" s="2" t="str">
        <x:v>Not reported / unavailable</x:v>
      </x:c>
      <x:c r="Q3221" s="2" t="str">
        <x:v>Cash</x:v>
      </x:c>
      <x:c r="R3221" s="2" t="str"/>
      <x:c r="S3221" s="2" t="str"/>
      <x:c r="T3221" s="2" t="str"/>
    </x:row>
    <x:row r="3222" ht="24" customHeight="1">
      <x:c r="C3222" s="2" t="str">
        <x:v>Historical Inputs!F3222</x:v>
      </x:c>
      <x:c r="D3222" s="2" t="str">
        <x:v>USB</x:v>
      </x:c>
      <x:c r="E3222" s="2" t="str">
        <x:v>FY2022</x:v>
      </x:c>
      <x:c r="F3222" s="2" t="str">
        <x:v>aoci</x:v>
      </x:c>
      <x:c r="G3222" s="2" t="n">
        <x:v>-11407</x:v>
      </x:c>
      <x:c r="H3222" s="2" t="str">
        <x:v>USD</x:v>
      </x:c>
      <x:c r="I3222" s="2" t="str">
        <x:v>2022-12-31</x:v>
      </x:c>
      <x:c r="J3222" s="2" t="str">
        <x:v>2024-02-20</x:v>
      </x:c>
      <x:c r="K3222" s="2" t="str">
        <x:v>0000036104-24-000018</x:v>
      </x:c>
      <x:c r="L3222" s="2" t="str">
        <x:v>data/raw/filings/USB_0000036104-24-000018_usb-20231231.htm</x:v>
      </x:c>
      <x:c r="M3222" s="2" t="str">
        <x:v>https://www.sec.gov/Archives/edgar/data/36104/000003610424000018/usb-20231231.htm</x:v>
      </x:c>
      <x:c r="N3222" s="2" t="str"/>
      <x:c r="O3222" s="2" t="str"/>
      <x:c r="P3222" s="2" t="str">
        <x:v>Structured source retained; exact visible anchor requires review</x:v>
      </x:c>
      <x:c r="Q3222" s="2" t="str">
        <x:v>Accumulated Other Comprehensive Income (Loss), Net of Tax</x:v>
      </x:c>
      <x:c r="R3222" s="2" t="str"/>
      <x:c r="S3222" s="2" t="str"/>
      <x:c r="T3222" s="2" t="str"/>
    </x:row>
    <x:row r="3223" ht="24" customHeight="1">
      <x:c r="C3223" s="2" t="str">
        <x:v>Historical Inputs!F3223</x:v>
      </x:c>
      <x:c r="D3223" s="2" t="str">
        <x:v>USB</x:v>
      </x:c>
      <x:c r="E3223" s="2" t="str">
        <x:v>FY2022</x:v>
      </x:c>
      <x:c r="F3223" s="2" t="str">
        <x:v>nii</x:v>
      </x:c>
      <x:c r="G3223" s="2" t="n">
        <x:v>14728</x:v>
      </x:c>
      <x:c r="H3223" s="2" t="str">
        <x:v>USD</x:v>
      </x:c>
      <x:c r="I3223" s="2" t="str">
        <x:v>2022-12-31</x:v>
      </x:c>
      <x:c r="J3223" s="2" t="str">
        <x:v>2025-02-21</x:v>
      </x:c>
      <x:c r="K3223" s="2" t="str">
        <x:v>0000036104-25-000016</x:v>
      </x:c>
      <x:c r="L3223" s="2" t="str">
        <x:v>data/raw/filings/USB_0000036104-25-000016_usb-20241231.htm</x:v>
      </x:c>
      <x:c r="M3223" s="2" t="str">
        <x:v>https://www.sec.gov/Archives/edgar/data/36104/000003610425000016/usb-20241231.htm</x:v>
      </x:c>
      <x:c r="N3223" s="2" t="str"/>
      <x:c r="O3223" s="2" t="str"/>
      <x:c r="P3223" s="2" t="str">
        <x:v>Structured source retained; exact visible anchor requires review</x:v>
      </x:c>
      <x:c r="Q3223" s="2" t="str">
        <x:v>Interest Income (Expense), Net</x:v>
      </x:c>
      <x:c r="R3223" s="2" t="str"/>
      <x:c r="S3223" s="2" t="str"/>
      <x:c r="T3223" s="2" t="str"/>
    </x:row>
    <x:row r="3224" ht="24" customHeight="1">
      <x:c r="C3224" s="2" t="str">
        <x:v>Historical Inputs!F3224</x:v>
      </x:c>
      <x:c r="D3224" s="2" t="str">
        <x:v>USB</x:v>
      </x:c>
      <x:c r="E3224" s="2" t="str">
        <x:v>FY2022</x:v>
      </x:c>
      <x:c r="F3224" s="2" t="str">
        <x:v>noninterest_income</x:v>
      </x:c>
      <x:c r="G3224" s="2" t="n">
        <x:v>9456</x:v>
      </x:c>
      <x:c r="H3224" s="2" t="str">
        <x:v>USD</x:v>
      </x:c>
      <x:c r="I3224" s="2" t="str">
        <x:v>2022-12-31</x:v>
      </x:c>
      <x:c r="J3224" s="2" t="str">
        <x:v>2025-02-21</x:v>
      </x:c>
      <x:c r="K3224" s="2" t="str">
        <x:v>0000036104-25-000016</x:v>
      </x:c>
      <x:c r="L3224" s="2" t="str">
        <x:v>data/raw/filings/USB_0000036104-25-000016_usb-20241231.htm</x:v>
      </x:c>
      <x:c r="M3224" s="2" t="str">
        <x:v>https://www.sec.gov/Archives/edgar/data/36104/000003610425000016/usb-20241231.htm</x:v>
      </x:c>
      <x:c r="N3224" s="2" t="str"/>
      <x:c r="O3224" s="2" t="str"/>
      <x:c r="P3224" s="2" t="str">
        <x:v>Structured source retained; exact visible anchor requires review</x:v>
      </x:c>
      <x:c r="Q3224" s="2" t="str">
        <x:v>Noninterest Income</x:v>
      </x:c>
      <x:c r="R3224" s="2" t="str"/>
      <x:c r="S3224" s="2" t="str"/>
      <x:c r="T3224" s="2" t="str"/>
    </x:row>
    <x:row r="3225" ht="24" customHeight="1">
      <x:c r="C3225" s="2" t="str">
        <x:v>Historical Inputs!F3225</x:v>
      </x:c>
      <x:c r="D3225" s="2" t="str">
        <x:v>USB</x:v>
      </x:c>
      <x:c r="E3225" s="2" t="str">
        <x:v>FY2022</x:v>
      </x:c>
      <x:c r="F3225" s="2" t="str">
        <x:v>revenue_reported</x:v>
      </x:c>
      <x:c r="G3225" s="2" t="n">
        <x:v>24302</x:v>
      </x:c>
      <x:c r="H3225" s="2" t="str">
        <x:v>USD</x:v>
      </x:c>
      <x:c r="I3225" s="2" t="str">
        <x:v>2022-12-31</x:v>
      </x:c>
      <x:c r="J3225" s="2" t="str">
        <x:v>2025-02-21</x:v>
      </x:c>
      <x:c r="K3225" s="2" t="str">
        <x:v>0000036104-25-000016</x:v>
      </x:c>
      <x:c r="L3225" s="2" t="str">
        <x:v>data/raw/filings/USB_0000036104-25-000016_usb-20241231.htm</x:v>
      </x:c>
      <x:c r="M3225" s="2" t="str">
        <x:v>https://www.sec.gov/Archives/edgar/data/36104/000003610425000016/usb-20241231.htm</x:v>
      </x:c>
      <x:c r="N3225" s="2" t="str"/>
      <x:c r="O3225" s="2" t="str"/>
      <x:c r="P3225" s="2" t="str">
        <x:v>Structured source retained; exact visible anchor requires review</x:v>
      </x:c>
      <x:c r="Q3225" s="2" t="str">
        <x:v>Revenues</x:v>
      </x:c>
      <x:c r="R3225" s="2" t="str"/>
      <x:c r="S3225" s="2" t="str"/>
      <x:c r="T3225" s="2" t="str"/>
    </x:row>
    <x:row r="3226" ht="24" customHeight="1">
      <x:c r="C3226" s="2" t="str">
        <x:v>Historical Inputs!F3226</x:v>
      </x:c>
      <x:c r="D3226" s="2" t="str">
        <x:v>USB</x:v>
      </x:c>
      <x:c r="E3226" s="2" t="str">
        <x:v>FY2022</x:v>
      </x:c>
      <x:c r="F3226" s="2" t="str">
        <x:v>opex</x:v>
      </x:c>
      <x:c r="G3226" s="2" t="n">
        <x:v>14906</x:v>
      </x:c>
      <x:c r="H3226" s="2" t="str">
        <x:v>USD</x:v>
      </x:c>
      <x:c r="I3226" s="2" t="str">
        <x:v>2022-12-31</x:v>
      </x:c>
      <x:c r="J3226" s="2" t="str">
        <x:v>2025-02-21</x:v>
      </x:c>
      <x:c r="K3226" s="2" t="str">
        <x:v>0000036104-25-000016</x:v>
      </x:c>
      <x:c r="L3226" s="2" t="str">
        <x:v>data/raw/filings/USB_0000036104-25-000016_usb-20241231.htm</x:v>
      </x:c>
      <x:c r="M3226" s="2" t="str">
        <x:v>https://www.sec.gov/Archives/edgar/data/36104/000003610425000016/usb-20241231.htm</x:v>
      </x:c>
      <x:c r="N3226" s="2" t="str"/>
      <x:c r="O3226" s="2" t="str"/>
      <x:c r="P3226" s="2" t="str">
        <x:v>Structured source retained; exact visible anchor requires review</x:v>
      </x:c>
      <x:c r="Q3226" s="2" t="str">
        <x:v>Noninterest Expense</x:v>
      </x:c>
      <x:c r="R3226" s="2" t="str"/>
      <x:c r="S3226" s="2" t="str"/>
      <x:c r="T3226" s="2" t="str"/>
    </x:row>
    <x:row r="3227" ht="24" customHeight="1">
      <x:c r="C3227" s="2" t="str">
        <x:v>Historical Inputs!F3227</x:v>
      </x:c>
      <x:c r="D3227" s="2" t="str">
        <x:v>USB</x:v>
      </x:c>
      <x:c r="E3227" s="2" t="str">
        <x:v>FY2022</x:v>
      </x:c>
      <x:c r="F3227" s="2" t="str">
        <x:v>provision</x:v>
      </x:c>
      <x:c r="G3227" s="2" t="n">
        <x:v>1977</x:v>
      </x:c>
      <x:c r="H3227" s="2" t="str">
        <x:v>USD</x:v>
      </x:c>
      <x:c r="I3227" s="2" t="str">
        <x:v>2022-12-31</x:v>
      </x:c>
      <x:c r="J3227" s="2" t="str">
        <x:v>2025-02-21</x:v>
      </x:c>
      <x:c r="K3227" s="2" t="str">
        <x:v>0000036104-25-000016</x:v>
      </x:c>
      <x:c r="L3227" s="2" t="str">
        <x:v>data/raw/filings/USB_0000036104-25-000016_usb-20241231.htm</x:v>
      </x:c>
      <x:c r="M3227" s="2" t="str">
        <x:v>https://www.sec.gov/Archives/edgar/data/36104/000003610425000016/usb-20241231.htm</x:v>
      </x:c>
      <x:c r="N3227" s="2" t="str"/>
      <x:c r="O3227" s="2" t="str"/>
      <x:c r="P3227" s="2" t="str">
        <x:v>Structured source retained; exact visible anchor requires review</x:v>
      </x:c>
      <x:c r="Q3227" s="2" t="str">
        <x:v>Provision for Loan, Lease, and Other Losses</x:v>
      </x:c>
      <x:c r="R3227" s="2" t="str"/>
      <x:c r="S3227" s="2" t="str"/>
      <x:c r="T3227" s="2" t="str"/>
    </x:row>
    <x:row r="3228" ht="24" customHeight="1">
      <x:c r="C3228" s="2" t="str">
        <x:v>Historical Inputs!F3228</x:v>
      </x:c>
      <x:c r="D3228" s="2" t="str">
        <x:v>USB</x:v>
      </x:c>
      <x:c r="E3228" s="2" t="str">
        <x:v>FY2022</x:v>
      </x:c>
      <x:c r="F3228" s="2" t="str">
        <x:v>pretax</x:v>
      </x:c>
      <x:c r="G3228" s="2" t="n">
        <x:v>7301</x:v>
      </x:c>
      <x:c r="H3228" s="2" t="str">
        <x:v>USD</x:v>
      </x:c>
      <x:c r="I3228" s="2" t="str">
        <x:v>2022-12-31</x:v>
      </x:c>
      <x:c r="J3228" s="2" t="str">
        <x:v>2025-02-21</x:v>
      </x:c>
      <x:c r="K3228" s="2" t="str">
        <x:v>0000036104-25-000016</x:v>
      </x:c>
      <x:c r="L3228" s="2" t="str">
        <x:v>data/raw/filings/USB_0000036104-25-000016_usb-20241231.htm</x:v>
      </x:c>
      <x:c r="M3228" s="2" t="str">
        <x:v>https://www.sec.gov/Archives/edgar/data/36104/000003610425000016/usb-20241231.htm</x:v>
      </x:c>
      <x:c r="N3228" s="2" t="str"/>
      <x:c r="O3228" s="2" t="str"/>
      <x:c r="P3228" s="2" t="str">
        <x:v>Structured source retained; exact visible anchor requires review</x:v>
      </x:c>
      <x:c r="Q3228" s="2" t="str">
        <x:v>Income (Loss) from Continuing Operations before Income Taxes, Noncontrolling Interest</x:v>
      </x:c>
      <x:c r="R3228" s="2" t="str"/>
      <x:c r="S3228" s="2" t="str"/>
      <x:c r="T3228" s="2" t="str"/>
    </x:row>
    <x:row r="3229" ht="24" customHeight="1">
      <x:c r="C3229" s="2" t="str">
        <x:v>Historical Inputs!F3229</x:v>
      </x:c>
      <x:c r="D3229" s="2" t="str">
        <x:v>USB</x:v>
      </x:c>
      <x:c r="E3229" s="2" t="str">
        <x:v>FY2022</x:v>
      </x:c>
      <x:c r="F3229" s="2" t="str">
        <x:v>tax</x:v>
      </x:c>
      <x:c r="G3229" s="2" t="n">
        <x:v>1463</x:v>
      </x:c>
      <x:c r="H3229" s="2" t="str">
        <x:v>USD</x:v>
      </x:c>
      <x:c r="I3229" s="2" t="str">
        <x:v>2022-12-31</x:v>
      </x:c>
      <x:c r="J3229" s="2" t="str">
        <x:v>2025-02-21</x:v>
      </x:c>
      <x:c r="K3229" s="2" t="str">
        <x:v>0000036104-25-000016</x:v>
      </x:c>
      <x:c r="L3229" s="2" t="str">
        <x:v>data/raw/filings/USB_0000036104-25-000016_usb-20241231.htm</x:v>
      </x:c>
      <x:c r="M3229" s="2" t="str">
        <x:v>https://www.sec.gov/Archives/edgar/data/36104/000003610425000016/usb-20241231.htm</x:v>
      </x:c>
      <x:c r="N3229" s="2" t="str"/>
      <x:c r="O3229" s="2" t="str"/>
      <x:c r="P3229" s="2" t="str">
        <x:v>Structured source retained; exact visible anchor requires review</x:v>
      </x:c>
      <x:c r="Q3229" s="2" t="str">
        <x:v>Income Tax Expense (Benefit)</x:v>
      </x:c>
      <x:c r="R3229" s="2" t="str"/>
      <x:c r="S3229" s="2" t="str"/>
      <x:c r="T3229" s="2" t="str"/>
    </x:row>
    <x:row r="3230" ht="24" customHeight="1">
      <x:c r="C3230" s="2" t="str">
        <x:v>Historical Inputs!F3230</x:v>
      </x:c>
      <x:c r="D3230" s="2" t="str">
        <x:v>USB</x:v>
      </x:c>
      <x:c r="E3230" s="2" t="str">
        <x:v>FY2022</x:v>
      </x:c>
      <x:c r="F3230" s="2" t="str">
        <x:v>net_income</x:v>
      </x:c>
      <x:c r="G3230" s="2" t="n">
        <x:v>5825</x:v>
      </x:c>
      <x:c r="H3230" s="2" t="str">
        <x:v>USD</x:v>
      </x:c>
      <x:c r="I3230" s="2" t="str">
        <x:v>2022-12-31</x:v>
      </x:c>
      <x:c r="J3230" s="2" t="str">
        <x:v>2025-02-21</x:v>
      </x:c>
      <x:c r="K3230" s="2" t="str">
        <x:v>0000036104-25-000016</x:v>
      </x:c>
      <x:c r="L3230" s="2" t="str">
        <x:v>data/raw/filings/USB_0000036104-25-000016_usb-20241231.htm</x:v>
      </x:c>
      <x:c r="M3230" s="2" t="str">
        <x:v>https://www.sec.gov/Archives/edgar/data/36104/000003610425000016/usb-20241231.htm</x:v>
      </x:c>
      <x:c r="N3230" s="2" t="str"/>
      <x:c r="O3230" s="2" t="str"/>
      <x:c r="P3230" s="2" t="str">
        <x:v>Structured source retained; exact visible anchor requires review</x:v>
      </x:c>
      <x:c r="Q3230" s="2" t="str">
        <x:v>Net Income (Loss) Attributable to Parent</x:v>
      </x:c>
      <x:c r="R3230" s="2" t="str"/>
      <x:c r="S3230" s="2" t="str"/>
      <x:c r="T3230" s="2" t="str"/>
    </x:row>
    <x:row r="3231" ht="24" customHeight="1">
      <x:c r="C3231" s="2" t="str">
        <x:v>Historical Inputs!F3231</x:v>
      </x:c>
      <x:c r="D3231" s="2" t="str">
        <x:v>USB</x:v>
      </x:c>
      <x:c r="E3231" s="2" t="str">
        <x:v>FY2022</x:v>
      </x:c>
      <x:c r="F3231" s="2" t="str">
        <x:v>common_income</x:v>
      </x:c>
      <x:c r="G3231" s="2" t="n">
        <x:v>5501</x:v>
      </x:c>
      <x:c r="H3231" s="2" t="str">
        <x:v>USD</x:v>
      </x:c>
      <x:c r="I3231" s="2" t="str">
        <x:v>2022-12-31</x:v>
      </x:c>
      <x:c r="J3231" s="2" t="str">
        <x:v>2025-02-21</x:v>
      </x:c>
      <x:c r="K3231" s="2" t="str">
        <x:v>0000036104-25-000016</x:v>
      </x:c>
      <x:c r="L3231" s="2" t="str">
        <x:v>data/raw/filings/USB_0000036104-25-000016_usb-20241231.htm</x:v>
      </x:c>
      <x:c r="M3231" s="2" t="str">
        <x:v>https://www.sec.gov/Archives/edgar/data/36104/000003610425000016/usb-20241231.htm</x:v>
      </x:c>
      <x:c r="N3231" s="2" t="str"/>
      <x:c r="O3231" s="2" t="str"/>
      <x:c r="P3231" s="2" t="str">
        <x:v>Structured source retained; exact visible anchor requires review</x:v>
      </x:c>
      <x:c r="Q3231" s="2" t="str">
        <x:v>Net Income (Loss) Available to Common Stockholders, Basic</x:v>
      </x:c>
      <x:c r="R3231" s="2" t="str"/>
      <x:c r="S3231" s="2" t="str"/>
      <x:c r="T3231" s="2" t="str"/>
    </x:row>
    <x:row r="3232" ht="24" customHeight="1">
      <x:c r="C3232" s="2" t="str">
        <x:v>Historical Inputs!F3232</x:v>
      </x:c>
      <x:c r="D3232" s="2" t="str">
        <x:v>USB</x:v>
      </x:c>
      <x:c r="E3232" s="2" t="str">
        <x:v>FY2022</x:v>
      </x:c>
      <x:c r="F3232" s="2" t="str">
        <x:v>preferred_div</x:v>
      </x:c>
      <x:c r="G3232" s="2" t="n">
        <x:v>296</x:v>
      </x:c>
      <x:c r="H3232" s="2" t="str">
        <x:v>USD</x:v>
      </x:c>
      <x:c r="I3232" s="2" t="str">
        <x:v>2022-12-31</x:v>
      </x:c>
      <x:c r="J3232" s="2" t="str">
        <x:v>2025-02-21</x:v>
      </x:c>
      <x:c r="K3232" s="2" t="str">
        <x:v>0000036104-25-000016</x:v>
      </x:c>
      <x:c r="L3232" s="2" t="str">
        <x:v>data/raw/filings/USB_0000036104-25-000016_usb-20241231.htm</x:v>
      </x:c>
      <x:c r="M3232" s="2" t="str">
        <x:v>https://www.sec.gov/Archives/edgar/data/36104/000003610425000016/usb-20241231.htm</x:v>
      </x:c>
      <x:c r="N3232" s="2" t="str"/>
      <x:c r="O3232" s="2" t="str"/>
      <x:c r="P3232" s="2" t="str">
        <x:v>Structured source retained; exact visible anchor requires review</x:v>
      </x:c>
      <x:c r="Q3232" s="2" t="str">
        <x:v>Dividends, Preferred Stock</x:v>
      </x:c>
      <x:c r="R3232" s="2" t="str"/>
      <x:c r="S3232" s="2" t="str"/>
      <x:c r="T3232" s="2" t="str"/>
    </x:row>
    <x:row r="3233" ht="24" customHeight="1">
      <x:c r="C3233" s="2" t="str">
        <x:v>Historical Inputs!F3233</x:v>
      </x:c>
      <x:c r="D3233" s="2" t="str">
        <x:v>USB</x:v>
      </x:c>
      <x:c r="E3233" s="2" t="str">
        <x:v>FY2022</x:v>
      </x:c>
      <x:c r="F3233" s="2" t="str">
        <x:v>eps</x:v>
      </x:c>
      <x:c r="G3233" s="2" t="n">
        <x:v>3.69</x:v>
      </x:c>
      <x:c r="H3233" s="2" t="str">
        <x:v>USD/shares</x:v>
      </x:c>
      <x:c r="I3233" s="2" t="str">
        <x:v>2022-12-31</x:v>
      </x:c>
      <x:c r="J3233" s="2" t="str">
        <x:v>2025-02-21</x:v>
      </x:c>
      <x:c r="K3233" s="2" t="str">
        <x:v>0000036104-25-000016</x:v>
      </x:c>
      <x:c r="L3233" s="2" t="str">
        <x:v>data/raw/filings/USB_0000036104-25-000016_usb-20241231.htm</x:v>
      </x:c>
      <x:c r="M3233" s="2" t="str">
        <x:v>https://www.sec.gov/Archives/edgar/data/36104/000003610425000016/usb-20241231.htm</x:v>
      </x:c>
      <x:c r="N3233" s="2" t="str"/>
      <x:c r="O3233" s="2" t="str"/>
      <x:c r="P3233" s="2" t="str">
        <x:v>Structured source retained; exact visible anchor requires review</x:v>
      </x:c>
      <x:c r="Q3233" s="2" t="str">
        <x:v>Earnings Per Share, Diluted</x:v>
      </x:c>
      <x:c r="R3233" s="2" t="str"/>
      <x:c r="S3233" s="2" t="str"/>
      <x:c r="T3233" s="2" t="str"/>
    </x:row>
    <x:row r="3234" ht="24" customHeight="1">
      <x:c r="C3234" s="2" t="str">
        <x:v>Historical Inputs!F3234</x:v>
      </x:c>
      <x:c r="D3234" s="2" t="str">
        <x:v>USB</x:v>
      </x:c>
      <x:c r="E3234" s="2" t="str">
        <x:v>FY2022</x:v>
      </x:c>
      <x:c r="F3234" s="2" t="str">
        <x:v>shares_diluted</x:v>
      </x:c>
      <x:c r="G3234" s="2" t="n">
        <x:v>1490</x:v>
      </x:c>
      <x:c r="H3234" s="2" t="str">
        <x:v>shares</x:v>
      </x:c>
      <x:c r="I3234" s="2" t="str">
        <x:v>2022-12-31</x:v>
      </x:c>
      <x:c r="J3234" s="2" t="str">
        <x:v>2025-02-21</x:v>
      </x:c>
      <x:c r="K3234" s="2" t="str">
        <x:v>0000036104-25-000016</x:v>
      </x:c>
      <x:c r="L3234" s="2" t="str">
        <x:v>data/raw/filings/USB_0000036104-25-000016_usb-20241231.htm</x:v>
      </x:c>
      <x:c r="M3234" s="2" t="str">
        <x:v>https://www.sec.gov/Archives/edgar/data/36104/000003610425000016/usb-20241231.htm</x:v>
      </x:c>
      <x:c r="N3234" s="2" t="str"/>
      <x:c r="O3234" s="2" t="str"/>
      <x:c r="P3234" s="2" t="str">
        <x:v>Structured source retained; exact visible anchor requires review</x:v>
      </x:c>
      <x:c r="Q3234" s="2" t="str">
        <x:v>Weighted Average Number of Shares Outstanding, Diluted</x:v>
      </x:c>
      <x:c r="R3234" s="2" t="str"/>
      <x:c r="S3234" s="2" t="str"/>
      <x:c r="T3234" s="2" t="str"/>
    </x:row>
    <x:row r="3235" ht="24" customHeight="1">
      <x:c r="C3235" s="2" t="str">
        <x:v>Historical Inputs!F3235</x:v>
      </x:c>
      <x:c r="D3235" s="2" t="str">
        <x:v>USB</x:v>
      </x:c>
      <x:c r="E3235" s="2" t="str">
        <x:v>FY2022</x:v>
      </x:c>
      <x:c r="F3235" s="2" t="str">
        <x:v>dps</x:v>
      </x:c>
      <x:c r="G3235" s="2" t="n">
        <x:v>1.88</x:v>
      </x:c>
      <x:c r="H3235" s="2" t="str">
        <x:v>USD/shares</x:v>
      </x:c>
      <x:c r="I3235" s="2" t="str">
        <x:v>2022-12-31</x:v>
      </x:c>
      <x:c r="J3235" s="2" t="str">
        <x:v>2025-02-21</x:v>
      </x:c>
      <x:c r="K3235" s="2" t="str">
        <x:v>0000036104-25-000016</x:v>
      </x:c>
      <x:c r="L3235" s="2" t="str">
        <x:v>data/raw/filings/USB_0000036104-25-000016_usb-20241231.htm</x:v>
      </x:c>
      <x:c r="M3235" s="2" t="str">
        <x:v>https://www.sec.gov/Archives/edgar/data/36104/000003610425000016/usb-20241231.htm</x:v>
      </x:c>
      <x:c r="N3235" s="2" t="str"/>
      <x:c r="O3235" s="2" t="str"/>
      <x:c r="P3235" s="2" t="str">
        <x:v>Structured source retained; exact visible anchor requires review</x:v>
      </x:c>
      <x:c r="Q3235" s="2" t="str">
        <x:v>Common Stock, Dividends, Per Share, Declared</x:v>
      </x:c>
      <x:c r="R3235" s="2" t="str"/>
      <x:c r="S3235" s="2" t="str"/>
      <x:c r="T3235" s="2" t="str"/>
    </x:row>
    <x:row r="3236" ht="24" customHeight="1">
      <x:c r="C3236" s="2" t="str">
        <x:v>Historical Inputs!F3236</x:v>
      </x:c>
      <x:c r="D3236" s="2" t="str">
        <x:v>USB</x:v>
      </x:c>
      <x:c r="E3236" s="2" t="str">
        <x:v>FY2022</x:v>
      </x:c>
      <x:c r="F3236" s="2" t="str">
        <x:v>dividends</x:v>
      </x:c>
      <x:c r="G3236" s="2" t="n">
        <x:v>2776</x:v>
      </x:c>
      <x:c r="H3236" s="2" t="str">
        <x:v>USD</x:v>
      </x:c>
      <x:c r="I3236" s="2" t="str">
        <x:v>2022-12-31</x:v>
      </x:c>
      <x:c r="J3236" s="2" t="str">
        <x:v>2025-02-21</x:v>
      </x:c>
      <x:c r="K3236" s="2" t="str">
        <x:v>0000036104-25-000016</x:v>
      </x:c>
      <x:c r="L3236" s="2" t="str">
        <x:v>data/raw/filings/USB_0000036104-25-000016_usb-20241231.htm</x:v>
      </x:c>
      <x:c r="M3236" s="2" t="str">
        <x:v>https://www.sec.gov/Archives/edgar/data/36104/000003610425000016/usb-20241231.htm</x:v>
      </x:c>
      <x:c r="N3236" s="2" t="str"/>
      <x:c r="O3236" s="2" t="str"/>
      <x:c r="P3236" s="2" t="str">
        <x:v>Structured source retained; exact visible anchor requires review</x:v>
      </x:c>
      <x:c r="Q3236" s="2" t="str">
        <x:v>Payments of Ordinary Dividends, Common Stock</x:v>
      </x:c>
      <x:c r="R3236" s="2" t="str"/>
      <x:c r="S3236" s="2" t="str"/>
      <x:c r="T3236" s="2" t="str"/>
    </x:row>
    <x:row r="3237" ht="24" customHeight="1">
      <x:c r="C3237" s="2" t="str">
        <x:v>Historical Inputs!F3237</x:v>
      </x:c>
      <x:c r="D3237" s="2" t="str">
        <x:v>USB</x:v>
      </x:c>
      <x:c r="E3237" s="2" t="str">
        <x:v>FY2022</x:v>
      </x:c>
      <x:c r="F3237" s="2" t="str">
        <x:v>buybacks</x:v>
      </x:c>
      <x:c r="G3237" s="2" t="n">
        <x:v>69</x:v>
      </x:c>
      <x:c r="H3237" s="2" t="str">
        <x:v>USD</x:v>
      </x:c>
      <x:c r="I3237" s="2" t="str">
        <x:v>2022-12-31</x:v>
      </x:c>
      <x:c r="J3237" s="2" t="str">
        <x:v>2025-02-21</x:v>
      </x:c>
      <x:c r="K3237" s="2" t="str">
        <x:v>0000036104-25-000016</x:v>
      </x:c>
      <x:c r="L3237" s="2" t="str">
        <x:v>data/raw/filings/USB_0000036104-25-000016_usb-20241231.htm</x:v>
      </x:c>
      <x:c r="M3237" s="2" t="str">
        <x:v>https://www.sec.gov/Archives/edgar/data/36104/000003610425000016/usb-20241231.htm</x:v>
      </x:c>
      <x:c r="N3237" s="2" t="str"/>
      <x:c r="O3237" s="2" t="str"/>
      <x:c r="P3237" s="2" t="str">
        <x:v>Structured source retained; exact visible anchor requires review</x:v>
      </x:c>
      <x:c r="Q3237" s="2" t="str">
        <x:v>Payments for Repurchase of Common Stock</x:v>
      </x:c>
      <x:c r="R3237" s="2" t="str"/>
      <x:c r="S3237" s="2" t="str"/>
      <x:c r="T3237" s="2" t="str"/>
    </x:row>
    <x:row r="3238" ht="24" customHeight="1">
      <x:c r="C3238" s="2" t="str">
        <x:v>Historical Inputs!F3238</x:v>
      </x:c>
      <x:c r="D3238" s="2" t="str">
        <x:v>USB</x:v>
      </x:c>
      <x:c r="E3238" s="2" t="str">
        <x:v>FY2022</x:v>
      </x:c>
      <x:c r="F3238" s="2" t="str">
        <x:v>chargeoffs</x:v>
      </x:c>
      <x:c r="G3238" s="2" t="str">
        <x:v>n.a.</x:v>
      </x:c>
      <x:c r="H3238" s="2" t="str">
        <x:v>USDm</x:v>
      </x:c>
      <x:c r="I3238" s="2" t="str">
        <x:v>2022-12-31</x:v>
      </x:c>
      <x:c r="J3238" s="2" t="str"/>
      <x:c r="K3238" s="2" t="str"/>
      <x:c r="L3238" s="2" t="str"/>
      <x:c r="M3238" s="2" t="str"/>
      <x:c r="N3238" s="2" t="str"/>
      <x:c r="O3238" s="2" t="str"/>
      <x:c r="P3238" s="2" t="str">
        <x:v>Not reported / unavailable</x:v>
      </x:c>
      <x:c r="Q3238" s="2" t="str">
        <x:v>Gross loan charge-offs</x:v>
      </x:c>
      <x:c r="R3238" s="2" t="str"/>
      <x:c r="S3238" s="2" t="str"/>
      <x:c r="T3238" s="2" t="str"/>
    </x:row>
    <x:row r="3239" ht="24" customHeight="1">
      <x:c r="C3239" s="2" t="str">
        <x:v>Historical Inputs!F3239</x:v>
      </x:c>
      <x:c r="D3239" s="2" t="str">
        <x:v>USB</x:v>
      </x:c>
      <x:c r="E3239" s="2" t="str">
        <x:v>FY2022</x:v>
      </x:c>
      <x:c r="F3239" s="2" t="str">
        <x:v>recoveries</x:v>
      </x:c>
      <x:c r="G3239" s="2" t="str">
        <x:v>n.a.</x:v>
      </x:c>
      <x:c r="H3239" s="2" t="str">
        <x:v>USDm</x:v>
      </x:c>
      <x:c r="I3239" s="2" t="str">
        <x:v>2022-12-31</x:v>
      </x:c>
      <x:c r="J3239" s="2" t="str"/>
      <x:c r="K3239" s="2" t="str"/>
      <x:c r="L3239" s="2" t="str"/>
      <x:c r="M3239" s="2" t="str"/>
      <x:c r="N3239" s="2" t="str"/>
      <x:c r="O3239" s="2" t="str"/>
      <x:c r="P3239" s="2" t="str">
        <x:v>Not reported / unavailable</x:v>
      </x:c>
      <x:c r="Q3239" s="2" t="str">
        <x:v>Loan recoveries</x:v>
      </x:c>
      <x:c r="R3239" s="2" t="str"/>
      <x:c r="S3239" s="2" t="str"/>
      <x:c r="T3239" s="2" t="str"/>
    </x:row>
    <x:row r="3240" ht="24" customHeight="1">
      <x:c r="C3240" s="2" t="str">
        <x:v>Historical Inputs!F3240</x:v>
      </x:c>
      <x:c r="D3240" s="2" t="str">
        <x:v>USB</x:v>
      </x:c>
      <x:c r="E3240" s="2" t="str">
        <x:v>FY2022</x:v>
      </x:c>
      <x:c r="F3240" s="2" t="str">
        <x:v>rwa</x:v>
      </x:c>
      <x:c r="G3240" s="2" t="str">
        <x:v>n.a.</x:v>
      </x:c>
      <x:c r="H3240" s="2" t="str">
        <x:v>USDm</x:v>
      </x:c>
      <x:c r="I3240" s="2" t="str">
        <x:v>2022-12-31</x:v>
      </x:c>
      <x:c r="J3240" s="2" t="str"/>
      <x:c r="K3240" s="2" t="str"/>
      <x:c r="L3240" s="2" t="str"/>
      <x:c r="M3240" s="2" t="str"/>
      <x:c r="N3240" s="2" t="str"/>
      <x:c r="O3240" s="2" t="str"/>
      <x:c r="P3240" s="2" t="str">
        <x:v>Not reported / unavailable</x:v>
      </x:c>
      <x:c r="Q3240" s="2" t="str">
        <x:v>Risk-weighted assets</x:v>
      </x:c>
      <x:c r="R3240" s="2" t="str"/>
      <x:c r="S3240" s="2" t="str"/>
      <x:c r="T3240" s="2" t="str"/>
    </x:row>
    <x:row r="3241" ht="24" customHeight="1">
      <x:c r="C3241" s="2" t="str">
        <x:v>Historical Inputs!F3241</x:v>
      </x:c>
      <x:c r="D3241" s="2" t="str">
        <x:v>USB</x:v>
      </x:c>
      <x:c r="E3241" s="2" t="str">
        <x:v>FY2022</x:v>
      </x:c>
      <x:c r="F3241" s="2" t="str">
        <x:v>cet1_reported</x:v>
      </x:c>
      <x:c r="G3241" s="2" t="str">
        <x:v>n.a.</x:v>
      </x:c>
      <x:c r="H3241" s="2" t="str">
        <x:v>%</x:v>
      </x:c>
      <x:c r="I3241" s="2" t="str">
        <x:v>2022-12-31</x:v>
      </x:c>
      <x:c r="J3241" s="2" t="str"/>
      <x:c r="K3241" s="2" t="str"/>
      <x:c r="L3241" s="2" t="str"/>
      <x:c r="M3241" s="2" t="str"/>
      <x:c r="N3241" s="2" t="str"/>
      <x:c r="O3241" s="2" t="str"/>
      <x:c r="P3241" s="2" t="str">
        <x:v>Not reported / unavailable</x:v>
      </x:c>
      <x:c r="Q3241" s="2" t="str">
        <x:v>Actual standardized CET1 ratio</x:v>
      </x:c>
      <x:c r="R3241" s="2" t="str"/>
      <x:c r="S3241" s="2" t="str"/>
      <x:c r="T3241" s="2" t="str"/>
    </x:row>
    <x:row r="3242" ht="24" customHeight="1">
      <x:c r="C3242" s="2" t="str">
        <x:v>Historical Inputs!F3242</x:v>
      </x:c>
      <x:c r="D3242" s="2" t="str">
        <x:v>USB</x:v>
      </x:c>
      <x:c r="E3242" s="2" t="str">
        <x:v>FY2022</x:v>
      </x:c>
      <x:c r="F3242" s="2" t="str">
        <x:v>nim_reported</x:v>
      </x:c>
      <x:c r="G3242" s="2" t="str">
        <x:v>n.a.</x:v>
      </x:c>
      <x:c r="H3242" s="2" t="str">
        <x:v>%</x:v>
      </x:c>
      <x:c r="I3242" s="2" t="str">
        <x:v>2022-12-31</x:v>
      </x:c>
      <x:c r="J3242" s="2" t="str"/>
      <x:c r="K3242" s="2" t="str"/>
      <x:c r="L3242" s="2" t="str"/>
      <x:c r="M3242" s="2" t="str"/>
      <x:c r="N3242" s="2" t="str"/>
      <x:c r="O3242" s="2" t="str"/>
      <x:c r="P3242" s="2" t="str">
        <x:v>Not reported / unavailable</x:v>
      </x:c>
      <x:c r="Q3242" s="2" t="str">
        <x:v>Issuer reported net interest margin</x:v>
      </x:c>
      <x:c r="R3242" s="2" t="str"/>
      <x:c r="S3242" s="2" t="str"/>
      <x:c r="T3242" s="2" t="str"/>
    </x:row>
    <x:row r="3243" ht="24" customHeight="1">
      <x:c r="C3243" s="2" t="str">
        <x:v>Historical Inputs!F3243</x:v>
      </x:c>
      <x:c r="D3243" s="2" t="str">
        <x:v>USB</x:v>
      </x:c>
      <x:c r="E3243" s="2" t="str">
        <x:v>FY2022</x:v>
      </x:c>
      <x:c r="F3243" s="2" t="str">
        <x:v>bvps_reported</x:v>
      </x:c>
      <x:c r="G3243" s="2" t="str">
        <x:v>n.a.</x:v>
      </x:c>
      <x:c r="H3243" s="2" t="str">
        <x:v>USD/share</x:v>
      </x:c>
      <x:c r="I3243" s="2" t="str">
        <x:v>2022-12-31</x:v>
      </x:c>
      <x:c r="J3243" s="2" t="str"/>
      <x:c r="K3243" s="2" t="str"/>
      <x:c r="L3243" s="2" t="str"/>
      <x:c r="M3243" s="2" t="str"/>
      <x:c r="N3243" s="2" t="str"/>
      <x:c r="O3243" s="2" t="str"/>
      <x:c r="P3243" s="2" t="str">
        <x:v>Not reported / unavailable</x:v>
      </x:c>
      <x:c r="Q3243" s="2" t="str">
        <x:v>Reported common book value per share</x:v>
      </x:c>
      <x:c r="R3243" s="2" t="str"/>
      <x:c r="S3243" s="2" t="str"/>
      <x:c r="T3243" s="2" t="str"/>
    </x:row>
    <x:row r="3244" ht="24" customHeight="1">
      <x:c r="C3244" s="2" t="str">
        <x:v>Historical Inputs!F3244</x:v>
      </x:c>
      <x:c r="D3244" s="2" t="str">
        <x:v>USB</x:v>
      </x:c>
      <x:c r="E3244" s="2" t="str">
        <x:v>FY2022</x:v>
      </x:c>
      <x:c r="F3244" s="2" t="str">
        <x:v>tbvps_reported</x:v>
      </x:c>
      <x:c r="G3244" s="2" t="str">
        <x:v>n.a.</x:v>
      </x:c>
      <x:c r="H3244" s="2" t="str">
        <x:v>USD/share</x:v>
      </x:c>
      <x:c r="I3244" s="2" t="str">
        <x:v>2022-12-31</x:v>
      </x:c>
      <x:c r="J3244" s="2" t="str"/>
      <x:c r="K3244" s="2" t="str"/>
      <x:c r="L3244" s="2" t="str"/>
      <x:c r="M3244" s="2" t="str"/>
      <x:c r="N3244" s="2" t="str"/>
      <x:c r="O3244" s="2" t="str"/>
      <x:c r="P3244" s="2" t="str">
        <x:v>Not reported / unavailable</x:v>
      </x:c>
      <x:c r="Q3244" s="2" t="str">
        <x:v>Reported tangible book value per share</x:v>
      </x:c>
      <x:c r="R3244" s="2" t="str"/>
      <x:c r="S3244" s="2" t="str"/>
      <x:c r="T3244" s="2" t="str"/>
    </x:row>
    <x:row r="3245" ht="24" customHeight="1">
      <x:c r="C3245" s="2" t="str">
        <x:v>Historical Inputs!F3245</x:v>
      </x:c>
      <x:c r="D3245" s="2" t="str">
        <x:v>USB</x:v>
      </x:c>
      <x:c r="E3245" s="2" t="str">
        <x:v>FY2022</x:v>
      </x:c>
      <x:c r="F3245" s="2" t="str">
        <x:v>tce_reported</x:v>
      </x:c>
      <x:c r="G3245" s="2" t="str">
        <x:v>n.a.</x:v>
      </x:c>
      <x:c r="H3245" s="2" t="str">
        <x:v>USDm</x:v>
      </x:c>
      <x:c r="I3245" s="2" t="str">
        <x:v>2022-12-31</x:v>
      </x:c>
      <x:c r="J3245" s="2" t="str"/>
      <x:c r="K3245" s="2" t="str"/>
      <x:c r="L3245" s="2" t="str"/>
      <x:c r="M3245" s="2" t="str"/>
      <x:c r="N3245" s="2" t="str"/>
      <x:c r="O3245" s="2" t="str"/>
      <x:c r="P3245" s="2" t="str">
        <x:v>Not reported / unavailable</x:v>
      </x:c>
      <x:c r="Q3245" s="2" t="str">
        <x:v>Reported tangible common equity</x:v>
      </x:c>
      <x:c r="R3245" s="2" t="str"/>
      <x:c r="S3245" s="2" t="str"/>
      <x:c r="T3245" s="2" t="str"/>
    </x:row>
    <x:row r="3246" ht="24" customHeight="1">
      <x:c r="C3246" s="2" t="str">
        <x:v>Historical Inputs!F3246</x:v>
      </x:c>
      <x:c r="D3246" s="2" t="str">
        <x:v>USB</x:v>
      </x:c>
      <x:c r="E3246" s="2" t="str">
        <x:v>FY2023</x:v>
      </x:c>
      <x:c r="F3246" s="2" t="str">
        <x:v>assets</x:v>
      </x:c>
      <x:c r="G3246" s="2" t="n">
        <x:v>663491</x:v>
      </x:c>
      <x:c r="H3246" s="2" t="str">
        <x:v>USD</x:v>
      </x:c>
      <x:c r="I3246" s="2" t="str">
        <x:v>2023-12-31</x:v>
      </x:c>
      <x:c r="J3246" s="2" t="str">
        <x:v>2025-02-21</x:v>
      </x:c>
      <x:c r="K3246" s="2" t="str">
        <x:v>0000036104-25-000016</x:v>
      </x:c>
      <x:c r="L3246" s="2" t="str">
        <x:v>data/raw/filings/USB_0000036104-25-000016_usb-20241231.htm</x:v>
      </x:c>
      <x:c r="M3246" s="2" t="str">
        <x:v>https://www.sec.gov/Archives/edgar/data/36104/000003610425000016/usb-20241231.htm</x:v>
      </x:c>
      <x:c r="N3246" s="2" t="str"/>
      <x:c r="O3246" s="2" t="str"/>
      <x:c r="P3246" s="2" t="str">
        <x:v>Structured source retained; exact visible anchor requires review</x:v>
      </x:c>
      <x:c r="Q3246" s="2" t="str">
        <x:v>Assets</x:v>
      </x:c>
      <x:c r="R3246" s="2" t="str"/>
      <x:c r="S3246" s="2" t="str"/>
      <x:c r="T3246" s="2" t="str"/>
    </x:row>
    <x:row r="3247" ht="24" customHeight="1">
      <x:c r="C3247" s="2" t="str">
        <x:v>Historical Inputs!F3247</x:v>
      </x:c>
      <x:c r="D3247" s="2" t="str">
        <x:v>USB</x:v>
      </x:c>
      <x:c r="E3247" s="2" t="str">
        <x:v>FY2023</x:v>
      </x:c>
      <x:c r="F3247" s="2" t="str">
        <x:v>liabilities</x:v>
      </x:c>
      <x:c r="G3247" s="2" t="n">
        <x:v>607720</x:v>
      </x:c>
      <x:c r="H3247" s="2" t="str">
        <x:v>USD</x:v>
      </x:c>
      <x:c r="I3247" s="2" t="str">
        <x:v>2023-12-31</x:v>
      </x:c>
      <x:c r="J3247" s="2" t="str">
        <x:v>2025-02-21</x:v>
      </x:c>
      <x:c r="K3247" s="2" t="str">
        <x:v>0000036104-25-000016</x:v>
      </x:c>
      <x:c r="L3247" s="2" t="str">
        <x:v>data/raw/filings/USB_0000036104-25-000016_usb-20241231.htm</x:v>
      </x:c>
      <x:c r="M3247" s="2" t="str">
        <x:v>https://www.sec.gov/Archives/edgar/data/36104/000003610425000016/usb-20241231.htm</x:v>
      </x:c>
      <x:c r="N3247" s="2" t="str"/>
      <x:c r="O3247" s="2" t="str"/>
      <x:c r="P3247" s="2" t="str">
        <x:v>Structured source retained; exact visible anchor requires review</x:v>
      </x:c>
      <x:c r="Q3247" s="2" t="str">
        <x:v>Liabilities</x:v>
      </x:c>
      <x:c r="R3247" s="2" t="str"/>
      <x:c r="S3247" s="2" t="str"/>
      <x:c r="T3247" s="2" t="str"/>
    </x:row>
    <x:row r="3248" ht="24" customHeight="1">
      <x:c r="C3248" s="2" t="str">
        <x:v>Historical Inputs!F3248</x:v>
      </x:c>
      <x:c r="D3248" s="2" t="str">
        <x:v>USB</x:v>
      </x:c>
      <x:c r="E3248" s="2" t="str">
        <x:v>FY2023</x:v>
      </x:c>
      <x:c r="F3248" s="2" t="str">
        <x:v>equity</x:v>
      </x:c>
      <x:c r="G3248" s="2" t="n">
        <x:v>55306</x:v>
      </x:c>
      <x:c r="H3248" s="2" t="str">
        <x:v>USD</x:v>
      </x:c>
      <x:c r="I3248" s="2" t="str">
        <x:v>2023-12-31</x:v>
      </x:c>
      <x:c r="J3248" s="2" t="str">
        <x:v>2025-02-21</x:v>
      </x:c>
      <x:c r="K3248" s="2" t="str">
        <x:v>0000036104-25-000016</x:v>
      </x:c>
      <x:c r="L3248" s="2" t="str">
        <x:v>data/raw/filings/USB_0000036104-25-000016_usb-20241231.htm</x:v>
      </x:c>
      <x:c r="M3248" s="2" t="str">
        <x:v>https://www.sec.gov/Archives/edgar/data/36104/000003610425000016/usb-20241231.htm</x:v>
      </x:c>
      <x:c r="N3248" s="2" t="str"/>
      <x:c r="O3248" s="2" t="str"/>
      <x:c r="P3248" s="2" t="str">
        <x:v>Structured source retained; exact visible anchor requires review</x:v>
      </x:c>
      <x:c r="Q3248" s="2" t="str">
        <x:v>Stockholders' Equity Attributable to Parent</x:v>
      </x:c>
      <x:c r="R3248" s="2" t="str"/>
      <x:c r="S3248" s="2" t="str"/>
      <x:c r="T3248" s="2" t="str"/>
    </x:row>
    <x:row r="3249" ht="24" customHeight="1">
      <x:c r="C3249" s="2" t="str">
        <x:v>Historical Inputs!F3249</x:v>
      </x:c>
      <x:c r="D3249" s="2" t="str">
        <x:v>USB</x:v>
      </x:c>
      <x:c r="E3249" s="2" t="str">
        <x:v>FY2023</x:v>
      </x:c>
      <x:c r="F3249" s="2" t="str">
        <x:v>preferred</x:v>
      </x:c>
      <x:c r="G3249" s="2" t="n">
        <x:v>6808</x:v>
      </x:c>
      <x:c r="H3249" s="2" t="str">
        <x:v>USD</x:v>
      </x:c>
      <x:c r="I3249" s="2" t="str">
        <x:v>2023-12-31</x:v>
      </x:c>
      <x:c r="J3249" s="2" t="str">
        <x:v>2025-02-21</x:v>
      </x:c>
      <x:c r="K3249" s="2" t="str">
        <x:v>0000036104-25-000016</x:v>
      </x:c>
      <x:c r="L3249" s="2" t="str">
        <x:v>data/raw/filings/USB_0000036104-25-000016_usb-20241231.htm</x:v>
      </x:c>
      <x:c r="M3249" s="2" t="str">
        <x:v>https://www.sec.gov/Archives/edgar/data/36104/000003610425000016/usb-20241231.htm</x:v>
      </x:c>
      <x:c r="N3249" s="2" t="str"/>
      <x:c r="O3249" s="2" t="str"/>
      <x:c r="P3249" s="2" t="str">
        <x:v>Structured source retained; exact visible anchor requires review</x:v>
      </x:c>
      <x:c r="Q3249" s="2" t="str">
        <x:v>Preferred Stock, Including Additional Paid in Capital, Net of Discount</x:v>
      </x:c>
      <x:c r="R3249" s="2" t="str"/>
      <x:c r="S3249" s="2" t="str"/>
      <x:c r="T3249" s="2" t="str"/>
    </x:row>
    <x:row r="3250" ht="24" customHeight="1">
      <x:c r="C3250" s="2" t="str">
        <x:v>Historical Inputs!F3250</x:v>
      </x:c>
      <x:c r="D3250" s="2" t="str">
        <x:v>USB</x:v>
      </x:c>
      <x:c r="E3250" s="2" t="str">
        <x:v>FY2023</x:v>
      </x:c>
      <x:c r="F3250" s="2" t="str">
        <x:v>common_equity_reported</x:v>
      </x:c>
      <x:c r="G3250" s="2" t="str">
        <x:v>n.a.</x:v>
      </x:c>
      <x:c r="H3250" s="2" t="str">
        <x:v>USDm</x:v>
      </x:c>
      <x:c r="I3250" s="2" t="str">
        <x:v>2023-12-31</x:v>
      </x:c>
      <x:c r="J3250" s="2" t="str"/>
      <x:c r="K3250" s="2" t="str"/>
      <x:c r="L3250" s="2" t="str"/>
      <x:c r="M3250" s="2" t="str"/>
      <x:c r="N3250" s="2" t="str"/>
      <x:c r="O3250" s="2" t="str"/>
      <x:c r="P3250" s="2" t="str">
        <x:v>Not reported / unavailable</x:v>
      </x:c>
      <x:c r="Q3250" s="2" t="str">
        <x:v>Reported common shareholders equity</x:v>
      </x:c>
      <x:c r="R3250" s="2" t="str"/>
      <x:c r="S3250" s="2" t="str"/>
      <x:c r="T3250" s="2" t="str"/>
    </x:row>
    <x:row r="3251" ht="24" customHeight="1">
      <x:c r="C3251" s="2" t="str">
        <x:v>Historical Inputs!F3251</x:v>
      </x:c>
      <x:c r="D3251" s="2" t="str">
        <x:v>USB</x:v>
      </x:c>
      <x:c r="E3251" s="2" t="str">
        <x:v>FY2023</x:v>
      </x:c>
      <x:c r="F3251" s="2" t="str">
        <x:v>goodwill</x:v>
      </x:c>
      <x:c r="G3251" s="2" t="n">
        <x:v>12489</x:v>
      </x:c>
      <x:c r="H3251" s="2" t="str">
        <x:v>USD</x:v>
      </x:c>
      <x:c r="I3251" s="2" t="str">
        <x:v>2023-12-31</x:v>
      </x:c>
      <x:c r="J3251" s="2" t="str">
        <x:v>2026-02-23</x:v>
      </x:c>
      <x:c r="K3251" s="2" t="str">
        <x:v>0000036104-26-000011</x:v>
      </x:c>
      <x:c r="L3251" s="2" t="str">
        <x:v>data/raw/filings/USB_0000036104-26-000011_usb-20251231.htm</x:v>
      </x:c>
      <x:c r="M3251" s="2" t="str">
        <x:v>https://www.sec.gov/Archives/edgar/data/36104/000003610426000011/usb-20251231.htm</x:v>
      </x:c>
      <x:c r="N3251" s="2" t="str"/>
      <x:c r="O3251" s="2" t="str"/>
      <x:c r="P3251" s="2" t="str">
        <x:v>Structured source retained; exact visible anchor requires review</x:v>
      </x:c>
      <x:c r="Q3251" s="2" t="str">
        <x:v>Goodwill</x:v>
      </x:c>
      <x:c r="R3251" s="2" t="str"/>
      <x:c r="S3251" s="2" t="str"/>
      <x:c r="T3251" s="2" t="str"/>
    </x:row>
    <x:row r="3252" ht="24" customHeight="1">
      <x:c r="C3252" s="2" t="str">
        <x:v>Historical Inputs!F3252</x:v>
      </x:c>
      <x:c r="D3252" s="2" t="str">
        <x:v>USB</x:v>
      </x:c>
      <x:c r="E3252" s="2" t="str">
        <x:v>FY2023</x:v>
      </x:c>
      <x:c r="F3252" s="2" t="str">
        <x:v>intangibles</x:v>
      </x:c>
      <x:c r="G3252" s="2" t="n">
        <x:v>6084</x:v>
      </x:c>
      <x:c r="H3252" s="2" t="str">
        <x:v>USD</x:v>
      </x:c>
      <x:c r="I3252" s="2" t="str">
        <x:v>2023-12-31</x:v>
      </x:c>
      <x:c r="J3252" s="2" t="str">
        <x:v>2025-02-21</x:v>
      </x:c>
      <x:c r="K3252" s="2" t="str">
        <x:v>0000036104-25-000016</x:v>
      </x:c>
      <x:c r="L3252" s="2" t="str">
        <x:v>data/raw/filings/USB_0000036104-25-000016_usb-20241231.htm</x:v>
      </x:c>
      <x:c r="M3252" s="2" t="str">
        <x:v>https://www.sec.gov/Archives/edgar/data/36104/000003610425000016/usb-20241231.htm</x:v>
      </x:c>
      <x:c r="N3252" s="2" t="str"/>
      <x:c r="O3252" s="2" t="str"/>
      <x:c r="P3252" s="2" t="str">
        <x:v>Structured source retained; exact visible anchor requires review</x:v>
      </x:c>
      <x:c r="Q3252" s="2" t="str">
        <x:v>Intangible Assets, Net (Excluding Goodwill)</x:v>
      </x:c>
      <x:c r="R3252" s="2" t="str"/>
      <x:c r="S3252" s="2" t="str"/>
      <x:c r="T3252" s="2" t="str"/>
    </x:row>
    <x:row r="3253" ht="24" customHeight="1">
      <x:c r="C3253" s="2" t="str">
        <x:v>Historical Inputs!F3253</x:v>
      </x:c>
      <x:c r="D3253" s="2" t="str">
        <x:v>USB</x:v>
      </x:c>
      <x:c r="E3253" s="2" t="str">
        <x:v>FY2023</x:v>
      </x:c>
      <x:c r="F3253" s="2" t="str">
        <x:v>intangibles_total</x:v>
      </x:c>
      <x:c r="G3253" s="2" t="str">
        <x:v>n.a.</x:v>
      </x:c>
      <x:c r="H3253" s="2" t="str">
        <x:v>USDm</x:v>
      </x:c>
      <x:c r="I3253" s="2" t="str">
        <x:v>2023-12-31</x:v>
      </x:c>
      <x:c r="J3253" s="2" t="str"/>
      <x:c r="K3253" s="2" t="str"/>
      <x:c r="L3253" s="2" t="str"/>
      <x:c r="M3253" s="2" t="str"/>
      <x:c r="N3253" s="2" t="str"/>
      <x:c r="O3253" s="2" t="str"/>
      <x:c r="P3253" s="2" t="str">
        <x:v>Not reported / unavailable</x:v>
      </x:c>
      <x:c r="Q3253" s="2" t="str">
        <x:v>Reported goodwill and intangible assets combined</x:v>
      </x:c>
      <x:c r="R3253" s="2" t="str"/>
      <x:c r="S3253" s="2" t="str"/>
      <x:c r="T3253" s="2" t="str"/>
    </x:row>
    <x:row r="3254" ht="24" customHeight="1">
      <x:c r="C3254" s="2" t="str">
        <x:v>Historical Inputs!F3254</x:v>
      </x:c>
      <x:c r="D3254" s="2" t="str">
        <x:v>USB</x:v>
      </x:c>
      <x:c r="E3254" s="2" t="str">
        <x:v>FY2023</x:v>
      </x:c>
      <x:c r="F3254" s="2" t="str">
        <x:v>shares_end</x:v>
      </x:c>
      <x:c r="G3254" s="2" t="n">
        <x:v>1600</x:v>
      </x:c>
      <x:c r="H3254" s="2" t="str">
        <x:v>shares</x:v>
      </x:c>
      <x:c r="I3254" s="2" t="str">
        <x:v>2023-12-31</x:v>
      </x:c>
      <x:c r="J3254" s="2" t="str">
        <x:v>2024-02-20</x:v>
      </x:c>
      <x:c r="K3254" s="2" t="str">
        <x:v>0000036104-24-000018</x:v>
      </x:c>
      <x:c r="L3254" s="2" t="str">
        <x:v>data/raw/filings/USB_0000036104-24-000018_usb-20231231.htm</x:v>
      </x:c>
      <x:c r="M3254" s="2" t="str">
        <x:v>https://www.sec.gov/Archives/edgar/data/36104/000003610424000018/usb-20231231.htm</x:v>
      </x:c>
      <x:c r="N3254" s="2" t="str"/>
      <x:c r="O3254" s="2" t="str"/>
      <x:c r="P3254" s="2" t="str">
        <x:v>Structured source retained; exact visible anchor requires review</x:v>
      </x:c>
      <x:c r="Q3254" s="2" t="str">
        <x:v>Common Stock, Shares, Outstanding</x:v>
      </x:c>
      <x:c r="R3254" s="2" t="str"/>
      <x:c r="S3254" s="2" t="str"/>
      <x:c r="T3254" s="2" t="str"/>
    </x:row>
    <x:row r="3255" ht="24" customHeight="1">
      <x:c r="C3255" s="2" t="str">
        <x:v>Historical Inputs!F3255</x:v>
      </x:c>
      <x:c r="D3255" s="2" t="str">
        <x:v>USB</x:v>
      </x:c>
      <x:c r="E3255" s="2" t="str">
        <x:v>FY2023</x:v>
      </x:c>
      <x:c r="F3255" s="2" t="str">
        <x:v>shares_issued</x:v>
      </x:c>
      <x:c r="G3255" s="2" t="n">
        <x:v>2125.725742</x:v>
      </x:c>
      <x:c r="H3255" s="2" t="str">
        <x:v>shares</x:v>
      </x:c>
      <x:c r="I3255" s="2" t="str">
        <x:v>2023-12-31</x:v>
      </x:c>
      <x:c r="J3255" s="2" t="str">
        <x:v>2025-02-21</x:v>
      </x:c>
      <x:c r="K3255" s="2" t="str">
        <x:v>0000036104-25-000016</x:v>
      </x:c>
      <x:c r="L3255" s="2" t="str">
        <x:v>data/raw/filings/USB_0000036104-25-000016_usb-20241231.htm</x:v>
      </x:c>
      <x:c r="M3255" s="2" t="str">
        <x:v>https://www.sec.gov/Archives/edgar/data/36104/000003610425000016/usb-20241231.htm</x:v>
      </x:c>
      <x:c r="N3255" s="2" t="str"/>
      <x:c r="O3255" s="2" t="str"/>
      <x:c r="P3255" s="2" t="str">
        <x:v>Structured source retained; exact visible anchor requires review</x:v>
      </x:c>
      <x:c r="Q3255" s="2" t="str">
        <x:v>Common Stock, Shares, Issued</x:v>
      </x:c>
      <x:c r="R3255" s="2" t="str"/>
      <x:c r="S3255" s="2" t="str"/>
      <x:c r="T3255" s="2" t="str"/>
    </x:row>
    <x:row r="3256" ht="24" customHeight="1">
      <x:c r="C3256" s="2" t="str">
        <x:v>Historical Inputs!F3256</x:v>
      </x:c>
      <x:c r="D3256" s="2" t="str">
        <x:v>USB</x:v>
      </x:c>
      <x:c r="E3256" s="2" t="str">
        <x:v>FY2023</x:v>
      </x:c>
      <x:c r="F3256" s="2" t="str">
        <x:v>shares_treasury</x:v>
      </x:c>
      <x:c r="G3256" s="2" t="n">
        <x:v>567.732687</x:v>
      </x:c>
      <x:c r="H3256" s="2" t="str">
        <x:v>shares</x:v>
      </x:c>
      <x:c r="I3256" s="2" t="str">
        <x:v>2023-12-31</x:v>
      </x:c>
      <x:c r="J3256" s="2" t="str">
        <x:v>2025-02-21</x:v>
      </x:c>
      <x:c r="K3256" s="2" t="str">
        <x:v>0000036104-25-000016</x:v>
      </x:c>
      <x:c r="L3256" s="2" t="str">
        <x:v>data/raw/filings/USB_0000036104-25-000016_usb-20241231.htm</x:v>
      </x:c>
      <x:c r="M3256" s="2" t="str">
        <x:v>https://www.sec.gov/Archives/edgar/data/36104/000003610425000016/usb-20241231.htm</x:v>
      </x:c>
      <x:c r="N3256" s="2" t="str"/>
      <x:c r="O3256" s="2" t="str"/>
      <x:c r="P3256" s="2" t="str">
        <x:v>Structured source retained; exact visible anchor requires review</x:v>
      </x:c>
      <x:c r="Q3256" s="2" t="str">
        <x:v>Treasury Stock, Common, Shares</x:v>
      </x:c>
      <x:c r="R3256" s="2" t="str"/>
      <x:c r="S3256" s="2" t="str"/>
      <x:c r="T3256" s="2" t="str"/>
    </x:row>
    <x:row r="3257" ht="24" customHeight="1">
      <x:c r="C3257" s="2" t="str">
        <x:v>Historical Inputs!F3257</x:v>
      </x:c>
      <x:c r="D3257" s="2" t="str">
        <x:v>USB</x:v>
      </x:c>
      <x:c r="E3257" s="2" t="str">
        <x:v>FY2023</x:v>
      </x:c>
      <x:c r="F3257" s="2" t="str">
        <x:v>deposits</x:v>
      </x:c>
      <x:c r="G3257" s="2" t="n">
        <x:v>512312</x:v>
      </x:c>
      <x:c r="H3257" s="2" t="str">
        <x:v>USD</x:v>
      </x:c>
      <x:c r="I3257" s="2" t="str">
        <x:v>2023-12-31</x:v>
      </x:c>
      <x:c r="J3257" s="2" t="str">
        <x:v>2025-02-21</x:v>
      </x:c>
      <x:c r="K3257" s="2" t="str">
        <x:v>0000036104-25-000016</x:v>
      </x:c>
      <x:c r="L3257" s="2" t="str">
        <x:v>data/raw/filings/USB_0000036104-25-000016_usb-20241231.htm</x:v>
      </x:c>
      <x:c r="M3257" s="2" t="str">
        <x:v>https://www.sec.gov/Archives/edgar/data/36104/000003610425000016/usb-20241231.htm</x:v>
      </x:c>
      <x:c r="N3257" s="2" t="str"/>
      <x:c r="O3257" s="2" t="str"/>
      <x:c r="P3257" s="2" t="str">
        <x:v>Structured source retained; exact visible anchor requires review</x:v>
      </x:c>
      <x:c r="Q3257" s="2" t="str">
        <x:v>Deposits</x:v>
      </x:c>
      <x:c r="R3257" s="2" t="str"/>
      <x:c r="S3257" s="2" t="str"/>
      <x:c r="T3257" s="2" t="str"/>
    </x:row>
    <x:row r="3258" ht="24" customHeight="1">
      <x:c r="C3258" s="2" t="str">
        <x:v>Historical Inputs!F3258</x:v>
      </x:c>
      <x:c r="D3258" s="2" t="str">
        <x:v>USB</x:v>
      </x:c>
      <x:c r="E3258" s="2" t="str">
        <x:v>FY2023</x:v>
      </x:c>
      <x:c r="F3258" s="2" t="str">
        <x:v>loans_gross</x:v>
      </x:c>
      <x:c r="G3258" s="2" t="n">
        <x:v>373835</x:v>
      </x:c>
      <x:c r="H3258" s="2" t="str">
        <x:v>USD</x:v>
      </x:c>
      <x:c r="I3258" s="2" t="str">
        <x:v>2023-12-31</x:v>
      </x:c>
      <x:c r="J3258" s="2" t="str">
        <x:v>2025-02-21</x:v>
      </x:c>
      <x:c r="K3258" s="2" t="str">
        <x:v>0000036104-25-000016</x:v>
      </x:c>
      <x:c r="L3258" s="2" t="str">
        <x:v>data/raw/filings/USB_0000036104-25-000016_usb-20241231.htm</x:v>
      </x:c>
      <x:c r="M3258" s="2" t="str">
        <x:v>https://www.sec.gov/Archives/edgar/data/36104/000003610425000016/usb-20241231.htm</x:v>
      </x:c>
      <x:c r="N3258" s="2" t="str"/>
      <x:c r="O3258" s="2" t="str"/>
      <x:c r="P3258" s="2" t="str">
        <x:v>Structured source retained; exact visible anchor requires review</x:v>
      </x:c>
      <x:c r="Q3258" s="2" t="str">
        <x:v>Gross loans and leases selected definition</x:v>
      </x:c>
      <x:c r="R3258" s="2" t="str"/>
      <x:c r="S3258" s="2" t="str"/>
      <x:c r="T3258" s="2" t="str"/>
    </x:row>
    <x:row r="3259" ht="24" customHeight="1">
      <x:c r="C3259" s="2" t="str">
        <x:v>Historical Inputs!F3259</x:v>
      </x:c>
      <x:c r="D3259" s="2" t="str">
        <x:v>USB</x:v>
      </x:c>
      <x:c r="E3259" s="2" t="str">
        <x:v>FY2023</x:v>
      </x:c>
      <x:c r="F3259" s="2" t="str">
        <x:v>loans_net</x:v>
      </x:c>
      <x:c r="G3259" s="2" t="n">
        <x:v>366456</x:v>
      </x:c>
      <x:c r="H3259" s="2" t="str">
        <x:v>USD</x:v>
      </x:c>
      <x:c r="I3259" s="2" t="str">
        <x:v>2023-12-31</x:v>
      </x:c>
      <x:c r="J3259" s="2" t="str">
        <x:v>2025-02-21</x:v>
      </x:c>
      <x:c r="K3259" s="2" t="str">
        <x:v>0000036104-25-000016</x:v>
      </x:c>
      <x:c r="L3259" s="2" t="str">
        <x:v>data/raw/filings/USB_0000036104-25-000016_usb-20241231.htm</x:v>
      </x:c>
      <x:c r="M3259" s="2" t="str">
        <x:v>https://www.sec.gov/Archives/edgar/data/36104/000003610425000016/usb-20241231.htm</x:v>
      </x:c>
      <x:c r="N3259" s="2" t="str"/>
      <x:c r="O3259" s="2" t="str"/>
      <x:c r="P3259" s="2" t="str">
        <x:v>Structured source retained; exact visible anchor requires review</x:v>
      </x:c>
      <x:c r="Q3259" s="2" t="str">
        <x:v>Net loans after allowance selected definition</x:v>
      </x:c>
      <x:c r="R3259" s="2" t="str"/>
      <x:c r="S3259" s="2" t="str"/>
      <x:c r="T3259" s="2" t="str"/>
    </x:row>
    <x:row r="3260" ht="24" customHeight="1">
      <x:c r="C3260" s="2" t="str">
        <x:v>Historical Inputs!F3260</x:v>
      </x:c>
      <x:c r="D3260" s="2" t="str">
        <x:v>USB</x:v>
      </x:c>
      <x:c r="E3260" s="2" t="str">
        <x:v>FY2023</x:v>
      </x:c>
      <x:c r="F3260" s="2" t="str">
        <x:v>allowance</x:v>
      </x:c>
      <x:c r="G3260" s="2" t="n">
        <x:v>7379</x:v>
      </x:c>
      <x:c r="H3260" s="2" t="str">
        <x:v>USD</x:v>
      </x:c>
      <x:c r="I3260" s="2" t="str">
        <x:v>2023-12-31</x:v>
      </x:c>
      <x:c r="J3260" s="2" t="str">
        <x:v>2025-02-21</x:v>
      </x:c>
      <x:c r="K3260" s="2" t="str">
        <x:v>0000036104-25-000016</x:v>
      </x:c>
      <x:c r="L3260" s="2" t="str">
        <x:v>data/raw/filings/USB_0000036104-25-000016_usb-20241231.htm</x:v>
      </x:c>
      <x:c r="M3260" s="2" t="str">
        <x:v>https://www.sec.gov/Archives/edgar/data/36104/000003610425000016/usb-20241231.htm</x:v>
      </x:c>
      <x:c r="N3260" s="2" t="str"/>
      <x:c r="O3260" s="2" t="str"/>
      <x:c r="P3260" s="2" t="str">
        <x:v>Structured source retained; exact visible anchor requires review</x:v>
      </x:c>
      <x:c r="Q3260" s="2" t="str">
        <x:v>Loan allowance for credit losses</x:v>
      </x:c>
      <x:c r="R3260" s="2" t="str"/>
      <x:c r="S3260" s="2" t="str"/>
      <x:c r="T3260" s="2" t="str"/>
    </x:row>
    <x:row r="3261" ht="24" customHeight="1">
      <x:c r="C3261" s="2" t="str">
        <x:v>Historical Inputs!F3261</x:v>
      </x:c>
      <x:c r="D3261" s="2" t="str">
        <x:v>USB</x:v>
      </x:c>
      <x:c r="E3261" s="2" t="str">
        <x:v>FY2023</x:v>
      </x:c>
      <x:c r="F3261" s="2" t="str">
        <x:v>nonaccrual</x:v>
      </x:c>
      <x:c r="G3261" s="2" t="str">
        <x:v>n.a.</x:v>
      </x:c>
      <x:c r="H3261" s="2" t="str">
        <x:v>USDm</x:v>
      </x:c>
      <x:c r="I3261" s="2" t="str">
        <x:v>2023-12-31</x:v>
      </x:c>
      <x:c r="J3261" s="2" t="str"/>
      <x:c r="K3261" s="2" t="str"/>
      <x:c r="L3261" s="2" t="str"/>
      <x:c r="M3261" s="2" t="str"/>
      <x:c r="N3261" s="2" t="str"/>
      <x:c r="O3261" s="2" t="str"/>
      <x:c r="P3261" s="2" t="str">
        <x:v>Not reported / unavailable</x:v>
      </x:c>
      <x:c r="Q3261" s="2" t="str">
        <x:v>Nonaccrual</x:v>
      </x:c>
      <x:c r="R3261" s="2" t="str"/>
      <x:c r="S3261" s="2" t="str"/>
      <x:c r="T3261" s="2" t="str"/>
    </x:row>
    <x:row r="3262" ht="24" customHeight="1">
      <x:c r="C3262" s="2" t="str">
        <x:v>Historical Inputs!F3262</x:v>
      </x:c>
      <x:c r="D3262" s="2" t="str">
        <x:v>USB</x:v>
      </x:c>
      <x:c r="E3262" s="2" t="str">
        <x:v>FY2023</x:v>
      </x:c>
      <x:c r="F3262" s="2" t="str">
        <x:v>cash</x:v>
      </x:c>
      <x:c r="G3262" s="2" t="str">
        <x:v>n.a.</x:v>
      </x:c>
      <x:c r="H3262" s="2" t="str">
        <x:v>USDm</x:v>
      </x:c>
      <x:c r="I3262" s="2" t="str">
        <x:v>2023-12-31</x:v>
      </x:c>
      <x:c r="J3262" s="2" t="str"/>
      <x:c r="K3262" s="2" t="str"/>
      <x:c r="L3262" s="2" t="str"/>
      <x:c r="M3262" s="2" t="str"/>
      <x:c r="N3262" s="2" t="str"/>
      <x:c r="O3262" s="2" t="str"/>
      <x:c r="P3262" s="2" t="str">
        <x:v>Not reported / unavailable</x:v>
      </x:c>
      <x:c r="Q3262" s="2" t="str">
        <x:v>Cash</x:v>
      </x:c>
      <x:c r="R3262" s="2" t="str"/>
      <x:c r="S3262" s="2" t="str"/>
      <x:c r="T3262" s="2" t="str"/>
    </x:row>
    <x:row r="3263" ht="24" customHeight="1">
      <x:c r="C3263" s="2" t="str">
        <x:v>Historical Inputs!F3263</x:v>
      </x:c>
      <x:c r="D3263" s="2" t="str">
        <x:v>USB</x:v>
      </x:c>
      <x:c r="E3263" s="2" t="str">
        <x:v>FY2023</x:v>
      </x:c>
      <x:c r="F3263" s="2" t="str">
        <x:v>aoci</x:v>
      </x:c>
      <x:c r="G3263" s="2" t="n">
        <x:v>-10096</x:v>
      </x:c>
      <x:c r="H3263" s="2" t="str">
        <x:v>USD</x:v>
      </x:c>
      <x:c r="I3263" s="2" t="str">
        <x:v>2023-12-31</x:v>
      </x:c>
      <x:c r="J3263" s="2" t="str">
        <x:v>2025-02-21</x:v>
      </x:c>
      <x:c r="K3263" s="2" t="str">
        <x:v>0000036104-25-000016</x:v>
      </x:c>
      <x:c r="L3263" s="2" t="str">
        <x:v>data/raw/filings/USB_0000036104-25-000016_usb-20241231.htm</x:v>
      </x:c>
      <x:c r="M3263" s="2" t="str">
        <x:v>https://www.sec.gov/Archives/edgar/data/36104/000003610425000016/usb-20241231.htm</x:v>
      </x:c>
      <x:c r="N3263" s="2" t="str"/>
      <x:c r="O3263" s="2" t="str"/>
      <x:c r="P3263" s="2" t="str">
        <x:v>Structured source retained; exact visible anchor requires review</x:v>
      </x:c>
      <x:c r="Q3263" s="2" t="str">
        <x:v>Accumulated Other Comprehensive Income (Loss), Net of Tax</x:v>
      </x:c>
      <x:c r="R3263" s="2" t="str"/>
      <x:c r="S3263" s="2" t="str"/>
      <x:c r="T3263" s="2" t="str"/>
    </x:row>
    <x:row r="3264" ht="24" customHeight="1">
      <x:c r="C3264" s="2" t="str">
        <x:v>Historical Inputs!F3264</x:v>
      </x:c>
      <x:c r="D3264" s="2" t="str">
        <x:v>USB</x:v>
      </x:c>
      <x:c r="E3264" s="2" t="str">
        <x:v>FY2023</x:v>
      </x:c>
      <x:c r="F3264" s="2" t="str">
        <x:v>nii</x:v>
      </x:c>
      <x:c r="G3264" s="2" t="n">
        <x:v>17396</x:v>
      </x:c>
      <x:c r="H3264" s="2" t="str">
        <x:v>USD</x:v>
      </x:c>
      <x:c r="I3264" s="2" t="str">
        <x:v>2023-12-31</x:v>
      </x:c>
      <x:c r="J3264" s="2" t="str">
        <x:v>2026-02-23</x:v>
      </x:c>
      <x:c r="K3264" s="2" t="str">
        <x:v>0000036104-26-000011</x:v>
      </x:c>
      <x:c r="L3264" s="2" t="str">
        <x:v>data/raw/filings/USB_0000036104-26-000011_usb-20251231.htm</x:v>
      </x:c>
      <x:c r="M3264" s="2" t="str">
        <x:v>https://www.sec.gov/Archives/edgar/data/36104/000003610426000011/usb-20251231.htm</x:v>
      </x:c>
      <x:c r="N3264" s="2" t="str"/>
      <x:c r="O3264" s="2" t="str"/>
      <x:c r="P3264" s="2" t="str">
        <x:v>Structured source retained; exact visible anchor requires review</x:v>
      </x:c>
      <x:c r="Q3264" s="2" t="str">
        <x:v>Interest Income (Expense), Net</x:v>
      </x:c>
      <x:c r="R3264" s="2" t="str"/>
      <x:c r="S3264" s="2" t="str"/>
      <x:c r="T3264" s="2" t="str"/>
    </x:row>
    <x:row r="3265" ht="24" customHeight="1">
      <x:c r="C3265" s="2" t="str">
        <x:v>Historical Inputs!F3265</x:v>
      </x:c>
      <x:c r="D3265" s="2" t="str">
        <x:v>USB</x:v>
      </x:c>
      <x:c r="E3265" s="2" t="str">
        <x:v>FY2023</x:v>
      </x:c>
      <x:c r="F3265" s="2" t="str">
        <x:v>noninterest_income</x:v>
      </x:c>
      <x:c r="G3265" s="2" t="n">
        <x:v>10617</x:v>
      </x:c>
      <x:c r="H3265" s="2" t="str">
        <x:v>USD</x:v>
      </x:c>
      <x:c r="I3265" s="2" t="str">
        <x:v>2023-12-31</x:v>
      </x:c>
      <x:c r="J3265" s="2" t="str">
        <x:v>2026-02-23</x:v>
      </x:c>
      <x:c r="K3265" s="2" t="str">
        <x:v>0000036104-26-000011</x:v>
      </x:c>
      <x:c r="L3265" s="2" t="str">
        <x:v>data/raw/filings/USB_0000036104-26-000011_usb-20251231.htm</x:v>
      </x:c>
      <x:c r="M3265" s="2" t="str">
        <x:v>https://www.sec.gov/Archives/edgar/data/36104/000003610426000011/usb-20251231.htm</x:v>
      </x:c>
      <x:c r="N3265" s="2" t="str"/>
      <x:c r="O3265" s="2" t="str"/>
      <x:c r="P3265" s="2" t="str">
        <x:v>Structured source retained; exact visible anchor requires review</x:v>
      </x:c>
      <x:c r="Q3265" s="2" t="str">
        <x:v>Noninterest Income</x:v>
      </x:c>
      <x:c r="R3265" s="2" t="str"/>
      <x:c r="S3265" s="2" t="str"/>
      <x:c r="T3265" s="2" t="str"/>
    </x:row>
    <x:row r="3266" ht="24" customHeight="1">
      <x:c r="C3266" s="2" t="str">
        <x:v>Historical Inputs!F3266</x:v>
      </x:c>
      <x:c r="D3266" s="2" t="str">
        <x:v>USB</x:v>
      </x:c>
      <x:c r="E3266" s="2" t="str">
        <x:v>FY2023</x:v>
      </x:c>
      <x:c r="F3266" s="2" t="str">
        <x:v>revenue_reported</x:v>
      </x:c>
      <x:c r="G3266" s="2" t="n">
        <x:v>28144</x:v>
      </x:c>
      <x:c r="H3266" s="2" t="str">
        <x:v>USD</x:v>
      </x:c>
      <x:c r="I3266" s="2" t="str">
        <x:v>2023-12-31</x:v>
      </x:c>
      <x:c r="J3266" s="2" t="str">
        <x:v>2026-02-23</x:v>
      </x:c>
      <x:c r="K3266" s="2" t="str">
        <x:v>0000036104-26-000011</x:v>
      </x:c>
      <x:c r="L3266" s="2" t="str">
        <x:v>data/raw/filings/USB_0000036104-26-000011_usb-20251231.htm</x:v>
      </x:c>
      <x:c r="M3266" s="2" t="str">
        <x:v>https://www.sec.gov/Archives/edgar/data/36104/000003610426000011/usb-20251231.htm</x:v>
      </x:c>
      <x:c r="N3266" s="2" t="str"/>
      <x:c r="O3266" s="2" t="str"/>
      <x:c r="P3266" s="2" t="str">
        <x:v>Structured source retained; exact visible anchor requires review</x:v>
      </x:c>
      <x:c r="Q3266" s="2" t="str">
        <x:v>Revenues</x:v>
      </x:c>
      <x:c r="R3266" s="2" t="str"/>
      <x:c r="S3266" s="2" t="str"/>
      <x:c r="T3266" s="2" t="str"/>
    </x:row>
    <x:row r="3267" ht="24" customHeight="1">
      <x:c r="C3267" s="2" t="str">
        <x:v>Historical Inputs!F3267</x:v>
      </x:c>
      <x:c r="D3267" s="2" t="str">
        <x:v>USB</x:v>
      </x:c>
      <x:c r="E3267" s="2" t="str">
        <x:v>FY2023</x:v>
      </x:c>
      <x:c r="F3267" s="2" t="str">
        <x:v>opex</x:v>
      </x:c>
      <x:c r="G3267" s="2" t="n">
        <x:v>18873</x:v>
      </x:c>
      <x:c r="H3267" s="2" t="str">
        <x:v>USD</x:v>
      </x:c>
      <x:c r="I3267" s="2" t="str">
        <x:v>2023-12-31</x:v>
      </x:c>
      <x:c r="J3267" s="2" t="str">
        <x:v>2026-02-23</x:v>
      </x:c>
      <x:c r="K3267" s="2" t="str">
        <x:v>0000036104-26-000011</x:v>
      </x:c>
      <x:c r="L3267" s="2" t="str">
        <x:v>data/raw/filings/USB_0000036104-26-000011_usb-20251231.htm</x:v>
      </x:c>
      <x:c r="M3267" s="2" t="str">
        <x:v>https://www.sec.gov/Archives/edgar/data/36104/000003610426000011/usb-20251231.htm</x:v>
      </x:c>
      <x:c r="N3267" s="2" t="str"/>
      <x:c r="O3267" s="2" t="str"/>
      <x:c r="P3267" s="2" t="str">
        <x:v>Structured source retained; exact visible anchor requires review</x:v>
      </x:c>
      <x:c r="Q3267" s="2" t="str">
        <x:v>Noninterest Expense</x:v>
      </x:c>
      <x:c r="R3267" s="2" t="str"/>
      <x:c r="S3267" s="2" t="str"/>
      <x:c r="T3267" s="2" t="str"/>
    </x:row>
    <x:row r="3268" ht="24" customHeight="1">
      <x:c r="C3268" s="2" t="str">
        <x:v>Historical Inputs!F3268</x:v>
      </x:c>
      <x:c r="D3268" s="2" t="str">
        <x:v>USB</x:v>
      </x:c>
      <x:c r="E3268" s="2" t="str">
        <x:v>FY2023</x:v>
      </x:c>
      <x:c r="F3268" s="2" t="str">
        <x:v>provision</x:v>
      </x:c>
      <x:c r="G3268" s="2" t="n">
        <x:v>2275</x:v>
      </x:c>
      <x:c r="H3268" s="2" t="str">
        <x:v>USD</x:v>
      </x:c>
      <x:c r="I3268" s="2" t="str">
        <x:v>2023-12-31</x:v>
      </x:c>
      <x:c r="J3268" s="2" t="str">
        <x:v>2026-02-23</x:v>
      </x:c>
      <x:c r="K3268" s="2" t="str">
        <x:v>0000036104-26-000011</x:v>
      </x:c>
      <x:c r="L3268" s="2" t="str">
        <x:v>data/raw/filings/USB_0000036104-26-000011_usb-20251231.htm</x:v>
      </x:c>
      <x:c r="M3268" s="2" t="str">
        <x:v>https://www.sec.gov/Archives/edgar/data/36104/000003610426000011/usb-20251231.htm</x:v>
      </x:c>
      <x:c r="N3268" s="2" t="str"/>
      <x:c r="O3268" s="2" t="str"/>
      <x:c r="P3268" s="2" t="str">
        <x:v>Structured source retained; exact visible anchor requires review</x:v>
      </x:c>
      <x:c r="Q3268" s="2" t="str">
        <x:v>Provision for Loan, Lease, and Other Losses</x:v>
      </x:c>
      <x:c r="R3268" s="2" t="str"/>
      <x:c r="S3268" s="2" t="str"/>
      <x:c r="T3268" s="2" t="str"/>
    </x:row>
    <x:row r="3269" ht="24" customHeight="1">
      <x:c r="C3269" s="2" t="str">
        <x:v>Historical Inputs!F3269</x:v>
      </x:c>
      <x:c r="D3269" s="2" t="str">
        <x:v>USB</x:v>
      </x:c>
      <x:c r="E3269" s="2" t="str">
        <x:v>FY2023</x:v>
      </x:c>
      <x:c r="F3269" s="2" t="str">
        <x:v>pretax</x:v>
      </x:c>
      <x:c r="G3269" s="2" t="n">
        <x:v>6865</x:v>
      </x:c>
      <x:c r="H3269" s="2" t="str">
        <x:v>USD</x:v>
      </x:c>
      <x:c r="I3269" s="2" t="str">
        <x:v>2023-12-31</x:v>
      </x:c>
      <x:c r="J3269" s="2" t="str">
        <x:v>2026-02-23</x:v>
      </x:c>
      <x:c r="K3269" s="2" t="str">
        <x:v>0000036104-26-000011</x:v>
      </x:c>
      <x:c r="L3269" s="2" t="str">
        <x:v>data/raw/filings/USB_0000036104-26-000011_usb-20251231.htm</x:v>
      </x:c>
      <x:c r="M3269" s="2" t="str">
        <x:v>https://www.sec.gov/Archives/edgar/data/36104/000003610426000011/usb-20251231.htm</x:v>
      </x:c>
      <x:c r="N3269" s="2" t="str"/>
      <x:c r="O3269" s="2" t="str"/>
      <x:c r="P3269" s="2" t="str">
        <x:v>Structured source retained; exact visible anchor requires review</x:v>
      </x:c>
      <x:c r="Q3269" s="2" t="str">
        <x:v>Income (Loss) from Continuing Operations before Income Taxes, Noncontrolling Interest</x:v>
      </x:c>
      <x:c r="R3269" s="2" t="str"/>
      <x:c r="S3269" s="2" t="str"/>
      <x:c r="T3269" s="2" t="str"/>
    </x:row>
    <x:row r="3270" ht="24" customHeight="1">
      <x:c r="C3270" s="2" t="str">
        <x:v>Historical Inputs!F3270</x:v>
      </x:c>
      <x:c r="D3270" s="2" t="str">
        <x:v>USB</x:v>
      </x:c>
      <x:c r="E3270" s="2" t="str">
        <x:v>FY2023</x:v>
      </x:c>
      <x:c r="F3270" s="2" t="str">
        <x:v>tax</x:v>
      </x:c>
      <x:c r="G3270" s="2" t="n">
        <x:v>1407</x:v>
      </x:c>
      <x:c r="H3270" s="2" t="str">
        <x:v>USD</x:v>
      </x:c>
      <x:c r="I3270" s="2" t="str">
        <x:v>2023-12-31</x:v>
      </x:c>
      <x:c r="J3270" s="2" t="str">
        <x:v>2026-02-23</x:v>
      </x:c>
      <x:c r="K3270" s="2" t="str">
        <x:v>0000036104-26-000011</x:v>
      </x:c>
      <x:c r="L3270" s="2" t="str">
        <x:v>data/raw/filings/USB_0000036104-26-000011_usb-20251231.htm</x:v>
      </x:c>
      <x:c r="M3270" s="2" t="str">
        <x:v>https://www.sec.gov/Archives/edgar/data/36104/000003610426000011/usb-20251231.htm</x:v>
      </x:c>
      <x:c r="N3270" s="2" t="str"/>
      <x:c r="O3270" s="2" t="str"/>
      <x:c r="P3270" s="2" t="str">
        <x:v>Structured source retained; exact visible anchor requires review</x:v>
      </x:c>
      <x:c r="Q3270" s="2" t="str">
        <x:v>Income Tax Expense (Benefit)</x:v>
      </x:c>
      <x:c r="R3270" s="2" t="str"/>
      <x:c r="S3270" s="2" t="str"/>
      <x:c r="T3270" s="2" t="str"/>
    </x:row>
    <x:row r="3271" ht="24" customHeight="1">
      <x:c r="C3271" s="2" t="str">
        <x:v>Historical Inputs!F3271</x:v>
      </x:c>
      <x:c r="D3271" s="2" t="str">
        <x:v>USB</x:v>
      </x:c>
      <x:c r="E3271" s="2" t="str">
        <x:v>FY2023</x:v>
      </x:c>
      <x:c r="F3271" s="2" t="str">
        <x:v>net_income</x:v>
      </x:c>
      <x:c r="G3271" s="2" t="n">
        <x:v>5429</x:v>
      </x:c>
      <x:c r="H3271" s="2" t="str">
        <x:v>USD</x:v>
      </x:c>
      <x:c r="I3271" s="2" t="str">
        <x:v>2023-12-31</x:v>
      </x:c>
      <x:c r="J3271" s="2" t="str">
        <x:v>2026-02-23</x:v>
      </x:c>
      <x:c r="K3271" s="2" t="str">
        <x:v>0000036104-26-000011</x:v>
      </x:c>
      <x:c r="L3271" s="2" t="str">
        <x:v>data/raw/filings/USB_0000036104-26-000011_usb-20251231.htm</x:v>
      </x:c>
      <x:c r="M3271" s="2" t="str">
        <x:v>https://www.sec.gov/Archives/edgar/data/36104/000003610426000011/usb-20251231.htm</x:v>
      </x:c>
      <x:c r="N3271" s="2" t="str"/>
      <x:c r="O3271" s="2" t="str"/>
      <x:c r="P3271" s="2" t="str">
        <x:v>Structured source retained; exact visible anchor requires review</x:v>
      </x:c>
      <x:c r="Q3271" s="2" t="str">
        <x:v>Net Income (Loss) Attributable to Parent</x:v>
      </x:c>
      <x:c r="R3271" s="2" t="str"/>
      <x:c r="S3271" s="2" t="str"/>
      <x:c r="T3271" s="2" t="str"/>
    </x:row>
    <x:row r="3272" ht="24" customHeight="1">
      <x:c r="C3272" s="2" t="str">
        <x:v>Historical Inputs!F3272</x:v>
      </x:c>
      <x:c r="D3272" s="2" t="str">
        <x:v>USB</x:v>
      </x:c>
      <x:c r="E3272" s="2" t="str">
        <x:v>FY2023</x:v>
      </x:c>
      <x:c r="F3272" s="2" t="str">
        <x:v>common_income</x:v>
      </x:c>
      <x:c r="G3272" s="2" t="n">
        <x:v>5051</x:v>
      </x:c>
      <x:c r="H3272" s="2" t="str">
        <x:v>USD</x:v>
      </x:c>
      <x:c r="I3272" s="2" t="str">
        <x:v>2023-12-31</x:v>
      </x:c>
      <x:c r="J3272" s="2" t="str">
        <x:v>2026-02-23</x:v>
      </x:c>
      <x:c r="K3272" s="2" t="str">
        <x:v>0000036104-26-000011</x:v>
      </x:c>
      <x:c r="L3272" s="2" t="str">
        <x:v>data/raw/filings/USB_0000036104-26-000011_usb-20251231.htm</x:v>
      </x:c>
      <x:c r="M3272" s="2" t="str">
        <x:v>https://www.sec.gov/Archives/edgar/data/36104/000003610426000011/usb-20251231.htm</x:v>
      </x:c>
      <x:c r="N3272" s="2" t="str"/>
      <x:c r="O3272" s="2" t="str"/>
      <x:c r="P3272" s="2" t="str">
        <x:v>Structured source retained; exact visible anchor requires review</x:v>
      </x:c>
      <x:c r="Q3272" s="2" t="str">
        <x:v>Net Income (Loss) Available to Common Stockholders, Basic</x:v>
      </x:c>
      <x:c r="R3272" s="2" t="str"/>
      <x:c r="S3272" s="2" t="str"/>
      <x:c r="T3272" s="2" t="str"/>
    </x:row>
    <x:row r="3273" ht="24" customHeight="1">
      <x:c r="C3273" s="2" t="str">
        <x:v>Historical Inputs!F3273</x:v>
      </x:c>
      <x:c r="D3273" s="2" t="str">
        <x:v>USB</x:v>
      </x:c>
      <x:c r="E3273" s="2" t="str">
        <x:v>FY2023</x:v>
      </x:c>
      <x:c r="F3273" s="2" t="str">
        <x:v>preferred_div</x:v>
      </x:c>
      <x:c r="G3273" s="2" t="n">
        <x:v>350</x:v>
      </x:c>
      <x:c r="H3273" s="2" t="str">
        <x:v>USD</x:v>
      </x:c>
      <x:c r="I3273" s="2" t="str">
        <x:v>2023-12-31</x:v>
      </x:c>
      <x:c r="J3273" s="2" t="str">
        <x:v>2026-02-23</x:v>
      </x:c>
      <x:c r="K3273" s="2" t="str">
        <x:v>0000036104-26-000011</x:v>
      </x:c>
      <x:c r="L3273" s="2" t="str">
        <x:v>data/raw/filings/USB_0000036104-26-000011_usb-20251231.htm</x:v>
      </x:c>
      <x:c r="M3273" s="2" t="str">
        <x:v>https://www.sec.gov/Archives/edgar/data/36104/000003610426000011/usb-20251231.htm</x:v>
      </x:c>
      <x:c r="N3273" s="2" t="str"/>
      <x:c r="O3273" s="2" t="str"/>
      <x:c r="P3273" s="2" t="str">
        <x:v>Structured source retained; exact visible anchor requires review</x:v>
      </x:c>
      <x:c r="Q3273" s="2" t="str">
        <x:v>Dividends, Preferred Stock</x:v>
      </x:c>
      <x:c r="R3273" s="2" t="str"/>
      <x:c r="S3273" s="2" t="str"/>
      <x:c r="T3273" s="2" t="str"/>
    </x:row>
    <x:row r="3274" ht="24" customHeight="1">
      <x:c r="C3274" s="2" t="str">
        <x:v>Historical Inputs!F3274</x:v>
      </x:c>
      <x:c r="D3274" s="2" t="str">
        <x:v>USB</x:v>
      </x:c>
      <x:c r="E3274" s="2" t="str">
        <x:v>FY2023</x:v>
      </x:c>
      <x:c r="F3274" s="2" t="str">
        <x:v>eps</x:v>
      </x:c>
      <x:c r="G3274" s="2" t="n">
        <x:v>3.27</x:v>
      </x:c>
      <x:c r="H3274" s="2" t="str">
        <x:v>USD/shares</x:v>
      </x:c>
      <x:c r="I3274" s="2" t="str">
        <x:v>2023-12-31</x:v>
      </x:c>
      <x:c r="J3274" s="2" t="str">
        <x:v>2026-02-23</x:v>
      </x:c>
      <x:c r="K3274" s="2" t="str">
        <x:v>0000036104-26-000011</x:v>
      </x:c>
      <x:c r="L3274" s="2" t="str">
        <x:v>data/raw/filings/USB_0000036104-26-000011_usb-20251231.htm</x:v>
      </x:c>
      <x:c r="M3274" s="2" t="str">
        <x:v>https://www.sec.gov/Archives/edgar/data/36104/000003610426000011/usb-20251231.htm</x:v>
      </x:c>
      <x:c r="N3274" s="2" t="str"/>
      <x:c r="O3274" s="2" t="str"/>
      <x:c r="P3274" s="2" t="str">
        <x:v>Structured source retained; exact visible anchor requires review</x:v>
      </x:c>
      <x:c r="Q3274" s="2" t="str">
        <x:v>Earnings Per Share, Diluted</x:v>
      </x:c>
      <x:c r="R3274" s="2" t="str"/>
      <x:c r="S3274" s="2" t="str"/>
      <x:c r="T3274" s="2" t="str"/>
    </x:row>
    <x:row r="3275" ht="24" customHeight="1">
      <x:c r="C3275" s="2" t="str">
        <x:v>Historical Inputs!F3275</x:v>
      </x:c>
      <x:c r="D3275" s="2" t="str">
        <x:v>USB</x:v>
      </x:c>
      <x:c r="E3275" s="2" t="str">
        <x:v>FY2023</x:v>
      </x:c>
      <x:c r="F3275" s="2" t="str">
        <x:v>shares_diluted</x:v>
      </x:c>
      <x:c r="G3275" s="2" t="n">
        <x:v>1543</x:v>
      </x:c>
      <x:c r="H3275" s="2" t="str">
        <x:v>shares</x:v>
      </x:c>
      <x:c r="I3275" s="2" t="str">
        <x:v>2023-12-31</x:v>
      </x:c>
      <x:c r="J3275" s="2" t="str">
        <x:v>2026-02-23</x:v>
      </x:c>
      <x:c r="K3275" s="2" t="str">
        <x:v>0000036104-26-000011</x:v>
      </x:c>
      <x:c r="L3275" s="2" t="str">
        <x:v>data/raw/filings/USB_0000036104-26-000011_usb-20251231.htm</x:v>
      </x:c>
      <x:c r="M3275" s="2" t="str">
        <x:v>https://www.sec.gov/Archives/edgar/data/36104/000003610426000011/usb-20251231.htm</x:v>
      </x:c>
      <x:c r="N3275" s="2" t="str"/>
      <x:c r="O3275" s="2" t="str"/>
      <x:c r="P3275" s="2" t="str">
        <x:v>Structured source retained; exact visible anchor requires review</x:v>
      </x:c>
      <x:c r="Q3275" s="2" t="str">
        <x:v>Weighted Average Number of Shares Outstanding, Diluted</x:v>
      </x:c>
      <x:c r="R3275" s="2" t="str"/>
      <x:c r="S3275" s="2" t="str"/>
      <x:c r="T3275" s="2" t="str"/>
    </x:row>
    <x:row r="3276" ht="24" customHeight="1">
      <x:c r="C3276" s="2" t="str">
        <x:v>Historical Inputs!F3276</x:v>
      </x:c>
      <x:c r="D3276" s="2" t="str">
        <x:v>USB</x:v>
      </x:c>
      <x:c r="E3276" s="2" t="str">
        <x:v>FY2023</x:v>
      </x:c>
      <x:c r="F3276" s="2" t="str">
        <x:v>dps</x:v>
      </x:c>
      <x:c r="G3276" s="2" t="n">
        <x:v>1.93</x:v>
      </x:c>
      <x:c r="H3276" s="2" t="str">
        <x:v>USD/shares</x:v>
      </x:c>
      <x:c r="I3276" s="2" t="str">
        <x:v>2023-12-31</x:v>
      </x:c>
      <x:c r="J3276" s="2" t="str">
        <x:v>2026-02-23</x:v>
      </x:c>
      <x:c r="K3276" s="2" t="str">
        <x:v>0000036104-26-000011</x:v>
      </x:c>
      <x:c r="L3276" s="2" t="str">
        <x:v>data/raw/filings/USB_0000036104-26-000011_usb-20251231.htm</x:v>
      </x:c>
      <x:c r="M3276" s="2" t="str">
        <x:v>https://www.sec.gov/Archives/edgar/data/36104/000003610426000011/usb-20251231.htm</x:v>
      </x:c>
      <x:c r="N3276" s="2" t="str"/>
      <x:c r="O3276" s="2" t="str"/>
      <x:c r="P3276" s="2" t="str">
        <x:v>Structured source retained; exact visible anchor requires review</x:v>
      </x:c>
      <x:c r="Q3276" s="2" t="str">
        <x:v>Common Stock, Dividends, Per Share, Declared</x:v>
      </x:c>
      <x:c r="R3276" s="2" t="str"/>
      <x:c r="S3276" s="2" t="str"/>
      <x:c r="T3276" s="2" t="str"/>
    </x:row>
    <x:row r="3277" ht="24" customHeight="1">
      <x:c r="C3277" s="2" t="str">
        <x:v>Historical Inputs!F3277</x:v>
      </x:c>
      <x:c r="D3277" s="2" t="str">
        <x:v>USB</x:v>
      </x:c>
      <x:c r="E3277" s="2" t="str">
        <x:v>FY2023</x:v>
      </x:c>
      <x:c r="F3277" s="2" t="str">
        <x:v>dividends</x:v>
      </x:c>
      <x:c r="G3277" s="2" t="n">
        <x:v>2970</x:v>
      </x:c>
      <x:c r="H3277" s="2" t="str">
        <x:v>USD</x:v>
      </x:c>
      <x:c r="I3277" s="2" t="str">
        <x:v>2023-12-31</x:v>
      </x:c>
      <x:c r="J3277" s="2" t="str">
        <x:v>2026-02-23</x:v>
      </x:c>
      <x:c r="K3277" s="2" t="str">
        <x:v>0000036104-26-000011</x:v>
      </x:c>
      <x:c r="L3277" s="2" t="str">
        <x:v>data/raw/filings/USB_0000036104-26-000011_usb-20251231.htm</x:v>
      </x:c>
      <x:c r="M3277" s="2" t="str">
        <x:v>https://www.sec.gov/Archives/edgar/data/36104/000003610426000011/usb-20251231.htm</x:v>
      </x:c>
      <x:c r="N3277" s="2" t="str"/>
      <x:c r="O3277" s="2" t="str"/>
      <x:c r="P3277" s="2" t="str">
        <x:v>Structured source retained; exact visible anchor requires review</x:v>
      </x:c>
      <x:c r="Q3277" s="2" t="str">
        <x:v>Payments of Ordinary Dividends, Common Stock</x:v>
      </x:c>
      <x:c r="R3277" s="2" t="str"/>
      <x:c r="S3277" s="2" t="str"/>
      <x:c r="T3277" s="2" t="str"/>
    </x:row>
    <x:row r="3278" ht="24" customHeight="1">
      <x:c r="C3278" s="2" t="str">
        <x:v>Historical Inputs!F3278</x:v>
      </x:c>
      <x:c r="D3278" s="2" t="str">
        <x:v>USB</x:v>
      </x:c>
      <x:c r="E3278" s="2" t="str">
        <x:v>FY2023</x:v>
      </x:c>
      <x:c r="F3278" s="2" t="str">
        <x:v>buybacks</x:v>
      </x:c>
      <x:c r="G3278" s="2" t="n">
        <x:v>62</x:v>
      </x:c>
      <x:c r="H3278" s="2" t="str">
        <x:v>USD</x:v>
      </x:c>
      <x:c r="I3278" s="2" t="str">
        <x:v>2023-12-31</x:v>
      </x:c>
      <x:c r="J3278" s="2" t="str">
        <x:v>2026-02-23</x:v>
      </x:c>
      <x:c r="K3278" s="2" t="str">
        <x:v>0000036104-26-000011</x:v>
      </x:c>
      <x:c r="L3278" s="2" t="str">
        <x:v>data/raw/filings/USB_0000036104-26-000011_usb-20251231.htm</x:v>
      </x:c>
      <x:c r="M3278" s="2" t="str">
        <x:v>https://www.sec.gov/Archives/edgar/data/36104/000003610426000011/usb-20251231.htm</x:v>
      </x:c>
      <x:c r="N3278" s="2" t="str"/>
      <x:c r="O3278" s="2" t="str"/>
      <x:c r="P3278" s="2" t="str">
        <x:v>Structured source retained; exact visible anchor requires review</x:v>
      </x:c>
      <x:c r="Q3278" s="2" t="str">
        <x:v>Payments for Repurchase of Common Stock</x:v>
      </x:c>
      <x:c r="R3278" s="2" t="str"/>
      <x:c r="S3278" s="2" t="str"/>
      <x:c r="T3278" s="2" t="str"/>
    </x:row>
    <x:row r="3279" ht="24" customHeight="1">
      <x:c r="C3279" s="2" t="str">
        <x:v>Historical Inputs!F3279</x:v>
      </x:c>
      <x:c r="D3279" s="2" t="str">
        <x:v>USB</x:v>
      </x:c>
      <x:c r="E3279" s="2" t="str">
        <x:v>FY2023</x:v>
      </x:c>
      <x:c r="F3279" s="2" t="str">
        <x:v>chargeoffs</x:v>
      </x:c>
      <x:c r="G3279" s="2" t="str">
        <x:v>n.a.</x:v>
      </x:c>
      <x:c r="H3279" s="2" t="str">
        <x:v>USDm</x:v>
      </x:c>
      <x:c r="I3279" s="2" t="str">
        <x:v>2023-12-31</x:v>
      </x:c>
      <x:c r="J3279" s="2" t="str"/>
      <x:c r="K3279" s="2" t="str"/>
      <x:c r="L3279" s="2" t="str"/>
      <x:c r="M3279" s="2" t="str"/>
      <x:c r="N3279" s="2" t="str"/>
      <x:c r="O3279" s="2" t="str"/>
      <x:c r="P3279" s="2" t="str">
        <x:v>Not reported / unavailable</x:v>
      </x:c>
      <x:c r="Q3279" s="2" t="str">
        <x:v>Gross loan charge-offs</x:v>
      </x:c>
      <x:c r="R3279" s="2" t="str"/>
      <x:c r="S3279" s="2" t="str"/>
      <x:c r="T3279" s="2" t="str"/>
    </x:row>
    <x:row r="3280" ht="24" customHeight="1">
      <x:c r="C3280" s="2" t="str">
        <x:v>Historical Inputs!F3280</x:v>
      </x:c>
      <x:c r="D3280" s="2" t="str">
        <x:v>USB</x:v>
      </x:c>
      <x:c r="E3280" s="2" t="str">
        <x:v>FY2023</x:v>
      </x:c>
      <x:c r="F3280" s="2" t="str">
        <x:v>recoveries</x:v>
      </x:c>
      <x:c r="G3280" s="2" t="str">
        <x:v>n.a.</x:v>
      </x:c>
      <x:c r="H3280" s="2" t="str">
        <x:v>USDm</x:v>
      </x:c>
      <x:c r="I3280" s="2" t="str">
        <x:v>2023-12-31</x:v>
      </x:c>
      <x:c r="J3280" s="2" t="str"/>
      <x:c r="K3280" s="2" t="str"/>
      <x:c r="L3280" s="2" t="str"/>
      <x:c r="M3280" s="2" t="str"/>
      <x:c r="N3280" s="2" t="str"/>
      <x:c r="O3280" s="2" t="str"/>
      <x:c r="P3280" s="2" t="str">
        <x:v>Not reported / unavailable</x:v>
      </x:c>
      <x:c r="Q3280" s="2" t="str">
        <x:v>Loan recoveries</x:v>
      </x:c>
      <x:c r="R3280" s="2" t="str"/>
      <x:c r="S3280" s="2" t="str"/>
      <x:c r="T3280" s="2" t="str"/>
    </x:row>
    <x:row r="3281" ht="24" customHeight="1">
      <x:c r="C3281" s="2" t="str">
        <x:v>Historical Inputs!F3281</x:v>
      </x:c>
      <x:c r="D3281" s="2" t="str">
        <x:v>USB</x:v>
      </x:c>
      <x:c r="E3281" s="2" t="str">
        <x:v>FY2023</x:v>
      </x:c>
      <x:c r="F3281" s="2" t="str">
        <x:v>rwa</x:v>
      </x:c>
      <x:c r="G3281" s="2" t="str">
        <x:v>n.a.</x:v>
      </x:c>
      <x:c r="H3281" s="2" t="str">
        <x:v>USDm</x:v>
      </x:c>
      <x:c r="I3281" s="2" t="str">
        <x:v>2023-12-31</x:v>
      </x:c>
      <x:c r="J3281" s="2" t="str"/>
      <x:c r="K3281" s="2" t="str"/>
      <x:c r="L3281" s="2" t="str"/>
      <x:c r="M3281" s="2" t="str"/>
      <x:c r="N3281" s="2" t="str"/>
      <x:c r="O3281" s="2" t="str"/>
      <x:c r="P3281" s="2" t="str">
        <x:v>Not reported / unavailable</x:v>
      </x:c>
      <x:c r="Q3281" s="2" t="str">
        <x:v>Risk-weighted assets</x:v>
      </x:c>
      <x:c r="R3281" s="2" t="str"/>
      <x:c r="S3281" s="2" t="str"/>
      <x:c r="T3281" s="2" t="str"/>
    </x:row>
    <x:row r="3282" ht="24" customHeight="1">
      <x:c r="C3282" s="2" t="str">
        <x:v>Historical Inputs!F3282</x:v>
      </x:c>
      <x:c r="D3282" s="2" t="str">
        <x:v>USB</x:v>
      </x:c>
      <x:c r="E3282" s="2" t="str">
        <x:v>FY2023</x:v>
      </x:c>
      <x:c r="F3282" s="2" t="str">
        <x:v>cet1_reported</x:v>
      </x:c>
      <x:c r="G3282" s="2" t="str">
        <x:v>n.a.</x:v>
      </x:c>
      <x:c r="H3282" s="2" t="str">
        <x:v>%</x:v>
      </x:c>
      <x:c r="I3282" s="2" t="str">
        <x:v>2023-12-31</x:v>
      </x:c>
      <x:c r="J3282" s="2" t="str"/>
      <x:c r="K3282" s="2" t="str"/>
      <x:c r="L3282" s="2" t="str"/>
      <x:c r="M3282" s="2" t="str"/>
      <x:c r="N3282" s="2" t="str"/>
      <x:c r="O3282" s="2" t="str"/>
      <x:c r="P3282" s="2" t="str">
        <x:v>Not reported / unavailable</x:v>
      </x:c>
      <x:c r="Q3282" s="2" t="str">
        <x:v>Actual standardized CET1 ratio</x:v>
      </x:c>
      <x:c r="R3282" s="2" t="str"/>
      <x:c r="S3282" s="2" t="str"/>
      <x:c r="T3282" s="2" t="str"/>
    </x:row>
    <x:row r="3283" ht="24" customHeight="1">
      <x:c r="C3283" s="2" t="str">
        <x:v>Historical Inputs!F3283</x:v>
      </x:c>
      <x:c r="D3283" s="2" t="str">
        <x:v>USB</x:v>
      </x:c>
      <x:c r="E3283" s="2" t="str">
        <x:v>FY2023</x:v>
      </x:c>
      <x:c r="F3283" s="2" t="str">
        <x:v>nim_reported</x:v>
      </x:c>
      <x:c r="G3283" s="2" t="str">
        <x:v>n.a.</x:v>
      </x:c>
      <x:c r="H3283" s="2" t="str">
        <x:v>%</x:v>
      </x:c>
      <x:c r="I3283" s="2" t="str">
        <x:v>2023-12-31</x:v>
      </x:c>
      <x:c r="J3283" s="2" t="str"/>
      <x:c r="K3283" s="2" t="str"/>
      <x:c r="L3283" s="2" t="str"/>
      <x:c r="M3283" s="2" t="str"/>
      <x:c r="N3283" s="2" t="str"/>
      <x:c r="O3283" s="2" t="str"/>
      <x:c r="P3283" s="2" t="str">
        <x:v>Not reported / unavailable</x:v>
      </x:c>
      <x:c r="Q3283" s="2" t="str">
        <x:v>Issuer reported net interest margin</x:v>
      </x:c>
      <x:c r="R3283" s="2" t="str"/>
      <x:c r="S3283" s="2" t="str"/>
      <x:c r="T3283" s="2" t="str"/>
    </x:row>
    <x:row r="3284" ht="24" customHeight="1">
      <x:c r="C3284" s="2" t="str">
        <x:v>Historical Inputs!F3284</x:v>
      </x:c>
      <x:c r="D3284" s="2" t="str">
        <x:v>USB</x:v>
      </x:c>
      <x:c r="E3284" s="2" t="str">
        <x:v>FY2023</x:v>
      </x:c>
      <x:c r="F3284" s="2" t="str">
        <x:v>bvps_reported</x:v>
      </x:c>
      <x:c r="G3284" s="2" t="str">
        <x:v>n.a.</x:v>
      </x:c>
      <x:c r="H3284" s="2" t="str">
        <x:v>USD/share</x:v>
      </x:c>
      <x:c r="I3284" s="2" t="str">
        <x:v>2023-12-31</x:v>
      </x:c>
      <x:c r="J3284" s="2" t="str"/>
      <x:c r="K3284" s="2" t="str"/>
      <x:c r="L3284" s="2" t="str"/>
      <x:c r="M3284" s="2" t="str"/>
      <x:c r="N3284" s="2" t="str"/>
      <x:c r="O3284" s="2" t="str"/>
      <x:c r="P3284" s="2" t="str">
        <x:v>Not reported / unavailable</x:v>
      </x:c>
      <x:c r="Q3284" s="2" t="str">
        <x:v>Reported common book value per share</x:v>
      </x:c>
      <x:c r="R3284" s="2" t="str"/>
      <x:c r="S3284" s="2" t="str"/>
      <x:c r="T3284" s="2" t="str"/>
    </x:row>
    <x:row r="3285" ht="24" customHeight="1">
      <x:c r="C3285" s="2" t="str">
        <x:v>Historical Inputs!F3285</x:v>
      </x:c>
      <x:c r="D3285" s="2" t="str">
        <x:v>USB</x:v>
      </x:c>
      <x:c r="E3285" s="2" t="str">
        <x:v>FY2023</x:v>
      </x:c>
      <x:c r="F3285" s="2" t="str">
        <x:v>tbvps_reported</x:v>
      </x:c>
      <x:c r="G3285" s="2" t="str">
        <x:v>n.a.</x:v>
      </x:c>
      <x:c r="H3285" s="2" t="str">
        <x:v>USD/share</x:v>
      </x:c>
      <x:c r="I3285" s="2" t="str">
        <x:v>2023-12-31</x:v>
      </x:c>
      <x:c r="J3285" s="2" t="str"/>
      <x:c r="K3285" s="2" t="str"/>
      <x:c r="L3285" s="2" t="str"/>
      <x:c r="M3285" s="2" t="str"/>
      <x:c r="N3285" s="2" t="str"/>
      <x:c r="O3285" s="2" t="str"/>
      <x:c r="P3285" s="2" t="str">
        <x:v>Not reported / unavailable</x:v>
      </x:c>
      <x:c r="Q3285" s="2" t="str">
        <x:v>Reported tangible book value per share</x:v>
      </x:c>
      <x:c r="R3285" s="2" t="str"/>
      <x:c r="S3285" s="2" t="str"/>
      <x:c r="T3285" s="2" t="str"/>
    </x:row>
    <x:row r="3286" ht="24" customHeight="1">
      <x:c r="C3286" s="2" t="str">
        <x:v>Historical Inputs!F3286</x:v>
      </x:c>
      <x:c r="D3286" s="2" t="str">
        <x:v>USB</x:v>
      </x:c>
      <x:c r="E3286" s="2" t="str">
        <x:v>FY2023</x:v>
      </x:c>
      <x:c r="F3286" s="2" t="str">
        <x:v>tce_reported</x:v>
      </x:c>
      <x:c r="G3286" s="2" t="str">
        <x:v>n.a.</x:v>
      </x:c>
      <x:c r="H3286" s="2" t="str">
        <x:v>USDm</x:v>
      </x:c>
      <x:c r="I3286" s="2" t="str">
        <x:v>2023-12-31</x:v>
      </x:c>
      <x:c r="J3286" s="2" t="str"/>
      <x:c r="K3286" s="2" t="str"/>
      <x:c r="L3286" s="2" t="str"/>
      <x:c r="M3286" s="2" t="str"/>
      <x:c r="N3286" s="2" t="str"/>
      <x:c r="O3286" s="2" t="str"/>
      <x:c r="P3286" s="2" t="str">
        <x:v>Not reported / unavailable</x:v>
      </x:c>
      <x:c r="Q3286" s="2" t="str">
        <x:v>Reported tangible common equity</x:v>
      </x:c>
      <x:c r="R3286" s="2" t="str"/>
      <x:c r="S3286" s="2" t="str"/>
      <x:c r="T3286" s="2" t="str"/>
    </x:row>
    <x:row r="3287" ht="24" customHeight="1">
      <x:c r="C3287" s="2" t="str">
        <x:v>Historical Inputs!F3287</x:v>
      </x:c>
      <x:c r="D3287" s="2" t="str">
        <x:v>USB</x:v>
      </x:c>
      <x:c r="E3287" s="2" t="str">
        <x:v>FY2024</x:v>
      </x:c>
      <x:c r="F3287" s="2" t="str">
        <x:v>assets</x:v>
      </x:c>
      <x:c r="G3287" s="2" t="n">
        <x:v>678318</x:v>
      </x:c>
      <x:c r="H3287" s="2" t="str">
        <x:v>USD</x:v>
      </x:c>
      <x:c r="I3287" s="2" t="str">
        <x:v>2024-12-31</x:v>
      </x:c>
      <x:c r="J3287" s="2" t="str">
        <x:v>2026-02-23</x:v>
      </x:c>
      <x:c r="K3287" s="2" t="str">
        <x:v>0000036104-26-000011</x:v>
      </x:c>
      <x:c r="L3287" s="2" t="str">
        <x:v>data/raw/filings/USB_0000036104-26-000011_usb-20251231.htm</x:v>
      </x:c>
      <x:c r="M3287" s="2" t="str">
        <x:v>https://www.sec.gov/Archives/edgar/data/36104/000003610426000011/usb-20251231.htm</x:v>
      </x:c>
      <x:c r="N3287" s="2" t="str"/>
      <x:c r="O3287" s="2" t="str"/>
      <x:c r="P3287" s="2" t="str">
        <x:v>Structured source retained; exact visible anchor requires review</x:v>
      </x:c>
      <x:c r="Q3287" s="2" t="str">
        <x:v>Assets</x:v>
      </x:c>
      <x:c r="R3287" s="2" t="str"/>
      <x:c r="S3287" s="2" t="str"/>
      <x:c r="T3287" s="2" t="str"/>
    </x:row>
    <x:row r="3288" ht="24" customHeight="1">
      <x:c r="C3288" s="2" t="str">
        <x:v>Historical Inputs!F3288</x:v>
      </x:c>
      <x:c r="D3288" s="2" t="str">
        <x:v>USB</x:v>
      </x:c>
      <x:c r="E3288" s="2" t="str">
        <x:v>FY2024</x:v>
      </x:c>
      <x:c r="F3288" s="2" t="str">
        <x:v>liabilities</x:v>
      </x:c>
      <x:c r="G3288" s="2" t="n">
        <x:v>619278</x:v>
      </x:c>
      <x:c r="H3288" s="2" t="str">
        <x:v>USD</x:v>
      </x:c>
      <x:c r="I3288" s="2" t="str">
        <x:v>2024-12-31</x:v>
      </x:c>
      <x:c r="J3288" s="2" t="str">
        <x:v>2026-02-23</x:v>
      </x:c>
      <x:c r="K3288" s="2" t="str">
        <x:v>0000036104-26-000011</x:v>
      </x:c>
      <x:c r="L3288" s="2" t="str">
        <x:v>data/raw/filings/USB_0000036104-26-000011_usb-20251231.htm</x:v>
      </x:c>
      <x:c r="M3288" s="2" t="str">
        <x:v>https://www.sec.gov/Archives/edgar/data/36104/000003610426000011/usb-20251231.htm</x:v>
      </x:c>
      <x:c r="N3288" s="2" t="str"/>
      <x:c r="O3288" s="2" t="str"/>
      <x:c r="P3288" s="2" t="str">
        <x:v>Structured source retained; exact visible anchor requires review</x:v>
      </x:c>
      <x:c r="Q3288" s="2" t="str">
        <x:v>Liabilities</x:v>
      </x:c>
      <x:c r="R3288" s="2" t="str"/>
      <x:c r="S3288" s="2" t="str"/>
      <x:c r="T3288" s="2" t="str"/>
    </x:row>
    <x:row r="3289" ht="24" customHeight="1">
      <x:c r="C3289" s="2" t="str">
        <x:v>Historical Inputs!F3289</x:v>
      </x:c>
      <x:c r="D3289" s="2" t="str">
        <x:v>USB</x:v>
      </x:c>
      <x:c r="E3289" s="2" t="str">
        <x:v>FY2024</x:v>
      </x:c>
      <x:c r="F3289" s="2" t="str">
        <x:v>equity</x:v>
      </x:c>
      <x:c r="G3289" s="2" t="n">
        <x:v>58578</x:v>
      </x:c>
      <x:c r="H3289" s="2" t="str">
        <x:v>USD</x:v>
      </x:c>
      <x:c r="I3289" s="2" t="str">
        <x:v>2024-12-31</x:v>
      </x:c>
      <x:c r="J3289" s="2" t="str">
        <x:v>2026-02-23</x:v>
      </x:c>
      <x:c r="K3289" s="2" t="str">
        <x:v>0000036104-26-000011</x:v>
      </x:c>
      <x:c r="L3289" s="2" t="str">
        <x:v>data/raw/filings/USB_0000036104-26-000011_usb-20251231.htm</x:v>
      </x:c>
      <x:c r="M3289" s="2" t="str">
        <x:v>https://www.sec.gov/Archives/edgar/data/36104/000003610426000011/usb-20251231.htm</x:v>
      </x:c>
      <x:c r="N3289" s="2" t="str"/>
      <x:c r="O3289" s="2" t="str"/>
      <x:c r="P3289" s="2" t="str">
        <x:v>Structured source retained; exact visible anchor requires review</x:v>
      </x:c>
      <x:c r="Q3289" s="2" t="str">
        <x:v>Stockholders' Equity Attributable to Parent</x:v>
      </x:c>
      <x:c r="R3289" s="2" t="str"/>
      <x:c r="S3289" s="2" t="str"/>
      <x:c r="T3289" s="2" t="str"/>
    </x:row>
    <x:row r="3290" ht="24" customHeight="1">
      <x:c r="C3290" s="2" t="str">
        <x:v>Historical Inputs!F3290</x:v>
      </x:c>
      <x:c r="D3290" s="2" t="str">
        <x:v>USB</x:v>
      </x:c>
      <x:c r="E3290" s="2" t="str">
        <x:v>FY2024</x:v>
      </x:c>
      <x:c r="F3290" s="2" t="str">
        <x:v>preferred</x:v>
      </x:c>
      <x:c r="G3290" s="2" t="n">
        <x:v>6808</x:v>
      </x:c>
      <x:c r="H3290" s="2" t="str">
        <x:v>USD</x:v>
      </x:c>
      <x:c r="I3290" s="2" t="str">
        <x:v>2024-12-31</x:v>
      </x:c>
      <x:c r="J3290" s="2" t="str">
        <x:v>2026-02-23</x:v>
      </x:c>
      <x:c r="K3290" s="2" t="str">
        <x:v>0000036104-26-000011</x:v>
      </x:c>
      <x:c r="L3290" s="2" t="str">
        <x:v>data/raw/filings/USB_0000036104-26-000011_usb-20251231.htm</x:v>
      </x:c>
      <x:c r="M3290" s="2" t="str">
        <x:v>https://www.sec.gov/Archives/edgar/data/36104/000003610426000011/usb-20251231.htm</x:v>
      </x:c>
      <x:c r="N3290" s="2" t="str"/>
      <x:c r="O3290" s="2" t="str"/>
      <x:c r="P3290" s="2" t="str">
        <x:v>Structured source retained; exact visible anchor requires review</x:v>
      </x:c>
      <x:c r="Q3290" s="2" t="str">
        <x:v>Preferred Stock, Including Additional Paid in Capital, Net of Discount</x:v>
      </x:c>
      <x:c r="R3290" s="2" t="str"/>
      <x:c r="S3290" s="2" t="str"/>
      <x:c r="T3290" s="2" t="str"/>
    </x:row>
    <x:row r="3291" ht="24" customHeight="1">
      <x:c r="C3291" s="2" t="str">
        <x:v>Historical Inputs!F3291</x:v>
      </x:c>
      <x:c r="D3291" s="2" t="str">
        <x:v>USB</x:v>
      </x:c>
      <x:c r="E3291" s="2" t="str">
        <x:v>FY2024</x:v>
      </x:c>
      <x:c r="F3291" s="2" t="str">
        <x:v>common_equity_reported</x:v>
      </x:c>
      <x:c r="G3291" s="2" t="str">
        <x:v>n.a.</x:v>
      </x:c>
      <x:c r="H3291" s="2" t="str">
        <x:v>USDm</x:v>
      </x:c>
      <x:c r="I3291" s="2" t="str">
        <x:v>2024-12-31</x:v>
      </x:c>
      <x:c r="J3291" s="2" t="str"/>
      <x:c r="K3291" s="2" t="str"/>
      <x:c r="L3291" s="2" t="str"/>
      <x:c r="M3291" s="2" t="str"/>
      <x:c r="N3291" s="2" t="str"/>
      <x:c r="O3291" s="2" t="str"/>
      <x:c r="P3291" s="2" t="str">
        <x:v>Not reported / unavailable</x:v>
      </x:c>
      <x:c r="Q3291" s="2" t="str">
        <x:v>Reported common shareholders equity</x:v>
      </x:c>
      <x:c r="R3291" s="2" t="str"/>
      <x:c r="S3291" s="2" t="str"/>
      <x:c r="T3291" s="2" t="str"/>
    </x:row>
    <x:row r="3292" ht="24" customHeight="1">
      <x:c r="C3292" s="2" t="str">
        <x:v>Historical Inputs!F3292</x:v>
      </x:c>
      <x:c r="D3292" s="2" t="str">
        <x:v>USB</x:v>
      </x:c>
      <x:c r="E3292" s="2" t="str">
        <x:v>FY2024</x:v>
      </x:c>
      <x:c r="F3292" s="2" t="str">
        <x:v>goodwill</x:v>
      </x:c>
      <x:c r="G3292" s="2" t="n">
        <x:v>12536</x:v>
      </x:c>
      <x:c r="H3292" s="2" t="str">
        <x:v>USD</x:v>
      </x:c>
      <x:c r="I3292" s="2" t="str">
        <x:v>2024-12-31</x:v>
      </x:c>
      <x:c r="J3292" s="2" t="str">
        <x:v>2026-02-23</x:v>
      </x:c>
      <x:c r="K3292" s="2" t="str">
        <x:v>0000036104-26-000011</x:v>
      </x:c>
      <x:c r="L3292" s="2" t="str">
        <x:v>data/raw/filings/USB_0000036104-26-000011_usb-20251231.htm</x:v>
      </x:c>
      <x:c r="M3292" s="2" t="str">
        <x:v>https://www.sec.gov/Archives/edgar/data/36104/000003610426000011/usb-20251231.htm</x:v>
      </x:c>
      <x:c r="N3292" s="2" t="str"/>
      <x:c r="O3292" s="2" t="str"/>
      <x:c r="P3292" s="2" t="str">
        <x:v>Structured source retained; exact visible anchor requires review</x:v>
      </x:c>
      <x:c r="Q3292" s="2" t="str">
        <x:v>Goodwill</x:v>
      </x:c>
      <x:c r="R3292" s="2" t="str"/>
      <x:c r="S3292" s="2" t="str"/>
      <x:c r="T3292" s="2" t="str"/>
    </x:row>
    <x:row r="3293" ht="24" customHeight="1">
      <x:c r="C3293" s="2" t="str">
        <x:v>Historical Inputs!F3293</x:v>
      </x:c>
      <x:c r="D3293" s="2" t="str">
        <x:v>USB</x:v>
      </x:c>
      <x:c r="E3293" s="2" t="str">
        <x:v>FY2024</x:v>
      </x:c>
      <x:c r="F3293" s="2" t="str">
        <x:v>intangibles</x:v>
      </x:c>
      <x:c r="G3293" s="2" t="n">
        <x:v>5547</x:v>
      </x:c>
      <x:c r="H3293" s="2" t="str">
        <x:v>USD</x:v>
      </x:c>
      <x:c r="I3293" s="2" t="str">
        <x:v>2024-12-31</x:v>
      </x:c>
      <x:c r="J3293" s="2" t="str">
        <x:v>2026-02-23</x:v>
      </x:c>
      <x:c r="K3293" s="2" t="str">
        <x:v>0000036104-26-000011</x:v>
      </x:c>
      <x:c r="L3293" s="2" t="str">
        <x:v>data/raw/filings/USB_0000036104-26-000011_usb-20251231.htm</x:v>
      </x:c>
      <x:c r="M3293" s="2" t="str">
        <x:v>https://www.sec.gov/Archives/edgar/data/36104/000003610426000011/usb-20251231.htm</x:v>
      </x:c>
      <x:c r="N3293" s="2" t="str"/>
      <x:c r="O3293" s="2" t="str"/>
      <x:c r="P3293" s="2" t="str">
        <x:v>Structured source retained; exact visible anchor requires review</x:v>
      </x:c>
      <x:c r="Q3293" s="2" t="str">
        <x:v>Intangible Assets, Net (Excluding Goodwill)</x:v>
      </x:c>
      <x:c r="R3293" s="2" t="str"/>
      <x:c r="S3293" s="2" t="str"/>
      <x:c r="T3293" s="2" t="str"/>
    </x:row>
    <x:row r="3294" ht="24" customHeight="1">
      <x:c r="C3294" s="2" t="str">
        <x:v>Historical Inputs!F3294</x:v>
      </x:c>
      <x:c r="D3294" s="2" t="str">
        <x:v>USB</x:v>
      </x:c>
      <x:c r="E3294" s="2" t="str">
        <x:v>FY2024</x:v>
      </x:c>
      <x:c r="F3294" s="2" t="str">
        <x:v>intangibles_total</x:v>
      </x:c>
      <x:c r="G3294" s="2" t="str">
        <x:v>n.a.</x:v>
      </x:c>
      <x:c r="H3294" s="2" t="str">
        <x:v>USDm</x:v>
      </x:c>
      <x:c r="I3294" s="2" t="str">
        <x:v>2024-12-31</x:v>
      </x:c>
      <x:c r="J3294" s="2" t="str"/>
      <x:c r="K3294" s="2" t="str"/>
      <x:c r="L3294" s="2" t="str"/>
      <x:c r="M3294" s="2" t="str"/>
      <x:c r="N3294" s="2" t="str"/>
      <x:c r="O3294" s="2" t="str"/>
      <x:c r="P3294" s="2" t="str">
        <x:v>Not reported / unavailable</x:v>
      </x:c>
      <x:c r="Q3294" s="2" t="str">
        <x:v>Reported goodwill and intangible assets combined</x:v>
      </x:c>
      <x:c r="R3294" s="2" t="str"/>
      <x:c r="S3294" s="2" t="str"/>
      <x:c r="T3294" s="2" t="str"/>
    </x:row>
    <x:row r="3295" ht="24" customHeight="1">
      <x:c r="C3295" s="2" t="str">
        <x:v>Historical Inputs!F3295</x:v>
      </x:c>
      <x:c r="D3295" s="2" t="str">
        <x:v>USB</x:v>
      </x:c>
      <x:c r="E3295" s="2" t="str">
        <x:v>FY2024</x:v>
      </x:c>
      <x:c r="F3295" s="2" t="str">
        <x:v>shares_end</x:v>
      </x:c>
      <x:c r="G3295" s="2" t="n">
        <x:v>1600</x:v>
      </x:c>
      <x:c r="H3295" s="2" t="str">
        <x:v>shares</x:v>
      </x:c>
      <x:c r="I3295" s="2" t="str">
        <x:v>2024-12-31</x:v>
      </x:c>
      <x:c r="J3295" s="2" t="str">
        <x:v>2025-02-21</x:v>
      </x:c>
      <x:c r="K3295" s="2" t="str">
        <x:v>0000036104-25-000016</x:v>
      </x:c>
      <x:c r="L3295" s="2" t="str">
        <x:v>data/raw/filings/USB_0000036104-25-000016_usb-20241231.htm</x:v>
      </x:c>
      <x:c r="M3295" s="2" t="str">
        <x:v>https://www.sec.gov/Archives/edgar/data/36104/000003610425000016/usb-20241231.htm</x:v>
      </x:c>
      <x:c r="N3295" s="2" t="str"/>
      <x:c r="O3295" s="2" t="str"/>
      <x:c r="P3295" s="2" t="str">
        <x:v>Structured source retained; exact visible anchor requires review</x:v>
      </x:c>
      <x:c r="Q3295" s="2" t="str">
        <x:v>Common Stock, Shares, Outstanding</x:v>
      </x:c>
      <x:c r="R3295" s="2" t="str"/>
      <x:c r="S3295" s="2" t="str"/>
      <x:c r="T3295" s="2" t="str"/>
    </x:row>
    <x:row r="3296" ht="24" customHeight="1">
      <x:c r="C3296" s="2" t="str">
        <x:v>Historical Inputs!F3296</x:v>
      </x:c>
      <x:c r="D3296" s="2" t="str">
        <x:v>USB</x:v>
      </x:c>
      <x:c r="E3296" s="2" t="str">
        <x:v>FY2024</x:v>
      </x:c>
      <x:c r="F3296" s="2" t="str">
        <x:v>shares_issued</x:v>
      </x:c>
      <x:c r="G3296" s="2" t="n">
        <x:v>2125.725742</x:v>
      </x:c>
      <x:c r="H3296" s="2" t="str">
        <x:v>shares</x:v>
      </x:c>
      <x:c r="I3296" s="2" t="str">
        <x:v>2024-12-31</x:v>
      </x:c>
      <x:c r="J3296" s="2" t="str">
        <x:v>2026-02-23</x:v>
      </x:c>
      <x:c r="K3296" s="2" t="str">
        <x:v>0000036104-26-000011</x:v>
      </x:c>
      <x:c r="L3296" s="2" t="str">
        <x:v>data/raw/filings/USB_0000036104-26-000011_usb-20251231.htm</x:v>
      </x:c>
      <x:c r="M3296" s="2" t="str">
        <x:v>https://www.sec.gov/Archives/edgar/data/36104/000003610426000011/usb-20251231.htm</x:v>
      </x:c>
      <x:c r="N3296" s="2" t="str"/>
      <x:c r="O3296" s="2" t="str"/>
      <x:c r="P3296" s="2" t="str">
        <x:v>Structured source retained; exact visible anchor requires review</x:v>
      </x:c>
      <x:c r="Q3296" s="2" t="str">
        <x:v>Common Stock, Shares, Issued</x:v>
      </x:c>
      <x:c r="R3296" s="2" t="str"/>
      <x:c r="S3296" s="2" t="str"/>
      <x:c r="T3296" s="2" t="str"/>
    </x:row>
    <x:row r="3297" ht="24" customHeight="1">
      <x:c r="C3297" s="2" t="str">
        <x:v>Historical Inputs!F3297</x:v>
      </x:c>
      <x:c r="D3297" s="2" t="str">
        <x:v>USB</x:v>
      </x:c>
      <x:c r="E3297" s="2" t="str">
        <x:v>FY2024</x:v>
      </x:c>
      <x:c r="F3297" s="2" t="str">
        <x:v>shares_treasury</x:v>
      </x:c>
      <x:c r="G3297" s="2" t="n">
        <x:v>565.929654</x:v>
      </x:c>
      <x:c r="H3297" s="2" t="str">
        <x:v>shares</x:v>
      </x:c>
      <x:c r="I3297" s="2" t="str">
        <x:v>2024-12-31</x:v>
      </x:c>
      <x:c r="J3297" s="2" t="str">
        <x:v>2026-02-23</x:v>
      </x:c>
      <x:c r="K3297" s="2" t="str">
        <x:v>0000036104-26-000011</x:v>
      </x:c>
      <x:c r="L3297" s="2" t="str">
        <x:v>data/raw/filings/USB_0000036104-26-000011_usb-20251231.htm</x:v>
      </x:c>
      <x:c r="M3297" s="2" t="str">
        <x:v>https://www.sec.gov/Archives/edgar/data/36104/000003610426000011/usb-20251231.htm</x:v>
      </x:c>
      <x:c r="N3297" s="2" t="str"/>
      <x:c r="O3297" s="2" t="str"/>
      <x:c r="P3297" s="2" t="str">
        <x:v>Structured source retained; exact visible anchor requires review</x:v>
      </x:c>
      <x:c r="Q3297" s="2" t="str">
        <x:v>Treasury Stock, Common, Shares</x:v>
      </x:c>
      <x:c r="R3297" s="2" t="str"/>
      <x:c r="S3297" s="2" t="str"/>
      <x:c r="T3297" s="2" t="str"/>
    </x:row>
    <x:row r="3298" ht="24" customHeight="1">
      <x:c r="C3298" s="2" t="str">
        <x:v>Historical Inputs!F3298</x:v>
      </x:c>
      <x:c r="D3298" s="2" t="str">
        <x:v>USB</x:v>
      </x:c>
      <x:c r="E3298" s="2" t="str">
        <x:v>FY2024</x:v>
      </x:c>
      <x:c r="F3298" s="2" t="str">
        <x:v>deposits</x:v>
      </x:c>
      <x:c r="G3298" s="2" t="n">
        <x:v>518309</x:v>
      </x:c>
      <x:c r="H3298" s="2" t="str">
        <x:v>USD</x:v>
      </x:c>
      <x:c r="I3298" s="2" t="str">
        <x:v>2024-12-31</x:v>
      </x:c>
      <x:c r="J3298" s="2" t="str">
        <x:v>2026-02-23</x:v>
      </x:c>
      <x:c r="K3298" s="2" t="str">
        <x:v>0000036104-26-000011</x:v>
      </x:c>
      <x:c r="L3298" s="2" t="str">
        <x:v>data/raw/filings/USB_0000036104-26-000011_usb-20251231.htm</x:v>
      </x:c>
      <x:c r="M3298" s="2" t="str">
        <x:v>https://www.sec.gov/Archives/edgar/data/36104/000003610426000011/usb-20251231.htm</x:v>
      </x:c>
      <x:c r="N3298" s="2" t="str"/>
      <x:c r="O3298" s="2" t="str"/>
      <x:c r="P3298" s="2" t="str">
        <x:v>Structured source retained; exact visible anchor requires review</x:v>
      </x:c>
      <x:c r="Q3298" s="2" t="str">
        <x:v>Deposits</x:v>
      </x:c>
      <x:c r="R3298" s="2" t="str"/>
      <x:c r="S3298" s="2" t="str"/>
      <x:c r="T3298" s="2" t="str"/>
    </x:row>
    <x:row r="3299" ht="24" customHeight="1">
      <x:c r="C3299" s="2" t="str">
        <x:v>Historical Inputs!F3299</x:v>
      </x:c>
      <x:c r="D3299" s="2" t="str">
        <x:v>USB</x:v>
      </x:c>
      <x:c r="E3299" s="2" t="str">
        <x:v>FY2024</x:v>
      </x:c>
      <x:c r="F3299" s="2" t="str">
        <x:v>loans_gross</x:v>
      </x:c>
      <x:c r="G3299" s="2" t="n">
        <x:v>379832</x:v>
      </x:c>
      <x:c r="H3299" s="2" t="str">
        <x:v>USD</x:v>
      </x:c>
      <x:c r="I3299" s="2" t="str">
        <x:v>2024-12-31</x:v>
      </x:c>
      <x:c r="J3299" s="2" t="str">
        <x:v>2026-02-23</x:v>
      </x:c>
      <x:c r="K3299" s="2" t="str">
        <x:v>0000036104-26-000011</x:v>
      </x:c>
      <x:c r="L3299" s="2" t="str">
        <x:v>data/raw/filings/USB_0000036104-26-000011_usb-20251231.htm</x:v>
      </x:c>
      <x:c r="M3299" s="2" t="str">
        <x:v>https://www.sec.gov/Archives/edgar/data/36104/000003610426000011/usb-20251231.htm</x:v>
      </x:c>
      <x:c r="N3299" s="2" t="str"/>
      <x:c r="O3299" s="2" t="str"/>
      <x:c r="P3299" s="2" t="str">
        <x:v>Structured source retained; exact visible anchor requires review</x:v>
      </x:c>
      <x:c r="Q3299" s="2" t="str">
        <x:v>Gross loans and leases selected definition</x:v>
      </x:c>
      <x:c r="R3299" s="2" t="str"/>
      <x:c r="S3299" s="2" t="str"/>
      <x:c r="T3299" s="2" t="str"/>
    </x:row>
    <x:row r="3300" ht="24" customHeight="1">
      <x:c r="C3300" s="2" t="str">
        <x:v>Historical Inputs!F3300</x:v>
      </x:c>
      <x:c r="D3300" s="2" t="str">
        <x:v>USB</x:v>
      </x:c>
      <x:c r="E3300" s="2" t="str">
        <x:v>FY2024</x:v>
      </x:c>
      <x:c r="F3300" s="2" t="str">
        <x:v>loans_net</x:v>
      </x:c>
      <x:c r="G3300" s="2" t="n">
        <x:v>372249</x:v>
      </x:c>
      <x:c r="H3300" s="2" t="str">
        <x:v>USD</x:v>
      </x:c>
      <x:c r="I3300" s="2" t="str">
        <x:v>2024-12-31</x:v>
      </x:c>
      <x:c r="J3300" s="2" t="str">
        <x:v>2026-02-23</x:v>
      </x:c>
      <x:c r="K3300" s="2" t="str">
        <x:v>0000036104-26-000011</x:v>
      </x:c>
      <x:c r="L3300" s="2" t="str">
        <x:v>data/raw/filings/USB_0000036104-26-000011_usb-20251231.htm</x:v>
      </x:c>
      <x:c r="M3300" s="2" t="str">
        <x:v>https://www.sec.gov/Archives/edgar/data/36104/000003610426000011/usb-20251231.htm</x:v>
      </x:c>
      <x:c r="N3300" s="2" t="str"/>
      <x:c r="O3300" s="2" t="str"/>
      <x:c r="P3300" s="2" t="str">
        <x:v>Structured source retained; exact visible anchor requires review</x:v>
      </x:c>
      <x:c r="Q3300" s="2" t="str">
        <x:v>Net loans after allowance selected definition</x:v>
      </x:c>
      <x:c r="R3300" s="2" t="str"/>
      <x:c r="S3300" s="2" t="str"/>
      <x:c r="T3300" s="2" t="str"/>
    </x:row>
    <x:row r="3301" ht="24" customHeight="1">
      <x:c r="C3301" s="2" t="str">
        <x:v>Historical Inputs!F3301</x:v>
      </x:c>
      <x:c r="D3301" s="2" t="str">
        <x:v>USB</x:v>
      </x:c>
      <x:c r="E3301" s="2" t="str">
        <x:v>FY2024</x:v>
      </x:c>
      <x:c r="F3301" s="2" t="str">
        <x:v>allowance</x:v>
      </x:c>
      <x:c r="G3301" s="2" t="n">
        <x:v>7583</x:v>
      </x:c>
      <x:c r="H3301" s="2" t="str">
        <x:v>USD</x:v>
      </x:c>
      <x:c r="I3301" s="2" t="str">
        <x:v>2024-12-31</x:v>
      </x:c>
      <x:c r="J3301" s="2" t="str">
        <x:v>2026-02-23</x:v>
      </x:c>
      <x:c r="K3301" s="2" t="str">
        <x:v>0000036104-26-000011</x:v>
      </x:c>
      <x:c r="L3301" s="2" t="str">
        <x:v>data/raw/filings/USB_0000036104-26-000011_usb-20251231.htm</x:v>
      </x:c>
      <x:c r="M3301" s="2" t="str">
        <x:v>https://www.sec.gov/Archives/edgar/data/36104/000003610426000011/usb-20251231.htm</x:v>
      </x:c>
      <x:c r="N3301" s="2" t="str"/>
      <x:c r="O3301" s="2" t="str"/>
      <x:c r="P3301" s="2" t="str">
        <x:v>Structured source retained; exact visible anchor requires review</x:v>
      </x:c>
      <x:c r="Q3301" s="2" t="str">
        <x:v>Loan allowance for credit losses</x:v>
      </x:c>
      <x:c r="R3301" s="2" t="str"/>
      <x:c r="S3301" s="2" t="str"/>
      <x:c r="T3301" s="2" t="str"/>
    </x:row>
    <x:row r="3302" ht="24" customHeight="1">
      <x:c r="C3302" s="2" t="str">
        <x:v>Historical Inputs!F3302</x:v>
      </x:c>
      <x:c r="D3302" s="2" t="str">
        <x:v>USB</x:v>
      </x:c>
      <x:c r="E3302" s="2" t="str">
        <x:v>FY2024</x:v>
      </x:c>
      <x:c r="F3302" s="2" t="str">
        <x:v>nonaccrual</x:v>
      </x:c>
      <x:c r="G3302" s="2" t="str">
        <x:v>n.a.</x:v>
      </x:c>
      <x:c r="H3302" s="2" t="str">
        <x:v>USDm</x:v>
      </x:c>
      <x:c r="I3302" s="2" t="str">
        <x:v>2024-12-31</x:v>
      </x:c>
      <x:c r="J3302" s="2" t="str"/>
      <x:c r="K3302" s="2" t="str"/>
      <x:c r="L3302" s="2" t="str"/>
      <x:c r="M3302" s="2" t="str"/>
      <x:c r="N3302" s="2" t="str"/>
      <x:c r="O3302" s="2" t="str"/>
      <x:c r="P3302" s="2" t="str">
        <x:v>Not reported / unavailable</x:v>
      </x:c>
      <x:c r="Q3302" s="2" t="str">
        <x:v>Nonaccrual</x:v>
      </x:c>
      <x:c r="R3302" s="2" t="str"/>
      <x:c r="S3302" s="2" t="str"/>
      <x:c r="T3302" s="2" t="str"/>
    </x:row>
    <x:row r="3303" ht="24" customHeight="1">
      <x:c r="C3303" s="2" t="str">
        <x:v>Historical Inputs!F3303</x:v>
      </x:c>
      <x:c r="D3303" s="2" t="str">
        <x:v>USB</x:v>
      </x:c>
      <x:c r="E3303" s="2" t="str">
        <x:v>FY2024</x:v>
      </x:c>
      <x:c r="F3303" s="2" t="str">
        <x:v>cash</x:v>
      </x:c>
      <x:c r="G3303" s="2" t="str">
        <x:v>n.a.</x:v>
      </x:c>
      <x:c r="H3303" s="2" t="str">
        <x:v>USDm</x:v>
      </x:c>
      <x:c r="I3303" s="2" t="str">
        <x:v>2024-12-31</x:v>
      </x:c>
      <x:c r="J3303" s="2" t="str"/>
      <x:c r="K3303" s="2" t="str"/>
      <x:c r="L3303" s="2" t="str"/>
      <x:c r="M3303" s="2" t="str"/>
      <x:c r="N3303" s="2" t="str"/>
      <x:c r="O3303" s="2" t="str"/>
      <x:c r="P3303" s="2" t="str">
        <x:v>Not reported / unavailable</x:v>
      </x:c>
      <x:c r="Q3303" s="2" t="str">
        <x:v>Cash</x:v>
      </x:c>
      <x:c r="R3303" s="2" t="str"/>
      <x:c r="S3303" s="2" t="str"/>
      <x:c r="T3303" s="2" t="str"/>
    </x:row>
    <x:row r="3304" ht="24" customHeight="1">
      <x:c r="C3304" s="2" t="str">
        <x:v>Historical Inputs!F3304</x:v>
      </x:c>
      <x:c r="D3304" s="2" t="str">
        <x:v>USB</x:v>
      </x:c>
      <x:c r="E3304" s="2" t="str">
        <x:v>FY2024</x:v>
      </x:c>
      <x:c r="F3304" s="2" t="str">
        <x:v>aoci</x:v>
      </x:c>
      <x:c r="G3304" s="2" t="n">
        <x:v>-9764</x:v>
      </x:c>
      <x:c r="H3304" s="2" t="str">
        <x:v>USD</x:v>
      </x:c>
      <x:c r="I3304" s="2" t="str">
        <x:v>2024-12-31</x:v>
      </x:c>
      <x:c r="J3304" s="2" t="str">
        <x:v>2026-02-23</x:v>
      </x:c>
      <x:c r="K3304" s="2" t="str">
        <x:v>0000036104-26-000011</x:v>
      </x:c>
      <x:c r="L3304" s="2" t="str">
        <x:v>data/raw/filings/USB_0000036104-26-000011_usb-20251231.htm</x:v>
      </x:c>
      <x:c r="M3304" s="2" t="str">
        <x:v>https://www.sec.gov/Archives/edgar/data/36104/000003610426000011/usb-20251231.htm</x:v>
      </x:c>
      <x:c r="N3304" s="2" t="str"/>
      <x:c r="O3304" s="2" t="str"/>
      <x:c r="P3304" s="2" t="str">
        <x:v>Structured source retained; exact visible anchor requires review</x:v>
      </x:c>
      <x:c r="Q3304" s="2" t="str">
        <x:v>Accumulated Other Comprehensive Income (Loss), Net of Tax</x:v>
      </x:c>
      <x:c r="R3304" s="2" t="str"/>
      <x:c r="S3304" s="2" t="str"/>
      <x:c r="T3304" s="2" t="str"/>
    </x:row>
    <x:row r="3305" ht="24" customHeight="1">
      <x:c r="C3305" s="2" t="str">
        <x:v>Historical Inputs!F3305</x:v>
      </x:c>
      <x:c r="D3305" s="2" t="str">
        <x:v>USB</x:v>
      </x:c>
      <x:c r="E3305" s="2" t="str">
        <x:v>FY2024</x:v>
      </x:c>
      <x:c r="F3305" s="2" t="str">
        <x:v>nii</x:v>
      </x:c>
      <x:c r="G3305" s="2" t="n">
        <x:v>16289</x:v>
      </x:c>
      <x:c r="H3305" s="2" t="str">
        <x:v>USD</x:v>
      </x:c>
      <x:c r="I3305" s="2" t="str">
        <x:v>2024-12-31</x:v>
      </x:c>
      <x:c r="J3305" s="2" t="str">
        <x:v>2026-02-23</x:v>
      </x:c>
      <x:c r="K3305" s="2" t="str">
        <x:v>0000036104-26-000011</x:v>
      </x:c>
      <x:c r="L3305" s="2" t="str">
        <x:v>data/raw/filings/USB_0000036104-26-000011_usb-20251231.htm</x:v>
      </x:c>
      <x:c r="M3305" s="2" t="str">
        <x:v>https://www.sec.gov/Archives/edgar/data/36104/000003610426000011/usb-20251231.htm</x:v>
      </x:c>
      <x:c r="N3305" s="2" t="str"/>
      <x:c r="O3305" s="2" t="str"/>
      <x:c r="P3305" s="2" t="str">
        <x:v>Structured source retained; exact visible anchor requires review</x:v>
      </x:c>
      <x:c r="Q3305" s="2" t="str">
        <x:v>Interest Income (Expense), Net</x:v>
      </x:c>
      <x:c r="R3305" s="2" t="str"/>
      <x:c r="S3305" s="2" t="str"/>
      <x:c r="T3305" s="2" t="str"/>
    </x:row>
    <x:row r="3306" ht="24" customHeight="1">
      <x:c r="C3306" s="2" t="str">
        <x:v>Historical Inputs!F3306</x:v>
      </x:c>
      <x:c r="D3306" s="2" t="str">
        <x:v>USB</x:v>
      </x:c>
      <x:c r="E3306" s="2" t="str">
        <x:v>FY2024</x:v>
      </x:c>
      <x:c r="F3306" s="2" t="str">
        <x:v>noninterest_income</x:v>
      </x:c>
      <x:c r="G3306" s="2" t="n">
        <x:v>11046</x:v>
      </x:c>
      <x:c r="H3306" s="2" t="str">
        <x:v>USD</x:v>
      </x:c>
      <x:c r="I3306" s="2" t="str">
        <x:v>2024-12-31</x:v>
      </x:c>
      <x:c r="J3306" s="2" t="str">
        <x:v>2026-02-23</x:v>
      </x:c>
      <x:c r="K3306" s="2" t="str">
        <x:v>0000036104-26-000011</x:v>
      </x:c>
      <x:c r="L3306" s="2" t="str">
        <x:v>data/raw/filings/USB_0000036104-26-000011_usb-20251231.htm</x:v>
      </x:c>
      <x:c r="M3306" s="2" t="str">
        <x:v>https://www.sec.gov/Archives/edgar/data/36104/000003610426000011/usb-20251231.htm</x:v>
      </x:c>
      <x:c r="N3306" s="2" t="str"/>
      <x:c r="O3306" s="2" t="str"/>
      <x:c r="P3306" s="2" t="str">
        <x:v>Structured source retained; exact visible anchor requires review</x:v>
      </x:c>
      <x:c r="Q3306" s="2" t="str">
        <x:v>Noninterest Income</x:v>
      </x:c>
      <x:c r="R3306" s="2" t="str"/>
      <x:c r="S3306" s="2" t="str"/>
      <x:c r="T3306" s="2" t="str"/>
    </x:row>
    <x:row r="3307" ht="24" customHeight="1">
      <x:c r="C3307" s="2" t="str">
        <x:v>Historical Inputs!F3307</x:v>
      </x:c>
      <x:c r="D3307" s="2" t="str">
        <x:v>USB</x:v>
      </x:c>
      <x:c r="E3307" s="2" t="str">
        <x:v>FY2024</x:v>
      </x:c>
      <x:c r="F3307" s="2" t="str">
        <x:v>revenue_reported</x:v>
      </x:c>
      <x:c r="G3307" s="2" t="n">
        <x:v>27455</x:v>
      </x:c>
      <x:c r="H3307" s="2" t="str">
        <x:v>USD</x:v>
      </x:c>
      <x:c r="I3307" s="2" t="str">
        <x:v>2024-12-31</x:v>
      </x:c>
      <x:c r="J3307" s="2" t="str">
        <x:v>2026-02-23</x:v>
      </x:c>
      <x:c r="K3307" s="2" t="str">
        <x:v>0000036104-26-000011</x:v>
      </x:c>
      <x:c r="L3307" s="2" t="str">
        <x:v>data/raw/filings/USB_0000036104-26-000011_usb-20251231.htm</x:v>
      </x:c>
      <x:c r="M3307" s="2" t="str">
        <x:v>https://www.sec.gov/Archives/edgar/data/36104/000003610426000011/usb-20251231.htm</x:v>
      </x:c>
      <x:c r="N3307" s="2" t="str"/>
      <x:c r="O3307" s="2" t="str"/>
      <x:c r="P3307" s="2" t="str">
        <x:v>Structured source retained; exact visible anchor requires review</x:v>
      </x:c>
      <x:c r="Q3307" s="2" t="str">
        <x:v>Revenues</x:v>
      </x:c>
      <x:c r="R3307" s="2" t="str"/>
      <x:c r="S3307" s="2" t="str"/>
      <x:c r="T3307" s="2" t="str"/>
    </x:row>
    <x:row r="3308" ht="24" customHeight="1">
      <x:c r="C3308" s="2" t="str">
        <x:v>Historical Inputs!F3308</x:v>
      </x:c>
      <x:c r="D3308" s="2" t="str">
        <x:v>USB</x:v>
      </x:c>
      <x:c r="E3308" s="2" t="str">
        <x:v>FY2024</x:v>
      </x:c>
      <x:c r="F3308" s="2" t="str">
        <x:v>opex</x:v>
      </x:c>
      <x:c r="G3308" s="2" t="n">
        <x:v>17188</x:v>
      </x:c>
      <x:c r="H3308" s="2" t="str">
        <x:v>USD</x:v>
      </x:c>
      <x:c r="I3308" s="2" t="str">
        <x:v>2024-12-31</x:v>
      </x:c>
      <x:c r="J3308" s="2" t="str">
        <x:v>2026-02-23</x:v>
      </x:c>
      <x:c r="K3308" s="2" t="str">
        <x:v>0000036104-26-000011</x:v>
      </x:c>
      <x:c r="L3308" s="2" t="str">
        <x:v>data/raw/filings/USB_0000036104-26-000011_usb-20251231.htm</x:v>
      </x:c>
      <x:c r="M3308" s="2" t="str">
        <x:v>https://www.sec.gov/Archives/edgar/data/36104/000003610426000011/usb-20251231.htm</x:v>
      </x:c>
      <x:c r="N3308" s="2" t="str"/>
      <x:c r="O3308" s="2" t="str"/>
      <x:c r="P3308" s="2" t="str">
        <x:v>Structured source retained; exact visible anchor requires review</x:v>
      </x:c>
      <x:c r="Q3308" s="2" t="str">
        <x:v>Noninterest Expense</x:v>
      </x:c>
      <x:c r="R3308" s="2" t="str"/>
      <x:c r="S3308" s="2" t="str"/>
      <x:c r="T3308" s="2" t="str"/>
    </x:row>
    <x:row r="3309" ht="24" customHeight="1">
      <x:c r="C3309" s="2" t="str">
        <x:v>Historical Inputs!F3309</x:v>
      </x:c>
      <x:c r="D3309" s="2" t="str">
        <x:v>USB</x:v>
      </x:c>
      <x:c r="E3309" s="2" t="str">
        <x:v>FY2024</x:v>
      </x:c>
      <x:c r="F3309" s="2" t="str">
        <x:v>provision</x:v>
      </x:c>
      <x:c r="G3309" s="2" t="n">
        <x:v>2238</x:v>
      </x:c>
      <x:c r="H3309" s="2" t="str">
        <x:v>USD</x:v>
      </x:c>
      <x:c r="I3309" s="2" t="str">
        <x:v>2024-12-31</x:v>
      </x:c>
      <x:c r="J3309" s="2" t="str">
        <x:v>2026-02-23</x:v>
      </x:c>
      <x:c r="K3309" s="2" t="str">
        <x:v>0000036104-26-000011</x:v>
      </x:c>
      <x:c r="L3309" s="2" t="str">
        <x:v>data/raw/filings/USB_0000036104-26-000011_usb-20251231.htm</x:v>
      </x:c>
      <x:c r="M3309" s="2" t="str">
        <x:v>https://www.sec.gov/Archives/edgar/data/36104/000003610426000011/usb-20251231.htm</x:v>
      </x:c>
      <x:c r="N3309" s="2" t="str"/>
      <x:c r="O3309" s="2" t="str"/>
      <x:c r="P3309" s="2" t="str">
        <x:v>Structured source retained; exact visible anchor requires review</x:v>
      </x:c>
      <x:c r="Q3309" s="2" t="str">
        <x:v>Provision for Loan, Lease, and Other Losses</x:v>
      </x:c>
      <x:c r="R3309" s="2" t="str"/>
      <x:c r="S3309" s="2" t="str"/>
      <x:c r="T3309" s="2" t="str"/>
    </x:row>
    <x:row r="3310" ht="24" customHeight="1">
      <x:c r="C3310" s="2" t="str">
        <x:v>Historical Inputs!F3310</x:v>
      </x:c>
      <x:c r="D3310" s="2" t="str">
        <x:v>USB</x:v>
      </x:c>
      <x:c r="E3310" s="2" t="str">
        <x:v>FY2024</x:v>
      </x:c>
      <x:c r="F3310" s="2" t="str">
        <x:v>pretax</x:v>
      </x:c>
      <x:c r="G3310" s="2" t="n">
        <x:v>7909</x:v>
      </x:c>
      <x:c r="H3310" s="2" t="str">
        <x:v>USD</x:v>
      </x:c>
      <x:c r="I3310" s="2" t="str">
        <x:v>2024-12-31</x:v>
      </x:c>
      <x:c r="J3310" s="2" t="str">
        <x:v>2026-02-23</x:v>
      </x:c>
      <x:c r="K3310" s="2" t="str">
        <x:v>0000036104-26-000011</x:v>
      </x:c>
      <x:c r="L3310" s="2" t="str">
        <x:v>data/raw/filings/USB_0000036104-26-000011_usb-20251231.htm</x:v>
      </x:c>
      <x:c r="M3310" s="2" t="str">
        <x:v>https://www.sec.gov/Archives/edgar/data/36104/000003610426000011/usb-20251231.htm</x:v>
      </x:c>
      <x:c r="N3310" s="2" t="str"/>
      <x:c r="O3310" s="2" t="str"/>
      <x:c r="P3310" s="2" t="str">
        <x:v>Structured source retained; exact visible anchor requires review</x:v>
      </x:c>
      <x:c r="Q3310" s="2" t="str">
        <x:v>Income (Loss) from Continuing Operations before Income Taxes, Noncontrolling Interest</x:v>
      </x:c>
      <x:c r="R3310" s="2" t="str"/>
      <x:c r="S3310" s="2" t="str"/>
      <x:c r="T3310" s="2" t="str"/>
    </x:row>
    <x:row r="3311" ht="24" customHeight="1">
      <x:c r="C3311" s="2" t="str">
        <x:v>Historical Inputs!F3311</x:v>
      </x:c>
      <x:c r="D3311" s="2" t="str">
        <x:v>USB</x:v>
      </x:c>
      <x:c r="E3311" s="2" t="str">
        <x:v>FY2024</x:v>
      </x:c>
      <x:c r="F3311" s="2" t="str">
        <x:v>tax</x:v>
      </x:c>
      <x:c r="G3311" s="2" t="n">
        <x:v>1580</x:v>
      </x:c>
      <x:c r="H3311" s="2" t="str">
        <x:v>USD</x:v>
      </x:c>
      <x:c r="I3311" s="2" t="str">
        <x:v>2024-12-31</x:v>
      </x:c>
      <x:c r="J3311" s="2" t="str">
        <x:v>2026-02-23</x:v>
      </x:c>
      <x:c r="K3311" s="2" t="str">
        <x:v>0000036104-26-000011</x:v>
      </x:c>
      <x:c r="L3311" s="2" t="str">
        <x:v>data/raw/filings/USB_0000036104-26-000011_usb-20251231.htm</x:v>
      </x:c>
      <x:c r="M3311" s="2" t="str">
        <x:v>https://www.sec.gov/Archives/edgar/data/36104/000003610426000011/usb-20251231.htm</x:v>
      </x:c>
      <x:c r="N3311" s="2" t="str"/>
      <x:c r="O3311" s="2" t="str"/>
      <x:c r="P3311" s="2" t="str">
        <x:v>Structured source retained; exact visible anchor requires review</x:v>
      </x:c>
      <x:c r="Q3311" s="2" t="str">
        <x:v>Income Tax Expense (Benefit)</x:v>
      </x:c>
      <x:c r="R3311" s="2" t="str"/>
      <x:c r="S3311" s="2" t="str"/>
      <x:c r="T3311" s="2" t="str"/>
    </x:row>
    <x:row r="3312" ht="24" customHeight="1">
      <x:c r="C3312" s="2" t="str">
        <x:v>Historical Inputs!F3312</x:v>
      </x:c>
      <x:c r="D3312" s="2" t="str">
        <x:v>USB</x:v>
      </x:c>
      <x:c r="E3312" s="2" t="str">
        <x:v>FY2024</x:v>
      </x:c>
      <x:c r="F3312" s="2" t="str">
        <x:v>net_income</x:v>
      </x:c>
      <x:c r="G3312" s="2" t="n">
        <x:v>6299</x:v>
      </x:c>
      <x:c r="H3312" s="2" t="str">
        <x:v>USD</x:v>
      </x:c>
      <x:c r="I3312" s="2" t="str">
        <x:v>2024-12-31</x:v>
      </x:c>
      <x:c r="J3312" s="2" t="str">
        <x:v>2026-02-23</x:v>
      </x:c>
      <x:c r="K3312" s="2" t="str">
        <x:v>0000036104-26-000011</x:v>
      </x:c>
      <x:c r="L3312" s="2" t="str">
        <x:v>data/raw/filings/USB_0000036104-26-000011_usb-20251231.htm</x:v>
      </x:c>
      <x:c r="M3312" s="2" t="str">
        <x:v>https://www.sec.gov/Archives/edgar/data/36104/000003610426000011/usb-20251231.htm</x:v>
      </x:c>
      <x:c r="N3312" s="2" t="str"/>
      <x:c r="O3312" s="2" t="str"/>
      <x:c r="P3312" s="2" t="str">
        <x:v>Structured source retained; exact visible anchor requires review</x:v>
      </x:c>
      <x:c r="Q3312" s="2" t="str">
        <x:v>Net Income (Loss) Attributable to Parent</x:v>
      </x:c>
      <x:c r="R3312" s="2" t="str"/>
      <x:c r="S3312" s="2" t="str"/>
      <x:c r="T3312" s="2" t="str"/>
    </x:row>
    <x:row r="3313" ht="24" customHeight="1">
      <x:c r="C3313" s="2" t="str">
        <x:v>Historical Inputs!F3313</x:v>
      </x:c>
      <x:c r="D3313" s="2" t="str">
        <x:v>USB</x:v>
      </x:c>
      <x:c r="E3313" s="2" t="str">
        <x:v>FY2024</x:v>
      </x:c>
      <x:c r="F3313" s="2" t="str">
        <x:v>common_income</x:v>
      </x:c>
      <x:c r="G3313" s="2" t="n">
        <x:v>5909</x:v>
      </x:c>
      <x:c r="H3313" s="2" t="str">
        <x:v>USD</x:v>
      </x:c>
      <x:c r="I3313" s="2" t="str">
        <x:v>2024-12-31</x:v>
      </x:c>
      <x:c r="J3313" s="2" t="str">
        <x:v>2026-02-23</x:v>
      </x:c>
      <x:c r="K3313" s="2" t="str">
        <x:v>0000036104-26-000011</x:v>
      </x:c>
      <x:c r="L3313" s="2" t="str">
        <x:v>data/raw/filings/USB_0000036104-26-000011_usb-20251231.htm</x:v>
      </x:c>
      <x:c r="M3313" s="2" t="str">
        <x:v>https://www.sec.gov/Archives/edgar/data/36104/000003610426000011/usb-20251231.htm</x:v>
      </x:c>
      <x:c r="N3313" s="2" t="str"/>
      <x:c r="O3313" s="2" t="str"/>
      <x:c r="P3313" s="2" t="str">
        <x:v>Structured source retained; exact visible anchor requires review</x:v>
      </x:c>
      <x:c r="Q3313" s="2" t="str">
        <x:v>Net Income (Loss) Available to Common Stockholders, Basic</x:v>
      </x:c>
      <x:c r="R3313" s="2" t="str"/>
      <x:c r="S3313" s="2" t="str"/>
      <x:c r="T3313" s="2" t="str"/>
    </x:row>
    <x:row r="3314" ht="24" customHeight="1">
      <x:c r="C3314" s="2" t="str">
        <x:v>Historical Inputs!F3314</x:v>
      </x:c>
      <x:c r="D3314" s="2" t="str">
        <x:v>USB</x:v>
      </x:c>
      <x:c r="E3314" s="2" t="str">
        <x:v>FY2024</x:v>
      </x:c>
      <x:c r="F3314" s="2" t="str">
        <x:v>preferred_div</x:v>
      </x:c>
      <x:c r="G3314" s="2" t="n">
        <x:v>352</x:v>
      </x:c>
      <x:c r="H3314" s="2" t="str">
        <x:v>USD</x:v>
      </x:c>
      <x:c r="I3314" s="2" t="str">
        <x:v>2024-12-31</x:v>
      </x:c>
      <x:c r="J3314" s="2" t="str">
        <x:v>2026-02-23</x:v>
      </x:c>
      <x:c r="K3314" s="2" t="str">
        <x:v>0000036104-26-000011</x:v>
      </x:c>
      <x:c r="L3314" s="2" t="str">
        <x:v>data/raw/filings/USB_0000036104-26-000011_usb-20251231.htm</x:v>
      </x:c>
      <x:c r="M3314" s="2" t="str">
        <x:v>https://www.sec.gov/Archives/edgar/data/36104/000003610426000011/usb-20251231.htm</x:v>
      </x:c>
      <x:c r="N3314" s="2" t="str"/>
      <x:c r="O3314" s="2" t="str"/>
      <x:c r="P3314" s="2" t="str">
        <x:v>Structured source retained; exact visible anchor requires review</x:v>
      </x:c>
      <x:c r="Q3314" s="2" t="str">
        <x:v>Dividends, Preferred Stock</x:v>
      </x:c>
      <x:c r="R3314" s="2" t="str"/>
      <x:c r="S3314" s="2" t="str"/>
      <x:c r="T3314" s="2" t="str"/>
    </x:row>
    <x:row r="3315" ht="24" customHeight="1">
      <x:c r="C3315" s="2" t="str">
        <x:v>Historical Inputs!F3315</x:v>
      </x:c>
      <x:c r="D3315" s="2" t="str">
        <x:v>USB</x:v>
      </x:c>
      <x:c r="E3315" s="2" t="str">
        <x:v>FY2024</x:v>
      </x:c>
      <x:c r="F3315" s="2" t="str">
        <x:v>eps</x:v>
      </x:c>
      <x:c r="G3315" s="2" t="n">
        <x:v>3.79</x:v>
      </x:c>
      <x:c r="H3315" s="2" t="str">
        <x:v>USD/shares</x:v>
      </x:c>
      <x:c r="I3315" s="2" t="str">
        <x:v>2024-12-31</x:v>
      </x:c>
      <x:c r="J3315" s="2" t="str">
        <x:v>2026-02-23</x:v>
      </x:c>
      <x:c r="K3315" s="2" t="str">
        <x:v>0000036104-26-000011</x:v>
      </x:c>
      <x:c r="L3315" s="2" t="str">
        <x:v>data/raw/filings/USB_0000036104-26-000011_usb-20251231.htm</x:v>
      </x:c>
      <x:c r="M3315" s="2" t="str">
        <x:v>https://www.sec.gov/Archives/edgar/data/36104/000003610426000011/usb-20251231.htm</x:v>
      </x:c>
      <x:c r="N3315" s="2" t="str"/>
      <x:c r="O3315" s="2" t="str"/>
      <x:c r="P3315" s="2" t="str">
        <x:v>Structured source retained; exact visible anchor requires review</x:v>
      </x:c>
      <x:c r="Q3315" s="2" t="str">
        <x:v>Earnings Per Share, Diluted</x:v>
      </x:c>
      <x:c r="R3315" s="2" t="str"/>
      <x:c r="S3315" s="2" t="str"/>
      <x:c r="T3315" s="2" t="str"/>
    </x:row>
    <x:row r="3316" ht="24" customHeight="1">
      <x:c r="C3316" s="2" t="str">
        <x:v>Historical Inputs!F3316</x:v>
      </x:c>
      <x:c r="D3316" s="2" t="str">
        <x:v>USB</x:v>
      </x:c>
      <x:c r="E3316" s="2" t="str">
        <x:v>FY2024</x:v>
      </x:c>
      <x:c r="F3316" s="2" t="str">
        <x:v>shares_diluted</x:v>
      </x:c>
      <x:c r="G3316" s="2" t="n">
        <x:v>1561</x:v>
      </x:c>
      <x:c r="H3316" s="2" t="str">
        <x:v>shares</x:v>
      </x:c>
      <x:c r="I3316" s="2" t="str">
        <x:v>2024-12-31</x:v>
      </x:c>
      <x:c r="J3316" s="2" t="str">
        <x:v>2026-02-23</x:v>
      </x:c>
      <x:c r="K3316" s="2" t="str">
        <x:v>0000036104-26-000011</x:v>
      </x:c>
      <x:c r="L3316" s="2" t="str">
        <x:v>data/raw/filings/USB_0000036104-26-000011_usb-20251231.htm</x:v>
      </x:c>
      <x:c r="M3316" s="2" t="str">
        <x:v>https://www.sec.gov/Archives/edgar/data/36104/000003610426000011/usb-20251231.htm</x:v>
      </x:c>
      <x:c r="N3316" s="2" t="str"/>
      <x:c r="O3316" s="2" t="str"/>
      <x:c r="P3316" s="2" t="str">
        <x:v>Structured source retained; exact visible anchor requires review</x:v>
      </x:c>
      <x:c r="Q3316" s="2" t="str">
        <x:v>Weighted Average Number of Shares Outstanding, Diluted</x:v>
      </x:c>
      <x:c r="R3316" s="2" t="str"/>
      <x:c r="S3316" s="2" t="str"/>
      <x:c r="T3316" s="2" t="str"/>
    </x:row>
    <x:row r="3317" ht="24" customHeight="1">
      <x:c r="C3317" s="2" t="str">
        <x:v>Historical Inputs!F3317</x:v>
      </x:c>
      <x:c r="D3317" s="2" t="str">
        <x:v>USB</x:v>
      </x:c>
      <x:c r="E3317" s="2" t="str">
        <x:v>FY2024</x:v>
      </x:c>
      <x:c r="F3317" s="2" t="str">
        <x:v>dps</x:v>
      </x:c>
      <x:c r="G3317" s="2" t="n">
        <x:v>1.98</x:v>
      </x:c>
      <x:c r="H3317" s="2" t="str">
        <x:v>USD/shares</x:v>
      </x:c>
      <x:c r="I3317" s="2" t="str">
        <x:v>2024-12-31</x:v>
      </x:c>
      <x:c r="J3317" s="2" t="str">
        <x:v>2026-02-23</x:v>
      </x:c>
      <x:c r="K3317" s="2" t="str">
        <x:v>0000036104-26-000011</x:v>
      </x:c>
      <x:c r="L3317" s="2" t="str">
        <x:v>data/raw/filings/USB_0000036104-26-000011_usb-20251231.htm</x:v>
      </x:c>
      <x:c r="M3317" s="2" t="str">
        <x:v>https://www.sec.gov/Archives/edgar/data/36104/000003610426000011/usb-20251231.htm</x:v>
      </x:c>
      <x:c r="N3317" s="2" t="str"/>
      <x:c r="O3317" s="2" t="str"/>
      <x:c r="P3317" s="2" t="str">
        <x:v>Structured source retained; exact visible anchor requires review</x:v>
      </x:c>
      <x:c r="Q3317" s="2" t="str">
        <x:v>Common Stock, Dividends, Per Share, Declared</x:v>
      </x:c>
      <x:c r="R3317" s="2" t="str"/>
      <x:c r="S3317" s="2" t="str"/>
      <x:c r="T3317" s="2" t="str"/>
    </x:row>
    <x:row r="3318" ht="24" customHeight="1">
      <x:c r="C3318" s="2" t="str">
        <x:v>Historical Inputs!F3318</x:v>
      </x:c>
      <x:c r="D3318" s="2" t="str">
        <x:v>USB</x:v>
      </x:c>
      <x:c r="E3318" s="2" t="str">
        <x:v>FY2024</x:v>
      </x:c>
      <x:c r="F3318" s="2" t="str">
        <x:v>dividends</x:v>
      </x:c>
      <x:c r="G3318" s="2" t="n">
        <x:v>3092</x:v>
      </x:c>
      <x:c r="H3318" s="2" t="str">
        <x:v>USD</x:v>
      </x:c>
      <x:c r="I3318" s="2" t="str">
        <x:v>2024-12-31</x:v>
      </x:c>
      <x:c r="J3318" s="2" t="str">
        <x:v>2026-02-23</x:v>
      </x:c>
      <x:c r="K3318" s="2" t="str">
        <x:v>0000036104-26-000011</x:v>
      </x:c>
      <x:c r="L3318" s="2" t="str">
        <x:v>data/raw/filings/USB_0000036104-26-000011_usb-20251231.htm</x:v>
      </x:c>
      <x:c r="M3318" s="2" t="str">
        <x:v>https://www.sec.gov/Archives/edgar/data/36104/000003610426000011/usb-20251231.htm</x:v>
      </x:c>
      <x:c r="N3318" s="2" t="str"/>
      <x:c r="O3318" s="2" t="str"/>
      <x:c r="P3318" s="2" t="str">
        <x:v>Structured source retained; exact visible anchor requires review</x:v>
      </x:c>
      <x:c r="Q3318" s="2" t="str">
        <x:v>Payments of Ordinary Dividends, Common Stock</x:v>
      </x:c>
      <x:c r="R3318" s="2" t="str"/>
      <x:c r="S3318" s="2" t="str"/>
      <x:c r="T3318" s="2" t="str"/>
    </x:row>
    <x:row r="3319" ht="24" customHeight="1">
      <x:c r="C3319" s="2" t="str">
        <x:v>Historical Inputs!F3319</x:v>
      </x:c>
      <x:c r="D3319" s="2" t="str">
        <x:v>USB</x:v>
      </x:c>
      <x:c r="E3319" s="2" t="str">
        <x:v>FY2024</x:v>
      </x:c>
      <x:c r="F3319" s="2" t="str">
        <x:v>buybacks</x:v>
      </x:c>
      <x:c r="G3319" s="2" t="n">
        <x:v>173</x:v>
      </x:c>
      <x:c r="H3319" s="2" t="str">
        <x:v>USD</x:v>
      </x:c>
      <x:c r="I3319" s="2" t="str">
        <x:v>2024-12-31</x:v>
      </x:c>
      <x:c r="J3319" s="2" t="str">
        <x:v>2026-02-23</x:v>
      </x:c>
      <x:c r="K3319" s="2" t="str">
        <x:v>0000036104-26-000011</x:v>
      </x:c>
      <x:c r="L3319" s="2" t="str">
        <x:v>data/raw/filings/USB_0000036104-26-000011_usb-20251231.htm</x:v>
      </x:c>
      <x:c r="M3319" s="2" t="str">
        <x:v>https://www.sec.gov/Archives/edgar/data/36104/000003610426000011/usb-20251231.htm</x:v>
      </x:c>
      <x:c r="N3319" s="2" t="str"/>
      <x:c r="O3319" s="2" t="str"/>
      <x:c r="P3319" s="2" t="str">
        <x:v>Structured source retained; exact visible anchor requires review</x:v>
      </x:c>
      <x:c r="Q3319" s="2" t="str">
        <x:v>Payments for Repurchase of Common Stock</x:v>
      </x:c>
      <x:c r="R3319" s="2" t="str"/>
      <x:c r="S3319" s="2" t="str"/>
      <x:c r="T3319" s="2" t="str"/>
    </x:row>
    <x:row r="3320" ht="24" customHeight="1">
      <x:c r="C3320" s="2" t="str">
        <x:v>Historical Inputs!F3320</x:v>
      </x:c>
      <x:c r="D3320" s="2" t="str">
        <x:v>USB</x:v>
      </x:c>
      <x:c r="E3320" s="2" t="str">
        <x:v>FY2024</x:v>
      </x:c>
      <x:c r="F3320" s="2" t="str">
        <x:v>chargeoffs</x:v>
      </x:c>
      <x:c r="G3320" s="2" t="str">
        <x:v>n.a.</x:v>
      </x:c>
      <x:c r="H3320" s="2" t="str">
        <x:v>USDm</x:v>
      </x:c>
      <x:c r="I3320" s="2" t="str">
        <x:v>2024-12-31</x:v>
      </x:c>
      <x:c r="J3320" s="2" t="str"/>
      <x:c r="K3320" s="2" t="str"/>
      <x:c r="L3320" s="2" t="str"/>
      <x:c r="M3320" s="2" t="str"/>
      <x:c r="N3320" s="2" t="str"/>
      <x:c r="O3320" s="2" t="str"/>
      <x:c r="P3320" s="2" t="str">
        <x:v>Not reported / unavailable</x:v>
      </x:c>
      <x:c r="Q3320" s="2" t="str">
        <x:v>Gross loan charge-offs</x:v>
      </x:c>
      <x:c r="R3320" s="2" t="str"/>
      <x:c r="S3320" s="2" t="str"/>
      <x:c r="T3320" s="2" t="str"/>
    </x:row>
    <x:row r="3321" ht="24" customHeight="1">
      <x:c r="C3321" s="2" t="str">
        <x:v>Historical Inputs!F3321</x:v>
      </x:c>
      <x:c r="D3321" s="2" t="str">
        <x:v>USB</x:v>
      </x:c>
      <x:c r="E3321" s="2" t="str">
        <x:v>FY2024</x:v>
      </x:c>
      <x:c r="F3321" s="2" t="str">
        <x:v>recoveries</x:v>
      </x:c>
      <x:c r="G3321" s="2" t="str">
        <x:v>n.a.</x:v>
      </x:c>
      <x:c r="H3321" s="2" t="str">
        <x:v>USDm</x:v>
      </x:c>
      <x:c r="I3321" s="2" t="str">
        <x:v>2024-12-31</x:v>
      </x:c>
      <x:c r="J3321" s="2" t="str"/>
      <x:c r="K3321" s="2" t="str"/>
      <x:c r="L3321" s="2" t="str"/>
      <x:c r="M3321" s="2" t="str"/>
      <x:c r="N3321" s="2" t="str"/>
      <x:c r="O3321" s="2" t="str"/>
      <x:c r="P3321" s="2" t="str">
        <x:v>Not reported / unavailable</x:v>
      </x:c>
      <x:c r="Q3321" s="2" t="str">
        <x:v>Loan recoveries</x:v>
      </x:c>
      <x:c r="R3321" s="2" t="str"/>
      <x:c r="S3321" s="2" t="str"/>
      <x:c r="T3321" s="2" t="str"/>
    </x:row>
    <x:row r="3322" ht="24" customHeight="1">
      <x:c r="C3322" s="2" t="str">
        <x:v>Historical Inputs!F3322</x:v>
      </x:c>
      <x:c r="D3322" s="2" t="str">
        <x:v>USB</x:v>
      </x:c>
      <x:c r="E3322" s="2" t="str">
        <x:v>FY2024</x:v>
      </x:c>
      <x:c r="F3322" s="2" t="str">
        <x:v>rwa</x:v>
      </x:c>
      <x:c r="G3322" s="2" t="str">
        <x:v>n.a.</x:v>
      </x:c>
      <x:c r="H3322" s="2" t="str">
        <x:v>USDm</x:v>
      </x:c>
      <x:c r="I3322" s="2" t="str">
        <x:v>2024-12-31</x:v>
      </x:c>
      <x:c r="J3322" s="2" t="str"/>
      <x:c r="K3322" s="2" t="str"/>
      <x:c r="L3322" s="2" t="str"/>
      <x:c r="M3322" s="2" t="str"/>
      <x:c r="N3322" s="2" t="str"/>
      <x:c r="O3322" s="2" t="str"/>
      <x:c r="P3322" s="2" t="str">
        <x:v>Not reported / unavailable</x:v>
      </x:c>
      <x:c r="Q3322" s="2" t="str">
        <x:v>Risk-weighted assets</x:v>
      </x:c>
      <x:c r="R3322" s="2" t="str"/>
      <x:c r="S3322" s="2" t="str"/>
      <x:c r="T3322" s="2" t="str"/>
    </x:row>
    <x:row r="3323" ht="24" customHeight="1">
      <x:c r="C3323" s="2" t="str">
        <x:v>Historical Inputs!F3323</x:v>
      </x:c>
      <x:c r="D3323" s="2" t="str">
        <x:v>USB</x:v>
      </x:c>
      <x:c r="E3323" s="2" t="str">
        <x:v>FY2024</x:v>
      </x:c>
      <x:c r="F3323" s="2" t="str">
        <x:v>cet1_reported</x:v>
      </x:c>
      <x:c r="G3323" s="2" t="str">
        <x:v>n.a.</x:v>
      </x:c>
      <x:c r="H3323" s="2" t="str">
        <x:v>%</x:v>
      </x:c>
      <x:c r="I3323" s="2" t="str">
        <x:v>2024-12-31</x:v>
      </x:c>
      <x:c r="J3323" s="2" t="str"/>
      <x:c r="K3323" s="2" t="str"/>
      <x:c r="L3323" s="2" t="str"/>
      <x:c r="M3323" s="2" t="str"/>
      <x:c r="N3323" s="2" t="str"/>
      <x:c r="O3323" s="2" t="str"/>
      <x:c r="P3323" s="2" t="str">
        <x:v>Not reported / unavailable</x:v>
      </x:c>
      <x:c r="Q3323" s="2" t="str">
        <x:v>Actual standardized CET1 ratio</x:v>
      </x:c>
      <x:c r="R3323" s="2" t="str"/>
      <x:c r="S3323" s="2" t="str"/>
      <x:c r="T3323" s="2" t="str"/>
    </x:row>
    <x:row r="3324" ht="24" customHeight="1">
      <x:c r="C3324" s="2" t="str">
        <x:v>Historical Inputs!F3324</x:v>
      </x:c>
      <x:c r="D3324" s="2" t="str">
        <x:v>USB</x:v>
      </x:c>
      <x:c r="E3324" s="2" t="str">
        <x:v>FY2024</x:v>
      </x:c>
      <x:c r="F3324" s="2" t="str">
        <x:v>nim_reported</x:v>
      </x:c>
      <x:c r="G3324" s="2" t="str">
        <x:v>n.a.</x:v>
      </x:c>
      <x:c r="H3324" s="2" t="str">
        <x:v>%</x:v>
      </x:c>
      <x:c r="I3324" s="2" t="str">
        <x:v>2024-12-31</x:v>
      </x:c>
      <x:c r="J3324" s="2" t="str"/>
      <x:c r="K3324" s="2" t="str"/>
      <x:c r="L3324" s="2" t="str"/>
      <x:c r="M3324" s="2" t="str"/>
      <x:c r="N3324" s="2" t="str"/>
      <x:c r="O3324" s="2" t="str"/>
      <x:c r="P3324" s="2" t="str">
        <x:v>Not reported / unavailable</x:v>
      </x:c>
      <x:c r="Q3324" s="2" t="str">
        <x:v>Issuer reported net interest margin</x:v>
      </x:c>
      <x:c r="R3324" s="2" t="str"/>
      <x:c r="S3324" s="2" t="str"/>
      <x:c r="T3324" s="2" t="str"/>
    </x:row>
    <x:row r="3325" ht="24" customHeight="1">
      <x:c r="C3325" s="2" t="str">
        <x:v>Historical Inputs!F3325</x:v>
      </x:c>
      <x:c r="D3325" s="2" t="str">
        <x:v>USB</x:v>
      </x:c>
      <x:c r="E3325" s="2" t="str">
        <x:v>FY2024</x:v>
      </x:c>
      <x:c r="F3325" s="2" t="str">
        <x:v>bvps_reported</x:v>
      </x:c>
      <x:c r="G3325" s="2" t="str">
        <x:v>n.a.</x:v>
      </x:c>
      <x:c r="H3325" s="2" t="str">
        <x:v>USD/share</x:v>
      </x:c>
      <x:c r="I3325" s="2" t="str">
        <x:v>2024-12-31</x:v>
      </x:c>
      <x:c r="J3325" s="2" t="str"/>
      <x:c r="K3325" s="2" t="str"/>
      <x:c r="L3325" s="2" t="str"/>
      <x:c r="M3325" s="2" t="str"/>
      <x:c r="N3325" s="2" t="str"/>
      <x:c r="O3325" s="2" t="str"/>
      <x:c r="P3325" s="2" t="str">
        <x:v>Not reported / unavailable</x:v>
      </x:c>
      <x:c r="Q3325" s="2" t="str">
        <x:v>Reported common book value per share</x:v>
      </x:c>
      <x:c r="R3325" s="2" t="str"/>
      <x:c r="S3325" s="2" t="str"/>
      <x:c r="T3325" s="2" t="str"/>
    </x:row>
    <x:row r="3326" ht="24" customHeight="1">
      <x:c r="C3326" s="2" t="str">
        <x:v>Historical Inputs!F3326</x:v>
      </x:c>
      <x:c r="D3326" s="2" t="str">
        <x:v>USB</x:v>
      </x:c>
      <x:c r="E3326" s="2" t="str">
        <x:v>FY2024</x:v>
      </x:c>
      <x:c r="F3326" s="2" t="str">
        <x:v>tbvps_reported</x:v>
      </x:c>
      <x:c r="G3326" s="2" t="str">
        <x:v>n.a.</x:v>
      </x:c>
      <x:c r="H3326" s="2" t="str">
        <x:v>USD/share</x:v>
      </x:c>
      <x:c r="I3326" s="2" t="str">
        <x:v>2024-12-31</x:v>
      </x:c>
      <x:c r="J3326" s="2" t="str"/>
      <x:c r="K3326" s="2" t="str"/>
      <x:c r="L3326" s="2" t="str"/>
      <x:c r="M3326" s="2" t="str"/>
      <x:c r="N3326" s="2" t="str"/>
      <x:c r="O3326" s="2" t="str"/>
      <x:c r="P3326" s="2" t="str">
        <x:v>Not reported / unavailable</x:v>
      </x:c>
      <x:c r="Q3326" s="2" t="str">
        <x:v>Reported tangible book value per share</x:v>
      </x:c>
      <x:c r="R3326" s="2" t="str"/>
      <x:c r="S3326" s="2" t="str"/>
      <x:c r="T3326" s="2" t="str"/>
    </x:row>
    <x:row r="3327" ht="24" customHeight="1">
      <x:c r="C3327" s="2" t="str">
        <x:v>Historical Inputs!F3327</x:v>
      </x:c>
      <x:c r="D3327" s="2" t="str">
        <x:v>USB</x:v>
      </x:c>
      <x:c r="E3327" s="2" t="str">
        <x:v>FY2024</x:v>
      </x:c>
      <x:c r="F3327" s="2" t="str">
        <x:v>tce_reported</x:v>
      </x:c>
      <x:c r="G3327" s="2" t="str">
        <x:v>n.a.</x:v>
      </x:c>
      <x:c r="H3327" s="2" t="str">
        <x:v>USDm</x:v>
      </x:c>
      <x:c r="I3327" s="2" t="str">
        <x:v>2024-12-31</x:v>
      </x:c>
      <x:c r="J3327" s="2" t="str"/>
      <x:c r="K3327" s="2" t="str"/>
      <x:c r="L3327" s="2" t="str"/>
      <x:c r="M3327" s="2" t="str"/>
      <x:c r="N3327" s="2" t="str"/>
      <x:c r="O3327" s="2" t="str"/>
      <x:c r="P3327" s="2" t="str">
        <x:v>Not reported / unavailable</x:v>
      </x:c>
      <x:c r="Q3327" s="2" t="str">
        <x:v>Reported tangible common equity</x:v>
      </x:c>
      <x:c r="R3327" s="2" t="str"/>
      <x:c r="S3327" s="2" t="str"/>
      <x:c r="T3327" s="2" t="str"/>
    </x:row>
    <x:row r="3328" ht="24" customHeight="1">
      <x:c r="C3328" s="2" t="str">
        <x:v>Historical Inputs!F3328</x:v>
      </x:c>
      <x:c r="D3328" s="2" t="str">
        <x:v>USB</x:v>
      </x:c>
      <x:c r="E3328" s="2" t="str">
        <x:v>FY2025</x:v>
      </x:c>
      <x:c r="F3328" s="2" t="str">
        <x:v>assets</x:v>
      </x:c>
      <x:c r="G3328" s="2" t="n">
        <x:v>692345</x:v>
      </x:c>
      <x:c r="H3328" s="2" t="str">
        <x:v>USD</x:v>
      </x:c>
      <x:c r="I3328" s="2" t="str">
        <x:v>2025-12-31</x:v>
      </x:c>
      <x:c r="J3328" s="2" t="str">
        <x:v>2026-08-06</x:v>
      </x:c>
      <x:c r="K3328" s="2" t="str">
        <x:v>0000036104-26-000044</x:v>
      </x:c>
      <x:c r="L3328" s="2" t="str">
        <x:v>data/raw/filings/USB_0000036104-26-000044_usb-20260630.htm</x:v>
      </x:c>
      <x:c r="M3328" s="2" t="str">
        <x:v>https://www.sec.gov/Archives/edgar/data/36104/000003610426000044/usb-20260630.htm</x:v>
      </x:c>
      <x:c r="N3328" s="2" t="str">
        <x:v>f-99</x:v>
      </x:c>
      <x:c r="O3328" s="2" t="str"/>
      <x:c r="P3328" s="2" t="str">
        <x:v>Exact XBRL anchor</x:v>
      </x:c>
      <x:c r="Q3328" s="2" t="str">
        <x:v>Assets</x:v>
      </x:c>
      <x:c r="R3328" s="2" t="str">
        <x:v>highlighted/USB_0000036104-26-000044_usb-20260630.htm</x:v>
      </x:c>
      <x:c r="S3328" s="2" t="str"/>
      <x:c r="T3328" s="2" t="str"/>
    </x:row>
    <x:row r="3329" ht="24" customHeight="1">
      <x:c r="C3329" s="2" t="str">
        <x:v>Historical Inputs!F3329</x:v>
      </x:c>
      <x:c r="D3329" s="2" t="str">
        <x:v>USB</x:v>
      </x:c>
      <x:c r="E3329" s="2" t="str">
        <x:v>FY2025</x:v>
      </x:c>
      <x:c r="F3329" s="2" t="str">
        <x:v>liabilities</x:v>
      </x:c>
      <x:c r="G3329" s="2" t="n">
        <x:v>626694</x:v>
      </x:c>
      <x:c r="H3329" s="2" t="str">
        <x:v>USD</x:v>
      </x:c>
      <x:c r="I3329" s="2" t="str">
        <x:v>2025-12-31</x:v>
      </x:c>
      <x:c r="J3329" s="2" t="str">
        <x:v>2026-08-06</x:v>
      </x:c>
      <x:c r="K3329" s="2" t="str">
        <x:v>0000036104-26-000044</x:v>
      </x:c>
      <x:c r="L3329" s="2" t="str">
        <x:v>data/raw/filings/USB_0000036104-26-000044_usb-20260630.htm</x:v>
      </x:c>
      <x:c r="M3329" s="2" t="str">
        <x:v>https://www.sec.gov/Archives/edgar/data/36104/000003610426000044/usb-20260630.htm</x:v>
      </x:c>
      <x:c r="N3329" s="2" t="str">
        <x:v>f-117</x:v>
      </x:c>
      <x:c r="O3329" s="2" t="str"/>
      <x:c r="P3329" s="2" t="str">
        <x:v>Exact XBRL anchor</x:v>
      </x:c>
      <x:c r="Q3329" s="2" t="str">
        <x:v>Liabilities</x:v>
      </x:c>
      <x:c r="R3329" s="2" t="str">
        <x:v>highlighted/USB_0000036104-26-000044_usb-20260630.htm</x:v>
      </x:c>
      <x:c r="S3329" s="2" t="str"/>
      <x:c r="T3329" s="2" t="str"/>
    </x:row>
    <x:row r="3330" ht="24" customHeight="1">
      <x:c r="C3330" s="2" t="str">
        <x:v>Historical Inputs!F3330</x:v>
      </x:c>
      <x:c r="D3330" s="2" t="str">
        <x:v>USB</x:v>
      </x:c>
      <x:c r="E3330" s="2" t="str">
        <x:v>FY2025</x:v>
      </x:c>
      <x:c r="F3330" s="2" t="str">
        <x:v>equity</x:v>
      </x:c>
      <x:c r="G3330" s="2" t="n">
        <x:v>65193</x:v>
      </x:c>
      <x:c r="H3330" s="2" t="str">
        <x:v>USD</x:v>
      </x:c>
      <x:c r="I3330" s="2" t="str">
        <x:v>2025-12-31</x:v>
      </x:c>
      <x:c r="J3330" s="2" t="str">
        <x:v>2026-08-06</x:v>
      </x:c>
      <x:c r="K3330" s="2" t="str">
        <x:v>0000036104-26-000044</x:v>
      </x:c>
      <x:c r="L3330" s="2" t="str">
        <x:v>data/raw/filings/USB_0000036104-26-000044_usb-20260630.htm</x:v>
      </x:c>
      <x:c r="M3330" s="2" t="str">
        <x:v>https://www.sec.gov/Archives/edgar/data/36104/000003610426000044/usb-20260630.htm</x:v>
      </x:c>
      <x:c r="N3330" s="2" t="str">
        <x:v>f-139</x:v>
      </x:c>
      <x:c r="O3330" s="2" t="str"/>
      <x:c r="P3330" s="2" t="str">
        <x:v>Exact XBRL anchor</x:v>
      </x:c>
      <x:c r="Q3330" s="2" t="str">
        <x:v>Stockholders' Equity Attributable to Parent</x:v>
      </x:c>
      <x:c r="R3330" s="2" t="str">
        <x:v>highlighted/USB_0000036104-26-000044_usb-20260630.htm</x:v>
      </x:c>
      <x:c r="S3330" s="2" t="str"/>
      <x:c r="T3330" s="2" t="str"/>
    </x:row>
    <x:row r="3331" ht="24" customHeight="1">
      <x:c r="C3331" s="2" t="str">
        <x:v>Historical Inputs!F3331</x:v>
      </x:c>
      <x:c r="D3331" s="2" t="str">
        <x:v>USB</x:v>
      </x:c>
      <x:c r="E3331" s="2" t="str">
        <x:v>FY2025</x:v>
      </x:c>
      <x:c r="F3331" s="2" t="str">
        <x:v>preferred</x:v>
      </x:c>
      <x:c r="G3331" s="2" t="n">
        <x:v>6808</x:v>
      </x:c>
      <x:c r="H3331" s="2" t="str">
        <x:v>USD</x:v>
      </x:c>
      <x:c r="I3331" s="2" t="str">
        <x:v>2025-12-31</x:v>
      </x:c>
      <x:c r="J3331" s="2" t="str">
        <x:v>2026-08-06</x:v>
      </x:c>
      <x:c r="K3331" s="2" t="str">
        <x:v>0000036104-26-000044</x:v>
      </x:c>
      <x:c r="L3331" s="2" t="str">
        <x:v>data/raw/filings/USB_0000036104-26-000044_usb-20260630.htm</x:v>
      </x:c>
      <x:c r="M3331" s="2" t="str">
        <x:v>https://www.sec.gov/Archives/edgar/data/36104/000003610426000044/usb-20260630.htm</x:v>
      </x:c>
      <x:c r="N3331" s="2" t="str">
        <x:v>f-2598</x:v>
      </x:c>
      <x:c r="O3331" s="2" t="str"/>
      <x:c r="P3331" s="2" t="str">
        <x:v>Exact XBRL anchor</x:v>
      </x:c>
      <x:c r="Q3331" s="2" t="str">
        <x:v>Preferred Stock, Including Additional Paid in Capital, Net of Discount</x:v>
      </x:c>
      <x:c r="R3331" s="2" t="str">
        <x:v>highlighted/USB_0000036104-26-000044_usb-20260630.htm</x:v>
      </x:c>
      <x:c r="S3331" s="2" t="str"/>
      <x:c r="T3331" s="2" t="str"/>
    </x:row>
    <x:row r="3332" ht="24" customHeight="1">
      <x:c r="C3332" s="2" t="str">
        <x:v>Historical Inputs!F3332</x:v>
      </x:c>
      <x:c r="D3332" s="2" t="str">
        <x:v>USB</x:v>
      </x:c>
      <x:c r="E3332" s="2" t="str">
        <x:v>FY2025</x:v>
      </x:c>
      <x:c r="F3332" s="2" t="str">
        <x:v>common_equity_reported</x:v>
      </x:c>
      <x:c r="G3332" s="2" t="str">
        <x:v>n.a.</x:v>
      </x:c>
      <x:c r="H3332" s="2" t="str">
        <x:v>USDm</x:v>
      </x:c>
      <x:c r="I3332" s="2" t="str">
        <x:v>2025-12-31</x:v>
      </x:c>
      <x:c r="J3332" s="2" t="str"/>
      <x:c r="K3332" s="2" t="str"/>
      <x:c r="L3332" s="2" t="str"/>
      <x:c r="M3332" s="2" t="str"/>
      <x:c r="N3332" s="2" t="str"/>
      <x:c r="O3332" s="2" t="str"/>
      <x:c r="P3332" s="2" t="str">
        <x:v>Not reported / unavailable</x:v>
      </x:c>
      <x:c r="Q3332" s="2" t="str">
        <x:v>Reported common shareholders equity</x:v>
      </x:c>
      <x:c r="R3332" s="2" t="str"/>
      <x:c r="S3332" s="2" t="str"/>
      <x:c r="T3332" s="2" t="str"/>
    </x:row>
    <x:row r="3333" ht="24" customHeight="1">
      <x:c r="C3333" s="2" t="str">
        <x:v>Historical Inputs!F3333</x:v>
      </x:c>
      <x:c r="D3333" s="2" t="str">
        <x:v>USB</x:v>
      </x:c>
      <x:c r="E3333" s="2" t="str">
        <x:v>FY2025</x:v>
      </x:c>
      <x:c r="F3333" s="2" t="str">
        <x:v>goodwill</x:v>
      </x:c>
      <x:c r="G3333" s="2" t="n">
        <x:v>12635</x:v>
      </x:c>
      <x:c r="H3333" s="2" t="str">
        <x:v>USD</x:v>
      </x:c>
      <x:c r="I3333" s="2" t="str">
        <x:v>2025-12-31</x:v>
      </x:c>
      <x:c r="J3333" s="2" t="str">
        <x:v>2026-08-06</x:v>
      </x:c>
      <x:c r="K3333" s="2" t="str">
        <x:v>0000036104-26-000044</x:v>
      </x:c>
      <x:c r="L3333" s="2" t="str">
        <x:v>data/raw/filings/USB_0000036104-26-000044_usb-20260630.htm</x:v>
      </x:c>
      <x:c r="M3333" s="2" t="str">
        <x:v>https://www.sec.gov/Archives/edgar/data/36104/000003610426000044/usb-20260630.htm</x:v>
      </x:c>
      <x:c r="N3333" s="2" t="str">
        <x:v>f-91</x:v>
      </x:c>
      <x:c r="O3333" s="2" t="str"/>
      <x:c r="P3333" s="2" t="str">
        <x:v>Exact XBRL anchor</x:v>
      </x:c>
      <x:c r="Q3333" s="2" t="str">
        <x:v>Goodwill</x:v>
      </x:c>
      <x:c r="R3333" s="2" t="str">
        <x:v>highlighted/USB_0000036104-26-000044_usb-20260630.htm</x:v>
      </x:c>
      <x:c r="S3333" s="2" t="str"/>
      <x:c r="T3333" s="2" t="str"/>
    </x:row>
    <x:row r="3334" ht="24" customHeight="1">
      <x:c r="C3334" s="2" t="str">
        <x:v>Historical Inputs!F3334</x:v>
      </x:c>
      <x:c r="D3334" s="2" t="str">
        <x:v>USB</x:v>
      </x:c>
      <x:c r="E3334" s="2" t="str">
        <x:v>FY2025</x:v>
      </x:c>
      <x:c r="F3334" s="2" t="str">
        <x:v>intangibles</x:v>
      </x:c>
      <x:c r="G3334" s="2" t="n">
        <x:v>4904</x:v>
      </x:c>
      <x:c r="H3334" s="2" t="str">
        <x:v>USD</x:v>
      </x:c>
      <x:c r="I3334" s="2" t="str">
        <x:v>2025-12-31</x:v>
      </x:c>
      <x:c r="J3334" s="2" t="str">
        <x:v>2026-08-06</x:v>
      </x:c>
      <x:c r="K3334" s="2" t="str">
        <x:v>0000036104-26-000044</x:v>
      </x:c>
      <x:c r="L3334" s="2" t="str">
        <x:v>data/raw/filings/USB_0000036104-26-000044_usb-20260630.htm</x:v>
      </x:c>
      <x:c r="M3334" s="2" t="str">
        <x:v>https://www.sec.gov/Archives/edgar/data/36104/000003610426000044/usb-20260630.htm</x:v>
      </x:c>
      <x:c r="N3334" s="2" t="str">
        <x:v>f-93</x:v>
      </x:c>
      <x:c r="O3334" s="2" t="str"/>
      <x:c r="P3334" s="2" t="str">
        <x:v>Exact XBRL anchor</x:v>
      </x:c>
      <x:c r="Q3334" s="2" t="str">
        <x:v>Intangible Assets, Net (Excluding Goodwill)</x:v>
      </x:c>
      <x:c r="R3334" s="2" t="str">
        <x:v>highlighted/USB_0000036104-26-000044_usb-20260630.htm</x:v>
      </x:c>
      <x:c r="S3334" s="2" t="str"/>
      <x:c r="T3334" s="2" t="str"/>
    </x:row>
    <x:row r="3335" ht="24" customHeight="1">
      <x:c r="C3335" s="2" t="str">
        <x:v>Historical Inputs!F3335</x:v>
      </x:c>
      <x:c r="D3335" s="2" t="str">
        <x:v>USB</x:v>
      </x:c>
      <x:c r="E3335" s="2" t="str">
        <x:v>FY2025</x:v>
      </x:c>
      <x:c r="F3335" s="2" t="str">
        <x:v>intangibles_total</x:v>
      </x:c>
      <x:c r="G3335" s="2" t="str">
        <x:v>n.a.</x:v>
      </x:c>
      <x:c r="H3335" s="2" t="str">
        <x:v>USDm</x:v>
      </x:c>
      <x:c r="I3335" s="2" t="str">
        <x:v>2025-12-31</x:v>
      </x:c>
      <x:c r="J3335" s="2" t="str"/>
      <x:c r="K3335" s="2" t="str"/>
      <x:c r="L3335" s="2" t="str"/>
      <x:c r="M3335" s="2" t="str"/>
      <x:c r="N3335" s="2" t="str"/>
      <x:c r="O3335" s="2" t="str"/>
      <x:c r="P3335" s="2" t="str">
        <x:v>Not reported / unavailable</x:v>
      </x:c>
      <x:c r="Q3335" s="2" t="str">
        <x:v>Reported goodwill and intangible assets combined</x:v>
      </x:c>
      <x:c r="R3335" s="2" t="str"/>
      <x:c r="S3335" s="2" t="str"/>
      <x:c r="T3335" s="2" t="str"/>
    </x:row>
    <x:row r="3336" ht="24" customHeight="1">
      <x:c r="C3336" s="2" t="str">
        <x:v>Historical Inputs!F3336</x:v>
      </x:c>
      <x:c r="D3336" s="2" t="str">
        <x:v>USB</x:v>
      </x:c>
      <x:c r="E3336" s="2" t="str">
        <x:v>FY2025</x:v>
      </x:c>
      <x:c r="F3336" s="2" t="str">
        <x:v>shares_end</x:v>
      </x:c>
      <x:c r="G3336" s="2" t="n">
        <x:v>1600</x:v>
      </x:c>
      <x:c r="H3336" s="2" t="str">
        <x:v>shares</x:v>
      </x:c>
      <x:c r="I3336" s="2" t="str">
        <x:v>2025-12-31</x:v>
      </x:c>
      <x:c r="J3336" s="2" t="str">
        <x:v>2026-02-23</x:v>
      </x:c>
      <x:c r="K3336" s="2" t="str">
        <x:v>0000036104-26-000011</x:v>
      </x:c>
      <x:c r="L3336" s="2" t="str">
        <x:v>data/raw/filings/USB_0000036104-26-000011_usb-20251231.htm</x:v>
      </x:c>
      <x:c r="M3336" s="2" t="str">
        <x:v>https://www.sec.gov/Archives/edgar/data/36104/000003610426000011/usb-20251231.htm</x:v>
      </x:c>
      <x:c r="N3336" s="2" t="str"/>
      <x:c r="O3336" s="2" t="str"/>
      <x:c r="P3336" s="2" t="str">
        <x:v>Structured source retained; exact visible anchor requires review</x:v>
      </x:c>
      <x:c r="Q3336" s="2" t="str">
        <x:v>Common Stock, Shares, Outstanding</x:v>
      </x:c>
      <x:c r="R3336" s="2" t="str"/>
      <x:c r="S3336" s="2" t="str"/>
      <x:c r="T3336" s="2" t="str"/>
    </x:row>
    <x:row r="3337" ht="24" customHeight="1">
      <x:c r="C3337" s="2" t="str">
        <x:v>Historical Inputs!F3337</x:v>
      </x:c>
      <x:c r="D3337" s="2" t="str">
        <x:v>USB</x:v>
      </x:c>
      <x:c r="E3337" s="2" t="str">
        <x:v>FY2025</x:v>
      </x:c>
      <x:c r="F3337" s="2" t="str">
        <x:v>shares_issued</x:v>
      </x:c>
      <x:c r="G3337" s="2" t="n">
        <x:v>2125.725742</x:v>
      </x:c>
      <x:c r="H3337" s="2" t="str">
        <x:v>shares</x:v>
      </x:c>
      <x:c r="I3337" s="2" t="str">
        <x:v>2025-12-31</x:v>
      </x:c>
      <x:c r="J3337" s="2" t="str">
        <x:v>2026-08-06</x:v>
      </x:c>
      <x:c r="K3337" s="2" t="str">
        <x:v>0000036104-26-000044</x:v>
      </x:c>
      <x:c r="L3337" s="2" t="str">
        <x:v>data/raw/filings/USB_0000036104-26-000044_usb-20260630.htm</x:v>
      </x:c>
      <x:c r="M3337" s="2" t="str">
        <x:v>https://www.sec.gov/Archives/edgar/data/36104/000003610426000044/usb-20260630.htm</x:v>
      </x:c>
      <x:c r="N3337" s="2" t="str">
        <x:v>f-124</x:v>
      </x:c>
      <x:c r="O3337" s="2" t="str"/>
      <x:c r="P3337" s="2" t="str">
        <x:v>Exact XBRL anchor</x:v>
      </x:c>
      <x:c r="Q3337" s="2" t="str">
        <x:v>Common Stock, Shares, Issued</x:v>
      </x:c>
      <x:c r="R3337" s="2" t="str">
        <x:v>highlighted/USB_0000036104-26-000044_usb-20260630.htm</x:v>
      </x:c>
      <x:c r="S3337" s="2" t="str"/>
      <x:c r="T3337" s="2" t="str"/>
    </x:row>
    <x:row r="3338" ht="24" customHeight="1">
      <x:c r="C3338" s="2" t="str">
        <x:v>Historical Inputs!F3338</x:v>
      </x:c>
      <x:c r="D3338" s="2" t="str">
        <x:v>USB</x:v>
      </x:c>
      <x:c r="E3338" s="2" t="str">
        <x:v>FY2025</x:v>
      </x:c>
      <x:c r="F3338" s="2" t="str">
        <x:v>shares_treasury</x:v>
      </x:c>
      <x:c r="G3338" s="2" t="n">
        <x:v>570.328105</x:v>
      </x:c>
      <x:c r="H3338" s="2" t="str">
        <x:v>shares</x:v>
      </x:c>
      <x:c r="I3338" s="2" t="str">
        <x:v>2025-12-31</x:v>
      </x:c>
      <x:c r="J3338" s="2" t="str">
        <x:v>2026-08-06</x:v>
      </x:c>
      <x:c r="K3338" s="2" t="str">
        <x:v>0000036104-26-000044</x:v>
      </x:c>
      <x:c r="L3338" s="2" t="str">
        <x:v>data/raw/filings/USB_0000036104-26-000044_usb-20260630.htm</x:v>
      </x:c>
      <x:c r="M3338" s="2" t="str">
        <x:v>https://www.sec.gov/Archives/edgar/data/36104/000003610426000044/usb-20260630.htm</x:v>
      </x:c>
      <x:c r="N3338" s="2" t="str"/>
      <x:c r="O3338" s="2" t="str"/>
      <x:c r="P3338" s="2" t="str">
        <x:v>Structured source retained; exact visible anchor requires review</x:v>
      </x:c>
      <x:c r="Q3338" s="2" t="str">
        <x:v>Treasury Stock, Common, Shares</x:v>
      </x:c>
      <x:c r="R3338" s="2" t="str"/>
      <x:c r="S3338" s="2" t="str"/>
      <x:c r="T3338" s="2" t="str"/>
    </x:row>
    <x:row r="3339" ht="24" customHeight="1">
      <x:c r="C3339" s="2" t="str">
        <x:v>Historical Inputs!F3339</x:v>
      </x:c>
      <x:c r="D3339" s="2" t="str">
        <x:v>USB</x:v>
      </x:c>
      <x:c r="E3339" s="2" t="str">
        <x:v>FY2025</x:v>
      </x:c>
      <x:c r="F3339" s="2" t="str">
        <x:v>deposits</x:v>
      </x:c>
      <x:c r="G3339" s="2" t="n">
        <x:v>522216</x:v>
      </x:c>
      <x:c r="H3339" s="2" t="str">
        <x:v>USD</x:v>
      </x:c>
      <x:c r="I3339" s="2" t="str">
        <x:v>2025-12-31</x:v>
      </x:c>
      <x:c r="J3339" s="2" t="str">
        <x:v>2026-08-06</x:v>
      </x:c>
      <x:c r="K3339" s="2" t="str">
        <x:v>0000036104-26-000044</x:v>
      </x:c>
      <x:c r="L3339" s="2" t="str">
        <x:v>data/raw/filings/USB_0000036104-26-000044_usb-20260630.htm</x:v>
      </x:c>
      <x:c r="M3339" s="2" t="str">
        <x:v>https://www.sec.gov/Archives/edgar/data/36104/000003610426000044/usb-20260630.htm</x:v>
      </x:c>
      <x:c r="N3339" s="2" t="str">
        <x:v>f-107</x:v>
      </x:c>
      <x:c r="O3339" s="2" t="str"/>
      <x:c r="P3339" s="2" t="str">
        <x:v>Exact XBRL anchor</x:v>
      </x:c>
      <x:c r="Q3339" s="2" t="str">
        <x:v>Deposits</x:v>
      </x:c>
      <x:c r="R3339" s="2" t="str">
        <x:v>highlighted/USB_0000036104-26-000044_usb-20260630.htm</x:v>
      </x:c>
      <x:c r="S3339" s="2" t="str"/>
      <x:c r="T3339" s="2" t="str"/>
    </x:row>
    <x:row r="3340" ht="24" customHeight="1">
      <x:c r="C3340" s="2" t="str">
        <x:v>Historical Inputs!F3340</x:v>
      </x:c>
      <x:c r="D3340" s="2" t="str">
        <x:v>USB</x:v>
      </x:c>
      <x:c r="E3340" s="2" t="str">
        <x:v>FY2025</x:v>
      </x:c>
      <x:c r="F3340" s="2" t="str">
        <x:v>loans_gross</x:v>
      </x:c>
      <x:c r="G3340" s="2" t="n">
        <x:v>391335</x:v>
      </x:c>
      <x:c r="H3340" s="2" t="str">
        <x:v>USD</x:v>
      </x:c>
      <x:c r="I3340" s="2" t="str">
        <x:v>2025-12-31</x:v>
      </x:c>
      <x:c r="J3340" s="2" t="str">
        <x:v>2026-08-06</x:v>
      </x:c>
      <x:c r="K3340" s="2" t="str">
        <x:v>0000036104-26-000044</x:v>
      </x:c>
      <x:c r="L3340" s="2" t="str">
        <x:v>data/raw/filings/USB_0000036104-26-000044_usb-20260630.htm</x:v>
      </x:c>
      <x:c r="M3340" s="2" t="str">
        <x:v>https://www.sec.gov/Archives/edgar/data/36104/000003610426000044/usb-20260630.htm</x:v>
      </x:c>
      <x:c r="N3340" s="2" t="str">
        <x:v>f-1865</x:v>
      </x:c>
      <x:c r="O3340" s="2" t="str"/>
      <x:c r="P3340" s="2" t="str">
        <x:v>Exact XBRL anchor</x:v>
      </x:c>
      <x:c r="Q3340" s="2" t="str">
        <x:v>Gross loans and leases selected definition</x:v>
      </x:c>
      <x:c r="R3340" s="2" t="str">
        <x:v>highlighted/USB_0000036104-26-000044_usb-20260630.htm</x:v>
      </x:c>
      <x:c r="S3340" s="2" t="str"/>
      <x:c r="T3340" s="2" t="str"/>
    </x:row>
    <x:row r="3341" ht="24" customHeight="1">
      <x:c r="C3341" s="2" t="str">
        <x:v>Historical Inputs!F3341</x:v>
      </x:c>
      <x:c r="D3341" s="2" t="str">
        <x:v>USB</x:v>
      </x:c>
      <x:c r="E3341" s="2" t="str">
        <x:v>FY2025</x:v>
      </x:c>
      <x:c r="F3341" s="2" t="str">
        <x:v>loans_net</x:v>
      </x:c>
      <x:c r="G3341" s="2" t="n">
        <x:v>383730</x:v>
      </x:c>
      <x:c r="H3341" s="2" t="str">
        <x:v>USD</x:v>
      </x:c>
      <x:c r="I3341" s="2" t="str">
        <x:v>2025-12-31</x:v>
      </x:c>
      <x:c r="J3341" s="2" t="str">
        <x:v>2026-08-06</x:v>
      </x:c>
      <x:c r="K3341" s="2" t="str">
        <x:v>0000036104-26-000044</x:v>
      </x:c>
      <x:c r="L3341" s="2" t="str">
        <x:v>data/raw/filings/USB_0000036104-26-000044_usb-20260630.htm</x:v>
      </x:c>
      <x:c r="M3341" s="2" t="str">
        <x:v>https://www.sec.gov/Archives/edgar/data/36104/000003610426000044/usb-20260630.htm</x:v>
      </x:c>
      <x:c r="N3341" s="2" t="str">
        <x:v>f-87</x:v>
      </x:c>
      <x:c r="O3341" s="2" t="str"/>
      <x:c r="P3341" s="2" t="str">
        <x:v>Exact XBRL anchor</x:v>
      </x:c>
      <x:c r="Q3341" s="2" t="str">
        <x:v>Net loans after allowance selected definition</x:v>
      </x:c>
      <x:c r="R3341" s="2" t="str">
        <x:v>highlighted/USB_0000036104-26-000044_usb-20260630.htm</x:v>
      </x:c>
      <x:c r="S3341" s="2" t="str"/>
      <x:c r="T3341" s="2" t="str"/>
    </x:row>
    <x:row r="3342" ht="24" customHeight="1">
      <x:c r="C3342" s="2" t="str">
        <x:v>Historical Inputs!F3342</x:v>
      </x:c>
      <x:c r="D3342" s="2" t="str">
        <x:v>USB</x:v>
      </x:c>
      <x:c r="E3342" s="2" t="str">
        <x:v>FY2025</x:v>
      </x:c>
      <x:c r="F3342" s="2" t="str">
        <x:v>allowance</x:v>
      </x:c>
      <x:c r="G3342" s="2" t="n">
        <x:v>7605</x:v>
      </x:c>
      <x:c r="H3342" s="2" t="str">
        <x:v>USD</x:v>
      </x:c>
      <x:c r="I3342" s="2" t="str">
        <x:v>2025-12-31</x:v>
      </x:c>
      <x:c r="J3342" s="2" t="str">
        <x:v>2026-08-06</x:v>
      </x:c>
      <x:c r="K3342" s="2" t="str">
        <x:v>0000036104-26-000044</x:v>
      </x:c>
      <x:c r="L3342" s="2" t="str">
        <x:v>data/raw/filings/USB_0000036104-26-000044_usb-20260630.htm</x:v>
      </x:c>
      <x:c r="M3342" s="2" t="str">
        <x:v>https://www.sec.gov/Archives/edgar/data/36104/000003610426000044/usb-20260630.htm</x:v>
      </x:c>
      <x:c r="N3342" s="2" t="str">
        <x:v>f-85</x:v>
      </x:c>
      <x:c r="O3342" s="2" t="str"/>
      <x:c r="P3342" s="2" t="str">
        <x:v>Exact XBRL anchor</x:v>
      </x:c>
      <x:c r="Q3342" s="2" t="str">
        <x:v>Loan allowance for credit losses</x:v>
      </x:c>
      <x:c r="R3342" s="2" t="str">
        <x:v>highlighted/USB_0000036104-26-000044_usb-20260630.htm</x:v>
      </x:c>
      <x:c r="S3342" s="2" t="str"/>
      <x:c r="T3342" s="2" t="str"/>
    </x:row>
    <x:row r="3343" ht="24" customHeight="1">
      <x:c r="C3343" s="2" t="str">
        <x:v>Historical Inputs!F3343</x:v>
      </x:c>
      <x:c r="D3343" s="2" t="str">
        <x:v>USB</x:v>
      </x:c>
      <x:c r="E3343" s="2" t="str">
        <x:v>FY2025</x:v>
      </x:c>
      <x:c r="F3343" s="2" t="str">
        <x:v>nonaccrual</x:v>
      </x:c>
      <x:c r="G3343" s="2" t="str">
        <x:v>n.a.</x:v>
      </x:c>
      <x:c r="H3343" s="2" t="str">
        <x:v>USDm</x:v>
      </x:c>
      <x:c r="I3343" s="2" t="str">
        <x:v>2025-12-31</x:v>
      </x:c>
      <x:c r="J3343" s="2" t="str"/>
      <x:c r="K3343" s="2" t="str"/>
      <x:c r="L3343" s="2" t="str"/>
      <x:c r="M3343" s="2" t="str"/>
      <x:c r="N3343" s="2" t="str"/>
      <x:c r="O3343" s="2" t="str"/>
      <x:c r="P3343" s="2" t="str">
        <x:v>Not reported / unavailable</x:v>
      </x:c>
      <x:c r="Q3343" s="2" t="str">
        <x:v>Nonaccrual</x:v>
      </x:c>
      <x:c r="R3343" s="2" t="str"/>
      <x:c r="S3343" s="2" t="str"/>
      <x:c r="T3343" s="2" t="str"/>
    </x:row>
    <x:row r="3344" ht="24" customHeight="1">
      <x:c r="C3344" s="2" t="str">
        <x:v>Historical Inputs!F3344</x:v>
      </x:c>
      <x:c r="D3344" s="2" t="str">
        <x:v>USB</x:v>
      </x:c>
      <x:c r="E3344" s="2" t="str">
        <x:v>FY2025</x:v>
      </x:c>
      <x:c r="F3344" s="2" t="str">
        <x:v>cash</x:v>
      </x:c>
      <x:c r="G3344" s="2" t="str">
        <x:v>n.a.</x:v>
      </x:c>
      <x:c r="H3344" s="2" t="str">
        <x:v>USDm</x:v>
      </x:c>
      <x:c r="I3344" s="2" t="str">
        <x:v>2025-12-31</x:v>
      </x:c>
      <x:c r="J3344" s="2" t="str"/>
      <x:c r="K3344" s="2" t="str"/>
      <x:c r="L3344" s="2" t="str"/>
      <x:c r="M3344" s="2" t="str"/>
      <x:c r="N3344" s="2" t="str"/>
      <x:c r="O3344" s="2" t="str"/>
      <x:c r="P3344" s="2" t="str">
        <x:v>Not reported / unavailable</x:v>
      </x:c>
      <x:c r="Q3344" s="2" t="str">
        <x:v>Cash</x:v>
      </x:c>
      <x:c r="R3344" s="2" t="str"/>
      <x:c r="S3344" s="2" t="str"/>
      <x:c r="T3344" s="2" t="str"/>
    </x:row>
    <x:row r="3345" ht="24" customHeight="1">
      <x:c r="C3345" s="2" t="str">
        <x:v>Historical Inputs!F3345</x:v>
      </x:c>
      <x:c r="D3345" s="2" t="str">
        <x:v>USB</x:v>
      </x:c>
      <x:c r="E3345" s="2" t="str">
        <x:v>FY2025</x:v>
      </x:c>
      <x:c r="F3345" s="2" t="str">
        <x:v>aoci</x:v>
      </x:c>
      <x:c r="G3345" s="2" t="n">
        <x:v>-6987</x:v>
      </x:c>
      <x:c r="H3345" s="2" t="str">
        <x:v>USD</x:v>
      </x:c>
      <x:c r="I3345" s="2" t="str">
        <x:v>2025-12-31</x:v>
      </x:c>
      <x:c r="J3345" s="2" t="str">
        <x:v>2026-08-06</x:v>
      </x:c>
      <x:c r="K3345" s="2" t="str">
        <x:v>0000036104-26-000044</x:v>
      </x:c>
      <x:c r="L3345" s="2" t="str">
        <x:v>data/raw/filings/USB_0000036104-26-000044_usb-20260630.htm</x:v>
      </x:c>
      <x:c r="M3345" s="2" t="str">
        <x:v>https://www.sec.gov/Archives/edgar/data/36104/000003610426000044/usb-20260630.htm</x:v>
      </x:c>
      <x:c r="N3345" s="2" t="str">
        <x:v>f-137</x:v>
      </x:c>
      <x:c r="O3345" s="2" t="str"/>
      <x:c r="P3345" s="2" t="str">
        <x:v>Exact XBRL anchor</x:v>
      </x:c>
      <x:c r="Q3345" s="2" t="str">
        <x:v>Accumulated Other Comprehensive Income (Loss), Net of Tax</x:v>
      </x:c>
      <x:c r="R3345" s="2" t="str">
        <x:v>highlighted/USB_0000036104-26-000044_usb-20260630.htm</x:v>
      </x:c>
      <x:c r="S3345" s="2" t="str"/>
      <x:c r="T3345" s="2" t="str"/>
    </x:row>
    <x:row r="3346" ht="24" customHeight="1">
      <x:c r="C3346" s="2" t="str">
        <x:v>Historical Inputs!F3346</x:v>
      </x:c>
      <x:c r="D3346" s="2" t="str">
        <x:v>USB</x:v>
      </x:c>
      <x:c r="E3346" s="2" t="str">
        <x:v>FY2025</x:v>
      </x:c>
      <x:c r="F3346" s="2" t="str">
        <x:v>nii</x:v>
      </x:c>
      <x:c r="G3346" s="2" t="n">
        <x:v>16649</x:v>
      </x:c>
      <x:c r="H3346" s="2" t="str">
        <x:v>USD</x:v>
      </x:c>
      <x:c r="I3346" s="2" t="str">
        <x:v>2025-12-31</x:v>
      </x:c>
      <x:c r="J3346" s="2" t="str">
        <x:v>2026-02-23</x:v>
      </x:c>
      <x:c r="K3346" s="2" t="str">
        <x:v>0000036104-26-000011</x:v>
      </x:c>
      <x:c r="L3346" s="2" t="str">
        <x:v>data/raw/filings/USB_0000036104-26-000011_usb-20251231.htm</x:v>
      </x:c>
      <x:c r="M3346" s="2" t="str">
        <x:v>https://www.sec.gov/Archives/edgar/data/36104/000003610426000011/usb-20251231.htm</x:v>
      </x:c>
      <x:c r="N3346" s="2" t="str"/>
      <x:c r="O3346" s="2" t="str"/>
      <x:c r="P3346" s="2" t="str">
        <x:v>Structured source retained; exact visible anchor requires review</x:v>
      </x:c>
      <x:c r="Q3346" s="2" t="str">
        <x:v>Interest Income (Expense), Net</x:v>
      </x:c>
      <x:c r="R3346" s="2" t="str"/>
      <x:c r="S3346" s="2" t="str"/>
      <x:c r="T3346" s="2" t="str"/>
    </x:row>
    <x:row r="3347" ht="24" customHeight="1">
      <x:c r="C3347" s="2" t="str">
        <x:v>Historical Inputs!F3347</x:v>
      </x:c>
      <x:c r="D3347" s="2" t="str">
        <x:v>USB</x:v>
      </x:c>
      <x:c r="E3347" s="2" t="str">
        <x:v>FY2025</x:v>
      </x:c>
      <x:c r="F3347" s="2" t="str">
        <x:v>noninterest_income</x:v>
      </x:c>
      <x:c r="G3347" s="2" t="n">
        <x:v>11891</x:v>
      </x:c>
      <x:c r="H3347" s="2" t="str">
        <x:v>USD</x:v>
      </x:c>
      <x:c r="I3347" s="2" t="str">
        <x:v>2025-12-31</x:v>
      </x:c>
      <x:c r="J3347" s="2" t="str">
        <x:v>2026-02-23</x:v>
      </x:c>
      <x:c r="K3347" s="2" t="str">
        <x:v>0000036104-26-000011</x:v>
      </x:c>
      <x:c r="L3347" s="2" t="str">
        <x:v>data/raw/filings/USB_0000036104-26-000011_usb-20251231.htm</x:v>
      </x:c>
      <x:c r="M3347" s="2" t="str">
        <x:v>https://www.sec.gov/Archives/edgar/data/36104/000003610426000011/usb-20251231.htm</x:v>
      </x:c>
      <x:c r="N3347" s="2" t="str"/>
      <x:c r="O3347" s="2" t="str"/>
      <x:c r="P3347" s="2" t="str">
        <x:v>Structured source retained; exact visible anchor requires review</x:v>
      </x:c>
      <x:c r="Q3347" s="2" t="str">
        <x:v>Noninterest Income</x:v>
      </x:c>
      <x:c r="R3347" s="2" t="str"/>
      <x:c r="S3347" s="2" t="str"/>
      <x:c r="T3347" s="2" t="str"/>
    </x:row>
    <x:row r="3348" ht="24" customHeight="1">
      <x:c r="C3348" s="2" t="str">
        <x:v>Historical Inputs!F3348</x:v>
      </x:c>
      <x:c r="D3348" s="2" t="str">
        <x:v>USB</x:v>
      </x:c>
      <x:c r="E3348" s="2" t="str">
        <x:v>FY2025</x:v>
      </x:c>
      <x:c r="F3348" s="2" t="str">
        <x:v>revenue_reported</x:v>
      </x:c>
      <x:c r="G3348" s="2" t="n">
        <x:v>28656</x:v>
      </x:c>
      <x:c r="H3348" s="2" t="str">
        <x:v>USD</x:v>
      </x:c>
      <x:c r="I3348" s="2" t="str">
        <x:v>2025-12-31</x:v>
      </x:c>
      <x:c r="J3348" s="2" t="str">
        <x:v>2026-02-23</x:v>
      </x:c>
      <x:c r="K3348" s="2" t="str">
        <x:v>0000036104-26-000011</x:v>
      </x:c>
      <x:c r="L3348" s="2" t="str">
        <x:v>data/raw/filings/USB_0000036104-26-000011_usb-20251231.htm</x:v>
      </x:c>
      <x:c r="M3348" s="2" t="str">
        <x:v>https://www.sec.gov/Archives/edgar/data/36104/000003610426000011/usb-20251231.htm</x:v>
      </x:c>
      <x:c r="N3348" s="2" t="str"/>
      <x:c r="O3348" s="2" t="str"/>
      <x:c r="P3348" s="2" t="str">
        <x:v>Structured source retained; exact visible anchor requires review</x:v>
      </x:c>
      <x:c r="Q3348" s="2" t="str">
        <x:v>Revenues</x:v>
      </x:c>
      <x:c r="R3348" s="2" t="str"/>
      <x:c r="S3348" s="2" t="str"/>
      <x:c r="T3348" s="2" t="str"/>
    </x:row>
    <x:row r="3349" ht="24" customHeight="1">
      <x:c r="C3349" s="2" t="str">
        <x:v>Historical Inputs!F3349</x:v>
      </x:c>
      <x:c r="D3349" s="2" t="str">
        <x:v>USB</x:v>
      </x:c>
      <x:c r="E3349" s="2" t="str">
        <x:v>FY2025</x:v>
      </x:c>
      <x:c r="F3349" s="2" t="str">
        <x:v>opex</x:v>
      </x:c>
      <x:c r="G3349" s="2" t="n">
        <x:v>16837</x:v>
      </x:c>
      <x:c r="H3349" s="2" t="str">
        <x:v>USD</x:v>
      </x:c>
      <x:c r="I3349" s="2" t="str">
        <x:v>2025-12-31</x:v>
      </x:c>
      <x:c r="J3349" s="2" t="str">
        <x:v>2026-02-23</x:v>
      </x:c>
      <x:c r="K3349" s="2" t="str">
        <x:v>0000036104-26-000011</x:v>
      </x:c>
      <x:c r="L3349" s="2" t="str">
        <x:v>data/raw/filings/USB_0000036104-26-000011_usb-20251231.htm</x:v>
      </x:c>
      <x:c r="M3349" s="2" t="str">
        <x:v>https://www.sec.gov/Archives/edgar/data/36104/000003610426000011/usb-20251231.htm</x:v>
      </x:c>
      <x:c r="N3349" s="2" t="str"/>
      <x:c r="O3349" s="2" t="str"/>
      <x:c r="P3349" s="2" t="str">
        <x:v>Structured source retained; exact visible anchor requires review</x:v>
      </x:c>
      <x:c r="Q3349" s="2" t="str">
        <x:v>Noninterest Expense</x:v>
      </x:c>
      <x:c r="R3349" s="2" t="str"/>
      <x:c r="S3349" s="2" t="str"/>
      <x:c r="T3349" s="2" t="str"/>
    </x:row>
    <x:row r="3350" ht="24" customHeight="1">
      <x:c r="C3350" s="2" t="str">
        <x:v>Historical Inputs!F3350</x:v>
      </x:c>
      <x:c r="D3350" s="2" t="str">
        <x:v>USB</x:v>
      </x:c>
      <x:c r="E3350" s="2" t="str">
        <x:v>FY2025</x:v>
      </x:c>
      <x:c r="F3350" s="2" t="str">
        <x:v>provision</x:v>
      </x:c>
      <x:c r="G3350" s="2" t="n">
        <x:v>2186</x:v>
      </x:c>
      <x:c r="H3350" s="2" t="str">
        <x:v>USD</x:v>
      </x:c>
      <x:c r="I3350" s="2" t="str">
        <x:v>2025-12-31</x:v>
      </x:c>
      <x:c r="J3350" s="2" t="str">
        <x:v>2026-02-23</x:v>
      </x:c>
      <x:c r="K3350" s="2" t="str">
        <x:v>0000036104-26-000011</x:v>
      </x:c>
      <x:c r="L3350" s="2" t="str">
        <x:v>data/raw/filings/USB_0000036104-26-000011_usb-20251231.htm</x:v>
      </x:c>
      <x:c r="M3350" s="2" t="str">
        <x:v>https://www.sec.gov/Archives/edgar/data/36104/000003610426000011/usb-20251231.htm</x:v>
      </x:c>
      <x:c r="N3350" s="2" t="str"/>
      <x:c r="O3350" s="2" t="str"/>
      <x:c r="P3350" s="2" t="str">
        <x:v>Structured source retained; exact visible anchor requires review</x:v>
      </x:c>
      <x:c r="Q3350" s="2" t="str">
        <x:v>Provision for Loan, Lease, and Other Losses</x:v>
      </x:c>
      <x:c r="R3350" s="2" t="str"/>
      <x:c r="S3350" s="2" t="str"/>
      <x:c r="T3350" s="2" t="str"/>
    </x:row>
    <x:row r="3351" ht="24" customHeight="1">
      <x:c r="C3351" s="2" t="str">
        <x:v>Historical Inputs!F3351</x:v>
      </x:c>
      <x:c r="D3351" s="2" t="str">
        <x:v>USB</x:v>
      </x:c>
      <x:c r="E3351" s="2" t="str">
        <x:v>FY2025</x:v>
      </x:c>
      <x:c r="F3351" s="2" t="str">
        <x:v>pretax</x:v>
      </x:c>
      <x:c r="G3351" s="2" t="n">
        <x:v>9517</x:v>
      </x:c>
      <x:c r="H3351" s="2" t="str">
        <x:v>USD</x:v>
      </x:c>
      <x:c r="I3351" s="2" t="str">
        <x:v>2025-12-31</x:v>
      </x:c>
      <x:c r="J3351" s="2" t="str">
        <x:v>2026-02-23</x:v>
      </x:c>
      <x:c r="K3351" s="2" t="str">
        <x:v>0000036104-26-000011</x:v>
      </x:c>
      <x:c r="L3351" s="2" t="str">
        <x:v>data/raw/filings/USB_0000036104-26-000011_usb-20251231.htm</x:v>
      </x:c>
      <x:c r="M3351" s="2" t="str">
        <x:v>https://www.sec.gov/Archives/edgar/data/36104/000003610426000011/usb-20251231.htm</x:v>
      </x:c>
      <x:c r="N3351" s="2" t="str"/>
      <x:c r="O3351" s="2" t="str"/>
      <x:c r="P3351" s="2" t="str">
        <x:v>Structured source retained; exact visible anchor requires review</x:v>
      </x:c>
      <x:c r="Q3351" s="2" t="str">
        <x:v>Income (Loss) from Continuing Operations before Income Taxes, Noncontrolling Interest</x:v>
      </x:c>
      <x:c r="R3351" s="2" t="str"/>
      <x:c r="S3351" s="2" t="str"/>
      <x:c r="T3351" s="2" t="str"/>
    </x:row>
    <x:row r="3352" ht="24" customHeight="1">
      <x:c r="C3352" s="2" t="str">
        <x:v>Historical Inputs!F3352</x:v>
      </x:c>
      <x:c r="D3352" s="2" t="str">
        <x:v>USB</x:v>
      </x:c>
      <x:c r="E3352" s="2" t="str">
        <x:v>FY2025</x:v>
      </x:c>
      <x:c r="F3352" s="2" t="str">
        <x:v>tax</x:v>
      </x:c>
      <x:c r="G3352" s="2" t="n">
        <x:v>1921</x:v>
      </x:c>
      <x:c r="H3352" s="2" t="str">
        <x:v>USD</x:v>
      </x:c>
      <x:c r="I3352" s="2" t="str">
        <x:v>2025-12-31</x:v>
      </x:c>
      <x:c r="J3352" s="2" t="str">
        <x:v>2026-02-23</x:v>
      </x:c>
      <x:c r="K3352" s="2" t="str">
        <x:v>0000036104-26-000011</x:v>
      </x:c>
      <x:c r="L3352" s="2" t="str">
        <x:v>data/raw/filings/USB_0000036104-26-000011_usb-20251231.htm</x:v>
      </x:c>
      <x:c r="M3352" s="2" t="str">
        <x:v>https://www.sec.gov/Archives/edgar/data/36104/000003610426000011/usb-20251231.htm</x:v>
      </x:c>
      <x:c r="N3352" s="2" t="str"/>
      <x:c r="O3352" s="2" t="str"/>
      <x:c r="P3352" s="2" t="str">
        <x:v>Structured source retained; exact visible anchor requires review</x:v>
      </x:c>
      <x:c r="Q3352" s="2" t="str">
        <x:v>Income Tax Expense (Benefit)</x:v>
      </x:c>
      <x:c r="R3352" s="2" t="str"/>
      <x:c r="S3352" s="2" t="str"/>
      <x:c r="T3352" s="2" t="str"/>
    </x:row>
    <x:row r="3353" ht="24" customHeight="1">
      <x:c r="C3353" s="2" t="str">
        <x:v>Historical Inputs!F3353</x:v>
      </x:c>
      <x:c r="D3353" s="2" t="str">
        <x:v>USB</x:v>
      </x:c>
      <x:c r="E3353" s="2" t="str">
        <x:v>FY2025</x:v>
      </x:c>
      <x:c r="F3353" s="2" t="str">
        <x:v>net_income</x:v>
      </x:c>
      <x:c r="G3353" s="2" t="n">
        <x:v>7570</x:v>
      </x:c>
      <x:c r="H3353" s="2" t="str">
        <x:v>USD</x:v>
      </x:c>
      <x:c r="I3353" s="2" t="str">
        <x:v>2025-12-31</x:v>
      </x:c>
      <x:c r="J3353" s="2" t="str">
        <x:v>2026-02-23</x:v>
      </x:c>
      <x:c r="K3353" s="2" t="str">
        <x:v>0000036104-26-000011</x:v>
      </x:c>
      <x:c r="L3353" s="2" t="str">
        <x:v>data/raw/filings/USB_0000036104-26-000011_usb-20251231.htm</x:v>
      </x:c>
      <x:c r="M3353" s="2" t="str">
        <x:v>https://www.sec.gov/Archives/edgar/data/36104/000003610426000011/usb-20251231.htm</x:v>
      </x:c>
      <x:c r="N3353" s="2" t="str"/>
      <x:c r="O3353" s="2" t="str"/>
      <x:c r="P3353" s="2" t="str">
        <x:v>Structured source retained; exact visible anchor requires review</x:v>
      </x:c>
      <x:c r="Q3353" s="2" t="str">
        <x:v>Net Income (Loss) Attributable to Parent</x:v>
      </x:c>
      <x:c r="R3353" s="2" t="str"/>
      <x:c r="S3353" s="2" t="str"/>
      <x:c r="T3353" s="2" t="str"/>
    </x:row>
    <x:row r="3354" ht="24" customHeight="1">
      <x:c r="C3354" s="2" t="str">
        <x:v>Historical Inputs!F3354</x:v>
      </x:c>
      <x:c r="D3354" s="2" t="str">
        <x:v>USB</x:v>
      </x:c>
      <x:c r="E3354" s="2" t="str">
        <x:v>FY2025</x:v>
      </x:c>
      <x:c r="F3354" s="2" t="str">
        <x:v>common_income</x:v>
      </x:c>
      <x:c r="G3354" s="2" t="n">
        <x:v>7194</x:v>
      </x:c>
      <x:c r="H3354" s="2" t="str">
        <x:v>USD</x:v>
      </x:c>
      <x:c r="I3354" s="2" t="str">
        <x:v>2025-12-31</x:v>
      </x:c>
      <x:c r="J3354" s="2" t="str">
        <x:v>2026-02-23</x:v>
      </x:c>
      <x:c r="K3354" s="2" t="str">
        <x:v>0000036104-26-000011</x:v>
      </x:c>
      <x:c r="L3354" s="2" t="str">
        <x:v>data/raw/filings/USB_0000036104-26-000011_usb-20251231.htm</x:v>
      </x:c>
      <x:c r="M3354" s="2" t="str">
        <x:v>https://www.sec.gov/Archives/edgar/data/36104/000003610426000011/usb-20251231.htm</x:v>
      </x:c>
      <x:c r="N3354" s="2" t="str"/>
      <x:c r="O3354" s="2" t="str"/>
      <x:c r="P3354" s="2" t="str">
        <x:v>Structured source retained; exact visible anchor requires review</x:v>
      </x:c>
      <x:c r="Q3354" s="2" t="str">
        <x:v>Net Income (Loss) Available to Common Stockholders, Basic</x:v>
      </x:c>
      <x:c r="R3354" s="2" t="str"/>
      <x:c r="S3354" s="2" t="str"/>
      <x:c r="T3354" s="2" t="str"/>
    </x:row>
    <x:row r="3355" ht="24" customHeight="1">
      <x:c r="C3355" s="2" t="str">
        <x:v>Historical Inputs!F3355</x:v>
      </x:c>
      <x:c r="D3355" s="2" t="str">
        <x:v>USB</x:v>
      </x:c>
      <x:c r="E3355" s="2" t="str">
        <x:v>FY2025</x:v>
      </x:c>
      <x:c r="F3355" s="2" t="str">
        <x:v>preferred_div</x:v>
      </x:c>
      <x:c r="G3355" s="2" t="n">
        <x:v>329</x:v>
      </x:c>
      <x:c r="H3355" s="2" t="str">
        <x:v>USD</x:v>
      </x:c>
      <x:c r="I3355" s="2" t="str">
        <x:v>2025-12-31</x:v>
      </x:c>
      <x:c r="J3355" s="2" t="str">
        <x:v>2026-02-23</x:v>
      </x:c>
      <x:c r="K3355" s="2" t="str">
        <x:v>0000036104-26-000011</x:v>
      </x:c>
      <x:c r="L3355" s="2" t="str">
        <x:v>data/raw/filings/USB_0000036104-26-000011_usb-20251231.htm</x:v>
      </x:c>
      <x:c r="M3355" s="2" t="str">
        <x:v>https://www.sec.gov/Archives/edgar/data/36104/000003610426000011/usb-20251231.htm</x:v>
      </x:c>
      <x:c r="N3355" s="2" t="str"/>
      <x:c r="O3355" s="2" t="str"/>
      <x:c r="P3355" s="2" t="str">
        <x:v>Structured source retained; exact visible anchor requires review</x:v>
      </x:c>
      <x:c r="Q3355" s="2" t="str">
        <x:v>Dividends, Preferred Stock</x:v>
      </x:c>
      <x:c r="R3355" s="2" t="str"/>
      <x:c r="S3355" s="2" t="str"/>
      <x:c r="T3355" s="2" t="str"/>
    </x:row>
    <x:row r="3356" ht="24" customHeight="1">
      <x:c r="C3356" s="2" t="str">
        <x:v>Historical Inputs!F3356</x:v>
      </x:c>
      <x:c r="D3356" s="2" t="str">
        <x:v>USB</x:v>
      </x:c>
      <x:c r="E3356" s="2" t="str">
        <x:v>FY2025</x:v>
      </x:c>
      <x:c r="F3356" s="2" t="str">
        <x:v>eps</x:v>
      </x:c>
      <x:c r="G3356" s="2" t="n">
        <x:v>4.62</x:v>
      </x:c>
      <x:c r="H3356" s="2" t="str">
        <x:v>USD/shares</x:v>
      </x:c>
      <x:c r="I3356" s="2" t="str">
        <x:v>2025-12-31</x:v>
      </x:c>
      <x:c r="J3356" s="2" t="str">
        <x:v>2026-02-23</x:v>
      </x:c>
      <x:c r="K3356" s="2" t="str">
        <x:v>0000036104-26-000011</x:v>
      </x:c>
      <x:c r="L3356" s="2" t="str">
        <x:v>data/raw/filings/USB_0000036104-26-000011_usb-20251231.htm</x:v>
      </x:c>
      <x:c r="M3356" s="2" t="str">
        <x:v>https://www.sec.gov/Archives/edgar/data/36104/000003610426000011/usb-20251231.htm</x:v>
      </x:c>
      <x:c r="N3356" s="2" t="str"/>
      <x:c r="O3356" s="2" t="str"/>
      <x:c r="P3356" s="2" t="str">
        <x:v>Structured source retained; exact visible anchor requires review</x:v>
      </x:c>
      <x:c r="Q3356" s="2" t="str">
        <x:v>Earnings Per Share, Diluted</x:v>
      </x:c>
      <x:c r="R3356" s="2" t="str"/>
      <x:c r="S3356" s="2" t="str"/>
      <x:c r="T3356" s="2" t="str"/>
    </x:row>
    <x:row r="3357" ht="24" customHeight="1">
      <x:c r="C3357" s="2" t="str">
        <x:v>Historical Inputs!F3357</x:v>
      </x:c>
      <x:c r="D3357" s="2" t="str">
        <x:v>USB</x:v>
      </x:c>
      <x:c r="E3357" s="2" t="str">
        <x:v>FY2025</x:v>
      </x:c>
      <x:c r="F3357" s="2" t="str">
        <x:v>shares_diluted</x:v>
      </x:c>
      <x:c r="G3357" s="2" t="n">
        <x:v>1558</x:v>
      </x:c>
      <x:c r="H3357" s="2" t="str">
        <x:v>shares</x:v>
      </x:c>
      <x:c r="I3357" s="2" t="str">
        <x:v>2025-12-31</x:v>
      </x:c>
      <x:c r="J3357" s="2" t="str">
        <x:v>2026-02-23</x:v>
      </x:c>
      <x:c r="K3357" s="2" t="str">
        <x:v>0000036104-26-000011</x:v>
      </x:c>
      <x:c r="L3357" s="2" t="str">
        <x:v>data/raw/filings/USB_0000036104-26-000011_usb-20251231.htm</x:v>
      </x:c>
      <x:c r="M3357" s="2" t="str">
        <x:v>https://www.sec.gov/Archives/edgar/data/36104/000003610426000011/usb-20251231.htm</x:v>
      </x:c>
      <x:c r="N3357" s="2" t="str"/>
      <x:c r="O3357" s="2" t="str"/>
      <x:c r="P3357" s="2" t="str">
        <x:v>Structured source retained; exact visible anchor requires review</x:v>
      </x:c>
      <x:c r="Q3357" s="2" t="str">
        <x:v>Weighted Average Number of Shares Outstanding, Diluted</x:v>
      </x:c>
      <x:c r="R3357" s="2" t="str"/>
      <x:c r="S3357" s="2" t="str"/>
      <x:c r="T3357" s="2" t="str"/>
    </x:row>
    <x:row r="3358" ht="24" customHeight="1">
      <x:c r="C3358" s="2" t="str">
        <x:v>Historical Inputs!F3358</x:v>
      </x:c>
      <x:c r="D3358" s="2" t="str">
        <x:v>USB</x:v>
      </x:c>
      <x:c r="E3358" s="2" t="str">
        <x:v>FY2025</x:v>
      </x:c>
      <x:c r="F3358" s="2" t="str">
        <x:v>dps</x:v>
      </x:c>
      <x:c r="G3358" s="2" t="n">
        <x:v>2.04</x:v>
      </x:c>
      <x:c r="H3358" s="2" t="str">
        <x:v>USD/shares</x:v>
      </x:c>
      <x:c r="I3358" s="2" t="str">
        <x:v>2025-12-31</x:v>
      </x:c>
      <x:c r="J3358" s="2" t="str">
        <x:v>2026-02-23</x:v>
      </x:c>
      <x:c r="K3358" s="2" t="str">
        <x:v>0000036104-26-000011</x:v>
      </x:c>
      <x:c r="L3358" s="2" t="str">
        <x:v>data/raw/filings/USB_0000036104-26-000011_usb-20251231.htm</x:v>
      </x:c>
      <x:c r="M3358" s="2" t="str">
        <x:v>https://www.sec.gov/Archives/edgar/data/36104/000003610426000011/usb-20251231.htm</x:v>
      </x:c>
      <x:c r="N3358" s="2" t="str"/>
      <x:c r="O3358" s="2" t="str"/>
      <x:c r="P3358" s="2" t="str">
        <x:v>Structured source retained; exact visible anchor requires review</x:v>
      </x:c>
      <x:c r="Q3358" s="2" t="str">
        <x:v>Common Stock, Dividends, Per Share, Declared</x:v>
      </x:c>
      <x:c r="R3358" s="2" t="str"/>
      <x:c r="S3358" s="2" t="str"/>
      <x:c r="T3358" s="2" t="str"/>
    </x:row>
    <x:row r="3359" ht="24" customHeight="1">
      <x:c r="C3359" s="2" t="str">
        <x:v>Historical Inputs!F3359</x:v>
      </x:c>
      <x:c r="D3359" s="2" t="str">
        <x:v>USB</x:v>
      </x:c>
      <x:c r="E3359" s="2" t="str">
        <x:v>FY2025</x:v>
      </x:c>
      <x:c r="F3359" s="2" t="str">
        <x:v>dividends</x:v>
      </x:c>
      <x:c r="G3359" s="2" t="n">
        <x:v>3168</x:v>
      </x:c>
      <x:c r="H3359" s="2" t="str">
        <x:v>USD</x:v>
      </x:c>
      <x:c r="I3359" s="2" t="str">
        <x:v>2025-12-31</x:v>
      </x:c>
      <x:c r="J3359" s="2" t="str">
        <x:v>2026-02-23</x:v>
      </x:c>
      <x:c r="K3359" s="2" t="str">
        <x:v>0000036104-26-000011</x:v>
      </x:c>
      <x:c r="L3359" s="2" t="str">
        <x:v>data/raw/filings/USB_0000036104-26-000011_usb-20251231.htm</x:v>
      </x:c>
      <x:c r="M3359" s="2" t="str">
        <x:v>https://www.sec.gov/Archives/edgar/data/36104/000003610426000011/usb-20251231.htm</x:v>
      </x:c>
      <x:c r="N3359" s="2" t="str"/>
      <x:c r="O3359" s="2" t="str"/>
      <x:c r="P3359" s="2" t="str">
        <x:v>Structured source retained; exact visible anchor requires review</x:v>
      </x:c>
      <x:c r="Q3359" s="2" t="str">
        <x:v>Payments of Ordinary Dividends, Common Stock</x:v>
      </x:c>
      <x:c r="R3359" s="2" t="str"/>
      <x:c r="S3359" s="2" t="str"/>
      <x:c r="T3359" s="2" t="str"/>
    </x:row>
    <x:row r="3360" ht="24" customHeight="1">
      <x:c r="C3360" s="2" t="str">
        <x:v>Historical Inputs!F3360</x:v>
      </x:c>
      <x:c r="D3360" s="2" t="str">
        <x:v>USB</x:v>
      </x:c>
      <x:c r="E3360" s="2" t="str">
        <x:v>FY2025</x:v>
      </x:c>
      <x:c r="F3360" s="2" t="str">
        <x:v>buybacks</x:v>
      </x:c>
      <x:c r="G3360" s="2" t="n">
        <x:v>489</x:v>
      </x:c>
      <x:c r="H3360" s="2" t="str">
        <x:v>USD</x:v>
      </x:c>
      <x:c r="I3360" s="2" t="str">
        <x:v>2025-12-31</x:v>
      </x:c>
      <x:c r="J3360" s="2" t="str">
        <x:v>2026-02-23</x:v>
      </x:c>
      <x:c r="K3360" s="2" t="str">
        <x:v>0000036104-26-000011</x:v>
      </x:c>
      <x:c r="L3360" s="2" t="str">
        <x:v>data/raw/filings/USB_0000036104-26-000011_usb-20251231.htm</x:v>
      </x:c>
      <x:c r="M3360" s="2" t="str">
        <x:v>https://www.sec.gov/Archives/edgar/data/36104/000003610426000011/usb-20251231.htm</x:v>
      </x:c>
      <x:c r="N3360" s="2" t="str"/>
      <x:c r="O3360" s="2" t="str"/>
      <x:c r="P3360" s="2" t="str">
        <x:v>Structured source retained; exact visible anchor requires review</x:v>
      </x:c>
      <x:c r="Q3360" s="2" t="str">
        <x:v>Payments for Repurchase of Common Stock</x:v>
      </x:c>
      <x:c r="R3360" s="2" t="str"/>
      <x:c r="S3360" s="2" t="str"/>
      <x:c r="T3360" s="2" t="str"/>
    </x:row>
    <x:row r="3361" ht="24" customHeight="1">
      <x:c r="C3361" s="2" t="str">
        <x:v>Historical Inputs!F3361</x:v>
      </x:c>
      <x:c r="D3361" s="2" t="str">
        <x:v>USB</x:v>
      </x:c>
      <x:c r="E3361" s="2" t="str">
        <x:v>FY2025</x:v>
      </x:c>
      <x:c r="F3361" s="2" t="str">
        <x:v>chargeoffs</x:v>
      </x:c>
      <x:c r="G3361" s="2" t="str">
        <x:v>n.a.</x:v>
      </x:c>
      <x:c r="H3361" s="2" t="str">
        <x:v>USDm</x:v>
      </x:c>
      <x:c r="I3361" s="2" t="str">
        <x:v>2025-12-31</x:v>
      </x:c>
      <x:c r="J3361" s="2" t="str"/>
      <x:c r="K3361" s="2" t="str"/>
      <x:c r="L3361" s="2" t="str"/>
      <x:c r="M3361" s="2" t="str"/>
      <x:c r="N3361" s="2" t="str"/>
      <x:c r="O3361" s="2" t="str"/>
      <x:c r="P3361" s="2" t="str">
        <x:v>Not reported / unavailable</x:v>
      </x:c>
      <x:c r="Q3361" s="2" t="str">
        <x:v>Gross loan charge-offs</x:v>
      </x:c>
      <x:c r="R3361" s="2" t="str"/>
      <x:c r="S3361" s="2" t="str"/>
      <x:c r="T3361" s="2" t="str"/>
    </x:row>
    <x:row r="3362" ht="24" customHeight="1">
      <x:c r="C3362" s="2" t="str">
        <x:v>Historical Inputs!F3362</x:v>
      </x:c>
      <x:c r="D3362" s="2" t="str">
        <x:v>USB</x:v>
      </x:c>
      <x:c r="E3362" s="2" t="str">
        <x:v>FY2025</x:v>
      </x:c>
      <x:c r="F3362" s="2" t="str">
        <x:v>recoveries</x:v>
      </x:c>
      <x:c r="G3362" s="2" t="str">
        <x:v>n.a.</x:v>
      </x:c>
      <x:c r="H3362" s="2" t="str">
        <x:v>USDm</x:v>
      </x:c>
      <x:c r="I3362" s="2" t="str">
        <x:v>2025-12-31</x:v>
      </x:c>
      <x:c r="J3362" s="2" t="str"/>
      <x:c r="K3362" s="2" t="str"/>
      <x:c r="L3362" s="2" t="str"/>
      <x:c r="M3362" s="2" t="str"/>
      <x:c r="N3362" s="2" t="str"/>
      <x:c r="O3362" s="2" t="str"/>
      <x:c r="P3362" s="2" t="str">
        <x:v>Not reported / unavailable</x:v>
      </x:c>
      <x:c r="Q3362" s="2" t="str">
        <x:v>Loan recoveries</x:v>
      </x:c>
      <x:c r="R3362" s="2" t="str"/>
      <x:c r="S3362" s="2" t="str"/>
      <x:c r="T3362" s="2" t="str"/>
    </x:row>
    <x:row r="3363" ht="24" customHeight="1">
      <x:c r="C3363" s="2" t="str">
        <x:v>Historical Inputs!F3363</x:v>
      </x:c>
      <x:c r="D3363" s="2" t="str">
        <x:v>USB</x:v>
      </x:c>
      <x:c r="E3363" s="2" t="str">
        <x:v>FY2025</x:v>
      </x:c>
      <x:c r="F3363" s="2" t="str">
        <x:v>rwa</x:v>
      </x:c>
      <x:c r="G3363" s="2" t="str">
        <x:v>n.a.</x:v>
      </x:c>
      <x:c r="H3363" s="2" t="str">
        <x:v>USDm</x:v>
      </x:c>
      <x:c r="I3363" s="2" t="str">
        <x:v>2025-12-31</x:v>
      </x:c>
      <x:c r="J3363" s="2" t="str"/>
      <x:c r="K3363" s="2" t="str"/>
      <x:c r="L3363" s="2" t="str"/>
      <x:c r="M3363" s="2" t="str"/>
      <x:c r="N3363" s="2" t="str"/>
      <x:c r="O3363" s="2" t="str"/>
      <x:c r="P3363" s="2" t="str">
        <x:v>Not reported / unavailable</x:v>
      </x:c>
      <x:c r="Q3363" s="2" t="str">
        <x:v>Risk-weighted assets</x:v>
      </x:c>
      <x:c r="R3363" s="2" t="str"/>
      <x:c r="S3363" s="2" t="str"/>
      <x:c r="T3363" s="2" t="str"/>
    </x:row>
    <x:row r="3364" ht="24" customHeight="1">
      <x:c r="C3364" s="2" t="str">
        <x:v>Historical Inputs!F3364</x:v>
      </x:c>
      <x:c r="D3364" s="2" t="str">
        <x:v>USB</x:v>
      </x:c>
      <x:c r="E3364" s="2" t="str">
        <x:v>FY2025</x:v>
      </x:c>
      <x:c r="F3364" s="2" t="str">
        <x:v>cet1_reported</x:v>
      </x:c>
      <x:c r="G3364" s="2" t="str">
        <x:v>n.a.</x:v>
      </x:c>
      <x:c r="H3364" s="2" t="str">
        <x:v>%</x:v>
      </x:c>
      <x:c r="I3364" s="2" t="str">
        <x:v>2025-12-31</x:v>
      </x:c>
      <x:c r="J3364" s="2" t="str"/>
      <x:c r="K3364" s="2" t="str"/>
      <x:c r="L3364" s="2" t="str"/>
      <x:c r="M3364" s="2" t="str"/>
      <x:c r="N3364" s="2" t="str"/>
      <x:c r="O3364" s="2" t="str"/>
      <x:c r="P3364" s="2" t="str">
        <x:v>Not reported / unavailable</x:v>
      </x:c>
      <x:c r="Q3364" s="2" t="str">
        <x:v>Actual standardized CET1 ratio</x:v>
      </x:c>
      <x:c r="R3364" s="2" t="str"/>
      <x:c r="S3364" s="2" t="str"/>
      <x:c r="T3364" s="2" t="str"/>
    </x:row>
    <x:row r="3365" ht="24" customHeight="1">
      <x:c r="C3365" s="2" t="str">
        <x:v>Historical Inputs!F3365</x:v>
      </x:c>
      <x:c r="D3365" s="2" t="str">
        <x:v>USB</x:v>
      </x:c>
      <x:c r="E3365" s="2" t="str">
        <x:v>FY2025</x:v>
      </x:c>
      <x:c r="F3365" s="2" t="str">
        <x:v>nim_reported</x:v>
      </x:c>
      <x:c r="G3365" s="2" t="str">
        <x:v>n.a.</x:v>
      </x:c>
      <x:c r="H3365" s="2" t="str">
        <x:v>%</x:v>
      </x:c>
      <x:c r="I3365" s="2" t="str">
        <x:v>2025-12-31</x:v>
      </x:c>
      <x:c r="J3365" s="2" t="str"/>
      <x:c r="K3365" s="2" t="str"/>
      <x:c r="L3365" s="2" t="str"/>
      <x:c r="M3365" s="2" t="str"/>
      <x:c r="N3365" s="2" t="str"/>
      <x:c r="O3365" s="2" t="str"/>
      <x:c r="P3365" s="2" t="str">
        <x:v>Not reported / unavailable</x:v>
      </x:c>
      <x:c r="Q3365" s="2" t="str">
        <x:v>Issuer reported net interest margin</x:v>
      </x:c>
      <x:c r="R3365" s="2" t="str"/>
      <x:c r="S3365" s="2" t="str"/>
      <x:c r="T3365" s="2" t="str"/>
    </x:row>
    <x:row r="3366" ht="24" customHeight="1">
      <x:c r="C3366" s="2" t="str">
        <x:v>Historical Inputs!F3366</x:v>
      </x:c>
      <x:c r="D3366" s="2" t="str">
        <x:v>USB</x:v>
      </x:c>
      <x:c r="E3366" s="2" t="str">
        <x:v>FY2025</x:v>
      </x:c>
      <x:c r="F3366" s="2" t="str">
        <x:v>bvps_reported</x:v>
      </x:c>
      <x:c r="G3366" s="2" t="str">
        <x:v>n.a.</x:v>
      </x:c>
      <x:c r="H3366" s="2" t="str">
        <x:v>USD/share</x:v>
      </x:c>
      <x:c r="I3366" s="2" t="str">
        <x:v>2025-12-31</x:v>
      </x:c>
      <x:c r="J3366" s="2" t="str"/>
      <x:c r="K3366" s="2" t="str"/>
      <x:c r="L3366" s="2" t="str"/>
      <x:c r="M3366" s="2" t="str"/>
      <x:c r="N3366" s="2" t="str"/>
      <x:c r="O3366" s="2" t="str"/>
      <x:c r="P3366" s="2" t="str">
        <x:v>Not reported / unavailable</x:v>
      </x:c>
      <x:c r="Q3366" s="2" t="str">
        <x:v>Reported common book value per share</x:v>
      </x:c>
      <x:c r="R3366" s="2" t="str"/>
      <x:c r="S3366" s="2" t="str"/>
      <x:c r="T3366" s="2" t="str"/>
    </x:row>
    <x:row r="3367" ht="24" customHeight="1">
      <x:c r="C3367" s="2" t="str">
        <x:v>Historical Inputs!F3367</x:v>
      </x:c>
      <x:c r="D3367" s="2" t="str">
        <x:v>USB</x:v>
      </x:c>
      <x:c r="E3367" s="2" t="str">
        <x:v>FY2025</x:v>
      </x:c>
      <x:c r="F3367" s="2" t="str">
        <x:v>tbvps_reported</x:v>
      </x:c>
      <x:c r="G3367" s="2" t="str">
        <x:v>n.a.</x:v>
      </x:c>
      <x:c r="H3367" s="2" t="str">
        <x:v>USD/share</x:v>
      </x:c>
      <x:c r="I3367" s="2" t="str">
        <x:v>2025-12-31</x:v>
      </x:c>
      <x:c r="J3367" s="2" t="str"/>
      <x:c r="K3367" s="2" t="str"/>
      <x:c r="L3367" s="2" t="str"/>
      <x:c r="M3367" s="2" t="str"/>
      <x:c r="N3367" s="2" t="str"/>
      <x:c r="O3367" s="2" t="str"/>
      <x:c r="P3367" s="2" t="str">
        <x:v>Not reported / unavailable</x:v>
      </x:c>
      <x:c r="Q3367" s="2" t="str">
        <x:v>Reported tangible book value per share</x:v>
      </x:c>
      <x:c r="R3367" s="2" t="str"/>
      <x:c r="S3367" s="2" t="str"/>
      <x:c r="T3367" s="2" t="str"/>
    </x:row>
    <x:row r="3368" ht="24" customHeight="1">
      <x:c r="C3368" s="2" t="str">
        <x:v>Historical Inputs!F3368</x:v>
      </x:c>
      <x:c r="D3368" s="2" t="str">
        <x:v>USB</x:v>
      </x:c>
      <x:c r="E3368" s="2" t="str">
        <x:v>FY2025</x:v>
      </x:c>
      <x:c r="F3368" s="2" t="str">
        <x:v>tce_reported</x:v>
      </x:c>
      <x:c r="G3368" s="2" t="str">
        <x:v>n.a.</x:v>
      </x:c>
      <x:c r="H3368" s="2" t="str">
        <x:v>USDm</x:v>
      </x:c>
      <x:c r="I3368" s="2" t="str">
        <x:v>2025-12-31</x:v>
      </x:c>
      <x:c r="J3368" s="2" t="str"/>
      <x:c r="K3368" s="2" t="str"/>
      <x:c r="L3368" s="2" t="str"/>
      <x:c r="M3368" s="2" t="str"/>
      <x:c r="N3368" s="2" t="str"/>
      <x:c r="O3368" s="2" t="str"/>
      <x:c r="P3368" s="2" t="str">
        <x:v>Not reported / unavailable</x:v>
      </x:c>
      <x:c r="Q3368" s="2" t="str">
        <x:v>Reported tangible common equity</x:v>
      </x:c>
      <x:c r="R3368" s="2" t="str"/>
      <x:c r="S3368" s="2" t="str"/>
      <x:c r="T3368" s="2" t="str"/>
    </x:row>
    <x:row r="3369" ht="24" customHeight="1">
      <x:c r="C3369" s="2" t="str">
        <x:v>Historical Inputs!F3369</x:v>
      </x:c>
      <x:c r="D3369" s="2" t="str">
        <x:v>USB</x:v>
      </x:c>
      <x:c r="E3369" s="2" t="str">
        <x:v>H1 2025</x:v>
      </x:c>
      <x:c r="F3369" s="2" t="str">
        <x:v>assets</x:v>
      </x:c>
      <x:c r="G3369" s="2" t="n">
        <x:v>686370</x:v>
      </x:c>
      <x:c r="H3369" s="2" t="str">
        <x:v>USD</x:v>
      </x:c>
      <x:c r="I3369" s="2" t="str">
        <x:v>2025-06-30</x:v>
      </x:c>
      <x:c r="J3369" s="2" t="str">
        <x:v>2025-08-07</x:v>
      </x:c>
      <x:c r="K3369" s="2" t="str">
        <x:v>0000036104-25-000055</x:v>
      </x:c>
      <x:c r="L3369" s="2" t="str">
        <x:v>data/raw/filings/USB_0000036104-25-000055_usb-20250630.htm</x:v>
      </x:c>
      <x:c r="M3369" s="2" t="str">
        <x:v>https://www.sec.gov/Archives/edgar/data/36104/000003610425000055/usb-20250630.htm</x:v>
      </x:c>
      <x:c r="N3369" s="2" t="str">
        <x:v>f-95</x:v>
      </x:c>
      <x:c r="O3369" s="2" t="str"/>
      <x:c r="P3369" s="2" t="str">
        <x:v>Exact XBRL anchor</x:v>
      </x:c>
      <x:c r="Q3369" s="2" t="str">
        <x:v>Assets</x:v>
      </x:c>
      <x:c r="R3369" s="2" t="str">
        <x:v>highlighted/USB_0000036104-25-000055_usb-20250630.htm</x:v>
      </x:c>
      <x:c r="S3369" s="2" t="str"/>
      <x:c r="T3369" s="2" t="str"/>
    </x:row>
    <x:row r="3370" ht="24" customHeight="1">
      <x:c r="C3370" s="2" t="str">
        <x:v>Historical Inputs!F3370</x:v>
      </x:c>
      <x:c r="D3370" s="2" t="str">
        <x:v>USB</x:v>
      </x:c>
      <x:c r="E3370" s="2" t="str">
        <x:v>H1 2025</x:v>
      </x:c>
      <x:c r="F3370" s="2" t="str">
        <x:v>liabilities</x:v>
      </x:c>
      <x:c r="G3370" s="2" t="n">
        <x:v>624474</x:v>
      </x:c>
      <x:c r="H3370" s="2" t="str">
        <x:v>USD</x:v>
      </x:c>
      <x:c r="I3370" s="2" t="str">
        <x:v>2025-06-30</x:v>
      </x:c>
      <x:c r="J3370" s="2" t="str">
        <x:v>2025-08-07</x:v>
      </x:c>
      <x:c r="K3370" s="2" t="str">
        <x:v>0000036104-25-000055</x:v>
      </x:c>
      <x:c r="L3370" s="2" t="str">
        <x:v>data/raw/filings/USB_0000036104-25-000055_usb-20250630.htm</x:v>
      </x:c>
      <x:c r="M3370" s="2" t="str">
        <x:v>https://www.sec.gov/Archives/edgar/data/36104/000003610425000055/usb-20250630.htm</x:v>
      </x:c>
      <x:c r="N3370" s="2" t="str">
        <x:v>f-113</x:v>
      </x:c>
      <x:c r="O3370" s="2" t="str"/>
      <x:c r="P3370" s="2" t="str">
        <x:v>Exact XBRL anchor</x:v>
      </x:c>
      <x:c r="Q3370" s="2" t="str">
        <x:v>Liabilities</x:v>
      </x:c>
      <x:c r="R3370" s="2" t="str">
        <x:v>highlighted/USB_0000036104-25-000055_usb-20250630.htm</x:v>
      </x:c>
      <x:c r="S3370" s="2" t="str"/>
      <x:c r="T3370" s="2" t="str"/>
    </x:row>
    <x:row r="3371" ht="24" customHeight="1">
      <x:c r="C3371" s="2" t="str">
        <x:v>Historical Inputs!F3371</x:v>
      </x:c>
      <x:c r="D3371" s="2" t="str">
        <x:v>USB</x:v>
      </x:c>
      <x:c r="E3371" s="2" t="str">
        <x:v>H1 2025</x:v>
      </x:c>
      <x:c r="F3371" s="2" t="str">
        <x:v>equity</x:v>
      </x:c>
      <x:c r="G3371" s="2" t="n">
        <x:v>61438</x:v>
      </x:c>
      <x:c r="H3371" s="2" t="str">
        <x:v>USD</x:v>
      </x:c>
      <x:c r="I3371" s="2" t="str">
        <x:v>2025-06-30</x:v>
      </x:c>
      <x:c r="J3371" s="2" t="str">
        <x:v>2025-08-07</x:v>
      </x:c>
      <x:c r="K3371" s="2" t="str">
        <x:v>0000036104-25-000055</x:v>
      </x:c>
      <x:c r="L3371" s="2" t="str">
        <x:v>data/raw/filings/USB_0000036104-25-000055_usb-20250630.htm</x:v>
      </x:c>
      <x:c r="M3371" s="2" t="str">
        <x:v>https://www.sec.gov/Archives/edgar/data/36104/000003610425000055/usb-20250630.htm</x:v>
      </x:c>
      <x:c r="N3371" s="2" t="str">
        <x:v>f-135</x:v>
      </x:c>
      <x:c r="O3371" s="2" t="str"/>
      <x:c r="P3371" s="2" t="str">
        <x:v>Exact XBRL anchor</x:v>
      </x:c>
      <x:c r="Q3371" s="2" t="str">
        <x:v>Stockholders' Equity Attributable to Parent</x:v>
      </x:c>
      <x:c r="R3371" s="2" t="str">
        <x:v>highlighted/USB_0000036104-25-000055_usb-20250630.htm</x:v>
      </x:c>
      <x:c r="S3371" s="2" t="str"/>
      <x:c r="T3371" s="2" t="str"/>
    </x:row>
    <x:row r="3372" ht="24" customHeight="1">
      <x:c r="C3372" s="2" t="str">
        <x:v>Historical Inputs!F3372</x:v>
      </x:c>
      <x:c r="D3372" s="2" t="str">
        <x:v>USB</x:v>
      </x:c>
      <x:c r="E3372" s="2" t="str">
        <x:v>H1 2025</x:v>
      </x:c>
      <x:c r="F3372" s="2" t="str">
        <x:v>preferred</x:v>
      </x:c>
      <x:c r="G3372" s="2" t="n">
        <x:v>6808</x:v>
      </x:c>
      <x:c r="H3372" s="2" t="str">
        <x:v>USD</x:v>
      </x:c>
      <x:c r="I3372" s="2" t="str">
        <x:v>2025-06-30</x:v>
      </x:c>
      <x:c r="J3372" s="2" t="str">
        <x:v>2025-08-07</x:v>
      </x:c>
      <x:c r="K3372" s="2" t="str">
        <x:v>0000036104-25-000055</x:v>
      </x:c>
      <x:c r="L3372" s="2" t="str">
        <x:v>data/raw/filings/USB_0000036104-25-000055_usb-20250630.htm</x:v>
      </x:c>
      <x:c r="M3372" s="2" t="str">
        <x:v>https://www.sec.gov/Archives/edgar/data/36104/000003610425000055/usb-20250630.htm</x:v>
      </x:c>
      <x:c r="N3372" s="2" t="str">
        <x:v>f-2581</x:v>
      </x:c>
      <x:c r="O3372" s="2" t="str"/>
      <x:c r="P3372" s="2" t="str">
        <x:v>Exact XBRL anchor</x:v>
      </x:c>
      <x:c r="Q3372" s="2" t="str">
        <x:v>Preferred Stock, Including Additional Paid in Capital, Net of Discount</x:v>
      </x:c>
      <x:c r="R3372" s="2" t="str">
        <x:v>highlighted/USB_0000036104-25-000055_usb-20250630.htm</x:v>
      </x:c>
      <x:c r="S3372" s="2" t="str"/>
      <x:c r="T3372" s="2" t="str"/>
    </x:row>
    <x:row r="3373" ht="24" customHeight="1">
      <x:c r="C3373" s="2" t="str">
        <x:v>Historical Inputs!F3373</x:v>
      </x:c>
      <x:c r="D3373" s="2" t="str">
        <x:v>USB</x:v>
      </x:c>
      <x:c r="E3373" s="2" t="str">
        <x:v>H1 2025</x:v>
      </x:c>
      <x:c r="F3373" s="2" t="str">
        <x:v>common_equity_reported</x:v>
      </x:c>
      <x:c r="G3373" s="2" t="str">
        <x:v>n.a.</x:v>
      </x:c>
      <x:c r="H3373" s="2" t="str">
        <x:v>USDm</x:v>
      </x:c>
      <x:c r="I3373" s="2" t="str">
        <x:v>2025-06-30</x:v>
      </x:c>
      <x:c r="J3373" s="2" t="str"/>
      <x:c r="K3373" s="2" t="str"/>
      <x:c r="L3373" s="2" t="str"/>
      <x:c r="M3373" s="2" t="str"/>
      <x:c r="N3373" s="2" t="str"/>
      <x:c r="O3373" s="2" t="str"/>
      <x:c r="P3373" s="2" t="str">
        <x:v>Not reported / unavailable</x:v>
      </x:c>
      <x:c r="Q3373" s="2" t="str">
        <x:v>Reported common shareholders equity</x:v>
      </x:c>
      <x:c r="R3373" s="2" t="str"/>
      <x:c r="S3373" s="2" t="str"/>
      <x:c r="T3373" s="2" t="str"/>
    </x:row>
    <x:row r="3374" ht="24" customHeight="1">
      <x:c r="C3374" s="2" t="str">
        <x:v>Historical Inputs!F3374</x:v>
      </x:c>
      <x:c r="D3374" s="2" t="str">
        <x:v>USB</x:v>
      </x:c>
      <x:c r="E3374" s="2" t="str">
        <x:v>H1 2025</x:v>
      </x:c>
      <x:c r="F3374" s="2" t="str">
        <x:v>goodwill</x:v>
      </x:c>
      <x:c r="G3374" s="2" t="n">
        <x:v>12637</x:v>
      </x:c>
      <x:c r="H3374" s="2" t="str">
        <x:v>USD</x:v>
      </x:c>
      <x:c r="I3374" s="2" t="str">
        <x:v>2025-06-30</x:v>
      </x:c>
      <x:c r="J3374" s="2" t="str">
        <x:v>2025-08-07</x:v>
      </x:c>
      <x:c r="K3374" s="2" t="str">
        <x:v>0000036104-25-000055</x:v>
      </x:c>
      <x:c r="L3374" s="2" t="str">
        <x:v>data/raw/filings/USB_0000036104-25-000055_usb-20250630.htm</x:v>
      </x:c>
      <x:c r="M3374" s="2" t="str">
        <x:v>https://www.sec.gov/Archives/edgar/data/36104/000003610425000055/usb-20250630.htm</x:v>
      </x:c>
      <x:c r="N3374" s="2" t="str">
        <x:v>f-87</x:v>
      </x:c>
      <x:c r="O3374" s="2" t="str"/>
      <x:c r="P3374" s="2" t="str">
        <x:v>Exact XBRL anchor</x:v>
      </x:c>
      <x:c r="Q3374" s="2" t="str">
        <x:v>Goodwill</x:v>
      </x:c>
      <x:c r="R3374" s="2" t="str">
        <x:v>highlighted/USB_0000036104-25-000055_usb-20250630.htm</x:v>
      </x:c>
      <x:c r="S3374" s="2" t="str"/>
      <x:c r="T3374" s="2" t="str"/>
    </x:row>
    <x:row r="3375" ht="24" customHeight="1">
      <x:c r="C3375" s="2" t="str">
        <x:v>Historical Inputs!F3375</x:v>
      </x:c>
      <x:c r="D3375" s="2" t="str">
        <x:v>USB</x:v>
      </x:c>
      <x:c r="E3375" s="2" t="str">
        <x:v>H1 2025</x:v>
      </x:c>
      <x:c r="F3375" s="2" t="str">
        <x:v>intangibles</x:v>
      </x:c>
      <x:c r="G3375" s="2" t="n">
        <x:v>5285</x:v>
      </x:c>
      <x:c r="H3375" s="2" t="str">
        <x:v>USD</x:v>
      </x:c>
      <x:c r="I3375" s="2" t="str">
        <x:v>2025-06-30</x:v>
      </x:c>
      <x:c r="J3375" s="2" t="str">
        <x:v>2025-08-07</x:v>
      </x:c>
      <x:c r="K3375" s="2" t="str">
        <x:v>0000036104-25-000055</x:v>
      </x:c>
      <x:c r="L3375" s="2" t="str">
        <x:v>data/raw/filings/USB_0000036104-25-000055_usb-20250630.htm</x:v>
      </x:c>
      <x:c r="M3375" s="2" t="str">
        <x:v>https://www.sec.gov/Archives/edgar/data/36104/000003610425000055/usb-20250630.htm</x:v>
      </x:c>
      <x:c r="N3375" s="2" t="str">
        <x:v>f-89</x:v>
      </x:c>
      <x:c r="O3375" s="2" t="str"/>
      <x:c r="P3375" s="2" t="str">
        <x:v>Exact XBRL anchor</x:v>
      </x:c>
      <x:c r="Q3375" s="2" t="str">
        <x:v>Intangible Assets, Net (Excluding Goodwill)</x:v>
      </x:c>
      <x:c r="R3375" s="2" t="str">
        <x:v>highlighted/USB_0000036104-25-000055_usb-20250630.htm</x:v>
      </x:c>
      <x:c r="S3375" s="2" t="str"/>
      <x:c r="T3375" s="2" t="str"/>
    </x:row>
    <x:row r="3376" ht="24" customHeight="1">
      <x:c r="C3376" s="2" t="str">
        <x:v>Historical Inputs!F3376</x:v>
      </x:c>
      <x:c r="D3376" s="2" t="str">
        <x:v>USB</x:v>
      </x:c>
      <x:c r="E3376" s="2" t="str">
        <x:v>H1 2025</x:v>
      </x:c>
      <x:c r="F3376" s="2" t="str">
        <x:v>intangibles_total</x:v>
      </x:c>
      <x:c r="G3376" s="2" t="str">
        <x:v>n.a.</x:v>
      </x:c>
      <x:c r="H3376" s="2" t="str">
        <x:v>USDm</x:v>
      </x:c>
      <x:c r="I3376" s="2" t="str">
        <x:v>2025-06-30</x:v>
      </x:c>
      <x:c r="J3376" s="2" t="str"/>
      <x:c r="K3376" s="2" t="str"/>
      <x:c r="L3376" s="2" t="str"/>
      <x:c r="M3376" s="2" t="str"/>
      <x:c r="N3376" s="2" t="str"/>
      <x:c r="O3376" s="2" t="str"/>
      <x:c r="P3376" s="2" t="str">
        <x:v>Not reported / unavailable</x:v>
      </x:c>
      <x:c r="Q3376" s="2" t="str">
        <x:v>Reported goodwill and intangible assets combined</x:v>
      </x:c>
      <x:c r="R3376" s="2" t="str"/>
      <x:c r="S3376" s="2" t="str"/>
      <x:c r="T3376" s="2" t="str"/>
    </x:row>
    <x:row r="3377" ht="24" customHeight="1">
      <x:c r="C3377" s="2" t="str">
        <x:v>Historical Inputs!F3377</x:v>
      </x:c>
      <x:c r="D3377" s="2" t="str">
        <x:v>USB</x:v>
      </x:c>
      <x:c r="E3377" s="2" t="str">
        <x:v>H1 2025</x:v>
      </x:c>
      <x:c r="F3377" s="2" t="str">
        <x:v>shares_end</x:v>
      </x:c>
      <x:c r="G3377" s="2" t="str">
        <x:v>n.a.</x:v>
      </x:c>
      <x:c r="H3377" s="2" t="str">
        <x:v>million</x:v>
      </x:c>
      <x:c r="I3377" s="2" t="str">
        <x:v>2025-06-30</x:v>
      </x:c>
      <x:c r="J3377" s="2" t="str"/>
      <x:c r="K3377" s="2" t="str"/>
      <x:c r="L3377" s="2" t="str"/>
      <x:c r="M3377" s="2" t="str"/>
      <x:c r="N3377" s="2" t="str"/>
      <x:c r="O3377" s="2" t="str"/>
      <x:c r="P3377" s="2" t="str">
        <x:v>Not reported / unavailable</x:v>
      </x:c>
      <x:c r="Q3377" s="2" t="str">
        <x:v>Period-end common shares outstanding</x:v>
      </x:c>
      <x:c r="R3377" s="2" t="str"/>
      <x:c r="S3377" s="2" t="str"/>
      <x:c r="T3377" s="2" t="str"/>
    </x:row>
    <x:row r="3378" ht="24" customHeight="1">
      <x:c r="C3378" s="2" t="str">
        <x:v>Historical Inputs!F3378</x:v>
      </x:c>
      <x:c r="D3378" s="2" t="str">
        <x:v>USB</x:v>
      </x:c>
      <x:c r="E3378" s="2" t="str">
        <x:v>H1 2025</x:v>
      </x:c>
      <x:c r="F3378" s="2" t="str">
        <x:v>shares_issued</x:v>
      </x:c>
      <x:c r="G3378" s="2" t="n">
        <x:v>2125.725742</x:v>
      </x:c>
      <x:c r="H3378" s="2" t="str">
        <x:v>shares</x:v>
      </x:c>
      <x:c r="I3378" s="2" t="str">
        <x:v>2025-06-30</x:v>
      </x:c>
      <x:c r="J3378" s="2" t="str">
        <x:v>2025-08-07</x:v>
      </x:c>
      <x:c r="K3378" s="2" t="str">
        <x:v>0000036104-25-000055</x:v>
      </x:c>
      <x:c r="L3378" s="2" t="str">
        <x:v>data/raw/filings/USB_0000036104-25-000055_usb-20250630.htm</x:v>
      </x:c>
      <x:c r="M3378" s="2" t="str">
        <x:v>https://www.sec.gov/Archives/edgar/data/36104/000003610425000055/usb-20250630.htm</x:v>
      </x:c>
      <x:c r="N3378" s="2" t="str">
        <x:v>f-121</x:v>
      </x:c>
      <x:c r="O3378" s="2" t="str"/>
      <x:c r="P3378" s="2" t="str">
        <x:v>Exact XBRL anchor</x:v>
      </x:c>
      <x:c r="Q3378" s="2" t="str">
        <x:v>Common Stock, Shares, Issued</x:v>
      </x:c>
      <x:c r="R3378" s="2" t="str">
        <x:v>highlighted/USB_0000036104-25-000055_usb-20250630.htm</x:v>
      </x:c>
      <x:c r="S3378" s="2" t="str"/>
      <x:c r="T3378" s="2" t="str"/>
    </x:row>
    <x:row r="3379" ht="24" customHeight="1">
      <x:c r="C3379" s="2" t="str">
        <x:v>Historical Inputs!F3379</x:v>
      </x:c>
      <x:c r="D3379" s="2" t="str">
        <x:v>USB</x:v>
      </x:c>
      <x:c r="E3379" s="2" t="str">
        <x:v>H1 2025</x:v>
      </x:c>
      <x:c r="F3379" s="2" t="str">
        <x:v>shares_treasury</x:v>
      </x:c>
      <x:c r="G3379" s="2" t="n">
        <x:v>567.509986</x:v>
      </x:c>
      <x:c r="H3379" s="2" t="str">
        <x:v>shares</x:v>
      </x:c>
      <x:c r="I3379" s="2" t="str">
        <x:v>2025-06-30</x:v>
      </x:c>
      <x:c r="J3379" s="2" t="str">
        <x:v>2025-08-07</x:v>
      </x:c>
      <x:c r="K3379" s="2" t="str">
        <x:v>0000036104-25-000055</x:v>
      </x:c>
      <x:c r="L3379" s="2" t="str">
        <x:v>data/raw/filings/USB_0000036104-25-000055_usb-20250630.htm</x:v>
      </x:c>
      <x:c r="M3379" s="2" t="str">
        <x:v>https://www.sec.gov/Archives/edgar/data/36104/000003610425000055/usb-20250630.htm</x:v>
      </x:c>
      <x:c r="N3379" s="2" t="str"/>
      <x:c r="O3379" s="2" t="str"/>
      <x:c r="P3379" s="2" t="str">
        <x:v>Structured source retained; exact visible anchor requires review</x:v>
      </x:c>
      <x:c r="Q3379" s="2" t="str">
        <x:v>Treasury Stock, Common, Shares</x:v>
      </x:c>
      <x:c r="R3379" s="2" t="str"/>
      <x:c r="S3379" s="2" t="str"/>
      <x:c r="T3379" s="2" t="str"/>
    </x:row>
    <x:row r="3380" ht="24" customHeight="1">
      <x:c r="C3380" s="2" t="str">
        <x:v>Historical Inputs!F3380</x:v>
      </x:c>
      <x:c r="D3380" s="2" t="str">
        <x:v>USB</x:v>
      </x:c>
      <x:c r="E3380" s="2" t="str">
        <x:v>H1 2025</x:v>
      </x:c>
      <x:c r="F3380" s="2" t="str">
        <x:v>deposits</x:v>
      </x:c>
      <x:c r="G3380" s="2" t="n">
        <x:v>518717</x:v>
      </x:c>
      <x:c r="H3380" s="2" t="str">
        <x:v>USD</x:v>
      </x:c>
      <x:c r="I3380" s="2" t="str">
        <x:v>2025-06-30</x:v>
      </x:c>
      <x:c r="J3380" s="2" t="str">
        <x:v>2025-08-07</x:v>
      </x:c>
      <x:c r="K3380" s="2" t="str">
        <x:v>0000036104-25-000055</x:v>
      </x:c>
      <x:c r="L3380" s="2" t="str">
        <x:v>data/raw/filings/USB_0000036104-25-000055_usb-20250630.htm</x:v>
      </x:c>
      <x:c r="M3380" s="2" t="str">
        <x:v>https://www.sec.gov/Archives/edgar/data/36104/000003610425000055/usb-20250630.htm</x:v>
      </x:c>
      <x:c r="N3380" s="2" t="str">
        <x:v>f-103</x:v>
      </x:c>
      <x:c r="O3380" s="2" t="str"/>
      <x:c r="P3380" s="2" t="str">
        <x:v>Exact XBRL anchor</x:v>
      </x:c>
      <x:c r="Q3380" s="2" t="str">
        <x:v>Deposits</x:v>
      </x:c>
      <x:c r="R3380" s="2" t="str">
        <x:v>highlighted/USB_0000036104-25-000055_usb-20250630.htm</x:v>
      </x:c>
      <x:c r="S3380" s="2" t="str"/>
      <x:c r="T3380" s="2" t="str"/>
    </x:row>
    <x:row r="3381" ht="24" customHeight="1">
      <x:c r="C3381" s="2" t="str">
        <x:v>Historical Inputs!F3381</x:v>
      </x:c>
      <x:c r="D3381" s="2" t="str">
        <x:v>USB</x:v>
      </x:c>
      <x:c r="E3381" s="2" t="str">
        <x:v>H1 2025</x:v>
      </x:c>
      <x:c r="F3381" s="2" t="str">
        <x:v>loans_gross</x:v>
      </x:c>
      <x:c r="G3381" s="2" t="n">
        <x:v>380243</x:v>
      </x:c>
      <x:c r="H3381" s="2" t="str">
        <x:v>USD</x:v>
      </x:c>
      <x:c r="I3381" s="2" t="str">
        <x:v>2025-06-30</x:v>
      </x:c>
      <x:c r="J3381" s="2" t="str">
        <x:v>2025-08-07</x:v>
      </x:c>
      <x:c r="K3381" s="2" t="str">
        <x:v>0000036104-25-000055</x:v>
      </x:c>
      <x:c r="L3381" s="2" t="str">
        <x:v>data/raw/filings/USB_0000036104-25-000055_usb-20250630.htm</x:v>
      </x:c>
      <x:c r="M3381" s="2" t="str">
        <x:v>https://www.sec.gov/Archives/edgar/data/36104/000003610425000055/usb-20250630.htm</x:v>
      </x:c>
      <x:c r="N3381" s="2" t="str">
        <x:v>f-1844</x:v>
      </x:c>
      <x:c r="O3381" s="2" t="str"/>
      <x:c r="P3381" s="2" t="str">
        <x:v>Exact XBRL anchor</x:v>
      </x:c>
      <x:c r="Q3381" s="2" t="str">
        <x:v>Gross loans and leases selected definition</x:v>
      </x:c>
      <x:c r="R3381" s="2" t="str">
        <x:v>highlighted/USB_0000036104-25-000055_usb-20250630.htm</x:v>
      </x:c>
      <x:c r="S3381" s="2" t="str"/>
      <x:c r="T3381" s="2" t="str"/>
    </x:row>
    <x:row r="3382" ht="24" customHeight="1">
      <x:c r="C3382" s="2" t="str">
        <x:v>Historical Inputs!F3382</x:v>
      </x:c>
      <x:c r="D3382" s="2" t="str">
        <x:v>USB</x:v>
      </x:c>
      <x:c r="E3382" s="2" t="str">
        <x:v>H1 2025</x:v>
      </x:c>
      <x:c r="F3382" s="2" t="str">
        <x:v>loans_net</x:v>
      </x:c>
      <x:c r="G3382" s="2" t="n">
        <x:v>372706</x:v>
      </x:c>
      <x:c r="H3382" s="2" t="str">
        <x:v>USD</x:v>
      </x:c>
      <x:c r="I3382" s="2" t="str">
        <x:v>2025-06-30</x:v>
      </x:c>
      <x:c r="J3382" s="2" t="str">
        <x:v>2025-08-07</x:v>
      </x:c>
      <x:c r="K3382" s="2" t="str">
        <x:v>0000036104-25-000055</x:v>
      </x:c>
      <x:c r="L3382" s="2" t="str">
        <x:v>data/raw/filings/USB_0000036104-25-000055_usb-20250630.htm</x:v>
      </x:c>
      <x:c r="M3382" s="2" t="str">
        <x:v>https://www.sec.gov/Archives/edgar/data/36104/000003610425000055/usb-20250630.htm</x:v>
      </x:c>
      <x:c r="N3382" s="2" t="str">
        <x:v>f-83</x:v>
      </x:c>
      <x:c r="O3382" s="2" t="str"/>
      <x:c r="P3382" s="2" t="str">
        <x:v>Exact XBRL anchor</x:v>
      </x:c>
      <x:c r="Q3382" s="2" t="str">
        <x:v>Net loans after allowance selected definition</x:v>
      </x:c>
      <x:c r="R3382" s="2" t="str">
        <x:v>highlighted/USB_0000036104-25-000055_usb-20250630.htm</x:v>
      </x:c>
      <x:c r="S3382" s="2" t="str"/>
      <x:c r="T3382" s="2" t="str"/>
    </x:row>
    <x:row r="3383" ht="24" customHeight="1">
      <x:c r="C3383" s="2" t="str">
        <x:v>Historical Inputs!F3383</x:v>
      </x:c>
      <x:c r="D3383" s="2" t="str">
        <x:v>USB</x:v>
      </x:c>
      <x:c r="E3383" s="2" t="str">
        <x:v>H1 2025</x:v>
      </x:c>
      <x:c r="F3383" s="2" t="str">
        <x:v>allowance</x:v>
      </x:c>
      <x:c r="G3383" s="2" t="n">
        <x:v>7537</x:v>
      </x:c>
      <x:c r="H3383" s="2" t="str">
        <x:v>USD</x:v>
      </x:c>
      <x:c r="I3383" s="2" t="str">
        <x:v>2025-06-30</x:v>
      </x:c>
      <x:c r="J3383" s="2" t="str">
        <x:v>2025-08-07</x:v>
      </x:c>
      <x:c r="K3383" s="2" t="str">
        <x:v>0000036104-25-000055</x:v>
      </x:c>
      <x:c r="L3383" s="2" t="str">
        <x:v>data/raw/filings/USB_0000036104-25-000055_usb-20250630.htm</x:v>
      </x:c>
      <x:c r="M3383" s="2" t="str">
        <x:v>https://www.sec.gov/Archives/edgar/data/36104/000003610425000055/usb-20250630.htm</x:v>
      </x:c>
      <x:c r="N3383" s="2" t="str">
        <x:v>f-81</x:v>
      </x:c>
      <x:c r="O3383" s="2" t="str"/>
      <x:c r="P3383" s="2" t="str">
        <x:v>Exact XBRL anchor</x:v>
      </x:c>
      <x:c r="Q3383" s="2" t="str">
        <x:v>Loan allowance for credit losses</x:v>
      </x:c>
      <x:c r="R3383" s="2" t="str">
        <x:v>highlighted/USB_0000036104-25-000055_usb-20250630.htm</x:v>
      </x:c>
      <x:c r="S3383" s="2" t="str"/>
      <x:c r="T3383" s="2" t="str"/>
    </x:row>
    <x:row r="3384" ht="24" customHeight="1">
      <x:c r="C3384" s="2" t="str">
        <x:v>Historical Inputs!F3384</x:v>
      </x:c>
      <x:c r="D3384" s="2" t="str">
        <x:v>USB</x:v>
      </x:c>
      <x:c r="E3384" s="2" t="str">
        <x:v>H1 2025</x:v>
      </x:c>
      <x:c r="F3384" s="2" t="str">
        <x:v>nonaccrual</x:v>
      </x:c>
      <x:c r="G3384" s="2" t="str">
        <x:v>n.a.</x:v>
      </x:c>
      <x:c r="H3384" s="2" t="str">
        <x:v>USDm</x:v>
      </x:c>
      <x:c r="I3384" s="2" t="str">
        <x:v>2025-06-30</x:v>
      </x:c>
      <x:c r="J3384" s="2" t="str"/>
      <x:c r="K3384" s="2" t="str"/>
      <x:c r="L3384" s="2" t="str"/>
      <x:c r="M3384" s="2" t="str"/>
      <x:c r="N3384" s="2" t="str"/>
      <x:c r="O3384" s="2" t="str"/>
      <x:c r="P3384" s="2" t="str">
        <x:v>Not reported / unavailable</x:v>
      </x:c>
      <x:c r="Q3384" s="2" t="str">
        <x:v>Nonaccrual</x:v>
      </x:c>
      <x:c r="R3384" s="2" t="str"/>
      <x:c r="S3384" s="2" t="str"/>
      <x:c r="T3384" s="2" t="str"/>
    </x:row>
    <x:row r="3385" ht="24" customHeight="1">
      <x:c r="C3385" s="2" t="str">
        <x:v>Historical Inputs!F3385</x:v>
      </x:c>
      <x:c r="D3385" s="2" t="str">
        <x:v>USB</x:v>
      </x:c>
      <x:c r="E3385" s="2" t="str">
        <x:v>H1 2025</x:v>
      </x:c>
      <x:c r="F3385" s="2" t="str">
        <x:v>cash</x:v>
      </x:c>
      <x:c r="G3385" s="2" t="str">
        <x:v>n.a.</x:v>
      </x:c>
      <x:c r="H3385" s="2" t="str">
        <x:v>USDm</x:v>
      </x:c>
      <x:c r="I3385" s="2" t="str">
        <x:v>2025-06-30</x:v>
      </x:c>
      <x:c r="J3385" s="2" t="str"/>
      <x:c r="K3385" s="2" t="str"/>
      <x:c r="L3385" s="2" t="str"/>
      <x:c r="M3385" s="2" t="str"/>
      <x:c r="N3385" s="2" t="str"/>
      <x:c r="O3385" s="2" t="str"/>
      <x:c r="P3385" s="2" t="str">
        <x:v>Not reported / unavailable</x:v>
      </x:c>
      <x:c r="Q3385" s="2" t="str">
        <x:v>Cash</x:v>
      </x:c>
      <x:c r="R3385" s="2" t="str"/>
      <x:c r="S3385" s="2" t="str"/>
      <x:c r="T3385" s="2" t="str"/>
    </x:row>
    <x:row r="3386" ht="24" customHeight="1">
      <x:c r="C3386" s="2" t="str">
        <x:v>Historical Inputs!F3386</x:v>
      </x:c>
      <x:c r="D3386" s="2" t="str">
        <x:v>USB</x:v>
      </x:c>
      <x:c r="E3386" s="2" t="str">
        <x:v>H1 2025</x:v>
      </x:c>
      <x:c r="F3386" s="2" t="str">
        <x:v>aoci</x:v>
      </x:c>
      <x:c r="G3386" s="2" t="n">
        <x:v>-8609</x:v>
      </x:c>
      <x:c r="H3386" s="2" t="str">
        <x:v>USD</x:v>
      </x:c>
      <x:c r="I3386" s="2" t="str">
        <x:v>2025-06-30</x:v>
      </x:c>
      <x:c r="J3386" s="2" t="str">
        <x:v>2025-08-07</x:v>
      </x:c>
      <x:c r="K3386" s="2" t="str">
        <x:v>0000036104-25-000055</x:v>
      </x:c>
      <x:c r="L3386" s="2" t="str">
        <x:v>data/raw/filings/USB_0000036104-25-000055_usb-20250630.htm</x:v>
      </x:c>
      <x:c r="M3386" s="2" t="str">
        <x:v>https://www.sec.gov/Archives/edgar/data/36104/000003610425000055/usb-20250630.htm</x:v>
      </x:c>
      <x:c r="N3386" s="2" t="str">
        <x:v>f-133</x:v>
      </x:c>
      <x:c r="O3386" s="2" t="str"/>
      <x:c r="P3386" s="2" t="str">
        <x:v>Exact XBRL anchor</x:v>
      </x:c>
      <x:c r="Q3386" s="2" t="str">
        <x:v>Accumulated Other Comprehensive Income (Loss), Net of Tax</x:v>
      </x:c>
      <x:c r="R3386" s="2" t="str">
        <x:v>highlighted/USB_0000036104-25-000055_usb-20250630.htm</x:v>
      </x:c>
      <x:c r="S3386" s="2" t="str"/>
      <x:c r="T3386" s="2" t="str"/>
    </x:row>
    <x:row r="3387" ht="24" customHeight="1">
      <x:c r="C3387" s="2" t="str">
        <x:v>Historical Inputs!F3387</x:v>
      </x:c>
      <x:c r="D3387" s="2" t="str">
        <x:v>USB</x:v>
      </x:c>
      <x:c r="E3387" s="2" t="str">
        <x:v>H1 2025</x:v>
      </x:c>
      <x:c r="F3387" s="2" t="str">
        <x:v>nii</x:v>
      </x:c>
      <x:c r="G3387" s="2" t="n">
        <x:v>8143</x:v>
      </x:c>
      <x:c r="H3387" s="2" t="str">
        <x:v>USD</x:v>
      </x:c>
      <x:c r="I3387" s="2" t="str">
        <x:v>2025-06-30</x:v>
      </x:c>
      <x:c r="J3387" s="2" t="str">
        <x:v>2026-08-06</x:v>
      </x:c>
      <x:c r="K3387" s="2" t="str">
        <x:v>0000036104-26-000044</x:v>
      </x:c>
      <x:c r="L3387" s="2" t="str">
        <x:v>data/raw/filings/USB_0000036104-26-000044_usb-20260630.htm</x:v>
      </x:c>
      <x:c r="M3387" s="2" t="str">
        <x:v>https://www.sec.gov/Archives/edgar/data/36104/000003610426000044/usb-20260630.htm</x:v>
      </x:c>
      <x:c r="N3387" s="2" t="str">
        <x:v>f-185</x:v>
      </x:c>
      <x:c r="O3387" s="2" t="str"/>
      <x:c r="P3387" s="2" t="str">
        <x:v>Exact XBRL anchor</x:v>
      </x:c>
      <x:c r="Q3387" s="2" t="str">
        <x:v>Interest Income (Expense), Net</x:v>
      </x:c>
      <x:c r="R3387" s="2" t="str">
        <x:v>highlighted/USB_0000036104-26-000044_usb-20260630.htm</x:v>
      </x:c>
      <x:c r="S3387" s="2" t="str"/>
      <x:c r="T3387" s="2" t="str"/>
    </x:row>
    <x:row r="3388" ht="24" customHeight="1">
      <x:c r="C3388" s="2" t="str">
        <x:v>Historical Inputs!F3388</x:v>
      </x:c>
      <x:c r="D3388" s="2" t="str">
        <x:v>USB</x:v>
      </x:c>
      <x:c r="E3388" s="2" t="str">
        <x:v>H1 2025</x:v>
      </x:c>
      <x:c r="F3388" s="2" t="str">
        <x:v>noninterest_income</x:v>
      </x:c>
      <x:c r="G3388" s="2" t="n">
        <x:v>5760</x:v>
      </x:c>
      <x:c r="H3388" s="2" t="str">
        <x:v>USD</x:v>
      </x:c>
      <x:c r="I3388" s="2" t="str">
        <x:v>2025-06-30</x:v>
      </x:c>
      <x:c r="J3388" s="2" t="str">
        <x:v>2026-08-06</x:v>
      </x:c>
      <x:c r="K3388" s="2" t="str">
        <x:v>0000036104-26-000044</x:v>
      </x:c>
      <x:c r="L3388" s="2" t="str">
        <x:v>data/raw/filings/USB_0000036104-26-000044_usb-20260630.htm</x:v>
      </x:c>
      <x:c r="M3388" s="2" t="str">
        <x:v>https://www.sec.gov/Archives/edgar/data/36104/000003610426000044/usb-20260630.htm</x:v>
      </x:c>
      <x:c r="N3388" s="2" t="str">
        <x:v>f-4139</x:v>
      </x:c>
      <x:c r="O3388" s="2" t="str"/>
      <x:c r="P3388" s="2" t="str">
        <x:v>Exact XBRL anchor</x:v>
      </x:c>
      <x:c r="Q3388" s="2" t="str">
        <x:v>Noninterest Income</x:v>
      </x:c>
      <x:c r="R3388" s="2" t="str">
        <x:v>highlighted/USB_0000036104-26-000044_usb-20260630.htm</x:v>
      </x:c>
      <x:c r="S3388" s="2" t="str"/>
      <x:c r="T3388" s="2" t="str"/>
    </x:row>
    <x:row r="3389" ht="24" customHeight="1">
      <x:c r="C3389" s="2" t="str">
        <x:v>Historical Inputs!F3389</x:v>
      </x:c>
      <x:c r="D3389" s="2" t="str">
        <x:v>USB</x:v>
      </x:c>
      <x:c r="E3389" s="2" t="str">
        <x:v>H1 2025</x:v>
      </x:c>
      <x:c r="F3389" s="2" t="str">
        <x:v>revenue_reported</x:v>
      </x:c>
      <x:c r="G3389" s="2" t="n">
        <x:v>13962</x:v>
      </x:c>
      <x:c r="H3389" s="2" t="str">
        <x:v>USD</x:v>
      </x:c>
      <x:c r="I3389" s="2" t="str">
        <x:v>2025-06-30</x:v>
      </x:c>
      <x:c r="J3389" s="2" t="str">
        <x:v>2026-08-06</x:v>
      </x:c>
      <x:c r="K3389" s="2" t="str">
        <x:v>0000036104-26-000044</x:v>
      </x:c>
      <x:c r="L3389" s="2" t="str">
        <x:v>data/raw/filings/USB_0000036104-26-000044_usb-20260630.htm</x:v>
      </x:c>
      <x:c r="M3389" s="2" t="str">
        <x:v>https://www.sec.gov/Archives/edgar/data/36104/000003610426000044/usb-20260630.htm</x:v>
      </x:c>
      <x:c r="N3389" s="2" t="str">
        <x:v>f-4149</x:v>
      </x:c>
      <x:c r="O3389" s="2" t="str"/>
      <x:c r="P3389" s="2" t="str">
        <x:v>Exact XBRL anchor</x:v>
      </x:c>
      <x:c r="Q3389" s="2" t="str">
        <x:v>Revenues</x:v>
      </x:c>
      <x:c r="R3389" s="2" t="str">
        <x:v>highlighted/USB_0000036104-26-000044_usb-20260630.htm</x:v>
      </x:c>
      <x:c r="S3389" s="2" t="str"/>
      <x:c r="T3389" s="2" t="str"/>
    </x:row>
    <x:row r="3390" ht="24" customHeight="1">
      <x:c r="C3390" s="2" t="str">
        <x:v>Historical Inputs!F3390</x:v>
      </x:c>
      <x:c r="D3390" s="2" t="str">
        <x:v>USB</x:v>
      </x:c>
      <x:c r="E3390" s="2" t="str">
        <x:v>H1 2025</x:v>
      </x:c>
      <x:c r="F3390" s="2" t="str">
        <x:v>opex</x:v>
      </x:c>
      <x:c r="G3390" s="2" t="n">
        <x:v>8413</x:v>
      </x:c>
      <x:c r="H3390" s="2" t="str">
        <x:v>USD</x:v>
      </x:c>
      <x:c r="I3390" s="2" t="str">
        <x:v>2025-06-30</x:v>
      </x:c>
      <x:c r="J3390" s="2" t="str">
        <x:v>2026-08-06</x:v>
      </x:c>
      <x:c r="K3390" s="2" t="str">
        <x:v>0000036104-26-000044</x:v>
      </x:c>
      <x:c r="L3390" s="2" t="str">
        <x:v>data/raw/filings/USB_0000036104-26-000044_usb-20260630.htm</x:v>
      </x:c>
      <x:c r="M3390" s="2" t="str">
        <x:v>https://www.sec.gov/Archives/edgar/data/36104/000003610426000044/usb-20260630.htm</x:v>
      </x:c>
      <x:c r="N3390" s="2" t="str">
        <x:v>f-4199</x:v>
      </x:c>
      <x:c r="O3390" s="2" t="str"/>
      <x:c r="P3390" s="2" t="str">
        <x:v>Exact XBRL anchor</x:v>
      </x:c>
      <x:c r="Q3390" s="2" t="str">
        <x:v>Noninterest Expense</x:v>
      </x:c>
      <x:c r="R3390" s="2" t="str">
        <x:v>highlighted/USB_0000036104-26-000044_usb-20260630.htm</x:v>
      </x:c>
      <x:c r="S3390" s="2" t="str"/>
      <x:c r="T3390" s="2" t="str"/>
    </x:row>
    <x:row r="3391" ht="24" customHeight="1">
      <x:c r="C3391" s="2" t="str">
        <x:v>Historical Inputs!F3391</x:v>
      </x:c>
      <x:c r="D3391" s="2" t="str">
        <x:v>USB</x:v>
      </x:c>
      <x:c r="E3391" s="2" t="str">
        <x:v>H1 2025</x:v>
      </x:c>
      <x:c r="F3391" s="2" t="str">
        <x:v>provision</x:v>
      </x:c>
      <x:c r="G3391" s="2" t="n">
        <x:v>1038</x:v>
      </x:c>
      <x:c r="H3391" s="2" t="str">
        <x:v>USD</x:v>
      </x:c>
      <x:c r="I3391" s="2" t="str">
        <x:v>2025-06-30</x:v>
      </x:c>
      <x:c r="J3391" s="2" t="str">
        <x:v>2026-08-06</x:v>
      </x:c>
      <x:c r="K3391" s="2" t="str">
        <x:v>0000036104-26-000044</x:v>
      </x:c>
      <x:c r="L3391" s="2" t="str">
        <x:v>data/raw/filings/USB_0000036104-26-000044_usb-20260630.htm</x:v>
      </x:c>
      <x:c r="M3391" s="2" t="str">
        <x:v>https://www.sec.gov/Archives/edgar/data/36104/000003610426000044/usb-20260630.htm</x:v>
      </x:c>
      <x:c r="N3391" s="2" t="str">
        <x:v>f-4219</x:v>
      </x:c>
      <x:c r="O3391" s="2" t="str"/>
      <x:c r="P3391" s="2" t="str">
        <x:v>Exact XBRL anchor</x:v>
      </x:c>
      <x:c r="Q3391" s="2" t="str">
        <x:v>Provision for Loan, Lease, and Other Losses</x:v>
      </x:c>
      <x:c r="R3391" s="2" t="str">
        <x:v>highlighted/USB_0000036104-26-000044_usb-20260630.htm</x:v>
      </x:c>
      <x:c r="S3391" s="2" t="str"/>
      <x:c r="T3391" s="2" t="str"/>
    </x:row>
    <x:row r="3392" ht="24" customHeight="1">
      <x:c r="C3392" s="2" t="str">
        <x:v>Historical Inputs!F3392</x:v>
      </x:c>
      <x:c r="D3392" s="2" t="str">
        <x:v>USB</x:v>
      </x:c>
      <x:c r="E3392" s="2" t="str">
        <x:v>H1 2025</x:v>
      </x:c>
      <x:c r="F3392" s="2" t="str">
        <x:v>pretax</x:v>
      </x:c>
      <x:c r="G3392" s="2" t="n">
        <x:v>4452</x:v>
      </x:c>
      <x:c r="H3392" s="2" t="str">
        <x:v>USD</x:v>
      </x:c>
      <x:c r="I3392" s="2" t="str">
        <x:v>2025-06-30</x:v>
      </x:c>
      <x:c r="J3392" s="2" t="str">
        <x:v>2026-08-06</x:v>
      </x:c>
      <x:c r="K3392" s="2" t="str">
        <x:v>0000036104-26-000044</x:v>
      </x:c>
      <x:c r="L3392" s="2" t="str">
        <x:v>data/raw/filings/USB_0000036104-26-000044_usb-20260630.htm</x:v>
      </x:c>
      <x:c r="M3392" s="2" t="str">
        <x:v>https://www.sec.gov/Archives/edgar/data/36104/000003610426000044/usb-20260630.htm</x:v>
      </x:c>
      <x:c r="N3392" s="2" t="str">
        <x:v>f-273</x:v>
      </x:c>
      <x:c r="O3392" s="2" t="str"/>
      <x:c r="P3392" s="2" t="str">
        <x:v>Exact XBRL anchor</x:v>
      </x:c>
      <x:c r="Q3392" s="2" t="str">
        <x:v>Income (Loss) from Continuing Operations before Income Taxes, Noncontrolling Interest</x:v>
      </x:c>
      <x:c r="R3392" s="2" t="str">
        <x:v>highlighted/USB_0000036104-26-000044_usb-20260630.htm</x:v>
      </x:c>
      <x:c r="S3392" s="2" t="str"/>
      <x:c r="T3392" s="2" t="str"/>
    </x:row>
    <x:row r="3393" ht="24" customHeight="1">
      <x:c r="C3393" s="2" t="str">
        <x:v>Historical Inputs!F3393</x:v>
      </x:c>
      <x:c r="D3393" s="2" t="str">
        <x:v>USB</x:v>
      </x:c>
      <x:c r="E3393" s="2" t="str">
        <x:v>H1 2025</x:v>
      </x:c>
      <x:c r="F3393" s="2" t="str">
        <x:v>tax</x:v>
      </x:c>
      <x:c r="G3393" s="2" t="n">
        <x:v>915</x:v>
      </x:c>
      <x:c r="H3393" s="2" t="str">
        <x:v>USD</x:v>
      </x:c>
      <x:c r="I3393" s="2" t="str">
        <x:v>2025-06-30</x:v>
      </x:c>
      <x:c r="J3393" s="2" t="str">
        <x:v>2026-08-06</x:v>
      </x:c>
      <x:c r="K3393" s="2" t="str">
        <x:v>0000036104-26-000044</x:v>
      </x:c>
      <x:c r="L3393" s="2" t="str">
        <x:v>data/raw/filings/USB_0000036104-26-000044_usb-20260630.htm</x:v>
      </x:c>
      <x:c r="M3393" s="2" t="str">
        <x:v>https://www.sec.gov/Archives/edgar/data/36104/000003610426000044/usb-20260630.htm</x:v>
      </x:c>
      <x:c r="N3393" s="2" t="str">
        <x:v>f-277</x:v>
      </x:c>
      <x:c r="O3393" s="2" t="str"/>
      <x:c r="P3393" s="2" t="str">
        <x:v>Exact XBRL anchor</x:v>
      </x:c>
      <x:c r="Q3393" s="2" t="str">
        <x:v>Income Tax Expense (Benefit)</x:v>
      </x:c>
      <x:c r="R3393" s="2" t="str">
        <x:v>highlighted/USB_0000036104-26-000044_usb-20260630.htm</x:v>
      </x:c>
      <x:c r="S3393" s="2" t="str"/>
      <x:c r="T3393" s="2" t="str"/>
    </x:row>
    <x:row r="3394" ht="24" customHeight="1">
      <x:c r="C3394" s="2" t="str">
        <x:v>Historical Inputs!F3394</x:v>
      </x:c>
      <x:c r="D3394" s="2" t="str">
        <x:v>USB</x:v>
      </x:c>
      <x:c r="E3394" s="2" t="str">
        <x:v>H1 2025</x:v>
      </x:c>
      <x:c r="F3394" s="2" t="str">
        <x:v>net_income</x:v>
      </x:c>
      <x:c r="G3394" s="2" t="n">
        <x:v>3524</x:v>
      </x:c>
      <x:c r="H3394" s="2" t="str">
        <x:v>USD</x:v>
      </x:c>
      <x:c r="I3394" s="2" t="str">
        <x:v>2025-06-30</x:v>
      </x:c>
      <x:c r="J3394" s="2" t="str">
        <x:v>2026-08-06</x:v>
      </x:c>
      <x:c r="K3394" s="2" t="str">
        <x:v>0000036104-26-000044</x:v>
      </x:c>
      <x:c r="L3394" s="2" t="str">
        <x:v>data/raw/filings/USB_0000036104-26-000044_usb-20260630.htm</x:v>
      </x:c>
      <x:c r="M3394" s="2" t="str">
        <x:v>https://www.sec.gov/Archives/edgar/data/36104/000003610426000044/usb-20260630.htm</x:v>
      </x:c>
      <x:c r="N3394" s="2" t="str">
        <x:v>f-4269</x:v>
      </x:c>
      <x:c r="O3394" s="2" t="str"/>
      <x:c r="P3394" s="2" t="str">
        <x:v>Exact XBRL anchor</x:v>
      </x:c>
      <x:c r="Q3394" s="2" t="str">
        <x:v>Net Income (Loss) Attributable to Parent</x:v>
      </x:c>
      <x:c r="R3394" s="2" t="str">
        <x:v>highlighted/USB_0000036104-26-000044_usb-20260630.htm</x:v>
      </x:c>
      <x:c r="S3394" s="2" t="str"/>
      <x:c r="T3394" s="2" t="str"/>
    </x:row>
    <x:row r="3395" ht="24" customHeight="1">
      <x:c r="C3395" s="2" t="str">
        <x:v>Historical Inputs!F3395</x:v>
      </x:c>
      <x:c r="D3395" s="2" t="str">
        <x:v>USB</x:v>
      </x:c>
      <x:c r="E3395" s="2" t="str">
        <x:v>H1 2025</x:v>
      </x:c>
      <x:c r="F3395" s="2" t="str">
        <x:v>common_income</x:v>
      </x:c>
      <x:c r="G3395" s="2" t="n">
        <x:v>3336</x:v>
      </x:c>
      <x:c r="H3395" s="2" t="str">
        <x:v>USD</x:v>
      </x:c>
      <x:c r="I3395" s="2" t="str">
        <x:v>2025-06-30</x:v>
      </x:c>
      <x:c r="J3395" s="2" t="str">
        <x:v>2026-08-06</x:v>
      </x:c>
      <x:c r="K3395" s="2" t="str">
        <x:v>0000036104-26-000044</x:v>
      </x:c>
      <x:c r="L3395" s="2" t="str">
        <x:v>data/raw/filings/USB_0000036104-26-000044_usb-20260630.htm</x:v>
      </x:c>
      <x:c r="M3395" s="2" t="str">
        <x:v>https://www.sec.gov/Archives/edgar/data/36104/000003610426000044/usb-20260630.htm</x:v>
      </x:c>
      <x:c r="N3395" s="2" t="str">
        <x:v>f-296</x:v>
      </x:c>
      <x:c r="O3395" s="2" t="str"/>
      <x:c r="P3395" s="2" t="str">
        <x:v>Exact XBRL anchor</x:v>
      </x:c>
      <x:c r="Q3395" s="2" t="str">
        <x:v>Net Income (Loss) Available to Common Stockholders, Basic</x:v>
      </x:c>
      <x:c r="R3395" s="2" t="str">
        <x:v>highlighted/USB_0000036104-26-000044_usb-20260630.htm</x:v>
      </x:c>
      <x:c r="S3395" s="2" t="str"/>
      <x:c r="T3395" s="2" t="str"/>
    </x:row>
    <x:row r="3396" ht="24" customHeight="1">
      <x:c r="C3396" s="2" t="str">
        <x:v>Historical Inputs!F3396</x:v>
      </x:c>
      <x:c r="D3396" s="2" t="str">
        <x:v>USB</x:v>
      </x:c>
      <x:c r="E3396" s="2" t="str">
        <x:v>H1 2025</x:v>
      </x:c>
      <x:c r="F3396" s="2" t="str">
        <x:v>preferred_div</x:v>
      </x:c>
      <x:c r="G3396" s="2" t="n">
        <x:v>165</x:v>
      </x:c>
      <x:c r="H3396" s="2" t="str">
        <x:v>USD</x:v>
      </x:c>
      <x:c r="I3396" s="2" t="str">
        <x:v>2025-06-30</x:v>
      </x:c>
      <x:c r="J3396" s="2" t="str">
        <x:v>2026-08-06</x:v>
      </x:c>
      <x:c r="K3396" s="2" t="str">
        <x:v>0000036104-26-000044</x:v>
      </x:c>
      <x:c r="L3396" s="2" t="str">
        <x:v>data/raw/filings/USB_0000036104-26-000044_usb-20260630.htm</x:v>
      </x:c>
      <x:c r="M3396" s="2" t="str">
        <x:v>https://www.sec.gov/Archives/edgar/data/36104/000003610426000044/usb-20260630.htm</x:v>
      </x:c>
      <x:c r="N3396" s="2" t="str">
        <x:v>f-2793</x:v>
      </x:c>
      <x:c r="O3396" s="2" t="str"/>
      <x:c r="P3396" s="2" t="str">
        <x:v>Exact XBRL anchor</x:v>
      </x:c>
      <x:c r="Q3396" s="2" t="str">
        <x:v>Dividends, Preferred Stock</x:v>
      </x:c>
      <x:c r="R3396" s="2" t="str">
        <x:v>highlighted/USB_0000036104-26-000044_usb-20260630.htm</x:v>
      </x:c>
      <x:c r="S3396" s="2" t="str"/>
      <x:c r="T3396" s="2" t="str"/>
    </x:row>
    <x:row r="3397" ht="24" customHeight="1">
      <x:c r="C3397" s="2" t="str">
        <x:v>Historical Inputs!F3397</x:v>
      </x:c>
      <x:c r="D3397" s="2" t="str">
        <x:v>USB</x:v>
      </x:c>
      <x:c r="E3397" s="2" t="str">
        <x:v>H1 2025</x:v>
      </x:c>
      <x:c r="F3397" s="2" t="str">
        <x:v>eps</x:v>
      </x:c>
      <x:c r="G3397" s="2" t="n">
        <x:v>2.14</x:v>
      </x:c>
      <x:c r="H3397" s="2" t="str">
        <x:v>USD/shares</x:v>
      </x:c>
      <x:c r="I3397" s="2" t="str">
        <x:v>2025-06-30</x:v>
      </x:c>
      <x:c r="J3397" s="2" t="str">
        <x:v>2026-08-06</x:v>
      </x:c>
      <x:c r="K3397" s="2" t="str">
        <x:v>0000036104-26-000044</x:v>
      </x:c>
      <x:c r="L3397" s="2" t="str">
        <x:v>data/raw/filings/USB_0000036104-26-000044_usb-20260630.htm</x:v>
      </x:c>
      <x:c r="M3397" s="2" t="str">
        <x:v>https://www.sec.gov/Archives/edgar/data/36104/000003610426000044/usb-20260630.htm</x:v>
      </x:c>
      <x:c r="N3397" s="2" t="str">
        <x:v>f-2825</x:v>
      </x:c>
      <x:c r="O3397" s="2" t="str"/>
      <x:c r="P3397" s="2" t="str">
        <x:v>Exact XBRL anchor</x:v>
      </x:c>
      <x:c r="Q3397" s="2" t="str">
        <x:v>Earnings Per Share, Diluted</x:v>
      </x:c>
      <x:c r="R3397" s="2" t="str">
        <x:v>highlighted/USB_0000036104-26-000044_usb-20260630.htm</x:v>
      </x:c>
      <x:c r="S3397" s="2" t="str"/>
      <x:c r="T3397" s="2" t="str"/>
    </x:row>
    <x:row r="3398" ht="24" customHeight="1">
      <x:c r="C3398" s="2" t="str">
        <x:v>Historical Inputs!F3398</x:v>
      </x:c>
      <x:c r="D3398" s="2" t="str">
        <x:v>USB</x:v>
      </x:c>
      <x:c r="E3398" s="2" t="str">
        <x:v>H1 2025</x:v>
      </x:c>
      <x:c r="F3398" s="2" t="str">
        <x:v>shares_diluted</x:v>
      </x:c>
      <x:c r="G3398" s="2" t="n">
        <x:v>1560</x:v>
      </x:c>
      <x:c r="H3398" s="2" t="str">
        <x:v>shares</x:v>
      </x:c>
      <x:c r="I3398" s="2" t="str">
        <x:v>2025-06-30</x:v>
      </x:c>
      <x:c r="J3398" s="2" t="str">
        <x:v>2026-08-06</x:v>
      </x:c>
      <x:c r="K3398" s="2" t="str">
        <x:v>0000036104-26-000044</x:v>
      </x:c>
      <x:c r="L3398" s="2" t="str">
        <x:v>data/raw/filings/USB_0000036104-26-000044_usb-20260630.htm</x:v>
      </x:c>
      <x:c r="M3398" s="2" t="str">
        <x:v>https://www.sec.gov/Archives/edgar/data/36104/000003610426000044/usb-20260630.htm</x:v>
      </x:c>
      <x:c r="N3398" s="2" t="str">
        <x:v>f-2817</x:v>
      </x:c>
      <x:c r="O3398" s="2" t="str"/>
      <x:c r="P3398" s="2" t="str">
        <x:v>Exact XBRL anchor</x:v>
      </x:c>
      <x:c r="Q3398" s="2" t="str">
        <x:v>Weighted Average Number of Shares Outstanding, Diluted</x:v>
      </x:c>
      <x:c r="R3398" s="2" t="str">
        <x:v>highlighted/USB_0000036104-26-000044_usb-20260630.htm</x:v>
      </x:c>
      <x:c r="S3398" s="2" t="str"/>
      <x:c r="T3398" s="2" t="str"/>
    </x:row>
    <x:row r="3399" ht="24" customHeight="1">
      <x:c r="C3399" s="2" t="str">
        <x:v>Historical Inputs!F3399</x:v>
      </x:c>
      <x:c r="D3399" s="2" t="str">
        <x:v>USB</x:v>
      </x:c>
      <x:c r="E3399" s="2" t="str">
        <x:v>H1 2025</x:v>
      </x:c>
      <x:c r="F3399" s="2" t="str">
        <x:v>dps</x:v>
      </x:c>
      <x:c r="G3399" s="2" t="n">
        <x:v>1</x:v>
      </x:c>
      <x:c r="H3399" s="2" t="str">
        <x:v>USD/shares</x:v>
      </x:c>
      <x:c r="I3399" s="2" t="str">
        <x:v>2025-06-30</x:v>
      </x:c>
      <x:c r="J3399" s="2" t="str">
        <x:v>2026-08-06</x:v>
      </x:c>
      <x:c r="K3399" s="2" t="str">
        <x:v>0000036104-26-000044</x:v>
      </x:c>
      <x:c r="L3399" s="2" t="str">
        <x:v>data/raw/filings/USB_0000036104-26-000044_usb-20260630.htm</x:v>
      </x:c>
      <x:c r="M3399" s="2" t="str">
        <x:v>https://www.sec.gov/Archives/edgar/data/36104/000003610426000044/usb-20260630.htm</x:v>
      </x:c>
      <x:c r="N3399" s="2" t="str">
        <x:v>f-477</x:v>
      </x:c>
      <x:c r="O3399" s="2" t="str"/>
      <x:c r="P3399" s="2" t="str">
        <x:v>Exact XBRL anchor</x:v>
      </x:c>
      <x:c r="Q3399" s="2" t="str">
        <x:v>Common Stock, Dividends, Per Share, Declared</x:v>
      </x:c>
      <x:c r="R3399" s="2" t="str">
        <x:v>highlighted/USB_0000036104-26-000044_usb-20260630.htm</x:v>
      </x:c>
      <x:c r="S3399" s="2" t="str"/>
      <x:c r="T3399" s="2" t="str"/>
    </x:row>
    <x:row r="3400" ht="24" customHeight="1">
      <x:c r="C3400" s="2" t="str">
        <x:v>Historical Inputs!F3400</x:v>
      </x:c>
      <x:c r="D3400" s="2" t="str">
        <x:v>USB</x:v>
      </x:c>
      <x:c r="E3400" s="2" t="str">
        <x:v>H1 2025</x:v>
      </x:c>
      <x:c r="F3400" s="2" t="str">
        <x:v>dividends</x:v>
      </x:c>
      <x:c r="G3400" s="2" t="n">
        <x:v>1571</x:v>
      </x:c>
      <x:c r="H3400" s="2" t="str">
        <x:v>USD</x:v>
      </x:c>
      <x:c r="I3400" s="2" t="str">
        <x:v>2025-06-30</x:v>
      </x:c>
      <x:c r="J3400" s="2" t="str">
        <x:v>2026-08-06</x:v>
      </x:c>
      <x:c r="K3400" s="2" t="str">
        <x:v>0000036104-26-000044</x:v>
      </x:c>
      <x:c r="L3400" s="2" t="str">
        <x:v>data/raw/filings/USB_0000036104-26-000044_usb-20260630.htm</x:v>
      </x:c>
      <x:c r="M3400" s="2" t="str">
        <x:v>https://www.sec.gov/Archives/edgar/data/36104/000003610426000044/usb-20260630.htm</x:v>
      </x:c>
      <x:c r="N3400" s="2" t="str">
        <x:v>f-646</x:v>
      </x:c>
      <x:c r="O3400" s="2" t="str"/>
      <x:c r="P3400" s="2" t="str">
        <x:v>Exact XBRL anchor</x:v>
      </x:c>
      <x:c r="Q3400" s="2" t="str">
        <x:v>Payments of Ordinary Dividends, Common Stock</x:v>
      </x:c>
      <x:c r="R3400" s="2" t="str">
        <x:v>highlighted/USB_0000036104-26-000044_usb-20260630.htm</x:v>
      </x:c>
      <x:c r="S3400" s="2" t="str"/>
      <x:c r="T3400" s="2" t="str"/>
    </x:row>
    <x:row r="3401" ht="24" customHeight="1">
      <x:c r="C3401" s="2" t="str">
        <x:v>Historical Inputs!F3401</x:v>
      </x:c>
      <x:c r="D3401" s="2" t="str">
        <x:v>USB</x:v>
      </x:c>
      <x:c r="E3401" s="2" t="str">
        <x:v>H1 2025</x:v>
      </x:c>
      <x:c r="F3401" s="2" t="str">
        <x:v>buybacks</x:v>
      </x:c>
      <x:c r="G3401" s="2" t="n">
        <x:v>266</x:v>
      </x:c>
      <x:c r="H3401" s="2" t="str">
        <x:v>USD</x:v>
      </x:c>
      <x:c r="I3401" s="2" t="str">
        <x:v>2025-06-30</x:v>
      </x:c>
      <x:c r="J3401" s="2" t="str">
        <x:v>2026-08-06</x:v>
      </x:c>
      <x:c r="K3401" s="2" t="str">
        <x:v>0000036104-26-000044</x:v>
      </x:c>
      <x:c r="L3401" s="2" t="str">
        <x:v>data/raw/filings/USB_0000036104-26-000044_usb-20260630.htm</x:v>
      </x:c>
      <x:c r="M3401" s="2" t="str">
        <x:v>https://www.sec.gov/Archives/edgar/data/36104/000003610426000044/usb-20260630.htm</x:v>
      </x:c>
      <x:c r="N3401" s="2" t="str">
        <x:v>f-642</x:v>
      </x:c>
      <x:c r="O3401" s="2" t="str"/>
      <x:c r="P3401" s="2" t="str">
        <x:v>Exact XBRL anchor</x:v>
      </x:c>
      <x:c r="Q3401" s="2" t="str">
        <x:v>Payments for Repurchase of Common Stock</x:v>
      </x:c>
      <x:c r="R3401" s="2" t="str">
        <x:v>highlighted/USB_0000036104-26-000044_usb-20260630.htm</x:v>
      </x:c>
      <x:c r="S3401" s="2" t="str"/>
      <x:c r="T3401" s="2" t="str"/>
    </x:row>
    <x:row r="3402" ht="24" customHeight="1">
      <x:c r="C3402" s="2" t="str">
        <x:v>Historical Inputs!F3402</x:v>
      </x:c>
      <x:c r="D3402" s="2" t="str">
        <x:v>USB</x:v>
      </x:c>
      <x:c r="E3402" s="2" t="str">
        <x:v>H1 2025</x:v>
      </x:c>
      <x:c r="F3402" s="2" t="str">
        <x:v>chargeoffs</x:v>
      </x:c>
      <x:c r="G3402" s="2" t="str">
        <x:v>n.a.</x:v>
      </x:c>
      <x:c r="H3402" s="2" t="str">
        <x:v>USDm</x:v>
      </x:c>
      <x:c r="I3402" s="2" t="str">
        <x:v>2025-06-30</x:v>
      </x:c>
      <x:c r="J3402" s="2" t="str"/>
      <x:c r="K3402" s="2" t="str"/>
      <x:c r="L3402" s="2" t="str"/>
      <x:c r="M3402" s="2" t="str"/>
      <x:c r="N3402" s="2" t="str"/>
      <x:c r="O3402" s="2" t="str"/>
      <x:c r="P3402" s="2" t="str">
        <x:v>Not reported / unavailable</x:v>
      </x:c>
      <x:c r="Q3402" s="2" t="str">
        <x:v>Gross loan charge-offs</x:v>
      </x:c>
      <x:c r="R3402" s="2" t="str"/>
      <x:c r="S3402" s="2" t="str"/>
      <x:c r="T3402" s="2" t="str"/>
    </x:row>
    <x:row r="3403" ht="24" customHeight="1">
      <x:c r="C3403" s="2" t="str">
        <x:v>Historical Inputs!F3403</x:v>
      </x:c>
      <x:c r="D3403" s="2" t="str">
        <x:v>USB</x:v>
      </x:c>
      <x:c r="E3403" s="2" t="str">
        <x:v>H1 2025</x:v>
      </x:c>
      <x:c r="F3403" s="2" t="str">
        <x:v>recoveries</x:v>
      </x:c>
      <x:c r="G3403" s="2" t="str">
        <x:v>n.a.</x:v>
      </x:c>
      <x:c r="H3403" s="2" t="str">
        <x:v>USDm</x:v>
      </x:c>
      <x:c r="I3403" s="2" t="str">
        <x:v>2025-06-30</x:v>
      </x:c>
      <x:c r="J3403" s="2" t="str"/>
      <x:c r="K3403" s="2" t="str"/>
      <x:c r="L3403" s="2" t="str"/>
      <x:c r="M3403" s="2" t="str"/>
      <x:c r="N3403" s="2" t="str"/>
      <x:c r="O3403" s="2" t="str"/>
      <x:c r="P3403" s="2" t="str">
        <x:v>Not reported / unavailable</x:v>
      </x:c>
      <x:c r="Q3403" s="2" t="str">
        <x:v>Loan recoveries</x:v>
      </x:c>
      <x:c r="R3403" s="2" t="str"/>
      <x:c r="S3403" s="2" t="str"/>
      <x:c r="T3403" s="2" t="str"/>
    </x:row>
    <x:row r="3404" ht="24" customHeight="1">
      <x:c r="C3404" s="2" t="str">
        <x:v>Historical Inputs!F3404</x:v>
      </x:c>
      <x:c r="D3404" s="2" t="str">
        <x:v>USB</x:v>
      </x:c>
      <x:c r="E3404" s="2" t="str">
        <x:v>H1 2025</x:v>
      </x:c>
      <x:c r="F3404" s="2" t="str">
        <x:v>rwa</x:v>
      </x:c>
      <x:c r="G3404" s="2" t="str">
        <x:v>n.a.</x:v>
      </x:c>
      <x:c r="H3404" s="2" t="str">
        <x:v>USDm</x:v>
      </x:c>
      <x:c r="I3404" s="2" t="str">
        <x:v>2025-06-30</x:v>
      </x:c>
      <x:c r="J3404" s="2" t="str"/>
      <x:c r="K3404" s="2" t="str"/>
      <x:c r="L3404" s="2" t="str"/>
      <x:c r="M3404" s="2" t="str"/>
      <x:c r="N3404" s="2" t="str"/>
      <x:c r="O3404" s="2" t="str"/>
      <x:c r="P3404" s="2" t="str">
        <x:v>Not reported / unavailable</x:v>
      </x:c>
      <x:c r="Q3404" s="2" t="str">
        <x:v>Risk-weighted assets</x:v>
      </x:c>
      <x:c r="R3404" s="2" t="str"/>
      <x:c r="S3404" s="2" t="str"/>
      <x:c r="T3404" s="2" t="str"/>
    </x:row>
    <x:row r="3405" ht="24" customHeight="1">
      <x:c r="C3405" s="2" t="str">
        <x:v>Historical Inputs!F3405</x:v>
      </x:c>
      <x:c r="D3405" s="2" t="str">
        <x:v>USB</x:v>
      </x:c>
      <x:c r="E3405" s="2" t="str">
        <x:v>H1 2025</x:v>
      </x:c>
      <x:c r="F3405" s="2" t="str">
        <x:v>cet1_reported</x:v>
      </x:c>
      <x:c r="G3405" s="2" t="str">
        <x:v>n.a.</x:v>
      </x:c>
      <x:c r="H3405" s="2" t="str">
        <x:v>%</x:v>
      </x:c>
      <x:c r="I3405" s="2" t="str">
        <x:v>2025-06-30</x:v>
      </x:c>
      <x:c r="J3405" s="2" t="str"/>
      <x:c r="K3405" s="2" t="str"/>
      <x:c r="L3405" s="2" t="str"/>
      <x:c r="M3405" s="2" t="str"/>
      <x:c r="N3405" s="2" t="str"/>
      <x:c r="O3405" s="2" t="str"/>
      <x:c r="P3405" s="2" t="str">
        <x:v>Not reported / unavailable</x:v>
      </x:c>
      <x:c r="Q3405" s="2" t="str">
        <x:v>Actual standardized CET1 ratio</x:v>
      </x:c>
      <x:c r="R3405" s="2" t="str"/>
      <x:c r="S3405" s="2" t="str"/>
      <x:c r="T3405" s="2" t="str"/>
    </x:row>
    <x:row r="3406" ht="24" customHeight="1">
      <x:c r="C3406" s="2" t="str">
        <x:v>Historical Inputs!F3406</x:v>
      </x:c>
      <x:c r="D3406" s="2" t="str">
        <x:v>USB</x:v>
      </x:c>
      <x:c r="E3406" s="2" t="str">
        <x:v>H1 2025</x:v>
      </x:c>
      <x:c r="F3406" s="2" t="str">
        <x:v>nim_reported</x:v>
      </x:c>
      <x:c r="G3406" s="2" t="str">
        <x:v>n.a.</x:v>
      </x:c>
      <x:c r="H3406" s="2" t="str">
        <x:v>%</x:v>
      </x:c>
      <x:c r="I3406" s="2" t="str">
        <x:v>2025-06-30</x:v>
      </x:c>
      <x:c r="J3406" s="2" t="str"/>
      <x:c r="K3406" s="2" t="str"/>
      <x:c r="L3406" s="2" t="str"/>
      <x:c r="M3406" s="2" t="str"/>
      <x:c r="N3406" s="2" t="str"/>
      <x:c r="O3406" s="2" t="str"/>
      <x:c r="P3406" s="2" t="str">
        <x:v>Not reported / unavailable</x:v>
      </x:c>
      <x:c r="Q3406" s="2" t="str">
        <x:v>Issuer reported net interest margin</x:v>
      </x:c>
      <x:c r="R3406" s="2" t="str"/>
      <x:c r="S3406" s="2" t="str"/>
      <x:c r="T3406" s="2" t="str"/>
    </x:row>
    <x:row r="3407" ht="24" customHeight="1">
      <x:c r="C3407" s="2" t="str">
        <x:v>Historical Inputs!F3407</x:v>
      </x:c>
      <x:c r="D3407" s="2" t="str">
        <x:v>USB</x:v>
      </x:c>
      <x:c r="E3407" s="2" t="str">
        <x:v>H1 2025</x:v>
      </x:c>
      <x:c r="F3407" s="2" t="str">
        <x:v>bvps_reported</x:v>
      </x:c>
      <x:c r="G3407" s="2" t="n">
        <x:v>35.06</x:v>
      </x:c>
      <x:c r="H3407" s="2" t="str">
        <x:v>USD/shares</x:v>
      </x:c>
      <x:c r="I3407" s="2" t="str">
        <x:v>2025-06-30</x:v>
      </x:c>
      <x:c r="J3407" s="2" t="str">
        <x:v>2025-08-07</x:v>
      </x:c>
      <x:c r="K3407" s="2" t="str">
        <x:v>0000036104-25-000055</x:v>
      </x:c>
      <x:c r="L3407" s="2" t="str">
        <x:v>data/raw/filings/USB_0000036104-25-000055_usb-20250630.htm</x:v>
      </x:c>
      <x:c r="M3407" s="2" t="str">
        <x:v>https://www.sec.gov/Archives/edgar/data/36104/000003610425000055/usb-20250630.htm</x:v>
      </x:c>
      <x:c r="N3407" s="2" t="str"/>
      <x:c r="O3407" s="2" t="str"/>
      <x:c r="P3407" s="2" t="str">
        <x:v>Exact selected original table text</x:v>
      </x:c>
      <x:c r="Q3407" s="2" t="str">
        <x:v>Reported common book value per share</x:v>
      </x:c>
      <x:c r="R3407" s="2" t="str">
        <x:v>highlighted/USB_0000036104-25-000055_usb-20250630.htm</x:v>
      </x:c>
      <x:c r="S3407" s="2" t="str"/>
      <x:c r="T3407" s="2" t="str"/>
    </x:row>
    <x:row r="3408" ht="24" customHeight="1">
      <x:c r="C3408" s="2" t="str">
        <x:v>Historical Inputs!F3408</x:v>
      </x:c>
      <x:c r="D3408" s="2" t="str">
        <x:v>USB</x:v>
      </x:c>
      <x:c r="E3408" s="2" t="str">
        <x:v>H1 2025</x:v>
      </x:c>
      <x:c r="F3408" s="2" t="str">
        <x:v>tbvps_reported</x:v>
      </x:c>
      <x:c r="G3408" s="2" t="str">
        <x:v>n.a.</x:v>
      </x:c>
      <x:c r="H3408" s="2" t="str">
        <x:v>USD/share</x:v>
      </x:c>
      <x:c r="I3408" s="2" t="str">
        <x:v>2025-06-30</x:v>
      </x:c>
      <x:c r="J3408" s="2" t="str"/>
      <x:c r="K3408" s="2" t="str"/>
      <x:c r="L3408" s="2" t="str"/>
      <x:c r="M3408" s="2" t="str"/>
      <x:c r="N3408" s="2" t="str"/>
      <x:c r="O3408" s="2" t="str"/>
      <x:c r="P3408" s="2" t="str">
        <x:v>Not reported / unavailable</x:v>
      </x:c>
      <x:c r="Q3408" s="2" t="str">
        <x:v>Reported tangible book value per share</x:v>
      </x:c>
      <x:c r="R3408" s="2" t="str"/>
      <x:c r="S3408" s="2" t="str"/>
      <x:c r="T3408" s="2" t="str"/>
    </x:row>
    <x:row r="3409" ht="24" customHeight="1">
      <x:c r="C3409" s="2" t="str">
        <x:v>Historical Inputs!F3409</x:v>
      </x:c>
      <x:c r="D3409" s="2" t="str">
        <x:v>USB</x:v>
      </x:c>
      <x:c r="E3409" s="2" t="str">
        <x:v>H1 2025</x:v>
      </x:c>
      <x:c r="F3409" s="2" t="str">
        <x:v>tce_reported</x:v>
      </x:c>
      <x:c r="G3409" s="2" t="n">
        <x:v>41318</x:v>
      </x:c>
      <x:c r="H3409" s="2" t="str">
        <x:v>USD</x:v>
      </x:c>
      <x:c r="I3409" s="2" t="str">
        <x:v>2025-06-30</x:v>
      </x:c>
      <x:c r="J3409" s="2" t="str">
        <x:v>2025-08-07</x:v>
      </x:c>
      <x:c r="K3409" s="2" t="str">
        <x:v>0000036104-25-000055</x:v>
      </x:c>
      <x:c r="L3409" s="2" t="str">
        <x:v>data/raw/filings/USB_0000036104-25-000055_usb-20250630.htm</x:v>
      </x:c>
      <x:c r="M3409" s="2" t="str">
        <x:v>https://www.sec.gov/Archives/edgar/data/36104/000003610425000055/usb-20250630.htm</x:v>
      </x:c>
      <x:c r="N3409" s="2" t="str"/>
      <x:c r="O3409" s="2" t="str"/>
      <x:c r="P3409" s="2" t="str">
        <x:v>Verified original table row</x:v>
      </x:c>
      <x:c r="Q3409" s="2" t="str">
        <x:v>Reported tangible common equity</x:v>
      </x:c>
      <x:c r="R3409" s="2" t="str">
        <x:v>highlighted/USB_0000036104-25-000055_usb-20250630.htm</x:v>
      </x:c>
      <x:c r="S3409" s="2" t="str"/>
      <x:c r="T3409" s="2" t="str"/>
    </x:row>
    <x:row r="3410" ht="24" customHeight="1">
      <x:c r="C3410" s="2" t="str">
        <x:v>Historical Inputs!F3410</x:v>
      </x:c>
      <x:c r="D3410" s="2" t="str">
        <x:v>USB</x:v>
      </x:c>
      <x:c r="E3410" s="2" t="str">
        <x:v>H1 2026</x:v>
      </x:c>
      <x:c r="F3410" s="2" t="str">
        <x:v>assets</x:v>
      </x:c>
      <x:c r="G3410" s="2" t="n">
        <x:v>725918</x:v>
      </x:c>
      <x:c r="H3410" s="2" t="str">
        <x:v>USD</x:v>
      </x:c>
      <x:c r="I3410" s="2" t="str">
        <x:v>2026-06-30</x:v>
      </x:c>
      <x:c r="J3410" s="2" t="str">
        <x:v>2026-08-06</x:v>
      </x:c>
      <x:c r="K3410" s="2" t="str">
        <x:v>0000036104-26-000044</x:v>
      </x:c>
      <x:c r="L3410" s="2" t="str">
        <x:v>data/raw/filings/USB_0000036104-26-000044_usb-20260630.htm</x:v>
      </x:c>
      <x:c r="M3410" s="2" t="str">
        <x:v>https://www.sec.gov/Archives/edgar/data/36104/000003610426000044/usb-20260630.htm</x:v>
      </x:c>
      <x:c r="N3410" s="2" t="str">
        <x:v>f-98</x:v>
      </x:c>
      <x:c r="O3410" s="2" t="str"/>
      <x:c r="P3410" s="2" t="str">
        <x:v>Exact XBRL anchor</x:v>
      </x:c>
      <x:c r="Q3410" s="2" t="str">
        <x:v>Assets</x:v>
      </x:c>
      <x:c r="R3410" s="2" t="str">
        <x:v>highlighted/USB_0000036104-26-000044_usb-20260630.htm</x:v>
      </x:c>
      <x:c r="S3410" s="2" t="str"/>
      <x:c r="T3410" s="2" t="str"/>
    </x:row>
    <x:row r="3411" ht="24" customHeight="1">
      <x:c r="C3411" s="2" t="str">
        <x:v>Historical Inputs!F3411</x:v>
      </x:c>
      <x:c r="D3411" s="2" t="str">
        <x:v>USB</x:v>
      </x:c>
      <x:c r="E3411" s="2" t="str">
        <x:v>H1 2026</x:v>
      </x:c>
      <x:c r="F3411" s="2" t="str">
        <x:v>liabilities</x:v>
      </x:c>
      <x:c r="G3411" s="2" t="n">
        <x:v>658023</x:v>
      </x:c>
      <x:c r="H3411" s="2" t="str">
        <x:v>USD</x:v>
      </x:c>
      <x:c r="I3411" s="2" t="str">
        <x:v>2026-06-30</x:v>
      </x:c>
      <x:c r="J3411" s="2" t="str">
        <x:v>2026-08-06</x:v>
      </x:c>
      <x:c r="K3411" s="2" t="str">
        <x:v>0000036104-26-000044</x:v>
      </x:c>
      <x:c r="L3411" s="2" t="str">
        <x:v>data/raw/filings/USB_0000036104-26-000044_usb-20260630.htm</x:v>
      </x:c>
      <x:c r="M3411" s="2" t="str">
        <x:v>https://www.sec.gov/Archives/edgar/data/36104/000003610426000044/usb-20260630.htm</x:v>
      </x:c>
      <x:c r="N3411" s="2" t="str">
        <x:v>f-116</x:v>
      </x:c>
      <x:c r="O3411" s="2" t="str"/>
      <x:c r="P3411" s="2" t="str">
        <x:v>Exact XBRL anchor</x:v>
      </x:c>
      <x:c r="Q3411" s="2" t="str">
        <x:v>Liabilities</x:v>
      </x:c>
      <x:c r="R3411" s="2" t="str">
        <x:v>highlighted/USB_0000036104-26-000044_usb-20260630.htm</x:v>
      </x:c>
      <x:c r="S3411" s="2" t="str"/>
      <x:c r="T3411" s="2" t="str"/>
    </x:row>
    <x:row r="3412" ht="24" customHeight="1">
      <x:c r="C3412" s="2" t="str">
        <x:v>Historical Inputs!F3412</x:v>
      </x:c>
      <x:c r="D3412" s="2" t="str">
        <x:v>USB</x:v>
      </x:c>
      <x:c r="E3412" s="2" t="str">
        <x:v>H1 2026</x:v>
      </x:c>
      <x:c r="F3412" s="2" t="str">
        <x:v>equity</x:v>
      </x:c>
      <x:c r="G3412" s="2" t="n">
        <x:v>67432</x:v>
      </x:c>
      <x:c r="H3412" s="2" t="str">
        <x:v>USD</x:v>
      </x:c>
      <x:c r="I3412" s="2" t="str">
        <x:v>2026-06-30</x:v>
      </x:c>
      <x:c r="J3412" s="2" t="str">
        <x:v>2026-08-06</x:v>
      </x:c>
      <x:c r="K3412" s="2" t="str">
        <x:v>0000036104-26-000044</x:v>
      </x:c>
      <x:c r="L3412" s="2" t="str">
        <x:v>data/raw/filings/USB_0000036104-26-000044_usb-20260630.htm</x:v>
      </x:c>
      <x:c r="M3412" s="2" t="str">
        <x:v>https://www.sec.gov/Archives/edgar/data/36104/000003610426000044/usb-20260630.htm</x:v>
      </x:c>
      <x:c r="N3412" s="2" t="str">
        <x:v>f-138</x:v>
      </x:c>
      <x:c r="O3412" s="2" t="str"/>
      <x:c r="P3412" s="2" t="str">
        <x:v>Exact XBRL anchor</x:v>
      </x:c>
      <x:c r="Q3412" s="2" t="str">
        <x:v>Stockholders' Equity Attributable to Parent</x:v>
      </x:c>
      <x:c r="R3412" s="2" t="str">
        <x:v>highlighted/USB_0000036104-26-000044_usb-20260630.htm</x:v>
      </x:c>
      <x:c r="S3412" s="2" t="str"/>
      <x:c r="T3412" s="2" t="str"/>
    </x:row>
    <x:row r="3413" ht="24" customHeight="1">
      <x:c r="C3413" s="2" t="str">
        <x:v>Historical Inputs!F3413</x:v>
      </x:c>
      <x:c r="D3413" s="2" t="str">
        <x:v>USB</x:v>
      </x:c>
      <x:c r="E3413" s="2" t="str">
        <x:v>H1 2026</x:v>
      </x:c>
      <x:c r="F3413" s="2" t="str">
        <x:v>preferred</x:v>
      </x:c>
      <x:c r="G3413" s="2" t="n">
        <x:v>6808</x:v>
      </x:c>
      <x:c r="H3413" s="2" t="str">
        <x:v>USD</x:v>
      </x:c>
      <x:c r="I3413" s="2" t="str">
        <x:v>2026-06-30</x:v>
      </x:c>
      <x:c r="J3413" s="2" t="str">
        <x:v>2026-08-06</x:v>
      </x:c>
      <x:c r="K3413" s="2" t="str">
        <x:v>0000036104-26-000044</x:v>
      </x:c>
      <x:c r="L3413" s="2" t="str">
        <x:v>data/raw/filings/USB_0000036104-26-000044_usb-20260630.htm</x:v>
      </x:c>
      <x:c r="M3413" s="2" t="str">
        <x:v>https://www.sec.gov/Archives/edgar/data/36104/000003610426000044/usb-20260630.htm</x:v>
      </x:c>
      <x:c r="N3413" s="2" t="str">
        <x:v>f-2594</x:v>
      </x:c>
      <x:c r="O3413" s="2" t="str"/>
      <x:c r="P3413" s="2" t="str">
        <x:v>Exact XBRL anchor</x:v>
      </x:c>
      <x:c r="Q3413" s="2" t="str">
        <x:v>Preferred Stock, Including Additional Paid in Capital, Net of Discount</x:v>
      </x:c>
      <x:c r="R3413" s="2" t="str">
        <x:v>highlighted/USB_0000036104-26-000044_usb-20260630.htm</x:v>
      </x:c>
      <x:c r="S3413" s="2" t="str"/>
      <x:c r="T3413" s="2" t="str"/>
    </x:row>
    <x:row r="3414" ht="24" customHeight="1">
      <x:c r="C3414" s="2" t="str">
        <x:v>Historical Inputs!F3414</x:v>
      </x:c>
      <x:c r="D3414" s="2" t="str">
        <x:v>USB</x:v>
      </x:c>
      <x:c r="E3414" s="2" t="str">
        <x:v>H1 2026</x:v>
      </x:c>
      <x:c r="F3414" s="2" t="str">
        <x:v>common_equity_reported</x:v>
      </x:c>
      <x:c r="G3414" s="2" t="str">
        <x:v>n.a.</x:v>
      </x:c>
      <x:c r="H3414" s="2" t="str">
        <x:v>USDm</x:v>
      </x:c>
      <x:c r="I3414" s="2" t="str">
        <x:v>2026-06-30</x:v>
      </x:c>
      <x:c r="J3414" s="2" t="str"/>
      <x:c r="K3414" s="2" t="str"/>
      <x:c r="L3414" s="2" t="str"/>
      <x:c r="M3414" s="2" t="str"/>
      <x:c r="N3414" s="2" t="str"/>
      <x:c r="O3414" s="2" t="str"/>
      <x:c r="P3414" s="2" t="str">
        <x:v>Not reported / unavailable</x:v>
      </x:c>
      <x:c r="Q3414" s="2" t="str">
        <x:v>Reported common shareholders equity</x:v>
      </x:c>
      <x:c r="R3414" s="2" t="str"/>
      <x:c r="S3414" s="2" t="str"/>
      <x:c r="T3414" s="2" t="str"/>
    </x:row>
    <x:row r="3415" ht="24" customHeight="1">
      <x:c r="C3415" s="2" t="str">
        <x:v>Historical Inputs!F3415</x:v>
      </x:c>
      <x:c r="D3415" s="2" t="str">
        <x:v>USB</x:v>
      </x:c>
      <x:c r="E3415" s="2" t="str">
        <x:v>H1 2026</x:v>
      </x:c>
      <x:c r="F3415" s="2" t="str">
        <x:v>goodwill</x:v>
      </x:c>
      <x:c r="G3415" s="2" t="n">
        <x:v>13234</x:v>
      </x:c>
      <x:c r="H3415" s="2" t="str">
        <x:v>USD</x:v>
      </x:c>
      <x:c r="I3415" s="2" t="str">
        <x:v>2026-06-30</x:v>
      </x:c>
      <x:c r="J3415" s="2" t="str">
        <x:v>2026-08-06</x:v>
      </x:c>
      <x:c r="K3415" s="2" t="str">
        <x:v>0000036104-26-000044</x:v>
      </x:c>
      <x:c r="L3415" s="2" t="str">
        <x:v>data/raw/filings/USB_0000036104-26-000044_usb-20260630.htm</x:v>
      </x:c>
      <x:c r="M3415" s="2" t="str">
        <x:v>https://www.sec.gov/Archives/edgar/data/36104/000003610426000044/usb-20260630.htm</x:v>
      </x:c>
      <x:c r="N3415" s="2" t="str">
        <x:v>f-90</x:v>
      </x:c>
      <x:c r="O3415" s="2" t="str"/>
      <x:c r="P3415" s="2" t="str">
        <x:v>Exact XBRL anchor</x:v>
      </x:c>
      <x:c r="Q3415" s="2" t="str">
        <x:v>Goodwill</x:v>
      </x:c>
      <x:c r="R3415" s="2" t="str">
        <x:v>highlighted/USB_0000036104-26-000044_usb-20260630.htm</x:v>
      </x:c>
      <x:c r="S3415" s="2" t="str"/>
      <x:c r="T3415" s="2" t="str"/>
    </x:row>
    <x:row r="3416" ht="24" customHeight="1">
      <x:c r="C3416" s="2" t="str">
        <x:v>Historical Inputs!F3416</x:v>
      </x:c>
      <x:c r="D3416" s="2" t="str">
        <x:v>USB</x:v>
      </x:c>
      <x:c r="E3416" s="2" t="str">
        <x:v>H1 2026</x:v>
      </x:c>
      <x:c r="F3416" s="2" t="str">
        <x:v>intangibles</x:v>
      </x:c>
      <x:c r="G3416" s="2" t="n">
        <x:v>4999</x:v>
      </x:c>
      <x:c r="H3416" s="2" t="str">
        <x:v>USD</x:v>
      </x:c>
      <x:c r="I3416" s="2" t="str">
        <x:v>2026-06-30</x:v>
      </x:c>
      <x:c r="J3416" s="2" t="str">
        <x:v>2026-08-06</x:v>
      </x:c>
      <x:c r="K3416" s="2" t="str">
        <x:v>0000036104-26-000044</x:v>
      </x:c>
      <x:c r="L3416" s="2" t="str">
        <x:v>data/raw/filings/USB_0000036104-26-000044_usb-20260630.htm</x:v>
      </x:c>
      <x:c r="M3416" s="2" t="str">
        <x:v>https://www.sec.gov/Archives/edgar/data/36104/000003610426000044/usb-20260630.htm</x:v>
      </x:c>
      <x:c r="N3416" s="2" t="str">
        <x:v>f-92</x:v>
      </x:c>
      <x:c r="O3416" s="2" t="str"/>
      <x:c r="P3416" s="2" t="str">
        <x:v>Exact XBRL anchor</x:v>
      </x:c>
      <x:c r="Q3416" s="2" t="str">
        <x:v>Intangible Assets, Net (Excluding Goodwill)</x:v>
      </x:c>
      <x:c r="R3416" s="2" t="str">
        <x:v>highlighted/USB_0000036104-26-000044_usb-20260630.htm</x:v>
      </x:c>
      <x:c r="S3416" s="2" t="str"/>
      <x:c r="T3416" s="2" t="str"/>
    </x:row>
    <x:row r="3417" ht="24" customHeight="1">
      <x:c r="C3417" s="2" t="str">
        <x:v>Historical Inputs!F3417</x:v>
      </x:c>
      <x:c r="D3417" s="2" t="str">
        <x:v>USB</x:v>
      </x:c>
      <x:c r="E3417" s="2" t="str">
        <x:v>H1 2026</x:v>
      </x:c>
      <x:c r="F3417" s="2" t="str">
        <x:v>intangibles_total</x:v>
      </x:c>
      <x:c r="G3417" s="2" t="str">
        <x:v>n.a.</x:v>
      </x:c>
      <x:c r="H3417" s="2" t="str">
        <x:v>USDm</x:v>
      </x:c>
      <x:c r="I3417" s="2" t="str">
        <x:v>2026-06-30</x:v>
      </x:c>
      <x:c r="J3417" s="2" t="str"/>
      <x:c r="K3417" s="2" t="str"/>
      <x:c r="L3417" s="2" t="str"/>
      <x:c r="M3417" s="2" t="str"/>
      <x:c r="N3417" s="2" t="str"/>
      <x:c r="O3417" s="2" t="str"/>
      <x:c r="P3417" s="2" t="str">
        <x:v>Not reported / unavailable</x:v>
      </x:c>
      <x:c r="Q3417" s="2" t="str">
        <x:v>Reported goodwill and intangible assets combined</x:v>
      </x:c>
      <x:c r="R3417" s="2" t="str"/>
      <x:c r="S3417" s="2" t="str"/>
      <x:c r="T3417" s="2" t="str"/>
    </x:row>
    <x:row r="3418" ht="24" customHeight="1">
      <x:c r="C3418" s="2" t="str">
        <x:v>Historical Inputs!F3418</x:v>
      </x:c>
      <x:c r="D3418" s="2" t="str">
        <x:v>USB</x:v>
      </x:c>
      <x:c r="E3418" s="2" t="str">
        <x:v>H1 2026</x:v>
      </x:c>
      <x:c r="F3418" s="2" t="str">
        <x:v>shares_end</x:v>
      </x:c>
      <x:c r="G3418" s="2" t="str">
        <x:v>n.a.</x:v>
      </x:c>
      <x:c r="H3418" s="2" t="str">
        <x:v>million</x:v>
      </x:c>
      <x:c r="I3418" s="2" t="str">
        <x:v>2026-06-30</x:v>
      </x:c>
      <x:c r="J3418" s="2" t="str"/>
      <x:c r="K3418" s="2" t="str"/>
      <x:c r="L3418" s="2" t="str"/>
      <x:c r="M3418" s="2" t="str"/>
      <x:c r="N3418" s="2" t="str"/>
      <x:c r="O3418" s="2" t="str"/>
      <x:c r="P3418" s="2" t="str">
        <x:v>Not reported / unavailable</x:v>
      </x:c>
      <x:c r="Q3418" s="2" t="str">
        <x:v>Period-end common shares outstanding</x:v>
      </x:c>
      <x:c r="R3418" s="2" t="str"/>
      <x:c r="S3418" s="2" t="str"/>
      <x:c r="T3418" s="2" t="str"/>
    </x:row>
    <x:row r="3419" ht="24" customHeight="1">
      <x:c r="C3419" s="2" t="str">
        <x:v>Historical Inputs!F3419</x:v>
      </x:c>
      <x:c r="D3419" s="2" t="str">
        <x:v>USB</x:v>
      </x:c>
      <x:c r="E3419" s="2" t="str">
        <x:v>H1 2026</x:v>
      </x:c>
      <x:c r="F3419" s="2" t="str">
        <x:v>shares_issued</x:v>
      </x:c>
      <x:c r="G3419" s="2" t="n">
        <x:v>2125.725742</x:v>
      </x:c>
      <x:c r="H3419" s="2" t="str">
        <x:v>shares</x:v>
      </x:c>
      <x:c r="I3419" s="2" t="str">
        <x:v>2026-06-30</x:v>
      </x:c>
      <x:c r="J3419" s="2" t="str">
        <x:v>2026-08-06</x:v>
      </x:c>
      <x:c r="K3419" s="2" t="str">
        <x:v>0000036104-26-000044</x:v>
      </x:c>
      <x:c r="L3419" s="2" t="str">
        <x:v>data/raw/filings/USB_0000036104-26-000044_usb-20260630.htm</x:v>
      </x:c>
      <x:c r="M3419" s="2" t="str">
        <x:v>https://www.sec.gov/Archives/edgar/data/36104/000003610426000044/usb-20260630.htm</x:v>
      </x:c>
      <x:c r="N3419" s="2" t="str"/>
      <x:c r="O3419" s="2" t="str"/>
      <x:c r="P3419" s="2" t="str">
        <x:v>Structured source retained; exact visible anchor requires review</x:v>
      </x:c>
      <x:c r="Q3419" s="2" t="str">
        <x:v>Common Stock, Shares, Issued</x:v>
      </x:c>
      <x:c r="R3419" s="2" t="str"/>
      <x:c r="S3419" s="2" t="str"/>
      <x:c r="T3419" s="2" t="str"/>
    </x:row>
    <x:row r="3420" ht="24" customHeight="1">
      <x:c r="C3420" s="2" t="str">
        <x:v>Historical Inputs!F3420</x:v>
      </x:c>
      <x:c r="D3420" s="2" t="str">
        <x:v>USB</x:v>
      </x:c>
      <x:c r="E3420" s="2" t="str">
        <x:v>H1 2026</x:v>
      </x:c>
      <x:c r="F3420" s="2" t="str">
        <x:v>shares_treasury</x:v>
      </x:c>
      <x:c r="G3420" s="2" t="n">
        <x:v>567.916191</x:v>
      </x:c>
      <x:c r="H3420" s="2" t="str">
        <x:v>shares</x:v>
      </x:c>
      <x:c r="I3420" s="2" t="str">
        <x:v>2026-06-30</x:v>
      </x:c>
      <x:c r="J3420" s="2" t="str">
        <x:v>2026-08-06</x:v>
      </x:c>
      <x:c r="K3420" s="2" t="str">
        <x:v>0000036104-26-000044</x:v>
      </x:c>
      <x:c r="L3420" s="2" t="str">
        <x:v>data/raw/filings/USB_0000036104-26-000044_usb-20260630.htm</x:v>
      </x:c>
      <x:c r="M3420" s="2" t="str">
        <x:v>https://www.sec.gov/Archives/edgar/data/36104/000003610426000044/usb-20260630.htm</x:v>
      </x:c>
      <x:c r="N3420" s="2" t="str"/>
      <x:c r="O3420" s="2" t="str"/>
      <x:c r="P3420" s="2" t="str">
        <x:v>Structured source retained; exact visible anchor requires review</x:v>
      </x:c>
      <x:c r="Q3420" s="2" t="str">
        <x:v>Treasury Stock, Common, Shares</x:v>
      </x:c>
      <x:c r="R3420" s="2" t="str"/>
      <x:c r="S3420" s="2" t="str"/>
      <x:c r="T3420" s="2" t="str"/>
    </x:row>
    <x:row r="3421" ht="24" customHeight="1">
      <x:c r="C3421" s="2" t="str">
        <x:v>Historical Inputs!F3421</x:v>
      </x:c>
      <x:c r="D3421" s="2" t="str">
        <x:v>USB</x:v>
      </x:c>
      <x:c r="E3421" s="2" t="str">
        <x:v>H1 2026</x:v>
      </x:c>
      <x:c r="F3421" s="2" t="str">
        <x:v>deposits</x:v>
      </x:c>
      <x:c r="G3421" s="2" t="n">
        <x:v>532066</x:v>
      </x:c>
      <x:c r="H3421" s="2" t="str">
        <x:v>USD</x:v>
      </x:c>
      <x:c r="I3421" s="2" t="str">
        <x:v>2026-06-30</x:v>
      </x:c>
      <x:c r="J3421" s="2" t="str">
        <x:v>2026-08-06</x:v>
      </x:c>
      <x:c r="K3421" s="2" t="str">
        <x:v>0000036104-26-000044</x:v>
      </x:c>
      <x:c r="L3421" s="2" t="str">
        <x:v>data/raw/filings/USB_0000036104-26-000044_usb-20260630.htm</x:v>
      </x:c>
      <x:c r="M3421" s="2" t="str">
        <x:v>https://www.sec.gov/Archives/edgar/data/36104/000003610426000044/usb-20260630.htm</x:v>
      </x:c>
      <x:c r="N3421" s="2" t="str">
        <x:v>f-106</x:v>
      </x:c>
      <x:c r="O3421" s="2" t="str"/>
      <x:c r="P3421" s="2" t="str">
        <x:v>Exact XBRL anchor</x:v>
      </x:c>
      <x:c r="Q3421" s="2" t="str">
        <x:v>Deposits</x:v>
      </x:c>
      <x:c r="R3421" s="2" t="str">
        <x:v>highlighted/USB_0000036104-26-000044_usb-20260630.htm</x:v>
      </x:c>
      <x:c r="S3421" s="2" t="str"/>
      <x:c r="T3421" s="2" t="str"/>
    </x:row>
    <x:row r="3422" ht="24" customHeight="1">
      <x:c r="C3422" s="2" t="str">
        <x:v>Historical Inputs!F3422</x:v>
      </x:c>
      <x:c r="D3422" s="2" t="str">
        <x:v>USB</x:v>
      </x:c>
      <x:c r="E3422" s="2" t="str">
        <x:v>H1 2026</x:v>
      </x:c>
      <x:c r="F3422" s="2" t="str">
        <x:v>loans_gross</x:v>
      </x:c>
      <x:c r="G3422" s="2" t="n">
        <x:v>410300</x:v>
      </x:c>
      <x:c r="H3422" s="2" t="str">
        <x:v>USD</x:v>
      </x:c>
      <x:c r="I3422" s="2" t="str">
        <x:v>2026-06-30</x:v>
      </x:c>
      <x:c r="J3422" s="2" t="str">
        <x:v>2026-08-06</x:v>
      </x:c>
      <x:c r="K3422" s="2" t="str">
        <x:v>0000036104-26-000044</x:v>
      </x:c>
      <x:c r="L3422" s="2" t="str">
        <x:v>data/raw/filings/USB_0000036104-26-000044_usb-20260630.htm</x:v>
      </x:c>
      <x:c r="M3422" s="2" t="str">
        <x:v>https://www.sec.gov/Archives/edgar/data/36104/000003610426000044/usb-20260630.htm</x:v>
      </x:c>
      <x:c r="N3422" s="2" t="str">
        <x:v>f-1860</x:v>
      </x:c>
      <x:c r="O3422" s="2" t="str"/>
      <x:c r="P3422" s="2" t="str">
        <x:v>Exact XBRL anchor</x:v>
      </x:c>
      <x:c r="Q3422" s="2" t="str">
        <x:v>Gross loans and leases selected definition</x:v>
      </x:c>
      <x:c r="R3422" s="2" t="str">
        <x:v>highlighted/USB_0000036104-26-000044_usb-20260630.htm</x:v>
      </x:c>
      <x:c r="S3422" s="2" t="str"/>
      <x:c r="T3422" s="2" t="str"/>
    </x:row>
    <x:row r="3423" ht="24" customHeight="1">
      <x:c r="C3423" s="2" t="str">
        <x:v>Historical Inputs!F3423</x:v>
      </x:c>
      <x:c r="D3423" s="2" t="str">
        <x:v>USB</x:v>
      </x:c>
      <x:c r="E3423" s="2" t="str">
        <x:v>H1 2026</x:v>
      </x:c>
      <x:c r="F3423" s="2" t="str">
        <x:v>loans_net</x:v>
      </x:c>
      <x:c r="G3423" s="2" t="n">
        <x:v>402655</x:v>
      </x:c>
      <x:c r="H3423" s="2" t="str">
        <x:v>USD</x:v>
      </x:c>
      <x:c r="I3423" s="2" t="str">
        <x:v>2026-06-30</x:v>
      </x:c>
      <x:c r="J3423" s="2" t="str">
        <x:v>2026-08-06</x:v>
      </x:c>
      <x:c r="K3423" s="2" t="str">
        <x:v>0000036104-26-000044</x:v>
      </x:c>
      <x:c r="L3423" s="2" t="str">
        <x:v>data/raw/filings/USB_0000036104-26-000044_usb-20260630.htm</x:v>
      </x:c>
      <x:c r="M3423" s="2" t="str">
        <x:v>https://www.sec.gov/Archives/edgar/data/36104/000003610426000044/usb-20260630.htm</x:v>
      </x:c>
      <x:c r="N3423" s="2" t="str">
        <x:v>f-86</x:v>
      </x:c>
      <x:c r="O3423" s="2" t="str"/>
      <x:c r="P3423" s="2" t="str">
        <x:v>Exact XBRL anchor</x:v>
      </x:c>
      <x:c r="Q3423" s="2" t="str">
        <x:v>Net loans after allowance selected definition</x:v>
      </x:c>
      <x:c r="R3423" s="2" t="str">
        <x:v>highlighted/USB_0000036104-26-000044_usb-20260630.htm</x:v>
      </x:c>
      <x:c r="S3423" s="2" t="str"/>
      <x:c r="T3423" s="2" t="str"/>
    </x:row>
    <x:row r="3424" ht="24" customHeight="1">
      <x:c r="C3424" s="2" t="str">
        <x:v>Historical Inputs!F3424</x:v>
      </x:c>
      <x:c r="D3424" s="2" t="str">
        <x:v>USB</x:v>
      </x:c>
      <x:c r="E3424" s="2" t="str">
        <x:v>H1 2026</x:v>
      </x:c>
      <x:c r="F3424" s="2" t="str">
        <x:v>allowance</x:v>
      </x:c>
      <x:c r="G3424" s="2" t="n">
        <x:v>7645</x:v>
      </x:c>
      <x:c r="H3424" s="2" t="str">
        <x:v>USD</x:v>
      </x:c>
      <x:c r="I3424" s="2" t="str">
        <x:v>2026-06-30</x:v>
      </x:c>
      <x:c r="J3424" s="2" t="str">
        <x:v>2026-08-06</x:v>
      </x:c>
      <x:c r="K3424" s="2" t="str">
        <x:v>0000036104-26-000044</x:v>
      </x:c>
      <x:c r="L3424" s="2" t="str">
        <x:v>data/raw/filings/USB_0000036104-26-000044_usb-20260630.htm</x:v>
      </x:c>
      <x:c r="M3424" s="2" t="str">
        <x:v>https://www.sec.gov/Archives/edgar/data/36104/000003610426000044/usb-20260630.htm</x:v>
      </x:c>
      <x:c r="N3424" s="2" t="str">
        <x:v>f-84</x:v>
      </x:c>
      <x:c r="O3424" s="2" t="str"/>
      <x:c r="P3424" s="2" t="str">
        <x:v>Exact XBRL anchor</x:v>
      </x:c>
      <x:c r="Q3424" s="2" t="str">
        <x:v>Loan allowance for credit losses</x:v>
      </x:c>
      <x:c r="R3424" s="2" t="str">
        <x:v>highlighted/USB_0000036104-26-000044_usb-20260630.htm</x:v>
      </x:c>
      <x:c r="S3424" s="2" t="str"/>
      <x:c r="T3424" s="2" t="str"/>
    </x:row>
    <x:row r="3425" ht="24" customHeight="1">
      <x:c r="C3425" s="2" t="str">
        <x:v>Historical Inputs!F3425</x:v>
      </x:c>
      <x:c r="D3425" s="2" t="str">
        <x:v>USB</x:v>
      </x:c>
      <x:c r="E3425" s="2" t="str">
        <x:v>H1 2026</x:v>
      </x:c>
      <x:c r="F3425" s="2" t="str">
        <x:v>nonaccrual</x:v>
      </x:c>
      <x:c r="G3425" s="2" t="str">
        <x:v>n.a.</x:v>
      </x:c>
      <x:c r="H3425" s="2" t="str">
        <x:v>USDm</x:v>
      </x:c>
      <x:c r="I3425" s="2" t="str">
        <x:v>2026-06-30</x:v>
      </x:c>
      <x:c r="J3425" s="2" t="str"/>
      <x:c r="K3425" s="2" t="str"/>
      <x:c r="L3425" s="2" t="str"/>
      <x:c r="M3425" s="2" t="str"/>
      <x:c r="N3425" s="2" t="str"/>
      <x:c r="O3425" s="2" t="str"/>
      <x:c r="P3425" s="2" t="str">
        <x:v>Not reported / unavailable</x:v>
      </x:c>
      <x:c r="Q3425" s="2" t="str">
        <x:v>Nonaccrual</x:v>
      </x:c>
      <x:c r="R3425" s="2" t="str"/>
      <x:c r="S3425" s="2" t="str"/>
      <x:c r="T3425" s="2" t="str"/>
    </x:row>
    <x:row r="3426" ht="24" customHeight="1">
      <x:c r="C3426" s="2" t="str">
        <x:v>Historical Inputs!F3426</x:v>
      </x:c>
      <x:c r="D3426" s="2" t="str">
        <x:v>USB</x:v>
      </x:c>
      <x:c r="E3426" s="2" t="str">
        <x:v>H1 2026</x:v>
      </x:c>
      <x:c r="F3426" s="2" t="str">
        <x:v>cash</x:v>
      </x:c>
      <x:c r="G3426" s="2" t="str">
        <x:v>n.a.</x:v>
      </x:c>
      <x:c r="H3426" s="2" t="str">
        <x:v>USDm</x:v>
      </x:c>
      <x:c r="I3426" s="2" t="str">
        <x:v>2026-06-30</x:v>
      </x:c>
      <x:c r="J3426" s="2" t="str"/>
      <x:c r="K3426" s="2" t="str"/>
      <x:c r="L3426" s="2" t="str"/>
      <x:c r="M3426" s="2" t="str"/>
      <x:c r="N3426" s="2" t="str"/>
      <x:c r="O3426" s="2" t="str"/>
      <x:c r="P3426" s="2" t="str">
        <x:v>Not reported / unavailable</x:v>
      </x:c>
      <x:c r="Q3426" s="2" t="str">
        <x:v>Cash</x:v>
      </x:c>
      <x:c r="R3426" s="2" t="str"/>
      <x:c r="S3426" s="2" t="str"/>
      <x:c r="T3426" s="2" t="str"/>
    </x:row>
    <x:row r="3427" ht="24" customHeight="1">
      <x:c r="C3427" s="2" t="str">
        <x:v>Historical Inputs!F3427</x:v>
      </x:c>
      <x:c r="D3427" s="2" t="str">
        <x:v>USB</x:v>
      </x:c>
      <x:c r="E3427" s="2" t="str">
        <x:v>H1 2026</x:v>
      </x:c>
      <x:c r="F3427" s="2" t="str">
        <x:v>aoci</x:v>
      </x:c>
      <x:c r="G3427" s="2" t="n">
        <x:v>-7111</x:v>
      </x:c>
      <x:c r="H3427" s="2" t="str">
        <x:v>USD</x:v>
      </x:c>
      <x:c r="I3427" s="2" t="str">
        <x:v>2026-06-30</x:v>
      </x:c>
      <x:c r="J3427" s="2" t="str">
        <x:v>2026-08-06</x:v>
      </x:c>
      <x:c r="K3427" s="2" t="str">
        <x:v>0000036104-26-000044</x:v>
      </x:c>
      <x:c r="L3427" s="2" t="str">
        <x:v>data/raw/filings/USB_0000036104-26-000044_usb-20260630.htm</x:v>
      </x:c>
      <x:c r="M3427" s="2" t="str">
        <x:v>https://www.sec.gov/Archives/edgar/data/36104/000003610426000044/usb-20260630.htm</x:v>
      </x:c>
      <x:c r="N3427" s="2" t="str">
        <x:v>f-136</x:v>
      </x:c>
      <x:c r="O3427" s="2" t="str"/>
      <x:c r="P3427" s="2" t="str">
        <x:v>Exact XBRL anchor</x:v>
      </x:c>
      <x:c r="Q3427" s="2" t="str">
        <x:v>Accumulated Other Comprehensive Income (Loss), Net of Tax</x:v>
      </x:c>
      <x:c r="R3427" s="2" t="str">
        <x:v>highlighted/USB_0000036104-26-000044_usb-20260630.htm</x:v>
      </x:c>
      <x:c r="S3427" s="2" t="str"/>
      <x:c r="T3427" s="2" t="str"/>
    </x:row>
    <x:row r="3428" ht="24" customHeight="1">
      <x:c r="C3428" s="2" t="str">
        <x:v>Historical Inputs!F3428</x:v>
      </x:c>
      <x:c r="D3428" s="2" t="str">
        <x:v>USB</x:v>
      </x:c>
      <x:c r="E3428" s="2" t="str">
        <x:v>H1 2026</x:v>
      </x:c>
      <x:c r="F3428" s="2" t="str">
        <x:v>nii</x:v>
      </x:c>
      <x:c r="G3428" s="2" t="n">
        <x:v>8624</x:v>
      </x:c>
      <x:c r="H3428" s="2" t="str">
        <x:v>USD</x:v>
      </x:c>
      <x:c r="I3428" s="2" t="str">
        <x:v>2026-06-30</x:v>
      </x:c>
      <x:c r="J3428" s="2" t="str">
        <x:v>2026-08-06</x:v>
      </x:c>
      <x:c r="K3428" s="2" t="str">
        <x:v>0000036104-26-000044</x:v>
      </x:c>
      <x:c r="L3428" s="2" t="str">
        <x:v>data/raw/filings/USB_0000036104-26-000044_usb-20260630.htm</x:v>
      </x:c>
      <x:c r="M3428" s="2" t="str">
        <x:v>https://www.sec.gov/Archives/edgar/data/36104/000003610426000044/usb-20260630.htm</x:v>
      </x:c>
      <x:c r="N3428" s="2" t="str">
        <x:v>f-184</x:v>
      </x:c>
      <x:c r="O3428" s="2" t="str"/>
      <x:c r="P3428" s="2" t="str">
        <x:v>Exact XBRL anchor</x:v>
      </x:c>
      <x:c r="Q3428" s="2" t="str">
        <x:v>Interest Income (Expense), Net</x:v>
      </x:c>
      <x:c r="R3428" s="2" t="str">
        <x:v>highlighted/USB_0000036104-26-000044_usb-20260630.htm</x:v>
      </x:c>
      <x:c r="S3428" s="2" t="str"/>
      <x:c r="T3428" s="2" t="str"/>
    </x:row>
    <x:row r="3429" ht="24" customHeight="1">
      <x:c r="C3429" s="2" t="str">
        <x:v>Historical Inputs!F3429</x:v>
      </x:c>
      <x:c r="D3429" s="2" t="str">
        <x:v>USB</x:v>
      </x:c>
      <x:c r="E3429" s="2" t="str">
        <x:v>H1 2026</x:v>
      </x:c>
      <x:c r="F3429" s="2" t="str">
        <x:v>noninterest_income</x:v>
      </x:c>
      <x:c r="G3429" s="2" t="n">
        <x:v>6322</x:v>
      </x:c>
      <x:c r="H3429" s="2" t="str">
        <x:v>USD</x:v>
      </x:c>
      <x:c r="I3429" s="2" t="str">
        <x:v>2026-06-30</x:v>
      </x:c>
      <x:c r="J3429" s="2" t="str">
        <x:v>2026-08-06</x:v>
      </x:c>
      <x:c r="K3429" s="2" t="str">
        <x:v>0000036104-26-000044</x:v>
      </x:c>
      <x:c r="L3429" s="2" t="str">
        <x:v>data/raw/filings/USB_0000036104-26-000044_usb-20260630.htm</x:v>
      </x:c>
      <x:c r="M3429" s="2" t="str">
        <x:v>https://www.sec.gov/Archives/edgar/data/36104/000003610426000044/usb-20260630.htm</x:v>
      </x:c>
      <x:c r="N3429" s="2" t="str">
        <x:v>f-4138</x:v>
      </x:c>
      <x:c r="O3429" s="2" t="str"/>
      <x:c r="P3429" s="2" t="str">
        <x:v>Exact XBRL anchor</x:v>
      </x:c>
      <x:c r="Q3429" s="2" t="str">
        <x:v>Noninterest Income</x:v>
      </x:c>
      <x:c r="R3429" s="2" t="str">
        <x:v>highlighted/USB_0000036104-26-000044_usb-20260630.htm</x:v>
      </x:c>
      <x:c r="S3429" s="2" t="str"/>
      <x:c r="T3429" s="2" t="str"/>
    </x:row>
    <x:row r="3430" ht="24" customHeight="1">
      <x:c r="C3430" s="2" t="str">
        <x:v>Historical Inputs!F3430</x:v>
      </x:c>
      <x:c r="D3430" s="2" t="str">
        <x:v>USB</x:v>
      </x:c>
      <x:c r="E3430" s="2" t="str">
        <x:v>H1 2026</x:v>
      </x:c>
      <x:c r="F3430" s="2" t="str">
        <x:v>revenue_reported</x:v>
      </x:c>
      <x:c r="G3430" s="2" t="n">
        <x:v>15000</x:v>
      </x:c>
      <x:c r="H3430" s="2" t="str">
        <x:v>USD</x:v>
      </x:c>
      <x:c r="I3430" s="2" t="str">
        <x:v>2026-06-30</x:v>
      </x:c>
      <x:c r="J3430" s="2" t="str">
        <x:v>2026-08-06</x:v>
      </x:c>
      <x:c r="K3430" s="2" t="str">
        <x:v>0000036104-26-000044</x:v>
      </x:c>
      <x:c r="L3430" s="2" t="str">
        <x:v>data/raw/filings/USB_0000036104-26-000044_usb-20260630.htm</x:v>
      </x:c>
      <x:c r="M3430" s="2" t="str">
        <x:v>https://www.sec.gov/Archives/edgar/data/36104/000003610426000044/usb-20260630.htm</x:v>
      </x:c>
      <x:c r="N3430" s="2" t="str">
        <x:v>f-4148</x:v>
      </x:c>
      <x:c r="O3430" s="2" t="str"/>
      <x:c r="P3430" s="2" t="str">
        <x:v>Exact XBRL anchor</x:v>
      </x:c>
      <x:c r="Q3430" s="2" t="str">
        <x:v>Revenues</x:v>
      </x:c>
      <x:c r="R3430" s="2" t="str">
        <x:v>highlighted/USB_0000036104-26-000044_usb-20260630.htm</x:v>
      </x:c>
      <x:c r="S3430" s="2" t="str"/>
      <x:c r="T3430" s="2" t="str"/>
    </x:row>
    <x:row r="3431" ht="24" customHeight="1">
      <x:c r="C3431" s="2" t="str">
        <x:v>Historical Inputs!F3431</x:v>
      </x:c>
      <x:c r="D3431" s="2" t="str">
        <x:v>USB</x:v>
      </x:c>
      <x:c r="E3431" s="2" t="str">
        <x:v>H1 2026</x:v>
      </x:c>
      <x:c r="F3431" s="2" t="str">
        <x:v>opex</x:v>
      </x:c>
      <x:c r="G3431" s="2" t="n">
        <x:v>8693</x:v>
      </x:c>
      <x:c r="H3431" s="2" t="str">
        <x:v>USD</x:v>
      </x:c>
      <x:c r="I3431" s="2" t="str">
        <x:v>2026-06-30</x:v>
      </x:c>
      <x:c r="J3431" s="2" t="str">
        <x:v>2026-08-06</x:v>
      </x:c>
      <x:c r="K3431" s="2" t="str">
        <x:v>0000036104-26-000044</x:v>
      </x:c>
      <x:c r="L3431" s="2" t="str">
        <x:v>data/raw/filings/USB_0000036104-26-000044_usb-20260630.htm</x:v>
      </x:c>
      <x:c r="M3431" s="2" t="str">
        <x:v>https://www.sec.gov/Archives/edgar/data/36104/000003610426000044/usb-20260630.htm</x:v>
      </x:c>
      <x:c r="N3431" s="2" t="str">
        <x:v>f-4198</x:v>
      </x:c>
      <x:c r="O3431" s="2" t="str"/>
      <x:c r="P3431" s="2" t="str">
        <x:v>Exact XBRL anchor</x:v>
      </x:c>
      <x:c r="Q3431" s="2" t="str">
        <x:v>Noninterest Expense</x:v>
      </x:c>
      <x:c r="R3431" s="2" t="str">
        <x:v>highlighted/USB_0000036104-26-000044_usb-20260630.htm</x:v>
      </x:c>
      <x:c r="S3431" s="2" t="str"/>
      <x:c r="T3431" s="2" t="str"/>
    </x:row>
    <x:row r="3432" ht="24" customHeight="1">
      <x:c r="C3432" s="2" t="str">
        <x:v>Historical Inputs!F3432</x:v>
      </x:c>
      <x:c r="D3432" s="2" t="str">
        <x:v>USB</x:v>
      </x:c>
      <x:c r="E3432" s="2" t="str">
        <x:v>H1 2026</x:v>
      </x:c>
      <x:c r="F3432" s="2" t="str">
        <x:v>provision</x:v>
      </x:c>
      <x:c r="G3432" s="2" t="n">
        <x:v>1114</x:v>
      </x:c>
      <x:c r="H3432" s="2" t="str">
        <x:v>USD</x:v>
      </x:c>
      <x:c r="I3432" s="2" t="str">
        <x:v>2026-06-30</x:v>
      </x:c>
      <x:c r="J3432" s="2" t="str">
        <x:v>2026-08-06</x:v>
      </x:c>
      <x:c r="K3432" s="2" t="str">
        <x:v>0000036104-26-000044</x:v>
      </x:c>
      <x:c r="L3432" s="2" t="str">
        <x:v>data/raw/filings/USB_0000036104-26-000044_usb-20260630.htm</x:v>
      </x:c>
      <x:c r="M3432" s="2" t="str">
        <x:v>https://www.sec.gov/Archives/edgar/data/36104/000003610426000044/usb-20260630.htm</x:v>
      </x:c>
      <x:c r="N3432" s="2" t="str">
        <x:v>f-4218</x:v>
      </x:c>
      <x:c r="O3432" s="2" t="str"/>
      <x:c r="P3432" s="2" t="str">
        <x:v>Exact XBRL anchor</x:v>
      </x:c>
      <x:c r="Q3432" s="2" t="str">
        <x:v>Provision for Loan, Lease, and Other Losses</x:v>
      </x:c>
      <x:c r="R3432" s="2" t="str">
        <x:v>highlighted/USB_0000036104-26-000044_usb-20260630.htm</x:v>
      </x:c>
      <x:c r="S3432" s="2" t="str"/>
      <x:c r="T3432" s="2" t="str"/>
    </x:row>
    <x:row r="3433" ht="24" customHeight="1">
      <x:c r="C3433" s="2" t="str">
        <x:v>Historical Inputs!F3433</x:v>
      </x:c>
      <x:c r="D3433" s="2" t="str">
        <x:v>USB</x:v>
      </x:c>
      <x:c r="E3433" s="2" t="str">
        <x:v>H1 2026</x:v>
      </x:c>
      <x:c r="F3433" s="2" t="str">
        <x:v>pretax</x:v>
      </x:c>
      <x:c r="G3433" s="2" t="n">
        <x:v>5139</x:v>
      </x:c>
      <x:c r="H3433" s="2" t="str">
        <x:v>USD</x:v>
      </x:c>
      <x:c r="I3433" s="2" t="str">
        <x:v>2026-06-30</x:v>
      </x:c>
      <x:c r="J3433" s="2" t="str">
        <x:v>2026-08-06</x:v>
      </x:c>
      <x:c r="K3433" s="2" t="str">
        <x:v>0000036104-26-000044</x:v>
      </x:c>
      <x:c r="L3433" s="2" t="str">
        <x:v>data/raw/filings/USB_0000036104-26-000044_usb-20260630.htm</x:v>
      </x:c>
      <x:c r="M3433" s="2" t="str">
        <x:v>https://www.sec.gov/Archives/edgar/data/36104/000003610426000044/usb-20260630.htm</x:v>
      </x:c>
      <x:c r="N3433" s="2" t="str">
        <x:v>f-272</x:v>
      </x:c>
      <x:c r="O3433" s="2" t="str"/>
      <x:c r="P3433" s="2" t="str">
        <x:v>Exact XBRL anchor</x:v>
      </x:c>
      <x:c r="Q3433" s="2" t="str">
        <x:v>Income (Loss) from Continuing Operations before Income Taxes, Noncontrolling Interest</x:v>
      </x:c>
      <x:c r="R3433" s="2" t="str">
        <x:v>highlighted/USB_0000036104-26-000044_usb-20260630.htm</x:v>
      </x:c>
      <x:c r="S3433" s="2" t="str"/>
      <x:c r="T3433" s="2" t="str"/>
    </x:row>
    <x:row r="3434" ht="24" customHeight="1">
      <x:c r="C3434" s="2" t="str">
        <x:v>Historical Inputs!F3434</x:v>
      </x:c>
      <x:c r="D3434" s="2" t="str">
        <x:v>USB</x:v>
      </x:c>
      <x:c r="E3434" s="2" t="str">
        <x:v>H1 2026</x:v>
      </x:c>
      <x:c r="F3434" s="2" t="str">
        <x:v>tax</x:v>
      </x:c>
      <x:c r="G3434" s="2" t="n">
        <x:v>1006</x:v>
      </x:c>
      <x:c r="H3434" s="2" t="str">
        <x:v>USD</x:v>
      </x:c>
      <x:c r="I3434" s="2" t="str">
        <x:v>2026-06-30</x:v>
      </x:c>
      <x:c r="J3434" s="2" t="str">
        <x:v>2026-08-06</x:v>
      </x:c>
      <x:c r="K3434" s="2" t="str">
        <x:v>0000036104-26-000044</x:v>
      </x:c>
      <x:c r="L3434" s="2" t="str">
        <x:v>data/raw/filings/USB_0000036104-26-000044_usb-20260630.htm</x:v>
      </x:c>
      <x:c r="M3434" s="2" t="str">
        <x:v>https://www.sec.gov/Archives/edgar/data/36104/000003610426000044/usb-20260630.htm</x:v>
      </x:c>
      <x:c r="N3434" s="2" t="str">
        <x:v>f-276</x:v>
      </x:c>
      <x:c r="O3434" s="2" t="str"/>
      <x:c r="P3434" s="2" t="str">
        <x:v>Exact XBRL anchor</x:v>
      </x:c>
      <x:c r="Q3434" s="2" t="str">
        <x:v>Income Tax Expense (Benefit)</x:v>
      </x:c>
      <x:c r="R3434" s="2" t="str">
        <x:v>highlighted/USB_0000036104-26-000044_usb-20260630.htm</x:v>
      </x:c>
      <x:c r="S3434" s="2" t="str"/>
      <x:c r="T3434" s="2" t="str"/>
    </x:row>
    <x:row r="3435" ht="24" customHeight="1">
      <x:c r="C3435" s="2" t="str">
        <x:v>Historical Inputs!F3435</x:v>
      </x:c>
      <x:c r="D3435" s="2" t="str">
        <x:v>USB</x:v>
      </x:c>
      <x:c r="E3435" s="2" t="str">
        <x:v>H1 2026</x:v>
      </x:c>
      <x:c r="F3435" s="2" t="str">
        <x:v>net_income</x:v>
      </x:c>
      <x:c r="G3435" s="2" t="n">
        <x:v>4122</x:v>
      </x:c>
      <x:c r="H3435" s="2" t="str">
        <x:v>USD</x:v>
      </x:c>
      <x:c r="I3435" s="2" t="str">
        <x:v>2026-06-30</x:v>
      </x:c>
      <x:c r="J3435" s="2" t="str">
        <x:v>2026-08-06</x:v>
      </x:c>
      <x:c r="K3435" s="2" t="str">
        <x:v>0000036104-26-000044</x:v>
      </x:c>
      <x:c r="L3435" s="2" t="str">
        <x:v>data/raw/filings/USB_0000036104-26-000044_usb-20260630.htm</x:v>
      </x:c>
      <x:c r="M3435" s="2" t="str">
        <x:v>https://www.sec.gov/Archives/edgar/data/36104/000003610426000044/usb-20260630.htm</x:v>
      </x:c>
      <x:c r="N3435" s="2" t="str">
        <x:v>f-4268</x:v>
      </x:c>
      <x:c r="O3435" s="2" t="str"/>
      <x:c r="P3435" s="2" t="str">
        <x:v>Exact XBRL anchor</x:v>
      </x:c>
      <x:c r="Q3435" s="2" t="str">
        <x:v>Net Income (Loss) Attributable to Parent</x:v>
      </x:c>
      <x:c r="R3435" s="2" t="str">
        <x:v>highlighted/USB_0000036104-26-000044_usb-20260630.htm</x:v>
      </x:c>
      <x:c r="S3435" s="2" t="str"/>
      <x:c r="T3435" s="2" t="str"/>
    </x:row>
    <x:row r="3436" ht="24" customHeight="1">
      <x:c r="C3436" s="2" t="str">
        <x:v>Historical Inputs!F3436</x:v>
      </x:c>
      <x:c r="D3436" s="2" t="str">
        <x:v>USB</x:v>
      </x:c>
      <x:c r="E3436" s="2" t="str">
        <x:v>H1 2026</x:v>
      </x:c>
      <x:c r="F3436" s="2" t="str">
        <x:v>common_income</x:v>
      </x:c>
      <x:c r="G3436" s="2" t="n">
        <x:v>3939</x:v>
      </x:c>
      <x:c r="H3436" s="2" t="str">
        <x:v>USD</x:v>
      </x:c>
      <x:c r="I3436" s="2" t="str">
        <x:v>2026-06-30</x:v>
      </x:c>
      <x:c r="J3436" s="2" t="str">
        <x:v>2026-08-06</x:v>
      </x:c>
      <x:c r="K3436" s="2" t="str">
        <x:v>0000036104-26-000044</x:v>
      </x:c>
      <x:c r="L3436" s="2" t="str">
        <x:v>data/raw/filings/USB_0000036104-26-000044_usb-20260630.htm</x:v>
      </x:c>
      <x:c r="M3436" s="2" t="str">
        <x:v>https://www.sec.gov/Archives/edgar/data/36104/000003610426000044/usb-20260630.htm</x:v>
      </x:c>
      <x:c r="N3436" s="2" t="str">
        <x:v>f-294</x:v>
      </x:c>
      <x:c r="O3436" s="2" t="str"/>
      <x:c r="P3436" s="2" t="str">
        <x:v>Exact XBRL anchor</x:v>
      </x:c>
      <x:c r="Q3436" s="2" t="str">
        <x:v>Net Income (Loss) Available to Common Stockholders, Basic</x:v>
      </x:c>
      <x:c r="R3436" s="2" t="str">
        <x:v>highlighted/USB_0000036104-26-000044_usb-20260630.htm</x:v>
      </x:c>
      <x:c r="S3436" s="2" t="str"/>
      <x:c r="T3436" s="2" t="str"/>
    </x:row>
    <x:row r="3437" ht="24" customHeight="1">
      <x:c r="C3437" s="2" t="str">
        <x:v>Historical Inputs!F3437</x:v>
      </x:c>
      <x:c r="D3437" s="2" t="str">
        <x:v>USB</x:v>
      </x:c>
      <x:c r="E3437" s="2" t="str">
        <x:v>H1 2026</x:v>
      </x:c>
      <x:c r="F3437" s="2" t="str">
        <x:v>preferred_div</x:v>
      </x:c>
      <x:c r="G3437" s="2" t="n">
        <x:v>159</x:v>
      </x:c>
      <x:c r="H3437" s="2" t="str">
        <x:v>USD</x:v>
      </x:c>
      <x:c r="I3437" s="2" t="str">
        <x:v>2026-06-30</x:v>
      </x:c>
      <x:c r="J3437" s="2" t="str">
        <x:v>2026-08-06</x:v>
      </x:c>
      <x:c r="K3437" s="2" t="str">
        <x:v>0000036104-26-000044</x:v>
      </x:c>
      <x:c r="L3437" s="2" t="str">
        <x:v>data/raw/filings/USB_0000036104-26-000044_usb-20260630.htm</x:v>
      </x:c>
      <x:c r="M3437" s="2" t="str">
        <x:v>https://www.sec.gov/Archives/edgar/data/36104/000003610426000044/usb-20260630.htm</x:v>
      </x:c>
      <x:c r="N3437" s="2" t="str">
        <x:v>f-2792</x:v>
      </x:c>
      <x:c r="O3437" s="2" t="str"/>
      <x:c r="P3437" s="2" t="str">
        <x:v>Exact XBRL anchor</x:v>
      </x:c>
      <x:c r="Q3437" s="2" t="str">
        <x:v>Dividends, Preferred Stock</x:v>
      </x:c>
      <x:c r="R3437" s="2" t="str">
        <x:v>highlighted/USB_0000036104-26-000044_usb-20260630.htm</x:v>
      </x:c>
      <x:c r="S3437" s="2" t="str"/>
      <x:c r="T3437" s="2" t="str"/>
    </x:row>
    <x:row r="3438" ht="24" customHeight="1">
      <x:c r="C3438" s="2" t="str">
        <x:v>Historical Inputs!F3438</x:v>
      </x:c>
      <x:c r="D3438" s="2" t="str">
        <x:v>USB</x:v>
      </x:c>
      <x:c r="E3438" s="2" t="str">
        <x:v>H1 2026</x:v>
      </x:c>
      <x:c r="F3438" s="2" t="str">
        <x:v>eps</x:v>
      </x:c>
      <x:c r="G3438" s="2" t="n">
        <x:v>2.53</x:v>
      </x:c>
      <x:c r="H3438" s="2" t="str">
        <x:v>USD/shares</x:v>
      </x:c>
      <x:c r="I3438" s="2" t="str">
        <x:v>2026-06-30</x:v>
      </x:c>
      <x:c r="J3438" s="2" t="str">
        <x:v>2026-08-06</x:v>
      </x:c>
      <x:c r="K3438" s="2" t="str">
        <x:v>0000036104-26-000044</x:v>
      </x:c>
      <x:c r="L3438" s="2" t="str">
        <x:v>data/raw/filings/USB_0000036104-26-000044_usb-20260630.htm</x:v>
      </x:c>
      <x:c r="M3438" s="2" t="str">
        <x:v>https://www.sec.gov/Archives/edgar/data/36104/000003610426000044/usb-20260630.htm</x:v>
      </x:c>
      <x:c r="N3438" s="2" t="str">
        <x:v>f-2824</x:v>
      </x:c>
      <x:c r="O3438" s="2" t="str"/>
      <x:c r="P3438" s="2" t="str">
        <x:v>Exact XBRL anchor</x:v>
      </x:c>
      <x:c r="Q3438" s="2" t="str">
        <x:v>Earnings Per Share, Diluted</x:v>
      </x:c>
      <x:c r="R3438" s="2" t="str">
        <x:v>highlighted/USB_0000036104-26-000044_usb-20260630.htm</x:v>
      </x:c>
      <x:c r="S3438" s="2" t="str"/>
      <x:c r="T3438" s="2" t="str"/>
    </x:row>
    <x:row r="3439" ht="24" customHeight="1">
      <x:c r="C3439" s="2" t="str">
        <x:v>Historical Inputs!F3439</x:v>
      </x:c>
      <x:c r="D3439" s="2" t="str">
        <x:v>USB</x:v>
      </x:c>
      <x:c r="E3439" s="2" t="str">
        <x:v>H1 2026</x:v>
      </x:c>
      <x:c r="F3439" s="2" t="str">
        <x:v>shares_diluted</x:v>
      </x:c>
      <x:c r="G3439" s="2" t="n">
        <x:v>1555</x:v>
      </x:c>
      <x:c r="H3439" s="2" t="str">
        <x:v>shares</x:v>
      </x:c>
      <x:c r="I3439" s="2" t="str">
        <x:v>2026-06-30</x:v>
      </x:c>
      <x:c r="J3439" s="2" t="str">
        <x:v>2026-08-06</x:v>
      </x:c>
      <x:c r="K3439" s="2" t="str">
        <x:v>0000036104-26-000044</x:v>
      </x:c>
      <x:c r="L3439" s="2" t="str">
        <x:v>data/raw/filings/USB_0000036104-26-000044_usb-20260630.htm</x:v>
      </x:c>
      <x:c r="M3439" s="2" t="str">
        <x:v>https://www.sec.gov/Archives/edgar/data/36104/000003610426000044/usb-20260630.htm</x:v>
      </x:c>
      <x:c r="N3439" s="2" t="str">
        <x:v>f-2816</x:v>
      </x:c>
      <x:c r="O3439" s="2" t="str"/>
      <x:c r="P3439" s="2" t="str">
        <x:v>Exact XBRL anchor</x:v>
      </x:c>
      <x:c r="Q3439" s="2" t="str">
        <x:v>Weighted Average Number of Shares Outstanding, Diluted</x:v>
      </x:c>
      <x:c r="R3439" s="2" t="str">
        <x:v>highlighted/USB_0000036104-26-000044_usb-20260630.htm</x:v>
      </x:c>
      <x:c r="S3439" s="2" t="str"/>
      <x:c r="T3439" s="2" t="str"/>
    </x:row>
    <x:row r="3440" ht="24" customHeight="1">
      <x:c r="C3440" s="2" t="str">
        <x:v>Historical Inputs!F3440</x:v>
      </x:c>
      <x:c r="D3440" s="2" t="str">
        <x:v>USB</x:v>
      </x:c>
      <x:c r="E3440" s="2" t="str">
        <x:v>H1 2026</x:v>
      </x:c>
      <x:c r="F3440" s="2" t="str">
        <x:v>dps</x:v>
      </x:c>
      <x:c r="G3440" s="2" t="n">
        <x:v>1.04</x:v>
      </x:c>
      <x:c r="H3440" s="2" t="str">
        <x:v>USD/shares</x:v>
      </x:c>
      <x:c r="I3440" s="2" t="str">
        <x:v>2026-06-30</x:v>
      </x:c>
      <x:c r="J3440" s="2" t="str">
        <x:v>2026-08-06</x:v>
      </x:c>
      <x:c r="K3440" s="2" t="str">
        <x:v>0000036104-26-000044</x:v>
      </x:c>
      <x:c r="L3440" s="2" t="str">
        <x:v>data/raw/filings/USB_0000036104-26-000044_usb-20260630.htm</x:v>
      </x:c>
      <x:c r="M3440" s="2" t="str">
        <x:v>https://www.sec.gov/Archives/edgar/data/36104/000003610426000044/usb-20260630.htm</x:v>
      </x:c>
      <x:c r="N3440" s="2" t="str">
        <x:v>f-527</x:v>
      </x:c>
      <x:c r="O3440" s="2" t="str"/>
      <x:c r="P3440" s="2" t="str">
        <x:v>Exact XBRL anchor</x:v>
      </x:c>
      <x:c r="Q3440" s="2" t="str">
        <x:v>Common Stock, Dividends, Per Share, Declared</x:v>
      </x:c>
      <x:c r="R3440" s="2" t="str">
        <x:v>highlighted/USB_0000036104-26-000044_usb-20260630.htm</x:v>
      </x:c>
      <x:c r="S3440" s="2" t="str"/>
      <x:c r="T3440" s="2" t="str"/>
    </x:row>
    <x:row r="3441" ht="24" customHeight="1">
      <x:c r="C3441" s="2" t="str">
        <x:v>Historical Inputs!F3441</x:v>
      </x:c>
      <x:c r="D3441" s="2" t="str">
        <x:v>USB</x:v>
      </x:c>
      <x:c r="E3441" s="2" t="str">
        <x:v>H1 2026</x:v>
      </x:c>
      <x:c r="F3441" s="2" t="str">
        <x:v>dividends</x:v>
      </x:c>
      <x:c r="G3441" s="2" t="n">
        <x:v>1628</x:v>
      </x:c>
      <x:c r="H3441" s="2" t="str">
        <x:v>USD</x:v>
      </x:c>
      <x:c r="I3441" s="2" t="str">
        <x:v>2026-06-30</x:v>
      </x:c>
      <x:c r="J3441" s="2" t="str">
        <x:v>2026-08-06</x:v>
      </x:c>
      <x:c r="K3441" s="2" t="str">
        <x:v>0000036104-26-000044</x:v>
      </x:c>
      <x:c r="L3441" s="2" t="str">
        <x:v>data/raw/filings/USB_0000036104-26-000044_usb-20260630.htm</x:v>
      </x:c>
      <x:c r="M3441" s="2" t="str">
        <x:v>https://www.sec.gov/Archives/edgar/data/36104/000003610426000044/usb-20260630.htm</x:v>
      </x:c>
      <x:c r="N3441" s="2" t="str">
        <x:v>f-645</x:v>
      </x:c>
      <x:c r="O3441" s="2" t="str"/>
      <x:c r="P3441" s="2" t="str">
        <x:v>Exact XBRL anchor</x:v>
      </x:c>
      <x:c r="Q3441" s="2" t="str">
        <x:v>Payments of Ordinary Dividends, Common Stock</x:v>
      </x:c>
      <x:c r="R3441" s="2" t="str">
        <x:v>highlighted/USB_0000036104-26-000044_usb-20260630.htm</x:v>
      </x:c>
      <x:c r="S3441" s="2" t="str"/>
      <x:c r="T3441" s="2" t="str"/>
    </x:row>
    <x:row r="3442" ht="24" customHeight="1">
      <x:c r="C3442" s="2" t="str">
        <x:v>Historical Inputs!F3442</x:v>
      </x:c>
      <x:c r="D3442" s="2" t="str">
        <x:v>USB</x:v>
      </x:c>
      <x:c r="E3442" s="2" t="str">
        <x:v>H1 2026</x:v>
      </x:c>
      <x:c r="F3442" s="2" t="str">
        <x:v>buybacks</x:v>
      </x:c>
      <x:c r="G3442" s="2" t="n">
        <x:v>477</x:v>
      </x:c>
      <x:c r="H3442" s="2" t="str">
        <x:v>USD</x:v>
      </x:c>
      <x:c r="I3442" s="2" t="str">
        <x:v>2026-06-30</x:v>
      </x:c>
      <x:c r="J3442" s="2" t="str">
        <x:v>2026-08-06</x:v>
      </x:c>
      <x:c r="K3442" s="2" t="str">
        <x:v>0000036104-26-000044</x:v>
      </x:c>
      <x:c r="L3442" s="2" t="str">
        <x:v>data/raw/filings/USB_0000036104-26-000044_usb-20260630.htm</x:v>
      </x:c>
      <x:c r="M3442" s="2" t="str">
        <x:v>https://www.sec.gov/Archives/edgar/data/36104/000003610426000044/usb-20260630.htm</x:v>
      </x:c>
      <x:c r="N3442" s="2" t="str">
        <x:v>f-641</x:v>
      </x:c>
      <x:c r="O3442" s="2" t="str"/>
      <x:c r="P3442" s="2" t="str">
        <x:v>Exact XBRL anchor</x:v>
      </x:c>
      <x:c r="Q3442" s="2" t="str">
        <x:v>Payments for Repurchase of Common Stock</x:v>
      </x:c>
      <x:c r="R3442" s="2" t="str">
        <x:v>highlighted/USB_0000036104-26-000044_usb-20260630.htm</x:v>
      </x:c>
      <x:c r="S3442" s="2" t="str"/>
      <x:c r="T3442" s="2" t="str"/>
    </x:row>
    <x:row r="3443" ht="24" customHeight="1">
      <x:c r="C3443" s="2" t="str">
        <x:v>Historical Inputs!F3443</x:v>
      </x:c>
      <x:c r="D3443" s="2" t="str">
        <x:v>USB</x:v>
      </x:c>
      <x:c r="E3443" s="2" t="str">
        <x:v>H1 2026</x:v>
      </x:c>
      <x:c r="F3443" s="2" t="str">
        <x:v>chargeoffs</x:v>
      </x:c>
      <x:c r="G3443" s="2" t="str">
        <x:v>n.a.</x:v>
      </x:c>
      <x:c r="H3443" s="2" t="str">
        <x:v>USDm</x:v>
      </x:c>
      <x:c r="I3443" s="2" t="str">
        <x:v>2026-06-30</x:v>
      </x:c>
      <x:c r="J3443" s="2" t="str"/>
      <x:c r="K3443" s="2" t="str"/>
      <x:c r="L3443" s="2" t="str"/>
      <x:c r="M3443" s="2" t="str"/>
      <x:c r="N3443" s="2" t="str"/>
      <x:c r="O3443" s="2" t="str"/>
      <x:c r="P3443" s="2" t="str">
        <x:v>Not reported / unavailable</x:v>
      </x:c>
      <x:c r="Q3443" s="2" t="str">
        <x:v>Gross loan charge-offs</x:v>
      </x:c>
      <x:c r="R3443" s="2" t="str"/>
      <x:c r="S3443" s="2" t="str"/>
      <x:c r="T3443" s="2" t="str"/>
    </x:row>
    <x:row r="3444" ht="24" customHeight="1">
      <x:c r="C3444" s="2" t="str">
        <x:v>Historical Inputs!F3444</x:v>
      </x:c>
      <x:c r="D3444" s="2" t="str">
        <x:v>USB</x:v>
      </x:c>
      <x:c r="E3444" s="2" t="str">
        <x:v>H1 2026</x:v>
      </x:c>
      <x:c r="F3444" s="2" t="str">
        <x:v>recoveries</x:v>
      </x:c>
      <x:c r="G3444" s="2" t="str">
        <x:v>n.a.</x:v>
      </x:c>
      <x:c r="H3444" s="2" t="str">
        <x:v>USDm</x:v>
      </x:c>
      <x:c r="I3444" s="2" t="str">
        <x:v>2026-06-30</x:v>
      </x:c>
      <x:c r="J3444" s="2" t="str"/>
      <x:c r="K3444" s="2" t="str"/>
      <x:c r="L3444" s="2" t="str"/>
      <x:c r="M3444" s="2" t="str"/>
      <x:c r="N3444" s="2" t="str"/>
      <x:c r="O3444" s="2" t="str"/>
      <x:c r="P3444" s="2" t="str">
        <x:v>Not reported / unavailable</x:v>
      </x:c>
      <x:c r="Q3444" s="2" t="str">
        <x:v>Loan recoveries</x:v>
      </x:c>
      <x:c r="R3444" s="2" t="str"/>
      <x:c r="S3444" s="2" t="str"/>
      <x:c r="T3444" s="2" t="str"/>
    </x:row>
    <x:row r="3445" ht="24" customHeight="1">
      <x:c r="C3445" s="2" t="str">
        <x:v>Historical Inputs!F3445</x:v>
      </x:c>
      <x:c r="D3445" s="2" t="str">
        <x:v>USB</x:v>
      </x:c>
      <x:c r="E3445" s="2" t="str">
        <x:v>H1 2026</x:v>
      </x:c>
      <x:c r="F3445" s="2" t="str">
        <x:v>rwa</x:v>
      </x:c>
      <x:c r="G3445" s="2" t="str">
        <x:v>n.a.</x:v>
      </x:c>
      <x:c r="H3445" s="2" t="str">
        <x:v>USDm</x:v>
      </x:c>
      <x:c r="I3445" s="2" t="str">
        <x:v>2026-06-30</x:v>
      </x:c>
      <x:c r="J3445" s="2" t="str"/>
      <x:c r="K3445" s="2" t="str"/>
      <x:c r="L3445" s="2" t="str"/>
      <x:c r="M3445" s="2" t="str"/>
      <x:c r="N3445" s="2" t="str"/>
      <x:c r="O3445" s="2" t="str"/>
      <x:c r="P3445" s="2" t="str">
        <x:v>Not reported / unavailable</x:v>
      </x:c>
      <x:c r="Q3445" s="2" t="str">
        <x:v>Risk-weighted assets</x:v>
      </x:c>
      <x:c r="R3445" s="2" t="str"/>
      <x:c r="S3445" s="2" t="str"/>
      <x:c r="T3445" s="2" t="str"/>
    </x:row>
    <x:row r="3446" ht="24" customHeight="1">
      <x:c r="C3446" s="2" t="str">
        <x:v>Historical Inputs!F3446</x:v>
      </x:c>
      <x:c r="D3446" s="2" t="str">
        <x:v>USB</x:v>
      </x:c>
      <x:c r="E3446" s="2" t="str">
        <x:v>H1 2026</x:v>
      </x:c>
      <x:c r="F3446" s="2" t="str">
        <x:v>cet1_reported</x:v>
      </x:c>
      <x:c r="G3446" s="2" t="n">
        <x:v>0.10800000000000001</x:v>
      </x:c>
      <x:c r="H3446" s="2" t="str">
        <x:v>pure</x:v>
      </x:c>
      <x:c r="I3446" s="2" t="str">
        <x:v>2026-06-30</x:v>
      </x:c>
      <x:c r="J3446" s="2" t="str">
        <x:v>2026-08-06</x:v>
      </x:c>
      <x:c r="K3446" s="2" t="str">
        <x:v>0000036104-26-000044</x:v>
      </x:c>
      <x:c r="L3446" s="2" t="str">
        <x:v>data/raw/filings/USB_0000036104-26-000044_usb-20260630.htm</x:v>
      </x:c>
      <x:c r="M3446" s="2" t="str">
        <x:v>https://www.sec.gov/Archives/edgar/data/36104/000003610426000044/usb-20260630.htm</x:v>
      </x:c>
      <x:c r="N3446" s="2" t="str"/>
      <x:c r="O3446" s="2" t="str"/>
      <x:c r="P3446" s="2" t="str">
        <x:v>Verified original table row</x:v>
      </x:c>
      <x:c r="Q3446" s="2" t="str">
        <x:v>Actual standardized CET1 ratio</x:v>
      </x:c>
      <x:c r="R3446" s="2" t="str">
        <x:v>highlighted/USB_0000036104-26-000044_usb-20260630.htm</x:v>
      </x:c>
      <x:c r="S3446" s="2" t="str"/>
      <x:c r="T3446" s="2" t="str"/>
    </x:row>
    <x:row r="3447" ht="24" customHeight="1">
      <x:c r="C3447" s="2" t="str">
        <x:v>Historical Inputs!F3447</x:v>
      </x:c>
      <x:c r="D3447" s="2" t="str">
        <x:v>USB</x:v>
      </x:c>
      <x:c r="E3447" s="2" t="str">
        <x:v>H1 2026</x:v>
      </x:c>
      <x:c r="F3447" s="2" t="str">
        <x:v>nim_reported</x:v>
      </x:c>
      <x:c r="G3447" s="2" t="str">
        <x:v>n.a.</x:v>
      </x:c>
      <x:c r="H3447" s="2" t="str">
        <x:v>%</x:v>
      </x:c>
      <x:c r="I3447" s="2" t="str">
        <x:v>2026-06-30</x:v>
      </x:c>
      <x:c r="J3447" s="2" t="str"/>
      <x:c r="K3447" s="2" t="str"/>
      <x:c r="L3447" s="2" t="str"/>
      <x:c r="M3447" s="2" t="str"/>
      <x:c r="N3447" s="2" t="str"/>
      <x:c r="O3447" s="2" t="str"/>
      <x:c r="P3447" s="2" t="str">
        <x:v>Not reported / unavailable</x:v>
      </x:c>
      <x:c r="Q3447" s="2" t="str">
        <x:v>Issuer reported net interest margin</x:v>
      </x:c>
      <x:c r="R3447" s="2" t="str"/>
      <x:c r="S3447" s="2" t="str"/>
      <x:c r="T3447" s="2" t="str"/>
    </x:row>
    <x:row r="3448" ht="24" customHeight="1">
      <x:c r="C3448" s="2" t="str">
        <x:v>Historical Inputs!F3448</x:v>
      </x:c>
      <x:c r="D3448" s="2" t="str">
        <x:v>USB</x:v>
      </x:c>
      <x:c r="E3448" s="2" t="str">
        <x:v>H1 2026</x:v>
      </x:c>
      <x:c r="F3448" s="2" t="str">
        <x:v>bvps_reported</x:v>
      </x:c>
      <x:c r="G3448" s="2" t="n">
        <x:v>38.91</x:v>
      </x:c>
      <x:c r="H3448" s="2" t="str">
        <x:v>USD/shares</x:v>
      </x:c>
      <x:c r="I3448" s="2" t="str">
        <x:v>2026-06-30</x:v>
      </x:c>
      <x:c r="J3448" s="2" t="str">
        <x:v>2026-08-06</x:v>
      </x:c>
      <x:c r="K3448" s="2" t="str">
        <x:v>0000036104-26-000044</x:v>
      </x:c>
      <x:c r="L3448" s="2" t="str">
        <x:v>data/raw/filings/USB_0000036104-26-000044_usb-20260630.htm</x:v>
      </x:c>
      <x:c r="M3448" s="2" t="str">
        <x:v>https://www.sec.gov/Archives/edgar/data/36104/000003610426000044/usb-20260630.htm</x:v>
      </x:c>
      <x:c r="N3448" s="2" t="str"/>
      <x:c r="O3448" s="2" t="str"/>
      <x:c r="P3448" s="2" t="str">
        <x:v>Exact selected original table text</x:v>
      </x:c>
      <x:c r="Q3448" s="2" t="str">
        <x:v>Reported common book value per share</x:v>
      </x:c>
      <x:c r="R3448" s="2" t="str">
        <x:v>highlighted/USB_0000036104-26-000044_usb-20260630.htm</x:v>
      </x:c>
      <x:c r="S3448" s="2" t="str"/>
      <x:c r="T3448" s="2" t="str"/>
    </x:row>
    <x:row r="3449" ht="24" customHeight="1">
      <x:c r="C3449" s="2" t="str">
        <x:v>Historical Inputs!F3449</x:v>
      </x:c>
      <x:c r="D3449" s="2" t="str">
        <x:v>USB</x:v>
      </x:c>
      <x:c r="E3449" s="2" t="str">
        <x:v>H1 2026</x:v>
      </x:c>
      <x:c r="F3449" s="2" t="str">
        <x:v>tbvps_reported</x:v>
      </x:c>
      <x:c r="G3449" s="2" t="n">
        <x:v>30.04</x:v>
      </x:c>
      <x:c r="H3449" s="2" t="str">
        <x:v>USD/shares</x:v>
      </x:c>
      <x:c r="I3449" s="2" t="str">
        <x:v>2026-06-30</x:v>
      </x:c>
      <x:c r="J3449" s="2" t="str">
        <x:v>2026-08-06</x:v>
      </x:c>
      <x:c r="K3449" s="2" t="str">
        <x:v>0000036104-26-000044</x:v>
      </x:c>
      <x:c r="L3449" s="2" t="str">
        <x:v>data/raw/filings/USB_0000036104-26-000044_usb-20260630.htm</x:v>
      </x:c>
      <x:c r="M3449" s="2" t="str">
        <x:v>https://www.sec.gov/Archives/edgar/data/36104/000003610426000044/usb-20260630.htm</x:v>
      </x:c>
      <x:c r="N3449" s="2" t="str"/>
      <x:c r="O3449" s="2" t="str"/>
      <x:c r="P3449" s="2" t="str">
        <x:v>Exact selected original table text</x:v>
      </x:c>
      <x:c r="Q3449" s="2" t="str">
        <x:v>Reported tangible book value per share</x:v>
      </x:c>
      <x:c r="R3449" s="2" t="str">
        <x:v>highlighted/USB_0000036104-26-000044_usb-20260630.htm</x:v>
      </x:c>
      <x:c r="S3449" s="2" t="str"/>
      <x:c r="T3449" s="2" t="str"/>
    </x:row>
    <x:row r="3450" ht="24" customHeight="1">
      <x:c r="C3450" s="2" t="str">
        <x:v>Historical Inputs!F3450</x:v>
      </x:c>
      <x:c r="D3450" s="2" t="str">
        <x:v>USB</x:v>
      </x:c>
      <x:c r="E3450" s="2" t="str">
        <x:v>H1 2026</x:v>
      </x:c>
      <x:c r="F3450" s="2" t="str">
        <x:v>tce_reported</x:v>
      </x:c>
      <x:c r="G3450" s="2" t="n">
        <x:v>46807</x:v>
      </x:c>
      <x:c r="H3450" s="2" t="str">
        <x:v>USD</x:v>
      </x:c>
      <x:c r="I3450" s="2" t="str">
        <x:v>2026-06-30</x:v>
      </x:c>
      <x:c r="J3450" s="2" t="str">
        <x:v>2026-08-06</x:v>
      </x:c>
      <x:c r="K3450" s="2" t="str">
        <x:v>0000036104-26-000044</x:v>
      </x:c>
      <x:c r="L3450" s="2" t="str">
        <x:v>data/raw/filings/USB_0000036104-26-000044_usb-20260630.htm</x:v>
      </x:c>
      <x:c r="M3450" s="2" t="str">
        <x:v>https://www.sec.gov/Archives/edgar/data/36104/000003610426000044/usb-20260630.htm</x:v>
      </x:c>
      <x:c r="N3450" s="2" t="str"/>
      <x:c r="O3450" s="2" t="str"/>
      <x:c r="P3450" s="2" t="str">
        <x:v>Verified original table row</x:v>
      </x:c>
      <x:c r="Q3450" s="2" t="str">
        <x:v>Reported tangible common equity</x:v>
      </x:c>
      <x:c r="R3450" s="2" t="str">
        <x:v>highlighted/USB_0000036104-26-000044_usb-20260630.htm</x:v>
      </x:c>
      <x:c r="S3450" s="2" t="str"/>
      <x:c r="T3450" s="2" t="str"/>
    </x:row>
    <x:row r="3451" ht="24" customHeight="1">
      <x:c r="C3451" s="2" t="str">
        <x:v>Historical Inputs!F3451</x:v>
      </x:c>
      <x:c r="D3451" s="2" t="str">
        <x:v>PNC</x:v>
      </x:c>
      <x:c r="E3451" s="2" t="str">
        <x:v>FY2016</x:v>
      </x:c>
      <x:c r="F3451" s="2" t="str">
        <x:v>assets</x:v>
      </x:c>
      <x:c r="G3451" s="2" t="n">
        <x:v>366380</x:v>
      </x:c>
      <x:c r="H3451" s="2" t="str">
        <x:v>USD</x:v>
      </x:c>
      <x:c r="I3451" s="2" t="str">
        <x:v>2016-12-31</x:v>
      </x:c>
      <x:c r="J3451" s="2" t="str">
        <x:v>2018-02-28</x:v>
      </x:c>
      <x:c r="K3451" s="2" t="str">
        <x:v>0000713676-18-000032</x:v>
      </x:c>
      <x:c r="L3451" s="2" t="str">
        <x:v>data/raw/filings/PNC_0000713676-18-000032_pnc-12312017x10k.htm</x:v>
      </x:c>
      <x:c r="M3451" s="2" t="str">
        <x:v>https://www.sec.gov/Archives/edgar/data/713676/000071367618000032/pnc-12312017x10k.htm</x:v>
      </x:c>
      <x:c r="N3451" s="2" t="str"/>
      <x:c r="O3451" s="2" t="str"/>
      <x:c r="P3451" s="2" t="str">
        <x:v>Structured source retained; exact visible anchor requires review</x:v>
      </x:c>
      <x:c r="Q3451" s="2" t="str">
        <x:v>Assets</x:v>
      </x:c>
      <x:c r="R3451" s="2" t="str"/>
      <x:c r="S3451" s="2" t="str"/>
      <x:c r="T3451" s="2" t="str"/>
    </x:row>
    <x:row r="3452" ht="24" customHeight="1">
      <x:c r="C3452" s="2" t="str">
        <x:v>Historical Inputs!F3452</x:v>
      </x:c>
      <x:c r="D3452" s="2" t="str">
        <x:v>PNC</x:v>
      </x:c>
      <x:c r="E3452" s="2" t="str">
        <x:v>FY2016</x:v>
      </x:c>
      <x:c r="F3452" s="2" t="str">
        <x:v>liabilities</x:v>
      </x:c>
      <x:c r="G3452" s="2" t="n">
        <x:v>319526</x:v>
      </x:c>
      <x:c r="H3452" s="2" t="str">
        <x:v>USD</x:v>
      </x:c>
      <x:c r="I3452" s="2" t="str">
        <x:v>2016-12-31</x:v>
      </x:c>
      <x:c r="J3452" s="2" t="str">
        <x:v>2018-02-28</x:v>
      </x:c>
      <x:c r="K3452" s="2" t="str">
        <x:v>0000713676-18-000032</x:v>
      </x:c>
      <x:c r="L3452" s="2" t="str">
        <x:v>data/raw/filings/PNC_0000713676-18-000032_pnc-12312017x10k.htm</x:v>
      </x:c>
      <x:c r="M3452" s="2" t="str">
        <x:v>https://www.sec.gov/Archives/edgar/data/713676/000071367618000032/pnc-12312017x10k.htm</x:v>
      </x:c>
      <x:c r="N3452" s="2" t="str"/>
      <x:c r="O3452" s="2" t="str"/>
      <x:c r="P3452" s="2" t="str">
        <x:v>Structured source retained; exact visible anchor requires review</x:v>
      </x:c>
      <x:c r="Q3452" s="2" t="str">
        <x:v>Liabilities</x:v>
      </x:c>
      <x:c r="R3452" s="2" t="str"/>
      <x:c r="S3452" s="2" t="str"/>
      <x:c r="T3452" s="2" t="str"/>
    </x:row>
    <x:row r="3453" ht="24" customHeight="1">
      <x:c r="C3453" s="2" t="str">
        <x:v>Historical Inputs!F3453</x:v>
      </x:c>
      <x:c r="D3453" s="2" t="str">
        <x:v>PNC</x:v>
      </x:c>
      <x:c r="E3453" s="2" t="str">
        <x:v>FY2016</x:v>
      </x:c>
      <x:c r="F3453" s="2" t="str">
        <x:v>equity</x:v>
      </x:c>
      <x:c r="G3453" s="2" t="n">
        <x:v>45699</x:v>
      </x:c>
      <x:c r="H3453" s="2" t="str">
        <x:v>USD</x:v>
      </x:c>
      <x:c r="I3453" s="2" t="str">
        <x:v>2016-12-31</x:v>
      </x:c>
      <x:c r="J3453" s="2" t="str">
        <x:v>2018-02-28</x:v>
      </x:c>
      <x:c r="K3453" s="2" t="str">
        <x:v>0000713676-18-000032</x:v>
      </x:c>
      <x:c r="L3453" s="2" t="str">
        <x:v>data/raw/filings/PNC_0000713676-18-000032_pnc-12312017x10k.htm</x:v>
      </x:c>
      <x:c r="M3453" s="2" t="str">
        <x:v>https://www.sec.gov/Archives/edgar/data/713676/000071367618000032/pnc-12312017x10k.htm</x:v>
      </x:c>
      <x:c r="N3453" s="2" t="str"/>
      <x:c r="O3453" s="2" t="str"/>
      <x:c r="P3453" s="2" t="str">
        <x:v>Structured source retained; exact visible anchor requires review</x:v>
      </x:c>
      <x:c r="Q3453" s="2" t="str">
        <x:v>Stockholders' Equity Attributable to Parent</x:v>
      </x:c>
      <x:c r="R3453" s="2" t="str"/>
      <x:c r="S3453" s="2" t="str"/>
      <x:c r="T3453" s="2" t="str"/>
    </x:row>
    <x:row r="3454" ht="24" customHeight="1">
      <x:c r="C3454" s="2" t="str">
        <x:v>Historical Inputs!F3454</x:v>
      </x:c>
      <x:c r="D3454" s="2" t="str">
        <x:v>PNC</x:v>
      </x:c>
      <x:c r="E3454" s="2" t="str">
        <x:v>FY2016</x:v>
      </x:c>
      <x:c r="F3454" s="2" t="str">
        <x:v>preferred</x:v>
      </x:c>
      <x:c r="G3454" s="2" t="str">
        <x:v>n.a.</x:v>
      </x:c>
      <x:c r="H3454" s="2" t="str">
        <x:v>USDm</x:v>
      </x:c>
      <x:c r="I3454" s="2" t="str">
        <x:v>2016-12-31</x:v>
      </x:c>
      <x:c r="J3454" s="2" t="str"/>
      <x:c r="K3454" s="2" t="str"/>
      <x:c r="L3454" s="2" t="str"/>
      <x:c r="M3454" s="2" t="str"/>
      <x:c r="N3454" s="2" t="str"/>
      <x:c r="O3454" s="2" t="str"/>
      <x:c r="P3454" s="2" t="str">
        <x:v>Not reported / unavailable</x:v>
      </x:c>
      <x:c r="Q3454" s="2" t="str">
        <x:v>Preferred equity carrying amount</x:v>
      </x:c>
      <x:c r="R3454" s="2" t="str"/>
      <x:c r="S3454" s="2" t="str"/>
      <x:c r="T3454" s="2" t="str"/>
    </x:row>
    <x:row r="3455" ht="24" customHeight="1">
      <x:c r="C3455" s="2" t="str">
        <x:v>Historical Inputs!F3455</x:v>
      </x:c>
      <x:c r="D3455" s="2" t="str">
        <x:v>PNC</x:v>
      </x:c>
      <x:c r="E3455" s="2" t="str">
        <x:v>FY2016</x:v>
      </x:c>
      <x:c r="F3455" s="2" t="str">
        <x:v>common_equity_reported</x:v>
      </x:c>
      <x:c r="G3455" s="2" t="str">
        <x:v>n.a.</x:v>
      </x:c>
      <x:c r="H3455" s="2" t="str">
        <x:v>USDm</x:v>
      </x:c>
      <x:c r="I3455" s="2" t="str">
        <x:v>2016-12-31</x:v>
      </x:c>
      <x:c r="J3455" s="2" t="str"/>
      <x:c r="K3455" s="2" t="str"/>
      <x:c r="L3455" s="2" t="str"/>
      <x:c r="M3455" s="2" t="str"/>
      <x:c r="N3455" s="2" t="str"/>
      <x:c r="O3455" s="2" t="str"/>
      <x:c r="P3455" s="2" t="str">
        <x:v>Not reported / unavailable</x:v>
      </x:c>
      <x:c r="Q3455" s="2" t="str">
        <x:v>Reported common shareholders equity</x:v>
      </x:c>
      <x:c r="R3455" s="2" t="str"/>
      <x:c r="S3455" s="2" t="str"/>
      <x:c r="T3455" s="2" t="str"/>
    </x:row>
    <x:row r="3456" ht="24" customHeight="1">
      <x:c r="C3456" s="2" t="str">
        <x:v>Historical Inputs!F3456</x:v>
      </x:c>
      <x:c r="D3456" s="2" t="str">
        <x:v>PNC</x:v>
      </x:c>
      <x:c r="E3456" s="2" t="str">
        <x:v>FY2016</x:v>
      </x:c>
      <x:c r="F3456" s="2" t="str">
        <x:v>goodwill</x:v>
      </x:c>
      <x:c r="G3456" s="2" t="n">
        <x:v>9103</x:v>
      </x:c>
      <x:c r="H3456" s="2" t="str">
        <x:v>USD</x:v>
      </x:c>
      <x:c r="I3456" s="2" t="str">
        <x:v>2016-12-31</x:v>
      </x:c>
      <x:c r="J3456" s="2" t="str">
        <x:v>2019-03-01</x:v>
      </x:c>
      <x:c r="K3456" s="2" t="str">
        <x:v>0000713676-19-000015</x:v>
      </x:c>
      <x:c r="L3456" s="2" t="str">
        <x:v>data/raw/filings/PNC_0000713676-19-000015_pnc201810k.htm</x:v>
      </x:c>
      <x:c r="M3456" s="2" t="str">
        <x:v>https://www.sec.gov/Archives/edgar/data/713676/000071367619000015/pnc201810k.htm</x:v>
      </x:c>
      <x:c r="N3456" s="2" t="str"/>
      <x:c r="O3456" s="2" t="str"/>
      <x:c r="P3456" s="2" t="str">
        <x:v>Structured source retained; exact visible anchor requires review</x:v>
      </x:c>
      <x:c r="Q3456" s="2" t="str">
        <x:v>Goodwill</x:v>
      </x:c>
      <x:c r="R3456" s="2" t="str"/>
      <x:c r="S3456" s="2" t="str"/>
      <x:c r="T3456" s="2" t="str"/>
    </x:row>
    <x:row r="3457" ht="24" customHeight="1">
      <x:c r="C3457" s="2" t="str">
        <x:v>Historical Inputs!F3457</x:v>
      </x:c>
      <x:c r="D3457" s="2" t="str">
        <x:v>PNC</x:v>
      </x:c>
      <x:c r="E3457" s="2" t="str">
        <x:v>FY2016</x:v>
      </x:c>
      <x:c r="F3457" s="2" t="str">
        <x:v>intangibles</x:v>
      </x:c>
      <x:c r="G3457" s="2" t="str">
        <x:v>n.a.</x:v>
      </x:c>
      <x:c r="H3457" s="2" t="str">
        <x:v>USDm</x:v>
      </x:c>
      <x:c r="I3457" s="2" t="str">
        <x:v>2016-12-31</x:v>
      </x:c>
      <x:c r="J3457" s="2" t="str"/>
      <x:c r="K3457" s="2" t="str"/>
      <x:c r="L3457" s="2" t="str"/>
      <x:c r="M3457" s="2" t="str"/>
      <x:c r="N3457" s="2" t="str"/>
      <x:c r="O3457" s="2" t="str"/>
      <x:c r="P3457" s="2" t="str">
        <x:v>Not reported / unavailable</x:v>
      </x:c>
      <x:c r="Q3457" s="2" t="str">
        <x:v>Other intangible assets excluding goodwill</x:v>
      </x:c>
      <x:c r="R3457" s="2" t="str"/>
      <x:c r="S3457" s="2" t="str"/>
      <x:c r="T3457" s="2" t="str"/>
    </x:row>
    <x:row r="3458" ht="24" customHeight="1">
      <x:c r="C3458" s="2" t="str">
        <x:v>Historical Inputs!F3458</x:v>
      </x:c>
      <x:c r="D3458" s="2" t="str">
        <x:v>PNC</x:v>
      </x:c>
      <x:c r="E3458" s="2" t="str">
        <x:v>FY2016</x:v>
      </x:c>
      <x:c r="F3458" s="2" t="str">
        <x:v>intangibles_total</x:v>
      </x:c>
      <x:c r="G3458" s="2" t="str">
        <x:v>n.a.</x:v>
      </x:c>
      <x:c r="H3458" s="2" t="str">
        <x:v>USDm</x:v>
      </x:c>
      <x:c r="I3458" s="2" t="str">
        <x:v>2016-12-31</x:v>
      </x:c>
      <x:c r="J3458" s="2" t="str"/>
      <x:c r="K3458" s="2" t="str"/>
      <x:c r="L3458" s="2" t="str"/>
      <x:c r="M3458" s="2" t="str"/>
      <x:c r="N3458" s="2" t="str"/>
      <x:c r="O3458" s="2" t="str"/>
      <x:c r="P3458" s="2" t="str">
        <x:v>Not reported / unavailable</x:v>
      </x:c>
      <x:c r="Q3458" s="2" t="str">
        <x:v>Reported goodwill and intangible assets combined</x:v>
      </x:c>
      <x:c r="R3458" s="2" t="str"/>
      <x:c r="S3458" s="2" t="str"/>
      <x:c r="T3458" s="2" t="str"/>
    </x:row>
    <x:row r="3459" ht="24" customHeight="1">
      <x:c r="C3459" s="2" t="str">
        <x:v>Historical Inputs!F3459</x:v>
      </x:c>
      <x:c r="D3459" s="2" t="str">
        <x:v>PNC</x:v>
      </x:c>
      <x:c r="E3459" s="2" t="str">
        <x:v>FY2016</x:v>
      </x:c>
      <x:c r="F3459" s="2" t="str">
        <x:v>shares_end</x:v>
      </x:c>
      <x:c r="G3459" s="2" t="str">
        <x:v>n.a.</x:v>
      </x:c>
      <x:c r="H3459" s="2" t="str">
        <x:v>million</x:v>
      </x:c>
      <x:c r="I3459" s="2" t="str">
        <x:v>2016-12-31</x:v>
      </x:c>
      <x:c r="J3459" s="2" t="str"/>
      <x:c r="K3459" s="2" t="str"/>
      <x:c r="L3459" s="2" t="str"/>
      <x:c r="M3459" s="2" t="str"/>
      <x:c r="N3459" s="2" t="str"/>
      <x:c r="O3459" s="2" t="str"/>
      <x:c r="P3459" s="2" t="str">
        <x:v>Not reported / unavailable</x:v>
      </x:c>
      <x:c r="Q3459" s="2" t="str">
        <x:v>Period-end common shares outstanding</x:v>
      </x:c>
      <x:c r="R3459" s="2" t="str"/>
      <x:c r="S3459" s="2" t="str"/>
      <x:c r="T3459" s="2" t="str"/>
    </x:row>
    <x:row r="3460" ht="24" customHeight="1">
      <x:c r="C3460" s="2" t="str">
        <x:v>Historical Inputs!F3460</x:v>
      </x:c>
      <x:c r="D3460" s="2" t="str">
        <x:v>PNC</x:v>
      </x:c>
      <x:c r="E3460" s="2" t="str">
        <x:v>FY2016</x:v>
      </x:c>
      <x:c r="F3460" s="2" t="str">
        <x:v>shares_issued</x:v>
      </x:c>
      <x:c r="G3460" s="2" t="n">
        <x:v>542</x:v>
      </x:c>
      <x:c r="H3460" s="2" t="str">
        <x:v>shares</x:v>
      </x:c>
      <x:c r="I3460" s="2" t="str">
        <x:v>2016-12-31</x:v>
      </x:c>
      <x:c r="J3460" s="2" t="str">
        <x:v>2018-02-28</x:v>
      </x:c>
      <x:c r="K3460" s="2" t="str">
        <x:v>0000713676-18-000032</x:v>
      </x:c>
      <x:c r="L3460" s="2" t="str">
        <x:v>data/raw/filings/PNC_0000713676-18-000032_pnc-12312017x10k.htm</x:v>
      </x:c>
      <x:c r="M3460" s="2" t="str">
        <x:v>https://www.sec.gov/Archives/edgar/data/713676/000071367618000032/pnc-12312017x10k.htm</x:v>
      </x:c>
      <x:c r="N3460" s="2" t="str"/>
      <x:c r="O3460" s="2" t="str"/>
      <x:c r="P3460" s="2" t="str">
        <x:v>Structured source retained; exact visible anchor requires review</x:v>
      </x:c>
      <x:c r="Q3460" s="2" t="str">
        <x:v>Common Stock, Shares, Issued</x:v>
      </x:c>
      <x:c r="R3460" s="2" t="str"/>
      <x:c r="S3460" s="2" t="str"/>
      <x:c r="T3460" s="2" t="str"/>
    </x:row>
    <x:row r="3461" ht="24" customHeight="1">
      <x:c r="C3461" s="2" t="str">
        <x:v>Historical Inputs!F3461</x:v>
      </x:c>
      <x:c r="D3461" s="2" t="str">
        <x:v>PNC</x:v>
      </x:c>
      <x:c r="E3461" s="2" t="str">
        <x:v>FY2016</x:v>
      </x:c>
      <x:c r="F3461" s="2" t="str">
        <x:v>shares_treasury</x:v>
      </x:c>
      <x:c r="G3461" s="2" t="n">
        <x:v>57</x:v>
      </x:c>
      <x:c r="H3461" s="2" t="str">
        <x:v>shares</x:v>
      </x:c>
      <x:c r="I3461" s="2" t="str">
        <x:v>2016-12-31</x:v>
      </x:c>
      <x:c r="J3461" s="2" t="str">
        <x:v>2018-02-28</x:v>
      </x:c>
      <x:c r="K3461" s="2" t="str">
        <x:v>0000713676-18-000032</x:v>
      </x:c>
      <x:c r="L3461" s="2" t="str">
        <x:v>data/raw/filings/PNC_0000713676-18-000032_pnc-12312017x10k.htm</x:v>
      </x:c>
      <x:c r="M3461" s="2" t="str">
        <x:v>https://www.sec.gov/Archives/edgar/data/713676/000071367618000032/pnc-12312017x10k.htm</x:v>
      </x:c>
      <x:c r="N3461" s="2" t="str"/>
      <x:c r="O3461" s="2" t="str"/>
      <x:c r="P3461" s="2" t="str">
        <x:v>Structured source retained; exact visible anchor requires review</x:v>
      </x:c>
      <x:c r="Q3461" s="2" t="str">
        <x:v>Treasury Stock, Shares</x:v>
      </x:c>
      <x:c r="R3461" s="2" t="str"/>
      <x:c r="S3461" s="2" t="str"/>
      <x:c r="T3461" s="2" t="str"/>
    </x:row>
    <x:row r="3462" ht="24" customHeight="1">
      <x:c r="C3462" s="2" t="str">
        <x:v>Historical Inputs!F3462</x:v>
      </x:c>
      <x:c r="D3462" s="2" t="str">
        <x:v>PNC</x:v>
      </x:c>
      <x:c r="E3462" s="2" t="str">
        <x:v>FY2016</x:v>
      </x:c>
      <x:c r="F3462" s="2" t="str">
        <x:v>deposits</x:v>
      </x:c>
      <x:c r="G3462" s="2" t="n">
        <x:v>257164</x:v>
      </x:c>
      <x:c r="H3462" s="2" t="str">
        <x:v>USD</x:v>
      </x:c>
      <x:c r="I3462" s="2" t="str">
        <x:v>2016-12-31</x:v>
      </x:c>
      <x:c r="J3462" s="2" t="str">
        <x:v>2018-02-28</x:v>
      </x:c>
      <x:c r="K3462" s="2" t="str">
        <x:v>0000713676-18-000032</x:v>
      </x:c>
      <x:c r="L3462" s="2" t="str">
        <x:v>data/raw/filings/PNC_0000713676-18-000032_pnc-12312017x10k.htm</x:v>
      </x:c>
      <x:c r="M3462" s="2" t="str">
        <x:v>https://www.sec.gov/Archives/edgar/data/713676/000071367618000032/pnc-12312017x10k.htm</x:v>
      </x:c>
      <x:c r="N3462" s="2" t="str"/>
      <x:c r="O3462" s="2" t="str"/>
      <x:c r="P3462" s="2" t="str">
        <x:v>Structured source retained; exact visible anchor requires review</x:v>
      </x:c>
      <x:c r="Q3462" s="2" t="str">
        <x:v>Deposits</x:v>
      </x:c>
      <x:c r="R3462" s="2" t="str"/>
      <x:c r="S3462" s="2" t="str"/>
      <x:c r="T3462" s="2" t="str"/>
    </x:row>
    <x:row r="3463" ht="24" customHeight="1">
      <x:c r="C3463" s="2" t="str">
        <x:v>Historical Inputs!F3463</x:v>
      </x:c>
      <x:c r="D3463" s="2" t="str">
        <x:v>PNC</x:v>
      </x:c>
      <x:c r="E3463" s="2" t="str">
        <x:v>FY2016</x:v>
      </x:c>
      <x:c r="F3463" s="2" t="str">
        <x:v>loans_gross</x:v>
      </x:c>
      <x:c r="G3463" s="2" t="n">
        <x:v>210833</x:v>
      </x:c>
      <x:c r="H3463" s="2" t="str">
        <x:v>USD</x:v>
      </x:c>
      <x:c r="I3463" s="2" t="str">
        <x:v>2016-12-31</x:v>
      </x:c>
      <x:c r="J3463" s="2" t="str">
        <x:v>2019-03-01</x:v>
      </x:c>
      <x:c r="K3463" s="2" t="str">
        <x:v>0000713676-19-000015</x:v>
      </x:c>
      <x:c r="L3463" s="2" t="str">
        <x:v>data/raw/filings/PNC_0000713676-19-000015_pnc201810k.htm</x:v>
      </x:c>
      <x:c r="M3463" s="2" t="str">
        <x:v>https://www.sec.gov/Archives/edgar/data/713676/000071367619000015/pnc201810k.htm</x:v>
      </x:c>
      <x:c r="N3463" s="2" t="str"/>
      <x:c r="O3463" s="2" t="str"/>
      <x:c r="P3463" s="2" t="str">
        <x:v>Structured source retained; exact visible anchor requires review</x:v>
      </x:c>
      <x:c r="Q3463" s="2" t="str">
        <x:v>Loans and Leases Receivable, Net of Deferred Income</x:v>
      </x:c>
      <x:c r="R3463" s="2" t="str"/>
      <x:c r="S3463" s="2" t="str"/>
      <x:c r="T3463" s="2" t="str"/>
    </x:row>
    <x:row r="3464" ht="24" customHeight="1">
      <x:c r="C3464" s="2" t="str">
        <x:v>Historical Inputs!F3464</x:v>
      </x:c>
      <x:c r="D3464" s="2" t="str">
        <x:v>PNC</x:v>
      </x:c>
      <x:c r="E3464" s="2" t="str">
        <x:v>FY2016</x:v>
      </x:c>
      <x:c r="F3464" s="2" t="str">
        <x:v>loans_net</x:v>
      </x:c>
      <x:c r="G3464" s="2" t="n">
        <x:v>208244</x:v>
      </x:c>
      <x:c r="H3464" s="2" t="str">
        <x:v>USD</x:v>
      </x:c>
      <x:c r="I3464" s="2" t="str">
        <x:v>2016-12-31</x:v>
      </x:c>
      <x:c r="J3464" s="2" t="str">
        <x:v>2018-02-28</x:v>
      </x:c>
      <x:c r="K3464" s="2" t="str">
        <x:v>0000713676-18-000032</x:v>
      </x:c>
      <x:c r="L3464" s="2" t="str">
        <x:v>data/raw/filings/PNC_0000713676-18-000032_pnc-12312017x10k.htm</x:v>
      </x:c>
      <x:c r="M3464" s="2" t="str">
        <x:v>https://www.sec.gov/Archives/edgar/data/713676/000071367618000032/pnc-12312017x10k.htm</x:v>
      </x:c>
      <x:c r="N3464" s="2" t="str"/>
      <x:c r="O3464" s="2" t="str"/>
      <x:c r="P3464" s="2" t="str">
        <x:v>Structured source retained; exact visible anchor requires review</x:v>
      </x:c>
      <x:c r="Q3464" s="2" t="str">
        <x:v>Loans and Leases Receivable, Net Amount</x:v>
      </x:c>
      <x:c r="R3464" s="2" t="str"/>
      <x:c r="S3464" s="2" t="str"/>
      <x:c r="T3464" s="2" t="str"/>
    </x:row>
    <x:row r="3465" ht="24" customHeight="1">
      <x:c r="C3465" s="2" t="str">
        <x:v>Historical Inputs!F3465</x:v>
      </x:c>
      <x:c r="D3465" s="2" t="str">
        <x:v>PNC</x:v>
      </x:c>
      <x:c r="E3465" s="2" t="str">
        <x:v>FY2016</x:v>
      </x:c>
      <x:c r="F3465" s="2" t="str">
        <x:v>allowance</x:v>
      </x:c>
      <x:c r="G3465" s="2" t="str">
        <x:v>n.a.</x:v>
      </x:c>
      <x:c r="H3465" s="2" t="str">
        <x:v>USDm</x:v>
      </x:c>
      <x:c r="I3465" s="2" t="str">
        <x:v>2016-12-31</x:v>
      </x:c>
      <x:c r="J3465" s="2" t="str"/>
      <x:c r="K3465" s="2" t="str"/>
      <x:c r="L3465" s="2" t="str"/>
      <x:c r="M3465" s="2" t="str"/>
      <x:c r="N3465" s="2" t="str"/>
      <x:c r="O3465" s="2" t="str"/>
      <x:c r="P3465" s="2" t="str">
        <x:v>Not reported / unavailable</x:v>
      </x:c>
      <x:c r="Q3465" s="2" t="str">
        <x:v>Loan allowance for credit losses</x:v>
      </x:c>
      <x:c r="R3465" s="2" t="str"/>
      <x:c r="S3465" s="2" t="str"/>
      <x:c r="T3465" s="2" t="str"/>
    </x:row>
    <x:row r="3466" ht="24" customHeight="1">
      <x:c r="C3466" s="2" t="str">
        <x:v>Historical Inputs!F3466</x:v>
      </x:c>
      <x:c r="D3466" s="2" t="str">
        <x:v>PNC</x:v>
      </x:c>
      <x:c r="E3466" s="2" t="str">
        <x:v>FY2016</x:v>
      </x:c>
      <x:c r="F3466" s="2" t="str">
        <x:v>nonaccrual</x:v>
      </x:c>
      <x:c r="G3466" s="2" t="str">
        <x:v>n.a.</x:v>
      </x:c>
      <x:c r="H3466" s="2" t="str">
        <x:v>USDm</x:v>
      </x:c>
      <x:c r="I3466" s="2" t="str">
        <x:v>2016-12-31</x:v>
      </x:c>
      <x:c r="J3466" s="2" t="str"/>
      <x:c r="K3466" s="2" t="str"/>
      <x:c r="L3466" s="2" t="str"/>
      <x:c r="M3466" s="2" t="str"/>
      <x:c r="N3466" s="2" t="str"/>
      <x:c r="O3466" s="2" t="str"/>
      <x:c r="P3466" s="2" t="str">
        <x:v>Not reported / unavailable</x:v>
      </x:c>
      <x:c r="Q3466" s="2" t="str">
        <x:v>Nonaccrual</x:v>
      </x:c>
      <x:c r="R3466" s="2" t="str"/>
      <x:c r="S3466" s="2" t="str"/>
      <x:c r="T3466" s="2" t="str"/>
    </x:row>
    <x:row r="3467" ht="24" customHeight="1">
      <x:c r="C3467" s="2" t="str">
        <x:v>Historical Inputs!F3467</x:v>
      </x:c>
      <x:c r="D3467" s="2" t="str">
        <x:v>PNC</x:v>
      </x:c>
      <x:c r="E3467" s="2" t="str">
        <x:v>FY2016</x:v>
      </x:c>
      <x:c r="F3467" s="2" t="str">
        <x:v>cash</x:v>
      </x:c>
      <x:c r="G3467" s="2" t="str">
        <x:v>n.a.</x:v>
      </x:c>
      <x:c r="H3467" s="2" t="str">
        <x:v>USDm</x:v>
      </x:c>
      <x:c r="I3467" s="2" t="str">
        <x:v>2016-12-31</x:v>
      </x:c>
      <x:c r="J3467" s="2" t="str"/>
      <x:c r="K3467" s="2" t="str"/>
      <x:c r="L3467" s="2" t="str"/>
      <x:c r="M3467" s="2" t="str"/>
      <x:c r="N3467" s="2" t="str"/>
      <x:c r="O3467" s="2" t="str"/>
      <x:c r="P3467" s="2" t="str">
        <x:v>Not reported / unavailable</x:v>
      </x:c>
      <x:c r="Q3467" s="2" t="str">
        <x:v>Cash</x:v>
      </x:c>
      <x:c r="R3467" s="2" t="str"/>
      <x:c r="S3467" s="2" t="str"/>
      <x:c r="T3467" s="2" t="str"/>
    </x:row>
    <x:row r="3468" ht="24" customHeight="1">
      <x:c r="C3468" s="2" t="str">
        <x:v>Historical Inputs!F3468</x:v>
      </x:c>
      <x:c r="D3468" s="2" t="str">
        <x:v>PNC</x:v>
      </x:c>
      <x:c r="E3468" s="2" t="str">
        <x:v>FY2016</x:v>
      </x:c>
      <x:c r="F3468" s="2" t="str">
        <x:v>aoci</x:v>
      </x:c>
      <x:c r="G3468" s="2" t="n">
        <x:v>-265</x:v>
      </x:c>
      <x:c r="H3468" s="2" t="str">
        <x:v>USD</x:v>
      </x:c>
      <x:c r="I3468" s="2" t="str">
        <x:v>2016-12-31</x:v>
      </x:c>
      <x:c r="J3468" s="2" t="str">
        <x:v>2019-03-01</x:v>
      </x:c>
      <x:c r="K3468" s="2" t="str">
        <x:v>0000713676-19-000015</x:v>
      </x:c>
      <x:c r="L3468" s="2" t="str">
        <x:v>data/raw/filings/PNC_0000713676-19-000015_pnc201810k.htm</x:v>
      </x:c>
      <x:c r="M3468" s="2" t="str">
        <x:v>https://www.sec.gov/Archives/edgar/data/713676/000071367619000015/pnc201810k.htm</x:v>
      </x:c>
      <x:c r="N3468" s="2" t="str"/>
      <x:c r="O3468" s="2" t="str"/>
      <x:c r="P3468" s="2" t="str">
        <x:v>Structured source retained; exact visible anchor requires review</x:v>
      </x:c>
      <x:c r="Q3468" s="2" t="str">
        <x:v>Accumulated Other Comprehensive Income (Loss), Net of Tax</x:v>
      </x:c>
      <x:c r="R3468" s="2" t="str"/>
      <x:c r="S3468" s="2" t="str"/>
      <x:c r="T3468" s="2" t="str"/>
    </x:row>
    <x:row r="3469" ht="24" customHeight="1">
      <x:c r="C3469" s="2" t="str">
        <x:v>Historical Inputs!F3469</x:v>
      </x:c>
      <x:c r="D3469" s="2" t="str">
        <x:v>PNC</x:v>
      </x:c>
      <x:c r="E3469" s="2" t="str">
        <x:v>FY2016</x:v>
      </x:c>
      <x:c r="F3469" s="2" t="str">
        <x:v>nii</x:v>
      </x:c>
      <x:c r="G3469" s="2" t="n">
        <x:v>8391</x:v>
      </x:c>
      <x:c r="H3469" s="2" t="str">
        <x:v>USD</x:v>
      </x:c>
      <x:c r="I3469" s="2" t="str">
        <x:v>2016-12-31</x:v>
      </x:c>
      <x:c r="J3469" s="2" t="str">
        <x:v>2019-03-01</x:v>
      </x:c>
      <x:c r="K3469" s="2" t="str">
        <x:v>0000713676-19-000015</x:v>
      </x:c>
      <x:c r="L3469" s="2" t="str">
        <x:v>data/raw/filings/PNC_0000713676-19-000015_pnc201810k.htm</x:v>
      </x:c>
      <x:c r="M3469" s="2" t="str">
        <x:v>https://www.sec.gov/Archives/edgar/data/713676/000071367619000015/pnc201810k.htm</x:v>
      </x:c>
      <x:c r="N3469" s="2" t="str"/>
      <x:c r="O3469" s="2" t="str"/>
      <x:c r="P3469" s="2" t="str">
        <x:v>Structured source retained; exact visible anchor requires review</x:v>
      </x:c>
      <x:c r="Q3469" s="2" t="str">
        <x:v>Interest Income (Expense), Net</x:v>
      </x:c>
      <x:c r="R3469" s="2" t="str"/>
      <x:c r="S3469" s="2" t="str"/>
      <x:c r="T3469" s="2" t="str"/>
    </x:row>
    <x:row r="3470" ht="24" customHeight="1">
      <x:c r="C3470" s="2" t="str">
        <x:v>Historical Inputs!F3470</x:v>
      </x:c>
      <x:c r="D3470" s="2" t="str">
        <x:v>PNC</x:v>
      </x:c>
      <x:c r="E3470" s="2" t="str">
        <x:v>FY2016</x:v>
      </x:c>
      <x:c r="F3470" s="2" t="str">
        <x:v>noninterest_income</x:v>
      </x:c>
      <x:c r="G3470" s="2" t="n">
        <x:v>6771</x:v>
      </x:c>
      <x:c r="H3470" s="2" t="str">
        <x:v>USD</x:v>
      </x:c>
      <x:c r="I3470" s="2" t="str">
        <x:v>2016-12-31</x:v>
      </x:c>
      <x:c r="J3470" s="2" t="str">
        <x:v>2019-03-01</x:v>
      </x:c>
      <x:c r="K3470" s="2" t="str">
        <x:v>0000713676-19-000015</x:v>
      </x:c>
      <x:c r="L3470" s="2" t="str">
        <x:v>data/raw/filings/PNC_0000713676-19-000015_pnc201810k.htm</x:v>
      </x:c>
      <x:c r="M3470" s="2" t="str">
        <x:v>https://www.sec.gov/Archives/edgar/data/713676/000071367619000015/pnc201810k.htm</x:v>
      </x:c>
      <x:c r="N3470" s="2" t="str"/>
      <x:c r="O3470" s="2" t="str"/>
      <x:c r="P3470" s="2" t="str">
        <x:v>Structured source retained; exact visible anchor requires review</x:v>
      </x:c>
      <x:c r="Q3470" s="2" t="str">
        <x:v>Noninterest Income</x:v>
      </x:c>
      <x:c r="R3470" s="2" t="str"/>
      <x:c r="S3470" s="2" t="str"/>
      <x:c r="T3470" s="2" t="str"/>
    </x:row>
    <x:row r="3471" ht="24" customHeight="1">
      <x:c r="C3471" s="2" t="str">
        <x:v>Historical Inputs!F3471</x:v>
      </x:c>
      <x:c r="D3471" s="2" t="str">
        <x:v>PNC</x:v>
      </x:c>
      <x:c r="E3471" s="2" t="str">
        <x:v>FY2016</x:v>
      </x:c>
      <x:c r="F3471" s="2" t="str">
        <x:v>revenue_reported</x:v>
      </x:c>
      <x:c r="G3471" s="2" t="n">
        <x:v>15162</x:v>
      </x:c>
      <x:c r="H3471" s="2" t="str">
        <x:v>USD</x:v>
      </x:c>
      <x:c r="I3471" s="2" t="str">
        <x:v>2016-12-31</x:v>
      </x:c>
      <x:c r="J3471" s="2" t="str">
        <x:v>2019-03-01</x:v>
      </x:c>
      <x:c r="K3471" s="2" t="str">
        <x:v>0000713676-19-000015</x:v>
      </x:c>
      <x:c r="L3471" s="2" t="str">
        <x:v>data/raw/filings/PNC_0000713676-19-000015_pnc201810k.htm</x:v>
      </x:c>
      <x:c r="M3471" s="2" t="str">
        <x:v>https://www.sec.gov/Archives/edgar/data/713676/000071367619000015/pnc201810k.htm</x:v>
      </x:c>
      <x:c r="N3471" s="2" t="str"/>
      <x:c r="O3471" s="2" t="str"/>
      <x:c r="P3471" s="2" t="str">
        <x:v>Structured source retained; exact visible anchor requires review</x:v>
      </x:c>
      <x:c r="Q3471" s="2" t="str">
        <x:v>Revenues</x:v>
      </x:c>
      <x:c r="R3471" s="2" t="str"/>
      <x:c r="S3471" s="2" t="str"/>
      <x:c r="T3471" s="2" t="str"/>
    </x:row>
    <x:row r="3472" ht="24" customHeight="1">
      <x:c r="C3472" s="2" t="str">
        <x:v>Historical Inputs!F3472</x:v>
      </x:c>
      <x:c r="D3472" s="2" t="str">
        <x:v>PNC</x:v>
      </x:c>
      <x:c r="E3472" s="2" t="str">
        <x:v>FY2016</x:v>
      </x:c>
      <x:c r="F3472" s="2" t="str">
        <x:v>opex</x:v>
      </x:c>
      <x:c r="G3472" s="2" t="n">
        <x:v>9476</x:v>
      </x:c>
      <x:c r="H3472" s="2" t="str">
        <x:v>USD</x:v>
      </x:c>
      <x:c r="I3472" s="2" t="str">
        <x:v>2016-12-31</x:v>
      </x:c>
      <x:c r="J3472" s="2" t="str">
        <x:v>2019-03-01</x:v>
      </x:c>
      <x:c r="K3472" s="2" t="str">
        <x:v>0000713676-19-000015</x:v>
      </x:c>
      <x:c r="L3472" s="2" t="str">
        <x:v>data/raw/filings/PNC_0000713676-19-000015_pnc201810k.htm</x:v>
      </x:c>
      <x:c r="M3472" s="2" t="str">
        <x:v>https://www.sec.gov/Archives/edgar/data/713676/000071367619000015/pnc201810k.htm</x:v>
      </x:c>
      <x:c r="N3472" s="2" t="str"/>
      <x:c r="O3472" s="2" t="str"/>
      <x:c r="P3472" s="2" t="str">
        <x:v>Structured source retained; exact visible anchor requires review</x:v>
      </x:c>
      <x:c r="Q3472" s="2" t="str">
        <x:v>Noninterest Expense</x:v>
      </x:c>
      <x:c r="R3472" s="2" t="str"/>
      <x:c r="S3472" s="2" t="str"/>
      <x:c r="T3472" s="2" t="str"/>
    </x:row>
    <x:row r="3473" ht="24" customHeight="1">
      <x:c r="C3473" s="2" t="str">
        <x:v>Historical Inputs!F3473</x:v>
      </x:c>
      <x:c r="D3473" s="2" t="str">
        <x:v>PNC</x:v>
      </x:c>
      <x:c r="E3473" s="2" t="str">
        <x:v>FY2016</x:v>
      </x:c>
      <x:c r="F3473" s="2" t="str">
        <x:v>provision</x:v>
      </x:c>
      <x:c r="G3473" s="2" t="n">
        <x:v>433</x:v>
      </x:c>
      <x:c r="H3473" s="2" t="str">
        <x:v>USD</x:v>
      </x:c>
      <x:c r="I3473" s="2" t="str">
        <x:v>2016-12-31</x:v>
      </x:c>
      <x:c r="J3473" s="2" t="str">
        <x:v>2019-03-01</x:v>
      </x:c>
      <x:c r="K3473" s="2" t="str">
        <x:v>0000713676-19-000015</x:v>
      </x:c>
      <x:c r="L3473" s="2" t="str">
        <x:v>data/raw/filings/PNC_0000713676-19-000015_pnc201810k.htm</x:v>
      </x:c>
      <x:c r="M3473" s="2" t="str">
        <x:v>https://www.sec.gov/Archives/edgar/data/713676/000071367619000015/pnc201810k.htm</x:v>
      </x:c>
      <x:c r="N3473" s="2" t="str"/>
      <x:c r="O3473" s="2" t="str"/>
      <x:c r="P3473" s="2" t="str">
        <x:v>Structured source retained; exact visible anchor requires review</x:v>
      </x:c>
      <x:c r="Q3473" s="2" t="str">
        <x:v>Provision for Loan, Lease, and Other Losses</x:v>
      </x:c>
      <x:c r="R3473" s="2" t="str"/>
      <x:c r="S3473" s="2" t="str"/>
      <x:c r="T3473" s="2" t="str"/>
    </x:row>
    <x:row r="3474" ht="24" customHeight="1">
      <x:c r="C3474" s="2" t="str">
        <x:v>Historical Inputs!F3474</x:v>
      </x:c>
      <x:c r="D3474" s="2" t="str">
        <x:v>PNC</x:v>
      </x:c>
      <x:c r="E3474" s="2" t="str">
        <x:v>FY2016</x:v>
      </x:c>
      <x:c r="F3474" s="2" t="str">
        <x:v>pretax</x:v>
      </x:c>
      <x:c r="G3474" s="2" t="n">
        <x:v>5253</x:v>
      </x:c>
      <x:c r="H3474" s="2" t="str">
        <x:v>USD</x:v>
      </x:c>
      <x:c r="I3474" s="2" t="str">
        <x:v>2016-12-31</x:v>
      </x:c>
      <x:c r="J3474" s="2" t="str">
        <x:v>2019-03-01</x:v>
      </x:c>
      <x:c r="K3474" s="2" t="str">
        <x:v>0000713676-19-000015</x:v>
      </x:c>
      <x:c r="L3474" s="2" t="str">
        <x:v>data/raw/filings/PNC_0000713676-19-000015_pnc201810k.htm</x:v>
      </x:c>
      <x:c r="M3474" s="2" t="str">
        <x:v>https://www.sec.gov/Archives/edgar/data/713676/000071367619000015/pnc201810k.htm</x:v>
      </x:c>
      <x:c r="N3474" s="2" t="str"/>
      <x:c r="O3474" s="2" t="str"/>
      <x:c r="P3474" s="2" t="str">
        <x:v>Structured source retained; exact visible anchor requires review</x:v>
      </x:c>
      <x:c r="Q3474" s="2" t="str">
        <x:v>Income (Loss) from Continuing Operations before Income Taxes, Noncontrolling Interest</x:v>
      </x:c>
      <x:c r="R3474" s="2" t="str"/>
      <x:c r="S3474" s="2" t="str"/>
      <x:c r="T3474" s="2" t="str"/>
    </x:row>
    <x:row r="3475" ht="24" customHeight="1">
      <x:c r="C3475" s="2" t="str">
        <x:v>Historical Inputs!F3475</x:v>
      </x:c>
      <x:c r="D3475" s="2" t="str">
        <x:v>PNC</x:v>
      </x:c>
      <x:c r="E3475" s="2" t="str">
        <x:v>FY2016</x:v>
      </x:c>
      <x:c r="F3475" s="2" t="str">
        <x:v>tax</x:v>
      </x:c>
      <x:c r="G3475" s="2" t="n">
        <x:v>1268</x:v>
      </x:c>
      <x:c r="H3475" s="2" t="str">
        <x:v>USD</x:v>
      </x:c>
      <x:c r="I3475" s="2" t="str">
        <x:v>2016-12-31</x:v>
      </x:c>
      <x:c r="J3475" s="2" t="str">
        <x:v>2019-03-01</x:v>
      </x:c>
      <x:c r="K3475" s="2" t="str">
        <x:v>0000713676-19-000015</x:v>
      </x:c>
      <x:c r="L3475" s="2" t="str">
        <x:v>data/raw/filings/PNC_0000713676-19-000015_pnc201810k.htm</x:v>
      </x:c>
      <x:c r="M3475" s="2" t="str">
        <x:v>https://www.sec.gov/Archives/edgar/data/713676/000071367619000015/pnc201810k.htm</x:v>
      </x:c>
      <x:c r="N3475" s="2" t="str"/>
      <x:c r="O3475" s="2" t="str"/>
      <x:c r="P3475" s="2" t="str">
        <x:v>Structured source retained; exact visible anchor requires review</x:v>
      </x:c>
      <x:c r="Q3475" s="2" t="str">
        <x:v>Income Tax Expense (Benefit)</x:v>
      </x:c>
      <x:c r="R3475" s="2" t="str"/>
      <x:c r="S3475" s="2" t="str"/>
      <x:c r="T3475" s="2" t="str"/>
    </x:row>
    <x:row r="3476" ht="24" customHeight="1">
      <x:c r="C3476" s="2" t="str">
        <x:v>Historical Inputs!F3476</x:v>
      </x:c>
      <x:c r="D3476" s="2" t="str">
        <x:v>PNC</x:v>
      </x:c>
      <x:c r="E3476" s="2" t="str">
        <x:v>FY2016</x:v>
      </x:c>
      <x:c r="F3476" s="2" t="str">
        <x:v>net_income</x:v>
      </x:c>
      <x:c r="G3476" s="2" t="str">
        <x:v>n.a.</x:v>
      </x:c>
      <x:c r="H3476" s="2" t="str">
        <x:v>USDm</x:v>
      </x:c>
      <x:c r="I3476" s="2" t="str">
        <x:v>2016-12-31</x:v>
      </x:c>
      <x:c r="J3476" s="2" t="str"/>
      <x:c r="K3476" s="2" t="str"/>
      <x:c r="L3476" s="2" t="str"/>
      <x:c r="M3476" s="2" t="str"/>
      <x:c r="N3476" s="2" t="str"/>
      <x:c r="O3476" s="2" t="str"/>
      <x:c r="P3476" s="2" t="str">
        <x:v>Not reported / unavailable</x:v>
      </x:c>
      <x:c r="Q3476" s="2" t="str">
        <x:v>Net income attributable to parent</x:v>
      </x:c>
      <x:c r="R3476" s="2" t="str"/>
      <x:c r="S3476" s="2" t="str"/>
      <x:c r="T3476" s="2" t="str"/>
    </x:row>
    <x:row r="3477" ht="24" customHeight="1">
      <x:c r="C3477" s="2" t="str">
        <x:v>Historical Inputs!F3477</x:v>
      </x:c>
      <x:c r="D3477" s="2" t="str">
        <x:v>PNC</x:v>
      </x:c>
      <x:c r="E3477" s="2" t="str">
        <x:v>FY2016</x:v>
      </x:c>
      <x:c r="F3477" s="2" t="str">
        <x:v>common_income</x:v>
      </x:c>
      <x:c r="G3477" s="2" t="n">
        <x:v>3662</x:v>
      </x:c>
      <x:c r="H3477" s="2" t="str">
        <x:v>USD</x:v>
      </x:c>
      <x:c r="I3477" s="2" t="str">
        <x:v>2016-12-31</x:v>
      </x:c>
      <x:c r="J3477" s="2" t="str">
        <x:v>2019-03-01</x:v>
      </x:c>
      <x:c r="K3477" s="2" t="str">
        <x:v>0000713676-19-000015</x:v>
      </x:c>
      <x:c r="L3477" s="2" t="str">
        <x:v>data/raw/filings/PNC_0000713676-19-000015_pnc201810k.htm</x:v>
      </x:c>
      <x:c r="M3477" s="2" t="str">
        <x:v>https://www.sec.gov/Archives/edgar/data/713676/000071367619000015/pnc201810k.htm</x:v>
      </x:c>
      <x:c r="N3477" s="2" t="str"/>
      <x:c r="O3477" s="2" t="str"/>
      <x:c r="P3477" s="2" t="str">
        <x:v>Structured source retained; exact visible anchor requires review</x:v>
      </x:c>
      <x:c r="Q3477" s="2" t="str">
        <x:v>Net Income (Loss) Available to Common Stockholders, Basic</x:v>
      </x:c>
      <x:c r="R3477" s="2" t="str"/>
      <x:c r="S3477" s="2" t="str"/>
      <x:c r="T3477" s="2" t="str"/>
    </x:row>
    <x:row r="3478" ht="24" customHeight="1">
      <x:c r="C3478" s="2" t="str">
        <x:v>Historical Inputs!F3478</x:v>
      </x:c>
      <x:c r="D3478" s="2" t="str">
        <x:v>PNC</x:v>
      </x:c>
      <x:c r="E3478" s="2" t="str">
        <x:v>FY2016</x:v>
      </x:c>
      <x:c r="F3478" s="2" t="str">
        <x:v>preferred_div</x:v>
      </x:c>
      <x:c r="G3478" s="2" t="n">
        <x:v>6</x:v>
      </x:c>
      <x:c r="H3478" s="2" t="str">
        <x:v>USD</x:v>
      </x:c>
      <x:c r="I3478" s="2" t="str">
        <x:v>2016-12-31</x:v>
      </x:c>
      <x:c r="J3478" s="2" t="str">
        <x:v>2019-03-01</x:v>
      </x:c>
      <x:c r="K3478" s="2" t="str">
        <x:v>0000713676-19-000015</x:v>
      </x:c>
      <x:c r="L3478" s="2" t="str">
        <x:v>data/raw/filings/PNC_0000713676-19-000015_pnc201810k.htm</x:v>
      </x:c>
      <x:c r="M3478" s="2" t="str">
        <x:v>https://www.sec.gov/Archives/edgar/data/713676/000071367619000015/pnc201810k.htm</x:v>
      </x:c>
      <x:c r="N3478" s="2" t="str"/>
      <x:c r="O3478" s="2" t="str"/>
      <x:c r="P3478" s="2" t="str">
        <x:v>Structured source retained; exact visible anchor requires review</x:v>
      </x:c>
      <x:c r="Q3478" s="2" t="str">
        <x:v>Preferred Stock Dividends and Other Adjustments</x:v>
      </x:c>
      <x:c r="R3478" s="2" t="str"/>
      <x:c r="S3478" s="2" t="str"/>
      <x:c r="T3478" s="2" t="str"/>
    </x:row>
    <x:row r="3479" ht="24" customHeight="1">
      <x:c r="C3479" s="2" t="str">
        <x:v>Historical Inputs!F3479</x:v>
      </x:c>
      <x:c r="D3479" s="2" t="str">
        <x:v>PNC</x:v>
      </x:c>
      <x:c r="E3479" s="2" t="str">
        <x:v>FY2016</x:v>
      </x:c>
      <x:c r="F3479" s="2" t="str">
        <x:v>eps</x:v>
      </x:c>
      <x:c r="G3479" s="2" t="n">
        <x:v>7.3</x:v>
      </x:c>
      <x:c r="H3479" s="2" t="str">
        <x:v>USD/shares</x:v>
      </x:c>
      <x:c r="I3479" s="2" t="str">
        <x:v>2016-12-31</x:v>
      </x:c>
      <x:c r="J3479" s="2" t="str">
        <x:v>2019-03-01</x:v>
      </x:c>
      <x:c r="K3479" s="2" t="str">
        <x:v>0000713676-19-000015</x:v>
      </x:c>
      <x:c r="L3479" s="2" t="str">
        <x:v>data/raw/filings/PNC_0000713676-19-000015_pnc201810k.htm</x:v>
      </x:c>
      <x:c r="M3479" s="2" t="str">
        <x:v>https://www.sec.gov/Archives/edgar/data/713676/000071367619000015/pnc201810k.htm</x:v>
      </x:c>
      <x:c r="N3479" s="2" t="str"/>
      <x:c r="O3479" s="2" t="str"/>
      <x:c r="P3479" s="2" t="str">
        <x:v>Structured source retained; exact visible anchor requires review</x:v>
      </x:c>
      <x:c r="Q3479" s="2" t="str">
        <x:v>Earnings Per Share, Diluted</x:v>
      </x:c>
      <x:c r="R3479" s="2" t="str"/>
      <x:c r="S3479" s="2" t="str"/>
      <x:c r="T3479" s="2" t="str"/>
    </x:row>
    <x:row r="3480" ht="24" customHeight="1">
      <x:c r="C3480" s="2" t="str">
        <x:v>Historical Inputs!F3480</x:v>
      </x:c>
      <x:c r="D3480" s="2" t="str">
        <x:v>PNC</x:v>
      </x:c>
      <x:c r="E3480" s="2" t="str">
        <x:v>FY2016</x:v>
      </x:c>
      <x:c r="F3480" s="2" t="str">
        <x:v>shares_diluted</x:v>
      </x:c>
      <x:c r="G3480" s="2" t="n">
        <x:v>500</x:v>
      </x:c>
      <x:c r="H3480" s="2" t="str">
        <x:v>shares</x:v>
      </x:c>
      <x:c r="I3480" s="2" t="str">
        <x:v>2016-12-31</x:v>
      </x:c>
      <x:c r="J3480" s="2" t="str">
        <x:v>2019-03-01</x:v>
      </x:c>
      <x:c r="K3480" s="2" t="str">
        <x:v>0000713676-19-000015</x:v>
      </x:c>
      <x:c r="L3480" s="2" t="str">
        <x:v>data/raw/filings/PNC_0000713676-19-000015_pnc201810k.htm</x:v>
      </x:c>
      <x:c r="M3480" s="2" t="str">
        <x:v>https://www.sec.gov/Archives/edgar/data/713676/000071367619000015/pnc201810k.htm</x:v>
      </x:c>
      <x:c r="N3480" s="2" t="str"/>
      <x:c r="O3480" s="2" t="str"/>
      <x:c r="P3480" s="2" t="str">
        <x:v>Structured source retained; exact visible anchor requires review</x:v>
      </x:c>
      <x:c r="Q3480" s="2" t="str">
        <x:v>Weighted Average Number of Shares Outstanding, Diluted</x:v>
      </x:c>
      <x:c r="R3480" s="2" t="str"/>
      <x:c r="S3480" s="2" t="str"/>
      <x:c r="T3480" s="2" t="str"/>
    </x:row>
    <x:row r="3481" ht="24" customHeight="1">
      <x:c r="C3481" s="2" t="str">
        <x:v>Historical Inputs!F3481</x:v>
      </x:c>
      <x:c r="D3481" s="2" t="str">
        <x:v>PNC</x:v>
      </x:c>
      <x:c r="E3481" s="2" t="str">
        <x:v>FY2016</x:v>
      </x:c>
      <x:c r="F3481" s="2" t="str">
        <x:v>dps</x:v>
      </x:c>
      <x:c r="G3481" s="2" t="n">
        <x:v>2.12</x:v>
      </x:c>
      <x:c r="H3481" s="2" t="str">
        <x:v>USD/shares</x:v>
      </x:c>
      <x:c r="I3481" s="2" t="str">
        <x:v>2016-12-31</x:v>
      </x:c>
      <x:c r="J3481" s="2" t="str">
        <x:v>2018-02-28</x:v>
      </x:c>
      <x:c r="K3481" s="2" t="str">
        <x:v>0000713676-18-000032</x:v>
      </x:c>
      <x:c r="L3481" s="2" t="str">
        <x:v>data/raw/filings/PNC_0000713676-18-000032_pnc-12312017x10k.htm</x:v>
      </x:c>
      <x:c r="M3481" s="2" t="str">
        <x:v>https://www.sec.gov/Archives/edgar/data/713676/000071367618000032/pnc-12312017x10k.htm</x:v>
      </x:c>
      <x:c r="N3481" s="2" t="str"/>
      <x:c r="O3481" s="2" t="str"/>
      <x:c r="P3481" s="2" t="str">
        <x:v>Structured source retained; exact visible anchor requires review</x:v>
      </x:c>
      <x:c r="Q3481" s="2" t="str">
        <x:v>Common Stock, Dividends, Per Share, Declared</x:v>
      </x:c>
      <x:c r="R3481" s="2" t="str"/>
      <x:c r="S3481" s="2" t="str"/>
      <x:c r="T3481" s="2" t="str"/>
    </x:row>
    <x:row r="3482" ht="24" customHeight="1">
      <x:c r="C3482" s="2" t="str">
        <x:v>Historical Inputs!F3482</x:v>
      </x:c>
      <x:c r="D3482" s="2" t="str">
        <x:v>PNC</x:v>
      </x:c>
      <x:c r="E3482" s="2" t="str">
        <x:v>FY2016</x:v>
      </x:c>
      <x:c r="F3482" s="2" t="str">
        <x:v>dividends</x:v>
      </x:c>
      <x:c r="G3482" s="2" t="n">
        <x:v>1061</x:v>
      </x:c>
      <x:c r="H3482" s="2" t="str">
        <x:v>USD</x:v>
      </x:c>
      <x:c r="I3482" s="2" t="str">
        <x:v>2016-12-31</x:v>
      </x:c>
      <x:c r="J3482" s="2" t="str">
        <x:v>2019-03-01</x:v>
      </x:c>
      <x:c r="K3482" s="2" t="str">
        <x:v>0000713676-19-000015</x:v>
      </x:c>
      <x:c r="L3482" s="2" t="str">
        <x:v>data/raw/filings/PNC_0000713676-19-000015_pnc201810k.htm</x:v>
      </x:c>
      <x:c r="M3482" s="2" t="str">
        <x:v>https://www.sec.gov/Archives/edgar/data/713676/000071367619000015/pnc201810k.htm</x:v>
      </x:c>
      <x:c r="N3482" s="2" t="str"/>
      <x:c r="O3482" s="2" t="str"/>
      <x:c r="P3482" s="2" t="str">
        <x:v>Structured source retained; exact visible anchor requires review</x:v>
      </x:c>
      <x:c r="Q3482" s="2" t="str">
        <x:v>Payments of Ordinary Dividends, Common Stock</x:v>
      </x:c>
      <x:c r="R3482" s="2" t="str"/>
      <x:c r="S3482" s="2" t="str"/>
      <x:c r="T3482" s="2" t="str"/>
    </x:row>
    <x:row r="3483" ht="24" customHeight="1">
      <x:c r="C3483" s="2" t="str">
        <x:v>Historical Inputs!F3483</x:v>
      </x:c>
      <x:c r="D3483" s="2" t="str">
        <x:v>PNC</x:v>
      </x:c>
      <x:c r="E3483" s="2" t="str">
        <x:v>FY2016</x:v>
      </x:c>
      <x:c r="F3483" s="2" t="str">
        <x:v>buybacks</x:v>
      </x:c>
      <x:c r="G3483" s="2" t="n">
        <x:v>2062</x:v>
      </x:c>
      <x:c r="H3483" s="2" t="str">
        <x:v>USD</x:v>
      </x:c>
      <x:c r="I3483" s="2" t="str">
        <x:v>2016-12-31</x:v>
      </x:c>
      <x:c r="J3483" s="2" t="str">
        <x:v>2019-03-01</x:v>
      </x:c>
      <x:c r="K3483" s="2" t="str">
        <x:v>0000713676-19-000015</x:v>
      </x:c>
      <x:c r="L3483" s="2" t="str">
        <x:v>data/raw/filings/PNC_0000713676-19-000015_pnc201810k.htm</x:v>
      </x:c>
      <x:c r="M3483" s="2" t="str">
        <x:v>https://www.sec.gov/Archives/edgar/data/713676/000071367619000015/pnc201810k.htm</x:v>
      </x:c>
      <x:c r="N3483" s="2" t="str"/>
      <x:c r="O3483" s="2" t="str"/>
      <x:c r="P3483" s="2" t="str">
        <x:v>Structured source retained; exact visible anchor requires review</x:v>
      </x:c>
      <x:c r="Q3483" s="2" t="str">
        <x:v>Payments for Repurchase of Common Stock</x:v>
      </x:c>
      <x:c r="R3483" s="2" t="str"/>
      <x:c r="S3483" s="2" t="str"/>
      <x:c r="T3483" s="2" t="str"/>
    </x:row>
    <x:row r="3484" ht="24" customHeight="1">
      <x:c r="C3484" s="2" t="str">
        <x:v>Historical Inputs!F3484</x:v>
      </x:c>
      <x:c r="D3484" s="2" t="str">
        <x:v>PNC</x:v>
      </x:c>
      <x:c r="E3484" s="2" t="str">
        <x:v>FY2016</x:v>
      </x:c>
      <x:c r="F3484" s="2" t="str">
        <x:v>chargeoffs</x:v>
      </x:c>
      <x:c r="G3484" s="2" t="str">
        <x:v>n.a.</x:v>
      </x:c>
      <x:c r="H3484" s="2" t="str">
        <x:v>USDm</x:v>
      </x:c>
      <x:c r="I3484" s="2" t="str">
        <x:v>2016-12-31</x:v>
      </x:c>
      <x:c r="J3484" s="2" t="str"/>
      <x:c r="K3484" s="2" t="str"/>
      <x:c r="L3484" s="2" t="str"/>
      <x:c r="M3484" s="2" t="str"/>
      <x:c r="N3484" s="2" t="str"/>
      <x:c r="O3484" s="2" t="str"/>
      <x:c r="P3484" s="2" t="str">
        <x:v>Not reported / unavailable</x:v>
      </x:c>
      <x:c r="Q3484" s="2" t="str">
        <x:v>Gross loan charge-offs</x:v>
      </x:c>
      <x:c r="R3484" s="2" t="str"/>
      <x:c r="S3484" s="2" t="str"/>
      <x:c r="T3484" s="2" t="str"/>
    </x:row>
    <x:row r="3485" ht="24" customHeight="1">
      <x:c r="C3485" s="2" t="str">
        <x:v>Historical Inputs!F3485</x:v>
      </x:c>
      <x:c r="D3485" s="2" t="str">
        <x:v>PNC</x:v>
      </x:c>
      <x:c r="E3485" s="2" t="str">
        <x:v>FY2016</x:v>
      </x:c>
      <x:c r="F3485" s="2" t="str">
        <x:v>recoveries</x:v>
      </x:c>
      <x:c r="G3485" s="2" t="str">
        <x:v>n.a.</x:v>
      </x:c>
      <x:c r="H3485" s="2" t="str">
        <x:v>USDm</x:v>
      </x:c>
      <x:c r="I3485" s="2" t="str">
        <x:v>2016-12-31</x:v>
      </x:c>
      <x:c r="J3485" s="2" t="str"/>
      <x:c r="K3485" s="2" t="str"/>
      <x:c r="L3485" s="2" t="str"/>
      <x:c r="M3485" s="2" t="str"/>
      <x:c r="N3485" s="2" t="str"/>
      <x:c r="O3485" s="2" t="str"/>
      <x:c r="P3485" s="2" t="str">
        <x:v>Not reported / unavailable</x:v>
      </x:c>
      <x:c r="Q3485" s="2" t="str">
        <x:v>Loan recoveries</x:v>
      </x:c>
      <x:c r="R3485" s="2" t="str"/>
      <x:c r="S3485" s="2" t="str"/>
      <x:c r="T3485" s="2" t="str"/>
    </x:row>
    <x:row r="3486" ht="24" customHeight="1">
      <x:c r="C3486" s="2" t="str">
        <x:v>Historical Inputs!F3486</x:v>
      </x:c>
      <x:c r="D3486" s="2" t="str">
        <x:v>PNC</x:v>
      </x:c>
      <x:c r="E3486" s="2" t="str">
        <x:v>FY2016</x:v>
      </x:c>
      <x:c r="F3486" s="2" t="str">
        <x:v>rwa</x:v>
      </x:c>
      <x:c r="G3486" s="2" t="str">
        <x:v>n.a.</x:v>
      </x:c>
      <x:c r="H3486" s="2" t="str">
        <x:v>USDm</x:v>
      </x:c>
      <x:c r="I3486" s="2" t="str">
        <x:v>2016-12-31</x:v>
      </x:c>
      <x:c r="J3486" s="2" t="str"/>
      <x:c r="K3486" s="2" t="str"/>
      <x:c r="L3486" s="2" t="str"/>
      <x:c r="M3486" s="2" t="str"/>
      <x:c r="N3486" s="2" t="str"/>
      <x:c r="O3486" s="2" t="str"/>
      <x:c r="P3486" s="2" t="str">
        <x:v>Not reported / unavailable</x:v>
      </x:c>
      <x:c r="Q3486" s="2" t="str">
        <x:v>Risk-weighted assets</x:v>
      </x:c>
      <x:c r="R3486" s="2" t="str"/>
      <x:c r="S3486" s="2" t="str"/>
      <x:c r="T3486" s="2" t="str"/>
    </x:row>
    <x:row r="3487" ht="24" customHeight="1">
      <x:c r="C3487" s="2" t="str">
        <x:v>Historical Inputs!F3487</x:v>
      </x:c>
      <x:c r="D3487" s="2" t="str">
        <x:v>PNC</x:v>
      </x:c>
      <x:c r="E3487" s="2" t="str">
        <x:v>FY2016</x:v>
      </x:c>
      <x:c r="F3487" s="2" t="str">
        <x:v>cet1_reported</x:v>
      </x:c>
      <x:c r="G3487" s="2" t="str">
        <x:v>n.a.</x:v>
      </x:c>
      <x:c r="H3487" s="2" t="str">
        <x:v>%</x:v>
      </x:c>
      <x:c r="I3487" s="2" t="str">
        <x:v>2016-12-31</x:v>
      </x:c>
      <x:c r="J3487" s="2" t="str"/>
      <x:c r="K3487" s="2" t="str"/>
      <x:c r="L3487" s="2" t="str"/>
      <x:c r="M3487" s="2" t="str"/>
      <x:c r="N3487" s="2" t="str"/>
      <x:c r="O3487" s="2" t="str"/>
      <x:c r="P3487" s="2" t="str">
        <x:v>Not reported / unavailable</x:v>
      </x:c>
      <x:c r="Q3487" s="2" t="str">
        <x:v>Actual standardized CET1 ratio</x:v>
      </x:c>
      <x:c r="R3487" s="2" t="str"/>
      <x:c r="S3487" s="2" t="str"/>
      <x:c r="T3487" s="2" t="str"/>
    </x:row>
    <x:row r="3488" ht="24" customHeight="1">
      <x:c r="C3488" s="2" t="str">
        <x:v>Historical Inputs!F3488</x:v>
      </x:c>
      <x:c r="D3488" s="2" t="str">
        <x:v>PNC</x:v>
      </x:c>
      <x:c r="E3488" s="2" t="str">
        <x:v>FY2016</x:v>
      </x:c>
      <x:c r="F3488" s="2" t="str">
        <x:v>nim_reported</x:v>
      </x:c>
      <x:c r="G3488" s="2" t="str">
        <x:v>n.a.</x:v>
      </x:c>
      <x:c r="H3488" s="2" t="str">
        <x:v>%</x:v>
      </x:c>
      <x:c r="I3488" s="2" t="str">
        <x:v>2016-12-31</x:v>
      </x:c>
      <x:c r="J3488" s="2" t="str"/>
      <x:c r="K3488" s="2" t="str"/>
      <x:c r="L3488" s="2" t="str"/>
      <x:c r="M3488" s="2" t="str"/>
      <x:c r="N3488" s="2" t="str"/>
      <x:c r="O3488" s="2" t="str"/>
      <x:c r="P3488" s="2" t="str">
        <x:v>Not reported / unavailable</x:v>
      </x:c>
      <x:c r="Q3488" s="2" t="str">
        <x:v>Issuer reported net interest margin</x:v>
      </x:c>
      <x:c r="R3488" s="2" t="str"/>
      <x:c r="S3488" s="2" t="str"/>
      <x:c r="T3488" s="2" t="str"/>
    </x:row>
    <x:row r="3489" ht="24" customHeight="1">
      <x:c r="C3489" s="2" t="str">
        <x:v>Historical Inputs!F3489</x:v>
      </x:c>
      <x:c r="D3489" s="2" t="str">
        <x:v>PNC</x:v>
      </x:c>
      <x:c r="E3489" s="2" t="str">
        <x:v>FY2016</x:v>
      </x:c>
      <x:c r="F3489" s="2" t="str">
        <x:v>bvps_reported</x:v>
      </x:c>
      <x:c r="G3489" s="2" t="n">
        <x:v>85.94</x:v>
      </x:c>
      <x:c r="H3489" s="2" t="str">
        <x:v>USD/shares</x:v>
      </x:c>
      <x:c r="I3489" s="2" t="str">
        <x:v>2016-12-31</x:v>
      </x:c>
      <x:c r="J3489" s="2" t="str">
        <x:v>2017-02-28</x:v>
      </x:c>
      <x:c r="K3489" s="2" t="str">
        <x:v>0001193125-17-062524</x:v>
      </x:c>
      <x:c r="L3489" s="2" t="str">
        <x:v>data/raw/filings/PNC_0001193125-17-062524_d300732d10k.htm</x:v>
      </x:c>
      <x:c r="M3489" s="2" t="str">
        <x:v>https://www.sec.gov/Archives/edgar/data/713676/000119312517062524/d300732d10k.htm</x:v>
      </x:c>
      <x:c r="N3489" s="2" t="str"/>
      <x:c r="O3489" s="2" t="str"/>
      <x:c r="P3489" s="2" t="str">
        <x:v>Exact selected original table text</x:v>
      </x:c>
      <x:c r="Q3489" s="2" t="str">
        <x:v>Reported common book value per share</x:v>
      </x:c>
      <x:c r="R3489" s="2" t="str">
        <x:v>highlighted/PNC_0001193125-17-062524_d300732d10k.htm</x:v>
      </x:c>
      <x:c r="S3489" s="2" t="str"/>
      <x:c r="T3489" s="2" t="str"/>
    </x:row>
    <x:row r="3490" ht="24" customHeight="1">
      <x:c r="C3490" s="2" t="str">
        <x:v>Historical Inputs!F3490</x:v>
      </x:c>
      <x:c r="D3490" s="2" t="str">
        <x:v>PNC</x:v>
      </x:c>
      <x:c r="E3490" s="2" t="str">
        <x:v>FY2016</x:v>
      </x:c>
      <x:c r="F3490" s="2" t="str">
        <x:v>tbvps_reported</x:v>
      </x:c>
      <x:c r="G3490" s="2" t="n">
        <x:v>67.26</x:v>
      </x:c>
      <x:c r="H3490" s="2" t="str">
        <x:v>USD/shares</x:v>
      </x:c>
      <x:c r="I3490" s="2" t="str">
        <x:v>2016-12-31</x:v>
      </x:c>
      <x:c r="J3490" s="2" t="str">
        <x:v>2017-02-28</x:v>
      </x:c>
      <x:c r="K3490" s="2" t="str">
        <x:v>0001193125-17-062524</x:v>
      </x:c>
      <x:c r="L3490" s="2" t="str">
        <x:v>data/raw/filings/PNC_0001193125-17-062524_d300732d10k.htm</x:v>
      </x:c>
      <x:c r="M3490" s="2" t="str">
        <x:v>https://www.sec.gov/Archives/edgar/data/713676/000119312517062524/d300732d10k.htm</x:v>
      </x:c>
      <x:c r="N3490" s="2" t="str"/>
      <x:c r="O3490" s="2" t="str"/>
      <x:c r="P3490" s="2" t="str">
        <x:v>Exact selected original table text</x:v>
      </x:c>
      <x:c r="Q3490" s="2" t="str">
        <x:v>Reported tangible book value per share</x:v>
      </x:c>
      <x:c r="R3490" s="2" t="str">
        <x:v>highlighted/PNC_0001193125-17-062524_d300732d10k.htm</x:v>
      </x:c>
      <x:c r="S3490" s="2" t="str"/>
      <x:c r="T3490" s="2" t="str"/>
    </x:row>
    <x:row r="3491" ht="24" customHeight="1">
      <x:c r="C3491" s="2" t="str">
        <x:v>Historical Inputs!F3491</x:v>
      </x:c>
      <x:c r="D3491" s="2" t="str">
        <x:v>PNC</x:v>
      </x:c>
      <x:c r="E3491" s="2" t="str">
        <x:v>FY2016</x:v>
      </x:c>
      <x:c r="F3491" s="2" t="str">
        <x:v>tce_reported</x:v>
      </x:c>
      <x:c r="G3491" s="2" t="str">
        <x:v>n.a.</x:v>
      </x:c>
      <x:c r="H3491" s="2" t="str">
        <x:v>USDm</x:v>
      </x:c>
      <x:c r="I3491" s="2" t="str">
        <x:v>2016-12-31</x:v>
      </x:c>
      <x:c r="J3491" s="2" t="str"/>
      <x:c r="K3491" s="2" t="str"/>
      <x:c r="L3491" s="2" t="str"/>
      <x:c r="M3491" s="2" t="str"/>
      <x:c r="N3491" s="2" t="str"/>
      <x:c r="O3491" s="2" t="str"/>
      <x:c r="P3491" s="2" t="str">
        <x:v>Not reported / unavailable</x:v>
      </x:c>
      <x:c r="Q3491" s="2" t="str">
        <x:v>Reported tangible common equity</x:v>
      </x:c>
      <x:c r="R3491" s="2" t="str"/>
      <x:c r="S3491" s="2" t="str"/>
      <x:c r="T3491" s="2" t="str"/>
    </x:row>
    <x:row r="3492" ht="24" customHeight="1">
      <x:c r="C3492" s="2" t="str">
        <x:v>Historical Inputs!F3492</x:v>
      </x:c>
      <x:c r="D3492" s="2" t="str">
        <x:v>PNC</x:v>
      </x:c>
      <x:c r="E3492" s="2" t="str">
        <x:v>FY2017</x:v>
      </x:c>
      <x:c r="F3492" s="2" t="str">
        <x:v>assets</x:v>
      </x:c>
      <x:c r="G3492" s="2" t="n">
        <x:v>380768</x:v>
      </x:c>
      <x:c r="H3492" s="2" t="str">
        <x:v>USD</x:v>
      </x:c>
      <x:c r="I3492" s="2" t="str">
        <x:v>2017-12-31</x:v>
      </x:c>
      <x:c r="J3492" s="2" t="str">
        <x:v>2019-03-01</x:v>
      </x:c>
      <x:c r="K3492" s="2" t="str">
        <x:v>0000713676-19-000015</x:v>
      </x:c>
      <x:c r="L3492" s="2" t="str">
        <x:v>data/raw/filings/PNC_0000713676-19-000015_pnc201810k.htm</x:v>
      </x:c>
      <x:c r="M3492" s="2" t="str">
        <x:v>https://www.sec.gov/Archives/edgar/data/713676/000071367619000015/pnc201810k.htm</x:v>
      </x:c>
      <x:c r="N3492" s="2" t="str"/>
      <x:c r="O3492" s="2" t="str"/>
      <x:c r="P3492" s="2" t="str">
        <x:v>Structured source retained; exact visible anchor requires review</x:v>
      </x:c>
      <x:c r="Q3492" s="2" t="str">
        <x:v>Assets</x:v>
      </x:c>
      <x:c r="R3492" s="2" t="str"/>
      <x:c r="S3492" s="2" t="str"/>
      <x:c r="T3492" s="2" t="str"/>
    </x:row>
    <x:row r="3493" ht="24" customHeight="1">
      <x:c r="C3493" s="2" t="str">
        <x:v>Historical Inputs!F3493</x:v>
      </x:c>
      <x:c r="D3493" s="2" t="str">
        <x:v>PNC</x:v>
      </x:c>
      <x:c r="E3493" s="2" t="str">
        <x:v>FY2017</x:v>
      </x:c>
      <x:c r="F3493" s="2" t="str">
        <x:v>liabilities</x:v>
      </x:c>
      <x:c r="G3493" s="2" t="n">
        <x:v>333183</x:v>
      </x:c>
      <x:c r="H3493" s="2" t="str">
        <x:v>USD</x:v>
      </x:c>
      <x:c r="I3493" s="2" t="str">
        <x:v>2017-12-31</x:v>
      </x:c>
      <x:c r="J3493" s="2" t="str">
        <x:v>2019-03-01</x:v>
      </x:c>
      <x:c r="K3493" s="2" t="str">
        <x:v>0000713676-19-000015</x:v>
      </x:c>
      <x:c r="L3493" s="2" t="str">
        <x:v>data/raw/filings/PNC_0000713676-19-000015_pnc201810k.htm</x:v>
      </x:c>
      <x:c r="M3493" s="2" t="str">
        <x:v>https://www.sec.gov/Archives/edgar/data/713676/000071367619000015/pnc201810k.htm</x:v>
      </x:c>
      <x:c r="N3493" s="2" t="str"/>
      <x:c r="O3493" s="2" t="str"/>
      <x:c r="P3493" s="2" t="str">
        <x:v>Structured source retained; exact visible anchor requires review</x:v>
      </x:c>
      <x:c r="Q3493" s="2" t="str">
        <x:v>Liabilities</x:v>
      </x:c>
      <x:c r="R3493" s="2" t="str"/>
      <x:c r="S3493" s="2" t="str"/>
      <x:c r="T3493" s="2" t="str"/>
    </x:row>
    <x:row r="3494" ht="24" customHeight="1">
      <x:c r="C3494" s="2" t="str">
        <x:v>Historical Inputs!F3494</x:v>
      </x:c>
      <x:c r="D3494" s="2" t="str">
        <x:v>PNC</x:v>
      </x:c>
      <x:c r="E3494" s="2" t="str">
        <x:v>FY2017</x:v>
      </x:c>
      <x:c r="F3494" s="2" t="str">
        <x:v>equity</x:v>
      </x:c>
      <x:c r="G3494" s="2" t="n">
        <x:v>47513</x:v>
      </x:c>
      <x:c r="H3494" s="2" t="str">
        <x:v>USD</x:v>
      </x:c>
      <x:c r="I3494" s="2" t="str">
        <x:v>2017-12-31</x:v>
      </x:c>
      <x:c r="J3494" s="2" t="str">
        <x:v>2019-03-01</x:v>
      </x:c>
      <x:c r="K3494" s="2" t="str">
        <x:v>0000713676-19-000015</x:v>
      </x:c>
      <x:c r="L3494" s="2" t="str">
        <x:v>data/raw/filings/PNC_0000713676-19-000015_pnc201810k.htm</x:v>
      </x:c>
      <x:c r="M3494" s="2" t="str">
        <x:v>https://www.sec.gov/Archives/edgar/data/713676/000071367619000015/pnc201810k.htm</x:v>
      </x:c>
      <x:c r="N3494" s="2" t="str"/>
      <x:c r="O3494" s="2" t="str"/>
      <x:c r="P3494" s="2" t="str">
        <x:v>Structured source retained; exact visible anchor requires review</x:v>
      </x:c>
      <x:c r="Q3494" s="2" t="str">
        <x:v>Stockholders' Equity Attributable to Parent</x:v>
      </x:c>
      <x:c r="R3494" s="2" t="str"/>
      <x:c r="S3494" s="2" t="str"/>
      <x:c r="T3494" s="2" t="str"/>
    </x:row>
    <x:row r="3495" ht="24" customHeight="1">
      <x:c r="C3495" s="2" t="str">
        <x:v>Historical Inputs!F3495</x:v>
      </x:c>
      <x:c r="D3495" s="2" t="str">
        <x:v>PNC</x:v>
      </x:c>
      <x:c r="E3495" s="2" t="str">
        <x:v>FY2017</x:v>
      </x:c>
      <x:c r="F3495" s="2" t="str">
        <x:v>preferred</x:v>
      </x:c>
      <x:c r="G3495" s="2" t="n">
        <x:v>0.5</x:v>
      </x:c>
      <x:c r="H3495" s="2" t="str">
        <x:v>USD</x:v>
      </x:c>
      <x:c r="I3495" s="2" t="str">
        <x:v>2017-12-31</x:v>
      </x:c>
      <x:c r="J3495" s="2" t="str">
        <x:v>2019-05-03</x:v>
      </x:c>
      <x:c r="K3495" s="2" t="str">
        <x:v>0000713676-19-000035</x:v>
      </x:c>
      <x:c r="L3495" s="2" t="str">
        <x:v>data/raw/sec/PNC_companyfacts.json</x:v>
      </x:c>
      <x:c r="M3495" s="2" t="str">
        <x:v>https://data.sec.gov/api/xbrl/companyfacts/CIK0000713676.json</x:v>
      </x:c>
      <x:c r="N3495" s="2" t="str"/>
      <x:c r="O3495" s="2" t="str"/>
      <x:c r="P3495" s="2" t="str">
        <x:v>Structured fact retained</x:v>
      </x:c>
      <x:c r="Q3495" s="2" t="str">
        <x:v>Preferred Stock, Value, Issued</x:v>
      </x:c>
      <x:c r="R3495" s="2" t="str"/>
      <x:c r="S3495" s="2" t="str"/>
      <x:c r="T3495" s="2" t="str"/>
    </x:row>
    <x:row r="3496" ht="24" customHeight="1">
      <x:c r="C3496" s="2" t="str">
        <x:v>Historical Inputs!F3496</x:v>
      </x:c>
      <x:c r="D3496" s="2" t="str">
        <x:v>PNC</x:v>
      </x:c>
      <x:c r="E3496" s="2" t="str">
        <x:v>FY2017</x:v>
      </x:c>
      <x:c r="F3496" s="2" t="str">
        <x:v>common_equity_reported</x:v>
      </x:c>
      <x:c r="G3496" s="2" t="str">
        <x:v>n.a.</x:v>
      </x:c>
      <x:c r="H3496" s="2" t="str">
        <x:v>USDm</x:v>
      </x:c>
      <x:c r="I3496" s="2" t="str">
        <x:v>2017-12-31</x:v>
      </x:c>
      <x:c r="J3496" s="2" t="str"/>
      <x:c r="K3496" s="2" t="str"/>
      <x:c r="L3496" s="2" t="str"/>
      <x:c r="M3496" s="2" t="str"/>
      <x:c r="N3496" s="2" t="str"/>
      <x:c r="O3496" s="2" t="str"/>
      <x:c r="P3496" s="2" t="str">
        <x:v>Not reported / unavailable</x:v>
      </x:c>
      <x:c r="Q3496" s="2" t="str">
        <x:v>Reported common shareholders equity</x:v>
      </x:c>
      <x:c r="R3496" s="2" t="str"/>
      <x:c r="S3496" s="2" t="str"/>
      <x:c r="T3496" s="2" t="str"/>
    </x:row>
    <x:row r="3497" ht="24" customHeight="1">
      <x:c r="C3497" s="2" t="str">
        <x:v>Historical Inputs!F3497</x:v>
      </x:c>
      <x:c r="D3497" s="2" t="str">
        <x:v>PNC</x:v>
      </x:c>
      <x:c r="E3497" s="2" t="str">
        <x:v>FY2017</x:v>
      </x:c>
      <x:c r="F3497" s="2" t="str">
        <x:v>goodwill</x:v>
      </x:c>
      <x:c r="G3497" s="2" t="n">
        <x:v>9173</x:v>
      </x:c>
      <x:c r="H3497" s="2" t="str">
        <x:v>USD</x:v>
      </x:c>
      <x:c r="I3497" s="2" t="str">
        <x:v>2017-12-31</x:v>
      </x:c>
      <x:c r="J3497" s="2" t="str">
        <x:v>2020-08-04</x:v>
      </x:c>
      <x:c r="K3497" s="2" t="str">
        <x:v>0000713676-20-000117</x:v>
      </x:c>
      <x:c r="L3497" s="2" t="str">
        <x:v>data/raw/sec/PNC_companyfacts.json</x:v>
      </x:c>
      <x:c r="M3497" s="2" t="str">
        <x:v>https://data.sec.gov/api/xbrl/companyfacts/CIK0000713676.json</x:v>
      </x:c>
      <x:c r="N3497" s="2" t="str"/>
      <x:c r="O3497" s="2" t="str"/>
      <x:c r="P3497" s="2" t="str">
        <x:v>Structured fact retained</x:v>
      </x:c>
      <x:c r="Q3497" s="2" t="str">
        <x:v>Goodwill</x:v>
      </x:c>
      <x:c r="R3497" s="2" t="str"/>
      <x:c r="S3497" s="2" t="str"/>
      <x:c r="T3497" s="2" t="str"/>
    </x:row>
    <x:row r="3498" ht="24" customHeight="1">
      <x:c r="C3498" s="2" t="str">
        <x:v>Historical Inputs!F3498</x:v>
      </x:c>
      <x:c r="D3498" s="2" t="str">
        <x:v>PNC</x:v>
      </x:c>
      <x:c r="E3498" s="2" t="str">
        <x:v>FY2017</x:v>
      </x:c>
      <x:c r="F3498" s="2" t="str">
        <x:v>intangibles</x:v>
      </x:c>
      <x:c r="G3498" s="2" t="str">
        <x:v>n.a.</x:v>
      </x:c>
      <x:c r="H3498" s="2" t="str">
        <x:v>USDm</x:v>
      </x:c>
      <x:c r="I3498" s="2" t="str">
        <x:v>2017-12-31</x:v>
      </x:c>
      <x:c r="J3498" s="2" t="str"/>
      <x:c r="K3498" s="2" t="str"/>
      <x:c r="L3498" s="2" t="str"/>
      <x:c r="M3498" s="2" t="str"/>
      <x:c r="N3498" s="2" t="str"/>
      <x:c r="O3498" s="2" t="str"/>
      <x:c r="P3498" s="2" t="str">
        <x:v>Not reported / unavailable</x:v>
      </x:c>
      <x:c r="Q3498" s="2" t="str">
        <x:v>Other intangible assets excluding goodwill</x:v>
      </x:c>
      <x:c r="R3498" s="2" t="str"/>
      <x:c r="S3498" s="2" t="str"/>
      <x:c r="T3498" s="2" t="str"/>
    </x:row>
    <x:row r="3499" ht="24" customHeight="1">
      <x:c r="C3499" s="2" t="str">
        <x:v>Historical Inputs!F3499</x:v>
      </x:c>
      <x:c r="D3499" s="2" t="str">
        <x:v>PNC</x:v>
      </x:c>
      <x:c r="E3499" s="2" t="str">
        <x:v>FY2017</x:v>
      </x:c>
      <x:c r="F3499" s="2" t="str">
        <x:v>intangibles_total</x:v>
      </x:c>
      <x:c r="G3499" s="2" t="str">
        <x:v>n.a.</x:v>
      </x:c>
      <x:c r="H3499" s="2" t="str">
        <x:v>USDm</x:v>
      </x:c>
      <x:c r="I3499" s="2" t="str">
        <x:v>2017-12-31</x:v>
      </x:c>
      <x:c r="J3499" s="2" t="str"/>
      <x:c r="K3499" s="2" t="str"/>
      <x:c r="L3499" s="2" t="str"/>
      <x:c r="M3499" s="2" t="str"/>
      <x:c r="N3499" s="2" t="str"/>
      <x:c r="O3499" s="2" t="str"/>
      <x:c r="P3499" s="2" t="str">
        <x:v>Not reported / unavailable</x:v>
      </x:c>
      <x:c r="Q3499" s="2" t="str">
        <x:v>Reported goodwill and intangible assets combined</x:v>
      </x:c>
      <x:c r="R3499" s="2" t="str"/>
      <x:c r="S3499" s="2" t="str"/>
      <x:c r="T3499" s="2" t="str"/>
    </x:row>
    <x:row r="3500" ht="24" customHeight="1">
      <x:c r="C3500" s="2" t="str">
        <x:v>Historical Inputs!F3500</x:v>
      </x:c>
      <x:c r="D3500" s="2" t="str">
        <x:v>PNC</x:v>
      </x:c>
      <x:c r="E3500" s="2" t="str">
        <x:v>FY2017</x:v>
      </x:c>
      <x:c r="F3500" s="2" t="str">
        <x:v>shares_end</x:v>
      </x:c>
      <x:c r="G3500" s="2" t="str">
        <x:v>n.a.</x:v>
      </x:c>
      <x:c r="H3500" s="2" t="str">
        <x:v>million</x:v>
      </x:c>
      <x:c r="I3500" s="2" t="str">
        <x:v>2017-12-31</x:v>
      </x:c>
      <x:c r="J3500" s="2" t="str"/>
      <x:c r="K3500" s="2" t="str"/>
      <x:c r="L3500" s="2" t="str"/>
      <x:c r="M3500" s="2" t="str"/>
      <x:c r="N3500" s="2" t="str"/>
      <x:c r="O3500" s="2" t="str"/>
      <x:c r="P3500" s="2" t="str">
        <x:v>Not reported / unavailable</x:v>
      </x:c>
      <x:c r="Q3500" s="2" t="str">
        <x:v>Period-end common shares outstanding</x:v>
      </x:c>
      <x:c r="R3500" s="2" t="str"/>
      <x:c r="S3500" s="2" t="str"/>
      <x:c r="T3500" s="2" t="str"/>
    </x:row>
    <x:row r="3501" ht="24" customHeight="1">
      <x:c r="C3501" s="2" t="str">
        <x:v>Historical Inputs!F3501</x:v>
      </x:c>
      <x:c r="D3501" s="2" t="str">
        <x:v>PNC</x:v>
      </x:c>
      <x:c r="E3501" s="2" t="str">
        <x:v>FY2017</x:v>
      </x:c>
      <x:c r="F3501" s="2" t="str">
        <x:v>shares_issued</x:v>
      </x:c>
      <x:c r="G3501" s="2" t="n">
        <x:v>542</x:v>
      </x:c>
      <x:c r="H3501" s="2" t="str">
        <x:v>shares</x:v>
      </x:c>
      <x:c r="I3501" s="2" t="str">
        <x:v>2017-12-31</x:v>
      </x:c>
      <x:c r="J3501" s="2" t="str">
        <x:v>2019-03-01</x:v>
      </x:c>
      <x:c r="K3501" s="2" t="str">
        <x:v>0000713676-19-000015</x:v>
      </x:c>
      <x:c r="L3501" s="2" t="str">
        <x:v>data/raw/filings/PNC_0000713676-19-000015_pnc201810k.htm</x:v>
      </x:c>
      <x:c r="M3501" s="2" t="str">
        <x:v>https://www.sec.gov/Archives/edgar/data/713676/000071367619000015/pnc201810k.htm</x:v>
      </x:c>
      <x:c r="N3501" s="2" t="str"/>
      <x:c r="O3501" s="2" t="str"/>
      <x:c r="P3501" s="2" t="str">
        <x:v>Structured source retained; exact visible anchor requires review</x:v>
      </x:c>
      <x:c r="Q3501" s="2" t="str">
        <x:v>Common Stock, Shares, Issued</x:v>
      </x:c>
      <x:c r="R3501" s="2" t="str"/>
      <x:c r="S3501" s="2" t="str"/>
      <x:c r="T3501" s="2" t="str"/>
    </x:row>
    <x:row r="3502" ht="24" customHeight="1">
      <x:c r="C3502" s="2" t="str">
        <x:v>Historical Inputs!F3502</x:v>
      </x:c>
      <x:c r="D3502" s="2" t="str">
        <x:v>PNC</x:v>
      </x:c>
      <x:c r="E3502" s="2" t="str">
        <x:v>FY2017</x:v>
      </x:c>
      <x:c r="F3502" s="2" t="str">
        <x:v>shares_treasury</x:v>
      </x:c>
      <x:c r="G3502" s="2" t="n">
        <x:v>69</x:v>
      </x:c>
      <x:c r="H3502" s="2" t="str">
        <x:v>shares</x:v>
      </x:c>
      <x:c r="I3502" s="2" t="str">
        <x:v>2017-12-31</x:v>
      </x:c>
      <x:c r="J3502" s="2" t="str">
        <x:v>2019-03-01</x:v>
      </x:c>
      <x:c r="K3502" s="2" t="str">
        <x:v>0000713676-19-000015</x:v>
      </x:c>
      <x:c r="L3502" s="2" t="str">
        <x:v>data/raw/filings/PNC_0000713676-19-000015_pnc201810k.htm</x:v>
      </x:c>
      <x:c r="M3502" s="2" t="str">
        <x:v>https://www.sec.gov/Archives/edgar/data/713676/000071367619000015/pnc201810k.htm</x:v>
      </x:c>
      <x:c r="N3502" s="2" t="str"/>
      <x:c r="O3502" s="2" t="str"/>
      <x:c r="P3502" s="2" t="str">
        <x:v>Structured source retained; exact visible anchor requires review</x:v>
      </x:c>
      <x:c r="Q3502" s="2" t="str">
        <x:v>Treasury Stock, Shares</x:v>
      </x:c>
      <x:c r="R3502" s="2" t="str"/>
      <x:c r="S3502" s="2" t="str"/>
      <x:c r="T3502" s="2" t="str"/>
    </x:row>
    <x:row r="3503" ht="24" customHeight="1">
      <x:c r="C3503" s="2" t="str">
        <x:v>Historical Inputs!F3503</x:v>
      </x:c>
      <x:c r="D3503" s="2" t="str">
        <x:v>PNC</x:v>
      </x:c>
      <x:c r="E3503" s="2" t="str">
        <x:v>FY2017</x:v>
      </x:c>
      <x:c r="F3503" s="2" t="str">
        <x:v>deposits</x:v>
      </x:c>
      <x:c r="G3503" s="2" t="n">
        <x:v>265053</x:v>
      </x:c>
      <x:c r="H3503" s="2" t="str">
        <x:v>USD</x:v>
      </x:c>
      <x:c r="I3503" s="2" t="str">
        <x:v>2017-12-31</x:v>
      </x:c>
      <x:c r="J3503" s="2" t="str">
        <x:v>2019-03-01</x:v>
      </x:c>
      <x:c r="K3503" s="2" t="str">
        <x:v>0000713676-19-000015</x:v>
      </x:c>
      <x:c r="L3503" s="2" t="str">
        <x:v>data/raw/filings/PNC_0000713676-19-000015_pnc201810k.htm</x:v>
      </x:c>
      <x:c r="M3503" s="2" t="str">
        <x:v>https://www.sec.gov/Archives/edgar/data/713676/000071367619000015/pnc201810k.htm</x:v>
      </x:c>
      <x:c r="N3503" s="2" t="str"/>
      <x:c r="O3503" s="2" t="str"/>
      <x:c r="P3503" s="2" t="str">
        <x:v>Structured source retained; exact visible anchor requires review</x:v>
      </x:c>
      <x:c r="Q3503" s="2" t="str">
        <x:v>Deposits</x:v>
      </x:c>
      <x:c r="R3503" s="2" t="str"/>
      <x:c r="S3503" s="2" t="str"/>
      <x:c r="T3503" s="2" t="str"/>
    </x:row>
    <x:row r="3504" ht="24" customHeight="1">
      <x:c r="C3504" s="2" t="str">
        <x:v>Historical Inputs!F3504</x:v>
      </x:c>
      <x:c r="D3504" s="2" t="str">
        <x:v>PNC</x:v>
      </x:c>
      <x:c r="E3504" s="2" t="str">
        <x:v>FY2017</x:v>
      </x:c>
      <x:c r="F3504" s="2" t="str">
        <x:v>loans_gross</x:v>
      </x:c>
      <x:c r="G3504" s="2" t="n">
        <x:v>220458</x:v>
      </x:c>
      <x:c r="H3504" s="2" t="str">
        <x:v>USD</x:v>
      </x:c>
      <x:c r="I3504" s="2" t="str">
        <x:v>2017-12-31</x:v>
      </x:c>
      <x:c r="J3504" s="2" t="str">
        <x:v>2020-08-04</x:v>
      </x:c>
      <x:c r="K3504" s="2" t="str">
        <x:v>0000713676-20-000117</x:v>
      </x:c>
      <x:c r="L3504" s="2" t="str">
        <x:v>data/raw/sec/PNC_companyfacts.json</x:v>
      </x:c>
      <x:c r="M3504" s="2" t="str">
        <x:v>https://data.sec.gov/api/xbrl/companyfacts/CIK0000713676.json</x:v>
      </x:c>
      <x:c r="N3504" s="2" t="str"/>
      <x:c r="O3504" s="2" t="str"/>
      <x:c r="P3504" s="2" t="str">
        <x:v>Structured fact retained</x:v>
      </x:c>
      <x:c r="Q3504" s="2" t="str">
        <x:v>Loans and Leases Receivable, Net of Deferred Income</x:v>
      </x:c>
      <x:c r="R3504" s="2" t="str"/>
      <x:c r="S3504" s="2" t="str"/>
      <x:c r="T3504" s="2" t="str"/>
    </x:row>
    <x:row r="3505" ht="24" customHeight="1">
      <x:c r="C3505" s="2" t="str">
        <x:v>Historical Inputs!F3505</x:v>
      </x:c>
      <x:c r="D3505" s="2" t="str">
        <x:v>PNC</x:v>
      </x:c>
      <x:c r="E3505" s="2" t="str">
        <x:v>FY2017</x:v>
      </x:c>
      <x:c r="F3505" s="2" t="str">
        <x:v>loans_net</x:v>
      </x:c>
      <x:c r="G3505" s="2" t="n">
        <x:v>217847</x:v>
      </x:c>
      <x:c r="H3505" s="2" t="str">
        <x:v>USD</x:v>
      </x:c>
      <x:c r="I3505" s="2" t="str">
        <x:v>2017-12-31</x:v>
      </x:c>
      <x:c r="J3505" s="2" t="str">
        <x:v>2019-03-01</x:v>
      </x:c>
      <x:c r="K3505" s="2" t="str">
        <x:v>0000713676-19-000015</x:v>
      </x:c>
      <x:c r="L3505" s="2" t="str">
        <x:v>data/raw/filings/PNC_0000713676-19-000015_pnc201810k.htm</x:v>
      </x:c>
      <x:c r="M3505" s="2" t="str">
        <x:v>https://www.sec.gov/Archives/edgar/data/713676/000071367619000015/pnc201810k.htm</x:v>
      </x:c>
      <x:c r="N3505" s="2" t="str"/>
      <x:c r="O3505" s="2" t="str"/>
      <x:c r="P3505" s="2" t="str">
        <x:v>Structured source retained; exact visible anchor requires review</x:v>
      </x:c>
      <x:c r="Q3505" s="2" t="str">
        <x:v>Loans and Leases Receivable, Net Amount</x:v>
      </x:c>
      <x:c r="R3505" s="2" t="str"/>
      <x:c r="S3505" s="2" t="str"/>
      <x:c r="T3505" s="2" t="str"/>
    </x:row>
    <x:row r="3506" ht="24" customHeight="1">
      <x:c r="C3506" s="2" t="str">
        <x:v>Historical Inputs!F3506</x:v>
      </x:c>
      <x:c r="D3506" s="2" t="str">
        <x:v>PNC</x:v>
      </x:c>
      <x:c r="E3506" s="2" t="str">
        <x:v>FY2017</x:v>
      </x:c>
      <x:c r="F3506" s="2" t="str">
        <x:v>allowance</x:v>
      </x:c>
      <x:c r="G3506" s="2" t="n">
        <x:v>2611</x:v>
      </x:c>
      <x:c r="H3506" s="2" t="str">
        <x:v>USD</x:v>
      </x:c>
      <x:c r="I3506" s="2" t="str">
        <x:v>2017-12-31</x:v>
      </x:c>
      <x:c r="J3506" s="2" t="str">
        <x:v>2021-02-26</x:v>
      </x:c>
      <x:c r="K3506" s="2" t="str">
        <x:v>0000713676-21-000025</x:v>
      </x:c>
      <x:c r="L3506" s="2" t="str">
        <x:v>data/raw/filings/PNC_0000713676-21-000025_pnc-20201231.htm</x:v>
      </x:c>
      <x:c r="M3506" s="2" t="str">
        <x:v>https://www.sec.gov/Archives/edgar/data/713676/000071367621000025/pnc-20201231.htm</x:v>
      </x:c>
      <x:c r="N3506" s="2" t="str">
        <x:v>id3VybDovL2RvY3MudjEvZG9jOjZhZDQyZjZkZDQ2ZDRiNTNhYTcwMGQ0MDdmMzJhN2U0L3NlYzo2YWQ0MmY2ZGQ0NmQ0YjUzYWE3MDBkNDA3ZjMyYTdlNF81NjM5L2ZyYWc6M2NkYjkyYjdjNmJiNDY4OWI1MzE3YjM4MWYzODdmNGQvdGFibGU6ZmUzZTk5YTg1MzEwNDU4YzlmMjMxNGYyMWFhZWQ2MjMvdGFibGVyYW5nZTpmZTNlOTlhODUzMTA0NThjOWYyMzE0ZjIxYWFlZDYyM18zLTctMS0xLTI4ODA5_f579df40-44a3-430f-aa5e-547bf5bc79d5</x:v>
      </x:c>
      <x:c r="O3506" s="2" t="str"/>
      <x:c r="P3506" s="2" t="str">
        <x:v>Exact XBRL anchor</x:v>
      </x:c>
      <x:c r="Q3506" s="2" t="str">
        <x:v>Financing Receivable, Allowance for Credit Loss</x:v>
      </x:c>
      <x:c r="R3506" s="2" t="str">
        <x:v>highlighted/PNC_0000713676-21-000025_pnc-20201231.htm</x:v>
      </x:c>
      <x:c r="S3506" s="2" t="str"/>
      <x:c r="T3506" s="2" t="str"/>
    </x:row>
    <x:row r="3507" ht="24" customHeight="1">
      <x:c r="C3507" s="2" t="str">
        <x:v>Historical Inputs!F3507</x:v>
      </x:c>
      <x:c r="D3507" s="2" t="str">
        <x:v>PNC</x:v>
      </x:c>
      <x:c r="E3507" s="2" t="str">
        <x:v>FY2017</x:v>
      </x:c>
      <x:c r="F3507" s="2" t="str">
        <x:v>nonaccrual</x:v>
      </x:c>
      <x:c r="G3507" s="2" t="str">
        <x:v>n.a.</x:v>
      </x:c>
      <x:c r="H3507" s="2" t="str">
        <x:v>USDm</x:v>
      </x:c>
      <x:c r="I3507" s="2" t="str">
        <x:v>2017-12-31</x:v>
      </x:c>
      <x:c r="J3507" s="2" t="str"/>
      <x:c r="K3507" s="2" t="str"/>
      <x:c r="L3507" s="2" t="str"/>
      <x:c r="M3507" s="2" t="str"/>
      <x:c r="N3507" s="2" t="str"/>
      <x:c r="O3507" s="2" t="str"/>
      <x:c r="P3507" s="2" t="str">
        <x:v>Not reported / unavailable</x:v>
      </x:c>
      <x:c r="Q3507" s="2" t="str">
        <x:v>Nonaccrual</x:v>
      </x:c>
      <x:c r="R3507" s="2" t="str"/>
      <x:c r="S3507" s="2" t="str"/>
      <x:c r="T3507" s="2" t="str"/>
    </x:row>
    <x:row r="3508" ht="24" customHeight="1">
      <x:c r="C3508" s="2" t="str">
        <x:v>Historical Inputs!F3508</x:v>
      </x:c>
      <x:c r="D3508" s="2" t="str">
        <x:v>PNC</x:v>
      </x:c>
      <x:c r="E3508" s="2" t="str">
        <x:v>FY2017</x:v>
      </x:c>
      <x:c r="F3508" s="2" t="str">
        <x:v>cash</x:v>
      </x:c>
      <x:c r="G3508" s="2" t="str">
        <x:v>n.a.</x:v>
      </x:c>
      <x:c r="H3508" s="2" t="str">
        <x:v>USDm</x:v>
      </x:c>
      <x:c r="I3508" s="2" t="str">
        <x:v>2017-12-31</x:v>
      </x:c>
      <x:c r="J3508" s="2" t="str"/>
      <x:c r="K3508" s="2" t="str"/>
      <x:c r="L3508" s="2" t="str"/>
      <x:c r="M3508" s="2" t="str"/>
      <x:c r="N3508" s="2" t="str"/>
      <x:c r="O3508" s="2" t="str"/>
      <x:c r="P3508" s="2" t="str">
        <x:v>Not reported / unavailable</x:v>
      </x:c>
      <x:c r="Q3508" s="2" t="str">
        <x:v>Cash</x:v>
      </x:c>
      <x:c r="R3508" s="2" t="str"/>
      <x:c r="S3508" s="2" t="str"/>
      <x:c r="T3508" s="2" t="str"/>
    </x:row>
    <x:row r="3509" ht="24" customHeight="1">
      <x:c r="C3509" s="2" t="str">
        <x:v>Historical Inputs!F3509</x:v>
      </x:c>
      <x:c r="D3509" s="2" t="str">
        <x:v>PNC</x:v>
      </x:c>
      <x:c r="E3509" s="2" t="str">
        <x:v>FY2017</x:v>
      </x:c>
      <x:c r="F3509" s="2" t="str">
        <x:v>aoci</x:v>
      </x:c>
      <x:c r="G3509" s="2" t="n">
        <x:v>-148</x:v>
      </x:c>
      <x:c r="H3509" s="2" t="str">
        <x:v>USD</x:v>
      </x:c>
      <x:c r="I3509" s="2" t="str">
        <x:v>2017-12-31</x:v>
      </x:c>
      <x:c r="J3509" s="2" t="str">
        <x:v>2019-08-01</x:v>
      </x:c>
      <x:c r="K3509" s="2" t="str">
        <x:v>0000713676-19-000055</x:v>
      </x:c>
      <x:c r="L3509" s="2" t="str">
        <x:v>data/raw/sec/PNC_companyfacts.json</x:v>
      </x:c>
      <x:c r="M3509" s="2" t="str">
        <x:v>https://data.sec.gov/api/xbrl/companyfacts/CIK0000713676.json</x:v>
      </x:c>
      <x:c r="N3509" s="2" t="str"/>
      <x:c r="O3509" s="2" t="str"/>
      <x:c r="P3509" s="2" t="str">
        <x:v>Structured fact retained</x:v>
      </x:c>
      <x:c r="Q3509" s="2" t="str">
        <x:v>Accumulated Other Comprehensive Income (Loss), Net of Tax</x:v>
      </x:c>
      <x:c r="R3509" s="2" t="str"/>
      <x:c r="S3509" s="2" t="str"/>
      <x:c r="T3509" s="2" t="str"/>
    </x:row>
    <x:row r="3510" ht="24" customHeight="1">
      <x:c r="C3510" s="2" t="str">
        <x:v>Historical Inputs!F3510</x:v>
      </x:c>
      <x:c r="D3510" s="2" t="str">
        <x:v>PNC</x:v>
      </x:c>
      <x:c r="E3510" s="2" t="str">
        <x:v>FY2017</x:v>
      </x:c>
      <x:c r="F3510" s="2" t="str">
        <x:v>nii</x:v>
      </x:c>
      <x:c r="G3510" s="2" t="n">
        <x:v>9108</x:v>
      </x:c>
      <x:c r="H3510" s="2" t="str">
        <x:v>USD</x:v>
      </x:c>
      <x:c r="I3510" s="2" t="str">
        <x:v>2017-12-31</x:v>
      </x:c>
      <x:c r="J3510" s="2" t="str">
        <x:v>2020-08-04</x:v>
      </x:c>
      <x:c r="K3510" s="2" t="str">
        <x:v>0000713676-20-000117</x:v>
      </x:c>
      <x:c r="L3510" s="2" t="str">
        <x:v>data/raw/sec/PNC_companyfacts.json</x:v>
      </x:c>
      <x:c r="M3510" s="2" t="str">
        <x:v>https://data.sec.gov/api/xbrl/companyfacts/CIK0000713676.json</x:v>
      </x:c>
      <x:c r="N3510" s="2" t="str"/>
      <x:c r="O3510" s="2" t="str"/>
      <x:c r="P3510" s="2" t="str">
        <x:v>Structured fact retained</x:v>
      </x:c>
      <x:c r="Q3510" s="2" t="str">
        <x:v>Interest Income (Expense), Net</x:v>
      </x:c>
      <x:c r="R3510" s="2" t="str"/>
      <x:c r="S3510" s="2" t="str"/>
      <x:c r="T3510" s="2" t="str"/>
    </x:row>
    <x:row r="3511" ht="24" customHeight="1">
      <x:c r="C3511" s="2" t="str">
        <x:v>Historical Inputs!F3511</x:v>
      </x:c>
      <x:c r="D3511" s="2" t="str">
        <x:v>PNC</x:v>
      </x:c>
      <x:c r="E3511" s="2" t="str">
        <x:v>FY2017</x:v>
      </x:c>
      <x:c r="F3511" s="2" t="str">
        <x:v>noninterest_income</x:v>
      </x:c>
      <x:c r="G3511" s="2" t="n">
        <x:v>6144</x:v>
      </x:c>
      <x:c r="H3511" s="2" t="str">
        <x:v>USD</x:v>
      </x:c>
      <x:c r="I3511" s="2" t="str">
        <x:v>2017-12-31</x:v>
      </x:c>
      <x:c r="J3511" s="2" t="str">
        <x:v>2020-08-04</x:v>
      </x:c>
      <x:c r="K3511" s="2" t="str">
        <x:v>0000713676-20-000117</x:v>
      </x:c>
      <x:c r="L3511" s="2" t="str">
        <x:v>data/raw/sec/PNC_companyfacts.json</x:v>
      </x:c>
      <x:c r="M3511" s="2" t="str">
        <x:v>https://data.sec.gov/api/xbrl/companyfacts/CIK0000713676.json</x:v>
      </x:c>
      <x:c r="N3511" s="2" t="str"/>
      <x:c r="O3511" s="2" t="str"/>
      <x:c r="P3511" s="2" t="str">
        <x:v>Structured fact retained</x:v>
      </x:c>
      <x:c r="Q3511" s="2" t="str">
        <x:v>Noninterest Income</x:v>
      </x:c>
      <x:c r="R3511" s="2" t="str"/>
      <x:c r="S3511" s="2" t="str"/>
      <x:c r="T3511" s="2" t="str"/>
    </x:row>
    <x:row r="3512" ht="24" customHeight="1">
      <x:c r="C3512" s="2" t="str">
        <x:v>Historical Inputs!F3512</x:v>
      </x:c>
      <x:c r="D3512" s="2" t="str">
        <x:v>PNC</x:v>
      </x:c>
      <x:c r="E3512" s="2" t="str">
        <x:v>FY2017</x:v>
      </x:c>
      <x:c r="F3512" s="2" t="str">
        <x:v>revenue_reported</x:v>
      </x:c>
      <x:c r="G3512" s="2" t="n">
        <x:v>16329</x:v>
      </x:c>
      <x:c r="H3512" s="2" t="str">
        <x:v>USD</x:v>
      </x:c>
      <x:c r="I3512" s="2" t="str">
        <x:v>2017-12-31</x:v>
      </x:c>
      <x:c r="J3512" s="2" t="str">
        <x:v>2020-03-02</x:v>
      </x:c>
      <x:c r="K3512" s="2" t="str">
        <x:v>0000713676-20-000042</x:v>
      </x:c>
      <x:c r="L3512" s="2" t="str">
        <x:v>data/raw/filings/PNC_0000713676-20-000042_pnc201910-k.htm</x:v>
      </x:c>
      <x:c r="M3512" s="2" t="str">
        <x:v>https://www.sec.gov/Archives/edgar/data/713676/000071367620000042/pnc201910-k.htm</x:v>
      </x:c>
      <x:c r="N3512" s="2" t="str">
        <x:v>d4519529e5507-wk-Fact-A7EA256B5ABAEBFCBA2BEC4F52AE7676</x:v>
      </x:c>
      <x:c r="O3512" s="2" t="str"/>
      <x:c r="P3512" s="2" t="str">
        <x:v>Exact XBRL anchor</x:v>
      </x:c>
      <x:c r="Q3512" s="2" t="str">
        <x:v>Reported total net revenue</x:v>
      </x:c>
      <x:c r="R3512" s="2" t="str">
        <x:v>highlighted/PNC_0000713676-20-000042_pnc201910-k.htm</x:v>
      </x:c>
      <x:c r="S3512" s="2" t="str"/>
      <x:c r="T3512" s="2" t="str"/>
    </x:row>
    <x:row r="3513" ht="24" customHeight="1">
      <x:c r="C3513" s="2" t="str">
        <x:v>Historical Inputs!F3513</x:v>
      </x:c>
      <x:c r="D3513" s="2" t="str">
        <x:v>PNC</x:v>
      </x:c>
      <x:c r="E3513" s="2" t="str">
        <x:v>FY2017</x:v>
      </x:c>
      <x:c r="F3513" s="2" t="str">
        <x:v>opex</x:v>
      </x:c>
      <x:c r="G3513" s="2" t="n">
        <x:v>10398</x:v>
      </x:c>
      <x:c r="H3513" s="2" t="str">
        <x:v>USD</x:v>
      </x:c>
      <x:c r="I3513" s="2" t="str">
        <x:v>2017-12-31</x:v>
      </x:c>
      <x:c r="J3513" s="2" t="str">
        <x:v>2020-08-04</x:v>
      </x:c>
      <x:c r="K3513" s="2" t="str">
        <x:v>0000713676-20-000117</x:v>
      </x:c>
      <x:c r="L3513" s="2" t="str">
        <x:v>data/raw/sec/PNC_companyfacts.json</x:v>
      </x:c>
      <x:c r="M3513" s="2" t="str">
        <x:v>https://data.sec.gov/api/xbrl/companyfacts/CIK0000713676.json</x:v>
      </x:c>
      <x:c r="N3513" s="2" t="str"/>
      <x:c r="O3513" s="2" t="str"/>
      <x:c r="P3513" s="2" t="str">
        <x:v>Structured fact retained</x:v>
      </x:c>
      <x:c r="Q3513" s="2" t="str">
        <x:v>Noninterest Expense</x:v>
      </x:c>
      <x:c r="R3513" s="2" t="str"/>
      <x:c r="S3513" s="2" t="str"/>
      <x:c r="T3513" s="2" t="str"/>
    </x:row>
    <x:row r="3514" ht="24" customHeight="1">
      <x:c r="C3514" s="2" t="str">
        <x:v>Historical Inputs!F3514</x:v>
      </x:c>
      <x:c r="D3514" s="2" t="str">
        <x:v>PNC</x:v>
      </x:c>
      <x:c r="E3514" s="2" t="str">
        <x:v>FY2017</x:v>
      </x:c>
      <x:c r="F3514" s="2" t="str">
        <x:v>provision</x:v>
      </x:c>
      <x:c r="G3514" s="2" t="n">
        <x:v>441</x:v>
      </x:c>
      <x:c r="H3514" s="2" t="str">
        <x:v>USD</x:v>
      </x:c>
      <x:c r="I3514" s="2" t="str">
        <x:v>2017-12-31</x:v>
      </x:c>
      <x:c r="J3514" s="2" t="str">
        <x:v>2020-08-04</x:v>
      </x:c>
      <x:c r="K3514" s="2" t="str">
        <x:v>0000713676-20-000117</x:v>
      </x:c>
      <x:c r="L3514" s="2" t="str">
        <x:v>data/raw/sec/PNC_companyfacts.json</x:v>
      </x:c>
      <x:c r="M3514" s="2" t="str">
        <x:v>https://data.sec.gov/api/xbrl/companyfacts/CIK0000713676.json</x:v>
      </x:c>
      <x:c r="N3514" s="2" t="str"/>
      <x:c r="O3514" s="2" t="str"/>
      <x:c r="P3514" s="2" t="str">
        <x:v>Structured fact retained</x:v>
      </x:c>
      <x:c r="Q3514" s="2" t="str">
        <x:v>Provision for Loan, Lease, and Other Losses</x:v>
      </x:c>
      <x:c r="R3514" s="2" t="str"/>
      <x:c r="S3514" s="2" t="str"/>
      <x:c r="T3514" s="2" t="str"/>
    </x:row>
    <x:row r="3515" ht="24" customHeight="1">
      <x:c r="C3515" s="2" t="str">
        <x:v>Historical Inputs!F3515</x:v>
      </x:c>
      <x:c r="D3515" s="2" t="str">
        <x:v>PNC</x:v>
      </x:c>
      <x:c r="E3515" s="2" t="str">
        <x:v>FY2017</x:v>
      </x:c>
      <x:c r="F3515" s="2" t="str">
        <x:v>pretax</x:v>
      </x:c>
      <x:c r="G3515" s="2" t="n">
        <x:v>4413</x:v>
      </x:c>
      <x:c r="H3515" s="2" t="str">
        <x:v>USD</x:v>
      </x:c>
      <x:c r="I3515" s="2" t="str">
        <x:v>2017-12-31</x:v>
      </x:c>
      <x:c r="J3515" s="2" t="str">
        <x:v>2020-08-04</x:v>
      </x:c>
      <x:c r="K3515" s="2" t="str">
        <x:v>0000713676-20-000117</x:v>
      </x:c>
      <x:c r="L3515" s="2" t="str">
        <x:v>data/raw/sec/PNC_companyfacts.json</x:v>
      </x:c>
      <x:c r="M3515" s="2" t="str">
        <x:v>https://data.sec.gov/api/xbrl/companyfacts/CIK0000713676.json</x:v>
      </x:c>
      <x:c r="N3515" s="2" t="str"/>
      <x:c r="O3515" s="2" t="str"/>
      <x:c r="P3515" s="2" t="str">
        <x:v>Structured fact retained</x:v>
      </x:c>
      <x:c r="Q3515" s="2" t="str">
        <x:v>Income (Loss) from Continuing Operations before Income Taxes, Noncontrolling Interest</x:v>
      </x:c>
      <x:c r="R3515" s="2" t="str"/>
      <x:c r="S3515" s="2" t="str"/>
      <x:c r="T3515" s="2" t="str"/>
    </x:row>
    <x:row r="3516" ht="24" customHeight="1">
      <x:c r="C3516" s="2" t="str">
        <x:v>Historical Inputs!F3516</x:v>
      </x:c>
      <x:c r="D3516" s="2" t="str">
        <x:v>PNC</x:v>
      </x:c>
      <x:c r="E3516" s="2" t="str">
        <x:v>FY2017</x:v>
      </x:c>
      <x:c r="F3516" s="2" t="str">
        <x:v>tax</x:v>
      </x:c>
      <x:c r="G3516" s="2" t="n">
        <x:v>-185</x:v>
      </x:c>
      <x:c r="H3516" s="2" t="str">
        <x:v>USD</x:v>
      </x:c>
      <x:c r="I3516" s="2" t="str">
        <x:v>2017-12-31</x:v>
      </x:c>
      <x:c r="J3516" s="2" t="str">
        <x:v>2020-08-04</x:v>
      </x:c>
      <x:c r="K3516" s="2" t="str">
        <x:v>0000713676-20-000117</x:v>
      </x:c>
      <x:c r="L3516" s="2" t="str">
        <x:v>data/raw/sec/PNC_companyfacts.json</x:v>
      </x:c>
      <x:c r="M3516" s="2" t="str">
        <x:v>https://data.sec.gov/api/xbrl/companyfacts/CIK0000713676.json</x:v>
      </x:c>
      <x:c r="N3516" s="2" t="str"/>
      <x:c r="O3516" s="2" t="str"/>
      <x:c r="P3516" s="2" t="str">
        <x:v>Structured fact retained</x:v>
      </x:c>
      <x:c r="Q3516" s="2" t="str">
        <x:v>Income Tax Expense (Benefit)</x:v>
      </x:c>
      <x:c r="R3516" s="2" t="str"/>
      <x:c r="S3516" s="2" t="str"/>
      <x:c r="T3516" s="2" t="str"/>
    </x:row>
    <x:row r="3517" ht="24" customHeight="1">
      <x:c r="C3517" s="2" t="str">
        <x:v>Historical Inputs!F3517</x:v>
      </x:c>
      <x:c r="D3517" s="2" t="str">
        <x:v>PNC</x:v>
      </x:c>
      <x:c r="E3517" s="2" t="str">
        <x:v>FY2017</x:v>
      </x:c>
      <x:c r="F3517" s="2" t="str">
        <x:v>net_income</x:v>
      </x:c>
      <x:c r="G3517" s="2" t="str">
        <x:v>n.a.</x:v>
      </x:c>
      <x:c r="H3517" s="2" t="str">
        <x:v>USDm</x:v>
      </x:c>
      <x:c r="I3517" s="2" t="str">
        <x:v>2017-12-31</x:v>
      </x:c>
      <x:c r="J3517" s="2" t="str"/>
      <x:c r="K3517" s="2" t="str"/>
      <x:c r="L3517" s="2" t="str"/>
      <x:c r="M3517" s="2" t="str"/>
      <x:c r="N3517" s="2" t="str"/>
      <x:c r="O3517" s="2" t="str"/>
      <x:c r="P3517" s="2" t="str">
        <x:v>Not reported / unavailable</x:v>
      </x:c>
      <x:c r="Q3517" s="2" t="str">
        <x:v>Net income attributable to parent</x:v>
      </x:c>
      <x:c r="R3517" s="2" t="str"/>
      <x:c r="S3517" s="2" t="str"/>
      <x:c r="T3517" s="2" t="str"/>
    </x:row>
    <x:row r="3518" ht="24" customHeight="1">
      <x:c r="C3518" s="2" t="str">
        <x:v>Historical Inputs!F3518</x:v>
      </x:c>
      <x:c r="D3518" s="2" t="str">
        <x:v>PNC</x:v>
      </x:c>
      <x:c r="E3518" s="2" t="str">
        <x:v>FY2017</x:v>
      </x:c>
      <x:c r="F3518" s="2" t="str">
        <x:v>common_income</x:v>
      </x:c>
      <x:c r="G3518" s="2" t="n">
        <x:v>4271</x:v>
      </x:c>
      <x:c r="H3518" s="2" t="str">
        <x:v>USD</x:v>
      </x:c>
      <x:c r="I3518" s="2" t="str">
        <x:v>2017-12-31</x:v>
      </x:c>
      <x:c r="J3518" s="2" t="str">
        <x:v>2020-08-04</x:v>
      </x:c>
      <x:c r="K3518" s="2" t="str">
        <x:v>0000713676-20-000117</x:v>
      </x:c>
      <x:c r="L3518" s="2" t="str">
        <x:v>data/raw/sec/PNC_companyfacts.json</x:v>
      </x:c>
      <x:c r="M3518" s="2" t="str">
        <x:v>https://data.sec.gov/api/xbrl/companyfacts/CIK0000713676.json</x:v>
      </x:c>
      <x:c r="N3518" s="2" t="str"/>
      <x:c r="O3518" s="2" t="str"/>
      <x:c r="P3518" s="2" t="str">
        <x:v>Structured fact retained</x:v>
      </x:c>
      <x:c r="Q3518" s="2" t="str">
        <x:v>Net Income (Loss) Available to Common Stockholders, Basic</x:v>
      </x:c>
      <x:c r="R3518" s="2" t="str"/>
      <x:c r="S3518" s="2" t="str"/>
      <x:c r="T3518" s="2" t="str"/>
    </x:row>
    <x:row r="3519" ht="24" customHeight="1">
      <x:c r="C3519" s="2" t="str">
        <x:v>Historical Inputs!F3519</x:v>
      </x:c>
      <x:c r="D3519" s="2" t="str">
        <x:v>PNC</x:v>
      </x:c>
      <x:c r="E3519" s="2" t="str">
        <x:v>FY2017</x:v>
      </x:c>
      <x:c r="F3519" s="2" t="str">
        <x:v>preferred_div</x:v>
      </x:c>
      <x:c r="G3519" s="2" t="n">
        <x:v>26</x:v>
      </x:c>
      <x:c r="H3519" s="2" t="str">
        <x:v>USD</x:v>
      </x:c>
      <x:c r="I3519" s="2" t="str">
        <x:v>2017-12-31</x:v>
      </x:c>
      <x:c r="J3519" s="2" t="str">
        <x:v>2020-08-04</x:v>
      </x:c>
      <x:c r="K3519" s="2" t="str">
        <x:v>0000713676-20-000117</x:v>
      </x:c>
      <x:c r="L3519" s="2" t="str">
        <x:v>data/raw/sec/PNC_companyfacts.json</x:v>
      </x:c>
      <x:c r="M3519" s="2" t="str">
        <x:v>https://data.sec.gov/api/xbrl/companyfacts/CIK0000713676.json</x:v>
      </x:c>
      <x:c r="N3519" s="2" t="str"/>
      <x:c r="O3519" s="2" t="str"/>
      <x:c r="P3519" s="2" t="str">
        <x:v>Structured fact retained</x:v>
      </x:c>
      <x:c r="Q3519" s="2" t="str">
        <x:v>Preferred Stock Dividends and Other Adjustments</x:v>
      </x:c>
      <x:c r="R3519" s="2" t="str"/>
      <x:c r="S3519" s="2" t="str"/>
      <x:c r="T3519" s="2" t="str"/>
    </x:row>
    <x:row r="3520" ht="24" customHeight="1">
      <x:c r="C3520" s="2" t="str">
        <x:v>Historical Inputs!F3520</x:v>
      </x:c>
      <x:c r="D3520" s="2" t="str">
        <x:v>PNC</x:v>
      </x:c>
      <x:c r="E3520" s="2" t="str">
        <x:v>FY2017</x:v>
      </x:c>
      <x:c r="F3520" s="2" t="str">
        <x:v>eps</x:v>
      </x:c>
      <x:c r="G3520" s="2" t="n">
        <x:v>10.36</x:v>
      </x:c>
      <x:c r="H3520" s="2" t="str">
        <x:v>USD/shares</x:v>
      </x:c>
      <x:c r="I3520" s="2" t="str">
        <x:v>2017-12-31</x:v>
      </x:c>
      <x:c r="J3520" s="2" t="str">
        <x:v>2020-08-04</x:v>
      </x:c>
      <x:c r="K3520" s="2" t="str">
        <x:v>0000713676-20-000117</x:v>
      </x:c>
      <x:c r="L3520" s="2" t="str">
        <x:v>data/raw/sec/PNC_companyfacts.json</x:v>
      </x:c>
      <x:c r="M3520" s="2" t="str">
        <x:v>https://data.sec.gov/api/xbrl/companyfacts/CIK0000713676.json</x:v>
      </x:c>
      <x:c r="N3520" s="2" t="str"/>
      <x:c r="O3520" s="2" t="str"/>
      <x:c r="P3520" s="2" t="str">
        <x:v>Structured fact retained</x:v>
      </x:c>
      <x:c r="Q3520" s="2" t="str">
        <x:v>Earnings Per Share, Diluted</x:v>
      </x:c>
      <x:c r="R3520" s="2" t="str"/>
      <x:c r="S3520" s="2" t="str"/>
      <x:c r="T3520" s="2" t="str"/>
    </x:row>
    <x:row r="3521" ht="24" customHeight="1">
      <x:c r="C3521" s="2" t="str">
        <x:v>Historical Inputs!F3521</x:v>
      </x:c>
      <x:c r="D3521" s="2" t="str">
        <x:v>PNC</x:v>
      </x:c>
      <x:c r="E3521" s="2" t="str">
        <x:v>FY2017</x:v>
      </x:c>
      <x:c r="F3521" s="2" t="str">
        <x:v>shares_diluted</x:v>
      </x:c>
      <x:c r="G3521" s="2" t="n">
        <x:v>486</x:v>
      </x:c>
      <x:c r="H3521" s="2" t="str">
        <x:v>shares</x:v>
      </x:c>
      <x:c r="I3521" s="2" t="str">
        <x:v>2017-12-31</x:v>
      </x:c>
      <x:c r="J3521" s="2" t="str">
        <x:v>2020-08-04</x:v>
      </x:c>
      <x:c r="K3521" s="2" t="str">
        <x:v>0000713676-20-000117</x:v>
      </x:c>
      <x:c r="L3521" s="2" t="str">
        <x:v>data/raw/sec/PNC_companyfacts.json</x:v>
      </x:c>
      <x:c r="M3521" s="2" t="str">
        <x:v>https://data.sec.gov/api/xbrl/companyfacts/CIK0000713676.json</x:v>
      </x:c>
      <x:c r="N3521" s="2" t="str"/>
      <x:c r="O3521" s="2" t="str"/>
      <x:c r="P3521" s="2" t="str">
        <x:v>Structured fact retained</x:v>
      </x:c>
      <x:c r="Q3521" s="2" t="str">
        <x:v>Weighted Average Number of Shares Outstanding, Diluted</x:v>
      </x:c>
      <x:c r="R3521" s="2" t="str"/>
      <x:c r="S3521" s="2" t="str"/>
      <x:c r="T3521" s="2" t="str"/>
    </x:row>
    <x:row r="3522" ht="24" customHeight="1">
      <x:c r="C3522" s="2" t="str">
        <x:v>Historical Inputs!F3522</x:v>
      </x:c>
      <x:c r="D3522" s="2" t="str">
        <x:v>PNC</x:v>
      </x:c>
      <x:c r="E3522" s="2" t="str">
        <x:v>FY2017</x:v>
      </x:c>
      <x:c r="F3522" s="2" t="str">
        <x:v>dps</x:v>
      </x:c>
      <x:c r="G3522" s="2" t="n">
        <x:v>2.6</x:v>
      </x:c>
      <x:c r="H3522" s="2" t="str">
        <x:v>USD/shares</x:v>
      </x:c>
      <x:c r="I3522" s="2" t="str">
        <x:v>2017-12-31</x:v>
      </x:c>
      <x:c r="J3522" s="2" t="str">
        <x:v>2018-02-28</x:v>
      </x:c>
      <x:c r="K3522" s="2" t="str">
        <x:v>0000713676-18-000032</x:v>
      </x:c>
      <x:c r="L3522" s="2" t="str">
        <x:v>data/raw/filings/PNC_0000713676-18-000032_pnc-12312017x10k.htm</x:v>
      </x:c>
      <x:c r="M3522" s="2" t="str">
        <x:v>https://www.sec.gov/Archives/edgar/data/713676/000071367618000032/pnc-12312017x10k.htm</x:v>
      </x:c>
      <x:c r="N3522" s="2" t="str"/>
      <x:c r="O3522" s="2" t="str"/>
      <x:c r="P3522" s="2" t="str">
        <x:v>Structured source retained; exact visible anchor requires review</x:v>
      </x:c>
      <x:c r="Q3522" s="2" t="str">
        <x:v>Common Stock, Dividends, Per Share, Declared</x:v>
      </x:c>
      <x:c r="R3522" s="2" t="str"/>
      <x:c r="S3522" s="2" t="str"/>
      <x:c r="T3522" s="2" t="str"/>
    </x:row>
    <x:row r="3523" ht="24" customHeight="1">
      <x:c r="C3523" s="2" t="str">
        <x:v>Historical Inputs!F3523</x:v>
      </x:c>
      <x:c r="D3523" s="2" t="str">
        <x:v>PNC</x:v>
      </x:c>
      <x:c r="E3523" s="2" t="str">
        <x:v>FY2017</x:v>
      </x:c>
      <x:c r="F3523" s="2" t="str">
        <x:v>dividends</x:v>
      </x:c>
      <x:c r="G3523" s="2" t="n">
        <x:v>1266</x:v>
      </x:c>
      <x:c r="H3523" s="2" t="str">
        <x:v>USD</x:v>
      </x:c>
      <x:c r="I3523" s="2" t="str">
        <x:v>2017-12-31</x:v>
      </x:c>
      <x:c r="J3523" s="2" t="str">
        <x:v>2020-08-04</x:v>
      </x:c>
      <x:c r="K3523" s="2" t="str">
        <x:v>0000713676-20-000117</x:v>
      </x:c>
      <x:c r="L3523" s="2" t="str">
        <x:v>data/raw/sec/PNC_companyfacts.json</x:v>
      </x:c>
      <x:c r="M3523" s="2" t="str">
        <x:v>https://data.sec.gov/api/xbrl/companyfacts/CIK0000713676.json</x:v>
      </x:c>
      <x:c r="N3523" s="2" t="str"/>
      <x:c r="O3523" s="2" t="str"/>
      <x:c r="P3523" s="2" t="str">
        <x:v>Structured fact retained</x:v>
      </x:c>
      <x:c r="Q3523" s="2" t="str">
        <x:v>Payments of Ordinary Dividends, Common Stock</x:v>
      </x:c>
      <x:c r="R3523" s="2" t="str"/>
      <x:c r="S3523" s="2" t="str"/>
      <x:c r="T3523" s="2" t="str"/>
    </x:row>
    <x:row r="3524" ht="24" customHeight="1">
      <x:c r="C3524" s="2" t="str">
        <x:v>Historical Inputs!F3524</x:v>
      </x:c>
      <x:c r="D3524" s="2" t="str">
        <x:v>PNC</x:v>
      </x:c>
      <x:c r="E3524" s="2" t="str">
        <x:v>FY2017</x:v>
      </x:c>
      <x:c r="F3524" s="2" t="str">
        <x:v>buybacks</x:v>
      </x:c>
      <x:c r="G3524" s="2" t="n">
        <x:v>2447</x:v>
      </x:c>
      <x:c r="H3524" s="2" t="str">
        <x:v>USD</x:v>
      </x:c>
      <x:c r="I3524" s="2" t="str">
        <x:v>2017-12-31</x:v>
      </x:c>
      <x:c r="J3524" s="2" t="str">
        <x:v>2020-08-04</x:v>
      </x:c>
      <x:c r="K3524" s="2" t="str">
        <x:v>0000713676-20-000117</x:v>
      </x:c>
      <x:c r="L3524" s="2" t="str">
        <x:v>data/raw/sec/PNC_companyfacts.json</x:v>
      </x:c>
      <x:c r="M3524" s="2" t="str">
        <x:v>https://data.sec.gov/api/xbrl/companyfacts/CIK0000713676.json</x:v>
      </x:c>
      <x:c r="N3524" s="2" t="str"/>
      <x:c r="O3524" s="2" t="str"/>
      <x:c r="P3524" s="2" t="str">
        <x:v>Structured fact retained</x:v>
      </x:c>
      <x:c r="Q3524" s="2" t="str">
        <x:v>Payments for Repurchase of Common Stock</x:v>
      </x:c>
      <x:c r="R3524" s="2" t="str"/>
      <x:c r="S3524" s="2" t="str"/>
      <x:c r="T3524" s="2" t="str"/>
    </x:row>
    <x:row r="3525" ht="24" customHeight="1">
      <x:c r="C3525" s="2" t="str">
        <x:v>Historical Inputs!F3525</x:v>
      </x:c>
      <x:c r="D3525" s="2" t="str">
        <x:v>PNC</x:v>
      </x:c>
      <x:c r="E3525" s="2" t="str">
        <x:v>FY2017</x:v>
      </x:c>
      <x:c r="F3525" s="2" t="str">
        <x:v>chargeoffs</x:v>
      </x:c>
      <x:c r="G3525" s="2" t="str">
        <x:v>n.a.</x:v>
      </x:c>
      <x:c r="H3525" s="2" t="str">
        <x:v>USDm</x:v>
      </x:c>
      <x:c r="I3525" s="2" t="str">
        <x:v>2017-12-31</x:v>
      </x:c>
      <x:c r="J3525" s="2" t="str"/>
      <x:c r="K3525" s="2" t="str"/>
      <x:c r="L3525" s="2" t="str"/>
      <x:c r="M3525" s="2" t="str"/>
      <x:c r="N3525" s="2" t="str"/>
      <x:c r="O3525" s="2" t="str"/>
      <x:c r="P3525" s="2" t="str">
        <x:v>Not reported / unavailable</x:v>
      </x:c>
      <x:c r="Q3525" s="2" t="str">
        <x:v>Gross loan charge-offs</x:v>
      </x:c>
      <x:c r="R3525" s="2" t="str"/>
      <x:c r="S3525" s="2" t="str"/>
      <x:c r="T3525" s="2" t="str"/>
    </x:row>
    <x:row r="3526" ht="24" customHeight="1">
      <x:c r="C3526" s="2" t="str">
        <x:v>Historical Inputs!F3526</x:v>
      </x:c>
      <x:c r="D3526" s="2" t="str">
        <x:v>PNC</x:v>
      </x:c>
      <x:c r="E3526" s="2" t="str">
        <x:v>FY2017</x:v>
      </x:c>
      <x:c r="F3526" s="2" t="str">
        <x:v>recoveries</x:v>
      </x:c>
      <x:c r="G3526" s="2" t="str">
        <x:v>n.a.</x:v>
      </x:c>
      <x:c r="H3526" s="2" t="str">
        <x:v>USDm</x:v>
      </x:c>
      <x:c r="I3526" s="2" t="str">
        <x:v>2017-12-31</x:v>
      </x:c>
      <x:c r="J3526" s="2" t="str"/>
      <x:c r="K3526" s="2" t="str"/>
      <x:c r="L3526" s="2" t="str"/>
      <x:c r="M3526" s="2" t="str"/>
      <x:c r="N3526" s="2" t="str"/>
      <x:c r="O3526" s="2" t="str"/>
      <x:c r="P3526" s="2" t="str">
        <x:v>Not reported / unavailable</x:v>
      </x:c>
      <x:c r="Q3526" s="2" t="str">
        <x:v>Loan recoveries</x:v>
      </x:c>
      <x:c r="R3526" s="2" t="str"/>
      <x:c r="S3526" s="2" t="str"/>
      <x:c r="T3526" s="2" t="str"/>
    </x:row>
    <x:row r="3527" ht="24" customHeight="1">
      <x:c r="C3527" s="2" t="str">
        <x:v>Historical Inputs!F3527</x:v>
      </x:c>
      <x:c r="D3527" s="2" t="str">
        <x:v>PNC</x:v>
      </x:c>
      <x:c r="E3527" s="2" t="str">
        <x:v>FY2017</x:v>
      </x:c>
      <x:c r="F3527" s="2" t="str">
        <x:v>rwa</x:v>
      </x:c>
      <x:c r="G3527" s="2" t="str">
        <x:v>n.a.</x:v>
      </x:c>
      <x:c r="H3527" s="2" t="str">
        <x:v>USDm</x:v>
      </x:c>
      <x:c r="I3527" s="2" t="str">
        <x:v>2017-12-31</x:v>
      </x:c>
      <x:c r="J3527" s="2" t="str"/>
      <x:c r="K3527" s="2" t="str"/>
      <x:c r="L3527" s="2" t="str"/>
      <x:c r="M3527" s="2" t="str"/>
      <x:c r="N3527" s="2" t="str"/>
      <x:c r="O3527" s="2" t="str"/>
      <x:c r="P3527" s="2" t="str">
        <x:v>Not reported / unavailable</x:v>
      </x:c>
      <x:c r="Q3527" s="2" t="str">
        <x:v>Risk-weighted assets</x:v>
      </x:c>
      <x:c r="R3527" s="2" t="str"/>
      <x:c r="S3527" s="2" t="str"/>
      <x:c r="T3527" s="2" t="str"/>
    </x:row>
    <x:row r="3528" ht="24" customHeight="1">
      <x:c r="C3528" s="2" t="str">
        <x:v>Historical Inputs!F3528</x:v>
      </x:c>
      <x:c r="D3528" s="2" t="str">
        <x:v>PNC</x:v>
      </x:c>
      <x:c r="E3528" s="2" t="str">
        <x:v>FY2017</x:v>
      </x:c>
      <x:c r="F3528" s="2" t="str">
        <x:v>cet1_reported</x:v>
      </x:c>
      <x:c r="G3528" s="2" t="str">
        <x:v>n.a.</x:v>
      </x:c>
      <x:c r="H3528" s="2" t="str">
        <x:v>%</x:v>
      </x:c>
      <x:c r="I3528" s="2" t="str">
        <x:v>2017-12-31</x:v>
      </x:c>
      <x:c r="J3528" s="2" t="str"/>
      <x:c r="K3528" s="2" t="str"/>
      <x:c r="L3528" s="2" t="str"/>
      <x:c r="M3528" s="2" t="str"/>
      <x:c r="N3528" s="2" t="str"/>
      <x:c r="O3528" s="2" t="str"/>
      <x:c r="P3528" s="2" t="str">
        <x:v>Not reported / unavailable</x:v>
      </x:c>
      <x:c r="Q3528" s="2" t="str">
        <x:v>Actual standardized CET1 ratio</x:v>
      </x:c>
      <x:c r="R3528" s="2" t="str"/>
      <x:c r="S3528" s="2" t="str"/>
      <x:c r="T3528" s="2" t="str"/>
    </x:row>
    <x:row r="3529" ht="24" customHeight="1">
      <x:c r="C3529" s="2" t="str">
        <x:v>Historical Inputs!F3529</x:v>
      </x:c>
      <x:c r="D3529" s="2" t="str">
        <x:v>PNC</x:v>
      </x:c>
      <x:c r="E3529" s="2" t="str">
        <x:v>FY2017</x:v>
      </x:c>
      <x:c r="F3529" s="2" t="str">
        <x:v>nim_reported</x:v>
      </x:c>
      <x:c r="G3529" s="2" t="str">
        <x:v>n.a.</x:v>
      </x:c>
      <x:c r="H3529" s="2" t="str">
        <x:v>%</x:v>
      </x:c>
      <x:c r="I3529" s="2" t="str">
        <x:v>2017-12-31</x:v>
      </x:c>
      <x:c r="J3529" s="2" t="str"/>
      <x:c r="K3529" s="2" t="str"/>
      <x:c r="L3529" s="2" t="str"/>
      <x:c r="M3529" s="2" t="str"/>
      <x:c r="N3529" s="2" t="str"/>
      <x:c r="O3529" s="2" t="str"/>
      <x:c r="P3529" s="2" t="str">
        <x:v>Not reported / unavailable</x:v>
      </x:c>
      <x:c r="Q3529" s="2" t="str">
        <x:v>Issuer reported net interest margin</x:v>
      </x:c>
      <x:c r="R3529" s="2" t="str"/>
      <x:c r="S3529" s="2" t="str"/>
      <x:c r="T3529" s="2" t="str"/>
    </x:row>
    <x:row r="3530" ht="24" customHeight="1">
      <x:c r="C3530" s="2" t="str">
        <x:v>Historical Inputs!F3530</x:v>
      </x:c>
      <x:c r="D3530" s="2" t="str">
        <x:v>PNC</x:v>
      </x:c>
      <x:c r="E3530" s="2" t="str">
        <x:v>FY2017</x:v>
      </x:c>
      <x:c r="F3530" s="2" t="str">
        <x:v>bvps_reported</x:v>
      </x:c>
      <x:c r="G3530" s="2" t="n">
        <x:v>91.94</x:v>
      </x:c>
      <x:c r="H3530" s="2" t="str">
        <x:v>USD/shares</x:v>
      </x:c>
      <x:c r="I3530" s="2" t="str">
        <x:v>2017-12-31</x:v>
      </x:c>
      <x:c r="J3530" s="2" t="str">
        <x:v>2018-02-28</x:v>
      </x:c>
      <x:c r="K3530" s="2" t="str">
        <x:v>0000713676-18-000032</x:v>
      </x:c>
      <x:c r="L3530" s="2" t="str">
        <x:v>data/raw/filings/PNC_0000713676-18-000032_pnc-12312017x10k.htm</x:v>
      </x:c>
      <x:c r="M3530" s="2" t="str">
        <x:v>https://www.sec.gov/Archives/edgar/data/713676/000071367618000032/pnc-12312017x10k.htm</x:v>
      </x:c>
      <x:c r="N3530" s="2" t="str"/>
      <x:c r="O3530" s="2" t="str"/>
      <x:c r="P3530" s="2" t="str">
        <x:v>Exact selected original table text</x:v>
      </x:c>
      <x:c r="Q3530" s="2" t="str">
        <x:v>Reported common book value per share</x:v>
      </x:c>
      <x:c r="R3530" s="2" t="str">
        <x:v>highlighted/PNC_0000713676-18-000032_pnc-12312017x10k.htm</x:v>
      </x:c>
      <x:c r="S3530" s="2" t="str"/>
      <x:c r="T3530" s="2" t="str"/>
    </x:row>
    <x:row r="3531" ht="24" customHeight="1">
      <x:c r="C3531" s="2" t="str">
        <x:v>Historical Inputs!F3531</x:v>
      </x:c>
      <x:c r="D3531" s="2" t="str">
        <x:v>PNC</x:v>
      </x:c>
      <x:c r="E3531" s="2" t="str">
        <x:v>FY2017</x:v>
      </x:c>
      <x:c r="F3531" s="2" t="str">
        <x:v>tbvps_reported</x:v>
      </x:c>
      <x:c r="G3531" s="2" t="n">
        <x:v>72.28</x:v>
      </x:c>
      <x:c r="H3531" s="2" t="str">
        <x:v>USD/shares</x:v>
      </x:c>
      <x:c r="I3531" s="2" t="str">
        <x:v>2017-12-31</x:v>
      </x:c>
      <x:c r="J3531" s="2" t="str">
        <x:v>2018-02-28</x:v>
      </x:c>
      <x:c r="K3531" s="2" t="str">
        <x:v>0000713676-18-000032</x:v>
      </x:c>
      <x:c r="L3531" s="2" t="str">
        <x:v>data/raw/filings/PNC_0000713676-18-000032_pnc-12312017x10k.htm</x:v>
      </x:c>
      <x:c r="M3531" s="2" t="str">
        <x:v>https://www.sec.gov/Archives/edgar/data/713676/000071367618000032/pnc-12312017x10k.htm</x:v>
      </x:c>
      <x:c r="N3531" s="2" t="str"/>
      <x:c r="O3531" s="2" t="str"/>
      <x:c r="P3531" s="2" t="str">
        <x:v>Exact selected original table text</x:v>
      </x:c>
      <x:c r="Q3531" s="2" t="str">
        <x:v>Reported tangible book value per share</x:v>
      </x:c>
      <x:c r="R3531" s="2" t="str">
        <x:v>highlighted/PNC_0000713676-18-000032_pnc-12312017x10k.htm</x:v>
      </x:c>
      <x:c r="S3531" s="2" t="str"/>
      <x:c r="T3531" s="2" t="str"/>
    </x:row>
    <x:row r="3532" ht="24" customHeight="1">
      <x:c r="C3532" s="2" t="str">
        <x:v>Historical Inputs!F3532</x:v>
      </x:c>
      <x:c r="D3532" s="2" t="str">
        <x:v>PNC</x:v>
      </x:c>
      <x:c r="E3532" s="2" t="str">
        <x:v>FY2017</x:v>
      </x:c>
      <x:c r="F3532" s="2" t="str">
        <x:v>tce_reported</x:v>
      </x:c>
      <x:c r="G3532" s="2" t="str">
        <x:v>n.a.</x:v>
      </x:c>
      <x:c r="H3532" s="2" t="str">
        <x:v>USDm</x:v>
      </x:c>
      <x:c r="I3532" s="2" t="str">
        <x:v>2017-12-31</x:v>
      </x:c>
      <x:c r="J3532" s="2" t="str"/>
      <x:c r="K3532" s="2" t="str"/>
      <x:c r="L3532" s="2" t="str"/>
      <x:c r="M3532" s="2" t="str"/>
      <x:c r="N3532" s="2" t="str"/>
      <x:c r="O3532" s="2" t="str"/>
      <x:c r="P3532" s="2" t="str">
        <x:v>Not reported / unavailable</x:v>
      </x:c>
      <x:c r="Q3532" s="2" t="str">
        <x:v>Reported tangible common equity</x:v>
      </x:c>
      <x:c r="R3532" s="2" t="str"/>
      <x:c r="S3532" s="2" t="str"/>
      <x:c r="T3532" s="2" t="str"/>
    </x:row>
    <x:row r="3533" ht="24" customHeight="1">
      <x:c r="C3533" s="2" t="str">
        <x:v>Historical Inputs!F3533</x:v>
      </x:c>
      <x:c r="D3533" s="2" t="str">
        <x:v>PNC</x:v>
      </x:c>
      <x:c r="E3533" s="2" t="str">
        <x:v>FY2018</x:v>
      </x:c>
      <x:c r="F3533" s="2" t="str">
        <x:v>assets</x:v>
      </x:c>
      <x:c r="G3533" s="2" t="n">
        <x:v>382315</x:v>
      </x:c>
      <x:c r="H3533" s="2" t="str">
        <x:v>USD</x:v>
      </x:c>
      <x:c r="I3533" s="2" t="str">
        <x:v>2018-12-31</x:v>
      </x:c>
      <x:c r="J3533" s="2" t="str">
        <x:v>2020-08-04</x:v>
      </x:c>
      <x:c r="K3533" s="2" t="str">
        <x:v>0000713676-20-000117</x:v>
      </x:c>
      <x:c r="L3533" s="2" t="str">
        <x:v>data/raw/sec/PNC_companyfacts.json</x:v>
      </x:c>
      <x:c r="M3533" s="2" t="str">
        <x:v>https://data.sec.gov/api/xbrl/companyfacts/CIK0000713676.json</x:v>
      </x:c>
      <x:c r="N3533" s="2" t="str"/>
      <x:c r="O3533" s="2" t="str"/>
      <x:c r="P3533" s="2" t="str">
        <x:v>Structured fact retained</x:v>
      </x:c>
      <x:c r="Q3533" s="2" t="str">
        <x:v>Assets</x:v>
      </x:c>
      <x:c r="R3533" s="2" t="str"/>
      <x:c r="S3533" s="2" t="str"/>
      <x:c r="T3533" s="2" t="str"/>
    </x:row>
    <x:row r="3534" ht="24" customHeight="1">
      <x:c r="C3534" s="2" t="str">
        <x:v>Historical Inputs!F3534</x:v>
      </x:c>
      <x:c r="D3534" s="2" t="str">
        <x:v>PNC</x:v>
      </x:c>
      <x:c r="E3534" s="2" t="str">
        <x:v>FY2018</x:v>
      </x:c>
      <x:c r="F3534" s="2" t="str">
        <x:v>liabilities</x:v>
      </x:c>
      <x:c r="G3534" s="2" t="n">
        <x:v>334545</x:v>
      </x:c>
      <x:c r="H3534" s="2" t="str">
        <x:v>USD</x:v>
      </x:c>
      <x:c r="I3534" s="2" t="str">
        <x:v>2018-12-31</x:v>
      </x:c>
      <x:c r="J3534" s="2" t="str">
        <x:v>2020-08-04</x:v>
      </x:c>
      <x:c r="K3534" s="2" t="str">
        <x:v>0000713676-20-000117</x:v>
      </x:c>
      <x:c r="L3534" s="2" t="str">
        <x:v>data/raw/sec/PNC_companyfacts.json</x:v>
      </x:c>
      <x:c r="M3534" s="2" t="str">
        <x:v>https://data.sec.gov/api/xbrl/companyfacts/CIK0000713676.json</x:v>
      </x:c>
      <x:c r="N3534" s="2" t="str"/>
      <x:c r="O3534" s="2" t="str"/>
      <x:c r="P3534" s="2" t="str">
        <x:v>Structured fact retained</x:v>
      </x:c>
      <x:c r="Q3534" s="2" t="str">
        <x:v>Liabilities</x:v>
      </x:c>
      <x:c r="R3534" s="2" t="str"/>
      <x:c r="S3534" s="2" t="str"/>
      <x:c r="T3534" s="2" t="str"/>
    </x:row>
    <x:row r="3535" ht="24" customHeight="1">
      <x:c r="C3535" s="2" t="str">
        <x:v>Historical Inputs!F3535</x:v>
      </x:c>
      <x:c r="D3535" s="2" t="str">
        <x:v>PNC</x:v>
      </x:c>
      <x:c r="E3535" s="2" t="str">
        <x:v>FY2018</x:v>
      </x:c>
      <x:c r="F3535" s="2" t="str">
        <x:v>equity</x:v>
      </x:c>
      <x:c r="G3535" s="2" t="n">
        <x:v>47728</x:v>
      </x:c>
      <x:c r="H3535" s="2" t="str">
        <x:v>USD</x:v>
      </x:c>
      <x:c r="I3535" s="2" t="str">
        <x:v>2018-12-31</x:v>
      </x:c>
      <x:c r="J3535" s="2" t="str">
        <x:v>2020-08-04</x:v>
      </x:c>
      <x:c r="K3535" s="2" t="str">
        <x:v>0000713676-20-000117</x:v>
      </x:c>
      <x:c r="L3535" s="2" t="str">
        <x:v>data/raw/sec/PNC_companyfacts.json</x:v>
      </x:c>
      <x:c r="M3535" s="2" t="str">
        <x:v>https://data.sec.gov/api/xbrl/companyfacts/CIK0000713676.json</x:v>
      </x:c>
      <x:c r="N3535" s="2" t="str"/>
      <x:c r="O3535" s="2" t="str"/>
      <x:c r="P3535" s="2" t="str">
        <x:v>Structured fact retained</x:v>
      </x:c>
      <x:c r="Q3535" s="2" t="str">
        <x:v>Stockholders' Equity Attributable to Parent</x:v>
      </x:c>
      <x:c r="R3535" s="2" t="str"/>
      <x:c r="S3535" s="2" t="str"/>
      <x:c r="T3535" s="2" t="str"/>
    </x:row>
    <x:row r="3536" ht="24" customHeight="1">
      <x:c r="C3536" s="2" t="str">
        <x:v>Historical Inputs!F3536</x:v>
      </x:c>
      <x:c r="D3536" s="2" t="str">
        <x:v>PNC</x:v>
      </x:c>
      <x:c r="E3536" s="2" t="str">
        <x:v>FY2018</x:v>
      </x:c>
      <x:c r="F3536" s="2" t="str">
        <x:v>preferred</x:v>
      </x:c>
      <x:c r="G3536" s="2" t="n">
        <x:v>0.5</x:v>
      </x:c>
      <x:c r="H3536" s="2" t="str">
        <x:v>USD</x:v>
      </x:c>
      <x:c r="I3536" s="2" t="str">
        <x:v>2018-12-31</x:v>
      </x:c>
      <x:c r="J3536" s="2" t="str">
        <x:v>2019-11-04</x:v>
      </x:c>
      <x:c r="K3536" s="2" t="str">
        <x:v>0000713676-19-000073</x:v>
      </x:c>
      <x:c r="L3536" s="2" t="str">
        <x:v>data/raw/sec/PNC_companyfacts.json</x:v>
      </x:c>
      <x:c r="M3536" s="2" t="str">
        <x:v>https://data.sec.gov/api/xbrl/companyfacts/CIK0000713676.json</x:v>
      </x:c>
      <x:c r="N3536" s="2" t="str"/>
      <x:c r="O3536" s="2" t="str"/>
      <x:c r="P3536" s="2" t="str">
        <x:v>Structured fact retained</x:v>
      </x:c>
      <x:c r="Q3536" s="2" t="str">
        <x:v>Preferred Stock, Value, Issued</x:v>
      </x:c>
      <x:c r="R3536" s="2" t="str"/>
      <x:c r="S3536" s="2" t="str"/>
      <x:c r="T3536" s="2" t="str"/>
    </x:row>
    <x:row r="3537" ht="24" customHeight="1">
      <x:c r="C3537" s="2" t="str">
        <x:v>Historical Inputs!F3537</x:v>
      </x:c>
      <x:c r="D3537" s="2" t="str">
        <x:v>PNC</x:v>
      </x:c>
      <x:c r="E3537" s="2" t="str">
        <x:v>FY2018</x:v>
      </x:c>
      <x:c r="F3537" s="2" t="str">
        <x:v>common_equity_reported</x:v>
      </x:c>
      <x:c r="G3537" s="2" t="str">
        <x:v>n.a.</x:v>
      </x:c>
      <x:c r="H3537" s="2" t="str">
        <x:v>USDm</x:v>
      </x:c>
      <x:c r="I3537" s="2" t="str">
        <x:v>2018-12-31</x:v>
      </x:c>
      <x:c r="J3537" s="2" t="str"/>
      <x:c r="K3537" s="2" t="str"/>
      <x:c r="L3537" s="2" t="str"/>
      <x:c r="M3537" s="2" t="str"/>
      <x:c r="N3537" s="2" t="str"/>
      <x:c r="O3537" s="2" t="str"/>
      <x:c r="P3537" s="2" t="str">
        <x:v>Not reported / unavailable</x:v>
      </x:c>
      <x:c r="Q3537" s="2" t="str">
        <x:v>Reported common shareholders equity</x:v>
      </x:c>
      <x:c r="R3537" s="2" t="str"/>
      <x:c r="S3537" s="2" t="str"/>
      <x:c r="T3537" s="2" t="str"/>
    </x:row>
    <x:row r="3538" ht="24" customHeight="1">
      <x:c r="C3538" s="2" t="str">
        <x:v>Historical Inputs!F3538</x:v>
      </x:c>
      <x:c r="D3538" s="2" t="str">
        <x:v>PNC</x:v>
      </x:c>
      <x:c r="E3538" s="2" t="str">
        <x:v>FY2018</x:v>
      </x:c>
      <x:c r="F3538" s="2" t="str">
        <x:v>goodwill</x:v>
      </x:c>
      <x:c r="G3538" s="2" t="n">
        <x:v>9218</x:v>
      </x:c>
      <x:c r="H3538" s="2" t="str">
        <x:v>USD</x:v>
      </x:c>
      <x:c r="I3538" s="2" t="str">
        <x:v>2018-12-31</x:v>
      </x:c>
      <x:c r="J3538" s="2" t="str">
        <x:v>2021-02-26</x:v>
      </x:c>
      <x:c r="K3538" s="2" t="str">
        <x:v>0000713676-21-000025</x:v>
      </x:c>
      <x:c r="L3538" s="2" t="str">
        <x:v>data/raw/filings/PNC_0000713676-21-000025_pnc-20201231.htm</x:v>
      </x:c>
      <x:c r="M3538" s="2" t="str">
        <x:v>https://www.sec.gov/Archives/edgar/data/713676/000071367621000025/pnc-20201231.htm</x:v>
      </x:c>
      <x:c r="N3538" s="2" t="str">
        <x:v>id3VybDovL2RvY3MudjEvZG9jOjZhZDQyZjZkZDQ2ZDRiNTNhYTcwMGQ0MDdmMzJhN2U0L3NlYzo2YWQ0MmY2ZGQ0NmQ0YjUzYWE3MDBkNDA3ZjMyYTdlNF8zNDAvZnJhZzo1NWE2YmUwMzBmNmE0MmZhYWVlNjdmODA4ZGI4MmQ0MC90YWJsZTpmNmJjMDRjOGUwYTE0NDFlOTAyZjJjNjY4NDk5ZTk2Yi90YWJsZXJhbmdlOmY2YmMwNGM4ZTBhMTQ0MWU5MDJmMmM2Njg0OTllOTZiXzMtNC0xLTEtMA_3285aede-d34d-46f0-9c10-ad50f71800c5</x:v>
      </x:c>
      <x:c r="O3538" s="2" t="str"/>
      <x:c r="P3538" s="2" t="str">
        <x:v>Exact XBRL anchor</x:v>
      </x:c>
      <x:c r="Q3538" s="2" t="str">
        <x:v>Goodwill</x:v>
      </x:c>
      <x:c r="R3538" s="2" t="str">
        <x:v>highlighted/PNC_0000713676-21-000025_pnc-20201231.htm</x:v>
      </x:c>
      <x:c r="S3538" s="2" t="str"/>
      <x:c r="T3538" s="2" t="str"/>
    </x:row>
    <x:row r="3539" ht="24" customHeight="1">
      <x:c r="C3539" s="2" t="str">
        <x:v>Historical Inputs!F3539</x:v>
      </x:c>
      <x:c r="D3539" s="2" t="str">
        <x:v>PNC</x:v>
      </x:c>
      <x:c r="E3539" s="2" t="str">
        <x:v>FY2018</x:v>
      </x:c>
      <x:c r="F3539" s="2" t="str">
        <x:v>intangibles</x:v>
      </x:c>
      <x:c r="G3539" s="2" t="str">
        <x:v>n.a.</x:v>
      </x:c>
      <x:c r="H3539" s="2" t="str">
        <x:v>USDm</x:v>
      </x:c>
      <x:c r="I3539" s="2" t="str">
        <x:v>2018-12-31</x:v>
      </x:c>
      <x:c r="J3539" s="2" t="str"/>
      <x:c r="K3539" s="2" t="str"/>
      <x:c r="L3539" s="2" t="str"/>
      <x:c r="M3539" s="2" t="str"/>
      <x:c r="N3539" s="2" t="str"/>
      <x:c r="O3539" s="2" t="str"/>
      <x:c r="P3539" s="2" t="str">
        <x:v>Not reported / unavailable</x:v>
      </x:c>
      <x:c r="Q3539" s="2" t="str">
        <x:v>Other intangible assets excluding goodwill</x:v>
      </x:c>
      <x:c r="R3539" s="2" t="str"/>
      <x:c r="S3539" s="2" t="str"/>
      <x:c r="T3539" s="2" t="str"/>
    </x:row>
    <x:row r="3540" ht="24" customHeight="1">
      <x:c r="C3540" s="2" t="str">
        <x:v>Historical Inputs!F3540</x:v>
      </x:c>
      <x:c r="D3540" s="2" t="str">
        <x:v>PNC</x:v>
      </x:c>
      <x:c r="E3540" s="2" t="str">
        <x:v>FY2018</x:v>
      </x:c>
      <x:c r="F3540" s="2" t="str">
        <x:v>intangibles_total</x:v>
      </x:c>
      <x:c r="G3540" s="2" t="str">
        <x:v>n.a.</x:v>
      </x:c>
      <x:c r="H3540" s="2" t="str">
        <x:v>USDm</x:v>
      </x:c>
      <x:c r="I3540" s="2" t="str">
        <x:v>2018-12-31</x:v>
      </x:c>
      <x:c r="J3540" s="2" t="str"/>
      <x:c r="K3540" s="2" t="str"/>
      <x:c r="L3540" s="2" t="str"/>
      <x:c r="M3540" s="2" t="str"/>
      <x:c r="N3540" s="2" t="str"/>
      <x:c r="O3540" s="2" t="str"/>
      <x:c r="P3540" s="2" t="str">
        <x:v>Not reported / unavailable</x:v>
      </x:c>
      <x:c r="Q3540" s="2" t="str">
        <x:v>Reported goodwill and intangible assets combined</x:v>
      </x:c>
      <x:c r="R3540" s="2" t="str"/>
      <x:c r="S3540" s="2" t="str"/>
      <x:c r="T3540" s="2" t="str"/>
    </x:row>
    <x:row r="3541" ht="24" customHeight="1">
      <x:c r="C3541" s="2" t="str">
        <x:v>Historical Inputs!F3541</x:v>
      </x:c>
      <x:c r="D3541" s="2" t="str">
        <x:v>PNC</x:v>
      </x:c>
      <x:c r="E3541" s="2" t="str">
        <x:v>FY2018</x:v>
      </x:c>
      <x:c r="F3541" s="2" t="str">
        <x:v>shares_end</x:v>
      </x:c>
      <x:c r="G3541" s="2" t="str">
        <x:v>n.a.</x:v>
      </x:c>
      <x:c r="H3541" s="2" t="str">
        <x:v>million</x:v>
      </x:c>
      <x:c r="I3541" s="2" t="str">
        <x:v>2018-12-31</x:v>
      </x:c>
      <x:c r="J3541" s="2" t="str"/>
      <x:c r="K3541" s="2" t="str"/>
      <x:c r="L3541" s="2" t="str"/>
      <x:c r="M3541" s="2" t="str"/>
      <x:c r="N3541" s="2" t="str"/>
      <x:c r="O3541" s="2" t="str"/>
      <x:c r="P3541" s="2" t="str">
        <x:v>Not reported / unavailable</x:v>
      </x:c>
      <x:c r="Q3541" s="2" t="str">
        <x:v>Period-end common shares outstanding</x:v>
      </x:c>
      <x:c r="R3541" s="2" t="str"/>
      <x:c r="S3541" s="2" t="str"/>
      <x:c r="T3541" s="2" t="str"/>
    </x:row>
    <x:row r="3542" ht="24" customHeight="1">
      <x:c r="C3542" s="2" t="str">
        <x:v>Historical Inputs!F3542</x:v>
      </x:c>
      <x:c r="D3542" s="2" t="str">
        <x:v>PNC</x:v>
      </x:c>
      <x:c r="E3542" s="2" t="str">
        <x:v>FY2018</x:v>
      </x:c>
      <x:c r="F3542" s="2" t="str">
        <x:v>shares_issued</x:v>
      </x:c>
      <x:c r="G3542" s="2" t="n">
        <x:v>542</x:v>
      </x:c>
      <x:c r="H3542" s="2" t="str">
        <x:v>shares</x:v>
      </x:c>
      <x:c r="I3542" s="2" t="str">
        <x:v>2018-12-31</x:v>
      </x:c>
      <x:c r="J3542" s="2" t="str">
        <x:v>2020-08-04</x:v>
      </x:c>
      <x:c r="K3542" s="2" t="str">
        <x:v>0000713676-20-000117</x:v>
      </x:c>
      <x:c r="L3542" s="2" t="str">
        <x:v>data/raw/sec/PNC_companyfacts.json</x:v>
      </x:c>
      <x:c r="M3542" s="2" t="str">
        <x:v>https://data.sec.gov/api/xbrl/companyfacts/CIK0000713676.json</x:v>
      </x:c>
      <x:c r="N3542" s="2" t="str"/>
      <x:c r="O3542" s="2" t="str"/>
      <x:c r="P3542" s="2" t="str">
        <x:v>Structured fact retained</x:v>
      </x:c>
      <x:c r="Q3542" s="2" t="str">
        <x:v>Common Stock, Shares, Issued</x:v>
      </x:c>
      <x:c r="R3542" s="2" t="str"/>
      <x:c r="S3542" s="2" t="str"/>
      <x:c r="T3542" s="2" t="str"/>
    </x:row>
    <x:row r="3543" ht="24" customHeight="1">
      <x:c r="C3543" s="2" t="str">
        <x:v>Historical Inputs!F3543</x:v>
      </x:c>
      <x:c r="D3543" s="2" t="str">
        <x:v>PNC</x:v>
      </x:c>
      <x:c r="E3543" s="2" t="str">
        <x:v>FY2018</x:v>
      </x:c>
      <x:c r="F3543" s="2" t="str">
        <x:v>shares_treasury</x:v>
      </x:c>
      <x:c r="G3543" s="2" t="n">
        <x:v>85</x:v>
      </x:c>
      <x:c r="H3543" s="2" t="str">
        <x:v>shares</x:v>
      </x:c>
      <x:c r="I3543" s="2" t="str">
        <x:v>2018-12-31</x:v>
      </x:c>
      <x:c r="J3543" s="2" t="str">
        <x:v>2020-08-04</x:v>
      </x:c>
      <x:c r="K3543" s="2" t="str">
        <x:v>0000713676-20-000117</x:v>
      </x:c>
      <x:c r="L3543" s="2" t="str">
        <x:v>data/raw/sec/PNC_companyfacts.json</x:v>
      </x:c>
      <x:c r="M3543" s="2" t="str">
        <x:v>https://data.sec.gov/api/xbrl/companyfacts/CIK0000713676.json</x:v>
      </x:c>
      <x:c r="N3543" s="2" t="str"/>
      <x:c r="O3543" s="2" t="str"/>
      <x:c r="P3543" s="2" t="str">
        <x:v>Structured fact retained</x:v>
      </x:c>
      <x:c r="Q3543" s="2" t="str">
        <x:v>Treasury Stock, Shares</x:v>
      </x:c>
      <x:c r="R3543" s="2" t="str"/>
      <x:c r="S3543" s="2" t="str"/>
      <x:c r="T3543" s="2" t="str"/>
    </x:row>
    <x:row r="3544" ht="24" customHeight="1">
      <x:c r="C3544" s="2" t="str">
        <x:v>Historical Inputs!F3544</x:v>
      </x:c>
      <x:c r="D3544" s="2" t="str">
        <x:v>PNC</x:v>
      </x:c>
      <x:c r="E3544" s="2" t="str">
        <x:v>FY2018</x:v>
      </x:c>
      <x:c r="F3544" s="2" t="str">
        <x:v>deposits</x:v>
      </x:c>
      <x:c r="G3544" s="2" t="n">
        <x:v>267839</x:v>
      </x:c>
      <x:c r="H3544" s="2" t="str">
        <x:v>USD</x:v>
      </x:c>
      <x:c r="I3544" s="2" t="str">
        <x:v>2018-12-31</x:v>
      </x:c>
      <x:c r="J3544" s="2" t="str">
        <x:v>2020-08-04</x:v>
      </x:c>
      <x:c r="K3544" s="2" t="str">
        <x:v>0000713676-20-000117</x:v>
      </x:c>
      <x:c r="L3544" s="2" t="str">
        <x:v>data/raw/sec/PNC_companyfacts.json</x:v>
      </x:c>
      <x:c r="M3544" s="2" t="str">
        <x:v>https://data.sec.gov/api/xbrl/companyfacts/CIK0000713676.json</x:v>
      </x:c>
      <x:c r="N3544" s="2" t="str"/>
      <x:c r="O3544" s="2" t="str"/>
      <x:c r="P3544" s="2" t="str">
        <x:v>Structured fact retained</x:v>
      </x:c>
      <x:c r="Q3544" s="2" t="str">
        <x:v>Deposits</x:v>
      </x:c>
      <x:c r="R3544" s="2" t="str"/>
      <x:c r="S3544" s="2" t="str"/>
      <x:c r="T3544" s="2" t="str"/>
    </x:row>
    <x:row r="3545" ht="24" customHeight="1">
      <x:c r="C3545" s="2" t="str">
        <x:v>Historical Inputs!F3545</x:v>
      </x:c>
      <x:c r="D3545" s="2" t="str">
        <x:v>PNC</x:v>
      </x:c>
      <x:c r="E3545" s="2" t="str">
        <x:v>FY2018</x:v>
      </x:c>
      <x:c r="F3545" s="2" t="str">
        <x:v>loans_gross</x:v>
      </x:c>
      <x:c r="G3545" s="2" t="n">
        <x:v>226245</x:v>
      </x:c>
      <x:c r="H3545" s="2" t="str">
        <x:v>USD</x:v>
      </x:c>
      <x:c r="I3545" s="2" t="str">
        <x:v>2018-12-31</x:v>
      </x:c>
      <x:c r="J3545" s="2" t="str">
        <x:v>2020-08-04</x:v>
      </x:c>
      <x:c r="K3545" s="2" t="str">
        <x:v>0000713676-20-000117</x:v>
      </x:c>
      <x:c r="L3545" s="2" t="str">
        <x:v>data/raw/sec/PNC_companyfacts.json</x:v>
      </x:c>
      <x:c r="M3545" s="2" t="str">
        <x:v>https://data.sec.gov/api/xbrl/companyfacts/CIK0000713676.json</x:v>
      </x:c>
      <x:c r="N3545" s="2" t="str"/>
      <x:c r="O3545" s="2" t="str"/>
      <x:c r="P3545" s="2" t="str">
        <x:v>Structured fact retained</x:v>
      </x:c>
      <x:c r="Q3545" s="2" t="str">
        <x:v>Loans and Leases Receivable, Net of Deferred Income</x:v>
      </x:c>
      <x:c r="R3545" s="2" t="str"/>
      <x:c r="S3545" s="2" t="str"/>
      <x:c r="T3545" s="2" t="str"/>
    </x:row>
    <x:row r="3546" ht="24" customHeight="1">
      <x:c r="C3546" s="2" t="str">
        <x:v>Historical Inputs!F3546</x:v>
      </x:c>
      <x:c r="D3546" s="2" t="str">
        <x:v>PNC</x:v>
      </x:c>
      <x:c r="E3546" s="2" t="str">
        <x:v>FY2018</x:v>
      </x:c>
      <x:c r="F3546" s="2" t="str">
        <x:v>loans_net</x:v>
      </x:c>
      <x:c r="G3546" s="2" t="n">
        <x:v>223616</x:v>
      </x:c>
      <x:c r="H3546" s="2" t="str">
        <x:v>USD</x:v>
      </x:c>
      <x:c r="I3546" s="2" t="str">
        <x:v>2018-12-31</x:v>
      </x:c>
      <x:c r="J3546" s="2" t="str">
        <x:v>2020-08-04</x:v>
      </x:c>
      <x:c r="K3546" s="2" t="str">
        <x:v>0000713676-20-000117</x:v>
      </x:c>
      <x:c r="L3546" s="2" t="str">
        <x:v>data/raw/sec/PNC_companyfacts.json</x:v>
      </x:c>
      <x:c r="M3546" s="2" t="str">
        <x:v>https://data.sec.gov/api/xbrl/companyfacts/CIK0000713676.json</x:v>
      </x:c>
      <x:c r="N3546" s="2" t="str"/>
      <x:c r="O3546" s="2" t="str"/>
      <x:c r="P3546" s="2" t="str">
        <x:v>Structured fact retained</x:v>
      </x:c>
      <x:c r="Q3546" s="2" t="str">
        <x:v>Loans and Leases Receivable, Net Amount</x:v>
      </x:c>
      <x:c r="R3546" s="2" t="str"/>
      <x:c r="S3546" s="2" t="str"/>
      <x:c r="T3546" s="2" t="str"/>
    </x:row>
    <x:row r="3547" ht="24" customHeight="1">
      <x:c r="C3547" s="2" t="str">
        <x:v>Historical Inputs!F3547</x:v>
      </x:c>
      <x:c r="D3547" s="2" t="str">
        <x:v>PNC</x:v>
      </x:c>
      <x:c r="E3547" s="2" t="str">
        <x:v>FY2018</x:v>
      </x:c>
      <x:c r="F3547" s="2" t="str">
        <x:v>allowance</x:v>
      </x:c>
      <x:c r="G3547" s="2" t="n">
        <x:v>2629</x:v>
      </x:c>
      <x:c r="H3547" s="2" t="str">
        <x:v>USD</x:v>
      </x:c>
      <x:c r="I3547" s="2" t="str">
        <x:v>2018-12-31</x:v>
      </x:c>
      <x:c r="J3547" s="2" t="str">
        <x:v>2022-02-25</x:v>
      </x:c>
      <x:c r="K3547" s="2" t="str">
        <x:v>0000713676-22-000019</x:v>
      </x:c>
      <x:c r="L3547" s="2" t="str">
        <x:v>data/raw/filings/PNC_0000713676-22-000019_pnc-20211231.htm</x:v>
      </x:c>
      <x:c r="M3547" s="2" t="str">
        <x:v>https://www.sec.gov/Archives/edgar/data/713676/000071367622000019/pnc-20211231.htm</x:v>
      </x:c>
      <x:c r="N3547" s="2" t="str">
        <x:v>id3VybDovL2RvY3MudjEvZG9jOmFhNmQ3YWEyZjg3MDQ1NGRhOWNlNjljMzdlZjVkYWQwL3NlYzphYTZkN2FhMmY4NzA0NTRkYTljZTY5YzM3ZWY1ZGFkMF8yOTUvZnJhZzowZGQxODQxMzljMWI0M2MyYWMzMDIxZDE2ODE0NGQ1Yy90YWJsZTpjNTcwZWFmZGE4ODg0MjdjYjdhYWFmYjYwNDY3YWIxMy90YWJsZXJhbmdlOmM1NzBlYWZkYTg4ODQyN2NiN2FhYWZiNjA0NjdhYjEzXzMtMy0xLTEtODU3OTE_3e62e360-f192-4901-aaf2-01e34c123e02</x:v>
      </x:c>
      <x:c r="O3547" s="2" t="str"/>
      <x:c r="P3547" s="2" t="str">
        <x:v>Exact XBRL anchor</x:v>
      </x:c>
      <x:c r="Q3547" s="2" t="str">
        <x:v>Financing Receivable, Allowance for Credit Loss</x:v>
      </x:c>
      <x:c r="R3547" s="2" t="str">
        <x:v>highlighted/PNC_0000713676-22-000019_pnc-20211231.htm</x:v>
      </x:c>
      <x:c r="S3547" s="2" t="str"/>
      <x:c r="T3547" s="2" t="str"/>
    </x:row>
    <x:row r="3548" ht="24" customHeight="1">
      <x:c r="C3548" s="2" t="str">
        <x:v>Historical Inputs!F3548</x:v>
      </x:c>
      <x:c r="D3548" s="2" t="str">
        <x:v>PNC</x:v>
      </x:c>
      <x:c r="E3548" s="2" t="str">
        <x:v>FY2018</x:v>
      </x:c>
      <x:c r="F3548" s="2" t="str">
        <x:v>nonaccrual</x:v>
      </x:c>
      <x:c r="G3548" s="2" t="str">
        <x:v>n.a.</x:v>
      </x:c>
      <x:c r="H3548" s="2" t="str">
        <x:v>USDm</x:v>
      </x:c>
      <x:c r="I3548" s="2" t="str">
        <x:v>2018-12-31</x:v>
      </x:c>
      <x:c r="J3548" s="2" t="str"/>
      <x:c r="K3548" s="2" t="str"/>
      <x:c r="L3548" s="2" t="str"/>
      <x:c r="M3548" s="2" t="str"/>
      <x:c r="N3548" s="2" t="str"/>
      <x:c r="O3548" s="2" t="str"/>
      <x:c r="P3548" s="2" t="str">
        <x:v>Not reported / unavailable</x:v>
      </x:c>
      <x:c r="Q3548" s="2" t="str">
        <x:v>Nonaccrual</x:v>
      </x:c>
      <x:c r="R3548" s="2" t="str"/>
      <x:c r="S3548" s="2" t="str"/>
      <x:c r="T3548" s="2" t="str"/>
    </x:row>
    <x:row r="3549" ht="24" customHeight="1">
      <x:c r="C3549" s="2" t="str">
        <x:v>Historical Inputs!F3549</x:v>
      </x:c>
      <x:c r="D3549" s="2" t="str">
        <x:v>PNC</x:v>
      </x:c>
      <x:c r="E3549" s="2" t="str">
        <x:v>FY2018</x:v>
      </x:c>
      <x:c r="F3549" s="2" t="str">
        <x:v>cash</x:v>
      </x:c>
      <x:c r="G3549" s="2" t="str">
        <x:v>n.a.</x:v>
      </x:c>
      <x:c r="H3549" s="2" t="str">
        <x:v>USDm</x:v>
      </x:c>
      <x:c r="I3549" s="2" t="str">
        <x:v>2018-12-31</x:v>
      </x:c>
      <x:c r="J3549" s="2" t="str"/>
      <x:c r="K3549" s="2" t="str"/>
      <x:c r="L3549" s="2" t="str"/>
      <x:c r="M3549" s="2" t="str"/>
      <x:c r="N3549" s="2" t="str"/>
      <x:c r="O3549" s="2" t="str"/>
      <x:c r="P3549" s="2" t="str">
        <x:v>Not reported / unavailable</x:v>
      </x:c>
      <x:c r="Q3549" s="2" t="str">
        <x:v>Cash</x:v>
      </x:c>
      <x:c r="R3549" s="2" t="str"/>
      <x:c r="S3549" s="2" t="str"/>
      <x:c r="T3549" s="2" t="str"/>
    </x:row>
    <x:row r="3550" ht="24" customHeight="1">
      <x:c r="C3550" s="2" t="str">
        <x:v>Historical Inputs!F3550</x:v>
      </x:c>
      <x:c r="D3550" s="2" t="str">
        <x:v>PNC</x:v>
      </x:c>
      <x:c r="E3550" s="2" t="str">
        <x:v>FY2018</x:v>
      </x:c>
      <x:c r="F3550" s="2" t="str">
        <x:v>aoci</x:v>
      </x:c>
      <x:c r="G3550" s="2" t="n">
        <x:v>-725</x:v>
      </x:c>
      <x:c r="H3550" s="2" t="str">
        <x:v>USD</x:v>
      </x:c>
      <x:c r="I3550" s="2" t="str">
        <x:v>2018-12-31</x:v>
      </x:c>
      <x:c r="J3550" s="2" t="str">
        <x:v>2020-08-04</x:v>
      </x:c>
      <x:c r="K3550" s="2" t="str">
        <x:v>0000713676-20-000117</x:v>
      </x:c>
      <x:c r="L3550" s="2" t="str">
        <x:v>data/raw/sec/PNC_companyfacts.json</x:v>
      </x:c>
      <x:c r="M3550" s="2" t="str">
        <x:v>https://data.sec.gov/api/xbrl/companyfacts/CIK0000713676.json</x:v>
      </x:c>
      <x:c r="N3550" s="2" t="str"/>
      <x:c r="O3550" s="2" t="str"/>
      <x:c r="P3550" s="2" t="str">
        <x:v>Structured fact retained</x:v>
      </x:c>
      <x:c r="Q3550" s="2" t="str">
        <x:v>Accumulated Other Comprehensive Income (Loss), Net of Tax</x:v>
      </x:c>
      <x:c r="R3550" s="2" t="str"/>
      <x:c r="S3550" s="2" t="str"/>
      <x:c r="T3550" s="2" t="str"/>
    </x:row>
    <x:row r="3551" ht="24" customHeight="1">
      <x:c r="C3551" s="2" t="str">
        <x:v>Historical Inputs!F3551</x:v>
      </x:c>
      <x:c r="D3551" s="2" t="str">
        <x:v>PNC</x:v>
      </x:c>
      <x:c r="E3551" s="2" t="str">
        <x:v>FY2018</x:v>
      </x:c>
      <x:c r="F3551" s="2" t="str">
        <x:v>nii</x:v>
      </x:c>
      <x:c r="G3551" s="2" t="n">
        <x:v>9721</x:v>
      </x:c>
      <x:c r="H3551" s="2" t="str">
        <x:v>USD</x:v>
      </x:c>
      <x:c r="I3551" s="2" t="str">
        <x:v>2018-12-31</x:v>
      </x:c>
      <x:c r="J3551" s="2" t="str">
        <x:v>2021-02-26</x:v>
      </x:c>
      <x:c r="K3551" s="2" t="str">
        <x:v>0000713676-21-000025</x:v>
      </x:c>
      <x:c r="L3551" s="2" t="str">
        <x:v>data/raw/filings/PNC_0000713676-21-000025_pnc-20201231.htm</x:v>
      </x:c>
      <x:c r="M3551" s="2" t="str">
        <x:v>https://www.sec.gov/Archives/edgar/data/713676/000071367621000025/pnc-20201231.htm</x:v>
      </x:c>
      <x:c r="N3551" s="2" t="str">
        <x:v>id3VybDovL2RvY3MudjEvZG9jOjZhZDQyZjZkZDQ2ZDRiNTNhYTcwMGQ0MDdmMzJhN2U0L3NlYzo2YWQ0MmY2ZGQ0NmQ0YjUzYWE3MDBkNDA3ZjMyYTdlNF81NDcvZnJhZzpiOTc4NzU3M2U4ODg0NGI0YjNjMTgxMWI1NDBmMWIxZC90YWJsZToxNTIyMjc1OTU1YTE0NjBiODcwMGUwZmRlMTdlMzJjNy90YWJsZXJhbmdlOjE1MjIyNzU5NTVhMTQ2MGI4NzAwZTBmZGUxN2UzMmM3XzI3LTEyLTEtMS0w_25c75d98-01fe-43a0-a285-4c541aada35b</x:v>
      </x:c>
      <x:c r="O3551" s="2" t="str"/>
      <x:c r="P3551" s="2" t="str">
        <x:v>Exact XBRL anchor</x:v>
      </x:c>
      <x:c r="Q3551" s="2" t="str">
        <x:v>Interest Income (Expense), Net</x:v>
      </x:c>
      <x:c r="R3551" s="2" t="str">
        <x:v>highlighted/PNC_0000713676-21-000025_pnc-20201231.htm</x:v>
      </x:c>
      <x:c r="S3551" s="2" t="str"/>
      <x:c r="T3551" s="2" t="str"/>
    </x:row>
    <x:row r="3552" ht="24" customHeight="1">
      <x:c r="C3552" s="2" t="str">
        <x:v>Historical Inputs!F3552</x:v>
      </x:c>
      <x:c r="D3552" s="2" t="str">
        <x:v>PNC</x:v>
      </x:c>
      <x:c r="E3552" s="2" t="str">
        <x:v>FY2018</x:v>
      </x:c>
      <x:c r="F3552" s="2" t="str">
        <x:v>noninterest_income</x:v>
      </x:c>
      <x:c r="G3552" s="2" t="n">
        <x:v>6469</x:v>
      </x:c>
      <x:c r="H3552" s="2" t="str">
        <x:v>USD</x:v>
      </x:c>
      <x:c r="I3552" s="2" t="str">
        <x:v>2018-12-31</x:v>
      </x:c>
      <x:c r="J3552" s="2" t="str">
        <x:v>2021-02-26</x:v>
      </x:c>
      <x:c r="K3552" s="2" t="str">
        <x:v>0000713676-21-000025</x:v>
      </x:c>
      <x:c r="L3552" s="2" t="str">
        <x:v>data/raw/filings/PNC_0000713676-21-000025_pnc-20201231.htm</x:v>
      </x:c>
      <x:c r="M3552" s="2" t="str">
        <x:v>https://www.sec.gov/Archives/edgar/data/713676/000071367621000025/pnc-20201231.htm</x:v>
      </x:c>
      <x:c r="N3552" s="2" t="str">
        <x:v>id3VybDovL2RvY3MudjEvZG9jOjZhZDQyZjZkZDQ2ZDRiNTNhYTcwMGQ0MDdmMzJhN2U0L3NlYzo2YWQ0MmY2ZGQ0NmQ0YjUzYWE3MDBkNDA3ZjMyYTdlNF81NDcvZnJhZzpiOTc4NzU3M2U4ODg0NGI0YjNjMTgxMWI1NDBmMWIxZC90YWJsZToxNTIyMjc1OTU1YTE0NjBiODcwMGUwZmRlMTdlMzJjNy90YWJsZXJhbmdlOjE1MjIyNzU5NTVhMTQ2MGI4NzAwZTBmZGUxN2UzMmM3XzI4LTEyLTEtMS0w_dea42ae6-618d-41d3-a4bb-c7c42b491ab0</x:v>
      </x:c>
      <x:c r="O3552" s="2" t="str"/>
      <x:c r="P3552" s="2" t="str">
        <x:v>Exact XBRL anchor</x:v>
      </x:c>
      <x:c r="Q3552" s="2" t="str">
        <x:v>Noninterest Income</x:v>
      </x:c>
      <x:c r="R3552" s="2" t="str">
        <x:v>highlighted/PNC_0000713676-21-000025_pnc-20201231.htm</x:v>
      </x:c>
      <x:c r="S3552" s="2" t="str"/>
      <x:c r="T3552" s="2" t="str"/>
    </x:row>
    <x:row r="3553" ht="24" customHeight="1">
      <x:c r="C3553" s="2" t="str">
        <x:v>Historical Inputs!F3553</x:v>
      </x:c>
      <x:c r="D3553" s="2" t="str">
        <x:v>PNC</x:v>
      </x:c>
      <x:c r="E3553" s="2" t="str">
        <x:v>FY2018</x:v>
      </x:c>
      <x:c r="F3553" s="2" t="str">
        <x:v>revenue_reported</x:v>
      </x:c>
      <x:c r="G3553" s="2" t="n">
        <x:v>16190</x:v>
      </x:c>
      <x:c r="H3553" s="2" t="str">
        <x:v>USD</x:v>
      </x:c>
      <x:c r="I3553" s="2" t="str">
        <x:v>2018-12-31</x:v>
      </x:c>
      <x:c r="J3553" s="2" t="str">
        <x:v>2021-02-26</x:v>
      </x:c>
      <x:c r="K3553" s="2" t="str">
        <x:v>0000713676-21-000025</x:v>
      </x:c>
      <x:c r="L3553" s="2" t="str">
        <x:v>data/raw/filings/PNC_0000713676-21-000025_pnc-20201231.htm</x:v>
      </x:c>
      <x:c r="M3553" s="2" t="str">
        <x:v>https://www.sec.gov/Archives/edgar/data/713676/000071367621000025/pnc-20201231.htm</x:v>
      </x:c>
      <x:c r="N3553" s="2" t="str">
        <x:v>id3VybDovL2RvY3MudjEvZG9jOjZhZDQyZjZkZDQ2ZDRiNTNhYTcwMGQ0MDdmMzJhN2U0L3NlYzo2YWQ0MmY2ZGQ0NmQ0YjUzYWE3MDBkNDA3ZjMyYTdlNF8yMDIvZnJhZzphZTMxNmMyODIxNGI0ZDI5OGQyZjQxODZmOTUwMzU4Zi90YWJsZTo1ODhjMzc3Yjg1MjE0ODgzODI5YmExYmMwOGZlZWQ3My90YWJsZXJhbmdlOjU4OGMzNzdiODUyMTQ4ODM4MjliYTFiYzA4ZmVlZDczXzIwLTUtMS0xLTA_688f12fd-3bec-4d4d-a0c2-3db85d60064e</x:v>
      </x:c>
      <x:c r="O3553" s="2" t="str"/>
      <x:c r="P3553" s="2" t="str">
        <x:v>Exact XBRL anchor</x:v>
      </x:c>
      <x:c r="Q3553" s="2" t="str">
        <x:v>Revenues</x:v>
      </x:c>
      <x:c r="R3553" s="2" t="str">
        <x:v>highlighted/PNC_0000713676-21-000025_pnc-20201231.htm</x:v>
      </x:c>
      <x:c r="S3553" s="2" t="str"/>
      <x:c r="T3553" s="2" t="str"/>
    </x:row>
    <x:row r="3554" ht="24" customHeight="1">
      <x:c r="C3554" s="2" t="str">
        <x:v>Historical Inputs!F3554</x:v>
      </x:c>
      <x:c r="D3554" s="2" t="str">
        <x:v>PNC</x:v>
      </x:c>
      <x:c r="E3554" s="2" t="str">
        <x:v>FY2018</x:v>
      </x:c>
      <x:c r="F3554" s="2" t="str">
        <x:v>opex</x:v>
      </x:c>
      <x:c r="G3554" s="2" t="n">
        <x:v>10296</x:v>
      </x:c>
      <x:c r="H3554" s="2" t="str">
        <x:v>USD</x:v>
      </x:c>
      <x:c r="I3554" s="2" t="str">
        <x:v>2018-12-31</x:v>
      </x:c>
      <x:c r="J3554" s="2" t="str">
        <x:v>2021-02-26</x:v>
      </x:c>
      <x:c r="K3554" s="2" t="str">
        <x:v>0000713676-21-000025</x:v>
      </x:c>
      <x:c r="L3554" s="2" t="str">
        <x:v>data/raw/filings/PNC_0000713676-21-000025_pnc-20201231.htm</x:v>
      </x:c>
      <x:c r="M3554" s="2" t="str">
        <x:v>https://www.sec.gov/Archives/edgar/data/713676/000071367621000025/pnc-20201231.htm</x:v>
      </x:c>
      <x:c r="N3554" s="2" t="str">
        <x:v>id3VybDovL2RvY3MudjEvZG9jOjZhZDQyZjZkZDQ2ZDRiNTNhYTcwMGQ0MDdmMzJhN2U0L3NlYzo2YWQ0MmY2ZGQ0NmQ0YjUzYWE3MDBkNDA3ZjMyYTdlNF8yMDIvZnJhZzphZTMxNmMyODIxNGI0ZDI5OGQyZjQxODZmOTUwMzU4Zi90YWJsZTo1ODhjMzc3Yjg1MjE0ODgzODI5YmExYmMwOGZlZWQ3My90YWJsZXJhbmdlOjU4OGMzNzdiODUyMTQ4ODM4MjliYTFiYzA4ZmVlZDczXzI4LTUtMS0xLTA_b28d71a1-92c2-49c7-9b84-d5c28b795e78</x:v>
      </x:c>
      <x:c r="O3554" s="2" t="str"/>
      <x:c r="P3554" s="2" t="str">
        <x:v>Exact XBRL anchor</x:v>
      </x:c>
      <x:c r="Q3554" s="2" t="str">
        <x:v>Noninterest Expense</x:v>
      </x:c>
      <x:c r="R3554" s="2" t="str">
        <x:v>highlighted/PNC_0000713676-21-000025_pnc-20201231.htm</x:v>
      </x:c>
      <x:c r="S3554" s="2" t="str"/>
      <x:c r="T3554" s="2" t="str"/>
    </x:row>
    <x:row r="3555" ht="24" customHeight="1">
      <x:c r="C3555" s="2" t="str">
        <x:v>Historical Inputs!F3555</x:v>
      </x:c>
      <x:c r="D3555" s="2" t="str">
        <x:v>PNC</x:v>
      </x:c>
      <x:c r="E3555" s="2" t="str">
        <x:v>FY2018</x:v>
      </x:c>
      <x:c r="F3555" s="2" t="str">
        <x:v>provision</x:v>
      </x:c>
      <x:c r="G3555" s="2" t="n">
        <x:v>408</x:v>
      </x:c>
      <x:c r="H3555" s="2" t="str">
        <x:v>USD</x:v>
      </x:c>
      <x:c r="I3555" s="2" t="str">
        <x:v>2018-12-31</x:v>
      </x:c>
      <x:c r="J3555" s="2" t="str">
        <x:v>2020-08-04</x:v>
      </x:c>
      <x:c r="K3555" s="2" t="str">
        <x:v>0000713676-20-000117</x:v>
      </x:c>
      <x:c r="L3555" s="2" t="str">
        <x:v>data/raw/sec/PNC_companyfacts.json</x:v>
      </x:c>
      <x:c r="M3555" s="2" t="str">
        <x:v>https://data.sec.gov/api/xbrl/companyfacts/CIK0000713676.json</x:v>
      </x:c>
      <x:c r="N3555" s="2" t="str"/>
      <x:c r="O3555" s="2" t="str"/>
      <x:c r="P3555" s="2" t="str">
        <x:v>Structured fact retained</x:v>
      </x:c>
      <x:c r="Q3555" s="2" t="str">
        <x:v>Provision for Loan, Lease, and Other Losses</x:v>
      </x:c>
      <x:c r="R3555" s="2" t="str"/>
      <x:c r="S3555" s="2" t="str"/>
      <x:c r="T3555" s="2" t="str"/>
    </x:row>
    <x:row r="3556" ht="24" customHeight="1">
      <x:c r="C3556" s="2" t="str">
        <x:v>Historical Inputs!F3556</x:v>
      </x:c>
      <x:c r="D3556" s="2" t="str">
        <x:v>PNC</x:v>
      </x:c>
      <x:c r="E3556" s="2" t="str">
        <x:v>FY2018</x:v>
      </x:c>
      <x:c r="F3556" s="2" t="str">
        <x:v>pretax</x:v>
      </x:c>
      <x:c r="G3556" s="2" t="n">
        <x:v>5486</x:v>
      </x:c>
      <x:c r="H3556" s="2" t="str">
        <x:v>USD</x:v>
      </x:c>
      <x:c r="I3556" s="2" t="str">
        <x:v>2018-12-31</x:v>
      </x:c>
      <x:c r="J3556" s="2" t="str">
        <x:v>2021-02-26</x:v>
      </x:c>
      <x:c r="K3556" s="2" t="str">
        <x:v>0000713676-21-000025</x:v>
      </x:c>
      <x:c r="L3556" s="2" t="str">
        <x:v>data/raw/filings/PNC_0000713676-21-000025_pnc-20201231.htm</x:v>
      </x:c>
      <x:c r="M3556" s="2" t="str">
        <x:v>https://www.sec.gov/Archives/edgar/data/713676/000071367621000025/pnc-20201231.htm</x:v>
      </x:c>
      <x:c r="N3556" s="2" t="str">
        <x:v>id3VybDovL2RvY3MudjEvZG9jOjZhZDQyZjZkZDQ2ZDRiNTNhYTcwMGQ0MDdmMzJhN2U0L3NlYzo2YWQ0MmY2ZGQ0NmQ0YjUzYWE3MDBkNDA3ZjMyYTdlNF81NDcvZnJhZzpiOTc4NzU3M2U4ODg0NGI0YjNjMTgxMWI1NDBmMWIxZC90YWJsZToxNTIyMjc1OTU1YTE0NjBiODcwMGUwZmRlMTdlMzJjNy90YWJsZXJhbmdlOjE1MjIyNzU5NTVhMTQ2MGI4NzAwZTBmZGUxN2UzMmM3XzMzLTEyLTEtMS0w_0080c32b-0dff-404c-9563-40d0b105013d</x:v>
      </x:c>
      <x:c r="O3556" s="2" t="str"/>
      <x:c r="P3556" s="2" t="str">
        <x:v>Exact XBRL anchor</x:v>
      </x:c>
      <x:c r="Q3556" s="2" t="str">
        <x:v>Income (Loss) from Continuing Operations before Income Taxes, Noncontrolling Interest</x:v>
      </x:c>
      <x:c r="R3556" s="2" t="str">
        <x:v>highlighted/PNC_0000713676-21-000025_pnc-20201231.htm</x:v>
      </x:c>
      <x:c r="S3556" s="2" t="str"/>
      <x:c r="T3556" s="2" t="str"/>
    </x:row>
    <x:row r="3557" ht="24" customHeight="1">
      <x:c r="C3557" s="2" t="str">
        <x:v>Historical Inputs!F3557</x:v>
      </x:c>
      <x:c r="D3557" s="2" t="str">
        <x:v>PNC</x:v>
      </x:c>
      <x:c r="E3557" s="2" t="str">
        <x:v>FY2018</x:v>
      </x:c>
      <x:c r="F3557" s="2" t="str">
        <x:v>tax</x:v>
      </x:c>
      <x:c r="G3557" s="2" t="n">
        <x:v>928</x:v>
      </x:c>
      <x:c r="H3557" s="2" t="str">
        <x:v>USD</x:v>
      </x:c>
      <x:c r="I3557" s="2" t="str">
        <x:v>2018-12-31</x:v>
      </x:c>
      <x:c r="J3557" s="2" t="str">
        <x:v>2021-02-26</x:v>
      </x:c>
      <x:c r="K3557" s="2" t="str">
        <x:v>0000713676-21-000025</x:v>
      </x:c>
      <x:c r="L3557" s="2" t="str">
        <x:v>data/raw/filings/PNC_0000713676-21-000025_pnc-20201231.htm</x:v>
      </x:c>
      <x:c r="M3557" s="2" t="str">
        <x:v>https://www.sec.gov/Archives/edgar/data/713676/000071367621000025/pnc-20201231.htm</x:v>
      </x:c>
      <x:c r="N3557" s="2" t="str">
        <x:v>id3VybDovL2RvY3MudjEvZG9jOjZhZDQyZjZkZDQ2ZDRiNTNhYTcwMGQ0MDdmMzJhN2U0L3NlYzo2YWQ0MmY2ZGQ0NmQ0YjUzYWE3MDBkNDA3ZjMyYTdlNF81NDcvZnJhZzpiOTc4NzU3M2U4ODg0NGI0YjNjMTgxMWI1NDBmMWIxZC90YWJsZToxNTIyMjc1OTU1YTE0NjBiODcwMGUwZmRlMTdlMzJjNy90YWJsZXJhbmdlOjE1MjIyNzU5NTVhMTQ2MGI4NzAwZTBmZGUxN2UzMmM3XzM0LTEyLTEtMS0w_16b0a1ad-630b-4a7d-a67b-9468b0667ec8</x:v>
      </x:c>
      <x:c r="O3557" s="2" t="str"/>
      <x:c r="P3557" s="2" t="str">
        <x:v>Exact XBRL anchor</x:v>
      </x:c>
      <x:c r="Q3557" s="2" t="str">
        <x:v>Income Tax Expense (Benefit)</x:v>
      </x:c>
      <x:c r="R3557" s="2" t="str">
        <x:v>highlighted/PNC_0000713676-21-000025_pnc-20201231.htm</x:v>
      </x:c>
      <x:c r="S3557" s="2" t="str"/>
      <x:c r="T3557" s="2" t="str"/>
    </x:row>
    <x:row r="3558" ht="24" customHeight="1">
      <x:c r="C3558" s="2" t="str">
        <x:v>Historical Inputs!F3558</x:v>
      </x:c>
      <x:c r="D3558" s="2" t="str">
        <x:v>PNC</x:v>
      </x:c>
      <x:c r="E3558" s="2" t="str">
        <x:v>FY2018</x:v>
      </x:c>
      <x:c r="F3558" s="2" t="str">
        <x:v>net_income</x:v>
      </x:c>
      <x:c r="G3558" s="2" t="str">
        <x:v>n.a.</x:v>
      </x:c>
      <x:c r="H3558" s="2" t="str">
        <x:v>USDm</x:v>
      </x:c>
      <x:c r="I3558" s="2" t="str">
        <x:v>2018-12-31</x:v>
      </x:c>
      <x:c r="J3558" s="2" t="str"/>
      <x:c r="K3558" s="2" t="str"/>
      <x:c r="L3558" s="2" t="str"/>
      <x:c r="M3558" s="2" t="str"/>
      <x:c r="N3558" s="2" t="str"/>
      <x:c r="O3558" s="2" t="str"/>
      <x:c r="P3558" s="2" t="str">
        <x:v>Not reported / unavailable</x:v>
      </x:c>
      <x:c r="Q3558" s="2" t="str">
        <x:v>Net income attributable to parent</x:v>
      </x:c>
      <x:c r="R3558" s="2" t="str"/>
      <x:c r="S3558" s="2" t="str"/>
      <x:c r="T3558" s="2" t="str"/>
    </x:row>
    <x:row r="3559" ht="24" customHeight="1">
      <x:c r="C3559" s="2" t="str">
        <x:v>Historical Inputs!F3559</x:v>
      </x:c>
      <x:c r="D3559" s="2" t="str">
        <x:v>PNC</x:v>
      </x:c>
      <x:c r="E3559" s="2" t="str">
        <x:v>FY2018</x:v>
      </x:c>
      <x:c r="F3559" s="2" t="str">
        <x:v>common_income</x:v>
      </x:c>
      <x:c r="G3559" s="2" t="n">
        <x:v>4255</x:v>
      </x:c>
      <x:c r="H3559" s="2" t="str">
        <x:v>USD</x:v>
      </x:c>
      <x:c r="I3559" s="2" t="str">
        <x:v>2018-12-31</x:v>
      </x:c>
      <x:c r="J3559" s="2" t="str">
        <x:v>2021-02-26</x:v>
      </x:c>
      <x:c r="K3559" s="2" t="str">
        <x:v>0000713676-21-000025</x:v>
      </x:c>
      <x:c r="L3559" s="2" t="str">
        <x:v>data/raw/filings/PNC_0000713676-21-000025_pnc-20201231.htm</x:v>
      </x:c>
      <x:c r="M3559" s="2" t="str">
        <x:v>https://www.sec.gov/Archives/edgar/data/713676/000071367621000025/pnc-20201231.htm</x:v>
      </x:c>
      <x:c r="N3559" s="2" t="str">
        <x:v>id3VybDovL2RvY3MudjEvZG9jOjZhZDQyZjZkZDQ2ZDRiNTNhYTcwMGQ0MDdmMzJhN2U0L3NlYzo2YWQ0MmY2ZGQ0NmQ0YjUzYWE3MDBkNDA3ZjMyYTdlNF80NTcvZnJhZzpjODRlMjdlYTkwMzM0YjJmYTAwZTlmYzZhNjdhMWViNi90YWJsZTo5MzYyY2ZjN2M0Mzc0NjEyYmE1NzA5NDU1OTQzM2RkYS90YWJsZXJhbmdlOjkzNjJjZmM3YzQzNzQ2MTJiYTU3MDk0NTU5NDMzZGRhXzktNi0xLTEtMA_288e3a8d-e3a6-4f7d-bad3-8456b713a877</x:v>
      </x:c>
      <x:c r="O3559" s="2" t="str"/>
      <x:c r="P3559" s="2" t="str">
        <x:v>Exact XBRL anchor</x:v>
      </x:c>
      <x:c r="Q3559" s="2" t="str">
        <x:v>Net Income (Loss) Available to Common Stockholders, Basic</x:v>
      </x:c>
      <x:c r="R3559" s="2" t="str">
        <x:v>highlighted/PNC_0000713676-21-000025_pnc-20201231.htm</x:v>
      </x:c>
      <x:c r="S3559" s="2" t="str"/>
      <x:c r="T3559" s="2" t="str"/>
    </x:row>
    <x:row r="3560" ht="24" customHeight="1">
      <x:c r="C3560" s="2" t="str">
        <x:v>Historical Inputs!F3560</x:v>
      </x:c>
      <x:c r="D3560" s="2" t="str">
        <x:v>PNC</x:v>
      </x:c>
      <x:c r="E3560" s="2" t="str">
        <x:v>FY2018</x:v>
      </x:c>
      <x:c r="F3560" s="2" t="str">
        <x:v>preferred_div</x:v>
      </x:c>
      <x:c r="G3560" s="2" t="n">
        <x:v>4</x:v>
      </x:c>
      <x:c r="H3560" s="2" t="str">
        <x:v>USD</x:v>
      </x:c>
      <x:c r="I3560" s="2" t="str">
        <x:v>2018-12-31</x:v>
      </x:c>
      <x:c r="J3560" s="2" t="str">
        <x:v>2021-02-26</x:v>
      </x:c>
      <x:c r="K3560" s="2" t="str">
        <x:v>0000713676-21-000025</x:v>
      </x:c>
      <x:c r="L3560" s="2" t="str">
        <x:v>data/raw/filings/PNC_0000713676-21-000025_pnc-20201231.htm</x:v>
      </x:c>
      <x:c r="M3560" s="2" t="str">
        <x:v>https://www.sec.gov/Archives/edgar/data/713676/000071367621000025/pnc-20201231.htm</x:v>
      </x:c>
      <x:c r="N3560" s="2" t="str">
        <x:v>id3VybDovL2RvY3MudjEvZG9jOjZhZDQyZjZkZDQ2ZDRiNTNhYTcwMGQ0MDdmMzJhN2U0L3NlYzo2YWQ0MmY2ZGQ0NmQ0YjUzYWE3MDBkNDA3ZjMyYTdlNF80NTcvZnJhZzpjODRlMjdlYTkwMzM0YjJmYTAwZTlmYzZhNjdhMWViNi90YWJsZTo5MzYyY2ZjN2M0Mzc0NjEyYmE1NzA5NDU1OTQzM2RkYS90YWJsZXJhbmdlOjkzNjJjZmM3YzQzNzQ2MTJiYTU3MDk0NTU5NDMzZGRhXzYtNi0xLTEtMA_c41ca049-6037-40d7-a4b7-f5109869479a</x:v>
      </x:c>
      <x:c r="O3560" s="2" t="str"/>
      <x:c r="P3560" s="2" t="str">
        <x:v>Exact XBRL anchor</x:v>
      </x:c>
      <x:c r="Q3560" s="2" t="str">
        <x:v>Preferred Stock Dividends and Other Adjustments</x:v>
      </x:c>
      <x:c r="R3560" s="2" t="str">
        <x:v>highlighted/PNC_0000713676-21-000025_pnc-20201231.htm</x:v>
      </x:c>
      <x:c r="S3560" s="2" t="str"/>
      <x:c r="T3560" s="2" t="str"/>
    </x:row>
    <x:row r="3561" ht="24" customHeight="1">
      <x:c r="C3561" s="2" t="str">
        <x:v>Historical Inputs!F3561</x:v>
      </x:c>
      <x:c r="D3561" s="2" t="str">
        <x:v>PNC</x:v>
      </x:c>
      <x:c r="E3561" s="2" t="str">
        <x:v>FY2018</x:v>
      </x:c>
      <x:c r="F3561" s="2" t="str">
        <x:v>eps</x:v>
      </x:c>
      <x:c r="G3561" s="2" t="n">
        <x:v>10.71</x:v>
      </x:c>
      <x:c r="H3561" s="2" t="str">
        <x:v>USD/shares</x:v>
      </x:c>
      <x:c r="I3561" s="2" t="str">
        <x:v>2018-12-31</x:v>
      </x:c>
      <x:c r="J3561" s="2" t="str">
        <x:v>2021-02-26</x:v>
      </x:c>
      <x:c r="K3561" s="2" t="str">
        <x:v>0000713676-21-000025</x:v>
      </x:c>
      <x:c r="L3561" s="2" t="str">
        <x:v>data/raw/filings/PNC_0000713676-21-000025_pnc-20201231.htm</x:v>
      </x:c>
      <x:c r="M3561" s="2" t="str">
        <x:v>https://www.sec.gov/Archives/edgar/data/713676/000071367621000025/pnc-20201231.htm</x:v>
      </x:c>
      <x:c r="N3561" s="2" t="str">
        <x:v>id3VybDovL2RvY3MudjEvZG9jOjZhZDQyZjZkZDQ2ZDRiNTNhYTcwMGQ0MDdmMzJhN2U0L3NlYzo2YWQ0MmY2ZGQ0NmQ0YjUzYWE3MDBkNDA3ZjMyYTdlNF80NTcvZnJhZzpjODRlMjdlYTkwMzM0YjJmYTAwZTlmYzZhNjdhMWViNi90YWJsZTo5MzYyY2ZjN2M0Mzc0NjEyYmE1NzA5NDU1OTQzM2RkYS90YWJsZXJhbmdlOjkzNjJjZmM3YzQzNzQ2MTJiYTU3MDk0NTU5NDMzZGRhXzI3LTYtMS0xLTM4MjQ_a6b15800-d92c-4da3-86ad-0914838e9430</x:v>
      </x:c>
      <x:c r="O3561" s="2" t="str"/>
      <x:c r="P3561" s="2" t="str">
        <x:v>Exact XBRL anchor</x:v>
      </x:c>
      <x:c r="Q3561" s="2" t="str">
        <x:v>Earnings Per Share, Diluted</x:v>
      </x:c>
      <x:c r="R3561" s="2" t="str">
        <x:v>highlighted/PNC_0000713676-21-000025_pnc-20201231.htm</x:v>
      </x:c>
      <x:c r="S3561" s="2" t="str"/>
      <x:c r="T3561" s="2" t="str"/>
    </x:row>
    <x:row r="3562" ht="24" customHeight="1">
      <x:c r="C3562" s="2" t="str">
        <x:v>Historical Inputs!F3562</x:v>
      </x:c>
      <x:c r="D3562" s="2" t="str">
        <x:v>PNC</x:v>
      </x:c>
      <x:c r="E3562" s="2" t="str">
        <x:v>FY2018</x:v>
      </x:c>
      <x:c r="F3562" s="2" t="str">
        <x:v>shares_diluted</x:v>
      </x:c>
      <x:c r="G3562" s="2" t="n">
        <x:v>470</x:v>
      </x:c>
      <x:c r="H3562" s="2" t="str">
        <x:v>shares</x:v>
      </x:c>
      <x:c r="I3562" s="2" t="str">
        <x:v>2018-12-31</x:v>
      </x:c>
      <x:c r="J3562" s="2" t="str">
        <x:v>2021-02-26</x:v>
      </x:c>
      <x:c r="K3562" s="2" t="str">
        <x:v>0000713676-21-000025</x:v>
      </x:c>
      <x:c r="L3562" s="2" t="str">
        <x:v>data/raw/filings/PNC_0000713676-21-000025_pnc-20201231.htm</x:v>
      </x:c>
      <x:c r="M3562" s="2" t="str">
        <x:v>https://www.sec.gov/Archives/edgar/data/713676/000071367621000025/pnc-20201231.htm</x:v>
      </x:c>
      <x:c r="N3562" s="2" t="str">
        <x:v>id3VybDovL2RvY3MudjEvZG9jOjZhZDQyZjZkZDQ2ZDRiNTNhYTcwMGQ0MDdmMzJhN2U0L3NlYzo2YWQ0MmY2ZGQ0NmQ0YjUzYWE3MDBkNDA3ZjMyYTdlNF80NTcvZnJhZzpjODRlMjdlYTkwMzM0YjJmYTAwZTlmYzZhNjdhMWViNi90YWJsZTo5MzYyY2ZjN2M0Mzc0NjEyYmE1NzA5NDU1OTQzM2RkYS90YWJsZXJhbmdlOjkzNjJjZmM3YzQzNzQ2MTJiYTU3MDk0NTU5NDMzZGRhXzI0LTYtMS0xLTM4MjQ_270e262d-5c97-4205-bcf1-a1b2bdf44e9c</x:v>
      </x:c>
      <x:c r="O3562" s="2" t="str"/>
      <x:c r="P3562" s="2" t="str">
        <x:v>Exact XBRL anchor</x:v>
      </x:c>
      <x:c r="Q3562" s="2" t="str">
        <x:v>Weighted Average Number of Shares Outstanding, Diluted</x:v>
      </x:c>
      <x:c r="R3562" s="2" t="str">
        <x:v>highlighted/PNC_0000713676-21-000025_pnc-20201231.htm</x:v>
      </x:c>
      <x:c r="S3562" s="2" t="str"/>
      <x:c r="T3562" s="2" t="str"/>
    </x:row>
    <x:row r="3563" ht="24" customHeight="1">
      <x:c r="C3563" s="2" t="str">
        <x:v>Historical Inputs!F3563</x:v>
      </x:c>
      <x:c r="D3563" s="2" t="str">
        <x:v>PNC</x:v>
      </x:c>
      <x:c r="E3563" s="2" t="str">
        <x:v>FY2018</x:v>
      </x:c>
      <x:c r="F3563" s="2" t="str">
        <x:v>dps</x:v>
      </x:c>
      <x:c r="G3563" s="2" t="str">
        <x:v>n.a.</x:v>
      </x:c>
      <x:c r="H3563" s="2" t="str">
        <x:v>USD/share</x:v>
      </x:c>
      <x:c r="I3563" s="2" t="str">
        <x:v>2018-12-31</x:v>
      </x:c>
      <x:c r="J3563" s="2" t="str"/>
      <x:c r="K3563" s="2" t="str"/>
      <x:c r="L3563" s="2" t="str"/>
      <x:c r="M3563" s="2" t="str"/>
      <x:c r="N3563" s="2" t="str"/>
      <x:c r="O3563" s="2" t="str"/>
      <x:c r="P3563" s="2" t="str">
        <x:v>Not reported / unavailable</x:v>
      </x:c>
      <x:c r="Q3563" s="2" t="str">
        <x:v>Dividends per common share</x:v>
      </x:c>
      <x:c r="R3563" s="2" t="str"/>
      <x:c r="S3563" s="2" t="str"/>
      <x:c r="T3563" s="2" t="str"/>
    </x:row>
    <x:row r="3564" ht="24" customHeight="1">
      <x:c r="C3564" s="2" t="str">
        <x:v>Historical Inputs!F3564</x:v>
      </x:c>
      <x:c r="D3564" s="2" t="str">
        <x:v>PNC</x:v>
      </x:c>
      <x:c r="E3564" s="2" t="str">
        <x:v>FY2018</x:v>
      </x:c>
      <x:c r="F3564" s="2" t="str">
        <x:v>dividends</x:v>
      </x:c>
      <x:c r="G3564" s="2" t="n">
        <x:v>1601</x:v>
      </x:c>
      <x:c r="H3564" s="2" t="str">
        <x:v>USD</x:v>
      </x:c>
      <x:c r="I3564" s="2" t="str">
        <x:v>2018-12-31</x:v>
      </x:c>
      <x:c r="J3564" s="2" t="str">
        <x:v>2021-02-26</x:v>
      </x:c>
      <x:c r="K3564" s="2" t="str">
        <x:v>0000713676-21-000025</x:v>
      </x:c>
      <x:c r="L3564" s="2" t="str">
        <x:v>data/raw/filings/PNC_0000713676-21-000025_pnc-20201231.htm</x:v>
      </x:c>
      <x:c r="M3564" s="2" t="str">
        <x:v>https://www.sec.gov/Archives/edgar/data/713676/000071367621000025/pnc-20201231.htm</x:v>
      </x:c>
      <x:c r="N3564" s="2" t="str">
        <x:v>id3VybDovL2RvY3MudjEvZG9jOjZhZDQyZjZkZDQ2ZDRiNTNhYTcwMGQ0MDdmMzJhN2U0L3NlYzo2YWQ0MmY2ZGQ0NmQ0YjUzYWE3MDBkNDA3ZjMyYTdlNF8yMTcvZnJhZzo4ZGQ1NDUwMjYxZTE0ZmQ1YjQ2OWU3NzFlYmRkOGNjOS90YWJsZTozYmQyYTQ4MDkzNDE0ODI4YmQxMzgwMzk3YWY3ZDg3ZS90YWJsZXJhbmdlOjNiZDJhNDgwOTM0MTQ4MjhiZDEzODAzOTdhZjdkODdlXzI1LTYtMS0xLTA_8deb2bf0-c6c2-49a7-87a9-fd41820166fc</x:v>
      </x:c>
      <x:c r="O3564" s="2" t="str"/>
      <x:c r="P3564" s="2" t="str">
        <x:v>Exact XBRL anchor</x:v>
      </x:c>
      <x:c r="Q3564" s="2" t="str">
        <x:v>Payments of Ordinary Dividends, Common Stock</x:v>
      </x:c>
      <x:c r="R3564" s="2" t="str">
        <x:v>highlighted/PNC_0000713676-21-000025_pnc-20201231.htm</x:v>
      </x:c>
      <x:c r="S3564" s="2" t="str"/>
      <x:c r="T3564" s="2" t="str"/>
    </x:row>
    <x:row r="3565" ht="24" customHeight="1">
      <x:c r="C3565" s="2" t="str">
        <x:v>Historical Inputs!F3565</x:v>
      </x:c>
      <x:c r="D3565" s="2" t="str">
        <x:v>PNC</x:v>
      </x:c>
      <x:c r="E3565" s="2" t="str">
        <x:v>FY2018</x:v>
      </x:c>
      <x:c r="F3565" s="2" t="str">
        <x:v>buybacks</x:v>
      </x:c>
      <x:c r="G3565" s="2" t="n">
        <x:v>2877</x:v>
      </x:c>
      <x:c r="H3565" s="2" t="str">
        <x:v>USD</x:v>
      </x:c>
      <x:c r="I3565" s="2" t="str">
        <x:v>2018-12-31</x:v>
      </x:c>
      <x:c r="J3565" s="2" t="str">
        <x:v>2021-02-26</x:v>
      </x:c>
      <x:c r="K3565" s="2" t="str">
        <x:v>0000713676-21-000025</x:v>
      </x:c>
      <x:c r="L3565" s="2" t="str">
        <x:v>data/raw/filings/PNC_0000713676-21-000025_pnc-20201231.htm</x:v>
      </x:c>
      <x:c r="M3565" s="2" t="str">
        <x:v>https://www.sec.gov/Archives/edgar/data/713676/000071367621000025/pnc-20201231.htm</x:v>
      </x:c>
      <x:c r="N3565" s="2" t="str">
        <x:v>id3VybDovL2RvY3MudjEvZG9jOjZhZDQyZjZkZDQ2ZDRiNTNhYTcwMGQ0MDdmMzJhN2U0L3NlYzo2YWQ0MmY2ZGQ0NmQ0YjUzYWE3MDBkNDA3ZjMyYTdlNF8yMTcvZnJhZzo4ZGQ1NDUwMjYxZTE0ZmQ1YjQ2OWU3NzFlYmRkOGNjOS90YWJsZTozYmQyYTQ4MDkzNDE0ODI4YmQxMzgwMzk3YWY3ZDg3ZS90YWJsZXJhbmdlOjNiZDJhNDgwOTM0MTQ4MjhiZDEzODAzOTdhZjdkODdlXzIzLTYtMS0xLTA_c15f09f3-7173-4780-a6be-13a42b7f70bb</x:v>
      </x:c>
      <x:c r="O3565" s="2" t="str"/>
      <x:c r="P3565" s="2" t="str">
        <x:v>Exact XBRL anchor</x:v>
      </x:c>
      <x:c r="Q3565" s="2" t="str">
        <x:v>Payments for Repurchase of Common Stock</x:v>
      </x:c>
      <x:c r="R3565" s="2" t="str">
        <x:v>highlighted/PNC_0000713676-21-000025_pnc-20201231.htm</x:v>
      </x:c>
      <x:c r="S3565" s="2" t="str"/>
      <x:c r="T3565" s="2" t="str"/>
    </x:row>
    <x:row r="3566" ht="24" customHeight="1">
      <x:c r="C3566" s="2" t="str">
        <x:v>Historical Inputs!F3566</x:v>
      </x:c>
      <x:c r="D3566" s="2" t="str">
        <x:v>PNC</x:v>
      </x:c>
      <x:c r="E3566" s="2" t="str">
        <x:v>FY2018</x:v>
      </x:c>
      <x:c r="F3566" s="2" t="str">
        <x:v>chargeoffs</x:v>
      </x:c>
      <x:c r="G3566" s="2" t="str">
        <x:v>n.a.</x:v>
      </x:c>
      <x:c r="H3566" s="2" t="str">
        <x:v>USDm</x:v>
      </x:c>
      <x:c r="I3566" s="2" t="str">
        <x:v>2018-12-31</x:v>
      </x:c>
      <x:c r="J3566" s="2" t="str"/>
      <x:c r="K3566" s="2" t="str"/>
      <x:c r="L3566" s="2" t="str"/>
      <x:c r="M3566" s="2" t="str"/>
      <x:c r="N3566" s="2" t="str"/>
      <x:c r="O3566" s="2" t="str"/>
      <x:c r="P3566" s="2" t="str">
        <x:v>Not reported / unavailable</x:v>
      </x:c>
      <x:c r="Q3566" s="2" t="str">
        <x:v>Gross loan charge-offs</x:v>
      </x:c>
      <x:c r="R3566" s="2" t="str"/>
      <x:c r="S3566" s="2" t="str"/>
      <x:c r="T3566" s="2" t="str"/>
    </x:row>
    <x:row r="3567" ht="24" customHeight="1">
      <x:c r="C3567" s="2" t="str">
        <x:v>Historical Inputs!F3567</x:v>
      </x:c>
      <x:c r="D3567" s="2" t="str">
        <x:v>PNC</x:v>
      </x:c>
      <x:c r="E3567" s="2" t="str">
        <x:v>FY2018</x:v>
      </x:c>
      <x:c r="F3567" s="2" t="str">
        <x:v>recoveries</x:v>
      </x:c>
      <x:c r="G3567" s="2" t="str">
        <x:v>n.a.</x:v>
      </x:c>
      <x:c r="H3567" s="2" t="str">
        <x:v>USDm</x:v>
      </x:c>
      <x:c r="I3567" s="2" t="str">
        <x:v>2018-12-31</x:v>
      </x:c>
      <x:c r="J3567" s="2" t="str"/>
      <x:c r="K3567" s="2" t="str"/>
      <x:c r="L3567" s="2" t="str"/>
      <x:c r="M3567" s="2" t="str"/>
      <x:c r="N3567" s="2" t="str"/>
      <x:c r="O3567" s="2" t="str"/>
      <x:c r="P3567" s="2" t="str">
        <x:v>Not reported / unavailable</x:v>
      </x:c>
      <x:c r="Q3567" s="2" t="str">
        <x:v>Loan recoveries</x:v>
      </x:c>
      <x:c r="R3567" s="2" t="str"/>
      <x:c r="S3567" s="2" t="str"/>
      <x:c r="T3567" s="2" t="str"/>
    </x:row>
    <x:row r="3568" ht="24" customHeight="1">
      <x:c r="C3568" s="2" t="str">
        <x:v>Historical Inputs!F3568</x:v>
      </x:c>
      <x:c r="D3568" s="2" t="str">
        <x:v>PNC</x:v>
      </x:c>
      <x:c r="E3568" s="2" t="str">
        <x:v>FY2018</x:v>
      </x:c>
      <x:c r="F3568" s="2" t="str">
        <x:v>rwa</x:v>
      </x:c>
      <x:c r="G3568" s="2" t="str">
        <x:v>n.a.</x:v>
      </x:c>
      <x:c r="H3568" s="2" t="str">
        <x:v>USDm</x:v>
      </x:c>
      <x:c r="I3568" s="2" t="str">
        <x:v>2018-12-31</x:v>
      </x:c>
      <x:c r="J3568" s="2" t="str"/>
      <x:c r="K3568" s="2" t="str"/>
      <x:c r="L3568" s="2" t="str"/>
      <x:c r="M3568" s="2" t="str"/>
      <x:c r="N3568" s="2" t="str"/>
      <x:c r="O3568" s="2" t="str"/>
      <x:c r="P3568" s="2" t="str">
        <x:v>Not reported / unavailable</x:v>
      </x:c>
      <x:c r="Q3568" s="2" t="str">
        <x:v>Risk-weighted assets</x:v>
      </x:c>
      <x:c r="R3568" s="2" t="str"/>
      <x:c r="S3568" s="2" t="str"/>
      <x:c r="T3568" s="2" t="str"/>
    </x:row>
    <x:row r="3569" ht="24" customHeight="1">
      <x:c r="C3569" s="2" t="str">
        <x:v>Historical Inputs!F3569</x:v>
      </x:c>
      <x:c r="D3569" s="2" t="str">
        <x:v>PNC</x:v>
      </x:c>
      <x:c r="E3569" s="2" t="str">
        <x:v>FY2018</x:v>
      </x:c>
      <x:c r="F3569" s="2" t="str">
        <x:v>cet1_reported</x:v>
      </x:c>
      <x:c r="G3569" s="2" t="str">
        <x:v>n.a.</x:v>
      </x:c>
      <x:c r="H3569" s="2" t="str">
        <x:v>%</x:v>
      </x:c>
      <x:c r="I3569" s="2" t="str">
        <x:v>2018-12-31</x:v>
      </x:c>
      <x:c r="J3569" s="2" t="str"/>
      <x:c r="K3569" s="2" t="str"/>
      <x:c r="L3569" s="2" t="str"/>
      <x:c r="M3569" s="2" t="str"/>
      <x:c r="N3569" s="2" t="str"/>
      <x:c r="O3569" s="2" t="str"/>
      <x:c r="P3569" s="2" t="str">
        <x:v>Not reported / unavailable</x:v>
      </x:c>
      <x:c r="Q3569" s="2" t="str">
        <x:v>Actual standardized CET1 ratio</x:v>
      </x:c>
      <x:c r="R3569" s="2" t="str"/>
      <x:c r="S3569" s="2" t="str"/>
      <x:c r="T3569" s="2" t="str"/>
    </x:row>
    <x:row r="3570" ht="24" customHeight="1">
      <x:c r="C3570" s="2" t="str">
        <x:v>Historical Inputs!F3570</x:v>
      </x:c>
      <x:c r="D3570" s="2" t="str">
        <x:v>PNC</x:v>
      </x:c>
      <x:c r="E3570" s="2" t="str">
        <x:v>FY2018</x:v>
      </x:c>
      <x:c r="F3570" s="2" t="str">
        <x:v>nim_reported</x:v>
      </x:c>
      <x:c r="G3570" s="2" t="str">
        <x:v>n.a.</x:v>
      </x:c>
      <x:c r="H3570" s="2" t="str">
        <x:v>%</x:v>
      </x:c>
      <x:c r="I3570" s="2" t="str">
        <x:v>2018-12-31</x:v>
      </x:c>
      <x:c r="J3570" s="2" t="str"/>
      <x:c r="K3570" s="2" t="str"/>
      <x:c r="L3570" s="2" t="str"/>
      <x:c r="M3570" s="2" t="str"/>
      <x:c r="N3570" s="2" t="str"/>
      <x:c r="O3570" s="2" t="str"/>
      <x:c r="P3570" s="2" t="str">
        <x:v>Not reported / unavailable</x:v>
      </x:c>
      <x:c r="Q3570" s="2" t="str">
        <x:v>Issuer reported net interest margin</x:v>
      </x:c>
      <x:c r="R3570" s="2" t="str"/>
      <x:c r="S3570" s="2" t="str"/>
      <x:c r="T3570" s="2" t="str"/>
    </x:row>
    <x:row r="3571" ht="24" customHeight="1">
      <x:c r="C3571" s="2" t="str">
        <x:v>Historical Inputs!F3571</x:v>
      </x:c>
      <x:c r="D3571" s="2" t="str">
        <x:v>PNC</x:v>
      </x:c>
      <x:c r="E3571" s="2" t="str">
        <x:v>FY2018</x:v>
      </x:c>
      <x:c r="F3571" s="2" t="str">
        <x:v>bvps_reported</x:v>
      </x:c>
      <x:c r="G3571" s="2" t="n">
        <x:v>95.72</x:v>
      </x:c>
      <x:c r="H3571" s="2" t="str">
        <x:v>USD/shares</x:v>
      </x:c>
      <x:c r="I3571" s="2" t="str">
        <x:v>2018-12-31</x:v>
      </x:c>
      <x:c r="J3571" s="2" t="str">
        <x:v>2019-03-01</x:v>
      </x:c>
      <x:c r="K3571" s="2" t="str">
        <x:v>0000713676-19-000015</x:v>
      </x:c>
      <x:c r="L3571" s="2" t="str">
        <x:v>data/raw/filings/PNC_0000713676-19-000015_pnc201810k.htm</x:v>
      </x:c>
      <x:c r="M3571" s="2" t="str">
        <x:v>https://www.sec.gov/Archives/edgar/data/713676/000071367619000015/pnc201810k.htm</x:v>
      </x:c>
      <x:c r="N3571" s="2" t="str"/>
      <x:c r="O3571" s="2" t="str"/>
      <x:c r="P3571" s="2" t="str">
        <x:v>Exact selected original table text</x:v>
      </x:c>
      <x:c r="Q3571" s="2" t="str">
        <x:v>Reported common book value per share</x:v>
      </x:c>
      <x:c r="R3571" s="2" t="str">
        <x:v>highlighted/PNC_0000713676-19-000015_pnc201810k.htm</x:v>
      </x:c>
      <x:c r="S3571" s="2" t="str"/>
      <x:c r="T3571" s="2" t="str"/>
    </x:row>
    <x:row r="3572" ht="24" customHeight="1">
      <x:c r="C3572" s="2" t="str">
        <x:v>Historical Inputs!F3572</x:v>
      </x:c>
      <x:c r="D3572" s="2" t="str">
        <x:v>PNC</x:v>
      </x:c>
      <x:c r="E3572" s="2" t="str">
        <x:v>FY2018</x:v>
      </x:c>
      <x:c r="F3572" s="2" t="str">
        <x:v>tbvps_reported</x:v>
      </x:c>
      <x:c r="G3572" s="2" t="n">
        <x:v>75.42</x:v>
      </x:c>
      <x:c r="H3572" s="2" t="str">
        <x:v>USD/shares</x:v>
      </x:c>
      <x:c r="I3572" s="2" t="str">
        <x:v>2018-12-31</x:v>
      </x:c>
      <x:c r="J3572" s="2" t="str">
        <x:v>2019-03-01</x:v>
      </x:c>
      <x:c r="K3572" s="2" t="str">
        <x:v>0000713676-19-000015</x:v>
      </x:c>
      <x:c r="L3572" s="2" t="str">
        <x:v>data/raw/filings/PNC_0000713676-19-000015_pnc201810k.htm</x:v>
      </x:c>
      <x:c r="M3572" s="2" t="str">
        <x:v>https://www.sec.gov/Archives/edgar/data/713676/000071367619000015/pnc201810k.htm</x:v>
      </x:c>
      <x:c r="N3572" s="2" t="str"/>
      <x:c r="O3572" s="2" t="str"/>
      <x:c r="P3572" s="2" t="str">
        <x:v>Exact selected original table text</x:v>
      </x:c>
      <x:c r="Q3572" s="2" t="str">
        <x:v>Reported tangible book value per share</x:v>
      </x:c>
      <x:c r="R3572" s="2" t="str">
        <x:v>highlighted/PNC_0000713676-19-000015_pnc201810k.htm</x:v>
      </x:c>
      <x:c r="S3572" s="2" t="str"/>
      <x:c r="T3572" s="2" t="str"/>
    </x:row>
    <x:row r="3573" ht="24" customHeight="1">
      <x:c r="C3573" s="2" t="str">
        <x:v>Historical Inputs!F3573</x:v>
      </x:c>
      <x:c r="D3573" s="2" t="str">
        <x:v>PNC</x:v>
      </x:c>
      <x:c r="E3573" s="2" t="str">
        <x:v>FY2018</x:v>
      </x:c>
      <x:c r="F3573" s="2" t="str">
        <x:v>tce_reported</x:v>
      </x:c>
      <x:c r="G3573" s="2" t="str">
        <x:v>n.a.</x:v>
      </x:c>
      <x:c r="H3573" s="2" t="str">
        <x:v>USDm</x:v>
      </x:c>
      <x:c r="I3573" s="2" t="str">
        <x:v>2018-12-31</x:v>
      </x:c>
      <x:c r="J3573" s="2" t="str"/>
      <x:c r="K3573" s="2" t="str"/>
      <x:c r="L3573" s="2" t="str"/>
      <x:c r="M3573" s="2" t="str"/>
      <x:c r="N3573" s="2" t="str"/>
      <x:c r="O3573" s="2" t="str"/>
      <x:c r="P3573" s="2" t="str">
        <x:v>Not reported / unavailable</x:v>
      </x:c>
      <x:c r="Q3573" s="2" t="str">
        <x:v>Reported tangible common equity</x:v>
      </x:c>
      <x:c r="R3573" s="2" t="str"/>
      <x:c r="S3573" s="2" t="str"/>
      <x:c r="T3573" s="2" t="str"/>
    </x:row>
    <x:row r="3574" ht="24" customHeight="1">
      <x:c r="C3574" s="2" t="str">
        <x:v>Historical Inputs!F3574</x:v>
      </x:c>
      <x:c r="D3574" s="2" t="str">
        <x:v>PNC</x:v>
      </x:c>
      <x:c r="E3574" s="2" t="str">
        <x:v>FY2019</x:v>
      </x:c>
      <x:c r="F3574" s="2" t="str">
        <x:v>assets</x:v>
      </x:c>
      <x:c r="G3574" s="2" t="n">
        <x:v>410295</x:v>
      </x:c>
      <x:c r="H3574" s="2" t="str">
        <x:v>USD</x:v>
      </x:c>
      <x:c r="I3574" s="2" t="str">
        <x:v>2019-12-31</x:v>
      </x:c>
      <x:c r="J3574" s="2" t="str">
        <x:v>2021-02-26</x:v>
      </x:c>
      <x:c r="K3574" s="2" t="str">
        <x:v>0000713676-21-000025</x:v>
      </x:c>
      <x:c r="L3574" s="2" t="str">
        <x:v>data/raw/filings/PNC_0000713676-21-000025_pnc-20201231.htm</x:v>
      </x:c>
      <x:c r="M3574" s="2" t="str">
        <x:v>https://www.sec.gov/Archives/edgar/data/713676/000071367621000025/pnc-20201231.htm</x:v>
      </x:c>
      <x:c r="N3574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E1LTMtMS0xLTA_ca15d837-3046-4cf7-87f6-bc6e0c1e3f4e</x:v>
      </x:c>
      <x:c r="O3574" s="2" t="str"/>
      <x:c r="P3574" s="2" t="str">
        <x:v>Exact XBRL anchor</x:v>
      </x:c>
      <x:c r="Q3574" s="2" t="str">
        <x:v>Assets</x:v>
      </x:c>
      <x:c r="R3574" s="2" t="str">
        <x:v>highlighted/PNC_0000713676-21-000025_pnc-20201231.htm</x:v>
      </x:c>
      <x:c r="S3574" s="2" t="str"/>
      <x:c r="T3574" s="2" t="str"/>
    </x:row>
    <x:row r="3575" ht="24" customHeight="1">
      <x:c r="C3575" s="2" t="str">
        <x:v>Historical Inputs!F3575</x:v>
      </x:c>
      <x:c r="D3575" s="2" t="str">
        <x:v>PNC</x:v>
      </x:c>
      <x:c r="E3575" s="2" t="str">
        <x:v>FY2019</x:v>
      </x:c>
      <x:c r="F3575" s="2" t="str">
        <x:v>liabilities</x:v>
      </x:c>
      <x:c r="G3575" s="2" t="n">
        <x:v>360952</x:v>
      </x:c>
      <x:c r="H3575" s="2" t="str">
        <x:v>USD</x:v>
      </x:c>
      <x:c r="I3575" s="2" t="str">
        <x:v>2019-12-31</x:v>
      </x:c>
      <x:c r="J3575" s="2" t="str">
        <x:v>2021-02-26</x:v>
      </x:c>
      <x:c r="K3575" s="2" t="str">
        <x:v>0000713676-21-000025</x:v>
      </x:c>
      <x:c r="L3575" s="2" t="str">
        <x:v>data/raw/filings/PNC_0000713676-21-000025_pnc-20201231.htm</x:v>
      </x:c>
      <x:c r="M3575" s="2" t="str">
        <x:v>https://www.sec.gov/Archives/edgar/data/713676/000071367621000025/pnc-20201231.htm</x:v>
      </x:c>
      <x:c r="N3575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I5LTMtMS0xLTA_befbbdc4-d063-449b-bf29-b3396ac27f03</x:v>
      </x:c>
      <x:c r="O3575" s="2" t="str"/>
      <x:c r="P3575" s="2" t="str">
        <x:v>Exact XBRL anchor</x:v>
      </x:c>
      <x:c r="Q3575" s="2" t="str">
        <x:v>Liabilities</x:v>
      </x:c>
      <x:c r="R3575" s="2" t="str">
        <x:v>highlighted/PNC_0000713676-21-000025_pnc-20201231.htm</x:v>
      </x:c>
      <x:c r="S3575" s="2" t="str"/>
      <x:c r="T3575" s="2" t="str"/>
    </x:row>
    <x:row r="3576" ht="24" customHeight="1">
      <x:c r="C3576" s="2" t="str">
        <x:v>Historical Inputs!F3576</x:v>
      </x:c>
      <x:c r="D3576" s="2" t="str">
        <x:v>PNC</x:v>
      </x:c>
      <x:c r="E3576" s="2" t="str">
        <x:v>FY2019</x:v>
      </x:c>
      <x:c r="F3576" s="2" t="str">
        <x:v>equity</x:v>
      </x:c>
      <x:c r="G3576" s="2" t="n">
        <x:v>49314</x:v>
      </x:c>
      <x:c r="H3576" s="2" t="str">
        <x:v>USD</x:v>
      </x:c>
      <x:c r="I3576" s="2" t="str">
        <x:v>2019-12-31</x:v>
      </x:c>
      <x:c r="J3576" s="2" t="str">
        <x:v>2021-02-26</x:v>
      </x:c>
      <x:c r="K3576" s="2" t="str">
        <x:v>0000713676-21-000025</x:v>
      </x:c>
      <x:c r="L3576" s="2" t="str">
        <x:v>data/raw/filings/PNC_0000713676-21-000025_pnc-20201231.htm</x:v>
      </x:c>
      <x:c r="M3576" s="2" t="str">
        <x:v>https://www.sec.gov/Archives/edgar/data/713676/000071367621000025/pnc-20201231.htm</x:v>
      </x:c>
      <x:c r="N3576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M3LTMtMS0xLTA_54b0e586-57ec-474c-8d04-86f60990e0b5</x:v>
      </x:c>
      <x:c r="O3576" s="2" t="str"/>
      <x:c r="P3576" s="2" t="str">
        <x:v>Exact XBRL anchor</x:v>
      </x:c>
      <x:c r="Q3576" s="2" t="str">
        <x:v>Stockholders' Equity Attributable to Parent</x:v>
      </x:c>
      <x:c r="R3576" s="2" t="str">
        <x:v>highlighted/PNC_0000713676-21-000025_pnc-20201231.htm</x:v>
      </x:c>
      <x:c r="S3576" s="2" t="str"/>
      <x:c r="T3576" s="2" t="str"/>
    </x:row>
    <x:row r="3577" ht="24" customHeight="1">
      <x:c r="C3577" s="2" t="str">
        <x:v>Historical Inputs!F3577</x:v>
      </x:c>
      <x:c r="D3577" s="2" t="str">
        <x:v>PNC</x:v>
      </x:c>
      <x:c r="E3577" s="2" t="str">
        <x:v>FY2019</x:v>
      </x:c>
      <x:c r="F3577" s="2" t="str">
        <x:v>preferred</x:v>
      </x:c>
      <x:c r="G3577" s="2" t="n">
        <x:v>0.5</x:v>
      </x:c>
      <x:c r="H3577" s="2" t="str">
        <x:v>USD</x:v>
      </x:c>
      <x:c r="I3577" s="2" t="str">
        <x:v>2019-12-31</x:v>
      </x:c>
      <x:c r="J3577" s="2" t="str">
        <x:v>2020-05-05</x:v>
      </x:c>
      <x:c r="K3577" s="2" t="str">
        <x:v>0000713676-20-000078</x:v>
      </x:c>
      <x:c r="L3577" s="2" t="str">
        <x:v>data/raw/sec/PNC_companyfacts.json</x:v>
      </x:c>
      <x:c r="M3577" s="2" t="str">
        <x:v>https://data.sec.gov/api/xbrl/companyfacts/CIK0000713676.json</x:v>
      </x:c>
      <x:c r="N3577" s="2" t="str"/>
      <x:c r="O3577" s="2" t="str"/>
      <x:c r="P3577" s="2" t="str">
        <x:v>Structured fact retained</x:v>
      </x:c>
      <x:c r="Q3577" s="2" t="str">
        <x:v>Preferred Stock, Value, Issued</x:v>
      </x:c>
      <x:c r="R3577" s="2" t="str"/>
      <x:c r="S3577" s="2" t="str"/>
      <x:c r="T3577" s="2" t="str"/>
    </x:row>
    <x:row r="3578" ht="24" customHeight="1">
      <x:c r="C3578" s="2" t="str">
        <x:v>Historical Inputs!F3578</x:v>
      </x:c>
      <x:c r="D3578" s="2" t="str">
        <x:v>PNC</x:v>
      </x:c>
      <x:c r="E3578" s="2" t="str">
        <x:v>FY2019</x:v>
      </x:c>
      <x:c r="F3578" s="2" t="str">
        <x:v>common_equity_reported</x:v>
      </x:c>
      <x:c r="G3578" s="2" t="str">
        <x:v>n.a.</x:v>
      </x:c>
      <x:c r="H3578" s="2" t="str">
        <x:v>USDm</x:v>
      </x:c>
      <x:c r="I3578" s="2" t="str">
        <x:v>2019-12-31</x:v>
      </x:c>
      <x:c r="J3578" s="2" t="str"/>
      <x:c r="K3578" s="2" t="str"/>
      <x:c r="L3578" s="2" t="str"/>
      <x:c r="M3578" s="2" t="str"/>
      <x:c r="N3578" s="2" t="str"/>
      <x:c r="O3578" s="2" t="str"/>
      <x:c r="P3578" s="2" t="str">
        <x:v>Not reported / unavailable</x:v>
      </x:c>
      <x:c r="Q3578" s="2" t="str">
        <x:v>Reported common shareholders equity</x:v>
      </x:c>
      <x:c r="R3578" s="2" t="str"/>
      <x:c r="S3578" s="2" t="str"/>
      <x:c r="T3578" s="2" t="str"/>
    </x:row>
    <x:row r="3579" ht="24" customHeight="1">
      <x:c r="C3579" s="2" t="str">
        <x:v>Historical Inputs!F3579</x:v>
      </x:c>
      <x:c r="D3579" s="2" t="str">
        <x:v>PNC</x:v>
      </x:c>
      <x:c r="E3579" s="2" t="str">
        <x:v>FY2019</x:v>
      </x:c>
      <x:c r="F3579" s="2" t="str">
        <x:v>goodwill</x:v>
      </x:c>
      <x:c r="G3579" s="2" t="n">
        <x:v>9233</x:v>
      </x:c>
      <x:c r="H3579" s="2" t="str">
        <x:v>USD</x:v>
      </x:c>
      <x:c r="I3579" s="2" t="str">
        <x:v>2019-12-31</x:v>
      </x:c>
      <x:c r="J3579" s="2" t="str">
        <x:v>2022-02-25</x:v>
      </x:c>
      <x:c r="K3579" s="2" t="str">
        <x:v>0000713676-22-000019</x:v>
      </x:c>
      <x:c r="L3579" s="2" t="str">
        <x:v>data/raw/filings/PNC_0000713676-22-000019_pnc-20211231.htm</x:v>
      </x:c>
      <x:c r="M3579" s="2" t="str">
        <x:v>https://www.sec.gov/Archives/edgar/data/713676/000071367622000019/pnc-20211231.htm</x:v>
      </x:c>
      <x:c r="N3579" s="2" t="str">
        <x:v>id3VybDovL2RvY3MudjEvZG9jOmFhNmQ3YWEyZjg3MDQ1NGRhOWNlNjljMzdlZjVkYWQwL3NlYzphYTZkN2FhMmY4NzA0NTRkYTljZTY5YzM3ZWY1ZGFkMF8zMTMvZnJhZzoxNjk4YTg2N2M4NWU0MTQ3OWIxZDVmN2RiZTY2Yjg5Yi90YWJsZToyN2I1ZjAxZWNjYjA0NjAzOGViY2M0N2Y4NjU0ZjJmNy90YWJsZXJhbmdlOjI3YjVmMDFlY2NiMDQ2MDM4ZWJjYzQ3Zjg2NTRmMmY3XzMtNC0xLTEtODU3OTE_7380ed59-bf86-4433-b1c4-291c2e3dfea1</x:v>
      </x:c>
      <x:c r="O3579" s="2" t="str"/>
      <x:c r="P3579" s="2" t="str">
        <x:v>Exact XBRL anchor</x:v>
      </x:c>
      <x:c r="Q3579" s="2" t="str">
        <x:v>Goodwill</x:v>
      </x:c>
      <x:c r="R3579" s="2" t="str">
        <x:v>highlighted/PNC_0000713676-22-000019_pnc-20211231.htm</x:v>
      </x:c>
      <x:c r="S3579" s="2" t="str"/>
      <x:c r="T3579" s="2" t="str"/>
    </x:row>
    <x:row r="3580" ht="24" customHeight="1">
      <x:c r="C3580" s="2" t="str">
        <x:v>Historical Inputs!F3580</x:v>
      </x:c>
      <x:c r="D3580" s="2" t="str">
        <x:v>PNC</x:v>
      </x:c>
      <x:c r="E3580" s="2" t="str">
        <x:v>FY2019</x:v>
      </x:c>
      <x:c r="F3580" s="2" t="str">
        <x:v>intangibles</x:v>
      </x:c>
      <x:c r="G3580" s="2" t="str">
        <x:v>n.a.</x:v>
      </x:c>
      <x:c r="H3580" s="2" t="str">
        <x:v>USDm</x:v>
      </x:c>
      <x:c r="I3580" s="2" t="str">
        <x:v>2019-12-31</x:v>
      </x:c>
      <x:c r="J3580" s="2" t="str"/>
      <x:c r="K3580" s="2" t="str"/>
      <x:c r="L3580" s="2" t="str"/>
      <x:c r="M3580" s="2" t="str"/>
      <x:c r="N3580" s="2" t="str"/>
      <x:c r="O3580" s="2" t="str"/>
      <x:c r="P3580" s="2" t="str">
        <x:v>Not reported / unavailable</x:v>
      </x:c>
      <x:c r="Q3580" s="2" t="str">
        <x:v>Other intangible assets excluding goodwill</x:v>
      </x:c>
      <x:c r="R3580" s="2" t="str"/>
      <x:c r="S3580" s="2" t="str"/>
      <x:c r="T3580" s="2" t="str"/>
    </x:row>
    <x:row r="3581" ht="24" customHeight="1">
      <x:c r="C3581" s="2" t="str">
        <x:v>Historical Inputs!F3581</x:v>
      </x:c>
      <x:c r="D3581" s="2" t="str">
        <x:v>PNC</x:v>
      </x:c>
      <x:c r="E3581" s="2" t="str">
        <x:v>FY2019</x:v>
      </x:c>
      <x:c r="F3581" s="2" t="str">
        <x:v>intangibles_total</x:v>
      </x:c>
      <x:c r="G3581" s="2" t="str">
        <x:v>n.a.</x:v>
      </x:c>
      <x:c r="H3581" s="2" t="str">
        <x:v>USDm</x:v>
      </x:c>
      <x:c r="I3581" s="2" t="str">
        <x:v>2019-12-31</x:v>
      </x:c>
      <x:c r="J3581" s="2" t="str"/>
      <x:c r="K3581" s="2" t="str"/>
      <x:c r="L3581" s="2" t="str"/>
      <x:c r="M3581" s="2" t="str"/>
      <x:c r="N3581" s="2" t="str"/>
      <x:c r="O3581" s="2" t="str"/>
      <x:c r="P3581" s="2" t="str">
        <x:v>Not reported / unavailable</x:v>
      </x:c>
      <x:c r="Q3581" s="2" t="str">
        <x:v>Reported goodwill and intangible assets combined</x:v>
      </x:c>
      <x:c r="R3581" s="2" t="str"/>
      <x:c r="S3581" s="2" t="str"/>
      <x:c r="T3581" s="2" t="str"/>
    </x:row>
    <x:row r="3582" ht="24" customHeight="1">
      <x:c r="C3582" s="2" t="str">
        <x:v>Historical Inputs!F3582</x:v>
      </x:c>
      <x:c r="D3582" s="2" t="str">
        <x:v>PNC</x:v>
      </x:c>
      <x:c r="E3582" s="2" t="str">
        <x:v>FY2019</x:v>
      </x:c>
      <x:c r="F3582" s="2" t="str">
        <x:v>shares_end</x:v>
      </x:c>
      <x:c r="G3582" s="2" t="str">
        <x:v>n.a.</x:v>
      </x:c>
      <x:c r="H3582" s="2" t="str">
        <x:v>million</x:v>
      </x:c>
      <x:c r="I3582" s="2" t="str">
        <x:v>2019-12-31</x:v>
      </x:c>
      <x:c r="J3582" s="2" t="str"/>
      <x:c r="K3582" s="2" t="str"/>
      <x:c r="L3582" s="2" t="str"/>
      <x:c r="M3582" s="2" t="str"/>
      <x:c r="N3582" s="2" t="str"/>
      <x:c r="O3582" s="2" t="str"/>
      <x:c r="P3582" s="2" t="str">
        <x:v>Not reported / unavailable</x:v>
      </x:c>
      <x:c r="Q3582" s="2" t="str">
        <x:v>Period-end common shares outstanding</x:v>
      </x:c>
      <x:c r="R3582" s="2" t="str"/>
      <x:c r="S3582" s="2" t="str"/>
      <x:c r="T3582" s="2" t="str"/>
    </x:row>
    <x:row r="3583" ht="24" customHeight="1">
      <x:c r="C3583" s="2" t="str">
        <x:v>Historical Inputs!F3583</x:v>
      </x:c>
      <x:c r="D3583" s="2" t="str">
        <x:v>PNC</x:v>
      </x:c>
      <x:c r="E3583" s="2" t="str">
        <x:v>FY2019</x:v>
      </x:c>
      <x:c r="F3583" s="2" t="str">
        <x:v>shares_issued</x:v>
      </x:c>
      <x:c r="G3583" s="2" t="n">
        <x:v>543</x:v>
      </x:c>
      <x:c r="H3583" s="2" t="str">
        <x:v>shares</x:v>
      </x:c>
      <x:c r="I3583" s="2" t="str">
        <x:v>2019-12-31</x:v>
      </x:c>
      <x:c r="J3583" s="2" t="str">
        <x:v>2021-02-26</x:v>
      </x:c>
      <x:c r="K3583" s="2" t="str">
        <x:v>0000713676-21-000025</x:v>
      </x:c>
      <x:c r="L3583" s="2" t="str">
        <x:v>data/raw/filings/PNC_0000713676-21-000025_pnc-20201231.htm</x:v>
      </x:c>
      <x:c r="M3583" s="2" t="str">
        <x:v>https://www.sec.gov/Archives/edgar/data/713676/000071367621000025/pnc-20201231.htm</x:v>
      </x:c>
      <x:c r="N3583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MyLTAtMS0xLTAvdGV4dHJlZ2lvbjo0ZTQwMjg2OTdlYWU0MzQxYjJiNmMxYWJjMTE3MGMwNV80OTQ3ODAyMzI1MDgw_8abcbc9f-1a2f-4680-b220-0a0e2d38ecd4</x:v>
      </x:c>
      <x:c r="O3583" s="2" t="str"/>
      <x:c r="P3583" s="2" t="str">
        <x:v>Exact XBRL anchor</x:v>
      </x:c>
      <x:c r="Q3583" s="2" t="str">
        <x:v>Common Stock, Shares, Issued</x:v>
      </x:c>
      <x:c r="R3583" s="2" t="str">
        <x:v>highlighted/PNC_0000713676-21-000025_pnc-20201231.htm</x:v>
      </x:c>
      <x:c r="S3583" s="2" t="str"/>
      <x:c r="T3583" s="2" t="str"/>
    </x:row>
    <x:row r="3584" ht="24" customHeight="1">
      <x:c r="C3584" s="2" t="str">
        <x:v>Historical Inputs!F3584</x:v>
      </x:c>
      <x:c r="D3584" s="2" t="str">
        <x:v>PNC</x:v>
      </x:c>
      <x:c r="E3584" s="2" t="str">
        <x:v>FY2019</x:v>
      </x:c>
      <x:c r="F3584" s="2" t="str">
        <x:v>shares_treasury</x:v>
      </x:c>
      <x:c r="G3584" s="2" t="n">
        <x:v>109</x:v>
      </x:c>
      <x:c r="H3584" s="2" t="str">
        <x:v>shares</x:v>
      </x:c>
      <x:c r="I3584" s="2" t="str">
        <x:v>2019-12-31</x:v>
      </x:c>
      <x:c r="J3584" s="2" t="str">
        <x:v>2021-02-26</x:v>
      </x:c>
      <x:c r="K3584" s="2" t="str">
        <x:v>0000713676-21-000025</x:v>
      </x:c>
      <x:c r="L3584" s="2" t="str">
        <x:v>data/raw/filings/PNC_0000713676-21-000025_pnc-20201231.htm</x:v>
      </x:c>
      <x:c r="M3584" s="2" t="str">
        <x:v>https://www.sec.gov/Archives/edgar/data/713676/000071367621000025/pnc-20201231.htm</x:v>
      </x:c>
      <x:c r="N3584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M2LTAtMS0xLTAvdGV4dHJlZ2lvbjo2YjM4MGQ3NmJjNDY0ODliYTFiYjg5ZDlmYzU3ZmYzMF80OTQ3ODAyMzI1MDcx_0444c051-ffcf-4e56-bd88-fba4c5f49755</x:v>
      </x:c>
      <x:c r="O3584" s="2" t="str"/>
      <x:c r="P3584" s="2" t="str">
        <x:v>Exact XBRL anchor</x:v>
      </x:c>
      <x:c r="Q3584" s="2" t="str">
        <x:v>Treasury Stock, Shares</x:v>
      </x:c>
      <x:c r="R3584" s="2" t="str">
        <x:v>highlighted/PNC_0000713676-21-000025_pnc-20201231.htm</x:v>
      </x:c>
      <x:c r="S3584" s="2" t="str"/>
      <x:c r="T3584" s="2" t="str"/>
    </x:row>
    <x:row r="3585" ht="24" customHeight="1">
      <x:c r="C3585" s="2" t="str">
        <x:v>Historical Inputs!F3585</x:v>
      </x:c>
      <x:c r="D3585" s="2" t="str">
        <x:v>PNC</x:v>
      </x:c>
      <x:c r="E3585" s="2" t="str">
        <x:v>FY2019</x:v>
      </x:c>
      <x:c r="F3585" s="2" t="str">
        <x:v>deposits</x:v>
      </x:c>
      <x:c r="G3585" s="2" t="n">
        <x:v>288540</x:v>
      </x:c>
      <x:c r="H3585" s="2" t="str">
        <x:v>USD</x:v>
      </x:c>
      <x:c r="I3585" s="2" t="str">
        <x:v>2019-12-31</x:v>
      </x:c>
      <x:c r="J3585" s="2" t="str">
        <x:v>2021-02-26</x:v>
      </x:c>
      <x:c r="K3585" s="2" t="str">
        <x:v>0000713676-21-000025</x:v>
      </x:c>
      <x:c r="L3585" s="2" t="str">
        <x:v>data/raw/filings/PNC_0000713676-21-000025_pnc-20201231.htm</x:v>
      </x:c>
      <x:c r="M3585" s="2" t="str">
        <x:v>https://www.sec.gov/Archives/edgar/data/713676/000071367621000025/pnc-20201231.htm</x:v>
      </x:c>
      <x:c r="N3585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IwLTMtMS0xLTA_7ac9e670-0d71-4976-a47f-1fbe898a7b2a</x:v>
      </x:c>
      <x:c r="O3585" s="2" t="str"/>
      <x:c r="P3585" s="2" t="str">
        <x:v>Exact XBRL anchor</x:v>
      </x:c>
      <x:c r="Q3585" s="2" t="str">
        <x:v>Deposits</x:v>
      </x:c>
      <x:c r="R3585" s="2" t="str">
        <x:v>highlighted/PNC_0000713676-21-000025_pnc-20201231.htm</x:v>
      </x:c>
      <x:c r="S3585" s="2" t="str"/>
      <x:c r="T3585" s="2" t="str"/>
    </x:row>
    <x:row r="3586" ht="24" customHeight="1">
      <x:c r="C3586" s="2" t="str">
        <x:v>Historical Inputs!F3586</x:v>
      </x:c>
      <x:c r="D3586" s="2" t="str">
        <x:v>PNC</x:v>
      </x:c>
      <x:c r="E3586" s="2" t="str">
        <x:v>FY2019</x:v>
      </x:c>
      <x:c r="F3586" s="2" t="str">
        <x:v>loans_gross</x:v>
      </x:c>
      <x:c r="G3586" s="2" t="n">
        <x:v>239843</x:v>
      </x:c>
      <x:c r="H3586" s="2" t="str">
        <x:v>USD</x:v>
      </x:c>
      <x:c r="I3586" s="2" t="str">
        <x:v>2019-12-31</x:v>
      </x:c>
      <x:c r="J3586" s="2" t="str">
        <x:v>2022-02-25</x:v>
      </x:c>
      <x:c r="K3586" s="2" t="str">
        <x:v>0000713676-22-000019</x:v>
      </x:c>
      <x:c r="L3586" s="2" t="str">
        <x:v>data/raw/filings/PNC_0000713676-22-000019_pnc-20211231.htm</x:v>
      </x:c>
      <x:c r="M3586" s="2" t="str">
        <x:v>https://www.sec.gov/Archives/edgar/data/713676/000071367622000019/pnc-20211231.htm</x:v>
      </x:c>
      <x:c r="N3586" s="2" t="str">
        <x:v>id3VybDovL2RvY3MudjEvZG9jOmFhNmQ3YWEyZjg3MDQ1NGRhOWNlNjljMzdlZjVkYWQwL3NlYzphYTZkN2FhMmY4NzA0NTRkYTljZTY5YzM3ZWY1ZGFkMF8yOTUvZnJhZzowZGQxODQxMzljMWI0M2MyYWMzMDIxZDE2ODE0NGQ1Yy90YWJsZTpjNTcwZWFmZGE4ODg0MjdjYjdhYWFmYjYwNDY3YWIxMy90YWJsZXJhbmdlOmM1NzBlYWZkYTg4ODQyN2NiN2FhYWZiNjA0NjdhYjEzXzIyLTMtMS0xLTg1Nzkx_a40083ea-bc20-40b0-970b-dcae0a429070</x:v>
      </x:c>
      <x:c r="O3586" s="2" t="str"/>
      <x:c r="P3586" s="2" t="str">
        <x:v>Exact XBRL anchor</x:v>
      </x:c>
      <x:c r="Q3586" s="2" t="str">
        <x:v>Gross loans and leases selected definition</x:v>
      </x:c>
      <x:c r="R3586" s="2" t="str">
        <x:v>highlighted/PNC_0000713676-22-000019_pnc-20211231.htm</x:v>
      </x:c>
      <x:c r="S3586" s="2" t="str"/>
      <x:c r="T3586" s="2" t="str"/>
    </x:row>
    <x:row r="3587" ht="24" customHeight="1">
      <x:c r="C3587" s="2" t="str">
        <x:v>Historical Inputs!F3587</x:v>
      </x:c>
      <x:c r="D3587" s="2" t="str">
        <x:v>PNC</x:v>
      </x:c>
      <x:c r="E3587" s="2" t="str">
        <x:v>FY2019</x:v>
      </x:c>
      <x:c r="F3587" s="2" t="str">
        <x:v>loans_net</x:v>
      </x:c>
      <x:c r="G3587" s="2" t="n">
        <x:v>237101</x:v>
      </x:c>
      <x:c r="H3587" s="2" t="str">
        <x:v>USD</x:v>
      </x:c>
      <x:c r="I3587" s="2" t="str">
        <x:v>2019-12-31</x:v>
      </x:c>
      <x:c r="J3587" s="2" t="str">
        <x:v>2020-08-04</x:v>
      </x:c>
      <x:c r="K3587" s="2" t="str">
        <x:v>0000713676-20-000117</x:v>
      </x:c>
      <x:c r="L3587" s="2" t="str">
        <x:v>data/raw/sec/PNC_companyfacts.json</x:v>
      </x:c>
      <x:c r="M3587" s="2" t="str">
        <x:v>https://data.sec.gov/api/xbrl/companyfacts/CIK0000713676.json</x:v>
      </x:c>
      <x:c r="N3587" s="2" t="str"/>
      <x:c r="O3587" s="2" t="str"/>
      <x:c r="P3587" s="2" t="str">
        <x:v>Structured fact retained</x:v>
      </x:c>
      <x:c r="Q3587" s="2" t="str">
        <x:v>Loans and Leases Receivable, Net Amount</x:v>
      </x:c>
      <x:c r="R3587" s="2" t="str"/>
      <x:c r="S3587" s="2" t="str"/>
      <x:c r="T3587" s="2" t="str"/>
    </x:row>
    <x:row r="3588" ht="24" customHeight="1">
      <x:c r="C3588" s="2" t="str">
        <x:v>Historical Inputs!F3588</x:v>
      </x:c>
      <x:c r="D3588" s="2" t="str">
        <x:v>PNC</x:v>
      </x:c>
      <x:c r="E3588" s="2" t="str">
        <x:v>FY2019</x:v>
      </x:c>
      <x:c r="F3588" s="2" t="str">
        <x:v>allowance</x:v>
      </x:c>
      <x:c r="G3588" s="2" t="n">
        <x:v>2742</x:v>
      </x:c>
      <x:c r="H3588" s="2" t="str">
        <x:v>USD</x:v>
      </x:c>
      <x:c r="I3588" s="2" t="str">
        <x:v>2019-12-31</x:v>
      </x:c>
      <x:c r="J3588" s="2" t="str">
        <x:v>2023-02-22</x:v>
      </x:c>
      <x:c r="K3588" s="2" t="str">
        <x:v>0000713676-23-000020</x:v>
      </x:c>
      <x:c r="L3588" s="2" t="str">
        <x:v>data/raw/filings/PNC_0000713676-23-000020_pnc-20221231.htm</x:v>
      </x:c>
      <x:c r="M3588" s="2" t="str">
        <x:v>https://www.sec.gov/Archives/edgar/data/713676/000071367623000020/pnc-20221231.htm</x:v>
      </x:c>
      <x:c r="N3588" s="2" t="str">
        <x:v>id3VybDovL2RvY3MudjEvZG9jOmI0YmRjMDExNjZhZjQ5NGI4MWM0ODMzNDY5YjRmZTM2L3NlYzpiNGJkYzAxMTY2YWY0OTRiODFjNDgzMzQ2OWI0ZmUzNl8yOTgvZnJhZzphMjQ2ZWJjMjc2ZTQ0ZTIwODM5ZDIxMGYwYmQ2NjkzZi90YWJsZTo2NmY4ZjkxZDRjNTM0OTYxYWVmNTg1Y2YwYjk1ZGIwZi90YWJsZXJhbmdlOjY2ZjhmOTFkNGM1MzQ5NjFhZWY1ODVjZjBiOTVkYjBmXzMtMTItMS0xLTQ5MTY4NA_35ea6ec4-409d-416b-8a74-25d86dc0cd71</x:v>
      </x:c>
      <x:c r="O3588" s="2" t="str"/>
      <x:c r="P3588" s="2" t="str">
        <x:v>Exact XBRL anchor</x:v>
      </x:c>
      <x:c r="Q3588" s="2" t="str">
        <x:v>Loan allowance for credit losses</x:v>
      </x:c>
      <x:c r="R3588" s="2" t="str">
        <x:v>highlighted/PNC_0000713676-23-000020_pnc-20221231.htm</x:v>
      </x:c>
      <x:c r="S3588" s="2" t="str"/>
      <x:c r="T3588" s="2" t="str"/>
    </x:row>
    <x:row r="3589" ht="24" customHeight="1">
      <x:c r="C3589" s="2" t="str">
        <x:v>Historical Inputs!F3589</x:v>
      </x:c>
      <x:c r="D3589" s="2" t="str">
        <x:v>PNC</x:v>
      </x:c>
      <x:c r="E3589" s="2" t="str">
        <x:v>FY2019</x:v>
      </x:c>
      <x:c r="F3589" s="2" t="str">
        <x:v>nonaccrual</x:v>
      </x:c>
      <x:c r="G3589" s="2" t="str">
        <x:v>n.a.</x:v>
      </x:c>
      <x:c r="H3589" s="2" t="str">
        <x:v>USDm</x:v>
      </x:c>
      <x:c r="I3589" s="2" t="str">
        <x:v>2019-12-31</x:v>
      </x:c>
      <x:c r="J3589" s="2" t="str"/>
      <x:c r="K3589" s="2" t="str"/>
      <x:c r="L3589" s="2" t="str"/>
      <x:c r="M3589" s="2" t="str"/>
      <x:c r="N3589" s="2" t="str"/>
      <x:c r="O3589" s="2" t="str"/>
      <x:c r="P3589" s="2" t="str">
        <x:v>Not reported / unavailable</x:v>
      </x:c>
      <x:c r="Q3589" s="2" t="str">
        <x:v>Nonaccrual</x:v>
      </x:c>
      <x:c r="R3589" s="2" t="str"/>
      <x:c r="S3589" s="2" t="str"/>
      <x:c r="T3589" s="2" t="str"/>
    </x:row>
    <x:row r="3590" ht="24" customHeight="1">
      <x:c r="C3590" s="2" t="str">
        <x:v>Historical Inputs!F3590</x:v>
      </x:c>
      <x:c r="D3590" s="2" t="str">
        <x:v>PNC</x:v>
      </x:c>
      <x:c r="E3590" s="2" t="str">
        <x:v>FY2019</x:v>
      </x:c>
      <x:c r="F3590" s="2" t="str">
        <x:v>cash</x:v>
      </x:c>
      <x:c r="G3590" s="2" t="str">
        <x:v>n.a.</x:v>
      </x:c>
      <x:c r="H3590" s="2" t="str">
        <x:v>USDm</x:v>
      </x:c>
      <x:c r="I3590" s="2" t="str">
        <x:v>2019-12-31</x:v>
      </x:c>
      <x:c r="J3590" s="2" t="str"/>
      <x:c r="K3590" s="2" t="str"/>
      <x:c r="L3590" s="2" t="str"/>
      <x:c r="M3590" s="2" t="str"/>
      <x:c r="N3590" s="2" t="str"/>
      <x:c r="O3590" s="2" t="str"/>
      <x:c r="P3590" s="2" t="str">
        <x:v>Not reported / unavailable</x:v>
      </x:c>
      <x:c r="Q3590" s="2" t="str">
        <x:v>Cash</x:v>
      </x:c>
      <x:c r="R3590" s="2" t="str"/>
      <x:c r="S3590" s="2" t="str"/>
      <x:c r="T3590" s="2" t="str"/>
    </x:row>
    <x:row r="3591" ht="24" customHeight="1">
      <x:c r="C3591" s="2" t="str">
        <x:v>Historical Inputs!F3591</x:v>
      </x:c>
      <x:c r="D3591" s="2" t="str">
        <x:v>PNC</x:v>
      </x:c>
      <x:c r="E3591" s="2" t="str">
        <x:v>FY2019</x:v>
      </x:c>
      <x:c r="F3591" s="2" t="str">
        <x:v>aoci</x:v>
      </x:c>
      <x:c r="G3591" s="2" t="n">
        <x:v>799</x:v>
      </x:c>
      <x:c r="H3591" s="2" t="str">
        <x:v>USD</x:v>
      </x:c>
      <x:c r="I3591" s="2" t="str">
        <x:v>2019-12-31</x:v>
      </x:c>
      <x:c r="J3591" s="2" t="str">
        <x:v>2021-02-26</x:v>
      </x:c>
      <x:c r="K3591" s="2" t="str">
        <x:v>0000713676-21-000025</x:v>
      </x:c>
      <x:c r="L3591" s="2" t="str">
        <x:v>data/raw/filings/PNC_0000713676-21-000025_pnc-20201231.htm</x:v>
      </x:c>
      <x:c r="M3591" s="2" t="str">
        <x:v>https://www.sec.gov/Archives/edgar/data/713676/000071367621000025/pnc-20201231.htm</x:v>
      </x:c>
      <x:c r="N3591" s="2" t="str">
        <x:v>id3VybDovL2RvY3MudjEvZG9jOjZhZDQyZjZkZDQ2ZDRiNTNhYTcwMGQ0MDdmMzJhN2U0L3NlYzo2YWQ0MmY2ZGQ0NmQ0YjUzYWE3MDBkNDA3ZjMyYTdlNF8yMDgvZnJhZzo2YmI4ZmMxZWRjYjc0MWQyOGU5MGJhNjEyYTQ5MzQ3OC90YWJsZTo4M2EzOWUwODhjZjk0N2Y1YjI2NGNiNDVmYzliZmNmNS90YWJsZXJhbmdlOjgzYTM5ZTA4OGNmOTQ3ZjViMjY0Y2I0NWZjOWJmY2Y1XzM1LTMtMS0xLTA_c475bf38-18d6-4a95-9a0e-204ba12fd524</x:v>
      </x:c>
      <x:c r="O3591" s="2" t="str"/>
      <x:c r="P3591" s="2" t="str">
        <x:v>Exact XBRL anchor</x:v>
      </x:c>
      <x:c r="Q3591" s="2" t="str">
        <x:v>Accumulated Other Comprehensive Income (Loss), Net of Tax</x:v>
      </x:c>
      <x:c r="R3591" s="2" t="str">
        <x:v>highlighted/PNC_0000713676-21-000025_pnc-20201231.htm</x:v>
      </x:c>
      <x:c r="S3591" s="2" t="str"/>
      <x:c r="T3591" s="2" t="str"/>
    </x:row>
    <x:row r="3592" ht="24" customHeight="1">
      <x:c r="C3592" s="2" t="str">
        <x:v>Historical Inputs!F3592</x:v>
      </x:c>
      <x:c r="D3592" s="2" t="str">
        <x:v>PNC</x:v>
      </x:c>
      <x:c r="E3592" s="2" t="str">
        <x:v>FY2019</x:v>
      </x:c>
      <x:c r="F3592" s="2" t="str">
        <x:v>nii</x:v>
      </x:c>
      <x:c r="G3592" s="2" t="n">
        <x:v>9965</x:v>
      </x:c>
      <x:c r="H3592" s="2" t="str">
        <x:v>USD</x:v>
      </x:c>
      <x:c r="I3592" s="2" t="str">
        <x:v>2019-12-31</x:v>
      </x:c>
      <x:c r="J3592" s="2" t="str">
        <x:v>2022-02-25</x:v>
      </x:c>
      <x:c r="K3592" s="2" t="str">
        <x:v>0000713676-22-000019</x:v>
      </x:c>
      <x:c r="L3592" s="2" t="str">
        <x:v>data/raw/filings/PNC_0000713676-22-000019_pnc-20211231.htm</x:v>
      </x:c>
      <x:c r="M3592" s="2" t="str">
        <x:v>https://www.sec.gov/Archives/edgar/data/713676/000071367622000019/pnc-20211231.htm</x:v>
      </x:c>
      <x:c r="N3592" s="2" t="str">
        <x:v>id3VybDovL2RvY3MudjEvZG9jOmFhNmQ3YWEyZjg3MDQ1NGRhOWNlNjljMzdlZjVkYWQwL3NlYzphYTZkN2FhMmY4NzA0NTRkYTljZTY5YzM3ZWY1ZGFkMF81NDQvZnJhZzplYWE0Mzg0Zjg2MWU0NTc4ODk3OGM3MThkZDY2NzhjOS90YWJsZTplMmYwNzBlOGU1ODU0NDVkYTljZTg5YTA0OWM0NjE1ZS90YWJsZXJhbmdlOmUyZjA3MGU4ZTU4NTQ0NWRhOWNlODlhMDQ5YzQ2MTVlXzMxLTEwLTEtMS04NTc5MQ_c978ef76-b0c7-4f40-879a-7a6517d44a38</x:v>
      </x:c>
      <x:c r="O3592" s="2" t="str"/>
      <x:c r="P3592" s="2" t="str">
        <x:v>Exact XBRL anchor</x:v>
      </x:c>
      <x:c r="Q3592" s="2" t="str">
        <x:v>Interest Income (Expense), Net</x:v>
      </x:c>
      <x:c r="R3592" s="2" t="str">
        <x:v>highlighted/PNC_0000713676-22-000019_pnc-20211231.htm</x:v>
      </x:c>
      <x:c r="S3592" s="2" t="str"/>
      <x:c r="T3592" s="2" t="str"/>
    </x:row>
    <x:row r="3593" ht="24" customHeight="1">
      <x:c r="C3593" s="2" t="str">
        <x:v>Historical Inputs!F3593</x:v>
      </x:c>
      <x:c r="D3593" s="2" t="str">
        <x:v>PNC</x:v>
      </x:c>
      <x:c r="E3593" s="2" t="str">
        <x:v>FY2019</x:v>
      </x:c>
      <x:c r="F3593" s="2" t="str">
        <x:v>noninterest_income</x:v>
      </x:c>
      <x:c r="G3593" s="2" t="n">
        <x:v>6874</x:v>
      </x:c>
      <x:c r="H3593" s="2" t="str">
        <x:v>USD</x:v>
      </x:c>
      <x:c r="I3593" s="2" t="str">
        <x:v>2019-12-31</x:v>
      </x:c>
      <x:c r="J3593" s="2" t="str">
        <x:v>2022-02-25</x:v>
      </x:c>
      <x:c r="K3593" s="2" t="str">
        <x:v>0000713676-22-000019</x:v>
      </x:c>
      <x:c r="L3593" s="2" t="str">
        <x:v>data/raw/filings/PNC_0000713676-22-000019_pnc-20211231.htm</x:v>
      </x:c>
      <x:c r="M3593" s="2" t="str">
        <x:v>https://www.sec.gov/Archives/edgar/data/713676/000071367622000019/pnc-20211231.htm</x:v>
      </x:c>
      <x:c r="N3593" s="2" t="str">
        <x:v>id3VybDovL2RvY3MudjEvZG9jOmFhNmQ3YWEyZjg3MDQ1NGRhOWNlNjljMzdlZjVkYWQwL3NlYzphYTZkN2FhMmY4NzA0NTRkYTljZTY5YzM3ZWY1ZGFkMF81NDQvZnJhZzplYWE0Mzg0Zjg2MWU0NTc4ODk3OGM3MThkZDY2NzhjOS90YWJsZTplMmYwNzBlOGU1ODU0NDVkYTljZTg5YTA0OWM0NjE1ZS90YWJsZXJhbmdlOmUyZjA3MGU4ZTU4NTQ0NWRhOWNlODlhMDQ5YzQ2MTVlXzMyLTEwLTEtMS04NTc5MQ_e34536c6-5aaf-4979-b8d8-3be230b8b418</x:v>
      </x:c>
      <x:c r="O3593" s="2" t="str"/>
      <x:c r="P3593" s="2" t="str">
        <x:v>Exact XBRL anchor</x:v>
      </x:c>
      <x:c r="Q3593" s="2" t="str">
        <x:v>Noninterest Income</x:v>
      </x:c>
      <x:c r="R3593" s="2" t="str">
        <x:v>highlighted/PNC_0000713676-22-000019_pnc-20211231.htm</x:v>
      </x:c>
      <x:c r="S3593" s="2" t="str"/>
      <x:c r="T3593" s="2" t="str"/>
    </x:row>
    <x:row r="3594" ht="24" customHeight="1">
      <x:c r="C3594" s="2" t="str">
        <x:v>Historical Inputs!F3594</x:v>
      </x:c>
      <x:c r="D3594" s="2" t="str">
        <x:v>PNC</x:v>
      </x:c>
      <x:c r="E3594" s="2" t="str">
        <x:v>FY2019</x:v>
      </x:c>
      <x:c r="F3594" s="2" t="str">
        <x:v>revenue_reported</x:v>
      </x:c>
      <x:c r="G3594" s="2" t="n">
        <x:v>16839</x:v>
      </x:c>
      <x:c r="H3594" s="2" t="str">
        <x:v>USD</x:v>
      </x:c>
      <x:c r="I3594" s="2" t="str">
        <x:v>2019-12-31</x:v>
      </x:c>
      <x:c r="J3594" s="2" t="str">
        <x:v>2022-02-25</x:v>
      </x:c>
      <x:c r="K3594" s="2" t="str">
        <x:v>0000713676-22-000019</x:v>
      </x:c>
      <x:c r="L3594" s="2" t="str">
        <x:v>data/raw/filings/PNC_0000713676-22-000019_pnc-20211231.htm</x:v>
      </x:c>
      <x:c r="M3594" s="2" t="str">
        <x:v>https://www.sec.gov/Archives/edgar/data/713676/000071367622000019/pnc-20211231.htm</x:v>
      </x:c>
      <x:c r="N3594" s="2" t="str">
        <x:v>id3VybDovL2RvY3MudjEvZG9jOmFhNmQ3YWEyZjg3MDQ1NGRhOWNlNjljMzdlZjVkYWQwL3NlYzphYTZkN2FhMmY4NzA0NTRkYTljZTY5YzM3ZWY1ZGFkMF8yMDgvZnJhZzpiZmJjMmZmNjg0ZTY0YmQ4YTM5MDkwMGE1MDM2NWEzYi90YWJsZTpmNjdhOWU2Y2RhYTA0ZTY4ODQzMzNkNDRkOGZiOWEwNy90YWJsZXJhbmdlOmY2N2E5ZTZjZGFhMDRlNjg4NDMzM2Q0NGQ4ZmI5YTA3XzIwLTUtMS0xLTg1Nzkx_2869dd97-e4d1-4228-87a6-244332dcd562</x:v>
      </x:c>
      <x:c r="O3594" s="2" t="str"/>
      <x:c r="P3594" s="2" t="str">
        <x:v>Exact XBRL anchor</x:v>
      </x:c>
      <x:c r="Q3594" s="2" t="str">
        <x:v>Revenues</x:v>
      </x:c>
      <x:c r="R3594" s="2" t="str">
        <x:v>highlighted/PNC_0000713676-22-000019_pnc-20211231.htm</x:v>
      </x:c>
      <x:c r="S3594" s="2" t="str"/>
      <x:c r="T3594" s="2" t="str"/>
    </x:row>
    <x:row r="3595" ht="24" customHeight="1">
      <x:c r="C3595" s="2" t="str">
        <x:v>Historical Inputs!F3595</x:v>
      </x:c>
      <x:c r="D3595" s="2" t="str">
        <x:v>PNC</x:v>
      </x:c>
      <x:c r="E3595" s="2" t="str">
        <x:v>FY2019</x:v>
      </x:c>
      <x:c r="F3595" s="2" t="str">
        <x:v>opex</x:v>
      </x:c>
      <x:c r="G3595" s="2" t="n">
        <x:v>10574</x:v>
      </x:c>
      <x:c r="H3595" s="2" t="str">
        <x:v>USD</x:v>
      </x:c>
      <x:c r="I3595" s="2" t="str">
        <x:v>2019-12-31</x:v>
      </x:c>
      <x:c r="J3595" s="2" t="str">
        <x:v>2022-02-25</x:v>
      </x:c>
      <x:c r="K3595" s="2" t="str">
        <x:v>0000713676-22-000019</x:v>
      </x:c>
      <x:c r="L3595" s="2" t="str">
        <x:v>data/raw/filings/PNC_0000713676-22-000019_pnc-20211231.htm</x:v>
      </x:c>
      <x:c r="M3595" s="2" t="str">
        <x:v>https://www.sec.gov/Archives/edgar/data/713676/000071367622000019/pnc-20211231.htm</x:v>
      </x:c>
      <x:c r="N3595" s="2" t="str">
        <x:v>id3VybDovL2RvY3MudjEvZG9jOmFhNmQ3YWEyZjg3MDQ1NGRhOWNlNjljMzdlZjVkYWQwL3NlYzphYTZkN2FhMmY4NzA0NTRkYTljZTY5YzM3ZWY1ZGFkMF8yMDgvZnJhZzpiZmJjMmZmNjg0ZTY0YmQ4YTM5MDkwMGE1MDM2NWEzYi90YWJsZTpmNjdhOWU2Y2RhYTA0ZTY4ODQzMzNkNDRkOGZiOWEwNy90YWJsZXJhbmdlOmY2N2E5ZTZjZGFhMDRlNjg4NDMzM2Q0NGQ4ZmI5YTA3XzI4LTUtMS0xLTg1Nzkx_04e2c21a-1933-4940-b019-3d58fcde2584</x:v>
      </x:c>
      <x:c r="O3595" s="2" t="str"/>
      <x:c r="P3595" s="2" t="str">
        <x:v>Exact XBRL anchor</x:v>
      </x:c>
      <x:c r="Q3595" s="2" t="str">
        <x:v>Noninterest Expense</x:v>
      </x:c>
      <x:c r="R3595" s="2" t="str">
        <x:v>highlighted/PNC_0000713676-22-000019_pnc-20211231.htm</x:v>
      </x:c>
      <x:c r="S3595" s="2" t="str"/>
      <x:c r="T3595" s="2" t="str"/>
    </x:row>
    <x:row r="3596" ht="24" customHeight="1">
      <x:c r="C3596" s="2" t="str">
        <x:v>Historical Inputs!F3596</x:v>
      </x:c>
      <x:c r="D3596" s="2" t="str">
        <x:v>PNC</x:v>
      </x:c>
      <x:c r="E3596" s="2" t="str">
        <x:v>FY2019</x:v>
      </x:c>
      <x:c r="F3596" s="2" t="str">
        <x:v>provision</x:v>
      </x:c>
      <x:c r="G3596" s="2" t="n">
        <x:v>773</x:v>
      </x:c>
      <x:c r="H3596" s="2" t="str">
        <x:v>USD</x:v>
      </x:c>
      <x:c r="I3596" s="2" t="str">
        <x:v>2019-12-31</x:v>
      </x:c>
      <x:c r="J3596" s="2" t="str">
        <x:v>2020-08-04</x:v>
      </x:c>
      <x:c r="K3596" s="2" t="str">
        <x:v>0000713676-20-000117</x:v>
      </x:c>
      <x:c r="L3596" s="2" t="str">
        <x:v>data/raw/sec/PNC_companyfacts.json</x:v>
      </x:c>
      <x:c r="M3596" s="2" t="str">
        <x:v>https://data.sec.gov/api/xbrl/companyfacts/CIK0000713676.json</x:v>
      </x:c>
      <x:c r="N3596" s="2" t="str"/>
      <x:c r="O3596" s="2" t="str"/>
      <x:c r="P3596" s="2" t="str">
        <x:v>Structured fact retained</x:v>
      </x:c>
      <x:c r="Q3596" s="2" t="str">
        <x:v>Provision for Loan, Lease, and Other Losses</x:v>
      </x:c>
      <x:c r="R3596" s="2" t="str"/>
      <x:c r="S3596" s="2" t="str"/>
      <x:c r="T3596" s="2" t="str"/>
    </x:row>
    <x:row r="3597" ht="24" customHeight="1">
      <x:c r="C3597" s="2" t="str">
        <x:v>Historical Inputs!F3597</x:v>
      </x:c>
      <x:c r="D3597" s="2" t="str">
        <x:v>PNC</x:v>
      </x:c>
      <x:c r="E3597" s="2" t="str">
        <x:v>FY2019</x:v>
      </x:c>
      <x:c r="F3597" s="2" t="str">
        <x:v>pretax</x:v>
      </x:c>
      <x:c r="G3597" s="2" t="n">
        <x:v>5492</x:v>
      </x:c>
      <x:c r="H3597" s="2" t="str">
        <x:v>USD</x:v>
      </x:c>
      <x:c r="I3597" s="2" t="str">
        <x:v>2019-12-31</x:v>
      </x:c>
      <x:c r="J3597" s="2" t="str">
        <x:v>2022-02-25</x:v>
      </x:c>
      <x:c r="K3597" s="2" t="str">
        <x:v>0000713676-22-000019</x:v>
      </x:c>
      <x:c r="L3597" s="2" t="str">
        <x:v>data/raw/filings/PNC_0000713676-22-000019_pnc-20211231.htm</x:v>
      </x:c>
      <x:c r="M3597" s="2" t="str">
        <x:v>https://www.sec.gov/Archives/edgar/data/713676/000071367622000019/pnc-20211231.htm</x:v>
      </x:c>
      <x:c r="N3597" s="2" t="str">
        <x:v>id3VybDovL2RvY3MudjEvZG9jOmFhNmQ3YWEyZjg3MDQ1NGRhOWNlNjljMzdlZjVkYWQwL3NlYzphYTZkN2FhMmY4NzA0NTRkYTljZTY5YzM3ZWY1ZGFkMF81NDQvZnJhZzplYWE0Mzg0Zjg2MWU0NTc4ODk3OGM3MThkZDY2NzhjOS90YWJsZTplMmYwNzBlOGU1ODU0NDVkYTljZTg5YTA0OWM0NjE1ZS90YWJsZXJhbmdlOmUyZjA3MGU4ZTU4NTQ0NWRhOWNlODlhMDQ5YzQ2MTVlXzM3LTEwLTEtMS04NTc5MQ_f8e3e019-91ec-45c2-b6c1-e7dafac85408</x:v>
      </x:c>
      <x:c r="O3597" s="2" t="str"/>
      <x:c r="P3597" s="2" t="str">
        <x:v>Exact XBRL anchor</x:v>
      </x:c>
      <x:c r="Q3597" s="2" t="str">
        <x:v>Income (Loss) from Continuing Operations before Income Taxes, Noncontrolling Interest</x:v>
      </x:c>
      <x:c r="R3597" s="2" t="str">
        <x:v>highlighted/PNC_0000713676-22-000019_pnc-20211231.htm</x:v>
      </x:c>
      <x:c r="S3597" s="2" t="str"/>
      <x:c r="T3597" s="2" t="str"/>
    </x:row>
    <x:row r="3598" ht="24" customHeight="1">
      <x:c r="C3598" s="2" t="str">
        <x:v>Historical Inputs!F3598</x:v>
      </x:c>
      <x:c r="D3598" s="2" t="str">
        <x:v>PNC</x:v>
      </x:c>
      <x:c r="E3598" s="2" t="str">
        <x:v>FY2019</x:v>
      </x:c>
      <x:c r="F3598" s="2" t="str">
        <x:v>tax</x:v>
      </x:c>
      <x:c r="G3598" s="2" t="n">
        <x:v>901</x:v>
      </x:c>
      <x:c r="H3598" s="2" t="str">
        <x:v>USD</x:v>
      </x:c>
      <x:c r="I3598" s="2" t="str">
        <x:v>2019-12-31</x:v>
      </x:c>
      <x:c r="J3598" s="2" t="str">
        <x:v>2022-02-25</x:v>
      </x:c>
      <x:c r="K3598" s="2" t="str">
        <x:v>0000713676-22-000019</x:v>
      </x:c>
      <x:c r="L3598" s="2" t="str">
        <x:v>data/raw/filings/PNC_0000713676-22-000019_pnc-20211231.htm</x:v>
      </x:c>
      <x:c r="M3598" s="2" t="str">
        <x:v>https://www.sec.gov/Archives/edgar/data/713676/000071367622000019/pnc-20211231.htm</x:v>
      </x:c>
      <x:c r="N3598" s="2" t="str">
        <x:v>id3VybDovL2RvY3MudjEvZG9jOmFhNmQ3YWEyZjg3MDQ1NGRhOWNlNjljMzdlZjVkYWQwL3NlYzphYTZkN2FhMmY4NzA0NTRkYTljZTY5YzM3ZWY1ZGFkMF81NDQvZnJhZzplYWE0Mzg0Zjg2MWU0NTc4ODk3OGM3MThkZDY2NzhjOS90YWJsZTplMmYwNzBlOGU1ODU0NDVkYTljZTg5YTA0OWM0NjE1ZS90YWJsZXJhbmdlOmUyZjA3MGU4ZTU4NTQ0NWRhOWNlODlhMDQ5YzQ2MTVlXzM4LTEwLTEtMS04NTc5MQ_a7d2a771-be6f-4bea-987c-2bfedf36902e</x:v>
      </x:c>
      <x:c r="O3598" s="2" t="str"/>
      <x:c r="P3598" s="2" t="str">
        <x:v>Exact XBRL anchor</x:v>
      </x:c>
      <x:c r="Q3598" s="2" t="str">
        <x:v>Income Tax Expense (Benefit)</x:v>
      </x:c>
      <x:c r="R3598" s="2" t="str">
        <x:v>highlighted/PNC_0000713676-22-000019_pnc-20211231.htm</x:v>
      </x:c>
      <x:c r="S3598" s="2" t="str"/>
      <x:c r="T3598" s="2" t="str"/>
    </x:row>
    <x:row r="3599" ht="24" customHeight="1">
      <x:c r="C3599" s="2" t="str">
        <x:v>Historical Inputs!F3599</x:v>
      </x:c>
      <x:c r="D3599" s="2" t="str">
        <x:v>PNC</x:v>
      </x:c>
      <x:c r="E3599" s="2" t="str">
        <x:v>FY2019</x:v>
      </x:c>
      <x:c r="F3599" s="2" t="str">
        <x:v>net_income</x:v>
      </x:c>
      <x:c r="G3599" s="2" t="str">
        <x:v>n.a.</x:v>
      </x:c>
      <x:c r="H3599" s="2" t="str">
        <x:v>USDm</x:v>
      </x:c>
      <x:c r="I3599" s="2" t="str">
        <x:v>2019-12-31</x:v>
      </x:c>
      <x:c r="J3599" s="2" t="str"/>
      <x:c r="K3599" s="2" t="str"/>
      <x:c r="L3599" s="2" t="str"/>
      <x:c r="M3599" s="2" t="str"/>
      <x:c r="N3599" s="2" t="str"/>
      <x:c r="O3599" s="2" t="str"/>
      <x:c r="P3599" s="2" t="str">
        <x:v>Not reported / unavailable</x:v>
      </x:c>
      <x:c r="Q3599" s="2" t="str">
        <x:v>Net income attributable to parent</x:v>
      </x:c>
      <x:c r="R3599" s="2" t="str"/>
      <x:c r="S3599" s="2" t="str"/>
      <x:c r="T3599" s="2" t="str"/>
    </x:row>
    <x:row r="3600" ht="24" customHeight="1">
      <x:c r="C3600" s="2" t="str">
        <x:v>Historical Inputs!F3600</x:v>
      </x:c>
      <x:c r="D3600" s="2" t="str">
        <x:v>PNC</x:v>
      </x:c>
      <x:c r="E3600" s="2" t="str">
        <x:v>FY2019</x:v>
      </x:c>
      <x:c r="F3600" s="2" t="str">
        <x:v>common_income</x:v>
      </x:c>
      <x:c r="G3600" s="2" t="n">
        <x:v>4284</x:v>
      </x:c>
      <x:c r="H3600" s="2" t="str">
        <x:v>USD</x:v>
      </x:c>
      <x:c r="I3600" s="2" t="str">
        <x:v>2019-12-31</x:v>
      </x:c>
      <x:c r="J3600" s="2" t="str">
        <x:v>2022-02-25</x:v>
      </x:c>
      <x:c r="K3600" s="2" t="str">
        <x:v>0000713676-22-000019</x:v>
      </x:c>
      <x:c r="L3600" s="2" t="str">
        <x:v>data/raw/filings/PNC_0000713676-22-000019_pnc-20211231.htm</x:v>
      </x:c>
      <x:c r="M3600" s="2" t="str">
        <x:v>https://www.sec.gov/Archives/edgar/data/713676/000071367622000019/pnc-20211231.htm</x:v>
      </x:c>
      <x:c r="N3600" s="2" t="str">
        <x:v>id3VybDovL2RvY3MudjEvZG9jOmFhNmQ3YWEyZjg3MDQ1NGRhOWNlNjljMzdlZjVkYWQwL3NlYzphYTZkN2FhMmY4NzA0NTRkYTljZTY5YzM3ZWY1ZGFkMF80MTIvZnJhZzoyYTA1NWFjMzUxMWI0Y2E1YWU4MTRjNDk4NzU4YTU1NC90YWJsZTpmZGE0ZmI4NGMzOWE0M2FlYWEyNGM5NGQwNmUxNDlhOC90YWJsZXJhbmdlOmZkYTRmYjg0YzM5YTQzYWVhYTI0Yzk0ZDA2ZTE0OWE4XzktNi0xLTEtODU3OTE_8f20d0bc-b1b5-424c-9ac6-259c86277987</x:v>
      </x:c>
      <x:c r="O3600" s="2" t="str"/>
      <x:c r="P3600" s="2" t="str">
        <x:v>Exact XBRL anchor</x:v>
      </x:c>
      <x:c r="Q3600" s="2" t="str">
        <x:v>Net Income (Loss) Available to Common Stockholders, Basic</x:v>
      </x:c>
      <x:c r="R3600" s="2" t="str">
        <x:v>highlighted/PNC_0000713676-22-000019_pnc-20211231.htm</x:v>
      </x:c>
      <x:c r="S3600" s="2" t="str"/>
      <x:c r="T3600" s="2" t="str"/>
    </x:row>
    <x:row r="3601" ht="24" customHeight="1">
      <x:c r="C3601" s="2" t="str">
        <x:v>Historical Inputs!F3601</x:v>
      </x:c>
      <x:c r="D3601" s="2" t="str">
        <x:v>PNC</x:v>
      </x:c>
      <x:c r="E3601" s="2" t="str">
        <x:v>FY2019</x:v>
      </x:c>
      <x:c r="F3601" s="2" t="str">
        <x:v>preferred_div</x:v>
      </x:c>
      <x:c r="G3601" s="2" t="n">
        <x:v>4</x:v>
      </x:c>
      <x:c r="H3601" s="2" t="str">
        <x:v>USD</x:v>
      </x:c>
      <x:c r="I3601" s="2" t="str">
        <x:v>2019-12-31</x:v>
      </x:c>
      <x:c r="J3601" s="2" t="str">
        <x:v>2022-02-25</x:v>
      </x:c>
      <x:c r="K3601" s="2" t="str">
        <x:v>0000713676-22-000019</x:v>
      </x:c>
      <x:c r="L3601" s="2" t="str">
        <x:v>data/raw/filings/PNC_0000713676-22-000019_pnc-20211231.htm</x:v>
      </x:c>
      <x:c r="M3601" s="2" t="str">
        <x:v>https://www.sec.gov/Archives/edgar/data/713676/000071367622000019/pnc-20211231.htm</x:v>
      </x:c>
      <x:c r="N3601" s="2" t="str">
        <x:v>id3VybDovL2RvY3MudjEvZG9jOmFhNmQ3YWEyZjg3MDQ1NGRhOWNlNjljMzdlZjVkYWQwL3NlYzphYTZkN2FhMmY4NzA0NTRkYTljZTY5YzM3ZWY1ZGFkMF80MTIvZnJhZzoyYTA1NWFjMzUxMWI0Y2E1YWU4MTRjNDk4NzU4YTU1NC90YWJsZTpmZGE0ZmI4NGMzOWE0M2FlYWEyNGM5NGQwNmUxNDlhOC90YWJsZXJhbmdlOmZkYTRmYjg0YzM5YTQzYWVhYTI0Yzk0ZDA2ZTE0OWE4XzYtNi0xLTEtODU3OTE_d8244eb4-f603-4abc-8ca0-2b4ab91d8dcc</x:v>
      </x:c>
      <x:c r="O3601" s="2" t="str"/>
      <x:c r="P3601" s="2" t="str">
        <x:v>Exact XBRL anchor</x:v>
      </x:c>
      <x:c r="Q3601" s="2" t="str">
        <x:v>Preferred Stock Dividends and Other Adjustments</x:v>
      </x:c>
      <x:c r="R3601" s="2" t="str">
        <x:v>highlighted/PNC_0000713676-22-000019_pnc-20211231.htm</x:v>
      </x:c>
      <x:c r="S3601" s="2" t="str"/>
      <x:c r="T3601" s="2" t="str"/>
    </x:row>
    <x:row r="3602" ht="24" customHeight="1">
      <x:c r="C3602" s="2" t="str">
        <x:v>Historical Inputs!F3602</x:v>
      </x:c>
      <x:c r="D3602" s="2" t="str">
        <x:v>PNC</x:v>
      </x:c>
      <x:c r="E3602" s="2" t="str">
        <x:v>FY2019</x:v>
      </x:c>
      <x:c r="F3602" s="2" t="str">
        <x:v>eps</x:v>
      </x:c>
      <x:c r="G3602" s="2" t="n">
        <x:v>11.39</x:v>
      </x:c>
      <x:c r="H3602" s="2" t="str">
        <x:v>USD/shares</x:v>
      </x:c>
      <x:c r="I3602" s="2" t="str">
        <x:v>2019-12-31</x:v>
      </x:c>
      <x:c r="J3602" s="2" t="str">
        <x:v>2022-02-25</x:v>
      </x:c>
      <x:c r="K3602" s="2" t="str">
        <x:v>0000713676-22-000019</x:v>
      </x:c>
      <x:c r="L3602" s="2" t="str">
        <x:v>data/raw/filings/PNC_0000713676-22-000019_pnc-20211231.htm</x:v>
      </x:c>
      <x:c r="M3602" s="2" t="str">
        <x:v>https://www.sec.gov/Archives/edgar/data/713676/000071367622000019/pnc-20211231.htm</x:v>
      </x:c>
      <x:c r="N3602" s="2" t="str">
        <x:v>id3VybDovL2RvY3MudjEvZG9jOmFhNmQ3YWEyZjg3MDQ1NGRhOWNlNjljMzdlZjVkYWQwL3NlYzphYTZkN2FhMmY4NzA0NTRkYTljZTY5YzM3ZWY1ZGFkMF80MTIvZnJhZzoyYTA1NWFjMzUxMWI0Y2E1YWU4MTRjNDk4NzU4YTU1NC90YWJsZTpmZGE0ZmI4NGMzOWE0M2FlYWEyNGM5NGQwNmUxNDlhOC90YWJsZXJhbmdlOmZkYTRmYjg0YzM5YTQzYWVhYTI0Yzk0ZDA2ZTE0OWE4XzI3LTYtMS0xLTg1Nzkx_94cf4713-b4cd-43a4-bb17-a96fc6f38447</x:v>
      </x:c>
      <x:c r="O3602" s="2" t="str"/>
      <x:c r="P3602" s="2" t="str">
        <x:v>Exact XBRL anchor</x:v>
      </x:c>
      <x:c r="Q3602" s="2" t="str">
        <x:v>Earnings Per Share, Diluted</x:v>
      </x:c>
      <x:c r="R3602" s="2" t="str">
        <x:v>highlighted/PNC_0000713676-22-000019_pnc-20211231.htm</x:v>
      </x:c>
      <x:c r="S3602" s="2" t="str"/>
      <x:c r="T3602" s="2" t="str"/>
    </x:row>
    <x:row r="3603" ht="24" customHeight="1">
      <x:c r="C3603" s="2" t="str">
        <x:v>Historical Inputs!F3603</x:v>
      </x:c>
      <x:c r="D3603" s="2" t="str">
        <x:v>PNC</x:v>
      </x:c>
      <x:c r="E3603" s="2" t="str">
        <x:v>FY2019</x:v>
      </x:c>
      <x:c r="F3603" s="2" t="str">
        <x:v>shares_diluted</x:v>
      </x:c>
      <x:c r="G3603" s="2" t="n">
        <x:v>448</x:v>
      </x:c>
      <x:c r="H3603" s="2" t="str">
        <x:v>shares</x:v>
      </x:c>
      <x:c r="I3603" s="2" t="str">
        <x:v>2019-12-31</x:v>
      </x:c>
      <x:c r="J3603" s="2" t="str">
        <x:v>2022-02-25</x:v>
      </x:c>
      <x:c r="K3603" s="2" t="str">
        <x:v>0000713676-22-000019</x:v>
      </x:c>
      <x:c r="L3603" s="2" t="str">
        <x:v>data/raw/filings/PNC_0000713676-22-000019_pnc-20211231.htm</x:v>
      </x:c>
      <x:c r="M3603" s="2" t="str">
        <x:v>https://www.sec.gov/Archives/edgar/data/713676/000071367622000019/pnc-20211231.htm</x:v>
      </x:c>
      <x:c r="N3603" s="2" t="str">
        <x:v>id3VybDovL2RvY3MudjEvZG9jOmFhNmQ3YWEyZjg3MDQ1NGRhOWNlNjljMzdlZjVkYWQwL3NlYzphYTZkN2FhMmY4NzA0NTRkYTljZTY5YzM3ZWY1ZGFkMF80MTIvZnJhZzoyYTA1NWFjMzUxMWI0Y2E1YWU4MTRjNDk4NzU4YTU1NC90YWJsZTpmZGE0ZmI4NGMzOWE0M2FlYWEyNGM5NGQwNmUxNDlhOC90YWJsZXJhbmdlOmZkYTRmYjg0YzM5YTQzYWVhYTI0Yzk0ZDA2ZTE0OWE4XzI0LTYtMS0xLTg1Nzkx_07b3d9de-3864-4463-88d4-73839093212a</x:v>
      </x:c>
      <x:c r="O3603" s="2" t="str"/>
      <x:c r="P3603" s="2" t="str">
        <x:v>Exact XBRL anchor</x:v>
      </x:c>
      <x:c r="Q3603" s="2" t="str">
        <x:v>Weighted Average Number of Shares Outstanding, Diluted</x:v>
      </x:c>
      <x:c r="R3603" s="2" t="str">
        <x:v>highlighted/PNC_0000713676-22-000019_pnc-20211231.htm</x:v>
      </x:c>
      <x:c r="S3603" s="2" t="str"/>
      <x:c r="T3603" s="2" t="str"/>
    </x:row>
    <x:row r="3604" ht="24" customHeight="1">
      <x:c r="C3604" s="2" t="str">
        <x:v>Historical Inputs!F3604</x:v>
      </x:c>
      <x:c r="D3604" s="2" t="str">
        <x:v>PNC</x:v>
      </x:c>
      <x:c r="E3604" s="2" t="str">
        <x:v>FY2019</x:v>
      </x:c>
      <x:c r="F3604" s="2" t="str">
        <x:v>dps</x:v>
      </x:c>
      <x:c r="G3604" s="2" t="str">
        <x:v>n.a.</x:v>
      </x:c>
      <x:c r="H3604" s="2" t="str">
        <x:v>USD/share</x:v>
      </x:c>
      <x:c r="I3604" s="2" t="str">
        <x:v>2019-12-31</x:v>
      </x:c>
      <x:c r="J3604" s="2" t="str"/>
      <x:c r="K3604" s="2" t="str"/>
      <x:c r="L3604" s="2" t="str"/>
      <x:c r="M3604" s="2" t="str"/>
      <x:c r="N3604" s="2" t="str"/>
      <x:c r="O3604" s="2" t="str"/>
      <x:c r="P3604" s="2" t="str">
        <x:v>Not reported / unavailable</x:v>
      </x:c>
      <x:c r="Q3604" s="2" t="str">
        <x:v>Dividends per common share</x:v>
      </x:c>
      <x:c r="R3604" s="2" t="str"/>
      <x:c r="S3604" s="2" t="str"/>
      <x:c r="T3604" s="2" t="str"/>
    </x:row>
    <x:row r="3605" ht="24" customHeight="1">
      <x:c r="C3605" s="2" t="str">
        <x:v>Historical Inputs!F3605</x:v>
      </x:c>
      <x:c r="D3605" s="2" t="str">
        <x:v>PNC</x:v>
      </x:c>
      <x:c r="E3605" s="2" t="str">
        <x:v>FY2019</x:v>
      </x:c>
      <x:c r="F3605" s="2" t="str">
        <x:v>dividends</x:v>
      </x:c>
      <x:c r="G3605" s="2" t="n">
        <x:v>1895</x:v>
      </x:c>
      <x:c r="H3605" s="2" t="str">
        <x:v>USD</x:v>
      </x:c>
      <x:c r="I3605" s="2" t="str">
        <x:v>2019-12-31</x:v>
      </x:c>
      <x:c r="J3605" s="2" t="str">
        <x:v>2022-02-25</x:v>
      </x:c>
      <x:c r="K3605" s="2" t="str">
        <x:v>0000713676-22-000019</x:v>
      </x:c>
      <x:c r="L3605" s="2" t="str">
        <x:v>data/raw/filings/PNC_0000713676-22-000019_pnc-20211231.htm</x:v>
      </x:c>
      <x:c r="M3605" s="2" t="str">
        <x:v>https://www.sec.gov/Archives/edgar/data/713676/000071367622000019/pnc-20211231.htm</x:v>
      </x:c>
      <x:c r="N3605" s="2" t="str">
        <x:v>id3VybDovL2RvY3MudjEvZG9jOmFhNmQ3YWEyZjg3MDQ1NGRhOWNlNjljMzdlZjVkYWQwL3NlYzphYTZkN2FhMmY4NzA0NTRkYTljZTY5YzM3ZWY1ZGFkMF8yMjAvZnJhZzo2YjEwZmVhYmZjMzY0YWQ3YjNlNDRkM2EyNTgxNzQzZC90YWJsZTo0Zjc3NWMzNjNiNTc0NjM2OWJkNDNhYjllNTc5MTYwNy90YWJsZXJhbmdlOjRmNzc1YzM2M2I1NzQ2MzY5YmQ0M2FiOWU1NzkxNjA3XzI1LTYtMS0xLTg1Nzkx_60fe5b1f-a4d7-4197-9972-bb7058170489</x:v>
      </x:c>
      <x:c r="O3605" s="2" t="str"/>
      <x:c r="P3605" s="2" t="str">
        <x:v>Exact XBRL anchor</x:v>
      </x:c>
      <x:c r="Q3605" s="2" t="str">
        <x:v>Payments of Ordinary Dividends, Common Stock</x:v>
      </x:c>
      <x:c r="R3605" s="2" t="str">
        <x:v>highlighted/PNC_0000713676-22-000019_pnc-20211231.htm</x:v>
      </x:c>
      <x:c r="S3605" s="2" t="str"/>
      <x:c r="T3605" s="2" t="str"/>
    </x:row>
    <x:row r="3606" ht="24" customHeight="1">
      <x:c r="C3606" s="2" t="str">
        <x:v>Historical Inputs!F3606</x:v>
      </x:c>
      <x:c r="D3606" s="2" t="str">
        <x:v>PNC</x:v>
      </x:c>
      <x:c r="E3606" s="2" t="str">
        <x:v>FY2019</x:v>
      </x:c>
      <x:c r="F3606" s="2" t="str">
        <x:v>buybacks</x:v>
      </x:c>
      <x:c r="G3606" s="2" t="n">
        <x:v>3578</x:v>
      </x:c>
      <x:c r="H3606" s="2" t="str">
        <x:v>USD</x:v>
      </x:c>
      <x:c r="I3606" s="2" t="str">
        <x:v>2019-12-31</x:v>
      </x:c>
      <x:c r="J3606" s="2" t="str">
        <x:v>2022-02-25</x:v>
      </x:c>
      <x:c r="K3606" s="2" t="str">
        <x:v>0000713676-22-000019</x:v>
      </x:c>
      <x:c r="L3606" s="2" t="str">
        <x:v>data/raw/filings/PNC_0000713676-22-000019_pnc-20211231.htm</x:v>
      </x:c>
      <x:c r="M3606" s="2" t="str">
        <x:v>https://www.sec.gov/Archives/edgar/data/713676/000071367622000019/pnc-20211231.htm</x:v>
      </x:c>
      <x:c r="N3606" s="2" t="str">
        <x:v>id3VybDovL2RvY3MudjEvZG9jOmFhNmQ3YWEyZjg3MDQ1NGRhOWNlNjljMzdlZjVkYWQwL3NlYzphYTZkN2FhMmY4NzA0NTRkYTljZTY5YzM3ZWY1ZGFkMF8yMjAvZnJhZzo2YjEwZmVhYmZjMzY0YWQ3YjNlNDRkM2EyNTgxNzQzZC90YWJsZTo0Zjc3NWMzNjNiNTc0NjM2OWJkNDNhYjllNTc5MTYwNy90YWJsZXJhbmdlOjRmNzc1YzM2M2I1NzQ2MzY5YmQ0M2FiOWU1NzkxNjA3XzIzLTYtMS0xLTg1Nzkx_2712f994-5d29-491d-8c49-fad201fc9ff4</x:v>
      </x:c>
      <x:c r="O3606" s="2" t="str"/>
      <x:c r="P3606" s="2" t="str">
        <x:v>Exact XBRL anchor</x:v>
      </x:c>
      <x:c r="Q3606" s="2" t="str">
        <x:v>Payments for Repurchase of Common Stock</x:v>
      </x:c>
      <x:c r="R3606" s="2" t="str">
        <x:v>highlighted/PNC_0000713676-22-000019_pnc-20211231.htm</x:v>
      </x:c>
      <x:c r="S3606" s="2" t="str"/>
      <x:c r="T3606" s="2" t="str"/>
    </x:row>
    <x:row r="3607" ht="24" customHeight="1">
      <x:c r="C3607" s="2" t="str">
        <x:v>Historical Inputs!F3607</x:v>
      </x:c>
      <x:c r="D3607" s="2" t="str">
        <x:v>PNC</x:v>
      </x:c>
      <x:c r="E3607" s="2" t="str">
        <x:v>FY2019</x:v>
      </x:c>
      <x:c r="F3607" s="2" t="str">
        <x:v>chargeoffs</x:v>
      </x:c>
      <x:c r="G3607" s="2" t="str">
        <x:v>n.a.</x:v>
      </x:c>
      <x:c r="H3607" s="2" t="str">
        <x:v>USDm</x:v>
      </x:c>
      <x:c r="I3607" s="2" t="str">
        <x:v>2019-12-31</x:v>
      </x:c>
      <x:c r="J3607" s="2" t="str"/>
      <x:c r="K3607" s="2" t="str"/>
      <x:c r="L3607" s="2" t="str"/>
      <x:c r="M3607" s="2" t="str"/>
      <x:c r="N3607" s="2" t="str"/>
      <x:c r="O3607" s="2" t="str"/>
      <x:c r="P3607" s="2" t="str">
        <x:v>Not reported / unavailable</x:v>
      </x:c>
      <x:c r="Q3607" s="2" t="str">
        <x:v>Gross loan charge-offs</x:v>
      </x:c>
      <x:c r="R3607" s="2" t="str"/>
      <x:c r="S3607" s="2" t="str"/>
      <x:c r="T3607" s="2" t="str"/>
    </x:row>
    <x:row r="3608" ht="24" customHeight="1">
      <x:c r="C3608" s="2" t="str">
        <x:v>Historical Inputs!F3608</x:v>
      </x:c>
      <x:c r="D3608" s="2" t="str">
        <x:v>PNC</x:v>
      </x:c>
      <x:c r="E3608" s="2" t="str">
        <x:v>FY2019</x:v>
      </x:c>
      <x:c r="F3608" s="2" t="str">
        <x:v>recoveries</x:v>
      </x:c>
      <x:c r="G3608" s="2" t="str">
        <x:v>n.a.</x:v>
      </x:c>
      <x:c r="H3608" s="2" t="str">
        <x:v>USDm</x:v>
      </x:c>
      <x:c r="I3608" s="2" t="str">
        <x:v>2019-12-31</x:v>
      </x:c>
      <x:c r="J3608" s="2" t="str"/>
      <x:c r="K3608" s="2" t="str"/>
      <x:c r="L3608" s="2" t="str"/>
      <x:c r="M3608" s="2" t="str"/>
      <x:c r="N3608" s="2" t="str"/>
      <x:c r="O3608" s="2" t="str"/>
      <x:c r="P3608" s="2" t="str">
        <x:v>Not reported / unavailable</x:v>
      </x:c>
      <x:c r="Q3608" s="2" t="str">
        <x:v>Loan recoveries</x:v>
      </x:c>
      <x:c r="R3608" s="2" t="str"/>
      <x:c r="S3608" s="2" t="str"/>
      <x:c r="T3608" s="2" t="str"/>
    </x:row>
    <x:row r="3609" ht="24" customHeight="1">
      <x:c r="C3609" s="2" t="str">
        <x:v>Historical Inputs!F3609</x:v>
      </x:c>
      <x:c r="D3609" s="2" t="str">
        <x:v>PNC</x:v>
      </x:c>
      <x:c r="E3609" s="2" t="str">
        <x:v>FY2019</x:v>
      </x:c>
      <x:c r="F3609" s="2" t="str">
        <x:v>rwa</x:v>
      </x:c>
      <x:c r="G3609" s="2" t="str">
        <x:v>n.a.</x:v>
      </x:c>
      <x:c r="H3609" s="2" t="str">
        <x:v>USDm</x:v>
      </x:c>
      <x:c r="I3609" s="2" t="str">
        <x:v>2019-12-31</x:v>
      </x:c>
      <x:c r="J3609" s="2" t="str"/>
      <x:c r="K3609" s="2" t="str"/>
      <x:c r="L3609" s="2" t="str"/>
      <x:c r="M3609" s="2" t="str"/>
      <x:c r="N3609" s="2" t="str"/>
      <x:c r="O3609" s="2" t="str"/>
      <x:c r="P3609" s="2" t="str">
        <x:v>Not reported / unavailable</x:v>
      </x:c>
      <x:c r="Q3609" s="2" t="str">
        <x:v>Risk-weighted assets</x:v>
      </x:c>
      <x:c r="R3609" s="2" t="str"/>
      <x:c r="S3609" s="2" t="str"/>
      <x:c r="T3609" s="2" t="str"/>
    </x:row>
    <x:row r="3610" ht="24" customHeight="1">
      <x:c r="C3610" s="2" t="str">
        <x:v>Historical Inputs!F3610</x:v>
      </x:c>
      <x:c r="D3610" s="2" t="str">
        <x:v>PNC</x:v>
      </x:c>
      <x:c r="E3610" s="2" t="str">
        <x:v>FY2019</x:v>
      </x:c>
      <x:c r="F3610" s="2" t="str">
        <x:v>cet1_reported</x:v>
      </x:c>
      <x:c r="G3610" s="2" t="str">
        <x:v>n.a.</x:v>
      </x:c>
      <x:c r="H3610" s="2" t="str">
        <x:v>%</x:v>
      </x:c>
      <x:c r="I3610" s="2" t="str">
        <x:v>2019-12-31</x:v>
      </x:c>
      <x:c r="J3610" s="2" t="str"/>
      <x:c r="K3610" s="2" t="str"/>
      <x:c r="L3610" s="2" t="str"/>
      <x:c r="M3610" s="2" t="str"/>
      <x:c r="N3610" s="2" t="str"/>
      <x:c r="O3610" s="2" t="str"/>
      <x:c r="P3610" s="2" t="str">
        <x:v>Not reported / unavailable</x:v>
      </x:c>
      <x:c r="Q3610" s="2" t="str">
        <x:v>Actual standardized CET1 ratio</x:v>
      </x:c>
      <x:c r="R3610" s="2" t="str"/>
      <x:c r="S3610" s="2" t="str"/>
      <x:c r="T3610" s="2" t="str"/>
    </x:row>
    <x:row r="3611" ht="24" customHeight="1">
      <x:c r="C3611" s="2" t="str">
        <x:v>Historical Inputs!F3611</x:v>
      </x:c>
      <x:c r="D3611" s="2" t="str">
        <x:v>PNC</x:v>
      </x:c>
      <x:c r="E3611" s="2" t="str">
        <x:v>FY2019</x:v>
      </x:c>
      <x:c r="F3611" s="2" t="str">
        <x:v>nim_reported</x:v>
      </x:c>
      <x:c r="G3611" s="2" t="str">
        <x:v>n.a.</x:v>
      </x:c>
      <x:c r="H3611" s="2" t="str">
        <x:v>%</x:v>
      </x:c>
      <x:c r="I3611" s="2" t="str">
        <x:v>2019-12-31</x:v>
      </x:c>
      <x:c r="J3611" s="2" t="str"/>
      <x:c r="K3611" s="2" t="str"/>
      <x:c r="L3611" s="2" t="str"/>
      <x:c r="M3611" s="2" t="str"/>
      <x:c r="N3611" s="2" t="str"/>
      <x:c r="O3611" s="2" t="str"/>
      <x:c r="P3611" s="2" t="str">
        <x:v>Not reported / unavailable</x:v>
      </x:c>
      <x:c r="Q3611" s="2" t="str">
        <x:v>Issuer reported net interest margin</x:v>
      </x:c>
      <x:c r="R3611" s="2" t="str"/>
      <x:c r="S3611" s="2" t="str"/>
      <x:c r="T3611" s="2" t="str"/>
    </x:row>
    <x:row r="3612" ht="24" customHeight="1">
      <x:c r="C3612" s="2" t="str">
        <x:v>Historical Inputs!F3612</x:v>
      </x:c>
      <x:c r="D3612" s="2" t="str">
        <x:v>PNC</x:v>
      </x:c>
      <x:c r="E3612" s="2" t="str">
        <x:v>FY2019</x:v>
      </x:c>
      <x:c r="F3612" s="2" t="str">
        <x:v>bvps_reported</x:v>
      </x:c>
      <x:c r="G3612" s="2" t="n">
        <x:v>104.59</x:v>
      </x:c>
      <x:c r="H3612" s="2" t="str">
        <x:v>USD/shares</x:v>
      </x:c>
      <x:c r="I3612" s="2" t="str">
        <x:v>2019-12-31</x:v>
      </x:c>
      <x:c r="J3612" s="2" t="str">
        <x:v>2020-03-02</x:v>
      </x:c>
      <x:c r="K3612" s="2" t="str">
        <x:v>0000713676-20-000042</x:v>
      </x:c>
      <x:c r="L3612" s="2" t="str">
        <x:v>data/raw/filings/PNC_0000713676-20-000042_pnc201910-k.htm</x:v>
      </x:c>
      <x:c r="M3612" s="2" t="str">
        <x:v>https://www.sec.gov/Archives/edgar/data/713676/000071367620000042/pnc201910-k.htm</x:v>
      </x:c>
      <x:c r="N3612" s="2" t="str"/>
      <x:c r="O3612" s="2" t="str"/>
      <x:c r="P3612" s="2" t="str">
        <x:v>Exact selected original table text</x:v>
      </x:c>
      <x:c r="Q3612" s="2" t="str">
        <x:v>Reported common book value per share</x:v>
      </x:c>
      <x:c r="R3612" s="2" t="str">
        <x:v>highlighted/PNC_0000713676-20-000042_pnc201910-k.htm</x:v>
      </x:c>
      <x:c r="S3612" s="2" t="str"/>
      <x:c r="T3612" s="2" t="str"/>
    </x:row>
    <x:row r="3613" ht="24" customHeight="1">
      <x:c r="C3613" s="2" t="str">
        <x:v>Historical Inputs!F3613</x:v>
      </x:c>
      <x:c r="D3613" s="2" t="str">
        <x:v>PNC</x:v>
      </x:c>
      <x:c r="E3613" s="2" t="str">
        <x:v>FY2019</x:v>
      </x:c>
      <x:c r="F3613" s="2" t="str">
        <x:v>tbvps_reported</x:v>
      </x:c>
      <x:c r="G3613" s="2" t="n">
        <x:v>83.3</x:v>
      </x:c>
      <x:c r="H3613" s="2" t="str">
        <x:v>USD/shares</x:v>
      </x:c>
      <x:c r="I3613" s="2" t="str">
        <x:v>2019-12-31</x:v>
      </x:c>
      <x:c r="J3613" s="2" t="str">
        <x:v>2020-03-02</x:v>
      </x:c>
      <x:c r="K3613" s="2" t="str">
        <x:v>0000713676-20-000042</x:v>
      </x:c>
      <x:c r="L3613" s="2" t="str">
        <x:v>data/raw/filings/PNC_0000713676-20-000042_pnc201910-k.htm</x:v>
      </x:c>
      <x:c r="M3613" s="2" t="str">
        <x:v>https://www.sec.gov/Archives/edgar/data/713676/000071367620000042/pnc201910-k.htm</x:v>
      </x:c>
      <x:c r="N3613" s="2" t="str"/>
      <x:c r="O3613" s="2" t="str"/>
      <x:c r="P3613" s="2" t="str">
        <x:v>Exact selected original table text</x:v>
      </x:c>
      <x:c r="Q3613" s="2" t="str">
        <x:v>Reported tangible book value per share</x:v>
      </x:c>
      <x:c r="R3613" s="2" t="str">
        <x:v>highlighted/PNC_0000713676-20-000042_pnc201910-k.htm</x:v>
      </x:c>
      <x:c r="S3613" s="2" t="str"/>
      <x:c r="T3613" s="2" t="str"/>
    </x:row>
    <x:row r="3614" ht="24" customHeight="1">
      <x:c r="C3614" s="2" t="str">
        <x:v>Historical Inputs!F3614</x:v>
      </x:c>
      <x:c r="D3614" s="2" t="str">
        <x:v>PNC</x:v>
      </x:c>
      <x:c r="E3614" s="2" t="str">
        <x:v>FY2019</x:v>
      </x:c>
      <x:c r="F3614" s="2" t="str">
        <x:v>tce_reported</x:v>
      </x:c>
      <x:c r="G3614" s="2" t="str">
        <x:v>n.a.</x:v>
      </x:c>
      <x:c r="H3614" s="2" t="str">
        <x:v>USDm</x:v>
      </x:c>
      <x:c r="I3614" s="2" t="str">
        <x:v>2019-12-31</x:v>
      </x:c>
      <x:c r="J3614" s="2" t="str"/>
      <x:c r="K3614" s="2" t="str"/>
      <x:c r="L3614" s="2" t="str"/>
      <x:c r="M3614" s="2" t="str"/>
      <x:c r="N3614" s="2" t="str"/>
      <x:c r="O3614" s="2" t="str"/>
      <x:c r="P3614" s="2" t="str">
        <x:v>Not reported / unavailable</x:v>
      </x:c>
      <x:c r="Q3614" s="2" t="str">
        <x:v>Reported tangible common equity</x:v>
      </x:c>
      <x:c r="R3614" s="2" t="str"/>
      <x:c r="S3614" s="2" t="str"/>
      <x:c r="T3614" s="2" t="str"/>
    </x:row>
    <x:row r="3615" ht="24" customHeight="1">
      <x:c r="C3615" s="2" t="str">
        <x:v>Historical Inputs!F3615</x:v>
      </x:c>
      <x:c r="D3615" s="2" t="str">
        <x:v>PNC</x:v>
      </x:c>
      <x:c r="E3615" s="2" t="str">
        <x:v>FY2020</x:v>
      </x:c>
      <x:c r="F3615" s="2" t="str">
        <x:v>assets</x:v>
      </x:c>
      <x:c r="G3615" s="2" t="n">
        <x:v>466679</x:v>
      </x:c>
      <x:c r="H3615" s="2" t="str">
        <x:v>USD</x:v>
      </x:c>
      <x:c r="I3615" s="2" t="str">
        <x:v>2020-12-31</x:v>
      </x:c>
      <x:c r="J3615" s="2" t="str">
        <x:v>2022-02-25</x:v>
      </x:c>
      <x:c r="K3615" s="2" t="str">
        <x:v>0000713676-22-000019</x:v>
      </x:c>
      <x:c r="L3615" s="2" t="str">
        <x:v>data/raw/filings/PNC_0000713676-22-000019_pnc-20211231.htm</x:v>
      </x:c>
      <x:c r="M3615" s="2" t="str">
        <x:v>https://www.sec.gov/Archives/edgar/data/713676/000071367622000019/pnc-20211231.htm</x:v>
      </x:c>
      <x:c r="N3615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E2LTMtMS0xLTg1Nzkx_4f92b957-d9dd-43c6-85e9-21f19c2d8b6e</x:v>
      </x:c>
      <x:c r="O3615" s="2" t="str"/>
      <x:c r="P3615" s="2" t="str">
        <x:v>Exact XBRL anchor</x:v>
      </x:c>
      <x:c r="Q3615" s="2" t="str">
        <x:v>Assets</x:v>
      </x:c>
      <x:c r="R3615" s="2" t="str">
        <x:v>highlighted/PNC_0000713676-22-000019_pnc-20211231.htm</x:v>
      </x:c>
      <x:c r="S3615" s="2" t="str"/>
      <x:c r="T3615" s="2" t="str"/>
    </x:row>
    <x:row r="3616" ht="24" customHeight="1">
      <x:c r="C3616" s="2" t="str">
        <x:v>Historical Inputs!F3616</x:v>
      </x:c>
      <x:c r="D3616" s="2" t="str">
        <x:v>PNC</x:v>
      </x:c>
      <x:c r="E3616" s="2" t="str">
        <x:v>FY2020</x:v>
      </x:c>
      <x:c r="F3616" s="2" t="str">
        <x:v>liabilities</x:v>
      </x:c>
      <x:c r="G3616" s="2" t="n">
        <x:v>412638</x:v>
      </x:c>
      <x:c r="H3616" s="2" t="str">
        <x:v>USD</x:v>
      </x:c>
      <x:c r="I3616" s="2" t="str">
        <x:v>2020-12-31</x:v>
      </x:c>
      <x:c r="J3616" s="2" t="str">
        <x:v>2022-02-25</x:v>
      </x:c>
      <x:c r="K3616" s="2" t="str">
        <x:v>0000713676-22-000019</x:v>
      </x:c>
      <x:c r="L3616" s="2" t="str">
        <x:v>data/raw/filings/PNC_0000713676-22-000019_pnc-20211231.htm</x:v>
      </x:c>
      <x:c r="M3616" s="2" t="str">
        <x:v>https://www.sec.gov/Archives/edgar/data/713676/000071367622000019/pnc-20211231.htm</x:v>
      </x:c>
      <x:c r="N3616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MwLTMtMS0xLTg1Nzkx_faf2f77a-607c-4d73-bcea-122dd1cf04cc</x:v>
      </x:c>
      <x:c r="O3616" s="2" t="str"/>
      <x:c r="P3616" s="2" t="str">
        <x:v>Exact XBRL anchor</x:v>
      </x:c>
      <x:c r="Q3616" s="2" t="str">
        <x:v>Liabilities</x:v>
      </x:c>
      <x:c r="R3616" s="2" t="str">
        <x:v>highlighted/PNC_0000713676-22-000019_pnc-20211231.htm</x:v>
      </x:c>
      <x:c r="S3616" s="2" t="str"/>
      <x:c r="T3616" s="2" t="str"/>
    </x:row>
    <x:row r="3617" ht="24" customHeight="1">
      <x:c r="C3617" s="2" t="str">
        <x:v>Historical Inputs!F3617</x:v>
      </x:c>
      <x:c r="D3617" s="2" t="str">
        <x:v>PNC</x:v>
      </x:c>
      <x:c r="E3617" s="2" t="str">
        <x:v>FY2020</x:v>
      </x:c>
      <x:c r="F3617" s="2" t="str">
        <x:v>equity</x:v>
      </x:c>
      <x:c r="G3617" s="2" t="n">
        <x:v>54010</x:v>
      </x:c>
      <x:c r="H3617" s="2" t="str">
        <x:v>USD</x:v>
      </x:c>
      <x:c r="I3617" s="2" t="str">
        <x:v>2020-12-31</x:v>
      </x:c>
      <x:c r="J3617" s="2" t="str">
        <x:v>2022-02-25</x:v>
      </x:c>
      <x:c r="K3617" s="2" t="str">
        <x:v>0000713676-22-000019</x:v>
      </x:c>
      <x:c r="L3617" s="2" t="str">
        <x:v>data/raw/filings/PNC_0000713676-22-000019_pnc-20211231.htm</x:v>
      </x:c>
      <x:c r="M3617" s="2" t="str">
        <x:v>https://www.sec.gov/Archives/edgar/data/713676/000071367622000019/pnc-20211231.htm</x:v>
      </x:c>
      <x:c r="N3617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M4LTMtMS0xLTg1Nzkx_885ec827-43da-44cc-9f01-4b04cb84a2ed</x:v>
      </x:c>
      <x:c r="O3617" s="2" t="str"/>
      <x:c r="P3617" s="2" t="str">
        <x:v>Exact XBRL anchor</x:v>
      </x:c>
      <x:c r="Q3617" s="2" t="str">
        <x:v>Stockholders' Equity Attributable to Parent</x:v>
      </x:c>
      <x:c r="R3617" s="2" t="str">
        <x:v>highlighted/PNC_0000713676-22-000019_pnc-20211231.htm</x:v>
      </x:c>
      <x:c r="S3617" s="2" t="str"/>
      <x:c r="T3617" s="2" t="str"/>
    </x:row>
    <x:row r="3618" ht="24" customHeight="1">
      <x:c r="C3618" s="2" t="str">
        <x:v>Historical Inputs!F3618</x:v>
      </x:c>
      <x:c r="D3618" s="2" t="str">
        <x:v>PNC</x:v>
      </x:c>
      <x:c r="E3618" s="2" t="str">
        <x:v>FY2020</x:v>
      </x:c>
      <x:c r="F3618" s="2" t="str">
        <x:v>preferred</x:v>
      </x:c>
      <x:c r="G3618" s="2" t="str">
        <x:v>n.a.</x:v>
      </x:c>
      <x:c r="H3618" s="2" t="str">
        <x:v>USDm</x:v>
      </x:c>
      <x:c r="I3618" s="2" t="str">
        <x:v>2020-12-31</x:v>
      </x:c>
      <x:c r="J3618" s="2" t="str"/>
      <x:c r="K3618" s="2" t="str"/>
      <x:c r="L3618" s="2" t="str"/>
      <x:c r="M3618" s="2" t="str"/>
      <x:c r="N3618" s="2" t="str"/>
      <x:c r="O3618" s="2" t="str"/>
      <x:c r="P3618" s="2" t="str">
        <x:v>Not reported / unavailable</x:v>
      </x:c>
      <x:c r="Q3618" s="2" t="str">
        <x:v>Preferred equity carrying amount</x:v>
      </x:c>
      <x:c r="R3618" s="2" t="str"/>
      <x:c r="S3618" s="2" t="str"/>
      <x:c r="T3618" s="2" t="str"/>
    </x:row>
    <x:row r="3619" ht="24" customHeight="1">
      <x:c r="C3619" s="2" t="str">
        <x:v>Historical Inputs!F3619</x:v>
      </x:c>
      <x:c r="D3619" s="2" t="str">
        <x:v>PNC</x:v>
      </x:c>
      <x:c r="E3619" s="2" t="str">
        <x:v>FY2020</x:v>
      </x:c>
      <x:c r="F3619" s="2" t="str">
        <x:v>common_equity_reported</x:v>
      </x:c>
      <x:c r="G3619" s="2" t="str">
        <x:v>n.a.</x:v>
      </x:c>
      <x:c r="H3619" s="2" t="str">
        <x:v>USDm</x:v>
      </x:c>
      <x:c r="I3619" s="2" t="str">
        <x:v>2020-12-31</x:v>
      </x:c>
      <x:c r="J3619" s="2" t="str"/>
      <x:c r="K3619" s="2" t="str"/>
      <x:c r="L3619" s="2" t="str"/>
      <x:c r="M3619" s="2" t="str"/>
      <x:c r="N3619" s="2" t="str"/>
      <x:c r="O3619" s="2" t="str"/>
      <x:c r="P3619" s="2" t="str">
        <x:v>Not reported / unavailable</x:v>
      </x:c>
      <x:c r="Q3619" s="2" t="str">
        <x:v>Reported common shareholders equity</x:v>
      </x:c>
      <x:c r="R3619" s="2" t="str"/>
      <x:c r="S3619" s="2" t="str"/>
      <x:c r="T3619" s="2" t="str"/>
    </x:row>
    <x:row r="3620" ht="24" customHeight="1">
      <x:c r="C3620" s="2" t="str">
        <x:v>Historical Inputs!F3620</x:v>
      </x:c>
      <x:c r="D3620" s="2" t="str">
        <x:v>PNC</x:v>
      </x:c>
      <x:c r="E3620" s="2" t="str">
        <x:v>FY2020</x:v>
      </x:c>
      <x:c r="F3620" s="2" t="str">
        <x:v>goodwill</x:v>
      </x:c>
      <x:c r="G3620" s="2" t="n">
        <x:v>9233</x:v>
      </x:c>
      <x:c r="H3620" s="2" t="str">
        <x:v>USD</x:v>
      </x:c>
      <x:c r="I3620" s="2" t="str">
        <x:v>2020-12-31</x:v>
      </x:c>
      <x:c r="J3620" s="2" t="str">
        <x:v>2023-02-22</x:v>
      </x:c>
      <x:c r="K3620" s="2" t="str">
        <x:v>0000713676-23-000020</x:v>
      </x:c>
      <x:c r="L3620" s="2" t="str">
        <x:v>data/raw/filings/PNC_0000713676-23-000020_pnc-20221231.htm</x:v>
      </x:c>
      <x:c r="M3620" s="2" t="str">
        <x:v>https://www.sec.gov/Archives/edgar/data/713676/000071367623000020/pnc-20221231.htm</x:v>
      </x:c>
      <x:c r="N3620" s="2" t="str">
        <x:v>id3VybDovL2RvY3MudjEvZG9jOmI0YmRjMDExNjZhZjQ5NGI4MWM0ODMzNDY5YjRmZTM2L3NlYzpiNGJkYzAxMTY2YWY0OTRiODFjNDgzMzQ2OWI0ZmUzNl8zMTkvZnJhZzplNTg0ZTdkNTk5NzM0N2EyOTczOTBkZjJhNDYxYjE4My90YWJsZToxYTU2NTZmZTA2Mjg0MDliYWY0ZmY2YTQwMzM4M2NkOS90YWJsZXJhbmdlOjFhNTY1NmZlMDYyODQwOWJhZjRmZjZhNDAzMzgzY2Q5XzUtNC0xLTEtNDIxOTA1_f358d18c-2efe-4e8c-aab8-7f6e944cb2ae</x:v>
      </x:c>
      <x:c r="O3620" s="2" t="str"/>
      <x:c r="P3620" s="2" t="str">
        <x:v>Exact XBRL anchor</x:v>
      </x:c>
      <x:c r="Q3620" s="2" t="str">
        <x:v>Goodwill</x:v>
      </x:c>
      <x:c r="R3620" s="2" t="str">
        <x:v>highlighted/PNC_0000713676-23-000020_pnc-20221231.htm</x:v>
      </x:c>
      <x:c r="S3620" s="2" t="str"/>
      <x:c r="T3620" s="2" t="str"/>
    </x:row>
    <x:row r="3621" ht="24" customHeight="1">
      <x:c r="C3621" s="2" t="str">
        <x:v>Historical Inputs!F3621</x:v>
      </x:c>
      <x:c r="D3621" s="2" t="str">
        <x:v>PNC</x:v>
      </x:c>
      <x:c r="E3621" s="2" t="str">
        <x:v>FY2020</x:v>
      </x:c>
      <x:c r="F3621" s="2" t="str">
        <x:v>intangibles</x:v>
      </x:c>
      <x:c r="G3621" s="2" t="str">
        <x:v>n.a.</x:v>
      </x:c>
      <x:c r="H3621" s="2" t="str">
        <x:v>USDm</x:v>
      </x:c>
      <x:c r="I3621" s="2" t="str">
        <x:v>2020-12-31</x:v>
      </x:c>
      <x:c r="J3621" s="2" t="str"/>
      <x:c r="K3621" s="2" t="str"/>
      <x:c r="L3621" s="2" t="str"/>
      <x:c r="M3621" s="2" t="str"/>
      <x:c r="N3621" s="2" t="str"/>
      <x:c r="O3621" s="2" t="str"/>
      <x:c r="P3621" s="2" t="str">
        <x:v>Not reported / unavailable</x:v>
      </x:c>
      <x:c r="Q3621" s="2" t="str">
        <x:v>Other intangible assets excluding goodwill</x:v>
      </x:c>
      <x:c r="R3621" s="2" t="str"/>
      <x:c r="S3621" s="2" t="str"/>
      <x:c r="T3621" s="2" t="str"/>
    </x:row>
    <x:row r="3622" ht="24" customHeight="1">
      <x:c r="C3622" s="2" t="str">
        <x:v>Historical Inputs!F3622</x:v>
      </x:c>
      <x:c r="D3622" s="2" t="str">
        <x:v>PNC</x:v>
      </x:c>
      <x:c r="E3622" s="2" t="str">
        <x:v>FY2020</x:v>
      </x:c>
      <x:c r="F3622" s="2" t="str">
        <x:v>intangibles_total</x:v>
      </x:c>
      <x:c r="G3622" s="2" t="str">
        <x:v>n.a.</x:v>
      </x:c>
      <x:c r="H3622" s="2" t="str">
        <x:v>USDm</x:v>
      </x:c>
      <x:c r="I3622" s="2" t="str">
        <x:v>2020-12-31</x:v>
      </x:c>
      <x:c r="J3622" s="2" t="str"/>
      <x:c r="K3622" s="2" t="str"/>
      <x:c r="L3622" s="2" t="str"/>
      <x:c r="M3622" s="2" t="str"/>
      <x:c r="N3622" s="2" t="str"/>
      <x:c r="O3622" s="2" t="str"/>
      <x:c r="P3622" s="2" t="str">
        <x:v>Not reported / unavailable</x:v>
      </x:c>
      <x:c r="Q3622" s="2" t="str">
        <x:v>Reported goodwill and intangible assets combined</x:v>
      </x:c>
      <x:c r="R3622" s="2" t="str"/>
      <x:c r="S3622" s="2" t="str"/>
      <x:c r="T3622" s="2" t="str"/>
    </x:row>
    <x:row r="3623" ht="24" customHeight="1">
      <x:c r="C3623" s="2" t="str">
        <x:v>Historical Inputs!F3623</x:v>
      </x:c>
      <x:c r="D3623" s="2" t="str">
        <x:v>PNC</x:v>
      </x:c>
      <x:c r="E3623" s="2" t="str">
        <x:v>FY2020</x:v>
      </x:c>
      <x:c r="F3623" s="2" t="str">
        <x:v>shares_end</x:v>
      </x:c>
      <x:c r="G3623" s="2" t="str">
        <x:v>n.a.</x:v>
      </x:c>
      <x:c r="H3623" s="2" t="str">
        <x:v>million</x:v>
      </x:c>
      <x:c r="I3623" s="2" t="str">
        <x:v>2020-12-31</x:v>
      </x:c>
      <x:c r="J3623" s="2" t="str"/>
      <x:c r="K3623" s="2" t="str"/>
      <x:c r="L3623" s="2" t="str"/>
      <x:c r="M3623" s="2" t="str"/>
      <x:c r="N3623" s="2" t="str"/>
      <x:c r="O3623" s="2" t="str"/>
      <x:c r="P3623" s="2" t="str">
        <x:v>Not reported / unavailable</x:v>
      </x:c>
      <x:c r="Q3623" s="2" t="str">
        <x:v>Period-end common shares outstanding</x:v>
      </x:c>
      <x:c r="R3623" s="2" t="str"/>
      <x:c r="S3623" s="2" t="str"/>
      <x:c r="T3623" s="2" t="str"/>
    </x:row>
    <x:row r="3624" ht="24" customHeight="1">
      <x:c r="C3624" s="2" t="str">
        <x:v>Historical Inputs!F3624</x:v>
      </x:c>
      <x:c r="D3624" s="2" t="str">
        <x:v>PNC</x:v>
      </x:c>
      <x:c r="E3624" s="2" t="str">
        <x:v>FY2020</x:v>
      </x:c>
      <x:c r="F3624" s="2" t="str">
        <x:v>shares_issued</x:v>
      </x:c>
      <x:c r="G3624" s="2" t="n">
        <x:v>543</x:v>
      </x:c>
      <x:c r="H3624" s="2" t="str">
        <x:v>shares</x:v>
      </x:c>
      <x:c r="I3624" s="2" t="str">
        <x:v>2020-12-31</x:v>
      </x:c>
      <x:c r="J3624" s="2" t="str">
        <x:v>2022-02-25</x:v>
      </x:c>
      <x:c r="K3624" s="2" t="str">
        <x:v>0000713676-22-000019</x:v>
      </x:c>
      <x:c r="L3624" s="2" t="str">
        <x:v>data/raw/filings/PNC_0000713676-22-000019_pnc-20211231.htm</x:v>
      </x:c>
      <x:c r="M3624" s="2" t="str">
        <x:v>https://www.sec.gov/Archives/edgar/data/713676/000071367622000019/pnc-20211231.htm</x:v>
      </x:c>
      <x:c r="N3624" s="2" t="str"/>
      <x:c r="O3624" s="2" t="str"/>
      <x:c r="P3624" s="2" t="str">
        <x:v>Structured source retained; exact visible anchor requires review</x:v>
      </x:c>
      <x:c r="Q3624" s="2" t="str">
        <x:v>Common Stock, Shares, Issued</x:v>
      </x:c>
      <x:c r="R3624" s="2" t="str"/>
      <x:c r="S3624" s="2" t="str"/>
      <x:c r="T3624" s="2" t="str"/>
    </x:row>
    <x:row r="3625" ht="24" customHeight="1">
      <x:c r="C3625" s="2" t="str">
        <x:v>Historical Inputs!F3625</x:v>
      </x:c>
      <x:c r="D3625" s="2" t="str">
        <x:v>PNC</x:v>
      </x:c>
      <x:c r="E3625" s="2" t="str">
        <x:v>FY2020</x:v>
      </x:c>
      <x:c r="F3625" s="2" t="str">
        <x:v>shares_treasury</x:v>
      </x:c>
      <x:c r="G3625" s="2" t="n">
        <x:v>119</x:v>
      </x:c>
      <x:c r="H3625" s="2" t="str">
        <x:v>shares</x:v>
      </x:c>
      <x:c r="I3625" s="2" t="str">
        <x:v>2020-12-31</x:v>
      </x:c>
      <x:c r="J3625" s="2" t="str">
        <x:v>2022-02-25</x:v>
      </x:c>
      <x:c r="K3625" s="2" t="str">
        <x:v>0000713676-22-000019</x:v>
      </x:c>
      <x:c r="L3625" s="2" t="str">
        <x:v>data/raw/filings/PNC_0000713676-22-000019_pnc-20211231.htm</x:v>
      </x:c>
      <x:c r="M3625" s="2" t="str">
        <x:v>https://www.sec.gov/Archives/edgar/data/713676/000071367622000019/pnc-20211231.htm</x:v>
      </x:c>
      <x:c r="N3625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M3LTAtMS0xLTg1NzkxL3RleHRyZWdpb246N2Q2ZmI3ZTk2YzM3NGMzYzk1Njg2NmQ0MWU2ZTE0MTFfNTA_feeb9788-4071-4f59-a00b-59e5aeba8482</x:v>
      </x:c>
      <x:c r="O3625" s="2" t="str"/>
      <x:c r="P3625" s="2" t="str">
        <x:v>Exact XBRL anchor</x:v>
      </x:c>
      <x:c r="Q3625" s="2" t="str">
        <x:v>Treasury Stock, Shares</x:v>
      </x:c>
      <x:c r="R3625" s="2" t="str">
        <x:v>highlighted/PNC_0000713676-22-000019_pnc-20211231.htm</x:v>
      </x:c>
      <x:c r="S3625" s="2" t="str"/>
      <x:c r="T3625" s="2" t="str"/>
    </x:row>
    <x:row r="3626" ht="24" customHeight="1">
      <x:c r="C3626" s="2" t="str">
        <x:v>Historical Inputs!F3626</x:v>
      </x:c>
      <x:c r="D3626" s="2" t="str">
        <x:v>PNC</x:v>
      </x:c>
      <x:c r="E3626" s="2" t="str">
        <x:v>FY2020</x:v>
      </x:c>
      <x:c r="F3626" s="2" t="str">
        <x:v>deposits</x:v>
      </x:c>
      <x:c r="G3626" s="2" t="n">
        <x:v>365345</x:v>
      </x:c>
      <x:c r="H3626" s="2" t="str">
        <x:v>USD</x:v>
      </x:c>
      <x:c r="I3626" s="2" t="str">
        <x:v>2020-12-31</x:v>
      </x:c>
      <x:c r="J3626" s="2" t="str">
        <x:v>2022-02-25</x:v>
      </x:c>
      <x:c r="K3626" s="2" t="str">
        <x:v>0000713676-22-000019</x:v>
      </x:c>
      <x:c r="L3626" s="2" t="str">
        <x:v>data/raw/filings/PNC_0000713676-22-000019_pnc-20211231.htm</x:v>
      </x:c>
      <x:c r="M3626" s="2" t="str">
        <x:v>https://www.sec.gov/Archives/edgar/data/713676/000071367622000019/pnc-20211231.htm</x:v>
      </x:c>
      <x:c r="N3626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IxLTMtMS0xLTg1Nzkx_bb985201-51b5-48ac-a727-40c6bae0a0d5</x:v>
      </x:c>
      <x:c r="O3626" s="2" t="str"/>
      <x:c r="P3626" s="2" t="str">
        <x:v>Exact XBRL anchor</x:v>
      </x:c>
      <x:c r="Q3626" s="2" t="str">
        <x:v>Deposits</x:v>
      </x:c>
      <x:c r="R3626" s="2" t="str">
        <x:v>highlighted/PNC_0000713676-22-000019_pnc-20211231.htm</x:v>
      </x:c>
      <x:c r="S3626" s="2" t="str"/>
      <x:c r="T3626" s="2" t="str"/>
    </x:row>
    <x:row r="3627" ht="24" customHeight="1">
      <x:c r="C3627" s="2" t="str">
        <x:v>Historical Inputs!F3627</x:v>
      </x:c>
      <x:c r="D3627" s="2" t="str">
        <x:v>PNC</x:v>
      </x:c>
      <x:c r="E3627" s="2" t="str">
        <x:v>FY2020</x:v>
      </x:c>
      <x:c r="F3627" s="2" t="str">
        <x:v>loans_gross</x:v>
      </x:c>
      <x:c r="G3627" s="2" t="n">
        <x:v>241928</x:v>
      </x:c>
      <x:c r="H3627" s="2" t="str">
        <x:v>USD</x:v>
      </x:c>
      <x:c r="I3627" s="2" t="str">
        <x:v>2020-12-31</x:v>
      </x:c>
      <x:c r="J3627" s="2" t="str">
        <x:v>2022-02-25</x:v>
      </x:c>
      <x:c r="K3627" s="2" t="str">
        <x:v>0000713676-22-000019</x:v>
      </x:c>
      <x:c r="L3627" s="2" t="str">
        <x:v>data/raw/filings/PNC_0000713676-22-000019_pnc-20211231.htm</x:v>
      </x:c>
      <x:c r="M3627" s="2" t="str">
        <x:v>https://www.sec.gov/Archives/edgar/data/713676/000071367622000019/pnc-20211231.htm</x:v>
      </x:c>
      <x:c r="N3627" s="2" t="str">
        <x:v>id3VybDovL2RvY3MudjEvZG9jOmFhNmQ3YWEyZjg3MDQ1NGRhOWNlNjljMzdlZjVkYWQwL3NlYzphYTZkN2FhMmY4NzA0NTRkYTljZTY5YzM3ZWY1ZGFkMF8yNjgvZnJhZzozYjg2M2U3MGVhN2U0ZTYxYmNiYjk3NDIyNDA4OTViMC90YWJsZTo3ODYyOWIyMjkyMWY0NDcxYTU4NDBlYjVmYzk5OGU3NS90YWJsZXJhbmdlOjc4NjI5YjIyOTIxZjQ0NzFhNTg0MGViNWZjOTk4ZTc1XzMyLTEwLTEtMS0xNTU2NjY_26c960d2-78a6-485e-b750-bcd6867d89af</x:v>
      </x:c>
      <x:c r="O3627" s="2" t="str"/>
      <x:c r="P3627" s="2" t="str">
        <x:v>Exact XBRL anchor</x:v>
      </x:c>
      <x:c r="Q3627" s="2" t="str">
        <x:v>Gross loans and leases selected definition</x:v>
      </x:c>
      <x:c r="R3627" s="2" t="str">
        <x:v>highlighted/PNC_0000713676-22-000019_pnc-20211231.htm</x:v>
      </x:c>
      <x:c r="S3627" s="2" t="str"/>
      <x:c r="T3627" s="2" t="str"/>
    </x:row>
    <x:row r="3628" ht="24" customHeight="1">
      <x:c r="C3628" s="2" t="str">
        <x:v>Historical Inputs!F3628</x:v>
      </x:c>
      <x:c r="D3628" s="2" t="str">
        <x:v>PNC</x:v>
      </x:c>
      <x:c r="E3628" s="2" t="str">
        <x:v>FY2020</x:v>
      </x:c>
      <x:c r="F3628" s="2" t="str">
        <x:v>loans_net</x:v>
      </x:c>
      <x:c r="G3628" s="2" t="n">
        <x:v>236567</x:v>
      </x:c>
      <x:c r="H3628" s="2" t="str">
        <x:v>USD</x:v>
      </x:c>
      <x:c r="I3628" s="2" t="str">
        <x:v>2020-12-31</x:v>
      </x:c>
      <x:c r="J3628" s="2" t="str">
        <x:v>2022-02-25</x:v>
      </x:c>
      <x:c r="K3628" s="2" t="str">
        <x:v>0000713676-22-000019</x:v>
      </x:c>
      <x:c r="L3628" s="2" t="str">
        <x:v>data/raw/filings/PNC_0000713676-22-000019_pnc-20211231.htm</x:v>
      </x:c>
      <x:c r="M3628" s="2" t="str">
        <x:v>https://www.sec.gov/Archives/edgar/data/713676/000071367622000019/pnc-20211231.htm</x:v>
      </x:c>
      <x:c r="N3628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ExLTMtMS0xLTg1Nzkx_0dfcc7da-a8f4-4e4d-9e5b-d162381f4571</x:v>
      </x:c>
      <x:c r="O3628" s="2" t="str"/>
      <x:c r="P3628" s="2" t="str">
        <x:v>Exact XBRL anchor</x:v>
      </x:c>
      <x:c r="Q3628" s="2" t="str">
        <x:v>Net loans after allowance selected definition</x:v>
      </x:c>
      <x:c r="R3628" s="2" t="str">
        <x:v>highlighted/PNC_0000713676-22-000019_pnc-20211231.htm</x:v>
      </x:c>
      <x:c r="S3628" s="2" t="str"/>
      <x:c r="T3628" s="2" t="str"/>
    </x:row>
    <x:row r="3629" ht="24" customHeight="1">
      <x:c r="C3629" s="2" t="str">
        <x:v>Historical Inputs!F3629</x:v>
      </x:c>
      <x:c r="D3629" s="2" t="str">
        <x:v>PNC</x:v>
      </x:c>
      <x:c r="E3629" s="2" t="str">
        <x:v>FY2020</x:v>
      </x:c>
      <x:c r="F3629" s="2" t="str">
        <x:v>allowance</x:v>
      </x:c>
      <x:c r="G3629" s="2" t="n">
        <x:v>5361</x:v>
      </x:c>
      <x:c r="H3629" s="2" t="str">
        <x:v>USD</x:v>
      </x:c>
      <x:c r="I3629" s="2" t="str">
        <x:v>2020-12-31</x:v>
      </x:c>
      <x:c r="J3629" s="2" t="str">
        <x:v>2024-02-21</x:v>
      </x:c>
      <x:c r="K3629" s="2" t="str">
        <x:v>0000713676-24-000028</x:v>
      </x:c>
      <x:c r="L3629" s="2" t="str">
        <x:v>data/raw/filings/PNC_0000713676-24-000028_pnc-20231231.htm</x:v>
      </x:c>
      <x:c r="M3629" s="2" t="str">
        <x:v>https://www.sec.gov/Archives/edgar/data/713676/000071367624000028/pnc-20231231.htm</x:v>
      </x:c>
      <x:c r="N3629" s="2" t="str">
        <x:v>f-2402</x:v>
      </x:c>
      <x:c r="O3629" s="2" t="str"/>
      <x:c r="P3629" s="2" t="str">
        <x:v>Exact XBRL anchor</x:v>
      </x:c>
      <x:c r="Q3629" s="2" t="str">
        <x:v>Loan allowance for credit losses</x:v>
      </x:c>
      <x:c r="R3629" s="2" t="str">
        <x:v>highlighted/PNC_0000713676-24-000028_pnc-20231231.htm</x:v>
      </x:c>
      <x:c r="S3629" s="2" t="str"/>
      <x:c r="T3629" s="2" t="str"/>
    </x:row>
    <x:row r="3630" ht="24" customHeight="1">
      <x:c r="C3630" s="2" t="str">
        <x:v>Historical Inputs!F3630</x:v>
      </x:c>
      <x:c r="D3630" s="2" t="str">
        <x:v>PNC</x:v>
      </x:c>
      <x:c r="E3630" s="2" t="str">
        <x:v>FY2020</x:v>
      </x:c>
      <x:c r="F3630" s="2" t="str">
        <x:v>nonaccrual</x:v>
      </x:c>
      <x:c r="G3630" s="2" t="str">
        <x:v>n.a.</x:v>
      </x:c>
      <x:c r="H3630" s="2" t="str">
        <x:v>USDm</x:v>
      </x:c>
      <x:c r="I3630" s="2" t="str">
        <x:v>2020-12-31</x:v>
      </x:c>
      <x:c r="J3630" s="2" t="str"/>
      <x:c r="K3630" s="2" t="str"/>
      <x:c r="L3630" s="2" t="str"/>
      <x:c r="M3630" s="2" t="str"/>
      <x:c r="N3630" s="2" t="str"/>
      <x:c r="O3630" s="2" t="str"/>
      <x:c r="P3630" s="2" t="str">
        <x:v>Not reported / unavailable</x:v>
      </x:c>
      <x:c r="Q3630" s="2" t="str">
        <x:v>Nonaccrual</x:v>
      </x:c>
      <x:c r="R3630" s="2" t="str"/>
      <x:c r="S3630" s="2" t="str"/>
      <x:c r="T3630" s="2" t="str"/>
    </x:row>
    <x:row r="3631" ht="24" customHeight="1">
      <x:c r="C3631" s="2" t="str">
        <x:v>Historical Inputs!F3631</x:v>
      </x:c>
      <x:c r="D3631" s="2" t="str">
        <x:v>PNC</x:v>
      </x:c>
      <x:c r="E3631" s="2" t="str">
        <x:v>FY2020</x:v>
      </x:c>
      <x:c r="F3631" s="2" t="str">
        <x:v>cash</x:v>
      </x:c>
      <x:c r="G3631" s="2" t="str">
        <x:v>n.a.</x:v>
      </x:c>
      <x:c r="H3631" s="2" t="str">
        <x:v>USDm</x:v>
      </x:c>
      <x:c r="I3631" s="2" t="str">
        <x:v>2020-12-31</x:v>
      </x:c>
      <x:c r="J3631" s="2" t="str"/>
      <x:c r="K3631" s="2" t="str"/>
      <x:c r="L3631" s="2" t="str"/>
      <x:c r="M3631" s="2" t="str"/>
      <x:c r="N3631" s="2" t="str"/>
      <x:c r="O3631" s="2" t="str"/>
      <x:c r="P3631" s="2" t="str">
        <x:v>Not reported / unavailable</x:v>
      </x:c>
      <x:c r="Q3631" s="2" t="str">
        <x:v>Cash</x:v>
      </x:c>
      <x:c r="R3631" s="2" t="str"/>
      <x:c r="S3631" s="2" t="str"/>
      <x:c r="T3631" s="2" t="str"/>
    </x:row>
    <x:row r="3632" ht="24" customHeight="1">
      <x:c r="C3632" s="2" t="str">
        <x:v>Historical Inputs!F3632</x:v>
      </x:c>
      <x:c r="D3632" s="2" t="str">
        <x:v>PNC</x:v>
      </x:c>
      <x:c r="E3632" s="2" t="str">
        <x:v>FY2020</x:v>
      </x:c>
      <x:c r="F3632" s="2" t="str">
        <x:v>aoci</x:v>
      </x:c>
      <x:c r="G3632" s="2" t="n">
        <x:v>2770</x:v>
      </x:c>
      <x:c r="H3632" s="2" t="str">
        <x:v>USD</x:v>
      </x:c>
      <x:c r="I3632" s="2" t="str">
        <x:v>2020-12-31</x:v>
      </x:c>
      <x:c r="J3632" s="2" t="str">
        <x:v>2022-02-25</x:v>
      </x:c>
      <x:c r="K3632" s="2" t="str">
        <x:v>0000713676-22-000019</x:v>
      </x:c>
      <x:c r="L3632" s="2" t="str">
        <x:v>data/raw/filings/PNC_0000713676-22-000019_pnc-20211231.htm</x:v>
      </x:c>
      <x:c r="M3632" s="2" t="str">
        <x:v>https://www.sec.gov/Archives/edgar/data/713676/000071367622000019/pnc-20211231.htm</x:v>
      </x:c>
      <x:c r="N3632" s="2" t="str">
        <x:v>id3VybDovL2RvY3MudjEvZG9jOmFhNmQ3YWEyZjg3MDQ1NGRhOWNlNjljMzdlZjVkYWQwL3NlYzphYTZkN2FhMmY4NzA0NTRkYTljZTY5YzM3ZWY1ZGFkMF8yMTQvZnJhZzo0NWViZWExYTc0N2Q0M2Q5OWM0YmIyNGQ2ZDhhNWM0ZS90YWJsZTpkY2ZiYWY4NmI1YjY0ZjdlOGYyNGFiMTVlOTU2N2FiZC90YWJsZXJhbmdlOmRjZmJhZjg2YjViNjRmN2U4ZjI0YWIxNWU5NTY3YWJkXzM2LTMtMS0xLTg1Nzkx_6fe70564-d7b6-483d-93f9-7e7ff4e363db</x:v>
      </x:c>
      <x:c r="O3632" s="2" t="str"/>
      <x:c r="P3632" s="2" t="str">
        <x:v>Exact XBRL anchor</x:v>
      </x:c>
      <x:c r="Q3632" s="2" t="str">
        <x:v>Accumulated Other Comprehensive Income (Loss), Net of Tax</x:v>
      </x:c>
      <x:c r="R3632" s="2" t="str">
        <x:v>highlighted/PNC_0000713676-22-000019_pnc-20211231.htm</x:v>
      </x:c>
      <x:c r="S3632" s="2" t="str"/>
      <x:c r="T3632" s="2" t="str"/>
    </x:row>
    <x:row r="3633" ht="24" customHeight="1">
      <x:c r="C3633" s="2" t="str">
        <x:v>Historical Inputs!F3633</x:v>
      </x:c>
      <x:c r="D3633" s="2" t="str">
        <x:v>PNC</x:v>
      </x:c>
      <x:c r="E3633" s="2" t="str">
        <x:v>FY2020</x:v>
      </x:c>
      <x:c r="F3633" s="2" t="str">
        <x:v>nii</x:v>
      </x:c>
      <x:c r="G3633" s="2" t="n">
        <x:v>9946</x:v>
      </x:c>
      <x:c r="H3633" s="2" t="str">
        <x:v>USD</x:v>
      </x:c>
      <x:c r="I3633" s="2" t="str">
        <x:v>2020-12-31</x:v>
      </x:c>
      <x:c r="J3633" s="2" t="str">
        <x:v>2023-02-22</x:v>
      </x:c>
      <x:c r="K3633" s="2" t="str">
        <x:v>0000713676-23-000020</x:v>
      </x:c>
      <x:c r="L3633" s="2" t="str">
        <x:v>data/raw/filings/PNC_0000713676-23-000020_pnc-20221231.htm</x:v>
      </x:c>
      <x:c r="M3633" s="2" t="str">
        <x:v>https://www.sec.gov/Archives/edgar/data/713676/000071367623000020/pnc-20221231.htm</x:v>
      </x:c>
      <x:c r="N3633" s="2" t="str">
        <x:v>id3VybDovL2RvY3MudjEvZG9jOmI0YmRjMDExNjZhZjQ5NGI4MWM0ODMzNDY5YjRmZTM2L3NlYzpiNGJkYzAxMTY2YWY0OTRiODFjNDgzMzQ2OWI0ZmUzNl81NTMvZnJhZzo3MTIyOGQ4Mzg1Zjc0NTAzYTNhNzI2NGNjM2Q2M2ZiNy90YWJsZTpjMzNlN2ViZGU4NjY0ODBlYTY3MGJjYTc3OTYwN2Q4My90YWJsZXJhbmdlOmMzM2U3ZWJkZTg2NjQ4MGVhNjcwYmNhNzc5NjA3ZDgzXzMxLTEwLTEtMS00NDg2MTM_a73bd7ed-7ac2-4b08-921a-4cc3b46dee7f</x:v>
      </x:c>
      <x:c r="O3633" s="2" t="str"/>
      <x:c r="P3633" s="2" t="str">
        <x:v>Exact XBRL anchor</x:v>
      </x:c>
      <x:c r="Q3633" s="2" t="str">
        <x:v>Interest Income (Expense), Net</x:v>
      </x:c>
      <x:c r="R3633" s="2" t="str">
        <x:v>highlighted/PNC_0000713676-23-000020_pnc-20221231.htm</x:v>
      </x:c>
      <x:c r="S3633" s="2" t="str"/>
      <x:c r="T3633" s="2" t="str"/>
    </x:row>
    <x:row r="3634" ht="24" customHeight="1">
      <x:c r="C3634" s="2" t="str">
        <x:v>Historical Inputs!F3634</x:v>
      </x:c>
      <x:c r="D3634" s="2" t="str">
        <x:v>PNC</x:v>
      </x:c>
      <x:c r="E3634" s="2" t="str">
        <x:v>FY2020</x:v>
      </x:c>
      <x:c r="F3634" s="2" t="str">
        <x:v>noninterest_income</x:v>
      </x:c>
      <x:c r="G3634" s="2" t="n">
        <x:v>6955</x:v>
      </x:c>
      <x:c r="H3634" s="2" t="str">
        <x:v>USD</x:v>
      </x:c>
      <x:c r="I3634" s="2" t="str">
        <x:v>2020-12-31</x:v>
      </x:c>
      <x:c r="J3634" s="2" t="str">
        <x:v>2023-02-22</x:v>
      </x:c>
      <x:c r="K3634" s="2" t="str">
        <x:v>0000713676-23-000020</x:v>
      </x:c>
      <x:c r="L3634" s="2" t="str">
        <x:v>data/raw/filings/PNC_0000713676-23-000020_pnc-20221231.htm</x:v>
      </x:c>
      <x:c r="M3634" s="2" t="str">
        <x:v>https://www.sec.gov/Archives/edgar/data/713676/000071367623000020/pnc-20221231.htm</x:v>
      </x:c>
      <x:c r="N3634" s="2" t="str">
        <x:v>id3VybDovL2RvY3MudjEvZG9jOmI0YmRjMDExNjZhZjQ5NGI4MWM0ODMzNDY5YjRmZTM2L3NlYzpiNGJkYzAxMTY2YWY0OTRiODFjNDgzMzQ2OWI0ZmUzNl81NTkvZnJhZzpkNGJlY2Q5MDNlODM0Y2M0OTJlMTQzOTU5MGE1NTFiYi90YWJsZToxYjRhMGY1MGFmODU0YjVjYTQ3OWVhOTRjZjYyZDE2NS90YWJsZXJhbmdlOjFiNGEwZjUwYWY4NTRiNWNhNDc5ZWE5NGNmNjJkMTY1Xzg3LTYtMS0xLTQ1NzE0Mw_1905c983-daed-4a27-b226-a0c49eb52649</x:v>
      </x:c>
      <x:c r="O3634" s="2" t="str"/>
      <x:c r="P3634" s="2" t="str">
        <x:v>Exact XBRL anchor</x:v>
      </x:c>
      <x:c r="Q3634" s="2" t="str">
        <x:v>Noninterest Income</x:v>
      </x:c>
      <x:c r="R3634" s="2" t="str">
        <x:v>highlighted/PNC_0000713676-23-000020_pnc-20221231.htm</x:v>
      </x:c>
      <x:c r="S3634" s="2" t="str"/>
      <x:c r="T3634" s="2" t="str"/>
    </x:row>
    <x:row r="3635" ht="24" customHeight="1">
      <x:c r="C3635" s="2" t="str">
        <x:v>Historical Inputs!F3635</x:v>
      </x:c>
      <x:c r="D3635" s="2" t="str">
        <x:v>PNC</x:v>
      </x:c>
      <x:c r="E3635" s="2" t="str">
        <x:v>FY2020</x:v>
      </x:c>
      <x:c r="F3635" s="2" t="str">
        <x:v>revenue_reported</x:v>
      </x:c>
      <x:c r="G3635" s="2" t="n">
        <x:v>16901</x:v>
      </x:c>
      <x:c r="H3635" s="2" t="str">
        <x:v>USD</x:v>
      </x:c>
      <x:c r="I3635" s="2" t="str">
        <x:v>2020-12-31</x:v>
      </x:c>
      <x:c r="J3635" s="2" t="str">
        <x:v>2023-02-22</x:v>
      </x:c>
      <x:c r="K3635" s="2" t="str">
        <x:v>0000713676-23-000020</x:v>
      </x:c>
      <x:c r="L3635" s="2" t="str">
        <x:v>data/raw/filings/PNC_0000713676-23-000020_pnc-20221231.htm</x:v>
      </x:c>
      <x:c r="M3635" s="2" t="str">
        <x:v>https://www.sec.gov/Archives/edgar/data/713676/000071367623000020/pnc-20221231.htm</x:v>
      </x:c>
      <x:c r="N3635" s="2" t="str">
        <x:v>id3VybDovL2RvY3MudjEvZG9jOmI0YmRjMDExNjZhZjQ5NGI4MWM0ODMzNDY5YjRmZTM2L3NlYzpiNGJkYzAxMTY2YWY0OTRiODFjNDgzMzQ2OWI0ZmUzNl81NTMvZnJhZzo3MTIyOGQ4Mzg1Zjc0NTAzYTNhNzI2NGNjM2Q2M2ZiNy90YWJsZTpjMzNlN2ViZGU4NjY0ODBlYTY3MGJjYTc3OTYwN2Q4My90YWJsZXJhbmdlOmMzM2U3ZWJkZTg2NjQ4MGVhNjcwYmNhNzc5NjA3ZDgzXzMzLTEwLTEtMS00MjE5MDU_0c3cd7af-df6d-4db2-9976-3871121c5b90</x:v>
      </x:c>
      <x:c r="O3635" s="2" t="str"/>
      <x:c r="P3635" s="2" t="str">
        <x:v>Exact XBRL anchor</x:v>
      </x:c>
      <x:c r="Q3635" s="2" t="str">
        <x:v>Revenues</x:v>
      </x:c>
      <x:c r="R3635" s="2" t="str">
        <x:v>highlighted/PNC_0000713676-23-000020_pnc-20221231.htm</x:v>
      </x:c>
      <x:c r="S3635" s="2" t="str"/>
      <x:c r="T3635" s="2" t="str"/>
    </x:row>
    <x:row r="3636" ht="24" customHeight="1">
      <x:c r="C3636" s="2" t="str">
        <x:v>Historical Inputs!F3636</x:v>
      </x:c>
      <x:c r="D3636" s="2" t="str">
        <x:v>PNC</x:v>
      </x:c>
      <x:c r="E3636" s="2" t="str">
        <x:v>FY2020</x:v>
      </x:c>
      <x:c r="F3636" s="2" t="str">
        <x:v>opex</x:v>
      </x:c>
      <x:c r="G3636" s="2" t="n">
        <x:v>10297</x:v>
      </x:c>
      <x:c r="H3636" s="2" t="str">
        <x:v>USD</x:v>
      </x:c>
      <x:c r="I3636" s="2" t="str">
        <x:v>2020-12-31</x:v>
      </x:c>
      <x:c r="J3636" s="2" t="str">
        <x:v>2023-02-22</x:v>
      </x:c>
      <x:c r="K3636" s="2" t="str">
        <x:v>0000713676-23-000020</x:v>
      </x:c>
      <x:c r="L3636" s="2" t="str">
        <x:v>data/raw/filings/PNC_0000713676-23-000020_pnc-20221231.htm</x:v>
      </x:c>
      <x:c r="M3636" s="2" t="str">
        <x:v>https://www.sec.gov/Archives/edgar/data/713676/000071367623000020/pnc-20221231.htm</x:v>
      </x:c>
      <x:c r="N3636" s="2" t="str">
        <x:v>id3VybDovL2RvY3MudjEvZG9jOmI0YmRjMDExNjZhZjQ5NGI4MWM0ODMzNDY5YjRmZTM2L3NlYzpiNGJkYzAxMTY2YWY0OTRiODFjNDgzMzQ2OWI0ZmUzNl8yMDUvZnJhZzoyZDQ1ZjgyMmM3ZDI0Yzk0ODIxYzlkODhlNWRjZGIwZi90YWJsZTo3ZGQzYjM0ZGEyZTM0YzYwYmMxMjcxNGNjYWYyYzNlYi90YWJsZXJhbmdlOjdkZDNiMzRkYTJlMzRjNjBiYzEyNzE0Y2NhZjJjM2ViXzI4LTUtMS0xLTQyMTkwNQ_daadf5e0-15d7-45a5-9913-b4d894352654</x:v>
      </x:c>
      <x:c r="O3636" s="2" t="str"/>
      <x:c r="P3636" s="2" t="str">
        <x:v>Exact XBRL anchor</x:v>
      </x:c>
      <x:c r="Q3636" s="2" t="str">
        <x:v>Noninterest Expense</x:v>
      </x:c>
      <x:c r="R3636" s="2" t="str">
        <x:v>highlighted/PNC_0000713676-23-000020_pnc-20221231.htm</x:v>
      </x:c>
      <x:c r="S3636" s="2" t="str"/>
      <x:c r="T3636" s="2" t="str"/>
    </x:row>
    <x:row r="3637" ht="24" customHeight="1">
      <x:c r="C3637" s="2" t="str">
        <x:v>Historical Inputs!F3637</x:v>
      </x:c>
      <x:c r="D3637" s="2" t="str">
        <x:v>PNC</x:v>
      </x:c>
      <x:c r="E3637" s="2" t="str">
        <x:v>FY2020</x:v>
      </x:c>
      <x:c r="F3637" s="2" t="str">
        <x:v>provision</x:v>
      </x:c>
      <x:c r="G3637" s="2" t="str">
        <x:v>n.a.</x:v>
      </x:c>
      <x:c r="H3637" s="2" t="str">
        <x:v>USDm</x:v>
      </x:c>
      <x:c r="I3637" s="2" t="str">
        <x:v>2020-12-31</x:v>
      </x:c>
      <x:c r="J3637" s="2" t="str"/>
      <x:c r="K3637" s="2" t="str"/>
      <x:c r="L3637" s="2" t="str"/>
      <x:c r="M3637" s="2" t="str"/>
      <x:c r="N3637" s="2" t="str"/>
      <x:c r="O3637" s="2" t="str"/>
      <x:c r="P3637" s="2" t="str">
        <x:v>Not reported / unavailable</x:v>
      </x:c>
      <x:c r="Q3637" s="2" t="str">
        <x:v>Provision for credit losses</x:v>
      </x:c>
      <x:c r="R3637" s="2" t="str"/>
      <x:c r="S3637" s="2" t="str"/>
      <x:c r="T3637" s="2" t="str"/>
    </x:row>
    <x:row r="3638" ht="24" customHeight="1">
      <x:c r="C3638" s="2" t="str">
        <x:v>Historical Inputs!F3638</x:v>
      </x:c>
      <x:c r="D3638" s="2" t="str">
        <x:v>PNC</x:v>
      </x:c>
      <x:c r="E3638" s="2" t="str">
        <x:v>FY2020</x:v>
      </x:c>
      <x:c r="F3638" s="2" t="str">
        <x:v>pretax</x:v>
      </x:c>
      <x:c r="G3638" s="2" t="n">
        <x:v>3429</x:v>
      </x:c>
      <x:c r="H3638" s="2" t="str">
        <x:v>USD</x:v>
      </x:c>
      <x:c r="I3638" s="2" t="str">
        <x:v>2020-12-31</x:v>
      </x:c>
      <x:c r="J3638" s="2" t="str">
        <x:v>2023-02-22</x:v>
      </x:c>
      <x:c r="K3638" s="2" t="str">
        <x:v>0000713676-23-000020</x:v>
      </x:c>
      <x:c r="L3638" s="2" t="str">
        <x:v>data/raw/filings/PNC_0000713676-23-000020_pnc-20221231.htm</x:v>
      </x:c>
      <x:c r="M3638" s="2" t="str">
        <x:v>https://www.sec.gov/Archives/edgar/data/713676/000071367623000020/pnc-20221231.htm</x:v>
      </x:c>
      <x:c r="N3638" s="2" t="str">
        <x:v>id3VybDovL2RvY3MudjEvZG9jOmI0YmRjMDExNjZhZjQ5NGI4MWM0ODMzNDY5YjRmZTM2L3NlYzpiNGJkYzAxMTY2YWY0OTRiODFjNDgzMzQ2OWI0ZmUzNl81NTMvZnJhZzo3MTIyOGQ4Mzg1Zjc0NTAzYTNhNzI2NGNjM2Q2M2ZiNy90YWJsZTpjMzNlN2ViZGU4NjY0ODBlYTY3MGJjYTc3OTYwN2Q4My90YWJsZXJhbmdlOmMzM2U3ZWJkZTg2NjQ4MGVhNjcwYmNhNzc5NjA3ZDgzXzM3LTEwLTEtMS00MjE5MDU_b2cea1b8-164e-4c11-b49d-d5eebd32c635</x:v>
      </x:c>
      <x:c r="O3638" s="2" t="str"/>
      <x:c r="P3638" s="2" t="str">
        <x:v>Exact XBRL anchor</x:v>
      </x:c>
      <x:c r="Q3638" s="2" t="str">
        <x:v>Income (Loss) from Continuing Operations before Income Taxes, Noncontrolling Interest</x:v>
      </x:c>
      <x:c r="R3638" s="2" t="str">
        <x:v>highlighted/PNC_0000713676-23-000020_pnc-20221231.htm</x:v>
      </x:c>
      <x:c r="S3638" s="2" t="str"/>
      <x:c r="T3638" s="2" t="str"/>
    </x:row>
    <x:row r="3639" ht="24" customHeight="1">
      <x:c r="C3639" s="2" t="str">
        <x:v>Historical Inputs!F3639</x:v>
      </x:c>
      <x:c r="D3639" s="2" t="str">
        <x:v>PNC</x:v>
      </x:c>
      <x:c r="E3639" s="2" t="str">
        <x:v>FY2020</x:v>
      </x:c>
      <x:c r="F3639" s="2" t="str">
        <x:v>tax</x:v>
      </x:c>
      <x:c r="G3639" s="2" t="n">
        <x:v>426</x:v>
      </x:c>
      <x:c r="H3639" s="2" t="str">
        <x:v>USD</x:v>
      </x:c>
      <x:c r="I3639" s="2" t="str">
        <x:v>2020-12-31</x:v>
      </x:c>
      <x:c r="J3639" s="2" t="str">
        <x:v>2023-02-22</x:v>
      </x:c>
      <x:c r="K3639" s="2" t="str">
        <x:v>0000713676-23-000020</x:v>
      </x:c>
      <x:c r="L3639" s="2" t="str">
        <x:v>data/raw/filings/PNC_0000713676-23-000020_pnc-20221231.htm</x:v>
      </x:c>
      <x:c r="M3639" s="2" t="str">
        <x:v>https://www.sec.gov/Archives/edgar/data/713676/000071367623000020/pnc-20221231.htm</x:v>
      </x:c>
      <x:c r="N3639" s="2" t="str">
        <x:v>id3VybDovL2RvY3MudjEvZG9jOmI0YmRjMDExNjZhZjQ5NGI4MWM0ODMzNDY5YjRmZTM2L3NlYzpiNGJkYzAxMTY2YWY0OTRiODFjNDgzMzQ2OWI0ZmUzNl81NTMvZnJhZzo3MTIyOGQ4Mzg1Zjc0NTAzYTNhNzI2NGNjM2Q2M2ZiNy90YWJsZTpjMzNlN2ViZGU4NjY0ODBlYTY3MGJjYTc3OTYwN2Q4My90YWJsZXJhbmdlOmMzM2U3ZWJkZTg2NjQ4MGVhNjcwYmNhNzc5NjA3ZDgzXzM4LTEwLTEtMS00NDg2MTM_3383b0ff-0527-49b1-a6e0-7972249ed006</x:v>
      </x:c>
      <x:c r="O3639" s="2" t="str"/>
      <x:c r="P3639" s="2" t="str">
        <x:v>Exact XBRL anchor</x:v>
      </x:c>
      <x:c r="Q3639" s="2" t="str">
        <x:v>Income Tax Expense (Benefit)</x:v>
      </x:c>
      <x:c r="R3639" s="2" t="str">
        <x:v>highlighted/PNC_0000713676-23-000020_pnc-20221231.htm</x:v>
      </x:c>
      <x:c r="S3639" s="2" t="str"/>
      <x:c r="T3639" s="2" t="str"/>
    </x:row>
    <x:row r="3640" ht="24" customHeight="1">
      <x:c r="C3640" s="2" t="str">
        <x:v>Historical Inputs!F3640</x:v>
      </x:c>
      <x:c r="D3640" s="2" t="str">
        <x:v>PNC</x:v>
      </x:c>
      <x:c r="E3640" s="2" t="str">
        <x:v>FY2020</x:v>
      </x:c>
      <x:c r="F3640" s="2" t="str">
        <x:v>net_income</x:v>
      </x:c>
      <x:c r="G3640" s="2" t="str">
        <x:v>n.a.</x:v>
      </x:c>
      <x:c r="H3640" s="2" t="str">
        <x:v>USDm</x:v>
      </x:c>
      <x:c r="I3640" s="2" t="str">
        <x:v>2020-12-31</x:v>
      </x:c>
      <x:c r="J3640" s="2" t="str"/>
      <x:c r="K3640" s="2" t="str"/>
      <x:c r="L3640" s="2" t="str"/>
      <x:c r="M3640" s="2" t="str"/>
      <x:c r="N3640" s="2" t="str"/>
      <x:c r="O3640" s="2" t="str"/>
      <x:c r="P3640" s="2" t="str">
        <x:v>Not reported / unavailable</x:v>
      </x:c>
      <x:c r="Q3640" s="2" t="str">
        <x:v>Net income attributable to parent</x:v>
      </x:c>
      <x:c r="R3640" s="2" t="str"/>
      <x:c r="S3640" s="2" t="str"/>
      <x:c r="T3640" s="2" t="str"/>
    </x:row>
    <x:row r="3641" ht="24" customHeight="1">
      <x:c r="C3641" s="2" t="str">
        <x:v>Historical Inputs!F3641</x:v>
      </x:c>
      <x:c r="D3641" s="2" t="str">
        <x:v>PNC</x:v>
      </x:c>
      <x:c r="E3641" s="2" t="str">
        <x:v>FY2020</x:v>
      </x:c>
      <x:c r="F3641" s="2" t="str">
        <x:v>common_income</x:v>
      </x:c>
      <x:c r="G3641" s="2" t="n">
        <x:v>2716</x:v>
      </x:c>
      <x:c r="H3641" s="2" t="str">
        <x:v>USD</x:v>
      </x:c>
      <x:c r="I3641" s="2" t="str">
        <x:v>2020-12-31</x:v>
      </x:c>
      <x:c r="J3641" s="2" t="str">
        <x:v>2023-02-22</x:v>
      </x:c>
      <x:c r="K3641" s="2" t="str">
        <x:v>0000713676-23-000020</x:v>
      </x:c>
      <x:c r="L3641" s="2" t="str">
        <x:v>data/raw/filings/PNC_0000713676-23-000020_pnc-20221231.htm</x:v>
      </x:c>
      <x:c r="M3641" s="2" t="str">
        <x:v>https://www.sec.gov/Archives/edgar/data/713676/000071367623000020/pnc-20221231.htm</x:v>
      </x:c>
      <x:c r="N3641" s="2" t="str">
        <x:v>id3VybDovL2RvY3MudjEvZG9jOmI0YmRjMDExNjZhZjQ5NGI4MWM0ODMzNDY5YjRmZTM2L3NlYzpiNGJkYzAxMTY2YWY0OTRiODFjNDgzMzQ2OWI0ZmUzNl80MTUvZnJhZzo1YjAxZDcwZTRiOGE0NjBjYjE5MzY2NzI4NTU1ODZlMS90YWJsZTphZTk5YzRmNWQwZmM0N2U0ODBlMjU1MzAxNTgxYzRkNC90YWJsZXJhbmdlOmFlOTljNGY1ZDBmYzQ3ZTQ4MGUyNTUzMDE1ODFjNGQ0XzktNi0xLTEtNDIxOTA1_b7f62e1d-ef6b-48ee-8396-6cc5bdc748c3</x:v>
      </x:c>
      <x:c r="O3641" s="2" t="str"/>
      <x:c r="P3641" s="2" t="str">
        <x:v>Exact XBRL anchor</x:v>
      </x:c>
      <x:c r="Q3641" s="2" t="str">
        <x:v>Net Income (Loss) Available to Common Stockholders, Basic</x:v>
      </x:c>
      <x:c r="R3641" s="2" t="str">
        <x:v>highlighted/PNC_0000713676-23-000020_pnc-20221231.htm</x:v>
      </x:c>
      <x:c r="S3641" s="2" t="str"/>
      <x:c r="T3641" s="2" t="str"/>
    </x:row>
    <x:row r="3642" ht="24" customHeight="1">
      <x:c r="C3642" s="2" t="str">
        <x:v>Historical Inputs!F3642</x:v>
      </x:c>
      <x:c r="D3642" s="2" t="str">
        <x:v>PNC</x:v>
      </x:c>
      <x:c r="E3642" s="2" t="str">
        <x:v>FY2020</x:v>
      </x:c>
      <x:c r="F3642" s="2" t="str">
        <x:v>preferred_div</x:v>
      </x:c>
      <x:c r="G3642" s="2" t="n">
        <x:v>4</x:v>
      </x:c>
      <x:c r="H3642" s="2" t="str">
        <x:v>USD</x:v>
      </x:c>
      <x:c r="I3642" s="2" t="str">
        <x:v>2020-12-31</x:v>
      </x:c>
      <x:c r="J3642" s="2" t="str">
        <x:v>2023-02-22</x:v>
      </x:c>
      <x:c r="K3642" s="2" t="str">
        <x:v>0000713676-23-000020</x:v>
      </x:c>
      <x:c r="L3642" s="2" t="str">
        <x:v>data/raw/filings/PNC_0000713676-23-000020_pnc-20221231.htm</x:v>
      </x:c>
      <x:c r="M3642" s="2" t="str">
        <x:v>https://www.sec.gov/Archives/edgar/data/713676/000071367623000020/pnc-20221231.htm</x:v>
      </x:c>
      <x:c r="N3642" s="2" t="str">
        <x:v>id3VybDovL2RvY3MudjEvZG9jOmI0YmRjMDExNjZhZjQ5NGI4MWM0ODMzNDY5YjRmZTM2L3NlYzpiNGJkYzAxMTY2YWY0OTRiODFjNDgzMzQ2OWI0ZmUzNl80MTUvZnJhZzo1YjAxZDcwZTRiOGE0NjBjYjE5MzY2NzI4NTU1ODZlMS90YWJsZTphZTk5YzRmNWQwZmM0N2U0ODBlMjU1MzAxNTgxYzRkNC90YWJsZXJhbmdlOmFlOTljNGY1ZDBmYzQ3ZTQ4MGUyNTUzMDE1ODFjNGQ0XzYtNi0xLTEtNDIxOTA1_7c685167-0c70-43ff-a744-b9855b247a3f</x:v>
      </x:c>
      <x:c r="O3642" s="2" t="str"/>
      <x:c r="P3642" s="2" t="str">
        <x:v>Exact XBRL anchor</x:v>
      </x:c>
      <x:c r="Q3642" s="2" t="str">
        <x:v>Preferred Stock Dividends and Other Adjustments</x:v>
      </x:c>
      <x:c r="R3642" s="2" t="str">
        <x:v>highlighted/PNC_0000713676-23-000020_pnc-20221231.htm</x:v>
      </x:c>
      <x:c r="S3642" s="2" t="str"/>
      <x:c r="T3642" s="2" t="str"/>
    </x:row>
    <x:row r="3643" ht="24" customHeight="1">
      <x:c r="C3643" s="2" t="str">
        <x:v>Historical Inputs!F3643</x:v>
      </x:c>
      <x:c r="D3643" s="2" t="str">
        <x:v>PNC</x:v>
      </x:c>
      <x:c r="E3643" s="2" t="str">
        <x:v>FY2020</x:v>
      </x:c>
      <x:c r="F3643" s="2" t="str">
        <x:v>eps</x:v>
      </x:c>
      <x:c r="G3643" s="2" t="n">
        <x:v>16.96</x:v>
      </x:c>
      <x:c r="H3643" s="2" t="str">
        <x:v>USD/shares</x:v>
      </x:c>
      <x:c r="I3643" s="2" t="str">
        <x:v>2020-12-31</x:v>
      </x:c>
      <x:c r="J3643" s="2" t="str">
        <x:v>2023-02-22</x:v>
      </x:c>
      <x:c r="K3643" s="2" t="str">
        <x:v>0000713676-23-000020</x:v>
      </x:c>
      <x:c r="L3643" s="2" t="str">
        <x:v>data/raw/filings/PNC_0000713676-23-000020_pnc-20221231.htm</x:v>
      </x:c>
      <x:c r="M3643" s="2" t="str">
        <x:v>https://www.sec.gov/Archives/edgar/data/713676/000071367623000020/pnc-20221231.htm</x:v>
      </x:c>
      <x:c r="N3643" s="2" t="str">
        <x:v>id3VybDovL2RvY3MudjEvZG9jOmI0YmRjMDExNjZhZjQ5NGI4MWM0ODMzNDY5YjRmZTM2L3NlYzpiNGJkYzAxMTY2YWY0OTRiODFjNDgzMzQ2OWI0ZmUzNl80MTUvZnJhZzo1YjAxZDcwZTRiOGE0NjBjYjE5MzY2NzI4NTU1ODZlMS90YWJsZTphZTk5YzRmNWQwZmM0N2U0ODBlMjU1MzAxNTgxYzRkNC90YWJsZXJhbmdlOmFlOTljNGY1ZDBmYzQ3ZTQ4MGUyNTUzMDE1ODFjNGQ0XzI3LTYtMS0xLTQyMTkwNQ_2df9efbf-3953-4e7d-8fe3-c1f5cd4021b9</x:v>
      </x:c>
      <x:c r="O3643" s="2" t="str"/>
      <x:c r="P3643" s="2" t="str">
        <x:v>Exact XBRL anchor</x:v>
      </x:c>
      <x:c r="Q3643" s="2" t="str">
        <x:v>Earnings Per Share, Diluted</x:v>
      </x:c>
      <x:c r="R3643" s="2" t="str">
        <x:v>highlighted/PNC_0000713676-23-000020_pnc-20221231.htm</x:v>
      </x:c>
      <x:c r="S3643" s="2" t="str"/>
      <x:c r="T3643" s="2" t="str"/>
    </x:row>
    <x:row r="3644" ht="24" customHeight="1">
      <x:c r="C3644" s="2" t="str">
        <x:v>Historical Inputs!F3644</x:v>
      </x:c>
      <x:c r="D3644" s="2" t="str">
        <x:v>PNC</x:v>
      </x:c>
      <x:c r="E3644" s="2" t="str">
        <x:v>FY2020</x:v>
      </x:c>
      <x:c r="F3644" s="2" t="str">
        <x:v>shares_diluted</x:v>
      </x:c>
      <x:c r="G3644" s="2" t="n">
        <x:v>427</x:v>
      </x:c>
      <x:c r="H3644" s="2" t="str">
        <x:v>shares</x:v>
      </x:c>
      <x:c r="I3644" s="2" t="str">
        <x:v>2020-12-31</x:v>
      </x:c>
      <x:c r="J3644" s="2" t="str">
        <x:v>2023-02-22</x:v>
      </x:c>
      <x:c r="K3644" s="2" t="str">
        <x:v>0000713676-23-000020</x:v>
      </x:c>
      <x:c r="L3644" s="2" t="str">
        <x:v>data/raw/filings/PNC_0000713676-23-000020_pnc-20221231.htm</x:v>
      </x:c>
      <x:c r="M3644" s="2" t="str">
        <x:v>https://www.sec.gov/Archives/edgar/data/713676/000071367623000020/pnc-20221231.htm</x:v>
      </x:c>
      <x:c r="N3644" s="2" t="str">
        <x:v>id3VybDovL2RvY3MudjEvZG9jOmI0YmRjMDExNjZhZjQ5NGI4MWM0ODMzNDY5YjRmZTM2L3NlYzpiNGJkYzAxMTY2YWY0OTRiODFjNDgzMzQ2OWI0ZmUzNl80MTUvZnJhZzo1YjAxZDcwZTRiOGE0NjBjYjE5MzY2NzI4NTU1ODZlMS90YWJsZTphZTk5YzRmNWQwZmM0N2U0ODBlMjU1MzAxNTgxYzRkNC90YWJsZXJhbmdlOmFlOTljNGY1ZDBmYzQ3ZTQ4MGUyNTUzMDE1ODFjNGQ0XzI0LTYtMS0xLTQyMTkwNQ_a5cb505e-9a79-4f71-bca9-7fccf8af5e3f</x:v>
      </x:c>
      <x:c r="O3644" s="2" t="str"/>
      <x:c r="P3644" s="2" t="str">
        <x:v>Exact XBRL anchor</x:v>
      </x:c>
      <x:c r="Q3644" s="2" t="str">
        <x:v>Weighted Average Number of Shares Outstanding, Diluted</x:v>
      </x:c>
      <x:c r="R3644" s="2" t="str">
        <x:v>highlighted/PNC_0000713676-23-000020_pnc-20221231.htm</x:v>
      </x:c>
      <x:c r="S3644" s="2" t="str"/>
      <x:c r="T3644" s="2" t="str"/>
    </x:row>
    <x:row r="3645" ht="24" customHeight="1">
      <x:c r="C3645" s="2" t="str">
        <x:v>Historical Inputs!F3645</x:v>
      </x:c>
      <x:c r="D3645" s="2" t="str">
        <x:v>PNC</x:v>
      </x:c>
      <x:c r="E3645" s="2" t="str">
        <x:v>FY2020</x:v>
      </x:c>
      <x:c r="F3645" s="2" t="str">
        <x:v>dps</x:v>
      </x:c>
      <x:c r="G3645" s="2" t="str">
        <x:v>n.a.</x:v>
      </x:c>
      <x:c r="H3645" s="2" t="str">
        <x:v>USD/share</x:v>
      </x:c>
      <x:c r="I3645" s="2" t="str">
        <x:v>2020-12-31</x:v>
      </x:c>
      <x:c r="J3645" s="2" t="str"/>
      <x:c r="K3645" s="2" t="str"/>
      <x:c r="L3645" s="2" t="str"/>
      <x:c r="M3645" s="2" t="str"/>
      <x:c r="N3645" s="2" t="str"/>
      <x:c r="O3645" s="2" t="str"/>
      <x:c r="P3645" s="2" t="str">
        <x:v>Not reported / unavailable</x:v>
      </x:c>
      <x:c r="Q3645" s="2" t="str">
        <x:v>Dividends per common share</x:v>
      </x:c>
      <x:c r="R3645" s="2" t="str"/>
      <x:c r="S3645" s="2" t="str"/>
      <x:c r="T3645" s="2" t="str"/>
    </x:row>
    <x:row r="3646" ht="24" customHeight="1">
      <x:c r="C3646" s="2" t="str">
        <x:v>Historical Inputs!F3646</x:v>
      </x:c>
      <x:c r="D3646" s="2" t="str">
        <x:v>PNC</x:v>
      </x:c>
      <x:c r="E3646" s="2" t="str">
        <x:v>FY2020</x:v>
      </x:c>
      <x:c r="F3646" s="2" t="str">
        <x:v>dividends</x:v>
      </x:c>
      <x:c r="G3646" s="2" t="n">
        <x:v>1980</x:v>
      </x:c>
      <x:c r="H3646" s="2" t="str">
        <x:v>USD</x:v>
      </x:c>
      <x:c r="I3646" s="2" t="str">
        <x:v>2020-12-31</x:v>
      </x:c>
      <x:c r="J3646" s="2" t="str">
        <x:v>2023-02-22</x:v>
      </x:c>
      <x:c r="K3646" s="2" t="str">
        <x:v>0000713676-23-000020</x:v>
      </x:c>
      <x:c r="L3646" s="2" t="str">
        <x:v>data/raw/filings/PNC_0000713676-23-000020_pnc-20221231.htm</x:v>
      </x:c>
      <x:c r="M3646" s="2" t="str">
        <x:v>https://www.sec.gov/Archives/edgar/data/713676/000071367623000020/pnc-20221231.htm</x:v>
      </x:c>
      <x:c r="N3646" s="2" t="str">
        <x:v>id3VybDovL2RvY3MudjEvZG9jOmI0YmRjMDExNjZhZjQ5NGI4MWM0ODMzNDY5YjRmZTM2L3NlYzpiNGJkYzAxMTY2YWY0OTRiODFjNDgzMzQ2OWI0ZmUzNl8yMjAvZnJhZzo1MGViM2I0NTZmMzQ0NmMwYWVlNmQ4ZGQzYjIwMjFjZC90YWJsZTo5ZjMxYTcxZjhjZTE0ZWU3OGM1NGI2NmUzYmE1OTVhMC90YWJsZXJhbmdlOjlmMzFhNzFmOGNlMTRlZTc4YzU0YjY2ZTNiYTU5NWEwXzI1LTYtMS0xLTQyMTkwNQ_195af415-9040-447e-9c62-a0255387a5ed</x:v>
      </x:c>
      <x:c r="O3646" s="2" t="str"/>
      <x:c r="P3646" s="2" t="str">
        <x:v>Exact XBRL anchor</x:v>
      </x:c>
      <x:c r="Q3646" s="2" t="str">
        <x:v>Payments of Ordinary Dividends, Common Stock</x:v>
      </x:c>
      <x:c r="R3646" s="2" t="str">
        <x:v>highlighted/PNC_0000713676-23-000020_pnc-20221231.htm</x:v>
      </x:c>
      <x:c r="S3646" s="2" t="str"/>
      <x:c r="T3646" s="2" t="str"/>
    </x:row>
    <x:row r="3647" ht="24" customHeight="1">
      <x:c r="C3647" s="2" t="str">
        <x:v>Historical Inputs!F3647</x:v>
      </x:c>
      <x:c r="D3647" s="2" t="str">
        <x:v>PNC</x:v>
      </x:c>
      <x:c r="E3647" s="2" t="str">
        <x:v>FY2020</x:v>
      </x:c>
      <x:c r="F3647" s="2" t="str">
        <x:v>buybacks</x:v>
      </x:c>
      <x:c r="G3647" s="2" t="n">
        <x:v>1624</x:v>
      </x:c>
      <x:c r="H3647" s="2" t="str">
        <x:v>USD</x:v>
      </x:c>
      <x:c r="I3647" s="2" t="str">
        <x:v>2020-12-31</x:v>
      </x:c>
      <x:c r="J3647" s="2" t="str">
        <x:v>2023-02-22</x:v>
      </x:c>
      <x:c r="K3647" s="2" t="str">
        <x:v>0000713676-23-000020</x:v>
      </x:c>
      <x:c r="L3647" s="2" t="str">
        <x:v>data/raw/filings/PNC_0000713676-23-000020_pnc-20221231.htm</x:v>
      </x:c>
      <x:c r="M3647" s="2" t="str">
        <x:v>https://www.sec.gov/Archives/edgar/data/713676/000071367623000020/pnc-20221231.htm</x:v>
      </x:c>
      <x:c r="N3647" s="2" t="str">
        <x:v>id3VybDovL2RvY3MudjEvZG9jOmI0YmRjMDExNjZhZjQ5NGI4MWM0ODMzNDY5YjRmZTM2L3NlYzpiNGJkYzAxMTY2YWY0OTRiODFjNDgzMzQ2OWI0ZmUzNl8yMjAvZnJhZzo1MGViM2I0NTZmMzQ0NmMwYWVlNmQ4ZGQzYjIwMjFjZC90YWJsZTo5ZjMxYTcxZjhjZTE0ZWU3OGM1NGI2NmUzYmE1OTVhMC90YWJsZXJhbmdlOjlmMzFhNzFmOGNlMTRlZTc4YzU0YjY2ZTNiYTU5NWEwXzIzLTYtMS0xLTQyMTkwNQ_6011e516-a38e-4fc6-9ce6-a5ca9b728e5c</x:v>
      </x:c>
      <x:c r="O3647" s="2" t="str"/>
      <x:c r="P3647" s="2" t="str">
        <x:v>Exact XBRL anchor</x:v>
      </x:c>
      <x:c r="Q3647" s="2" t="str">
        <x:v>Payments for Repurchase of Common Stock</x:v>
      </x:c>
      <x:c r="R3647" s="2" t="str">
        <x:v>highlighted/PNC_0000713676-23-000020_pnc-20221231.htm</x:v>
      </x:c>
      <x:c r="S3647" s="2" t="str"/>
      <x:c r="T3647" s="2" t="str"/>
    </x:row>
    <x:row r="3648" ht="24" customHeight="1">
      <x:c r="C3648" s="2" t="str">
        <x:v>Historical Inputs!F3648</x:v>
      </x:c>
      <x:c r="D3648" s="2" t="str">
        <x:v>PNC</x:v>
      </x:c>
      <x:c r="E3648" s="2" t="str">
        <x:v>FY2020</x:v>
      </x:c>
      <x:c r="F3648" s="2" t="str">
        <x:v>chargeoffs</x:v>
      </x:c>
      <x:c r="G3648" s="2" t="str">
        <x:v>n.a.</x:v>
      </x:c>
      <x:c r="H3648" s="2" t="str">
        <x:v>USDm</x:v>
      </x:c>
      <x:c r="I3648" s="2" t="str">
        <x:v>2020-12-31</x:v>
      </x:c>
      <x:c r="J3648" s="2" t="str"/>
      <x:c r="K3648" s="2" t="str"/>
      <x:c r="L3648" s="2" t="str"/>
      <x:c r="M3648" s="2" t="str"/>
      <x:c r="N3648" s="2" t="str"/>
      <x:c r="O3648" s="2" t="str"/>
      <x:c r="P3648" s="2" t="str">
        <x:v>Not reported / unavailable</x:v>
      </x:c>
      <x:c r="Q3648" s="2" t="str">
        <x:v>Gross loan charge-offs</x:v>
      </x:c>
      <x:c r="R3648" s="2" t="str"/>
      <x:c r="S3648" s="2" t="str"/>
      <x:c r="T3648" s="2" t="str"/>
    </x:row>
    <x:row r="3649" ht="24" customHeight="1">
      <x:c r="C3649" s="2" t="str">
        <x:v>Historical Inputs!F3649</x:v>
      </x:c>
      <x:c r="D3649" s="2" t="str">
        <x:v>PNC</x:v>
      </x:c>
      <x:c r="E3649" s="2" t="str">
        <x:v>FY2020</x:v>
      </x:c>
      <x:c r="F3649" s="2" t="str">
        <x:v>recoveries</x:v>
      </x:c>
      <x:c r="G3649" s="2" t="str">
        <x:v>n.a.</x:v>
      </x:c>
      <x:c r="H3649" s="2" t="str">
        <x:v>USDm</x:v>
      </x:c>
      <x:c r="I3649" s="2" t="str">
        <x:v>2020-12-31</x:v>
      </x:c>
      <x:c r="J3649" s="2" t="str"/>
      <x:c r="K3649" s="2" t="str"/>
      <x:c r="L3649" s="2" t="str"/>
      <x:c r="M3649" s="2" t="str"/>
      <x:c r="N3649" s="2" t="str"/>
      <x:c r="O3649" s="2" t="str"/>
      <x:c r="P3649" s="2" t="str">
        <x:v>Not reported / unavailable</x:v>
      </x:c>
      <x:c r="Q3649" s="2" t="str">
        <x:v>Loan recoveries</x:v>
      </x:c>
      <x:c r="R3649" s="2" t="str"/>
      <x:c r="S3649" s="2" t="str"/>
      <x:c r="T3649" s="2" t="str"/>
    </x:row>
    <x:row r="3650" ht="24" customHeight="1">
      <x:c r="C3650" s="2" t="str">
        <x:v>Historical Inputs!F3650</x:v>
      </x:c>
      <x:c r="D3650" s="2" t="str">
        <x:v>PNC</x:v>
      </x:c>
      <x:c r="E3650" s="2" t="str">
        <x:v>FY2020</x:v>
      </x:c>
      <x:c r="F3650" s="2" t="str">
        <x:v>rwa</x:v>
      </x:c>
      <x:c r="G3650" s="2" t="str">
        <x:v>n.a.</x:v>
      </x:c>
      <x:c r="H3650" s="2" t="str">
        <x:v>USDm</x:v>
      </x:c>
      <x:c r="I3650" s="2" t="str">
        <x:v>2020-12-31</x:v>
      </x:c>
      <x:c r="J3650" s="2" t="str"/>
      <x:c r="K3650" s="2" t="str"/>
      <x:c r="L3650" s="2" t="str"/>
      <x:c r="M3650" s="2" t="str"/>
      <x:c r="N3650" s="2" t="str"/>
      <x:c r="O3650" s="2" t="str"/>
      <x:c r="P3650" s="2" t="str">
        <x:v>Not reported / unavailable</x:v>
      </x:c>
      <x:c r="Q3650" s="2" t="str">
        <x:v>Risk-weighted assets</x:v>
      </x:c>
      <x:c r="R3650" s="2" t="str"/>
      <x:c r="S3650" s="2" t="str"/>
      <x:c r="T3650" s="2" t="str"/>
    </x:row>
    <x:row r="3651" ht="24" customHeight="1">
      <x:c r="C3651" s="2" t="str">
        <x:v>Historical Inputs!F3651</x:v>
      </x:c>
      <x:c r="D3651" s="2" t="str">
        <x:v>PNC</x:v>
      </x:c>
      <x:c r="E3651" s="2" t="str">
        <x:v>FY2020</x:v>
      </x:c>
      <x:c r="F3651" s="2" t="str">
        <x:v>cet1_reported</x:v>
      </x:c>
      <x:c r="G3651" s="2" t="str">
        <x:v>n.a.</x:v>
      </x:c>
      <x:c r="H3651" s="2" t="str">
        <x:v>%</x:v>
      </x:c>
      <x:c r="I3651" s="2" t="str">
        <x:v>2020-12-31</x:v>
      </x:c>
      <x:c r="J3651" s="2" t="str"/>
      <x:c r="K3651" s="2" t="str"/>
      <x:c r="L3651" s="2" t="str"/>
      <x:c r="M3651" s="2" t="str"/>
      <x:c r="N3651" s="2" t="str"/>
      <x:c r="O3651" s="2" t="str"/>
      <x:c r="P3651" s="2" t="str">
        <x:v>Not reported / unavailable</x:v>
      </x:c>
      <x:c r="Q3651" s="2" t="str">
        <x:v>Actual standardized CET1 ratio</x:v>
      </x:c>
      <x:c r="R3651" s="2" t="str"/>
      <x:c r="S3651" s="2" t="str"/>
      <x:c r="T3651" s="2" t="str"/>
    </x:row>
    <x:row r="3652" ht="24" customHeight="1">
      <x:c r="C3652" s="2" t="str">
        <x:v>Historical Inputs!F3652</x:v>
      </x:c>
      <x:c r="D3652" s="2" t="str">
        <x:v>PNC</x:v>
      </x:c>
      <x:c r="E3652" s="2" t="str">
        <x:v>FY2020</x:v>
      </x:c>
      <x:c r="F3652" s="2" t="str">
        <x:v>nim_reported</x:v>
      </x:c>
      <x:c r="G3652" s="2" t="str">
        <x:v>n.a.</x:v>
      </x:c>
      <x:c r="H3652" s="2" t="str">
        <x:v>%</x:v>
      </x:c>
      <x:c r="I3652" s="2" t="str">
        <x:v>2020-12-31</x:v>
      </x:c>
      <x:c r="J3652" s="2" t="str"/>
      <x:c r="K3652" s="2" t="str"/>
      <x:c r="L3652" s="2" t="str"/>
      <x:c r="M3652" s="2" t="str"/>
      <x:c r="N3652" s="2" t="str"/>
      <x:c r="O3652" s="2" t="str"/>
      <x:c r="P3652" s="2" t="str">
        <x:v>Not reported / unavailable</x:v>
      </x:c>
      <x:c r="Q3652" s="2" t="str">
        <x:v>Issuer reported net interest margin</x:v>
      </x:c>
      <x:c r="R3652" s="2" t="str"/>
      <x:c r="S3652" s="2" t="str"/>
      <x:c r="T3652" s="2" t="str"/>
    </x:row>
    <x:row r="3653" ht="24" customHeight="1">
      <x:c r="C3653" s="2" t="str">
        <x:v>Historical Inputs!F3653</x:v>
      </x:c>
      <x:c r="D3653" s="2" t="str">
        <x:v>PNC</x:v>
      </x:c>
      <x:c r="E3653" s="2" t="str">
        <x:v>FY2020</x:v>
      </x:c>
      <x:c r="F3653" s="2" t="str">
        <x:v>bvps_reported</x:v>
      </x:c>
      <x:c r="G3653" s="2" t="n">
        <x:v>119.11</x:v>
      </x:c>
      <x:c r="H3653" s="2" t="str">
        <x:v>USD/shares</x:v>
      </x:c>
      <x:c r="I3653" s="2" t="str">
        <x:v>2020-12-31</x:v>
      </x:c>
      <x:c r="J3653" s="2" t="str">
        <x:v>2021-02-26</x:v>
      </x:c>
      <x:c r="K3653" s="2" t="str">
        <x:v>0000713676-21-000025</x:v>
      </x:c>
      <x:c r="L3653" s="2" t="str">
        <x:v>data/raw/filings/PNC_0000713676-21-000025_pnc-20201231.htm</x:v>
      </x:c>
      <x:c r="M3653" s="2" t="str">
        <x:v>https://www.sec.gov/Archives/edgar/data/713676/000071367621000025/pnc-20201231.htm</x:v>
      </x:c>
      <x:c r="N3653" s="2" t="str"/>
      <x:c r="O3653" s="2" t="str"/>
      <x:c r="P3653" s="2" t="str">
        <x:v>Exact selected original table text</x:v>
      </x:c>
      <x:c r="Q3653" s="2" t="str">
        <x:v>Reported common book value per share</x:v>
      </x:c>
      <x:c r="R3653" s="2" t="str">
        <x:v>highlighted/PNC_0000713676-21-000025_pnc-20201231.htm</x:v>
      </x:c>
      <x:c r="S3653" s="2" t="str"/>
      <x:c r="T3653" s="2" t="str"/>
    </x:row>
    <x:row r="3654" ht="24" customHeight="1">
      <x:c r="C3654" s="2" t="str">
        <x:v>Historical Inputs!F3654</x:v>
      </x:c>
      <x:c r="D3654" s="2" t="str">
        <x:v>PNC</x:v>
      </x:c>
      <x:c r="E3654" s="2" t="str">
        <x:v>FY2020</x:v>
      </x:c>
      <x:c r="F3654" s="2" t="str">
        <x:v>tbvps_reported</x:v>
      </x:c>
      <x:c r="G3654" s="2" t="n">
        <x:v>97.43</x:v>
      </x:c>
      <x:c r="H3654" s="2" t="str">
        <x:v>USD/shares</x:v>
      </x:c>
      <x:c r="I3654" s="2" t="str">
        <x:v>2020-12-31</x:v>
      </x:c>
      <x:c r="J3654" s="2" t="str">
        <x:v>2021-02-26</x:v>
      </x:c>
      <x:c r="K3654" s="2" t="str">
        <x:v>0000713676-21-000025</x:v>
      </x:c>
      <x:c r="L3654" s="2" t="str">
        <x:v>data/raw/filings/PNC_0000713676-21-000025_pnc-20201231.htm</x:v>
      </x:c>
      <x:c r="M3654" s="2" t="str">
        <x:v>https://www.sec.gov/Archives/edgar/data/713676/000071367621000025/pnc-20201231.htm</x:v>
      </x:c>
      <x:c r="N3654" s="2" t="str"/>
      <x:c r="O3654" s="2" t="str"/>
      <x:c r="P3654" s="2" t="str">
        <x:v>Exact selected original table text</x:v>
      </x:c>
      <x:c r="Q3654" s="2" t="str">
        <x:v>Reported tangible book value per share</x:v>
      </x:c>
      <x:c r="R3654" s="2" t="str">
        <x:v>highlighted/PNC_0000713676-21-000025_pnc-20201231.htm</x:v>
      </x:c>
      <x:c r="S3654" s="2" t="str"/>
      <x:c r="T3654" s="2" t="str"/>
    </x:row>
    <x:row r="3655" ht="24" customHeight="1">
      <x:c r="C3655" s="2" t="str">
        <x:v>Historical Inputs!F3655</x:v>
      </x:c>
      <x:c r="D3655" s="2" t="str">
        <x:v>PNC</x:v>
      </x:c>
      <x:c r="E3655" s="2" t="str">
        <x:v>FY2020</x:v>
      </x:c>
      <x:c r="F3655" s="2" t="str">
        <x:v>tce_reported</x:v>
      </x:c>
      <x:c r="G3655" s="2" t="str">
        <x:v>n.a.</x:v>
      </x:c>
      <x:c r="H3655" s="2" t="str">
        <x:v>USDm</x:v>
      </x:c>
      <x:c r="I3655" s="2" t="str">
        <x:v>2020-12-31</x:v>
      </x:c>
      <x:c r="J3655" s="2" t="str"/>
      <x:c r="K3655" s="2" t="str"/>
      <x:c r="L3655" s="2" t="str"/>
      <x:c r="M3655" s="2" t="str"/>
      <x:c r="N3655" s="2" t="str"/>
      <x:c r="O3655" s="2" t="str"/>
      <x:c r="P3655" s="2" t="str">
        <x:v>Not reported / unavailable</x:v>
      </x:c>
      <x:c r="Q3655" s="2" t="str">
        <x:v>Reported tangible common equity</x:v>
      </x:c>
      <x:c r="R3655" s="2" t="str"/>
      <x:c r="S3655" s="2" t="str"/>
      <x:c r="T3655" s="2" t="str"/>
    </x:row>
    <x:row r="3656" ht="24" customHeight="1">
      <x:c r="C3656" s="2" t="str">
        <x:v>Historical Inputs!F3656</x:v>
      </x:c>
      <x:c r="D3656" s="2" t="str">
        <x:v>PNC</x:v>
      </x:c>
      <x:c r="E3656" s="2" t="str">
        <x:v>FY2021</x:v>
      </x:c>
      <x:c r="F3656" s="2" t="str">
        <x:v>assets</x:v>
      </x:c>
      <x:c r="G3656" s="2" t="n">
        <x:v>557191</x:v>
      </x:c>
      <x:c r="H3656" s="2" t="str">
        <x:v>USD</x:v>
      </x:c>
      <x:c r="I3656" s="2" t="str">
        <x:v>2021-12-31</x:v>
      </x:c>
      <x:c r="J3656" s="2" t="str">
        <x:v>2023-02-22</x:v>
      </x:c>
      <x:c r="K3656" s="2" t="str">
        <x:v>0000713676-23-000020</x:v>
      </x:c>
      <x:c r="L3656" s="2" t="str">
        <x:v>data/raw/filings/PNC_0000713676-23-000020_pnc-20221231.htm</x:v>
      </x:c>
      <x:c r="M3656" s="2" t="str">
        <x:v>https://www.sec.gov/Archives/edgar/data/713676/000071367623000020/pnc-20221231.htm</x:v>
      </x:c>
      <x:c r="N3656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E1LTMtMS0xLTQyMTkwNQ_1021bfc3-5f07-42d6-851f-2679bd4a4b65</x:v>
      </x:c>
      <x:c r="O3656" s="2" t="str"/>
      <x:c r="P3656" s="2" t="str">
        <x:v>Exact XBRL anchor</x:v>
      </x:c>
      <x:c r="Q3656" s="2" t="str">
        <x:v>Assets</x:v>
      </x:c>
      <x:c r="R3656" s="2" t="str">
        <x:v>highlighted/PNC_0000713676-23-000020_pnc-20221231.htm</x:v>
      </x:c>
      <x:c r="S3656" s="2" t="str"/>
      <x:c r="T3656" s="2" t="str"/>
    </x:row>
    <x:row r="3657" ht="24" customHeight="1">
      <x:c r="C3657" s="2" t="str">
        <x:v>Historical Inputs!F3657</x:v>
      </x:c>
      <x:c r="D3657" s="2" t="str">
        <x:v>PNC</x:v>
      </x:c>
      <x:c r="E3657" s="2" t="str">
        <x:v>FY2021</x:v>
      </x:c>
      <x:c r="F3657" s="2" t="str">
        <x:v>liabilities</x:v>
      </x:c>
      <x:c r="G3657" s="2" t="n">
        <x:v>501465</x:v>
      </x:c>
      <x:c r="H3657" s="2" t="str">
        <x:v>USD</x:v>
      </x:c>
      <x:c r="I3657" s="2" t="str">
        <x:v>2021-12-31</x:v>
      </x:c>
      <x:c r="J3657" s="2" t="str">
        <x:v>2023-02-22</x:v>
      </x:c>
      <x:c r="K3657" s="2" t="str">
        <x:v>0000713676-23-000020</x:v>
      </x:c>
      <x:c r="L3657" s="2" t="str">
        <x:v>data/raw/filings/PNC_0000713676-23-000020_pnc-20221231.htm</x:v>
      </x:c>
      <x:c r="M3657" s="2" t="str">
        <x:v>https://www.sec.gov/Archives/edgar/data/713676/000071367623000020/pnc-20221231.htm</x:v>
      </x:c>
      <x:c r="N3657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I5LTMtMS0xLTQyMTkwNQ_3e48c3a3-98e6-400f-bedc-321a094ef634</x:v>
      </x:c>
      <x:c r="O3657" s="2" t="str"/>
      <x:c r="P3657" s="2" t="str">
        <x:v>Exact XBRL anchor</x:v>
      </x:c>
      <x:c r="Q3657" s="2" t="str">
        <x:v>Liabilities</x:v>
      </x:c>
      <x:c r="R3657" s="2" t="str">
        <x:v>highlighted/PNC_0000713676-23-000020_pnc-20221231.htm</x:v>
      </x:c>
      <x:c r="S3657" s="2" t="str"/>
      <x:c r="T3657" s="2" t="str"/>
    </x:row>
    <x:row r="3658" ht="24" customHeight="1">
      <x:c r="C3658" s="2" t="str">
        <x:v>Historical Inputs!F3658</x:v>
      </x:c>
      <x:c r="D3658" s="2" t="str">
        <x:v>PNC</x:v>
      </x:c>
      <x:c r="E3658" s="2" t="str">
        <x:v>FY2021</x:v>
      </x:c>
      <x:c r="F3658" s="2" t="str">
        <x:v>equity</x:v>
      </x:c>
      <x:c r="G3658" s="2" t="n">
        <x:v>55695</x:v>
      </x:c>
      <x:c r="H3658" s="2" t="str">
        <x:v>USD</x:v>
      </x:c>
      <x:c r="I3658" s="2" t="str">
        <x:v>2021-12-31</x:v>
      </x:c>
      <x:c r="J3658" s="2" t="str">
        <x:v>2023-02-22</x:v>
      </x:c>
      <x:c r="K3658" s="2" t="str">
        <x:v>0000713676-23-000020</x:v>
      </x:c>
      <x:c r="L3658" s="2" t="str">
        <x:v>data/raw/filings/PNC_0000713676-23-000020_pnc-20221231.htm</x:v>
      </x:c>
      <x:c r="M3658" s="2" t="str">
        <x:v>https://www.sec.gov/Archives/edgar/data/713676/000071367623000020/pnc-20221231.htm</x:v>
      </x:c>
      <x:c r="N3658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M3LTMtMS0xLTQyMTkwNQ_99396a38-02ad-4328-a6a3-556326091b70</x:v>
      </x:c>
      <x:c r="O3658" s="2" t="str"/>
      <x:c r="P3658" s="2" t="str">
        <x:v>Exact XBRL anchor</x:v>
      </x:c>
      <x:c r="Q3658" s="2" t="str">
        <x:v>Stockholders' Equity Attributable to Parent</x:v>
      </x:c>
      <x:c r="R3658" s="2" t="str">
        <x:v>highlighted/PNC_0000713676-23-000020_pnc-20221231.htm</x:v>
      </x:c>
      <x:c r="S3658" s="2" t="str"/>
      <x:c r="T3658" s="2" t="str"/>
    </x:row>
    <x:row r="3659" ht="24" customHeight="1">
      <x:c r="C3659" s="2" t="str">
        <x:v>Historical Inputs!F3659</x:v>
      </x:c>
      <x:c r="D3659" s="2" t="str">
        <x:v>PNC</x:v>
      </x:c>
      <x:c r="E3659" s="2" t="str">
        <x:v>FY2021</x:v>
      </x:c>
      <x:c r="F3659" s="2" t="str">
        <x:v>preferred</x:v>
      </x:c>
      <x:c r="G3659" s="2" t="str">
        <x:v>n.a.</x:v>
      </x:c>
      <x:c r="H3659" s="2" t="str">
        <x:v>USDm</x:v>
      </x:c>
      <x:c r="I3659" s="2" t="str">
        <x:v>2021-12-31</x:v>
      </x:c>
      <x:c r="J3659" s="2" t="str"/>
      <x:c r="K3659" s="2" t="str"/>
      <x:c r="L3659" s="2" t="str"/>
      <x:c r="M3659" s="2" t="str"/>
      <x:c r="N3659" s="2" t="str"/>
      <x:c r="O3659" s="2" t="str"/>
      <x:c r="P3659" s="2" t="str">
        <x:v>Not reported / unavailable</x:v>
      </x:c>
      <x:c r="Q3659" s="2" t="str">
        <x:v>Preferred equity carrying amount</x:v>
      </x:c>
      <x:c r="R3659" s="2" t="str"/>
      <x:c r="S3659" s="2" t="str"/>
      <x:c r="T3659" s="2" t="str"/>
    </x:row>
    <x:row r="3660" ht="24" customHeight="1">
      <x:c r="C3660" s="2" t="str">
        <x:v>Historical Inputs!F3660</x:v>
      </x:c>
      <x:c r="D3660" s="2" t="str">
        <x:v>PNC</x:v>
      </x:c>
      <x:c r="E3660" s="2" t="str">
        <x:v>FY2021</x:v>
      </x:c>
      <x:c r="F3660" s="2" t="str">
        <x:v>common_equity_reported</x:v>
      </x:c>
      <x:c r="G3660" s="2" t="str">
        <x:v>n.a.</x:v>
      </x:c>
      <x:c r="H3660" s="2" t="str">
        <x:v>USDm</x:v>
      </x:c>
      <x:c r="I3660" s="2" t="str">
        <x:v>2021-12-31</x:v>
      </x:c>
      <x:c r="J3660" s="2" t="str"/>
      <x:c r="K3660" s="2" t="str"/>
      <x:c r="L3660" s="2" t="str"/>
      <x:c r="M3660" s="2" t="str"/>
      <x:c r="N3660" s="2" t="str"/>
      <x:c r="O3660" s="2" t="str"/>
      <x:c r="P3660" s="2" t="str">
        <x:v>Not reported / unavailable</x:v>
      </x:c>
      <x:c r="Q3660" s="2" t="str">
        <x:v>Reported common shareholders equity</x:v>
      </x:c>
      <x:c r="R3660" s="2" t="str"/>
      <x:c r="S3660" s="2" t="str"/>
      <x:c r="T3660" s="2" t="str"/>
    </x:row>
    <x:row r="3661" ht="24" customHeight="1">
      <x:c r="C3661" s="2" t="str">
        <x:v>Historical Inputs!F3661</x:v>
      </x:c>
      <x:c r="D3661" s="2" t="str">
        <x:v>PNC</x:v>
      </x:c>
      <x:c r="E3661" s="2" t="str">
        <x:v>FY2021</x:v>
      </x:c>
      <x:c r="F3661" s="2" t="str">
        <x:v>goodwill</x:v>
      </x:c>
      <x:c r="G3661" s="2" t="n">
        <x:v>10916</x:v>
      </x:c>
      <x:c r="H3661" s="2" t="str">
        <x:v>USD</x:v>
      </x:c>
      <x:c r="I3661" s="2" t="str">
        <x:v>2021-12-31</x:v>
      </x:c>
      <x:c r="J3661" s="2" t="str">
        <x:v>2024-02-21</x:v>
      </x:c>
      <x:c r="K3661" s="2" t="str">
        <x:v>0000713676-24-000028</x:v>
      </x:c>
      <x:c r="L3661" s="2" t="str">
        <x:v>data/raw/filings/PNC_0000713676-24-000028_pnc-20231231.htm</x:v>
      </x:c>
      <x:c r="M3661" s="2" t="str">
        <x:v>https://www.sec.gov/Archives/edgar/data/713676/000071367624000028/pnc-20231231.htm</x:v>
      </x:c>
      <x:c r="N3661" s="2" t="str">
        <x:v>f-2623</x:v>
      </x:c>
      <x:c r="O3661" s="2" t="str"/>
      <x:c r="P3661" s="2" t="str">
        <x:v>Exact XBRL anchor</x:v>
      </x:c>
      <x:c r="Q3661" s="2" t="str">
        <x:v>Goodwill</x:v>
      </x:c>
      <x:c r="R3661" s="2" t="str">
        <x:v>highlighted/PNC_0000713676-24-000028_pnc-20231231.htm</x:v>
      </x:c>
      <x:c r="S3661" s="2" t="str"/>
      <x:c r="T3661" s="2" t="str"/>
    </x:row>
    <x:row r="3662" ht="24" customHeight="1">
      <x:c r="C3662" s="2" t="str">
        <x:v>Historical Inputs!F3662</x:v>
      </x:c>
      <x:c r="D3662" s="2" t="str">
        <x:v>PNC</x:v>
      </x:c>
      <x:c r="E3662" s="2" t="str">
        <x:v>FY2021</x:v>
      </x:c>
      <x:c r="F3662" s="2" t="str">
        <x:v>intangibles</x:v>
      </x:c>
      <x:c r="G3662" s="2" t="str">
        <x:v>n.a.</x:v>
      </x:c>
      <x:c r="H3662" s="2" t="str">
        <x:v>USDm</x:v>
      </x:c>
      <x:c r="I3662" s="2" t="str">
        <x:v>2021-12-31</x:v>
      </x:c>
      <x:c r="J3662" s="2" t="str"/>
      <x:c r="K3662" s="2" t="str"/>
      <x:c r="L3662" s="2" t="str"/>
      <x:c r="M3662" s="2" t="str"/>
      <x:c r="N3662" s="2" t="str"/>
      <x:c r="O3662" s="2" t="str"/>
      <x:c r="P3662" s="2" t="str">
        <x:v>Not reported / unavailable</x:v>
      </x:c>
      <x:c r="Q3662" s="2" t="str">
        <x:v>Other intangible assets excluding goodwill</x:v>
      </x:c>
      <x:c r="R3662" s="2" t="str"/>
      <x:c r="S3662" s="2" t="str"/>
      <x:c r="T3662" s="2" t="str"/>
    </x:row>
    <x:row r="3663" ht="24" customHeight="1">
      <x:c r="C3663" s="2" t="str">
        <x:v>Historical Inputs!F3663</x:v>
      </x:c>
      <x:c r="D3663" s="2" t="str">
        <x:v>PNC</x:v>
      </x:c>
      <x:c r="E3663" s="2" t="str">
        <x:v>FY2021</x:v>
      </x:c>
      <x:c r="F3663" s="2" t="str">
        <x:v>intangibles_total</x:v>
      </x:c>
      <x:c r="G3663" s="2" t="str">
        <x:v>n.a.</x:v>
      </x:c>
      <x:c r="H3663" s="2" t="str">
        <x:v>USDm</x:v>
      </x:c>
      <x:c r="I3663" s="2" t="str">
        <x:v>2021-12-31</x:v>
      </x:c>
      <x:c r="J3663" s="2" t="str"/>
      <x:c r="K3663" s="2" t="str"/>
      <x:c r="L3663" s="2" t="str"/>
      <x:c r="M3663" s="2" t="str"/>
      <x:c r="N3663" s="2" t="str"/>
      <x:c r="O3663" s="2" t="str"/>
      <x:c r="P3663" s="2" t="str">
        <x:v>Not reported / unavailable</x:v>
      </x:c>
      <x:c r="Q3663" s="2" t="str">
        <x:v>Reported goodwill and intangible assets combined</x:v>
      </x:c>
      <x:c r="R3663" s="2" t="str"/>
      <x:c r="S3663" s="2" t="str"/>
      <x:c r="T3663" s="2" t="str"/>
    </x:row>
    <x:row r="3664" ht="24" customHeight="1">
      <x:c r="C3664" s="2" t="str">
        <x:v>Historical Inputs!F3664</x:v>
      </x:c>
      <x:c r="D3664" s="2" t="str">
        <x:v>PNC</x:v>
      </x:c>
      <x:c r="E3664" s="2" t="str">
        <x:v>FY2021</x:v>
      </x:c>
      <x:c r="F3664" s="2" t="str">
        <x:v>shares_end</x:v>
      </x:c>
      <x:c r="G3664" s="2" t="str">
        <x:v>n.a.</x:v>
      </x:c>
      <x:c r="H3664" s="2" t="str">
        <x:v>million</x:v>
      </x:c>
      <x:c r="I3664" s="2" t="str">
        <x:v>2021-12-31</x:v>
      </x:c>
      <x:c r="J3664" s="2" t="str"/>
      <x:c r="K3664" s="2" t="str"/>
      <x:c r="L3664" s="2" t="str"/>
      <x:c r="M3664" s="2" t="str"/>
      <x:c r="N3664" s="2" t="str"/>
      <x:c r="O3664" s="2" t="str"/>
      <x:c r="P3664" s="2" t="str">
        <x:v>Not reported / unavailable</x:v>
      </x:c>
      <x:c r="Q3664" s="2" t="str">
        <x:v>Period-end common shares outstanding</x:v>
      </x:c>
      <x:c r="R3664" s="2" t="str"/>
      <x:c r="S3664" s="2" t="str"/>
      <x:c r="T3664" s="2" t="str"/>
    </x:row>
    <x:row r="3665" ht="24" customHeight="1">
      <x:c r="C3665" s="2" t="str">
        <x:v>Historical Inputs!F3665</x:v>
      </x:c>
      <x:c r="D3665" s="2" t="str">
        <x:v>PNC</x:v>
      </x:c>
      <x:c r="E3665" s="2" t="str">
        <x:v>FY2021</x:v>
      </x:c>
      <x:c r="F3665" s="2" t="str">
        <x:v>shares_issued</x:v>
      </x:c>
      <x:c r="G3665" s="2" t="n">
        <x:v>543</x:v>
      </x:c>
      <x:c r="H3665" s="2" t="str">
        <x:v>shares</x:v>
      </x:c>
      <x:c r="I3665" s="2" t="str">
        <x:v>2021-12-31</x:v>
      </x:c>
      <x:c r="J3665" s="2" t="str">
        <x:v>2023-02-22</x:v>
      </x:c>
      <x:c r="K3665" s="2" t="str">
        <x:v>0000713676-23-000020</x:v>
      </x:c>
      <x:c r="L3665" s="2" t="str">
        <x:v>data/raw/filings/PNC_0000713676-23-000020_pnc-20221231.htm</x:v>
      </x:c>
      <x:c r="M3665" s="2" t="str">
        <x:v>https://www.sec.gov/Archives/edgar/data/713676/000071367623000020/pnc-20221231.htm</x:v>
      </x:c>
      <x:c r="N3665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MyLTAtMS0xLTQyMTkwNS90ZXh0cmVnaW9uOjRiMDQxYmE4YTQzMDRkNTQ5YmZkM2E5YzlkZDI1YzQzXzYx_017e8341-890c-4ab5-8f3d-b7d3ed313163</x:v>
      </x:c>
      <x:c r="O3665" s="2" t="str"/>
      <x:c r="P3665" s="2" t="str">
        <x:v>Exact XBRL anchor</x:v>
      </x:c>
      <x:c r="Q3665" s="2" t="str">
        <x:v>Common Stock, Shares, Issued</x:v>
      </x:c>
      <x:c r="R3665" s="2" t="str">
        <x:v>highlighted/PNC_0000713676-23-000020_pnc-20221231.htm</x:v>
      </x:c>
      <x:c r="S3665" s="2" t="str"/>
      <x:c r="T3665" s="2" t="str"/>
    </x:row>
    <x:row r="3666" ht="24" customHeight="1">
      <x:c r="C3666" s="2" t="str">
        <x:v>Historical Inputs!F3666</x:v>
      </x:c>
      <x:c r="D3666" s="2" t="str">
        <x:v>PNC</x:v>
      </x:c>
      <x:c r="E3666" s="2" t="str">
        <x:v>FY2021</x:v>
      </x:c>
      <x:c r="F3666" s="2" t="str">
        <x:v>shares_treasury</x:v>
      </x:c>
      <x:c r="G3666" s="2" t="n">
        <x:v>123</x:v>
      </x:c>
      <x:c r="H3666" s="2" t="str">
        <x:v>shares</x:v>
      </x:c>
      <x:c r="I3666" s="2" t="str">
        <x:v>2021-12-31</x:v>
      </x:c>
      <x:c r="J3666" s="2" t="str">
        <x:v>2023-02-22</x:v>
      </x:c>
      <x:c r="K3666" s="2" t="str">
        <x:v>0000713676-23-000020</x:v>
      </x:c>
      <x:c r="L3666" s="2" t="str">
        <x:v>data/raw/filings/PNC_0000713676-23-000020_pnc-20221231.htm</x:v>
      </x:c>
      <x:c r="M3666" s="2" t="str">
        <x:v>https://www.sec.gov/Archives/edgar/data/713676/000071367623000020/pnc-20221231.htm</x:v>
      </x:c>
      <x:c r="N3666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M2LTAtMS0xLTQyMTkwNS90ZXh0cmVnaW9uOjNlODE3NjBjY2U1ODQzNTFiNGM2MzZmYTBiMmUxN2Y5XzUw_ea62edc1-7311-4e97-b33f-e3b2297b4a99</x:v>
      </x:c>
      <x:c r="O3666" s="2" t="str"/>
      <x:c r="P3666" s="2" t="str">
        <x:v>Exact XBRL anchor</x:v>
      </x:c>
      <x:c r="Q3666" s="2" t="str">
        <x:v>Treasury Stock, Shares</x:v>
      </x:c>
      <x:c r="R3666" s="2" t="str">
        <x:v>highlighted/PNC_0000713676-23-000020_pnc-20221231.htm</x:v>
      </x:c>
      <x:c r="S3666" s="2" t="str"/>
      <x:c r="T3666" s="2" t="str"/>
    </x:row>
    <x:row r="3667" ht="24" customHeight="1">
      <x:c r="C3667" s="2" t="str">
        <x:v>Historical Inputs!F3667</x:v>
      </x:c>
      <x:c r="D3667" s="2" t="str">
        <x:v>PNC</x:v>
      </x:c>
      <x:c r="E3667" s="2" t="str">
        <x:v>FY2021</x:v>
      </x:c>
      <x:c r="F3667" s="2" t="str">
        <x:v>deposits</x:v>
      </x:c>
      <x:c r="G3667" s="2" t="n">
        <x:v>457278</x:v>
      </x:c>
      <x:c r="H3667" s="2" t="str">
        <x:v>USD</x:v>
      </x:c>
      <x:c r="I3667" s="2" t="str">
        <x:v>2021-12-31</x:v>
      </x:c>
      <x:c r="J3667" s="2" t="str">
        <x:v>2023-02-22</x:v>
      </x:c>
      <x:c r="K3667" s="2" t="str">
        <x:v>0000713676-23-000020</x:v>
      </x:c>
      <x:c r="L3667" s="2" t="str">
        <x:v>data/raw/filings/PNC_0000713676-23-000020_pnc-20221231.htm</x:v>
      </x:c>
      <x:c r="M3667" s="2" t="str">
        <x:v>https://www.sec.gov/Archives/edgar/data/713676/000071367623000020/pnc-20221231.htm</x:v>
      </x:c>
      <x:c r="N3667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IwLTMtMS0xLTQyMTkwNQ_f256570f-b79c-4f2c-a7dd-8657ac9c0035</x:v>
      </x:c>
      <x:c r="O3667" s="2" t="str"/>
      <x:c r="P3667" s="2" t="str">
        <x:v>Exact XBRL anchor</x:v>
      </x:c>
      <x:c r="Q3667" s="2" t="str">
        <x:v>Deposits</x:v>
      </x:c>
      <x:c r="R3667" s="2" t="str">
        <x:v>highlighted/PNC_0000713676-23-000020_pnc-20221231.htm</x:v>
      </x:c>
      <x:c r="S3667" s="2" t="str"/>
      <x:c r="T3667" s="2" t="str"/>
    </x:row>
    <x:row r="3668" ht="24" customHeight="1">
      <x:c r="C3668" s="2" t="str">
        <x:v>Historical Inputs!F3668</x:v>
      </x:c>
      <x:c r="D3668" s="2" t="str">
        <x:v>PNC</x:v>
      </x:c>
      <x:c r="E3668" s="2" t="str">
        <x:v>FY2021</x:v>
      </x:c>
      <x:c r="F3668" s="2" t="str">
        <x:v>loans_gross</x:v>
      </x:c>
      <x:c r="G3668" s="2" t="n">
        <x:v>288372</x:v>
      </x:c>
      <x:c r="H3668" s="2" t="str">
        <x:v>USD</x:v>
      </x:c>
      <x:c r="I3668" s="2" t="str">
        <x:v>2021-12-31</x:v>
      </x:c>
      <x:c r="J3668" s="2" t="str">
        <x:v>2023-02-22</x:v>
      </x:c>
      <x:c r="K3668" s="2" t="str">
        <x:v>0000713676-23-000020</x:v>
      </x:c>
      <x:c r="L3668" s="2" t="str">
        <x:v>data/raw/filings/PNC_0000713676-23-000020_pnc-20221231.htm</x:v>
      </x:c>
      <x:c r="M3668" s="2" t="str">
        <x:v>https://www.sec.gov/Archives/edgar/data/713676/000071367623000020/pnc-20221231.htm</x:v>
      </x:c>
      <x:c r="N3668" s="2" t="str">
        <x:v>id3VybDovL2RvY3MudjEvZG9jOmI0YmRjMDExNjZhZjQ5NGI4MWM0ODMzNDY5YjRmZTM2L3NlYzpiNGJkYzAxMTY2YWY0OTRiODFjNDgzMzQ2OWI0ZmUzNl8yODAvZnJhZzpkNmU1OGJkOGQzYmE0NjA5OTc5MzAxZDNiMWVlZDkzMC90YWJsZTo5NDYyMzYwY2UyODY0ZDVjODQ4NzVmYjJiYWY2ZGJhOS90YWJsZXJhbmdlOjk0NjIzNjBjZTI4NjRkNWM4NDg3NWZiMmJhZjZkYmE5XzMyLTEwLTEtMS00MjE5MDU_4ad758c8-62c5-47c3-ba81-544b02fea37d</x:v>
      </x:c>
      <x:c r="O3668" s="2" t="str"/>
      <x:c r="P3668" s="2" t="str">
        <x:v>Exact XBRL anchor</x:v>
      </x:c>
      <x:c r="Q3668" s="2" t="str">
        <x:v>Gross loans and leases selected definition</x:v>
      </x:c>
      <x:c r="R3668" s="2" t="str">
        <x:v>highlighted/PNC_0000713676-23-000020_pnc-20221231.htm</x:v>
      </x:c>
      <x:c r="S3668" s="2" t="str"/>
      <x:c r="T3668" s="2" t="str"/>
    </x:row>
    <x:row r="3669" ht="24" customHeight="1">
      <x:c r="C3669" s="2" t="str">
        <x:v>Historical Inputs!F3669</x:v>
      </x:c>
      <x:c r="D3669" s="2" t="str">
        <x:v>PNC</x:v>
      </x:c>
      <x:c r="E3669" s="2" t="str">
        <x:v>FY2021</x:v>
      </x:c>
      <x:c r="F3669" s="2" t="str">
        <x:v>loans_net</x:v>
      </x:c>
      <x:c r="G3669" s="2" t="n">
        <x:v>283504</x:v>
      </x:c>
      <x:c r="H3669" s="2" t="str">
        <x:v>USD</x:v>
      </x:c>
      <x:c r="I3669" s="2" t="str">
        <x:v>2021-12-31</x:v>
      </x:c>
      <x:c r="J3669" s="2" t="str">
        <x:v>2023-02-22</x:v>
      </x:c>
      <x:c r="K3669" s="2" t="str">
        <x:v>0000713676-23-000020</x:v>
      </x:c>
      <x:c r="L3669" s="2" t="str">
        <x:v>data/raw/filings/PNC_0000713676-23-000020_pnc-20221231.htm</x:v>
      </x:c>
      <x:c r="M3669" s="2" t="str">
        <x:v>https://www.sec.gov/Archives/edgar/data/713676/000071367623000020/pnc-20221231.htm</x:v>
      </x:c>
      <x:c r="N3669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EwLTMtMS0xLTQyMTkwNQ_2468c3da-5d20-4550-8d1f-8cdde18ccff6</x:v>
      </x:c>
      <x:c r="O3669" s="2" t="str"/>
      <x:c r="P3669" s="2" t="str">
        <x:v>Exact XBRL anchor</x:v>
      </x:c>
      <x:c r="Q3669" s="2" t="str">
        <x:v>Net loans after allowance selected definition</x:v>
      </x:c>
      <x:c r="R3669" s="2" t="str">
        <x:v>highlighted/PNC_0000713676-23-000020_pnc-20221231.htm</x:v>
      </x:c>
      <x:c r="S3669" s="2" t="str"/>
      <x:c r="T3669" s="2" t="str"/>
    </x:row>
    <x:row r="3670" ht="24" customHeight="1">
      <x:c r="C3670" s="2" t="str">
        <x:v>Historical Inputs!F3670</x:v>
      </x:c>
      <x:c r="D3670" s="2" t="str">
        <x:v>PNC</x:v>
      </x:c>
      <x:c r="E3670" s="2" t="str">
        <x:v>FY2021</x:v>
      </x:c>
      <x:c r="F3670" s="2" t="str">
        <x:v>allowance</x:v>
      </x:c>
      <x:c r="G3670" s="2" t="n">
        <x:v>4868</x:v>
      </x:c>
      <x:c r="H3670" s="2" t="str">
        <x:v>USD</x:v>
      </x:c>
      <x:c r="I3670" s="2" t="str">
        <x:v>2021-12-31</x:v>
      </x:c>
      <x:c r="J3670" s="2" t="str">
        <x:v>2025-02-21</x:v>
      </x:c>
      <x:c r="K3670" s="2" t="str">
        <x:v>0000713676-25-000027</x:v>
      </x:c>
      <x:c r="L3670" s="2" t="str">
        <x:v>data/raw/filings/PNC_0000713676-25-000027_pnc-20241231.htm</x:v>
      </x:c>
      <x:c r="M3670" s="2" t="str">
        <x:v>https://www.sec.gov/Archives/edgar/data/713676/000071367625000027/pnc-20241231.htm</x:v>
      </x:c>
      <x:c r="N3670" s="2" t="str">
        <x:v>f-2634</x:v>
      </x:c>
      <x:c r="O3670" s="2" t="str"/>
      <x:c r="P3670" s="2" t="str">
        <x:v>Exact XBRL anchor</x:v>
      </x:c>
      <x:c r="Q3670" s="2" t="str">
        <x:v>Loan allowance for credit losses</x:v>
      </x:c>
      <x:c r="R3670" s="2" t="str">
        <x:v>highlighted/PNC_0000713676-25-000027_pnc-20241231.htm</x:v>
      </x:c>
      <x:c r="S3670" s="2" t="str"/>
      <x:c r="T3670" s="2" t="str"/>
    </x:row>
    <x:row r="3671" ht="24" customHeight="1">
      <x:c r="C3671" s="2" t="str">
        <x:v>Historical Inputs!F3671</x:v>
      </x:c>
      <x:c r="D3671" s="2" t="str">
        <x:v>PNC</x:v>
      </x:c>
      <x:c r="E3671" s="2" t="str">
        <x:v>FY2021</x:v>
      </x:c>
      <x:c r="F3671" s="2" t="str">
        <x:v>nonaccrual</x:v>
      </x:c>
      <x:c r="G3671" s="2" t="str">
        <x:v>n.a.</x:v>
      </x:c>
      <x:c r="H3671" s="2" t="str">
        <x:v>USDm</x:v>
      </x:c>
      <x:c r="I3671" s="2" t="str">
        <x:v>2021-12-31</x:v>
      </x:c>
      <x:c r="J3671" s="2" t="str"/>
      <x:c r="K3671" s="2" t="str"/>
      <x:c r="L3671" s="2" t="str"/>
      <x:c r="M3671" s="2" t="str"/>
      <x:c r="N3671" s="2" t="str"/>
      <x:c r="O3671" s="2" t="str"/>
      <x:c r="P3671" s="2" t="str">
        <x:v>Not reported / unavailable</x:v>
      </x:c>
      <x:c r="Q3671" s="2" t="str">
        <x:v>Nonaccrual</x:v>
      </x:c>
      <x:c r="R3671" s="2" t="str"/>
      <x:c r="S3671" s="2" t="str"/>
      <x:c r="T3671" s="2" t="str"/>
    </x:row>
    <x:row r="3672" ht="24" customHeight="1">
      <x:c r="C3672" s="2" t="str">
        <x:v>Historical Inputs!F3672</x:v>
      </x:c>
      <x:c r="D3672" s="2" t="str">
        <x:v>PNC</x:v>
      </x:c>
      <x:c r="E3672" s="2" t="str">
        <x:v>FY2021</x:v>
      </x:c>
      <x:c r="F3672" s="2" t="str">
        <x:v>cash</x:v>
      </x:c>
      <x:c r="G3672" s="2" t="str">
        <x:v>n.a.</x:v>
      </x:c>
      <x:c r="H3672" s="2" t="str">
        <x:v>USDm</x:v>
      </x:c>
      <x:c r="I3672" s="2" t="str">
        <x:v>2021-12-31</x:v>
      </x:c>
      <x:c r="J3672" s="2" t="str"/>
      <x:c r="K3672" s="2" t="str"/>
      <x:c r="L3672" s="2" t="str"/>
      <x:c r="M3672" s="2" t="str"/>
      <x:c r="N3672" s="2" t="str"/>
      <x:c r="O3672" s="2" t="str"/>
      <x:c r="P3672" s="2" t="str">
        <x:v>Not reported / unavailable</x:v>
      </x:c>
      <x:c r="Q3672" s="2" t="str">
        <x:v>Cash</x:v>
      </x:c>
      <x:c r="R3672" s="2" t="str"/>
      <x:c r="S3672" s="2" t="str"/>
      <x:c r="T3672" s="2" t="str"/>
    </x:row>
    <x:row r="3673" ht="24" customHeight="1">
      <x:c r="C3673" s="2" t="str">
        <x:v>Historical Inputs!F3673</x:v>
      </x:c>
      <x:c r="D3673" s="2" t="str">
        <x:v>PNC</x:v>
      </x:c>
      <x:c r="E3673" s="2" t="str">
        <x:v>FY2021</x:v>
      </x:c>
      <x:c r="F3673" s="2" t="str">
        <x:v>aoci</x:v>
      </x:c>
      <x:c r="G3673" s="2" t="n">
        <x:v>409</x:v>
      </x:c>
      <x:c r="H3673" s="2" t="str">
        <x:v>USD</x:v>
      </x:c>
      <x:c r="I3673" s="2" t="str">
        <x:v>2021-12-31</x:v>
      </x:c>
      <x:c r="J3673" s="2" t="str">
        <x:v>2023-02-22</x:v>
      </x:c>
      <x:c r="K3673" s="2" t="str">
        <x:v>0000713676-23-000020</x:v>
      </x:c>
      <x:c r="L3673" s="2" t="str">
        <x:v>data/raw/filings/PNC_0000713676-23-000020_pnc-20221231.htm</x:v>
      </x:c>
      <x:c r="M3673" s="2" t="str">
        <x:v>https://www.sec.gov/Archives/edgar/data/713676/000071367623000020/pnc-20221231.htm</x:v>
      </x:c>
      <x:c r="N3673" s="2" t="str">
        <x:v>id3VybDovL2RvY3MudjEvZG9jOmI0YmRjMDExNjZhZjQ5NGI4MWM0ODMzNDY5YjRmZTM2L3NlYzpiNGJkYzAxMTY2YWY0OTRiODFjNDgzMzQ2OWI0ZmUzNl8yMTEvZnJhZzo4MmQzZGQxYjhkNmY0Y2RlYWI1ZjIwMTQ3NDIyN2UxMi90YWJsZTo3NzZmZjc4YzExZjU0MzRiOGRiNGMzYzFjNDIxMWZmOS90YWJsZXJhbmdlOjc3NmZmNzhjMTFmNTQzNGI4ZGI0YzNjMWM0MjExZmY5XzM1LTMtMS0xLTQyMTkwNQ_f4fe7b57-cb86-4805-b977-c38447594b36</x:v>
      </x:c>
      <x:c r="O3673" s="2" t="str"/>
      <x:c r="P3673" s="2" t="str">
        <x:v>Exact XBRL anchor</x:v>
      </x:c>
      <x:c r="Q3673" s="2" t="str">
        <x:v>Accumulated Other Comprehensive Income (Loss), Net of Tax</x:v>
      </x:c>
      <x:c r="R3673" s="2" t="str">
        <x:v>highlighted/PNC_0000713676-23-000020_pnc-20221231.htm</x:v>
      </x:c>
      <x:c r="S3673" s="2" t="str"/>
      <x:c r="T3673" s="2" t="str"/>
    </x:row>
    <x:row r="3674" ht="24" customHeight="1">
      <x:c r="C3674" s="2" t="str">
        <x:v>Historical Inputs!F3674</x:v>
      </x:c>
      <x:c r="D3674" s="2" t="str">
        <x:v>PNC</x:v>
      </x:c>
      <x:c r="E3674" s="2" t="str">
        <x:v>FY2021</x:v>
      </x:c>
      <x:c r="F3674" s="2" t="str">
        <x:v>nii</x:v>
      </x:c>
      <x:c r="G3674" s="2" t="n">
        <x:v>10647</x:v>
      </x:c>
      <x:c r="H3674" s="2" t="str">
        <x:v>USD</x:v>
      </x:c>
      <x:c r="I3674" s="2" t="str">
        <x:v>2021-12-31</x:v>
      </x:c>
      <x:c r="J3674" s="2" t="str">
        <x:v>2024-02-21</x:v>
      </x:c>
      <x:c r="K3674" s="2" t="str">
        <x:v>0000713676-24-000028</x:v>
      </x:c>
      <x:c r="L3674" s="2" t="str">
        <x:v>data/raw/filings/PNC_0000713676-24-000028_pnc-20231231.htm</x:v>
      </x:c>
      <x:c r="M3674" s="2" t="str">
        <x:v>https://www.sec.gov/Archives/edgar/data/713676/000071367624000028/pnc-20231231.htm</x:v>
      </x:c>
      <x:c r="N3674" s="2" t="str">
        <x:v>f-5134</x:v>
      </x:c>
      <x:c r="O3674" s="2" t="str"/>
      <x:c r="P3674" s="2" t="str">
        <x:v>Exact XBRL anchor</x:v>
      </x:c>
      <x:c r="Q3674" s="2" t="str">
        <x:v>Interest Income (Expense), Net</x:v>
      </x:c>
      <x:c r="R3674" s="2" t="str">
        <x:v>highlighted/PNC_0000713676-24-000028_pnc-20231231.htm</x:v>
      </x:c>
      <x:c r="S3674" s="2" t="str"/>
      <x:c r="T3674" s="2" t="str"/>
    </x:row>
    <x:row r="3675" ht="24" customHeight="1">
      <x:c r="C3675" s="2" t="str">
        <x:v>Historical Inputs!F3675</x:v>
      </x:c>
      <x:c r="D3675" s="2" t="str">
        <x:v>PNC</x:v>
      </x:c>
      <x:c r="E3675" s="2" t="str">
        <x:v>FY2021</x:v>
      </x:c>
      <x:c r="F3675" s="2" t="str">
        <x:v>noninterest_income</x:v>
      </x:c>
      <x:c r="G3675" s="2" t="n">
        <x:v>8564</x:v>
      </x:c>
      <x:c r="H3675" s="2" t="str">
        <x:v>USD</x:v>
      </x:c>
      <x:c r="I3675" s="2" t="str">
        <x:v>2021-12-31</x:v>
      </x:c>
      <x:c r="J3675" s="2" t="str">
        <x:v>2024-02-21</x:v>
      </x:c>
      <x:c r="K3675" s="2" t="str">
        <x:v>0000713676-24-000028</x:v>
      </x:c>
      <x:c r="L3675" s="2" t="str">
        <x:v>data/raw/filings/PNC_0000713676-24-000028_pnc-20231231.htm</x:v>
      </x:c>
      <x:c r="M3675" s="2" t="str">
        <x:v>https://www.sec.gov/Archives/edgar/data/713676/000071367624000028/pnc-20231231.htm</x:v>
      </x:c>
      <x:c r="N3675" s="2" t="str">
        <x:v>f-5349</x:v>
      </x:c>
      <x:c r="O3675" s="2" t="str"/>
      <x:c r="P3675" s="2" t="str">
        <x:v>Exact XBRL anchor</x:v>
      </x:c>
      <x:c r="Q3675" s="2" t="str">
        <x:v>Noninterest Income</x:v>
      </x:c>
      <x:c r="R3675" s="2" t="str">
        <x:v>highlighted/PNC_0000713676-24-000028_pnc-20231231.htm</x:v>
      </x:c>
      <x:c r="S3675" s="2" t="str"/>
      <x:c r="T3675" s="2" t="str"/>
    </x:row>
    <x:row r="3676" ht="24" customHeight="1">
      <x:c r="C3676" s="2" t="str">
        <x:v>Historical Inputs!F3676</x:v>
      </x:c>
      <x:c r="D3676" s="2" t="str">
        <x:v>PNC</x:v>
      </x:c>
      <x:c r="E3676" s="2" t="str">
        <x:v>FY2021</x:v>
      </x:c>
      <x:c r="F3676" s="2" t="str">
        <x:v>revenue_reported</x:v>
      </x:c>
      <x:c r="G3676" s="2" t="n">
        <x:v>19211</x:v>
      </x:c>
      <x:c r="H3676" s="2" t="str">
        <x:v>USD</x:v>
      </x:c>
      <x:c r="I3676" s="2" t="str">
        <x:v>2021-12-31</x:v>
      </x:c>
      <x:c r="J3676" s="2" t="str">
        <x:v>2024-02-21</x:v>
      </x:c>
      <x:c r="K3676" s="2" t="str">
        <x:v>0000713676-24-000028</x:v>
      </x:c>
      <x:c r="L3676" s="2" t="str">
        <x:v>data/raw/filings/PNC_0000713676-24-000028_pnc-20231231.htm</x:v>
      </x:c>
      <x:c r="M3676" s="2" t="str">
        <x:v>https://www.sec.gov/Archives/edgar/data/713676/000071367624000028/pnc-20231231.htm</x:v>
      </x:c>
      <x:c r="N3676" s="2" t="str">
        <x:v>f-5144</x:v>
      </x:c>
      <x:c r="O3676" s="2" t="str"/>
      <x:c r="P3676" s="2" t="str">
        <x:v>Exact XBRL anchor</x:v>
      </x:c>
      <x:c r="Q3676" s="2" t="str">
        <x:v>Revenues</x:v>
      </x:c>
      <x:c r="R3676" s="2" t="str">
        <x:v>highlighted/PNC_0000713676-24-000028_pnc-20231231.htm</x:v>
      </x:c>
      <x:c r="S3676" s="2" t="str"/>
      <x:c r="T3676" s="2" t="str"/>
    </x:row>
    <x:row r="3677" ht="24" customHeight="1">
      <x:c r="C3677" s="2" t="str">
        <x:v>Historical Inputs!F3677</x:v>
      </x:c>
      <x:c r="D3677" s="2" t="str">
        <x:v>PNC</x:v>
      </x:c>
      <x:c r="E3677" s="2" t="str">
        <x:v>FY2021</x:v>
      </x:c>
      <x:c r="F3677" s="2" t="str">
        <x:v>opex</x:v>
      </x:c>
      <x:c r="G3677" s="2" t="n">
        <x:v>13002</x:v>
      </x:c>
      <x:c r="H3677" s="2" t="str">
        <x:v>USD</x:v>
      </x:c>
      <x:c r="I3677" s="2" t="str">
        <x:v>2021-12-31</x:v>
      </x:c>
      <x:c r="J3677" s="2" t="str">
        <x:v>2024-02-21</x:v>
      </x:c>
      <x:c r="K3677" s="2" t="str">
        <x:v>0000713676-24-000028</x:v>
      </x:c>
      <x:c r="L3677" s="2" t="str">
        <x:v>data/raw/filings/PNC_0000713676-24-000028_pnc-20231231.htm</x:v>
      </x:c>
      <x:c r="M3677" s="2" t="str">
        <x:v>https://www.sec.gov/Archives/edgar/data/713676/000071367624000028/pnc-20231231.htm</x:v>
      </x:c>
      <x:c r="N3677" s="2" t="str">
        <x:v>f-108</x:v>
      </x:c>
      <x:c r="O3677" s="2" t="str"/>
      <x:c r="P3677" s="2" t="str">
        <x:v>Exact XBRL anchor</x:v>
      </x:c>
      <x:c r="Q3677" s="2" t="str">
        <x:v>Noninterest Expense</x:v>
      </x:c>
      <x:c r="R3677" s="2" t="str">
        <x:v>highlighted/PNC_0000713676-24-000028_pnc-20231231.htm</x:v>
      </x:c>
      <x:c r="S3677" s="2" t="str"/>
      <x:c r="T3677" s="2" t="str"/>
    </x:row>
    <x:row r="3678" ht="24" customHeight="1">
      <x:c r="C3678" s="2" t="str">
        <x:v>Historical Inputs!F3678</x:v>
      </x:c>
      <x:c r="D3678" s="2" t="str">
        <x:v>PNC</x:v>
      </x:c>
      <x:c r="E3678" s="2" t="str">
        <x:v>FY2021</x:v>
      </x:c>
      <x:c r="F3678" s="2" t="str">
        <x:v>provision</x:v>
      </x:c>
      <x:c r="G3678" s="2" t="str">
        <x:v>n.a.</x:v>
      </x:c>
      <x:c r="H3678" s="2" t="str">
        <x:v>USDm</x:v>
      </x:c>
      <x:c r="I3678" s="2" t="str">
        <x:v>2021-12-31</x:v>
      </x:c>
      <x:c r="J3678" s="2" t="str"/>
      <x:c r="K3678" s="2" t="str"/>
      <x:c r="L3678" s="2" t="str"/>
      <x:c r="M3678" s="2" t="str"/>
      <x:c r="N3678" s="2" t="str"/>
      <x:c r="O3678" s="2" t="str"/>
      <x:c r="P3678" s="2" t="str">
        <x:v>Not reported / unavailable</x:v>
      </x:c>
      <x:c r="Q3678" s="2" t="str">
        <x:v>Provision for credit losses</x:v>
      </x:c>
      <x:c r="R3678" s="2" t="str"/>
      <x:c r="S3678" s="2" t="str"/>
      <x:c r="T3678" s="2" t="str"/>
    </x:row>
    <x:row r="3679" ht="24" customHeight="1">
      <x:c r="C3679" s="2" t="str">
        <x:v>Historical Inputs!F3679</x:v>
      </x:c>
      <x:c r="D3679" s="2" t="str">
        <x:v>PNC</x:v>
      </x:c>
      <x:c r="E3679" s="2" t="str">
        <x:v>FY2021</x:v>
      </x:c>
      <x:c r="F3679" s="2" t="str">
        <x:v>pretax</x:v>
      </x:c>
      <x:c r="G3679" s="2" t="n">
        <x:v>6988</x:v>
      </x:c>
      <x:c r="H3679" s="2" t="str">
        <x:v>USD</x:v>
      </x:c>
      <x:c r="I3679" s="2" t="str">
        <x:v>2021-12-31</x:v>
      </x:c>
      <x:c r="J3679" s="2" t="str">
        <x:v>2024-02-21</x:v>
      </x:c>
      <x:c r="K3679" s="2" t="str">
        <x:v>0000713676-24-000028</x:v>
      </x:c>
      <x:c r="L3679" s="2" t="str">
        <x:v>data/raw/filings/PNC_0000713676-24-000028_pnc-20231231.htm</x:v>
      </x:c>
      <x:c r="M3679" s="2" t="str">
        <x:v>https://www.sec.gov/Archives/edgar/data/713676/000071367624000028/pnc-20231231.htm</x:v>
      </x:c>
      <x:c r="N3679" s="2" t="str">
        <x:v>f-5164</x:v>
      </x:c>
      <x:c r="O3679" s="2" t="str"/>
      <x:c r="P3679" s="2" t="str">
        <x:v>Exact XBRL anchor</x:v>
      </x:c>
      <x:c r="Q3679" s="2" t="str">
        <x:v>Income (Loss) from Continuing Operations before Income Taxes, Noncontrolling Interest</x:v>
      </x:c>
      <x:c r="R3679" s="2" t="str">
        <x:v>highlighted/PNC_0000713676-24-000028_pnc-20231231.htm</x:v>
      </x:c>
      <x:c r="S3679" s="2" t="str"/>
      <x:c r="T3679" s="2" t="str"/>
    </x:row>
    <x:row r="3680" ht="24" customHeight="1">
      <x:c r="C3680" s="2" t="str">
        <x:v>Historical Inputs!F3680</x:v>
      </x:c>
      <x:c r="D3680" s="2" t="str">
        <x:v>PNC</x:v>
      </x:c>
      <x:c r="E3680" s="2" t="str">
        <x:v>FY2021</x:v>
      </x:c>
      <x:c r="F3680" s="2" t="str">
        <x:v>tax</x:v>
      </x:c>
      <x:c r="G3680" s="2" t="n">
        <x:v>1263</x:v>
      </x:c>
      <x:c r="H3680" s="2" t="str">
        <x:v>USD</x:v>
      </x:c>
      <x:c r="I3680" s="2" t="str">
        <x:v>2021-12-31</x:v>
      </x:c>
      <x:c r="J3680" s="2" t="str">
        <x:v>2024-02-21</x:v>
      </x:c>
      <x:c r="K3680" s="2" t="str">
        <x:v>0000713676-24-000028</x:v>
      </x:c>
      <x:c r="L3680" s="2" t="str">
        <x:v>data/raw/filings/PNC_0000713676-24-000028_pnc-20231231.htm</x:v>
      </x:c>
      <x:c r="M3680" s="2" t="str">
        <x:v>https://www.sec.gov/Archives/edgar/data/713676/000071367624000028/pnc-20231231.htm</x:v>
      </x:c>
      <x:c r="N3680" s="2" t="str">
        <x:v>f-5169</x:v>
      </x:c>
      <x:c r="O3680" s="2" t="str"/>
      <x:c r="P3680" s="2" t="str">
        <x:v>Exact XBRL anchor</x:v>
      </x:c>
      <x:c r="Q3680" s="2" t="str">
        <x:v>Income Tax Expense (Benefit)</x:v>
      </x:c>
      <x:c r="R3680" s="2" t="str">
        <x:v>highlighted/PNC_0000713676-24-000028_pnc-20231231.htm</x:v>
      </x:c>
      <x:c r="S3680" s="2" t="str"/>
      <x:c r="T3680" s="2" t="str"/>
    </x:row>
    <x:row r="3681" ht="24" customHeight="1">
      <x:c r="C3681" s="2" t="str">
        <x:v>Historical Inputs!F3681</x:v>
      </x:c>
      <x:c r="D3681" s="2" t="str">
        <x:v>PNC</x:v>
      </x:c>
      <x:c r="E3681" s="2" t="str">
        <x:v>FY2021</x:v>
      </x:c>
      <x:c r="F3681" s="2" t="str">
        <x:v>net_income</x:v>
      </x:c>
      <x:c r="G3681" s="2" t="str">
        <x:v>n.a.</x:v>
      </x:c>
      <x:c r="H3681" s="2" t="str">
        <x:v>USDm</x:v>
      </x:c>
      <x:c r="I3681" s="2" t="str">
        <x:v>2021-12-31</x:v>
      </x:c>
      <x:c r="J3681" s="2" t="str"/>
      <x:c r="K3681" s="2" t="str"/>
      <x:c r="L3681" s="2" t="str"/>
      <x:c r="M3681" s="2" t="str"/>
      <x:c r="N3681" s="2" t="str"/>
      <x:c r="O3681" s="2" t="str"/>
      <x:c r="P3681" s="2" t="str">
        <x:v>Not reported / unavailable</x:v>
      </x:c>
      <x:c r="Q3681" s="2" t="str">
        <x:v>Net income attributable to parent</x:v>
      </x:c>
      <x:c r="R3681" s="2" t="str"/>
      <x:c r="S3681" s="2" t="str"/>
      <x:c r="T3681" s="2" t="str"/>
    </x:row>
    <x:row r="3682" ht="24" customHeight="1">
      <x:c r="C3682" s="2" t="str">
        <x:v>Historical Inputs!F3682</x:v>
      </x:c>
      <x:c r="D3682" s="2" t="str">
        <x:v>PNC</x:v>
      </x:c>
      <x:c r="E3682" s="2" t="str">
        <x:v>FY2021</x:v>
      </x:c>
      <x:c r="F3682" s="2" t="str">
        <x:v>common_income</x:v>
      </x:c>
      <x:c r="G3682" s="2" t="n">
        <x:v>5409</x:v>
      </x:c>
      <x:c r="H3682" s="2" t="str">
        <x:v>USD</x:v>
      </x:c>
      <x:c r="I3682" s="2" t="str">
        <x:v>2021-12-31</x:v>
      </x:c>
      <x:c r="J3682" s="2" t="str">
        <x:v>2024-02-21</x:v>
      </x:c>
      <x:c r="K3682" s="2" t="str">
        <x:v>0000713676-24-000028</x:v>
      </x:c>
      <x:c r="L3682" s="2" t="str">
        <x:v>data/raw/filings/PNC_0000713676-24-000028_pnc-20231231.htm</x:v>
      </x:c>
      <x:c r="M3682" s="2" t="str">
        <x:v>https://www.sec.gov/Archives/edgar/data/713676/000071367624000028/pnc-20231231.htm</x:v>
      </x:c>
      <x:c r="N3682" s="2" t="str">
        <x:v>f-3157</x:v>
      </x:c>
      <x:c r="O3682" s="2" t="str"/>
      <x:c r="P3682" s="2" t="str">
        <x:v>Exact XBRL anchor</x:v>
      </x:c>
      <x:c r="Q3682" s="2" t="str">
        <x:v>Net Income (Loss) Available to Common Stockholders, Basic</x:v>
      </x:c>
      <x:c r="R3682" s="2" t="str">
        <x:v>highlighted/PNC_0000713676-24-000028_pnc-20231231.htm</x:v>
      </x:c>
      <x:c r="S3682" s="2" t="str"/>
      <x:c r="T3682" s="2" t="str"/>
    </x:row>
    <x:row r="3683" ht="24" customHeight="1">
      <x:c r="C3683" s="2" t="str">
        <x:v>Historical Inputs!F3683</x:v>
      </x:c>
      <x:c r="D3683" s="2" t="str">
        <x:v>PNC</x:v>
      </x:c>
      <x:c r="E3683" s="2" t="str">
        <x:v>FY2021</x:v>
      </x:c>
      <x:c r="F3683" s="2" t="str">
        <x:v>preferred_div</x:v>
      </x:c>
      <x:c r="G3683" s="2" t="n">
        <x:v>5</x:v>
      </x:c>
      <x:c r="H3683" s="2" t="str">
        <x:v>USD</x:v>
      </x:c>
      <x:c r="I3683" s="2" t="str">
        <x:v>2021-12-31</x:v>
      </x:c>
      <x:c r="J3683" s="2" t="str">
        <x:v>2024-02-21</x:v>
      </x:c>
      <x:c r="K3683" s="2" t="str">
        <x:v>0000713676-24-000028</x:v>
      </x:c>
      <x:c r="L3683" s="2" t="str">
        <x:v>data/raw/filings/PNC_0000713676-24-000028_pnc-20231231.htm</x:v>
      </x:c>
      <x:c r="M3683" s="2" t="str">
        <x:v>https://www.sec.gov/Archives/edgar/data/713676/000071367624000028/pnc-20231231.htm</x:v>
      </x:c>
      <x:c r="N3683" s="2" t="str">
        <x:v>f-3148</x:v>
      </x:c>
      <x:c r="O3683" s="2" t="str"/>
      <x:c r="P3683" s="2" t="str">
        <x:v>Exact XBRL anchor</x:v>
      </x:c>
      <x:c r="Q3683" s="2" t="str">
        <x:v>Preferred Stock Dividends and Other Adjustments</x:v>
      </x:c>
      <x:c r="R3683" s="2" t="str">
        <x:v>highlighted/PNC_0000713676-24-000028_pnc-20231231.htm</x:v>
      </x:c>
      <x:c r="S3683" s="2" t="str"/>
      <x:c r="T3683" s="2" t="str"/>
    </x:row>
    <x:row r="3684" ht="24" customHeight="1">
      <x:c r="C3684" s="2" t="str">
        <x:v>Historical Inputs!F3684</x:v>
      </x:c>
      <x:c r="D3684" s="2" t="str">
        <x:v>PNC</x:v>
      </x:c>
      <x:c r="E3684" s="2" t="str">
        <x:v>FY2021</x:v>
      </x:c>
      <x:c r="F3684" s="2" t="str">
        <x:v>eps</x:v>
      </x:c>
      <x:c r="G3684" s="2" t="n">
        <x:v>12.7</x:v>
      </x:c>
      <x:c r="H3684" s="2" t="str">
        <x:v>USD/shares</x:v>
      </x:c>
      <x:c r="I3684" s="2" t="str">
        <x:v>2021-12-31</x:v>
      </x:c>
      <x:c r="J3684" s="2" t="str">
        <x:v>2024-02-21</x:v>
      </x:c>
      <x:c r="K3684" s="2" t="str">
        <x:v>0000713676-24-000028</x:v>
      </x:c>
      <x:c r="L3684" s="2" t="str">
        <x:v>data/raw/filings/PNC_0000713676-24-000028_pnc-20231231.htm</x:v>
      </x:c>
      <x:c r="M3684" s="2" t="str">
        <x:v>https://www.sec.gov/Archives/edgar/data/713676/000071367624000028/pnc-20231231.htm</x:v>
      </x:c>
      <x:c r="N3684" s="2" t="str">
        <x:v>f-3175</x:v>
      </x:c>
      <x:c r="O3684" s="2" t="str"/>
      <x:c r="P3684" s="2" t="str">
        <x:v>Exact XBRL anchor</x:v>
      </x:c>
      <x:c r="Q3684" s="2" t="str">
        <x:v>Earnings Per Share, Diluted</x:v>
      </x:c>
      <x:c r="R3684" s="2" t="str">
        <x:v>highlighted/PNC_0000713676-24-000028_pnc-20231231.htm</x:v>
      </x:c>
      <x:c r="S3684" s="2" t="str"/>
      <x:c r="T3684" s="2" t="str"/>
    </x:row>
    <x:row r="3685" ht="24" customHeight="1">
      <x:c r="C3685" s="2" t="str">
        <x:v>Historical Inputs!F3685</x:v>
      </x:c>
      <x:c r="D3685" s="2" t="str">
        <x:v>PNC</x:v>
      </x:c>
      <x:c r="E3685" s="2" t="str">
        <x:v>FY2021</x:v>
      </x:c>
      <x:c r="F3685" s="2" t="str">
        <x:v>shares_diluted</x:v>
      </x:c>
      <x:c r="G3685" s="2" t="n">
        <x:v>426</x:v>
      </x:c>
      <x:c r="H3685" s="2" t="str">
        <x:v>shares</x:v>
      </x:c>
      <x:c r="I3685" s="2" t="str">
        <x:v>2021-12-31</x:v>
      </x:c>
      <x:c r="J3685" s="2" t="str">
        <x:v>2024-02-21</x:v>
      </x:c>
      <x:c r="K3685" s="2" t="str">
        <x:v>0000713676-24-000028</x:v>
      </x:c>
      <x:c r="L3685" s="2" t="str">
        <x:v>data/raw/filings/PNC_0000713676-24-000028_pnc-20231231.htm</x:v>
      </x:c>
      <x:c r="M3685" s="2" t="str">
        <x:v>https://www.sec.gov/Archives/edgar/data/713676/000071367624000028/pnc-20231231.htm</x:v>
      </x:c>
      <x:c r="N3685" s="2" t="str">
        <x:v>f-3172</x:v>
      </x:c>
      <x:c r="O3685" s="2" t="str"/>
      <x:c r="P3685" s="2" t="str">
        <x:v>Exact XBRL anchor</x:v>
      </x:c>
      <x:c r="Q3685" s="2" t="str">
        <x:v>Weighted Average Number of Shares Outstanding, Diluted</x:v>
      </x:c>
      <x:c r="R3685" s="2" t="str">
        <x:v>highlighted/PNC_0000713676-24-000028_pnc-20231231.htm</x:v>
      </x:c>
      <x:c r="S3685" s="2" t="str"/>
      <x:c r="T3685" s="2" t="str"/>
    </x:row>
    <x:row r="3686" ht="24" customHeight="1">
      <x:c r="C3686" s="2" t="str">
        <x:v>Historical Inputs!F3686</x:v>
      </x:c>
      <x:c r="D3686" s="2" t="str">
        <x:v>PNC</x:v>
      </x:c>
      <x:c r="E3686" s="2" t="str">
        <x:v>FY2021</x:v>
      </x:c>
      <x:c r="F3686" s="2" t="str">
        <x:v>dps</x:v>
      </x:c>
      <x:c r="G3686" s="2" t="n">
        <x:v>4.8</x:v>
      </x:c>
      <x:c r="H3686" s="2" t="str">
        <x:v>USD/shares</x:v>
      </x:c>
      <x:c r="I3686" s="2" t="str">
        <x:v>2021-12-31</x:v>
      </x:c>
      <x:c r="J3686" s="2" t="str">
        <x:v>2024-02-21</x:v>
      </x:c>
      <x:c r="K3686" s="2" t="str">
        <x:v>0000713676-24-000028</x:v>
      </x:c>
      <x:c r="L3686" s="2" t="str">
        <x:v>data/raw/filings/PNC_0000713676-24-000028_pnc-20231231.htm</x:v>
      </x:c>
      <x:c r="M3686" s="2" t="str">
        <x:v>https://www.sec.gov/Archives/edgar/data/713676/000071367624000028/pnc-20231231.htm</x:v>
      </x:c>
      <x:c r="N3686" s="2" t="str">
        <x:v>f-2965</x:v>
      </x:c>
      <x:c r="O3686" s="2" t="str"/>
      <x:c r="P3686" s="2" t="str">
        <x:v>Exact XBRL anchor</x:v>
      </x:c>
      <x:c r="Q3686" s="2" t="str">
        <x:v>Common Stock, Dividends, Per Share, Declared</x:v>
      </x:c>
      <x:c r="R3686" s="2" t="str">
        <x:v>highlighted/PNC_0000713676-24-000028_pnc-20231231.htm</x:v>
      </x:c>
      <x:c r="S3686" s="2" t="str"/>
      <x:c r="T3686" s="2" t="str"/>
    </x:row>
    <x:row r="3687" ht="24" customHeight="1">
      <x:c r="C3687" s="2" t="str">
        <x:v>Historical Inputs!F3687</x:v>
      </x:c>
      <x:c r="D3687" s="2" t="str">
        <x:v>PNC</x:v>
      </x:c>
      <x:c r="E3687" s="2" t="str">
        <x:v>FY2021</x:v>
      </x:c>
      <x:c r="F3687" s="2" t="str">
        <x:v>dividends</x:v>
      </x:c>
      <x:c r="G3687" s="2" t="n">
        <x:v>2056</x:v>
      </x:c>
      <x:c r="H3687" s="2" t="str">
        <x:v>USD</x:v>
      </x:c>
      <x:c r="I3687" s="2" t="str">
        <x:v>2021-12-31</x:v>
      </x:c>
      <x:c r="J3687" s="2" t="str">
        <x:v>2024-02-21</x:v>
      </x:c>
      <x:c r="K3687" s="2" t="str">
        <x:v>0000713676-24-000028</x:v>
      </x:c>
      <x:c r="L3687" s="2" t="str">
        <x:v>data/raw/filings/PNC_0000713676-24-000028_pnc-20231231.htm</x:v>
      </x:c>
      <x:c r="M3687" s="2" t="str">
        <x:v>https://www.sec.gov/Archives/edgar/data/713676/000071367624000028/pnc-20231231.htm</x:v>
      </x:c>
      <x:c r="N3687" s="2" t="str">
        <x:v>f-548</x:v>
      </x:c>
      <x:c r="O3687" s="2" t="str"/>
      <x:c r="P3687" s="2" t="str">
        <x:v>Exact XBRL anchor</x:v>
      </x:c>
      <x:c r="Q3687" s="2" t="str">
        <x:v>Payments of Ordinary Dividends, Common Stock</x:v>
      </x:c>
      <x:c r="R3687" s="2" t="str">
        <x:v>highlighted/PNC_0000713676-24-000028_pnc-20231231.htm</x:v>
      </x:c>
      <x:c r="S3687" s="2" t="str"/>
      <x:c r="T3687" s="2" t="str"/>
    </x:row>
    <x:row r="3688" ht="24" customHeight="1">
      <x:c r="C3688" s="2" t="str">
        <x:v>Historical Inputs!F3688</x:v>
      </x:c>
      <x:c r="D3688" s="2" t="str">
        <x:v>PNC</x:v>
      </x:c>
      <x:c r="E3688" s="2" t="str">
        <x:v>FY2021</x:v>
      </x:c>
      <x:c r="F3688" s="2" t="str">
        <x:v>buybacks</x:v>
      </x:c>
      <x:c r="G3688" s="2" t="n">
        <x:v>1079</x:v>
      </x:c>
      <x:c r="H3688" s="2" t="str">
        <x:v>USD</x:v>
      </x:c>
      <x:c r="I3688" s="2" t="str">
        <x:v>2021-12-31</x:v>
      </x:c>
      <x:c r="J3688" s="2" t="str">
        <x:v>2024-02-21</x:v>
      </x:c>
      <x:c r="K3688" s="2" t="str">
        <x:v>0000713676-24-000028</x:v>
      </x:c>
      <x:c r="L3688" s="2" t="str">
        <x:v>data/raw/filings/PNC_0000713676-24-000028_pnc-20231231.htm</x:v>
      </x:c>
      <x:c r="M3688" s="2" t="str">
        <x:v>https://www.sec.gov/Archives/edgar/data/713676/000071367624000028/pnc-20231231.htm</x:v>
      </x:c>
      <x:c r="N3688" s="2" t="str">
        <x:v>f-542</x:v>
      </x:c>
      <x:c r="O3688" s="2" t="str"/>
      <x:c r="P3688" s="2" t="str">
        <x:v>Exact XBRL anchor</x:v>
      </x:c>
      <x:c r="Q3688" s="2" t="str">
        <x:v>Payments for Repurchase of Common Stock</x:v>
      </x:c>
      <x:c r="R3688" s="2" t="str">
        <x:v>highlighted/PNC_0000713676-24-000028_pnc-20231231.htm</x:v>
      </x:c>
      <x:c r="S3688" s="2" t="str"/>
      <x:c r="T3688" s="2" t="str"/>
    </x:row>
    <x:row r="3689" ht="24" customHeight="1">
      <x:c r="C3689" s="2" t="str">
        <x:v>Historical Inputs!F3689</x:v>
      </x:c>
      <x:c r="D3689" s="2" t="str">
        <x:v>PNC</x:v>
      </x:c>
      <x:c r="E3689" s="2" t="str">
        <x:v>FY2021</x:v>
      </x:c>
      <x:c r="F3689" s="2" t="str">
        <x:v>chargeoffs</x:v>
      </x:c>
      <x:c r="G3689" s="2" t="str">
        <x:v>n.a.</x:v>
      </x:c>
      <x:c r="H3689" s="2" t="str">
        <x:v>USDm</x:v>
      </x:c>
      <x:c r="I3689" s="2" t="str">
        <x:v>2021-12-31</x:v>
      </x:c>
      <x:c r="J3689" s="2" t="str"/>
      <x:c r="K3689" s="2" t="str"/>
      <x:c r="L3689" s="2" t="str"/>
      <x:c r="M3689" s="2" t="str"/>
      <x:c r="N3689" s="2" t="str"/>
      <x:c r="O3689" s="2" t="str"/>
      <x:c r="P3689" s="2" t="str">
        <x:v>Not reported / unavailable</x:v>
      </x:c>
      <x:c r="Q3689" s="2" t="str">
        <x:v>Gross loan charge-offs</x:v>
      </x:c>
      <x:c r="R3689" s="2" t="str"/>
      <x:c r="S3689" s="2" t="str"/>
      <x:c r="T3689" s="2" t="str"/>
    </x:row>
    <x:row r="3690" ht="24" customHeight="1">
      <x:c r="C3690" s="2" t="str">
        <x:v>Historical Inputs!F3690</x:v>
      </x:c>
      <x:c r="D3690" s="2" t="str">
        <x:v>PNC</x:v>
      </x:c>
      <x:c r="E3690" s="2" t="str">
        <x:v>FY2021</x:v>
      </x:c>
      <x:c r="F3690" s="2" t="str">
        <x:v>recoveries</x:v>
      </x:c>
      <x:c r="G3690" s="2" t="str">
        <x:v>n.a.</x:v>
      </x:c>
      <x:c r="H3690" s="2" t="str">
        <x:v>USDm</x:v>
      </x:c>
      <x:c r="I3690" s="2" t="str">
        <x:v>2021-12-31</x:v>
      </x:c>
      <x:c r="J3690" s="2" t="str"/>
      <x:c r="K3690" s="2" t="str"/>
      <x:c r="L3690" s="2" t="str"/>
      <x:c r="M3690" s="2" t="str"/>
      <x:c r="N3690" s="2" t="str"/>
      <x:c r="O3690" s="2" t="str"/>
      <x:c r="P3690" s="2" t="str">
        <x:v>Not reported / unavailable</x:v>
      </x:c>
      <x:c r="Q3690" s="2" t="str">
        <x:v>Loan recoveries</x:v>
      </x:c>
      <x:c r="R3690" s="2" t="str"/>
      <x:c r="S3690" s="2" t="str"/>
      <x:c r="T3690" s="2" t="str"/>
    </x:row>
    <x:row r="3691" ht="24" customHeight="1">
      <x:c r="C3691" s="2" t="str">
        <x:v>Historical Inputs!F3691</x:v>
      </x:c>
      <x:c r="D3691" s="2" t="str">
        <x:v>PNC</x:v>
      </x:c>
      <x:c r="E3691" s="2" t="str">
        <x:v>FY2021</x:v>
      </x:c>
      <x:c r="F3691" s="2" t="str">
        <x:v>rwa</x:v>
      </x:c>
      <x:c r="G3691" s="2" t="str">
        <x:v>n.a.</x:v>
      </x:c>
      <x:c r="H3691" s="2" t="str">
        <x:v>USDm</x:v>
      </x:c>
      <x:c r="I3691" s="2" t="str">
        <x:v>2021-12-31</x:v>
      </x:c>
      <x:c r="J3691" s="2" t="str"/>
      <x:c r="K3691" s="2" t="str"/>
      <x:c r="L3691" s="2" t="str"/>
      <x:c r="M3691" s="2" t="str"/>
      <x:c r="N3691" s="2" t="str"/>
      <x:c r="O3691" s="2" t="str"/>
      <x:c r="P3691" s="2" t="str">
        <x:v>Not reported / unavailable</x:v>
      </x:c>
      <x:c r="Q3691" s="2" t="str">
        <x:v>Risk-weighted assets</x:v>
      </x:c>
      <x:c r="R3691" s="2" t="str"/>
      <x:c r="S3691" s="2" t="str"/>
      <x:c r="T3691" s="2" t="str"/>
    </x:row>
    <x:row r="3692" ht="24" customHeight="1">
      <x:c r="C3692" s="2" t="str">
        <x:v>Historical Inputs!F3692</x:v>
      </x:c>
      <x:c r="D3692" s="2" t="str">
        <x:v>PNC</x:v>
      </x:c>
      <x:c r="E3692" s="2" t="str">
        <x:v>FY2021</x:v>
      </x:c>
      <x:c r="F3692" s="2" t="str">
        <x:v>cet1_reported</x:v>
      </x:c>
      <x:c r="G3692" s="2" t="str">
        <x:v>n.a.</x:v>
      </x:c>
      <x:c r="H3692" s="2" t="str">
        <x:v>%</x:v>
      </x:c>
      <x:c r="I3692" s="2" t="str">
        <x:v>2021-12-31</x:v>
      </x:c>
      <x:c r="J3692" s="2" t="str"/>
      <x:c r="K3692" s="2" t="str"/>
      <x:c r="L3692" s="2" t="str"/>
      <x:c r="M3692" s="2" t="str"/>
      <x:c r="N3692" s="2" t="str"/>
      <x:c r="O3692" s="2" t="str"/>
      <x:c r="P3692" s="2" t="str">
        <x:v>Not reported / unavailable</x:v>
      </x:c>
      <x:c r="Q3692" s="2" t="str">
        <x:v>Actual standardized CET1 ratio</x:v>
      </x:c>
      <x:c r="R3692" s="2" t="str"/>
      <x:c r="S3692" s="2" t="str"/>
      <x:c r="T3692" s="2" t="str"/>
    </x:row>
    <x:row r="3693" ht="24" customHeight="1">
      <x:c r="C3693" s="2" t="str">
        <x:v>Historical Inputs!F3693</x:v>
      </x:c>
      <x:c r="D3693" s="2" t="str">
        <x:v>PNC</x:v>
      </x:c>
      <x:c r="E3693" s="2" t="str">
        <x:v>FY2021</x:v>
      </x:c>
      <x:c r="F3693" s="2" t="str">
        <x:v>nim_reported</x:v>
      </x:c>
      <x:c r="G3693" s="2" t="str">
        <x:v>n.a.</x:v>
      </x:c>
      <x:c r="H3693" s="2" t="str">
        <x:v>%</x:v>
      </x:c>
      <x:c r="I3693" s="2" t="str">
        <x:v>2021-12-31</x:v>
      </x:c>
      <x:c r="J3693" s="2" t="str"/>
      <x:c r="K3693" s="2" t="str"/>
      <x:c r="L3693" s="2" t="str"/>
      <x:c r="M3693" s="2" t="str"/>
      <x:c r="N3693" s="2" t="str"/>
      <x:c r="O3693" s="2" t="str"/>
      <x:c r="P3693" s="2" t="str">
        <x:v>Not reported / unavailable</x:v>
      </x:c>
      <x:c r="Q3693" s="2" t="str">
        <x:v>Issuer reported net interest margin</x:v>
      </x:c>
      <x:c r="R3693" s="2" t="str"/>
      <x:c r="S3693" s="2" t="str"/>
      <x:c r="T3693" s="2" t="str"/>
    </x:row>
    <x:row r="3694" ht="24" customHeight="1">
      <x:c r="C3694" s="2" t="str">
        <x:v>Historical Inputs!F3694</x:v>
      </x:c>
      <x:c r="D3694" s="2" t="str">
        <x:v>PNC</x:v>
      </x:c>
      <x:c r="E3694" s="2" t="str">
        <x:v>FY2021</x:v>
      </x:c>
      <x:c r="F3694" s="2" t="str">
        <x:v>bvps_reported</x:v>
      </x:c>
      <x:c r="G3694" s="2" t="n">
        <x:v>120.61</x:v>
      </x:c>
      <x:c r="H3694" s="2" t="str">
        <x:v>USD/shares</x:v>
      </x:c>
      <x:c r="I3694" s="2" t="str">
        <x:v>2021-12-31</x:v>
      </x:c>
      <x:c r="J3694" s="2" t="str">
        <x:v>2022-02-25</x:v>
      </x:c>
      <x:c r="K3694" s="2" t="str">
        <x:v>0000713676-22-000019</x:v>
      </x:c>
      <x:c r="L3694" s="2" t="str">
        <x:v>data/raw/filings/PNC_0000713676-22-000019_pnc-20211231.htm</x:v>
      </x:c>
      <x:c r="M3694" s="2" t="str">
        <x:v>https://www.sec.gov/Archives/edgar/data/713676/000071367622000019/pnc-20211231.htm</x:v>
      </x:c>
      <x:c r="N3694" s="2" t="str"/>
      <x:c r="O3694" s="2" t="str"/>
      <x:c r="P3694" s="2" t="str">
        <x:v>Structured source retained; exact visible anchor requires review</x:v>
      </x:c>
      <x:c r="Q3694" s="2" t="str">
        <x:v>Reported common book value per share</x:v>
      </x:c>
      <x:c r="R3694" s="2" t="str"/>
      <x:c r="S3694" s="2" t="str"/>
      <x:c r="T3694" s="2" t="str"/>
    </x:row>
    <x:row r="3695" ht="24" customHeight="1">
      <x:c r="C3695" s="2" t="str">
        <x:v>Historical Inputs!F3695</x:v>
      </x:c>
      <x:c r="D3695" s="2" t="str">
        <x:v>PNC</x:v>
      </x:c>
      <x:c r="E3695" s="2" t="str">
        <x:v>FY2021</x:v>
      </x:c>
      <x:c r="F3695" s="2" t="str">
        <x:v>tbvps_reported</x:v>
      </x:c>
      <x:c r="G3695" s="2" t="n">
        <x:v>94.11</x:v>
      </x:c>
      <x:c r="H3695" s="2" t="str">
        <x:v>USD/shares</x:v>
      </x:c>
      <x:c r="I3695" s="2" t="str">
        <x:v>2021-12-31</x:v>
      </x:c>
      <x:c r="J3695" s="2" t="str">
        <x:v>2022-02-25</x:v>
      </x:c>
      <x:c r="K3695" s="2" t="str">
        <x:v>0000713676-22-000019</x:v>
      </x:c>
      <x:c r="L3695" s="2" t="str">
        <x:v>data/raw/filings/PNC_0000713676-22-000019_pnc-20211231.htm</x:v>
      </x:c>
      <x:c r="M3695" s="2" t="str">
        <x:v>https://www.sec.gov/Archives/edgar/data/713676/000071367622000019/pnc-20211231.htm</x:v>
      </x:c>
      <x:c r="N3695" s="2" t="str"/>
      <x:c r="O3695" s="2" t="str"/>
      <x:c r="P3695" s="2" t="str">
        <x:v>Exact selected original table text</x:v>
      </x:c>
      <x:c r="Q3695" s="2" t="str">
        <x:v>Reported tangible book value per share</x:v>
      </x:c>
      <x:c r="R3695" s="2" t="str">
        <x:v>highlighted/PNC_0000713676-22-000019_pnc-20211231.htm</x:v>
      </x:c>
      <x:c r="S3695" s="2" t="str"/>
      <x:c r="T3695" s="2" t="str"/>
    </x:row>
    <x:row r="3696" ht="24" customHeight="1">
      <x:c r="C3696" s="2" t="str">
        <x:v>Historical Inputs!F3696</x:v>
      </x:c>
      <x:c r="D3696" s="2" t="str">
        <x:v>PNC</x:v>
      </x:c>
      <x:c r="E3696" s="2" t="str">
        <x:v>FY2021</x:v>
      </x:c>
      <x:c r="F3696" s="2" t="str">
        <x:v>tce_reported</x:v>
      </x:c>
      <x:c r="G3696" s="2" t="str">
        <x:v>n.a.</x:v>
      </x:c>
      <x:c r="H3696" s="2" t="str">
        <x:v>USDm</x:v>
      </x:c>
      <x:c r="I3696" s="2" t="str">
        <x:v>2021-12-31</x:v>
      </x:c>
      <x:c r="J3696" s="2" t="str"/>
      <x:c r="K3696" s="2" t="str"/>
      <x:c r="L3696" s="2" t="str"/>
      <x:c r="M3696" s="2" t="str"/>
      <x:c r="N3696" s="2" t="str"/>
      <x:c r="O3696" s="2" t="str"/>
      <x:c r="P3696" s="2" t="str">
        <x:v>Not reported / unavailable</x:v>
      </x:c>
      <x:c r="Q3696" s="2" t="str">
        <x:v>Reported tangible common equity</x:v>
      </x:c>
      <x:c r="R3696" s="2" t="str"/>
      <x:c r="S3696" s="2" t="str"/>
      <x:c r="T3696" s="2" t="str"/>
    </x:row>
    <x:row r="3697" ht="24" customHeight="1">
      <x:c r="C3697" s="2" t="str">
        <x:v>Historical Inputs!F3697</x:v>
      </x:c>
      <x:c r="D3697" s="2" t="str">
        <x:v>PNC</x:v>
      </x:c>
      <x:c r="E3697" s="2" t="str">
        <x:v>FY2022</x:v>
      </x:c>
      <x:c r="F3697" s="2" t="str">
        <x:v>assets</x:v>
      </x:c>
      <x:c r="G3697" s="2" t="n">
        <x:v>557263</x:v>
      </x:c>
      <x:c r="H3697" s="2" t="str">
        <x:v>USD</x:v>
      </x:c>
      <x:c r="I3697" s="2" t="str">
        <x:v>2022-12-31</x:v>
      </x:c>
      <x:c r="J3697" s="2" t="str">
        <x:v>2024-02-21</x:v>
      </x:c>
      <x:c r="K3697" s="2" t="str">
        <x:v>0000713676-24-000028</x:v>
      </x:c>
      <x:c r="L3697" s="2" t="str">
        <x:v>data/raw/filings/PNC_0000713676-24-000028_pnc-20231231.htm</x:v>
      </x:c>
      <x:c r="M3697" s="2" t="str">
        <x:v>https://www.sec.gov/Archives/edgar/data/713676/000071367624000028/pnc-20231231.htm</x:v>
      </x:c>
      <x:c r="N3697" s="2" t="str">
        <x:v>f-205</x:v>
      </x:c>
      <x:c r="O3697" s="2" t="str"/>
      <x:c r="P3697" s="2" t="str">
        <x:v>Exact XBRL anchor</x:v>
      </x:c>
      <x:c r="Q3697" s="2" t="str">
        <x:v>Assets</x:v>
      </x:c>
      <x:c r="R3697" s="2" t="str">
        <x:v>highlighted/PNC_0000713676-24-000028_pnc-20231231.htm</x:v>
      </x:c>
      <x:c r="S3697" s="2" t="str">
        <x:v>highlighted/PNC_FY2022_PNC_2022_Annual_Report.pdf</x:v>
      </x:c>
      <x:c r="T3697" s="2" t="str">
        <x:v>64,110</x:v>
      </x:c>
    </x:row>
    <x:row r="3698" ht="24" customHeight="1">
      <x:c r="C3698" s="2" t="str">
        <x:v>Historical Inputs!F3698</x:v>
      </x:c>
      <x:c r="D3698" s="2" t="str">
        <x:v>PNC</x:v>
      </x:c>
      <x:c r="E3698" s="2" t="str">
        <x:v>FY2022</x:v>
      </x:c>
      <x:c r="F3698" s="2" t="str">
        <x:v>liabilities</x:v>
      </x:c>
      <x:c r="G3698" s="2" t="n">
        <x:v>511451</x:v>
      </x:c>
      <x:c r="H3698" s="2" t="str">
        <x:v>USD</x:v>
      </x:c>
      <x:c r="I3698" s="2" t="str">
        <x:v>2022-12-31</x:v>
      </x:c>
      <x:c r="J3698" s="2" t="str">
        <x:v>2024-02-21</x:v>
      </x:c>
      <x:c r="K3698" s="2" t="str">
        <x:v>0000713676-24-000028</x:v>
      </x:c>
      <x:c r="L3698" s="2" t="str">
        <x:v>data/raw/filings/PNC_0000713676-24-000028_pnc-20231231.htm</x:v>
      </x:c>
      <x:c r="M3698" s="2" t="str">
        <x:v>https://www.sec.gov/Archives/edgar/data/713676/000071367624000028/pnc-20231231.htm</x:v>
      </x:c>
      <x:c r="N3698" s="2" t="str">
        <x:v>f-227</x:v>
      </x:c>
      <x:c r="O3698" s="2" t="str"/>
      <x:c r="P3698" s="2" t="str">
        <x:v>Exact XBRL anchor</x:v>
      </x:c>
      <x:c r="Q3698" s="2" t="str">
        <x:v>Liabilities</x:v>
      </x:c>
      <x:c r="R3698" s="2" t="str">
        <x:v>highlighted/PNC_0000713676-24-000028_pnc-20231231.htm</x:v>
      </x:c>
      <x:c r="S3698" s="2" t="str">
        <x:v>highlighted/PNC_FY2022_PNC_2022_Annual_Report.pdf</x:v>
      </x:c>
      <x:c r="T3698" s="2" t="str">
        <x:v>64,110</x:v>
      </x:c>
    </x:row>
    <x:row r="3699" ht="24" customHeight="1">
      <x:c r="C3699" s="2" t="str">
        <x:v>Historical Inputs!F3699</x:v>
      </x:c>
      <x:c r="D3699" s="2" t="str">
        <x:v>PNC</x:v>
      </x:c>
      <x:c r="E3699" s="2" t="str">
        <x:v>FY2022</x:v>
      </x:c>
      <x:c r="F3699" s="2" t="str">
        <x:v>equity</x:v>
      </x:c>
      <x:c r="G3699" s="2" t="n">
        <x:v>45774</x:v>
      </x:c>
      <x:c r="H3699" s="2" t="str">
        <x:v>USD</x:v>
      </x:c>
      <x:c r="I3699" s="2" t="str">
        <x:v>2022-12-31</x:v>
      </x:c>
      <x:c r="J3699" s="2" t="str">
        <x:v>2024-02-21</x:v>
      </x:c>
      <x:c r="K3699" s="2" t="str">
        <x:v>0000713676-24-000028</x:v>
      </x:c>
      <x:c r="L3699" s="2" t="str">
        <x:v>data/raw/filings/PNC_0000713676-24-000028_pnc-20231231.htm</x:v>
      </x:c>
      <x:c r="M3699" s="2" t="str">
        <x:v>https://www.sec.gov/Archives/edgar/data/713676/000071367624000028/pnc-20231231.htm</x:v>
      </x:c>
      <x:c r="N3699" s="2" t="str">
        <x:v>f-249</x:v>
      </x:c>
      <x:c r="O3699" s="2" t="str"/>
      <x:c r="P3699" s="2" t="str">
        <x:v>Exact XBRL anchor</x:v>
      </x:c>
      <x:c r="Q3699" s="2" t="str">
        <x:v>Stockholders' Equity Attributable to Parent</x:v>
      </x:c>
      <x:c r="R3699" s="2" t="str">
        <x:v>highlighted/PNC_0000713676-24-000028_pnc-20231231.htm</x:v>
      </x:c>
      <x:c r="S3699" s="2" t="str"/>
      <x:c r="T3699" s="2" t="str"/>
    </x:row>
    <x:row r="3700" ht="24" customHeight="1">
      <x:c r="C3700" s="2" t="str">
        <x:v>Historical Inputs!F3700</x:v>
      </x:c>
      <x:c r="D3700" s="2" t="str">
        <x:v>PNC</x:v>
      </x:c>
      <x:c r="E3700" s="2" t="str">
        <x:v>FY2022</x:v>
      </x:c>
      <x:c r="F3700" s="2" t="str">
        <x:v>preferred</x:v>
      </x:c>
      <x:c r="G3700" s="2" t="str">
        <x:v>n.a.</x:v>
      </x:c>
      <x:c r="H3700" s="2" t="str">
        <x:v>USDm</x:v>
      </x:c>
      <x:c r="I3700" s="2" t="str">
        <x:v>2022-12-31</x:v>
      </x:c>
      <x:c r="J3700" s="2" t="str"/>
      <x:c r="K3700" s="2" t="str"/>
      <x:c r="L3700" s="2" t="str"/>
      <x:c r="M3700" s="2" t="str"/>
      <x:c r="N3700" s="2" t="str"/>
      <x:c r="O3700" s="2" t="str"/>
      <x:c r="P3700" s="2" t="str">
        <x:v>Not reported / unavailable</x:v>
      </x:c>
      <x:c r="Q3700" s="2" t="str">
        <x:v>Preferred equity carrying amount</x:v>
      </x:c>
      <x:c r="R3700" s="2" t="str"/>
      <x:c r="S3700" s="2" t="str"/>
      <x:c r="T3700" s="2" t="str"/>
    </x:row>
    <x:row r="3701" ht="24" customHeight="1">
      <x:c r="C3701" s="2" t="str">
        <x:v>Historical Inputs!F3701</x:v>
      </x:c>
      <x:c r="D3701" s="2" t="str">
        <x:v>PNC</x:v>
      </x:c>
      <x:c r="E3701" s="2" t="str">
        <x:v>FY2022</x:v>
      </x:c>
      <x:c r="F3701" s="2" t="str">
        <x:v>common_equity_reported</x:v>
      </x:c>
      <x:c r="G3701" s="2" t="str">
        <x:v>n.a.</x:v>
      </x:c>
      <x:c r="H3701" s="2" t="str">
        <x:v>USDm</x:v>
      </x:c>
      <x:c r="I3701" s="2" t="str">
        <x:v>2022-12-31</x:v>
      </x:c>
      <x:c r="J3701" s="2" t="str"/>
      <x:c r="K3701" s="2" t="str"/>
      <x:c r="L3701" s="2" t="str"/>
      <x:c r="M3701" s="2" t="str"/>
      <x:c r="N3701" s="2" t="str"/>
      <x:c r="O3701" s="2" t="str"/>
      <x:c r="P3701" s="2" t="str">
        <x:v>Not reported / unavailable</x:v>
      </x:c>
      <x:c r="Q3701" s="2" t="str">
        <x:v>Reported common shareholders equity</x:v>
      </x:c>
      <x:c r="R3701" s="2" t="str"/>
      <x:c r="S3701" s="2" t="str"/>
      <x:c r="T3701" s="2" t="str"/>
    </x:row>
    <x:row r="3702" ht="24" customHeight="1">
      <x:c r="C3702" s="2" t="str">
        <x:v>Historical Inputs!F3702</x:v>
      </x:c>
      <x:c r="D3702" s="2" t="str">
        <x:v>PNC</x:v>
      </x:c>
      <x:c r="E3702" s="2" t="str">
        <x:v>FY2022</x:v>
      </x:c>
      <x:c r="F3702" s="2" t="str">
        <x:v>goodwill</x:v>
      </x:c>
      <x:c r="G3702" s="2" t="n">
        <x:v>10987</x:v>
      </x:c>
      <x:c r="H3702" s="2" t="str">
        <x:v>USD</x:v>
      </x:c>
      <x:c r="I3702" s="2" t="str">
        <x:v>2022-12-31</x:v>
      </x:c>
      <x:c r="J3702" s="2" t="str">
        <x:v>2025-02-21</x:v>
      </x:c>
      <x:c r="K3702" s="2" t="str">
        <x:v>0000713676-25-000027</x:v>
      </x:c>
      <x:c r="L3702" s="2" t="str">
        <x:v>data/raw/filings/PNC_0000713676-25-000027_pnc-20241231.htm</x:v>
      </x:c>
      <x:c r="M3702" s="2" t="str">
        <x:v>https://www.sec.gov/Archives/edgar/data/713676/000071367625000027/pnc-20241231.htm</x:v>
      </x:c>
      <x:c r="N3702" s="2" t="str">
        <x:v>f-2846</x:v>
      </x:c>
      <x:c r="O3702" s="2" t="str"/>
      <x:c r="P3702" s="2" t="str">
        <x:v>Exact XBRL anchor</x:v>
      </x:c>
      <x:c r="Q3702" s="2" t="str">
        <x:v>Goodwill</x:v>
      </x:c>
      <x:c r="R3702" s="2" t="str">
        <x:v>highlighted/PNC_0000713676-25-000027_pnc-20241231.htm</x:v>
      </x:c>
      <x:c r="S3702" s="2" t="str">
        <x:v>highlighted/PNC_FY2022_PNC_2022_Annual_Report.pdf</x:v>
      </x:c>
      <x:c r="T3702" s="2" t="str">
        <x:v>64,110</x:v>
      </x:c>
    </x:row>
    <x:row r="3703" ht="24" customHeight="1">
      <x:c r="C3703" s="2" t="str">
        <x:v>Historical Inputs!F3703</x:v>
      </x:c>
      <x:c r="D3703" s="2" t="str">
        <x:v>PNC</x:v>
      </x:c>
      <x:c r="E3703" s="2" t="str">
        <x:v>FY2022</x:v>
      </x:c>
      <x:c r="F3703" s="2" t="str">
        <x:v>intangibles</x:v>
      </x:c>
      <x:c r="G3703" s="2" t="str">
        <x:v>n.a.</x:v>
      </x:c>
      <x:c r="H3703" s="2" t="str">
        <x:v>USDm</x:v>
      </x:c>
      <x:c r="I3703" s="2" t="str">
        <x:v>2022-12-31</x:v>
      </x:c>
      <x:c r="J3703" s="2" t="str"/>
      <x:c r="K3703" s="2" t="str"/>
      <x:c r="L3703" s="2" t="str"/>
      <x:c r="M3703" s="2" t="str"/>
      <x:c r="N3703" s="2" t="str"/>
      <x:c r="O3703" s="2" t="str"/>
      <x:c r="P3703" s="2" t="str">
        <x:v>Not reported / unavailable</x:v>
      </x:c>
      <x:c r="Q3703" s="2" t="str">
        <x:v>Other intangible assets excluding goodwill</x:v>
      </x:c>
      <x:c r="R3703" s="2" t="str"/>
      <x:c r="S3703" s="2" t="str"/>
      <x:c r="T3703" s="2" t="str"/>
    </x:row>
    <x:row r="3704" ht="24" customHeight="1">
      <x:c r="C3704" s="2" t="str">
        <x:v>Historical Inputs!F3704</x:v>
      </x:c>
      <x:c r="D3704" s="2" t="str">
        <x:v>PNC</x:v>
      </x:c>
      <x:c r="E3704" s="2" t="str">
        <x:v>FY2022</x:v>
      </x:c>
      <x:c r="F3704" s="2" t="str">
        <x:v>intangibles_total</x:v>
      </x:c>
      <x:c r="G3704" s="2" t="str">
        <x:v>n.a.</x:v>
      </x:c>
      <x:c r="H3704" s="2" t="str">
        <x:v>USDm</x:v>
      </x:c>
      <x:c r="I3704" s="2" t="str">
        <x:v>2022-12-31</x:v>
      </x:c>
      <x:c r="J3704" s="2" t="str"/>
      <x:c r="K3704" s="2" t="str"/>
      <x:c r="L3704" s="2" t="str"/>
      <x:c r="M3704" s="2" t="str"/>
      <x:c r="N3704" s="2" t="str"/>
      <x:c r="O3704" s="2" t="str"/>
      <x:c r="P3704" s="2" t="str">
        <x:v>Not reported / unavailable</x:v>
      </x:c>
      <x:c r="Q3704" s="2" t="str">
        <x:v>Reported goodwill and intangible assets combined</x:v>
      </x:c>
      <x:c r="R3704" s="2" t="str"/>
      <x:c r="S3704" s="2" t="str"/>
      <x:c r="T3704" s="2" t="str"/>
    </x:row>
    <x:row r="3705" ht="24" customHeight="1">
      <x:c r="C3705" s="2" t="str">
        <x:v>Historical Inputs!F3705</x:v>
      </x:c>
      <x:c r="D3705" s="2" t="str">
        <x:v>PNC</x:v>
      </x:c>
      <x:c r="E3705" s="2" t="str">
        <x:v>FY2022</x:v>
      </x:c>
      <x:c r="F3705" s="2" t="str">
        <x:v>shares_end</x:v>
      </x:c>
      <x:c r="G3705" s="2" t="str">
        <x:v>n.a.</x:v>
      </x:c>
      <x:c r="H3705" s="2" t="str">
        <x:v>million</x:v>
      </x:c>
      <x:c r="I3705" s="2" t="str">
        <x:v>2022-12-31</x:v>
      </x:c>
      <x:c r="J3705" s="2" t="str"/>
      <x:c r="K3705" s="2" t="str"/>
      <x:c r="L3705" s="2" t="str"/>
      <x:c r="M3705" s="2" t="str"/>
      <x:c r="N3705" s="2" t="str"/>
      <x:c r="O3705" s="2" t="str"/>
      <x:c r="P3705" s="2" t="str">
        <x:v>Not reported / unavailable</x:v>
      </x:c>
      <x:c r="Q3705" s="2" t="str">
        <x:v>Period-end common shares outstanding</x:v>
      </x:c>
      <x:c r="R3705" s="2" t="str"/>
      <x:c r="S3705" s="2" t="str"/>
      <x:c r="T3705" s="2" t="str"/>
    </x:row>
    <x:row r="3706" ht="24" customHeight="1">
      <x:c r="C3706" s="2" t="str">
        <x:v>Historical Inputs!F3706</x:v>
      </x:c>
      <x:c r="D3706" s="2" t="str">
        <x:v>PNC</x:v>
      </x:c>
      <x:c r="E3706" s="2" t="str">
        <x:v>FY2022</x:v>
      </x:c>
      <x:c r="F3706" s="2" t="str">
        <x:v>shares_issued</x:v>
      </x:c>
      <x:c r="G3706" s="2" t="n">
        <x:v>542.874829</x:v>
      </x:c>
      <x:c r="H3706" s="2" t="str">
        <x:v>shares</x:v>
      </x:c>
      <x:c r="I3706" s="2" t="str">
        <x:v>2022-12-31</x:v>
      </x:c>
      <x:c r="J3706" s="2" t="str">
        <x:v>2024-02-21</x:v>
      </x:c>
      <x:c r="K3706" s="2" t="str">
        <x:v>0000713676-24-000028</x:v>
      </x:c>
      <x:c r="L3706" s="2" t="str">
        <x:v>data/raw/filings/PNC_0000713676-24-000028_pnc-20231231.htm</x:v>
      </x:c>
      <x:c r="M3706" s="2" t="str">
        <x:v>https://www.sec.gov/Archives/edgar/data/713676/000071367624000028/pnc-20231231.htm</x:v>
      </x:c>
      <x:c r="N3706" s="2" t="str">
        <x:v>f-235</x:v>
      </x:c>
      <x:c r="O3706" s="2" t="str"/>
      <x:c r="P3706" s="2" t="str">
        <x:v>Exact XBRL anchor</x:v>
      </x:c>
      <x:c r="Q3706" s="2" t="str">
        <x:v>Common Stock, Shares, Issued</x:v>
      </x:c>
      <x:c r="R3706" s="2" t="str">
        <x:v>highlighted/PNC_0000713676-24-000028_pnc-20231231.htm</x:v>
      </x:c>
      <x:c r="S3706" s="2" t="str"/>
      <x:c r="T3706" s="2" t="str"/>
    </x:row>
    <x:row r="3707" ht="24" customHeight="1">
      <x:c r="C3707" s="2" t="str">
        <x:v>Historical Inputs!F3707</x:v>
      </x:c>
      <x:c r="D3707" s="2" t="str">
        <x:v>PNC</x:v>
      </x:c>
      <x:c r="E3707" s="2" t="str">
        <x:v>FY2022</x:v>
      </x:c>
      <x:c r="F3707" s="2" t="str">
        <x:v>shares_treasury</x:v>
      </x:c>
      <x:c r="G3707" s="2" t="n">
        <x:v>142</x:v>
      </x:c>
      <x:c r="H3707" s="2" t="str">
        <x:v>shares</x:v>
      </x:c>
      <x:c r="I3707" s="2" t="str">
        <x:v>2022-12-31</x:v>
      </x:c>
      <x:c r="J3707" s="2" t="str">
        <x:v>2023-05-02</x:v>
      </x:c>
      <x:c r="K3707" s="2" t="str">
        <x:v>0000713676-23-000037</x:v>
      </x:c>
      <x:c r="L3707" s="2" t="str">
        <x:v>data/raw/sec/PNC_companyfacts.json</x:v>
      </x:c>
      <x:c r="M3707" s="2" t="str">
        <x:v>https://data.sec.gov/api/xbrl/companyfacts/CIK0000713676.json</x:v>
      </x:c>
      <x:c r="N3707" s="2" t="str"/>
      <x:c r="O3707" s="2" t="str"/>
      <x:c r="P3707" s="2" t="str">
        <x:v>Structured fact retained</x:v>
      </x:c>
      <x:c r="Q3707" s="2" t="str">
        <x:v>Treasury Stock, Shares</x:v>
      </x:c>
      <x:c r="R3707" s="2" t="str"/>
      <x:c r="S3707" s="2" t="str">
        <x:v>highlighted/PNC_FY2022_PNC_2022_Annual_Report.pdf</x:v>
      </x:c>
      <x:c r="T3707" s="2" t="str">
        <x:v>110</x:v>
      </x:c>
    </x:row>
    <x:row r="3708" ht="24" customHeight="1">
      <x:c r="C3708" s="2" t="str">
        <x:v>Historical Inputs!F3708</x:v>
      </x:c>
      <x:c r="D3708" s="2" t="str">
        <x:v>PNC</x:v>
      </x:c>
      <x:c r="E3708" s="2" t="str">
        <x:v>FY2022</x:v>
      </x:c>
      <x:c r="F3708" s="2" t="str">
        <x:v>deposits</x:v>
      </x:c>
      <x:c r="G3708" s="2" t="n">
        <x:v>436282</x:v>
      </x:c>
      <x:c r="H3708" s="2" t="str">
        <x:v>USD</x:v>
      </x:c>
      <x:c r="I3708" s="2" t="str">
        <x:v>2022-12-31</x:v>
      </x:c>
      <x:c r="J3708" s="2" t="str">
        <x:v>2024-02-21</x:v>
      </x:c>
      <x:c r="K3708" s="2" t="str">
        <x:v>0000713676-24-000028</x:v>
      </x:c>
      <x:c r="L3708" s="2" t="str">
        <x:v>data/raw/filings/PNC_0000713676-24-000028_pnc-20231231.htm</x:v>
      </x:c>
      <x:c r="M3708" s="2" t="str">
        <x:v>https://www.sec.gov/Archives/edgar/data/713676/000071367624000028/pnc-20231231.htm</x:v>
      </x:c>
      <x:c r="N3708" s="2" t="str">
        <x:v>f-211</x:v>
      </x:c>
      <x:c r="O3708" s="2" t="str"/>
      <x:c r="P3708" s="2" t="str">
        <x:v>Exact XBRL anchor</x:v>
      </x:c>
      <x:c r="Q3708" s="2" t="str">
        <x:v>Deposits</x:v>
      </x:c>
      <x:c r="R3708" s="2" t="str">
        <x:v>highlighted/PNC_0000713676-24-000028_pnc-20231231.htm</x:v>
      </x:c>
      <x:c r="S3708" s="2" t="str"/>
      <x:c r="T3708" s="2" t="str"/>
    </x:row>
    <x:row r="3709" ht="24" customHeight="1">
      <x:c r="C3709" s="2" t="str">
        <x:v>Historical Inputs!F3709</x:v>
      </x:c>
      <x:c r="D3709" s="2" t="str">
        <x:v>PNC</x:v>
      </x:c>
      <x:c r="E3709" s="2" t="str">
        <x:v>FY2022</x:v>
      </x:c>
      <x:c r="F3709" s="2" t="str">
        <x:v>loans_gross</x:v>
      </x:c>
      <x:c r="G3709" s="2" t="n">
        <x:v>326025</x:v>
      </x:c>
      <x:c r="H3709" s="2" t="str">
        <x:v>USD</x:v>
      </x:c>
      <x:c r="I3709" s="2" t="str">
        <x:v>2022-12-31</x:v>
      </x:c>
      <x:c r="J3709" s="2" t="str">
        <x:v>2024-02-21</x:v>
      </x:c>
      <x:c r="K3709" s="2" t="str">
        <x:v>0000713676-24-000028</x:v>
      </x:c>
      <x:c r="L3709" s="2" t="str">
        <x:v>data/raw/filings/PNC_0000713676-24-000028_pnc-20231231.htm</x:v>
      </x:c>
      <x:c r="M3709" s="2" t="str">
        <x:v>https://www.sec.gov/Archives/edgar/data/713676/000071367624000028/pnc-20231231.htm</x:v>
      </x:c>
      <x:c r="N3709" s="2" t="str">
        <x:v>f-1202</x:v>
      </x:c>
      <x:c r="O3709" s="2" t="str"/>
      <x:c r="P3709" s="2" t="str">
        <x:v>Exact XBRL anchor</x:v>
      </x:c>
      <x:c r="Q3709" s="2" t="str">
        <x:v>Gross loans and leases selected definition</x:v>
      </x:c>
      <x:c r="R3709" s="2" t="str">
        <x:v>highlighted/PNC_0000713676-24-000028_pnc-20231231.htm</x:v>
      </x:c>
      <x:c r="S3709" s="2" t="str"/>
      <x:c r="T3709" s="2" t="str"/>
    </x:row>
    <x:row r="3710" ht="24" customHeight="1">
      <x:c r="C3710" s="2" t="str">
        <x:v>Historical Inputs!F3710</x:v>
      </x:c>
      <x:c r="D3710" s="2" t="str">
        <x:v>PNC</x:v>
      </x:c>
      <x:c r="E3710" s="2" t="str">
        <x:v>FY2022</x:v>
      </x:c>
      <x:c r="F3710" s="2" t="str">
        <x:v>loans_net</x:v>
      </x:c>
      <x:c r="G3710" s="2" t="n">
        <x:v>321284</x:v>
      </x:c>
      <x:c r="H3710" s="2" t="str">
        <x:v>USD</x:v>
      </x:c>
      <x:c r="I3710" s="2" t="str">
        <x:v>2022-12-31</x:v>
      </x:c>
      <x:c r="J3710" s="2" t="str">
        <x:v>2024-02-21</x:v>
      </x:c>
      <x:c r="K3710" s="2" t="str">
        <x:v>0000713676-24-000028</x:v>
      </x:c>
      <x:c r="L3710" s="2" t="str">
        <x:v>data/raw/filings/PNC_0000713676-24-000028_pnc-20231231.htm</x:v>
      </x:c>
      <x:c r="M3710" s="2" t="str">
        <x:v>https://www.sec.gov/Archives/edgar/data/713676/000071367624000028/pnc-20231231.htm</x:v>
      </x:c>
      <x:c r="N3710" s="2" t="str">
        <x:v>f-195</x:v>
      </x:c>
      <x:c r="O3710" s="2" t="str"/>
      <x:c r="P3710" s="2" t="str">
        <x:v>Exact XBRL anchor</x:v>
      </x:c>
      <x:c r="Q3710" s="2" t="str">
        <x:v>Net loans after allowance selected definition</x:v>
      </x:c>
      <x:c r="R3710" s="2" t="str">
        <x:v>highlighted/PNC_0000713676-24-000028_pnc-20231231.htm</x:v>
      </x:c>
      <x:c r="S3710" s="2" t="str">
        <x:v>highlighted/PNC_FY2022_PNC_2022_Annual_Report.pdf</x:v>
      </x:c>
      <x:c r="T3710" s="2" t="str">
        <x:v>110</x:v>
      </x:c>
    </x:row>
    <x:row r="3711" ht="24" customHeight="1">
      <x:c r="C3711" s="2" t="str">
        <x:v>Historical Inputs!F3711</x:v>
      </x:c>
      <x:c r="D3711" s="2" t="str">
        <x:v>PNC</x:v>
      </x:c>
      <x:c r="E3711" s="2" t="str">
        <x:v>FY2022</x:v>
      </x:c>
      <x:c r="F3711" s="2" t="str">
        <x:v>allowance</x:v>
      </x:c>
      <x:c r="G3711" s="2" t="n">
        <x:v>4741</x:v>
      </x:c>
      <x:c r="H3711" s="2" t="str">
        <x:v>USD</x:v>
      </x:c>
      <x:c r="I3711" s="2" t="str">
        <x:v>2022-12-31</x:v>
      </x:c>
      <x:c r="J3711" s="2" t="str">
        <x:v>2026-02-20</x:v>
      </x:c>
      <x:c r="K3711" s="2" t="str">
        <x:v>0000713676-26-000020</x:v>
      </x:c>
      <x:c r="L3711" s="2" t="str">
        <x:v>data/raw/filings/PNC_0000713676-26-000020_pnc-20251231.htm</x:v>
      </x:c>
      <x:c r="M3711" s="2" t="str">
        <x:v>https://www.sec.gov/Archives/edgar/data/713676/000071367626000020/pnc-20251231.htm</x:v>
      </x:c>
      <x:c r="N3711" s="2" t="str">
        <x:v>f-2722</x:v>
      </x:c>
      <x:c r="O3711" s="2" t="str"/>
      <x:c r="P3711" s="2" t="str">
        <x:v>Exact XBRL anchor</x:v>
      </x:c>
      <x:c r="Q3711" s="2" t="str">
        <x:v>Loan allowance for credit losses</x:v>
      </x:c>
      <x:c r="R3711" s="2" t="str">
        <x:v>highlighted/PNC_0000713676-26-000020_pnc-20251231.htm</x:v>
      </x:c>
      <x:c r="S3711" s="2" t="str">
        <x:v>highlighted/PNC_FY2022_PNC_2022_Annual_Report.pdf</x:v>
      </x:c>
      <x:c r="T3711" s="2" t="str">
        <x:v>58,64,110</x:v>
      </x:c>
    </x:row>
    <x:row r="3712" ht="24" customHeight="1">
      <x:c r="C3712" s="2" t="str">
        <x:v>Historical Inputs!F3712</x:v>
      </x:c>
      <x:c r="D3712" s="2" t="str">
        <x:v>PNC</x:v>
      </x:c>
      <x:c r="E3712" s="2" t="str">
        <x:v>FY2022</x:v>
      </x:c>
      <x:c r="F3712" s="2" t="str">
        <x:v>nonaccrual</x:v>
      </x:c>
      <x:c r="G3712" s="2" t="str">
        <x:v>n.a.</x:v>
      </x:c>
      <x:c r="H3712" s="2" t="str">
        <x:v>USDm</x:v>
      </x:c>
      <x:c r="I3712" s="2" t="str">
        <x:v>2022-12-31</x:v>
      </x:c>
      <x:c r="J3712" s="2" t="str"/>
      <x:c r="K3712" s="2" t="str"/>
      <x:c r="L3712" s="2" t="str"/>
      <x:c r="M3712" s="2" t="str"/>
      <x:c r="N3712" s="2" t="str"/>
      <x:c r="O3712" s="2" t="str"/>
      <x:c r="P3712" s="2" t="str">
        <x:v>Not reported / unavailable</x:v>
      </x:c>
      <x:c r="Q3712" s="2" t="str">
        <x:v>Nonaccrual</x:v>
      </x:c>
      <x:c r="R3712" s="2" t="str"/>
      <x:c r="S3712" s="2" t="str"/>
      <x:c r="T3712" s="2" t="str"/>
    </x:row>
    <x:row r="3713" ht="24" customHeight="1">
      <x:c r="C3713" s="2" t="str">
        <x:v>Historical Inputs!F3713</x:v>
      </x:c>
      <x:c r="D3713" s="2" t="str">
        <x:v>PNC</x:v>
      </x:c>
      <x:c r="E3713" s="2" t="str">
        <x:v>FY2022</x:v>
      </x:c>
      <x:c r="F3713" s="2" t="str">
        <x:v>cash</x:v>
      </x:c>
      <x:c r="G3713" s="2" t="str">
        <x:v>n.a.</x:v>
      </x:c>
      <x:c r="H3713" s="2" t="str">
        <x:v>USDm</x:v>
      </x:c>
      <x:c r="I3713" s="2" t="str">
        <x:v>2022-12-31</x:v>
      </x:c>
      <x:c r="J3713" s="2" t="str"/>
      <x:c r="K3713" s="2" t="str"/>
      <x:c r="L3713" s="2" t="str"/>
      <x:c r="M3713" s="2" t="str"/>
      <x:c r="N3713" s="2" t="str"/>
      <x:c r="O3713" s="2" t="str"/>
      <x:c r="P3713" s="2" t="str">
        <x:v>Not reported / unavailable</x:v>
      </x:c>
      <x:c r="Q3713" s="2" t="str">
        <x:v>Cash</x:v>
      </x:c>
      <x:c r="R3713" s="2" t="str"/>
      <x:c r="S3713" s="2" t="str"/>
      <x:c r="T3713" s="2" t="str"/>
    </x:row>
    <x:row r="3714" ht="24" customHeight="1">
      <x:c r="C3714" s="2" t="str">
        <x:v>Historical Inputs!F3714</x:v>
      </x:c>
      <x:c r="D3714" s="2" t="str">
        <x:v>PNC</x:v>
      </x:c>
      <x:c r="E3714" s="2" t="str">
        <x:v>FY2022</x:v>
      </x:c>
      <x:c r="F3714" s="2" t="str">
        <x:v>aoci</x:v>
      </x:c>
      <x:c r="G3714" s="2" t="n">
        <x:v>-10172</x:v>
      </x:c>
      <x:c r="H3714" s="2" t="str">
        <x:v>USD</x:v>
      </x:c>
      <x:c r="I3714" s="2" t="str">
        <x:v>2022-12-31</x:v>
      </x:c>
      <x:c r="J3714" s="2" t="str">
        <x:v>2024-02-21</x:v>
      </x:c>
      <x:c r="K3714" s="2" t="str">
        <x:v>0000713676-24-000028</x:v>
      </x:c>
      <x:c r="L3714" s="2" t="str">
        <x:v>data/raw/filings/PNC_0000713676-24-000028_pnc-20231231.htm</x:v>
      </x:c>
      <x:c r="M3714" s="2" t="str">
        <x:v>https://www.sec.gov/Archives/edgar/data/713676/000071367624000028/pnc-20231231.htm</x:v>
      </x:c>
      <x:c r="N3714" s="2" t="str">
        <x:v>f-243</x:v>
      </x:c>
      <x:c r="O3714" s="2" t="str"/>
      <x:c r="P3714" s="2" t="str">
        <x:v>Exact XBRL anchor</x:v>
      </x:c>
      <x:c r="Q3714" s="2" t="str">
        <x:v>Accumulated Other Comprehensive Income (Loss), Net of Tax</x:v>
      </x:c>
      <x:c r="R3714" s="2" t="str">
        <x:v>highlighted/PNC_0000713676-24-000028_pnc-20231231.htm</x:v>
      </x:c>
      <x:c r="S3714" s="2" t="str">
        <x:v>highlighted/PNC_FY2022_PNC_2022_Annual_Report.pdf</x:v>
      </x:c>
      <x:c r="T3714" s="2" t="str">
        <x:v>110</x:v>
      </x:c>
    </x:row>
    <x:row r="3715" ht="24" customHeight="1">
      <x:c r="C3715" s="2" t="str">
        <x:v>Historical Inputs!F3715</x:v>
      </x:c>
      <x:c r="D3715" s="2" t="str">
        <x:v>PNC</x:v>
      </x:c>
      <x:c r="E3715" s="2" t="str">
        <x:v>FY2022</x:v>
      </x:c>
      <x:c r="F3715" s="2" t="str">
        <x:v>nii</x:v>
      </x:c>
      <x:c r="G3715" s="2" t="n">
        <x:v>13014</x:v>
      </x:c>
      <x:c r="H3715" s="2" t="str">
        <x:v>USD</x:v>
      </x:c>
      <x:c r="I3715" s="2" t="str">
        <x:v>2022-12-31</x:v>
      </x:c>
      <x:c r="J3715" s="2" t="str">
        <x:v>2025-02-21</x:v>
      </x:c>
      <x:c r="K3715" s="2" t="str">
        <x:v>0000713676-25-000027</x:v>
      </x:c>
      <x:c r="L3715" s="2" t="str">
        <x:v>data/raw/filings/PNC_0000713676-25-000027_pnc-20241231.htm</x:v>
      </x:c>
      <x:c r="M3715" s="2" t="str">
        <x:v>https://www.sec.gov/Archives/edgar/data/713676/000071367625000027/pnc-20241231.htm</x:v>
      </x:c>
      <x:c r="N3715" s="2" t="str">
        <x:v>f-78</x:v>
      </x:c>
      <x:c r="O3715" s="2" t="str"/>
      <x:c r="P3715" s="2" t="str">
        <x:v>Exact XBRL anchor</x:v>
      </x:c>
      <x:c r="Q3715" s="2" t="str">
        <x:v>Interest Income (Expense), Net</x:v>
      </x:c>
      <x:c r="R3715" s="2" t="str">
        <x:v>highlighted/PNC_0000713676-25-000027_pnc-20241231.htm</x:v>
      </x:c>
      <x:c r="S3715" s="2" t="str"/>
      <x:c r="T3715" s="2" t="str"/>
    </x:row>
    <x:row r="3716" ht="24" customHeight="1">
      <x:c r="C3716" s="2" t="str">
        <x:v>Historical Inputs!F3716</x:v>
      </x:c>
      <x:c r="D3716" s="2" t="str">
        <x:v>PNC</x:v>
      </x:c>
      <x:c r="E3716" s="2" t="str">
        <x:v>FY2022</x:v>
      </x:c>
      <x:c r="F3716" s="2" t="str">
        <x:v>noninterest_income</x:v>
      </x:c>
      <x:c r="G3716" s="2" t="n">
        <x:v>8106</x:v>
      </x:c>
      <x:c r="H3716" s="2" t="str">
        <x:v>USD</x:v>
      </x:c>
      <x:c r="I3716" s="2" t="str">
        <x:v>2022-12-31</x:v>
      </x:c>
      <x:c r="J3716" s="2" t="str">
        <x:v>2025-02-21</x:v>
      </x:c>
      <x:c r="K3716" s="2" t="str">
        <x:v>0000713676-25-000027</x:v>
      </x:c>
      <x:c r="L3716" s="2" t="str">
        <x:v>data/raw/filings/PNC_0000713676-25-000027_pnc-20241231.htm</x:v>
      </x:c>
      <x:c r="M3716" s="2" t="str">
        <x:v>https://www.sec.gov/Archives/edgar/data/713676/000071367625000027/pnc-20241231.htm</x:v>
      </x:c>
      <x:c r="N3716" s="2" t="str">
        <x:v>f-5525</x:v>
      </x:c>
      <x:c r="O3716" s="2" t="str"/>
      <x:c r="P3716" s="2" t="str">
        <x:v>Exact XBRL anchor</x:v>
      </x:c>
      <x:c r="Q3716" s="2" t="str">
        <x:v>Noninterest Income</x:v>
      </x:c>
      <x:c r="R3716" s="2" t="str">
        <x:v>highlighted/PNC_0000713676-25-000027_pnc-20241231.htm</x:v>
      </x:c>
      <x:c r="S3716" s="2" t="str"/>
      <x:c r="T3716" s="2" t="str"/>
    </x:row>
    <x:row r="3717" ht="24" customHeight="1">
      <x:c r="C3717" s="2" t="str">
        <x:v>Historical Inputs!F3717</x:v>
      </x:c>
      <x:c r="D3717" s="2" t="str">
        <x:v>PNC</x:v>
      </x:c>
      <x:c r="E3717" s="2" t="str">
        <x:v>FY2022</x:v>
      </x:c>
      <x:c r="F3717" s="2" t="str">
        <x:v>revenue_reported</x:v>
      </x:c>
      <x:c r="G3717" s="2" t="n">
        <x:v>21120</x:v>
      </x:c>
      <x:c r="H3717" s="2" t="str">
        <x:v>USD</x:v>
      </x:c>
      <x:c r="I3717" s="2" t="str">
        <x:v>2022-12-31</x:v>
      </x:c>
      <x:c r="J3717" s="2" t="str">
        <x:v>2025-02-21</x:v>
      </x:c>
      <x:c r="K3717" s="2" t="str">
        <x:v>0000713676-25-000027</x:v>
      </x:c>
      <x:c r="L3717" s="2" t="str">
        <x:v>data/raw/filings/PNC_0000713676-25-000027_pnc-20241231.htm</x:v>
      </x:c>
      <x:c r="M3717" s="2" t="str">
        <x:v>https://www.sec.gov/Archives/edgar/data/713676/000071367625000027/pnc-20241231.htm</x:v>
      </x:c>
      <x:c r="N3717" s="2" t="str">
        <x:v>f-5370</x:v>
      </x:c>
      <x:c r="O3717" s="2" t="str"/>
      <x:c r="P3717" s="2" t="str">
        <x:v>Exact XBRL anchor</x:v>
      </x:c>
      <x:c r="Q3717" s="2" t="str">
        <x:v>Revenues</x:v>
      </x:c>
      <x:c r="R3717" s="2" t="str">
        <x:v>highlighted/PNC_0000713676-25-000027_pnc-20241231.htm</x:v>
      </x:c>
      <x:c r="S3717" s="2" t="str">
        <x:v>highlighted/PNC_FY2022_PNC_2022_Annual_Report.pdf</x:v>
      </x:c>
      <x:c r="T3717" s="2" t="str">
        <x:v>58,108,203</x:v>
      </x:c>
    </x:row>
    <x:row r="3718" ht="24" customHeight="1">
      <x:c r="C3718" s="2" t="str">
        <x:v>Historical Inputs!F3718</x:v>
      </x:c>
      <x:c r="D3718" s="2" t="str">
        <x:v>PNC</x:v>
      </x:c>
      <x:c r="E3718" s="2" t="str">
        <x:v>FY2022</x:v>
      </x:c>
      <x:c r="F3718" s="2" t="str">
        <x:v>opex</x:v>
      </x:c>
      <x:c r="G3718" s="2" t="n">
        <x:v>13170</x:v>
      </x:c>
      <x:c r="H3718" s="2" t="str">
        <x:v>USD</x:v>
      </x:c>
      <x:c r="I3718" s="2" t="str">
        <x:v>2022-12-31</x:v>
      </x:c>
      <x:c r="J3718" s="2" t="str">
        <x:v>2025-02-21</x:v>
      </x:c>
      <x:c r="K3718" s="2" t="str">
        <x:v>0000713676-25-000027</x:v>
      </x:c>
      <x:c r="L3718" s="2" t="str">
        <x:v>data/raw/filings/PNC_0000713676-25-000027_pnc-20241231.htm</x:v>
      </x:c>
      <x:c r="M3718" s="2" t="str">
        <x:v>https://www.sec.gov/Archives/edgar/data/713676/000071367625000027/pnc-20241231.htm</x:v>
      </x:c>
      <x:c r="N3718" s="2" t="str">
        <x:v>f-5389</x:v>
      </x:c>
      <x:c r="O3718" s="2" t="str"/>
      <x:c r="P3718" s="2" t="str">
        <x:v>Exact XBRL anchor</x:v>
      </x:c>
      <x:c r="Q3718" s="2" t="str">
        <x:v>Noninterest Expense</x:v>
      </x:c>
      <x:c r="R3718" s="2" t="str">
        <x:v>highlighted/PNC_0000713676-25-000027_pnc-20241231.htm</x:v>
      </x:c>
      <x:c r="S3718" s="2" t="str">
        <x:v>highlighted/PNC_FY2022_PNC_2022_Annual_Report.pdf</x:v>
      </x:c>
      <x:c r="T3718" s="2" t="str">
        <x:v>58,63,108</x:v>
      </x:c>
    </x:row>
    <x:row r="3719" ht="24" customHeight="1">
      <x:c r="C3719" s="2" t="str">
        <x:v>Historical Inputs!F3719</x:v>
      </x:c>
      <x:c r="D3719" s="2" t="str">
        <x:v>PNC</x:v>
      </x:c>
      <x:c r="E3719" s="2" t="str">
        <x:v>FY2022</x:v>
      </x:c>
      <x:c r="F3719" s="2" t="str">
        <x:v>provision</x:v>
      </x:c>
      <x:c r="G3719" s="2" t="str">
        <x:v>n.a.</x:v>
      </x:c>
      <x:c r="H3719" s="2" t="str">
        <x:v>USDm</x:v>
      </x:c>
      <x:c r="I3719" s="2" t="str">
        <x:v>2022-12-31</x:v>
      </x:c>
      <x:c r="J3719" s="2" t="str"/>
      <x:c r="K3719" s="2" t="str"/>
      <x:c r="L3719" s="2" t="str"/>
      <x:c r="M3719" s="2" t="str"/>
      <x:c r="N3719" s="2" t="str"/>
      <x:c r="O3719" s="2" t="str"/>
      <x:c r="P3719" s="2" t="str">
        <x:v>Not reported / unavailable</x:v>
      </x:c>
      <x:c r="Q3719" s="2" t="str">
        <x:v>Provision for credit losses</x:v>
      </x:c>
      <x:c r="R3719" s="2" t="str"/>
      <x:c r="S3719" s="2" t="str"/>
      <x:c r="T3719" s="2" t="str"/>
    </x:row>
    <x:row r="3720" ht="24" customHeight="1">
      <x:c r="C3720" s="2" t="str">
        <x:v>Historical Inputs!F3720</x:v>
      </x:c>
      <x:c r="D3720" s="2" t="str">
        <x:v>PNC</x:v>
      </x:c>
      <x:c r="E3720" s="2" t="str">
        <x:v>FY2022</x:v>
      </x:c>
      <x:c r="F3720" s="2" t="str">
        <x:v>pretax</x:v>
      </x:c>
      <x:c r="G3720" s="2" t="n">
        <x:v>7473</x:v>
      </x:c>
      <x:c r="H3720" s="2" t="str">
        <x:v>USD</x:v>
      </x:c>
      <x:c r="I3720" s="2" t="str">
        <x:v>2022-12-31</x:v>
      </x:c>
      <x:c r="J3720" s="2" t="str">
        <x:v>2025-02-21</x:v>
      </x:c>
      <x:c r="K3720" s="2" t="str">
        <x:v>0000713676-25-000027</x:v>
      </x:c>
      <x:c r="L3720" s="2" t="str">
        <x:v>data/raw/filings/PNC_0000713676-25-000027_pnc-20241231.htm</x:v>
      </x:c>
      <x:c r="M3720" s="2" t="str">
        <x:v>https://www.sec.gov/Archives/edgar/data/713676/000071367625000027/pnc-20241231.htm</x:v>
      </x:c>
      <x:c r="N3720" s="2" t="str">
        <x:v>f-135</x:v>
      </x:c>
      <x:c r="O3720" s="2" t="str"/>
      <x:c r="P3720" s="2" t="str">
        <x:v>Exact XBRL anchor</x:v>
      </x:c>
      <x:c r="Q3720" s="2" t="str">
        <x:v>Income (Loss) from Continuing Operations before Income Taxes, Noncontrolling Interest</x:v>
      </x:c>
      <x:c r="R3720" s="2" t="str">
        <x:v>highlighted/PNC_0000713676-25-000027_pnc-20241231.htm</x:v>
      </x:c>
      <x:c r="S3720" s="2" t="str">
        <x:v>highlighted/PNC_FY2022_PNC_2022_Annual_Report.pdf</x:v>
      </x:c>
      <x:c r="T3720" s="2" t="str">
        <x:v>13,58,108</x:v>
      </x:c>
    </x:row>
    <x:row r="3721" ht="24" customHeight="1">
      <x:c r="C3721" s="2" t="str">
        <x:v>Historical Inputs!F3721</x:v>
      </x:c>
      <x:c r="D3721" s="2" t="str">
        <x:v>PNC</x:v>
      </x:c>
      <x:c r="E3721" s="2" t="str">
        <x:v>FY2022</x:v>
      </x:c>
      <x:c r="F3721" s="2" t="str">
        <x:v>tax</x:v>
      </x:c>
      <x:c r="G3721" s="2" t="n">
        <x:v>1360</x:v>
      </x:c>
      <x:c r="H3721" s="2" t="str">
        <x:v>USD</x:v>
      </x:c>
      <x:c r="I3721" s="2" t="str">
        <x:v>2022-12-31</x:v>
      </x:c>
      <x:c r="J3721" s="2" t="str">
        <x:v>2025-02-21</x:v>
      </x:c>
      <x:c r="K3721" s="2" t="str">
        <x:v>0000713676-25-000027</x:v>
      </x:c>
      <x:c r="L3721" s="2" t="str">
        <x:v>data/raw/filings/PNC_0000713676-25-000027_pnc-20241231.htm</x:v>
      </x:c>
      <x:c r="M3721" s="2" t="str">
        <x:v>https://www.sec.gov/Archives/edgar/data/713676/000071367625000027/pnc-20241231.htm</x:v>
      </x:c>
      <x:c r="N3721" s="2" t="str">
        <x:v>f-4918</x:v>
      </x:c>
      <x:c r="O3721" s="2" t="str"/>
      <x:c r="P3721" s="2" t="str">
        <x:v>Exact XBRL anchor</x:v>
      </x:c>
      <x:c r="Q3721" s="2" t="str">
        <x:v>Income Tax Expense (Benefit)</x:v>
      </x:c>
      <x:c r="R3721" s="2" t="str">
        <x:v>highlighted/PNC_0000713676-25-000027_pnc-20241231.htm</x:v>
      </x:c>
      <x:c r="S3721" s="2" t="str">
        <x:v>highlighted/PNC_FY2022_PNC_2022_Annual_Report.pdf</x:v>
      </x:c>
      <x:c r="T3721" s="2" t="str">
        <x:v>58,108,203</x:v>
      </x:c>
    </x:row>
    <x:row r="3722" ht="24" customHeight="1">
      <x:c r="C3722" s="2" t="str">
        <x:v>Historical Inputs!F3722</x:v>
      </x:c>
      <x:c r="D3722" s="2" t="str">
        <x:v>PNC</x:v>
      </x:c>
      <x:c r="E3722" s="2" t="str">
        <x:v>FY2022</x:v>
      </x:c>
      <x:c r="F3722" s="2" t="str">
        <x:v>net_income</x:v>
      </x:c>
      <x:c r="G3722" s="2" t="str">
        <x:v>n.a.</x:v>
      </x:c>
      <x:c r="H3722" s="2" t="str">
        <x:v>USDm</x:v>
      </x:c>
      <x:c r="I3722" s="2" t="str">
        <x:v>2022-12-31</x:v>
      </x:c>
      <x:c r="J3722" s="2" t="str"/>
      <x:c r="K3722" s="2" t="str"/>
      <x:c r="L3722" s="2" t="str"/>
      <x:c r="M3722" s="2" t="str"/>
      <x:c r="N3722" s="2" t="str"/>
      <x:c r="O3722" s="2" t="str"/>
      <x:c r="P3722" s="2" t="str">
        <x:v>Not reported / unavailable</x:v>
      </x:c>
      <x:c r="Q3722" s="2" t="str">
        <x:v>Net income attributable to parent</x:v>
      </x:c>
      <x:c r="R3722" s="2" t="str"/>
      <x:c r="S3722" s="2" t="str"/>
      <x:c r="T3722" s="2" t="str"/>
    </x:row>
    <x:row r="3723" ht="24" customHeight="1">
      <x:c r="C3723" s="2" t="str">
        <x:v>Historical Inputs!F3723</x:v>
      </x:c>
      <x:c r="D3723" s="2" t="str">
        <x:v>PNC</x:v>
      </x:c>
      <x:c r="E3723" s="2" t="str">
        <x:v>FY2022</x:v>
      </x:c>
      <x:c r="F3723" s="2" t="str">
        <x:v>common_income</x:v>
      </x:c>
      <x:c r="G3723" s="2" t="n">
        <x:v>5708</x:v>
      </x:c>
      <x:c r="H3723" s="2" t="str">
        <x:v>USD</x:v>
      </x:c>
      <x:c r="I3723" s="2" t="str">
        <x:v>2022-12-31</x:v>
      </x:c>
      <x:c r="J3723" s="2" t="str">
        <x:v>2025-02-21</x:v>
      </x:c>
      <x:c r="K3723" s="2" t="str">
        <x:v>0000713676-25-000027</x:v>
      </x:c>
      <x:c r="L3723" s="2" t="str">
        <x:v>data/raw/filings/PNC_0000713676-25-000027_pnc-20241231.htm</x:v>
      </x:c>
      <x:c r="M3723" s="2" t="str">
        <x:v>https://www.sec.gov/Archives/edgar/data/713676/000071367625000027/pnc-20241231.htm</x:v>
      </x:c>
      <x:c r="N3723" s="2" t="str">
        <x:v>f-3386</x:v>
      </x:c>
      <x:c r="O3723" s="2" t="str"/>
      <x:c r="P3723" s="2" t="str">
        <x:v>Exact XBRL anchor</x:v>
      </x:c>
      <x:c r="Q3723" s="2" t="str">
        <x:v>Net Income (Loss) Available to Common Stockholders, Basic</x:v>
      </x:c>
      <x:c r="R3723" s="2" t="str">
        <x:v>highlighted/PNC_0000713676-25-000027_pnc-20241231.htm</x:v>
      </x:c>
      <x:c r="S3723" s="2" t="str">
        <x:v>highlighted/PNC_FY2022_PNC_2022_Annual_Report.pdf</x:v>
      </x:c>
      <x:c r="T3723" s="2" t="str">
        <x:v>164</x:v>
      </x:c>
    </x:row>
    <x:row r="3724" ht="24" customHeight="1">
      <x:c r="C3724" s="2" t="str">
        <x:v>Historical Inputs!F3724</x:v>
      </x:c>
      <x:c r="D3724" s="2" t="str">
        <x:v>PNC</x:v>
      </x:c>
      <x:c r="E3724" s="2" t="str">
        <x:v>FY2022</x:v>
      </x:c>
      <x:c r="F3724" s="2" t="str">
        <x:v>preferred_div</x:v>
      </x:c>
      <x:c r="G3724" s="2" t="n">
        <x:v>5</x:v>
      </x:c>
      <x:c r="H3724" s="2" t="str">
        <x:v>USD</x:v>
      </x:c>
      <x:c r="I3724" s="2" t="str">
        <x:v>2022-12-31</x:v>
      </x:c>
      <x:c r="J3724" s="2" t="str">
        <x:v>2024-02-21</x:v>
      </x:c>
      <x:c r="K3724" s="2" t="str">
        <x:v>0000713676-24-000028</x:v>
      </x:c>
      <x:c r="L3724" s="2" t="str">
        <x:v>data/raw/filings/PNC_0000713676-24-000028_pnc-20231231.htm</x:v>
      </x:c>
      <x:c r="M3724" s="2" t="str">
        <x:v>https://www.sec.gov/Archives/edgar/data/713676/000071367624000028/pnc-20231231.htm</x:v>
      </x:c>
      <x:c r="N3724" s="2" t="str">
        <x:v>f-3147</x:v>
      </x:c>
      <x:c r="O3724" s="2" t="str"/>
      <x:c r="P3724" s="2" t="str">
        <x:v>Exact XBRL anchor</x:v>
      </x:c>
      <x:c r="Q3724" s="2" t="str">
        <x:v>Preferred Stock Dividends and Other Adjustments</x:v>
      </x:c>
      <x:c r="R3724" s="2" t="str">
        <x:v>highlighted/PNC_0000713676-24-000028_pnc-20231231.htm</x:v>
      </x:c>
      <x:c r="S3724" s="2" t="str"/>
      <x:c r="T3724" s="2" t="str"/>
    </x:row>
    <x:row r="3725" ht="24" customHeight="1">
      <x:c r="C3725" s="2" t="str">
        <x:v>Historical Inputs!F3725</x:v>
      </x:c>
      <x:c r="D3725" s="2" t="str">
        <x:v>PNC</x:v>
      </x:c>
      <x:c r="E3725" s="2" t="str">
        <x:v>FY2022</x:v>
      </x:c>
      <x:c r="F3725" s="2" t="str">
        <x:v>eps</x:v>
      </x:c>
      <x:c r="G3725" s="2" t="n">
        <x:v>13.85</x:v>
      </x:c>
      <x:c r="H3725" s="2" t="str">
        <x:v>USD/shares</x:v>
      </x:c>
      <x:c r="I3725" s="2" t="str">
        <x:v>2022-12-31</x:v>
      </x:c>
      <x:c r="J3725" s="2" t="str">
        <x:v>2025-02-21</x:v>
      </x:c>
      <x:c r="K3725" s="2" t="str">
        <x:v>0000713676-25-000027</x:v>
      </x:c>
      <x:c r="L3725" s="2" t="str">
        <x:v>data/raw/filings/PNC_0000713676-25-000027_pnc-20241231.htm</x:v>
      </x:c>
      <x:c r="M3725" s="2" t="str">
        <x:v>https://www.sec.gov/Archives/edgar/data/713676/000071367625000027/pnc-20241231.htm</x:v>
      </x:c>
      <x:c r="N3725" s="2" t="str">
        <x:v>f-3407</x:v>
      </x:c>
      <x:c r="O3725" s="2" t="str"/>
      <x:c r="P3725" s="2" t="str">
        <x:v>Exact XBRL anchor</x:v>
      </x:c>
      <x:c r="Q3725" s="2" t="str">
        <x:v>Earnings Per Share, Diluted</x:v>
      </x:c>
      <x:c r="R3725" s="2" t="str">
        <x:v>highlighted/PNC_0000713676-25-000027_pnc-20241231.htm</x:v>
      </x:c>
      <x:c r="S3725" s="2" t="str"/>
      <x:c r="T3725" s="2" t="str"/>
    </x:row>
    <x:row r="3726" ht="24" customHeight="1">
      <x:c r="C3726" s="2" t="str">
        <x:v>Historical Inputs!F3726</x:v>
      </x:c>
      <x:c r="D3726" s="2" t="str">
        <x:v>PNC</x:v>
      </x:c>
      <x:c r="E3726" s="2" t="str">
        <x:v>FY2022</x:v>
      </x:c>
      <x:c r="F3726" s="2" t="str">
        <x:v>shares_diluted</x:v>
      </x:c>
      <x:c r="G3726" s="2" t="n">
        <x:v>412</x:v>
      </x:c>
      <x:c r="H3726" s="2" t="str">
        <x:v>shares</x:v>
      </x:c>
      <x:c r="I3726" s="2" t="str">
        <x:v>2022-12-31</x:v>
      </x:c>
      <x:c r="J3726" s="2" t="str">
        <x:v>2025-02-21</x:v>
      </x:c>
      <x:c r="K3726" s="2" t="str">
        <x:v>0000713676-25-000027</x:v>
      </x:c>
      <x:c r="L3726" s="2" t="str">
        <x:v>data/raw/filings/PNC_0000713676-25-000027_pnc-20241231.htm</x:v>
      </x:c>
      <x:c r="M3726" s="2" t="str">
        <x:v>https://www.sec.gov/Archives/edgar/data/713676/000071367625000027/pnc-20241231.htm</x:v>
      </x:c>
      <x:c r="N3726" s="2" t="str">
        <x:v>f-3404</x:v>
      </x:c>
      <x:c r="O3726" s="2" t="str"/>
      <x:c r="P3726" s="2" t="str">
        <x:v>Exact XBRL anchor</x:v>
      </x:c>
      <x:c r="Q3726" s="2" t="str">
        <x:v>Weighted Average Number of Shares Outstanding, Diluted</x:v>
      </x:c>
      <x:c r="R3726" s="2" t="str">
        <x:v>highlighted/PNC_0000713676-25-000027_pnc-20241231.htm</x:v>
      </x:c>
      <x:c r="S3726" s="2" t="str"/>
      <x:c r="T3726" s="2" t="str"/>
    </x:row>
    <x:row r="3727" ht="24" customHeight="1">
      <x:c r="C3727" s="2" t="str">
        <x:v>Historical Inputs!F3727</x:v>
      </x:c>
      <x:c r="D3727" s="2" t="str">
        <x:v>PNC</x:v>
      </x:c>
      <x:c r="E3727" s="2" t="str">
        <x:v>FY2022</x:v>
      </x:c>
      <x:c r="F3727" s="2" t="str">
        <x:v>dps</x:v>
      </x:c>
      <x:c r="G3727" s="2" t="n">
        <x:v>5.75</x:v>
      </x:c>
      <x:c r="H3727" s="2" t="str">
        <x:v>USD/shares</x:v>
      </x:c>
      <x:c r="I3727" s="2" t="str">
        <x:v>2022-12-31</x:v>
      </x:c>
      <x:c r="J3727" s="2" t="str">
        <x:v>2025-02-21</x:v>
      </x:c>
      <x:c r="K3727" s="2" t="str">
        <x:v>0000713676-25-000027</x:v>
      </x:c>
      <x:c r="L3727" s="2" t="str">
        <x:v>data/raw/filings/PNC_0000713676-25-000027_pnc-20241231.htm</x:v>
      </x:c>
      <x:c r="M3727" s="2" t="str">
        <x:v>https://www.sec.gov/Archives/edgar/data/713676/000071367625000027/pnc-20241231.htm</x:v>
      </x:c>
      <x:c r="N3727" s="2" t="str">
        <x:v>f-3195</x:v>
      </x:c>
      <x:c r="O3727" s="2" t="str"/>
      <x:c r="P3727" s="2" t="str">
        <x:v>Exact XBRL anchor</x:v>
      </x:c>
      <x:c r="Q3727" s="2" t="str">
        <x:v>Common Stock, Dividends, Per Share, Declared</x:v>
      </x:c>
      <x:c r="R3727" s="2" t="str">
        <x:v>highlighted/PNC_0000713676-25-000027_pnc-20241231.htm</x:v>
      </x:c>
      <x:c r="S3727" s="2" t="str"/>
      <x:c r="T3727" s="2" t="str"/>
    </x:row>
    <x:row r="3728" ht="24" customHeight="1">
      <x:c r="C3728" s="2" t="str">
        <x:v>Historical Inputs!F3728</x:v>
      </x:c>
      <x:c r="D3728" s="2" t="str">
        <x:v>PNC</x:v>
      </x:c>
      <x:c r="E3728" s="2" t="str">
        <x:v>FY2022</x:v>
      </x:c>
      <x:c r="F3728" s="2" t="str">
        <x:v>dividends</x:v>
      </x:c>
      <x:c r="G3728" s="2" t="n">
        <x:v>2391</x:v>
      </x:c>
      <x:c r="H3728" s="2" t="str">
        <x:v>USD</x:v>
      </x:c>
      <x:c r="I3728" s="2" t="str">
        <x:v>2022-12-31</x:v>
      </x:c>
      <x:c r="J3728" s="2" t="str">
        <x:v>2025-02-21</x:v>
      </x:c>
      <x:c r="K3728" s="2" t="str">
        <x:v>0000713676-25-000027</x:v>
      </x:c>
      <x:c r="L3728" s="2" t="str">
        <x:v>data/raw/filings/PNC_0000713676-25-000027_pnc-20241231.htm</x:v>
      </x:c>
      <x:c r="M3728" s="2" t="str">
        <x:v>https://www.sec.gov/Archives/edgar/data/713676/000071367625000027/pnc-20241231.htm</x:v>
      </x:c>
      <x:c r="N3728" s="2" t="str">
        <x:v>f-562</x:v>
      </x:c>
      <x:c r="O3728" s="2" t="str"/>
      <x:c r="P3728" s="2" t="str">
        <x:v>Exact XBRL anchor</x:v>
      </x:c>
      <x:c r="Q3728" s="2" t="str">
        <x:v>Payments of Ordinary Dividends, Common Stock</x:v>
      </x:c>
      <x:c r="R3728" s="2" t="str">
        <x:v>highlighted/PNC_0000713676-25-000027_pnc-20241231.htm</x:v>
      </x:c>
      <x:c r="S3728" s="2" t="str">
        <x:v>highlighted/PNC_FY2022_PNC_2022_Annual_Report.pdf</x:v>
      </x:c>
      <x:c r="T3728" s="2" t="str">
        <x:v>111,113</x:v>
      </x:c>
    </x:row>
    <x:row r="3729" ht="24" customHeight="1">
      <x:c r="C3729" s="2" t="str">
        <x:v>Historical Inputs!F3729</x:v>
      </x:c>
      <x:c r="D3729" s="2" t="str">
        <x:v>PNC</x:v>
      </x:c>
      <x:c r="E3729" s="2" t="str">
        <x:v>FY2022</x:v>
      </x:c>
      <x:c r="F3729" s="2" t="str">
        <x:v>buybacks</x:v>
      </x:c>
      <x:c r="G3729" s="2" t="n">
        <x:v>3731</x:v>
      </x:c>
      <x:c r="H3729" s="2" t="str">
        <x:v>USD</x:v>
      </x:c>
      <x:c r="I3729" s="2" t="str">
        <x:v>2022-12-31</x:v>
      </x:c>
      <x:c r="J3729" s="2" t="str">
        <x:v>2025-02-21</x:v>
      </x:c>
      <x:c r="K3729" s="2" t="str">
        <x:v>0000713676-25-000027</x:v>
      </x:c>
      <x:c r="L3729" s="2" t="str">
        <x:v>data/raw/filings/PNC_0000713676-25-000027_pnc-20241231.htm</x:v>
      </x:c>
      <x:c r="M3729" s="2" t="str">
        <x:v>https://www.sec.gov/Archives/edgar/data/713676/000071367625000027/pnc-20241231.htm</x:v>
      </x:c>
      <x:c r="N3729" s="2" t="str">
        <x:v>f-556</x:v>
      </x:c>
      <x:c r="O3729" s="2" t="str"/>
      <x:c r="P3729" s="2" t="str">
        <x:v>Exact XBRL anchor</x:v>
      </x:c>
      <x:c r="Q3729" s="2" t="str">
        <x:v>Payments for Repurchase of Common Stock</x:v>
      </x:c>
      <x:c r="R3729" s="2" t="str">
        <x:v>highlighted/PNC_0000713676-25-000027_pnc-20241231.htm</x:v>
      </x:c>
      <x:c r="S3729" s="2" t="str"/>
      <x:c r="T3729" s="2" t="str"/>
    </x:row>
    <x:row r="3730" ht="24" customHeight="1">
      <x:c r="C3730" s="2" t="str">
        <x:v>Historical Inputs!F3730</x:v>
      </x:c>
      <x:c r="D3730" s="2" t="str">
        <x:v>PNC</x:v>
      </x:c>
      <x:c r="E3730" s="2" t="str">
        <x:v>FY2022</x:v>
      </x:c>
      <x:c r="F3730" s="2" t="str">
        <x:v>chargeoffs</x:v>
      </x:c>
      <x:c r="G3730" s="2" t="str">
        <x:v>n.a.</x:v>
      </x:c>
      <x:c r="H3730" s="2" t="str">
        <x:v>USDm</x:v>
      </x:c>
      <x:c r="I3730" s="2" t="str">
        <x:v>2022-12-31</x:v>
      </x:c>
      <x:c r="J3730" s="2" t="str"/>
      <x:c r="K3730" s="2" t="str"/>
      <x:c r="L3730" s="2" t="str"/>
      <x:c r="M3730" s="2" t="str"/>
      <x:c r="N3730" s="2" t="str"/>
      <x:c r="O3730" s="2" t="str"/>
      <x:c r="P3730" s="2" t="str">
        <x:v>Not reported / unavailable</x:v>
      </x:c>
      <x:c r="Q3730" s="2" t="str">
        <x:v>Gross loan charge-offs</x:v>
      </x:c>
      <x:c r="R3730" s="2" t="str"/>
      <x:c r="S3730" s="2" t="str"/>
      <x:c r="T3730" s="2" t="str"/>
    </x:row>
    <x:row r="3731" ht="24" customHeight="1">
      <x:c r="C3731" s="2" t="str">
        <x:v>Historical Inputs!F3731</x:v>
      </x:c>
      <x:c r="D3731" s="2" t="str">
        <x:v>PNC</x:v>
      </x:c>
      <x:c r="E3731" s="2" t="str">
        <x:v>FY2022</x:v>
      </x:c>
      <x:c r="F3731" s="2" t="str">
        <x:v>recoveries</x:v>
      </x:c>
      <x:c r="G3731" s="2" t="str">
        <x:v>n.a.</x:v>
      </x:c>
      <x:c r="H3731" s="2" t="str">
        <x:v>USDm</x:v>
      </x:c>
      <x:c r="I3731" s="2" t="str">
        <x:v>2022-12-31</x:v>
      </x:c>
      <x:c r="J3731" s="2" t="str"/>
      <x:c r="K3731" s="2" t="str"/>
      <x:c r="L3731" s="2" t="str"/>
      <x:c r="M3731" s="2" t="str"/>
      <x:c r="N3731" s="2" t="str"/>
      <x:c r="O3731" s="2" t="str"/>
      <x:c r="P3731" s="2" t="str">
        <x:v>Not reported / unavailable</x:v>
      </x:c>
      <x:c r="Q3731" s="2" t="str">
        <x:v>Loan recoveries</x:v>
      </x:c>
      <x:c r="R3731" s="2" t="str"/>
      <x:c r="S3731" s="2" t="str"/>
      <x:c r="T3731" s="2" t="str"/>
    </x:row>
    <x:row r="3732" ht="24" customHeight="1">
      <x:c r="C3732" s="2" t="str">
        <x:v>Historical Inputs!F3732</x:v>
      </x:c>
      <x:c r="D3732" s="2" t="str">
        <x:v>PNC</x:v>
      </x:c>
      <x:c r="E3732" s="2" t="str">
        <x:v>FY2022</x:v>
      </x:c>
      <x:c r="F3732" s="2" t="str">
        <x:v>rwa</x:v>
      </x:c>
      <x:c r="G3732" s="2" t="str">
        <x:v>n.a.</x:v>
      </x:c>
      <x:c r="H3732" s="2" t="str">
        <x:v>USDm</x:v>
      </x:c>
      <x:c r="I3732" s="2" t="str">
        <x:v>2022-12-31</x:v>
      </x:c>
      <x:c r="J3732" s="2" t="str"/>
      <x:c r="K3732" s="2" t="str"/>
      <x:c r="L3732" s="2" t="str"/>
      <x:c r="M3732" s="2" t="str"/>
      <x:c r="N3732" s="2" t="str"/>
      <x:c r="O3732" s="2" t="str"/>
      <x:c r="P3732" s="2" t="str">
        <x:v>Not reported / unavailable</x:v>
      </x:c>
      <x:c r="Q3732" s="2" t="str">
        <x:v>Risk-weighted assets</x:v>
      </x:c>
      <x:c r="R3732" s="2" t="str"/>
      <x:c r="S3732" s="2" t="str"/>
      <x:c r="T3732" s="2" t="str"/>
    </x:row>
    <x:row r="3733" ht="24" customHeight="1">
      <x:c r="C3733" s="2" t="str">
        <x:v>Historical Inputs!F3733</x:v>
      </x:c>
      <x:c r="D3733" s="2" t="str">
        <x:v>PNC</x:v>
      </x:c>
      <x:c r="E3733" s="2" t="str">
        <x:v>FY2022</x:v>
      </x:c>
      <x:c r="F3733" s="2" t="str">
        <x:v>cet1_reported</x:v>
      </x:c>
      <x:c r="G3733" s="2" t="str">
        <x:v>n.a.</x:v>
      </x:c>
      <x:c r="H3733" s="2" t="str">
        <x:v>%</x:v>
      </x:c>
      <x:c r="I3733" s="2" t="str">
        <x:v>2022-12-31</x:v>
      </x:c>
      <x:c r="J3733" s="2" t="str"/>
      <x:c r="K3733" s="2" t="str"/>
      <x:c r="L3733" s="2" t="str"/>
      <x:c r="M3733" s="2" t="str"/>
      <x:c r="N3733" s="2" t="str"/>
      <x:c r="O3733" s="2" t="str"/>
      <x:c r="P3733" s="2" t="str">
        <x:v>Not reported / unavailable</x:v>
      </x:c>
      <x:c r="Q3733" s="2" t="str">
        <x:v>Actual standardized CET1 ratio</x:v>
      </x:c>
      <x:c r="R3733" s="2" t="str"/>
      <x:c r="S3733" s="2" t="str"/>
      <x:c r="T3733" s="2" t="str"/>
    </x:row>
    <x:row r="3734" ht="24" customHeight="1">
      <x:c r="C3734" s="2" t="str">
        <x:v>Historical Inputs!F3734</x:v>
      </x:c>
      <x:c r="D3734" s="2" t="str">
        <x:v>PNC</x:v>
      </x:c>
      <x:c r="E3734" s="2" t="str">
        <x:v>FY2022</x:v>
      </x:c>
      <x:c r="F3734" s="2" t="str">
        <x:v>nim_reported</x:v>
      </x:c>
      <x:c r="G3734" s="2" t="str">
        <x:v>n.a.</x:v>
      </x:c>
      <x:c r="H3734" s="2" t="str">
        <x:v>%</x:v>
      </x:c>
      <x:c r="I3734" s="2" t="str">
        <x:v>2022-12-31</x:v>
      </x:c>
      <x:c r="J3734" s="2" t="str"/>
      <x:c r="K3734" s="2" t="str"/>
      <x:c r="L3734" s="2" t="str"/>
      <x:c r="M3734" s="2" t="str"/>
      <x:c r="N3734" s="2" t="str"/>
      <x:c r="O3734" s="2" t="str"/>
      <x:c r="P3734" s="2" t="str">
        <x:v>Not reported / unavailable</x:v>
      </x:c>
      <x:c r="Q3734" s="2" t="str">
        <x:v>Issuer reported net interest margin</x:v>
      </x:c>
      <x:c r="R3734" s="2" t="str"/>
      <x:c r="S3734" s="2" t="str"/>
      <x:c r="T3734" s="2" t="str"/>
    </x:row>
    <x:row r="3735" ht="24" customHeight="1">
      <x:c r="C3735" s="2" t="str">
        <x:v>Historical Inputs!F3735</x:v>
      </x:c>
      <x:c r="D3735" s="2" t="str">
        <x:v>PNC</x:v>
      </x:c>
      <x:c r="E3735" s="2" t="str">
        <x:v>FY2022</x:v>
      </x:c>
      <x:c r="F3735" s="2" t="str">
        <x:v>bvps_reported</x:v>
      </x:c>
      <x:c r="G3735" s="2" t="n">
        <x:v>99.93</x:v>
      </x:c>
      <x:c r="H3735" s="2" t="str">
        <x:v>USD/shares</x:v>
      </x:c>
      <x:c r="I3735" s="2" t="str">
        <x:v>2022-12-31</x:v>
      </x:c>
      <x:c r="J3735" s="2" t="str">
        <x:v>2023-02-22</x:v>
      </x:c>
      <x:c r="K3735" s="2" t="str">
        <x:v>0000713676-23-000020</x:v>
      </x:c>
      <x:c r="L3735" s="2" t="str">
        <x:v>data/raw/filings/PNC_0000713676-23-000020_pnc-20221231.htm</x:v>
      </x:c>
      <x:c r="M3735" s="2" t="str">
        <x:v>https://www.sec.gov/Archives/edgar/data/713676/000071367623000020/pnc-20221231.htm</x:v>
      </x:c>
      <x:c r="N3735" s="2" t="str"/>
      <x:c r="O3735" s="2" t="str"/>
      <x:c r="P3735" s="2" t="str">
        <x:v>Structured source retained; exact visible anchor requires review</x:v>
      </x:c>
      <x:c r="Q3735" s="2" t="str">
        <x:v>Reported common book value per share</x:v>
      </x:c>
      <x:c r="R3735" s="2" t="str"/>
      <x:c r="S3735" s="2" t="str">
        <x:v>highlighted/PNC_FY2022_PNC_2022_Annual_Report.pdf</x:v>
      </x:c>
      <x:c r="T3735" s="2" t="str">
        <x:v>58,212</x:v>
      </x:c>
    </x:row>
    <x:row r="3736" ht="24" customHeight="1">
      <x:c r="C3736" s="2" t="str">
        <x:v>Historical Inputs!F3736</x:v>
      </x:c>
      <x:c r="D3736" s="2" t="str">
        <x:v>PNC</x:v>
      </x:c>
      <x:c r="E3736" s="2" t="str">
        <x:v>FY2022</x:v>
      </x:c>
      <x:c r="F3736" s="2" t="str">
        <x:v>tbvps_reported</x:v>
      </x:c>
      <x:c r="G3736" s="2" t="n">
        <x:v>72.12</x:v>
      </x:c>
      <x:c r="H3736" s="2" t="str">
        <x:v>USD/shares</x:v>
      </x:c>
      <x:c r="I3736" s="2" t="str">
        <x:v>2022-12-31</x:v>
      </x:c>
      <x:c r="J3736" s="2" t="str">
        <x:v>2023-02-22</x:v>
      </x:c>
      <x:c r="K3736" s="2" t="str">
        <x:v>0000713676-23-000020</x:v>
      </x:c>
      <x:c r="L3736" s="2" t="str">
        <x:v>data/raw/filings/PNC_0000713676-23-000020_pnc-20221231.htm</x:v>
      </x:c>
      <x:c r="M3736" s="2" t="str">
        <x:v>https://www.sec.gov/Archives/edgar/data/713676/000071367623000020/pnc-20221231.htm</x:v>
      </x:c>
      <x:c r="N3736" s="2" t="str"/>
      <x:c r="O3736" s="2" t="str"/>
      <x:c r="P3736" s="2" t="str">
        <x:v>Exact selected original table text</x:v>
      </x:c>
      <x:c r="Q3736" s="2" t="str">
        <x:v>Reported tangible book value per share</x:v>
      </x:c>
      <x:c r="R3736" s="2" t="str">
        <x:v>highlighted/PNC_0000713676-23-000020_pnc-20221231.htm</x:v>
      </x:c>
      <x:c r="S3736" s="2" t="str">
        <x:v>highlighted/PNC_FY2022_PNC_2022_Annual_Report.pdf</x:v>
      </x:c>
      <x:c r="T3736" s="2" t="str">
        <x:v>58,212</x:v>
      </x:c>
    </x:row>
    <x:row r="3737" ht="24" customHeight="1">
      <x:c r="C3737" s="2" t="str">
        <x:v>Historical Inputs!F3737</x:v>
      </x:c>
      <x:c r="D3737" s="2" t="str">
        <x:v>PNC</x:v>
      </x:c>
      <x:c r="E3737" s="2" t="str">
        <x:v>FY2022</x:v>
      </x:c>
      <x:c r="F3737" s="2" t="str">
        <x:v>tce_reported</x:v>
      </x:c>
      <x:c r="G3737" s="2" t="str">
        <x:v>n.a.</x:v>
      </x:c>
      <x:c r="H3737" s="2" t="str">
        <x:v>USDm</x:v>
      </x:c>
      <x:c r="I3737" s="2" t="str">
        <x:v>2022-12-31</x:v>
      </x:c>
      <x:c r="J3737" s="2" t="str"/>
      <x:c r="K3737" s="2" t="str"/>
      <x:c r="L3737" s="2" t="str"/>
      <x:c r="M3737" s="2" t="str"/>
      <x:c r="N3737" s="2" t="str"/>
      <x:c r="O3737" s="2" t="str"/>
      <x:c r="P3737" s="2" t="str">
        <x:v>Not reported / unavailable</x:v>
      </x:c>
      <x:c r="Q3737" s="2" t="str">
        <x:v>Reported tangible common equity</x:v>
      </x:c>
      <x:c r="R3737" s="2" t="str"/>
      <x:c r="S3737" s="2" t="str"/>
      <x:c r="T3737" s="2" t="str"/>
    </x:row>
    <x:row r="3738" ht="24" customHeight="1">
      <x:c r="C3738" s="2" t="str">
        <x:v>Historical Inputs!F3738</x:v>
      </x:c>
      <x:c r="D3738" s="2" t="str">
        <x:v>PNC</x:v>
      </x:c>
      <x:c r="E3738" s="2" t="str">
        <x:v>FY2023</x:v>
      </x:c>
      <x:c r="F3738" s="2" t="str">
        <x:v>assets</x:v>
      </x:c>
      <x:c r="G3738" s="2" t="n">
        <x:v>561580</x:v>
      </x:c>
      <x:c r="H3738" s="2" t="str">
        <x:v>USD</x:v>
      </x:c>
      <x:c r="I3738" s="2" t="str">
        <x:v>2023-12-31</x:v>
      </x:c>
      <x:c r="J3738" s="2" t="str">
        <x:v>2025-02-21</x:v>
      </x:c>
      <x:c r="K3738" s="2" t="str">
        <x:v>0000713676-25-000027</x:v>
      </x:c>
      <x:c r="L3738" s="2" t="str">
        <x:v>data/raw/filings/PNC_0000713676-25-000027_pnc-20241231.htm</x:v>
      </x:c>
      <x:c r="M3738" s="2" t="str">
        <x:v>https://www.sec.gov/Archives/edgar/data/713676/000071367625000027/pnc-20241231.htm</x:v>
      </x:c>
      <x:c r="N3738" s="2" t="str">
        <x:v>f-225</x:v>
      </x:c>
      <x:c r="O3738" s="2" t="str"/>
      <x:c r="P3738" s="2" t="str">
        <x:v>Exact XBRL anchor</x:v>
      </x:c>
      <x:c r="Q3738" s="2" t="str">
        <x:v>Assets</x:v>
      </x:c>
      <x:c r="R3738" s="2" t="str">
        <x:v>highlighted/PNC_0000713676-25-000027_pnc-20241231.htm</x:v>
      </x:c>
      <x:c r="S3738" s="2" t="str">
        <x:v>highlighted/PNC_FY2023_PNC_2023_Annual_Report.pdf</x:v>
      </x:c>
      <x:c r="T3738" s="2" t="str">
        <x:v>65,109</x:v>
      </x:c>
    </x:row>
    <x:row r="3739" ht="24" customHeight="1">
      <x:c r="C3739" s="2" t="str">
        <x:v>Historical Inputs!F3739</x:v>
      </x:c>
      <x:c r="D3739" s="2" t="str">
        <x:v>PNC</x:v>
      </x:c>
      <x:c r="E3739" s="2" t="str">
        <x:v>FY2023</x:v>
      </x:c>
      <x:c r="F3739" s="2" t="str">
        <x:v>liabilities</x:v>
      </x:c>
      <x:c r="G3739" s="2" t="n">
        <x:v>510439</x:v>
      </x:c>
      <x:c r="H3739" s="2" t="str">
        <x:v>USD</x:v>
      </x:c>
      <x:c r="I3739" s="2" t="str">
        <x:v>2023-12-31</x:v>
      </x:c>
      <x:c r="J3739" s="2" t="str">
        <x:v>2025-02-21</x:v>
      </x:c>
      <x:c r="K3739" s="2" t="str">
        <x:v>0000713676-25-000027</x:v>
      </x:c>
      <x:c r="L3739" s="2" t="str">
        <x:v>data/raw/filings/PNC_0000713676-25-000027_pnc-20241231.htm</x:v>
      </x:c>
      <x:c r="M3739" s="2" t="str">
        <x:v>https://www.sec.gov/Archives/edgar/data/713676/000071367625000027/pnc-20241231.htm</x:v>
      </x:c>
      <x:c r="N3739" s="2" t="str">
        <x:v>f-247</x:v>
      </x:c>
      <x:c r="O3739" s="2" t="str"/>
      <x:c r="P3739" s="2" t="str">
        <x:v>Exact XBRL anchor</x:v>
      </x:c>
      <x:c r="Q3739" s="2" t="str">
        <x:v>Liabilities</x:v>
      </x:c>
      <x:c r="R3739" s="2" t="str">
        <x:v>highlighted/PNC_0000713676-25-000027_pnc-20241231.htm</x:v>
      </x:c>
      <x:c r="S3739" s="2" t="str">
        <x:v>highlighted/PNC_FY2023_PNC_2023_Annual_Report.pdf</x:v>
      </x:c>
      <x:c r="T3739" s="2" t="str">
        <x:v>65,109</x:v>
      </x:c>
    </x:row>
    <x:row r="3740" ht="24" customHeight="1">
      <x:c r="C3740" s="2" t="str">
        <x:v>Historical Inputs!F3740</x:v>
      </x:c>
      <x:c r="D3740" s="2" t="str">
        <x:v>PNC</x:v>
      </x:c>
      <x:c r="E3740" s="2" t="str">
        <x:v>FY2023</x:v>
      </x:c>
      <x:c r="F3740" s="2" t="str">
        <x:v>equity</x:v>
      </x:c>
      <x:c r="G3740" s="2" t="n">
        <x:v>51105</x:v>
      </x:c>
      <x:c r="H3740" s="2" t="str">
        <x:v>USD</x:v>
      </x:c>
      <x:c r="I3740" s="2" t="str">
        <x:v>2023-12-31</x:v>
      </x:c>
      <x:c r="J3740" s="2" t="str">
        <x:v>2025-02-21</x:v>
      </x:c>
      <x:c r="K3740" s="2" t="str">
        <x:v>0000713676-25-000027</x:v>
      </x:c>
      <x:c r="L3740" s="2" t="str">
        <x:v>data/raw/filings/PNC_0000713676-25-000027_pnc-20241231.htm</x:v>
      </x:c>
      <x:c r="M3740" s="2" t="str">
        <x:v>https://www.sec.gov/Archives/edgar/data/713676/000071367625000027/pnc-20241231.htm</x:v>
      </x:c>
      <x:c r="N3740" s="2" t="str">
        <x:v>f-269</x:v>
      </x:c>
      <x:c r="O3740" s="2" t="str"/>
      <x:c r="P3740" s="2" t="str">
        <x:v>Exact XBRL anchor</x:v>
      </x:c>
      <x:c r="Q3740" s="2" t="str">
        <x:v>Stockholders' Equity Attributable to Parent</x:v>
      </x:c>
      <x:c r="R3740" s="2" t="str">
        <x:v>highlighted/PNC_0000713676-25-000027_pnc-20241231.htm</x:v>
      </x:c>
      <x:c r="S3740" s="2" t="str"/>
      <x:c r="T3740" s="2" t="str"/>
    </x:row>
    <x:row r="3741" ht="24" customHeight="1">
      <x:c r="C3741" s="2" t="str">
        <x:v>Historical Inputs!F3741</x:v>
      </x:c>
      <x:c r="D3741" s="2" t="str">
        <x:v>PNC</x:v>
      </x:c>
      <x:c r="E3741" s="2" t="str">
        <x:v>FY2023</x:v>
      </x:c>
      <x:c r="F3741" s="2" t="str">
        <x:v>preferred</x:v>
      </x:c>
      <x:c r="G3741" s="2" t="str">
        <x:v>n.a.</x:v>
      </x:c>
      <x:c r="H3741" s="2" t="str">
        <x:v>USDm</x:v>
      </x:c>
      <x:c r="I3741" s="2" t="str">
        <x:v>2023-12-31</x:v>
      </x:c>
      <x:c r="J3741" s="2" t="str"/>
      <x:c r="K3741" s="2" t="str"/>
      <x:c r="L3741" s="2" t="str"/>
      <x:c r="M3741" s="2" t="str"/>
      <x:c r="N3741" s="2" t="str"/>
      <x:c r="O3741" s="2" t="str"/>
      <x:c r="P3741" s="2" t="str">
        <x:v>Not reported / unavailable</x:v>
      </x:c>
      <x:c r="Q3741" s="2" t="str">
        <x:v>Preferred equity carrying amount</x:v>
      </x:c>
      <x:c r="R3741" s="2" t="str"/>
      <x:c r="S3741" s="2" t="str"/>
      <x:c r="T3741" s="2" t="str"/>
    </x:row>
    <x:row r="3742" ht="24" customHeight="1">
      <x:c r="C3742" s="2" t="str">
        <x:v>Historical Inputs!F3742</x:v>
      </x:c>
      <x:c r="D3742" s="2" t="str">
        <x:v>PNC</x:v>
      </x:c>
      <x:c r="E3742" s="2" t="str">
        <x:v>FY2023</x:v>
      </x:c>
      <x:c r="F3742" s="2" t="str">
        <x:v>common_equity_reported</x:v>
      </x:c>
      <x:c r="G3742" s="2" t="str">
        <x:v>n.a.</x:v>
      </x:c>
      <x:c r="H3742" s="2" t="str">
        <x:v>USDm</x:v>
      </x:c>
      <x:c r="I3742" s="2" t="str">
        <x:v>2023-12-31</x:v>
      </x:c>
      <x:c r="J3742" s="2" t="str"/>
      <x:c r="K3742" s="2" t="str"/>
      <x:c r="L3742" s="2" t="str"/>
      <x:c r="M3742" s="2" t="str"/>
      <x:c r="N3742" s="2" t="str"/>
      <x:c r="O3742" s="2" t="str"/>
      <x:c r="P3742" s="2" t="str">
        <x:v>Not reported / unavailable</x:v>
      </x:c>
      <x:c r="Q3742" s="2" t="str">
        <x:v>Reported common shareholders equity</x:v>
      </x:c>
      <x:c r="R3742" s="2" t="str"/>
      <x:c r="S3742" s="2" t="str"/>
      <x:c r="T3742" s="2" t="str"/>
    </x:row>
    <x:row r="3743" ht="24" customHeight="1">
      <x:c r="C3743" s="2" t="str">
        <x:v>Historical Inputs!F3743</x:v>
      </x:c>
      <x:c r="D3743" s="2" t="str">
        <x:v>PNC</x:v>
      </x:c>
      <x:c r="E3743" s="2" t="str">
        <x:v>FY2023</x:v>
      </x:c>
      <x:c r="F3743" s="2" t="str">
        <x:v>goodwill</x:v>
      </x:c>
      <x:c r="G3743" s="2" t="n">
        <x:v>10932</x:v>
      </x:c>
      <x:c r="H3743" s="2" t="str">
        <x:v>USD</x:v>
      </x:c>
      <x:c r="I3743" s="2" t="str">
        <x:v>2023-12-31</x:v>
      </x:c>
      <x:c r="J3743" s="2" t="str">
        <x:v>2026-02-20</x:v>
      </x:c>
      <x:c r="K3743" s="2" t="str">
        <x:v>0000713676-26-000020</x:v>
      </x:c>
      <x:c r="L3743" s="2" t="str">
        <x:v>data/raw/filings/PNC_0000713676-26-000020_pnc-20251231.htm</x:v>
      </x:c>
      <x:c r="M3743" s="2" t="str">
        <x:v>https://www.sec.gov/Archives/edgar/data/713676/000071367626000020/pnc-20251231.htm</x:v>
      </x:c>
      <x:c r="N3743" s="2" t="str">
        <x:v>f-2939</x:v>
      </x:c>
      <x:c r="O3743" s="2" t="str"/>
      <x:c r="P3743" s="2" t="str">
        <x:v>Exact XBRL anchor</x:v>
      </x:c>
      <x:c r="Q3743" s="2" t="str">
        <x:v>Goodwill</x:v>
      </x:c>
      <x:c r="R3743" s="2" t="str">
        <x:v>highlighted/PNC_0000713676-26-000020_pnc-20251231.htm</x:v>
      </x:c>
      <x:c r="S3743" s="2" t="str">
        <x:v>highlighted/PNC_FY2023_PNC_2023_Annual_Report.pdf</x:v>
      </x:c>
      <x:c r="T3743" s="2" t="str">
        <x:v>65,109</x:v>
      </x:c>
    </x:row>
    <x:row r="3744" ht="24" customHeight="1">
      <x:c r="C3744" s="2" t="str">
        <x:v>Historical Inputs!F3744</x:v>
      </x:c>
      <x:c r="D3744" s="2" t="str">
        <x:v>PNC</x:v>
      </x:c>
      <x:c r="E3744" s="2" t="str">
        <x:v>FY2023</x:v>
      </x:c>
      <x:c r="F3744" s="2" t="str">
        <x:v>intangibles</x:v>
      </x:c>
      <x:c r="G3744" s="2" t="str">
        <x:v>n.a.</x:v>
      </x:c>
      <x:c r="H3744" s="2" t="str">
        <x:v>USDm</x:v>
      </x:c>
      <x:c r="I3744" s="2" t="str">
        <x:v>2023-12-31</x:v>
      </x:c>
      <x:c r="J3744" s="2" t="str"/>
      <x:c r="K3744" s="2" t="str"/>
      <x:c r="L3744" s="2" t="str"/>
      <x:c r="M3744" s="2" t="str"/>
      <x:c r="N3744" s="2" t="str"/>
      <x:c r="O3744" s="2" t="str"/>
      <x:c r="P3744" s="2" t="str">
        <x:v>Not reported / unavailable</x:v>
      </x:c>
      <x:c r="Q3744" s="2" t="str">
        <x:v>Other intangible assets excluding goodwill</x:v>
      </x:c>
      <x:c r="R3744" s="2" t="str"/>
      <x:c r="S3744" s="2" t="str"/>
      <x:c r="T3744" s="2" t="str"/>
    </x:row>
    <x:row r="3745" ht="24" customHeight="1">
      <x:c r="C3745" s="2" t="str">
        <x:v>Historical Inputs!F3745</x:v>
      </x:c>
      <x:c r="D3745" s="2" t="str">
        <x:v>PNC</x:v>
      </x:c>
      <x:c r="E3745" s="2" t="str">
        <x:v>FY2023</x:v>
      </x:c>
      <x:c r="F3745" s="2" t="str">
        <x:v>intangibles_total</x:v>
      </x:c>
      <x:c r="G3745" s="2" t="str">
        <x:v>n.a.</x:v>
      </x:c>
      <x:c r="H3745" s="2" t="str">
        <x:v>USDm</x:v>
      </x:c>
      <x:c r="I3745" s="2" t="str">
        <x:v>2023-12-31</x:v>
      </x:c>
      <x:c r="J3745" s="2" t="str"/>
      <x:c r="K3745" s="2" t="str"/>
      <x:c r="L3745" s="2" t="str"/>
      <x:c r="M3745" s="2" t="str"/>
      <x:c r="N3745" s="2" t="str"/>
      <x:c r="O3745" s="2" t="str"/>
      <x:c r="P3745" s="2" t="str">
        <x:v>Not reported / unavailable</x:v>
      </x:c>
      <x:c r="Q3745" s="2" t="str">
        <x:v>Reported goodwill and intangible assets combined</x:v>
      </x:c>
      <x:c r="R3745" s="2" t="str"/>
      <x:c r="S3745" s="2" t="str"/>
      <x:c r="T3745" s="2" t="str"/>
    </x:row>
    <x:row r="3746" ht="24" customHeight="1">
      <x:c r="C3746" s="2" t="str">
        <x:v>Historical Inputs!F3746</x:v>
      </x:c>
      <x:c r="D3746" s="2" t="str">
        <x:v>PNC</x:v>
      </x:c>
      <x:c r="E3746" s="2" t="str">
        <x:v>FY2023</x:v>
      </x:c>
      <x:c r="F3746" s="2" t="str">
        <x:v>shares_end</x:v>
      </x:c>
      <x:c r="G3746" s="2" t="str">
        <x:v>n.a.</x:v>
      </x:c>
      <x:c r="H3746" s="2" t="str">
        <x:v>million</x:v>
      </x:c>
      <x:c r="I3746" s="2" t="str">
        <x:v>2023-12-31</x:v>
      </x:c>
      <x:c r="J3746" s="2" t="str"/>
      <x:c r="K3746" s="2" t="str"/>
      <x:c r="L3746" s="2" t="str"/>
      <x:c r="M3746" s="2" t="str"/>
      <x:c r="N3746" s="2" t="str"/>
      <x:c r="O3746" s="2" t="str"/>
      <x:c r="P3746" s="2" t="str">
        <x:v>Not reported / unavailable</x:v>
      </x:c>
      <x:c r="Q3746" s="2" t="str">
        <x:v>Period-end common shares outstanding</x:v>
      </x:c>
      <x:c r="R3746" s="2" t="str"/>
      <x:c r="S3746" s="2" t="str"/>
      <x:c r="T3746" s="2" t="str"/>
    </x:row>
    <x:row r="3747" ht="24" customHeight="1">
      <x:c r="C3747" s="2" t="str">
        <x:v>Historical Inputs!F3747</x:v>
      </x:c>
      <x:c r="D3747" s="2" t="str">
        <x:v>PNC</x:v>
      </x:c>
      <x:c r="E3747" s="2" t="str">
        <x:v>FY2023</x:v>
      </x:c>
      <x:c r="F3747" s="2" t="str">
        <x:v>shares_issued</x:v>
      </x:c>
      <x:c r="G3747" s="2" t="n">
        <x:v>543.116271</x:v>
      </x:c>
      <x:c r="H3747" s="2" t="str">
        <x:v>shares</x:v>
      </x:c>
      <x:c r="I3747" s="2" t="str">
        <x:v>2023-12-31</x:v>
      </x:c>
      <x:c r="J3747" s="2" t="str">
        <x:v>2025-02-21</x:v>
      </x:c>
      <x:c r="K3747" s="2" t="str">
        <x:v>0000713676-25-000027</x:v>
      </x:c>
      <x:c r="L3747" s="2" t="str">
        <x:v>data/raw/filings/PNC_0000713676-25-000027_pnc-20241231.htm</x:v>
      </x:c>
      <x:c r="M3747" s="2" t="str">
        <x:v>https://www.sec.gov/Archives/edgar/data/713676/000071367625000027/pnc-20241231.htm</x:v>
      </x:c>
      <x:c r="N3747" s="2" t="str">
        <x:v>f-255</x:v>
      </x:c>
      <x:c r="O3747" s="2" t="str"/>
      <x:c r="P3747" s="2" t="str">
        <x:v>Exact XBRL anchor</x:v>
      </x:c>
      <x:c r="Q3747" s="2" t="str">
        <x:v>Common Stock, Shares, Issued</x:v>
      </x:c>
      <x:c r="R3747" s="2" t="str">
        <x:v>highlighted/PNC_0000713676-25-000027_pnc-20241231.htm</x:v>
      </x:c>
      <x:c r="S3747" s="2" t="str"/>
      <x:c r="T3747" s="2" t="str"/>
    </x:row>
    <x:row r="3748" ht="24" customHeight="1">
      <x:c r="C3748" s="2" t="str">
        <x:v>Historical Inputs!F3748</x:v>
      </x:c>
      <x:c r="D3748" s="2" t="str">
        <x:v>PNC</x:v>
      </x:c>
      <x:c r="E3748" s="2" t="str">
        <x:v>FY2023</x:v>
      </x:c>
      <x:c r="F3748" s="2" t="str">
        <x:v>shares_treasury</x:v>
      </x:c>
      <x:c r="G3748" s="2" t="n">
        <x:v>145.087054</x:v>
      </x:c>
      <x:c r="H3748" s="2" t="str">
        <x:v>shares</x:v>
      </x:c>
      <x:c r="I3748" s="2" t="str">
        <x:v>2023-12-31</x:v>
      </x:c>
      <x:c r="J3748" s="2" t="str">
        <x:v>2025-02-21</x:v>
      </x:c>
      <x:c r="K3748" s="2" t="str">
        <x:v>0000713676-25-000027</x:v>
      </x:c>
      <x:c r="L3748" s="2" t="str">
        <x:v>data/raw/filings/PNC_0000713676-25-000027_pnc-20241231.htm</x:v>
      </x:c>
      <x:c r="M3748" s="2" t="str">
        <x:v>https://www.sec.gov/Archives/edgar/data/713676/000071367625000027/pnc-20241231.htm</x:v>
      </x:c>
      <x:c r="N3748" s="2" t="str"/>
      <x:c r="O3748" s="2" t="str"/>
      <x:c r="P3748" s="2" t="str">
        <x:v>Structured source retained; exact visible anchor requires review</x:v>
      </x:c>
      <x:c r="Q3748" s="2" t="str">
        <x:v>Treasury Stock, Common, Shares</x:v>
      </x:c>
      <x:c r="R3748" s="2" t="str"/>
      <x:c r="S3748" s="2" t="str"/>
      <x:c r="T3748" s="2" t="str"/>
    </x:row>
    <x:row r="3749" ht="24" customHeight="1">
      <x:c r="C3749" s="2" t="str">
        <x:v>Historical Inputs!F3749</x:v>
      </x:c>
      <x:c r="D3749" s="2" t="str">
        <x:v>PNC</x:v>
      </x:c>
      <x:c r="E3749" s="2" t="str">
        <x:v>FY2023</x:v>
      </x:c>
      <x:c r="F3749" s="2" t="str">
        <x:v>deposits</x:v>
      </x:c>
      <x:c r="G3749" s="2" t="n">
        <x:v>421418</x:v>
      </x:c>
      <x:c r="H3749" s="2" t="str">
        <x:v>USD</x:v>
      </x:c>
      <x:c r="I3749" s="2" t="str">
        <x:v>2023-12-31</x:v>
      </x:c>
      <x:c r="J3749" s="2" t="str">
        <x:v>2025-02-21</x:v>
      </x:c>
      <x:c r="K3749" s="2" t="str">
        <x:v>0000713676-25-000027</x:v>
      </x:c>
      <x:c r="L3749" s="2" t="str">
        <x:v>data/raw/filings/PNC_0000713676-25-000027_pnc-20241231.htm</x:v>
      </x:c>
      <x:c r="M3749" s="2" t="str">
        <x:v>https://www.sec.gov/Archives/edgar/data/713676/000071367625000027/pnc-20241231.htm</x:v>
      </x:c>
      <x:c r="N3749" s="2" t="str">
        <x:v>f-231</x:v>
      </x:c>
      <x:c r="O3749" s="2" t="str"/>
      <x:c r="P3749" s="2" t="str">
        <x:v>Exact XBRL anchor</x:v>
      </x:c>
      <x:c r="Q3749" s="2" t="str">
        <x:v>Deposits</x:v>
      </x:c>
      <x:c r="R3749" s="2" t="str">
        <x:v>highlighted/PNC_0000713676-25-000027_pnc-20241231.htm</x:v>
      </x:c>
      <x:c r="S3749" s="2" t="str"/>
      <x:c r="T3749" s="2" t="str"/>
    </x:row>
    <x:row r="3750" ht="24" customHeight="1">
      <x:c r="C3750" s="2" t="str">
        <x:v>Historical Inputs!F3750</x:v>
      </x:c>
      <x:c r="D3750" s="2" t="str">
        <x:v>PNC</x:v>
      </x:c>
      <x:c r="E3750" s="2" t="str">
        <x:v>FY2023</x:v>
      </x:c>
      <x:c r="F3750" s="2" t="str">
        <x:v>loans_gross</x:v>
      </x:c>
      <x:c r="G3750" s="2" t="n">
        <x:v>321508</x:v>
      </x:c>
      <x:c r="H3750" s="2" t="str">
        <x:v>USD</x:v>
      </x:c>
      <x:c r="I3750" s="2" t="str">
        <x:v>2023-12-31</x:v>
      </x:c>
      <x:c r="J3750" s="2" t="str">
        <x:v>2025-02-21</x:v>
      </x:c>
      <x:c r="K3750" s="2" t="str">
        <x:v>0000713676-25-000027</x:v>
      </x:c>
      <x:c r="L3750" s="2" t="str">
        <x:v>data/raw/filings/PNC_0000713676-25-000027_pnc-20241231.htm</x:v>
      </x:c>
      <x:c r="M3750" s="2" t="str">
        <x:v>https://www.sec.gov/Archives/edgar/data/713676/000071367625000027/pnc-20241231.htm</x:v>
      </x:c>
      <x:c r="N3750" s="2" t="str">
        <x:v>f-1210</x:v>
      </x:c>
      <x:c r="O3750" s="2" t="str"/>
      <x:c r="P3750" s="2" t="str">
        <x:v>Exact XBRL anchor</x:v>
      </x:c>
      <x:c r="Q3750" s="2" t="str">
        <x:v>Gross loans and leases selected definition</x:v>
      </x:c>
      <x:c r="R3750" s="2" t="str">
        <x:v>highlighted/PNC_0000713676-25-000027_pnc-20241231.htm</x:v>
      </x:c>
      <x:c r="S3750" s="2" t="str"/>
      <x:c r="T3750" s="2" t="str"/>
    </x:row>
    <x:row r="3751" ht="24" customHeight="1">
      <x:c r="C3751" s="2" t="str">
        <x:v>Historical Inputs!F3751</x:v>
      </x:c>
      <x:c r="D3751" s="2" t="str">
        <x:v>PNC</x:v>
      </x:c>
      <x:c r="E3751" s="2" t="str">
        <x:v>FY2023</x:v>
      </x:c>
      <x:c r="F3751" s="2" t="str">
        <x:v>loans_net</x:v>
      </x:c>
      <x:c r="G3751" s="2" t="n">
        <x:v>316717</x:v>
      </x:c>
      <x:c r="H3751" s="2" t="str">
        <x:v>USD</x:v>
      </x:c>
      <x:c r="I3751" s="2" t="str">
        <x:v>2023-12-31</x:v>
      </x:c>
      <x:c r="J3751" s="2" t="str">
        <x:v>2025-02-21</x:v>
      </x:c>
      <x:c r="K3751" s="2" t="str">
        <x:v>0000713676-25-000027</x:v>
      </x:c>
      <x:c r="L3751" s="2" t="str">
        <x:v>data/raw/filings/PNC_0000713676-25-000027_pnc-20241231.htm</x:v>
      </x:c>
      <x:c r="M3751" s="2" t="str">
        <x:v>https://www.sec.gov/Archives/edgar/data/713676/000071367625000027/pnc-20241231.htm</x:v>
      </x:c>
      <x:c r="N3751" s="2" t="str">
        <x:v>f-215</x:v>
      </x:c>
      <x:c r="O3751" s="2" t="str"/>
      <x:c r="P3751" s="2" t="str">
        <x:v>Exact XBRL anchor</x:v>
      </x:c>
      <x:c r="Q3751" s="2" t="str">
        <x:v>Net loans after allowance selected definition</x:v>
      </x:c>
      <x:c r="R3751" s="2" t="str">
        <x:v>highlighted/PNC_0000713676-25-000027_pnc-20241231.htm</x:v>
      </x:c>
      <x:c r="S3751" s="2" t="str">
        <x:v>highlighted/PNC_FY2023_PNC_2023_Annual_Report.pdf</x:v>
      </x:c>
      <x:c r="T3751" s="2" t="str">
        <x:v>109</x:v>
      </x:c>
    </x:row>
    <x:row r="3752" ht="24" customHeight="1">
      <x:c r="C3752" s="2" t="str">
        <x:v>Historical Inputs!F3752</x:v>
      </x:c>
      <x:c r="D3752" s="2" t="str">
        <x:v>PNC</x:v>
      </x:c>
      <x:c r="E3752" s="2" t="str">
        <x:v>FY2023</x:v>
      </x:c>
      <x:c r="F3752" s="2" t="str">
        <x:v>allowance</x:v>
      </x:c>
      <x:c r="G3752" s="2" t="n">
        <x:v>4791</x:v>
      </x:c>
      <x:c r="H3752" s="2" t="str">
        <x:v>USD</x:v>
      </x:c>
      <x:c r="I3752" s="2" t="str">
        <x:v>2023-12-31</x:v>
      </x:c>
      <x:c r="J3752" s="2" t="str">
        <x:v>2026-02-20</x:v>
      </x:c>
      <x:c r="K3752" s="2" t="str">
        <x:v>0000713676-26-000020</x:v>
      </x:c>
      <x:c r="L3752" s="2" t="str">
        <x:v>data/raw/filings/PNC_0000713676-26-000020_pnc-20251231.htm</x:v>
      </x:c>
      <x:c r="M3752" s="2" t="str">
        <x:v>https://www.sec.gov/Archives/edgar/data/713676/000071367626000020/pnc-20251231.htm</x:v>
      </x:c>
      <x:c r="N3752" s="2" t="str">
        <x:v>f-2794</x:v>
      </x:c>
      <x:c r="O3752" s="2" t="str"/>
      <x:c r="P3752" s="2" t="str">
        <x:v>Exact XBRL anchor</x:v>
      </x:c>
      <x:c r="Q3752" s="2" t="str">
        <x:v>Loan allowance for credit losses</x:v>
      </x:c>
      <x:c r="R3752" s="2" t="str">
        <x:v>highlighted/PNC_0000713676-26-000020_pnc-20251231.htm</x:v>
      </x:c>
      <x:c r="S3752" s="2" t="str">
        <x:v>highlighted/PNC_FY2023_PNC_2023_Annual_Report.pdf</x:v>
      </x:c>
      <x:c r="T3752" s="2" t="str">
        <x:v>59,65,109</x:v>
      </x:c>
    </x:row>
    <x:row r="3753" ht="24" customHeight="1">
      <x:c r="C3753" s="2" t="str">
        <x:v>Historical Inputs!F3753</x:v>
      </x:c>
      <x:c r="D3753" s="2" t="str">
        <x:v>PNC</x:v>
      </x:c>
      <x:c r="E3753" s="2" t="str">
        <x:v>FY2023</x:v>
      </x:c>
      <x:c r="F3753" s="2" t="str">
        <x:v>nonaccrual</x:v>
      </x:c>
      <x:c r="G3753" s="2" t="str">
        <x:v>n.a.</x:v>
      </x:c>
      <x:c r="H3753" s="2" t="str">
        <x:v>USDm</x:v>
      </x:c>
      <x:c r="I3753" s="2" t="str">
        <x:v>2023-12-31</x:v>
      </x:c>
      <x:c r="J3753" s="2" t="str"/>
      <x:c r="K3753" s="2" t="str"/>
      <x:c r="L3753" s="2" t="str"/>
      <x:c r="M3753" s="2" t="str"/>
      <x:c r="N3753" s="2" t="str"/>
      <x:c r="O3753" s="2" t="str"/>
      <x:c r="P3753" s="2" t="str">
        <x:v>Not reported / unavailable</x:v>
      </x:c>
      <x:c r="Q3753" s="2" t="str">
        <x:v>Nonaccrual</x:v>
      </x:c>
      <x:c r="R3753" s="2" t="str"/>
      <x:c r="S3753" s="2" t="str"/>
      <x:c r="T3753" s="2" t="str"/>
    </x:row>
    <x:row r="3754" ht="24" customHeight="1">
      <x:c r="C3754" s="2" t="str">
        <x:v>Historical Inputs!F3754</x:v>
      </x:c>
      <x:c r="D3754" s="2" t="str">
        <x:v>PNC</x:v>
      </x:c>
      <x:c r="E3754" s="2" t="str">
        <x:v>FY2023</x:v>
      </x:c>
      <x:c r="F3754" s="2" t="str">
        <x:v>cash</x:v>
      </x:c>
      <x:c r="G3754" s="2" t="str">
        <x:v>n.a.</x:v>
      </x:c>
      <x:c r="H3754" s="2" t="str">
        <x:v>USDm</x:v>
      </x:c>
      <x:c r="I3754" s="2" t="str">
        <x:v>2023-12-31</x:v>
      </x:c>
      <x:c r="J3754" s="2" t="str"/>
      <x:c r="K3754" s="2" t="str"/>
      <x:c r="L3754" s="2" t="str"/>
      <x:c r="M3754" s="2" t="str"/>
      <x:c r="N3754" s="2" t="str"/>
      <x:c r="O3754" s="2" t="str"/>
      <x:c r="P3754" s="2" t="str">
        <x:v>Not reported / unavailable</x:v>
      </x:c>
      <x:c r="Q3754" s="2" t="str">
        <x:v>Cash</x:v>
      </x:c>
      <x:c r="R3754" s="2" t="str"/>
      <x:c r="S3754" s="2" t="str"/>
      <x:c r="T3754" s="2" t="str"/>
    </x:row>
    <x:row r="3755" ht="24" customHeight="1">
      <x:c r="C3755" s="2" t="str">
        <x:v>Historical Inputs!F3755</x:v>
      </x:c>
      <x:c r="D3755" s="2" t="str">
        <x:v>PNC</x:v>
      </x:c>
      <x:c r="E3755" s="2" t="str">
        <x:v>FY2023</x:v>
      </x:c>
      <x:c r="F3755" s="2" t="str">
        <x:v>aoci</x:v>
      </x:c>
      <x:c r="G3755" s="2" t="n">
        <x:v>-7712</x:v>
      </x:c>
      <x:c r="H3755" s="2" t="str">
        <x:v>USD</x:v>
      </x:c>
      <x:c r="I3755" s="2" t="str">
        <x:v>2023-12-31</x:v>
      </x:c>
      <x:c r="J3755" s="2" t="str">
        <x:v>2025-02-21</x:v>
      </x:c>
      <x:c r="K3755" s="2" t="str">
        <x:v>0000713676-25-000027</x:v>
      </x:c>
      <x:c r="L3755" s="2" t="str">
        <x:v>data/raw/filings/PNC_0000713676-25-000027_pnc-20241231.htm</x:v>
      </x:c>
      <x:c r="M3755" s="2" t="str">
        <x:v>https://www.sec.gov/Archives/edgar/data/713676/000071367625000027/pnc-20241231.htm</x:v>
      </x:c>
      <x:c r="N3755" s="2" t="str">
        <x:v>f-263</x:v>
      </x:c>
      <x:c r="O3755" s="2" t="str"/>
      <x:c r="P3755" s="2" t="str">
        <x:v>Exact XBRL anchor</x:v>
      </x:c>
      <x:c r="Q3755" s="2" t="str">
        <x:v>Accumulated Other Comprehensive Income (Loss), Net of Tax</x:v>
      </x:c>
      <x:c r="R3755" s="2" t="str">
        <x:v>highlighted/PNC_0000713676-25-000027_pnc-20241231.htm</x:v>
      </x:c>
      <x:c r="S3755" s="2" t="str">
        <x:v>highlighted/PNC_FY2023_PNC_2023_Annual_Report.pdf</x:v>
      </x:c>
      <x:c r="T3755" s="2" t="str">
        <x:v>109</x:v>
      </x:c>
    </x:row>
    <x:row r="3756" ht="24" customHeight="1">
      <x:c r="C3756" s="2" t="str">
        <x:v>Historical Inputs!F3756</x:v>
      </x:c>
      <x:c r="D3756" s="2" t="str">
        <x:v>PNC</x:v>
      </x:c>
      <x:c r="E3756" s="2" t="str">
        <x:v>FY2023</x:v>
      </x:c>
      <x:c r="F3756" s="2" t="str">
        <x:v>nii</x:v>
      </x:c>
      <x:c r="G3756" s="2" t="n">
        <x:v>13916</x:v>
      </x:c>
      <x:c r="H3756" s="2" t="str">
        <x:v>USD</x:v>
      </x:c>
      <x:c r="I3756" s="2" t="str">
        <x:v>2023-12-31</x:v>
      </x:c>
      <x:c r="J3756" s="2" t="str">
        <x:v>2026-02-20</x:v>
      </x:c>
      <x:c r="K3756" s="2" t="str">
        <x:v>0000713676-26-000020</x:v>
      </x:c>
      <x:c r="L3756" s="2" t="str">
        <x:v>data/raw/filings/PNC_0000713676-26-000020_pnc-20251231.htm</x:v>
      </x:c>
      <x:c r="M3756" s="2" t="str">
        <x:v>https://www.sec.gov/Archives/edgar/data/713676/000071367626000020/pnc-20251231.htm</x:v>
      </x:c>
      <x:c r="N3756" s="2" t="str">
        <x:v>f-78</x:v>
      </x:c>
      <x:c r="O3756" s="2" t="str"/>
      <x:c r="P3756" s="2" t="str">
        <x:v>Exact XBRL anchor</x:v>
      </x:c>
      <x:c r="Q3756" s="2" t="str">
        <x:v>Interest Income (Expense), Net</x:v>
      </x:c>
      <x:c r="R3756" s="2" t="str">
        <x:v>highlighted/PNC_0000713676-26-000020_pnc-20251231.htm</x:v>
      </x:c>
      <x:c r="S3756" s="2" t="str"/>
      <x:c r="T3756" s="2" t="str"/>
    </x:row>
    <x:row r="3757" ht="24" customHeight="1">
      <x:c r="C3757" s="2" t="str">
        <x:v>Historical Inputs!F3757</x:v>
      </x:c>
      <x:c r="D3757" s="2" t="str">
        <x:v>PNC</x:v>
      </x:c>
      <x:c r="E3757" s="2" t="str">
        <x:v>FY2023</x:v>
      </x:c>
      <x:c r="F3757" s="2" t="str">
        <x:v>noninterest_income</x:v>
      </x:c>
      <x:c r="G3757" s="2" t="n">
        <x:v>7574</x:v>
      </x:c>
      <x:c r="H3757" s="2" t="str">
        <x:v>USD</x:v>
      </x:c>
      <x:c r="I3757" s="2" t="str">
        <x:v>2023-12-31</x:v>
      </x:c>
      <x:c r="J3757" s="2" t="str">
        <x:v>2026-02-20</x:v>
      </x:c>
      <x:c r="K3757" s="2" t="str">
        <x:v>0000713676-26-000020</x:v>
      </x:c>
      <x:c r="L3757" s="2" t="str">
        <x:v>data/raw/filings/PNC_0000713676-26-000020_pnc-20251231.htm</x:v>
      </x:c>
      <x:c r="M3757" s="2" t="str">
        <x:v>https://www.sec.gov/Archives/edgar/data/713676/000071367626000020/pnc-20251231.htm</x:v>
      </x:c>
      <x:c r="N3757" s="2" t="str">
        <x:v>f-5979</x:v>
      </x:c>
      <x:c r="O3757" s="2" t="str"/>
      <x:c r="P3757" s="2" t="str">
        <x:v>Exact XBRL anchor</x:v>
      </x:c>
      <x:c r="Q3757" s="2" t="str">
        <x:v>Noninterest Income</x:v>
      </x:c>
      <x:c r="R3757" s="2" t="str">
        <x:v>highlighted/PNC_0000713676-26-000020_pnc-20251231.htm</x:v>
      </x:c>
      <x:c r="S3757" s="2" t="str"/>
      <x:c r="T3757" s="2" t="str"/>
    </x:row>
    <x:row r="3758" ht="24" customHeight="1">
      <x:c r="C3758" s="2" t="str">
        <x:v>Historical Inputs!F3758</x:v>
      </x:c>
      <x:c r="D3758" s="2" t="str">
        <x:v>PNC</x:v>
      </x:c>
      <x:c r="E3758" s="2" t="str">
        <x:v>FY2023</x:v>
      </x:c>
      <x:c r="F3758" s="2" t="str">
        <x:v>revenue_reported</x:v>
      </x:c>
      <x:c r="G3758" s="2" t="n">
        <x:v>21490</x:v>
      </x:c>
      <x:c r="H3758" s="2" t="str">
        <x:v>USD</x:v>
      </x:c>
      <x:c r="I3758" s="2" t="str">
        <x:v>2023-12-31</x:v>
      </x:c>
      <x:c r="J3758" s="2" t="str">
        <x:v>2026-02-20</x:v>
      </x:c>
      <x:c r="K3758" s="2" t="str">
        <x:v>0000713676-26-000020</x:v>
      </x:c>
      <x:c r="L3758" s="2" t="str">
        <x:v>data/raw/filings/PNC_0000713676-26-000020_pnc-20251231.htm</x:v>
      </x:c>
      <x:c r="M3758" s="2" t="str">
        <x:v>https://www.sec.gov/Archives/edgar/data/713676/000071367626000020/pnc-20251231.htm</x:v>
      </x:c>
      <x:c r="N3758" s="2" t="str">
        <x:v>f-5816</x:v>
      </x:c>
      <x:c r="O3758" s="2" t="str"/>
      <x:c r="P3758" s="2" t="str">
        <x:v>Exact XBRL anchor</x:v>
      </x:c>
      <x:c r="Q3758" s="2" t="str">
        <x:v>Revenues</x:v>
      </x:c>
      <x:c r="R3758" s="2" t="str">
        <x:v>highlighted/PNC_0000713676-26-000020_pnc-20251231.htm</x:v>
      </x:c>
      <x:c r="S3758" s="2" t="str">
        <x:v>highlighted/PNC_FY2023_PNC_2023_Annual_Report.pdf</x:v>
      </x:c>
      <x:c r="T3758" s="2" t="str">
        <x:v>59,107,197</x:v>
      </x:c>
    </x:row>
    <x:row r="3759" ht="24" customHeight="1">
      <x:c r="C3759" s="2" t="str">
        <x:v>Historical Inputs!F3759</x:v>
      </x:c>
      <x:c r="D3759" s="2" t="str">
        <x:v>PNC</x:v>
      </x:c>
      <x:c r="E3759" s="2" t="str">
        <x:v>FY2023</x:v>
      </x:c>
      <x:c r="F3759" s="2" t="str">
        <x:v>opex</x:v>
      </x:c>
      <x:c r="G3759" s="2" t="n">
        <x:v>14012</x:v>
      </x:c>
      <x:c r="H3759" s="2" t="str">
        <x:v>USD</x:v>
      </x:c>
      <x:c r="I3759" s="2" t="str">
        <x:v>2023-12-31</x:v>
      </x:c>
      <x:c r="J3759" s="2" t="str">
        <x:v>2026-02-20</x:v>
      </x:c>
      <x:c r="K3759" s="2" t="str">
        <x:v>0000713676-26-000020</x:v>
      </x:c>
      <x:c r="L3759" s="2" t="str">
        <x:v>data/raw/filings/PNC_0000713676-26-000020_pnc-20251231.htm</x:v>
      </x:c>
      <x:c r="M3759" s="2" t="str">
        <x:v>https://www.sec.gov/Archives/edgar/data/713676/000071367626000020/pnc-20251231.htm</x:v>
      </x:c>
      <x:c r="N3759" s="2" t="str">
        <x:v>f-5834</x:v>
      </x:c>
      <x:c r="O3759" s="2" t="str"/>
      <x:c r="P3759" s="2" t="str">
        <x:v>Exact XBRL anchor</x:v>
      </x:c>
      <x:c r="Q3759" s="2" t="str">
        <x:v>Noninterest Expense</x:v>
      </x:c>
      <x:c r="R3759" s="2" t="str">
        <x:v>highlighted/PNC_0000713676-26-000020_pnc-20251231.htm</x:v>
      </x:c>
      <x:c r="S3759" s="2" t="str"/>
      <x:c r="T3759" s="2" t="str"/>
    </x:row>
    <x:row r="3760" ht="24" customHeight="1">
      <x:c r="C3760" s="2" t="str">
        <x:v>Historical Inputs!F3760</x:v>
      </x:c>
      <x:c r="D3760" s="2" t="str">
        <x:v>PNC</x:v>
      </x:c>
      <x:c r="E3760" s="2" t="str">
        <x:v>FY2023</x:v>
      </x:c>
      <x:c r="F3760" s="2" t="str">
        <x:v>provision</x:v>
      </x:c>
      <x:c r="G3760" s="2" t="str">
        <x:v>n.a.</x:v>
      </x:c>
      <x:c r="H3760" s="2" t="str">
        <x:v>USDm</x:v>
      </x:c>
      <x:c r="I3760" s="2" t="str">
        <x:v>2023-12-31</x:v>
      </x:c>
      <x:c r="J3760" s="2" t="str"/>
      <x:c r="K3760" s="2" t="str"/>
      <x:c r="L3760" s="2" t="str"/>
      <x:c r="M3760" s="2" t="str"/>
      <x:c r="N3760" s="2" t="str"/>
      <x:c r="O3760" s="2" t="str"/>
      <x:c r="P3760" s="2" t="str">
        <x:v>Not reported / unavailable</x:v>
      </x:c>
      <x:c r="Q3760" s="2" t="str">
        <x:v>Provision for credit losses</x:v>
      </x:c>
      <x:c r="R3760" s="2" t="str"/>
      <x:c r="S3760" s="2" t="str"/>
      <x:c r="T3760" s="2" t="str"/>
    </x:row>
    <x:row r="3761" ht="24" customHeight="1">
      <x:c r="C3761" s="2" t="str">
        <x:v>Historical Inputs!F3761</x:v>
      </x:c>
      <x:c r="D3761" s="2" t="str">
        <x:v>PNC</x:v>
      </x:c>
      <x:c r="E3761" s="2" t="str">
        <x:v>FY2023</x:v>
      </x:c>
      <x:c r="F3761" s="2" t="str">
        <x:v>pretax</x:v>
      </x:c>
      <x:c r="G3761" s="2" t="n">
        <x:v>6736</x:v>
      </x:c>
      <x:c r="H3761" s="2" t="str">
        <x:v>USD</x:v>
      </x:c>
      <x:c r="I3761" s="2" t="str">
        <x:v>2023-12-31</x:v>
      </x:c>
      <x:c r="J3761" s="2" t="str">
        <x:v>2026-02-20</x:v>
      </x:c>
      <x:c r="K3761" s="2" t="str">
        <x:v>0000713676-26-000020</x:v>
      </x:c>
      <x:c r="L3761" s="2" t="str">
        <x:v>data/raw/filings/PNC_0000713676-26-000020_pnc-20251231.htm</x:v>
      </x:c>
      <x:c r="M3761" s="2" t="str">
        <x:v>https://www.sec.gov/Archives/edgar/data/713676/000071367626000020/pnc-20251231.htm</x:v>
      </x:c>
      <x:c r="N3761" s="2" t="str">
        <x:v>f-5252</x:v>
      </x:c>
      <x:c r="O3761" s="2" t="str"/>
      <x:c r="P3761" s="2" t="str">
        <x:v>Exact XBRL anchor</x:v>
      </x:c>
      <x:c r="Q3761" s="2" t="str">
        <x:v>Income (Loss) from Continuing Operations before Income Taxes, Noncontrolling Interest</x:v>
      </x:c>
      <x:c r="R3761" s="2" t="str">
        <x:v>highlighted/PNC_0000713676-26-000020_pnc-20251231.htm</x:v>
      </x:c>
      <x:c r="S3761" s="2" t="str"/>
      <x:c r="T3761" s="2" t="str"/>
    </x:row>
    <x:row r="3762" ht="24" customHeight="1">
      <x:c r="C3762" s="2" t="str">
        <x:v>Historical Inputs!F3762</x:v>
      </x:c>
      <x:c r="D3762" s="2" t="str">
        <x:v>PNC</x:v>
      </x:c>
      <x:c r="E3762" s="2" t="str">
        <x:v>FY2023</x:v>
      </x:c>
      <x:c r="F3762" s="2" t="str">
        <x:v>tax</x:v>
      </x:c>
      <x:c r="G3762" s="2" t="n">
        <x:v>1089</x:v>
      </x:c>
      <x:c r="H3762" s="2" t="str">
        <x:v>USD</x:v>
      </x:c>
      <x:c r="I3762" s="2" t="str">
        <x:v>2023-12-31</x:v>
      </x:c>
      <x:c r="J3762" s="2" t="str">
        <x:v>2026-02-20</x:v>
      </x:c>
      <x:c r="K3762" s="2" t="str">
        <x:v>0000713676-26-000020</x:v>
      </x:c>
      <x:c r="L3762" s="2" t="str">
        <x:v>data/raw/filings/PNC_0000713676-26-000020_pnc-20251231.htm</x:v>
      </x:c>
      <x:c r="M3762" s="2" t="str">
        <x:v>https://www.sec.gov/Archives/edgar/data/713676/000071367626000020/pnc-20251231.htm</x:v>
      </x:c>
      <x:c r="N3762" s="2" t="str">
        <x:v>f-5387</x:v>
      </x:c>
      <x:c r="O3762" s="2" t="str"/>
      <x:c r="P3762" s="2" t="str">
        <x:v>Exact XBRL anchor</x:v>
      </x:c>
      <x:c r="Q3762" s="2" t="str">
        <x:v>Income Tax Expense (Benefit)</x:v>
      </x:c>
      <x:c r="R3762" s="2" t="str">
        <x:v>highlighted/PNC_0000713676-26-000020_pnc-20251231.htm</x:v>
      </x:c>
      <x:c r="S3762" s="2" t="str">
        <x:v>highlighted/PNC_FY2023_PNC_2023_Annual_Report.pdf</x:v>
      </x:c>
      <x:c r="T3762" s="2" t="str">
        <x:v>59,107,197</x:v>
      </x:c>
    </x:row>
    <x:row r="3763" ht="24" customHeight="1">
      <x:c r="C3763" s="2" t="str">
        <x:v>Historical Inputs!F3763</x:v>
      </x:c>
      <x:c r="D3763" s="2" t="str">
        <x:v>PNC</x:v>
      </x:c>
      <x:c r="E3763" s="2" t="str">
        <x:v>FY2023</x:v>
      </x:c>
      <x:c r="F3763" s="2" t="str">
        <x:v>net_income</x:v>
      </x:c>
      <x:c r="G3763" s="2" t="str">
        <x:v>n.a.</x:v>
      </x:c>
      <x:c r="H3763" s="2" t="str">
        <x:v>USDm</x:v>
      </x:c>
      <x:c r="I3763" s="2" t="str">
        <x:v>2023-12-31</x:v>
      </x:c>
      <x:c r="J3763" s="2" t="str"/>
      <x:c r="K3763" s="2" t="str"/>
      <x:c r="L3763" s="2" t="str"/>
      <x:c r="M3763" s="2" t="str"/>
      <x:c r="N3763" s="2" t="str"/>
      <x:c r="O3763" s="2" t="str"/>
      <x:c r="P3763" s="2" t="str">
        <x:v>Not reported / unavailable</x:v>
      </x:c>
      <x:c r="Q3763" s="2" t="str">
        <x:v>Net income attributable to parent</x:v>
      </x:c>
      <x:c r="R3763" s="2" t="str"/>
      <x:c r="S3763" s="2" t="str"/>
      <x:c r="T3763" s="2" t="str"/>
    </x:row>
    <x:row r="3764" ht="24" customHeight="1">
      <x:c r="C3764" s="2" t="str">
        <x:v>Historical Inputs!F3764</x:v>
      </x:c>
      <x:c r="D3764" s="2" t="str">
        <x:v>PNC</x:v>
      </x:c>
      <x:c r="E3764" s="2" t="str">
        <x:v>FY2023</x:v>
      </x:c>
      <x:c r="F3764" s="2" t="str">
        <x:v>common_income</x:v>
      </x:c>
      <x:c r="G3764" s="2" t="n">
        <x:v>5126</x:v>
      </x:c>
      <x:c r="H3764" s="2" t="str">
        <x:v>USD</x:v>
      </x:c>
      <x:c r="I3764" s="2" t="str">
        <x:v>2023-12-31</x:v>
      </x:c>
      <x:c r="J3764" s="2" t="str">
        <x:v>2026-02-20</x:v>
      </x:c>
      <x:c r="K3764" s="2" t="str">
        <x:v>0000713676-26-000020</x:v>
      </x:c>
      <x:c r="L3764" s="2" t="str">
        <x:v>data/raw/filings/PNC_0000713676-26-000020_pnc-20251231.htm</x:v>
      </x:c>
      <x:c r="M3764" s="2" t="str">
        <x:v>https://www.sec.gov/Archives/edgar/data/713676/000071367626000020/pnc-20251231.htm</x:v>
      </x:c>
      <x:c r="N3764" s="2" t="str">
        <x:v>f-3472</x:v>
      </x:c>
      <x:c r="O3764" s="2" t="str"/>
      <x:c r="P3764" s="2" t="str">
        <x:v>Exact XBRL anchor</x:v>
      </x:c>
      <x:c r="Q3764" s="2" t="str">
        <x:v>Net Income (Loss) Available to Common Stockholders, Basic</x:v>
      </x:c>
      <x:c r="R3764" s="2" t="str">
        <x:v>highlighted/PNC_0000713676-26-000020_pnc-20251231.htm</x:v>
      </x:c>
      <x:c r="S3764" s="2" t="str">
        <x:v>highlighted/PNC_FY2023_PNC_2023_Annual_Report.pdf</x:v>
      </x:c>
      <x:c r="T3764" s="2" t="str">
        <x:v>161</x:v>
      </x:c>
    </x:row>
    <x:row r="3765" ht="24" customHeight="1">
      <x:c r="C3765" s="2" t="str">
        <x:v>Historical Inputs!F3765</x:v>
      </x:c>
      <x:c r="D3765" s="2" t="str">
        <x:v>PNC</x:v>
      </x:c>
      <x:c r="E3765" s="2" t="str">
        <x:v>FY2023</x:v>
      </x:c>
      <x:c r="F3765" s="2" t="str">
        <x:v>preferred_div</x:v>
      </x:c>
      <x:c r="G3765" s="2" t="n">
        <x:v>8</x:v>
      </x:c>
      <x:c r="H3765" s="2" t="str">
        <x:v>USD</x:v>
      </x:c>
      <x:c r="I3765" s="2" t="str">
        <x:v>2023-12-31</x:v>
      </x:c>
      <x:c r="J3765" s="2" t="str">
        <x:v>2024-02-21</x:v>
      </x:c>
      <x:c r="K3765" s="2" t="str">
        <x:v>0000713676-24-000028</x:v>
      </x:c>
      <x:c r="L3765" s="2" t="str">
        <x:v>data/raw/filings/PNC_0000713676-24-000028_pnc-20231231.htm</x:v>
      </x:c>
      <x:c r="M3765" s="2" t="str">
        <x:v>https://www.sec.gov/Archives/edgar/data/713676/000071367624000028/pnc-20231231.htm</x:v>
      </x:c>
      <x:c r="N3765" s="2" t="str">
        <x:v>f-3146</x:v>
      </x:c>
      <x:c r="O3765" s="2" t="str"/>
      <x:c r="P3765" s="2" t="str">
        <x:v>Exact XBRL anchor</x:v>
      </x:c>
      <x:c r="Q3765" s="2" t="str">
        <x:v>Preferred Stock Dividends and Other Adjustments</x:v>
      </x:c>
      <x:c r="R3765" s="2" t="str">
        <x:v>highlighted/PNC_0000713676-24-000028_pnc-20231231.htm</x:v>
      </x:c>
      <x:c r="S3765" s="2" t="str"/>
      <x:c r="T3765" s="2" t="str"/>
    </x:row>
    <x:row r="3766" ht="24" customHeight="1">
      <x:c r="C3766" s="2" t="str">
        <x:v>Historical Inputs!F3766</x:v>
      </x:c>
      <x:c r="D3766" s="2" t="str">
        <x:v>PNC</x:v>
      </x:c>
      <x:c r="E3766" s="2" t="str">
        <x:v>FY2023</x:v>
      </x:c>
      <x:c r="F3766" s="2" t="str">
        <x:v>eps</x:v>
      </x:c>
      <x:c r="G3766" s="2" t="n">
        <x:v>12.79</x:v>
      </x:c>
      <x:c r="H3766" s="2" t="str">
        <x:v>USD/shares</x:v>
      </x:c>
      <x:c r="I3766" s="2" t="str">
        <x:v>2023-12-31</x:v>
      </x:c>
      <x:c r="J3766" s="2" t="str">
        <x:v>2026-02-20</x:v>
      </x:c>
      <x:c r="K3766" s="2" t="str">
        <x:v>0000713676-26-000020</x:v>
      </x:c>
      <x:c r="L3766" s="2" t="str">
        <x:v>data/raw/filings/PNC_0000713676-26-000020_pnc-20251231.htm</x:v>
      </x:c>
      <x:c r="M3766" s="2" t="str">
        <x:v>https://www.sec.gov/Archives/edgar/data/713676/000071367626000020/pnc-20251231.htm</x:v>
      </x:c>
      <x:c r="N3766" s="2" t="str">
        <x:v>f-3493</x:v>
      </x:c>
      <x:c r="O3766" s="2" t="str"/>
      <x:c r="P3766" s="2" t="str">
        <x:v>Exact XBRL anchor</x:v>
      </x:c>
      <x:c r="Q3766" s="2" t="str">
        <x:v>Earnings Per Share, Diluted</x:v>
      </x:c>
      <x:c r="R3766" s="2" t="str">
        <x:v>highlighted/PNC_0000713676-26-000020_pnc-20251231.htm</x:v>
      </x:c>
      <x:c r="S3766" s="2" t="str"/>
      <x:c r="T3766" s="2" t="str"/>
    </x:row>
    <x:row r="3767" ht="24" customHeight="1">
      <x:c r="C3767" s="2" t="str">
        <x:v>Historical Inputs!F3767</x:v>
      </x:c>
      <x:c r="D3767" s="2" t="str">
        <x:v>PNC</x:v>
      </x:c>
      <x:c r="E3767" s="2" t="str">
        <x:v>FY2023</x:v>
      </x:c>
      <x:c r="F3767" s="2" t="str">
        <x:v>shares_diluted</x:v>
      </x:c>
      <x:c r="G3767" s="2" t="n">
        <x:v>401</x:v>
      </x:c>
      <x:c r="H3767" s="2" t="str">
        <x:v>shares</x:v>
      </x:c>
      <x:c r="I3767" s="2" t="str">
        <x:v>2023-12-31</x:v>
      </x:c>
      <x:c r="J3767" s="2" t="str">
        <x:v>2026-02-20</x:v>
      </x:c>
      <x:c r="K3767" s="2" t="str">
        <x:v>0000713676-26-000020</x:v>
      </x:c>
      <x:c r="L3767" s="2" t="str">
        <x:v>data/raw/filings/PNC_0000713676-26-000020_pnc-20251231.htm</x:v>
      </x:c>
      <x:c r="M3767" s="2" t="str">
        <x:v>https://www.sec.gov/Archives/edgar/data/713676/000071367626000020/pnc-20251231.htm</x:v>
      </x:c>
      <x:c r="N3767" s="2" t="str">
        <x:v>f-3490</x:v>
      </x:c>
      <x:c r="O3767" s="2" t="str"/>
      <x:c r="P3767" s="2" t="str">
        <x:v>Exact XBRL anchor</x:v>
      </x:c>
      <x:c r="Q3767" s="2" t="str">
        <x:v>Weighted Average Number of Shares Outstanding, Diluted</x:v>
      </x:c>
      <x:c r="R3767" s="2" t="str">
        <x:v>highlighted/PNC_0000713676-26-000020_pnc-20251231.htm</x:v>
      </x:c>
      <x:c r="S3767" s="2" t="str"/>
      <x:c r="T3767" s="2" t="str"/>
    </x:row>
    <x:row r="3768" ht="24" customHeight="1">
      <x:c r="C3768" s="2" t="str">
        <x:v>Historical Inputs!F3768</x:v>
      </x:c>
      <x:c r="D3768" s="2" t="str">
        <x:v>PNC</x:v>
      </x:c>
      <x:c r="E3768" s="2" t="str">
        <x:v>FY2023</x:v>
      </x:c>
      <x:c r="F3768" s="2" t="str">
        <x:v>dps</x:v>
      </x:c>
      <x:c r="G3768" s="2" t="n">
        <x:v>6.1</x:v>
      </x:c>
      <x:c r="H3768" s="2" t="str">
        <x:v>USD/shares</x:v>
      </x:c>
      <x:c r="I3768" s="2" t="str">
        <x:v>2023-12-31</x:v>
      </x:c>
      <x:c r="J3768" s="2" t="str">
        <x:v>2026-02-20</x:v>
      </x:c>
      <x:c r="K3768" s="2" t="str">
        <x:v>0000713676-26-000020</x:v>
      </x:c>
      <x:c r="L3768" s="2" t="str">
        <x:v>data/raw/filings/PNC_0000713676-26-000020_pnc-20251231.htm</x:v>
      </x:c>
      <x:c r="M3768" s="2" t="str">
        <x:v>https://www.sec.gov/Archives/edgar/data/713676/000071367626000020/pnc-20251231.htm</x:v>
      </x:c>
      <x:c r="N3768" s="2" t="str">
        <x:v>f-3284</x:v>
      </x:c>
      <x:c r="O3768" s="2" t="str"/>
      <x:c r="P3768" s="2" t="str">
        <x:v>Exact XBRL anchor</x:v>
      </x:c>
      <x:c r="Q3768" s="2" t="str">
        <x:v>Common Stock, Dividends, Per Share, Declared</x:v>
      </x:c>
      <x:c r="R3768" s="2" t="str">
        <x:v>highlighted/PNC_0000713676-26-000020_pnc-20251231.htm</x:v>
      </x:c>
      <x:c r="S3768" s="2" t="str"/>
      <x:c r="T3768" s="2" t="str"/>
    </x:row>
    <x:row r="3769" ht="24" customHeight="1">
      <x:c r="C3769" s="2" t="str">
        <x:v>Historical Inputs!F3769</x:v>
      </x:c>
      <x:c r="D3769" s="2" t="str">
        <x:v>PNC</x:v>
      </x:c>
      <x:c r="E3769" s="2" t="str">
        <x:v>FY2023</x:v>
      </x:c>
      <x:c r="F3769" s="2" t="str">
        <x:v>dividends</x:v>
      </x:c>
      <x:c r="G3769" s="2" t="n">
        <x:v>2461</x:v>
      </x:c>
      <x:c r="H3769" s="2" t="str">
        <x:v>USD</x:v>
      </x:c>
      <x:c r="I3769" s="2" t="str">
        <x:v>2023-12-31</x:v>
      </x:c>
      <x:c r="J3769" s="2" t="str">
        <x:v>2026-02-20</x:v>
      </x:c>
      <x:c r="K3769" s="2" t="str">
        <x:v>0000713676-26-000020</x:v>
      </x:c>
      <x:c r="L3769" s="2" t="str">
        <x:v>data/raw/filings/PNC_0000713676-26-000020_pnc-20251231.htm</x:v>
      </x:c>
      <x:c r="M3769" s="2" t="str">
        <x:v>https://www.sec.gov/Archives/edgar/data/713676/000071367626000020/pnc-20251231.htm</x:v>
      </x:c>
      <x:c r="N3769" s="2" t="str">
        <x:v>f-543</x:v>
      </x:c>
      <x:c r="O3769" s="2" t="str"/>
      <x:c r="P3769" s="2" t="str">
        <x:v>Exact XBRL anchor</x:v>
      </x:c>
      <x:c r="Q3769" s="2" t="str">
        <x:v>Payments of Ordinary Dividends, Common Stock</x:v>
      </x:c>
      <x:c r="R3769" s="2" t="str">
        <x:v>highlighted/PNC_0000713676-26-000020_pnc-20251231.htm</x:v>
      </x:c>
      <x:c r="S3769" s="2" t="str">
        <x:v>highlighted/PNC_FY2023_PNC_2023_Annual_Report.pdf</x:v>
      </x:c>
      <x:c r="T3769" s="2" t="str">
        <x:v>110,112</x:v>
      </x:c>
    </x:row>
    <x:row r="3770" ht="24" customHeight="1">
      <x:c r="C3770" s="2" t="str">
        <x:v>Historical Inputs!F3770</x:v>
      </x:c>
      <x:c r="D3770" s="2" t="str">
        <x:v>PNC</x:v>
      </x:c>
      <x:c r="E3770" s="2" t="str">
        <x:v>FY2023</x:v>
      </x:c>
      <x:c r="F3770" s="2" t="str">
        <x:v>buybacks</x:v>
      </x:c>
      <x:c r="G3770" s="2" t="n">
        <x:v>651</x:v>
      </x:c>
      <x:c r="H3770" s="2" t="str">
        <x:v>USD</x:v>
      </x:c>
      <x:c r="I3770" s="2" t="str">
        <x:v>2023-12-31</x:v>
      </x:c>
      <x:c r="J3770" s="2" t="str">
        <x:v>2026-02-20</x:v>
      </x:c>
      <x:c r="K3770" s="2" t="str">
        <x:v>0000713676-26-000020</x:v>
      </x:c>
      <x:c r="L3770" s="2" t="str">
        <x:v>data/raw/filings/PNC_0000713676-26-000020_pnc-20251231.htm</x:v>
      </x:c>
      <x:c r="M3770" s="2" t="str">
        <x:v>https://www.sec.gov/Archives/edgar/data/713676/000071367626000020/pnc-20251231.htm</x:v>
      </x:c>
      <x:c r="N3770" s="2" t="str">
        <x:v>f-537</x:v>
      </x:c>
      <x:c r="O3770" s="2" t="str"/>
      <x:c r="P3770" s="2" t="str">
        <x:v>Exact XBRL anchor</x:v>
      </x:c>
      <x:c r="Q3770" s="2" t="str">
        <x:v>Payments for Repurchase of Common Stock</x:v>
      </x:c>
      <x:c r="R3770" s="2" t="str">
        <x:v>highlighted/PNC_0000713676-26-000020_pnc-20251231.htm</x:v>
      </x:c>
      <x:c r="S3770" s="2" t="str"/>
      <x:c r="T3770" s="2" t="str"/>
    </x:row>
    <x:row r="3771" ht="24" customHeight="1">
      <x:c r="C3771" s="2" t="str">
        <x:v>Historical Inputs!F3771</x:v>
      </x:c>
      <x:c r="D3771" s="2" t="str">
        <x:v>PNC</x:v>
      </x:c>
      <x:c r="E3771" s="2" t="str">
        <x:v>FY2023</x:v>
      </x:c>
      <x:c r="F3771" s="2" t="str">
        <x:v>chargeoffs</x:v>
      </x:c>
      <x:c r="G3771" s="2" t="str">
        <x:v>n.a.</x:v>
      </x:c>
      <x:c r="H3771" s="2" t="str">
        <x:v>USDm</x:v>
      </x:c>
      <x:c r="I3771" s="2" t="str">
        <x:v>2023-12-31</x:v>
      </x:c>
      <x:c r="J3771" s="2" t="str"/>
      <x:c r="K3771" s="2" t="str"/>
      <x:c r="L3771" s="2" t="str"/>
      <x:c r="M3771" s="2" t="str"/>
      <x:c r="N3771" s="2" t="str"/>
      <x:c r="O3771" s="2" t="str"/>
      <x:c r="P3771" s="2" t="str">
        <x:v>Not reported / unavailable</x:v>
      </x:c>
      <x:c r="Q3771" s="2" t="str">
        <x:v>Gross loan charge-offs</x:v>
      </x:c>
      <x:c r="R3771" s="2" t="str"/>
      <x:c r="S3771" s="2" t="str"/>
      <x:c r="T3771" s="2" t="str"/>
    </x:row>
    <x:row r="3772" ht="24" customHeight="1">
      <x:c r="C3772" s="2" t="str">
        <x:v>Historical Inputs!F3772</x:v>
      </x:c>
      <x:c r="D3772" s="2" t="str">
        <x:v>PNC</x:v>
      </x:c>
      <x:c r="E3772" s="2" t="str">
        <x:v>FY2023</x:v>
      </x:c>
      <x:c r="F3772" s="2" t="str">
        <x:v>recoveries</x:v>
      </x:c>
      <x:c r="G3772" s="2" t="str">
        <x:v>n.a.</x:v>
      </x:c>
      <x:c r="H3772" s="2" t="str">
        <x:v>USDm</x:v>
      </x:c>
      <x:c r="I3772" s="2" t="str">
        <x:v>2023-12-31</x:v>
      </x:c>
      <x:c r="J3772" s="2" t="str"/>
      <x:c r="K3772" s="2" t="str"/>
      <x:c r="L3772" s="2" t="str"/>
      <x:c r="M3772" s="2" t="str"/>
      <x:c r="N3772" s="2" t="str"/>
      <x:c r="O3772" s="2" t="str"/>
      <x:c r="P3772" s="2" t="str">
        <x:v>Not reported / unavailable</x:v>
      </x:c>
      <x:c r="Q3772" s="2" t="str">
        <x:v>Loan recoveries</x:v>
      </x:c>
      <x:c r="R3772" s="2" t="str"/>
      <x:c r="S3772" s="2" t="str"/>
      <x:c r="T3772" s="2" t="str"/>
    </x:row>
    <x:row r="3773" ht="24" customHeight="1">
      <x:c r="C3773" s="2" t="str">
        <x:v>Historical Inputs!F3773</x:v>
      </x:c>
      <x:c r="D3773" s="2" t="str">
        <x:v>PNC</x:v>
      </x:c>
      <x:c r="E3773" s="2" t="str">
        <x:v>FY2023</x:v>
      </x:c>
      <x:c r="F3773" s="2" t="str">
        <x:v>rwa</x:v>
      </x:c>
      <x:c r="G3773" s="2" t="str">
        <x:v>n.a.</x:v>
      </x:c>
      <x:c r="H3773" s="2" t="str">
        <x:v>USDm</x:v>
      </x:c>
      <x:c r="I3773" s="2" t="str">
        <x:v>2023-12-31</x:v>
      </x:c>
      <x:c r="J3773" s="2" t="str"/>
      <x:c r="K3773" s="2" t="str"/>
      <x:c r="L3773" s="2" t="str"/>
      <x:c r="M3773" s="2" t="str"/>
      <x:c r="N3773" s="2" t="str"/>
      <x:c r="O3773" s="2" t="str"/>
      <x:c r="P3773" s="2" t="str">
        <x:v>Not reported / unavailable</x:v>
      </x:c>
      <x:c r="Q3773" s="2" t="str">
        <x:v>Risk-weighted assets</x:v>
      </x:c>
      <x:c r="R3773" s="2" t="str"/>
      <x:c r="S3773" s="2" t="str"/>
      <x:c r="T3773" s="2" t="str"/>
    </x:row>
    <x:row r="3774" ht="24" customHeight="1">
      <x:c r="C3774" s="2" t="str">
        <x:v>Historical Inputs!F3774</x:v>
      </x:c>
      <x:c r="D3774" s="2" t="str">
        <x:v>PNC</x:v>
      </x:c>
      <x:c r="E3774" s="2" t="str">
        <x:v>FY2023</x:v>
      </x:c>
      <x:c r="F3774" s="2" t="str">
        <x:v>cet1_reported</x:v>
      </x:c>
      <x:c r="G3774" s="2" t="str">
        <x:v>n.a.</x:v>
      </x:c>
      <x:c r="H3774" s="2" t="str">
        <x:v>%</x:v>
      </x:c>
      <x:c r="I3774" s="2" t="str">
        <x:v>2023-12-31</x:v>
      </x:c>
      <x:c r="J3774" s="2" t="str"/>
      <x:c r="K3774" s="2" t="str"/>
      <x:c r="L3774" s="2" t="str"/>
      <x:c r="M3774" s="2" t="str"/>
      <x:c r="N3774" s="2" t="str"/>
      <x:c r="O3774" s="2" t="str"/>
      <x:c r="P3774" s="2" t="str">
        <x:v>Not reported / unavailable</x:v>
      </x:c>
      <x:c r="Q3774" s="2" t="str">
        <x:v>Actual standardized CET1 ratio</x:v>
      </x:c>
      <x:c r="R3774" s="2" t="str"/>
      <x:c r="S3774" s="2" t="str"/>
      <x:c r="T3774" s="2" t="str"/>
    </x:row>
    <x:row r="3775" ht="24" customHeight="1">
      <x:c r="C3775" s="2" t="str">
        <x:v>Historical Inputs!F3775</x:v>
      </x:c>
      <x:c r="D3775" s="2" t="str">
        <x:v>PNC</x:v>
      </x:c>
      <x:c r="E3775" s="2" t="str">
        <x:v>FY2023</x:v>
      </x:c>
      <x:c r="F3775" s="2" t="str">
        <x:v>nim_reported</x:v>
      </x:c>
      <x:c r="G3775" s="2" t="str">
        <x:v>n.a.</x:v>
      </x:c>
      <x:c r="H3775" s="2" t="str">
        <x:v>%</x:v>
      </x:c>
      <x:c r="I3775" s="2" t="str">
        <x:v>2023-12-31</x:v>
      </x:c>
      <x:c r="J3775" s="2" t="str"/>
      <x:c r="K3775" s="2" t="str"/>
      <x:c r="L3775" s="2" t="str"/>
      <x:c r="M3775" s="2" t="str"/>
      <x:c r="N3775" s="2" t="str"/>
      <x:c r="O3775" s="2" t="str"/>
      <x:c r="P3775" s="2" t="str">
        <x:v>Not reported / unavailable</x:v>
      </x:c>
      <x:c r="Q3775" s="2" t="str">
        <x:v>Issuer reported net interest margin</x:v>
      </x:c>
      <x:c r="R3775" s="2" t="str"/>
      <x:c r="S3775" s="2" t="str"/>
      <x:c r="T3775" s="2" t="str"/>
    </x:row>
    <x:row r="3776" ht="24" customHeight="1">
      <x:c r="C3776" s="2" t="str">
        <x:v>Historical Inputs!F3776</x:v>
      </x:c>
      <x:c r="D3776" s="2" t="str">
        <x:v>PNC</x:v>
      </x:c>
      <x:c r="E3776" s="2" t="str">
        <x:v>FY2023</x:v>
      </x:c>
      <x:c r="F3776" s="2" t="str">
        <x:v>bvps_reported</x:v>
      </x:c>
      <x:c r="G3776" s="2" t="n">
        <x:v>112.72</x:v>
      </x:c>
      <x:c r="H3776" s="2" t="str">
        <x:v>USD/shares</x:v>
      </x:c>
      <x:c r="I3776" s="2" t="str">
        <x:v>2023-12-31</x:v>
      </x:c>
      <x:c r="J3776" s="2" t="str">
        <x:v>2024-02-21</x:v>
      </x:c>
      <x:c r="K3776" s="2" t="str">
        <x:v>0000713676-24-000028</x:v>
      </x:c>
      <x:c r="L3776" s="2" t="str">
        <x:v>data/raw/filings/PNC_0000713676-24-000028_pnc-20231231.htm</x:v>
      </x:c>
      <x:c r="M3776" s="2" t="str">
        <x:v>https://www.sec.gov/Archives/edgar/data/713676/000071367624000028/pnc-20231231.htm</x:v>
      </x:c>
      <x:c r="N3776" s="2" t="str"/>
      <x:c r="O3776" s="2" t="str"/>
      <x:c r="P3776" s="2" t="str">
        <x:v>Structured source retained; exact visible anchor requires review</x:v>
      </x:c>
      <x:c r="Q3776" s="2" t="str">
        <x:v>Reported common book value per share</x:v>
      </x:c>
      <x:c r="R3776" s="2" t="str"/>
      <x:c r="S3776" s="2" t="str">
        <x:v>highlighted/PNC_FY2023_PNC_2023_Annual_Report.pdf</x:v>
      </x:c>
      <x:c r="T3776" s="2" t="str">
        <x:v>59,204</x:v>
      </x:c>
    </x:row>
    <x:row r="3777" ht="24" customHeight="1">
      <x:c r="C3777" s="2" t="str">
        <x:v>Historical Inputs!F3777</x:v>
      </x:c>
      <x:c r="D3777" s="2" t="str">
        <x:v>PNC</x:v>
      </x:c>
      <x:c r="E3777" s="2" t="str">
        <x:v>FY2023</x:v>
      </x:c>
      <x:c r="F3777" s="2" t="str">
        <x:v>tbvps_reported</x:v>
      </x:c>
      <x:c r="G3777" s="2" t="n">
        <x:v>85.08</x:v>
      </x:c>
      <x:c r="H3777" s="2" t="str">
        <x:v>USD/shares</x:v>
      </x:c>
      <x:c r="I3777" s="2" t="str">
        <x:v>2023-12-31</x:v>
      </x:c>
      <x:c r="J3777" s="2" t="str">
        <x:v>2024-02-21</x:v>
      </x:c>
      <x:c r="K3777" s="2" t="str">
        <x:v>0000713676-24-000028</x:v>
      </x:c>
      <x:c r="L3777" s="2" t="str">
        <x:v>data/raw/filings/PNC_0000713676-24-000028_pnc-20231231.htm</x:v>
      </x:c>
      <x:c r="M3777" s="2" t="str">
        <x:v>https://www.sec.gov/Archives/edgar/data/713676/000071367624000028/pnc-20231231.htm</x:v>
      </x:c>
      <x:c r="N3777" s="2" t="str"/>
      <x:c r="O3777" s="2" t="str"/>
      <x:c r="P3777" s="2" t="str">
        <x:v>Exact selected original table text</x:v>
      </x:c>
      <x:c r="Q3777" s="2" t="str">
        <x:v>Reported tangible book value per share</x:v>
      </x:c>
      <x:c r="R3777" s="2" t="str">
        <x:v>highlighted/PNC_0000713676-24-000028_pnc-20231231.htm</x:v>
      </x:c>
      <x:c r="S3777" s="2" t="str">
        <x:v>highlighted/PNC_FY2023_PNC_2023_Annual_Report.pdf</x:v>
      </x:c>
      <x:c r="T3777" s="2" t="str">
        <x:v>59,204</x:v>
      </x:c>
    </x:row>
    <x:row r="3778" ht="24" customHeight="1">
      <x:c r="C3778" s="2" t="str">
        <x:v>Historical Inputs!F3778</x:v>
      </x:c>
      <x:c r="D3778" s="2" t="str">
        <x:v>PNC</x:v>
      </x:c>
      <x:c r="E3778" s="2" t="str">
        <x:v>FY2023</x:v>
      </x:c>
      <x:c r="F3778" s="2" t="str">
        <x:v>tce_reported</x:v>
      </x:c>
      <x:c r="G3778" s="2" t="str">
        <x:v>n.a.</x:v>
      </x:c>
      <x:c r="H3778" s="2" t="str">
        <x:v>USDm</x:v>
      </x:c>
      <x:c r="I3778" s="2" t="str">
        <x:v>2023-12-31</x:v>
      </x:c>
      <x:c r="J3778" s="2" t="str"/>
      <x:c r="K3778" s="2" t="str"/>
      <x:c r="L3778" s="2" t="str"/>
      <x:c r="M3778" s="2" t="str"/>
      <x:c r="N3778" s="2" t="str"/>
      <x:c r="O3778" s="2" t="str"/>
      <x:c r="P3778" s="2" t="str">
        <x:v>Not reported / unavailable</x:v>
      </x:c>
      <x:c r="Q3778" s="2" t="str">
        <x:v>Reported tangible common equity</x:v>
      </x:c>
      <x:c r="R3778" s="2" t="str"/>
      <x:c r="S3778" s="2" t="str"/>
      <x:c r="T3778" s="2" t="str"/>
    </x:row>
    <x:row r="3779" ht="24" customHeight="1">
      <x:c r="C3779" s="2" t="str">
        <x:v>Historical Inputs!F3779</x:v>
      </x:c>
      <x:c r="D3779" s="2" t="str">
        <x:v>PNC</x:v>
      </x:c>
      <x:c r="E3779" s="2" t="str">
        <x:v>FY2024</x:v>
      </x:c>
      <x:c r="F3779" s="2" t="str">
        <x:v>assets</x:v>
      </x:c>
      <x:c r="G3779" s="2" t="n">
        <x:v>560038</x:v>
      </x:c>
      <x:c r="H3779" s="2" t="str">
        <x:v>USD</x:v>
      </x:c>
      <x:c r="I3779" s="2" t="str">
        <x:v>2024-12-31</x:v>
      </x:c>
      <x:c r="J3779" s="2" t="str">
        <x:v>2026-02-20</x:v>
      </x:c>
      <x:c r="K3779" s="2" t="str">
        <x:v>0000713676-26-000020</x:v>
      </x:c>
      <x:c r="L3779" s="2" t="str">
        <x:v>data/raw/filings/PNC_0000713676-26-000020_pnc-20251231.htm</x:v>
      </x:c>
      <x:c r="M3779" s="2" t="str">
        <x:v>https://www.sec.gov/Archives/edgar/data/713676/000071367626000020/pnc-20251231.htm</x:v>
      </x:c>
      <x:c r="N3779" s="2" t="str">
        <x:v>f-225</x:v>
      </x:c>
      <x:c r="O3779" s="2" t="str"/>
      <x:c r="P3779" s="2" t="str">
        <x:v>Exact XBRL anchor</x:v>
      </x:c>
      <x:c r="Q3779" s="2" t="str">
        <x:v>Assets</x:v>
      </x:c>
      <x:c r="R3779" s="2" t="str">
        <x:v>highlighted/PNC_0000713676-26-000020_pnc-20251231.htm</x:v>
      </x:c>
      <x:c r="S3779" s="2" t="str">
        <x:v>highlighted/PNC_FY2024_PNC_2024_Annual_Report.pdf</x:v>
      </x:c>
      <x:c r="T3779" s="2" t="str">
        <x:v>64,113</x:v>
      </x:c>
    </x:row>
    <x:row r="3780" ht="24" customHeight="1">
      <x:c r="C3780" s="2" t="str">
        <x:v>Historical Inputs!F3780</x:v>
      </x:c>
      <x:c r="D3780" s="2" t="str">
        <x:v>PNC</x:v>
      </x:c>
      <x:c r="E3780" s="2" t="str">
        <x:v>FY2024</x:v>
      </x:c>
      <x:c r="F3780" s="2" t="str">
        <x:v>liabilities</x:v>
      </x:c>
      <x:c r="G3780" s="2" t="n">
        <x:v>505569</x:v>
      </x:c>
      <x:c r="H3780" s="2" t="str">
        <x:v>USD</x:v>
      </x:c>
      <x:c r="I3780" s="2" t="str">
        <x:v>2024-12-31</x:v>
      </x:c>
      <x:c r="J3780" s="2" t="str">
        <x:v>2026-02-20</x:v>
      </x:c>
      <x:c r="K3780" s="2" t="str">
        <x:v>0000713676-26-000020</x:v>
      </x:c>
      <x:c r="L3780" s="2" t="str">
        <x:v>data/raw/filings/PNC_0000713676-26-000020_pnc-20251231.htm</x:v>
      </x:c>
      <x:c r="M3780" s="2" t="str">
        <x:v>https://www.sec.gov/Archives/edgar/data/713676/000071367626000020/pnc-20251231.htm</x:v>
      </x:c>
      <x:c r="N3780" s="2" t="str">
        <x:v>f-247</x:v>
      </x:c>
      <x:c r="O3780" s="2" t="str"/>
      <x:c r="P3780" s="2" t="str">
        <x:v>Exact XBRL anchor</x:v>
      </x:c>
      <x:c r="Q3780" s="2" t="str">
        <x:v>Liabilities</x:v>
      </x:c>
      <x:c r="R3780" s="2" t="str">
        <x:v>highlighted/PNC_0000713676-26-000020_pnc-20251231.htm</x:v>
      </x:c>
      <x:c r="S3780" s="2" t="str">
        <x:v>highlighted/PNC_FY2024_PNC_2024_Annual_Report.pdf</x:v>
      </x:c>
      <x:c r="T3780" s="2" t="str">
        <x:v>64,113</x:v>
      </x:c>
    </x:row>
    <x:row r="3781" ht="24" customHeight="1">
      <x:c r="C3781" s="2" t="str">
        <x:v>Historical Inputs!F3781</x:v>
      </x:c>
      <x:c r="D3781" s="2" t="str">
        <x:v>PNC</x:v>
      </x:c>
      <x:c r="E3781" s="2" t="str">
        <x:v>FY2024</x:v>
      </x:c>
      <x:c r="F3781" s="2" t="str">
        <x:v>equity</x:v>
      </x:c>
      <x:c r="G3781" s="2" t="n">
        <x:v>54425</x:v>
      </x:c>
      <x:c r="H3781" s="2" t="str">
        <x:v>USD</x:v>
      </x:c>
      <x:c r="I3781" s="2" t="str">
        <x:v>2024-12-31</x:v>
      </x:c>
      <x:c r="J3781" s="2" t="str">
        <x:v>2026-02-20</x:v>
      </x:c>
      <x:c r="K3781" s="2" t="str">
        <x:v>0000713676-26-000020</x:v>
      </x:c>
      <x:c r="L3781" s="2" t="str">
        <x:v>data/raw/filings/PNC_0000713676-26-000020_pnc-20251231.htm</x:v>
      </x:c>
      <x:c r="M3781" s="2" t="str">
        <x:v>https://www.sec.gov/Archives/edgar/data/713676/000071367626000020/pnc-20251231.htm</x:v>
      </x:c>
      <x:c r="N3781" s="2" t="str">
        <x:v>f-269</x:v>
      </x:c>
      <x:c r="O3781" s="2" t="str"/>
      <x:c r="P3781" s="2" t="str">
        <x:v>Exact XBRL anchor</x:v>
      </x:c>
      <x:c r="Q3781" s="2" t="str">
        <x:v>Stockholders' Equity Attributable to Parent</x:v>
      </x:c>
      <x:c r="R3781" s="2" t="str">
        <x:v>highlighted/PNC_0000713676-26-000020_pnc-20251231.htm</x:v>
      </x:c>
      <x:c r="S3781" s="2" t="str"/>
      <x:c r="T3781" s="2" t="str"/>
    </x:row>
    <x:row r="3782" ht="24" customHeight="1">
      <x:c r="C3782" s="2" t="str">
        <x:v>Historical Inputs!F3782</x:v>
      </x:c>
      <x:c r="D3782" s="2" t="str">
        <x:v>PNC</x:v>
      </x:c>
      <x:c r="E3782" s="2" t="str">
        <x:v>FY2024</x:v>
      </x:c>
      <x:c r="F3782" s="2" t="str">
        <x:v>preferred</x:v>
      </x:c>
      <x:c r="G3782" s="2" t="n">
        <x:v>0</x:v>
      </x:c>
      <x:c r="H3782" s="2" t="str">
        <x:v>USD</x:v>
      </x:c>
      <x:c r="I3782" s="2" t="str">
        <x:v>2024-12-31</x:v>
      </x:c>
      <x:c r="J3782" s="2" t="str">
        <x:v>2026-02-20</x:v>
      </x:c>
      <x:c r="K3782" s="2" t="str">
        <x:v>0000713676-26-000020</x:v>
      </x:c>
      <x:c r="L3782" s="2" t="str">
        <x:v>data/raw/filings/PNC_0000713676-26-000020_pnc-20251231.htm</x:v>
      </x:c>
      <x:c r="M3782" s="2" t="str">
        <x:v>https://www.sec.gov/Archives/edgar/data/713676/000071367626000020/pnc-20251231.htm</x:v>
      </x:c>
      <x:c r="N3782" s="2" t="str">
        <x:v>f-249</x:v>
      </x:c>
      <x:c r="O3782" s="2" t="str"/>
      <x:c r="P3782" s="2" t="str">
        <x:v>Exact XBRL anchor</x:v>
      </x:c>
      <x:c r="Q3782" s="2" t="str">
        <x:v>Preferred Stock, Value, Issued</x:v>
      </x:c>
      <x:c r="R3782" s="2" t="str">
        <x:v>highlighted/PNC_0000713676-26-000020_pnc-20251231.htm</x:v>
      </x:c>
      <x:c r="S3782" s="2" t="str"/>
      <x:c r="T3782" s="2" t="str"/>
    </x:row>
    <x:row r="3783" ht="24" customHeight="1">
      <x:c r="C3783" s="2" t="str">
        <x:v>Historical Inputs!F3783</x:v>
      </x:c>
      <x:c r="D3783" s="2" t="str">
        <x:v>PNC</x:v>
      </x:c>
      <x:c r="E3783" s="2" t="str">
        <x:v>FY2024</x:v>
      </x:c>
      <x:c r="F3783" s="2" t="str">
        <x:v>common_equity_reported</x:v>
      </x:c>
      <x:c r="G3783" s="2" t="str">
        <x:v>n.a.</x:v>
      </x:c>
      <x:c r="H3783" s="2" t="str">
        <x:v>USDm</x:v>
      </x:c>
      <x:c r="I3783" s="2" t="str">
        <x:v>2024-12-31</x:v>
      </x:c>
      <x:c r="J3783" s="2" t="str"/>
      <x:c r="K3783" s="2" t="str"/>
      <x:c r="L3783" s="2" t="str"/>
      <x:c r="M3783" s="2" t="str"/>
      <x:c r="N3783" s="2" t="str"/>
      <x:c r="O3783" s="2" t="str"/>
      <x:c r="P3783" s="2" t="str">
        <x:v>Not reported / unavailable</x:v>
      </x:c>
      <x:c r="Q3783" s="2" t="str">
        <x:v>Reported common shareholders equity</x:v>
      </x:c>
      <x:c r="R3783" s="2" t="str"/>
      <x:c r="S3783" s="2" t="str"/>
      <x:c r="T3783" s="2" t="str"/>
    </x:row>
    <x:row r="3784" ht="24" customHeight="1">
      <x:c r="C3784" s="2" t="str">
        <x:v>Historical Inputs!F3784</x:v>
      </x:c>
      <x:c r="D3784" s="2" t="str">
        <x:v>PNC</x:v>
      </x:c>
      <x:c r="E3784" s="2" t="str">
        <x:v>FY2024</x:v>
      </x:c>
      <x:c r="F3784" s="2" t="str">
        <x:v>goodwill</x:v>
      </x:c>
      <x:c r="G3784" s="2" t="n">
        <x:v>10932</x:v>
      </x:c>
      <x:c r="H3784" s="2" t="str">
        <x:v>USD</x:v>
      </x:c>
      <x:c r="I3784" s="2" t="str">
        <x:v>2024-12-31</x:v>
      </x:c>
      <x:c r="J3784" s="2" t="str">
        <x:v>2026-02-20</x:v>
      </x:c>
      <x:c r="K3784" s="2" t="str">
        <x:v>0000713676-26-000020</x:v>
      </x:c>
      <x:c r="L3784" s="2" t="str">
        <x:v>data/raw/filings/PNC_0000713676-26-000020_pnc-20251231.htm</x:v>
      </x:c>
      <x:c r="M3784" s="2" t="str">
        <x:v>https://www.sec.gov/Archives/edgar/data/713676/000071367626000020/pnc-20251231.htm</x:v>
      </x:c>
      <x:c r="N3784" s="2" t="str">
        <x:v>f-2935</x:v>
      </x:c>
      <x:c r="O3784" s="2" t="str"/>
      <x:c r="P3784" s="2" t="str">
        <x:v>Exact XBRL anchor</x:v>
      </x:c>
      <x:c r="Q3784" s="2" t="str">
        <x:v>Goodwill</x:v>
      </x:c>
      <x:c r="R3784" s="2" t="str">
        <x:v>highlighted/PNC_0000713676-26-000020_pnc-20251231.htm</x:v>
      </x:c>
      <x:c r="S3784" s="2" t="str"/>
      <x:c r="T3784" s="2" t="str"/>
    </x:row>
    <x:row r="3785" ht="24" customHeight="1">
      <x:c r="C3785" s="2" t="str">
        <x:v>Historical Inputs!F3785</x:v>
      </x:c>
      <x:c r="D3785" s="2" t="str">
        <x:v>PNC</x:v>
      </x:c>
      <x:c r="E3785" s="2" t="str">
        <x:v>FY2024</x:v>
      </x:c>
      <x:c r="F3785" s="2" t="str">
        <x:v>intangibles</x:v>
      </x:c>
      <x:c r="G3785" s="2" t="str">
        <x:v>n.a.</x:v>
      </x:c>
      <x:c r="H3785" s="2" t="str">
        <x:v>USDm</x:v>
      </x:c>
      <x:c r="I3785" s="2" t="str">
        <x:v>2024-12-31</x:v>
      </x:c>
      <x:c r="J3785" s="2" t="str"/>
      <x:c r="K3785" s="2" t="str"/>
      <x:c r="L3785" s="2" t="str"/>
      <x:c r="M3785" s="2" t="str"/>
      <x:c r="N3785" s="2" t="str"/>
      <x:c r="O3785" s="2" t="str"/>
      <x:c r="P3785" s="2" t="str">
        <x:v>Not reported / unavailable</x:v>
      </x:c>
      <x:c r="Q3785" s="2" t="str">
        <x:v>Other intangible assets excluding goodwill</x:v>
      </x:c>
      <x:c r="R3785" s="2" t="str"/>
      <x:c r="S3785" s="2" t="str"/>
      <x:c r="T3785" s="2" t="str"/>
    </x:row>
    <x:row r="3786" ht="24" customHeight="1">
      <x:c r="C3786" s="2" t="str">
        <x:v>Historical Inputs!F3786</x:v>
      </x:c>
      <x:c r="D3786" s="2" t="str">
        <x:v>PNC</x:v>
      </x:c>
      <x:c r="E3786" s="2" t="str">
        <x:v>FY2024</x:v>
      </x:c>
      <x:c r="F3786" s="2" t="str">
        <x:v>intangibles_total</x:v>
      </x:c>
      <x:c r="G3786" s="2" t="str">
        <x:v>n.a.</x:v>
      </x:c>
      <x:c r="H3786" s="2" t="str">
        <x:v>USDm</x:v>
      </x:c>
      <x:c r="I3786" s="2" t="str">
        <x:v>2024-12-31</x:v>
      </x:c>
      <x:c r="J3786" s="2" t="str"/>
      <x:c r="K3786" s="2" t="str"/>
      <x:c r="L3786" s="2" t="str"/>
      <x:c r="M3786" s="2" t="str"/>
      <x:c r="N3786" s="2" t="str"/>
      <x:c r="O3786" s="2" t="str"/>
      <x:c r="P3786" s="2" t="str">
        <x:v>Not reported / unavailable</x:v>
      </x:c>
      <x:c r="Q3786" s="2" t="str">
        <x:v>Reported goodwill and intangible assets combined</x:v>
      </x:c>
      <x:c r="R3786" s="2" t="str"/>
      <x:c r="S3786" s="2" t="str"/>
      <x:c r="T3786" s="2" t="str"/>
    </x:row>
    <x:row r="3787" ht="24" customHeight="1">
      <x:c r="C3787" s="2" t="str">
        <x:v>Historical Inputs!F3787</x:v>
      </x:c>
      <x:c r="D3787" s="2" t="str">
        <x:v>PNC</x:v>
      </x:c>
      <x:c r="E3787" s="2" t="str">
        <x:v>FY2024</x:v>
      </x:c>
      <x:c r="F3787" s="2" t="str">
        <x:v>shares_end</x:v>
      </x:c>
      <x:c r="G3787" s="2" t="str">
        <x:v>n.a.</x:v>
      </x:c>
      <x:c r="H3787" s="2" t="str">
        <x:v>million</x:v>
      </x:c>
      <x:c r="I3787" s="2" t="str">
        <x:v>2024-12-31</x:v>
      </x:c>
      <x:c r="J3787" s="2" t="str"/>
      <x:c r="K3787" s="2" t="str"/>
      <x:c r="L3787" s="2" t="str"/>
      <x:c r="M3787" s="2" t="str"/>
      <x:c r="N3787" s="2" t="str"/>
      <x:c r="O3787" s="2" t="str"/>
      <x:c r="P3787" s="2" t="str">
        <x:v>Not reported / unavailable</x:v>
      </x:c>
      <x:c r="Q3787" s="2" t="str">
        <x:v>Period-end common shares outstanding</x:v>
      </x:c>
      <x:c r="R3787" s="2" t="str"/>
      <x:c r="S3787" s="2" t="str"/>
      <x:c r="T3787" s="2" t="str"/>
    </x:row>
    <x:row r="3788" ht="24" customHeight="1">
      <x:c r="C3788" s="2" t="str">
        <x:v>Historical Inputs!F3788</x:v>
      </x:c>
      <x:c r="D3788" s="2" t="str">
        <x:v>PNC</x:v>
      </x:c>
      <x:c r="E3788" s="2" t="str">
        <x:v>FY2024</x:v>
      </x:c>
      <x:c r="F3788" s="2" t="str">
        <x:v>shares_issued</x:v>
      </x:c>
      <x:c r="G3788" s="2" t="n">
        <x:v>543.310646</x:v>
      </x:c>
      <x:c r="H3788" s="2" t="str">
        <x:v>shares</x:v>
      </x:c>
      <x:c r="I3788" s="2" t="str">
        <x:v>2024-12-31</x:v>
      </x:c>
      <x:c r="J3788" s="2" t="str">
        <x:v>2026-02-20</x:v>
      </x:c>
      <x:c r="K3788" s="2" t="str">
        <x:v>0000713676-26-000020</x:v>
      </x:c>
      <x:c r="L3788" s="2" t="str">
        <x:v>data/raw/filings/PNC_0000713676-26-000020_pnc-20251231.htm</x:v>
      </x:c>
      <x:c r="M3788" s="2" t="str">
        <x:v>https://www.sec.gov/Archives/edgar/data/713676/000071367626000020/pnc-20251231.htm</x:v>
      </x:c>
      <x:c r="N3788" s="2" t="str">
        <x:v>f-255</x:v>
      </x:c>
      <x:c r="O3788" s="2" t="str"/>
      <x:c r="P3788" s="2" t="str">
        <x:v>Exact XBRL anchor</x:v>
      </x:c>
      <x:c r="Q3788" s="2" t="str">
        <x:v>Common Stock, Shares, Issued</x:v>
      </x:c>
      <x:c r="R3788" s="2" t="str">
        <x:v>highlighted/PNC_0000713676-26-000020_pnc-20251231.htm</x:v>
      </x:c>
      <x:c r="S3788" s="2" t="str"/>
      <x:c r="T3788" s="2" t="str"/>
    </x:row>
    <x:row r="3789" ht="24" customHeight="1">
      <x:c r="C3789" s="2" t="str">
        <x:v>Historical Inputs!F3789</x:v>
      </x:c>
      <x:c r="D3789" s="2" t="str">
        <x:v>PNC</x:v>
      </x:c>
      <x:c r="E3789" s="2" t="str">
        <x:v>FY2024</x:v>
      </x:c>
      <x:c r="F3789" s="2" t="str">
        <x:v>shares_treasury</x:v>
      </x:c>
      <x:c r="G3789" s="2" t="n">
        <x:v>147.373633</x:v>
      </x:c>
      <x:c r="H3789" s="2" t="str">
        <x:v>shares</x:v>
      </x:c>
      <x:c r="I3789" s="2" t="str">
        <x:v>2024-12-31</x:v>
      </x:c>
      <x:c r="J3789" s="2" t="str">
        <x:v>2026-02-20</x:v>
      </x:c>
      <x:c r="K3789" s="2" t="str">
        <x:v>0000713676-26-000020</x:v>
      </x:c>
      <x:c r="L3789" s="2" t="str">
        <x:v>data/raw/filings/PNC_0000713676-26-000020_pnc-20251231.htm</x:v>
      </x:c>
      <x:c r="M3789" s="2" t="str">
        <x:v>https://www.sec.gov/Archives/edgar/data/713676/000071367626000020/pnc-20251231.htm</x:v>
      </x:c>
      <x:c r="N3789" s="2" t="str"/>
      <x:c r="O3789" s="2" t="str"/>
      <x:c r="P3789" s="2" t="str">
        <x:v>Structured source retained; exact visible anchor requires review</x:v>
      </x:c>
      <x:c r="Q3789" s="2" t="str">
        <x:v>Treasury Stock, Common, Shares</x:v>
      </x:c>
      <x:c r="R3789" s="2" t="str"/>
      <x:c r="S3789" s="2" t="str"/>
      <x:c r="T3789" s="2" t="str"/>
    </x:row>
    <x:row r="3790" ht="24" customHeight="1">
      <x:c r="C3790" s="2" t="str">
        <x:v>Historical Inputs!F3790</x:v>
      </x:c>
      <x:c r="D3790" s="2" t="str">
        <x:v>PNC</x:v>
      </x:c>
      <x:c r="E3790" s="2" t="str">
        <x:v>FY2024</x:v>
      </x:c>
      <x:c r="F3790" s="2" t="str">
        <x:v>deposits</x:v>
      </x:c>
      <x:c r="G3790" s="2" t="n">
        <x:v>426738</x:v>
      </x:c>
      <x:c r="H3790" s="2" t="str">
        <x:v>USD</x:v>
      </x:c>
      <x:c r="I3790" s="2" t="str">
        <x:v>2024-12-31</x:v>
      </x:c>
      <x:c r="J3790" s="2" t="str">
        <x:v>2026-02-20</x:v>
      </x:c>
      <x:c r="K3790" s="2" t="str">
        <x:v>0000713676-26-000020</x:v>
      </x:c>
      <x:c r="L3790" s="2" t="str">
        <x:v>data/raw/filings/PNC_0000713676-26-000020_pnc-20251231.htm</x:v>
      </x:c>
      <x:c r="M3790" s="2" t="str">
        <x:v>https://www.sec.gov/Archives/edgar/data/713676/000071367626000020/pnc-20251231.htm</x:v>
      </x:c>
      <x:c r="N3790" s="2" t="str">
        <x:v>f-231</x:v>
      </x:c>
      <x:c r="O3790" s="2" t="str"/>
      <x:c r="P3790" s="2" t="str">
        <x:v>Exact XBRL anchor</x:v>
      </x:c>
      <x:c r="Q3790" s="2" t="str">
        <x:v>Deposits</x:v>
      </x:c>
      <x:c r="R3790" s="2" t="str">
        <x:v>highlighted/PNC_0000713676-26-000020_pnc-20251231.htm</x:v>
      </x:c>
      <x:c r="S3790" s="2" t="str"/>
      <x:c r="T3790" s="2" t="str"/>
    </x:row>
    <x:row r="3791" ht="24" customHeight="1">
      <x:c r="C3791" s="2" t="str">
        <x:v>Historical Inputs!F3791</x:v>
      </x:c>
      <x:c r="D3791" s="2" t="str">
        <x:v>PNC</x:v>
      </x:c>
      <x:c r="E3791" s="2" t="str">
        <x:v>FY2024</x:v>
      </x:c>
      <x:c r="F3791" s="2" t="str">
        <x:v>loans_gross</x:v>
      </x:c>
      <x:c r="G3791" s="2" t="n">
        <x:v>316467</x:v>
      </x:c>
      <x:c r="H3791" s="2" t="str">
        <x:v>USD</x:v>
      </x:c>
      <x:c r="I3791" s="2" t="str">
        <x:v>2024-12-31</x:v>
      </x:c>
      <x:c r="J3791" s="2" t="str">
        <x:v>2026-02-20</x:v>
      </x:c>
      <x:c r="K3791" s="2" t="str">
        <x:v>0000713676-26-000020</x:v>
      </x:c>
      <x:c r="L3791" s="2" t="str">
        <x:v>data/raw/filings/PNC_0000713676-26-000020_pnc-20251231.htm</x:v>
      </x:c>
      <x:c r="M3791" s="2" t="str">
        <x:v>https://www.sec.gov/Archives/edgar/data/713676/000071367626000020/pnc-20251231.htm</x:v>
      </x:c>
      <x:c r="N3791" s="2" t="str">
        <x:v>f-1180</x:v>
      </x:c>
      <x:c r="O3791" s="2" t="str"/>
      <x:c r="P3791" s="2" t="str">
        <x:v>Exact XBRL anchor</x:v>
      </x:c>
      <x:c r="Q3791" s="2" t="str">
        <x:v>Gross loans and leases selected definition</x:v>
      </x:c>
      <x:c r="R3791" s="2" t="str">
        <x:v>highlighted/PNC_0000713676-26-000020_pnc-20251231.htm</x:v>
      </x:c>
      <x:c r="S3791" s="2" t="str"/>
      <x:c r="T3791" s="2" t="str"/>
    </x:row>
    <x:row r="3792" ht="24" customHeight="1">
      <x:c r="C3792" s="2" t="str">
        <x:v>Historical Inputs!F3792</x:v>
      </x:c>
      <x:c r="D3792" s="2" t="str">
        <x:v>PNC</x:v>
      </x:c>
      <x:c r="E3792" s="2" t="str">
        <x:v>FY2024</x:v>
      </x:c>
      <x:c r="F3792" s="2" t="str">
        <x:v>loans_net</x:v>
      </x:c>
      <x:c r="G3792" s="2" t="n">
        <x:v>311981</x:v>
      </x:c>
      <x:c r="H3792" s="2" t="str">
        <x:v>USD</x:v>
      </x:c>
      <x:c r="I3792" s="2" t="str">
        <x:v>2024-12-31</x:v>
      </x:c>
      <x:c r="J3792" s="2" t="str">
        <x:v>2026-02-20</x:v>
      </x:c>
      <x:c r="K3792" s="2" t="str">
        <x:v>0000713676-26-000020</x:v>
      </x:c>
      <x:c r="L3792" s="2" t="str">
        <x:v>data/raw/filings/PNC_0000713676-26-000020_pnc-20251231.htm</x:v>
      </x:c>
      <x:c r="M3792" s="2" t="str">
        <x:v>https://www.sec.gov/Archives/edgar/data/713676/000071367626000020/pnc-20251231.htm</x:v>
      </x:c>
      <x:c r="N3792" s="2" t="str">
        <x:v>f-215</x:v>
      </x:c>
      <x:c r="O3792" s="2" t="str"/>
      <x:c r="P3792" s="2" t="str">
        <x:v>Exact XBRL anchor</x:v>
      </x:c>
      <x:c r="Q3792" s="2" t="str">
        <x:v>Net loans after allowance selected definition</x:v>
      </x:c>
      <x:c r="R3792" s="2" t="str">
        <x:v>highlighted/PNC_0000713676-26-000020_pnc-20251231.htm</x:v>
      </x:c>
      <x:c r="S3792" s="2" t="str">
        <x:v>highlighted/PNC_FY2024_PNC_2024_Annual_Report.pdf</x:v>
      </x:c>
      <x:c r="T3792" s="2" t="str">
        <x:v>113</x:v>
      </x:c>
    </x:row>
    <x:row r="3793" ht="24" customHeight="1">
      <x:c r="C3793" s="2" t="str">
        <x:v>Historical Inputs!F3793</x:v>
      </x:c>
      <x:c r="D3793" s="2" t="str">
        <x:v>PNC</x:v>
      </x:c>
      <x:c r="E3793" s="2" t="str">
        <x:v>FY2024</x:v>
      </x:c>
      <x:c r="F3793" s="2" t="str">
        <x:v>allowance</x:v>
      </x:c>
      <x:c r="G3793" s="2" t="n">
        <x:v>4486</x:v>
      </x:c>
      <x:c r="H3793" s="2" t="str">
        <x:v>USD</x:v>
      </x:c>
      <x:c r="I3793" s="2" t="str">
        <x:v>2024-12-31</x:v>
      </x:c>
      <x:c r="J3793" s="2" t="str">
        <x:v>2026-08-05</x:v>
      </x:c>
      <x:c r="K3793" s="2" t="str">
        <x:v>0001628280-26-053170</x:v>
      </x:c>
      <x:c r="L3793" s="2" t="str">
        <x:v>data/raw/filings/PNC_0001628280-26-053170_pnc-20260630.htm</x:v>
      </x:c>
      <x:c r="M3793" s="2" t="str">
        <x:v>https://www.sec.gov/Archives/edgar/data/713676/000162828026053170/pnc-20260630.htm</x:v>
      </x:c>
      <x:c r="N3793" s="2" t="str">
        <x:v>f-2339</x:v>
      </x:c>
      <x:c r="O3793" s="2" t="str"/>
      <x:c r="P3793" s="2" t="str">
        <x:v>Exact XBRL anchor</x:v>
      </x:c>
      <x:c r="Q3793" s="2" t="str">
        <x:v>Loan allowance for credit losses</x:v>
      </x:c>
      <x:c r="R3793" s="2" t="str">
        <x:v>highlighted/PNC_0001628280-26-053170_pnc-20260630.htm</x:v>
      </x:c>
      <x:c r="S3793" s="2" t="str"/>
      <x:c r="T3793" s="2" t="str"/>
    </x:row>
    <x:row r="3794" ht="24" customHeight="1">
      <x:c r="C3794" s="2" t="str">
        <x:v>Historical Inputs!F3794</x:v>
      </x:c>
      <x:c r="D3794" s="2" t="str">
        <x:v>PNC</x:v>
      </x:c>
      <x:c r="E3794" s="2" t="str">
        <x:v>FY2024</x:v>
      </x:c>
      <x:c r="F3794" s="2" t="str">
        <x:v>nonaccrual</x:v>
      </x:c>
      <x:c r="G3794" s="2" t="str">
        <x:v>n.a.</x:v>
      </x:c>
      <x:c r="H3794" s="2" t="str">
        <x:v>USDm</x:v>
      </x:c>
      <x:c r="I3794" s="2" t="str">
        <x:v>2024-12-31</x:v>
      </x:c>
      <x:c r="J3794" s="2" t="str"/>
      <x:c r="K3794" s="2" t="str"/>
      <x:c r="L3794" s="2" t="str"/>
      <x:c r="M3794" s="2" t="str"/>
      <x:c r="N3794" s="2" t="str"/>
      <x:c r="O3794" s="2" t="str"/>
      <x:c r="P3794" s="2" t="str">
        <x:v>Not reported / unavailable</x:v>
      </x:c>
      <x:c r="Q3794" s="2" t="str">
        <x:v>Nonaccrual</x:v>
      </x:c>
      <x:c r="R3794" s="2" t="str"/>
      <x:c r="S3794" s="2" t="str"/>
      <x:c r="T3794" s="2" t="str"/>
    </x:row>
    <x:row r="3795" ht="24" customHeight="1">
      <x:c r="C3795" s="2" t="str">
        <x:v>Historical Inputs!F3795</x:v>
      </x:c>
      <x:c r="D3795" s="2" t="str">
        <x:v>PNC</x:v>
      </x:c>
      <x:c r="E3795" s="2" t="str">
        <x:v>FY2024</x:v>
      </x:c>
      <x:c r="F3795" s="2" t="str">
        <x:v>cash</x:v>
      </x:c>
      <x:c r="G3795" s="2" t="str">
        <x:v>n.a.</x:v>
      </x:c>
      <x:c r="H3795" s="2" t="str">
        <x:v>USDm</x:v>
      </x:c>
      <x:c r="I3795" s="2" t="str">
        <x:v>2024-12-31</x:v>
      </x:c>
      <x:c r="J3795" s="2" t="str"/>
      <x:c r="K3795" s="2" t="str"/>
      <x:c r="L3795" s="2" t="str"/>
      <x:c r="M3795" s="2" t="str"/>
      <x:c r="N3795" s="2" t="str"/>
      <x:c r="O3795" s="2" t="str"/>
      <x:c r="P3795" s="2" t="str">
        <x:v>Not reported / unavailable</x:v>
      </x:c>
      <x:c r="Q3795" s="2" t="str">
        <x:v>Cash</x:v>
      </x:c>
      <x:c r="R3795" s="2" t="str"/>
      <x:c r="S3795" s="2" t="str"/>
      <x:c r="T3795" s="2" t="str"/>
    </x:row>
    <x:row r="3796" ht="24" customHeight="1">
      <x:c r="C3796" s="2" t="str">
        <x:v>Historical Inputs!F3796</x:v>
      </x:c>
      <x:c r="D3796" s="2" t="str">
        <x:v>PNC</x:v>
      </x:c>
      <x:c r="E3796" s="2" t="str">
        <x:v>FY2024</x:v>
      </x:c>
      <x:c r="F3796" s="2" t="str">
        <x:v>aoci</x:v>
      </x:c>
      <x:c r="G3796" s="2" t="n">
        <x:v>-6565</x:v>
      </x:c>
      <x:c r="H3796" s="2" t="str">
        <x:v>USD</x:v>
      </x:c>
      <x:c r="I3796" s="2" t="str">
        <x:v>2024-12-31</x:v>
      </x:c>
      <x:c r="J3796" s="2" t="str">
        <x:v>2026-02-20</x:v>
      </x:c>
      <x:c r="K3796" s="2" t="str">
        <x:v>0000713676-26-000020</x:v>
      </x:c>
      <x:c r="L3796" s="2" t="str">
        <x:v>data/raw/filings/PNC_0000713676-26-000020_pnc-20251231.htm</x:v>
      </x:c>
      <x:c r="M3796" s="2" t="str">
        <x:v>https://www.sec.gov/Archives/edgar/data/713676/000071367626000020/pnc-20251231.htm</x:v>
      </x:c>
      <x:c r="N3796" s="2" t="str">
        <x:v>f-263</x:v>
      </x:c>
      <x:c r="O3796" s="2" t="str"/>
      <x:c r="P3796" s="2" t="str">
        <x:v>Exact XBRL anchor</x:v>
      </x:c>
      <x:c r="Q3796" s="2" t="str">
        <x:v>Accumulated Other Comprehensive Income (Loss), Net of Tax</x:v>
      </x:c>
      <x:c r="R3796" s="2" t="str">
        <x:v>highlighted/PNC_0000713676-26-000020_pnc-20251231.htm</x:v>
      </x:c>
      <x:c r="S3796" s="2" t="str">
        <x:v>highlighted/PNC_FY2024_PNC_2024_Annual_Report.pdf</x:v>
      </x:c>
      <x:c r="T3796" s="2" t="str">
        <x:v>113</x:v>
      </x:c>
    </x:row>
    <x:row r="3797" ht="24" customHeight="1">
      <x:c r="C3797" s="2" t="str">
        <x:v>Historical Inputs!F3797</x:v>
      </x:c>
      <x:c r="D3797" s="2" t="str">
        <x:v>PNC</x:v>
      </x:c>
      <x:c r="E3797" s="2" t="str">
        <x:v>FY2024</x:v>
      </x:c>
      <x:c r="F3797" s="2" t="str">
        <x:v>nii</x:v>
      </x:c>
      <x:c r="G3797" s="2" t="n">
        <x:v>13499</x:v>
      </x:c>
      <x:c r="H3797" s="2" t="str">
        <x:v>USD</x:v>
      </x:c>
      <x:c r="I3797" s="2" t="str">
        <x:v>2024-12-31</x:v>
      </x:c>
      <x:c r="J3797" s="2" t="str">
        <x:v>2026-02-20</x:v>
      </x:c>
      <x:c r="K3797" s="2" t="str">
        <x:v>0000713676-26-000020</x:v>
      </x:c>
      <x:c r="L3797" s="2" t="str">
        <x:v>data/raw/filings/PNC_0000713676-26-000020_pnc-20251231.htm</x:v>
      </x:c>
      <x:c r="M3797" s="2" t="str">
        <x:v>https://www.sec.gov/Archives/edgar/data/713676/000071367626000020/pnc-20251231.htm</x:v>
      </x:c>
      <x:c r="N3797" s="2" t="str">
        <x:v>f-77</x:v>
      </x:c>
      <x:c r="O3797" s="2" t="str"/>
      <x:c r="P3797" s="2" t="str">
        <x:v>Exact XBRL anchor</x:v>
      </x:c>
      <x:c r="Q3797" s="2" t="str">
        <x:v>Interest Income (Expense), Net</x:v>
      </x:c>
      <x:c r="R3797" s="2" t="str">
        <x:v>highlighted/PNC_0000713676-26-000020_pnc-20251231.htm</x:v>
      </x:c>
      <x:c r="S3797" s="2" t="str"/>
      <x:c r="T3797" s="2" t="str"/>
    </x:row>
    <x:row r="3798" ht="24" customHeight="1">
      <x:c r="C3798" s="2" t="str">
        <x:v>Historical Inputs!F3798</x:v>
      </x:c>
      <x:c r="D3798" s="2" t="str">
        <x:v>PNC</x:v>
      </x:c>
      <x:c r="E3798" s="2" t="str">
        <x:v>FY2024</x:v>
      </x:c>
      <x:c r="F3798" s="2" t="str">
        <x:v>noninterest_income</x:v>
      </x:c>
      <x:c r="G3798" s="2" t="n">
        <x:v>8056</x:v>
      </x:c>
      <x:c r="H3798" s="2" t="str">
        <x:v>USD</x:v>
      </x:c>
      <x:c r="I3798" s="2" t="str">
        <x:v>2024-12-31</x:v>
      </x:c>
      <x:c r="J3798" s="2" t="str">
        <x:v>2026-02-20</x:v>
      </x:c>
      <x:c r="K3798" s="2" t="str">
        <x:v>0000713676-26-000020</x:v>
      </x:c>
      <x:c r="L3798" s="2" t="str">
        <x:v>data/raw/filings/PNC_0000713676-26-000020_pnc-20251231.htm</x:v>
      </x:c>
      <x:c r="M3798" s="2" t="str">
        <x:v>https://www.sec.gov/Archives/edgar/data/713676/000071367626000020/pnc-20251231.htm</x:v>
      </x:c>
      <x:c r="N3798" s="2" t="str">
        <x:v>f-5944</x:v>
      </x:c>
      <x:c r="O3798" s="2" t="str"/>
      <x:c r="P3798" s="2" t="str">
        <x:v>Exact XBRL anchor</x:v>
      </x:c>
      <x:c r="Q3798" s="2" t="str">
        <x:v>Noninterest Income</x:v>
      </x:c>
      <x:c r="R3798" s="2" t="str">
        <x:v>highlighted/PNC_0000713676-26-000020_pnc-20251231.htm</x:v>
      </x:c>
      <x:c r="S3798" s="2" t="str"/>
      <x:c r="T3798" s="2" t="str"/>
    </x:row>
    <x:row r="3799" ht="24" customHeight="1">
      <x:c r="C3799" s="2" t="str">
        <x:v>Historical Inputs!F3799</x:v>
      </x:c>
      <x:c r="D3799" s="2" t="str">
        <x:v>PNC</x:v>
      </x:c>
      <x:c r="E3799" s="2" t="str">
        <x:v>FY2024</x:v>
      </x:c>
      <x:c r="F3799" s="2" t="str">
        <x:v>revenue_reported</x:v>
      </x:c>
      <x:c r="G3799" s="2" t="n">
        <x:v>21555</x:v>
      </x:c>
      <x:c r="H3799" s="2" t="str">
        <x:v>USD</x:v>
      </x:c>
      <x:c r="I3799" s="2" t="str">
        <x:v>2024-12-31</x:v>
      </x:c>
      <x:c r="J3799" s="2" t="str">
        <x:v>2026-02-20</x:v>
      </x:c>
      <x:c r="K3799" s="2" t="str">
        <x:v>0000713676-26-000020</x:v>
      </x:c>
      <x:c r="L3799" s="2" t="str">
        <x:v>data/raw/filings/PNC_0000713676-26-000020_pnc-20251231.htm</x:v>
      </x:c>
      <x:c r="M3799" s="2" t="str">
        <x:v>https://www.sec.gov/Archives/edgar/data/713676/000071367626000020/pnc-20251231.htm</x:v>
      </x:c>
      <x:c r="N3799" s="2" t="str">
        <x:v>f-5815</x:v>
      </x:c>
      <x:c r="O3799" s="2" t="str"/>
      <x:c r="P3799" s="2" t="str">
        <x:v>Exact XBRL anchor</x:v>
      </x:c>
      <x:c r="Q3799" s="2" t="str">
        <x:v>Revenues</x:v>
      </x:c>
      <x:c r="R3799" s="2" t="str">
        <x:v>highlighted/PNC_0000713676-26-000020_pnc-20251231.htm</x:v>
      </x:c>
      <x:c r="S3799" s="2" t="str"/>
      <x:c r="T3799" s="2" t="str"/>
    </x:row>
    <x:row r="3800" ht="24" customHeight="1">
      <x:c r="C3800" s="2" t="str">
        <x:v>Historical Inputs!F3800</x:v>
      </x:c>
      <x:c r="D3800" s="2" t="str">
        <x:v>PNC</x:v>
      </x:c>
      <x:c r="E3800" s="2" t="str">
        <x:v>FY2024</x:v>
      </x:c>
      <x:c r="F3800" s="2" t="str">
        <x:v>opex</x:v>
      </x:c>
      <x:c r="G3800" s="2" t="n">
        <x:v>13524</x:v>
      </x:c>
      <x:c r="H3800" s="2" t="str">
        <x:v>USD</x:v>
      </x:c>
      <x:c r="I3800" s="2" t="str">
        <x:v>2024-12-31</x:v>
      </x:c>
      <x:c r="J3800" s="2" t="str">
        <x:v>2026-02-20</x:v>
      </x:c>
      <x:c r="K3800" s="2" t="str">
        <x:v>0000713676-26-000020</x:v>
      </x:c>
      <x:c r="L3800" s="2" t="str">
        <x:v>data/raw/filings/PNC_0000713676-26-000020_pnc-20251231.htm</x:v>
      </x:c>
      <x:c r="M3800" s="2" t="str">
        <x:v>https://www.sec.gov/Archives/edgar/data/713676/000071367626000020/pnc-20251231.htm</x:v>
      </x:c>
      <x:c r="N3800" s="2" t="str">
        <x:v>f-5833</x:v>
      </x:c>
      <x:c r="O3800" s="2" t="str"/>
      <x:c r="P3800" s="2" t="str">
        <x:v>Exact XBRL anchor</x:v>
      </x:c>
      <x:c r="Q3800" s="2" t="str">
        <x:v>Noninterest Expense</x:v>
      </x:c>
      <x:c r="R3800" s="2" t="str">
        <x:v>highlighted/PNC_0000713676-26-000020_pnc-20251231.htm</x:v>
      </x:c>
      <x:c r="S3800" s="2" t="str"/>
      <x:c r="T3800" s="2" t="str"/>
    </x:row>
    <x:row r="3801" ht="24" customHeight="1">
      <x:c r="C3801" s="2" t="str">
        <x:v>Historical Inputs!F3801</x:v>
      </x:c>
      <x:c r="D3801" s="2" t="str">
        <x:v>PNC</x:v>
      </x:c>
      <x:c r="E3801" s="2" t="str">
        <x:v>FY2024</x:v>
      </x:c>
      <x:c r="F3801" s="2" t="str">
        <x:v>provision</x:v>
      </x:c>
      <x:c r="G3801" s="2" t="str">
        <x:v>n.a.</x:v>
      </x:c>
      <x:c r="H3801" s="2" t="str">
        <x:v>USDm</x:v>
      </x:c>
      <x:c r="I3801" s="2" t="str">
        <x:v>2024-12-31</x:v>
      </x:c>
      <x:c r="J3801" s="2" t="str"/>
      <x:c r="K3801" s="2" t="str"/>
      <x:c r="L3801" s="2" t="str"/>
      <x:c r="M3801" s="2" t="str"/>
      <x:c r="N3801" s="2" t="str"/>
      <x:c r="O3801" s="2" t="str"/>
      <x:c r="P3801" s="2" t="str">
        <x:v>Not reported / unavailable</x:v>
      </x:c>
      <x:c r="Q3801" s="2" t="str">
        <x:v>Provision for credit losses</x:v>
      </x:c>
      <x:c r="R3801" s="2" t="str"/>
      <x:c r="S3801" s="2" t="str"/>
      <x:c r="T3801" s="2" t="str"/>
    </x:row>
    <x:row r="3802" ht="24" customHeight="1">
      <x:c r="C3802" s="2" t="str">
        <x:v>Historical Inputs!F3802</x:v>
      </x:c>
      <x:c r="D3802" s="2" t="str">
        <x:v>PNC</x:v>
      </x:c>
      <x:c r="E3802" s="2" t="str">
        <x:v>FY2024</x:v>
      </x:c>
      <x:c r="F3802" s="2" t="str">
        <x:v>pretax</x:v>
      </x:c>
      <x:c r="G3802" s="2" t="n">
        <x:v>7242</x:v>
      </x:c>
      <x:c r="H3802" s="2" t="str">
        <x:v>USD</x:v>
      </x:c>
      <x:c r="I3802" s="2" t="str">
        <x:v>2024-12-31</x:v>
      </x:c>
      <x:c r="J3802" s="2" t="str">
        <x:v>2026-02-20</x:v>
      </x:c>
      <x:c r="K3802" s="2" t="str">
        <x:v>0000713676-26-000020</x:v>
      </x:c>
      <x:c r="L3802" s="2" t="str">
        <x:v>data/raw/filings/PNC_0000713676-26-000020_pnc-20251231.htm</x:v>
      </x:c>
      <x:c r="M3802" s="2" t="str">
        <x:v>https://www.sec.gov/Archives/edgar/data/713676/000071367626000020/pnc-20251231.htm</x:v>
      </x:c>
      <x:c r="N3802" s="2" t="str">
        <x:v>f-5251</x:v>
      </x:c>
      <x:c r="O3802" s="2" t="str"/>
      <x:c r="P3802" s="2" t="str">
        <x:v>Exact XBRL anchor</x:v>
      </x:c>
      <x:c r="Q3802" s="2" t="str">
        <x:v>Income (Loss) from Continuing Operations before Income Taxes, Noncontrolling Interest</x:v>
      </x:c>
      <x:c r="R3802" s="2" t="str">
        <x:v>highlighted/PNC_0000713676-26-000020_pnc-20251231.htm</x:v>
      </x:c>
      <x:c r="S3802" s="2" t="str">
        <x:v>highlighted/PNC_FY2024_PNC_2024_Annual_Report.pdf</x:v>
      </x:c>
      <x:c r="T3802" s="2" t="str">
        <x:v>12,58,111</x:v>
      </x:c>
    </x:row>
    <x:row r="3803" ht="24" customHeight="1">
      <x:c r="C3803" s="2" t="str">
        <x:v>Historical Inputs!F3803</x:v>
      </x:c>
      <x:c r="D3803" s="2" t="str">
        <x:v>PNC</x:v>
      </x:c>
      <x:c r="E3803" s="2" t="str">
        <x:v>FY2024</x:v>
      </x:c>
      <x:c r="F3803" s="2" t="str">
        <x:v>tax</x:v>
      </x:c>
      <x:c r="G3803" s="2" t="n">
        <x:v>1289</x:v>
      </x:c>
      <x:c r="H3803" s="2" t="str">
        <x:v>USD</x:v>
      </x:c>
      <x:c r="I3803" s="2" t="str">
        <x:v>2024-12-31</x:v>
      </x:c>
      <x:c r="J3803" s="2" t="str">
        <x:v>2026-02-20</x:v>
      </x:c>
      <x:c r="K3803" s="2" t="str">
        <x:v>0000713676-26-000020</x:v>
      </x:c>
      <x:c r="L3803" s="2" t="str">
        <x:v>data/raw/filings/PNC_0000713676-26-000020_pnc-20251231.htm</x:v>
      </x:c>
      <x:c r="M3803" s="2" t="str">
        <x:v>https://www.sec.gov/Archives/edgar/data/713676/000071367626000020/pnc-20251231.htm</x:v>
      </x:c>
      <x:c r="N3803" s="2" t="str">
        <x:v>f-5385</x:v>
      </x:c>
      <x:c r="O3803" s="2" t="str"/>
      <x:c r="P3803" s="2" t="str">
        <x:v>Exact XBRL anchor</x:v>
      </x:c>
      <x:c r="Q3803" s="2" t="str">
        <x:v>Income Tax Expense (Benefit)</x:v>
      </x:c>
      <x:c r="R3803" s="2" t="str">
        <x:v>highlighted/PNC_0000713676-26-000020_pnc-20251231.htm</x:v>
      </x:c>
      <x:c r="S3803" s="2" t="str">
        <x:v>highlighted/PNC_FY2024_PNC_2024_Annual_Report.pdf</x:v>
      </x:c>
      <x:c r="T3803" s="2" t="str">
        <x:v>2,58,111</x:v>
      </x:c>
    </x:row>
    <x:row r="3804" ht="24" customHeight="1">
      <x:c r="C3804" s="2" t="str">
        <x:v>Historical Inputs!F3804</x:v>
      </x:c>
      <x:c r="D3804" s="2" t="str">
        <x:v>PNC</x:v>
      </x:c>
      <x:c r="E3804" s="2" t="str">
        <x:v>FY2024</x:v>
      </x:c>
      <x:c r="F3804" s="2" t="str">
        <x:v>net_income</x:v>
      </x:c>
      <x:c r="G3804" s="2" t="str">
        <x:v>n.a.</x:v>
      </x:c>
      <x:c r="H3804" s="2" t="str">
        <x:v>USDm</x:v>
      </x:c>
      <x:c r="I3804" s="2" t="str">
        <x:v>2024-12-31</x:v>
      </x:c>
      <x:c r="J3804" s="2" t="str"/>
      <x:c r="K3804" s="2" t="str"/>
      <x:c r="L3804" s="2" t="str"/>
      <x:c r="M3804" s="2" t="str"/>
      <x:c r="N3804" s="2" t="str"/>
      <x:c r="O3804" s="2" t="str"/>
      <x:c r="P3804" s="2" t="str">
        <x:v>Not reported / unavailable</x:v>
      </x:c>
      <x:c r="Q3804" s="2" t="str">
        <x:v>Net income attributable to parent</x:v>
      </x:c>
      <x:c r="R3804" s="2" t="str"/>
      <x:c r="S3804" s="2" t="str"/>
      <x:c r="T3804" s="2" t="str"/>
    </x:row>
    <x:row r="3805" ht="24" customHeight="1">
      <x:c r="C3805" s="2" t="str">
        <x:v>Historical Inputs!F3805</x:v>
      </x:c>
      <x:c r="D3805" s="2" t="str">
        <x:v>PNC</x:v>
      </x:c>
      <x:c r="E3805" s="2" t="str">
        <x:v>FY2024</x:v>
      </x:c>
      <x:c r="F3805" s="2" t="str">
        <x:v>common_income</x:v>
      </x:c>
      <x:c r="G3805" s="2" t="n">
        <x:v>5496</x:v>
      </x:c>
      <x:c r="H3805" s="2" t="str">
        <x:v>USD</x:v>
      </x:c>
      <x:c r="I3805" s="2" t="str">
        <x:v>2024-12-31</x:v>
      </x:c>
      <x:c r="J3805" s="2" t="str">
        <x:v>2026-02-20</x:v>
      </x:c>
      <x:c r="K3805" s="2" t="str">
        <x:v>0000713676-26-000020</x:v>
      </x:c>
      <x:c r="L3805" s="2" t="str">
        <x:v>data/raw/filings/PNC_0000713676-26-000020_pnc-20251231.htm</x:v>
      </x:c>
      <x:c r="M3805" s="2" t="str">
        <x:v>https://www.sec.gov/Archives/edgar/data/713676/000071367626000020/pnc-20251231.htm</x:v>
      </x:c>
      <x:c r="N3805" s="2" t="str">
        <x:v>f-3471</x:v>
      </x:c>
      <x:c r="O3805" s="2" t="str"/>
      <x:c r="P3805" s="2" t="str">
        <x:v>Exact XBRL anchor</x:v>
      </x:c>
      <x:c r="Q3805" s="2" t="str">
        <x:v>Net Income (Loss) Available to Common Stockholders, Basic</x:v>
      </x:c>
      <x:c r="R3805" s="2" t="str">
        <x:v>highlighted/PNC_0000713676-26-000020_pnc-20251231.htm</x:v>
      </x:c>
      <x:c r="S3805" s="2" t="str">
        <x:v>highlighted/PNC_FY2024_PNC_2024_Annual_Report.pdf</x:v>
      </x:c>
      <x:c r="T3805" s="2" t="str">
        <x:v>166</x:v>
      </x:c>
    </x:row>
    <x:row r="3806" ht="24" customHeight="1">
      <x:c r="C3806" s="2" t="str">
        <x:v>Historical Inputs!F3806</x:v>
      </x:c>
      <x:c r="D3806" s="2" t="str">
        <x:v>PNC</x:v>
      </x:c>
      <x:c r="E3806" s="2" t="str">
        <x:v>FY2024</x:v>
      </x:c>
      <x:c r="F3806" s="2" t="str">
        <x:v>preferred_div</x:v>
      </x:c>
      <x:c r="G3806" s="2" t="str">
        <x:v>n.a.</x:v>
      </x:c>
      <x:c r="H3806" s="2" t="str">
        <x:v>USDm</x:v>
      </x:c>
      <x:c r="I3806" s="2" t="str">
        <x:v>2024-12-31</x:v>
      </x:c>
      <x:c r="J3806" s="2" t="str"/>
      <x:c r="K3806" s="2" t="str"/>
      <x:c r="L3806" s="2" t="str"/>
      <x:c r="M3806" s="2" t="str"/>
      <x:c r="N3806" s="2" t="str"/>
      <x:c r="O3806" s="2" t="str"/>
      <x:c r="P3806" s="2" t="str">
        <x:v>Not reported / unavailable</x:v>
      </x:c>
      <x:c r="Q3806" s="2" t="str">
        <x:v>Preferred dividends and other common-income adjustments</x:v>
      </x:c>
      <x:c r="R3806" s="2" t="str"/>
      <x:c r="S3806" s="2" t="str"/>
      <x:c r="T3806" s="2" t="str"/>
    </x:row>
    <x:row r="3807" ht="24" customHeight="1">
      <x:c r="C3807" s="2" t="str">
        <x:v>Historical Inputs!F3807</x:v>
      </x:c>
      <x:c r="D3807" s="2" t="str">
        <x:v>PNC</x:v>
      </x:c>
      <x:c r="E3807" s="2" t="str">
        <x:v>FY2024</x:v>
      </x:c>
      <x:c r="F3807" s="2" t="str">
        <x:v>eps</x:v>
      </x:c>
      <x:c r="G3807" s="2" t="n">
        <x:v>13.74</x:v>
      </x:c>
      <x:c r="H3807" s="2" t="str">
        <x:v>USD/shares</x:v>
      </x:c>
      <x:c r="I3807" s="2" t="str">
        <x:v>2024-12-31</x:v>
      </x:c>
      <x:c r="J3807" s="2" t="str">
        <x:v>2026-02-20</x:v>
      </x:c>
      <x:c r="K3807" s="2" t="str">
        <x:v>0000713676-26-000020</x:v>
      </x:c>
      <x:c r="L3807" s="2" t="str">
        <x:v>data/raw/filings/PNC_0000713676-26-000020_pnc-20251231.htm</x:v>
      </x:c>
      <x:c r="M3807" s="2" t="str">
        <x:v>https://www.sec.gov/Archives/edgar/data/713676/000071367626000020/pnc-20251231.htm</x:v>
      </x:c>
      <x:c r="N3807" s="2" t="str">
        <x:v>f-3492</x:v>
      </x:c>
      <x:c r="O3807" s="2" t="str"/>
      <x:c r="P3807" s="2" t="str">
        <x:v>Exact XBRL anchor</x:v>
      </x:c>
      <x:c r="Q3807" s="2" t="str">
        <x:v>Earnings Per Share, Diluted</x:v>
      </x:c>
      <x:c r="R3807" s="2" t="str">
        <x:v>highlighted/PNC_0000713676-26-000020_pnc-20251231.htm</x:v>
      </x:c>
      <x:c r="S3807" s="2" t="str"/>
      <x:c r="T3807" s="2" t="str"/>
    </x:row>
    <x:row r="3808" ht="24" customHeight="1">
      <x:c r="C3808" s="2" t="str">
        <x:v>Historical Inputs!F3808</x:v>
      </x:c>
      <x:c r="D3808" s="2" t="str">
        <x:v>PNC</x:v>
      </x:c>
      <x:c r="E3808" s="2" t="str">
        <x:v>FY2024</x:v>
      </x:c>
      <x:c r="F3808" s="2" t="str">
        <x:v>shares_diluted</x:v>
      </x:c>
      <x:c r="G3808" s="2" t="n">
        <x:v>400</x:v>
      </x:c>
      <x:c r="H3808" s="2" t="str">
        <x:v>shares</x:v>
      </x:c>
      <x:c r="I3808" s="2" t="str">
        <x:v>2024-12-31</x:v>
      </x:c>
      <x:c r="J3808" s="2" t="str">
        <x:v>2026-02-20</x:v>
      </x:c>
      <x:c r="K3808" s="2" t="str">
        <x:v>0000713676-26-000020</x:v>
      </x:c>
      <x:c r="L3808" s="2" t="str">
        <x:v>data/raw/filings/PNC_0000713676-26-000020_pnc-20251231.htm</x:v>
      </x:c>
      <x:c r="M3808" s="2" t="str">
        <x:v>https://www.sec.gov/Archives/edgar/data/713676/000071367626000020/pnc-20251231.htm</x:v>
      </x:c>
      <x:c r="N3808" s="2" t="str">
        <x:v>f-3489</x:v>
      </x:c>
      <x:c r="O3808" s="2" t="str"/>
      <x:c r="P3808" s="2" t="str">
        <x:v>Exact XBRL anchor</x:v>
      </x:c>
      <x:c r="Q3808" s="2" t="str">
        <x:v>Weighted Average Number of Shares Outstanding, Diluted</x:v>
      </x:c>
      <x:c r="R3808" s="2" t="str">
        <x:v>highlighted/PNC_0000713676-26-000020_pnc-20251231.htm</x:v>
      </x:c>
      <x:c r="S3808" s="2" t="str"/>
      <x:c r="T3808" s="2" t="str"/>
    </x:row>
    <x:row r="3809" ht="24" customHeight="1">
      <x:c r="C3809" s="2" t="str">
        <x:v>Historical Inputs!F3809</x:v>
      </x:c>
      <x:c r="D3809" s="2" t="str">
        <x:v>PNC</x:v>
      </x:c>
      <x:c r="E3809" s="2" t="str">
        <x:v>FY2024</x:v>
      </x:c>
      <x:c r="F3809" s="2" t="str">
        <x:v>dps</x:v>
      </x:c>
      <x:c r="G3809" s="2" t="n">
        <x:v>6.3</x:v>
      </x:c>
      <x:c r="H3809" s="2" t="str">
        <x:v>USD/shares</x:v>
      </x:c>
      <x:c r="I3809" s="2" t="str">
        <x:v>2024-12-31</x:v>
      </x:c>
      <x:c r="J3809" s="2" t="str">
        <x:v>2026-02-20</x:v>
      </x:c>
      <x:c r="K3809" s="2" t="str">
        <x:v>0000713676-26-000020</x:v>
      </x:c>
      <x:c r="L3809" s="2" t="str">
        <x:v>data/raw/filings/PNC_0000713676-26-000020_pnc-20251231.htm</x:v>
      </x:c>
      <x:c r="M3809" s="2" t="str">
        <x:v>https://www.sec.gov/Archives/edgar/data/713676/000071367626000020/pnc-20251231.htm</x:v>
      </x:c>
      <x:c r="N3809" s="2" t="str">
        <x:v>f-3283</x:v>
      </x:c>
      <x:c r="O3809" s="2" t="str"/>
      <x:c r="P3809" s="2" t="str">
        <x:v>Exact XBRL anchor</x:v>
      </x:c>
      <x:c r="Q3809" s="2" t="str">
        <x:v>Common Stock, Dividends, Per Share, Declared</x:v>
      </x:c>
      <x:c r="R3809" s="2" t="str">
        <x:v>highlighted/PNC_0000713676-26-000020_pnc-20251231.htm</x:v>
      </x:c>
      <x:c r="S3809" s="2" t="str">
        <x:v>highlighted/PNC_FY2024_PNC_2024_Annual_Report.pdf</x:v>
      </x:c>
      <x:c r="T3809" s="2" t="str">
        <x:v>2</x:v>
      </x:c>
    </x:row>
    <x:row r="3810" ht="24" customHeight="1">
      <x:c r="C3810" s="2" t="str">
        <x:v>Historical Inputs!F3810</x:v>
      </x:c>
      <x:c r="D3810" s="2" t="str">
        <x:v>PNC</x:v>
      </x:c>
      <x:c r="E3810" s="2" t="str">
        <x:v>FY2024</x:v>
      </x:c>
      <x:c r="F3810" s="2" t="str">
        <x:v>dividends</x:v>
      </x:c>
      <x:c r="G3810" s="2" t="n">
        <x:v>2537</x:v>
      </x:c>
      <x:c r="H3810" s="2" t="str">
        <x:v>USD</x:v>
      </x:c>
      <x:c r="I3810" s="2" t="str">
        <x:v>2024-12-31</x:v>
      </x:c>
      <x:c r="J3810" s="2" t="str">
        <x:v>2026-02-20</x:v>
      </x:c>
      <x:c r="K3810" s="2" t="str">
        <x:v>0000713676-26-000020</x:v>
      </x:c>
      <x:c r="L3810" s="2" t="str">
        <x:v>data/raw/filings/PNC_0000713676-26-000020_pnc-20251231.htm</x:v>
      </x:c>
      <x:c r="M3810" s="2" t="str">
        <x:v>https://www.sec.gov/Archives/edgar/data/713676/000071367626000020/pnc-20251231.htm</x:v>
      </x:c>
      <x:c r="N3810" s="2" t="str">
        <x:v>f-542</x:v>
      </x:c>
      <x:c r="O3810" s="2" t="str"/>
      <x:c r="P3810" s="2" t="str">
        <x:v>Exact XBRL anchor</x:v>
      </x:c>
      <x:c r="Q3810" s="2" t="str">
        <x:v>Payments of Ordinary Dividends, Common Stock</x:v>
      </x:c>
      <x:c r="R3810" s="2" t="str">
        <x:v>highlighted/PNC_0000713676-26-000020_pnc-20251231.htm</x:v>
      </x:c>
      <x:c r="S3810" s="2" t="str">
        <x:v>highlighted/PNC_FY2024_PNC_2024_Annual_Report.pdf</x:v>
      </x:c>
      <x:c r="T3810" s="2" t="str">
        <x:v>114,116</x:v>
      </x:c>
    </x:row>
    <x:row r="3811" ht="24" customHeight="1">
      <x:c r="C3811" s="2" t="str">
        <x:v>Historical Inputs!F3811</x:v>
      </x:c>
      <x:c r="D3811" s="2" t="str">
        <x:v>PNC</x:v>
      </x:c>
      <x:c r="E3811" s="2" t="str">
        <x:v>FY2024</x:v>
      </x:c>
      <x:c r="F3811" s="2" t="str">
        <x:v>buybacks</x:v>
      </x:c>
      <x:c r="G3811" s="2" t="n">
        <x:v>687</x:v>
      </x:c>
      <x:c r="H3811" s="2" t="str">
        <x:v>USD</x:v>
      </x:c>
      <x:c r="I3811" s="2" t="str">
        <x:v>2024-12-31</x:v>
      </x:c>
      <x:c r="J3811" s="2" t="str">
        <x:v>2026-02-20</x:v>
      </x:c>
      <x:c r="K3811" s="2" t="str">
        <x:v>0000713676-26-000020</x:v>
      </x:c>
      <x:c r="L3811" s="2" t="str">
        <x:v>data/raw/filings/PNC_0000713676-26-000020_pnc-20251231.htm</x:v>
      </x:c>
      <x:c r="M3811" s="2" t="str">
        <x:v>https://www.sec.gov/Archives/edgar/data/713676/000071367626000020/pnc-20251231.htm</x:v>
      </x:c>
      <x:c r="N3811" s="2" t="str">
        <x:v>f-536</x:v>
      </x:c>
      <x:c r="O3811" s="2" t="str"/>
      <x:c r="P3811" s="2" t="str">
        <x:v>Exact XBRL anchor</x:v>
      </x:c>
      <x:c r="Q3811" s="2" t="str">
        <x:v>Payments for Repurchase of Common Stock</x:v>
      </x:c>
      <x:c r="R3811" s="2" t="str">
        <x:v>highlighted/PNC_0000713676-26-000020_pnc-20251231.htm</x:v>
      </x:c>
      <x:c r="S3811" s="2" t="str"/>
      <x:c r="T3811" s="2" t="str"/>
    </x:row>
    <x:row r="3812" ht="24" customHeight="1">
      <x:c r="C3812" s="2" t="str">
        <x:v>Historical Inputs!F3812</x:v>
      </x:c>
      <x:c r="D3812" s="2" t="str">
        <x:v>PNC</x:v>
      </x:c>
      <x:c r="E3812" s="2" t="str">
        <x:v>FY2024</x:v>
      </x:c>
      <x:c r="F3812" s="2" t="str">
        <x:v>chargeoffs</x:v>
      </x:c>
      <x:c r="G3812" s="2" t="str">
        <x:v>n.a.</x:v>
      </x:c>
      <x:c r="H3812" s="2" t="str">
        <x:v>USDm</x:v>
      </x:c>
      <x:c r="I3812" s="2" t="str">
        <x:v>2024-12-31</x:v>
      </x:c>
      <x:c r="J3812" s="2" t="str"/>
      <x:c r="K3812" s="2" t="str"/>
      <x:c r="L3812" s="2" t="str"/>
      <x:c r="M3812" s="2" t="str"/>
      <x:c r="N3812" s="2" t="str"/>
      <x:c r="O3812" s="2" t="str"/>
      <x:c r="P3812" s="2" t="str">
        <x:v>Not reported / unavailable</x:v>
      </x:c>
      <x:c r="Q3812" s="2" t="str">
        <x:v>Gross loan charge-offs</x:v>
      </x:c>
      <x:c r="R3812" s="2" t="str"/>
      <x:c r="S3812" s="2" t="str"/>
      <x:c r="T3812" s="2" t="str"/>
    </x:row>
    <x:row r="3813" ht="24" customHeight="1">
      <x:c r="C3813" s="2" t="str">
        <x:v>Historical Inputs!F3813</x:v>
      </x:c>
      <x:c r="D3813" s="2" t="str">
        <x:v>PNC</x:v>
      </x:c>
      <x:c r="E3813" s="2" t="str">
        <x:v>FY2024</x:v>
      </x:c>
      <x:c r="F3813" s="2" t="str">
        <x:v>recoveries</x:v>
      </x:c>
      <x:c r="G3813" s="2" t="str">
        <x:v>n.a.</x:v>
      </x:c>
      <x:c r="H3813" s="2" t="str">
        <x:v>USDm</x:v>
      </x:c>
      <x:c r="I3813" s="2" t="str">
        <x:v>2024-12-31</x:v>
      </x:c>
      <x:c r="J3813" s="2" t="str"/>
      <x:c r="K3813" s="2" t="str"/>
      <x:c r="L3813" s="2" t="str"/>
      <x:c r="M3813" s="2" t="str"/>
      <x:c r="N3813" s="2" t="str"/>
      <x:c r="O3813" s="2" t="str"/>
      <x:c r="P3813" s="2" t="str">
        <x:v>Not reported / unavailable</x:v>
      </x:c>
      <x:c r="Q3813" s="2" t="str">
        <x:v>Loan recoveries</x:v>
      </x:c>
      <x:c r="R3813" s="2" t="str"/>
      <x:c r="S3813" s="2" t="str"/>
      <x:c r="T3813" s="2" t="str"/>
    </x:row>
    <x:row r="3814" ht="24" customHeight="1">
      <x:c r="C3814" s="2" t="str">
        <x:v>Historical Inputs!F3814</x:v>
      </x:c>
      <x:c r="D3814" s="2" t="str">
        <x:v>PNC</x:v>
      </x:c>
      <x:c r="E3814" s="2" t="str">
        <x:v>FY2024</x:v>
      </x:c>
      <x:c r="F3814" s="2" t="str">
        <x:v>rwa</x:v>
      </x:c>
      <x:c r="G3814" s="2" t="str">
        <x:v>n.a.</x:v>
      </x:c>
      <x:c r="H3814" s="2" t="str">
        <x:v>USDm</x:v>
      </x:c>
      <x:c r="I3814" s="2" t="str">
        <x:v>2024-12-31</x:v>
      </x:c>
      <x:c r="J3814" s="2" t="str"/>
      <x:c r="K3814" s="2" t="str"/>
      <x:c r="L3814" s="2" t="str"/>
      <x:c r="M3814" s="2" t="str"/>
      <x:c r="N3814" s="2" t="str"/>
      <x:c r="O3814" s="2" t="str"/>
      <x:c r="P3814" s="2" t="str">
        <x:v>Not reported / unavailable</x:v>
      </x:c>
      <x:c r="Q3814" s="2" t="str">
        <x:v>Risk-weighted assets</x:v>
      </x:c>
      <x:c r="R3814" s="2" t="str"/>
      <x:c r="S3814" s="2" t="str"/>
      <x:c r="T3814" s="2" t="str"/>
    </x:row>
    <x:row r="3815" ht="24" customHeight="1">
      <x:c r="C3815" s="2" t="str">
        <x:v>Historical Inputs!F3815</x:v>
      </x:c>
      <x:c r="D3815" s="2" t="str">
        <x:v>PNC</x:v>
      </x:c>
      <x:c r="E3815" s="2" t="str">
        <x:v>FY2024</x:v>
      </x:c>
      <x:c r="F3815" s="2" t="str">
        <x:v>cet1_reported</x:v>
      </x:c>
      <x:c r="G3815" s="2" t="str">
        <x:v>n.a.</x:v>
      </x:c>
      <x:c r="H3815" s="2" t="str">
        <x:v>%</x:v>
      </x:c>
      <x:c r="I3815" s="2" t="str">
        <x:v>2024-12-31</x:v>
      </x:c>
      <x:c r="J3815" s="2" t="str"/>
      <x:c r="K3815" s="2" t="str"/>
      <x:c r="L3815" s="2" t="str"/>
      <x:c r="M3815" s="2" t="str"/>
      <x:c r="N3815" s="2" t="str"/>
      <x:c r="O3815" s="2" t="str"/>
      <x:c r="P3815" s="2" t="str">
        <x:v>Not reported / unavailable</x:v>
      </x:c>
      <x:c r="Q3815" s="2" t="str">
        <x:v>Actual standardized CET1 ratio</x:v>
      </x:c>
      <x:c r="R3815" s="2" t="str"/>
      <x:c r="S3815" s="2" t="str"/>
      <x:c r="T3815" s="2" t="str"/>
    </x:row>
    <x:row r="3816" ht="24" customHeight="1">
      <x:c r="C3816" s="2" t="str">
        <x:v>Historical Inputs!F3816</x:v>
      </x:c>
      <x:c r="D3816" s="2" t="str">
        <x:v>PNC</x:v>
      </x:c>
      <x:c r="E3816" s="2" t="str">
        <x:v>FY2024</x:v>
      </x:c>
      <x:c r="F3816" s="2" t="str">
        <x:v>nim_reported</x:v>
      </x:c>
      <x:c r="G3816" s="2" t="str">
        <x:v>n.a.</x:v>
      </x:c>
      <x:c r="H3816" s="2" t="str">
        <x:v>%</x:v>
      </x:c>
      <x:c r="I3816" s="2" t="str">
        <x:v>2024-12-31</x:v>
      </x:c>
      <x:c r="J3816" s="2" t="str"/>
      <x:c r="K3816" s="2" t="str"/>
      <x:c r="L3816" s="2" t="str"/>
      <x:c r="M3816" s="2" t="str"/>
      <x:c r="N3816" s="2" t="str"/>
      <x:c r="O3816" s="2" t="str"/>
      <x:c r="P3816" s="2" t="str">
        <x:v>Not reported / unavailable</x:v>
      </x:c>
      <x:c r="Q3816" s="2" t="str">
        <x:v>Issuer reported net interest margin</x:v>
      </x:c>
      <x:c r="R3816" s="2" t="str"/>
      <x:c r="S3816" s="2" t="str"/>
      <x:c r="T3816" s="2" t="str"/>
    </x:row>
    <x:row r="3817" ht="24" customHeight="1">
      <x:c r="C3817" s="2" t="str">
        <x:v>Historical Inputs!F3817</x:v>
      </x:c>
      <x:c r="D3817" s="2" t="str">
        <x:v>PNC</x:v>
      </x:c>
      <x:c r="E3817" s="2" t="str">
        <x:v>FY2024</x:v>
      </x:c>
      <x:c r="F3817" s="2" t="str">
        <x:v>bvps_reported</x:v>
      </x:c>
      <x:c r="G3817" s="2" t="n">
        <x:v>122.94</x:v>
      </x:c>
      <x:c r="H3817" s="2" t="str">
        <x:v>USD/shares</x:v>
      </x:c>
      <x:c r="I3817" s="2" t="str">
        <x:v>2024-12-31</x:v>
      </x:c>
      <x:c r="J3817" s="2" t="str">
        <x:v>2025-02-21</x:v>
      </x:c>
      <x:c r="K3817" s="2" t="str">
        <x:v>0000713676-25-000027</x:v>
      </x:c>
      <x:c r="L3817" s="2" t="str">
        <x:v>data/raw/filings/PNC_0000713676-25-000027_pnc-20241231.htm</x:v>
      </x:c>
      <x:c r="M3817" s="2" t="str">
        <x:v>https://www.sec.gov/Archives/edgar/data/713676/000071367625000027/pnc-20241231.htm</x:v>
      </x:c>
      <x:c r="N3817" s="2" t="str"/>
      <x:c r="O3817" s="2" t="str"/>
      <x:c r="P3817" s="2" t="str">
        <x:v>Structured source retained; exact visible anchor requires review</x:v>
      </x:c>
      <x:c r="Q3817" s="2" t="str">
        <x:v>Reported common book value per share</x:v>
      </x:c>
      <x:c r="R3817" s="2" t="str"/>
      <x:c r="S3817" s="2" t="str">
        <x:v>highlighted/PNC_FY2024_PNC_2024_Annual_Report.pdf</x:v>
      </x:c>
      <x:c r="T3817" s="2" t="str">
        <x:v>2,58,103</x:v>
      </x:c>
    </x:row>
    <x:row r="3818" ht="24" customHeight="1">
      <x:c r="C3818" s="2" t="str">
        <x:v>Historical Inputs!F3818</x:v>
      </x:c>
      <x:c r="D3818" s="2" t="str">
        <x:v>PNC</x:v>
      </x:c>
      <x:c r="E3818" s="2" t="str">
        <x:v>FY2024</x:v>
      </x:c>
      <x:c r="F3818" s="2" t="str">
        <x:v>tbvps_reported</x:v>
      </x:c>
      <x:c r="G3818" s="2" t="n">
        <x:v>95.33</x:v>
      </x:c>
      <x:c r="H3818" s="2" t="str">
        <x:v>USD/shares</x:v>
      </x:c>
      <x:c r="I3818" s="2" t="str">
        <x:v>2024-12-31</x:v>
      </x:c>
      <x:c r="J3818" s="2" t="str">
        <x:v>2025-02-21</x:v>
      </x:c>
      <x:c r="K3818" s="2" t="str">
        <x:v>0000713676-25-000027</x:v>
      </x:c>
      <x:c r="L3818" s="2" t="str">
        <x:v>data/raw/filings/PNC_0000713676-25-000027_pnc-20241231.htm</x:v>
      </x:c>
      <x:c r="M3818" s="2" t="str">
        <x:v>https://www.sec.gov/Archives/edgar/data/713676/000071367625000027/pnc-20241231.htm</x:v>
      </x:c>
      <x:c r="N3818" s="2" t="str"/>
      <x:c r="O3818" s="2" t="str"/>
      <x:c r="P3818" s="2" t="str">
        <x:v>Exact selected original table text</x:v>
      </x:c>
      <x:c r="Q3818" s="2" t="str">
        <x:v>Reported tangible book value per share</x:v>
      </x:c>
      <x:c r="R3818" s="2" t="str">
        <x:v>highlighted/PNC_0000713676-25-000027_pnc-20241231.htm</x:v>
      </x:c>
      <x:c r="S3818" s="2" t="str">
        <x:v>highlighted/PNC_FY2024_PNC_2024_Annual_Report.pdf</x:v>
      </x:c>
      <x:c r="T3818" s="2" t="str">
        <x:v>2,58,103</x:v>
      </x:c>
    </x:row>
    <x:row r="3819" ht="24" customHeight="1">
      <x:c r="C3819" s="2" t="str">
        <x:v>Historical Inputs!F3819</x:v>
      </x:c>
      <x:c r="D3819" s="2" t="str">
        <x:v>PNC</x:v>
      </x:c>
      <x:c r="E3819" s="2" t="str">
        <x:v>FY2024</x:v>
      </x:c>
      <x:c r="F3819" s="2" t="str">
        <x:v>tce_reported</x:v>
      </x:c>
      <x:c r="G3819" s="2" t="str">
        <x:v>n.a.</x:v>
      </x:c>
      <x:c r="H3819" s="2" t="str">
        <x:v>USDm</x:v>
      </x:c>
      <x:c r="I3819" s="2" t="str">
        <x:v>2024-12-31</x:v>
      </x:c>
      <x:c r="J3819" s="2" t="str"/>
      <x:c r="K3819" s="2" t="str"/>
      <x:c r="L3819" s="2" t="str"/>
      <x:c r="M3819" s="2" t="str"/>
      <x:c r="N3819" s="2" t="str"/>
      <x:c r="O3819" s="2" t="str"/>
      <x:c r="P3819" s="2" t="str">
        <x:v>Not reported / unavailable</x:v>
      </x:c>
      <x:c r="Q3819" s="2" t="str">
        <x:v>Reported tangible common equity</x:v>
      </x:c>
      <x:c r="R3819" s="2" t="str"/>
      <x:c r="S3819" s="2" t="str"/>
      <x:c r="T3819" s="2" t="str"/>
    </x:row>
    <x:row r="3820" ht="24" customHeight="1">
      <x:c r="C3820" s="2" t="str">
        <x:v>Historical Inputs!F3820</x:v>
      </x:c>
      <x:c r="D3820" s="2" t="str">
        <x:v>PNC</x:v>
      </x:c>
      <x:c r="E3820" s="2" t="str">
        <x:v>FY2025</x:v>
      </x:c>
      <x:c r="F3820" s="2" t="str">
        <x:v>assets</x:v>
      </x:c>
      <x:c r="G3820" s="2" t="n">
        <x:v>573572</x:v>
      </x:c>
      <x:c r="H3820" s="2" t="str">
        <x:v>USD</x:v>
      </x:c>
      <x:c r="I3820" s="2" t="str">
        <x:v>2025-12-31</x:v>
      </x:c>
      <x:c r="J3820" s="2" t="str">
        <x:v>2026-08-05</x:v>
      </x:c>
      <x:c r="K3820" s="2" t="str">
        <x:v>0001628280-26-053170</x:v>
      </x:c>
      <x:c r="L3820" s="2" t="str">
        <x:v>data/raw/filings/PNC_0001628280-26-053170_pnc-20260630.htm</x:v>
      </x:c>
      <x:c r="M3820" s="2" t="str">
        <x:v>https://www.sec.gov/Archives/edgar/data/713676/000162828026053170/pnc-20260630.htm</x:v>
      </x:c>
      <x:c r="N3820" s="2" t="str">
        <x:v>f-252</x:v>
      </x:c>
      <x:c r="O3820" s="2" t="str"/>
      <x:c r="P3820" s="2" t="str">
        <x:v>Exact XBRL anchor</x:v>
      </x:c>
      <x:c r="Q3820" s="2" t="str">
        <x:v>Assets</x:v>
      </x:c>
      <x:c r="R3820" s="2" t="str">
        <x:v>highlighted/PNC_0001628280-26-053170_pnc-20260630.htm</x:v>
      </x:c>
      <x:c r="S3820" s="2" t="str">
        <x:v>highlighted/PNC_FY2025_PNC_2025_Annual_Report_ADA.pdf</x:v>
      </x:c>
      <x:c r="T3820" s="2" t="str">
        <x:v>56,102</x:v>
      </x:c>
    </x:row>
    <x:row r="3821" ht="24" customHeight="1">
      <x:c r="C3821" s="2" t="str">
        <x:v>Historical Inputs!F3821</x:v>
      </x:c>
      <x:c r="D3821" s="2" t="str">
        <x:v>PNC</x:v>
      </x:c>
      <x:c r="E3821" s="2" t="str">
        <x:v>FY2025</x:v>
      </x:c>
      <x:c r="F3821" s="2" t="str">
        <x:v>liabilities</x:v>
      </x:c>
      <x:c r="G3821" s="2" t="n">
        <x:v>512936</x:v>
      </x:c>
      <x:c r="H3821" s="2" t="str">
        <x:v>USD</x:v>
      </x:c>
      <x:c r="I3821" s="2" t="str">
        <x:v>2025-12-31</x:v>
      </x:c>
      <x:c r="J3821" s="2" t="str">
        <x:v>2026-08-05</x:v>
      </x:c>
      <x:c r="K3821" s="2" t="str">
        <x:v>0001628280-26-053170</x:v>
      </x:c>
      <x:c r="L3821" s="2" t="str">
        <x:v>data/raw/filings/PNC_0001628280-26-053170_pnc-20260630.htm</x:v>
      </x:c>
      <x:c r="M3821" s="2" t="str">
        <x:v>https://www.sec.gov/Archives/edgar/data/713676/000162828026053170/pnc-20260630.htm</x:v>
      </x:c>
      <x:c r="N3821" s="2" t="str">
        <x:v>f-274</x:v>
      </x:c>
      <x:c r="O3821" s="2" t="str"/>
      <x:c r="P3821" s="2" t="str">
        <x:v>Exact XBRL anchor</x:v>
      </x:c>
      <x:c r="Q3821" s="2" t="str">
        <x:v>Liabilities</x:v>
      </x:c>
      <x:c r="R3821" s="2" t="str">
        <x:v>highlighted/PNC_0001628280-26-053170_pnc-20260630.htm</x:v>
      </x:c>
      <x:c r="S3821" s="2" t="str">
        <x:v>highlighted/PNC_FY2025_PNC_2025_Annual_Report_ADA.pdf</x:v>
      </x:c>
      <x:c r="T3821" s="2" t="str">
        <x:v>102</x:v>
      </x:c>
    </x:row>
    <x:row r="3822" ht="24" customHeight="1">
      <x:c r="C3822" s="2" t="str">
        <x:v>Historical Inputs!F3822</x:v>
      </x:c>
      <x:c r="D3822" s="2" t="str">
        <x:v>PNC</x:v>
      </x:c>
      <x:c r="E3822" s="2" t="str">
        <x:v>FY2025</x:v>
      </x:c>
      <x:c r="F3822" s="2" t="str">
        <x:v>equity</x:v>
      </x:c>
      <x:c r="G3822" s="2" t="n">
        <x:v>60585</x:v>
      </x:c>
      <x:c r="H3822" s="2" t="str">
        <x:v>USD</x:v>
      </x:c>
      <x:c r="I3822" s="2" t="str">
        <x:v>2025-12-31</x:v>
      </x:c>
      <x:c r="J3822" s="2" t="str">
        <x:v>2026-08-05</x:v>
      </x:c>
      <x:c r="K3822" s="2" t="str">
        <x:v>0001628280-26-053170</x:v>
      </x:c>
      <x:c r="L3822" s="2" t="str">
        <x:v>data/raw/filings/PNC_0001628280-26-053170_pnc-20260630.htm</x:v>
      </x:c>
      <x:c r="M3822" s="2" t="str">
        <x:v>https://www.sec.gov/Archives/edgar/data/713676/000162828026053170/pnc-20260630.htm</x:v>
      </x:c>
      <x:c r="N3822" s="2" t="str">
        <x:v>f-296</x:v>
      </x:c>
      <x:c r="O3822" s="2" t="str"/>
      <x:c r="P3822" s="2" t="str">
        <x:v>Exact XBRL anchor</x:v>
      </x:c>
      <x:c r="Q3822" s="2" t="str">
        <x:v>Stockholders' Equity Attributable to Parent</x:v>
      </x:c>
      <x:c r="R3822" s="2" t="str">
        <x:v>highlighted/PNC_0001628280-26-053170_pnc-20260630.htm</x:v>
      </x:c>
      <x:c r="S3822" s="2" t="str"/>
      <x:c r="T3822" s="2" t="str"/>
    </x:row>
    <x:row r="3823" ht="24" customHeight="1">
      <x:c r="C3823" s="2" t="str">
        <x:v>Historical Inputs!F3823</x:v>
      </x:c>
      <x:c r="D3823" s="2" t="str">
        <x:v>PNC</x:v>
      </x:c>
      <x:c r="E3823" s="2" t="str">
        <x:v>FY2025</x:v>
      </x:c>
      <x:c r="F3823" s="2" t="str">
        <x:v>preferred</x:v>
      </x:c>
      <x:c r="G3823" s="2" t="n">
        <x:v>0</x:v>
      </x:c>
      <x:c r="H3823" s="2" t="str">
        <x:v>USD</x:v>
      </x:c>
      <x:c r="I3823" s="2" t="str">
        <x:v>2025-12-31</x:v>
      </x:c>
      <x:c r="J3823" s="2" t="str">
        <x:v>2026-08-05</x:v>
      </x:c>
      <x:c r="K3823" s="2" t="str">
        <x:v>0001628280-26-053170</x:v>
      </x:c>
      <x:c r="L3823" s="2" t="str">
        <x:v>data/raw/filings/PNC_0001628280-26-053170_pnc-20260630.htm</x:v>
      </x:c>
      <x:c r="M3823" s="2" t="str">
        <x:v>https://www.sec.gov/Archives/edgar/data/713676/000162828026053170/pnc-20260630.htm</x:v>
      </x:c>
      <x:c r="N3823" s="2" t="str">
        <x:v>f-276</x:v>
      </x:c>
      <x:c r="O3823" s="2" t="str"/>
      <x:c r="P3823" s="2" t="str">
        <x:v>Exact XBRL anchor</x:v>
      </x:c>
      <x:c r="Q3823" s="2" t="str">
        <x:v>Preferred Stock, Value, Issued</x:v>
      </x:c>
      <x:c r="R3823" s="2" t="str">
        <x:v>highlighted/PNC_0001628280-26-053170_pnc-20260630.htm</x:v>
      </x:c>
      <x:c r="S3823" s="2" t="str"/>
      <x:c r="T3823" s="2" t="str"/>
    </x:row>
    <x:row r="3824" ht="24" customHeight="1">
      <x:c r="C3824" s="2" t="str">
        <x:v>Historical Inputs!F3824</x:v>
      </x:c>
      <x:c r="D3824" s="2" t="str">
        <x:v>PNC</x:v>
      </x:c>
      <x:c r="E3824" s="2" t="str">
        <x:v>FY2025</x:v>
      </x:c>
      <x:c r="F3824" s="2" t="str">
        <x:v>common_equity_reported</x:v>
      </x:c>
      <x:c r="G3824" s="2" t="str">
        <x:v>n.a.</x:v>
      </x:c>
      <x:c r="H3824" s="2" t="str">
        <x:v>USDm</x:v>
      </x:c>
      <x:c r="I3824" s="2" t="str">
        <x:v>2025-12-31</x:v>
      </x:c>
      <x:c r="J3824" s="2" t="str"/>
      <x:c r="K3824" s="2" t="str"/>
      <x:c r="L3824" s="2" t="str"/>
      <x:c r="M3824" s="2" t="str"/>
      <x:c r="N3824" s="2" t="str"/>
      <x:c r="O3824" s="2" t="str"/>
      <x:c r="P3824" s="2" t="str">
        <x:v>Not reported / unavailable</x:v>
      </x:c>
      <x:c r="Q3824" s="2" t="str">
        <x:v>Reported common shareholders equity</x:v>
      </x:c>
      <x:c r="R3824" s="2" t="str"/>
      <x:c r="S3824" s="2" t="str"/>
      <x:c r="T3824" s="2" t="str"/>
    </x:row>
    <x:row r="3825" ht="24" customHeight="1">
      <x:c r="C3825" s="2" t="str">
        <x:v>Historical Inputs!F3825</x:v>
      </x:c>
      <x:c r="D3825" s="2" t="str">
        <x:v>PNC</x:v>
      </x:c>
      <x:c r="E3825" s="2" t="str">
        <x:v>FY2025</x:v>
      </x:c>
      <x:c r="F3825" s="2" t="str">
        <x:v>goodwill</x:v>
      </x:c>
      <x:c r="G3825" s="2" t="n">
        <x:v>10959</x:v>
      </x:c>
      <x:c r="H3825" s="2" t="str">
        <x:v>USD</x:v>
      </x:c>
      <x:c r="I3825" s="2" t="str">
        <x:v>2025-12-31</x:v>
      </x:c>
      <x:c r="J3825" s="2" t="str">
        <x:v>2026-08-05</x:v>
      </x:c>
      <x:c r="K3825" s="2" t="str">
        <x:v>0001628280-26-053170</x:v>
      </x:c>
      <x:c r="L3825" s="2" t="str">
        <x:v>data/raw/filings/PNC_0001628280-26-053170_pnc-20260630.htm</x:v>
      </x:c>
      <x:c r="M3825" s="2" t="str">
        <x:v>https://www.sec.gov/Archives/edgar/data/713676/000162828026053170/pnc-20260630.htm</x:v>
      </x:c>
      <x:c r="N3825" s="2" t="str">
        <x:v>f-248</x:v>
      </x:c>
      <x:c r="O3825" s="2" t="str"/>
      <x:c r="P3825" s="2" t="str">
        <x:v>Exact XBRL anchor</x:v>
      </x:c>
      <x:c r="Q3825" s="2" t="str">
        <x:v>Goodwill</x:v>
      </x:c>
      <x:c r="R3825" s="2" t="str">
        <x:v>highlighted/PNC_0001628280-26-053170_pnc-20260630.htm</x:v>
      </x:c>
      <x:c r="S3825" s="2" t="str">
        <x:v>highlighted/PNC_FY2025_PNC_2025_Annual_Report_ADA.pdf</x:v>
      </x:c>
      <x:c r="T3825" s="2" t="str">
        <x:v>56,102</x:v>
      </x:c>
    </x:row>
    <x:row r="3826" ht="24" customHeight="1">
      <x:c r="C3826" s="2" t="str">
        <x:v>Historical Inputs!F3826</x:v>
      </x:c>
      <x:c r="D3826" s="2" t="str">
        <x:v>PNC</x:v>
      </x:c>
      <x:c r="E3826" s="2" t="str">
        <x:v>FY2025</x:v>
      </x:c>
      <x:c r="F3826" s="2" t="str">
        <x:v>intangibles</x:v>
      </x:c>
      <x:c r="G3826" s="2" t="str">
        <x:v>n.a.</x:v>
      </x:c>
      <x:c r="H3826" s="2" t="str">
        <x:v>USDm</x:v>
      </x:c>
      <x:c r="I3826" s="2" t="str">
        <x:v>2025-12-31</x:v>
      </x:c>
      <x:c r="J3826" s="2" t="str"/>
      <x:c r="K3826" s="2" t="str"/>
      <x:c r="L3826" s="2" t="str"/>
      <x:c r="M3826" s="2" t="str"/>
      <x:c r="N3826" s="2" t="str"/>
      <x:c r="O3826" s="2" t="str"/>
      <x:c r="P3826" s="2" t="str">
        <x:v>Not reported / unavailable</x:v>
      </x:c>
      <x:c r="Q3826" s="2" t="str">
        <x:v>Other intangible assets excluding goodwill</x:v>
      </x:c>
      <x:c r="R3826" s="2" t="str"/>
      <x:c r="S3826" s="2" t="str"/>
      <x:c r="T3826" s="2" t="str"/>
    </x:row>
    <x:row r="3827" ht="24" customHeight="1">
      <x:c r="C3827" s="2" t="str">
        <x:v>Historical Inputs!F3827</x:v>
      </x:c>
      <x:c r="D3827" s="2" t="str">
        <x:v>PNC</x:v>
      </x:c>
      <x:c r="E3827" s="2" t="str">
        <x:v>FY2025</x:v>
      </x:c>
      <x:c r="F3827" s="2" t="str">
        <x:v>intangibles_total</x:v>
      </x:c>
      <x:c r="G3827" s="2" t="str">
        <x:v>n.a.</x:v>
      </x:c>
      <x:c r="H3827" s="2" t="str">
        <x:v>USDm</x:v>
      </x:c>
      <x:c r="I3827" s="2" t="str">
        <x:v>2025-12-31</x:v>
      </x:c>
      <x:c r="J3827" s="2" t="str"/>
      <x:c r="K3827" s="2" t="str"/>
      <x:c r="L3827" s="2" t="str"/>
      <x:c r="M3827" s="2" t="str"/>
      <x:c r="N3827" s="2" t="str"/>
      <x:c r="O3827" s="2" t="str"/>
      <x:c r="P3827" s="2" t="str">
        <x:v>Not reported / unavailable</x:v>
      </x:c>
      <x:c r="Q3827" s="2" t="str">
        <x:v>Reported goodwill and intangible assets combined</x:v>
      </x:c>
      <x:c r="R3827" s="2" t="str"/>
      <x:c r="S3827" s="2" t="str"/>
      <x:c r="T3827" s="2" t="str"/>
    </x:row>
    <x:row r="3828" ht="24" customHeight="1">
      <x:c r="C3828" s="2" t="str">
        <x:v>Historical Inputs!F3828</x:v>
      </x:c>
      <x:c r="D3828" s="2" t="str">
        <x:v>PNC</x:v>
      </x:c>
      <x:c r="E3828" s="2" t="str">
        <x:v>FY2025</x:v>
      </x:c>
      <x:c r="F3828" s="2" t="str">
        <x:v>shares_end</x:v>
      </x:c>
      <x:c r="G3828" s="2" t="str">
        <x:v>n.a.</x:v>
      </x:c>
      <x:c r="H3828" s="2" t="str">
        <x:v>million</x:v>
      </x:c>
      <x:c r="I3828" s="2" t="str">
        <x:v>2025-12-31</x:v>
      </x:c>
      <x:c r="J3828" s="2" t="str"/>
      <x:c r="K3828" s="2" t="str"/>
      <x:c r="L3828" s="2" t="str"/>
      <x:c r="M3828" s="2" t="str"/>
      <x:c r="N3828" s="2" t="str"/>
      <x:c r="O3828" s="2" t="str"/>
      <x:c r="P3828" s="2" t="str">
        <x:v>Not reported / unavailable</x:v>
      </x:c>
      <x:c r="Q3828" s="2" t="str">
        <x:v>Period-end common shares outstanding</x:v>
      </x:c>
      <x:c r="R3828" s="2" t="str"/>
      <x:c r="S3828" s="2" t="str"/>
      <x:c r="T3828" s="2" t="str"/>
    </x:row>
    <x:row r="3829" ht="24" customHeight="1">
      <x:c r="C3829" s="2" t="str">
        <x:v>Historical Inputs!F3829</x:v>
      </x:c>
      <x:c r="D3829" s="2" t="str">
        <x:v>PNC</x:v>
      </x:c>
      <x:c r="E3829" s="2" t="str">
        <x:v>FY2025</x:v>
      </x:c>
      <x:c r="F3829" s="2" t="str">
        <x:v>shares_issued</x:v>
      </x:c>
      <x:c r="G3829" s="2" t="n">
        <x:v>543.497966</x:v>
      </x:c>
      <x:c r="H3829" s="2" t="str">
        <x:v>shares</x:v>
      </x:c>
      <x:c r="I3829" s="2" t="str">
        <x:v>2025-12-31</x:v>
      </x:c>
      <x:c r="J3829" s="2" t="str">
        <x:v>2026-08-05</x:v>
      </x:c>
      <x:c r="K3829" s="2" t="str">
        <x:v>0001628280-26-053170</x:v>
      </x:c>
      <x:c r="L3829" s="2" t="str">
        <x:v>data/raw/filings/PNC_0001628280-26-053170_pnc-20260630.htm</x:v>
      </x:c>
      <x:c r="M3829" s="2" t="str">
        <x:v>https://www.sec.gov/Archives/edgar/data/713676/000162828026053170/pnc-20260630.htm</x:v>
      </x:c>
      <x:c r="N3829" s="2" t="str">
        <x:v>f-282</x:v>
      </x:c>
      <x:c r="O3829" s="2" t="str"/>
      <x:c r="P3829" s="2" t="str">
        <x:v>Exact XBRL anchor</x:v>
      </x:c>
      <x:c r="Q3829" s="2" t="str">
        <x:v>Common Stock, Shares, Issued</x:v>
      </x:c>
      <x:c r="R3829" s="2" t="str">
        <x:v>highlighted/PNC_0001628280-26-053170_pnc-20260630.htm</x:v>
      </x:c>
      <x:c r="S3829" s="2" t="str"/>
      <x:c r="T3829" s="2" t="str"/>
    </x:row>
    <x:row r="3830" ht="24" customHeight="1">
      <x:c r="C3830" s="2" t="str">
        <x:v>Historical Inputs!F3830</x:v>
      </x:c>
      <x:c r="D3830" s="2" t="str">
        <x:v>PNC</x:v>
      </x:c>
      <x:c r="E3830" s="2" t="str">
        <x:v>FY2025</x:v>
      </x:c>
      <x:c r="F3830" s="2" t="str">
        <x:v>shares_treasury</x:v>
      </x:c>
      <x:c r="G3830" s="2" t="n">
        <x:v>153.084091</x:v>
      </x:c>
      <x:c r="H3830" s="2" t="str">
        <x:v>shares</x:v>
      </x:c>
      <x:c r="I3830" s="2" t="str">
        <x:v>2025-12-31</x:v>
      </x:c>
      <x:c r="J3830" s="2" t="str">
        <x:v>2026-08-05</x:v>
      </x:c>
      <x:c r="K3830" s="2" t="str">
        <x:v>0001628280-26-053170</x:v>
      </x:c>
      <x:c r="L3830" s="2" t="str">
        <x:v>data/raw/filings/PNC_0001628280-26-053170_pnc-20260630.htm</x:v>
      </x:c>
      <x:c r="M3830" s="2" t="str">
        <x:v>https://www.sec.gov/Archives/edgar/data/713676/000162828026053170/pnc-20260630.htm</x:v>
      </x:c>
      <x:c r="N3830" s="2" t="str"/>
      <x:c r="O3830" s="2" t="str"/>
      <x:c r="P3830" s="2" t="str">
        <x:v>Structured source retained; exact visible anchor requires review</x:v>
      </x:c>
      <x:c r="Q3830" s="2" t="str">
        <x:v>Treasury Stock, Common, Shares</x:v>
      </x:c>
      <x:c r="R3830" s="2" t="str"/>
      <x:c r="S3830" s="2" t="str"/>
      <x:c r="T3830" s="2" t="str"/>
    </x:row>
    <x:row r="3831" ht="24" customHeight="1">
      <x:c r="C3831" s="2" t="str">
        <x:v>Historical Inputs!F3831</x:v>
      </x:c>
      <x:c r="D3831" s="2" t="str">
        <x:v>PNC</x:v>
      </x:c>
      <x:c r="E3831" s="2" t="str">
        <x:v>FY2025</x:v>
      </x:c>
      <x:c r="F3831" s="2" t="str">
        <x:v>deposits</x:v>
      </x:c>
      <x:c r="G3831" s="2" t="n">
        <x:v>440866</x:v>
      </x:c>
      <x:c r="H3831" s="2" t="str">
        <x:v>USD</x:v>
      </x:c>
      <x:c r="I3831" s="2" t="str">
        <x:v>2025-12-31</x:v>
      </x:c>
      <x:c r="J3831" s="2" t="str">
        <x:v>2026-08-05</x:v>
      </x:c>
      <x:c r="K3831" s="2" t="str">
        <x:v>0001628280-26-053170</x:v>
      </x:c>
      <x:c r="L3831" s="2" t="str">
        <x:v>data/raw/filings/PNC_0001628280-26-053170_pnc-20260630.htm</x:v>
      </x:c>
      <x:c r="M3831" s="2" t="str">
        <x:v>https://www.sec.gov/Archives/edgar/data/713676/000162828026053170/pnc-20260630.htm</x:v>
      </x:c>
      <x:c r="N3831" s="2" t="str">
        <x:v>f-258</x:v>
      </x:c>
      <x:c r="O3831" s="2" t="str"/>
      <x:c r="P3831" s="2" t="str">
        <x:v>Exact XBRL anchor</x:v>
      </x:c>
      <x:c r="Q3831" s="2" t="str">
        <x:v>Deposits</x:v>
      </x:c>
      <x:c r="R3831" s="2" t="str">
        <x:v>highlighted/PNC_0001628280-26-053170_pnc-20260630.htm</x:v>
      </x:c>
      <x:c r="S3831" s="2" t="str"/>
      <x:c r="T3831" s="2" t="str"/>
    </x:row>
    <x:row r="3832" ht="24" customHeight="1">
      <x:c r="C3832" s="2" t="str">
        <x:v>Historical Inputs!F3832</x:v>
      </x:c>
      <x:c r="D3832" s="2" t="str">
        <x:v>PNC</x:v>
      </x:c>
      <x:c r="E3832" s="2" t="str">
        <x:v>FY2025</x:v>
      </x:c>
      <x:c r="F3832" s="2" t="str">
        <x:v>loans_gross</x:v>
      </x:c>
      <x:c r="G3832" s="2" t="n">
        <x:v>331481</x:v>
      </x:c>
      <x:c r="H3832" s="2" t="str">
        <x:v>USD</x:v>
      </x:c>
      <x:c r="I3832" s="2" t="str">
        <x:v>2025-12-31</x:v>
      </x:c>
      <x:c r="J3832" s="2" t="str">
        <x:v>2026-08-05</x:v>
      </x:c>
      <x:c r="K3832" s="2" t="str">
        <x:v>0001628280-26-053170</x:v>
      </x:c>
      <x:c r="L3832" s="2" t="str">
        <x:v>data/raw/filings/PNC_0001628280-26-053170_pnc-20260630.htm</x:v>
      </x:c>
      <x:c r="M3832" s="2" t="str">
        <x:v>https://www.sec.gov/Archives/edgar/data/713676/000162828026053170/pnc-20260630.htm</x:v>
      </x:c>
      <x:c r="N3832" s="2" t="str">
        <x:v>f-1030</x:v>
      </x:c>
      <x:c r="O3832" s="2" t="str"/>
      <x:c r="P3832" s="2" t="str">
        <x:v>Exact XBRL anchor</x:v>
      </x:c>
      <x:c r="Q3832" s="2" t="str">
        <x:v>Gross loans and leases selected definition</x:v>
      </x:c>
      <x:c r="R3832" s="2" t="str">
        <x:v>highlighted/PNC_0001628280-26-053170_pnc-20260630.htm</x:v>
      </x:c>
      <x:c r="S3832" s="2" t="str"/>
      <x:c r="T3832" s="2" t="str"/>
    </x:row>
    <x:row r="3833" ht="24" customHeight="1">
      <x:c r="C3833" s="2" t="str">
        <x:v>Historical Inputs!F3833</x:v>
      </x:c>
      <x:c r="D3833" s="2" t="str">
        <x:v>PNC</x:v>
      </x:c>
      <x:c r="E3833" s="2" t="str">
        <x:v>FY2025</x:v>
      </x:c>
      <x:c r="F3833" s="2" t="str">
        <x:v>loans_net</x:v>
      </x:c>
      <x:c r="G3833" s="2" t="n">
        <x:v>327071</x:v>
      </x:c>
      <x:c r="H3833" s="2" t="str">
        <x:v>USD</x:v>
      </x:c>
      <x:c r="I3833" s="2" t="str">
        <x:v>2025-12-31</x:v>
      </x:c>
      <x:c r="J3833" s="2" t="str">
        <x:v>2026-08-05</x:v>
      </x:c>
      <x:c r="K3833" s="2" t="str">
        <x:v>0001628280-26-053170</x:v>
      </x:c>
      <x:c r="L3833" s="2" t="str">
        <x:v>data/raw/filings/PNC_0001628280-26-053170_pnc-20260630.htm</x:v>
      </x:c>
      <x:c r="M3833" s="2" t="str">
        <x:v>https://www.sec.gov/Archives/edgar/data/713676/000162828026053170/pnc-20260630.htm</x:v>
      </x:c>
      <x:c r="N3833" s="2" t="str">
        <x:v>f-242</x:v>
      </x:c>
      <x:c r="O3833" s="2" t="str"/>
      <x:c r="P3833" s="2" t="str">
        <x:v>Exact XBRL anchor</x:v>
      </x:c>
      <x:c r="Q3833" s="2" t="str">
        <x:v>Net loans after allowance selected definition</x:v>
      </x:c>
      <x:c r="R3833" s="2" t="str">
        <x:v>highlighted/PNC_0001628280-26-053170_pnc-20260630.htm</x:v>
      </x:c>
      <x:c r="S3833" s="2" t="str">
        <x:v>highlighted/PNC_FY2025_PNC_2025_Annual_Report_ADA.pdf</x:v>
      </x:c>
      <x:c r="T3833" s="2" t="str">
        <x:v>102</x:v>
      </x:c>
    </x:row>
    <x:row r="3834" ht="24" customHeight="1">
      <x:c r="C3834" s="2" t="str">
        <x:v>Historical Inputs!F3834</x:v>
      </x:c>
      <x:c r="D3834" s="2" t="str">
        <x:v>PNC</x:v>
      </x:c>
      <x:c r="E3834" s="2" t="str">
        <x:v>FY2025</x:v>
      </x:c>
      <x:c r="F3834" s="2" t="str">
        <x:v>allowance</x:v>
      </x:c>
      <x:c r="G3834" s="2" t="n">
        <x:v>4410</x:v>
      </x:c>
      <x:c r="H3834" s="2" t="str">
        <x:v>USD</x:v>
      </x:c>
      <x:c r="I3834" s="2" t="str">
        <x:v>2025-12-31</x:v>
      </x:c>
      <x:c r="J3834" s="2" t="str">
        <x:v>2026-08-05</x:v>
      </x:c>
      <x:c r="K3834" s="2" t="str">
        <x:v>0001628280-26-053170</x:v>
      </x:c>
      <x:c r="L3834" s="2" t="str">
        <x:v>data/raw/filings/PNC_0001628280-26-053170_pnc-20260630.htm</x:v>
      </x:c>
      <x:c r="M3834" s="2" t="str">
        <x:v>https://www.sec.gov/Archives/edgar/data/713676/000162828026053170/pnc-20260630.htm</x:v>
      </x:c>
      <x:c r="N3834" s="2" t="str">
        <x:v>f-2336</x:v>
      </x:c>
      <x:c r="O3834" s="2" t="str"/>
      <x:c r="P3834" s="2" t="str">
        <x:v>Exact XBRL anchor</x:v>
      </x:c>
      <x:c r="Q3834" s="2" t="str">
        <x:v>Loan allowance for credit losses</x:v>
      </x:c>
      <x:c r="R3834" s="2" t="str">
        <x:v>highlighted/PNC_0001628280-26-053170_pnc-20260630.htm</x:v>
      </x:c>
      <x:c r="S3834" s="2" t="str"/>
      <x:c r="T3834" s="2" t="str"/>
    </x:row>
    <x:row r="3835" ht="24" customHeight="1">
      <x:c r="C3835" s="2" t="str">
        <x:v>Historical Inputs!F3835</x:v>
      </x:c>
      <x:c r="D3835" s="2" t="str">
        <x:v>PNC</x:v>
      </x:c>
      <x:c r="E3835" s="2" t="str">
        <x:v>FY2025</x:v>
      </x:c>
      <x:c r="F3835" s="2" t="str">
        <x:v>nonaccrual</x:v>
      </x:c>
      <x:c r="G3835" s="2" t="str">
        <x:v>n.a.</x:v>
      </x:c>
      <x:c r="H3835" s="2" t="str">
        <x:v>USDm</x:v>
      </x:c>
      <x:c r="I3835" s="2" t="str">
        <x:v>2025-12-31</x:v>
      </x:c>
      <x:c r="J3835" s="2" t="str"/>
      <x:c r="K3835" s="2" t="str"/>
      <x:c r="L3835" s="2" t="str"/>
      <x:c r="M3835" s="2" t="str"/>
      <x:c r="N3835" s="2" t="str"/>
      <x:c r="O3835" s="2" t="str"/>
      <x:c r="P3835" s="2" t="str">
        <x:v>Not reported / unavailable</x:v>
      </x:c>
      <x:c r="Q3835" s="2" t="str">
        <x:v>Nonaccrual</x:v>
      </x:c>
      <x:c r="R3835" s="2" t="str"/>
      <x:c r="S3835" s="2" t="str"/>
      <x:c r="T3835" s="2" t="str"/>
    </x:row>
    <x:row r="3836" ht="24" customHeight="1">
      <x:c r="C3836" s="2" t="str">
        <x:v>Historical Inputs!F3836</x:v>
      </x:c>
      <x:c r="D3836" s="2" t="str">
        <x:v>PNC</x:v>
      </x:c>
      <x:c r="E3836" s="2" t="str">
        <x:v>FY2025</x:v>
      </x:c>
      <x:c r="F3836" s="2" t="str">
        <x:v>cash</x:v>
      </x:c>
      <x:c r="G3836" s="2" t="str">
        <x:v>n.a.</x:v>
      </x:c>
      <x:c r="H3836" s="2" t="str">
        <x:v>USDm</x:v>
      </x:c>
      <x:c r="I3836" s="2" t="str">
        <x:v>2025-12-31</x:v>
      </x:c>
      <x:c r="J3836" s="2" t="str"/>
      <x:c r="K3836" s="2" t="str"/>
      <x:c r="L3836" s="2" t="str"/>
      <x:c r="M3836" s="2" t="str"/>
      <x:c r="N3836" s="2" t="str"/>
      <x:c r="O3836" s="2" t="str"/>
      <x:c r="P3836" s="2" t="str">
        <x:v>Not reported / unavailable</x:v>
      </x:c>
      <x:c r="Q3836" s="2" t="str">
        <x:v>Cash</x:v>
      </x:c>
      <x:c r="R3836" s="2" t="str"/>
      <x:c r="S3836" s="2" t="str"/>
      <x:c r="T3836" s="2" t="str"/>
    </x:row>
    <x:row r="3837" ht="24" customHeight="1">
      <x:c r="C3837" s="2" t="str">
        <x:v>Historical Inputs!F3837</x:v>
      </x:c>
      <x:c r="D3837" s="2" t="str">
        <x:v>PNC</x:v>
      </x:c>
      <x:c r="E3837" s="2" t="str">
        <x:v>FY2025</x:v>
      </x:c>
      <x:c r="F3837" s="2" t="str">
        <x:v>aoci</x:v>
      </x:c>
      <x:c r="G3837" s="2" t="n">
        <x:v>-3408</x:v>
      </x:c>
      <x:c r="H3837" s="2" t="str">
        <x:v>USD</x:v>
      </x:c>
      <x:c r="I3837" s="2" t="str">
        <x:v>2025-12-31</x:v>
      </x:c>
      <x:c r="J3837" s="2" t="str">
        <x:v>2026-08-05</x:v>
      </x:c>
      <x:c r="K3837" s="2" t="str">
        <x:v>0001628280-26-053170</x:v>
      </x:c>
      <x:c r="L3837" s="2" t="str">
        <x:v>data/raw/filings/PNC_0001628280-26-053170_pnc-20260630.htm</x:v>
      </x:c>
      <x:c r="M3837" s="2" t="str">
        <x:v>https://www.sec.gov/Archives/edgar/data/713676/000162828026053170/pnc-20260630.htm</x:v>
      </x:c>
      <x:c r="N3837" s="2" t="str">
        <x:v>f-290</x:v>
      </x:c>
      <x:c r="O3837" s="2" t="str"/>
      <x:c r="P3837" s="2" t="str">
        <x:v>Exact XBRL anchor</x:v>
      </x:c>
      <x:c r="Q3837" s="2" t="str">
        <x:v>Accumulated Other Comprehensive Income (Loss), Net of Tax</x:v>
      </x:c>
      <x:c r="R3837" s="2" t="str">
        <x:v>highlighted/PNC_0001628280-26-053170_pnc-20260630.htm</x:v>
      </x:c>
      <x:c r="S3837" s="2" t="str">
        <x:v>highlighted/PNC_FY2025_PNC_2025_Annual_Report_ADA.pdf</x:v>
      </x:c>
      <x:c r="T3837" s="2" t="str">
        <x:v>102</x:v>
      </x:c>
    </x:row>
    <x:row r="3838" ht="24" customHeight="1">
      <x:c r="C3838" s="2" t="str">
        <x:v>Historical Inputs!F3838</x:v>
      </x:c>
      <x:c r="D3838" s="2" t="str">
        <x:v>PNC</x:v>
      </x:c>
      <x:c r="E3838" s="2" t="str">
        <x:v>FY2025</x:v>
      </x:c>
      <x:c r="F3838" s="2" t="str">
        <x:v>nii</x:v>
      </x:c>
      <x:c r="G3838" s="2" t="n">
        <x:v>14410</x:v>
      </x:c>
      <x:c r="H3838" s="2" t="str">
        <x:v>USD</x:v>
      </x:c>
      <x:c r="I3838" s="2" t="str">
        <x:v>2025-12-31</x:v>
      </x:c>
      <x:c r="J3838" s="2" t="str">
        <x:v>2026-02-20</x:v>
      </x:c>
      <x:c r="K3838" s="2" t="str">
        <x:v>0000713676-26-000020</x:v>
      </x:c>
      <x:c r="L3838" s="2" t="str">
        <x:v>data/raw/filings/PNC_0000713676-26-000020_pnc-20251231.htm</x:v>
      </x:c>
      <x:c r="M3838" s="2" t="str">
        <x:v>https://www.sec.gov/Archives/edgar/data/713676/000071367626000020/pnc-20251231.htm</x:v>
      </x:c>
      <x:c r="N3838" s="2" t="str">
        <x:v>f-76</x:v>
      </x:c>
      <x:c r="O3838" s="2" t="str"/>
      <x:c r="P3838" s="2" t="str">
        <x:v>Exact XBRL anchor</x:v>
      </x:c>
      <x:c r="Q3838" s="2" t="str">
        <x:v>Interest Income (Expense), Net</x:v>
      </x:c>
      <x:c r="R3838" s="2" t="str">
        <x:v>highlighted/PNC_0000713676-26-000020_pnc-20251231.htm</x:v>
      </x:c>
      <x:c r="S3838" s="2" t="str"/>
      <x:c r="T3838" s="2" t="str"/>
    </x:row>
    <x:row r="3839" ht="24" customHeight="1">
      <x:c r="C3839" s="2" t="str">
        <x:v>Historical Inputs!F3839</x:v>
      </x:c>
      <x:c r="D3839" s="2" t="str">
        <x:v>PNC</x:v>
      </x:c>
      <x:c r="E3839" s="2" t="str">
        <x:v>FY2025</x:v>
      </x:c>
      <x:c r="F3839" s="2" t="str">
        <x:v>noninterest_income</x:v>
      </x:c>
      <x:c r="G3839" s="2" t="n">
        <x:v>8689</x:v>
      </x:c>
      <x:c r="H3839" s="2" t="str">
        <x:v>USD</x:v>
      </x:c>
      <x:c r="I3839" s="2" t="str">
        <x:v>2025-12-31</x:v>
      </x:c>
      <x:c r="J3839" s="2" t="str">
        <x:v>2026-02-20</x:v>
      </x:c>
      <x:c r="K3839" s="2" t="str">
        <x:v>0000713676-26-000020</x:v>
      </x:c>
      <x:c r="L3839" s="2" t="str">
        <x:v>data/raw/filings/PNC_0000713676-26-000020_pnc-20251231.htm</x:v>
      </x:c>
      <x:c r="M3839" s="2" t="str">
        <x:v>https://www.sec.gov/Archives/edgar/data/713676/000071367626000020/pnc-20251231.htm</x:v>
      </x:c>
      <x:c r="N3839" s="2" t="str">
        <x:v>f-5909</x:v>
      </x:c>
      <x:c r="O3839" s="2" t="str"/>
      <x:c r="P3839" s="2" t="str">
        <x:v>Exact XBRL anchor</x:v>
      </x:c>
      <x:c r="Q3839" s="2" t="str">
        <x:v>Noninterest Income</x:v>
      </x:c>
      <x:c r="R3839" s="2" t="str">
        <x:v>highlighted/PNC_0000713676-26-000020_pnc-20251231.htm</x:v>
      </x:c>
      <x:c r="S3839" s="2" t="str"/>
      <x:c r="T3839" s="2" t="str"/>
    </x:row>
    <x:row r="3840" ht="24" customHeight="1">
      <x:c r="C3840" s="2" t="str">
        <x:v>Historical Inputs!F3840</x:v>
      </x:c>
      <x:c r="D3840" s="2" t="str">
        <x:v>PNC</x:v>
      </x:c>
      <x:c r="E3840" s="2" t="str">
        <x:v>FY2025</x:v>
      </x:c>
      <x:c r="F3840" s="2" t="str">
        <x:v>revenue_reported</x:v>
      </x:c>
      <x:c r="G3840" s="2" t="n">
        <x:v>23099</x:v>
      </x:c>
      <x:c r="H3840" s="2" t="str">
        <x:v>USD</x:v>
      </x:c>
      <x:c r="I3840" s="2" t="str">
        <x:v>2025-12-31</x:v>
      </x:c>
      <x:c r="J3840" s="2" t="str">
        <x:v>2026-02-20</x:v>
      </x:c>
      <x:c r="K3840" s="2" t="str">
        <x:v>0000713676-26-000020</x:v>
      </x:c>
      <x:c r="L3840" s="2" t="str">
        <x:v>data/raw/filings/PNC_0000713676-26-000020_pnc-20251231.htm</x:v>
      </x:c>
      <x:c r="M3840" s="2" t="str">
        <x:v>https://www.sec.gov/Archives/edgar/data/713676/000071367626000020/pnc-20251231.htm</x:v>
      </x:c>
      <x:c r="N3840" s="2" t="str">
        <x:v>f-5814</x:v>
      </x:c>
      <x:c r="O3840" s="2" t="str"/>
      <x:c r="P3840" s="2" t="str">
        <x:v>Exact XBRL anchor</x:v>
      </x:c>
      <x:c r="Q3840" s="2" t="str">
        <x:v>Revenues</x:v>
      </x:c>
      <x:c r="R3840" s="2" t="str">
        <x:v>highlighted/PNC_0000713676-26-000020_pnc-20251231.htm</x:v>
      </x:c>
      <x:c r="S3840" s="2" t="str">
        <x:v>highlighted/PNC_FY2025_PNC_2025_Annual_Report_ADA.pdf</x:v>
      </x:c>
      <x:c r="T3840" s="2" t="str">
        <x:v>50,100,190</x:v>
      </x:c>
    </x:row>
    <x:row r="3841" ht="24" customHeight="1">
      <x:c r="C3841" s="2" t="str">
        <x:v>Historical Inputs!F3841</x:v>
      </x:c>
      <x:c r="D3841" s="2" t="str">
        <x:v>PNC</x:v>
      </x:c>
      <x:c r="E3841" s="2" t="str">
        <x:v>FY2025</x:v>
      </x:c>
      <x:c r="F3841" s="2" t="str">
        <x:v>opex</x:v>
      </x:c>
      <x:c r="G3841" s="2" t="n">
        <x:v>13834</x:v>
      </x:c>
      <x:c r="H3841" s="2" t="str">
        <x:v>USD</x:v>
      </x:c>
      <x:c r="I3841" s="2" t="str">
        <x:v>2025-12-31</x:v>
      </x:c>
      <x:c r="J3841" s="2" t="str">
        <x:v>2026-02-20</x:v>
      </x:c>
      <x:c r="K3841" s="2" t="str">
        <x:v>0000713676-26-000020</x:v>
      </x:c>
      <x:c r="L3841" s="2" t="str">
        <x:v>data/raw/filings/PNC_0000713676-26-000020_pnc-20251231.htm</x:v>
      </x:c>
      <x:c r="M3841" s="2" t="str">
        <x:v>https://www.sec.gov/Archives/edgar/data/713676/000071367626000020/pnc-20251231.htm</x:v>
      </x:c>
      <x:c r="N3841" s="2" t="str">
        <x:v>f-5832</x:v>
      </x:c>
      <x:c r="O3841" s="2" t="str"/>
      <x:c r="P3841" s="2" t="str">
        <x:v>Exact XBRL anchor</x:v>
      </x:c>
      <x:c r="Q3841" s="2" t="str">
        <x:v>Noninterest Expense</x:v>
      </x:c>
      <x:c r="R3841" s="2" t="str">
        <x:v>highlighted/PNC_0000713676-26-000020_pnc-20251231.htm</x:v>
      </x:c>
      <x:c r="S3841" s="2" t="str"/>
      <x:c r="T3841" s="2" t="str"/>
    </x:row>
    <x:row r="3842" ht="24" customHeight="1">
      <x:c r="C3842" s="2" t="str">
        <x:v>Historical Inputs!F3842</x:v>
      </x:c>
      <x:c r="D3842" s="2" t="str">
        <x:v>PNC</x:v>
      </x:c>
      <x:c r="E3842" s="2" t="str">
        <x:v>FY2025</x:v>
      </x:c>
      <x:c r="F3842" s="2" t="str">
        <x:v>provision</x:v>
      </x:c>
      <x:c r="G3842" s="2" t="str">
        <x:v>n.a.</x:v>
      </x:c>
      <x:c r="H3842" s="2" t="str">
        <x:v>USDm</x:v>
      </x:c>
      <x:c r="I3842" s="2" t="str">
        <x:v>2025-12-31</x:v>
      </x:c>
      <x:c r="J3842" s="2" t="str"/>
      <x:c r="K3842" s="2" t="str"/>
      <x:c r="L3842" s="2" t="str"/>
      <x:c r="M3842" s="2" t="str"/>
      <x:c r="N3842" s="2" t="str"/>
      <x:c r="O3842" s="2" t="str"/>
      <x:c r="P3842" s="2" t="str">
        <x:v>Not reported / unavailable</x:v>
      </x:c>
      <x:c r="Q3842" s="2" t="str">
        <x:v>Provision for credit losses</x:v>
      </x:c>
      <x:c r="R3842" s="2" t="str"/>
      <x:c r="S3842" s="2" t="str"/>
      <x:c r="T3842" s="2" t="str"/>
    </x:row>
    <x:row r="3843" ht="24" customHeight="1">
      <x:c r="C3843" s="2" t="str">
        <x:v>Historical Inputs!F3843</x:v>
      </x:c>
      <x:c r="D3843" s="2" t="str">
        <x:v>PNC</x:v>
      </x:c>
      <x:c r="E3843" s="2" t="str">
        <x:v>FY2025</x:v>
      </x:c>
      <x:c r="F3843" s="2" t="str">
        <x:v>pretax</x:v>
      </x:c>
      <x:c r="G3843" s="2" t="n">
        <x:v>8486</x:v>
      </x:c>
      <x:c r="H3843" s="2" t="str">
        <x:v>USD</x:v>
      </x:c>
      <x:c r="I3843" s="2" t="str">
        <x:v>2025-12-31</x:v>
      </x:c>
      <x:c r="J3843" s="2" t="str">
        <x:v>2026-02-20</x:v>
      </x:c>
      <x:c r="K3843" s="2" t="str">
        <x:v>0000713676-26-000020</x:v>
      </x:c>
      <x:c r="L3843" s="2" t="str">
        <x:v>data/raw/filings/PNC_0000713676-26-000020_pnc-20251231.htm</x:v>
      </x:c>
      <x:c r="M3843" s="2" t="str">
        <x:v>https://www.sec.gov/Archives/edgar/data/713676/000071367626000020/pnc-20251231.htm</x:v>
      </x:c>
      <x:c r="N3843" s="2" t="str">
        <x:v>f-5250</x:v>
      </x:c>
      <x:c r="O3843" s="2" t="str"/>
      <x:c r="P3843" s="2" t="str">
        <x:v>Exact XBRL anchor</x:v>
      </x:c>
      <x:c r="Q3843" s="2" t="str">
        <x:v>Income (Loss) from Continuing Operations before Income Taxes, Noncontrolling Interest</x:v>
      </x:c>
      <x:c r="R3843" s="2" t="str">
        <x:v>highlighted/PNC_0000713676-26-000020_pnc-20251231.htm</x:v>
      </x:c>
      <x:c r="S3843" s="2" t="str">
        <x:v>highlighted/PNC_FY2025_PNC_2025_Annual_Report_ADA.pdf</x:v>
      </x:c>
      <x:c r="T3843" s="2" t="str">
        <x:v>10,50,100</x:v>
      </x:c>
    </x:row>
    <x:row r="3844" ht="24" customHeight="1">
      <x:c r="C3844" s="2" t="str">
        <x:v>Historical Inputs!F3844</x:v>
      </x:c>
      <x:c r="D3844" s="2" t="str">
        <x:v>PNC</x:v>
      </x:c>
      <x:c r="E3844" s="2" t="str">
        <x:v>FY2025</x:v>
      </x:c>
      <x:c r="F3844" s="2" t="str">
        <x:v>tax</x:v>
      </x:c>
      <x:c r="G3844" s="2" t="n">
        <x:v>1489</x:v>
      </x:c>
      <x:c r="H3844" s="2" t="str">
        <x:v>USD</x:v>
      </x:c>
      <x:c r="I3844" s="2" t="str">
        <x:v>2025-12-31</x:v>
      </x:c>
      <x:c r="J3844" s="2" t="str">
        <x:v>2026-02-20</x:v>
      </x:c>
      <x:c r="K3844" s="2" t="str">
        <x:v>0000713676-26-000020</x:v>
      </x:c>
      <x:c r="L3844" s="2" t="str">
        <x:v>data/raw/filings/PNC_0000713676-26-000020_pnc-20251231.htm</x:v>
      </x:c>
      <x:c r="M3844" s="2" t="str">
        <x:v>https://www.sec.gov/Archives/edgar/data/713676/000071367626000020/pnc-20251231.htm</x:v>
      </x:c>
      <x:c r="N3844" s="2" t="str">
        <x:v>f-5383</x:v>
      </x:c>
      <x:c r="O3844" s="2" t="str"/>
      <x:c r="P3844" s="2" t="str">
        <x:v>Exact XBRL anchor</x:v>
      </x:c>
      <x:c r="Q3844" s="2" t="str">
        <x:v>Income Tax Expense (Benefit)</x:v>
      </x:c>
      <x:c r="R3844" s="2" t="str">
        <x:v>highlighted/PNC_0000713676-26-000020_pnc-20251231.htm</x:v>
      </x:c>
      <x:c r="S3844" s="2" t="str"/>
      <x:c r="T3844" s="2" t="str"/>
    </x:row>
    <x:row r="3845" ht="24" customHeight="1">
      <x:c r="C3845" s="2" t="str">
        <x:v>Historical Inputs!F3845</x:v>
      </x:c>
      <x:c r="D3845" s="2" t="str">
        <x:v>PNC</x:v>
      </x:c>
      <x:c r="E3845" s="2" t="str">
        <x:v>FY2025</x:v>
      </x:c>
      <x:c r="F3845" s="2" t="str">
        <x:v>net_income</x:v>
      </x:c>
      <x:c r="G3845" s="2" t="str">
        <x:v>n.a.</x:v>
      </x:c>
      <x:c r="H3845" s="2" t="str">
        <x:v>USDm</x:v>
      </x:c>
      <x:c r="I3845" s="2" t="str">
        <x:v>2025-12-31</x:v>
      </x:c>
      <x:c r="J3845" s="2" t="str"/>
      <x:c r="K3845" s="2" t="str"/>
      <x:c r="L3845" s="2" t="str"/>
      <x:c r="M3845" s="2" t="str"/>
      <x:c r="N3845" s="2" t="str"/>
      <x:c r="O3845" s="2" t="str"/>
      <x:c r="P3845" s="2" t="str">
        <x:v>Not reported / unavailable</x:v>
      </x:c>
      <x:c r="Q3845" s="2" t="str">
        <x:v>Net income attributable to parent</x:v>
      </x:c>
      <x:c r="R3845" s="2" t="str"/>
      <x:c r="S3845" s="2" t="str"/>
      <x:c r="T3845" s="2" t="str"/>
    </x:row>
    <x:row r="3846" ht="24" customHeight="1">
      <x:c r="C3846" s="2" t="str">
        <x:v>Historical Inputs!F3846</x:v>
      </x:c>
      <x:c r="D3846" s="2" t="str">
        <x:v>PNC</x:v>
      </x:c>
      <x:c r="E3846" s="2" t="str">
        <x:v>FY2025</x:v>
      </x:c>
      <x:c r="F3846" s="2" t="str">
        <x:v>common_income</x:v>
      </x:c>
      <x:c r="G3846" s="2" t="n">
        <x:v>6576</x:v>
      </x:c>
      <x:c r="H3846" s="2" t="str">
        <x:v>USD</x:v>
      </x:c>
      <x:c r="I3846" s="2" t="str">
        <x:v>2025-12-31</x:v>
      </x:c>
      <x:c r="J3846" s="2" t="str">
        <x:v>2026-02-20</x:v>
      </x:c>
      <x:c r="K3846" s="2" t="str">
        <x:v>0000713676-26-000020</x:v>
      </x:c>
      <x:c r="L3846" s="2" t="str">
        <x:v>data/raw/filings/PNC_0000713676-26-000020_pnc-20251231.htm</x:v>
      </x:c>
      <x:c r="M3846" s="2" t="str">
        <x:v>https://www.sec.gov/Archives/edgar/data/713676/000071367626000020/pnc-20251231.htm</x:v>
      </x:c>
      <x:c r="N3846" s="2" t="str">
        <x:v>f-3470</x:v>
      </x:c>
      <x:c r="O3846" s="2" t="str"/>
      <x:c r="P3846" s="2" t="str">
        <x:v>Exact XBRL anchor</x:v>
      </x:c>
      <x:c r="Q3846" s="2" t="str">
        <x:v>Net Income (Loss) Available to Common Stockholders, Basic</x:v>
      </x:c>
      <x:c r="R3846" s="2" t="str">
        <x:v>highlighted/PNC_0000713676-26-000020_pnc-20251231.htm</x:v>
      </x:c>
      <x:c r="S3846" s="2" t="str">
        <x:v>highlighted/PNC_FY2025_PNC_2025_Annual_Report_ADA.pdf</x:v>
      </x:c>
      <x:c r="T3846" s="2" t="str">
        <x:v>151</x:v>
      </x:c>
    </x:row>
    <x:row r="3847" ht="24" customHeight="1">
      <x:c r="C3847" s="2" t="str">
        <x:v>Historical Inputs!F3847</x:v>
      </x:c>
      <x:c r="D3847" s="2" t="str">
        <x:v>PNC</x:v>
      </x:c>
      <x:c r="E3847" s="2" t="str">
        <x:v>FY2025</x:v>
      </x:c>
      <x:c r="F3847" s="2" t="str">
        <x:v>preferred_div</x:v>
      </x:c>
      <x:c r="G3847" s="2" t="str">
        <x:v>n.a.</x:v>
      </x:c>
      <x:c r="H3847" s="2" t="str">
        <x:v>USDm</x:v>
      </x:c>
      <x:c r="I3847" s="2" t="str">
        <x:v>2025-12-31</x:v>
      </x:c>
      <x:c r="J3847" s="2" t="str"/>
      <x:c r="K3847" s="2" t="str"/>
      <x:c r="L3847" s="2" t="str"/>
      <x:c r="M3847" s="2" t="str"/>
      <x:c r="N3847" s="2" t="str"/>
      <x:c r="O3847" s="2" t="str"/>
      <x:c r="P3847" s="2" t="str">
        <x:v>Not reported / unavailable</x:v>
      </x:c>
      <x:c r="Q3847" s="2" t="str">
        <x:v>Preferred dividends and other common-income adjustments</x:v>
      </x:c>
      <x:c r="R3847" s="2" t="str"/>
      <x:c r="S3847" s="2" t="str"/>
      <x:c r="T3847" s="2" t="str"/>
    </x:row>
    <x:row r="3848" ht="24" customHeight="1">
      <x:c r="C3848" s="2" t="str">
        <x:v>Historical Inputs!F3848</x:v>
      </x:c>
      <x:c r="D3848" s="2" t="str">
        <x:v>PNC</x:v>
      </x:c>
      <x:c r="E3848" s="2" t="str">
        <x:v>FY2025</x:v>
      </x:c>
      <x:c r="F3848" s="2" t="str">
        <x:v>eps</x:v>
      </x:c>
      <x:c r="G3848" s="2" t="n">
        <x:v>16.59</x:v>
      </x:c>
      <x:c r="H3848" s="2" t="str">
        <x:v>USD/shares</x:v>
      </x:c>
      <x:c r="I3848" s="2" t="str">
        <x:v>2025-12-31</x:v>
      </x:c>
      <x:c r="J3848" s="2" t="str">
        <x:v>2026-02-20</x:v>
      </x:c>
      <x:c r="K3848" s="2" t="str">
        <x:v>0000713676-26-000020</x:v>
      </x:c>
      <x:c r="L3848" s="2" t="str">
        <x:v>data/raw/filings/PNC_0000713676-26-000020_pnc-20251231.htm</x:v>
      </x:c>
      <x:c r="M3848" s="2" t="str">
        <x:v>https://www.sec.gov/Archives/edgar/data/713676/000071367626000020/pnc-20251231.htm</x:v>
      </x:c>
      <x:c r="N3848" s="2" t="str">
        <x:v>f-3491</x:v>
      </x:c>
      <x:c r="O3848" s="2" t="str"/>
      <x:c r="P3848" s="2" t="str">
        <x:v>Exact XBRL anchor</x:v>
      </x:c>
      <x:c r="Q3848" s="2" t="str">
        <x:v>Earnings Per Share, Diluted</x:v>
      </x:c>
      <x:c r="R3848" s="2" t="str">
        <x:v>highlighted/PNC_0000713676-26-000020_pnc-20251231.htm</x:v>
      </x:c>
      <x:c r="S3848" s="2" t="str"/>
      <x:c r="T3848" s="2" t="str"/>
    </x:row>
    <x:row r="3849" ht="24" customHeight="1">
      <x:c r="C3849" s="2" t="str">
        <x:v>Historical Inputs!F3849</x:v>
      </x:c>
      <x:c r="D3849" s="2" t="str">
        <x:v>PNC</x:v>
      </x:c>
      <x:c r="E3849" s="2" t="str">
        <x:v>FY2025</x:v>
      </x:c>
      <x:c r="F3849" s="2" t="str">
        <x:v>shares_diluted</x:v>
      </x:c>
      <x:c r="G3849" s="2" t="n">
        <x:v>396</x:v>
      </x:c>
      <x:c r="H3849" s="2" t="str">
        <x:v>shares</x:v>
      </x:c>
      <x:c r="I3849" s="2" t="str">
        <x:v>2025-12-31</x:v>
      </x:c>
      <x:c r="J3849" s="2" t="str">
        <x:v>2026-02-20</x:v>
      </x:c>
      <x:c r="K3849" s="2" t="str">
        <x:v>0000713676-26-000020</x:v>
      </x:c>
      <x:c r="L3849" s="2" t="str">
        <x:v>data/raw/filings/PNC_0000713676-26-000020_pnc-20251231.htm</x:v>
      </x:c>
      <x:c r="M3849" s="2" t="str">
        <x:v>https://www.sec.gov/Archives/edgar/data/713676/000071367626000020/pnc-20251231.htm</x:v>
      </x:c>
      <x:c r="N3849" s="2" t="str">
        <x:v>f-3488</x:v>
      </x:c>
      <x:c r="O3849" s="2" t="str"/>
      <x:c r="P3849" s="2" t="str">
        <x:v>Exact XBRL anchor</x:v>
      </x:c>
      <x:c r="Q3849" s="2" t="str">
        <x:v>Weighted Average Number of Shares Outstanding, Diluted</x:v>
      </x:c>
      <x:c r="R3849" s="2" t="str">
        <x:v>highlighted/PNC_0000713676-26-000020_pnc-20251231.htm</x:v>
      </x:c>
      <x:c r="S3849" s="2" t="str"/>
      <x:c r="T3849" s="2" t="str"/>
    </x:row>
    <x:row r="3850" ht="24" customHeight="1">
      <x:c r="C3850" s="2" t="str">
        <x:v>Historical Inputs!F3850</x:v>
      </x:c>
      <x:c r="D3850" s="2" t="str">
        <x:v>PNC</x:v>
      </x:c>
      <x:c r="E3850" s="2" t="str">
        <x:v>FY2025</x:v>
      </x:c>
      <x:c r="F3850" s="2" t="str">
        <x:v>dps</x:v>
      </x:c>
      <x:c r="G3850" s="2" t="n">
        <x:v>6.6</x:v>
      </x:c>
      <x:c r="H3850" s="2" t="str">
        <x:v>USD/shares</x:v>
      </x:c>
      <x:c r="I3850" s="2" t="str">
        <x:v>2025-12-31</x:v>
      </x:c>
      <x:c r="J3850" s="2" t="str">
        <x:v>2026-02-20</x:v>
      </x:c>
      <x:c r="K3850" s="2" t="str">
        <x:v>0000713676-26-000020</x:v>
      </x:c>
      <x:c r="L3850" s="2" t="str">
        <x:v>data/raw/filings/PNC_0000713676-26-000020_pnc-20251231.htm</x:v>
      </x:c>
      <x:c r="M3850" s="2" t="str">
        <x:v>https://www.sec.gov/Archives/edgar/data/713676/000071367626000020/pnc-20251231.htm</x:v>
      </x:c>
      <x:c r="N3850" s="2" t="str">
        <x:v>f-3282</x:v>
      </x:c>
      <x:c r="O3850" s="2" t="str"/>
      <x:c r="P3850" s="2" t="str">
        <x:v>Exact XBRL anchor</x:v>
      </x:c>
      <x:c r="Q3850" s="2" t="str">
        <x:v>Common Stock, Dividends, Per Share, Declared</x:v>
      </x:c>
      <x:c r="R3850" s="2" t="str">
        <x:v>highlighted/PNC_0000713676-26-000020_pnc-20251231.htm</x:v>
      </x:c>
      <x:c r="S3850" s="2" t="str">
        <x:v>highlighted/PNC_FY2025_PNC_2025_Annual_Report_ADA.pdf</x:v>
      </x:c>
      <x:c r="T3850" s="2" t="str">
        <x:v>2</x:v>
      </x:c>
    </x:row>
    <x:row r="3851" ht="24" customHeight="1">
      <x:c r="C3851" s="2" t="str">
        <x:v>Historical Inputs!F3851</x:v>
      </x:c>
      <x:c r="D3851" s="2" t="str">
        <x:v>PNC</x:v>
      </x:c>
      <x:c r="E3851" s="2" t="str">
        <x:v>FY2025</x:v>
      </x:c>
      <x:c r="F3851" s="2" t="str">
        <x:v>dividends</x:v>
      </x:c>
      <x:c r="G3851" s="2" t="n">
        <x:v>2635</x:v>
      </x:c>
      <x:c r="H3851" s="2" t="str">
        <x:v>USD</x:v>
      </x:c>
      <x:c r="I3851" s="2" t="str">
        <x:v>2025-12-31</x:v>
      </x:c>
      <x:c r="J3851" s="2" t="str">
        <x:v>2026-02-20</x:v>
      </x:c>
      <x:c r="K3851" s="2" t="str">
        <x:v>0000713676-26-000020</x:v>
      </x:c>
      <x:c r="L3851" s="2" t="str">
        <x:v>data/raw/filings/PNC_0000713676-26-000020_pnc-20251231.htm</x:v>
      </x:c>
      <x:c r="M3851" s="2" t="str">
        <x:v>https://www.sec.gov/Archives/edgar/data/713676/000071367626000020/pnc-20251231.htm</x:v>
      </x:c>
      <x:c r="N3851" s="2" t="str">
        <x:v>f-541</x:v>
      </x:c>
      <x:c r="O3851" s="2" t="str"/>
      <x:c r="P3851" s="2" t="str">
        <x:v>Exact XBRL anchor</x:v>
      </x:c>
      <x:c r="Q3851" s="2" t="str">
        <x:v>Payments of Ordinary Dividends, Common Stock</x:v>
      </x:c>
      <x:c r="R3851" s="2" t="str">
        <x:v>highlighted/PNC_0000713676-26-000020_pnc-20251231.htm</x:v>
      </x:c>
      <x:c r="S3851" s="2" t="str">
        <x:v>highlighted/PNC_FY2025_PNC_2025_Annual_Report_ADA.pdf</x:v>
      </x:c>
      <x:c r="T3851" s="2" t="str">
        <x:v>103,105</x:v>
      </x:c>
    </x:row>
    <x:row r="3852" ht="24" customHeight="1">
      <x:c r="C3852" s="2" t="str">
        <x:v>Historical Inputs!F3852</x:v>
      </x:c>
      <x:c r="D3852" s="2" t="str">
        <x:v>PNC</x:v>
      </x:c>
      <x:c r="E3852" s="2" t="str">
        <x:v>FY2025</x:v>
      </x:c>
      <x:c r="F3852" s="2" t="str">
        <x:v>buybacks</x:v>
      </x:c>
      <x:c r="G3852" s="2" t="n">
        <x:v>1338</x:v>
      </x:c>
      <x:c r="H3852" s="2" t="str">
        <x:v>USD</x:v>
      </x:c>
      <x:c r="I3852" s="2" t="str">
        <x:v>2025-12-31</x:v>
      </x:c>
      <x:c r="J3852" s="2" t="str">
        <x:v>2026-02-20</x:v>
      </x:c>
      <x:c r="K3852" s="2" t="str">
        <x:v>0000713676-26-000020</x:v>
      </x:c>
      <x:c r="L3852" s="2" t="str">
        <x:v>data/raw/filings/PNC_0000713676-26-000020_pnc-20251231.htm</x:v>
      </x:c>
      <x:c r="M3852" s="2" t="str">
        <x:v>https://www.sec.gov/Archives/edgar/data/713676/000071367626000020/pnc-20251231.htm</x:v>
      </x:c>
      <x:c r="N3852" s="2" t="str">
        <x:v>f-535</x:v>
      </x:c>
      <x:c r="O3852" s="2" t="str"/>
      <x:c r="P3852" s="2" t="str">
        <x:v>Exact XBRL anchor</x:v>
      </x:c>
      <x:c r="Q3852" s="2" t="str">
        <x:v>Payments for Repurchase of Common Stock</x:v>
      </x:c>
      <x:c r="R3852" s="2" t="str">
        <x:v>highlighted/PNC_0000713676-26-000020_pnc-20251231.htm</x:v>
      </x:c>
      <x:c r="S3852" s="2" t="str"/>
      <x:c r="T3852" s="2" t="str"/>
    </x:row>
    <x:row r="3853" ht="24" customHeight="1">
      <x:c r="C3853" s="2" t="str">
        <x:v>Historical Inputs!F3853</x:v>
      </x:c>
      <x:c r="D3853" s="2" t="str">
        <x:v>PNC</x:v>
      </x:c>
      <x:c r="E3853" s="2" t="str">
        <x:v>FY2025</x:v>
      </x:c>
      <x:c r="F3853" s="2" t="str">
        <x:v>chargeoffs</x:v>
      </x:c>
      <x:c r="G3853" s="2" t="str">
        <x:v>n.a.</x:v>
      </x:c>
      <x:c r="H3853" s="2" t="str">
        <x:v>USDm</x:v>
      </x:c>
      <x:c r="I3853" s="2" t="str">
        <x:v>2025-12-31</x:v>
      </x:c>
      <x:c r="J3853" s="2" t="str"/>
      <x:c r="K3853" s="2" t="str"/>
      <x:c r="L3853" s="2" t="str"/>
      <x:c r="M3853" s="2" t="str"/>
      <x:c r="N3853" s="2" t="str"/>
      <x:c r="O3853" s="2" t="str"/>
      <x:c r="P3853" s="2" t="str">
        <x:v>Not reported / unavailable</x:v>
      </x:c>
      <x:c r="Q3853" s="2" t="str">
        <x:v>Gross loan charge-offs</x:v>
      </x:c>
      <x:c r="R3853" s="2" t="str"/>
      <x:c r="S3853" s="2" t="str"/>
      <x:c r="T3853" s="2" t="str"/>
    </x:row>
    <x:row r="3854" ht="24" customHeight="1">
      <x:c r="C3854" s="2" t="str">
        <x:v>Historical Inputs!F3854</x:v>
      </x:c>
      <x:c r="D3854" s="2" t="str">
        <x:v>PNC</x:v>
      </x:c>
      <x:c r="E3854" s="2" t="str">
        <x:v>FY2025</x:v>
      </x:c>
      <x:c r="F3854" s="2" t="str">
        <x:v>recoveries</x:v>
      </x:c>
      <x:c r="G3854" s="2" t="str">
        <x:v>n.a.</x:v>
      </x:c>
      <x:c r="H3854" s="2" t="str">
        <x:v>USDm</x:v>
      </x:c>
      <x:c r="I3854" s="2" t="str">
        <x:v>2025-12-31</x:v>
      </x:c>
      <x:c r="J3854" s="2" t="str"/>
      <x:c r="K3854" s="2" t="str"/>
      <x:c r="L3854" s="2" t="str"/>
      <x:c r="M3854" s="2" t="str"/>
      <x:c r="N3854" s="2" t="str"/>
      <x:c r="O3854" s="2" t="str"/>
      <x:c r="P3854" s="2" t="str">
        <x:v>Not reported / unavailable</x:v>
      </x:c>
      <x:c r="Q3854" s="2" t="str">
        <x:v>Loan recoveries</x:v>
      </x:c>
      <x:c r="R3854" s="2" t="str"/>
      <x:c r="S3854" s="2" t="str"/>
      <x:c r="T3854" s="2" t="str"/>
    </x:row>
    <x:row r="3855" ht="24" customHeight="1">
      <x:c r="C3855" s="2" t="str">
        <x:v>Historical Inputs!F3855</x:v>
      </x:c>
      <x:c r="D3855" s="2" t="str">
        <x:v>PNC</x:v>
      </x:c>
      <x:c r="E3855" s="2" t="str">
        <x:v>FY2025</x:v>
      </x:c>
      <x:c r="F3855" s="2" t="str">
        <x:v>rwa</x:v>
      </x:c>
      <x:c r="G3855" s="2" t="str">
        <x:v>n.a.</x:v>
      </x:c>
      <x:c r="H3855" s="2" t="str">
        <x:v>USDm</x:v>
      </x:c>
      <x:c r="I3855" s="2" t="str">
        <x:v>2025-12-31</x:v>
      </x:c>
      <x:c r="J3855" s="2" t="str"/>
      <x:c r="K3855" s="2" t="str"/>
      <x:c r="L3855" s="2" t="str"/>
      <x:c r="M3855" s="2" t="str"/>
      <x:c r="N3855" s="2" t="str"/>
      <x:c r="O3855" s="2" t="str"/>
      <x:c r="P3855" s="2" t="str">
        <x:v>Not reported / unavailable</x:v>
      </x:c>
      <x:c r="Q3855" s="2" t="str">
        <x:v>Risk-weighted assets</x:v>
      </x:c>
      <x:c r="R3855" s="2" t="str"/>
      <x:c r="S3855" s="2" t="str"/>
      <x:c r="T3855" s="2" t="str"/>
    </x:row>
    <x:row r="3856" ht="24" customHeight="1">
      <x:c r="C3856" s="2" t="str">
        <x:v>Historical Inputs!F3856</x:v>
      </x:c>
      <x:c r="D3856" s="2" t="str">
        <x:v>PNC</x:v>
      </x:c>
      <x:c r="E3856" s="2" t="str">
        <x:v>FY2025</x:v>
      </x:c>
      <x:c r="F3856" s="2" t="str">
        <x:v>cet1_reported</x:v>
      </x:c>
      <x:c r="G3856" s="2" t="str">
        <x:v>n.a.</x:v>
      </x:c>
      <x:c r="H3856" s="2" t="str">
        <x:v>%</x:v>
      </x:c>
      <x:c r="I3856" s="2" t="str">
        <x:v>2025-12-31</x:v>
      </x:c>
      <x:c r="J3856" s="2" t="str"/>
      <x:c r="K3856" s="2" t="str"/>
      <x:c r="L3856" s="2" t="str"/>
      <x:c r="M3856" s="2" t="str"/>
      <x:c r="N3856" s="2" t="str"/>
      <x:c r="O3856" s="2" t="str"/>
      <x:c r="P3856" s="2" t="str">
        <x:v>Not reported / unavailable</x:v>
      </x:c>
      <x:c r="Q3856" s="2" t="str">
        <x:v>Actual standardized CET1 ratio</x:v>
      </x:c>
      <x:c r="R3856" s="2" t="str"/>
      <x:c r="S3856" s="2" t="str"/>
      <x:c r="T3856" s="2" t="str"/>
    </x:row>
    <x:row r="3857" ht="24" customHeight="1">
      <x:c r="C3857" s="2" t="str">
        <x:v>Historical Inputs!F3857</x:v>
      </x:c>
      <x:c r="D3857" s="2" t="str">
        <x:v>PNC</x:v>
      </x:c>
      <x:c r="E3857" s="2" t="str">
        <x:v>FY2025</x:v>
      </x:c>
      <x:c r="F3857" s="2" t="str">
        <x:v>nim_reported</x:v>
      </x:c>
      <x:c r="G3857" s="2" t="str">
        <x:v>n.a.</x:v>
      </x:c>
      <x:c r="H3857" s="2" t="str">
        <x:v>%</x:v>
      </x:c>
      <x:c r="I3857" s="2" t="str">
        <x:v>2025-12-31</x:v>
      </x:c>
      <x:c r="J3857" s="2" t="str"/>
      <x:c r="K3857" s="2" t="str"/>
      <x:c r="L3857" s="2" t="str"/>
      <x:c r="M3857" s="2" t="str"/>
      <x:c r="N3857" s="2" t="str"/>
      <x:c r="O3857" s="2" t="str"/>
      <x:c r="P3857" s="2" t="str">
        <x:v>Not reported / unavailable</x:v>
      </x:c>
      <x:c r="Q3857" s="2" t="str">
        <x:v>Issuer reported net interest margin</x:v>
      </x:c>
      <x:c r="R3857" s="2" t="str"/>
      <x:c r="S3857" s="2" t="str"/>
      <x:c r="T3857" s="2" t="str"/>
    </x:row>
    <x:row r="3858" ht="24" customHeight="1">
      <x:c r="C3858" s="2" t="str">
        <x:v>Historical Inputs!F3858</x:v>
      </x:c>
      <x:c r="D3858" s="2" t="str">
        <x:v>PNC</x:v>
      </x:c>
      <x:c r="E3858" s="2" t="str">
        <x:v>FY2025</x:v>
      </x:c>
      <x:c r="F3858" s="2" t="str">
        <x:v>bvps_reported</x:v>
      </x:c>
      <x:c r="G3858" s="2" t="n">
        <x:v>140.44</x:v>
      </x:c>
      <x:c r="H3858" s="2" t="str">
        <x:v>USD/shares</x:v>
      </x:c>
      <x:c r="I3858" s="2" t="str">
        <x:v>2025-12-31</x:v>
      </x:c>
      <x:c r="J3858" s="2" t="str">
        <x:v>2026-02-20</x:v>
      </x:c>
      <x:c r="K3858" s="2" t="str">
        <x:v>0000713676-26-000020</x:v>
      </x:c>
      <x:c r="L3858" s="2" t="str">
        <x:v>data/raw/filings/PNC_0000713676-26-000020_pnc-20251231.htm</x:v>
      </x:c>
      <x:c r="M3858" s="2" t="str">
        <x:v>https://www.sec.gov/Archives/edgar/data/713676/000071367626000020/pnc-20251231.htm</x:v>
      </x:c>
      <x:c r="N3858" s="2" t="str"/>
      <x:c r="O3858" s="2" t="str"/>
      <x:c r="P3858" s="2" t="str">
        <x:v>Structured source retained; exact visible anchor requires review</x:v>
      </x:c>
      <x:c r="Q3858" s="2" t="str">
        <x:v>Reported common book value per share</x:v>
      </x:c>
      <x:c r="R3858" s="2" t="str"/>
      <x:c r="S3858" s="2" t="str">
        <x:v>highlighted/PNC_FY2025_PNC_2025_Annual_Report_ADA.pdf</x:v>
      </x:c>
      <x:c r="T3858" s="2" t="str">
        <x:v>2,50,92</x:v>
      </x:c>
    </x:row>
    <x:row r="3859" ht="24" customHeight="1">
      <x:c r="C3859" s="2" t="str">
        <x:v>Historical Inputs!F3859</x:v>
      </x:c>
      <x:c r="D3859" s="2" t="str">
        <x:v>PNC</x:v>
      </x:c>
      <x:c r="E3859" s="2" t="str">
        <x:v>FY2025</x:v>
      </x:c>
      <x:c r="F3859" s="2" t="str">
        <x:v>tbvps_reported</x:v>
      </x:c>
      <x:c r="G3859" s="2" t="n">
        <x:v>112.51</x:v>
      </x:c>
      <x:c r="H3859" s="2" t="str">
        <x:v>USD/shares</x:v>
      </x:c>
      <x:c r="I3859" s="2" t="str">
        <x:v>2025-12-31</x:v>
      </x:c>
      <x:c r="J3859" s="2" t="str">
        <x:v>2026-02-20</x:v>
      </x:c>
      <x:c r="K3859" s="2" t="str">
        <x:v>0000713676-26-000020</x:v>
      </x:c>
      <x:c r="L3859" s="2" t="str">
        <x:v>data/raw/filings/PNC_0000713676-26-000020_pnc-20251231.htm</x:v>
      </x:c>
      <x:c r="M3859" s="2" t="str">
        <x:v>https://www.sec.gov/Archives/edgar/data/713676/000071367626000020/pnc-20251231.htm</x:v>
      </x:c>
      <x:c r="N3859" s="2" t="str"/>
      <x:c r="O3859" s="2" t="str"/>
      <x:c r="P3859" s="2" t="str">
        <x:v>Exact selected original table text</x:v>
      </x:c>
      <x:c r="Q3859" s="2" t="str">
        <x:v>Reported tangible book value per share</x:v>
      </x:c>
      <x:c r="R3859" s="2" t="str">
        <x:v>highlighted/PNC_0000713676-26-000020_pnc-20251231.htm</x:v>
      </x:c>
      <x:c r="S3859" s="2" t="str">
        <x:v>highlighted/PNC_FY2025_PNC_2025_Annual_Report_ADA.pdf</x:v>
      </x:c>
      <x:c r="T3859" s="2" t="str">
        <x:v>2,50,92</x:v>
      </x:c>
    </x:row>
    <x:row r="3860" ht="24" customHeight="1">
      <x:c r="C3860" s="2" t="str">
        <x:v>Historical Inputs!F3860</x:v>
      </x:c>
      <x:c r="D3860" s="2" t="str">
        <x:v>PNC</x:v>
      </x:c>
      <x:c r="E3860" s="2" t="str">
        <x:v>FY2025</x:v>
      </x:c>
      <x:c r="F3860" s="2" t="str">
        <x:v>tce_reported</x:v>
      </x:c>
      <x:c r="G3860" s="2" t="str">
        <x:v>n.a.</x:v>
      </x:c>
      <x:c r="H3860" s="2" t="str">
        <x:v>USDm</x:v>
      </x:c>
      <x:c r="I3860" s="2" t="str">
        <x:v>2025-12-31</x:v>
      </x:c>
      <x:c r="J3860" s="2" t="str"/>
      <x:c r="K3860" s="2" t="str"/>
      <x:c r="L3860" s="2" t="str"/>
      <x:c r="M3860" s="2" t="str"/>
      <x:c r="N3860" s="2" t="str"/>
      <x:c r="O3860" s="2" t="str"/>
      <x:c r="P3860" s="2" t="str">
        <x:v>Not reported / unavailable</x:v>
      </x:c>
      <x:c r="Q3860" s="2" t="str">
        <x:v>Reported tangible common equity</x:v>
      </x:c>
      <x:c r="R3860" s="2" t="str"/>
      <x:c r="S3860" s="2" t="str"/>
      <x:c r="T3860" s="2" t="str"/>
    </x:row>
    <x:row r="3861" ht="24" customHeight="1">
      <x:c r="C3861" s="2" t="str">
        <x:v>Historical Inputs!F3861</x:v>
      </x:c>
      <x:c r="D3861" s="2" t="str">
        <x:v>PNC</x:v>
      </x:c>
      <x:c r="E3861" s="2" t="str">
        <x:v>H1 2025</x:v>
      </x:c>
      <x:c r="F3861" s="2" t="str">
        <x:v>assets</x:v>
      </x:c>
      <x:c r="G3861" s="2" t="n">
        <x:v>559107</x:v>
      </x:c>
      <x:c r="H3861" s="2" t="str">
        <x:v>USD</x:v>
      </x:c>
      <x:c r="I3861" s="2" t="str">
        <x:v>2025-06-30</x:v>
      </x:c>
      <x:c r="J3861" s="2" t="str">
        <x:v>2025-08-01</x:v>
      </x:c>
      <x:c r="K3861" s="2" t="str">
        <x:v>0000713676-25-000060</x:v>
      </x:c>
      <x:c r="L3861" s="2" t="str">
        <x:v>data/raw/filings/PNC_0000713676-25-000060_pnc-20250630.htm</x:v>
      </x:c>
      <x:c r="M3861" s="2" t="str">
        <x:v>https://www.sec.gov/Archives/edgar/data/713676/000071367625000060/pnc-20250630.htm</x:v>
      </x:c>
      <x:c r="N3861" s="2" t="str">
        <x:v>f-248</x:v>
      </x:c>
      <x:c r="O3861" s="2" t="str"/>
      <x:c r="P3861" s="2" t="str">
        <x:v>Exact XBRL anchor</x:v>
      </x:c>
      <x:c r="Q3861" s="2" t="str">
        <x:v>Assets</x:v>
      </x:c>
      <x:c r="R3861" s="2" t="str">
        <x:v>highlighted/PNC_0000713676-25-000060_pnc-20250630.htm</x:v>
      </x:c>
      <x:c r="S3861" s="2" t="str"/>
      <x:c r="T3861" s="2" t="str"/>
    </x:row>
    <x:row r="3862" ht="24" customHeight="1">
      <x:c r="C3862" s="2" t="str">
        <x:v>Historical Inputs!F3862</x:v>
      </x:c>
      <x:c r="D3862" s="2" t="str">
        <x:v>PNC</x:v>
      </x:c>
      <x:c r="E3862" s="2" t="str">
        <x:v>H1 2025</x:v>
      </x:c>
      <x:c r="F3862" s="2" t="str">
        <x:v>liabilities</x:v>
      </x:c>
      <x:c r="G3862" s="2" t="n">
        <x:v>501452</x:v>
      </x:c>
      <x:c r="H3862" s="2" t="str">
        <x:v>USD</x:v>
      </x:c>
      <x:c r="I3862" s="2" t="str">
        <x:v>2025-06-30</x:v>
      </x:c>
      <x:c r="J3862" s="2" t="str">
        <x:v>2025-08-01</x:v>
      </x:c>
      <x:c r="K3862" s="2" t="str">
        <x:v>0000713676-25-000060</x:v>
      </x:c>
      <x:c r="L3862" s="2" t="str">
        <x:v>data/raw/filings/PNC_0000713676-25-000060_pnc-20250630.htm</x:v>
      </x:c>
      <x:c r="M3862" s="2" t="str">
        <x:v>https://www.sec.gov/Archives/edgar/data/713676/000071367625000060/pnc-20250630.htm</x:v>
      </x:c>
      <x:c r="N3862" s="2" t="str">
        <x:v>f-270</x:v>
      </x:c>
      <x:c r="O3862" s="2" t="str"/>
      <x:c r="P3862" s="2" t="str">
        <x:v>Exact XBRL anchor</x:v>
      </x:c>
      <x:c r="Q3862" s="2" t="str">
        <x:v>Liabilities</x:v>
      </x:c>
      <x:c r="R3862" s="2" t="str">
        <x:v>highlighted/PNC_0000713676-25-000060_pnc-20250630.htm</x:v>
      </x:c>
      <x:c r="S3862" s="2" t="str"/>
      <x:c r="T3862" s="2" t="str"/>
    </x:row>
    <x:row r="3863" ht="24" customHeight="1">
      <x:c r="C3863" s="2" t="str">
        <x:v>Historical Inputs!F3863</x:v>
      </x:c>
      <x:c r="D3863" s="2" t="str">
        <x:v>PNC</x:v>
      </x:c>
      <x:c r="E3863" s="2" t="str">
        <x:v>H1 2025</x:v>
      </x:c>
      <x:c r="F3863" s="2" t="str">
        <x:v>equity</x:v>
      </x:c>
      <x:c r="G3863" s="2" t="n">
        <x:v>57607</x:v>
      </x:c>
      <x:c r="H3863" s="2" t="str">
        <x:v>USD</x:v>
      </x:c>
      <x:c r="I3863" s="2" t="str">
        <x:v>2025-06-30</x:v>
      </x:c>
      <x:c r="J3863" s="2" t="str">
        <x:v>2025-08-01</x:v>
      </x:c>
      <x:c r="K3863" s="2" t="str">
        <x:v>0000713676-25-000060</x:v>
      </x:c>
      <x:c r="L3863" s="2" t="str">
        <x:v>data/raw/filings/PNC_0000713676-25-000060_pnc-20250630.htm</x:v>
      </x:c>
      <x:c r="M3863" s="2" t="str">
        <x:v>https://www.sec.gov/Archives/edgar/data/713676/000071367625000060/pnc-20250630.htm</x:v>
      </x:c>
      <x:c r="N3863" s="2" t="str">
        <x:v>f-292</x:v>
      </x:c>
      <x:c r="O3863" s="2" t="str"/>
      <x:c r="P3863" s="2" t="str">
        <x:v>Exact XBRL anchor</x:v>
      </x:c>
      <x:c r="Q3863" s="2" t="str">
        <x:v>Stockholders' Equity Attributable to Parent</x:v>
      </x:c>
      <x:c r="R3863" s="2" t="str">
        <x:v>highlighted/PNC_0000713676-25-000060_pnc-20250630.htm</x:v>
      </x:c>
      <x:c r="S3863" s="2" t="str"/>
      <x:c r="T3863" s="2" t="str"/>
    </x:row>
    <x:row r="3864" ht="24" customHeight="1">
      <x:c r="C3864" s="2" t="str">
        <x:v>Historical Inputs!F3864</x:v>
      </x:c>
      <x:c r="D3864" s="2" t="str">
        <x:v>PNC</x:v>
      </x:c>
      <x:c r="E3864" s="2" t="str">
        <x:v>H1 2025</x:v>
      </x:c>
      <x:c r="F3864" s="2" t="str">
        <x:v>preferred</x:v>
      </x:c>
      <x:c r="G3864" s="2" t="n">
        <x:v>0</x:v>
      </x:c>
      <x:c r="H3864" s="2" t="str">
        <x:v>USD</x:v>
      </x:c>
      <x:c r="I3864" s="2" t="str">
        <x:v>2025-06-30</x:v>
      </x:c>
      <x:c r="J3864" s="2" t="str">
        <x:v>2025-08-01</x:v>
      </x:c>
      <x:c r="K3864" s="2" t="str">
        <x:v>0000713676-25-000060</x:v>
      </x:c>
      <x:c r="L3864" s="2" t="str">
        <x:v>data/raw/filings/PNC_0000713676-25-000060_pnc-20250630.htm</x:v>
      </x:c>
      <x:c r="M3864" s="2" t="str">
        <x:v>https://www.sec.gov/Archives/edgar/data/713676/000071367625000060/pnc-20250630.htm</x:v>
      </x:c>
      <x:c r="N3864" s="2" t="str">
        <x:v>f-272</x:v>
      </x:c>
      <x:c r="O3864" s="2" t="str"/>
      <x:c r="P3864" s="2" t="str">
        <x:v>Exact XBRL anchor</x:v>
      </x:c>
      <x:c r="Q3864" s="2" t="str">
        <x:v>Preferred Stock, Value, Issued</x:v>
      </x:c>
      <x:c r="R3864" s="2" t="str">
        <x:v>highlighted/PNC_0000713676-25-000060_pnc-20250630.htm</x:v>
      </x:c>
      <x:c r="S3864" s="2" t="str"/>
      <x:c r="T3864" s="2" t="str"/>
    </x:row>
    <x:row r="3865" ht="24" customHeight="1">
      <x:c r="C3865" s="2" t="str">
        <x:v>Historical Inputs!F3865</x:v>
      </x:c>
      <x:c r="D3865" s="2" t="str">
        <x:v>PNC</x:v>
      </x:c>
      <x:c r="E3865" s="2" t="str">
        <x:v>H1 2025</x:v>
      </x:c>
      <x:c r="F3865" s="2" t="str">
        <x:v>common_equity_reported</x:v>
      </x:c>
      <x:c r="G3865" s="2" t="str">
        <x:v>n.a.</x:v>
      </x:c>
      <x:c r="H3865" s="2" t="str">
        <x:v>USDm</x:v>
      </x:c>
      <x:c r="I3865" s="2" t="str">
        <x:v>2025-06-30</x:v>
      </x:c>
      <x:c r="J3865" s="2" t="str"/>
      <x:c r="K3865" s="2" t="str"/>
      <x:c r="L3865" s="2" t="str"/>
      <x:c r="M3865" s="2" t="str"/>
      <x:c r="N3865" s="2" t="str"/>
      <x:c r="O3865" s="2" t="str"/>
      <x:c r="P3865" s="2" t="str">
        <x:v>Not reported / unavailable</x:v>
      </x:c>
      <x:c r="Q3865" s="2" t="str">
        <x:v>Reported common shareholders equity</x:v>
      </x:c>
      <x:c r="R3865" s="2" t="str"/>
      <x:c r="S3865" s="2" t="str"/>
      <x:c r="T3865" s="2" t="str"/>
    </x:row>
    <x:row r="3866" ht="24" customHeight="1">
      <x:c r="C3866" s="2" t="str">
        <x:v>Historical Inputs!F3866</x:v>
      </x:c>
      <x:c r="D3866" s="2" t="str">
        <x:v>PNC</x:v>
      </x:c>
      <x:c r="E3866" s="2" t="str">
        <x:v>H1 2025</x:v>
      </x:c>
      <x:c r="F3866" s="2" t="str">
        <x:v>goodwill</x:v>
      </x:c>
      <x:c r="G3866" s="2" t="n">
        <x:v>10932</x:v>
      </x:c>
      <x:c r="H3866" s="2" t="str">
        <x:v>USD</x:v>
      </x:c>
      <x:c r="I3866" s="2" t="str">
        <x:v>2025-06-30</x:v>
      </x:c>
      <x:c r="J3866" s="2" t="str">
        <x:v>2025-08-01</x:v>
      </x:c>
      <x:c r="K3866" s="2" t="str">
        <x:v>0000713676-25-000060</x:v>
      </x:c>
      <x:c r="L3866" s="2" t="str">
        <x:v>data/raw/filings/PNC_0000713676-25-000060_pnc-20250630.htm</x:v>
      </x:c>
      <x:c r="M3866" s="2" t="str">
        <x:v>https://www.sec.gov/Archives/edgar/data/713676/000071367625000060/pnc-20250630.htm</x:v>
      </x:c>
      <x:c r="N3866" s="2" t="str">
        <x:v>f-244</x:v>
      </x:c>
      <x:c r="O3866" s="2" t="str"/>
      <x:c r="P3866" s="2" t="str">
        <x:v>Exact XBRL anchor</x:v>
      </x:c>
      <x:c r="Q3866" s="2" t="str">
        <x:v>Goodwill</x:v>
      </x:c>
      <x:c r="R3866" s="2" t="str">
        <x:v>highlighted/PNC_0000713676-25-000060_pnc-20250630.htm</x:v>
      </x:c>
      <x:c r="S3866" s="2" t="str"/>
      <x:c r="T3866" s="2" t="str"/>
    </x:row>
    <x:row r="3867" ht="24" customHeight="1">
      <x:c r="C3867" s="2" t="str">
        <x:v>Historical Inputs!F3867</x:v>
      </x:c>
      <x:c r="D3867" s="2" t="str">
        <x:v>PNC</x:v>
      </x:c>
      <x:c r="E3867" s="2" t="str">
        <x:v>H1 2025</x:v>
      </x:c>
      <x:c r="F3867" s="2" t="str">
        <x:v>intangibles</x:v>
      </x:c>
      <x:c r="G3867" s="2" t="str">
        <x:v>n.a.</x:v>
      </x:c>
      <x:c r="H3867" s="2" t="str">
        <x:v>USDm</x:v>
      </x:c>
      <x:c r="I3867" s="2" t="str">
        <x:v>2025-06-30</x:v>
      </x:c>
      <x:c r="J3867" s="2" t="str"/>
      <x:c r="K3867" s="2" t="str"/>
      <x:c r="L3867" s="2" t="str"/>
      <x:c r="M3867" s="2" t="str"/>
      <x:c r="N3867" s="2" t="str"/>
      <x:c r="O3867" s="2" t="str"/>
      <x:c r="P3867" s="2" t="str">
        <x:v>Not reported / unavailable</x:v>
      </x:c>
      <x:c r="Q3867" s="2" t="str">
        <x:v>Other intangible assets excluding goodwill</x:v>
      </x:c>
      <x:c r="R3867" s="2" t="str"/>
      <x:c r="S3867" s="2" t="str"/>
      <x:c r="T3867" s="2" t="str"/>
    </x:row>
    <x:row r="3868" ht="24" customHeight="1">
      <x:c r="C3868" s="2" t="str">
        <x:v>Historical Inputs!F3868</x:v>
      </x:c>
      <x:c r="D3868" s="2" t="str">
        <x:v>PNC</x:v>
      </x:c>
      <x:c r="E3868" s="2" t="str">
        <x:v>H1 2025</x:v>
      </x:c>
      <x:c r="F3868" s="2" t="str">
        <x:v>intangibles_total</x:v>
      </x:c>
      <x:c r="G3868" s="2" t="str">
        <x:v>n.a.</x:v>
      </x:c>
      <x:c r="H3868" s="2" t="str">
        <x:v>USDm</x:v>
      </x:c>
      <x:c r="I3868" s="2" t="str">
        <x:v>2025-06-30</x:v>
      </x:c>
      <x:c r="J3868" s="2" t="str"/>
      <x:c r="K3868" s="2" t="str"/>
      <x:c r="L3868" s="2" t="str"/>
      <x:c r="M3868" s="2" t="str"/>
      <x:c r="N3868" s="2" t="str"/>
      <x:c r="O3868" s="2" t="str"/>
      <x:c r="P3868" s="2" t="str">
        <x:v>Not reported / unavailable</x:v>
      </x:c>
      <x:c r="Q3868" s="2" t="str">
        <x:v>Reported goodwill and intangible assets combined</x:v>
      </x:c>
      <x:c r="R3868" s="2" t="str"/>
      <x:c r="S3868" s="2" t="str"/>
      <x:c r="T3868" s="2" t="str"/>
    </x:row>
    <x:row r="3869" ht="24" customHeight="1">
      <x:c r="C3869" s="2" t="str">
        <x:v>Historical Inputs!F3869</x:v>
      </x:c>
      <x:c r="D3869" s="2" t="str">
        <x:v>PNC</x:v>
      </x:c>
      <x:c r="E3869" s="2" t="str">
        <x:v>H1 2025</x:v>
      </x:c>
      <x:c r="F3869" s="2" t="str">
        <x:v>shares_end</x:v>
      </x:c>
      <x:c r="G3869" s="2" t="str">
        <x:v>n.a.</x:v>
      </x:c>
      <x:c r="H3869" s="2" t="str">
        <x:v>million</x:v>
      </x:c>
      <x:c r="I3869" s="2" t="str">
        <x:v>2025-06-30</x:v>
      </x:c>
      <x:c r="J3869" s="2" t="str"/>
      <x:c r="K3869" s="2" t="str"/>
      <x:c r="L3869" s="2" t="str"/>
      <x:c r="M3869" s="2" t="str"/>
      <x:c r="N3869" s="2" t="str"/>
      <x:c r="O3869" s="2" t="str"/>
      <x:c r="P3869" s="2" t="str">
        <x:v>Not reported / unavailable</x:v>
      </x:c>
      <x:c r="Q3869" s="2" t="str">
        <x:v>Period-end common shares outstanding</x:v>
      </x:c>
      <x:c r="R3869" s="2" t="str"/>
      <x:c r="S3869" s="2" t="str"/>
      <x:c r="T3869" s="2" t="str"/>
    </x:row>
    <x:row r="3870" ht="24" customHeight="1">
      <x:c r="C3870" s="2" t="str">
        <x:v>Historical Inputs!F3870</x:v>
      </x:c>
      <x:c r="D3870" s="2" t="str">
        <x:v>PNC</x:v>
      </x:c>
      <x:c r="E3870" s="2" t="str">
        <x:v>H1 2025</x:v>
      </x:c>
      <x:c r="F3870" s="2" t="str">
        <x:v>shares_issued</x:v>
      </x:c>
      <x:c r="G3870" s="2" t="n">
        <x:v>543.412101</x:v>
      </x:c>
      <x:c r="H3870" s="2" t="str">
        <x:v>shares</x:v>
      </x:c>
      <x:c r="I3870" s="2" t="str">
        <x:v>2025-06-30</x:v>
      </x:c>
      <x:c r="J3870" s="2" t="str">
        <x:v>2025-08-01</x:v>
      </x:c>
      <x:c r="K3870" s="2" t="str">
        <x:v>0000713676-25-000060</x:v>
      </x:c>
      <x:c r="L3870" s="2" t="str">
        <x:v>data/raw/filings/PNC_0000713676-25-000060_pnc-20250630.htm</x:v>
      </x:c>
      <x:c r="M3870" s="2" t="str">
        <x:v>https://www.sec.gov/Archives/edgar/data/713676/000071367625000060/pnc-20250630.htm</x:v>
      </x:c>
      <x:c r="N3870" s="2" t="str">
        <x:v>f-278</x:v>
      </x:c>
      <x:c r="O3870" s="2" t="str"/>
      <x:c r="P3870" s="2" t="str">
        <x:v>Exact XBRL anchor</x:v>
      </x:c>
      <x:c r="Q3870" s="2" t="str">
        <x:v>Common Stock, Shares, Issued</x:v>
      </x:c>
      <x:c r="R3870" s="2" t="str">
        <x:v>highlighted/PNC_0000713676-25-000060_pnc-20250630.htm</x:v>
      </x:c>
      <x:c r="S3870" s="2" t="str"/>
      <x:c r="T3870" s="2" t="str"/>
    </x:row>
    <x:row r="3871" ht="24" customHeight="1">
      <x:c r="C3871" s="2" t="str">
        <x:v>Historical Inputs!F3871</x:v>
      </x:c>
      <x:c r="D3871" s="2" t="str">
        <x:v>PNC</x:v>
      </x:c>
      <x:c r="E3871" s="2" t="str">
        <x:v>H1 2025</x:v>
      </x:c>
      <x:c r="F3871" s="2" t="str">
        <x:v>shares_treasury</x:v>
      </x:c>
      <x:c r="G3871" s="2" t="n">
        <x:v>149.426326</x:v>
      </x:c>
      <x:c r="H3871" s="2" t="str">
        <x:v>shares</x:v>
      </x:c>
      <x:c r="I3871" s="2" t="str">
        <x:v>2025-06-30</x:v>
      </x:c>
      <x:c r="J3871" s="2" t="str">
        <x:v>2025-08-01</x:v>
      </x:c>
      <x:c r="K3871" s="2" t="str">
        <x:v>0000713676-25-000060</x:v>
      </x:c>
      <x:c r="L3871" s="2" t="str">
        <x:v>data/raw/filings/PNC_0000713676-25-000060_pnc-20250630.htm</x:v>
      </x:c>
      <x:c r="M3871" s="2" t="str">
        <x:v>https://www.sec.gov/Archives/edgar/data/713676/000071367625000060/pnc-20250630.htm</x:v>
      </x:c>
      <x:c r="N3871" s="2" t="str"/>
      <x:c r="O3871" s="2" t="str"/>
      <x:c r="P3871" s="2" t="str">
        <x:v>Structured source retained; exact visible anchor requires review</x:v>
      </x:c>
      <x:c r="Q3871" s="2" t="str">
        <x:v>Treasury Stock, Common, Shares</x:v>
      </x:c>
      <x:c r="R3871" s="2" t="str"/>
      <x:c r="S3871" s="2" t="str"/>
      <x:c r="T3871" s="2" t="str"/>
    </x:row>
    <x:row r="3872" ht="24" customHeight="1">
      <x:c r="C3872" s="2" t="str">
        <x:v>Historical Inputs!F3872</x:v>
      </x:c>
      <x:c r="D3872" s="2" t="str">
        <x:v>PNC</x:v>
      </x:c>
      <x:c r="E3872" s="2" t="str">
        <x:v>H1 2025</x:v>
      </x:c>
      <x:c r="F3872" s="2" t="str">
        <x:v>deposits</x:v>
      </x:c>
      <x:c r="G3872" s="2" t="n">
        <x:v>426696</x:v>
      </x:c>
      <x:c r="H3872" s="2" t="str">
        <x:v>USD</x:v>
      </x:c>
      <x:c r="I3872" s="2" t="str">
        <x:v>2025-06-30</x:v>
      </x:c>
      <x:c r="J3872" s="2" t="str">
        <x:v>2025-08-01</x:v>
      </x:c>
      <x:c r="K3872" s="2" t="str">
        <x:v>0000713676-25-000060</x:v>
      </x:c>
      <x:c r="L3872" s="2" t="str">
        <x:v>data/raw/filings/PNC_0000713676-25-000060_pnc-20250630.htm</x:v>
      </x:c>
      <x:c r="M3872" s="2" t="str">
        <x:v>https://www.sec.gov/Archives/edgar/data/713676/000071367625000060/pnc-20250630.htm</x:v>
      </x:c>
      <x:c r="N3872" s="2" t="str">
        <x:v>f-254</x:v>
      </x:c>
      <x:c r="O3872" s="2" t="str"/>
      <x:c r="P3872" s="2" t="str">
        <x:v>Exact XBRL anchor</x:v>
      </x:c>
      <x:c r="Q3872" s="2" t="str">
        <x:v>Deposits</x:v>
      </x:c>
      <x:c r="R3872" s="2" t="str">
        <x:v>highlighted/PNC_0000713676-25-000060_pnc-20250630.htm</x:v>
      </x:c>
      <x:c r="S3872" s="2" t="str"/>
      <x:c r="T3872" s="2" t="str"/>
    </x:row>
    <x:row r="3873" ht="24" customHeight="1">
      <x:c r="C3873" s="2" t="str">
        <x:v>Historical Inputs!F3873</x:v>
      </x:c>
      <x:c r="D3873" s="2" t="str">
        <x:v>PNC</x:v>
      </x:c>
      <x:c r="E3873" s="2" t="str">
        <x:v>H1 2025</x:v>
      </x:c>
      <x:c r="F3873" s="2" t="str">
        <x:v>loans_gross</x:v>
      </x:c>
      <x:c r="G3873" s="2" t="n">
        <x:v>326340</x:v>
      </x:c>
      <x:c r="H3873" s="2" t="str">
        <x:v>USD</x:v>
      </x:c>
      <x:c r="I3873" s="2" t="str">
        <x:v>2025-06-30</x:v>
      </x:c>
      <x:c r="J3873" s="2" t="str">
        <x:v>2025-08-01</x:v>
      </x:c>
      <x:c r="K3873" s="2" t="str">
        <x:v>0000713676-25-000060</x:v>
      </x:c>
      <x:c r="L3873" s="2" t="str">
        <x:v>data/raw/filings/PNC_0000713676-25-000060_pnc-20250630.htm</x:v>
      </x:c>
      <x:c r="M3873" s="2" t="str">
        <x:v>https://www.sec.gov/Archives/edgar/data/713676/000071367625000060/pnc-20250630.htm</x:v>
      </x:c>
      <x:c r="N3873" s="2" t="str">
        <x:v>f-883</x:v>
      </x:c>
      <x:c r="O3873" s="2" t="str"/>
      <x:c r="P3873" s="2" t="str">
        <x:v>Exact XBRL anchor</x:v>
      </x:c>
      <x:c r="Q3873" s="2" t="str">
        <x:v>Gross loans and leases selected definition</x:v>
      </x:c>
      <x:c r="R3873" s="2" t="str">
        <x:v>highlighted/PNC_0000713676-25-000060_pnc-20250630.htm</x:v>
      </x:c>
      <x:c r="S3873" s="2" t="str"/>
      <x:c r="T3873" s="2" t="str"/>
    </x:row>
    <x:row r="3874" ht="24" customHeight="1">
      <x:c r="C3874" s="2" t="str">
        <x:v>Historical Inputs!F3874</x:v>
      </x:c>
      <x:c r="D3874" s="2" t="str">
        <x:v>PNC</x:v>
      </x:c>
      <x:c r="E3874" s="2" t="str">
        <x:v>H1 2025</x:v>
      </x:c>
      <x:c r="F3874" s="2" t="str">
        <x:v>loans_net</x:v>
      </x:c>
      <x:c r="G3874" s="2" t="n">
        <x:v>321817</x:v>
      </x:c>
      <x:c r="H3874" s="2" t="str">
        <x:v>USD</x:v>
      </x:c>
      <x:c r="I3874" s="2" t="str">
        <x:v>2025-06-30</x:v>
      </x:c>
      <x:c r="J3874" s="2" t="str">
        <x:v>2025-08-01</x:v>
      </x:c>
      <x:c r="K3874" s="2" t="str">
        <x:v>0000713676-25-000060</x:v>
      </x:c>
      <x:c r="L3874" s="2" t="str">
        <x:v>data/raw/filings/PNC_0000713676-25-000060_pnc-20250630.htm</x:v>
      </x:c>
      <x:c r="M3874" s="2" t="str">
        <x:v>https://www.sec.gov/Archives/edgar/data/713676/000071367625000060/pnc-20250630.htm</x:v>
      </x:c>
      <x:c r="N3874" s="2" t="str">
        <x:v>f-238</x:v>
      </x:c>
      <x:c r="O3874" s="2" t="str"/>
      <x:c r="P3874" s="2" t="str">
        <x:v>Exact XBRL anchor</x:v>
      </x:c>
      <x:c r="Q3874" s="2" t="str">
        <x:v>Net loans after allowance selected definition</x:v>
      </x:c>
      <x:c r="R3874" s="2" t="str">
        <x:v>highlighted/PNC_0000713676-25-000060_pnc-20250630.htm</x:v>
      </x:c>
      <x:c r="S3874" s="2" t="str"/>
      <x:c r="T3874" s="2" t="str"/>
    </x:row>
    <x:row r="3875" ht="24" customHeight="1">
      <x:c r="C3875" s="2" t="str">
        <x:v>Historical Inputs!F3875</x:v>
      </x:c>
      <x:c r="D3875" s="2" t="str">
        <x:v>PNC</x:v>
      </x:c>
      <x:c r="E3875" s="2" t="str">
        <x:v>H1 2025</x:v>
      </x:c>
      <x:c r="F3875" s="2" t="str">
        <x:v>allowance</x:v>
      </x:c>
      <x:c r="G3875" s="2" t="n">
        <x:v>4523</x:v>
      </x:c>
      <x:c r="H3875" s="2" t="str">
        <x:v>USD</x:v>
      </x:c>
      <x:c r="I3875" s="2" t="str">
        <x:v>2025-06-30</x:v>
      </x:c>
      <x:c r="J3875" s="2" t="str">
        <x:v>2026-08-05</x:v>
      </x:c>
      <x:c r="K3875" s="2" t="str">
        <x:v>0001628280-26-053170</x:v>
      </x:c>
      <x:c r="L3875" s="2" t="str">
        <x:v>data/raw/filings/PNC_0001628280-26-053170_pnc-20260630.htm</x:v>
      </x:c>
      <x:c r="M3875" s="2" t="str">
        <x:v>https://www.sec.gov/Archives/edgar/data/713676/000162828026053170/pnc-20260630.htm</x:v>
      </x:c>
      <x:c r="N3875" s="2" t="str">
        <x:v>f-2459</x:v>
      </x:c>
      <x:c r="O3875" s="2" t="str"/>
      <x:c r="P3875" s="2" t="str">
        <x:v>Exact XBRL anchor</x:v>
      </x:c>
      <x:c r="Q3875" s="2" t="str">
        <x:v>Loan allowance for credit losses</x:v>
      </x:c>
      <x:c r="R3875" s="2" t="str">
        <x:v>highlighted/PNC_0001628280-26-053170_pnc-20260630.htm</x:v>
      </x:c>
      <x:c r="S3875" s="2" t="str"/>
      <x:c r="T3875" s="2" t="str"/>
    </x:row>
    <x:row r="3876" ht="24" customHeight="1">
      <x:c r="C3876" s="2" t="str">
        <x:v>Historical Inputs!F3876</x:v>
      </x:c>
      <x:c r="D3876" s="2" t="str">
        <x:v>PNC</x:v>
      </x:c>
      <x:c r="E3876" s="2" t="str">
        <x:v>H1 2025</x:v>
      </x:c>
      <x:c r="F3876" s="2" t="str">
        <x:v>nonaccrual</x:v>
      </x:c>
      <x:c r="G3876" s="2" t="str">
        <x:v>n.a.</x:v>
      </x:c>
      <x:c r="H3876" s="2" t="str">
        <x:v>USDm</x:v>
      </x:c>
      <x:c r="I3876" s="2" t="str">
        <x:v>2025-06-30</x:v>
      </x:c>
      <x:c r="J3876" s="2" t="str"/>
      <x:c r="K3876" s="2" t="str"/>
      <x:c r="L3876" s="2" t="str"/>
      <x:c r="M3876" s="2" t="str"/>
      <x:c r="N3876" s="2" t="str"/>
      <x:c r="O3876" s="2" t="str"/>
      <x:c r="P3876" s="2" t="str">
        <x:v>Not reported / unavailable</x:v>
      </x:c>
      <x:c r="Q3876" s="2" t="str">
        <x:v>Nonaccrual</x:v>
      </x:c>
      <x:c r="R3876" s="2" t="str"/>
      <x:c r="S3876" s="2" t="str"/>
      <x:c r="T3876" s="2" t="str"/>
    </x:row>
    <x:row r="3877" ht="24" customHeight="1">
      <x:c r="C3877" s="2" t="str">
        <x:v>Historical Inputs!F3877</x:v>
      </x:c>
      <x:c r="D3877" s="2" t="str">
        <x:v>PNC</x:v>
      </x:c>
      <x:c r="E3877" s="2" t="str">
        <x:v>H1 2025</x:v>
      </x:c>
      <x:c r="F3877" s="2" t="str">
        <x:v>cash</x:v>
      </x:c>
      <x:c r="G3877" s="2" t="str">
        <x:v>n.a.</x:v>
      </x:c>
      <x:c r="H3877" s="2" t="str">
        <x:v>USDm</x:v>
      </x:c>
      <x:c r="I3877" s="2" t="str">
        <x:v>2025-06-30</x:v>
      </x:c>
      <x:c r="J3877" s="2" t="str"/>
      <x:c r="K3877" s="2" t="str"/>
      <x:c r="L3877" s="2" t="str"/>
      <x:c r="M3877" s="2" t="str"/>
      <x:c r="N3877" s="2" t="str"/>
      <x:c r="O3877" s="2" t="str"/>
      <x:c r="P3877" s="2" t="str">
        <x:v>Not reported / unavailable</x:v>
      </x:c>
      <x:c r="Q3877" s="2" t="str">
        <x:v>Cash</x:v>
      </x:c>
      <x:c r="R3877" s="2" t="str"/>
      <x:c r="S3877" s="2" t="str"/>
      <x:c r="T3877" s="2" t="str"/>
    </x:row>
    <x:row r="3878" ht="24" customHeight="1">
      <x:c r="C3878" s="2" t="str">
        <x:v>Historical Inputs!F3878</x:v>
      </x:c>
      <x:c r="D3878" s="2" t="str">
        <x:v>PNC</x:v>
      </x:c>
      <x:c r="E3878" s="2" t="str">
        <x:v>H1 2025</x:v>
      </x:c>
      <x:c r="F3878" s="2" t="str">
        <x:v>aoci</x:v>
      </x:c>
      <x:c r="G3878" s="2" t="n">
        <x:v>-4682</x:v>
      </x:c>
      <x:c r="H3878" s="2" t="str">
        <x:v>USD</x:v>
      </x:c>
      <x:c r="I3878" s="2" t="str">
        <x:v>2025-06-30</x:v>
      </x:c>
      <x:c r="J3878" s="2" t="str">
        <x:v>2025-08-01</x:v>
      </x:c>
      <x:c r="K3878" s="2" t="str">
        <x:v>0000713676-25-000060</x:v>
      </x:c>
      <x:c r="L3878" s="2" t="str">
        <x:v>data/raw/filings/PNC_0000713676-25-000060_pnc-20250630.htm</x:v>
      </x:c>
      <x:c r="M3878" s="2" t="str">
        <x:v>https://www.sec.gov/Archives/edgar/data/713676/000071367625000060/pnc-20250630.htm</x:v>
      </x:c>
      <x:c r="N3878" s="2" t="str">
        <x:v>f-286</x:v>
      </x:c>
      <x:c r="O3878" s="2" t="str"/>
      <x:c r="P3878" s="2" t="str">
        <x:v>Exact XBRL anchor</x:v>
      </x:c>
      <x:c r="Q3878" s="2" t="str">
        <x:v>Accumulated Other Comprehensive Income (Loss), Net of Tax</x:v>
      </x:c>
      <x:c r="R3878" s="2" t="str">
        <x:v>highlighted/PNC_0000713676-25-000060_pnc-20250630.htm</x:v>
      </x:c>
      <x:c r="S3878" s="2" t="str"/>
      <x:c r="T3878" s="2" t="str"/>
    </x:row>
    <x:row r="3879" ht="24" customHeight="1">
      <x:c r="C3879" s="2" t="str">
        <x:v>Historical Inputs!F3879</x:v>
      </x:c>
      <x:c r="D3879" s="2" t="str">
        <x:v>PNC</x:v>
      </x:c>
      <x:c r="E3879" s="2" t="str">
        <x:v>H1 2025</x:v>
      </x:c>
      <x:c r="F3879" s="2" t="str">
        <x:v>nii</x:v>
      </x:c>
      <x:c r="G3879" s="2" t="n">
        <x:v>7031</x:v>
      </x:c>
      <x:c r="H3879" s="2" t="str">
        <x:v>USD</x:v>
      </x:c>
      <x:c r="I3879" s="2" t="str">
        <x:v>2025-06-30</x:v>
      </x:c>
      <x:c r="J3879" s="2" t="str">
        <x:v>2026-08-05</x:v>
      </x:c>
      <x:c r="K3879" s="2" t="str">
        <x:v>0001628280-26-053170</x:v>
      </x:c>
      <x:c r="L3879" s="2" t="str">
        <x:v>data/raw/filings/PNC_0001628280-26-053170_pnc-20260630.htm</x:v>
      </x:c>
      <x:c r="M3879" s="2" t="str">
        <x:v>https://www.sec.gov/Archives/edgar/data/713676/000162828026053170/pnc-20260630.htm</x:v>
      </x:c>
      <x:c r="N3879" s="2" t="str">
        <x:v>f-5199</x:v>
      </x:c>
      <x:c r="O3879" s="2" t="str"/>
      <x:c r="P3879" s="2" t="str">
        <x:v>Exact XBRL anchor</x:v>
      </x:c>
      <x:c r="Q3879" s="2" t="str">
        <x:v>Interest Income (Expense), Net</x:v>
      </x:c>
      <x:c r="R3879" s="2" t="str">
        <x:v>highlighted/PNC_0001628280-26-053170_pnc-20260630.htm</x:v>
      </x:c>
      <x:c r="S3879" s="2" t="str"/>
      <x:c r="T3879" s="2" t="str"/>
    </x:row>
    <x:row r="3880" ht="24" customHeight="1">
      <x:c r="C3880" s="2" t="str">
        <x:v>Historical Inputs!F3880</x:v>
      </x:c>
      <x:c r="D3880" s="2" t="str">
        <x:v>PNC</x:v>
      </x:c>
      <x:c r="E3880" s="2" t="str">
        <x:v>H1 2025</x:v>
      </x:c>
      <x:c r="F3880" s="2" t="str">
        <x:v>noninterest_income</x:v>
      </x:c>
      <x:c r="G3880" s="2" t="n">
        <x:v>4082</x:v>
      </x:c>
      <x:c r="H3880" s="2" t="str">
        <x:v>USD</x:v>
      </x:c>
      <x:c r="I3880" s="2" t="str">
        <x:v>2025-06-30</x:v>
      </x:c>
      <x:c r="J3880" s="2" t="str">
        <x:v>2026-08-05</x:v>
      </x:c>
      <x:c r="K3880" s="2" t="str">
        <x:v>0001628280-26-053170</x:v>
      </x:c>
      <x:c r="L3880" s="2" t="str">
        <x:v>data/raw/filings/PNC_0001628280-26-053170_pnc-20260630.htm</x:v>
      </x:c>
      <x:c r="M3880" s="2" t="str">
        <x:v>https://www.sec.gov/Archives/edgar/data/713676/000162828026053170/pnc-20260630.htm</x:v>
      </x:c>
      <x:c r="N3880" s="2" t="str">
        <x:v>f-5384</x:v>
      </x:c>
      <x:c r="O3880" s="2" t="str"/>
      <x:c r="P3880" s="2" t="str">
        <x:v>Exact XBRL anchor</x:v>
      </x:c>
      <x:c r="Q3880" s="2" t="str">
        <x:v>Noninterest Income</x:v>
      </x:c>
      <x:c r="R3880" s="2" t="str">
        <x:v>highlighted/PNC_0001628280-26-053170_pnc-20260630.htm</x:v>
      </x:c>
      <x:c r="S3880" s="2" t="str"/>
      <x:c r="T3880" s="2" t="str"/>
    </x:row>
    <x:row r="3881" ht="24" customHeight="1">
      <x:c r="C3881" s="2" t="str">
        <x:v>Historical Inputs!F3881</x:v>
      </x:c>
      <x:c r="D3881" s="2" t="str">
        <x:v>PNC</x:v>
      </x:c>
      <x:c r="E3881" s="2" t="str">
        <x:v>H1 2025</x:v>
      </x:c>
      <x:c r="F3881" s="2" t="str">
        <x:v>revenue_reported</x:v>
      </x:c>
      <x:c r="G3881" s="2" t="n">
        <x:v>11113</x:v>
      </x:c>
      <x:c r="H3881" s="2" t="str">
        <x:v>USD</x:v>
      </x:c>
      <x:c r="I3881" s="2" t="str">
        <x:v>2025-06-30</x:v>
      </x:c>
      <x:c r="J3881" s="2" t="str">
        <x:v>2026-08-05</x:v>
      </x:c>
      <x:c r="K3881" s="2" t="str">
        <x:v>0001628280-26-053170</x:v>
      </x:c>
      <x:c r="L3881" s="2" t="str">
        <x:v>data/raw/filings/PNC_0001628280-26-053170_pnc-20260630.htm</x:v>
      </x:c>
      <x:c r="M3881" s="2" t="str">
        <x:v>https://www.sec.gov/Archives/edgar/data/713676/000162828026053170/pnc-20260630.htm</x:v>
      </x:c>
      <x:c r="N3881" s="2" t="str">
        <x:v>f-5207</x:v>
      </x:c>
      <x:c r="O3881" s="2" t="str"/>
      <x:c r="P3881" s="2" t="str">
        <x:v>Exact XBRL anchor</x:v>
      </x:c>
      <x:c r="Q3881" s="2" t="str">
        <x:v>Revenues</x:v>
      </x:c>
      <x:c r="R3881" s="2" t="str">
        <x:v>highlighted/PNC_0001628280-26-053170_pnc-20260630.htm</x:v>
      </x:c>
      <x:c r="S3881" s="2" t="str"/>
      <x:c r="T3881" s="2" t="str"/>
    </x:row>
    <x:row r="3882" ht="24" customHeight="1">
      <x:c r="C3882" s="2" t="str">
        <x:v>Historical Inputs!F3882</x:v>
      </x:c>
      <x:c r="D3882" s="2" t="str">
        <x:v>PNC</x:v>
      </x:c>
      <x:c r="E3882" s="2" t="str">
        <x:v>H1 2025</x:v>
      </x:c>
      <x:c r="F3882" s="2" t="str">
        <x:v>opex</x:v>
      </x:c>
      <x:c r="G3882" s="2" t="n">
        <x:v>6770</x:v>
      </x:c>
      <x:c r="H3882" s="2" t="str">
        <x:v>USD</x:v>
      </x:c>
      <x:c r="I3882" s="2" t="str">
        <x:v>2025-06-30</x:v>
      </x:c>
      <x:c r="J3882" s="2" t="str">
        <x:v>2026-08-05</x:v>
      </x:c>
      <x:c r="K3882" s="2" t="str">
        <x:v>0001628280-26-053170</x:v>
      </x:c>
      <x:c r="L3882" s="2" t="str">
        <x:v>data/raw/filings/PNC_0001628280-26-053170_pnc-20260630.htm</x:v>
      </x:c>
      <x:c r="M3882" s="2" t="str">
        <x:v>https://www.sec.gov/Archives/edgar/data/713676/000162828026053170/pnc-20260630.htm</x:v>
      </x:c>
      <x:c r="N3882" s="2" t="str">
        <x:v>f-5215</x:v>
      </x:c>
      <x:c r="O3882" s="2" t="str"/>
      <x:c r="P3882" s="2" t="str">
        <x:v>Exact XBRL anchor</x:v>
      </x:c>
      <x:c r="Q3882" s="2" t="str">
        <x:v>Noninterest Expense</x:v>
      </x:c>
      <x:c r="R3882" s="2" t="str">
        <x:v>highlighted/PNC_0001628280-26-053170_pnc-20260630.htm</x:v>
      </x:c>
      <x:c r="S3882" s="2" t="str"/>
      <x:c r="T3882" s="2" t="str"/>
    </x:row>
    <x:row r="3883" ht="24" customHeight="1">
      <x:c r="C3883" s="2" t="str">
        <x:v>Historical Inputs!F3883</x:v>
      </x:c>
      <x:c r="D3883" s="2" t="str">
        <x:v>PNC</x:v>
      </x:c>
      <x:c r="E3883" s="2" t="str">
        <x:v>H1 2025</x:v>
      </x:c>
      <x:c r="F3883" s="2" t="str">
        <x:v>provision</x:v>
      </x:c>
      <x:c r="G3883" s="2" t="str">
        <x:v>n.a.</x:v>
      </x:c>
      <x:c r="H3883" s="2" t="str">
        <x:v>USDm</x:v>
      </x:c>
      <x:c r="I3883" s="2" t="str">
        <x:v>2025-06-30</x:v>
      </x:c>
      <x:c r="J3883" s="2" t="str"/>
      <x:c r="K3883" s="2" t="str"/>
      <x:c r="L3883" s="2" t="str"/>
      <x:c r="M3883" s="2" t="str"/>
      <x:c r="N3883" s="2" t="str"/>
      <x:c r="O3883" s="2" t="str"/>
      <x:c r="P3883" s="2" t="str">
        <x:v>Not reported / unavailable</x:v>
      </x:c>
      <x:c r="Q3883" s="2" t="str">
        <x:v>Provision for credit losses</x:v>
      </x:c>
      <x:c r="R3883" s="2" t="str"/>
      <x:c r="S3883" s="2" t="str"/>
      <x:c r="T3883" s="2" t="str"/>
    </x:row>
    <x:row r="3884" ht="24" customHeight="1">
      <x:c r="C3884" s="2" t="str">
        <x:v>Historical Inputs!F3884</x:v>
      </x:c>
      <x:c r="D3884" s="2" t="str">
        <x:v>PNC</x:v>
      </x:c>
      <x:c r="E3884" s="2" t="str">
        <x:v>H1 2025</x:v>
      </x:c>
      <x:c r="F3884" s="2" t="str">
        <x:v>pretax</x:v>
      </x:c>
      <x:c r="G3884" s="2" t="n">
        <x:v>3870</x:v>
      </x:c>
      <x:c r="H3884" s="2" t="str">
        <x:v>USD</x:v>
      </x:c>
      <x:c r="I3884" s="2" t="str">
        <x:v>2025-06-30</x:v>
      </x:c>
      <x:c r="J3884" s="2" t="str">
        <x:v>2026-08-05</x:v>
      </x:c>
      <x:c r="K3884" s="2" t="str">
        <x:v>0001628280-26-053170</x:v>
      </x:c>
      <x:c r="L3884" s="2" t="str">
        <x:v>data/raw/filings/PNC_0001628280-26-053170_pnc-20260630.htm</x:v>
      </x:c>
      <x:c r="M3884" s="2" t="str">
        <x:v>https://www.sec.gov/Archives/edgar/data/713676/000162828026053170/pnc-20260630.htm</x:v>
      </x:c>
      <x:c r="N3884" s="2" t="str">
        <x:v>f-5219</x:v>
      </x:c>
      <x:c r="O3884" s="2" t="str"/>
      <x:c r="P3884" s="2" t="str">
        <x:v>Exact XBRL anchor</x:v>
      </x:c>
      <x:c r="Q3884" s="2" t="str">
        <x:v>Income (Loss) from Continuing Operations before Income Taxes, Noncontrolling Interest</x:v>
      </x:c>
      <x:c r="R3884" s="2" t="str">
        <x:v>highlighted/PNC_0001628280-26-053170_pnc-20260630.htm</x:v>
      </x:c>
      <x:c r="S3884" s="2" t="str"/>
      <x:c r="T3884" s="2" t="str"/>
    </x:row>
    <x:row r="3885" ht="24" customHeight="1">
      <x:c r="C3885" s="2" t="str">
        <x:v>Historical Inputs!F3885</x:v>
      </x:c>
      <x:c r="D3885" s="2" t="str">
        <x:v>PNC</x:v>
      </x:c>
      <x:c r="E3885" s="2" t="str">
        <x:v>H1 2025</x:v>
      </x:c>
      <x:c r="F3885" s="2" t="str">
        <x:v>tax</x:v>
      </x:c>
      <x:c r="G3885" s="2" t="n">
        <x:v>728</x:v>
      </x:c>
      <x:c r="H3885" s="2" t="str">
        <x:v>USD</x:v>
      </x:c>
      <x:c r="I3885" s="2" t="str">
        <x:v>2025-06-30</x:v>
      </x:c>
      <x:c r="J3885" s="2" t="str">
        <x:v>2026-08-05</x:v>
      </x:c>
      <x:c r="K3885" s="2" t="str">
        <x:v>0001628280-26-053170</x:v>
      </x:c>
      <x:c r="L3885" s="2" t="str">
        <x:v>data/raw/filings/PNC_0001628280-26-053170_pnc-20260630.htm</x:v>
      </x:c>
      <x:c r="M3885" s="2" t="str">
        <x:v>https://www.sec.gov/Archives/edgar/data/713676/000162828026053170/pnc-20260630.htm</x:v>
      </x:c>
      <x:c r="N3885" s="2" t="str">
        <x:v>f-5223</x:v>
      </x:c>
      <x:c r="O3885" s="2" t="str"/>
      <x:c r="P3885" s="2" t="str">
        <x:v>Exact XBRL anchor</x:v>
      </x:c>
      <x:c r="Q3885" s="2" t="str">
        <x:v>Income Tax Expense (Benefit)</x:v>
      </x:c>
      <x:c r="R3885" s="2" t="str">
        <x:v>highlighted/PNC_0001628280-26-053170_pnc-20260630.htm</x:v>
      </x:c>
      <x:c r="S3885" s="2" t="str"/>
      <x:c r="T3885" s="2" t="str"/>
    </x:row>
    <x:row r="3886" ht="24" customHeight="1">
      <x:c r="C3886" s="2" t="str">
        <x:v>Historical Inputs!F3886</x:v>
      </x:c>
      <x:c r="D3886" s="2" t="str">
        <x:v>PNC</x:v>
      </x:c>
      <x:c r="E3886" s="2" t="str">
        <x:v>H1 2025</x:v>
      </x:c>
      <x:c r="F3886" s="2" t="str">
        <x:v>net_income</x:v>
      </x:c>
      <x:c r="G3886" s="2" t="n">
        <x:v>3108</x:v>
      </x:c>
      <x:c r="H3886" s="2" t="str">
        <x:v>USD</x:v>
      </x:c>
      <x:c r="I3886" s="2" t="str">
        <x:v>2025-06-30</x:v>
      </x:c>
      <x:c r="J3886" s="2" t="str">
        <x:v>2026-08-05</x:v>
      </x:c>
      <x:c r="K3886" s="2" t="str">
        <x:v>0001628280-26-053170</x:v>
      </x:c>
      <x:c r="L3886" s="2" t="str">
        <x:v>data/raw/filings/PNC_0001628280-26-053170_pnc-20260630.htm</x:v>
      </x:c>
      <x:c r="M3886" s="2" t="str">
        <x:v>https://www.sec.gov/Archives/edgar/data/713676/000162828026053170/pnc-20260630.htm</x:v>
      </x:c>
      <x:c r="N3886" s="2" t="str">
        <x:v>f-5235</x:v>
      </x:c>
      <x:c r="O3886" s="2" t="str"/>
      <x:c r="P3886" s="2" t="str">
        <x:v>Exact XBRL anchor</x:v>
      </x:c>
      <x:c r="Q3886" s="2" t="str">
        <x:v>Net Income (Loss) Attributable to Parent</x:v>
      </x:c>
      <x:c r="R3886" s="2" t="str">
        <x:v>highlighted/PNC_0001628280-26-053170_pnc-20260630.htm</x:v>
      </x:c>
      <x:c r="S3886" s="2" t="str"/>
      <x:c r="T3886" s="2" t="str"/>
    </x:row>
    <x:row r="3887" ht="24" customHeight="1">
      <x:c r="C3887" s="2" t="str">
        <x:v>Historical Inputs!F3887</x:v>
      </x:c>
      <x:c r="D3887" s="2" t="str">
        <x:v>PNC</x:v>
      </x:c>
      <x:c r="E3887" s="2" t="str">
        <x:v>H1 2025</x:v>
      </x:c>
      <x:c r="F3887" s="2" t="str">
        <x:v>common_income</x:v>
      </x:c>
      <x:c r="G3887" s="2" t="n">
        <x:v>2931</x:v>
      </x:c>
      <x:c r="H3887" s="2" t="str">
        <x:v>USD</x:v>
      </x:c>
      <x:c r="I3887" s="2" t="str">
        <x:v>2025-06-30</x:v>
      </x:c>
      <x:c r="J3887" s="2" t="str">
        <x:v>2026-08-05</x:v>
      </x:c>
      <x:c r="K3887" s="2" t="str">
        <x:v>0001628280-26-053170</x:v>
      </x:c>
      <x:c r="L3887" s="2" t="str">
        <x:v>data/raw/filings/PNC_0001628280-26-053170_pnc-20260630.htm</x:v>
      </x:c>
      <x:c r="M3887" s="2" t="str">
        <x:v>https://www.sec.gov/Archives/edgar/data/713676/000162828026053170/pnc-20260630.htm</x:v>
      </x:c>
      <x:c r="N3887" s="2" t="str">
        <x:v>f-3230</x:v>
      </x:c>
      <x:c r="O3887" s="2" t="str"/>
      <x:c r="P3887" s="2" t="str">
        <x:v>Exact XBRL anchor</x:v>
      </x:c>
      <x:c r="Q3887" s="2" t="str">
        <x:v>Net Income (Loss) Available to Common Stockholders, Basic</x:v>
      </x:c>
      <x:c r="R3887" s="2" t="str">
        <x:v>highlighted/PNC_0001628280-26-053170_pnc-20260630.htm</x:v>
      </x:c>
      <x:c r="S3887" s="2" t="str"/>
      <x:c r="T3887" s="2" t="str"/>
    </x:row>
    <x:row r="3888" ht="24" customHeight="1">
      <x:c r="C3888" s="2" t="str">
        <x:v>Historical Inputs!F3888</x:v>
      </x:c>
      <x:c r="D3888" s="2" t="str">
        <x:v>PNC</x:v>
      </x:c>
      <x:c r="E3888" s="2" t="str">
        <x:v>H1 2025</x:v>
      </x:c>
      <x:c r="F3888" s="2" t="str">
        <x:v>preferred_div</x:v>
      </x:c>
      <x:c r="G3888" s="2" t="str">
        <x:v>n.a.</x:v>
      </x:c>
      <x:c r="H3888" s="2" t="str">
        <x:v>USDm</x:v>
      </x:c>
      <x:c r="I3888" s="2" t="str">
        <x:v>2025-06-30</x:v>
      </x:c>
      <x:c r="J3888" s="2" t="str"/>
      <x:c r="K3888" s="2" t="str"/>
      <x:c r="L3888" s="2" t="str"/>
      <x:c r="M3888" s="2" t="str"/>
      <x:c r="N3888" s="2" t="str"/>
      <x:c r="O3888" s="2" t="str"/>
      <x:c r="P3888" s="2" t="str">
        <x:v>Not reported / unavailable</x:v>
      </x:c>
      <x:c r="Q3888" s="2" t="str">
        <x:v>Preferred dividends and other common-income adjustments</x:v>
      </x:c>
      <x:c r="R3888" s="2" t="str"/>
      <x:c r="S3888" s="2" t="str"/>
      <x:c r="T3888" s="2" t="str"/>
    </x:row>
    <x:row r="3889" ht="24" customHeight="1">
      <x:c r="C3889" s="2" t="str">
        <x:v>Historical Inputs!F3889</x:v>
      </x:c>
      <x:c r="D3889" s="2" t="str">
        <x:v>PNC</x:v>
      </x:c>
      <x:c r="E3889" s="2" t="str">
        <x:v>H1 2025</x:v>
      </x:c>
      <x:c r="F3889" s="2" t="str">
        <x:v>eps</x:v>
      </x:c>
      <x:c r="G3889" s="2" t="n">
        <x:v>7.37</x:v>
      </x:c>
      <x:c r="H3889" s="2" t="str">
        <x:v>USD/shares</x:v>
      </x:c>
      <x:c r="I3889" s="2" t="str">
        <x:v>2025-06-30</x:v>
      </x:c>
      <x:c r="J3889" s="2" t="str">
        <x:v>2026-08-05</x:v>
      </x:c>
      <x:c r="K3889" s="2" t="str">
        <x:v>0001628280-26-053170</x:v>
      </x:c>
      <x:c r="L3889" s="2" t="str">
        <x:v>data/raw/filings/PNC_0001628280-26-053170_pnc-20260630.htm</x:v>
      </x:c>
      <x:c r="M3889" s="2" t="str">
        <x:v>https://www.sec.gov/Archives/edgar/data/713676/000162828026053170/pnc-20260630.htm</x:v>
      </x:c>
      <x:c r="N3889" s="2" t="str">
        <x:v>f-3252</x:v>
      </x:c>
      <x:c r="O3889" s="2" t="str"/>
      <x:c r="P3889" s="2" t="str">
        <x:v>Exact XBRL anchor</x:v>
      </x:c>
      <x:c r="Q3889" s="2" t="str">
        <x:v>Earnings Per Share, Diluted</x:v>
      </x:c>
      <x:c r="R3889" s="2" t="str">
        <x:v>highlighted/PNC_0001628280-26-053170_pnc-20260630.htm</x:v>
      </x:c>
      <x:c r="S3889" s="2" t="str"/>
      <x:c r="T3889" s="2" t="str"/>
    </x:row>
    <x:row r="3890" ht="24" customHeight="1">
      <x:c r="C3890" s="2" t="str">
        <x:v>Historical Inputs!F3890</x:v>
      </x:c>
      <x:c r="D3890" s="2" t="str">
        <x:v>PNC</x:v>
      </x:c>
      <x:c r="E3890" s="2" t="str">
        <x:v>H1 2025</x:v>
      </x:c>
      <x:c r="F3890" s="2" t="str">
        <x:v>shares_diluted</x:v>
      </x:c>
      <x:c r="G3890" s="2" t="n">
        <x:v>398</x:v>
      </x:c>
      <x:c r="H3890" s="2" t="str">
        <x:v>shares</x:v>
      </x:c>
      <x:c r="I3890" s="2" t="str">
        <x:v>2025-06-30</x:v>
      </x:c>
      <x:c r="J3890" s="2" t="str">
        <x:v>2026-08-05</x:v>
      </x:c>
      <x:c r="K3890" s="2" t="str">
        <x:v>0001628280-26-053170</x:v>
      </x:c>
      <x:c r="L3890" s="2" t="str">
        <x:v>data/raw/filings/PNC_0001628280-26-053170_pnc-20260630.htm</x:v>
      </x:c>
      <x:c r="M3890" s="2" t="str">
        <x:v>https://www.sec.gov/Archives/edgar/data/713676/000162828026053170/pnc-20260630.htm</x:v>
      </x:c>
      <x:c r="N3890" s="2" t="str">
        <x:v>f-3247</x:v>
      </x:c>
      <x:c r="O3890" s="2" t="str"/>
      <x:c r="P3890" s="2" t="str">
        <x:v>Exact XBRL anchor</x:v>
      </x:c>
      <x:c r="Q3890" s="2" t="str">
        <x:v>Weighted Average Number of Shares Outstanding, Diluted</x:v>
      </x:c>
      <x:c r="R3890" s="2" t="str">
        <x:v>highlighted/PNC_0001628280-26-053170_pnc-20260630.htm</x:v>
      </x:c>
      <x:c r="S3890" s="2" t="str"/>
      <x:c r="T3890" s="2" t="str"/>
    </x:row>
    <x:row r="3891" ht="24" customHeight="1">
      <x:c r="C3891" s="2" t="str">
        <x:v>Historical Inputs!F3891</x:v>
      </x:c>
      <x:c r="D3891" s="2" t="str">
        <x:v>PNC</x:v>
      </x:c>
      <x:c r="E3891" s="2" t="str">
        <x:v>H1 2025</x:v>
      </x:c>
      <x:c r="F3891" s="2" t="str">
        <x:v>dps</x:v>
      </x:c>
      <x:c r="G3891" s="2" t="n">
        <x:v>3.2</x:v>
      </x:c>
      <x:c r="H3891" s="2" t="str">
        <x:v>USD/shares</x:v>
      </x:c>
      <x:c r="I3891" s="2" t="str">
        <x:v>2025-06-30</x:v>
      </x:c>
      <x:c r="J3891" s="2" t="str">
        <x:v>2026-08-05</x:v>
      </x:c>
      <x:c r="K3891" s="2" t="str">
        <x:v>0001628280-26-053170</x:v>
      </x:c>
      <x:c r="L3891" s="2" t="str">
        <x:v>data/raw/filings/PNC_0001628280-26-053170_pnc-20260630.htm</x:v>
      </x:c>
      <x:c r="M3891" s="2" t="str">
        <x:v>https://www.sec.gov/Archives/edgar/data/713676/000162828026053170/pnc-20260630.htm</x:v>
      </x:c>
      <x:c r="N3891" s="2" t="str">
        <x:v>f-3169</x:v>
      </x:c>
      <x:c r="O3891" s="2" t="str"/>
      <x:c r="P3891" s="2" t="str">
        <x:v>Exact XBRL anchor</x:v>
      </x:c>
      <x:c r="Q3891" s="2" t="str">
        <x:v>Common Stock, Dividends, Per Share, Declared</x:v>
      </x:c>
      <x:c r="R3891" s="2" t="str">
        <x:v>highlighted/PNC_0001628280-26-053170_pnc-20260630.htm</x:v>
      </x:c>
      <x:c r="S3891" s="2" t="str"/>
      <x:c r="T3891" s="2" t="str"/>
    </x:row>
    <x:row r="3892" ht="24" customHeight="1">
      <x:c r="C3892" s="2" t="str">
        <x:v>Historical Inputs!F3892</x:v>
      </x:c>
      <x:c r="D3892" s="2" t="str">
        <x:v>PNC</x:v>
      </x:c>
      <x:c r="E3892" s="2" t="str">
        <x:v>H1 2025</x:v>
      </x:c>
      <x:c r="F3892" s="2" t="str">
        <x:v>dividends</x:v>
      </x:c>
      <x:c r="G3892" s="2" t="n">
        <x:v>1281</x:v>
      </x:c>
      <x:c r="H3892" s="2" t="str">
        <x:v>USD</x:v>
      </x:c>
      <x:c r="I3892" s="2" t="str">
        <x:v>2025-06-30</x:v>
      </x:c>
      <x:c r="J3892" s="2" t="str">
        <x:v>2026-08-05</x:v>
      </x:c>
      <x:c r="K3892" s="2" t="str">
        <x:v>0001628280-26-053170</x:v>
      </x:c>
      <x:c r="L3892" s="2" t="str">
        <x:v>data/raw/filings/PNC_0001628280-26-053170_pnc-20260630.htm</x:v>
      </x:c>
      <x:c r="M3892" s="2" t="str">
        <x:v>https://www.sec.gov/Archives/edgar/data/713676/000162828026053170/pnc-20260630.htm</x:v>
      </x:c>
      <x:c r="N3892" s="2" t="str">
        <x:v>f-396</x:v>
      </x:c>
      <x:c r="O3892" s="2" t="str"/>
      <x:c r="P3892" s="2" t="str">
        <x:v>Exact XBRL anchor</x:v>
      </x:c>
      <x:c r="Q3892" s="2" t="str">
        <x:v>Payments of Ordinary Dividends, Common Stock</x:v>
      </x:c>
      <x:c r="R3892" s="2" t="str">
        <x:v>highlighted/PNC_0001628280-26-053170_pnc-20260630.htm</x:v>
      </x:c>
      <x:c r="S3892" s="2" t="str"/>
      <x:c r="T3892" s="2" t="str"/>
    </x:row>
    <x:row r="3893" ht="24" customHeight="1">
      <x:c r="C3893" s="2" t="str">
        <x:v>Historical Inputs!F3893</x:v>
      </x:c>
      <x:c r="D3893" s="2" t="str">
        <x:v>PNC</x:v>
      </x:c>
      <x:c r="E3893" s="2" t="str">
        <x:v>H1 2025</x:v>
      </x:c>
      <x:c r="F3893" s="2" t="str">
        <x:v>buybacks</x:v>
      </x:c>
      <x:c r="G3893" s="2" t="n">
        <x:v>598</x:v>
      </x:c>
      <x:c r="H3893" s="2" t="str">
        <x:v>USD</x:v>
      </x:c>
      <x:c r="I3893" s="2" t="str">
        <x:v>2025-06-30</x:v>
      </x:c>
      <x:c r="J3893" s="2" t="str">
        <x:v>2026-08-05</x:v>
      </x:c>
      <x:c r="K3893" s="2" t="str">
        <x:v>0001628280-26-053170</x:v>
      </x:c>
      <x:c r="L3893" s="2" t="str">
        <x:v>data/raw/filings/PNC_0001628280-26-053170_pnc-20260630.htm</x:v>
      </x:c>
      <x:c r="M3893" s="2" t="str">
        <x:v>https://www.sec.gov/Archives/edgar/data/713676/000162828026053170/pnc-20260630.htm</x:v>
      </x:c>
      <x:c r="N3893" s="2" t="str">
        <x:v>f-392</x:v>
      </x:c>
      <x:c r="O3893" s="2" t="str"/>
      <x:c r="P3893" s="2" t="str">
        <x:v>Exact XBRL anchor</x:v>
      </x:c>
      <x:c r="Q3893" s="2" t="str">
        <x:v>Payments for Repurchase of Common Stock</x:v>
      </x:c>
      <x:c r="R3893" s="2" t="str">
        <x:v>highlighted/PNC_0001628280-26-053170_pnc-20260630.htm</x:v>
      </x:c>
      <x:c r="S3893" s="2" t="str"/>
      <x:c r="T3893" s="2" t="str"/>
    </x:row>
    <x:row r="3894" ht="24" customHeight="1">
      <x:c r="C3894" s="2" t="str">
        <x:v>Historical Inputs!F3894</x:v>
      </x:c>
      <x:c r="D3894" s="2" t="str">
        <x:v>PNC</x:v>
      </x:c>
      <x:c r="E3894" s="2" t="str">
        <x:v>H1 2025</x:v>
      </x:c>
      <x:c r="F3894" s="2" t="str">
        <x:v>chargeoffs</x:v>
      </x:c>
      <x:c r="G3894" s="2" t="str">
        <x:v>n.a.</x:v>
      </x:c>
      <x:c r="H3894" s="2" t="str">
        <x:v>USDm</x:v>
      </x:c>
      <x:c r="I3894" s="2" t="str">
        <x:v>2025-06-30</x:v>
      </x:c>
      <x:c r="J3894" s="2" t="str"/>
      <x:c r="K3894" s="2" t="str"/>
      <x:c r="L3894" s="2" t="str"/>
      <x:c r="M3894" s="2" t="str"/>
      <x:c r="N3894" s="2" t="str"/>
      <x:c r="O3894" s="2" t="str"/>
      <x:c r="P3894" s="2" t="str">
        <x:v>Not reported / unavailable</x:v>
      </x:c>
      <x:c r="Q3894" s="2" t="str">
        <x:v>Gross loan charge-offs</x:v>
      </x:c>
      <x:c r="R3894" s="2" t="str"/>
      <x:c r="S3894" s="2" t="str"/>
      <x:c r="T3894" s="2" t="str"/>
    </x:row>
    <x:row r="3895" ht="24" customHeight="1">
      <x:c r="C3895" s="2" t="str">
        <x:v>Historical Inputs!F3895</x:v>
      </x:c>
      <x:c r="D3895" s="2" t="str">
        <x:v>PNC</x:v>
      </x:c>
      <x:c r="E3895" s="2" t="str">
        <x:v>H1 2025</x:v>
      </x:c>
      <x:c r="F3895" s="2" t="str">
        <x:v>recoveries</x:v>
      </x:c>
      <x:c r="G3895" s="2" t="str">
        <x:v>n.a.</x:v>
      </x:c>
      <x:c r="H3895" s="2" t="str">
        <x:v>USDm</x:v>
      </x:c>
      <x:c r="I3895" s="2" t="str">
        <x:v>2025-06-30</x:v>
      </x:c>
      <x:c r="J3895" s="2" t="str"/>
      <x:c r="K3895" s="2" t="str"/>
      <x:c r="L3895" s="2" t="str"/>
      <x:c r="M3895" s="2" t="str"/>
      <x:c r="N3895" s="2" t="str"/>
      <x:c r="O3895" s="2" t="str"/>
      <x:c r="P3895" s="2" t="str">
        <x:v>Not reported / unavailable</x:v>
      </x:c>
      <x:c r="Q3895" s="2" t="str">
        <x:v>Loan recoveries</x:v>
      </x:c>
      <x:c r="R3895" s="2" t="str"/>
      <x:c r="S3895" s="2" t="str"/>
      <x:c r="T3895" s="2" t="str"/>
    </x:row>
    <x:row r="3896" ht="24" customHeight="1">
      <x:c r="C3896" s="2" t="str">
        <x:v>Historical Inputs!F3896</x:v>
      </x:c>
      <x:c r="D3896" s="2" t="str">
        <x:v>PNC</x:v>
      </x:c>
      <x:c r="E3896" s="2" t="str">
        <x:v>H1 2025</x:v>
      </x:c>
      <x:c r="F3896" s="2" t="str">
        <x:v>rwa</x:v>
      </x:c>
      <x:c r="G3896" s="2" t="str">
        <x:v>n.a.</x:v>
      </x:c>
      <x:c r="H3896" s="2" t="str">
        <x:v>USDm</x:v>
      </x:c>
      <x:c r="I3896" s="2" t="str">
        <x:v>2025-06-30</x:v>
      </x:c>
      <x:c r="J3896" s="2" t="str"/>
      <x:c r="K3896" s="2" t="str"/>
      <x:c r="L3896" s="2" t="str"/>
      <x:c r="M3896" s="2" t="str"/>
      <x:c r="N3896" s="2" t="str"/>
      <x:c r="O3896" s="2" t="str"/>
      <x:c r="P3896" s="2" t="str">
        <x:v>Not reported / unavailable</x:v>
      </x:c>
      <x:c r="Q3896" s="2" t="str">
        <x:v>Risk-weighted assets</x:v>
      </x:c>
      <x:c r="R3896" s="2" t="str"/>
      <x:c r="S3896" s="2" t="str"/>
      <x:c r="T3896" s="2" t="str"/>
    </x:row>
    <x:row r="3897" ht="24" customHeight="1">
      <x:c r="C3897" s="2" t="str">
        <x:v>Historical Inputs!F3897</x:v>
      </x:c>
      <x:c r="D3897" s="2" t="str">
        <x:v>PNC</x:v>
      </x:c>
      <x:c r="E3897" s="2" t="str">
        <x:v>H1 2025</x:v>
      </x:c>
      <x:c r="F3897" s="2" t="str">
        <x:v>cet1_reported</x:v>
      </x:c>
      <x:c r="G3897" s="2" t="str">
        <x:v>n.a.</x:v>
      </x:c>
      <x:c r="H3897" s="2" t="str">
        <x:v>%</x:v>
      </x:c>
      <x:c r="I3897" s="2" t="str">
        <x:v>2025-06-30</x:v>
      </x:c>
      <x:c r="J3897" s="2" t="str"/>
      <x:c r="K3897" s="2" t="str"/>
      <x:c r="L3897" s="2" t="str"/>
      <x:c r="M3897" s="2" t="str"/>
      <x:c r="N3897" s="2" t="str"/>
      <x:c r="O3897" s="2" t="str"/>
      <x:c r="P3897" s="2" t="str">
        <x:v>Not reported / unavailable</x:v>
      </x:c>
      <x:c r="Q3897" s="2" t="str">
        <x:v>Actual standardized CET1 ratio</x:v>
      </x:c>
      <x:c r="R3897" s="2" t="str"/>
      <x:c r="S3897" s="2" t="str"/>
      <x:c r="T3897" s="2" t="str"/>
    </x:row>
    <x:row r="3898" ht="24" customHeight="1">
      <x:c r="C3898" s="2" t="str">
        <x:v>Historical Inputs!F3898</x:v>
      </x:c>
      <x:c r="D3898" s="2" t="str">
        <x:v>PNC</x:v>
      </x:c>
      <x:c r="E3898" s="2" t="str">
        <x:v>H1 2025</x:v>
      </x:c>
      <x:c r="F3898" s="2" t="str">
        <x:v>nim_reported</x:v>
      </x:c>
      <x:c r="G3898" s="2" t="str">
        <x:v>n.a.</x:v>
      </x:c>
      <x:c r="H3898" s="2" t="str">
        <x:v>%</x:v>
      </x:c>
      <x:c r="I3898" s="2" t="str">
        <x:v>2025-06-30</x:v>
      </x:c>
      <x:c r="J3898" s="2" t="str"/>
      <x:c r="K3898" s="2" t="str"/>
      <x:c r="L3898" s="2" t="str"/>
      <x:c r="M3898" s="2" t="str"/>
      <x:c r="N3898" s="2" t="str"/>
      <x:c r="O3898" s="2" t="str"/>
      <x:c r="P3898" s="2" t="str">
        <x:v>Not reported / unavailable</x:v>
      </x:c>
      <x:c r="Q3898" s="2" t="str">
        <x:v>Issuer reported net interest margin</x:v>
      </x:c>
      <x:c r="R3898" s="2" t="str"/>
      <x:c r="S3898" s="2" t="str"/>
      <x:c r="T3898" s="2" t="str"/>
    </x:row>
    <x:row r="3899" ht="24" customHeight="1">
      <x:c r="C3899" s="2" t="str">
        <x:v>Historical Inputs!F3899</x:v>
      </x:c>
      <x:c r="D3899" s="2" t="str">
        <x:v>PNC</x:v>
      </x:c>
      <x:c r="E3899" s="2" t="str">
        <x:v>H1 2025</x:v>
      </x:c>
      <x:c r="F3899" s="2" t="str">
        <x:v>bvps_reported</x:v>
      </x:c>
      <x:c r="G3899" s="2" t="n">
        <x:v>131.61</x:v>
      </x:c>
      <x:c r="H3899" s="2" t="str">
        <x:v>USD/shares</x:v>
      </x:c>
      <x:c r="I3899" s="2" t="str">
        <x:v>2025-06-30</x:v>
      </x:c>
      <x:c r="J3899" s="2" t="str">
        <x:v>2025-08-01</x:v>
      </x:c>
      <x:c r="K3899" s="2" t="str">
        <x:v>0000713676-25-000060</x:v>
      </x:c>
      <x:c r="L3899" s="2" t="str">
        <x:v>data/raw/filings/PNC_0000713676-25-000060_pnc-20250630.htm</x:v>
      </x:c>
      <x:c r="M3899" s="2" t="str">
        <x:v>https://www.sec.gov/Archives/edgar/data/713676/000071367625000060/pnc-20250630.htm</x:v>
      </x:c>
      <x:c r="N3899" s="2" t="str"/>
      <x:c r="O3899" s="2" t="str"/>
      <x:c r="P3899" s="2" t="str">
        <x:v>Exact selected original table text</x:v>
      </x:c>
      <x:c r="Q3899" s="2" t="str">
        <x:v>Reported common book value per share</x:v>
      </x:c>
      <x:c r="R3899" s="2" t="str">
        <x:v>highlighted/PNC_0000713676-25-000060_pnc-20250630.htm</x:v>
      </x:c>
      <x:c r="S3899" s="2" t="str"/>
      <x:c r="T3899" s="2" t="str"/>
    </x:row>
    <x:row r="3900" ht="24" customHeight="1">
      <x:c r="C3900" s="2" t="str">
        <x:v>Historical Inputs!F3900</x:v>
      </x:c>
      <x:c r="D3900" s="2" t="str">
        <x:v>PNC</x:v>
      </x:c>
      <x:c r="E3900" s="2" t="str">
        <x:v>H1 2025</x:v>
      </x:c>
      <x:c r="F3900" s="2" t="str">
        <x:v>tbvps_reported</x:v>
      </x:c>
      <x:c r="G3900" s="2" t="n">
        <x:v>103.96</x:v>
      </x:c>
      <x:c r="H3900" s="2" t="str">
        <x:v>USD/shares</x:v>
      </x:c>
      <x:c r="I3900" s="2" t="str">
        <x:v>2025-06-30</x:v>
      </x:c>
      <x:c r="J3900" s="2" t="str">
        <x:v>2026-07-15</x:v>
      </x:c>
      <x:c r="K3900" s="2" t="str">
        <x:v>0001628280-26-048244</x:v>
      </x:c>
      <x:c r="L3900" s="2" t="str">
        <x:v>data/raw/filings/PNC_2026Q2_financial_highlights.htm</x:v>
      </x:c>
      <x:c r="M3900" s="2" t="str">
        <x:v>https://investor.pnc.com/sec-filings/all-sec-filings/content/0001628280-26-048244/q22026financialhighlightsa.htm</x:v>
      </x:c>
      <x:c r="N3900" s="2" t="str"/>
      <x:c r="O3900" s="2" t="str"/>
      <x:c r="P3900" s="2" t="str">
        <x:v>Exact selected original table text</x:v>
      </x:c>
      <x:c r="Q3900" s="2" t="str">
        <x:v>Reported tangible book value per share</x:v>
      </x:c>
      <x:c r="R3900" s="2" t="str">
        <x:v>highlighted/PNC_2026Q2_financial_highlights.htm</x:v>
      </x:c>
      <x:c r="S3900" s="2" t="str"/>
      <x:c r="T3900" s="2" t="str"/>
    </x:row>
    <x:row r="3901" ht="24" customHeight="1">
      <x:c r="C3901" s="2" t="str">
        <x:v>Historical Inputs!F3901</x:v>
      </x:c>
      <x:c r="D3901" s="2" t="str">
        <x:v>PNC</x:v>
      </x:c>
      <x:c r="E3901" s="2" t="str">
        <x:v>H1 2025</x:v>
      </x:c>
      <x:c r="F3901" s="2" t="str">
        <x:v>tce_reported</x:v>
      </x:c>
      <x:c r="G3901" s="2" t="n">
        <x:v>40959</x:v>
      </x:c>
      <x:c r="H3901" s="2" t="str">
        <x:v>USD</x:v>
      </x:c>
      <x:c r="I3901" s="2" t="str">
        <x:v>2025-06-30</x:v>
      </x:c>
      <x:c r="J3901" s="2" t="str">
        <x:v>2026-07-15</x:v>
      </x:c>
      <x:c r="K3901" s="2" t="str">
        <x:v>0001628280-26-048244</x:v>
      </x:c>
      <x:c r="L3901" s="2" t="str">
        <x:v>data/raw/filings/PNC_2026Q2_financial_highlights.htm</x:v>
      </x:c>
      <x:c r="M3901" s="2" t="str">
        <x:v>https://investor.pnc.com/sec-filings/all-sec-filings/content/0001628280-26-048244/q22026financialhighlightsa.htm</x:v>
      </x:c>
      <x:c r="N3901" s="2" t="str"/>
      <x:c r="O3901" s="2" t="str"/>
      <x:c r="P3901" s="2" t="str">
        <x:v>Exact selected original table text</x:v>
      </x:c>
      <x:c r="Q3901" s="2" t="str">
        <x:v>Reported tangible common equity</x:v>
      </x:c>
      <x:c r="R3901" s="2" t="str">
        <x:v>highlighted/PNC_2026Q2_financial_highlights.htm</x:v>
      </x:c>
      <x:c r="S3901" s="2" t="str"/>
      <x:c r="T3901" s="2" t="str"/>
    </x:row>
    <x:row r="3902" ht="24" customHeight="1">
      <x:c r="C3902" s="2" t="str">
        <x:v>Historical Inputs!F3902</x:v>
      </x:c>
      <x:c r="D3902" s="2" t="str">
        <x:v>PNC</x:v>
      </x:c>
      <x:c r="E3902" s="2" t="str">
        <x:v>H1 2026</x:v>
      </x:c>
      <x:c r="F3902" s="2" t="str">
        <x:v>assets</x:v>
      </x:c>
      <x:c r="G3902" s="2" t="n">
        <x:v>616034</x:v>
      </x:c>
      <x:c r="H3902" s="2" t="str">
        <x:v>USD</x:v>
      </x:c>
      <x:c r="I3902" s="2" t="str">
        <x:v>2026-06-30</x:v>
      </x:c>
      <x:c r="J3902" s="2" t="str">
        <x:v>2026-08-05</x:v>
      </x:c>
      <x:c r="K3902" s="2" t="str">
        <x:v>0001628280-26-053170</x:v>
      </x:c>
      <x:c r="L3902" s="2" t="str">
        <x:v>data/raw/filings/PNC_0001628280-26-053170_pnc-20260630.htm</x:v>
      </x:c>
      <x:c r="M3902" s="2" t="str">
        <x:v>https://www.sec.gov/Archives/edgar/data/713676/000162828026053170/pnc-20260630.htm</x:v>
      </x:c>
      <x:c r="N3902" s="2" t="str">
        <x:v>f-251</x:v>
      </x:c>
      <x:c r="O3902" s="2" t="str"/>
      <x:c r="P3902" s="2" t="str">
        <x:v>Exact XBRL anchor</x:v>
      </x:c>
      <x:c r="Q3902" s="2" t="str">
        <x:v>Assets</x:v>
      </x:c>
      <x:c r="R3902" s="2" t="str">
        <x:v>highlighted/PNC_0001628280-26-053170_pnc-20260630.htm</x:v>
      </x:c>
      <x:c r="S3902" s="2" t="str">
        <x:v>highlighted/PNC_H12026_Q2_2026_Financial_Supplement.pdf</x:v>
      </x:c>
      <x:c r="T3902" s="2" t="str">
        <x:v>5</x:v>
      </x:c>
    </x:row>
    <x:row r="3903" ht="24" customHeight="1">
      <x:c r="C3903" s="2" t="str">
        <x:v>Historical Inputs!F3903</x:v>
      </x:c>
      <x:c r="D3903" s="2" t="str">
        <x:v>PNC</x:v>
      </x:c>
      <x:c r="E3903" s="2" t="str">
        <x:v>H1 2026</x:v>
      </x:c>
      <x:c r="F3903" s="2" t="str">
        <x:v>liabilities</x:v>
      </x:c>
      <x:c r="G3903" s="2" t="n">
        <x:v>551973</x:v>
      </x:c>
      <x:c r="H3903" s="2" t="str">
        <x:v>USD</x:v>
      </x:c>
      <x:c r="I3903" s="2" t="str">
        <x:v>2026-06-30</x:v>
      </x:c>
      <x:c r="J3903" s="2" t="str">
        <x:v>2026-08-05</x:v>
      </x:c>
      <x:c r="K3903" s="2" t="str">
        <x:v>0001628280-26-053170</x:v>
      </x:c>
      <x:c r="L3903" s="2" t="str">
        <x:v>data/raw/filings/PNC_0001628280-26-053170_pnc-20260630.htm</x:v>
      </x:c>
      <x:c r="M3903" s="2" t="str">
        <x:v>https://www.sec.gov/Archives/edgar/data/713676/000162828026053170/pnc-20260630.htm</x:v>
      </x:c>
      <x:c r="N3903" s="2" t="str">
        <x:v>f-273</x:v>
      </x:c>
      <x:c r="O3903" s="2" t="str"/>
      <x:c r="P3903" s="2" t="str">
        <x:v>Exact XBRL anchor</x:v>
      </x:c>
      <x:c r="Q3903" s="2" t="str">
        <x:v>Liabilities</x:v>
      </x:c>
      <x:c r="R3903" s="2" t="str">
        <x:v>highlighted/PNC_0001628280-26-053170_pnc-20260630.htm</x:v>
      </x:c>
      <x:c r="S3903" s="2" t="str">
        <x:v>highlighted/PNC_H12026_Q2_2026_Financial_Supplement.pdf</x:v>
      </x:c>
      <x:c r="T3903" s="2" t="str">
        <x:v>5</x:v>
      </x:c>
    </x:row>
    <x:row r="3904" ht="24" customHeight="1">
      <x:c r="C3904" s="2" t="str">
        <x:v>Historical Inputs!F3904</x:v>
      </x:c>
      <x:c r="D3904" s="2" t="str">
        <x:v>PNC</x:v>
      </x:c>
      <x:c r="E3904" s="2" t="str">
        <x:v>H1 2026</x:v>
      </x:c>
      <x:c r="F3904" s="2" t="str">
        <x:v>equity</x:v>
      </x:c>
      <x:c r="G3904" s="2" t="n">
        <x:v>64008</x:v>
      </x:c>
      <x:c r="H3904" s="2" t="str">
        <x:v>USD</x:v>
      </x:c>
      <x:c r="I3904" s="2" t="str">
        <x:v>2026-06-30</x:v>
      </x:c>
      <x:c r="J3904" s="2" t="str">
        <x:v>2026-08-05</x:v>
      </x:c>
      <x:c r="K3904" s="2" t="str">
        <x:v>0001628280-26-053170</x:v>
      </x:c>
      <x:c r="L3904" s="2" t="str">
        <x:v>data/raw/filings/PNC_0001628280-26-053170_pnc-20260630.htm</x:v>
      </x:c>
      <x:c r="M3904" s="2" t="str">
        <x:v>https://www.sec.gov/Archives/edgar/data/713676/000162828026053170/pnc-20260630.htm</x:v>
      </x:c>
      <x:c r="N3904" s="2" t="str">
        <x:v>f-295</x:v>
      </x:c>
      <x:c r="O3904" s="2" t="str"/>
      <x:c r="P3904" s="2" t="str">
        <x:v>Exact XBRL anchor</x:v>
      </x:c>
      <x:c r="Q3904" s="2" t="str">
        <x:v>Stockholders' Equity Attributable to Parent</x:v>
      </x:c>
      <x:c r="R3904" s="2" t="str">
        <x:v>highlighted/PNC_0001628280-26-053170_pnc-20260630.htm</x:v>
      </x:c>
      <x:c r="S3904" s="2" t="str">
        <x:v>highlighted/PNC_H12026_2Q26_Earnings_Release_Final.pdf; highlighted/PNC_H12026_Q2_2026_Financial_Supplement.pdf</x:v>
      </x:c>
      <x:c r="T3904" s="2" t="str">
        <x:v>15; 5</x:v>
      </x:c>
    </x:row>
    <x:row r="3905" ht="24" customHeight="1">
      <x:c r="C3905" s="2" t="str">
        <x:v>Historical Inputs!F3905</x:v>
      </x:c>
      <x:c r="D3905" s="2" t="str">
        <x:v>PNC</x:v>
      </x:c>
      <x:c r="E3905" s="2" t="str">
        <x:v>H1 2026</x:v>
      </x:c>
      <x:c r="F3905" s="2" t="str">
        <x:v>preferred</x:v>
      </x:c>
      <x:c r="G3905" s="2" t="n">
        <x:v>0</x:v>
      </x:c>
      <x:c r="H3905" s="2" t="str">
        <x:v>USD</x:v>
      </x:c>
      <x:c r="I3905" s="2" t="str">
        <x:v>2026-06-30</x:v>
      </x:c>
      <x:c r="J3905" s="2" t="str">
        <x:v>2026-08-05</x:v>
      </x:c>
      <x:c r="K3905" s="2" t="str">
        <x:v>0001628280-26-053170</x:v>
      </x:c>
      <x:c r="L3905" s="2" t="str">
        <x:v>data/raw/filings/PNC_0001628280-26-053170_pnc-20260630.htm</x:v>
      </x:c>
      <x:c r="M3905" s="2" t="str">
        <x:v>https://www.sec.gov/Archives/edgar/data/713676/000162828026053170/pnc-20260630.htm</x:v>
      </x:c>
      <x:c r="N3905" s="2" t="str">
        <x:v>f-275</x:v>
      </x:c>
      <x:c r="O3905" s="2" t="str"/>
      <x:c r="P3905" s="2" t="str">
        <x:v>Exact XBRL anchor</x:v>
      </x:c>
      <x:c r="Q3905" s="2" t="str">
        <x:v>Preferred Stock, Value, Issued</x:v>
      </x:c>
      <x:c r="R3905" s="2" t="str">
        <x:v>highlighted/PNC_0001628280-26-053170_pnc-20260630.htm</x:v>
      </x:c>
      <x:c r="S3905" s="2" t="str"/>
      <x:c r="T3905" s="2" t="str"/>
    </x:row>
    <x:row r="3906" ht="24" customHeight="1">
      <x:c r="C3906" s="2" t="str">
        <x:v>Historical Inputs!F3906</x:v>
      </x:c>
      <x:c r="D3906" s="2" t="str">
        <x:v>PNC</x:v>
      </x:c>
      <x:c r="E3906" s="2" t="str">
        <x:v>H1 2026</x:v>
      </x:c>
      <x:c r="F3906" s="2" t="str">
        <x:v>common_equity_reported</x:v>
      </x:c>
      <x:c r="G3906" s="2" t="n">
        <x:v>58131</x:v>
      </x:c>
      <x:c r="H3906" s="2" t="str">
        <x:v>USD</x:v>
      </x:c>
      <x:c r="I3906" s="2" t="str">
        <x:v>2026-06-30</x:v>
      </x:c>
      <x:c r="J3906" s="2" t="str">
        <x:v>2026-08-05</x:v>
      </x:c>
      <x:c r="K3906" s="2" t="str">
        <x:v>0001628280-26-053170</x:v>
      </x:c>
      <x:c r="L3906" s="2" t="str">
        <x:v>data/raw/filings/PNC_0001628280-26-053170_pnc-20260630.htm</x:v>
      </x:c>
      <x:c r="M3906" s="2" t="str">
        <x:v>https://www.sec.gov/Archives/edgar/data/713676/000162828026053170/pnc-20260630.htm</x:v>
      </x:c>
      <x:c r="N3906" s="2" t="str"/>
      <x:c r="O3906" s="2" t="str"/>
      <x:c r="P3906" s="2" t="str">
        <x:v>Verified original table row</x:v>
      </x:c>
      <x:c r="Q3906" s="2" t="str">
        <x:v>Reported common shareholders equity</x:v>
      </x:c>
      <x:c r="R3906" s="2" t="str">
        <x:v>highlighted/PNC_0001628280-26-053170_pnc-20260630.htm</x:v>
      </x:c>
      <x:c r="S3906" s="2" t="str">
        <x:v>highlighted/PNC_H12026_2Q26_Earnings_Release_Final.pdf</x:v>
      </x:c>
      <x:c r="T3906" s="2" t="str">
        <x:v>15,19</x:v>
      </x:c>
    </x:row>
    <x:row r="3907" ht="24" customHeight="1">
      <x:c r="C3907" s="2" t="str">
        <x:v>Historical Inputs!F3907</x:v>
      </x:c>
      <x:c r="D3907" s="2" t="str">
        <x:v>PNC</x:v>
      </x:c>
      <x:c r="E3907" s="2" t="str">
        <x:v>H1 2026</x:v>
      </x:c>
      <x:c r="F3907" s="2" t="str">
        <x:v>goodwill</x:v>
      </x:c>
      <x:c r="G3907" s="2" t="n">
        <x:v>13317</x:v>
      </x:c>
      <x:c r="H3907" s="2" t="str">
        <x:v>USD</x:v>
      </x:c>
      <x:c r="I3907" s="2" t="str">
        <x:v>2026-06-30</x:v>
      </x:c>
      <x:c r="J3907" s="2" t="str">
        <x:v>2026-08-05</x:v>
      </x:c>
      <x:c r="K3907" s="2" t="str">
        <x:v>0001628280-26-053170</x:v>
      </x:c>
      <x:c r="L3907" s="2" t="str">
        <x:v>data/raw/filings/PNC_0001628280-26-053170_pnc-20260630.htm</x:v>
      </x:c>
      <x:c r="M3907" s="2" t="str">
        <x:v>https://www.sec.gov/Archives/edgar/data/713676/000162828026053170/pnc-20260630.htm</x:v>
      </x:c>
      <x:c r="N3907" s="2" t="str">
        <x:v>f-247</x:v>
      </x:c>
      <x:c r="O3907" s="2" t="str"/>
      <x:c r="P3907" s="2" t="str">
        <x:v>Exact XBRL anchor</x:v>
      </x:c>
      <x:c r="Q3907" s="2" t="str">
        <x:v>Goodwill</x:v>
      </x:c>
      <x:c r="R3907" s="2" t="str">
        <x:v>highlighted/PNC_0001628280-26-053170_pnc-20260630.htm</x:v>
      </x:c>
      <x:c r="S3907" s="2" t="str">
        <x:v>highlighted/PNC_H12026_Q2_2026_Financial_Supplement.pdf</x:v>
      </x:c>
      <x:c r="T3907" s="2" t="str">
        <x:v>5</x:v>
      </x:c>
    </x:row>
    <x:row r="3908" ht="24" customHeight="1">
      <x:c r="C3908" s="2" t="str">
        <x:v>Historical Inputs!F3908</x:v>
      </x:c>
      <x:c r="D3908" s="2" t="str">
        <x:v>PNC</x:v>
      </x:c>
      <x:c r="E3908" s="2" t="str">
        <x:v>H1 2026</x:v>
      </x:c>
      <x:c r="F3908" s="2" t="str">
        <x:v>intangibles</x:v>
      </x:c>
      <x:c r="G3908" s="2" t="str">
        <x:v>n.a.</x:v>
      </x:c>
      <x:c r="H3908" s="2" t="str">
        <x:v>USDm</x:v>
      </x:c>
      <x:c r="I3908" s="2" t="str">
        <x:v>2026-06-30</x:v>
      </x:c>
      <x:c r="J3908" s="2" t="str"/>
      <x:c r="K3908" s="2" t="str"/>
      <x:c r="L3908" s="2" t="str"/>
      <x:c r="M3908" s="2" t="str"/>
      <x:c r="N3908" s="2" t="str"/>
      <x:c r="O3908" s="2" t="str"/>
      <x:c r="P3908" s="2" t="str">
        <x:v>Not reported / unavailable</x:v>
      </x:c>
      <x:c r="Q3908" s="2" t="str">
        <x:v>Other intangible assets excluding goodwill</x:v>
      </x:c>
      <x:c r="R3908" s="2" t="str"/>
      <x:c r="S3908" s="2" t="str"/>
      <x:c r="T3908" s="2" t="str"/>
    </x:row>
    <x:row r="3909" ht="24" customHeight="1">
      <x:c r="C3909" s="2" t="str">
        <x:v>Historical Inputs!F3909</x:v>
      </x:c>
      <x:c r="D3909" s="2" t="str">
        <x:v>PNC</x:v>
      </x:c>
      <x:c r="E3909" s="2" t="str">
        <x:v>H1 2026</x:v>
      </x:c>
      <x:c r="F3909" s="2" t="str">
        <x:v>intangibles_total</x:v>
      </x:c>
      <x:c r="G3909" s="2" t="n">
        <x:v>14161</x:v>
      </x:c>
      <x:c r="H3909" s="2" t="str">
        <x:v>USD</x:v>
      </x:c>
      <x:c r="I3909" s="2" t="str">
        <x:v>2026-06-30</x:v>
      </x:c>
      <x:c r="J3909" s="2" t="str">
        <x:v>2026-07-15</x:v>
      </x:c>
      <x:c r="K3909" s="2" t="str">
        <x:v>0001628280-26-048244</x:v>
      </x:c>
      <x:c r="L3909" s="2" t="str">
        <x:v>data/raw/filings/PNC_2026Q2_financial_highlights.htm</x:v>
      </x:c>
      <x:c r="M3909" s="2" t="str">
        <x:v>https://investor.pnc.com/sec-filings/all-sec-filings/content/0001628280-26-048244/q22026financialhighlightsa.htm</x:v>
      </x:c>
      <x:c r="N3909" s="2" t="str"/>
      <x:c r="O3909" s="2" t="str"/>
      <x:c r="P3909" s="2" t="str">
        <x:v>Exact selected original table text</x:v>
      </x:c>
      <x:c r="Q3909" s="2" t="str">
        <x:v>Reported goodwill and intangible assets combined</x:v>
      </x:c>
      <x:c r="R3909" s="2" t="str">
        <x:v>highlighted/PNC_2026Q2_financial_highlights.htm</x:v>
      </x:c>
      <x:c r="S3909" s="2" t="str">
        <x:v>highlighted/PNC_H12026_2Q26_Earnings_Release_Final.pdf</x:v>
      </x:c>
      <x:c r="T3909" s="2" t="str">
        <x:v>19</x:v>
      </x:c>
    </x:row>
    <x:row r="3910" ht="24" customHeight="1">
      <x:c r="C3910" s="2" t="str">
        <x:v>Historical Inputs!F3910</x:v>
      </x:c>
      <x:c r="D3910" s="2" t="str">
        <x:v>PNC</x:v>
      </x:c>
      <x:c r="E3910" s="2" t="str">
        <x:v>H1 2026</x:v>
      </x:c>
      <x:c r="F3910" s="2" t="str">
        <x:v>shares_end</x:v>
      </x:c>
      <x:c r="G3910" s="2" t="str">
        <x:v>n.a.</x:v>
      </x:c>
      <x:c r="H3910" s="2" t="str">
        <x:v>million</x:v>
      </x:c>
      <x:c r="I3910" s="2" t="str">
        <x:v>2026-06-30</x:v>
      </x:c>
      <x:c r="J3910" s="2" t="str"/>
      <x:c r="K3910" s="2" t="str"/>
      <x:c r="L3910" s="2" t="str"/>
      <x:c r="M3910" s="2" t="str"/>
      <x:c r="N3910" s="2" t="str"/>
      <x:c r="O3910" s="2" t="str"/>
      <x:c r="P3910" s="2" t="str">
        <x:v>Not reported / unavailable</x:v>
      </x:c>
      <x:c r="Q3910" s="2" t="str">
        <x:v>Period-end common shares outstanding</x:v>
      </x:c>
      <x:c r="R3910" s="2" t="str"/>
      <x:c r="S3910" s="2" t="str"/>
      <x:c r="T3910" s="2" t="str"/>
    </x:row>
    <x:row r="3911" ht="24" customHeight="1">
      <x:c r="C3911" s="2" t="str">
        <x:v>Historical Inputs!F3911</x:v>
      </x:c>
      <x:c r="D3911" s="2" t="str">
        <x:v>PNC</x:v>
      </x:c>
      <x:c r="E3911" s="2" t="str">
        <x:v>H1 2026</x:v>
      </x:c>
      <x:c r="F3911" s="2" t="str">
        <x:v>shares_issued</x:v>
      </x:c>
      <x:c r="G3911" s="2" t="n">
        <x:v>557.291838</x:v>
      </x:c>
      <x:c r="H3911" s="2" t="str">
        <x:v>shares</x:v>
      </x:c>
      <x:c r="I3911" s="2" t="str">
        <x:v>2026-06-30</x:v>
      </x:c>
      <x:c r="J3911" s="2" t="str">
        <x:v>2026-08-05</x:v>
      </x:c>
      <x:c r="K3911" s="2" t="str">
        <x:v>0001628280-26-053170</x:v>
      </x:c>
      <x:c r="L3911" s="2" t="str">
        <x:v>data/raw/filings/PNC_0001628280-26-053170_pnc-20260630.htm</x:v>
      </x:c>
      <x:c r="M3911" s="2" t="str">
        <x:v>https://www.sec.gov/Archives/edgar/data/713676/000162828026053170/pnc-20260630.htm</x:v>
      </x:c>
      <x:c r="N3911" s="2" t="str">
        <x:v>f-281</x:v>
      </x:c>
      <x:c r="O3911" s="2" t="str"/>
      <x:c r="P3911" s="2" t="str">
        <x:v>Exact XBRL anchor</x:v>
      </x:c>
      <x:c r="Q3911" s="2" t="str">
        <x:v>Common Stock, Shares, Issued</x:v>
      </x:c>
      <x:c r="R3911" s="2" t="str">
        <x:v>highlighted/PNC_0001628280-26-053170_pnc-20260630.htm</x:v>
      </x:c>
      <x:c r="S3911" s="2" t="str"/>
      <x:c r="T3911" s="2" t="str"/>
    </x:row>
    <x:row r="3912" ht="24" customHeight="1">
      <x:c r="C3912" s="2" t="str">
        <x:v>Historical Inputs!F3912</x:v>
      </x:c>
      <x:c r="D3912" s="2" t="str">
        <x:v>PNC</x:v>
      </x:c>
      <x:c r="E3912" s="2" t="str">
        <x:v>H1 2026</x:v>
      </x:c>
      <x:c r="F3912" s="2" t="str">
        <x:v>shares_treasury</x:v>
      </x:c>
      <x:c r="G3912" s="2" t="n">
        <x:v>157.826113</x:v>
      </x:c>
      <x:c r="H3912" s="2" t="str">
        <x:v>shares</x:v>
      </x:c>
      <x:c r="I3912" s="2" t="str">
        <x:v>2026-06-30</x:v>
      </x:c>
      <x:c r="J3912" s="2" t="str">
        <x:v>2026-08-05</x:v>
      </x:c>
      <x:c r="K3912" s="2" t="str">
        <x:v>0001628280-26-053170</x:v>
      </x:c>
      <x:c r="L3912" s="2" t="str">
        <x:v>data/raw/filings/PNC_0001628280-26-053170_pnc-20260630.htm</x:v>
      </x:c>
      <x:c r="M3912" s="2" t="str">
        <x:v>https://www.sec.gov/Archives/edgar/data/713676/000162828026053170/pnc-20260630.htm</x:v>
      </x:c>
      <x:c r="N3912" s="2" t="str"/>
      <x:c r="O3912" s="2" t="str"/>
      <x:c r="P3912" s="2" t="str">
        <x:v>Structured source retained; exact visible anchor requires review</x:v>
      </x:c>
      <x:c r="Q3912" s="2" t="str">
        <x:v>Treasury Stock, Common, Shares</x:v>
      </x:c>
      <x:c r="R3912" s="2" t="str"/>
      <x:c r="S3912" s="2" t="str"/>
      <x:c r="T3912" s="2" t="str"/>
    </x:row>
    <x:row r="3913" ht="24" customHeight="1">
      <x:c r="C3913" s="2" t="str">
        <x:v>Historical Inputs!F3913</x:v>
      </x:c>
      <x:c r="D3913" s="2" t="str">
        <x:v>PNC</x:v>
      </x:c>
      <x:c r="E3913" s="2" t="str">
        <x:v>H1 2026</x:v>
      </x:c>
      <x:c r="F3913" s="2" t="str">
        <x:v>deposits</x:v>
      </x:c>
      <x:c r="G3913" s="2" t="n">
        <x:v>449792</x:v>
      </x:c>
      <x:c r="H3913" s="2" t="str">
        <x:v>USD</x:v>
      </x:c>
      <x:c r="I3913" s="2" t="str">
        <x:v>2026-06-30</x:v>
      </x:c>
      <x:c r="J3913" s="2" t="str">
        <x:v>2026-08-05</x:v>
      </x:c>
      <x:c r="K3913" s="2" t="str">
        <x:v>0001628280-26-053170</x:v>
      </x:c>
      <x:c r="L3913" s="2" t="str">
        <x:v>data/raw/filings/PNC_0001628280-26-053170_pnc-20260630.htm</x:v>
      </x:c>
      <x:c r="M3913" s="2" t="str">
        <x:v>https://www.sec.gov/Archives/edgar/data/713676/000162828026053170/pnc-20260630.htm</x:v>
      </x:c>
      <x:c r="N3913" s="2" t="str">
        <x:v>f-257</x:v>
      </x:c>
      <x:c r="O3913" s="2" t="str"/>
      <x:c r="P3913" s="2" t="str">
        <x:v>Exact XBRL anchor</x:v>
      </x:c>
      <x:c r="Q3913" s="2" t="str">
        <x:v>Deposits</x:v>
      </x:c>
      <x:c r="R3913" s="2" t="str">
        <x:v>highlighted/PNC_0001628280-26-053170_pnc-20260630.htm</x:v>
      </x:c>
      <x:c r="S3913" s="2" t="str">
        <x:v>highlighted/PNC_H12026_2Q26_Earnings_Release_Final.pdf; highlighted/PNC_H12026_Q2_2026_Financial_Supplement.pdf</x:v>
      </x:c>
      <x:c r="T3913" s="2" t="str">
        <x:v>15; 5</x:v>
      </x:c>
    </x:row>
    <x:row r="3914" ht="24" customHeight="1">
      <x:c r="C3914" s="2" t="str">
        <x:v>Historical Inputs!F3914</x:v>
      </x:c>
      <x:c r="D3914" s="2" t="str">
        <x:v>PNC</x:v>
      </x:c>
      <x:c r="E3914" s="2" t="str">
        <x:v>H1 2026</x:v>
      </x:c>
      <x:c r="F3914" s="2" t="str">
        <x:v>loans_gross</x:v>
      </x:c>
      <x:c r="G3914" s="2" t="n">
        <x:v>367953</x:v>
      </x:c>
      <x:c r="H3914" s="2" t="str">
        <x:v>USD</x:v>
      </x:c>
      <x:c r="I3914" s="2" t="str">
        <x:v>2026-06-30</x:v>
      </x:c>
      <x:c r="J3914" s="2" t="str">
        <x:v>2026-08-05</x:v>
      </x:c>
      <x:c r="K3914" s="2" t="str">
        <x:v>0001628280-26-053170</x:v>
      </x:c>
      <x:c r="L3914" s="2" t="str">
        <x:v>data/raw/filings/PNC_0001628280-26-053170_pnc-20260630.htm</x:v>
      </x:c>
      <x:c r="M3914" s="2" t="str">
        <x:v>https://www.sec.gov/Archives/edgar/data/713676/000162828026053170/pnc-20260630.htm</x:v>
      </x:c>
      <x:c r="N3914" s="2" t="str">
        <x:v>f-942</x:v>
      </x:c>
      <x:c r="O3914" s="2" t="str"/>
      <x:c r="P3914" s="2" t="str">
        <x:v>Exact XBRL anchor</x:v>
      </x:c>
      <x:c r="Q3914" s="2" t="str">
        <x:v>Gross loans and leases selected definition</x:v>
      </x:c>
      <x:c r="R3914" s="2" t="str">
        <x:v>highlighted/PNC_0001628280-26-053170_pnc-20260630.htm</x:v>
      </x:c>
      <x:c r="S3914" s="2" t="str">
        <x:v>highlighted/PNC_H12026_2Q26_Earnings_Release_Final.pdf; highlighted/PNC_H12026_Q2_2026_Financial_Supplement.pdf</x:v>
      </x:c>
      <x:c r="T3914" s="2" t="str">
        <x:v>15; 5,8</x:v>
      </x:c>
    </x:row>
    <x:row r="3915" ht="24" customHeight="1">
      <x:c r="C3915" s="2" t="str">
        <x:v>Historical Inputs!F3915</x:v>
      </x:c>
      <x:c r="D3915" s="2" t="str">
        <x:v>PNC</x:v>
      </x:c>
      <x:c r="E3915" s="2" t="str">
        <x:v>H1 2026</x:v>
      </x:c>
      <x:c r="F3915" s="2" t="str">
        <x:v>loans_net</x:v>
      </x:c>
      <x:c r="G3915" s="2" t="n">
        <x:v>363301</x:v>
      </x:c>
      <x:c r="H3915" s="2" t="str">
        <x:v>USD</x:v>
      </x:c>
      <x:c r="I3915" s="2" t="str">
        <x:v>2026-06-30</x:v>
      </x:c>
      <x:c r="J3915" s="2" t="str">
        <x:v>2026-08-05</x:v>
      </x:c>
      <x:c r="K3915" s="2" t="str">
        <x:v>0001628280-26-053170</x:v>
      </x:c>
      <x:c r="L3915" s="2" t="str">
        <x:v>data/raw/filings/PNC_0001628280-26-053170_pnc-20260630.htm</x:v>
      </x:c>
      <x:c r="M3915" s="2" t="str">
        <x:v>https://www.sec.gov/Archives/edgar/data/713676/000162828026053170/pnc-20260630.htm</x:v>
      </x:c>
      <x:c r="N3915" s="2" t="str">
        <x:v>f-241</x:v>
      </x:c>
      <x:c r="O3915" s="2" t="str"/>
      <x:c r="P3915" s="2" t="str">
        <x:v>Exact XBRL anchor</x:v>
      </x:c>
      <x:c r="Q3915" s="2" t="str">
        <x:v>Net loans after allowance selected definition</x:v>
      </x:c>
      <x:c r="R3915" s="2" t="str">
        <x:v>highlighted/PNC_0001628280-26-053170_pnc-20260630.htm</x:v>
      </x:c>
      <x:c r="S3915" s="2" t="str">
        <x:v>highlighted/PNC_H12026_Q2_2026_Financial_Supplement.pdf</x:v>
      </x:c>
      <x:c r="T3915" s="2" t="str">
        <x:v>5</x:v>
      </x:c>
    </x:row>
    <x:row r="3916" ht="24" customHeight="1">
      <x:c r="C3916" s="2" t="str">
        <x:v>Historical Inputs!F3916</x:v>
      </x:c>
      <x:c r="D3916" s="2" t="str">
        <x:v>PNC</x:v>
      </x:c>
      <x:c r="E3916" s="2" t="str">
        <x:v>H1 2026</x:v>
      </x:c>
      <x:c r="F3916" s="2" t="str">
        <x:v>allowance</x:v>
      </x:c>
      <x:c r="G3916" s="2" t="n">
        <x:v>4652</x:v>
      </x:c>
      <x:c r="H3916" s="2" t="str">
        <x:v>USD</x:v>
      </x:c>
      <x:c r="I3916" s="2" t="str">
        <x:v>2026-06-30</x:v>
      </x:c>
      <x:c r="J3916" s="2" t="str">
        <x:v>2026-08-05</x:v>
      </x:c>
      <x:c r="K3916" s="2" t="str">
        <x:v>0001628280-26-053170</x:v>
      </x:c>
      <x:c r="L3916" s="2" t="str">
        <x:v>data/raw/filings/PNC_0001628280-26-053170_pnc-20260630.htm</x:v>
      </x:c>
      <x:c r="M3916" s="2" t="str">
        <x:v>https://www.sec.gov/Archives/edgar/data/713676/000162828026053170/pnc-20260630.htm</x:v>
      </x:c>
      <x:c r="N3916" s="2" t="str">
        <x:v>f-2456</x:v>
      </x:c>
      <x:c r="O3916" s="2" t="str"/>
      <x:c r="P3916" s="2" t="str">
        <x:v>Exact XBRL anchor</x:v>
      </x:c>
      <x:c r="Q3916" s="2" t="str">
        <x:v>Loan allowance for credit losses</x:v>
      </x:c>
      <x:c r="R3916" s="2" t="str">
        <x:v>highlighted/PNC_0001628280-26-053170_pnc-20260630.htm</x:v>
      </x:c>
      <x:c r="S3916" s="2" t="str">
        <x:v>highlighted/PNC_H12026_2Q26_Earnings_Release_Final.pdf; highlighted/PNC_H12026_Q2_2026_Financial_Supplement.pdf</x:v>
      </x:c>
      <x:c r="T3916" s="2" t="str">
        <x:v>15; 5</x:v>
      </x:c>
    </x:row>
    <x:row r="3917" ht="24" customHeight="1">
      <x:c r="C3917" s="2" t="str">
        <x:v>Historical Inputs!F3917</x:v>
      </x:c>
      <x:c r="D3917" s="2" t="str">
        <x:v>PNC</x:v>
      </x:c>
      <x:c r="E3917" s="2" t="str">
        <x:v>H1 2026</x:v>
      </x:c>
      <x:c r="F3917" s="2" t="str">
        <x:v>nonaccrual</x:v>
      </x:c>
      <x:c r="G3917" s="2" t="str">
        <x:v>n.a.</x:v>
      </x:c>
      <x:c r="H3917" s="2" t="str">
        <x:v>USDm</x:v>
      </x:c>
      <x:c r="I3917" s="2" t="str">
        <x:v>2026-06-30</x:v>
      </x:c>
      <x:c r="J3917" s="2" t="str"/>
      <x:c r="K3917" s="2" t="str"/>
      <x:c r="L3917" s="2" t="str"/>
      <x:c r="M3917" s="2" t="str"/>
      <x:c r="N3917" s="2" t="str"/>
      <x:c r="O3917" s="2" t="str"/>
      <x:c r="P3917" s="2" t="str">
        <x:v>Not reported / unavailable</x:v>
      </x:c>
      <x:c r="Q3917" s="2" t="str">
        <x:v>Nonaccrual</x:v>
      </x:c>
      <x:c r="R3917" s="2" t="str"/>
      <x:c r="S3917" s="2" t="str"/>
      <x:c r="T3917" s="2" t="str"/>
    </x:row>
    <x:row r="3918" ht="24" customHeight="1">
      <x:c r="C3918" s="2" t="str">
        <x:v>Historical Inputs!F3918</x:v>
      </x:c>
      <x:c r="D3918" s="2" t="str">
        <x:v>PNC</x:v>
      </x:c>
      <x:c r="E3918" s="2" t="str">
        <x:v>H1 2026</x:v>
      </x:c>
      <x:c r="F3918" s="2" t="str">
        <x:v>cash</x:v>
      </x:c>
      <x:c r="G3918" s="2" t="str">
        <x:v>n.a.</x:v>
      </x:c>
      <x:c r="H3918" s="2" t="str">
        <x:v>USDm</x:v>
      </x:c>
      <x:c r="I3918" s="2" t="str">
        <x:v>2026-06-30</x:v>
      </x:c>
      <x:c r="J3918" s="2" t="str"/>
      <x:c r="K3918" s="2" t="str"/>
      <x:c r="L3918" s="2" t="str"/>
      <x:c r="M3918" s="2" t="str"/>
      <x:c r="N3918" s="2" t="str"/>
      <x:c r="O3918" s="2" t="str"/>
      <x:c r="P3918" s="2" t="str">
        <x:v>Not reported / unavailable</x:v>
      </x:c>
      <x:c r="Q3918" s="2" t="str">
        <x:v>Cash</x:v>
      </x:c>
      <x:c r="R3918" s="2" t="str"/>
      <x:c r="S3918" s="2" t="str"/>
      <x:c r="T3918" s="2" t="str"/>
    </x:row>
    <x:row r="3919" ht="24" customHeight="1">
      <x:c r="C3919" s="2" t="str">
        <x:v>Historical Inputs!F3919</x:v>
      </x:c>
      <x:c r="D3919" s="2" t="str">
        <x:v>PNC</x:v>
      </x:c>
      <x:c r="E3919" s="2" t="str">
        <x:v>H1 2026</x:v>
      </x:c>
      <x:c r="F3919" s="2" t="str">
        <x:v>aoci</x:v>
      </x:c>
      <x:c r="G3919" s="2" t="n">
        <x:v>-4120</x:v>
      </x:c>
      <x:c r="H3919" s="2" t="str">
        <x:v>USD</x:v>
      </x:c>
      <x:c r="I3919" s="2" t="str">
        <x:v>2026-06-30</x:v>
      </x:c>
      <x:c r="J3919" s="2" t="str">
        <x:v>2026-08-05</x:v>
      </x:c>
      <x:c r="K3919" s="2" t="str">
        <x:v>0001628280-26-053170</x:v>
      </x:c>
      <x:c r="L3919" s="2" t="str">
        <x:v>data/raw/filings/PNC_0001628280-26-053170_pnc-20260630.htm</x:v>
      </x:c>
      <x:c r="M3919" s="2" t="str">
        <x:v>https://www.sec.gov/Archives/edgar/data/713676/000162828026053170/pnc-20260630.htm</x:v>
      </x:c>
      <x:c r="N3919" s="2" t="str">
        <x:v>f-289</x:v>
      </x:c>
      <x:c r="O3919" s="2" t="str"/>
      <x:c r="P3919" s="2" t="str">
        <x:v>Exact XBRL anchor</x:v>
      </x:c>
      <x:c r="Q3919" s="2" t="str">
        <x:v>Accumulated Other Comprehensive Income (Loss), Net of Tax</x:v>
      </x:c>
      <x:c r="R3919" s="2" t="str">
        <x:v>highlighted/PNC_0001628280-26-053170_pnc-20260630.htm</x:v>
      </x:c>
      <x:c r="S3919" s="2" t="str">
        <x:v>highlighted/PNC_H12026_2Q26_Earnings_Release_Final.pdf; highlighted/PNC_H12026_Q2_2026_Financial_Supplement.pdf</x:v>
      </x:c>
      <x:c r="T3919" s="2" t="str">
        <x:v>15; 5</x:v>
      </x:c>
    </x:row>
    <x:row r="3920" ht="24" customHeight="1">
      <x:c r="C3920" s="2" t="str">
        <x:v>Historical Inputs!F3920</x:v>
      </x:c>
      <x:c r="D3920" s="2" t="str">
        <x:v>PNC</x:v>
      </x:c>
      <x:c r="E3920" s="2" t="str">
        <x:v>H1 2026</x:v>
      </x:c>
      <x:c r="F3920" s="2" t="str">
        <x:v>nii</x:v>
      </x:c>
      <x:c r="G3920" s="2" t="n">
        <x:v>8068</x:v>
      </x:c>
      <x:c r="H3920" s="2" t="str">
        <x:v>USD</x:v>
      </x:c>
      <x:c r="I3920" s="2" t="str">
        <x:v>2026-06-30</x:v>
      </x:c>
      <x:c r="J3920" s="2" t="str">
        <x:v>2026-08-05</x:v>
      </x:c>
      <x:c r="K3920" s="2" t="str">
        <x:v>0001628280-26-053170</x:v>
      </x:c>
      <x:c r="L3920" s="2" t="str">
        <x:v>data/raw/filings/PNC_0001628280-26-053170_pnc-20260630.htm</x:v>
      </x:c>
      <x:c r="M3920" s="2" t="str">
        <x:v>https://www.sec.gov/Archives/edgar/data/713676/000162828026053170/pnc-20260630.htm</x:v>
      </x:c>
      <x:c r="N3920" s="2" t="str">
        <x:v>f-5198</x:v>
      </x:c>
      <x:c r="O3920" s="2" t="str"/>
      <x:c r="P3920" s="2" t="str">
        <x:v>Exact XBRL anchor</x:v>
      </x:c>
      <x:c r="Q3920" s="2" t="str">
        <x:v>Interest Income (Expense), Net</x:v>
      </x:c>
      <x:c r="R3920" s="2" t="str">
        <x:v>highlighted/PNC_0001628280-26-053170_pnc-20260630.htm</x:v>
      </x:c>
      <x:c r="S3920" s="2" t="str">
        <x:v>highlighted/PNC_H12026_2Q26_Earnings_Release_Final.pdf; highlighted/PNC_H12026_Q2_2026_Financial_Supplement.pdf</x:v>
      </x:c>
      <x:c r="T3920" s="2" t="str">
        <x:v>14; 4</x:v>
      </x:c>
    </x:row>
    <x:row r="3921" ht="24" customHeight="1">
      <x:c r="C3921" s="2" t="str">
        <x:v>Historical Inputs!F3921</x:v>
      </x:c>
      <x:c r="D3921" s="2" t="str">
        <x:v>PNC</x:v>
      </x:c>
      <x:c r="E3921" s="2" t="str">
        <x:v>H1 2026</x:v>
      </x:c>
      <x:c r="F3921" s="2" t="str">
        <x:v>noninterest_income</x:v>
      </x:c>
      <x:c r="G3921" s="2" t="n">
        <x:v>4972</x:v>
      </x:c>
      <x:c r="H3921" s="2" t="str">
        <x:v>USD</x:v>
      </x:c>
      <x:c r="I3921" s="2" t="str">
        <x:v>2026-06-30</x:v>
      </x:c>
      <x:c r="J3921" s="2" t="str">
        <x:v>2026-08-05</x:v>
      </x:c>
      <x:c r="K3921" s="2" t="str">
        <x:v>0001628280-26-053170</x:v>
      </x:c>
      <x:c r="L3921" s="2" t="str">
        <x:v>data/raw/filings/PNC_0001628280-26-053170_pnc-20260630.htm</x:v>
      </x:c>
      <x:c r="M3921" s="2" t="str">
        <x:v>https://www.sec.gov/Archives/edgar/data/713676/000162828026053170/pnc-20260630.htm</x:v>
      </x:c>
      <x:c r="N3921" s="2" t="str">
        <x:v>f-5382</x:v>
      </x:c>
      <x:c r="O3921" s="2" t="str"/>
      <x:c r="P3921" s="2" t="str">
        <x:v>Exact XBRL anchor</x:v>
      </x:c>
      <x:c r="Q3921" s="2" t="str">
        <x:v>Noninterest Income</x:v>
      </x:c>
      <x:c r="R3921" s="2" t="str">
        <x:v>highlighted/PNC_0001628280-26-053170_pnc-20260630.htm</x:v>
      </x:c>
      <x:c r="S3921" s="2" t="str">
        <x:v>highlighted/PNC_H12026_2Q26_Earnings_Release_Final.pdf; highlighted/PNC_H12026_Q2_2026_Financial_Supplement.pdf</x:v>
      </x:c>
      <x:c r="T3921" s="2" t="str">
        <x:v>14; 4</x:v>
      </x:c>
    </x:row>
    <x:row r="3922" ht="24" customHeight="1">
      <x:c r="C3922" s="2" t="str">
        <x:v>Historical Inputs!F3922</x:v>
      </x:c>
      <x:c r="D3922" s="2" t="str">
        <x:v>PNC</x:v>
      </x:c>
      <x:c r="E3922" s="2" t="str">
        <x:v>H1 2026</x:v>
      </x:c>
      <x:c r="F3922" s="2" t="str">
        <x:v>revenue_reported</x:v>
      </x:c>
      <x:c r="G3922" s="2" t="n">
        <x:v>13040</x:v>
      </x:c>
      <x:c r="H3922" s="2" t="str">
        <x:v>USD</x:v>
      </x:c>
      <x:c r="I3922" s="2" t="str">
        <x:v>2026-06-30</x:v>
      </x:c>
      <x:c r="J3922" s="2" t="str">
        <x:v>2026-08-05</x:v>
      </x:c>
      <x:c r="K3922" s="2" t="str">
        <x:v>0001628280-26-053170</x:v>
      </x:c>
      <x:c r="L3922" s="2" t="str">
        <x:v>data/raw/filings/PNC_0001628280-26-053170_pnc-20260630.htm</x:v>
      </x:c>
      <x:c r="M3922" s="2" t="str">
        <x:v>https://www.sec.gov/Archives/edgar/data/713676/000162828026053170/pnc-20260630.htm</x:v>
      </x:c>
      <x:c r="N3922" s="2" t="str">
        <x:v>f-5206</x:v>
      </x:c>
      <x:c r="O3922" s="2" t="str"/>
      <x:c r="P3922" s="2" t="str">
        <x:v>Exact XBRL anchor</x:v>
      </x:c>
      <x:c r="Q3922" s="2" t="str">
        <x:v>Revenues</x:v>
      </x:c>
      <x:c r="R3922" s="2" t="str">
        <x:v>highlighted/PNC_0001628280-26-053170_pnc-20260630.htm</x:v>
      </x:c>
      <x:c r="S3922" s="2" t="str">
        <x:v>highlighted/PNC_H12026_2Q26_Earnings_Release_Final.pdf; highlighted/PNC_H12026_Q2_2026_Financial_Supplement.pdf</x:v>
      </x:c>
      <x:c r="T3922" s="2" t="str">
        <x:v>14; 4,15</x:v>
      </x:c>
    </x:row>
    <x:row r="3923" ht="24" customHeight="1">
      <x:c r="C3923" s="2" t="str">
        <x:v>Historical Inputs!F3923</x:v>
      </x:c>
      <x:c r="D3923" s="2" t="str">
        <x:v>PNC</x:v>
      </x:c>
      <x:c r="E3923" s="2" t="str">
        <x:v>H1 2026</x:v>
      </x:c>
      <x:c r="F3923" s="2" t="str">
        <x:v>opex</x:v>
      </x:c>
      <x:c r="G3923" s="2" t="n">
        <x:v>7866</x:v>
      </x:c>
      <x:c r="H3923" s="2" t="str">
        <x:v>USD</x:v>
      </x:c>
      <x:c r="I3923" s="2" t="str">
        <x:v>2026-06-30</x:v>
      </x:c>
      <x:c r="J3923" s="2" t="str">
        <x:v>2026-08-05</x:v>
      </x:c>
      <x:c r="K3923" s="2" t="str">
        <x:v>0001628280-26-053170</x:v>
      </x:c>
      <x:c r="L3923" s="2" t="str">
        <x:v>data/raw/filings/PNC_0001628280-26-053170_pnc-20260630.htm</x:v>
      </x:c>
      <x:c r="M3923" s="2" t="str">
        <x:v>https://www.sec.gov/Archives/edgar/data/713676/000162828026053170/pnc-20260630.htm</x:v>
      </x:c>
      <x:c r="N3923" s="2" t="str">
        <x:v>f-5214</x:v>
      </x:c>
      <x:c r="O3923" s="2" t="str"/>
      <x:c r="P3923" s="2" t="str">
        <x:v>Exact XBRL anchor</x:v>
      </x:c>
      <x:c r="Q3923" s="2" t="str">
        <x:v>Noninterest Expense</x:v>
      </x:c>
      <x:c r="R3923" s="2" t="str">
        <x:v>highlighted/PNC_0001628280-26-053170_pnc-20260630.htm</x:v>
      </x:c>
      <x:c r="S3923" s="2" t="str">
        <x:v>highlighted/PNC_H12026_2Q26_Earnings_Release_Final.pdf; highlighted/PNC_H12026_Q2_2026_Financial_Supplement.pdf</x:v>
      </x:c>
      <x:c r="T3923" s="2" t="str">
        <x:v>14; 4</x:v>
      </x:c>
    </x:row>
    <x:row r="3924" ht="24" customHeight="1">
      <x:c r="C3924" s="2" t="str">
        <x:v>Historical Inputs!F3924</x:v>
      </x:c>
      <x:c r="D3924" s="2" t="str">
        <x:v>PNC</x:v>
      </x:c>
      <x:c r="E3924" s="2" t="str">
        <x:v>H1 2026</x:v>
      </x:c>
      <x:c r="F3924" s="2" t="str">
        <x:v>provision</x:v>
      </x:c>
      <x:c r="G3924" s="2" t="str">
        <x:v>n.a.</x:v>
      </x:c>
      <x:c r="H3924" s="2" t="str">
        <x:v>USDm</x:v>
      </x:c>
      <x:c r="I3924" s="2" t="str">
        <x:v>2026-06-30</x:v>
      </x:c>
      <x:c r="J3924" s="2" t="str"/>
      <x:c r="K3924" s="2" t="str"/>
      <x:c r="L3924" s="2" t="str"/>
      <x:c r="M3924" s="2" t="str"/>
      <x:c r="N3924" s="2" t="str"/>
      <x:c r="O3924" s="2" t="str"/>
      <x:c r="P3924" s="2" t="str">
        <x:v>Not reported / unavailable</x:v>
      </x:c>
      <x:c r="Q3924" s="2" t="str">
        <x:v>Provision for credit losses</x:v>
      </x:c>
      <x:c r="R3924" s="2" t="str"/>
      <x:c r="S3924" s="2" t="str"/>
      <x:c r="T3924" s="2" t="str"/>
    </x:row>
    <x:row r="3925" ht="24" customHeight="1">
      <x:c r="C3925" s="2" t="str">
        <x:v>Historical Inputs!F3925</x:v>
      </x:c>
      <x:c r="D3925" s="2" t="str">
        <x:v>PNC</x:v>
      </x:c>
      <x:c r="E3925" s="2" t="str">
        <x:v>H1 2026</x:v>
      </x:c>
      <x:c r="F3925" s="2" t="str">
        <x:v>pretax</x:v>
      </x:c>
      <x:c r="G3925" s="2" t="n">
        <x:v>4773</x:v>
      </x:c>
      <x:c r="H3925" s="2" t="str">
        <x:v>USD</x:v>
      </x:c>
      <x:c r="I3925" s="2" t="str">
        <x:v>2026-06-30</x:v>
      </x:c>
      <x:c r="J3925" s="2" t="str">
        <x:v>2026-08-05</x:v>
      </x:c>
      <x:c r="K3925" s="2" t="str">
        <x:v>0001628280-26-053170</x:v>
      </x:c>
      <x:c r="L3925" s="2" t="str">
        <x:v>data/raw/filings/PNC_0001628280-26-053170_pnc-20260630.htm</x:v>
      </x:c>
      <x:c r="M3925" s="2" t="str">
        <x:v>https://www.sec.gov/Archives/edgar/data/713676/000162828026053170/pnc-20260630.htm</x:v>
      </x:c>
      <x:c r="N3925" s="2" t="str">
        <x:v>f-5218</x:v>
      </x:c>
      <x:c r="O3925" s="2" t="str"/>
      <x:c r="P3925" s="2" t="str">
        <x:v>Exact XBRL anchor</x:v>
      </x:c>
      <x:c r="Q3925" s="2" t="str">
        <x:v>Income (Loss) from Continuing Operations before Income Taxes, Noncontrolling Interest</x:v>
      </x:c>
      <x:c r="R3925" s="2" t="str">
        <x:v>highlighted/PNC_0001628280-26-053170_pnc-20260630.htm</x:v>
      </x:c>
      <x:c r="S3925" s="2" t="str">
        <x:v>highlighted/PNC_H12026_2Q26_Earnings_Release_Final.pdf; highlighted/PNC_H12026_Q2_2026_Financial_Supplement.pdf</x:v>
      </x:c>
      <x:c r="T3925" s="2" t="str">
        <x:v>14; 4</x:v>
      </x:c>
    </x:row>
    <x:row r="3926" ht="24" customHeight="1">
      <x:c r="C3926" s="2" t="str">
        <x:v>Historical Inputs!F3926</x:v>
      </x:c>
      <x:c r="D3926" s="2" t="str">
        <x:v>PNC</x:v>
      </x:c>
      <x:c r="E3926" s="2" t="str">
        <x:v>H1 2026</x:v>
      </x:c>
      <x:c r="F3926" s="2" t="str">
        <x:v>tax</x:v>
      </x:c>
      <x:c r="G3926" s="2" t="n">
        <x:v>946</x:v>
      </x:c>
      <x:c r="H3926" s="2" t="str">
        <x:v>USD</x:v>
      </x:c>
      <x:c r="I3926" s="2" t="str">
        <x:v>2026-06-30</x:v>
      </x:c>
      <x:c r="J3926" s="2" t="str">
        <x:v>2026-08-05</x:v>
      </x:c>
      <x:c r="K3926" s="2" t="str">
        <x:v>0001628280-26-053170</x:v>
      </x:c>
      <x:c r="L3926" s="2" t="str">
        <x:v>data/raw/filings/PNC_0001628280-26-053170_pnc-20260630.htm</x:v>
      </x:c>
      <x:c r="M3926" s="2" t="str">
        <x:v>https://www.sec.gov/Archives/edgar/data/713676/000162828026053170/pnc-20260630.htm</x:v>
      </x:c>
      <x:c r="N3926" s="2" t="str">
        <x:v>f-5222</x:v>
      </x:c>
      <x:c r="O3926" s="2" t="str"/>
      <x:c r="P3926" s="2" t="str">
        <x:v>Exact XBRL anchor</x:v>
      </x:c>
      <x:c r="Q3926" s="2" t="str">
        <x:v>Income Tax Expense (Benefit)</x:v>
      </x:c>
      <x:c r="R3926" s="2" t="str">
        <x:v>highlighted/PNC_0001628280-26-053170_pnc-20260630.htm</x:v>
      </x:c>
      <x:c r="S3926" s="2" t="str">
        <x:v>highlighted/PNC_H12026_2Q26_Earnings_Release_Final.pdf; highlighted/PNC_H12026_Q2_2026_Financial_Supplement.pdf</x:v>
      </x:c>
      <x:c r="T3926" s="2" t="str">
        <x:v>14; 4</x:v>
      </x:c>
    </x:row>
    <x:row r="3927" ht="24" customHeight="1">
      <x:c r="C3927" s="2" t="str">
        <x:v>Historical Inputs!F3927</x:v>
      </x:c>
      <x:c r="D3927" s="2" t="str">
        <x:v>PNC</x:v>
      </x:c>
      <x:c r="E3927" s="2" t="str">
        <x:v>H1 2026</x:v>
      </x:c>
      <x:c r="F3927" s="2" t="str">
        <x:v>net_income</x:v>
      </x:c>
      <x:c r="G3927" s="2" t="n">
        <x:v>3800</x:v>
      </x:c>
      <x:c r="H3927" s="2" t="str">
        <x:v>USD</x:v>
      </x:c>
      <x:c r="I3927" s="2" t="str">
        <x:v>2026-06-30</x:v>
      </x:c>
      <x:c r="J3927" s="2" t="str">
        <x:v>2026-08-05</x:v>
      </x:c>
      <x:c r="K3927" s="2" t="str">
        <x:v>0001628280-26-053170</x:v>
      </x:c>
      <x:c r="L3927" s="2" t="str">
        <x:v>data/raw/filings/PNC_0001628280-26-053170_pnc-20260630.htm</x:v>
      </x:c>
      <x:c r="M3927" s="2" t="str">
        <x:v>https://www.sec.gov/Archives/edgar/data/713676/000162828026053170/pnc-20260630.htm</x:v>
      </x:c>
      <x:c r="N3927" s="2" t="str">
        <x:v>f-5234</x:v>
      </x:c>
      <x:c r="O3927" s="2" t="str"/>
      <x:c r="P3927" s="2" t="str">
        <x:v>Exact XBRL anchor</x:v>
      </x:c>
      <x:c r="Q3927" s="2" t="str">
        <x:v>Net Income (Loss) Attributable to Parent</x:v>
      </x:c>
      <x:c r="R3927" s="2" t="str">
        <x:v>highlighted/PNC_0001628280-26-053170_pnc-20260630.htm</x:v>
      </x:c>
      <x:c r="S3927" s="2" t="str">
        <x:v>highlighted/PNC_H12026_Q2_2026_Financial_Supplement.pdf</x:v>
      </x:c>
      <x:c r="T3927" s="2" t="str">
        <x:v>15</x:v>
      </x:c>
    </x:row>
    <x:row r="3928" ht="24" customHeight="1">
      <x:c r="C3928" s="2" t="str">
        <x:v>Historical Inputs!F3928</x:v>
      </x:c>
      <x:c r="D3928" s="2" t="str">
        <x:v>PNC</x:v>
      </x:c>
      <x:c r="E3928" s="2" t="str">
        <x:v>H1 2026</x:v>
      </x:c>
      <x:c r="F3928" s="2" t="str">
        <x:v>common_income</x:v>
      </x:c>
      <x:c r="G3928" s="2" t="n">
        <x:v>3616</x:v>
      </x:c>
      <x:c r="H3928" s="2" t="str">
        <x:v>USD</x:v>
      </x:c>
      <x:c r="I3928" s="2" t="str">
        <x:v>2026-06-30</x:v>
      </x:c>
      <x:c r="J3928" s="2" t="str">
        <x:v>2026-08-05</x:v>
      </x:c>
      <x:c r="K3928" s="2" t="str">
        <x:v>0001628280-26-053170</x:v>
      </x:c>
      <x:c r="L3928" s="2" t="str">
        <x:v>data/raw/filings/PNC_0001628280-26-053170_pnc-20260630.htm</x:v>
      </x:c>
      <x:c r="M3928" s="2" t="str">
        <x:v>https://www.sec.gov/Archives/edgar/data/713676/000162828026053170/pnc-20260630.htm</x:v>
      </x:c>
      <x:c r="N3928" s="2" t="str">
        <x:v>f-3229</x:v>
      </x:c>
      <x:c r="O3928" s="2" t="str"/>
      <x:c r="P3928" s="2" t="str">
        <x:v>Exact XBRL anchor</x:v>
      </x:c>
      <x:c r="Q3928" s="2" t="str">
        <x:v>Net Income (Loss) Available to Common Stockholders, Basic</x:v>
      </x:c>
      <x:c r="R3928" s="2" t="str">
        <x:v>highlighted/PNC_0001628280-26-053170_pnc-20260630.htm</x:v>
      </x:c>
      <x:c r="S3928" s="2" t="str">
        <x:v>highlighted/PNC_H12026_2Q26_Earnings_Release_Final.pdf</x:v>
      </x:c>
      <x:c r="T3928" s="2" t="str">
        <x:v>14</x:v>
      </x:c>
    </x:row>
    <x:row r="3929" ht="24" customHeight="1">
      <x:c r="C3929" s="2" t="str">
        <x:v>Historical Inputs!F3929</x:v>
      </x:c>
      <x:c r="D3929" s="2" t="str">
        <x:v>PNC</x:v>
      </x:c>
      <x:c r="E3929" s="2" t="str">
        <x:v>H1 2026</x:v>
      </x:c>
      <x:c r="F3929" s="2" t="str">
        <x:v>preferred_div</x:v>
      </x:c>
      <x:c r="G3929" s="2" t="str">
        <x:v>n.a.</x:v>
      </x:c>
      <x:c r="H3929" s="2" t="str">
        <x:v>USDm</x:v>
      </x:c>
      <x:c r="I3929" s="2" t="str">
        <x:v>2026-06-30</x:v>
      </x:c>
      <x:c r="J3929" s="2" t="str"/>
      <x:c r="K3929" s="2" t="str"/>
      <x:c r="L3929" s="2" t="str"/>
      <x:c r="M3929" s="2" t="str"/>
      <x:c r="N3929" s="2" t="str"/>
      <x:c r="O3929" s="2" t="str"/>
      <x:c r="P3929" s="2" t="str">
        <x:v>Not reported / unavailable</x:v>
      </x:c>
      <x:c r="Q3929" s="2" t="str">
        <x:v>Preferred dividends and other common-income adjustments</x:v>
      </x:c>
      <x:c r="R3929" s="2" t="str"/>
      <x:c r="S3929" s="2" t="str"/>
      <x:c r="T3929" s="2" t="str"/>
    </x:row>
    <x:row r="3930" ht="24" customHeight="1">
      <x:c r="C3930" s="2" t="str">
        <x:v>Historical Inputs!F3930</x:v>
      </x:c>
      <x:c r="D3930" s="2" t="str">
        <x:v>PNC</x:v>
      </x:c>
      <x:c r="E3930" s="2" t="str">
        <x:v>H1 2026</x:v>
      </x:c>
      <x:c r="F3930" s="2" t="str">
        <x:v>eps</x:v>
      </x:c>
      <x:c r="G3930" s="2" t="n">
        <x:v>8.94</x:v>
      </x:c>
      <x:c r="H3930" s="2" t="str">
        <x:v>USD/shares</x:v>
      </x:c>
      <x:c r="I3930" s="2" t="str">
        <x:v>2026-06-30</x:v>
      </x:c>
      <x:c r="J3930" s="2" t="str">
        <x:v>2026-08-05</x:v>
      </x:c>
      <x:c r="K3930" s="2" t="str">
        <x:v>0001628280-26-053170</x:v>
      </x:c>
      <x:c r="L3930" s="2" t="str">
        <x:v>data/raw/filings/PNC_0001628280-26-053170_pnc-20260630.htm</x:v>
      </x:c>
      <x:c r="M3930" s="2" t="str">
        <x:v>https://www.sec.gov/Archives/edgar/data/713676/000162828026053170/pnc-20260630.htm</x:v>
      </x:c>
      <x:c r="N3930" s="2" t="str">
        <x:v>f-3251</x:v>
      </x:c>
      <x:c r="O3930" s="2" t="str"/>
      <x:c r="P3930" s="2" t="str">
        <x:v>Exact XBRL anchor</x:v>
      </x:c>
      <x:c r="Q3930" s="2" t="str">
        <x:v>Earnings Per Share, Diluted</x:v>
      </x:c>
      <x:c r="R3930" s="2" t="str">
        <x:v>highlighted/PNC_0001628280-26-053170_pnc-20260630.htm</x:v>
      </x:c>
      <x:c r="S3930" s="2" t="str">
        <x:v>highlighted/PNC_H12026_2Q26_Earnings_Release_Final.pdf; highlighted/PNC_H12026_Q2_2026_Financial_Supplement.pdf</x:v>
      </x:c>
      <x:c r="T3930" s="2" t="str">
        <x:v>14; 4</x:v>
      </x:c>
    </x:row>
    <x:row r="3931" ht="24" customHeight="1">
      <x:c r="C3931" s="2" t="str">
        <x:v>Historical Inputs!F3931</x:v>
      </x:c>
      <x:c r="D3931" s="2" t="str">
        <x:v>PNC</x:v>
      </x:c>
      <x:c r="E3931" s="2" t="str">
        <x:v>H1 2026</x:v>
      </x:c>
      <x:c r="F3931" s="2" t="str">
        <x:v>shares_diluted</x:v>
      </x:c>
      <x:c r="G3931" s="2" t="n">
        <x:v>404</x:v>
      </x:c>
      <x:c r="H3931" s="2" t="str">
        <x:v>shares</x:v>
      </x:c>
      <x:c r="I3931" s="2" t="str">
        <x:v>2026-06-30</x:v>
      </x:c>
      <x:c r="J3931" s="2" t="str">
        <x:v>2026-08-05</x:v>
      </x:c>
      <x:c r="K3931" s="2" t="str">
        <x:v>0001628280-26-053170</x:v>
      </x:c>
      <x:c r="L3931" s="2" t="str">
        <x:v>data/raw/filings/PNC_0001628280-26-053170_pnc-20260630.htm</x:v>
      </x:c>
      <x:c r="M3931" s="2" t="str">
        <x:v>https://www.sec.gov/Archives/edgar/data/713676/000162828026053170/pnc-20260630.htm</x:v>
      </x:c>
      <x:c r="N3931" s="2" t="str">
        <x:v>f-3246</x:v>
      </x:c>
      <x:c r="O3931" s="2" t="str"/>
      <x:c r="P3931" s="2" t="str">
        <x:v>Exact XBRL anchor</x:v>
      </x:c>
      <x:c r="Q3931" s="2" t="str">
        <x:v>Weighted Average Number of Shares Outstanding, Diluted</x:v>
      </x:c>
      <x:c r="R3931" s="2" t="str">
        <x:v>highlighted/PNC_0001628280-26-053170_pnc-20260630.htm</x:v>
      </x:c>
      <x:c r="S3931" s="2" t="str">
        <x:v>highlighted/PNC_H12026_Q2_2026_Financial_Supplement.pdf</x:v>
      </x:c>
      <x:c r="T3931" s="2" t="str">
        <x:v>4</x:v>
      </x:c>
    </x:row>
    <x:row r="3932" ht="24" customHeight="1">
      <x:c r="C3932" s="2" t="str">
        <x:v>Historical Inputs!F3932</x:v>
      </x:c>
      <x:c r="D3932" s="2" t="str">
        <x:v>PNC</x:v>
      </x:c>
      <x:c r="E3932" s="2" t="str">
        <x:v>H1 2026</x:v>
      </x:c>
      <x:c r="F3932" s="2" t="str">
        <x:v>dps</x:v>
      </x:c>
      <x:c r="G3932" s="2" t="n">
        <x:v>3.4</x:v>
      </x:c>
      <x:c r="H3932" s="2" t="str">
        <x:v>USD/shares</x:v>
      </x:c>
      <x:c r="I3932" s="2" t="str">
        <x:v>2026-06-30</x:v>
      </x:c>
      <x:c r="J3932" s="2" t="str">
        <x:v>2026-08-05</x:v>
      </x:c>
      <x:c r="K3932" s="2" t="str">
        <x:v>0001628280-26-053170</x:v>
      </x:c>
      <x:c r="L3932" s="2" t="str">
        <x:v>data/raw/filings/PNC_0001628280-26-053170_pnc-20260630.htm</x:v>
      </x:c>
      <x:c r="M3932" s="2" t="str">
        <x:v>https://www.sec.gov/Archives/edgar/data/713676/000162828026053170/pnc-20260630.htm</x:v>
      </x:c>
      <x:c r="N3932" s="2" t="str">
        <x:v>f-3168</x:v>
      </x:c>
      <x:c r="O3932" s="2" t="str"/>
      <x:c r="P3932" s="2" t="str">
        <x:v>Exact XBRL anchor</x:v>
      </x:c>
      <x:c r="Q3932" s="2" t="str">
        <x:v>Common Stock, Dividends, Per Share, Declared</x:v>
      </x:c>
      <x:c r="R3932" s="2" t="str">
        <x:v>highlighted/PNC_0001628280-26-053170_pnc-20260630.htm</x:v>
      </x:c>
      <x:c r="S3932" s="2" t="str">
        <x:v>highlighted/PNC_H12026_2Q26_Earnings_Release_Final.pdf</x:v>
      </x:c>
      <x:c r="T3932" s="2" t="str">
        <x:v>14</x:v>
      </x:c>
    </x:row>
    <x:row r="3933" ht="24" customHeight="1">
      <x:c r="C3933" s="2" t="str">
        <x:v>Historical Inputs!F3933</x:v>
      </x:c>
      <x:c r="D3933" s="2" t="str">
        <x:v>PNC</x:v>
      </x:c>
      <x:c r="E3933" s="2" t="str">
        <x:v>H1 2026</x:v>
      </x:c>
      <x:c r="F3933" s="2" t="str">
        <x:v>dividends</x:v>
      </x:c>
      <x:c r="G3933" s="2" t="n">
        <x:v>1387</x:v>
      </x:c>
      <x:c r="H3933" s="2" t="str">
        <x:v>USD</x:v>
      </x:c>
      <x:c r="I3933" s="2" t="str">
        <x:v>2026-06-30</x:v>
      </x:c>
      <x:c r="J3933" s="2" t="str">
        <x:v>2026-08-05</x:v>
      </x:c>
      <x:c r="K3933" s="2" t="str">
        <x:v>0001628280-26-053170</x:v>
      </x:c>
      <x:c r="L3933" s="2" t="str">
        <x:v>data/raw/filings/PNC_0001628280-26-053170_pnc-20260630.htm</x:v>
      </x:c>
      <x:c r="M3933" s="2" t="str">
        <x:v>https://www.sec.gov/Archives/edgar/data/713676/000162828026053170/pnc-20260630.htm</x:v>
      </x:c>
      <x:c r="N3933" s="2" t="str">
        <x:v>f-395</x:v>
      </x:c>
      <x:c r="O3933" s="2" t="str"/>
      <x:c r="P3933" s="2" t="str">
        <x:v>Exact XBRL anchor</x:v>
      </x:c>
      <x:c r="Q3933" s="2" t="str">
        <x:v>Payments of Ordinary Dividends, Common Stock</x:v>
      </x:c>
      <x:c r="R3933" s="2" t="str">
        <x:v>highlighted/PNC_0001628280-26-053170_pnc-20260630.htm</x:v>
      </x:c>
      <x:c r="S3933" s="2" t="str"/>
      <x:c r="T3933" s="2" t="str"/>
    </x:row>
    <x:row r="3934" ht="24" customHeight="1">
      <x:c r="C3934" s="2" t="str">
        <x:v>Historical Inputs!F3934</x:v>
      </x:c>
      <x:c r="D3934" s="2" t="str">
        <x:v>PNC</x:v>
      </x:c>
      <x:c r="E3934" s="2" t="str">
        <x:v>H1 2026</x:v>
      </x:c>
      <x:c r="F3934" s="2" t="str">
        <x:v>buybacks</x:v>
      </x:c>
      <x:c r="G3934" s="2" t="n">
        <x:v>1418</x:v>
      </x:c>
      <x:c r="H3934" s="2" t="str">
        <x:v>USD</x:v>
      </x:c>
      <x:c r="I3934" s="2" t="str">
        <x:v>2026-06-30</x:v>
      </x:c>
      <x:c r="J3934" s="2" t="str">
        <x:v>2026-08-05</x:v>
      </x:c>
      <x:c r="K3934" s="2" t="str">
        <x:v>0001628280-26-053170</x:v>
      </x:c>
      <x:c r="L3934" s="2" t="str">
        <x:v>data/raw/filings/PNC_0001628280-26-053170_pnc-20260630.htm</x:v>
      </x:c>
      <x:c r="M3934" s="2" t="str">
        <x:v>https://www.sec.gov/Archives/edgar/data/713676/000162828026053170/pnc-20260630.htm</x:v>
      </x:c>
      <x:c r="N3934" s="2" t="str">
        <x:v>f-391</x:v>
      </x:c>
      <x:c r="O3934" s="2" t="str"/>
      <x:c r="P3934" s="2" t="str">
        <x:v>Exact XBRL anchor</x:v>
      </x:c>
      <x:c r="Q3934" s="2" t="str">
        <x:v>Payments for Repurchase of Common Stock</x:v>
      </x:c>
      <x:c r="R3934" s="2" t="str">
        <x:v>highlighted/PNC_0001628280-26-053170_pnc-20260630.htm</x:v>
      </x:c>
      <x:c r="S3934" s="2" t="str"/>
      <x:c r="T3934" s="2" t="str"/>
    </x:row>
    <x:row r="3935" ht="24" customHeight="1">
      <x:c r="C3935" s="2" t="str">
        <x:v>Historical Inputs!F3935</x:v>
      </x:c>
      <x:c r="D3935" s="2" t="str">
        <x:v>PNC</x:v>
      </x:c>
      <x:c r="E3935" s="2" t="str">
        <x:v>H1 2026</x:v>
      </x:c>
      <x:c r="F3935" s="2" t="str">
        <x:v>chargeoffs</x:v>
      </x:c>
      <x:c r="G3935" s="2" t="str">
        <x:v>n.a.</x:v>
      </x:c>
      <x:c r="H3935" s="2" t="str">
        <x:v>USDm</x:v>
      </x:c>
      <x:c r="I3935" s="2" t="str">
        <x:v>2026-06-30</x:v>
      </x:c>
      <x:c r="J3935" s="2" t="str"/>
      <x:c r="K3935" s="2" t="str"/>
      <x:c r="L3935" s="2" t="str"/>
      <x:c r="M3935" s="2" t="str"/>
      <x:c r="N3935" s="2" t="str"/>
      <x:c r="O3935" s="2" t="str"/>
      <x:c r="P3935" s="2" t="str">
        <x:v>Not reported / unavailable</x:v>
      </x:c>
      <x:c r="Q3935" s="2" t="str">
        <x:v>Gross loan charge-offs</x:v>
      </x:c>
      <x:c r="R3935" s="2" t="str"/>
      <x:c r="S3935" s="2" t="str"/>
      <x:c r="T3935" s="2" t="str"/>
    </x:row>
    <x:row r="3936" ht="24" customHeight="1">
      <x:c r="C3936" s="2" t="str">
        <x:v>Historical Inputs!F3936</x:v>
      </x:c>
      <x:c r="D3936" s="2" t="str">
        <x:v>PNC</x:v>
      </x:c>
      <x:c r="E3936" s="2" t="str">
        <x:v>H1 2026</x:v>
      </x:c>
      <x:c r="F3936" s="2" t="str">
        <x:v>recoveries</x:v>
      </x:c>
      <x:c r="G3936" s="2" t="str">
        <x:v>n.a.</x:v>
      </x:c>
      <x:c r="H3936" s="2" t="str">
        <x:v>USDm</x:v>
      </x:c>
      <x:c r="I3936" s="2" t="str">
        <x:v>2026-06-30</x:v>
      </x:c>
      <x:c r="J3936" s="2" t="str"/>
      <x:c r="K3936" s="2" t="str"/>
      <x:c r="L3936" s="2" t="str"/>
      <x:c r="M3936" s="2" t="str"/>
      <x:c r="N3936" s="2" t="str"/>
      <x:c r="O3936" s="2" t="str"/>
      <x:c r="P3936" s="2" t="str">
        <x:v>Not reported / unavailable</x:v>
      </x:c>
      <x:c r="Q3936" s="2" t="str">
        <x:v>Loan recoveries</x:v>
      </x:c>
      <x:c r="R3936" s="2" t="str"/>
      <x:c r="S3936" s="2" t="str"/>
      <x:c r="T3936" s="2" t="str"/>
    </x:row>
    <x:row r="3937" ht="24" customHeight="1">
      <x:c r="C3937" s="2" t="str">
        <x:v>Historical Inputs!F3937</x:v>
      </x:c>
      <x:c r="D3937" s="2" t="str">
        <x:v>PNC</x:v>
      </x:c>
      <x:c r="E3937" s="2" t="str">
        <x:v>H1 2026</x:v>
      </x:c>
      <x:c r="F3937" s="2" t="str">
        <x:v>rwa</x:v>
      </x:c>
      <x:c r="G3937" s="2" t="str">
        <x:v>n.a.</x:v>
      </x:c>
      <x:c r="H3937" s="2" t="str">
        <x:v>USDm</x:v>
      </x:c>
      <x:c r="I3937" s="2" t="str">
        <x:v>2026-06-30</x:v>
      </x:c>
      <x:c r="J3937" s="2" t="str"/>
      <x:c r="K3937" s="2" t="str"/>
      <x:c r="L3937" s="2" t="str"/>
      <x:c r="M3937" s="2" t="str"/>
      <x:c r="N3937" s="2" t="str"/>
      <x:c r="O3937" s="2" t="str"/>
      <x:c r="P3937" s="2" t="str">
        <x:v>Not reported / unavailable</x:v>
      </x:c>
      <x:c r="Q3937" s="2" t="str">
        <x:v>Risk-weighted assets</x:v>
      </x:c>
      <x:c r="R3937" s="2" t="str"/>
      <x:c r="S3937" s="2" t="str"/>
      <x:c r="T3937" s="2" t="str"/>
    </x:row>
    <x:row r="3938" ht="24" customHeight="1">
      <x:c r="C3938" s="2" t="str">
        <x:v>Historical Inputs!F3938</x:v>
      </x:c>
      <x:c r="D3938" s="2" t="str">
        <x:v>PNC</x:v>
      </x:c>
      <x:c r="E3938" s="2" t="str">
        <x:v>H1 2026</x:v>
      </x:c>
      <x:c r="F3938" s="2" t="str">
        <x:v>cet1_reported</x:v>
      </x:c>
      <x:c r="G3938" s="2" t="n">
        <x:v>0.099</x:v>
      </x:c>
      <x:c r="H3938" s="2" t="str">
        <x:v>pure</x:v>
      </x:c>
      <x:c r="I3938" s="2" t="str">
        <x:v>2026-06-30</x:v>
      </x:c>
      <x:c r="J3938" s="2" t="str">
        <x:v>2026-08-05</x:v>
      </x:c>
      <x:c r="K3938" s="2" t="str">
        <x:v>0001628280-26-053170</x:v>
      </x:c>
      <x:c r="L3938" s="2" t="str">
        <x:v>data/raw/filings/PNC_0001628280-26-053170_pnc-20260630.htm</x:v>
      </x:c>
      <x:c r="M3938" s="2" t="str">
        <x:v>https://www.sec.gov/Archives/edgar/data/713676/000162828026053170/pnc-20260630.htm</x:v>
      </x:c>
      <x:c r="N3938" s="2" t="str"/>
      <x:c r="O3938" s="2" t="str"/>
      <x:c r="P3938" s="2" t="str">
        <x:v>Verified original table row</x:v>
      </x:c>
      <x:c r="Q3938" s="2" t="str">
        <x:v>Actual standardized CET1 ratio</x:v>
      </x:c>
      <x:c r="R3938" s="2" t="str">
        <x:v>highlighted/PNC_0001628280-26-053170_pnc-20260630.htm</x:v>
      </x:c>
      <x:c r="S3938" s="2" t="str"/>
      <x:c r="T3938" s="2" t="str"/>
    </x:row>
    <x:row r="3939" ht="24" customHeight="1">
      <x:c r="C3939" s="2" t="str">
        <x:v>Historical Inputs!F3939</x:v>
      </x:c>
      <x:c r="D3939" s="2" t="str">
        <x:v>PNC</x:v>
      </x:c>
      <x:c r="E3939" s="2" t="str">
        <x:v>H1 2026</x:v>
      </x:c>
      <x:c r="F3939" s="2" t="str">
        <x:v>nim_reported</x:v>
      </x:c>
      <x:c r="G3939" s="2" t="str">
        <x:v>n.a.</x:v>
      </x:c>
      <x:c r="H3939" s="2" t="str">
        <x:v>%</x:v>
      </x:c>
      <x:c r="I3939" s="2" t="str">
        <x:v>2026-06-30</x:v>
      </x:c>
      <x:c r="J3939" s="2" t="str"/>
      <x:c r="K3939" s="2" t="str"/>
      <x:c r="L3939" s="2" t="str"/>
      <x:c r="M3939" s="2" t="str"/>
      <x:c r="N3939" s="2" t="str"/>
      <x:c r="O3939" s="2" t="str"/>
      <x:c r="P3939" s="2" t="str">
        <x:v>Not reported / unavailable</x:v>
      </x:c>
      <x:c r="Q3939" s="2" t="str">
        <x:v>Issuer reported net interest margin</x:v>
      </x:c>
      <x:c r="R3939" s="2" t="str"/>
      <x:c r="S3939" s="2" t="str"/>
      <x:c r="T3939" s="2" t="str"/>
    </x:row>
    <x:row r="3940" ht="24" customHeight="1">
      <x:c r="C3940" s="2" t="str">
        <x:v>Historical Inputs!F3940</x:v>
      </x:c>
      <x:c r="D3940" s="2" t="str">
        <x:v>PNC</x:v>
      </x:c>
      <x:c r="E3940" s="2" t="str">
        <x:v>H1 2026</x:v>
      </x:c>
      <x:c r="F3940" s="2" t="str">
        <x:v>bvps_reported</x:v>
      </x:c>
      <x:c r="G3940" s="2" t="n">
        <x:v>145.52</x:v>
      </x:c>
      <x:c r="H3940" s="2" t="str">
        <x:v>USD/shares</x:v>
      </x:c>
      <x:c r="I3940" s="2" t="str">
        <x:v>2026-06-30</x:v>
      </x:c>
      <x:c r="J3940" s="2" t="str">
        <x:v>2026-08-05</x:v>
      </x:c>
      <x:c r="K3940" s="2" t="str">
        <x:v>0001628280-26-053170</x:v>
      </x:c>
      <x:c r="L3940" s="2" t="str">
        <x:v>data/raw/filings/PNC_0001628280-26-053170_pnc-20260630.htm</x:v>
      </x:c>
      <x:c r="M3940" s="2" t="str">
        <x:v>https://www.sec.gov/Archives/edgar/data/713676/000162828026053170/pnc-20260630.htm</x:v>
      </x:c>
      <x:c r="N3940" s="2" t="str"/>
      <x:c r="O3940" s="2" t="str"/>
      <x:c r="P3940" s="2" t="str">
        <x:v>Exact selected original table text</x:v>
      </x:c>
      <x:c r="Q3940" s="2" t="str">
        <x:v>Reported common book value per share</x:v>
      </x:c>
      <x:c r="R3940" s="2" t="str">
        <x:v>highlighted/PNC_0001628280-26-053170_pnc-20260630.htm</x:v>
      </x:c>
      <x:c r="S3940" s="2" t="str">
        <x:v>highlighted/PNC_H12026_2Q26_Earnings_Release_Final.pdf</x:v>
      </x:c>
      <x:c r="T3940" s="2" t="str">
        <x:v>1,15,19</x:v>
      </x:c>
    </x:row>
    <x:row r="3941" ht="24" customHeight="1">
      <x:c r="C3941" s="2" t="str">
        <x:v>Historical Inputs!F3941</x:v>
      </x:c>
      <x:c r="D3941" s="2" t="str">
        <x:v>PNC</x:v>
      </x:c>
      <x:c r="E3941" s="2" t="str">
        <x:v>H1 2026</x:v>
      </x:c>
      <x:c r="F3941" s="2" t="str">
        <x:v>tbvps_reported</x:v>
      </x:c>
      <x:c r="G3941" s="2" t="n">
        <x:v>111.09</x:v>
      </x:c>
      <x:c r="H3941" s="2" t="str">
        <x:v>USD/shares</x:v>
      </x:c>
      <x:c r="I3941" s="2" t="str">
        <x:v>2026-06-30</x:v>
      </x:c>
      <x:c r="J3941" s="2" t="str">
        <x:v>2026-07-15</x:v>
      </x:c>
      <x:c r="K3941" s="2" t="str">
        <x:v>0001628280-26-048244</x:v>
      </x:c>
      <x:c r="L3941" s="2" t="str">
        <x:v>data/raw/filings/PNC_2026Q2_financial_highlights.htm</x:v>
      </x:c>
      <x:c r="M3941" s="2" t="str">
        <x:v>https://investor.pnc.com/sec-filings/all-sec-filings/content/0001628280-26-048244/q22026financialhighlightsa.htm</x:v>
      </x:c>
      <x:c r="N3941" s="2" t="str"/>
      <x:c r="O3941" s="2" t="str"/>
      <x:c r="P3941" s="2" t="str">
        <x:v>Exact selected original table text</x:v>
      </x:c>
      <x:c r="Q3941" s="2" t="str">
        <x:v>Reported tangible book value per share</x:v>
      </x:c>
      <x:c r="R3941" s="2" t="str">
        <x:v>highlighted/PNC_2026Q2_financial_highlights.htm</x:v>
      </x:c>
      <x:c r="S3941" s="2" t="str">
        <x:v>highlighted/PNC_H12026_2Q26_Earnings_Release_Final.pdf</x:v>
      </x:c>
      <x:c r="T3941" s="2" t="str">
        <x:v>1,15,19</x:v>
      </x:c>
    </x:row>
    <x:row r="3942" ht="24" customHeight="1">
      <x:c r="C3942" s="2" t="str">
        <x:v>Historical Inputs!F3942</x:v>
      </x:c>
      <x:c r="D3942" s="2" t="str">
        <x:v>PNC</x:v>
      </x:c>
      <x:c r="E3942" s="2" t="str">
        <x:v>H1 2026</x:v>
      </x:c>
      <x:c r="F3942" s="2" t="str">
        <x:v>tce_reported</x:v>
      </x:c>
      <x:c r="G3942" s="2" t="n">
        <x:v>44378</x:v>
      </x:c>
      <x:c r="H3942" s="2" t="str">
        <x:v>USD</x:v>
      </x:c>
      <x:c r="I3942" s="2" t="str">
        <x:v>2026-06-30</x:v>
      </x:c>
      <x:c r="J3942" s="2" t="str">
        <x:v>2026-07-15</x:v>
      </x:c>
      <x:c r="K3942" s="2" t="str">
        <x:v>0001628280-26-048244</x:v>
      </x:c>
      <x:c r="L3942" s="2" t="str">
        <x:v>data/raw/filings/PNC_2026Q2_financial_highlights.htm</x:v>
      </x:c>
      <x:c r="M3942" s="2" t="str">
        <x:v>https://investor.pnc.com/sec-filings/all-sec-filings/content/0001628280-26-048244/q22026financialhighlightsa.htm</x:v>
      </x:c>
      <x:c r="N3942" s="2" t="str"/>
      <x:c r="O3942" s="2" t="str"/>
      <x:c r="P3942" s="2" t="str">
        <x:v>Exact selected original table text</x:v>
      </x:c>
      <x:c r="Q3942" s="2" t="str">
        <x:v>Reported tangible common equity</x:v>
      </x:c>
      <x:c r="R3942" s="2" t="str">
        <x:v>highlighted/PNC_2026Q2_financial_highlights.htm</x:v>
      </x:c>
      <x:c r="S3942" s="2" t="str">
        <x:v>highlighted/PNC_H12026_2Q26_Earnings_Release_Final.pdf</x:v>
      </x:c>
      <x:c r="T3942" s="2" t="str">
        <x:v>19</x:v>
      </x:c>
    </x:row>
    <x:row r="3943" ht="24" customHeight="1">
      <x:c r="C3943" s="2" t="str">
        <x:v>Historical Inputs!F3943</x:v>
      </x:c>
      <x:c r="D3943" s="2" t="str">
        <x:v>TFC</x:v>
      </x:c>
      <x:c r="E3943" s="2" t="str">
        <x:v>FY2016</x:v>
      </x:c>
      <x:c r="F3943" s="2" t="str">
        <x:v>assets</x:v>
      </x:c>
      <x:c r="G3943" s="2" t="n">
        <x:v>219276</x:v>
      </x:c>
      <x:c r="H3943" s="2" t="str">
        <x:v>USD</x:v>
      </x:c>
      <x:c r="I3943" s="2" t="str">
        <x:v>2016-12-31</x:v>
      </x:c>
      <x:c r="J3943" s="2" t="str">
        <x:v>2018-02-21</x:v>
      </x:c>
      <x:c r="K3943" s="2" t="str">
        <x:v>0000092230-18-000021</x:v>
      </x:c>
      <x:c r="L3943" s="2" t="str">
        <x:v>data/raw/filings/TFC_0000092230-18-000021_form10-k_4q17.htm</x:v>
      </x:c>
      <x:c r="M3943" s="2" t="str">
        <x:v>https://www.sec.gov/Archives/edgar/data/92230/000009223018000021/form10-k_4q17.htm</x:v>
      </x:c>
      <x:c r="N3943" s="2" t="str"/>
      <x:c r="O3943" s="2" t="str"/>
      <x:c r="P3943" s="2" t="str">
        <x:v>Structured source retained; exact visible anchor requires review</x:v>
      </x:c>
      <x:c r="Q3943" s="2" t="str">
        <x:v>Assets</x:v>
      </x:c>
      <x:c r="R3943" s="2" t="str"/>
      <x:c r="S3943" s="2" t="str"/>
      <x:c r="T3943" s="2" t="str"/>
    </x:row>
    <x:row r="3944" ht="24" customHeight="1">
      <x:c r="C3944" s="2" t="str">
        <x:v>Historical Inputs!F3944</x:v>
      </x:c>
      <x:c r="D3944" s="2" t="str">
        <x:v>TFC</x:v>
      </x:c>
      <x:c r="E3944" s="2" t="str">
        <x:v>FY2016</x:v>
      </x:c>
      <x:c r="F3944" s="2" t="str">
        <x:v>liabilities</x:v>
      </x:c>
      <x:c r="G3944" s="2" t="n">
        <x:v>189350</x:v>
      </x:c>
      <x:c r="H3944" s="2" t="str">
        <x:v>USD</x:v>
      </x:c>
      <x:c r="I3944" s="2" t="str">
        <x:v>2016-12-31</x:v>
      </x:c>
      <x:c r="J3944" s="2" t="str">
        <x:v>2018-02-21</x:v>
      </x:c>
      <x:c r="K3944" s="2" t="str">
        <x:v>0000092230-18-000021</x:v>
      </x:c>
      <x:c r="L3944" s="2" t="str">
        <x:v>data/raw/filings/TFC_0000092230-18-000021_form10-k_4q17.htm</x:v>
      </x:c>
      <x:c r="M3944" s="2" t="str">
        <x:v>https://www.sec.gov/Archives/edgar/data/92230/000009223018000021/form10-k_4q17.htm</x:v>
      </x:c>
      <x:c r="N3944" s="2" t="str"/>
      <x:c r="O3944" s="2" t="str"/>
      <x:c r="P3944" s="2" t="str">
        <x:v>Structured source retained; exact visible anchor requires review</x:v>
      </x:c>
      <x:c r="Q3944" s="2" t="str">
        <x:v>Liabilities</x:v>
      </x:c>
      <x:c r="R3944" s="2" t="str"/>
      <x:c r="S3944" s="2" t="str"/>
      <x:c r="T3944" s="2" t="str"/>
    </x:row>
    <x:row r="3945" ht="24" customHeight="1">
      <x:c r="C3945" s="2" t="str">
        <x:v>Historical Inputs!F3945</x:v>
      </x:c>
      <x:c r="D3945" s="2" t="str">
        <x:v>TFC</x:v>
      </x:c>
      <x:c r="E3945" s="2" t="str">
        <x:v>FY2016</x:v>
      </x:c>
      <x:c r="F3945" s="2" t="str">
        <x:v>equity</x:v>
      </x:c>
      <x:c r="G3945" s="2" t="str">
        <x:v>n.a.</x:v>
      </x:c>
      <x:c r="H3945" s="2" t="str">
        <x:v>USDm</x:v>
      </x:c>
      <x:c r="I3945" s="2" t="str">
        <x:v>2016-12-31</x:v>
      </x:c>
      <x:c r="J3945" s="2" t="str"/>
      <x:c r="K3945" s="2" t="str"/>
      <x:c r="L3945" s="2" t="str"/>
      <x:c r="M3945" s="2" t="str"/>
      <x:c r="N3945" s="2" t="str"/>
      <x:c r="O3945" s="2" t="str"/>
      <x:c r="P3945" s="2" t="str">
        <x:v>Not reported / unavailable</x:v>
      </x:c>
      <x:c r="Q3945" s="2" t="str">
        <x:v>Shareholders equity attributable to parent</x:v>
      </x:c>
      <x:c r="R3945" s="2" t="str"/>
      <x:c r="S3945" s="2" t="str"/>
      <x:c r="T3945" s="2" t="str"/>
    </x:row>
    <x:row r="3946" ht="24" customHeight="1">
      <x:c r="C3946" s="2" t="str">
        <x:v>Historical Inputs!F3946</x:v>
      </x:c>
      <x:c r="D3946" s="2" t="str">
        <x:v>TFC</x:v>
      </x:c>
      <x:c r="E3946" s="2" t="str">
        <x:v>FY2016</x:v>
      </x:c>
      <x:c r="F3946" s="2" t="str">
        <x:v>preferred</x:v>
      </x:c>
      <x:c r="G3946" s="2" t="n">
        <x:v>3053</x:v>
      </x:c>
      <x:c r="H3946" s="2" t="str">
        <x:v>USD</x:v>
      </x:c>
      <x:c r="I3946" s="2" t="str">
        <x:v>2016-12-31</x:v>
      </x:c>
      <x:c r="J3946" s="2" t="str">
        <x:v>2018-02-21</x:v>
      </x:c>
      <x:c r="K3946" s="2" t="str">
        <x:v>0000092230-18-000021</x:v>
      </x:c>
      <x:c r="L3946" s="2" t="str">
        <x:v>data/raw/filings/TFC_0000092230-18-000021_form10-k_4q17.htm</x:v>
      </x:c>
      <x:c r="M3946" s="2" t="str">
        <x:v>https://www.sec.gov/Archives/edgar/data/92230/000009223018000021/form10-k_4q17.htm</x:v>
      </x:c>
      <x:c r="N3946" s="2" t="str"/>
      <x:c r="O3946" s="2" t="str"/>
      <x:c r="P3946" s="2" t="str">
        <x:v>Structured source retained; exact visible anchor requires review</x:v>
      </x:c>
      <x:c r="Q3946" s="2" t="str">
        <x:v>Preferred Stock, Including Additional Paid in Capital, Net of Discount</x:v>
      </x:c>
      <x:c r="R3946" s="2" t="str"/>
      <x:c r="S3946" s="2" t="str"/>
      <x:c r="T3946" s="2" t="str"/>
    </x:row>
    <x:row r="3947" ht="24" customHeight="1">
      <x:c r="C3947" s="2" t="str">
        <x:v>Historical Inputs!F3947</x:v>
      </x:c>
      <x:c r="D3947" s="2" t="str">
        <x:v>TFC</x:v>
      </x:c>
      <x:c r="E3947" s="2" t="str">
        <x:v>FY2016</x:v>
      </x:c>
      <x:c r="F3947" s="2" t="str">
        <x:v>common_equity_reported</x:v>
      </x:c>
      <x:c r="G3947" s="2" t="str">
        <x:v>n.a.</x:v>
      </x:c>
      <x:c r="H3947" s="2" t="str">
        <x:v>USDm</x:v>
      </x:c>
      <x:c r="I3947" s="2" t="str">
        <x:v>2016-12-31</x:v>
      </x:c>
      <x:c r="J3947" s="2" t="str"/>
      <x:c r="K3947" s="2" t="str"/>
      <x:c r="L3947" s="2" t="str"/>
      <x:c r="M3947" s="2" t="str"/>
      <x:c r="N3947" s="2" t="str"/>
      <x:c r="O3947" s="2" t="str"/>
      <x:c r="P3947" s="2" t="str">
        <x:v>Not reported / unavailable</x:v>
      </x:c>
      <x:c r="Q3947" s="2" t="str">
        <x:v>Reported common shareholders equity</x:v>
      </x:c>
      <x:c r="R3947" s="2" t="str"/>
      <x:c r="S3947" s="2" t="str"/>
      <x:c r="T3947" s="2" t="str"/>
    </x:row>
    <x:row r="3948" ht="24" customHeight="1">
      <x:c r="C3948" s="2" t="str">
        <x:v>Historical Inputs!F3948</x:v>
      </x:c>
      <x:c r="D3948" s="2" t="str">
        <x:v>TFC</x:v>
      </x:c>
      <x:c r="E3948" s="2" t="str">
        <x:v>FY2016</x:v>
      </x:c>
      <x:c r="F3948" s="2" t="str">
        <x:v>goodwill</x:v>
      </x:c>
      <x:c r="G3948" s="2" t="n">
        <x:v>9638</x:v>
      </x:c>
      <x:c r="H3948" s="2" t="str">
        <x:v>USD</x:v>
      </x:c>
      <x:c r="I3948" s="2" t="str">
        <x:v>2016-12-31</x:v>
      </x:c>
      <x:c r="J3948" s="2" t="str">
        <x:v>2019-02-26</x:v>
      </x:c>
      <x:c r="K3948" s="2" t="str">
        <x:v>0000092230-19-000017</x:v>
      </x:c>
      <x:c r="L3948" s="2" t="str">
        <x:v>data/raw/filings/TFC_0000092230-19-000017_form10-k_4q18.htm</x:v>
      </x:c>
      <x:c r="M3948" s="2" t="str">
        <x:v>https://www.sec.gov/Archives/edgar/data/92230/000009223019000017/form10-k_4q18.htm</x:v>
      </x:c>
      <x:c r="N3948" s="2" t="str"/>
      <x:c r="O3948" s="2" t="str"/>
      <x:c r="P3948" s="2" t="str">
        <x:v>Structured source retained; exact visible anchor requires review</x:v>
      </x:c>
      <x:c r="Q3948" s="2" t="str">
        <x:v>Goodwill</x:v>
      </x:c>
      <x:c r="R3948" s="2" t="str"/>
      <x:c r="S3948" s="2" t="str"/>
      <x:c r="T3948" s="2" t="str"/>
    </x:row>
    <x:row r="3949" ht="24" customHeight="1">
      <x:c r="C3949" s="2" t="str">
        <x:v>Historical Inputs!F3949</x:v>
      </x:c>
      <x:c r="D3949" s="2" t="str">
        <x:v>TFC</x:v>
      </x:c>
      <x:c r="E3949" s="2" t="str">
        <x:v>FY2016</x:v>
      </x:c>
      <x:c r="F3949" s="2" t="str">
        <x:v>intangibles</x:v>
      </x:c>
      <x:c r="G3949" s="2" t="n">
        <x:v>854</x:v>
      </x:c>
      <x:c r="H3949" s="2" t="str">
        <x:v>USD</x:v>
      </x:c>
      <x:c r="I3949" s="2" t="str">
        <x:v>2016-12-31</x:v>
      </x:c>
      <x:c r="J3949" s="2" t="str">
        <x:v>2018-02-21</x:v>
      </x:c>
      <x:c r="K3949" s="2" t="str">
        <x:v>0000092230-18-000021</x:v>
      </x:c>
      <x:c r="L3949" s="2" t="str">
        <x:v>data/raw/filings/TFC_0000092230-18-000021_form10-k_4q17.htm</x:v>
      </x:c>
      <x:c r="M3949" s="2" t="str">
        <x:v>https://www.sec.gov/Archives/edgar/data/92230/000009223018000021/form10-k_4q17.htm</x:v>
      </x:c>
      <x:c r="N3949" s="2" t="str"/>
      <x:c r="O3949" s="2" t="str"/>
      <x:c r="P3949" s="2" t="str">
        <x:v>Structured source retained; exact visible anchor requires review</x:v>
      </x:c>
      <x:c r="Q3949" s="2" t="str">
        <x:v>Finite-Lived Intangible Assets, Net</x:v>
      </x:c>
      <x:c r="R3949" s="2" t="str"/>
      <x:c r="S3949" s="2" t="str"/>
      <x:c r="T3949" s="2" t="str"/>
    </x:row>
    <x:row r="3950" ht="24" customHeight="1">
      <x:c r="C3950" s="2" t="str">
        <x:v>Historical Inputs!F3950</x:v>
      </x:c>
      <x:c r="D3950" s="2" t="str">
        <x:v>TFC</x:v>
      </x:c>
      <x:c r="E3950" s="2" t="str">
        <x:v>FY2016</x:v>
      </x:c>
      <x:c r="F3950" s="2" t="str">
        <x:v>intangibles_total</x:v>
      </x:c>
      <x:c r="G3950" s="2" t="str">
        <x:v>n.a.</x:v>
      </x:c>
      <x:c r="H3950" s="2" t="str">
        <x:v>USDm</x:v>
      </x:c>
      <x:c r="I3950" s="2" t="str">
        <x:v>2016-12-31</x:v>
      </x:c>
      <x:c r="J3950" s="2" t="str"/>
      <x:c r="K3950" s="2" t="str"/>
      <x:c r="L3950" s="2" t="str"/>
      <x:c r="M3950" s="2" t="str"/>
      <x:c r="N3950" s="2" t="str"/>
      <x:c r="O3950" s="2" t="str"/>
      <x:c r="P3950" s="2" t="str">
        <x:v>Not reported / unavailable</x:v>
      </x:c>
      <x:c r="Q3950" s="2" t="str">
        <x:v>Reported goodwill and intangible assets combined</x:v>
      </x:c>
      <x:c r="R3950" s="2" t="str"/>
      <x:c r="S3950" s="2" t="str"/>
      <x:c r="T3950" s="2" t="str"/>
    </x:row>
    <x:row r="3951" ht="24" customHeight="1">
      <x:c r="C3951" s="2" t="str">
        <x:v>Historical Inputs!F3951</x:v>
      </x:c>
      <x:c r="D3951" s="2" t="str">
        <x:v>TFC</x:v>
      </x:c>
      <x:c r="E3951" s="2" t="str">
        <x:v>FY2016</x:v>
      </x:c>
      <x:c r="F3951" s="2" t="str">
        <x:v>shares_end</x:v>
      </x:c>
      <x:c r="G3951" s="2" t="n">
        <x:v>809.475</x:v>
      </x:c>
      <x:c r="H3951" s="2" t="str">
        <x:v>shares</x:v>
      </x:c>
      <x:c r="I3951" s="2" t="str">
        <x:v>2016-12-31</x:v>
      </x:c>
      <x:c r="J3951" s="2" t="str">
        <x:v>2018-02-21</x:v>
      </x:c>
      <x:c r="K3951" s="2" t="str">
        <x:v>0000092230-18-000021</x:v>
      </x:c>
      <x:c r="L3951" s="2" t="str">
        <x:v>data/raw/filings/TFC_0000092230-18-000021_form10-k_4q17.htm</x:v>
      </x:c>
      <x:c r="M3951" s="2" t="str">
        <x:v>https://www.sec.gov/Archives/edgar/data/92230/000009223018000021/form10-k_4q17.htm</x:v>
      </x:c>
      <x:c r="N3951" s="2" t="str"/>
      <x:c r="O3951" s="2" t="str"/>
      <x:c r="P3951" s="2" t="str">
        <x:v>Structured source retained; exact visible anchor requires review</x:v>
      </x:c>
      <x:c r="Q3951" s="2" t="str">
        <x:v>Common Stock, Shares, Outstanding</x:v>
      </x:c>
      <x:c r="R3951" s="2" t="str"/>
      <x:c r="S3951" s="2" t="str"/>
      <x:c r="T3951" s="2" t="str"/>
    </x:row>
    <x:row r="3952" ht="24" customHeight="1">
      <x:c r="C3952" s="2" t="str">
        <x:v>Historical Inputs!F3952</x:v>
      </x:c>
      <x:c r="D3952" s="2" t="str">
        <x:v>TFC</x:v>
      </x:c>
      <x:c r="E3952" s="2" t="str">
        <x:v>FY2016</x:v>
      </x:c>
      <x:c r="F3952" s="2" t="str">
        <x:v>shares_issued</x:v>
      </x:c>
      <x:c r="G3952" s="2" t="str">
        <x:v>n.a.</x:v>
      </x:c>
      <x:c r="H3952" s="2" t="str">
        <x:v>million</x:v>
      </x:c>
      <x:c r="I3952" s="2" t="str">
        <x:v>2016-12-31</x:v>
      </x:c>
      <x:c r="J3952" s="2" t="str"/>
      <x:c r="K3952" s="2" t="str"/>
      <x:c r="L3952" s="2" t="str"/>
      <x:c r="M3952" s="2" t="str"/>
      <x:c r="N3952" s="2" t="str"/>
      <x:c r="O3952" s="2" t="str"/>
      <x:c r="P3952" s="2" t="str">
        <x:v>Not reported / unavailable</x:v>
      </x:c>
      <x:c r="Q3952" s="2" t="str">
        <x:v>Shares Issued</x:v>
      </x:c>
      <x:c r="R3952" s="2" t="str"/>
      <x:c r="S3952" s="2" t="str"/>
      <x:c r="T3952" s="2" t="str"/>
    </x:row>
    <x:row r="3953" ht="24" customHeight="1">
      <x:c r="C3953" s="2" t="str">
        <x:v>Historical Inputs!F3953</x:v>
      </x:c>
      <x:c r="D3953" s="2" t="str">
        <x:v>TFC</x:v>
      </x:c>
      <x:c r="E3953" s="2" t="str">
        <x:v>FY2016</x:v>
      </x:c>
      <x:c r="F3953" s="2" t="str">
        <x:v>shares_treasury</x:v>
      </x:c>
      <x:c r="G3953" s="2" t="str">
        <x:v>n.a.</x:v>
      </x:c>
      <x:c r="H3953" s="2" t="str">
        <x:v>million</x:v>
      </x:c>
      <x:c r="I3953" s="2" t="str">
        <x:v>2016-12-31</x:v>
      </x:c>
      <x:c r="J3953" s="2" t="str"/>
      <x:c r="K3953" s="2" t="str"/>
      <x:c r="L3953" s="2" t="str"/>
      <x:c r="M3953" s="2" t="str"/>
      <x:c r="N3953" s="2" t="str"/>
      <x:c r="O3953" s="2" t="str"/>
      <x:c r="P3953" s="2" t="str">
        <x:v>Not reported / unavailable</x:v>
      </x:c>
      <x:c r="Q3953" s="2" t="str">
        <x:v>Shares Treasury</x:v>
      </x:c>
      <x:c r="R3953" s="2" t="str"/>
      <x:c r="S3953" s="2" t="str"/>
      <x:c r="T3953" s="2" t="str"/>
    </x:row>
    <x:row r="3954" ht="24" customHeight="1">
      <x:c r="C3954" s="2" t="str">
        <x:v>Historical Inputs!F3954</x:v>
      </x:c>
      <x:c r="D3954" s="2" t="str">
        <x:v>TFC</x:v>
      </x:c>
      <x:c r="E3954" s="2" t="str">
        <x:v>FY2016</x:v>
      </x:c>
      <x:c r="F3954" s="2" t="str">
        <x:v>deposits</x:v>
      </x:c>
      <x:c r="G3954" s="2" t="n">
        <x:v>160234</x:v>
      </x:c>
      <x:c r="H3954" s="2" t="str">
        <x:v>USD</x:v>
      </x:c>
      <x:c r="I3954" s="2" t="str">
        <x:v>2016-12-31</x:v>
      </x:c>
      <x:c r="J3954" s="2" t="str">
        <x:v>2018-02-21</x:v>
      </x:c>
      <x:c r="K3954" s="2" t="str">
        <x:v>0000092230-18-000021</x:v>
      </x:c>
      <x:c r="L3954" s="2" t="str">
        <x:v>data/raw/filings/TFC_0000092230-18-000021_form10-k_4q17.htm</x:v>
      </x:c>
      <x:c r="M3954" s="2" t="str">
        <x:v>https://www.sec.gov/Archives/edgar/data/92230/000009223018000021/form10-k_4q17.htm</x:v>
      </x:c>
      <x:c r="N3954" s="2" t="str"/>
      <x:c r="O3954" s="2" t="str"/>
      <x:c r="P3954" s="2" t="str">
        <x:v>Structured source retained; exact visible anchor requires review</x:v>
      </x:c>
      <x:c r="Q3954" s="2" t="str">
        <x:v>Deposits</x:v>
      </x:c>
      <x:c r="R3954" s="2" t="str"/>
      <x:c r="S3954" s="2" t="str"/>
      <x:c r="T3954" s="2" t="str"/>
    </x:row>
    <x:row r="3955" ht="24" customHeight="1">
      <x:c r="C3955" s="2" t="str">
        <x:v>Historical Inputs!F3955</x:v>
      </x:c>
      <x:c r="D3955" s="2" t="str">
        <x:v>TFC</x:v>
      </x:c>
      <x:c r="E3955" s="2" t="str">
        <x:v>FY2016</x:v>
      </x:c>
      <x:c r="F3955" s="2" t="str">
        <x:v>loans_gross</x:v>
      </x:c>
      <x:c r="G3955" s="2" t="n">
        <x:v>143322</x:v>
      </x:c>
      <x:c r="H3955" s="2" t="str">
        <x:v>USD</x:v>
      </x:c>
      <x:c r="I3955" s="2" t="str">
        <x:v>2016-12-31</x:v>
      </x:c>
      <x:c r="J3955" s="2" t="str">
        <x:v>2018-02-21</x:v>
      </x:c>
      <x:c r="K3955" s="2" t="str">
        <x:v>0000092230-18-000021</x:v>
      </x:c>
      <x:c r="L3955" s="2" t="str">
        <x:v>data/raw/filings/TFC_0000092230-18-000021_form10-k_4q17.htm</x:v>
      </x:c>
      <x:c r="M3955" s="2" t="str">
        <x:v>https://www.sec.gov/Archives/edgar/data/92230/000009223018000021/form10-k_4q17.htm</x:v>
      </x:c>
      <x:c r="N3955" s="2" t="str"/>
      <x:c r="O3955" s="2" t="str"/>
      <x:c r="P3955" s="2" t="str">
        <x:v>Structured source retained; exact visible anchor requires review</x:v>
      </x:c>
      <x:c r="Q3955" s="2" t="str">
        <x:v>Loans and Leases Receivable, Net of Deferred Income</x:v>
      </x:c>
      <x:c r="R3955" s="2" t="str"/>
      <x:c r="S3955" s="2" t="str"/>
      <x:c r="T3955" s="2" t="str"/>
    </x:row>
    <x:row r="3956" ht="24" customHeight="1">
      <x:c r="C3956" s="2" t="str">
        <x:v>Historical Inputs!F3956</x:v>
      </x:c>
      <x:c r="D3956" s="2" t="str">
        <x:v>TFC</x:v>
      </x:c>
      <x:c r="E3956" s="2" t="str">
        <x:v>FY2016</x:v>
      </x:c>
      <x:c r="F3956" s="2" t="str">
        <x:v>loans_net</x:v>
      </x:c>
      <x:c r="G3956" s="2" t="n">
        <x:v>141833</x:v>
      </x:c>
      <x:c r="H3956" s="2" t="str">
        <x:v>USD</x:v>
      </x:c>
      <x:c r="I3956" s="2" t="str">
        <x:v>2016-12-31</x:v>
      </x:c>
      <x:c r="J3956" s="2" t="str">
        <x:v>2018-02-21</x:v>
      </x:c>
      <x:c r="K3956" s="2" t="str">
        <x:v>0000092230-18-000021</x:v>
      </x:c>
      <x:c r="L3956" s="2" t="str">
        <x:v>data/raw/filings/TFC_0000092230-18-000021_form10-k_4q17.htm</x:v>
      </x:c>
      <x:c r="M3956" s="2" t="str">
        <x:v>https://www.sec.gov/Archives/edgar/data/92230/000009223018000021/form10-k_4q17.htm</x:v>
      </x:c>
      <x:c r="N3956" s="2" t="str"/>
      <x:c r="O3956" s="2" t="str"/>
      <x:c r="P3956" s="2" t="str">
        <x:v>Structured source retained; exact visible anchor requires review</x:v>
      </x:c>
      <x:c r="Q3956" s="2" t="str">
        <x:v>Loans and Leases Receivable, Net Amount</x:v>
      </x:c>
      <x:c r="R3956" s="2" t="str"/>
      <x:c r="S3956" s="2" t="str"/>
      <x:c r="T3956" s="2" t="str"/>
    </x:row>
    <x:row r="3957" ht="24" customHeight="1">
      <x:c r="C3957" s="2" t="str">
        <x:v>Historical Inputs!F3957</x:v>
      </x:c>
      <x:c r="D3957" s="2" t="str">
        <x:v>TFC</x:v>
      </x:c>
      <x:c r="E3957" s="2" t="str">
        <x:v>FY2016</x:v>
      </x:c>
      <x:c r="F3957" s="2" t="str">
        <x:v>allowance</x:v>
      </x:c>
      <x:c r="G3957" s="2" t="str">
        <x:v>n.a.</x:v>
      </x:c>
      <x:c r="H3957" s="2" t="str">
        <x:v>USDm</x:v>
      </x:c>
      <x:c r="I3957" s="2" t="str">
        <x:v>2016-12-31</x:v>
      </x:c>
      <x:c r="J3957" s="2" t="str"/>
      <x:c r="K3957" s="2" t="str"/>
      <x:c r="L3957" s="2" t="str"/>
      <x:c r="M3957" s="2" t="str"/>
      <x:c r="N3957" s="2" t="str"/>
      <x:c r="O3957" s="2" t="str"/>
      <x:c r="P3957" s="2" t="str">
        <x:v>Not reported / unavailable</x:v>
      </x:c>
      <x:c r="Q3957" s="2" t="str">
        <x:v>Loan allowance for credit losses</x:v>
      </x:c>
      <x:c r="R3957" s="2" t="str"/>
      <x:c r="S3957" s="2" t="str"/>
      <x:c r="T3957" s="2" t="str"/>
    </x:row>
    <x:row r="3958" ht="24" customHeight="1">
      <x:c r="C3958" s="2" t="str">
        <x:v>Historical Inputs!F3958</x:v>
      </x:c>
      <x:c r="D3958" s="2" t="str">
        <x:v>TFC</x:v>
      </x:c>
      <x:c r="E3958" s="2" t="str">
        <x:v>FY2016</x:v>
      </x:c>
      <x:c r="F3958" s="2" t="str">
        <x:v>nonaccrual</x:v>
      </x:c>
      <x:c r="G3958" s="2" t="str">
        <x:v>n.a.</x:v>
      </x:c>
      <x:c r="H3958" s="2" t="str">
        <x:v>USDm</x:v>
      </x:c>
      <x:c r="I3958" s="2" t="str">
        <x:v>2016-12-31</x:v>
      </x:c>
      <x:c r="J3958" s="2" t="str"/>
      <x:c r="K3958" s="2" t="str"/>
      <x:c r="L3958" s="2" t="str"/>
      <x:c r="M3958" s="2" t="str"/>
      <x:c r="N3958" s="2" t="str"/>
      <x:c r="O3958" s="2" t="str"/>
      <x:c r="P3958" s="2" t="str">
        <x:v>Not reported / unavailable</x:v>
      </x:c>
      <x:c r="Q3958" s="2" t="str">
        <x:v>Nonaccrual</x:v>
      </x:c>
      <x:c r="R3958" s="2" t="str"/>
      <x:c r="S3958" s="2" t="str"/>
      <x:c r="T3958" s="2" t="str"/>
    </x:row>
    <x:row r="3959" ht="24" customHeight="1">
      <x:c r="C3959" s="2" t="str">
        <x:v>Historical Inputs!F3959</x:v>
      </x:c>
      <x:c r="D3959" s="2" t="str">
        <x:v>TFC</x:v>
      </x:c>
      <x:c r="E3959" s="2" t="str">
        <x:v>FY2016</x:v>
      </x:c>
      <x:c r="F3959" s="2" t="str">
        <x:v>cash</x:v>
      </x:c>
      <x:c r="G3959" s="2" t="n">
        <x:v>4280</x:v>
      </x:c>
      <x:c r="H3959" s="2" t="str">
        <x:v>USD</x:v>
      </x:c>
      <x:c r="I3959" s="2" t="str">
        <x:v>2016-12-31</x:v>
      </x:c>
      <x:c r="J3959" s="2" t="str">
        <x:v>2020-03-03</x:v>
      </x:c>
      <x:c r="K3959" s="2" t="str">
        <x:v>0000092230-20-000045</x:v>
      </x:c>
      <x:c r="L3959" s="2" t="str">
        <x:v>data/raw/filings/TFC_0000092230-20-000045_tfc-20191231.htm</x:v>
      </x:c>
      <x:c r="M3959" s="2" t="str">
        <x:v>https://www.sec.gov/Archives/edgar/data/92230/000009223020000045/tfc-20191231.htm</x:v>
      </x:c>
      <x:c r="N3959" s="2" t="str">
        <x:v>id3VybDovL2RvY3MudjEvZG9jOjJhYzRjYzYyYzI3ZDQ0ODRiZjYzOWNjZTk3YzdmNWZmL3NlYzoyYWM0Y2M2MmMyN2Q0NDg0YmY2MzljY2U5N2M3ZjVmZl83Ni9mcmFnOmJlMmQ1YWUxOThlYjRiMTRiZDE5N2E2ZDRiNGVkODUzL3RhYmxlOmVmZDA3MzNkY2E2MjQ2NGRiYjhlYjA3NTUxNmIzYWY1L3RhYmxlcmFuZ2U6ZWZkMDczM2RjYTYyNDY0ZGJiOGViMDc1NTE2YjNhZjVfNDctNi0xLTEtMTM3Nzc_c263c2a8-4f49-48da-980a-24f5fc156fe6</x:v>
      </x:c>
      <x:c r="O3959" s="2" t="str"/>
      <x:c r="P3959" s="2" t="str">
        <x:v>Exact XBRL anchor</x:v>
      </x:c>
      <x:c r="Q3959" s="2" t="str">
        <x:v>Cash and Cash Equivalents, at Carrying Value</x:v>
      </x:c>
      <x:c r="R3959" s="2" t="str">
        <x:v>highlighted/TFC_0000092230-20-000045_tfc-20191231.htm</x:v>
      </x:c>
      <x:c r="S3959" s="2" t="str"/>
      <x:c r="T3959" s="2" t="str"/>
    </x:row>
    <x:row r="3960" ht="24" customHeight="1">
      <x:c r="C3960" s="2" t="str">
        <x:v>Historical Inputs!F3960</x:v>
      </x:c>
      <x:c r="D3960" s="2" t="str">
        <x:v>TFC</x:v>
      </x:c>
      <x:c r="E3960" s="2" t="str">
        <x:v>FY2016</x:v>
      </x:c>
      <x:c r="F3960" s="2" t="str">
        <x:v>aoci</x:v>
      </x:c>
      <x:c r="G3960" s="2" t="n">
        <x:v>-1132</x:v>
      </x:c>
      <x:c r="H3960" s="2" t="str">
        <x:v>USD</x:v>
      </x:c>
      <x:c r="I3960" s="2" t="str">
        <x:v>2016-12-31</x:v>
      </x:c>
      <x:c r="J3960" s="2" t="str">
        <x:v>2018-02-21</x:v>
      </x:c>
      <x:c r="K3960" s="2" t="str">
        <x:v>0000092230-18-000021</x:v>
      </x:c>
      <x:c r="L3960" s="2" t="str">
        <x:v>data/raw/filings/TFC_0000092230-18-000021_form10-k_4q17.htm</x:v>
      </x:c>
      <x:c r="M3960" s="2" t="str">
        <x:v>https://www.sec.gov/Archives/edgar/data/92230/000009223018000021/form10-k_4q17.htm</x:v>
      </x:c>
      <x:c r="N3960" s="2" t="str"/>
      <x:c r="O3960" s="2" t="str"/>
      <x:c r="P3960" s="2" t="str">
        <x:v>Structured source retained; exact visible anchor requires review</x:v>
      </x:c>
      <x:c r="Q3960" s="2" t="str">
        <x:v>Accumulated Other Comprehensive Income (Loss), Net of Tax</x:v>
      </x:c>
      <x:c r="R3960" s="2" t="str"/>
      <x:c r="S3960" s="2" t="str"/>
      <x:c r="T3960" s="2" t="str"/>
    </x:row>
    <x:row r="3961" ht="24" customHeight="1">
      <x:c r="C3961" s="2" t="str">
        <x:v>Historical Inputs!F3961</x:v>
      </x:c>
      <x:c r="D3961" s="2" t="str">
        <x:v>TFC</x:v>
      </x:c>
      <x:c r="E3961" s="2" t="str">
        <x:v>FY2016</x:v>
      </x:c>
      <x:c r="F3961" s="2" t="str">
        <x:v>nii</x:v>
      </x:c>
      <x:c r="G3961" s="2" t="n">
        <x:v>6321</x:v>
      </x:c>
      <x:c r="H3961" s="2" t="str">
        <x:v>USD</x:v>
      </x:c>
      <x:c r="I3961" s="2" t="str">
        <x:v>2016-12-31</x:v>
      </x:c>
      <x:c r="J3961" s="2" t="str">
        <x:v>2019-02-26</x:v>
      </x:c>
      <x:c r="K3961" s="2" t="str">
        <x:v>0000092230-19-000017</x:v>
      </x:c>
      <x:c r="L3961" s="2" t="str">
        <x:v>data/raw/filings/TFC_0000092230-19-000017_form10-k_4q18.htm</x:v>
      </x:c>
      <x:c r="M3961" s="2" t="str">
        <x:v>https://www.sec.gov/Archives/edgar/data/92230/000009223019000017/form10-k_4q18.htm</x:v>
      </x:c>
      <x:c r="N3961" s="2" t="str"/>
      <x:c r="O3961" s="2" t="str"/>
      <x:c r="P3961" s="2" t="str">
        <x:v>Structured source retained; exact visible anchor requires review</x:v>
      </x:c>
      <x:c r="Q3961" s="2" t="str">
        <x:v>Interest Income (Expense), Net</x:v>
      </x:c>
      <x:c r="R3961" s="2" t="str"/>
      <x:c r="S3961" s="2" t="str"/>
      <x:c r="T3961" s="2" t="str"/>
    </x:row>
    <x:row r="3962" ht="24" customHeight="1">
      <x:c r="C3962" s="2" t="str">
        <x:v>Historical Inputs!F3962</x:v>
      </x:c>
      <x:c r="D3962" s="2" t="str">
        <x:v>TFC</x:v>
      </x:c>
      <x:c r="E3962" s="2" t="str">
        <x:v>FY2016</x:v>
      </x:c>
      <x:c r="F3962" s="2" t="str">
        <x:v>noninterest_income</x:v>
      </x:c>
      <x:c r="G3962" s="2" t="n">
        <x:v>4472</x:v>
      </x:c>
      <x:c r="H3962" s="2" t="str">
        <x:v>USD</x:v>
      </x:c>
      <x:c r="I3962" s="2" t="str">
        <x:v>2016-12-31</x:v>
      </x:c>
      <x:c r="J3962" s="2" t="str">
        <x:v>2019-02-26</x:v>
      </x:c>
      <x:c r="K3962" s="2" t="str">
        <x:v>0000092230-19-000017</x:v>
      </x:c>
      <x:c r="L3962" s="2" t="str">
        <x:v>data/raw/filings/TFC_0000092230-19-000017_form10-k_4q18.htm</x:v>
      </x:c>
      <x:c r="M3962" s="2" t="str">
        <x:v>https://www.sec.gov/Archives/edgar/data/92230/000009223019000017/form10-k_4q18.htm</x:v>
      </x:c>
      <x:c r="N3962" s="2" t="str"/>
      <x:c r="O3962" s="2" t="str"/>
      <x:c r="P3962" s="2" t="str">
        <x:v>Structured source retained; exact visible anchor requires review</x:v>
      </x:c>
      <x:c r="Q3962" s="2" t="str">
        <x:v>Noninterest Income</x:v>
      </x:c>
      <x:c r="R3962" s="2" t="str"/>
      <x:c r="S3962" s="2" t="str"/>
      <x:c r="T3962" s="2" t="str"/>
    </x:row>
    <x:row r="3963" ht="24" customHeight="1">
      <x:c r="C3963" s="2" t="str">
        <x:v>Historical Inputs!F3963</x:v>
      </x:c>
      <x:c r="D3963" s="2" t="str">
        <x:v>TFC</x:v>
      </x:c>
      <x:c r="E3963" s="2" t="str">
        <x:v>FY2016</x:v>
      </x:c>
      <x:c r="F3963" s="2" t="str">
        <x:v>revenue_reported</x:v>
      </x:c>
      <x:c r="G3963" s="2" t="str">
        <x:v>n.a.</x:v>
      </x:c>
      <x:c r="H3963" s="2" t="str">
        <x:v>USDm</x:v>
      </x:c>
      <x:c r="I3963" s="2" t="str">
        <x:v>2016-12-31</x:v>
      </x:c>
      <x:c r="J3963" s="2" t="str"/>
      <x:c r="K3963" s="2" t="str"/>
      <x:c r="L3963" s="2" t="str"/>
      <x:c r="M3963" s="2" t="str"/>
      <x:c r="N3963" s="2" t="str"/>
      <x:c r="O3963" s="2" t="str"/>
      <x:c r="P3963" s="2" t="str">
        <x:v>Not reported / unavailable</x:v>
      </x:c>
      <x:c r="Q3963" s="2" t="str">
        <x:v>Reported total net revenue</x:v>
      </x:c>
      <x:c r="R3963" s="2" t="str"/>
      <x:c r="S3963" s="2" t="str"/>
      <x:c r="T3963" s="2" t="str"/>
    </x:row>
    <x:row r="3964" ht="24" customHeight="1">
      <x:c r="C3964" s="2" t="str">
        <x:v>Historical Inputs!F3964</x:v>
      </x:c>
      <x:c r="D3964" s="2" t="str">
        <x:v>TFC</x:v>
      </x:c>
      <x:c r="E3964" s="2" t="str">
        <x:v>FY2016</x:v>
      </x:c>
      <x:c r="F3964" s="2" t="str">
        <x:v>opex</x:v>
      </x:c>
      <x:c r="G3964" s="2" t="n">
        <x:v>6721</x:v>
      </x:c>
      <x:c r="H3964" s="2" t="str">
        <x:v>USD</x:v>
      </x:c>
      <x:c r="I3964" s="2" t="str">
        <x:v>2016-12-31</x:v>
      </x:c>
      <x:c r="J3964" s="2" t="str">
        <x:v>2019-02-26</x:v>
      </x:c>
      <x:c r="K3964" s="2" t="str">
        <x:v>0000092230-19-000017</x:v>
      </x:c>
      <x:c r="L3964" s="2" t="str">
        <x:v>data/raw/filings/TFC_0000092230-19-000017_form10-k_4q18.htm</x:v>
      </x:c>
      <x:c r="M3964" s="2" t="str">
        <x:v>https://www.sec.gov/Archives/edgar/data/92230/000009223019000017/form10-k_4q18.htm</x:v>
      </x:c>
      <x:c r="N3964" s="2" t="str"/>
      <x:c r="O3964" s="2" t="str"/>
      <x:c r="P3964" s="2" t="str">
        <x:v>Structured source retained; exact visible anchor requires review</x:v>
      </x:c>
      <x:c r="Q3964" s="2" t="str">
        <x:v>Noninterest Expense</x:v>
      </x:c>
      <x:c r="R3964" s="2" t="str"/>
      <x:c r="S3964" s="2" t="str"/>
      <x:c r="T3964" s="2" t="str"/>
    </x:row>
    <x:row r="3965" ht="24" customHeight="1">
      <x:c r="C3965" s="2" t="str">
        <x:v>Historical Inputs!F3965</x:v>
      </x:c>
      <x:c r="D3965" s="2" t="str">
        <x:v>TFC</x:v>
      </x:c>
      <x:c r="E3965" s="2" t="str">
        <x:v>FY2016</x:v>
      </x:c>
      <x:c r="F3965" s="2" t="str">
        <x:v>provision</x:v>
      </x:c>
      <x:c r="G3965" s="2" t="n">
        <x:v>572</x:v>
      </x:c>
      <x:c r="H3965" s="2" t="str">
        <x:v>USD</x:v>
      </x:c>
      <x:c r="I3965" s="2" t="str">
        <x:v>2016-12-31</x:v>
      </x:c>
      <x:c r="J3965" s="2" t="str">
        <x:v>2019-02-26</x:v>
      </x:c>
      <x:c r="K3965" s="2" t="str">
        <x:v>0000092230-19-000017</x:v>
      </x:c>
      <x:c r="L3965" s="2" t="str">
        <x:v>data/raw/filings/TFC_0000092230-19-000017_form10-k_4q18.htm</x:v>
      </x:c>
      <x:c r="M3965" s="2" t="str">
        <x:v>https://www.sec.gov/Archives/edgar/data/92230/000009223019000017/form10-k_4q18.htm</x:v>
      </x:c>
      <x:c r="N3965" s="2" t="str"/>
      <x:c r="O3965" s="2" t="str"/>
      <x:c r="P3965" s="2" t="str">
        <x:v>Structured source retained; exact visible anchor requires review</x:v>
      </x:c>
      <x:c r="Q3965" s="2" t="str">
        <x:v>Provision for Loan, Lease, and Other Losses</x:v>
      </x:c>
      <x:c r="R3965" s="2" t="str"/>
      <x:c r="S3965" s="2" t="str"/>
      <x:c r="T3965" s="2" t="str"/>
    </x:row>
    <x:row r="3966" ht="24" customHeight="1">
      <x:c r="C3966" s="2" t="str">
        <x:v>Historical Inputs!F3966</x:v>
      </x:c>
      <x:c r="D3966" s="2" t="str">
        <x:v>TFC</x:v>
      </x:c>
      <x:c r="E3966" s="2" t="str">
        <x:v>FY2016</x:v>
      </x:c>
      <x:c r="F3966" s="2" t="str">
        <x:v>pretax</x:v>
      </x:c>
      <x:c r="G3966" s="2" t="n">
        <x:v>3500</x:v>
      </x:c>
      <x:c r="H3966" s="2" t="str">
        <x:v>USD</x:v>
      </x:c>
      <x:c r="I3966" s="2" t="str">
        <x:v>2016-12-31</x:v>
      </x:c>
      <x:c r="J3966" s="2" t="str">
        <x:v>2019-02-26</x:v>
      </x:c>
      <x:c r="K3966" s="2" t="str">
        <x:v>0000092230-19-000017</x:v>
      </x:c>
      <x:c r="L3966" s="2" t="str">
        <x:v>data/raw/filings/TFC_0000092230-19-000017_form10-k_4q18.htm</x:v>
      </x:c>
      <x:c r="M3966" s="2" t="str">
        <x:v>https://www.sec.gov/Archives/edgar/data/92230/000009223019000017/form10-k_4q18.htm</x:v>
      </x:c>
      <x:c r="N3966" s="2" t="str"/>
      <x:c r="O3966" s="2" t="str"/>
      <x:c r="P3966" s="2" t="str">
        <x:v>Structured source retained; exact visible anchor requires review</x:v>
      </x:c>
      <x:c r="Q3966" s="2" t="str">
        <x:v>Income (Loss) from Continuing Operations before Income Taxes, Noncontrolling Interest</x:v>
      </x:c>
      <x:c r="R3966" s="2" t="str"/>
      <x:c r="S3966" s="2" t="str"/>
      <x:c r="T3966" s="2" t="str"/>
    </x:row>
    <x:row r="3967" ht="24" customHeight="1">
      <x:c r="C3967" s="2" t="str">
        <x:v>Historical Inputs!F3967</x:v>
      </x:c>
      <x:c r="D3967" s="2" t="str">
        <x:v>TFC</x:v>
      </x:c>
      <x:c r="E3967" s="2" t="str">
        <x:v>FY2016</x:v>
      </x:c>
      <x:c r="F3967" s="2" t="str">
        <x:v>tax</x:v>
      </x:c>
      <x:c r="G3967" s="2" t="n">
        <x:v>1058</x:v>
      </x:c>
      <x:c r="H3967" s="2" t="str">
        <x:v>USD</x:v>
      </x:c>
      <x:c r="I3967" s="2" t="str">
        <x:v>2016-12-31</x:v>
      </x:c>
      <x:c r="J3967" s="2" t="str">
        <x:v>2019-02-26</x:v>
      </x:c>
      <x:c r="K3967" s="2" t="str">
        <x:v>0000092230-19-000017</x:v>
      </x:c>
      <x:c r="L3967" s="2" t="str">
        <x:v>data/raw/filings/TFC_0000092230-19-000017_form10-k_4q18.htm</x:v>
      </x:c>
      <x:c r="M3967" s="2" t="str">
        <x:v>https://www.sec.gov/Archives/edgar/data/92230/000009223019000017/form10-k_4q18.htm</x:v>
      </x:c>
      <x:c r="N3967" s="2" t="str"/>
      <x:c r="O3967" s="2" t="str"/>
      <x:c r="P3967" s="2" t="str">
        <x:v>Structured source retained; exact visible anchor requires review</x:v>
      </x:c>
      <x:c r="Q3967" s="2" t="str">
        <x:v>Income Tax Expense (Benefit)</x:v>
      </x:c>
      <x:c r="R3967" s="2" t="str"/>
      <x:c r="S3967" s="2" t="str"/>
      <x:c r="T3967" s="2" t="str"/>
    </x:row>
    <x:row r="3968" ht="24" customHeight="1">
      <x:c r="C3968" s="2" t="str">
        <x:v>Historical Inputs!F3968</x:v>
      </x:c>
      <x:c r="D3968" s="2" t="str">
        <x:v>TFC</x:v>
      </x:c>
      <x:c r="E3968" s="2" t="str">
        <x:v>FY2016</x:v>
      </x:c>
      <x:c r="F3968" s="2" t="str">
        <x:v>net_income</x:v>
      </x:c>
      <x:c r="G3968" s="2" t="str">
        <x:v>n.a.</x:v>
      </x:c>
      <x:c r="H3968" s="2" t="str">
        <x:v>USDm</x:v>
      </x:c>
      <x:c r="I3968" s="2" t="str">
        <x:v>2016-12-31</x:v>
      </x:c>
      <x:c r="J3968" s="2" t="str"/>
      <x:c r="K3968" s="2" t="str"/>
      <x:c r="L3968" s="2" t="str"/>
      <x:c r="M3968" s="2" t="str"/>
      <x:c r="N3968" s="2" t="str"/>
      <x:c r="O3968" s="2" t="str"/>
      <x:c r="P3968" s="2" t="str">
        <x:v>Not reported / unavailable</x:v>
      </x:c>
      <x:c r="Q3968" s="2" t="str">
        <x:v>Net income attributable to parent</x:v>
      </x:c>
      <x:c r="R3968" s="2" t="str"/>
      <x:c r="S3968" s="2" t="str"/>
      <x:c r="T3968" s="2" t="str"/>
    </x:row>
    <x:row r="3969" ht="24" customHeight="1">
      <x:c r="C3969" s="2" t="str">
        <x:v>Historical Inputs!F3969</x:v>
      </x:c>
      <x:c r="D3969" s="2" t="str">
        <x:v>TFC</x:v>
      </x:c>
      <x:c r="E3969" s="2" t="str">
        <x:v>FY2016</x:v>
      </x:c>
      <x:c r="F3969" s="2" t="str">
        <x:v>common_income</x:v>
      </x:c>
      <x:c r="G3969" s="2" t="n">
        <x:v>2259</x:v>
      </x:c>
      <x:c r="H3969" s="2" t="str">
        <x:v>USD</x:v>
      </x:c>
      <x:c r="I3969" s="2" t="str">
        <x:v>2016-12-31</x:v>
      </x:c>
      <x:c r="J3969" s="2" t="str">
        <x:v>2019-02-26</x:v>
      </x:c>
      <x:c r="K3969" s="2" t="str">
        <x:v>0000092230-19-000017</x:v>
      </x:c>
      <x:c r="L3969" s="2" t="str">
        <x:v>data/raw/filings/TFC_0000092230-19-000017_form10-k_4q18.htm</x:v>
      </x:c>
      <x:c r="M3969" s="2" t="str">
        <x:v>https://www.sec.gov/Archives/edgar/data/92230/000009223019000017/form10-k_4q18.htm</x:v>
      </x:c>
      <x:c r="N3969" s="2" t="str"/>
      <x:c r="O3969" s="2" t="str"/>
      <x:c r="P3969" s="2" t="str">
        <x:v>Structured source retained; exact visible anchor requires review</x:v>
      </x:c>
      <x:c r="Q3969" s="2" t="str">
        <x:v>Net Income (Loss) Available to Common Stockholders, Basic</x:v>
      </x:c>
      <x:c r="R3969" s="2" t="str"/>
      <x:c r="S3969" s="2" t="str"/>
      <x:c r="T3969" s="2" t="str"/>
    </x:row>
    <x:row r="3970" ht="24" customHeight="1">
      <x:c r="C3970" s="2" t="str">
        <x:v>Historical Inputs!F3970</x:v>
      </x:c>
      <x:c r="D3970" s="2" t="str">
        <x:v>TFC</x:v>
      </x:c>
      <x:c r="E3970" s="2" t="str">
        <x:v>FY2016</x:v>
      </x:c>
      <x:c r="F3970" s="2" t="str">
        <x:v>preferred_div</x:v>
      </x:c>
      <x:c r="G3970" s="2" t="n">
        <x:v>167</x:v>
      </x:c>
      <x:c r="H3970" s="2" t="str">
        <x:v>USD</x:v>
      </x:c>
      <x:c r="I3970" s="2" t="str">
        <x:v>2016-12-31</x:v>
      </x:c>
      <x:c r="J3970" s="2" t="str">
        <x:v>2019-02-26</x:v>
      </x:c>
      <x:c r="K3970" s="2" t="str">
        <x:v>0000092230-19-000017</x:v>
      </x:c>
      <x:c r="L3970" s="2" t="str">
        <x:v>data/raw/filings/TFC_0000092230-19-000017_form10-k_4q18.htm</x:v>
      </x:c>
      <x:c r="M3970" s="2" t="str">
        <x:v>https://www.sec.gov/Archives/edgar/data/92230/000009223019000017/form10-k_4q18.htm</x:v>
      </x:c>
      <x:c r="N3970" s="2" t="str"/>
      <x:c r="O3970" s="2" t="str"/>
      <x:c r="P3970" s="2" t="str">
        <x:v>Structured source retained; exact visible anchor requires review</x:v>
      </x:c>
      <x:c r="Q3970" s="2" t="str">
        <x:v>Preferred Stock Dividends and Other Adjustments</x:v>
      </x:c>
      <x:c r="R3970" s="2" t="str"/>
      <x:c r="S3970" s="2" t="str"/>
      <x:c r="T3970" s="2" t="str"/>
    </x:row>
    <x:row r="3971" ht="24" customHeight="1">
      <x:c r="C3971" s="2" t="str">
        <x:v>Historical Inputs!F3971</x:v>
      </x:c>
      <x:c r="D3971" s="2" t="str">
        <x:v>TFC</x:v>
      </x:c>
      <x:c r="E3971" s="2" t="str">
        <x:v>FY2016</x:v>
      </x:c>
      <x:c r="F3971" s="2" t="str">
        <x:v>eps</x:v>
      </x:c>
      <x:c r="G3971" s="2" t="n">
        <x:v>2.77</x:v>
      </x:c>
      <x:c r="H3971" s="2" t="str">
        <x:v>USD/shares</x:v>
      </x:c>
      <x:c r="I3971" s="2" t="str">
        <x:v>2016-12-31</x:v>
      </x:c>
      <x:c r="J3971" s="2" t="str">
        <x:v>2019-02-26</x:v>
      </x:c>
      <x:c r="K3971" s="2" t="str">
        <x:v>0000092230-19-000017</x:v>
      </x:c>
      <x:c r="L3971" s="2" t="str">
        <x:v>data/raw/filings/TFC_0000092230-19-000017_form10-k_4q18.htm</x:v>
      </x:c>
      <x:c r="M3971" s="2" t="str">
        <x:v>https://www.sec.gov/Archives/edgar/data/92230/000009223019000017/form10-k_4q18.htm</x:v>
      </x:c>
      <x:c r="N3971" s="2" t="str"/>
      <x:c r="O3971" s="2" t="str"/>
      <x:c r="P3971" s="2" t="str">
        <x:v>Structured source retained; exact visible anchor requires review</x:v>
      </x:c>
      <x:c r="Q3971" s="2" t="str">
        <x:v>Earnings Per Share, Diluted</x:v>
      </x:c>
      <x:c r="R3971" s="2" t="str"/>
      <x:c r="S3971" s="2" t="str"/>
      <x:c r="T3971" s="2" t="str"/>
    </x:row>
    <x:row r="3972" ht="24" customHeight="1">
      <x:c r="C3972" s="2" t="str">
        <x:v>Historical Inputs!F3972</x:v>
      </x:c>
      <x:c r="D3972" s="2" t="str">
        <x:v>TFC</x:v>
      </x:c>
      <x:c r="E3972" s="2" t="str">
        <x:v>FY2016</x:v>
      </x:c>
      <x:c r="F3972" s="2" t="str">
        <x:v>shares_diluted</x:v>
      </x:c>
      <x:c r="G3972" s="2" t="n">
        <x:v>814.916</x:v>
      </x:c>
      <x:c r="H3972" s="2" t="str">
        <x:v>shares</x:v>
      </x:c>
      <x:c r="I3972" s="2" t="str">
        <x:v>2016-12-31</x:v>
      </x:c>
      <x:c r="J3972" s="2" t="str">
        <x:v>2019-02-26</x:v>
      </x:c>
      <x:c r="K3972" s="2" t="str">
        <x:v>0000092230-19-000017</x:v>
      </x:c>
      <x:c r="L3972" s="2" t="str">
        <x:v>data/raw/filings/TFC_0000092230-19-000017_form10-k_4q18.htm</x:v>
      </x:c>
      <x:c r="M3972" s="2" t="str">
        <x:v>https://www.sec.gov/Archives/edgar/data/92230/000009223019000017/form10-k_4q18.htm</x:v>
      </x:c>
      <x:c r="N3972" s="2" t="str"/>
      <x:c r="O3972" s="2" t="str"/>
      <x:c r="P3972" s="2" t="str">
        <x:v>Structured source retained; exact visible anchor requires review</x:v>
      </x:c>
      <x:c r="Q3972" s="2" t="str">
        <x:v>Weighted Average Number of Shares Outstanding, Diluted</x:v>
      </x:c>
      <x:c r="R3972" s="2" t="str"/>
      <x:c r="S3972" s="2" t="str"/>
      <x:c r="T3972" s="2" t="str"/>
    </x:row>
    <x:row r="3973" ht="24" customHeight="1">
      <x:c r="C3973" s="2" t="str">
        <x:v>Historical Inputs!F3973</x:v>
      </x:c>
      <x:c r="D3973" s="2" t="str">
        <x:v>TFC</x:v>
      </x:c>
      <x:c r="E3973" s="2" t="str">
        <x:v>FY2016</x:v>
      </x:c>
      <x:c r="F3973" s="2" t="str">
        <x:v>dps</x:v>
      </x:c>
      <x:c r="G3973" s="2" t="n">
        <x:v>1.15</x:v>
      </x:c>
      <x:c r="H3973" s="2" t="str">
        <x:v>USD/shares</x:v>
      </x:c>
      <x:c r="I3973" s="2" t="str">
        <x:v>2016-12-31</x:v>
      </x:c>
      <x:c r="J3973" s="2" t="str">
        <x:v>2019-02-26</x:v>
      </x:c>
      <x:c r="K3973" s="2" t="str">
        <x:v>0000092230-19-000017</x:v>
      </x:c>
      <x:c r="L3973" s="2" t="str">
        <x:v>data/raw/filings/TFC_0000092230-19-000017_form10-k_4q18.htm</x:v>
      </x:c>
      <x:c r="M3973" s="2" t="str">
        <x:v>https://www.sec.gov/Archives/edgar/data/92230/000009223019000017/form10-k_4q18.htm</x:v>
      </x:c>
      <x:c r="N3973" s="2" t="str"/>
      <x:c r="O3973" s="2" t="str"/>
      <x:c r="P3973" s="2" t="str">
        <x:v>Structured source retained; exact visible anchor requires review</x:v>
      </x:c>
      <x:c r="Q3973" s="2" t="str">
        <x:v>Common Stock, Dividends, Per Share, Declared</x:v>
      </x:c>
      <x:c r="R3973" s="2" t="str"/>
      <x:c r="S3973" s="2" t="str"/>
      <x:c r="T3973" s="2" t="str"/>
    </x:row>
    <x:row r="3974" ht="24" customHeight="1">
      <x:c r="C3974" s="2" t="str">
        <x:v>Historical Inputs!F3974</x:v>
      </x:c>
      <x:c r="D3974" s="2" t="str">
        <x:v>TFC</x:v>
      </x:c>
      <x:c r="E3974" s="2" t="str">
        <x:v>FY2016</x:v>
      </x:c>
      <x:c r="F3974" s="2" t="str">
        <x:v>dividends</x:v>
      </x:c>
      <x:c r="G3974" s="2" t="n">
        <x:v>925</x:v>
      </x:c>
      <x:c r="H3974" s="2" t="str">
        <x:v>USD</x:v>
      </x:c>
      <x:c r="I3974" s="2" t="str">
        <x:v>2016-12-31</x:v>
      </x:c>
      <x:c r="J3974" s="2" t="str">
        <x:v>2019-02-26</x:v>
      </x:c>
      <x:c r="K3974" s="2" t="str">
        <x:v>0000092230-19-000017</x:v>
      </x:c>
      <x:c r="L3974" s="2" t="str">
        <x:v>data/raw/filings/TFC_0000092230-19-000017_form10-k_4q18.htm</x:v>
      </x:c>
      <x:c r="M3974" s="2" t="str">
        <x:v>https://www.sec.gov/Archives/edgar/data/92230/000009223019000017/form10-k_4q18.htm</x:v>
      </x:c>
      <x:c r="N3974" s="2" t="str"/>
      <x:c r="O3974" s="2" t="str"/>
      <x:c r="P3974" s="2" t="str">
        <x:v>Structured source retained; exact visible anchor requires review</x:v>
      </x:c>
      <x:c r="Q3974" s="2" t="str">
        <x:v>Payments of Ordinary Dividends, Common Stock</x:v>
      </x:c>
      <x:c r="R3974" s="2" t="str"/>
      <x:c r="S3974" s="2" t="str"/>
      <x:c r="T3974" s="2" t="str"/>
    </x:row>
    <x:row r="3975" ht="24" customHeight="1">
      <x:c r="C3975" s="2" t="str">
        <x:v>Historical Inputs!F3975</x:v>
      </x:c>
      <x:c r="D3975" s="2" t="str">
        <x:v>TFC</x:v>
      </x:c>
      <x:c r="E3975" s="2" t="str">
        <x:v>FY2016</x:v>
      </x:c>
      <x:c r="F3975" s="2" t="str">
        <x:v>buybacks</x:v>
      </x:c>
      <x:c r="G3975" s="2" t="n">
        <x:v>520</x:v>
      </x:c>
      <x:c r="H3975" s="2" t="str">
        <x:v>USD</x:v>
      </x:c>
      <x:c r="I3975" s="2" t="str">
        <x:v>2016-12-31</x:v>
      </x:c>
      <x:c r="J3975" s="2" t="str">
        <x:v>2019-02-26</x:v>
      </x:c>
      <x:c r="K3975" s="2" t="str">
        <x:v>0000092230-19-000017</x:v>
      </x:c>
      <x:c r="L3975" s="2" t="str">
        <x:v>data/raw/filings/TFC_0000092230-19-000017_form10-k_4q18.htm</x:v>
      </x:c>
      <x:c r="M3975" s="2" t="str">
        <x:v>https://www.sec.gov/Archives/edgar/data/92230/000009223019000017/form10-k_4q18.htm</x:v>
      </x:c>
      <x:c r="N3975" s="2" t="str"/>
      <x:c r="O3975" s="2" t="str"/>
      <x:c r="P3975" s="2" t="str">
        <x:v>Structured source retained; exact visible anchor requires review</x:v>
      </x:c>
      <x:c r="Q3975" s="2" t="str">
        <x:v>Payments for Repurchase of Common Stock</x:v>
      </x:c>
      <x:c r="R3975" s="2" t="str"/>
      <x:c r="S3975" s="2" t="str"/>
      <x:c r="T3975" s="2" t="str"/>
    </x:row>
    <x:row r="3976" ht="24" customHeight="1">
      <x:c r="C3976" s="2" t="str">
        <x:v>Historical Inputs!F3976</x:v>
      </x:c>
      <x:c r="D3976" s="2" t="str">
        <x:v>TFC</x:v>
      </x:c>
      <x:c r="E3976" s="2" t="str">
        <x:v>FY2016</x:v>
      </x:c>
      <x:c r="F3976" s="2" t="str">
        <x:v>chargeoffs</x:v>
      </x:c>
      <x:c r="G3976" s="2" t="str">
        <x:v>n.a.</x:v>
      </x:c>
      <x:c r="H3976" s="2" t="str">
        <x:v>USDm</x:v>
      </x:c>
      <x:c r="I3976" s="2" t="str">
        <x:v>2016-12-31</x:v>
      </x:c>
      <x:c r="J3976" s="2" t="str"/>
      <x:c r="K3976" s="2" t="str"/>
      <x:c r="L3976" s="2" t="str"/>
      <x:c r="M3976" s="2" t="str"/>
      <x:c r="N3976" s="2" t="str"/>
      <x:c r="O3976" s="2" t="str"/>
      <x:c r="P3976" s="2" t="str">
        <x:v>Not reported / unavailable</x:v>
      </x:c>
      <x:c r="Q3976" s="2" t="str">
        <x:v>Gross loan charge-offs</x:v>
      </x:c>
      <x:c r="R3976" s="2" t="str"/>
      <x:c r="S3976" s="2" t="str"/>
      <x:c r="T3976" s="2" t="str"/>
    </x:row>
    <x:row r="3977" ht="24" customHeight="1">
      <x:c r="C3977" s="2" t="str">
        <x:v>Historical Inputs!F3977</x:v>
      </x:c>
      <x:c r="D3977" s="2" t="str">
        <x:v>TFC</x:v>
      </x:c>
      <x:c r="E3977" s="2" t="str">
        <x:v>FY2016</x:v>
      </x:c>
      <x:c r="F3977" s="2" t="str">
        <x:v>recoveries</x:v>
      </x:c>
      <x:c r="G3977" s="2" t="str">
        <x:v>n.a.</x:v>
      </x:c>
      <x:c r="H3977" s="2" t="str">
        <x:v>USDm</x:v>
      </x:c>
      <x:c r="I3977" s="2" t="str">
        <x:v>2016-12-31</x:v>
      </x:c>
      <x:c r="J3977" s="2" t="str"/>
      <x:c r="K3977" s="2" t="str"/>
      <x:c r="L3977" s="2" t="str"/>
      <x:c r="M3977" s="2" t="str"/>
      <x:c r="N3977" s="2" t="str"/>
      <x:c r="O3977" s="2" t="str"/>
      <x:c r="P3977" s="2" t="str">
        <x:v>Not reported / unavailable</x:v>
      </x:c>
      <x:c r="Q3977" s="2" t="str">
        <x:v>Loan recoveries</x:v>
      </x:c>
      <x:c r="R3977" s="2" t="str"/>
      <x:c r="S3977" s="2" t="str"/>
      <x:c r="T3977" s="2" t="str"/>
    </x:row>
    <x:row r="3978" ht="24" customHeight="1">
      <x:c r="C3978" s="2" t="str">
        <x:v>Historical Inputs!F3978</x:v>
      </x:c>
      <x:c r="D3978" s="2" t="str">
        <x:v>TFC</x:v>
      </x:c>
      <x:c r="E3978" s="2" t="str">
        <x:v>FY2016</x:v>
      </x:c>
      <x:c r="F3978" s="2" t="str">
        <x:v>rwa</x:v>
      </x:c>
      <x:c r="G3978" s="2" t="str">
        <x:v>n.a.</x:v>
      </x:c>
      <x:c r="H3978" s="2" t="str">
        <x:v>USDm</x:v>
      </x:c>
      <x:c r="I3978" s="2" t="str">
        <x:v>2016-12-31</x:v>
      </x:c>
      <x:c r="J3978" s="2" t="str"/>
      <x:c r="K3978" s="2" t="str"/>
      <x:c r="L3978" s="2" t="str"/>
      <x:c r="M3978" s="2" t="str"/>
      <x:c r="N3978" s="2" t="str"/>
      <x:c r="O3978" s="2" t="str"/>
      <x:c r="P3978" s="2" t="str">
        <x:v>Not reported / unavailable</x:v>
      </x:c>
      <x:c r="Q3978" s="2" t="str">
        <x:v>Risk-weighted assets</x:v>
      </x:c>
      <x:c r="R3978" s="2" t="str"/>
      <x:c r="S3978" s="2" t="str"/>
      <x:c r="T3978" s="2" t="str"/>
    </x:row>
    <x:row r="3979" ht="24" customHeight="1">
      <x:c r="C3979" s="2" t="str">
        <x:v>Historical Inputs!F3979</x:v>
      </x:c>
      <x:c r="D3979" s="2" t="str">
        <x:v>TFC</x:v>
      </x:c>
      <x:c r="E3979" s="2" t="str">
        <x:v>FY2016</x:v>
      </x:c>
      <x:c r="F3979" s="2" t="str">
        <x:v>cet1_reported</x:v>
      </x:c>
      <x:c r="G3979" s="2" t="str">
        <x:v>n.a.</x:v>
      </x:c>
      <x:c r="H3979" s="2" t="str">
        <x:v>%</x:v>
      </x:c>
      <x:c r="I3979" s="2" t="str">
        <x:v>2016-12-31</x:v>
      </x:c>
      <x:c r="J3979" s="2" t="str"/>
      <x:c r="K3979" s="2" t="str"/>
      <x:c r="L3979" s="2" t="str"/>
      <x:c r="M3979" s="2" t="str"/>
      <x:c r="N3979" s="2" t="str"/>
      <x:c r="O3979" s="2" t="str"/>
      <x:c r="P3979" s="2" t="str">
        <x:v>Not reported / unavailable</x:v>
      </x:c>
      <x:c r="Q3979" s="2" t="str">
        <x:v>Actual standardized CET1 ratio</x:v>
      </x:c>
      <x:c r="R3979" s="2" t="str"/>
      <x:c r="S3979" s="2" t="str"/>
      <x:c r="T3979" s="2" t="str"/>
    </x:row>
    <x:row r="3980" ht="24" customHeight="1">
      <x:c r="C3980" s="2" t="str">
        <x:v>Historical Inputs!F3980</x:v>
      </x:c>
      <x:c r="D3980" s="2" t="str">
        <x:v>TFC</x:v>
      </x:c>
      <x:c r="E3980" s="2" t="str">
        <x:v>FY2016</x:v>
      </x:c>
      <x:c r="F3980" s="2" t="str">
        <x:v>nim_reported</x:v>
      </x:c>
      <x:c r="G3980" s="2" t="str">
        <x:v>n.a.</x:v>
      </x:c>
      <x:c r="H3980" s="2" t="str">
        <x:v>%</x:v>
      </x:c>
      <x:c r="I3980" s="2" t="str">
        <x:v>2016-12-31</x:v>
      </x:c>
      <x:c r="J3980" s="2" t="str"/>
      <x:c r="K3980" s="2" t="str"/>
      <x:c r="L3980" s="2" t="str"/>
      <x:c r="M3980" s="2" t="str"/>
      <x:c r="N3980" s="2" t="str"/>
      <x:c r="O3980" s="2" t="str"/>
      <x:c r="P3980" s="2" t="str">
        <x:v>Not reported / unavailable</x:v>
      </x:c>
      <x:c r="Q3980" s="2" t="str">
        <x:v>Issuer reported net interest margin</x:v>
      </x:c>
      <x:c r="R3980" s="2" t="str"/>
      <x:c r="S3980" s="2" t="str"/>
      <x:c r="T3980" s="2" t="str"/>
    </x:row>
    <x:row r="3981" ht="24" customHeight="1">
      <x:c r="C3981" s="2" t="str">
        <x:v>Historical Inputs!F3981</x:v>
      </x:c>
      <x:c r="D3981" s="2" t="str">
        <x:v>TFC</x:v>
      </x:c>
      <x:c r="E3981" s="2" t="str">
        <x:v>FY2016</x:v>
      </x:c>
      <x:c r="F3981" s="2" t="str">
        <x:v>bvps_reported</x:v>
      </x:c>
      <x:c r="G3981" s="2" t="str">
        <x:v>n.a.</x:v>
      </x:c>
      <x:c r="H3981" s="2" t="str">
        <x:v>USD/share</x:v>
      </x:c>
      <x:c r="I3981" s="2" t="str">
        <x:v>2016-12-31</x:v>
      </x:c>
      <x:c r="J3981" s="2" t="str"/>
      <x:c r="K3981" s="2" t="str"/>
      <x:c r="L3981" s="2" t="str"/>
      <x:c r="M3981" s="2" t="str"/>
      <x:c r="N3981" s="2" t="str"/>
      <x:c r="O3981" s="2" t="str"/>
      <x:c r="P3981" s="2" t="str">
        <x:v>Not reported / unavailable</x:v>
      </x:c>
      <x:c r="Q3981" s="2" t="str">
        <x:v>Reported common book value per share</x:v>
      </x:c>
      <x:c r="R3981" s="2" t="str"/>
      <x:c r="S3981" s="2" t="str"/>
      <x:c r="T3981" s="2" t="str"/>
    </x:row>
    <x:row r="3982" ht="24" customHeight="1">
      <x:c r="C3982" s="2" t="str">
        <x:v>Historical Inputs!F3982</x:v>
      </x:c>
      <x:c r="D3982" s="2" t="str">
        <x:v>TFC</x:v>
      </x:c>
      <x:c r="E3982" s="2" t="str">
        <x:v>FY2016</x:v>
      </x:c>
      <x:c r="F3982" s="2" t="str">
        <x:v>tbvps_reported</x:v>
      </x:c>
      <x:c r="G3982" s="2" t="str">
        <x:v>n.a.</x:v>
      </x:c>
      <x:c r="H3982" s="2" t="str">
        <x:v>USD/share</x:v>
      </x:c>
      <x:c r="I3982" s="2" t="str">
        <x:v>2016-12-31</x:v>
      </x:c>
      <x:c r="J3982" s="2" t="str"/>
      <x:c r="K3982" s="2" t="str"/>
      <x:c r="L3982" s="2" t="str"/>
      <x:c r="M3982" s="2" t="str"/>
      <x:c r="N3982" s="2" t="str"/>
      <x:c r="O3982" s="2" t="str"/>
      <x:c r="P3982" s="2" t="str">
        <x:v>Not reported / unavailable</x:v>
      </x:c>
      <x:c r="Q3982" s="2" t="str">
        <x:v>Reported tangible book value per share</x:v>
      </x:c>
      <x:c r="R3982" s="2" t="str"/>
      <x:c r="S3982" s="2" t="str"/>
      <x:c r="T3982" s="2" t="str"/>
    </x:row>
    <x:row r="3983" ht="24" customHeight="1">
      <x:c r="C3983" s="2" t="str">
        <x:v>Historical Inputs!F3983</x:v>
      </x:c>
      <x:c r="D3983" s="2" t="str">
        <x:v>TFC</x:v>
      </x:c>
      <x:c r="E3983" s="2" t="str">
        <x:v>FY2016</x:v>
      </x:c>
      <x:c r="F3983" s="2" t="str">
        <x:v>tce_reported</x:v>
      </x:c>
      <x:c r="G3983" s="2" t="str">
        <x:v>n.a.</x:v>
      </x:c>
      <x:c r="H3983" s="2" t="str">
        <x:v>USDm</x:v>
      </x:c>
      <x:c r="I3983" s="2" t="str">
        <x:v>2016-12-31</x:v>
      </x:c>
      <x:c r="J3983" s="2" t="str"/>
      <x:c r="K3983" s="2" t="str"/>
      <x:c r="L3983" s="2" t="str"/>
      <x:c r="M3983" s="2" t="str"/>
      <x:c r="N3983" s="2" t="str"/>
      <x:c r="O3983" s="2" t="str"/>
      <x:c r="P3983" s="2" t="str">
        <x:v>Not reported / unavailable</x:v>
      </x:c>
      <x:c r="Q3983" s="2" t="str">
        <x:v>Reported tangible common equity</x:v>
      </x:c>
      <x:c r="R3983" s="2" t="str"/>
      <x:c r="S3983" s="2" t="str"/>
      <x:c r="T3983" s="2" t="str"/>
    </x:row>
    <x:row r="3984" ht="24" customHeight="1">
      <x:c r="C3984" s="2" t="str">
        <x:v>Historical Inputs!F3984</x:v>
      </x:c>
      <x:c r="D3984" s="2" t="str">
        <x:v>TFC</x:v>
      </x:c>
      <x:c r="E3984" s="2" t="str">
        <x:v>FY2017</x:v>
      </x:c>
      <x:c r="F3984" s="2" t="str">
        <x:v>assets</x:v>
      </x:c>
      <x:c r="G3984" s="2" t="n">
        <x:v>221642</x:v>
      </x:c>
      <x:c r="H3984" s="2" t="str">
        <x:v>USD</x:v>
      </x:c>
      <x:c r="I3984" s="2" t="str">
        <x:v>2017-12-31</x:v>
      </x:c>
      <x:c r="J3984" s="2" t="str">
        <x:v>2019-02-26</x:v>
      </x:c>
      <x:c r="K3984" s="2" t="str">
        <x:v>0000092230-19-000017</x:v>
      </x:c>
      <x:c r="L3984" s="2" t="str">
        <x:v>data/raw/filings/TFC_0000092230-19-000017_form10-k_4q18.htm</x:v>
      </x:c>
      <x:c r="M3984" s="2" t="str">
        <x:v>https://www.sec.gov/Archives/edgar/data/92230/000009223019000017/form10-k_4q18.htm</x:v>
      </x:c>
      <x:c r="N3984" s="2" t="str"/>
      <x:c r="O3984" s="2" t="str"/>
      <x:c r="P3984" s="2" t="str">
        <x:v>Structured source retained; exact visible anchor requires review</x:v>
      </x:c>
      <x:c r="Q3984" s="2" t="str">
        <x:v>Assets</x:v>
      </x:c>
      <x:c r="R3984" s="2" t="str"/>
      <x:c r="S3984" s="2" t="str"/>
      <x:c r="T3984" s="2" t="str"/>
    </x:row>
    <x:row r="3985" ht="24" customHeight="1">
      <x:c r="C3985" s="2" t="str">
        <x:v>Historical Inputs!F3985</x:v>
      </x:c>
      <x:c r="D3985" s="2" t="str">
        <x:v>TFC</x:v>
      </x:c>
      <x:c r="E3985" s="2" t="str">
        <x:v>FY2017</x:v>
      </x:c>
      <x:c r="F3985" s="2" t="str">
        <x:v>liabilities</x:v>
      </x:c>
      <x:c r="G3985" s="2" t="n">
        <x:v>191947</x:v>
      </x:c>
      <x:c r="H3985" s="2" t="str">
        <x:v>USD</x:v>
      </x:c>
      <x:c r="I3985" s="2" t="str">
        <x:v>2017-12-31</x:v>
      </x:c>
      <x:c r="J3985" s="2" t="str">
        <x:v>2019-02-26</x:v>
      </x:c>
      <x:c r="K3985" s="2" t="str">
        <x:v>0000092230-19-000017</x:v>
      </x:c>
      <x:c r="L3985" s="2" t="str">
        <x:v>data/raw/filings/TFC_0000092230-19-000017_form10-k_4q18.htm</x:v>
      </x:c>
      <x:c r="M3985" s="2" t="str">
        <x:v>https://www.sec.gov/Archives/edgar/data/92230/000009223019000017/form10-k_4q18.htm</x:v>
      </x:c>
      <x:c r="N3985" s="2" t="str"/>
      <x:c r="O3985" s="2" t="str"/>
      <x:c r="P3985" s="2" t="str">
        <x:v>Structured source retained; exact visible anchor requires review</x:v>
      </x:c>
      <x:c r="Q3985" s="2" t="str">
        <x:v>Liabilities</x:v>
      </x:c>
      <x:c r="R3985" s="2" t="str"/>
      <x:c r="S3985" s="2" t="str"/>
      <x:c r="T3985" s="2" t="str"/>
    </x:row>
    <x:row r="3986" ht="24" customHeight="1">
      <x:c r="C3986" s="2" t="str">
        <x:v>Historical Inputs!F3986</x:v>
      </x:c>
      <x:c r="D3986" s="2" t="str">
        <x:v>TFC</x:v>
      </x:c>
      <x:c r="E3986" s="2" t="str">
        <x:v>FY2017</x:v>
      </x:c>
      <x:c r="F3986" s="2" t="str">
        <x:v>equity</x:v>
      </x:c>
      <x:c r="G3986" s="2" t="str">
        <x:v>n.a.</x:v>
      </x:c>
      <x:c r="H3986" s="2" t="str">
        <x:v>USDm</x:v>
      </x:c>
      <x:c r="I3986" s="2" t="str">
        <x:v>2017-12-31</x:v>
      </x:c>
      <x:c r="J3986" s="2" t="str"/>
      <x:c r="K3986" s="2" t="str"/>
      <x:c r="L3986" s="2" t="str"/>
      <x:c r="M3986" s="2" t="str"/>
      <x:c r="N3986" s="2" t="str"/>
      <x:c r="O3986" s="2" t="str"/>
      <x:c r="P3986" s="2" t="str">
        <x:v>Not reported / unavailable</x:v>
      </x:c>
      <x:c r="Q3986" s="2" t="str">
        <x:v>Shareholders equity attributable to parent</x:v>
      </x:c>
      <x:c r="R3986" s="2" t="str"/>
      <x:c r="S3986" s="2" t="str"/>
      <x:c r="T3986" s="2" t="str"/>
    </x:row>
    <x:row r="3987" ht="24" customHeight="1">
      <x:c r="C3987" s="2" t="str">
        <x:v>Historical Inputs!F3987</x:v>
      </x:c>
      <x:c r="D3987" s="2" t="str">
        <x:v>TFC</x:v>
      </x:c>
      <x:c r="E3987" s="2" t="str">
        <x:v>FY2017</x:v>
      </x:c>
      <x:c r="F3987" s="2" t="str">
        <x:v>preferred</x:v>
      </x:c>
      <x:c r="G3987" s="2" t="n">
        <x:v>3053</x:v>
      </x:c>
      <x:c r="H3987" s="2" t="str">
        <x:v>USD</x:v>
      </x:c>
      <x:c r="I3987" s="2" t="str">
        <x:v>2017-12-31</x:v>
      </x:c>
      <x:c r="J3987" s="2" t="str">
        <x:v>2019-02-26</x:v>
      </x:c>
      <x:c r="K3987" s="2" t="str">
        <x:v>0000092230-19-000017</x:v>
      </x:c>
      <x:c r="L3987" s="2" t="str">
        <x:v>data/raw/filings/TFC_0000092230-19-000017_form10-k_4q18.htm</x:v>
      </x:c>
      <x:c r="M3987" s="2" t="str">
        <x:v>https://www.sec.gov/Archives/edgar/data/92230/000009223019000017/form10-k_4q18.htm</x:v>
      </x:c>
      <x:c r="N3987" s="2" t="str"/>
      <x:c r="O3987" s="2" t="str"/>
      <x:c r="P3987" s="2" t="str">
        <x:v>Structured source retained; exact visible anchor requires review</x:v>
      </x:c>
      <x:c r="Q3987" s="2" t="str">
        <x:v>Preferred Stock, Including Additional Paid in Capital, Net of Discount</x:v>
      </x:c>
      <x:c r="R3987" s="2" t="str"/>
      <x:c r="S3987" s="2" t="str"/>
      <x:c r="T3987" s="2" t="str"/>
    </x:row>
    <x:row r="3988" ht="24" customHeight="1">
      <x:c r="C3988" s="2" t="str">
        <x:v>Historical Inputs!F3988</x:v>
      </x:c>
      <x:c r="D3988" s="2" t="str">
        <x:v>TFC</x:v>
      </x:c>
      <x:c r="E3988" s="2" t="str">
        <x:v>FY2017</x:v>
      </x:c>
      <x:c r="F3988" s="2" t="str">
        <x:v>common_equity_reported</x:v>
      </x:c>
      <x:c r="G3988" s="2" t="str">
        <x:v>n.a.</x:v>
      </x:c>
      <x:c r="H3988" s="2" t="str">
        <x:v>USDm</x:v>
      </x:c>
      <x:c r="I3988" s="2" t="str">
        <x:v>2017-12-31</x:v>
      </x:c>
      <x:c r="J3988" s="2" t="str"/>
      <x:c r="K3988" s="2" t="str"/>
      <x:c r="L3988" s="2" t="str"/>
      <x:c r="M3988" s="2" t="str"/>
      <x:c r="N3988" s="2" t="str"/>
      <x:c r="O3988" s="2" t="str"/>
      <x:c r="P3988" s="2" t="str">
        <x:v>Not reported / unavailable</x:v>
      </x:c>
      <x:c r="Q3988" s="2" t="str">
        <x:v>Reported common shareholders equity</x:v>
      </x:c>
      <x:c r="R3988" s="2" t="str"/>
      <x:c r="S3988" s="2" t="str"/>
      <x:c r="T3988" s="2" t="str"/>
    </x:row>
    <x:row r="3989" ht="24" customHeight="1">
      <x:c r="C3989" s="2" t="str">
        <x:v>Historical Inputs!F3989</x:v>
      </x:c>
      <x:c r="D3989" s="2" t="str">
        <x:v>TFC</x:v>
      </x:c>
      <x:c r="E3989" s="2" t="str">
        <x:v>FY2017</x:v>
      </x:c>
      <x:c r="F3989" s="2" t="str">
        <x:v>goodwill</x:v>
      </x:c>
      <x:c r="G3989" s="2" t="n">
        <x:v>9618</x:v>
      </x:c>
      <x:c r="H3989" s="2" t="str">
        <x:v>USD</x:v>
      </x:c>
      <x:c r="I3989" s="2" t="str">
        <x:v>2017-12-31</x:v>
      </x:c>
      <x:c r="J3989" s="2" t="str">
        <x:v>2021-02-24</x:v>
      </x:c>
      <x:c r="K3989" s="2" t="str">
        <x:v>0000092230-21-000032</x:v>
      </x:c>
      <x:c r="L3989" s="2" t="str">
        <x:v>data/raw/filings/TFC_0000092230-21-000032_tfc-20201231.htm</x:v>
      </x:c>
      <x:c r="M3989" s="2" t="str">
        <x:v>https://www.sec.gov/Archives/edgar/data/92230/000009223021000032/tfc-20201231.htm</x:v>
      </x:c>
      <x:c r="N3989" s="2" t="str">
        <x:v>id3VybDovL2RvY3MudjEvZG9jOmIyMzE5NDk3Y2QyZjQxYTk5YzEwY2FlZGJmMjQ5YmIxL3NlYzpiMjMxOTQ5N2NkMmY0MWE5OWMxMGNhZWRiZjI0OWJiMV85Ny9mcmFnOjdkNDYxZWRiOGZjNjQwYTE4YTJjYzdmOTY0MDIzMDJkL3RhYmxlOjc0NTk1Y2VhOTJkNDQ3MDc4YWZlNjIwODk4NTc2MTQwL3RhYmxlcmFuZ2U6NzQ1OTVjZWE5MmQ0NDcwNzhhZmU2MjA4OTg1NzYxNDBfMi03LTEtMS0xMDI1MQ_d9e97514-294c-4b3e-80b3-17293e1705d8</x:v>
      </x:c>
      <x:c r="O3989" s="2" t="str"/>
      <x:c r="P3989" s="2" t="str">
        <x:v>Exact XBRL anchor</x:v>
      </x:c>
      <x:c r="Q3989" s="2" t="str">
        <x:v>Goodwill</x:v>
      </x:c>
      <x:c r="R3989" s="2" t="str">
        <x:v>highlighted/TFC_0000092230-21-000032_tfc-20201231.htm</x:v>
      </x:c>
      <x:c r="S3989" s="2" t="str"/>
      <x:c r="T3989" s="2" t="str"/>
    </x:row>
    <x:row r="3990" ht="24" customHeight="1">
      <x:c r="C3990" s="2" t="str">
        <x:v>Historical Inputs!F3990</x:v>
      </x:c>
      <x:c r="D3990" s="2" t="str">
        <x:v>TFC</x:v>
      </x:c>
      <x:c r="E3990" s="2" t="str">
        <x:v>FY2017</x:v>
      </x:c>
      <x:c r="F3990" s="2" t="str">
        <x:v>intangibles</x:v>
      </x:c>
      <x:c r="G3990" s="2" t="n">
        <x:v>711</x:v>
      </x:c>
      <x:c r="H3990" s="2" t="str">
        <x:v>USD</x:v>
      </x:c>
      <x:c r="I3990" s="2" t="str">
        <x:v>2017-12-31</x:v>
      </x:c>
      <x:c r="J3990" s="2" t="str">
        <x:v>2019-02-26</x:v>
      </x:c>
      <x:c r="K3990" s="2" t="str">
        <x:v>0000092230-19-000017</x:v>
      </x:c>
      <x:c r="L3990" s="2" t="str">
        <x:v>data/raw/filings/TFC_0000092230-19-000017_form10-k_4q18.htm</x:v>
      </x:c>
      <x:c r="M3990" s="2" t="str">
        <x:v>https://www.sec.gov/Archives/edgar/data/92230/000009223019000017/form10-k_4q18.htm</x:v>
      </x:c>
      <x:c r="N3990" s="2" t="str"/>
      <x:c r="O3990" s="2" t="str"/>
      <x:c r="P3990" s="2" t="str">
        <x:v>Structured source retained; exact visible anchor requires review</x:v>
      </x:c>
      <x:c r="Q3990" s="2" t="str">
        <x:v>Finite-Lived Intangible Assets, Net</x:v>
      </x:c>
      <x:c r="R3990" s="2" t="str"/>
      <x:c r="S3990" s="2" t="str"/>
      <x:c r="T3990" s="2" t="str"/>
    </x:row>
    <x:row r="3991" ht="24" customHeight="1">
      <x:c r="C3991" s="2" t="str">
        <x:v>Historical Inputs!F3991</x:v>
      </x:c>
      <x:c r="D3991" s="2" t="str">
        <x:v>TFC</x:v>
      </x:c>
      <x:c r="E3991" s="2" t="str">
        <x:v>FY2017</x:v>
      </x:c>
      <x:c r="F3991" s="2" t="str">
        <x:v>intangibles_total</x:v>
      </x:c>
      <x:c r="G3991" s="2" t="str">
        <x:v>n.a.</x:v>
      </x:c>
      <x:c r="H3991" s="2" t="str">
        <x:v>USDm</x:v>
      </x:c>
      <x:c r="I3991" s="2" t="str">
        <x:v>2017-12-31</x:v>
      </x:c>
      <x:c r="J3991" s="2" t="str"/>
      <x:c r="K3991" s="2" t="str"/>
      <x:c r="L3991" s="2" t="str"/>
      <x:c r="M3991" s="2" t="str"/>
      <x:c r="N3991" s="2" t="str"/>
      <x:c r="O3991" s="2" t="str"/>
      <x:c r="P3991" s="2" t="str">
        <x:v>Not reported / unavailable</x:v>
      </x:c>
      <x:c r="Q3991" s="2" t="str">
        <x:v>Reported goodwill and intangible assets combined</x:v>
      </x:c>
      <x:c r="R3991" s="2" t="str"/>
      <x:c r="S3991" s="2" t="str"/>
      <x:c r="T3991" s="2" t="str"/>
    </x:row>
    <x:row r="3992" ht="24" customHeight="1">
      <x:c r="C3992" s="2" t="str">
        <x:v>Historical Inputs!F3992</x:v>
      </x:c>
      <x:c r="D3992" s="2" t="str">
        <x:v>TFC</x:v>
      </x:c>
      <x:c r="E3992" s="2" t="str">
        <x:v>FY2017</x:v>
      </x:c>
      <x:c r="F3992" s="2" t="str">
        <x:v>shares_end</x:v>
      </x:c>
      <x:c r="G3992" s="2" t="n">
        <x:v>782.006</x:v>
      </x:c>
      <x:c r="H3992" s="2" t="str">
        <x:v>shares</x:v>
      </x:c>
      <x:c r="I3992" s="2" t="str">
        <x:v>2017-12-31</x:v>
      </x:c>
      <x:c r="J3992" s="2" t="str">
        <x:v>2019-02-26</x:v>
      </x:c>
      <x:c r="K3992" s="2" t="str">
        <x:v>0000092230-19-000017</x:v>
      </x:c>
      <x:c r="L3992" s="2" t="str">
        <x:v>data/raw/filings/TFC_0000092230-19-000017_form10-k_4q18.htm</x:v>
      </x:c>
      <x:c r="M3992" s="2" t="str">
        <x:v>https://www.sec.gov/Archives/edgar/data/92230/000009223019000017/form10-k_4q18.htm</x:v>
      </x:c>
      <x:c r="N3992" s="2" t="str"/>
      <x:c r="O3992" s="2" t="str"/>
      <x:c r="P3992" s="2" t="str">
        <x:v>Structured source retained; exact visible anchor requires review</x:v>
      </x:c>
      <x:c r="Q3992" s="2" t="str">
        <x:v>Common Stock, Shares, Outstanding</x:v>
      </x:c>
      <x:c r="R3992" s="2" t="str"/>
      <x:c r="S3992" s="2" t="str"/>
      <x:c r="T3992" s="2" t="str"/>
    </x:row>
    <x:row r="3993" ht="24" customHeight="1">
      <x:c r="C3993" s="2" t="str">
        <x:v>Historical Inputs!F3993</x:v>
      </x:c>
      <x:c r="D3993" s="2" t="str">
        <x:v>TFC</x:v>
      </x:c>
      <x:c r="E3993" s="2" t="str">
        <x:v>FY2017</x:v>
      </x:c>
      <x:c r="F3993" s="2" t="str">
        <x:v>shares_issued</x:v>
      </x:c>
      <x:c r="G3993" s="2" t="str">
        <x:v>n.a.</x:v>
      </x:c>
      <x:c r="H3993" s="2" t="str">
        <x:v>million</x:v>
      </x:c>
      <x:c r="I3993" s="2" t="str">
        <x:v>2017-12-31</x:v>
      </x:c>
      <x:c r="J3993" s="2" t="str"/>
      <x:c r="K3993" s="2" t="str"/>
      <x:c r="L3993" s="2" t="str"/>
      <x:c r="M3993" s="2" t="str"/>
      <x:c r="N3993" s="2" t="str"/>
      <x:c r="O3993" s="2" t="str"/>
      <x:c r="P3993" s="2" t="str">
        <x:v>Not reported / unavailable</x:v>
      </x:c>
      <x:c r="Q3993" s="2" t="str">
        <x:v>Shares Issued</x:v>
      </x:c>
      <x:c r="R3993" s="2" t="str"/>
      <x:c r="S3993" s="2" t="str"/>
      <x:c r="T3993" s="2" t="str"/>
    </x:row>
    <x:row r="3994" ht="24" customHeight="1">
      <x:c r="C3994" s="2" t="str">
        <x:v>Historical Inputs!F3994</x:v>
      </x:c>
      <x:c r="D3994" s="2" t="str">
        <x:v>TFC</x:v>
      </x:c>
      <x:c r="E3994" s="2" t="str">
        <x:v>FY2017</x:v>
      </x:c>
      <x:c r="F3994" s="2" t="str">
        <x:v>shares_treasury</x:v>
      </x:c>
      <x:c r="G3994" s="2" t="str">
        <x:v>n.a.</x:v>
      </x:c>
      <x:c r="H3994" s="2" t="str">
        <x:v>million</x:v>
      </x:c>
      <x:c r="I3994" s="2" t="str">
        <x:v>2017-12-31</x:v>
      </x:c>
      <x:c r="J3994" s="2" t="str"/>
      <x:c r="K3994" s="2" t="str"/>
      <x:c r="L3994" s="2" t="str"/>
      <x:c r="M3994" s="2" t="str"/>
      <x:c r="N3994" s="2" t="str"/>
      <x:c r="O3994" s="2" t="str"/>
      <x:c r="P3994" s="2" t="str">
        <x:v>Not reported / unavailable</x:v>
      </x:c>
      <x:c r="Q3994" s="2" t="str">
        <x:v>Shares Treasury</x:v>
      </x:c>
      <x:c r="R3994" s="2" t="str"/>
      <x:c r="S3994" s="2" t="str"/>
      <x:c r="T3994" s="2" t="str"/>
    </x:row>
    <x:row r="3995" ht="24" customHeight="1">
      <x:c r="C3995" s="2" t="str">
        <x:v>Historical Inputs!F3995</x:v>
      </x:c>
      <x:c r="D3995" s="2" t="str">
        <x:v>TFC</x:v>
      </x:c>
      <x:c r="E3995" s="2" t="str">
        <x:v>FY2017</x:v>
      </x:c>
      <x:c r="F3995" s="2" t="str">
        <x:v>deposits</x:v>
      </x:c>
      <x:c r="G3995" s="2" t="n">
        <x:v>157371</x:v>
      </x:c>
      <x:c r="H3995" s="2" t="str">
        <x:v>USD</x:v>
      </x:c>
      <x:c r="I3995" s="2" t="str">
        <x:v>2017-12-31</x:v>
      </x:c>
      <x:c r="J3995" s="2" t="str">
        <x:v>2019-02-26</x:v>
      </x:c>
      <x:c r="K3995" s="2" t="str">
        <x:v>0000092230-19-000017</x:v>
      </x:c>
      <x:c r="L3995" s="2" t="str">
        <x:v>data/raw/filings/TFC_0000092230-19-000017_form10-k_4q18.htm</x:v>
      </x:c>
      <x:c r="M3995" s="2" t="str">
        <x:v>https://www.sec.gov/Archives/edgar/data/92230/000009223019000017/form10-k_4q18.htm</x:v>
      </x:c>
      <x:c r="N3995" s="2" t="str"/>
      <x:c r="O3995" s="2" t="str"/>
      <x:c r="P3995" s="2" t="str">
        <x:v>Structured source retained; exact visible anchor requires review</x:v>
      </x:c>
      <x:c r="Q3995" s="2" t="str">
        <x:v>Deposits</x:v>
      </x:c>
      <x:c r="R3995" s="2" t="str"/>
      <x:c r="S3995" s="2" t="str"/>
      <x:c r="T3995" s="2" t="str"/>
    </x:row>
    <x:row r="3996" ht="24" customHeight="1">
      <x:c r="C3996" s="2" t="str">
        <x:v>Historical Inputs!F3996</x:v>
      </x:c>
      <x:c r="D3996" s="2" t="str">
        <x:v>TFC</x:v>
      </x:c>
      <x:c r="E3996" s="2" t="str">
        <x:v>FY2017</x:v>
      </x:c>
      <x:c r="F3996" s="2" t="str">
        <x:v>loans_gross</x:v>
      </x:c>
      <x:c r="G3996" s="2" t="n">
        <x:v>143701</x:v>
      </x:c>
      <x:c r="H3996" s="2" t="str">
        <x:v>USD</x:v>
      </x:c>
      <x:c r="I3996" s="2" t="str">
        <x:v>2017-12-31</x:v>
      </x:c>
      <x:c r="J3996" s="2" t="str">
        <x:v>2019-02-26</x:v>
      </x:c>
      <x:c r="K3996" s="2" t="str">
        <x:v>0000092230-19-000017</x:v>
      </x:c>
      <x:c r="L3996" s="2" t="str">
        <x:v>data/raw/filings/TFC_0000092230-19-000017_form10-k_4q18.htm</x:v>
      </x:c>
      <x:c r="M3996" s="2" t="str">
        <x:v>https://www.sec.gov/Archives/edgar/data/92230/000009223019000017/form10-k_4q18.htm</x:v>
      </x:c>
      <x:c r="N3996" s="2" t="str"/>
      <x:c r="O3996" s="2" t="str"/>
      <x:c r="P3996" s="2" t="str">
        <x:v>Structured source retained; exact visible anchor requires review</x:v>
      </x:c>
      <x:c r="Q3996" s="2" t="str">
        <x:v>Loans and Leases Receivable, Net of Deferred Income</x:v>
      </x:c>
      <x:c r="R3996" s="2" t="str"/>
      <x:c r="S3996" s="2" t="str"/>
      <x:c r="T3996" s="2" t="str"/>
    </x:row>
    <x:row r="3997" ht="24" customHeight="1">
      <x:c r="C3997" s="2" t="str">
        <x:v>Historical Inputs!F3997</x:v>
      </x:c>
      <x:c r="D3997" s="2" t="str">
        <x:v>TFC</x:v>
      </x:c>
      <x:c r="E3997" s="2" t="str">
        <x:v>FY2017</x:v>
      </x:c>
      <x:c r="F3997" s="2" t="str">
        <x:v>loans_net</x:v>
      </x:c>
      <x:c r="G3997" s="2" t="n">
        <x:v>142211</x:v>
      </x:c>
      <x:c r="H3997" s="2" t="str">
        <x:v>USD</x:v>
      </x:c>
      <x:c r="I3997" s="2" t="str">
        <x:v>2017-12-31</x:v>
      </x:c>
      <x:c r="J3997" s="2" t="str">
        <x:v>2019-02-26</x:v>
      </x:c>
      <x:c r="K3997" s="2" t="str">
        <x:v>0000092230-19-000017</x:v>
      </x:c>
      <x:c r="L3997" s="2" t="str">
        <x:v>data/raw/filings/TFC_0000092230-19-000017_form10-k_4q18.htm</x:v>
      </x:c>
      <x:c r="M3997" s="2" t="str">
        <x:v>https://www.sec.gov/Archives/edgar/data/92230/000009223019000017/form10-k_4q18.htm</x:v>
      </x:c>
      <x:c r="N3997" s="2" t="str"/>
      <x:c r="O3997" s="2" t="str"/>
      <x:c r="P3997" s="2" t="str">
        <x:v>Structured source retained; exact visible anchor requires review</x:v>
      </x:c>
      <x:c r="Q3997" s="2" t="str">
        <x:v>Loans and Leases Receivable, Net Amount</x:v>
      </x:c>
      <x:c r="R3997" s="2" t="str"/>
      <x:c r="S3997" s="2" t="str"/>
      <x:c r="T3997" s="2" t="str"/>
    </x:row>
    <x:row r="3998" ht="24" customHeight="1">
      <x:c r="C3998" s="2" t="str">
        <x:v>Historical Inputs!F3998</x:v>
      </x:c>
      <x:c r="D3998" s="2" t="str">
        <x:v>TFC</x:v>
      </x:c>
      <x:c r="E3998" s="2" t="str">
        <x:v>FY2017</x:v>
      </x:c>
      <x:c r="F3998" s="2" t="str">
        <x:v>allowance</x:v>
      </x:c>
      <x:c r="G3998" s="2" t="str">
        <x:v>n.a.</x:v>
      </x:c>
      <x:c r="H3998" s="2" t="str">
        <x:v>USDm</x:v>
      </x:c>
      <x:c r="I3998" s="2" t="str">
        <x:v>2017-12-31</x:v>
      </x:c>
      <x:c r="J3998" s="2" t="str"/>
      <x:c r="K3998" s="2" t="str"/>
      <x:c r="L3998" s="2" t="str"/>
      <x:c r="M3998" s="2" t="str"/>
      <x:c r="N3998" s="2" t="str"/>
      <x:c r="O3998" s="2" t="str"/>
      <x:c r="P3998" s="2" t="str">
        <x:v>Not reported / unavailable</x:v>
      </x:c>
      <x:c r="Q3998" s="2" t="str">
        <x:v>Loan allowance for credit losses</x:v>
      </x:c>
      <x:c r="R3998" s="2" t="str"/>
      <x:c r="S3998" s="2" t="str"/>
      <x:c r="T3998" s="2" t="str"/>
    </x:row>
    <x:row r="3999" ht="24" customHeight="1">
      <x:c r="C3999" s="2" t="str">
        <x:v>Historical Inputs!F3999</x:v>
      </x:c>
      <x:c r="D3999" s="2" t="str">
        <x:v>TFC</x:v>
      </x:c>
      <x:c r="E3999" s="2" t="str">
        <x:v>FY2017</x:v>
      </x:c>
      <x:c r="F3999" s="2" t="str">
        <x:v>nonaccrual</x:v>
      </x:c>
      <x:c r="G3999" s="2" t="str">
        <x:v>n.a.</x:v>
      </x:c>
      <x:c r="H3999" s="2" t="str">
        <x:v>USDm</x:v>
      </x:c>
      <x:c r="I3999" s="2" t="str">
        <x:v>2017-12-31</x:v>
      </x:c>
      <x:c r="J3999" s="2" t="str"/>
      <x:c r="K3999" s="2" t="str"/>
      <x:c r="L3999" s="2" t="str"/>
      <x:c r="M3999" s="2" t="str"/>
      <x:c r="N3999" s="2" t="str"/>
      <x:c r="O3999" s="2" t="str"/>
      <x:c r="P3999" s="2" t="str">
        <x:v>Not reported / unavailable</x:v>
      </x:c>
      <x:c r="Q3999" s="2" t="str">
        <x:v>Nonaccrual</x:v>
      </x:c>
      <x:c r="R3999" s="2" t="str"/>
      <x:c r="S3999" s="2" t="str"/>
      <x:c r="T3999" s="2" t="str"/>
    </x:row>
    <x:row r="4000" ht="24" customHeight="1">
      <x:c r="C4000" s="2" t="str">
        <x:v>Historical Inputs!F4000</x:v>
      </x:c>
      <x:c r="D4000" s="2" t="str">
        <x:v>TFC</x:v>
      </x:c>
      <x:c r="E4000" s="2" t="str">
        <x:v>FY2017</x:v>
      </x:c>
      <x:c r="F4000" s="2" t="str">
        <x:v>cash</x:v>
      </x:c>
      <x:c r="G4000" s="2" t="n">
        <x:v>2956</x:v>
      </x:c>
      <x:c r="H4000" s="2" t="str">
        <x:v>USD</x:v>
      </x:c>
      <x:c r="I4000" s="2" t="str">
        <x:v>2017-12-31</x:v>
      </x:c>
      <x:c r="J4000" s="2" t="str">
        <x:v>2021-02-24</x:v>
      </x:c>
      <x:c r="K4000" s="2" t="str">
        <x:v>0000092230-21-000032</x:v>
      </x:c>
      <x:c r="L4000" s="2" t="str">
        <x:v>data/raw/filings/TFC_0000092230-21-000032_tfc-20201231.htm</x:v>
      </x:c>
      <x:c r="M4000" s="2" t="str">
        <x:v>https://www.sec.gov/Archives/edgar/data/92230/000009223021000032/tfc-20201231.htm</x:v>
      </x:c>
      <x:c r="N4000" s="2" t="str">
        <x:v>id3VybDovL2RvY3MudjEvZG9jOmIyMzE5NDk3Y2QyZjQxYTk5YzEwY2FlZGJmMjQ5YmIxL3NlYzpiMjMxOTQ5N2NkMmY0MWE5OWMxMGNhZWRiZjI0OWJiMV80OS9mcmFnOmZjMjZhNDUzZjMxYzQ0ZGFhNGFhMTlkMDNiNWNjZTYyL3RhYmxlOmIxNGI1MTVkMWNiNzQzN2FiYjllZGJjNjM5MDMxMDc2L3RhYmxlcmFuZ2U6YjE0YjUxNWQxY2I3NDM3YWJiOWVkYmM2MzkwMzEwNzZfNTMtNi0xLTEtMA_d3d5d4fc-3f40-46b7-b095-99e6d3ec39de</x:v>
      </x:c>
      <x:c r="O4000" s="2" t="str"/>
      <x:c r="P4000" s="2" t="str">
        <x:v>Exact XBRL anchor</x:v>
      </x:c>
      <x:c r="Q4000" s="2" t="str">
        <x:v>Cash and Cash Equivalents, at Carrying Value</x:v>
      </x:c>
      <x:c r="R4000" s="2" t="str">
        <x:v>highlighted/TFC_0000092230-21-000032_tfc-20201231.htm</x:v>
      </x:c>
      <x:c r="S4000" s="2" t="str"/>
      <x:c r="T4000" s="2" t="str"/>
    </x:row>
    <x:row r="4001" ht="24" customHeight="1">
      <x:c r="C4001" s="2" t="str">
        <x:v>Historical Inputs!F4001</x:v>
      </x:c>
      <x:c r="D4001" s="2" t="str">
        <x:v>TFC</x:v>
      </x:c>
      <x:c r="E4001" s="2" t="str">
        <x:v>FY2017</x:v>
      </x:c>
      <x:c r="F4001" s="2" t="str">
        <x:v>aoci</x:v>
      </x:c>
      <x:c r="G4001" s="2" t="n">
        <x:v>-1467</x:v>
      </x:c>
      <x:c r="H4001" s="2" t="str">
        <x:v>USD</x:v>
      </x:c>
      <x:c r="I4001" s="2" t="str">
        <x:v>2017-12-31</x:v>
      </x:c>
      <x:c r="J4001" s="2" t="str">
        <x:v>2019-02-26</x:v>
      </x:c>
      <x:c r="K4001" s="2" t="str">
        <x:v>0000092230-19-000017</x:v>
      </x:c>
      <x:c r="L4001" s="2" t="str">
        <x:v>data/raw/filings/TFC_0000092230-19-000017_form10-k_4q18.htm</x:v>
      </x:c>
      <x:c r="M4001" s="2" t="str">
        <x:v>https://www.sec.gov/Archives/edgar/data/92230/000009223019000017/form10-k_4q18.htm</x:v>
      </x:c>
      <x:c r="N4001" s="2" t="str"/>
      <x:c r="O4001" s="2" t="str"/>
      <x:c r="P4001" s="2" t="str">
        <x:v>Structured source retained; exact visible anchor requires review</x:v>
      </x:c>
      <x:c r="Q4001" s="2" t="str">
        <x:v>Accumulated Other Comprehensive Income (Loss), Net of Tax</x:v>
      </x:c>
      <x:c r="R4001" s="2" t="str"/>
      <x:c r="S4001" s="2" t="str"/>
      <x:c r="T4001" s="2" t="str"/>
    </x:row>
    <x:row r="4002" ht="24" customHeight="1">
      <x:c r="C4002" s="2" t="str">
        <x:v>Historical Inputs!F4002</x:v>
      </x:c>
      <x:c r="D4002" s="2" t="str">
        <x:v>TFC</x:v>
      </x:c>
      <x:c r="E4002" s="2" t="str">
        <x:v>FY2017</x:v>
      </x:c>
      <x:c r="F4002" s="2" t="str">
        <x:v>nii</x:v>
      </x:c>
      <x:c r="G4002" s="2" t="n">
        <x:v>6535</x:v>
      </x:c>
      <x:c r="H4002" s="2" t="str">
        <x:v>USD</x:v>
      </x:c>
      <x:c r="I4002" s="2" t="str">
        <x:v>2017-12-31</x:v>
      </x:c>
      <x:c r="J4002" s="2" t="str">
        <x:v>2020-03-03</x:v>
      </x:c>
      <x:c r="K4002" s="2" t="str">
        <x:v>0000092230-20-000045</x:v>
      </x:c>
      <x:c r="L4002" s="2" t="str">
        <x:v>data/raw/filings/TFC_0000092230-20-000045_tfc-20191231.htm</x:v>
      </x:c>
      <x:c r="M4002" s="2" t="str">
        <x:v>https://www.sec.gov/Archives/edgar/data/92230/000009223020000045/tfc-20191231.htm</x:v>
      </x:c>
      <x:c r="N4002" s="2" t="str">
        <x:v>id3VybDovL2RvY3MudjEvZG9jOjJhYzRjYzYyYzI3ZDQ0ODRiZjYzOWNjZTk3YzdmNWZmL3NlYzoyYWM0Y2M2MmMyN2Q0NDg0YmY2MzljY2U5N2M3ZjVmZl8yNDQvZnJhZzpmZmI5NjFjY2RlODY0YmIxYTU4YTFmZGZlZjI0NjcxZC90YWJsZTpmYzI0MGQ2YzA4YjI0MWU2YTU0ZDU3Yzk1MmYyNTU0Zi90YWJsZXJhbmdlOmZjMjQwZDZjMDhiMjQxZTZhNTRkNTdjOTUyZjI1NTRmXzQzLTI5LTEtMS0w_0d14a3ef-6055-46ec-a379-844497e67574</x:v>
      </x:c>
      <x:c r="O4002" s="2" t="str"/>
      <x:c r="P4002" s="2" t="str">
        <x:v>Exact XBRL anchor</x:v>
      </x:c>
      <x:c r="Q4002" s="2" t="str">
        <x:v>Interest Income (Expense), Net</x:v>
      </x:c>
      <x:c r="R4002" s="2" t="str">
        <x:v>highlighted/TFC_0000092230-20-000045_tfc-20191231.htm</x:v>
      </x:c>
      <x:c r="S4002" s="2" t="str"/>
      <x:c r="T4002" s="2" t="str"/>
    </x:row>
    <x:row r="4003" ht="24" customHeight="1">
      <x:c r="C4003" s="2" t="str">
        <x:v>Historical Inputs!F4003</x:v>
      </x:c>
      <x:c r="D4003" s="2" t="str">
        <x:v>TFC</x:v>
      </x:c>
      <x:c r="E4003" s="2" t="str">
        <x:v>FY2017</x:v>
      </x:c>
      <x:c r="F4003" s="2" t="str">
        <x:v>noninterest_income</x:v>
      </x:c>
      <x:c r="G4003" s="2" t="n">
        <x:v>4782</x:v>
      </x:c>
      <x:c r="H4003" s="2" t="str">
        <x:v>USD</x:v>
      </x:c>
      <x:c r="I4003" s="2" t="str">
        <x:v>2017-12-31</x:v>
      </x:c>
      <x:c r="J4003" s="2" t="str">
        <x:v>2020-03-03</x:v>
      </x:c>
      <x:c r="K4003" s="2" t="str">
        <x:v>0000092230-20-000045</x:v>
      </x:c>
      <x:c r="L4003" s="2" t="str">
        <x:v>data/raw/filings/TFC_0000092230-20-000045_tfc-20191231.htm</x:v>
      </x:c>
      <x:c r="M4003" s="2" t="str">
        <x:v>https://www.sec.gov/Archives/edgar/data/92230/000009223020000045/tfc-20191231.htm</x:v>
      </x:c>
      <x:c r="N4003" s="2" t="str">
        <x:v>id3VybDovL2RvY3MudjEvZG9jOjJhYzRjYzYyYzI3ZDQ0ODRiZjYzOWNjZTk3YzdmNWZmL3NlYzoyYWM0Y2M2MmMyN2Q0NDg0YmY2MzljY2U5N2M3ZjVmZl82NC9mcmFnOjUwZjY5Yzk4NDhiMTQyMWU4MTU0YjI2MGUwMmUzNWRjL3RhYmxlOjhhYTA4YWQwODg4MzQxMmZiMThjZmVhMTY1YjNiN2ZlL3RhYmxlcmFuZ2U6OGFhMDhhZDA4ODgzNDEyZmIxOGNmZWExNjViM2I3ZmVfMzUtMTAtMS0xLTE5NTYw_6a48ee4d-0e28-49bd-9e75-23d4dca0e8bb</x:v>
      </x:c>
      <x:c r="O4003" s="2" t="str"/>
      <x:c r="P4003" s="2" t="str">
        <x:v>Exact XBRL anchor</x:v>
      </x:c>
      <x:c r="Q4003" s="2" t="str">
        <x:v>Noninterest Income</x:v>
      </x:c>
      <x:c r="R4003" s="2" t="str">
        <x:v>highlighted/TFC_0000092230-20-000045_tfc-20191231.htm</x:v>
      </x:c>
      <x:c r="S4003" s="2" t="str"/>
      <x:c r="T4003" s="2" t="str"/>
    </x:row>
    <x:row r="4004" ht="24" customHeight="1">
      <x:c r="C4004" s="2" t="str">
        <x:v>Historical Inputs!F4004</x:v>
      </x:c>
      <x:c r="D4004" s="2" t="str">
        <x:v>TFC</x:v>
      </x:c>
      <x:c r="E4004" s="2" t="str">
        <x:v>FY2017</x:v>
      </x:c>
      <x:c r="F4004" s="2" t="str">
        <x:v>revenue_reported</x:v>
      </x:c>
      <x:c r="G4004" s="2" t="str">
        <x:v>n.a.</x:v>
      </x:c>
      <x:c r="H4004" s="2" t="str">
        <x:v>USDm</x:v>
      </x:c>
      <x:c r="I4004" s="2" t="str">
        <x:v>2017-12-31</x:v>
      </x:c>
      <x:c r="J4004" s="2" t="str"/>
      <x:c r="K4004" s="2" t="str"/>
      <x:c r="L4004" s="2" t="str"/>
      <x:c r="M4004" s="2" t="str"/>
      <x:c r="N4004" s="2" t="str"/>
      <x:c r="O4004" s="2" t="str"/>
      <x:c r="P4004" s="2" t="str">
        <x:v>Not reported / unavailable</x:v>
      </x:c>
      <x:c r="Q4004" s="2" t="str">
        <x:v>Reported total net revenue</x:v>
      </x:c>
      <x:c r="R4004" s="2" t="str"/>
      <x:c r="S4004" s="2" t="str"/>
      <x:c r="T4004" s="2" t="str"/>
    </x:row>
    <x:row r="4005" ht="24" customHeight="1">
      <x:c r="C4005" s="2" t="str">
        <x:v>Historical Inputs!F4005</x:v>
      </x:c>
      <x:c r="D4005" s="2" t="str">
        <x:v>TFC</x:v>
      </x:c>
      <x:c r="E4005" s="2" t="str">
        <x:v>FY2017</x:v>
      </x:c>
      <x:c r="F4005" s="2" t="str">
        <x:v>opex</x:v>
      </x:c>
      <x:c r="G4005" s="2" t="n">
        <x:v>7444</x:v>
      </x:c>
      <x:c r="H4005" s="2" t="str">
        <x:v>USD</x:v>
      </x:c>
      <x:c r="I4005" s="2" t="str">
        <x:v>2017-12-31</x:v>
      </x:c>
      <x:c r="J4005" s="2" t="str">
        <x:v>2020-03-03</x:v>
      </x:c>
      <x:c r="K4005" s="2" t="str">
        <x:v>0000092230-20-000045</x:v>
      </x:c>
      <x:c r="L4005" s="2" t="str">
        <x:v>data/raw/filings/TFC_0000092230-20-000045_tfc-20191231.htm</x:v>
      </x:c>
      <x:c r="M4005" s="2" t="str">
        <x:v>https://www.sec.gov/Archives/edgar/data/92230/000009223020000045/tfc-20191231.htm</x:v>
      </x:c>
      <x:c r="N4005" s="2" t="str">
        <x:v>id3VybDovL2RvY3MudjEvZG9jOjJhYzRjYzYyYzI3ZDQ0ODRiZjYzOWNjZTk3YzdmNWZmL3NlYzoyYWM0Y2M2MmMyN2Q0NDg0YmY2MzljY2U5N2M3ZjVmZl82NC9mcmFnOjUwZjY5Yzk4NDhiMTQyMWU4MTU0YjI2MGUwMmUzNWRjL3RhYmxlOjhhYTA4YWQwODg4MzQxMmZiMThjZmVhMTY1YjNiN2ZlL3RhYmxlcmFuZ2U6OGFhMDhhZDA4ODgzNDEyZmIxOGNmZWExNjViM2I3ZmVfNTEtMTAtMS0xLTE5NTYw_76266dac-1eda-4d10-8fed-d4d5c52788b4</x:v>
      </x:c>
      <x:c r="O4005" s="2" t="str"/>
      <x:c r="P4005" s="2" t="str">
        <x:v>Exact XBRL anchor</x:v>
      </x:c>
      <x:c r="Q4005" s="2" t="str">
        <x:v>Noninterest Expense</x:v>
      </x:c>
      <x:c r="R4005" s="2" t="str">
        <x:v>highlighted/TFC_0000092230-20-000045_tfc-20191231.htm</x:v>
      </x:c>
      <x:c r="S4005" s="2" t="str"/>
      <x:c r="T4005" s="2" t="str"/>
    </x:row>
    <x:row r="4006" ht="24" customHeight="1">
      <x:c r="C4006" s="2" t="str">
        <x:v>Historical Inputs!F4006</x:v>
      </x:c>
      <x:c r="D4006" s="2" t="str">
        <x:v>TFC</x:v>
      </x:c>
      <x:c r="E4006" s="2" t="str">
        <x:v>FY2017</x:v>
      </x:c>
      <x:c r="F4006" s="2" t="str">
        <x:v>provision</x:v>
      </x:c>
      <x:c r="G4006" s="2" t="n">
        <x:v>547</x:v>
      </x:c>
      <x:c r="H4006" s="2" t="str">
        <x:v>USD</x:v>
      </x:c>
      <x:c r="I4006" s="2" t="str">
        <x:v>2017-12-31</x:v>
      </x:c>
      <x:c r="J4006" s="2" t="str">
        <x:v>2020-03-03</x:v>
      </x:c>
      <x:c r="K4006" s="2" t="str">
        <x:v>0000092230-20-000045</x:v>
      </x:c>
      <x:c r="L4006" s="2" t="str">
        <x:v>data/raw/filings/TFC_0000092230-20-000045_tfc-20191231.htm</x:v>
      </x:c>
      <x:c r="M4006" s="2" t="str">
        <x:v>https://www.sec.gov/Archives/edgar/data/92230/000009223020000045/tfc-20191231.htm</x:v>
      </x:c>
      <x:c r="N4006" s="2" t="str">
        <x:v>id3VybDovL2RvY3MudjEvZG9jOjJhYzRjYzYyYzI3ZDQ0ODRiZjYzOWNjZTk3YzdmNWZmL3NlYzoyYWM0Y2M2MmMyN2Q0NDg0YmY2MzljY2U5N2M3ZjVmZl83Ni9mcmFnOmJlMmQ1YWUxOThlYjRiMTRiZDE5N2E2ZDRiNGVkODUzL3RhYmxlOmVmZDA3MzNkY2E2MjQ2NGRiYjhlYjA3NTUxNmIzYWY1L3RhYmxlcmFuZ2U6ZWZkMDczM2RjYTYyNDY0ZGJiOGViMDc1NTE2YjNhZjVfOS02LTEtMS0w_14e36579-5578-4168-a1bd-0c80d32f64f0</x:v>
      </x:c>
      <x:c r="O4006" s="2" t="str"/>
      <x:c r="P4006" s="2" t="str">
        <x:v>Exact XBRL anchor</x:v>
      </x:c>
      <x:c r="Q4006" s="2" t="str">
        <x:v>Provision for Loan, Lease, and Other Losses</x:v>
      </x:c>
      <x:c r="R4006" s="2" t="str">
        <x:v>highlighted/TFC_0000092230-20-000045_tfc-20191231.htm</x:v>
      </x:c>
      <x:c r="S4006" s="2" t="str"/>
      <x:c r="T4006" s="2" t="str"/>
    </x:row>
    <x:row r="4007" ht="24" customHeight="1">
      <x:c r="C4007" s="2" t="str">
        <x:v>Historical Inputs!F4007</x:v>
      </x:c>
      <x:c r="D4007" s="2" t="str">
        <x:v>TFC</x:v>
      </x:c>
      <x:c r="E4007" s="2" t="str">
        <x:v>FY2017</x:v>
      </x:c>
      <x:c r="F4007" s="2" t="str">
        <x:v>pretax</x:v>
      </x:c>
      <x:c r="G4007" s="2" t="n">
        <x:v>3326</x:v>
      </x:c>
      <x:c r="H4007" s="2" t="str">
        <x:v>USD</x:v>
      </x:c>
      <x:c r="I4007" s="2" t="str">
        <x:v>2017-12-31</x:v>
      </x:c>
      <x:c r="J4007" s="2" t="str">
        <x:v>2020-03-03</x:v>
      </x:c>
      <x:c r="K4007" s="2" t="str">
        <x:v>0000092230-20-000045</x:v>
      </x:c>
      <x:c r="L4007" s="2" t="str">
        <x:v>data/raw/filings/TFC_0000092230-20-000045_tfc-20191231.htm</x:v>
      </x:c>
      <x:c r="M4007" s="2" t="str">
        <x:v>https://www.sec.gov/Archives/edgar/data/92230/000009223020000045/tfc-20191231.htm</x:v>
      </x:c>
      <x:c r="N4007" s="2" t="str">
        <x:v>id3VybDovL2RvY3MudjEvZG9jOjJhYzRjYzYyYzI3ZDQ0ODRiZjYzOWNjZTk3YzdmNWZmL3NlYzoyYWM0Y2M2MmMyN2Q0NDg0YmY2MzljY2U5N2M3ZjVmZl82NC9mcmFnOjUwZjY5Yzk4NDhiMTQyMWU4MTU0YjI2MGUwMmUzNWRjL3RhYmxlOjhhYTA4YWQwODg4MzQxMmZiMThjZmVhMTY1YjNiN2ZlL3RhYmxlcmFuZ2U6OGFhMDhhZDA4ODgzNDEyZmIxOGNmZWExNjViM2I3ZmVfNTMtMTAtMS0xLTE5NTYw_5b223e44-f94c-4a3e-87bb-9238182522c2</x:v>
      </x:c>
      <x:c r="O4007" s="2" t="str"/>
      <x:c r="P4007" s="2" t="str">
        <x:v>Exact XBRL anchor</x:v>
      </x:c>
      <x:c r="Q4007" s="2" t="str">
        <x:v>Income (Loss) from Continuing Operations before Income Taxes, Noncontrolling Interest</x:v>
      </x:c>
      <x:c r="R4007" s="2" t="str">
        <x:v>highlighted/TFC_0000092230-20-000045_tfc-20191231.htm</x:v>
      </x:c>
      <x:c r="S4007" s="2" t="str"/>
      <x:c r="T4007" s="2" t="str"/>
    </x:row>
    <x:row r="4008" ht="24" customHeight="1">
      <x:c r="C4008" s="2" t="str">
        <x:v>Historical Inputs!F4008</x:v>
      </x:c>
      <x:c r="D4008" s="2" t="str">
        <x:v>TFC</x:v>
      </x:c>
      <x:c r="E4008" s="2" t="str">
        <x:v>FY2017</x:v>
      </x:c>
      <x:c r="F4008" s="2" t="str">
        <x:v>tax</x:v>
      </x:c>
      <x:c r="G4008" s="2" t="n">
        <x:v>911</x:v>
      </x:c>
      <x:c r="H4008" s="2" t="str">
        <x:v>USD</x:v>
      </x:c>
      <x:c r="I4008" s="2" t="str">
        <x:v>2017-12-31</x:v>
      </x:c>
      <x:c r="J4008" s="2" t="str">
        <x:v>2020-03-03</x:v>
      </x:c>
      <x:c r="K4008" s="2" t="str">
        <x:v>0000092230-20-000045</x:v>
      </x:c>
      <x:c r="L4008" s="2" t="str">
        <x:v>data/raw/filings/TFC_0000092230-20-000045_tfc-20191231.htm</x:v>
      </x:c>
      <x:c r="M4008" s="2" t="str">
        <x:v>https://www.sec.gov/Archives/edgar/data/92230/000009223020000045/tfc-20191231.htm</x:v>
      </x:c>
      <x:c r="N4008" s="2" t="str">
        <x:v>id3VybDovL2RvY3MudjEvZG9jOjJhYzRjYzYyYzI3ZDQ0ODRiZjYzOWNjZTk3YzdmNWZmL3NlYzoyYWM0Y2M2MmMyN2Q0NDg0YmY2MzljY2U5N2M3ZjVmZl8xODcvZnJhZzo5YThlZmFhN2YxMTk0ZTVmODAzYjE3OTg2NzFlNjY3YS90YWJsZTplZmY1YmRkOTczYTg0MmJiYmY3M2QzMmFjNDJlOGUyZi90YWJsZXJhbmdlOmVmZjViZGQ5NzNhODQyYmJiZjczZDMyYWM0MmU4ZTJmXzExLTYtMS0xLTA_127b1245-7e67-48d0-ab46-5a76b151eff3</x:v>
      </x:c>
      <x:c r="O4008" s="2" t="str"/>
      <x:c r="P4008" s="2" t="str">
        <x:v>Exact XBRL anchor</x:v>
      </x:c>
      <x:c r="Q4008" s="2" t="str">
        <x:v>Income Tax Expense (Benefit)</x:v>
      </x:c>
      <x:c r="R4008" s="2" t="str">
        <x:v>highlighted/TFC_0000092230-20-000045_tfc-20191231.htm</x:v>
      </x:c>
      <x:c r="S4008" s="2" t="str"/>
      <x:c r="T4008" s="2" t="str"/>
    </x:row>
    <x:row r="4009" ht="24" customHeight="1">
      <x:c r="C4009" s="2" t="str">
        <x:v>Historical Inputs!F4009</x:v>
      </x:c>
      <x:c r="D4009" s="2" t="str">
        <x:v>TFC</x:v>
      </x:c>
      <x:c r="E4009" s="2" t="str">
        <x:v>FY2017</x:v>
      </x:c>
      <x:c r="F4009" s="2" t="str">
        <x:v>net_income</x:v>
      </x:c>
      <x:c r="G4009" s="2" t="str">
        <x:v>n.a.</x:v>
      </x:c>
      <x:c r="H4009" s="2" t="str">
        <x:v>USDm</x:v>
      </x:c>
      <x:c r="I4009" s="2" t="str">
        <x:v>2017-12-31</x:v>
      </x:c>
      <x:c r="J4009" s="2" t="str"/>
      <x:c r="K4009" s="2" t="str"/>
      <x:c r="L4009" s="2" t="str"/>
      <x:c r="M4009" s="2" t="str"/>
      <x:c r="N4009" s="2" t="str"/>
      <x:c r="O4009" s="2" t="str"/>
      <x:c r="P4009" s="2" t="str">
        <x:v>Not reported / unavailable</x:v>
      </x:c>
      <x:c r="Q4009" s="2" t="str">
        <x:v>Net income attributable to parent</x:v>
      </x:c>
      <x:c r="R4009" s="2" t="str"/>
      <x:c r="S4009" s="2" t="str"/>
      <x:c r="T4009" s="2" t="str"/>
    </x:row>
    <x:row r="4010" ht="24" customHeight="1">
      <x:c r="C4010" s="2" t="str">
        <x:v>Historical Inputs!F4010</x:v>
      </x:c>
      <x:c r="D4010" s="2" t="str">
        <x:v>TFC</x:v>
      </x:c>
      <x:c r="E4010" s="2" t="str">
        <x:v>FY2017</x:v>
      </x:c>
      <x:c r="F4010" s="2" t="str">
        <x:v>common_income</x:v>
      </x:c>
      <x:c r="G4010" s="2" t="n">
        <x:v>2220</x:v>
      </x:c>
      <x:c r="H4010" s="2" t="str">
        <x:v>USD</x:v>
      </x:c>
      <x:c r="I4010" s="2" t="str">
        <x:v>2017-12-31</x:v>
      </x:c>
      <x:c r="J4010" s="2" t="str">
        <x:v>2020-03-03</x:v>
      </x:c>
      <x:c r="K4010" s="2" t="str">
        <x:v>0000092230-20-000045</x:v>
      </x:c>
      <x:c r="L4010" s="2" t="str">
        <x:v>data/raw/filings/TFC_0000092230-20-000045_tfc-20191231.htm</x:v>
      </x:c>
      <x:c r="M4010" s="2" t="str">
        <x:v>https://www.sec.gov/Archives/edgar/data/92230/000009223020000045/tfc-20191231.htm</x:v>
      </x:c>
      <x:c r="N4010" s="2" t="str">
        <x:v>id3VybDovL2RvY3MudjEvZG9jOjJhYzRjYzYyYzI3ZDQ0ODRiZjYzOWNjZTk3YzdmNWZmL3NlYzoyYWM0Y2M2MmMyN2Q0NDg0YmY2MzljY2U5N2M3ZjVmZl8yMzUvZnJhZzo4MzQ0MjJkZTM1ZWQ0MGFkYmRhMjNiNjBlYTg5MDRlOS90YWJsZToxZDQ4MTJiYzczMTU0YjQ4YjU2Y2M5MWVmZmQzNmIzZi90YWJsZXJhbmdlOjFkNDgxMmJjNzMxNTRiNDhiNTZjYzkxZWZmZDM2YjNmXzYtOS0xLTEtMA_60933432-73c8-4355-9bcc-2041927a741e</x:v>
      </x:c>
      <x:c r="O4010" s="2" t="str"/>
      <x:c r="P4010" s="2" t="str">
        <x:v>Exact XBRL anchor</x:v>
      </x:c>
      <x:c r="Q4010" s="2" t="str">
        <x:v>Net Income (Loss) Available to Common Stockholders, Basic</x:v>
      </x:c>
      <x:c r="R4010" s="2" t="str">
        <x:v>highlighted/TFC_0000092230-20-000045_tfc-20191231.htm</x:v>
      </x:c>
      <x:c r="S4010" s="2" t="str"/>
      <x:c r="T4010" s="2" t="str"/>
    </x:row>
    <x:row r="4011" ht="24" customHeight="1">
      <x:c r="C4011" s="2" t="str">
        <x:v>Historical Inputs!F4011</x:v>
      </x:c>
      <x:c r="D4011" s="2" t="str">
        <x:v>TFC</x:v>
      </x:c>
      <x:c r="E4011" s="2" t="str">
        <x:v>FY2017</x:v>
      </x:c>
      <x:c r="F4011" s="2" t="str">
        <x:v>preferred_div</x:v>
      </x:c>
      <x:c r="G4011" s="2" t="n">
        <x:v>174</x:v>
      </x:c>
      <x:c r="H4011" s="2" t="str">
        <x:v>USD</x:v>
      </x:c>
      <x:c r="I4011" s="2" t="str">
        <x:v>2017-12-31</x:v>
      </x:c>
      <x:c r="J4011" s="2" t="str">
        <x:v>2020-03-03</x:v>
      </x:c>
      <x:c r="K4011" s="2" t="str">
        <x:v>0000092230-20-000045</x:v>
      </x:c>
      <x:c r="L4011" s="2" t="str">
        <x:v>data/raw/filings/TFC_0000092230-20-000045_tfc-20191231.htm</x:v>
      </x:c>
      <x:c r="M4011" s="2" t="str">
        <x:v>https://www.sec.gov/Archives/edgar/data/92230/000009223020000045/tfc-20191231.htm</x:v>
      </x:c>
      <x:c r="N4011" s="2" t="str">
        <x:v>id3VybDovL2RvY3MudjEvZG9jOjJhYzRjYzYyYzI3ZDQ0ODRiZjYzOWNjZTk3YzdmNWZmL3NlYzoyYWM0Y2M2MmMyN2Q0NDg0YmY2MzljY2U5N2M3ZjVmZl82NC9mcmFnOjUwZjY5Yzk4NDhiMTQyMWU4MTU0YjI2MGUwMmUzNWRjL3RhYmxlOjhhYTA4YWQwODg4MzQxMmZiMThjZmVhMTY1YjNiN2ZlL3RhYmxlcmFuZ2U6OGFhMDhhZDA4ODgzNDEyZmIxOGNmZWExNjViM2I3ZmVfNTgtMTAtMS0xLTA_ad6f8631-8b4a-47a9-9976-2ab830385891</x:v>
      </x:c>
      <x:c r="O4011" s="2" t="str"/>
      <x:c r="P4011" s="2" t="str">
        <x:v>Exact XBRL anchor</x:v>
      </x:c>
      <x:c r="Q4011" s="2" t="str">
        <x:v>Preferred Stock Dividends and Other Adjustments</x:v>
      </x:c>
      <x:c r="R4011" s="2" t="str">
        <x:v>highlighted/TFC_0000092230-20-000045_tfc-20191231.htm</x:v>
      </x:c>
      <x:c r="S4011" s="2" t="str"/>
      <x:c r="T4011" s="2" t="str"/>
    </x:row>
    <x:row r="4012" ht="24" customHeight="1">
      <x:c r="C4012" s="2" t="str">
        <x:v>Historical Inputs!F4012</x:v>
      </x:c>
      <x:c r="D4012" s="2" t="str">
        <x:v>TFC</x:v>
      </x:c>
      <x:c r="E4012" s="2" t="str">
        <x:v>FY2017</x:v>
      </x:c>
      <x:c r="F4012" s="2" t="str">
        <x:v>eps</x:v>
      </x:c>
      <x:c r="G4012" s="2" t="n">
        <x:v>2.74</x:v>
      </x:c>
      <x:c r="H4012" s="2" t="str">
        <x:v>USD/shares</x:v>
      </x:c>
      <x:c r="I4012" s="2" t="str">
        <x:v>2017-12-31</x:v>
      </x:c>
      <x:c r="J4012" s="2" t="str">
        <x:v>2020-03-03</x:v>
      </x:c>
      <x:c r="K4012" s="2" t="str">
        <x:v>0000092230-20-000045</x:v>
      </x:c>
      <x:c r="L4012" s="2" t="str">
        <x:v>data/raw/filings/TFC_0000092230-20-000045_tfc-20191231.htm</x:v>
      </x:c>
      <x:c r="M4012" s="2" t="str">
        <x:v>https://www.sec.gov/Archives/edgar/data/92230/000009223020000045/tfc-20191231.htm</x:v>
      </x:c>
      <x:c r="N4012" s="2" t="str">
        <x:v>id3VybDovL2RvY3MudjEvZG9jOjJhYzRjYzYyYzI3ZDQ0ODRiZjYzOWNjZTk3YzdmNWZmL3NlYzoyYWM0Y2M2MmMyN2Q0NDg0YmY2MzljY2U5N2M3ZjVmZl8yMzUvZnJhZzo4MzQ0MjJkZTM1ZWQ0MGFkYmRhMjNiNjBlYTg5MDRlOS90YWJsZToxZDQ4MTJiYzczMTU0YjQ4YjU2Y2M5MWVmZmQzNmIzZi90YWJsZXJhbmdlOjFkNDgxMmJjNzMxNTRiNDhiNTZjYzkxZWZmZDM2YjNmXzExLTktMS0xLTA_8608c4c2-545e-4375-a02b-b4f681742781</x:v>
      </x:c>
      <x:c r="O4012" s="2" t="str"/>
      <x:c r="P4012" s="2" t="str">
        <x:v>Exact XBRL anchor</x:v>
      </x:c>
      <x:c r="Q4012" s="2" t="str">
        <x:v>Earnings Per Share, Diluted</x:v>
      </x:c>
      <x:c r="R4012" s="2" t="str">
        <x:v>highlighted/TFC_0000092230-20-000045_tfc-20191231.htm</x:v>
      </x:c>
      <x:c r="S4012" s="2" t="str"/>
      <x:c r="T4012" s="2" t="str"/>
    </x:row>
    <x:row r="4013" ht="24" customHeight="1">
      <x:c r="C4013" s="2" t="str">
        <x:v>Historical Inputs!F4013</x:v>
      </x:c>
      <x:c r="D4013" s="2" t="str">
        <x:v>TFC</x:v>
      </x:c>
      <x:c r="E4013" s="2" t="str">
        <x:v>FY2017</x:v>
      </x:c>
      <x:c r="F4013" s="2" t="str">
        <x:v>shares_diluted</x:v>
      </x:c>
      <x:c r="G4013" s="2" t="n">
        <x:v>810.977</x:v>
      </x:c>
      <x:c r="H4013" s="2" t="str">
        <x:v>shares</x:v>
      </x:c>
      <x:c r="I4013" s="2" t="str">
        <x:v>2017-12-31</x:v>
      </x:c>
      <x:c r="J4013" s="2" t="str">
        <x:v>2020-03-03</x:v>
      </x:c>
      <x:c r="K4013" s="2" t="str">
        <x:v>0000092230-20-000045</x:v>
      </x:c>
      <x:c r="L4013" s="2" t="str">
        <x:v>data/raw/filings/TFC_0000092230-20-000045_tfc-20191231.htm</x:v>
      </x:c>
      <x:c r="M4013" s="2" t="str">
        <x:v>https://www.sec.gov/Archives/edgar/data/92230/000009223020000045/tfc-20191231.htm</x:v>
      </x:c>
      <x:c r="N4013" s="2" t="str">
        <x:v>id3VybDovL2RvY3MudjEvZG9jOjJhYzRjYzYyYzI3ZDQ0ODRiZjYzOWNjZTk3YzdmNWZmL3NlYzoyYWM0Y2M2MmMyN2Q0NDg0YmY2MzljY2U5N2M3ZjVmZl8yMzUvZnJhZzo4MzQ0MjJkZTM1ZWQ0MGFkYmRhMjNiNjBlYTg5MDRlOS90YWJsZToxZDQ4MTJiYzczMTU0YjQ4YjU2Y2M5MWVmZmQzNmIzZi90YWJsZXJhbmdlOjFkNDgxMmJjNzMxNTRiNDhiNTZjYzkxZWZmZDM2YjNmXzktOS0xLTEtMA_62116ddc-cd3d-43db-9c39-492fe53722cd</x:v>
      </x:c>
      <x:c r="O4013" s="2" t="str"/>
      <x:c r="P4013" s="2" t="str">
        <x:v>Exact XBRL anchor</x:v>
      </x:c>
      <x:c r="Q4013" s="2" t="str">
        <x:v>Weighted Average Number of Shares Outstanding, Diluted</x:v>
      </x:c>
      <x:c r="R4013" s="2" t="str">
        <x:v>highlighted/TFC_0000092230-20-000045_tfc-20191231.htm</x:v>
      </x:c>
      <x:c r="S4013" s="2" t="str"/>
      <x:c r="T4013" s="2" t="str"/>
    </x:row>
    <x:row r="4014" ht="24" customHeight="1">
      <x:c r="C4014" s="2" t="str">
        <x:v>Historical Inputs!F4014</x:v>
      </x:c>
      <x:c r="D4014" s="2" t="str">
        <x:v>TFC</x:v>
      </x:c>
      <x:c r="E4014" s="2" t="str">
        <x:v>FY2017</x:v>
      </x:c>
      <x:c r="F4014" s="2" t="str">
        <x:v>dps</x:v>
      </x:c>
      <x:c r="G4014" s="2" t="n">
        <x:v>1.26</x:v>
      </x:c>
      <x:c r="H4014" s="2" t="str">
        <x:v>USD/shares</x:v>
      </x:c>
      <x:c r="I4014" s="2" t="str">
        <x:v>2017-12-31</x:v>
      </x:c>
      <x:c r="J4014" s="2" t="str">
        <x:v>2020-03-03</x:v>
      </x:c>
      <x:c r="K4014" s="2" t="str">
        <x:v>0000092230-20-000045</x:v>
      </x:c>
      <x:c r="L4014" s="2" t="str">
        <x:v>data/raw/filings/TFC_0000092230-20-000045_tfc-20191231.htm</x:v>
      </x:c>
      <x:c r="M4014" s="2" t="str">
        <x:v>https://www.sec.gov/Archives/edgar/data/92230/000009223020000045/tfc-20191231.htm</x:v>
      </x:c>
      <x:c r="N4014" s="2" t="str">
        <x:v>id3VybDovL2RvY3MudjEvZG9jOjJhYzRjYzYyYzI3ZDQ0ODRiZjYzOWNjZTk3YzdmNWZmL3NlYzoyYWM0Y2M2MmMyN2Q0NDg0YmY2MzljY2U5N2M3ZjVmZl8xNjAvZnJhZzpiYTVkOTRkZWI2ZjU0YjhjYjQxN2FkZTEwNzI1NmVjZS90YWJsZTpjODVhMDMyYmZkNjI0ZGE3YTZjZWQ1MTlhMTA2NzNmYy90YWJsZXJhbmdlOmM4NWEwMzJiZmQ2MjRkYTdhNmNlZDUxOWExMDY3M2ZjXzctMTAtMS0xLTIwNjM3_8aa51a32-d8a4-4288-9cad-f0d315cb8c40</x:v>
      </x:c>
      <x:c r="O4014" s="2" t="str"/>
      <x:c r="P4014" s="2" t="str">
        <x:v>Exact XBRL anchor</x:v>
      </x:c>
      <x:c r="Q4014" s="2" t="str">
        <x:v>Common Stock, Dividends, Per Share, Declared</x:v>
      </x:c>
      <x:c r="R4014" s="2" t="str">
        <x:v>highlighted/TFC_0000092230-20-000045_tfc-20191231.htm</x:v>
      </x:c>
      <x:c r="S4014" s="2" t="str"/>
      <x:c r="T4014" s="2" t="str"/>
    </x:row>
    <x:row r="4015" ht="24" customHeight="1">
      <x:c r="C4015" s="2" t="str">
        <x:v>Historical Inputs!F4015</x:v>
      </x:c>
      <x:c r="D4015" s="2" t="str">
        <x:v>TFC</x:v>
      </x:c>
      <x:c r="E4015" s="2" t="str">
        <x:v>FY2017</x:v>
      </x:c>
      <x:c r="F4015" s="2" t="str">
        <x:v>dividends</x:v>
      </x:c>
      <x:c r="G4015" s="2" t="n">
        <x:v>1005</x:v>
      </x:c>
      <x:c r="H4015" s="2" t="str">
        <x:v>USD</x:v>
      </x:c>
      <x:c r="I4015" s="2" t="str">
        <x:v>2017-12-31</x:v>
      </x:c>
      <x:c r="J4015" s="2" t="str">
        <x:v>2020-03-03</x:v>
      </x:c>
      <x:c r="K4015" s="2" t="str">
        <x:v>0000092230-20-000045</x:v>
      </x:c>
      <x:c r="L4015" s="2" t="str">
        <x:v>data/raw/filings/TFC_0000092230-20-000045_tfc-20191231.htm</x:v>
      </x:c>
      <x:c r="M4015" s="2" t="str">
        <x:v>https://www.sec.gov/Archives/edgar/data/92230/000009223020000045/tfc-20191231.htm</x:v>
      </x:c>
      <x:c r="N4015" s="2" t="str">
        <x:v>id3VybDovL2RvY3MudjEvZG9jOjJhYzRjYzYyYzI3ZDQ0ODRiZjYzOWNjZTk3YzdmNWZmL3NlYzoyYWM0Y2M2MmMyN2Q0NDg0YmY2MzljY2U5N2M3ZjVmZl83Ni9mcmFnOmJlMmQ1YWUxOThlYjRiMTRiZDE5N2E2ZDRiNGVkODUzL3RhYmxlOmVmZDA3MzNkY2E2MjQ2NGRiYjhlYjA3NTUxNmIzYWY1L3RhYmxlcmFuZ2U6ZWZkMDczM2RjYTYyNDY0ZGJiOGViMDc1NTE2YjNhZjVfNDItNi0xLTEtMA_9dc413f3-d7a7-4e2b-bce8-91d3184463b5</x:v>
      </x:c>
      <x:c r="O4015" s="2" t="str"/>
      <x:c r="P4015" s="2" t="str">
        <x:v>Exact XBRL anchor</x:v>
      </x:c>
      <x:c r="Q4015" s="2" t="str">
        <x:v>Payments of Ordinary Dividends, Common Stock</x:v>
      </x:c>
      <x:c r="R4015" s="2" t="str">
        <x:v>highlighted/TFC_0000092230-20-000045_tfc-20191231.htm</x:v>
      </x:c>
      <x:c r="S4015" s="2" t="str"/>
      <x:c r="T4015" s="2" t="str"/>
    </x:row>
    <x:row r="4016" ht="24" customHeight="1">
      <x:c r="C4016" s="2" t="str">
        <x:v>Historical Inputs!F4016</x:v>
      </x:c>
      <x:c r="D4016" s="2" t="str">
        <x:v>TFC</x:v>
      </x:c>
      <x:c r="E4016" s="2" t="str">
        <x:v>FY2017</x:v>
      </x:c>
      <x:c r="F4016" s="2" t="str">
        <x:v>buybacks</x:v>
      </x:c>
      <x:c r="G4016" s="2" t="n">
        <x:v>1613</x:v>
      </x:c>
      <x:c r="H4016" s="2" t="str">
        <x:v>USD</x:v>
      </x:c>
      <x:c r="I4016" s="2" t="str">
        <x:v>2017-12-31</x:v>
      </x:c>
      <x:c r="J4016" s="2" t="str">
        <x:v>2020-03-03</x:v>
      </x:c>
      <x:c r="K4016" s="2" t="str">
        <x:v>0000092230-20-000045</x:v>
      </x:c>
      <x:c r="L4016" s="2" t="str">
        <x:v>data/raw/filings/TFC_0000092230-20-000045_tfc-20191231.htm</x:v>
      </x:c>
      <x:c r="M4016" s="2" t="str">
        <x:v>https://www.sec.gov/Archives/edgar/data/92230/000009223020000045/tfc-20191231.htm</x:v>
      </x:c>
      <x:c r="N4016" s="2" t="str">
        <x:v>id3VybDovL2RvY3MudjEvZG9jOjJhYzRjYzYyYzI3ZDQ0ODRiZjYzOWNjZTk3YzdmNWZmL3NlYzoyYWM0Y2M2MmMyN2Q0NDg0YmY2MzljY2U5N2M3ZjVmZl83Ni9mcmFnOmJlMmQ1YWUxOThlYjRiMTRiZDE5N2E2ZDRiNGVkODUzL3RhYmxlOmVmZDA3MzNkY2E2MjQ2NGRiYjhlYjA3NTUxNmIzYWY1L3RhYmxlcmFuZ2U6ZWZkMDczM2RjYTYyNDY0ZGJiOGViMDc1NTE2YjNhZjVfMzktNi0xLTEtMA_3f0c634b-e1d1-48d9-9ee6-45966d575fbe</x:v>
      </x:c>
      <x:c r="O4016" s="2" t="str"/>
      <x:c r="P4016" s="2" t="str">
        <x:v>Exact XBRL anchor</x:v>
      </x:c>
      <x:c r="Q4016" s="2" t="str">
        <x:v>Payments for Repurchase of Common Stock</x:v>
      </x:c>
      <x:c r="R4016" s="2" t="str">
        <x:v>highlighted/TFC_0000092230-20-000045_tfc-20191231.htm</x:v>
      </x:c>
      <x:c r="S4016" s="2" t="str"/>
      <x:c r="T4016" s="2" t="str"/>
    </x:row>
    <x:row r="4017" ht="24" customHeight="1">
      <x:c r="C4017" s="2" t="str">
        <x:v>Historical Inputs!F4017</x:v>
      </x:c>
      <x:c r="D4017" s="2" t="str">
        <x:v>TFC</x:v>
      </x:c>
      <x:c r="E4017" s="2" t="str">
        <x:v>FY2017</x:v>
      </x:c>
      <x:c r="F4017" s="2" t="str">
        <x:v>chargeoffs</x:v>
      </x:c>
      <x:c r="G4017" s="2" t="str">
        <x:v>n.a.</x:v>
      </x:c>
      <x:c r="H4017" s="2" t="str">
        <x:v>USDm</x:v>
      </x:c>
      <x:c r="I4017" s="2" t="str">
        <x:v>2017-12-31</x:v>
      </x:c>
      <x:c r="J4017" s="2" t="str"/>
      <x:c r="K4017" s="2" t="str"/>
      <x:c r="L4017" s="2" t="str"/>
      <x:c r="M4017" s="2" t="str"/>
      <x:c r="N4017" s="2" t="str"/>
      <x:c r="O4017" s="2" t="str"/>
      <x:c r="P4017" s="2" t="str">
        <x:v>Not reported / unavailable</x:v>
      </x:c>
      <x:c r="Q4017" s="2" t="str">
        <x:v>Gross loan charge-offs</x:v>
      </x:c>
      <x:c r="R4017" s="2" t="str"/>
      <x:c r="S4017" s="2" t="str"/>
      <x:c r="T4017" s="2" t="str"/>
    </x:row>
    <x:row r="4018" ht="24" customHeight="1">
      <x:c r="C4018" s="2" t="str">
        <x:v>Historical Inputs!F4018</x:v>
      </x:c>
      <x:c r="D4018" s="2" t="str">
        <x:v>TFC</x:v>
      </x:c>
      <x:c r="E4018" s="2" t="str">
        <x:v>FY2017</x:v>
      </x:c>
      <x:c r="F4018" s="2" t="str">
        <x:v>recoveries</x:v>
      </x:c>
      <x:c r="G4018" s="2" t="str">
        <x:v>n.a.</x:v>
      </x:c>
      <x:c r="H4018" s="2" t="str">
        <x:v>USDm</x:v>
      </x:c>
      <x:c r="I4018" s="2" t="str">
        <x:v>2017-12-31</x:v>
      </x:c>
      <x:c r="J4018" s="2" t="str"/>
      <x:c r="K4018" s="2" t="str"/>
      <x:c r="L4018" s="2" t="str"/>
      <x:c r="M4018" s="2" t="str"/>
      <x:c r="N4018" s="2" t="str"/>
      <x:c r="O4018" s="2" t="str"/>
      <x:c r="P4018" s="2" t="str">
        <x:v>Not reported / unavailable</x:v>
      </x:c>
      <x:c r="Q4018" s="2" t="str">
        <x:v>Loan recoveries</x:v>
      </x:c>
      <x:c r="R4018" s="2" t="str"/>
      <x:c r="S4018" s="2" t="str"/>
      <x:c r="T4018" s="2" t="str"/>
    </x:row>
    <x:row r="4019" ht="24" customHeight="1">
      <x:c r="C4019" s="2" t="str">
        <x:v>Historical Inputs!F4019</x:v>
      </x:c>
      <x:c r="D4019" s="2" t="str">
        <x:v>TFC</x:v>
      </x:c>
      <x:c r="E4019" s="2" t="str">
        <x:v>FY2017</x:v>
      </x:c>
      <x:c r="F4019" s="2" t="str">
        <x:v>rwa</x:v>
      </x:c>
      <x:c r="G4019" s="2" t="str">
        <x:v>n.a.</x:v>
      </x:c>
      <x:c r="H4019" s="2" t="str">
        <x:v>USDm</x:v>
      </x:c>
      <x:c r="I4019" s="2" t="str">
        <x:v>2017-12-31</x:v>
      </x:c>
      <x:c r="J4019" s="2" t="str"/>
      <x:c r="K4019" s="2" t="str"/>
      <x:c r="L4019" s="2" t="str"/>
      <x:c r="M4019" s="2" t="str"/>
      <x:c r="N4019" s="2" t="str"/>
      <x:c r="O4019" s="2" t="str"/>
      <x:c r="P4019" s="2" t="str">
        <x:v>Not reported / unavailable</x:v>
      </x:c>
      <x:c r="Q4019" s="2" t="str">
        <x:v>Risk-weighted assets</x:v>
      </x:c>
      <x:c r="R4019" s="2" t="str"/>
      <x:c r="S4019" s="2" t="str"/>
      <x:c r="T4019" s="2" t="str"/>
    </x:row>
    <x:row r="4020" ht="24" customHeight="1">
      <x:c r="C4020" s="2" t="str">
        <x:v>Historical Inputs!F4020</x:v>
      </x:c>
      <x:c r="D4020" s="2" t="str">
        <x:v>TFC</x:v>
      </x:c>
      <x:c r="E4020" s="2" t="str">
        <x:v>FY2017</x:v>
      </x:c>
      <x:c r="F4020" s="2" t="str">
        <x:v>cet1_reported</x:v>
      </x:c>
      <x:c r="G4020" s="2" t="str">
        <x:v>n.a.</x:v>
      </x:c>
      <x:c r="H4020" s="2" t="str">
        <x:v>%</x:v>
      </x:c>
      <x:c r="I4020" s="2" t="str">
        <x:v>2017-12-31</x:v>
      </x:c>
      <x:c r="J4020" s="2" t="str"/>
      <x:c r="K4020" s="2" t="str"/>
      <x:c r="L4020" s="2" t="str"/>
      <x:c r="M4020" s="2" t="str"/>
      <x:c r="N4020" s="2" t="str"/>
      <x:c r="O4020" s="2" t="str"/>
      <x:c r="P4020" s="2" t="str">
        <x:v>Not reported / unavailable</x:v>
      </x:c>
      <x:c r="Q4020" s="2" t="str">
        <x:v>Actual standardized CET1 ratio</x:v>
      </x:c>
      <x:c r="R4020" s="2" t="str"/>
      <x:c r="S4020" s="2" t="str"/>
      <x:c r="T4020" s="2" t="str"/>
    </x:row>
    <x:row r="4021" ht="24" customHeight="1">
      <x:c r="C4021" s="2" t="str">
        <x:v>Historical Inputs!F4021</x:v>
      </x:c>
      <x:c r="D4021" s="2" t="str">
        <x:v>TFC</x:v>
      </x:c>
      <x:c r="E4021" s="2" t="str">
        <x:v>FY2017</x:v>
      </x:c>
      <x:c r="F4021" s="2" t="str">
        <x:v>nim_reported</x:v>
      </x:c>
      <x:c r="G4021" s="2" t="str">
        <x:v>n.a.</x:v>
      </x:c>
      <x:c r="H4021" s="2" t="str">
        <x:v>%</x:v>
      </x:c>
      <x:c r="I4021" s="2" t="str">
        <x:v>2017-12-31</x:v>
      </x:c>
      <x:c r="J4021" s="2" t="str"/>
      <x:c r="K4021" s="2" t="str"/>
      <x:c r="L4021" s="2" t="str"/>
      <x:c r="M4021" s="2" t="str"/>
      <x:c r="N4021" s="2" t="str"/>
      <x:c r="O4021" s="2" t="str"/>
      <x:c r="P4021" s="2" t="str">
        <x:v>Not reported / unavailable</x:v>
      </x:c>
      <x:c r="Q4021" s="2" t="str">
        <x:v>Issuer reported net interest margin</x:v>
      </x:c>
      <x:c r="R4021" s="2" t="str"/>
      <x:c r="S4021" s="2" t="str"/>
      <x:c r="T4021" s="2" t="str"/>
    </x:row>
    <x:row r="4022" ht="24" customHeight="1">
      <x:c r="C4022" s="2" t="str">
        <x:v>Historical Inputs!F4022</x:v>
      </x:c>
      <x:c r="D4022" s="2" t="str">
        <x:v>TFC</x:v>
      </x:c>
      <x:c r="E4022" s="2" t="str">
        <x:v>FY2017</x:v>
      </x:c>
      <x:c r="F4022" s="2" t="str">
        <x:v>bvps_reported</x:v>
      </x:c>
      <x:c r="G4022" s="2" t="str">
        <x:v>n.a.</x:v>
      </x:c>
      <x:c r="H4022" s="2" t="str">
        <x:v>USD/share</x:v>
      </x:c>
      <x:c r="I4022" s="2" t="str">
        <x:v>2017-12-31</x:v>
      </x:c>
      <x:c r="J4022" s="2" t="str"/>
      <x:c r="K4022" s="2" t="str"/>
      <x:c r="L4022" s="2" t="str"/>
      <x:c r="M4022" s="2" t="str"/>
      <x:c r="N4022" s="2" t="str"/>
      <x:c r="O4022" s="2" t="str"/>
      <x:c r="P4022" s="2" t="str">
        <x:v>Not reported / unavailable</x:v>
      </x:c>
      <x:c r="Q4022" s="2" t="str">
        <x:v>Reported common book value per share</x:v>
      </x:c>
      <x:c r="R4022" s="2" t="str"/>
      <x:c r="S4022" s="2" t="str"/>
      <x:c r="T4022" s="2" t="str"/>
    </x:row>
    <x:row r="4023" ht="24" customHeight="1">
      <x:c r="C4023" s="2" t="str">
        <x:v>Historical Inputs!F4023</x:v>
      </x:c>
      <x:c r="D4023" s="2" t="str">
        <x:v>TFC</x:v>
      </x:c>
      <x:c r="E4023" s="2" t="str">
        <x:v>FY2017</x:v>
      </x:c>
      <x:c r="F4023" s="2" t="str">
        <x:v>tbvps_reported</x:v>
      </x:c>
      <x:c r="G4023" s="2" t="str">
        <x:v>n.a.</x:v>
      </x:c>
      <x:c r="H4023" s="2" t="str">
        <x:v>USD/share</x:v>
      </x:c>
      <x:c r="I4023" s="2" t="str">
        <x:v>2017-12-31</x:v>
      </x:c>
      <x:c r="J4023" s="2" t="str"/>
      <x:c r="K4023" s="2" t="str"/>
      <x:c r="L4023" s="2" t="str"/>
      <x:c r="M4023" s="2" t="str"/>
      <x:c r="N4023" s="2" t="str"/>
      <x:c r="O4023" s="2" t="str"/>
      <x:c r="P4023" s="2" t="str">
        <x:v>Not reported / unavailable</x:v>
      </x:c>
      <x:c r="Q4023" s="2" t="str">
        <x:v>Reported tangible book value per share</x:v>
      </x:c>
      <x:c r="R4023" s="2" t="str"/>
      <x:c r="S4023" s="2" t="str"/>
      <x:c r="T4023" s="2" t="str"/>
    </x:row>
    <x:row r="4024" ht="24" customHeight="1">
      <x:c r="C4024" s="2" t="str">
        <x:v>Historical Inputs!F4024</x:v>
      </x:c>
      <x:c r="D4024" s="2" t="str">
        <x:v>TFC</x:v>
      </x:c>
      <x:c r="E4024" s="2" t="str">
        <x:v>FY2017</x:v>
      </x:c>
      <x:c r="F4024" s="2" t="str">
        <x:v>tce_reported</x:v>
      </x:c>
      <x:c r="G4024" s="2" t="str">
        <x:v>n.a.</x:v>
      </x:c>
      <x:c r="H4024" s="2" t="str">
        <x:v>USDm</x:v>
      </x:c>
      <x:c r="I4024" s="2" t="str">
        <x:v>2017-12-31</x:v>
      </x:c>
      <x:c r="J4024" s="2" t="str"/>
      <x:c r="K4024" s="2" t="str"/>
      <x:c r="L4024" s="2" t="str"/>
      <x:c r="M4024" s="2" t="str"/>
      <x:c r="N4024" s="2" t="str"/>
      <x:c r="O4024" s="2" t="str"/>
      <x:c r="P4024" s="2" t="str">
        <x:v>Not reported / unavailable</x:v>
      </x:c>
      <x:c r="Q4024" s="2" t="str">
        <x:v>Reported tangible common equity</x:v>
      </x:c>
      <x:c r="R4024" s="2" t="str"/>
      <x:c r="S4024" s="2" t="str"/>
      <x:c r="T4024" s="2" t="str"/>
    </x:row>
    <x:row r="4025" ht="24" customHeight="1">
      <x:c r="C4025" s="2" t="str">
        <x:v>Historical Inputs!F4025</x:v>
      </x:c>
      <x:c r="D4025" s="2" t="str">
        <x:v>TFC</x:v>
      </x:c>
      <x:c r="E4025" s="2" t="str">
        <x:v>FY2018</x:v>
      </x:c>
      <x:c r="F4025" s="2" t="str">
        <x:v>assets</x:v>
      </x:c>
      <x:c r="G4025" s="2" t="n">
        <x:v>225697</x:v>
      </x:c>
      <x:c r="H4025" s="2" t="str">
        <x:v>USD</x:v>
      </x:c>
      <x:c r="I4025" s="2" t="str">
        <x:v>2018-12-31</x:v>
      </x:c>
      <x:c r="J4025" s="2" t="str">
        <x:v>2020-03-03</x:v>
      </x:c>
      <x:c r="K4025" s="2" t="str">
        <x:v>0000092230-20-000045</x:v>
      </x:c>
      <x:c r="L4025" s="2" t="str">
        <x:v>data/raw/filings/TFC_0000092230-20-000045_tfc-20191231.htm</x:v>
      </x:c>
      <x:c r="M4025" s="2" t="str">
        <x:v>https://www.sec.gov/Archives/edgar/data/92230/000009223020000045/tfc-20191231.htm</x:v>
      </x:c>
      <x:c r="N4025" s="2" t="str">
        <x:v>id3VybDovL2RvY3MudjEvZG9jOjJhYzRjYzYyYzI3ZDQ0ODRiZjYzOWNjZTk3YzdmNWZmL3NlYzoyYWM0Y2M2MmMyN2Q0NDg0YmY2MzljY2U5N2M3ZjVmZl81OC9mcmFnOmU3OWM1N2M3MTMzYTQzYjNiNjQxZjM2NDlhY2E4MTAyL3RhYmxlOjVkNTYxYzM5MjY2NDRjODhhOTQ5ODlmZTJkMTNjYzZmL3RhYmxlcmFuZ2U6NWQ1NjFjMzkyNjY0NGM4OGE5NDk4OWZlMmQxM2NjNmZfMjEtMy0xLTEtMA_f8766407-1aa2-4c32-b46a-e8dddd9b6625</x:v>
      </x:c>
      <x:c r="O4025" s="2" t="str"/>
      <x:c r="P4025" s="2" t="str">
        <x:v>Exact XBRL anchor</x:v>
      </x:c>
      <x:c r="Q4025" s="2" t="str">
        <x:v>Assets</x:v>
      </x:c>
      <x:c r="R4025" s="2" t="str">
        <x:v>highlighted/TFC_0000092230-20-000045_tfc-20191231.htm</x:v>
      </x:c>
      <x:c r="S4025" s="2" t="str"/>
      <x:c r="T4025" s="2" t="str"/>
    </x:row>
    <x:row r="4026" ht="24" customHeight="1">
      <x:c r="C4026" s="2" t="str">
        <x:v>Historical Inputs!F4026</x:v>
      </x:c>
      <x:c r="D4026" s="2" t="str">
        <x:v>TFC</x:v>
      </x:c>
      <x:c r="E4026" s="2" t="str">
        <x:v>FY2018</x:v>
      </x:c>
      <x:c r="F4026" s="2" t="str">
        <x:v>liabilities</x:v>
      </x:c>
      <x:c r="G4026" s="2" t="n">
        <x:v>195519</x:v>
      </x:c>
      <x:c r="H4026" s="2" t="str">
        <x:v>USD</x:v>
      </x:c>
      <x:c r="I4026" s="2" t="str">
        <x:v>2018-12-31</x:v>
      </x:c>
      <x:c r="J4026" s="2" t="str">
        <x:v>2020-03-03</x:v>
      </x:c>
      <x:c r="K4026" s="2" t="str">
        <x:v>0000092230-20-000045</x:v>
      </x:c>
      <x:c r="L4026" s="2" t="str">
        <x:v>data/raw/filings/TFC_0000092230-20-000045_tfc-20191231.htm</x:v>
      </x:c>
      <x:c r="M4026" s="2" t="str">
        <x:v>https://www.sec.gov/Archives/edgar/data/92230/000009223020000045/tfc-20191231.htm</x:v>
      </x:c>
      <x:c r="N4026" s="2" t="str">
        <x:v>id3VybDovL2RvY3MudjEvZG9jOjJhYzRjYzYyYzI3ZDQ0ODRiZjYzOWNjZTk3YzdmNWZmL3NlYzoyYWM0Y2M2MmMyN2Q0NDg0YmY2MzljY2U5N2M3ZjVmZl81OC9mcmFnOmU3OWM1N2M3MTMzYTQzYjNiNjQxZjM2NDlhY2E4MTAyL3RhYmxlOjVkNTYxYzM5MjY2NDRjODhhOTQ5ODlmZTJkMTNjYzZmL3RhYmxlcmFuZ2U6NWQ1NjFjMzkyNjY0NGM4OGE5NDk4OWZlMmQxM2NjNmZfMjctMy0xLTEtMA_bf4d302d-3e56-49e0-8cd7-4d5b1725a18b</x:v>
      </x:c>
      <x:c r="O4026" s="2" t="str"/>
      <x:c r="P4026" s="2" t="str">
        <x:v>Exact XBRL anchor</x:v>
      </x:c>
      <x:c r="Q4026" s="2" t="str">
        <x:v>Liabilities</x:v>
      </x:c>
      <x:c r="R4026" s="2" t="str">
        <x:v>highlighted/TFC_0000092230-20-000045_tfc-20191231.htm</x:v>
      </x:c>
      <x:c r="S4026" s="2" t="str"/>
      <x:c r="T4026" s="2" t="str"/>
    </x:row>
    <x:row r="4027" ht="24" customHeight="1">
      <x:c r="C4027" s="2" t="str">
        <x:v>Historical Inputs!F4027</x:v>
      </x:c>
      <x:c r="D4027" s="2" t="str">
        <x:v>TFC</x:v>
      </x:c>
      <x:c r="E4027" s="2" t="str">
        <x:v>FY2018</x:v>
      </x:c>
      <x:c r="F4027" s="2" t="str">
        <x:v>equity</x:v>
      </x:c>
      <x:c r="G4027" s="2" t="str">
        <x:v>n.a.</x:v>
      </x:c>
      <x:c r="H4027" s="2" t="str">
        <x:v>USDm</x:v>
      </x:c>
      <x:c r="I4027" s="2" t="str">
        <x:v>2018-12-31</x:v>
      </x:c>
      <x:c r="J4027" s="2" t="str"/>
      <x:c r="K4027" s="2" t="str"/>
      <x:c r="L4027" s="2" t="str"/>
      <x:c r="M4027" s="2" t="str"/>
      <x:c r="N4027" s="2" t="str"/>
      <x:c r="O4027" s="2" t="str"/>
      <x:c r="P4027" s="2" t="str">
        <x:v>Not reported / unavailable</x:v>
      </x:c>
      <x:c r="Q4027" s="2" t="str">
        <x:v>Shareholders equity attributable to parent</x:v>
      </x:c>
      <x:c r="R4027" s="2" t="str"/>
      <x:c r="S4027" s="2" t="str"/>
      <x:c r="T4027" s="2" t="str"/>
    </x:row>
    <x:row r="4028" ht="24" customHeight="1">
      <x:c r="C4028" s="2" t="str">
        <x:v>Historical Inputs!F4028</x:v>
      </x:c>
      <x:c r="D4028" s="2" t="str">
        <x:v>TFC</x:v>
      </x:c>
      <x:c r="E4028" s="2" t="str">
        <x:v>FY2018</x:v>
      </x:c>
      <x:c r="F4028" s="2" t="str">
        <x:v>preferred</x:v>
      </x:c>
      <x:c r="G4028" s="2" t="n">
        <x:v>3053</x:v>
      </x:c>
      <x:c r="H4028" s="2" t="str">
        <x:v>USD</x:v>
      </x:c>
      <x:c r="I4028" s="2" t="str">
        <x:v>2018-12-31</x:v>
      </x:c>
      <x:c r="J4028" s="2" t="str">
        <x:v>2020-03-03</x:v>
      </x:c>
      <x:c r="K4028" s="2" t="str">
        <x:v>0000092230-20-000045</x:v>
      </x:c>
      <x:c r="L4028" s="2" t="str">
        <x:v>data/raw/filings/TFC_0000092230-20-000045_tfc-20191231.htm</x:v>
      </x:c>
      <x:c r="M4028" s="2" t="str">
        <x:v>https://www.sec.gov/Archives/edgar/data/92230/000009223020000045/tfc-20191231.htm</x:v>
      </x:c>
      <x:c r="N4028" s="2" t="str">
        <x:v>id3VybDovL2RvY3MudjEvZG9jOjJhYzRjYzYyYzI3ZDQ0ODRiZjYzOWNjZTk3YzdmNWZmL3NlYzoyYWM0Y2M2MmMyN2Q0NDg0YmY2MzljY2U5N2M3ZjVmZl81OC9mcmFnOmU3OWM1N2M3MTMzYTQzYjNiNjQxZjM2NDlhY2E4MTAyL3RhYmxlOjVkNTYxYzM5MjY2NDRjODhhOTQ5ODlmZTJkMTNjYzZmL3RhYmxlcmFuZ2U6NWQ1NjFjMzkyNjY0NGM4OGE5NDk4OWZlMmQxM2NjNmZfMzAtMy0xLTEtMA_83fb15a8-4518-4d86-858c-ba81be9e9ff4</x:v>
      </x:c>
      <x:c r="O4028" s="2" t="str"/>
      <x:c r="P4028" s="2" t="str">
        <x:v>Exact XBRL anchor</x:v>
      </x:c>
      <x:c r="Q4028" s="2" t="str">
        <x:v>Preferred Stock, Including Additional Paid in Capital, Net of Discount</x:v>
      </x:c>
      <x:c r="R4028" s="2" t="str">
        <x:v>highlighted/TFC_0000092230-20-000045_tfc-20191231.htm</x:v>
      </x:c>
      <x:c r="S4028" s="2" t="str"/>
      <x:c r="T4028" s="2" t="str"/>
    </x:row>
    <x:row r="4029" ht="24" customHeight="1">
      <x:c r="C4029" s="2" t="str">
        <x:v>Historical Inputs!F4029</x:v>
      </x:c>
      <x:c r="D4029" s="2" t="str">
        <x:v>TFC</x:v>
      </x:c>
      <x:c r="E4029" s="2" t="str">
        <x:v>FY2018</x:v>
      </x:c>
      <x:c r="F4029" s="2" t="str">
        <x:v>common_equity_reported</x:v>
      </x:c>
      <x:c r="G4029" s="2" t="str">
        <x:v>n.a.</x:v>
      </x:c>
      <x:c r="H4029" s="2" t="str">
        <x:v>USDm</x:v>
      </x:c>
      <x:c r="I4029" s="2" t="str">
        <x:v>2018-12-31</x:v>
      </x:c>
      <x:c r="J4029" s="2" t="str"/>
      <x:c r="K4029" s="2" t="str"/>
      <x:c r="L4029" s="2" t="str"/>
      <x:c r="M4029" s="2" t="str"/>
      <x:c r="N4029" s="2" t="str"/>
      <x:c r="O4029" s="2" t="str"/>
      <x:c r="P4029" s="2" t="str">
        <x:v>Not reported / unavailable</x:v>
      </x:c>
      <x:c r="Q4029" s="2" t="str">
        <x:v>Reported common shareholders equity</x:v>
      </x:c>
      <x:c r="R4029" s="2" t="str"/>
      <x:c r="S4029" s="2" t="str"/>
      <x:c r="T4029" s="2" t="str"/>
    </x:row>
    <x:row r="4030" ht="24" customHeight="1">
      <x:c r="C4030" s="2" t="str">
        <x:v>Historical Inputs!F4030</x:v>
      </x:c>
      <x:c r="D4030" s="2" t="str">
        <x:v>TFC</x:v>
      </x:c>
      <x:c r="E4030" s="2" t="str">
        <x:v>FY2018</x:v>
      </x:c>
      <x:c r="F4030" s="2" t="str">
        <x:v>goodwill</x:v>
      </x:c>
      <x:c r="G4030" s="2" t="n">
        <x:v>9818</x:v>
      </x:c>
      <x:c r="H4030" s="2" t="str">
        <x:v>USD</x:v>
      </x:c>
      <x:c r="I4030" s="2" t="str">
        <x:v>2018-12-31</x:v>
      </x:c>
      <x:c r="J4030" s="2" t="str">
        <x:v>2021-02-24</x:v>
      </x:c>
      <x:c r="K4030" s="2" t="str">
        <x:v>0000092230-21-000032</x:v>
      </x:c>
      <x:c r="L4030" s="2" t="str">
        <x:v>data/raw/filings/TFC_0000092230-21-000032_tfc-20201231.htm</x:v>
      </x:c>
      <x:c r="M4030" s="2" t="str">
        <x:v>https://www.sec.gov/Archives/edgar/data/92230/000009223021000032/tfc-20201231.htm</x:v>
      </x:c>
      <x:c r="N4030" s="2" t="str">
        <x:v>id3VybDovL2RvY3MudjEvZG9jOmIyMzE5NDk3Y2QyZjQxYTk5YzEwY2FlZGJmMjQ5YmIxL3NlYzpiMjMxOTQ5N2NkMmY0MWE5OWMxMGNhZWRiZjI0OWJiMV85Ny9mcmFnOjdkNDYxZWRiOGZjNjQwYTE4YTJjYzdmOTY0MDIzMDJkL3RhYmxlOjc0NTk1Y2VhOTJkNDQ3MDc4YWZlNjIwODk4NTc2MTQwL3RhYmxlcmFuZ2U6NzQ1OTVjZWE5MmQ0NDcwNzhhZmU2MjA4OTg1NzYxNDBfNS03LTEtMS0xMDI1MQ_7f6654b0-2001-4296-a342-fabc5b82c221</x:v>
      </x:c>
      <x:c r="O4030" s="2" t="str"/>
      <x:c r="P4030" s="2" t="str">
        <x:v>Exact XBRL anchor</x:v>
      </x:c>
      <x:c r="Q4030" s="2" t="str">
        <x:v>Goodwill</x:v>
      </x:c>
      <x:c r="R4030" s="2" t="str">
        <x:v>highlighted/TFC_0000092230-21-000032_tfc-20201231.htm</x:v>
      </x:c>
      <x:c r="S4030" s="2" t="str"/>
      <x:c r="T4030" s="2" t="str"/>
    </x:row>
    <x:row r="4031" ht="24" customHeight="1">
      <x:c r="C4031" s="2" t="str">
        <x:v>Historical Inputs!F4031</x:v>
      </x:c>
      <x:c r="D4031" s="2" t="str">
        <x:v>TFC</x:v>
      </x:c>
      <x:c r="E4031" s="2" t="str">
        <x:v>FY2018</x:v>
      </x:c>
      <x:c r="F4031" s="2" t="str">
        <x:v>intangibles</x:v>
      </x:c>
      <x:c r="G4031" s="2" t="n">
        <x:v>758</x:v>
      </x:c>
      <x:c r="H4031" s="2" t="str">
        <x:v>USD</x:v>
      </x:c>
      <x:c r="I4031" s="2" t="str">
        <x:v>2018-12-31</x:v>
      </x:c>
      <x:c r="J4031" s="2" t="str">
        <x:v>2020-03-03</x:v>
      </x:c>
      <x:c r="K4031" s="2" t="str">
        <x:v>0000092230-20-000045</x:v>
      </x:c>
      <x:c r="L4031" s="2" t="str">
        <x:v>data/raw/filings/TFC_0000092230-20-000045_tfc-20191231.htm</x:v>
      </x:c>
      <x:c r="M4031" s="2" t="str">
        <x:v>https://www.sec.gov/Archives/edgar/data/92230/000009223020000045/tfc-20191231.htm</x:v>
      </x:c>
      <x:c r="N4031" s="2" t="str">
        <x:v>id3VybDovL2RvY3MudjEvZG9jOjJhYzRjYzYyYzI3ZDQ0ODRiZjYzOWNjZTk3YzdmNWZmL3NlYzoyYWM0Y2M2MmMyN2Q0NDg0YmY2MzljY2U5N2M3ZjVmZl8xMzYvZnJhZzplODNhNGU2NzU5OWE0N2VjOWI1MDJmM2QwMmExN2E0ZC90YWJsZTo0NWVjZTE2NTNlZTM0MmFhYjFhNDBkNmRmMTJkNTY4MC90YWJsZXJhbmdlOjQ1ZWNlMTY1M2VlMzQyYWFiMWE0MGQ2ZGYxMmQ1NjgwXzUtMTMtMS0xLTA_5e774868-a3fc-4609-a1c7-dcb831b31060</x:v>
      </x:c>
      <x:c r="O4031" s="2" t="str"/>
      <x:c r="P4031" s="2" t="str">
        <x:v>Exact XBRL anchor</x:v>
      </x:c>
      <x:c r="Q4031" s="2" t="str">
        <x:v>Finite-Lived Intangible Assets, Net</x:v>
      </x:c>
      <x:c r="R4031" s="2" t="str">
        <x:v>highlighted/TFC_0000092230-20-000045_tfc-20191231.htm</x:v>
      </x:c>
      <x:c r="S4031" s="2" t="str"/>
      <x:c r="T4031" s="2" t="str"/>
    </x:row>
    <x:row r="4032" ht="24" customHeight="1">
      <x:c r="C4032" s="2" t="str">
        <x:v>Historical Inputs!F4032</x:v>
      </x:c>
      <x:c r="D4032" s="2" t="str">
        <x:v>TFC</x:v>
      </x:c>
      <x:c r="E4032" s="2" t="str">
        <x:v>FY2018</x:v>
      </x:c>
      <x:c r="F4032" s="2" t="str">
        <x:v>intangibles_total</x:v>
      </x:c>
      <x:c r="G4032" s="2" t="str">
        <x:v>n.a.</x:v>
      </x:c>
      <x:c r="H4032" s="2" t="str">
        <x:v>USDm</x:v>
      </x:c>
      <x:c r="I4032" s="2" t="str">
        <x:v>2018-12-31</x:v>
      </x:c>
      <x:c r="J4032" s="2" t="str"/>
      <x:c r="K4032" s="2" t="str"/>
      <x:c r="L4032" s="2" t="str"/>
      <x:c r="M4032" s="2" t="str"/>
      <x:c r="N4032" s="2" t="str"/>
      <x:c r="O4032" s="2" t="str"/>
      <x:c r="P4032" s="2" t="str">
        <x:v>Not reported / unavailable</x:v>
      </x:c>
      <x:c r="Q4032" s="2" t="str">
        <x:v>Reported goodwill and intangible assets combined</x:v>
      </x:c>
      <x:c r="R4032" s="2" t="str"/>
      <x:c r="S4032" s="2" t="str"/>
      <x:c r="T4032" s="2" t="str"/>
    </x:row>
    <x:row r="4033" ht="24" customHeight="1">
      <x:c r="C4033" s="2" t="str">
        <x:v>Historical Inputs!F4033</x:v>
      </x:c>
      <x:c r="D4033" s="2" t="str">
        <x:v>TFC</x:v>
      </x:c>
      <x:c r="E4033" s="2" t="str">
        <x:v>FY2018</x:v>
      </x:c>
      <x:c r="F4033" s="2" t="str">
        <x:v>shares_end</x:v>
      </x:c>
      <x:c r="G4033" s="2" t="n">
        <x:v>763.326</x:v>
      </x:c>
      <x:c r="H4033" s="2" t="str">
        <x:v>shares</x:v>
      </x:c>
      <x:c r="I4033" s="2" t="str">
        <x:v>2018-12-31</x:v>
      </x:c>
      <x:c r="J4033" s="2" t="str">
        <x:v>2020-03-03</x:v>
      </x:c>
      <x:c r="K4033" s="2" t="str">
        <x:v>0000092230-20-000045</x:v>
      </x:c>
      <x:c r="L4033" s="2" t="str">
        <x:v>data/raw/filings/TFC_0000092230-20-000045_tfc-20191231.htm</x:v>
      </x:c>
      <x:c r="M4033" s="2" t="str">
        <x:v>https://www.sec.gov/Archives/edgar/data/92230/000009223020000045/tfc-20191231.htm</x:v>
      </x:c>
      <x:c r="N4033" s="2" t="str">
        <x:v>id3VybDovL2RvY3MudjEvZG9jOjJhYzRjYzYyYzI3ZDQ0ODRiZjYzOWNjZTk3YzdmNWZmL3NlYzoyYWM0Y2M2MmMyN2Q0NDg0YmY2MzljY2U5N2M3ZjVmZl81OC9mcmFnOmU3OWM1N2M3MTMzYTQzYjNiNjQxZjM2NDlhY2E4MTAyL3RhYmxlOjVkNTYxYzM5MjY2NDRjODhhOTQ5ODlmZTJkMTNjYzZmL3RhYmxlcmFuZ2U6NWQ1NjFjMzkyNjY0NGM4OGE5NDk4OWZlMmQxM2NjNmZfMzgtMy0xLTEtMA_d15c3f77-d294-48a9-ac95-a24ccf42fc1a</x:v>
      </x:c>
      <x:c r="O4033" s="2" t="str"/>
      <x:c r="P4033" s="2" t="str">
        <x:v>Exact XBRL anchor</x:v>
      </x:c>
      <x:c r="Q4033" s="2" t="str">
        <x:v>Common Stock, Shares, Outstanding</x:v>
      </x:c>
      <x:c r="R4033" s="2" t="str">
        <x:v>highlighted/TFC_0000092230-20-000045_tfc-20191231.htm</x:v>
      </x:c>
      <x:c r="S4033" s="2" t="str"/>
      <x:c r="T4033" s="2" t="str"/>
    </x:row>
    <x:row r="4034" ht="24" customHeight="1">
      <x:c r="C4034" s="2" t="str">
        <x:v>Historical Inputs!F4034</x:v>
      </x:c>
      <x:c r="D4034" s="2" t="str">
        <x:v>TFC</x:v>
      </x:c>
      <x:c r="E4034" s="2" t="str">
        <x:v>FY2018</x:v>
      </x:c>
      <x:c r="F4034" s="2" t="str">
        <x:v>shares_issued</x:v>
      </x:c>
      <x:c r="G4034" s="2" t="str">
        <x:v>n.a.</x:v>
      </x:c>
      <x:c r="H4034" s="2" t="str">
        <x:v>million</x:v>
      </x:c>
      <x:c r="I4034" s="2" t="str">
        <x:v>2018-12-31</x:v>
      </x:c>
      <x:c r="J4034" s="2" t="str"/>
      <x:c r="K4034" s="2" t="str"/>
      <x:c r="L4034" s="2" t="str"/>
      <x:c r="M4034" s="2" t="str"/>
      <x:c r="N4034" s="2" t="str"/>
      <x:c r="O4034" s="2" t="str"/>
      <x:c r="P4034" s="2" t="str">
        <x:v>Not reported / unavailable</x:v>
      </x:c>
      <x:c r="Q4034" s="2" t="str">
        <x:v>Shares Issued</x:v>
      </x:c>
      <x:c r="R4034" s="2" t="str"/>
      <x:c r="S4034" s="2" t="str"/>
      <x:c r="T4034" s="2" t="str"/>
    </x:row>
    <x:row r="4035" ht="24" customHeight="1">
      <x:c r="C4035" s="2" t="str">
        <x:v>Historical Inputs!F4035</x:v>
      </x:c>
      <x:c r="D4035" s="2" t="str">
        <x:v>TFC</x:v>
      </x:c>
      <x:c r="E4035" s="2" t="str">
        <x:v>FY2018</x:v>
      </x:c>
      <x:c r="F4035" s="2" t="str">
        <x:v>shares_treasury</x:v>
      </x:c>
      <x:c r="G4035" s="2" t="str">
        <x:v>n.a.</x:v>
      </x:c>
      <x:c r="H4035" s="2" t="str">
        <x:v>million</x:v>
      </x:c>
      <x:c r="I4035" s="2" t="str">
        <x:v>2018-12-31</x:v>
      </x:c>
      <x:c r="J4035" s="2" t="str"/>
      <x:c r="K4035" s="2" t="str"/>
      <x:c r="L4035" s="2" t="str"/>
      <x:c r="M4035" s="2" t="str"/>
      <x:c r="N4035" s="2" t="str"/>
      <x:c r="O4035" s="2" t="str"/>
      <x:c r="P4035" s="2" t="str">
        <x:v>Not reported / unavailable</x:v>
      </x:c>
      <x:c r="Q4035" s="2" t="str">
        <x:v>Shares Treasury</x:v>
      </x:c>
      <x:c r="R4035" s="2" t="str"/>
      <x:c r="S4035" s="2" t="str"/>
      <x:c r="T4035" s="2" t="str"/>
    </x:row>
    <x:row r="4036" ht="24" customHeight="1">
      <x:c r="C4036" s="2" t="str">
        <x:v>Historical Inputs!F4036</x:v>
      </x:c>
      <x:c r="D4036" s="2" t="str">
        <x:v>TFC</x:v>
      </x:c>
      <x:c r="E4036" s="2" t="str">
        <x:v>FY2018</x:v>
      </x:c>
      <x:c r="F4036" s="2" t="str">
        <x:v>deposits</x:v>
      </x:c>
      <x:c r="G4036" s="2" t="n">
        <x:v>161199</x:v>
      </x:c>
      <x:c r="H4036" s="2" t="str">
        <x:v>USD</x:v>
      </x:c>
      <x:c r="I4036" s="2" t="str">
        <x:v>2018-12-31</x:v>
      </x:c>
      <x:c r="J4036" s="2" t="str">
        <x:v>2020-03-03</x:v>
      </x:c>
      <x:c r="K4036" s="2" t="str">
        <x:v>0000092230-20-000045</x:v>
      </x:c>
      <x:c r="L4036" s="2" t="str">
        <x:v>data/raw/filings/TFC_0000092230-20-000045_tfc-20191231.htm</x:v>
      </x:c>
      <x:c r="M4036" s="2" t="str">
        <x:v>https://www.sec.gov/Archives/edgar/data/92230/000009223020000045/tfc-20191231.htm</x:v>
      </x:c>
      <x:c r="N4036" s="2" t="str">
        <x:v>id3VybDovL2RvY3MudjEvZG9jOjJhYzRjYzYyYzI3ZDQ0ODRiZjYzOWNjZTk3YzdmNWZmL3NlYzoyYWM0Y2M2MmMyN2Q0NDg0YmY2MzljY2U5N2M3ZjVmZl8xNDUvZnJhZzo4ZDI5YTg1MjVmODI0ZTQyOWMyYTAxNjkxYzE2YWIwMS90YWJsZToyNjM1M2RlNzRjMjM0NWY3OGUyYjg3NjcwNDYyYjA5ZS90YWJsZXJhbmdlOjI2MzUzZGU3NGMyMzQ1Zjc4ZTJiODc2NzA0NjJiMDllXzctNC0xLTEtMA_70b904ff-66a5-473e-8188-6125a3566018</x:v>
      </x:c>
      <x:c r="O4036" s="2" t="str"/>
      <x:c r="P4036" s="2" t="str">
        <x:v>Exact XBRL anchor</x:v>
      </x:c>
      <x:c r="Q4036" s="2" t="str">
        <x:v>Deposits</x:v>
      </x:c>
      <x:c r="R4036" s="2" t="str">
        <x:v>highlighted/TFC_0000092230-20-000045_tfc-20191231.htm</x:v>
      </x:c>
      <x:c r="S4036" s="2" t="str"/>
      <x:c r="T4036" s="2" t="str"/>
    </x:row>
    <x:row r="4037" ht="24" customHeight="1">
      <x:c r="C4037" s="2" t="str">
        <x:v>Historical Inputs!F4037</x:v>
      </x:c>
      <x:c r="D4037" s="2" t="str">
        <x:v>TFC</x:v>
      </x:c>
      <x:c r="E4037" s="2" t="str">
        <x:v>FY2018</x:v>
      </x:c>
      <x:c r="F4037" s="2" t="str">
        <x:v>loans_gross</x:v>
      </x:c>
      <x:c r="G4037" s="2" t="n">
        <x:v>149013</x:v>
      </x:c>
      <x:c r="H4037" s="2" t="str">
        <x:v>USD</x:v>
      </x:c>
      <x:c r="I4037" s="2" t="str">
        <x:v>2018-12-31</x:v>
      </x:c>
      <x:c r="J4037" s="2" t="str">
        <x:v>2020-03-03</x:v>
      </x:c>
      <x:c r="K4037" s="2" t="str">
        <x:v>0000092230-20-000045</x:v>
      </x:c>
      <x:c r="L4037" s="2" t="str">
        <x:v>data/raw/filings/TFC_0000092230-20-000045_tfc-20191231.htm</x:v>
      </x:c>
      <x:c r="M4037" s="2" t="str">
        <x:v>https://www.sec.gov/Archives/edgar/data/92230/000009223020000045/tfc-20191231.htm</x:v>
      </x:c>
      <x:c r="N4037" s="2" t="str"/>
      <x:c r="O4037" s="2" t="str"/>
      <x:c r="P4037" s="2" t="str">
        <x:v>Structured source retained; exact visible anchor requires review</x:v>
      </x:c>
      <x:c r="Q4037" s="2" t="str">
        <x:v>Loans and Leases Receivable, Net of Deferred Income</x:v>
      </x:c>
      <x:c r="R4037" s="2" t="str"/>
      <x:c r="S4037" s="2" t="str"/>
      <x:c r="T4037" s="2" t="str"/>
    </x:row>
    <x:row r="4038" ht="24" customHeight="1">
      <x:c r="C4038" s="2" t="str">
        <x:v>Historical Inputs!F4038</x:v>
      </x:c>
      <x:c r="D4038" s="2" t="str">
        <x:v>TFC</x:v>
      </x:c>
      <x:c r="E4038" s="2" t="str">
        <x:v>FY2018</x:v>
      </x:c>
      <x:c r="F4038" s="2" t="str">
        <x:v>loans_net</x:v>
      </x:c>
      <x:c r="G4038" s="2" t="n">
        <x:v>147455</x:v>
      </x:c>
      <x:c r="H4038" s="2" t="str">
        <x:v>USD</x:v>
      </x:c>
      <x:c r="I4038" s="2" t="str">
        <x:v>2018-12-31</x:v>
      </x:c>
      <x:c r="J4038" s="2" t="str">
        <x:v>2020-03-03</x:v>
      </x:c>
      <x:c r="K4038" s="2" t="str">
        <x:v>0000092230-20-000045</x:v>
      </x:c>
      <x:c r="L4038" s="2" t="str">
        <x:v>data/raw/filings/TFC_0000092230-20-000045_tfc-20191231.htm</x:v>
      </x:c>
      <x:c r="M4038" s="2" t="str">
        <x:v>https://www.sec.gov/Archives/edgar/data/92230/000009223020000045/tfc-20191231.htm</x:v>
      </x:c>
      <x:c r="N4038" s="2" t="str"/>
      <x:c r="O4038" s="2" t="str"/>
      <x:c r="P4038" s="2" t="str">
        <x:v>Structured source retained; exact visible anchor requires review</x:v>
      </x:c>
      <x:c r="Q4038" s="2" t="str">
        <x:v>Loans and Leases Receivable, Net Amount</x:v>
      </x:c>
      <x:c r="R4038" s="2" t="str"/>
      <x:c r="S4038" s="2" t="str"/>
      <x:c r="T4038" s="2" t="str"/>
    </x:row>
    <x:row r="4039" ht="24" customHeight="1">
      <x:c r="C4039" s="2" t="str">
        <x:v>Historical Inputs!F4039</x:v>
      </x:c>
      <x:c r="D4039" s="2" t="str">
        <x:v>TFC</x:v>
      </x:c>
      <x:c r="E4039" s="2" t="str">
        <x:v>FY2018</x:v>
      </x:c>
      <x:c r="F4039" s="2" t="str">
        <x:v>allowance</x:v>
      </x:c>
      <x:c r="G4039" s="2" t="str">
        <x:v>n.a.</x:v>
      </x:c>
      <x:c r="H4039" s="2" t="str">
        <x:v>USDm</x:v>
      </x:c>
      <x:c r="I4039" s="2" t="str">
        <x:v>2018-12-31</x:v>
      </x:c>
      <x:c r="J4039" s="2" t="str"/>
      <x:c r="K4039" s="2" t="str"/>
      <x:c r="L4039" s="2" t="str"/>
      <x:c r="M4039" s="2" t="str"/>
      <x:c r="N4039" s="2" t="str"/>
      <x:c r="O4039" s="2" t="str"/>
      <x:c r="P4039" s="2" t="str">
        <x:v>Not reported / unavailable</x:v>
      </x:c>
      <x:c r="Q4039" s="2" t="str">
        <x:v>Loan allowance for credit losses</x:v>
      </x:c>
      <x:c r="R4039" s="2" t="str"/>
      <x:c r="S4039" s="2" t="str"/>
      <x:c r="T4039" s="2" t="str"/>
    </x:row>
    <x:row r="4040" ht="24" customHeight="1">
      <x:c r="C4040" s="2" t="str">
        <x:v>Historical Inputs!F4040</x:v>
      </x:c>
      <x:c r="D4040" s="2" t="str">
        <x:v>TFC</x:v>
      </x:c>
      <x:c r="E4040" s="2" t="str">
        <x:v>FY2018</x:v>
      </x:c>
      <x:c r="F4040" s="2" t="str">
        <x:v>nonaccrual</x:v>
      </x:c>
      <x:c r="G4040" s="2" t="str">
        <x:v>n.a.</x:v>
      </x:c>
      <x:c r="H4040" s="2" t="str">
        <x:v>USDm</x:v>
      </x:c>
      <x:c r="I4040" s="2" t="str">
        <x:v>2018-12-31</x:v>
      </x:c>
      <x:c r="J4040" s="2" t="str"/>
      <x:c r="K4040" s="2" t="str"/>
      <x:c r="L4040" s="2" t="str"/>
      <x:c r="M4040" s="2" t="str"/>
      <x:c r="N4040" s="2" t="str"/>
      <x:c r="O4040" s="2" t="str"/>
      <x:c r="P4040" s="2" t="str">
        <x:v>Not reported / unavailable</x:v>
      </x:c>
      <x:c r="Q4040" s="2" t="str">
        <x:v>Nonaccrual</x:v>
      </x:c>
      <x:c r="R4040" s="2" t="str"/>
      <x:c r="S4040" s="2" t="str"/>
      <x:c r="T4040" s="2" t="str"/>
    </x:row>
    <x:row r="4041" ht="24" customHeight="1">
      <x:c r="C4041" s="2" t="str">
        <x:v>Historical Inputs!F4041</x:v>
      </x:c>
      <x:c r="D4041" s="2" t="str">
        <x:v>TFC</x:v>
      </x:c>
      <x:c r="E4041" s="2" t="str">
        <x:v>FY2018</x:v>
      </x:c>
      <x:c r="F4041" s="2" t="str">
        <x:v>cash</x:v>
      </x:c>
      <x:c r="G4041" s="2" t="n">
        <x:v>3844</x:v>
      </x:c>
      <x:c r="H4041" s="2" t="str">
        <x:v>USD</x:v>
      </x:c>
      <x:c r="I4041" s="2" t="str">
        <x:v>2018-12-31</x:v>
      </x:c>
      <x:c r="J4041" s="2" t="str">
        <x:v>2022-02-23</x:v>
      </x:c>
      <x:c r="K4041" s="2" t="str">
        <x:v>0000092230-22-000008</x:v>
      </x:c>
      <x:c r="L4041" s="2" t="str">
        <x:v>data/raw/filings/TFC_0000092230-22-000008_tfc-20211231.htm</x:v>
      </x:c>
      <x:c r="M4041" s="2" t="str">
        <x:v>https://www.sec.gov/Archives/edgar/data/92230/000009223022000008/tfc-20211231.htm</x:v>
      </x:c>
      <x:c r="N4041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NTMtNi0xLTEtNjcwNDI_a4591fc0-fe5c-4178-8e39-82da18eddc86</x:v>
      </x:c>
      <x:c r="O4041" s="2" t="str"/>
      <x:c r="P4041" s="2" t="str">
        <x:v>Exact XBRL anchor</x:v>
      </x:c>
      <x:c r="Q4041" s="2" t="str">
        <x:v>Cash and Cash Equivalents, at Carrying Value</x:v>
      </x:c>
      <x:c r="R4041" s="2" t="str">
        <x:v>highlighted/TFC_0000092230-22-000008_tfc-20211231.htm</x:v>
      </x:c>
      <x:c r="S4041" s="2" t="str"/>
      <x:c r="T4041" s="2" t="str"/>
    </x:row>
    <x:row r="4042" ht="24" customHeight="1">
      <x:c r="C4042" s="2" t="str">
        <x:v>Historical Inputs!F4042</x:v>
      </x:c>
      <x:c r="D4042" s="2" t="str">
        <x:v>TFC</x:v>
      </x:c>
      <x:c r="E4042" s="2" t="str">
        <x:v>FY2018</x:v>
      </x:c>
      <x:c r="F4042" s="2" t="str">
        <x:v>aoci</x:v>
      </x:c>
      <x:c r="G4042" s="2" t="n">
        <x:v>-1715</x:v>
      </x:c>
      <x:c r="H4042" s="2" t="str">
        <x:v>USD</x:v>
      </x:c>
      <x:c r="I4042" s="2" t="str">
        <x:v>2018-12-31</x:v>
      </x:c>
      <x:c r="J4042" s="2" t="str">
        <x:v>2020-03-03</x:v>
      </x:c>
      <x:c r="K4042" s="2" t="str">
        <x:v>0000092230-20-000045</x:v>
      </x:c>
      <x:c r="L4042" s="2" t="str">
        <x:v>data/raw/filings/TFC_0000092230-20-000045_tfc-20191231.htm</x:v>
      </x:c>
      <x:c r="M4042" s="2" t="str">
        <x:v>https://www.sec.gov/Archives/edgar/data/92230/000009223020000045/tfc-20191231.htm</x:v>
      </x:c>
      <x:c r="N4042" s="2" t="str">
        <x:v>id3VybDovL2RvY3MudjEvZG9jOjJhYzRjYzYyYzI3ZDQ0ODRiZjYzOWNjZTk3YzdmNWZmL3NlYzoyYWM0Y2M2MmMyN2Q0NDg0YmY2MzljY2U5N2M3ZjVmZl81OC9mcmFnOmU3OWM1N2M3MTMzYTQzYjNiNjQxZjM2NDlhY2E4MTAyL3RhYmxlOjVkNTYxYzM5MjY2NDRjODhhOTQ5ODlmZTJkMTNjYzZmL3RhYmxlcmFuZ2U6NWQ1NjFjMzkyNjY0NGM4OGE5NDk4OWZlMmQxM2NjNmZfMzQtMy0xLTEtMA_8ee2e07b-ce5d-45b1-8b05-ec787fbacb03</x:v>
      </x:c>
      <x:c r="O4042" s="2" t="str"/>
      <x:c r="P4042" s="2" t="str">
        <x:v>Exact XBRL anchor</x:v>
      </x:c>
      <x:c r="Q4042" s="2" t="str">
        <x:v>Accumulated Other Comprehensive Income (Loss), Net of Tax</x:v>
      </x:c>
      <x:c r="R4042" s="2" t="str">
        <x:v>highlighted/TFC_0000092230-20-000045_tfc-20191231.htm</x:v>
      </x:c>
      <x:c r="S4042" s="2" t="str"/>
      <x:c r="T4042" s="2" t="str"/>
    </x:row>
    <x:row r="4043" ht="24" customHeight="1">
      <x:c r="C4043" s="2" t="str">
        <x:v>Historical Inputs!F4043</x:v>
      </x:c>
      <x:c r="D4043" s="2" t="str">
        <x:v>TFC</x:v>
      </x:c>
      <x:c r="E4043" s="2" t="str">
        <x:v>FY2018</x:v>
      </x:c>
      <x:c r="F4043" s="2" t="str">
        <x:v>nii</x:v>
      </x:c>
      <x:c r="G4043" s="2" t="n">
        <x:v>6682</x:v>
      </x:c>
      <x:c r="H4043" s="2" t="str">
        <x:v>USD</x:v>
      </x:c>
      <x:c r="I4043" s="2" t="str">
        <x:v>2018-12-31</x:v>
      </x:c>
      <x:c r="J4043" s="2" t="str">
        <x:v>2021-02-24</x:v>
      </x:c>
      <x:c r="K4043" s="2" t="str">
        <x:v>0000092230-21-000032</x:v>
      </x:c>
      <x:c r="L4043" s="2" t="str">
        <x:v>data/raw/filings/TFC_0000092230-21-000032_tfc-20201231.htm</x:v>
      </x:c>
      <x:c r="M4043" s="2" t="str">
        <x:v>https://www.sec.gov/Archives/edgar/data/92230/000009223021000032/tfc-20201231.htm</x:v>
      </x:c>
      <x:c r="N4043" s="2" t="str">
        <x:v>id3VybDovL2RvY3MudjEvZG9jOmIyMzE5NDk3Y2QyZjQxYTk5YzEwY2FlZGJmMjQ5YmIxL3NlYzpiMjMxOTQ5N2NkMmY0MWE5OWMxMGNhZWRiZjI0OWJiMV8yMjAvZnJhZzpiNDJiNjU0NzA2N2E0MWYyOGQyOTJjNjU0Nzk0NmIyNC90YWJsZTo3ZDM1ODZkMjI1YTE0YjczOTg0MjE1OWI3YjZlN2E5MC90YWJsZXJhbmdlOjdkMzU4NmQyMjVhMTRiNzM5ODQyMTU5YjdiNmU3YTkwXzMyLTI5LTEtMS0w_846d7c01-416d-48da-9422-2331e1daebff</x:v>
      </x:c>
      <x:c r="O4043" s="2" t="str"/>
      <x:c r="P4043" s="2" t="str">
        <x:v>Exact XBRL anchor</x:v>
      </x:c>
      <x:c r="Q4043" s="2" t="str">
        <x:v>Interest Income (Expense), Net</x:v>
      </x:c>
      <x:c r="R4043" s="2" t="str">
        <x:v>highlighted/TFC_0000092230-21-000032_tfc-20201231.htm</x:v>
      </x:c>
      <x:c r="S4043" s="2" t="str"/>
      <x:c r="T4043" s="2" t="str"/>
    </x:row>
    <x:row r="4044" ht="24" customHeight="1">
      <x:c r="C4044" s="2" t="str">
        <x:v>Historical Inputs!F4044</x:v>
      </x:c>
      <x:c r="D4044" s="2" t="str">
        <x:v>TFC</x:v>
      </x:c>
      <x:c r="E4044" s="2" t="str">
        <x:v>FY2018</x:v>
      </x:c>
      <x:c r="F4044" s="2" t="str">
        <x:v>noninterest_income</x:v>
      </x:c>
      <x:c r="G4044" s="2" t="n">
        <x:v>4876</x:v>
      </x:c>
      <x:c r="H4044" s="2" t="str">
        <x:v>USD</x:v>
      </x:c>
      <x:c r="I4044" s="2" t="str">
        <x:v>2018-12-31</x:v>
      </x:c>
      <x:c r="J4044" s="2" t="str">
        <x:v>2021-02-24</x:v>
      </x:c>
      <x:c r="K4044" s="2" t="str">
        <x:v>0000092230-21-000032</x:v>
      </x:c>
      <x:c r="L4044" s="2" t="str">
        <x:v>data/raw/filings/TFC_0000092230-21-000032_tfc-20201231.htm</x:v>
      </x:c>
      <x:c r="M4044" s="2" t="str">
        <x:v>https://www.sec.gov/Archives/edgar/data/92230/000009223021000032/tfc-20201231.htm</x:v>
      </x:c>
      <x:c r="N4044" s="2" t="str">
        <x:v>id3VybDovL2RvY3MudjEvZG9jOmIyMzE5NDk3Y2QyZjQxYTk5YzEwY2FlZGJmMjQ5YmIxL3NlYzpiMjMxOTQ5N2NkMmY0MWE5OWMxMGNhZWRiZjI0OWJiMV8zNy9mcmFnOjljMDA5ZmQyMzAyNDRkZGViYjQ2Y2Q5OTdjNDFlMTBlL3RhYmxlOjY5NzFhMGE1ZGNjYzQ2MmQ5ZTE4NzU1YzVkY2UwYmMzL3RhYmxlcmFuZ2U6Njk3MWEwYTVkY2NjNDYyZDllMTg3NTVjNWRjZTBiYzNfMzQtMTAtMS0xLTA_205adc8c-ffcf-4e96-b63a-01f9ff237100</x:v>
      </x:c>
      <x:c r="O4044" s="2" t="str"/>
      <x:c r="P4044" s="2" t="str">
        <x:v>Exact XBRL anchor</x:v>
      </x:c>
      <x:c r="Q4044" s="2" t="str">
        <x:v>Noninterest Income</x:v>
      </x:c>
      <x:c r="R4044" s="2" t="str">
        <x:v>highlighted/TFC_0000092230-21-000032_tfc-20201231.htm</x:v>
      </x:c>
      <x:c r="S4044" s="2" t="str"/>
      <x:c r="T4044" s="2" t="str"/>
    </x:row>
    <x:row r="4045" ht="24" customHeight="1">
      <x:c r="C4045" s="2" t="str">
        <x:v>Historical Inputs!F4045</x:v>
      </x:c>
      <x:c r="D4045" s="2" t="str">
        <x:v>TFC</x:v>
      </x:c>
      <x:c r="E4045" s="2" t="str">
        <x:v>FY2018</x:v>
      </x:c>
      <x:c r="F4045" s="2" t="str">
        <x:v>revenue_reported</x:v>
      </x:c>
      <x:c r="G4045" s="2" t="str">
        <x:v>n.a.</x:v>
      </x:c>
      <x:c r="H4045" s="2" t="str">
        <x:v>USDm</x:v>
      </x:c>
      <x:c r="I4045" s="2" t="str">
        <x:v>2018-12-31</x:v>
      </x:c>
      <x:c r="J4045" s="2" t="str"/>
      <x:c r="K4045" s="2" t="str"/>
      <x:c r="L4045" s="2" t="str"/>
      <x:c r="M4045" s="2" t="str"/>
      <x:c r="N4045" s="2" t="str"/>
      <x:c r="O4045" s="2" t="str"/>
      <x:c r="P4045" s="2" t="str">
        <x:v>Not reported / unavailable</x:v>
      </x:c>
      <x:c r="Q4045" s="2" t="str">
        <x:v>Reported total net revenue</x:v>
      </x:c>
      <x:c r="R4045" s="2" t="str"/>
      <x:c r="S4045" s="2" t="str"/>
      <x:c r="T4045" s="2" t="str"/>
    </x:row>
    <x:row r="4046" ht="24" customHeight="1">
      <x:c r="C4046" s="2" t="str">
        <x:v>Historical Inputs!F4046</x:v>
      </x:c>
      <x:c r="D4046" s="2" t="str">
        <x:v>TFC</x:v>
      </x:c>
      <x:c r="E4046" s="2" t="str">
        <x:v>FY2018</x:v>
      </x:c>
      <x:c r="F4046" s="2" t="str">
        <x:v>opex</x:v>
      </x:c>
      <x:c r="G4046" s="2" t="n">
        <x:v>6932</x:v>
      </x:c>
      <x:c r="H4046" s="2" t="str">
        <x:v>USD</x:v>
      </x:c>
      <x:c r="I4046" s="2" t="str">
        <x:v>2018-12-31</x:v>
      </x:c>
      <x:c r="J4046" s="2" t="str">
        <x:v>2021-02-24</x:v>
      </x:c>
      <x:c r="K4046" s="2" t="str">
        <x:v>0000092230-21-000032</x:v>
      </x:c>
      <x:c r="L4046" s="2" t="str">
        <x:v>data/raw/filings/TFC_0000092230-21-000032_tfc-20201231.htm</x:v>
      </x:c>
      <x:c r="M4046" s="2" t="str">
        <x:v>https://www.sec.gov/Archives/edgar/data/92230/000009223021000032/tfc-20201231.htm</x:v>
      </x:c>
      <x:c r="N4046" s="2" t="str">
        <x:v>id3VybDovL2RvY3MudjEvZG9jOmIyMzE5NDk3Y2QyZjQxYTk5YzEwY2FlZGJmMjQ5YmIxL3NlYzpiMjMxOTQ5N2NkMmY0MWE5OWMxMGNhZWRiZjI0OWJiMV8zNy9mcmFnOjljMDA5ZmQyMzAyNDRkZGViYjQ2Y2Q5OTdjNDFlMTBlL3RhYmxlOjY5NzFhMGE1ZGNjYzQ2MmQ5ZTE4NzU1YzVkY2UwYmMzL3RhYmxlcmFuZ2U6Njk3MWEwYTVkY2NjNDYyZDllMTg3NTVjNWRjZTBiYzNfNDktMTAtMS0xLTA_8b91145a-3870-431c-8434-2e02c32cc97c</x:v>
      </x:c>
      <x:c r="O4046" s="2" t="str"/>
      <x:c r="P4046" s="2" t="str">
        <x:v>Exact XBRL anchor</x:v>
      </x:c>
      <x:c r="Q4046" s="2" t="str">
        <x:v>Noninterest Expense</x:v>
      </x:c>
      <x:c r="R4046" s="2" t="str">
        <x:v>highlighted/TFC_0000092230-21-000032_tfc-20201231.htm</x:v>
      </x:c>
      <x:c r="S4046" s="2" t="str"/>
      <x:c r="T4046" s="2" t="str"/>
    </x:row>
    <x:row r="4047" ht="24" customHeight="1">
      <x:c r="C4047" s="2" t="str">
        <x:v>Historical Inputs!F4047</x:v>
      </x:c>
      <x:c r="D4047" s="2" t="str">
        <x:v>TFC</x:v>
      </x:c>
      <x:c r="E4047" s="2" t="str">
        <x:v>FY2018</x:v>
      </x:c>
      <x:c r="F4047" s="2" t="str">
        <x:v>provision</x:v>
      </x:c>
      <x:c r="G4047" s="2" t="n">
        <x:v>566</x:v>
      </x:c>
      <x:c r="H4047" s="2" t="str">
        <x:v>USD</x:v>
      </x:c>
      <x:c r="I4047" s="2" t="str">
        <x:v>2018-12-31</x:v>
      </x:c>
      <x:c r="J4047" s="2" t="str">
        <x:v>2021-02-24</x:v>
      </x:c>
      <x:c r="K4047" s="2" t="str">
        <x:v>0000092230-21-000032</x:v>
      </x:c>
      <x:c r="L4047" s="2" t="str">
        <x:v>data/raw/filings/TFC_0000092230-21-000032_tfc-20201231.htm</x:v>
      </x:c>
      <x:c r="M4047" s="2" t="str">
        <x:v>https://www.sec.gov/Archives/edgar/data/92230/000009223021000032/tfc-20201231.htm</x:v>
      </x:c>
      <x:c r="N4047" s="2" t="str">
        <x:v>id3VybDovL2RvY3MudjEvZG9jOmIyMzE5NDk3Y2QyZjQxYTk5YzEwY2FlZGJmMjQ5YmIxL3NlYzpiMjMxOTQ5N2NkMmY0MWE5OWMxMGNhZWRiZjI0OWJiMV80OS9mcmFnOmZjMjZhNDUzZjMxYzQ0ZGFhNGFhMTlkMDNiNWNjZTYyL3RhYmxlOmIxNGI1MTVkMWNiNzQzN2FiYjllZGJjNjM5MDMxMDc2L3RhYmxlcmFuZ2U6YjE0YjUxNWQxY2I3NDM3YWJiOWVkYmM2MzkwMzEwNzZfOS02LTEtMS0w_c2984755-dd81-4b31-9769-f3436b2cc64e</x:v>
      </x:c>
      <x:c r="O4047" s="2" t="str"/>
      <x:c r="P4047" s="2" t="str">
        <x:v>Exact XBRL anchor</x:v>
      </x:c>
      <x:c r="Q4047" s="2" t="str">
        <x:v>Provision for Loan, Lease, and Other Losses</x:v>
      </x:c>
      <x:c r="R4047" s="2" t="str">
        <x:v>highlighted/TFC_0000092230-21-000032_tfc-20201231.htm</x:v>
      </x:c>
      <x:c r="S4047" s="2" t="str"/>
      <x:c r="T4047" s="2" t="str"/>
    </x:row>
    <x:row r="4048" ht="24" customHeight="1">
      <x:c r="C4048" s="2" t="str">
        <x:v>Historical Inputs!F4048</x:v>
      </x:c>
      <x:c r="D4048" s="2" t="str">
        <x:v>TFC</x:v>
      </x:c>
      <x:c r="E4048" s="2" t="str">
        <x:v>FY2018</x:v>
      </x:c>
      <x:c r="F4048" s="2" t="str">
        <x:v>pretax</x:v>
      </x:c>
      <x:c r="G4048" s="2" t="n">
        <x:v>4060</x:v>
      </x:c>
      <x:c r="H4048" s="2" t="str">
        <x:v>USD</x:v>
      </x:c>
      <x:c r="I4048" s="2" t="str">
        <x:v>2018-12-31</x:v>
      </x:c>
      <x:c r="J4048" s="2" t="str">
        <x:v>2021-02-24</x:v>
      </x:c>
      <x:c r="K4048" s="2" t="str">
        <x:v>0000092230-21-000032</x:v>
      </x:c>
      <x:c r="L4048" s="2" t="str">
        <x:v>data/raw/filings/TFC_0000092230-21-000032_tfc-20201231.htm</x:v>
      </x:c>
      <x:c r="M4048" s="2" t="str">
        <x:v>https://www.sec.gov/Archives/edgar/data/92230/000009223021000032/tfc-20201231.htm</x:v>
      </x:c>
      <x:c r="N4048" s="2" t="str">
        <x:v>id3VybDovL2RvY3MudjEvZG9jOmIyMzE5NDk3Y2QyZjQxYTk5YzEwY2FlZGJmMjQ5YmIxL3NlYzpiMjMxOTQ5N2NkMmY0MWE5OWMxMGNhZWRiZjI0OWJiMV8zNy9mcmFnOjljMDA5ZmQyMzAyNDRkZGViYjQ2Y2Q5OTdjNDFlMTBlL3RhYmxlOjY5NzFhMGE1ZGNjYzQ2MmQ5ZTE4NzU1YzVkY2UwYmMzL3RhYmxlcmFuZ2U6Njk3MWEwYTVkY2NjNDYyZDllMTg3NTVjNWRjZTBiYzNfNTEtMTAtMS0xLTA_91e5734e-5dfd-44cc-be2c-9518a3eab23b</x:v>
      </x:c>
      <x:c r="O4048" s="2" t="str"/>
      <x:c r="P4048" s="2" t="str">
        <x:v>Exact XBRL anchor</x:v>
      </x:c>
      <x:c r="Q4048" s="2" t="str">
        <x:v>Income (Loss) from Continuing Operations before Income Taxes, Noncontrolling Interest</x:v>
      </x:c>
      <x:c r="R4048" s="2" t="str">
        <x:v>highlighted/TFC_0000092230-21-000032_tfc-20201231.htm</x:v>
      </x:c>
      <x:c r="S4048" s="2" t="str"/>
      <x:c r="T4048" s="2" t="str"/>
    </x:row>
    <x:row r="4049" ht="24" customHeight="1">
      <x:c r="C4049" s="2" t="str">
        <x:v>Historical Inputs!F4049</x:v>
      </x:c>
      <x:c r="D4049" s="2" t="str">
        <x:v>TFC</x:v>
      </x:c>
      <x:c r="E4049" s="2" t="str">
        <x:v>FY2018</x:v>
      </x:c>
      <x:c r="F4049" s="2" t="str">
        <x:v>tax</x:v>
      </x:c>
      <x:c r="G4049" s="2" t="n">
        <x:v>803</x:v>
      </x:c>
      <x:c r="H4049" s="2" t="str">
        <x:v>USD</x:v>
      </x:c>
      <x:c r="I4049" s="2" t="str">
        <x:v>2018-12-31</x:v>
      </x:c>
      <x:c r="J4049" s="2" t="str">
        <x:v>2021-02-24</x:v>
      </x:c>
      <x:c r="K4049" s="2" t="str">
        <x:v>0000092230-21-000032</x:v>
      </x:c>
      <x:c r="L4049" s="2" t="str">
        <x:v>data/raw/filings/TFC_0000092230-21-000032_tfc-20201231.htm</x:v>
      </x:c>
      <x:c r="M4049" s="2" t="str">
        <x:v>https://www.sec.gov/Archives/edgar/data/92230/000009223021000032/tfc-20201231.htm</x:v>
      </x:c>
      <x:c r="N4049" s="2" t="str">
        <x:v>id3VybDovL2RvY3MudjEvZG9jOmIyMzE5NDk3Y2QyZjQxYTk5YzEwY2FlZGJmMjQ5YmIxL3NlYzpiMjMxOTQ5N2NkMmY0MWE5OWMxMGNhZWRiZjI0OWJiMV8xNTEvZnJhZzoyYWFjMDBiZTM2NTc0YzE5OGU1MWFjOTBjMjA1YzU4OS90YWJsZTo0OTVhOTcxYmI2N2E0YmRmODNlYjI3ZDcyYTBlZTFiNi90YWJsZXJhbmdlOjQ5NWE5NzFiYjY3YTRiZGY4M2ViMjdkNzJhMGVlMWI2XzExLTktMS0xLTA_b00a31ea-8cd3-4f56-b36f-1198c5a3b0a1</x:v>
      </x:c>
      <x:c r="O4049" s="2" t="str"/>
      <x:c r="P4049" s="2" t="str">
        <x:v>Exact XBRL anchor</x:v>
      </x:c>
      <x:c r="Q4049" s="2" t="str">
        <x:v>Income Tax Expense (Benefit)</x:v>
      </x:c>
      <x:c r="R4049" s="2" t="str">
        <x:v>highlighted/TFC_0000092230-21-000032_tfc-20201231.htm</x:v>
      </x:c>
      <x:c r="S4049" s="2" t="str"/>
      <x:c r="T4049" s="2" t="str"/>
    </x:row>
    <x:row r="4050" ht="24" customHeight="1">
      <x:c r="C4050" s="2" t="str">
        <x:v>Historical Inputs!F4050</x:v>
      </x:c>
      <x:c r="D4050" s="2" t="str">
        <x:v>TFC</x:v>
      </x:c>
      <x:c r="E4050" s="2" t="str">
        <x:v>FY2018</x:v>
      </x:c>
      <x:c r="F4050" s="2" t="str">
        <x:v>net_income</x:v>
      </x:c>
      <x:c r="G4050" s="2" t="str">
        <x:v>n.a.</x:v>
      </x:c>
      <x:c r="H4050" s="2" t="str">
        <x:v>USDm</x:v>
      </x:c>
      <x:c r="I4050" s="2" t="str">
        <x:v>2018-12-31</x:v>
      </x:c>
      <x:c r="J4050" s="2" t="str"/>
      <x:c r="K4050" s="2" t="str"/>
      <x:c r="L4050" s="2" t="str"/>
      <x:c r="M4050" s="2" t="str"/>
      <x:c r="N4050" s="2" t="str"/>
      <x:c r="O4050" s="2" t="str"/>
      <x:c r="P4050" s="2" t="str">
        <x:v>Not reported / unavailable</x:v>
      </x:c>
      <x:c r="Q4050" s="2" t="str">
        <x:v>Net income attributable to parent</x:v>
      </x:c>
      <x:c r="R4050" s="2" t="str"/>
      <x:c r="S4050" s="2" t="str"/>
      <x:c r="T4050" s="2" t="str"/>
    </x:row>
    <x:row r="4051" ht="24" customHeight="1">
      <x:c r="C4051" s="2" t="str">
        <x:v>Historical Inputs!F4051</x:v>
      </x:c>
      <x:c r="D4051" s="2" t="str">
        <x:v>TFC</x:v>
      </x:c>
      <x:c r="E4051" s="2" t="str">
        <x:v>FY2018</x:v>
      </x:c>
      <x:c r="F4051" s="2" t="str">
        <x:v>common_income</x:v>
      </x:c>
      <x:c r="G4051" s="2" t="n">
        <x:v>3063</x:v>
      </x:c>
      <x:c r="H4051" s="2" t="str">
        <x:v>USD</x:v>
      </x:c>
      <x:c r="I4051" s="2" t="str">
        <x:v>2018-12-31</x:v>
      </x:c>
      <x:c r="J4051" s="2" t="str">
        <x:v>2021-02-24</x:v>
      </x:c>
      <x:c r="K4051" s="2" t="str">
        <x:v>0000092230-21-000032</x:v>
      </x:c>
      <x:c r="L4051" s="2" t="str">
        <x:v>data/raw/filings/TFC_0000092230-21-000032_tfc-20201231.htm</x:v>
      </x:c>
      <x:c r="M4051" s="2" t="str">
        <x:v>https://www.sec.gov/Archives/edgar/data/92230/000009223021000032/tfc-20201231.htm</x:v>
      </x:c>
      <x:c r="N4051" s="2" t="str">
        <x:v>id3VybDovL2RvY3MudjEvZG9jOmIyMzE5NDk3Y2QyZjQxYTk5YzEwY2FlZGJmMjQ5YmIxL3NlYzpiMjMxOTQ5N2NkMmY0MWE5OWMxMGNhZWRiZjI0OWJiMV8yMTEvZnJhZzo0YzNjZDA0Yzg4NTM0OWU2OGMwM2U2MGJlMjU5YjY2MC90YWJsZTo2ZTc4ODBjMGFhZjg0ZTE0YjIzZWZhZjk4OWQ4NWQ0Yy90YWJsZXJhbmdlOjZlNzg4MGMwYWFmODRlMTRiMjNlZmFmOTg5ZDg1ZDRjXzYtOS0xLTEtMA_61d0bcaf-fc50-45a4-b271-80c142435a01</x:v>
      </x:c>
      <x:c r="O4051" s="2" t="str"/>
      <x:c r="P4051" s="2" t="str">
        <x:v>Exact XBRL anchor</x:v>
      </x:c>
      <x:c r="Q4051" s="2" t="str">
        <x:v>Net Income (Loss) Available to Common Stockholders, Basic</x:v>
      </x:c>
      <x:c r="R4051" s="2" t="str">
        <x:v>highlighted/TFC_0000092230-21-000032_tfc-20201231.htm</x:v>
      </x:c>
      <x:c r="S4051" s="2" t="str"/>
      <x:c r="T4051" s="2" t="str"/>
    </x:row>
    <x:row r="4052" ht="24" customHeight="1">
      <x:c r="C4052" s="2" t="str">
        <x:v>Historical Inputs!F4052</x:v>
      </x:c>
      <x:c r="D4052" s="2" t="str">
        <x:v>TFC</x:v>
      </x:c>
      <x:c r="E4052" s="2" t="str">
        <x:v>FY2018</x:v>
      </x:c>
      <x:c r="F4052" s="2" t="str">
        <x:v>preferred_div</x:v>
      </x:c>
      <x:c r="G4052" s="2" t="n">
        <x:v>174</x:v>
      </x:c>
      <x:c r="H4052" s="2" t="str">
        <x:v>USD</x:v>
      </x:c>
      <x:c r="I4052" s="2" t="str">
        <x:v>2018-12-31</x:v>
      </x:c>
      <x:c r="J4052" s="2" t="str">
        <x:v>2021-02-24</x:v>
      </x:c>
      <x:c r="K4052" s="2" t="str">
        <x:v>0000092230-21-000032</x:v>
      </x:c>
      <x:c r="L4052" s="2" t="str">
        <x:v>data/raw/filings/TFC_0000092230-21-000032_tfc-20201231.htm</x:v>
      </x:c>
      <x:c r="M4052" s="2" t="str">
        <x:v>https://www.sec.gov/Archives/edgar/data/92230/000009223021000032/tfc-20201231.htm</x:v>
      </x:c>
      <x:c r="N4052" s="2" t="str">
        <x:v>id3VybDovL2RvY3MudjEvZG9jOmIyMzE5NDk3Y2QyZjQxYTk5YzEwY2FlZGJmMjQ5YmIxL3NlYzpiMjMxOTQ5N2NkMmY0MWE5OWMxMGNhZWRiZjI0OWJiMV8zNy9mcmFnOjljMDA5ZmQyMzAyNDRkZGViYjQ2Y2Q5OTdjNDFlMTBlL3RhYmxlOjY5NzFhMGE1ZGNjYzQ2MmQ5ZTE4NzU1YzVkY2UwYmMzL3RhYmxlcmFuZ2U6Njk3MWEwYTVkY2NjNDYyZDllMTg3NTVjNWRjZTBiYzNfNTYtMTAtMS0xLTA_88bb1406-c8a2-4d86-b159-e3426e481348</x:v>
      </x:c>
      <x:c r="O4052" s="2" t="str"/>
      <x:c r="P4052" s="2" t="str">
        <x:v>Exact XBRL anchor</x:v>
      </x:c>
      <x:c r="Q4052" s="2" t="str">
        <x:v>Preferred Stock Dividends and Other Adjustments</x:v>
      </x:c>
      <x:c r="R4052" s="2" t="str">
        <x:v>highlighted/TFC_0000092230-21-000032_tfc-20201231.htm</x:v>
      </x:c>
      <x:c r="S4052" s="2" t="str"/>
      <x:c r="T4052" s="2" t="str"/>
    </x:row>
    <x:row r="4053" ht="24" customHeight="1">
      <x:c r="C4053" s="2" t="str">
        <x:v>Historical Inputs!F4053</x:v>
      </x:c>
      <x:c r="D4053" s="2" t="str">
        <x:v>TFC</x:v>
      </x:c>
      <x:c r="E4053" s="2" t="str">
        <x:v>FY2018</x:v>
      </x:c>
      <x:c r="F4053" s="2" t="str">
        <x:v>eps</x:v>
      </x:c>
      <x:c r="G4053" s="2" t="n">
        <x:v>3.91</x:v>
      </x:c>
      <x:c r="H4053" s="2" t="str">
        <x:v>USD/shares</x:v>
      </x:c>
      <x:c r="I4053" s="2" t="str">
        <x:v>2018-12-31</x:v>
      </x:c>
      <x:c r="J4053" s="2" t="str">
        <x:v>2021-02-24</x:v>
      </x:c>
      <x:c r="K4053" s="2" t="str">
        <x:v>0000092230-21-000032</x:v>
      </x:c>
      <x:c r="L4053" s="2" t="str">
        <x:v>data/raw/filings/TFC_0000092230-21-000032_tfc-20201231.htm</x:v>
      </x:c>
      <x:c r="M4053" s="2" t="str">
        <x:v>https://www.sec.gov/Archives/edgar/data/92230/000009223021000032/tfc-20201231.htm</x:v>
      </x:c>
      <x:c r="N4053" s="2" t="str">
        <x:v>id3VybDovL2RvY3MudjEvZG9jOmIyMzE5NDk3Y2QyZjQxYTk5YzEwY2FlZGJmMjQ5YmIxL3NlYzpiMjMxOTQ5N2NkMmY0MWE5OWMxMGNhZWRiZjI0OWJiMV8yMTEvZnJhZzo0YzNjZDA0Yzg4NTM0OWU2OGMwM2U2MGJlMjU5YjY2MC90YWJsZTo2ZTc4ODBjMGFhZjg0ZTE0YjIzZWZhZjk4OWQ4NWQ0Yy90YWJsZXJhbmdlOjZlNzg4MGMwYWFmODRlMTRiMjNlZmFmOTg5ZDg1ZDRjXzExLTktMS0xLTA_e18fa5a3-363e-44b3-9e39-5dc41faddbdf</x:v>
      </x:c>
      <x:c r="O4053" s="2" t="str"/>
      <x:c r="P4053" s="2" t="str">
        <x:v>Exact XBRL anchor</x:v>
      </x:c>
      <x:c r="Q4053" s="2" t="str">
        <x:v>Earnings Per Share, Diluted</x:v>
      </x:c>
      <x:c r="R4053" s="2" t="str">
        <x:v>highlighted/TFC_0000092230-21-000032_tfc-20201231.htm</x:v>
      </x:c>
      <x:c r="S4053" s="2" t="str"/>
      <x:c r="T4053" s="2" t="str"/>
    </x:row>
    <x:row r="4054" ht="24" customHeight="1">
      <x:c r="C4054" s="2" t="str">
        <x:v>Historical Inputs!F4054</x:v>
      </x:c>
      <x:c r="D4054" s="2" t="str">
        <x:v>TFC</x:v>
      </x:c>
      <x:c r="E4054" s="2" t="str">
        <x:v>FY2018</x:v>
      </x:c>
      <x:c r="F4054" s="2" t="str">
        <x:v>shares_diluted</x:v>
      </x:c>
      <x:c r="G4054" s="2" t="n">
        <x:v>783.484</x:v>
      </x:c>
      <x:c r="H4054" s="2" t="str">
        <x:v>shares</x:v>
      </x:c>
      <x:c r="I4054" s="2" t="str">
        <x:v>2018-12-31</x:v>
      </x:c>
      <x:c r="J4054" s="2" t="str">
        <x:v>2021-02-24</x:v>
      </x:c>
      <x:c r="K4054" s="2" t="str">
        <x:v>0000092230-21-000032</x:v>
      </x:c>
      <x:c r="L4054" s="2" t="str">
        <x:v>data/raw/filings/TFC_0000092230-21-000032_tfc-20201231.htm</x:v>
      </x:c>
      <x:c r="M4054" s="2" t="str">
        <x:v>https://www.sec.gov/Archives/edgar/data/92230/000009223021000032/tfc-20201231.htm</x:v>
      </x:c>
      <x:c r="N4054" s="2" t="str">
        <x:v>id3VybDovL2RvY3MudjEvZG9jOmIyMzE5NDk3Y2QyZjQxYTk5YzEwY2FlZGJmMjQ5YmIxL3NlYzpiMjMxOTQ5N2NkMmY0MWE5OWMxMGNhZWRiZjI0OWJiMV8yMTEvZnJhZzo0YzNjZDA0Yzg4NTM0OWU2OGMwM2U2MGJlMjU5YjY2MC90YWJsZTo2ZTc4ODBjMGFhZjg0ZTE0YjIzZWZhZjk4OWQ4NWQ0Yy90YWJsZXJhbmdlOjZlNzg4MGMwYWFmODRlMTRiMjNlZmFmOTg5ZDg1ZDRjXzktOS0xLTEtMA_60605d97-c661-456b-a76f-4b16c0a1aa54</x:v>
      </x:c>
      <x:c r="O4054" s="2" t="str"/>
      <x:c r="P4054" s="2" t="str">
        <x:v>Exact XBRL anchor</x:v>
      </x:c>
      <x:c r="Q4054" s="2" t="str">
        <x:v>Weighted Average Number of Shares Outstanding, Diluted</x:v>
      </x:c>
      <x:c r="R4054" s="2" t="str">
        <x:v>highlighted/TFC_0000092230-21-000032_tfc-20201231.htm</x:v>
      </x:c>
      <x:c r="S4054" s="2" t="str"/>
      <x:c r="T4054" s="2" t="str"/>
    </x:row>
    <x:row r="4055" ht="24" customHeight="1">
      <x:c r="C4055" s="2" t="str">
        <x:v>Historical Inputs!F4055</x:v>
      </x:c>
      <x:c r="D4055" s="2" t="str">
        <x:v>TFC</x:v>
      </x:c>
      <x:c r="E4055" s="2" t="str">
        <x:v>FY2018</x:v>
      </x:c>
      <x:c r="F4055" s="2" t="str">
        <x:v>dps</x:v>
      </x:c>
      <x:c r="G4055" s="2" t="n">
        <x:v>1.56</x:v>
      </x:c>
      <x:c r="H4055" s="2" t="str">
        <x:v>USD/shares</x:v>
      </x:c>
      <x:c r="I4055" s="2" t="str">
        <x:v>2018-12-31</x:v>
      </x:c>
      <x:c r="J4055" s="2" t="str">
        <x:v>2021-02-24</x:v>
      </x:c>
      <x:c r="K4055" s="2" t="str">
        <x:v>0000092230-21-000032</x:v>
      </x:c>
      <x:c r="L4055" s="2" t="str">
        <x:v>data/raw/filings/TFC_0000092230-21-000032_tfc-20201231.htm</x:v>
      </x:c>
      <x:c r="M4055" s="2" t="str">
        <x:v>https://www.sec.gov/Archives/edgar/data/92230/000009223021000032/tfc-20201231.htm</x:v>
      </x:c>
      <x:c r="N4055" s="2" t="str">
        <x:v>id3VybDovL2RvY3MudjEvZG9jOmIyMzE5NDk3Y2QyZjQxYTk5YzEwY2FlZGJmMjQ5YmIxL3NlYzpiMjMxOTQ5N2NkMmY0MWE5OWMxMGNhZWRiZjI0OWJiMV8xMjcvZnJhZzo5NTJhODE0OWJiZGQ0NzU1OTg1Njk0YjU5ODQxYzAzNy90YWJsZTozMThlNDkxNzE4ZWM0OWM0YmJkYjJiOTBhYzZiNGI0NC90YWJsZXJhbmdlOjMxOGU0OTE3MThlYzQ5YzRiYmRiMmI5MGFjNmI0YjQ0XzctMTAtMS0xLTA_163a48d4-6b4a-4a1a-9245-2513d6b5dbca</x:v>
      </x:c>
      <x:c r="O4055" s="2" t="str"/>
      <x:c r="P4055" s="2" t="str">
        <x:v>Exact XBRL anchor</x:v>
      </x:c>
      <x:c r="Q4055" s="2" t="str">
        <x:v>Common Stock, Dividends, Per Share, Declared</x:v>
      </x:c>
      <x:c r="R4055" s="2" t="str">
        <x:v>highlighted/TFC_0000092230-21-000032_tfc-20201231.htm</x:v>
      </x:c>
      <x:c r="S4055" s="2" t="str"/>
      <x:c r="T4055" s="2" t="str"/>
    </x:row>
    <x:row r="4056" ht="24" customHeight="1">
      <x:c r="C4056" s="2" t="str">
        <x:v>Historical Inputs!F4056</x:v>
      </x:c>
      <x:c r="D4056" s="2" t="str">
        <x:v>TFC</x:v>
      </x:c>
      <x:c r="E4056" s="2" t="str">
        <x:v>FY2018</x:v>
      </x:c>
      <x:c r="F4056" s="2" t="str">
        <x:v>dividends</x:v>
      </x:c>
      <x:c r="G4056" s="2" t="n">
        <x:v>1204</x:v>
      </x:c>
      <x:c r="H4056" s="2" t="str">
        <x:v>USD</x:v>
      </x:c>
      <x:c r="I4056" s="2" t="str">
        <x:v>2018-12-31</x:v>
      </x:c>
      <x:c r="J4056" s="2" t="str">
        <x:v>2021-02-24</x:v>
      </x:c>
      <x:c r="K4056" s="2" t="str">
        <x:v>0000092230-21-000032</x:v>
      </x:c>
      <x:c r="L4056" s="2" t="str">
        <x:v>data/raw/filings/TFC_0000092230-21-000032_tfc-20201231.htm</x:v>
      </x:c>
      <x:c r="M4056" s="2" t="str">
        <x:v>https://www.sec.gov/Archives/edgar/data/92230/000009223021000032/tfc-20201231.htm</x:v>
      </x:c>
      <x:c r="N4056" s="2" t="str">
        <x:v>id3VybDovL2RvY3MudjEvZG9jOmIyMzE5NDk3Y2QyZjQxYTk5YzEwY2FlZGJmMjQ5YmIxL3NlYzpiMjMxOTQ5N2NkMmY0MWE5OWMxMGNhZWRiZjI0OWJiMV80OS9mcmFnOmZjMjZhNDUzZjMxYzQ0ZGFhNGFhMTlkMDNiNWNjZTYyL3RhYmxlOmIxNGI1MTVkMWNiNzQzN2FiYjllZGJjNjM5MDMxMDc2L3RhYmxlcmFuZ2U6YjE0YjUxNWQxY2I3NDM3YWJiOWVkYmM2MzkwMzEwNzZfNDctNi0xLTEtMA_c58c38e7-c683-4472-9fe2-bb7016e79cf2</x:v>
      </x:c>
      <x:c r="O4056" s="2" t="str"/>
      <x:c r="P4056" s="2" t="str">
        <x:v>Exact XBRL anchor</x:v>
      </x:c>
      <x:c r="Q4056" s="2" t="str">
        <x:v>Payments of Ordinary Dividends, Common Stock</x:v>
      </x:c>
      <x:c r="R4056" s="2" t="str">
        <x:v>highlighted/TFC_0000092230-21-000032_tfc-20201231.htm</x:v>
      </x:c>
      <x:c r="S4056" s="2" t="str"/>
      <x:c r="T4056" s="2" t="str"/>
    </x:row>
    <x:row r="4057" ht="24" customHeight="1">
      <x:c r="C4057" s="2" t="str">
        <x:v>Historical Inputs!F4057</x:v>
      </x:c>
      <x:c r="D4057" s="2" t="str">
        <x:v>TFC</x:v>
      </x:c>
      <x:c r="E4057" s="2" t="str">
        <x:v>FY2018</x:v>
      </x:c>
      <x:c r="F4057" s="2" t="str">
        <x:v>buybacks</x:v>
      </x:c>
      <x:c r="G4057" s="2" t="n">
        <x:v>1205</x:v>
      </x:c>
      <x:c r="H4057" s="2" t="str">
        <x:v>USD</x:v>
      </x:c>
      <x:c r="I4057" s="2" t="str">
        <x:v>2018-12-31</x:v>
      </x:c>
      <x:c r="J4057" s="2" t="str">
        <x:v>2021-02-24</x:v>
      </x:c>
      <x:c r="K4057" s="2" t="str">
        <x:v>0000092230-21-000032</x:v>
      </x:c>
      <x:c r="L4057" s="2" t="str">
        <x:v>data/raw/filings/TFC_0000092230-21-000032_tfc-20201231.htm</x:v>
      </x:c>
      <x:c r="M4057" s="2" t="str">
        <x:v>https://www.sec.gov/Archives/edgar/data/92230/000009223021000032/tfc-20201231.htm</x:v>
      </x:c>
      <x:c r="N4057" s="2" t="str">
        <x:v>id3VybDovL2RvY3MudjEvZG9jOmIyMzE5NDk3Y2QyZjQxYTk5YzEwY2FlZGJmMjQ5YmIxL3NlYzpiMjMxOTQ5N2NkMmY0MWE5OWMxMGNhZWRiZjI0OWJiMV80OS9mcmFnOmZjMjZhNDUzZjMxYzQ0ZGFhNGFhMTlkMDNiNWNjZTYyL3RhYmxlOmIxNGI1MTVkMWNiNzQzN2FiYjllZGJjNjM5MDMxMDc2L3RhYmxlcmFuZ2U6YjE0YjUxNWQxY2I3NDM3YWJiOWVkYmM2MzkwMzEwNzZfNDQtNi0xLTEtMA_1e3c5020-c339-41cf-9f0c-f2f4f4750a9d</x:v>
      </x:c>
      <x:c r="O4057" s="2" t="str"/>
      <x:c r="P4057" s="2" t="str">
        <x:v>Exact XBRL anchor</x:v>
      </x:c>
      <x:c r="Q4057" s="2" t="str">
        <x:v>Payments for Repurchase of Common Stock</x:v>
      </x:c>
      <x:c r="R4057" s="2" t="str">
        <x:v>highlighted/TFC_0000092230-21-000032_tfc-20201231.htm</x:v>
      </x:c>
      <x:c r="S4057" s="2" t="str"/>
      <x:c r="T4057" s="2" t="str"/>
    </x:row>
    <x:row r="4058" ht="24" customHeight="1">
      <x:c r="C4058" s="2" t="str">
        <x:v>Historical Inputs!F4058</x:v>
      </x:c>
      <x:c r="D4058" s="2" t="str">
        <x:v>TFC</x:v>
      </x:c>
      <x:c r="E4058" s="2" t="str">
        <x:v>FY2018</x:v>
      </x:c>
      <x:c r="F4058" s="2" t="str">
        <x:v>chargeoffs</x:v>
      </x:c>
      <x:c r="G4058" s="2" t="str">
        <x:v>n.a.</x:v>
      </x:c>
      <x:c r="H4058" s="2" t="str">
        <x:v>USDm</x:v>
      </x:c>
      <x:c r="I4058" s="2" t="str">
        <x:v>2018-12-31</x:v>
      </x:c>
      <x:c r="J4058" s="2" t="str"/>
      <x:c r="K4058" s="2" t="str"/>
      <x:c r="L4058" s="2" t="str"/>
      <x:c r="M4058" s="2" t="str"/>
      <x:c r="N4058" s="2" t="str"/>
      <x:c r="O4058" s="2" t="str"/>
      <x:c r="P4058" s="2" t="str">
        <x:v>Not reported / unavailable</x:v>
      </x:c>
      <x:c r="Q4058" s="2" t="str">
        <x:v>Gross loan charge-offs</x:v>
      </x:c>
      <x:c r="R4058" s="2" t="str"/>
      <x:c r="S4058" s="2" t="str"/>
      <x:c r="T4058" s="2" t="str"/>
    </x:row>
    <x:row r="4059" ht="24" customHeight="1">
      <x:c r="C4059" s="2" t="str">
        <x:v>Historical Inputs!F4059</x:v>
      </x:c>
      <x:c r="D4059" s="2" t="str">
        <x:v>TFC</x:v>
      </x:c>
      <x:c r="E4059" s="2" t="str">
        <x:v>FY2018</x:v>
      </x:c>
      <x:c r="F4059" s="2" t="str">
        <x:v>recoveries</x:v>
      </x:c>
      <x:c r="G4059" s="2" t="str">
        <x:v>n.a.</x:v>
      </x:c>
      <x:c r="H4059" s="2" t="str">
        <x:v>USDm</x:v>
      </x:c>
      <x:c r="I4059" s="2" t="str">
        <x:v>2018-12-31</x:v>
      </x:c>
      <x:c r="J4059" s="2" t="str"/>
      <x:c r="K4059" s="2" t="str"/>
      <x:c r="L4059" s="2" t="str"/>
      <x:c r="M4059" s="2" t="str"/>
      <x:c r="N4059" s="2" t="str"/>
      <x:c r="O4059" s="2" t="str"/>
      <x:c r="P4059" s="2" t="str">
        <x:v>Not reported / unavailable</x:v>
      </x:c>
      <x:c r="Q4059" s="2" t="str">
        <x:v>Loan recoveries</x:v>
      </x:c>
      <x:c r="R4059" s="2" t="str"/>
      <x:c r="S4059" s="2" t="str"/>
      <x:c r="T4059" s="2" t="str"/>
    </x:row>
    <x:row r="4060" ht="24" customHeight="1">
      <x:c r="C4060" s="2" t="str">
        <x:v>Historical Inputs!F4060</x:v>
      </x:c>
      <x:c r="D4060" s="2" t="str">
        <x:v>TFC</x:v>
      </x:c>
      <x:c r="E4060" s="2" t="str">
        <x:v>FY2018</x:v>
      </x:c>
      <x:c r="F4060" s="2" t="str">
        <x:v>rwa</x:v>
      </x:c>
      <x:c r="G4060" s="2" t="str">
        <x:v>n.a.</x:v>
      </x:c>
      <x:c r="H4060" s="2" t="str">
        <x:v>USDm</x:v>
      </x:c>
      <x:c r="I4060" s="2" t="str">
        <x:v>2018-12-31</x:v>
      </x:c>
      <x:c r="J4060" s="2" t="str"/>
      <x:c r="K4060" s="2" t="str"/>
      <x:c r="L4060" s="2" t="str"/>
      <x:c r="M4060" s="2" t="str"/>
      <x:c r="N4060" s="2" t="str"/>
      <x:c r="O4060" s="2" t="str"/>
      <x:c r="P4060" s="2" t="str">
        <x:v>Not reported / unavailable</x:v>
      </x:c>
      <x:c r="Q4060" s="2" t="str">
        <x:v>Risk-weighted assets</x:v>
      </x:c>
      <x:c r="R4060" s="2" t="str"/>
      <x:c r="S4060" s="2" t="str"/>
      <x:c r="T4060" s="2" t="str"/>
    </x:row>
    <x:row r="4061" ht="24" customHeight="1">
      <x:c r="C4061" s="2" t="str">
        <x:v>Historical Inputs!F4061</x:v>
      </x:c>
      <x:c r="D4061" s="2" t="str">
        <x:v>TFC</x:v>
      </x:c>
      <x:c r="E4061" s="2" t="str">
        <x:v>FY2018</x:v>
      </x:c>
      <x:c r="F4061" s="2" t="str">
        <x:v>cet1_reported</x:v>
      </x:c>
      <x:c r="G4061" s="2" t="str">
        <x:v>n.a.</x:v>
      </x:c>
      <x:c r="H4061" s="2" t="str">
        <x:v>%</x:v>
      </x:c>
      <x:c r="I4061" s="2" t="str">
        <x:v>2018-12-31</x:v>
      </x:c>
      <x:c r="J4061" s="2" t="str"/>
      <x:c r="K4061" s="2" t="str"/>
      <x:c r="L4061" s="2" t="str"/>
      <x:c r="M4061" s="2" t="str"/>
      <x:c r="N4061" s="2" t="str"/>
      <x:c r="O4061" s="2" t="str"/>
      <x:c r="P4061" s="2" t="str">
        <x:v>Not reported / unavailable</x:v>
      </x:c>
      <x:c r="Q4061" s="2" t="str">
        <x:v>Actual standardized CET1 ratio</x:v>
      </x:c>
      <x:c r="R4061" s="2" t="str"/>
      <x:c r="S4061" s="2" t="str"/>
      <x:c r="T4061" s="2" t="str"/>
    </x:row>
    <x:row r="4062" ht="24" customHeight="1">
      <x:c r="C4062" s="2" t="str">
        <x:v>Historical Inputs!F4062</x:v>
      </x:c>
      <x:c r="D4062" s="2" t="str">
        <x:v>TFC</x:v>
      </x:c>
      <x:c r="E4062" s="2" t="str">
        <x:v>FY2018</x:v>
      </x:c>
      <x:c r="F4062" s="2" t="str">
        <x:v>nim_reported</x:v>
      </x:c>
      <x:c r="G4062" s="2" t="str">
        <x:v>n.a.</x:v>
      </x:c>
      <x:c r="H4062" s="2" t="str">
        <x:v>%</x:v>
      </x:c>
      <x:c r="I4062" s="2" t="str">
        <x:v>2018-12-31</x:v>
      </x:c>
      <x:c r="J4062" s="2" t="str"/>
      <x:c r="K4062" s="2" t="str"/>
      <x:c r="L4062" s="2" t="str"/>
      <x:c r="M4062" s="2" t="str"/>
      <x:c r="N4062" s="2" t="str"/>
      <x:c r="O4062" s="2" t="str"/>
      <x:c r="P4062" s="2" t="str">
        <x:v>Not reported / unavailable</x:v>
      </x:c>
      <x:c r="Q4062" s="2" t="str">
        <x:v>Issuer reported net interest margin</x:v>
      </x:c>
      <x:c r="R4062" s="2" t="str"/>
      <x:c r="S4062" s="2" t="str"/>
      <x:c r="T4062" s="2" t="str"/>
    </x:row>
    <x:row r="4063" ht="24" customHeight="1">
      <x:c r="C4063" s="2" t="str">
        <x:v>Historical Inputs!F4063</x:v>
      </x:c>
      <x:c r="D4063" s="2" t="str">
        <x:v>TFC</x:v>
      </x:c>
      <x:c r="E4063" s="2" t="str">
        <x:v>FY2018</x:v>
      </x:c>
      <x:c r="F4063" s="2" t="str">
        <x:v>bvps_reported</x:v>
      </x:c>
      <x:c r="G4063" s="2" t="str">
        <x:v>n.a.</x:v>
      </x:c>
      <x:c r="H4063" s="2" t="str">
        <x:v>USD/share</x:v>
      </x:c>
      <x:c r="I4063" s="2" t="str">
        <x:v>2018-12-31</x:v>
      </x:c>
      <x:c r="J4063" s="2" t="str"/>
      <x:c r="K4063" s="2" t="str"/>
      <x:c r="L4063" s="2" t="str"/>
      <x:c r="M4063" s="2" t="str"/>
      <x:c r="N4063" s="2" t="str"/>
      <x:c r="O4063" s="2" t="str"/>
      <x:c r="P4063" s="2" t="str">
        <x:v>Not reported / unavailable</x:v>
      </x:c>
      <x:c r="Q4063" s="2" t="str">
        <x:v>Reported common book value per share</x:v>
      </x:c>
      <x:c r="R4063" s="2" t="str"/>
      <x:c r="S4063" s="2" t="str"/>
      <x:c r="T4063" s="2" t="str"/>
    </x:row>
    <x:row r="4064" ht="24" customHeight="1">
      <x:c r="C4064" s="2" t="str">
        <x:v>Historical Inputs!F4064</x:v>
      </x:c>
      <x:c r="D4064" s="2" t="str">
        <x:v>TFC</x:v>
      </x:c>
      <x:c r="E4064" s="2" t="str">
        <x:v>FY2018</x:v>
      </x:c>
      <x:c r="F4064" s="2" t="str">
        <x:v>tbvps_reported</x:v>
      </x:c>
      <x:c r="G4064" s="2" t="str">
        <x:v>n.a.</x:v>
      </x:c>
      <x:c r="H4064" s="2" t="str">
        <x:v>USD/share</x:v>
      </x:c>
      <x:c r="I4064" s="2" t="str">
        <x:v>2018-12-31</x:v>
      </x:c>
      <x:c r="J4064" s="2" t="str"/>
      <x:c r="K4064" s="2" t="str"/>
      <x:c r="L4064" s="2" t="str"/>
      <x:c r="M4064" s="2" t="str"/>
      <x:c r="N4064" s="2" t="str"/>
      <x:c r="O4064" s="2" t="str"/>
      <x:c r="P4064" s="2" t="str">
        <x:v>Not reported / unavailable</x:v>
      </x:c>
      <x:c r="Q4064" s="2" t="str">
        <x:v>Reported tangible book value per share</x:v>
      </x:c>
      <x:c r="R4064" s="2" t="str"/>
      <x:c r="S4064" s="2" t="str"/>
      <x:c r="T4064" s="2" t="str"/>
    </x:row>
    <x:row r="4065" ht="24" customHeight="1">
      <x:c r="C4065" s="2" t="str">
        <x:v>Historical Inputs!F4065</x:v>
      </x:c>
      <x:c r="D4065" s="2" t="str">
        <x:v>TFC</x:v>
      </x:c>
      <x:c r="E4065" s="2" t="str">
        <x:v>FY2018</x:v>
      </x:c>
      <x:c r="F4065" s="2" t="str">
        <x:v>tce_reported</x:v>
      </x:c>
      <x:c r="G4065" s="2" t="str">
        <x:v>n.a.</x:v>
      </x:c>
      <x:c r="H4065" s="2" t="str">
        <x:v>USDm</x:v>
      </x:c>
      <x:c r="I4065" s="2" t="str">
        <x:v>2018-12-31</x:v>
      </x:c>
      <x:c r="J4065" s="2" t="str"/>
      <x:c r="K4065" s="2" t="str"/>
      <x:c r="L4065" s="2" t="str"/>
      <x:c r="M4065" s="2" t="str"/>
      <x:c r="N4065" s="2" t="str"/>
      <x:c r="O4065" s="2" t="str"/>
      <x:c r="P4065" s="2" t="str">
        <x:v>Not reported / unavailable</x:v>
      </x:c>
      <x:c r="Q4065" s="2" t="str">
        <x:v>Reported tangible common equity</x:v>
      </x:c>
      <x:c r="R4065" s="2" t="str"/>
      <x:c r="S4065" s="2" t="str"/>
      <x:c r="T4065" s="2" t="str"/>
    </x:row>
    <x:row r="4066" ht="24" customHeight="1">
      <x:c r="C4066" s="2" t="str">
        <x:v>Historical Inputs!F4066</x:v>
      </x:c>
      <x:c r="D4066" s="2" t="str">
        <x:v>TFC</x:v>
      </x:c>
      <x:c r="E4066" s="2" t="str">
        <x:v>FY2019</x:v>
      </x:c>
      <x:c r="F4066" s="2" t="str">
        <x:v>assets</x:v>
      </x:c>
      <x:c r="G4066" s="2" t="n">
        <x:v>473078</x:v>
      </x:c>
      <x:c r="H4066" s="2" t="str">
        <x:v>USD</x:v>
      </x:c>
      <x:c r="I4066" s="2" t="str">
        <x:v>2019-12-31</x:v>
      </x:c>
      <x:c r="J4066" s="2" t="str">
        <x:v>2021-02-24</x:v>
      </x:c>
      <x:c r="K4066" s="2" t="str">
        <x:v>0000092230-21-000032</x:v>
      </x:c>
      <x:c r="L4066" s="2" t="str">
        <x:v>data/raw/filings/TFC_0000092230-21-000032_tfc-20201231.htm</x:v>
      </x:c>
      <x:c r="M4066" s="2" t="str">
        <x:v>https://www.sec.gov/Archives/edgar/data/92230/000009223021000032/tfc-20201231.htm</x:v>
      </x:c>
      <x:c r="N4066" s="2" t="str">
        <x:v>id3VybDovL2RvY3MudjEvZG9jOmIyMzE5NDk3Y2QyZjQxYTk5YzEwY2FlZGJmMjQ5YmIxL3NlYzpiMjMxOTQ5N2NkMmY0MWE5OWMxMGNhZWRiZjI0OWJiMV8zMS9mcmFnOjVjZTFmNGMzNjNlNDQ5OTg5OWZkMGQyMzZlYTRhNTkwL3RhYmxlOjk5NTc0ZDVhZWU0MDRiZTZiN2Q3MmIzZDQxYTZlM2VkL3RhYmxlcmFuZ2U6OTk1NzRkNWFlZTQwNGJlNmI3ZDcyYjNkNDFhNmUzZWRfMjEtMy0xLTEtMA_fa5beebb-00ca-459e-b4cb-a2bdfcf5ed58</x:v>
      </x:c>
      <x:c r="O4066" s="2" t="str"/>
      <x:c r="P4066" s="2" t="str">
        <x:v>Exact XBRL anchor</x:v>
      </x:c>
      <x:c r="Q4066" s="2" t="str">
        <x:v>Assets</x:v>
      </x:c>
      <x:c r="R4066" s="2" t="str">
        <x:v>highlighted/TFC_0000092230-21-000032_tfc-20201231.htm</x:v>
      </x:c>
      <x:c r="S4066" s="2" t="str"/>
      <x:c r="T4066" s="2" t="str"/>
    </x:row>
    <x:row r="4067" ht="24" customHeight="1">
      <x:c r="C4067" s="2" t="str">
        <x:v>Historical Inputs!F4067</x:v>
      </x:c>
      <x:c r="D4067" s="2" t="str">
        <x:v>TFC</x:v>
      </x:c>
      <x:c r="E4067" s="2" t="str">
        <x:v>FY2019</x:v>
      </x:c>
      <x:c r="F4067" s="2" t="str">
        <x:v>liabilities</x:v>
      </x:c>
      <x:c r="G4067" s="2" t="n">
        <x:v>406520</x:v>
      </x:c>
      <x:c r="H4067" s="2" t="str">
        <x:v>USD</x:v>
      </x:c>
      <x:c r="I4067" s="2" t="str">
        <x:v>2019-12-31</x:v>
      </x:c>
      <x:c r="J4067" s="2" t="str">
        <x:v>2021-02-24</x:v>
      </x:c>
      <x:c r="K4067" s="2" t="str">
        <x:v>0000092230-21-000032</x:v>
      </x:c>
      <x:c r="L4067" s="2" t="str">
        <x:v>data/raw/filings/TFC_0000092230-21-000032_tfc-20201231.htm</x:v>
      </x:c>
      <x:c r="M4067" s="2" t="str">
        <x:v>https://www.sec.gov/Archives/edgar/data/92230/000009223021000032/tfc-20201231.htm</x:v>
      </x:c>
      <x:c r="N4067" s="2" t="str">
        <x:v>id3VybDovL2RvY3MudjEvZG9jOmIyMzE5NDk3Y2QyZjQxYTk5YzEwY2FlZGJmMjQ5YmIxL3NlYzpiMjMxOTQ5N2NkMmY0MWE5OWMxMGNhZWRiZjI0OWJiMV8zMS9mcmFnOjVjZTFmNGMzNjNlNDQ5OTg5OWZkMGQyMzZlYTRhNTkwL3RhYmxlOjk5NTc0ZDVhZWU0MDRiZTZiN2Q3MmIzZDQxYTZlM2VkL3RhYmxlcmFuZ2U6OTk1NzRkNWFlZTQwNGJlNmI3ZDcyYjNkNDFhNmUzZWRfMjgtMy0xLTEtMA_4cc38c15-f5f5-4260-88f7-deaed455bf1f</x:v>
      </x:c>
      <x:c r="O4067" s="2" t="str"/>
      <x:c r="P4067" s="2" t="str">
        <x:v>Exact XBRL anchor</x:v>
      </x:c>
      <x:c r="Q4067" s="2" t="str">
        <x:v>Liabilities</x:v>
      </x:c>
      <x:c r="R4067" s="2" t="str">
        <x:v>highlighted/TFC_0000092230-21-000032_tfc-20201231.htm</x:v>
      </x:c>
      <x:c r="S4067" s="2" t="str"/>
      <x:c r="T4067" s="2" t="str"/>
    </x:row>
    <x:row r="4068" ht="24" customHeight="1">
      <x:c r="C4068" s="2" t="str">
        <x:v>Historical Inputs!F4068</x:v>
      </x:c>
      <x:c r="D4068" s="2" t="str">
        <x:v>TFC</x:v>
      </x:c>
      <x:c r="E4068" s="2" t="str">
        <x:v>FY2019</x:v>
      </x:c>
      <x:c r="F4068" s="2" t="str">
        <x:v>equity</x:v>
      </x:c>
      <x:c r="G4068" s="2" t="str">
        <x:v>n.a.</x:v>
      </x:c>
      <x:c r="H4068" s="2" t="str">
        <x:v>USDm</x:v>
      </x:c>
      <x:c r="I4068" s="2" t="str">
        <x:v>2019-12-31</x:v>
      </x:c>
      <x:c r="J4068" s="2" t="str"/>
      <x:c r="K4068" s="2" t="str"/>
      <x:c r="L4068" s="2" t="str"/>
      <x:c r="M4068" s="2" t="str"/>
      <x:c r="N4068" s="2" t="str"/>
      <x:c r="O4068" s="2" t="str"/>
      <x:c r="P4068" s="2" t="str">
        <x:v>Not reported / unavailable</x:v>
      </x:c>
      <x:c r="Q4068" s="2" t="str">
        <x:v>Shareholders equity attributable to parent</x:v>
      </x:c>
      <x:c r="R4068" s="2" t="str"/>
      <x:c r="S4068" s="2" t="str"/>
      <x:c r="T4068" s="2" t="str"/>
    </x:row>
    <x:row r="4069" ht="24" customHeight="1">
      <x:c r="C4069" s="2" t="str">
        <x:v>Historical Inputs!F4069</x:v>
      </x:c>
      <x:c r="D4069" s="2" t="str">
        <x:v>TFC</x:v>
      </x:c>
      <x:c r="E4069" s="2" t="str">
        <x:v>FY2019</x:v>
      </x:c>
      <x:c r="F4069" s="2" t="str">
        <x:v>preferred</x:v>
      </x:c>
      <x:c r="G4069" s="2" t="n">
        <x:v>5102</x:v>
      </x:c>
      <x:c r="H4069" s="2" t="str">
        <x:v>USD</x:v>
      </x:c>
      <x:c r="I4069" s="2" t="str">
        <x:v>2019-12-31</x:v>
      </x:c>
      <x:c r="J4069" s="2" t="str">
        <x:v>2021-02-24</x:v>
      </x:c>
      <x:c r="K4069" s="2" t="str">
        <x:v>0000092230-21-000032</x:v>
      </x:c>
      <x:c r="L4069" s="2" t="str">
        <x:v>data/raw/filings/TFC_0000092230-21-000032_tfc-20201231.htm</x:v>
      </x:c>
      <x:c r="M4069" s="2" t="str">
        <x:v>https://www.sec.gov/Archives/edgar/data/92230/000009223021000032/tfc-20201231.htm</x:v>
      </x:c>
      <x:c r="N4069" s="2" t="str">
        <x:v>id3VybDovL2RvY3MudjEvZG9jOmIyMzE5NDk3Y2QyZjQxYTk5YzEwY2FlZGJmMjQ5YmIxL3NlYzpiMjMxOTQ5N2NkMmY0MWE5OWMxMGNhZWRiZjI0OWJiMV8zMS9mcmFnOjVjZTFmNGMzNjNlNDQ5OTg5OWZkMGQyMzZlYTRhNTkwL3RhYmxlOjk5NTc0ZDVhZWU0MDRiZTZiN2Q3MmIzZDQxYTZlM2VkL3RhYmxlcmFuZ2U6OTk1NzRkNWFlZTQwNGJlNmI3ZDcyYjNkNDFhNmUzZWRfMzEtMy0xLTEtMA_0c74b977-3839-4505-93ab-9f3985f0b6cf</x:v>
      </x:c>
      <x:c r="O4069" s="2" t="str"/>
      <x:c r="P4069" s="2" t="str">
        <x:v>Exact XBRL anchor</x:v>
      </x:c>
      <x:c r="Q4069" s="2" t="str">
        <x:v>Preferred Stock, Including Additional Paid in Capital, Net of Discount</x:v>
      </x:c>
      <x:c r="R4069" s="2" t="str">
        <x:v>highlighted/TFC_0000092230-21-000032_tfc-20201231.htm</x:v>
      </x:c>
      <x:c r="S4069" s="2" t="str"/>
      <x:c r="T4069" s="2" t="str"/>
    </x:row>
    <x:row r="4070" ht="24" customHeight="1">
      <x:c r="C4070" s="2" t="str">
        <x:v>Historical Inputs!F4070</x:v>
      </x:c>
      <x:c r="D4070" s="2" t="str">
        <x:v>TFC</x:v>
      </x:c>
      <x:c r="E4070" s="2" t="str">
        <x:v>FY2019</x:v>
      </x:c>
      <x:c r="F4070" s="2" t="str">
        <x:v>common_equity_reported</x:v>
      </x:c>
      <x:c r="G4070" s="2" t="str">
        <x:v>n.a.</x:v>
      </x:c>
      <x:c r="H4070" s="2" t="str">
        <x:v>USDm</x:v>
      </x:c>
      <x:c r="I4070" s="2" t="str">
        <x:v>2019-12-31</x:v>
      </x:c>
      <x:c r="J4070" s="2" t="str"/>
      <x:c r="K4070" s="2" t="str"/>
      <x:c r="L4070" s="2" t="str"/>
      <x:c r="M4070" s="2" t="str"/>
      <x:c r="N4070" s="2" t="str"/>
      <x:c r="O4070" s="2" t="str"/>
      <x:c r="P4070" s="2" t="str">
        <x:v>Not reported / unavailable</x:v>
      </x:c>
      <x:c r="Q4070" s="2" t="str">
        <x:v>Reported common shareholders equity</x:v>
      </x:c>
      <x:c r="R4070" s="2" t="str"/>
      <x:c r="S4070" s="2" t="str"/>
      <x:c r="T4070" s="2" t="str"/>
    </x:row>
    <x:row r="4071" ht="24" customHeight="1">
      <x:c r="C4071" s="2" t="str">
        <x:v>Historical Inputs!F4071</x:v>
      </x:c>
      <x:c r="D4071" s="2" t="str">
        <x:v>TFC</x:v>
      </x:c>
      <x:c r="E4071" s="2" t="str">
        <x:v>FY2019</x:v>
      </x:c>
      <x:c r="F4071" s="2" t="str">
        <x:v>goodwill</x:v>
      </x:c>
      <x:c r="G4071" s="2" t="n">
        <x:v>24154</x:v>
      </x:c>
      <x:c r="H4071" s="2" t="str">
        <x:v>USD</x:v>
      </x:c>
      <x:c r="I4071" s="2" t="str">
        <x:v>2019-12-31</x:v>
      </x:c>
      <x:c r="J4071" s="2" t="str">
        <x:v>2022-02-23</x:v>
      </x:c>
      <x:c r="K4071" s="2" t="str">
        <x:v>0000092230-22-000008</x:v>
      </x:c>
      <x:c r="L4071" s="2" t="str">
        <x:v>data/raw/filings/TFC_0000092230-22-000008_tfc-20211231.htm</x:v>
      </x:c>
      <x:c r="M4071" s="2" t="str">
        <x:v>https://www.sec.gov/Archives/edgar/data/92230/000009223022000008/tfc-20211231.htm</x:v>
      </x:c>
      <x:c r="N4071" s="2" t="str">
        <x:v>id3VybDovL2RvY3MudjEvZG9jOjczZWFmNDRlNGQ4ZjQyM2E4MWYxOWQzNzk2ZjBmMmQwL3NlYzo3M2VhZjQ0ZTRkOGY0MjNhODFmMTlkMzc5NmYwZjJkMF8xMDAvZnJhZzplNjY4YWU0NDBlNjU0MTJlYTE0NTM2MDY4YzFhMTFlNC90YWJsZTo4MTBkYzZmMjRiMjM0NWQzYWQxYjIzMjViMWM2NzQ4ZC90YWJsZXJhbmdlOjgxMGRjNmYyNGIyMzQ1ZDNhZDFiMjMyNWIxYzY3NDhkXzUtNy0xLTEtNjcwNDI_e26321f0-1c26-4c84-8861-74b9bd9c0a54</x:v>
      </x:c>
      <x:c r="O4071" s="2" t="str"/>
      <x:c r="P4071" s="2" t="str">
        <x:v>Exact XBRL anchor</x:v>
      </x:c>
      <x:c r="Q4071" s="2" t="str">
        <x:v>Goodwill</x:v>
      </x:c>
      <x:c r="R4071" s="2" t="str">
        <x:v>highlighted/TFC_0000092230-22-000008_tfc-20211231.htm</x:v>
      </x:c>
      <x:c r="S4071" s="2" t="str"/>
      <x:c r="T4071" s="2" t="str"/>
    </x:row>
    <x:row r="4072" ht="24" customHeight="1">
      <x:c r="C4072" s="2" t="str">
        <x:v>Historical Inputs!F4072</x:v>
      </x:c>
      <x:c r="D4072" s="2" t="str">
        <x:v>TFC</x:v>
      </x:c>
      <x:c r="E4072" s="2" t="str">
        <x:v>FY2019</x:v>
      </x:c>
      <x:c r="F4072" s="2" t="str">
        <x:v>intangibles</x:v>
      </x:c>
      <x:c r="G4072" s="2" t="n">
        <x:v>3142</x:v>
      </x:c>
      <x:c r="H4072" s="2" t="str">
        <x:v>USD</x:v>
      </x:c>
      <x:c r="I4072" s="2" t="str">
        <x:v>2019-12-31</x:v>
      </x:c>
      <x:c r="J4072" s="2" t="str">
        <x:v>2021-02-24</x:v>
      </x:c>
      <x:c r="K4072" s="2" t="str">
        <x:v>0000092230-21-000032</x:v>
      </x:c>
      <x:c r="L4072" s="2" t="str">
        <x:v>data/raw/filings/TFC_0000092230-21-000032_tfc-20201231.htm</x:v>
      </x:c>
      <x:c r="M4072" s="2" t="str">
        <x:v>https://www.sec.gov/Archives/edgar/data/92230/000009223021000032/tfc-20201231.htm</x:v>
      </x:c>
      <x:c r="N4072" s="2" t="str">
        <x:v>id3VybDovL2RvY3MudjEvZG9jOmIyMzE5NDk3Y2QyZjQxYTk5YzEwY2FlZGJmMjQ5YmIxL3NlYzpiMjMxOTQ5N2NkMmY0MWE5OWMxMGNhZWRiZjI0OWJiMV8xMDAvZnJhZzo3YjM0NGU4NmU4NjY0YTBlOTFiNjZkMDhkNzU1YWU0MC90YWJsZTo1NWM3YzY3YzI0NGQ0MzJjYjc5OTQ2YWRiN2JiYTQxOC90YWJsZXJhbmdlOjU1YzdjNjdjMjQ0ZDQzMmNiNzk5NDZhZGI3YmJhNDE4XzUtMTItMS0xLTA_5357bfe6-2d82-4577-9c15-71c4af1513f7</x:v>
      </x:c>
      <x:c r="O4072" s="2" t="str"/>
      <x:c r="P4072" s="2" t="str">
        <x:v>Exact XBRL anchor</x:v>
      </x:c>
      <x:c r="Q4072" s="2" t="str">
        <x:v>Finite-Lived Intangible Assets, Net</x:v>
      </x:c>
      <x:c r="R4072" s="2" t="str">
        <x:v>highlighted/TFC_0000092230-21-000032_tfc-20201231.htm</x:v>
      </x:c>
      <x:c r="S4072" s="2" t="str"/>
      <x:c r="T4072" s="2" t="str"/>
    </x:row>
    <x:row r="4073" ht="24" customHeight="1">
      <x:c r="C4073" s="2" t="str">
        <x:v>Historical Inputs!F4073</x:v>
      </x:c>
      <x:c r="D4073" s="2" t="str">
        <x:v>TFC</x:v>
      </x:c>
      <x:c r="E4073" s="2" t="str">
        <x:v>FY2019</x:v>
      </x:c>
      <x:c r="F4073" s="2" t="str">
        <x:v>intangibles_total</x:v>
      </x:c>
      <x:c r="G4073" s="2" t="str">
        <x:v>n.a.</x:v>
      </x:c>
      <x:c r="H4073" s="2" t="str">
        <x:v>USDm</x:v>
      </x:c>
      <x:c r="I4073" s="2" t="str">
        <x:v>2019-12-31</x:v>
      </x:c>
      <x:c r="J4073" s="2" t="str"/>
      <x:c r="K4073" s="2" t="str"/>
      <x:c r="L4073" s="2" t="str"/>
      <x:c r="M4073" s="2" t="str"/>
      <x:c r="N4073" s="2" t="str"/>
      <x:c r="O4073" s="2" t="str"/>
      <x:c r="P4073" s="2" t="str">
        <x:v>Not reported / unavailable</x:v>
      </x:c>
      <x:c r="Q4073" s="2" t="str">
        <x:v>Reported goodwill and intangible assets combined</x:v>
      </x:c>
      <x:c r="R4073" s="2" t="str"/>
      <x:c r="S4073" s="2" t="str"/>
      <x:c r="T4073" s="2" t="str"/>
    </x:row>
    <x:row r="4074" ht="24" customHeight="1">
      <x:c r="C4074" s="2" t="str">
        <x:v>Historical Inputs!F4074</x:v>
      </x:c>
      <x:c r="D4074" s="2" t="str">
        <x:v>TFC</x:v>
      </x:c>
      <x:c r="E4074" s="2" t="str">
        <x:v>FY2019</x:v>
      </x:c>
      <x:c r="F4074" s="2" t="str">
        <x:v>shares_end</x:v>
      </x:c>
      <x:c r="G4074" s="2" t="n">
        <x:v>1342.166</x:v>
      </x:c>
      <x:c r="H4074" s="2" t="str">
        <x:v>shares</x:v>
      </x:c>
      <x:c r="I4074" s="2" t="str">
        <x:v>2019-12-31</x:v>
      </x:c>
      <x:c r="J4074" s="2" t="str">
        <x:v>2021-02-24</x:v>
      </x:c>
      <x:c r="K4074" s="2" t="str">
        <x:v>0000092230-21-000032</x:v>
      </x:c>
      <x:c r="L4074" s="2" t="str">
        <x:v>data/raw/filings/TFC_0000092230-21-000032_tfc-20201231.htm</x:v>
      </x:c>
      <x:c r="M4074" s="2" t="str">
        <x:v>https://www.sec.gov/Archives/edgar/data/92230/000009223021000032/tfc-20201231.htm</x:v>
      </x:c>
      <x:c r="N4074" s="2" t="str">
        <x:v>id3VybDovL2RvY3MudjEvZG9jOmIyMzE5NDk3Y2QyZjQxYTk5YzEwY2FlZGJmMjQ5YmIxL3NlYzpiMjMxOTQ5N2NkMmY0MWE5OWMxMGNhZWRiZjI0OWJiMV8zMS9mcmFnOjVjZTFmNGMzNjNlNDQ5OTg5OWZkMGQyMzZlYTRhNTkwL3RhYmxlOjk5NTc0ZDVhZWU0MDRiZTZiN2Q3MmIzZDQxYTZlM2VkL3RhYmxlcmFuZ2U6OTk1NzRkNWFlZTQwNGJlNmI3ZDcyYjNkNDFhNmUzZWRfMzktMy0xLTEtMA_c4734e23-6966-4f6b-8d56-3d46bf54b2a2</x:v>
      </x:c>
      <x:c r="O4074" s="2" t="str"/>
      <x:c r="P4074" s="2" t="str">
        <x:v>Exact XBRL anchor</x:v>
      </x:c>
      <x:c r="Q4074" s="2" t="str">
        <x:v>Common Stock, Shares, Outstanding</x:v>
      </x:c>
      <x:c r="R4074" s="2" t="str">
        <x:v>highlighted/TFC_0000092230-21-000032_tfc-20201231.htm</x:v>
      </x:c>
      <x:c r="S4074" s="2" t="str"/>
      <x:c r="T4074" s="2" t="str"/>
    </x:row>
    <x:row r="4075" ht="24" customHeight="1">
      <x:c r="C4075" s="2" t="str">
        <x:v>Historical Inputs!F4075</x:v>
      </x:c>
      <x:c r="D4075" s="2" t="str">
        <x:v>TFC</x:v>
      </x:c>
      <x:c r="E4075" s="2" t="str">
        <x:v>FY2019</x:v>
      </x:c>
      <x:c r="F4075" s="2" t="str">
        <x:v>shares_issued</x:v>
      </x:c>
      <x:c r="G4075" s="2" t="str">
        <x:v>n.a.</x:v>
      </x:c>
      <x:c r="H4075" s="2" t="str">
        <x:v>million</x:v>
      </x:c>
      <x:c r="I4075" s="2" t="str">
        <x:v>2019-12-31</x:v>
      </x:c>
      <x:c r="J4075" s="2" t="str"/>
      <x:c r="K4075" s="2" t="str"/>
      <x:c r="L4075" s="2" t="str"/>
      <x:c r="M4075" s="2" t="str"/>
      <x:c r="N4075" s="2" t="str"/>
      <x:c r="O4075" s="2" t="str"/>
      <x:c r="P4075" s="2" t="str">
        <x:v>Not reported / unavailable</x:v>
      </x:c>
      <x:c r="Q4075" s="2" t="str">
        <x:v>Shares Issued</x:v>
      </x:c>
      <x:c r="R4075" s="2" t="str"/>
      <x:c r="S4075" s="2" t="str"/>
      <x:c r="T4075" s="2" t="str"/>
    </x:row>
    <x:row r="4076" ht="24" customHeight="1">
      <x:c r="C4076" s="2" t="str">
        <x:v>Historical Inputs!F4076</x:v>
      </x:c>
      <x:c r="D4076" s="2" t="str">
        <x:v>TFC</x:v>
      </x:c>
      <x:c r="E4076" s="2" t="str">
        <x:v>FY2019</x:v>
      </x:c>
      <x:c r="F4076" s="2" t="str">
        <x:v>shares_treasury</x:v>
      </x:c>
      <x:c r="G4076" s="2" t="str">
        <x:v>n.a.</x:v>
      </x:c>
      <x:c r="H4076" s="2" t="str">
        <x:v>million</x:v>
      </x:c>
      <x:c r="I4076" s="2" t="str">
        <x:v>2019-12-31</x:v>
      </x:c>
      <x:c r="J4076" s="2" t="str"/>
      <x:c r="K4076" s="2" t="str"/>
      <x:c r="L4076" s="2" t="str"/>
      <x:c r="M4076" s="2" t="str"/>
      <x:c r="N4076" s="2" t="str"/>
      <x:c r="O4076" s="2" t="str"/>
      <x:c r="P4076" s="2" t="str">
        <x:v>Not reported / unavailable</x:v>
      </x:c>
      <x:c r="Q4076" s="2" t="str">
        <x:v>Shares Treasury</x:v>
      </x:c>
      <x:c r="R4076" s="2" t="str"/>
      <x:c r="S4076" s="2" t="str"/>
      <x:c r="T4076" s="2" t="str"/>
    </x:row>
    <x:row r="4077" ht="24" customHeight="1">
      <x:c r="C4077" s="2" t="str">
        <x:v>Historical Inputs!F4077</x:v>
      </x:c>
      <x:c r="D4077" s="2" t="str">
        <x:v>TFC</x:v>
      </x:c>
      <x:c r="E4077" s="2" t="str">
        <x:v>FY2019</x:v>
      </x:c>
      <x:c r="F4077" s="2" t="str">
        <x:v>deposits</x:v>
      </x:c>
      <x:c r="G4077" s="2" t="n">
        <x:v>334727</x:v>
      </x:c>
      <x:c r="H4077" s="2" t="str">
        <x:v>USD</x:v>
      </x:c>
      <x:c r="I4077" s="2" t="str">
        <x:v>2019-12-31</x:v>
      </x:c>
      <x:c r="J4077" s="2" t="str">
        <x:v>2021-02-24</x:v>
      </x:c>
      <x:c r="K4077" s="2" t="str">
        <x:v>0000092230-21-000032</x:v>
      </x:c>
      <x:c r="L4077" s="2" t="str">
        <x:v>data/raw/filings/TFC_0000092230-21-000032_tfc-20201231.htm</x:v>
      </x:c>
      <x:c r="M4077" s="2" t="str">
        <x:v>https://www.sec.gov/Archives/edgar/data/92230/000009223021000032/tfc-20201231.htm</x:v>
      </x:c>
      <x:c r="N4077" s="2" t="str">
        <x:v>id3VybDovL2RvY3MudjEvZG9jOmIyMzE5NDk3Y2QyZjQxYTk5YzEwY2FlZGJmMjQ5YmIxL3NlYzpiMjMxOTQ5N2NkMmY0MWE5OWMxMGNhZWRiZjI0OWJiMV8xMTUvZnJhZzphMDk2MTFmY2EwOTQ0Y2MwODA0ODlkNzdlZTNhZDU1Ni90YWJsZTpmYmQwOTMzNTZhOWE0MmI3YTcyY2EyNDBmNmMxYjU1Ni90YWJsZXJhbmdlOmZiZDA5MzM1NmE5YTQyYjdhNzJjYTI0MGY2YzFiNTU2XzgtNC0xLTEtMA_f0dff3c2-1ec2-4aa3-b155-ca12f4923481</x:v>
      </x:c>
      <x:c r="O4077" s="2" t="str"/>
      <x:c r="P4077" s="2" t="str">
        <x:v>Exact XBRL anchor</x:v>
      </x:c>
      <x:c r="Q4077" s="2" t="str">
        <x:v>Deposits</x:v>
      </x:c>
      <x:c r="R4077" s="2" t="str">
        <x:v>highlighted/TFC_0000092230-21-000032_tfc-20201231.htm</x:v>
      </x:c>
      <x:c r="S4077" s="2" t="str"/>
      <x:c r="T4077" s="2" t="str"/>
    </x:row>
    <x:row r="4078" ht="24" customHeight="1">
      <x:c r="C4078" s="2" t="str">
        <x:v>Historical Inputs!F4078</x:v>
      </x:c>
      <x:c r="D4078" s="2" t="str">
        <x:v>TFC</x:v>
      </x:c>
      <x:c r="E4078" s="2" t="str">
        <x:v>FY2019</x:v>
      </x:c>
      <x:c r="F4078" s="2" t="str">
        <x:v>loans_gross</x:v>
      </x:c>
      <x:c r="G4078" s="2" t="n">
        <x:v>299842</x:v>
      </x:c>
      <x:c r="H4078" s="2" t="str">
        <x:v>USD</x:v>
      </x:c>
      <x:c r="I4078" s="2" t="str">
        <x:v>2019-12-31</x:v>
      </x:c>
      <x:c r="J4078" s="2" t="str">
        <x:v>2021-02-24</x:v>
      </x:c>
      <x:c r="K4078" s="2" t="str">
        <x:v>0000092230-21-000032</x:v>
      </x:c>
      <x:c r="L4078" s="2" t="str">
        <x:v>data/raw/filings/TFC_0000092230-21-000032_tfc-20201231.htm</x:v>
      </x:c>
      <x:c r="M4078" s="2" t="str">
        <x:v>https://www.sec.gov/Archives/edgar/data/92230/000009223021000032/tfc-20201231.htm</x:v>
      </x:c>
      <x:c r="N4078" s="2" t="str"/>
      <x:c r="O4078" s="2" t="str"/>
      <x:c r="P4078" s="2" t="str">
        <x:v>Structured source retained; exact visible anchor requires review</x:v>
      </x:c>
      <x:c r="Q4078" s="2" t="str">
        <x:v>Loans and Leases Receivable, Net of Deferred Income</x:v>
      </x:c>
      <x:c r="R4078" s="2" t="str"/>
      <x:c r="S4078" s="2" t="str"/>
      <x:c r="T4078" s="2" t="str"/>
    </x:row>
    <x:row r="4079" ht="24" customHeight="1">
      <x:c r="C4079" s="2" t="str">
        <x:v>Historical Inputs!F4079</x:v>
      </x:c>
      <x:c r="D4079" s="2" t="str">
        <x:v>TFC</x:v>
      </x:c>
      <x:c r="E4079" s="2" t="str">
        <x:v>FY2019</x:v>
      </x:c>
      <x:c r="F4079" s="2" t="str">
        <x:v>loans_net</x:v>
      </x:c>
      <x:c r="G4079" s="2" t="n">
        <x:v>298293</x:v>
      </x:c>
      <x:c r="H4079" s="2" t="str">
        <x:v>USD</x:v>
      </x:c>
      <x:c r="I4079" s="2" t="str">
        <x:v>2019-12-31</x:v>
      </x:c>
      <x:c r="J4079" s="2" t="str">
        <x:v>2021-02-24</x:v>
      </x:c>
      <x:c r="K4079" s="2" t="str">
        <x:v>0000092230-21-000032</x:v>
      </x:c>
      <x:c r="L4079" s="2" t="str">
        <x:v>data/raw/filings/TFC_0000092230-21-000032_tfc-20201231.htm</x:v>
      </x:c>
      <x:c r="M4079" s="2" t="str">
        <x:v>https://www.sec.gov/Archives/edgar/data/92230/000009223021000032/tfc-20201231.htm</x:v>
      </x:c>
      <x:c r="N4079" s="2" t="str"/>
      <x:c r="O4079" s="2" t="str"/>
      <x:c r="P4079" s="2" t="str">
        <x:v>Structured source retained; exact visible anchor requires review</x:v>
      </x:c>
      <x:c r="Q4079" s="2" t="str">
        <x:v>Loans and Leases Receivable, Net Amount</x:v>
      </x:c>
      <x:c r="R4079" s="2" t="str"/>
      <x:c r="S4079" s="2" t="str"/>
      <x:c r="T4079" s="2" t="str"/>
    </x:row>
    <x:row r="4080" ht="24" customHeight="1">
      <x:c r="C4080" s="2" t="str">
        <x:v>Historical Inputs!F4080</x:v>
      </x:c>
      <x:c r="D4080" s="2" t="str">
        <x:v>TFC</x:v>
      </x:c>
      <x:c r="E4080" s="2" t="str">
        <x:v>FY2019</x:v>
      </x:c>
      <x:c r="F4080" s="2" t="str">
        <x:v>allowance</x:v>
      </x:c>
      <x:c r="G4080" s="2" t="str">
        <x:v>n.a.</x:v>
      </x:c>
      <x:c r="H4080" s="2" t="str">
        <x:v>USDm</x:v>
      </x:c>
      <x:c r="I4080" s="2" t="str">
        <x:v>2019-12-31</x:v>
      </x:c>
      <x:c r="J4080" s="2" t="str"/>
      <x:c r="K4080" s="2" t="str"/>
      <x:c r="L4080" s="2" t="str"/>
      <x:c r="M4080" s="2" t="str"/>
      <x:c r="N4080" s="2" t="str"/>
      <x:c r="O4080" s="2" t="str"/>
      <x:c r="P4080" s="2" t="str">
        <x:v>Not reported / unavailable</x:v>
      </x:c>
      <x:c r="Q4080" s="2" t="str">
        <x:v>Loan allowance for credit losses</x:v>
      </x:c>
      <x:c r="R4080" s="2" t="str"/>
      <x:c r="S4080" s="2" t="str"/>
      <x:c r="T4080" s="2" t="str"/>
    </x:row>
    <x:row r="4081" ht="24" customHeight="1">
      <x:c r="C4081" s="2" t="str">
        <x:v>Historical Inputs!F4081</x:v>
      </x:c>
      <x:c r="D4081" s="2" t="str">
        <x:v>TFC</x:v>
      </x:c>
      <x:c r="E4081" s="2" t="str">
        <x:v>FY2019</x:v>
      </x:c>
      <x:c r="F4081" s="2" t="str">
        <x:v>nonaccrual</x:v>
      </x:c>
      <x:c r="G4081" s="2" t="str">
        <x:v>n.a.</x:v>
      </x:c>
      <x:c r="H4081" s="2" t="str">
        <x:v>USDm</x:v>
      </x:c>
      <x:c r="I4081" s="2" t="str">
        <x:v>2019-12-31</x:v>
      </x:c>
      <x:c r="J4081" s="2" t="str"/>
      <x:c r="K4081" s="2" t="str"/>
      <x:c r="L4081" s="2" t="str"/>
      <x:c r="M4081" s="2" t="str"/>
      <x:c r="N4081" s="2" t="str"/>
      <x:c r="O4081" s="2" t="str"/>
      <x:c r="P4081" s="2" t="str">
        <x:v>Not reported / unavailable</x:v>
      </x:c>
      <x:c r="Q4081" s="2" t="str">
        <x:v>Nonaccrual</x:v>
      </x:c>
      <x:c r="R4081" s="2" t="str"/>
      <x:c r="S4081" s="2" t="str"/>
      <x:c r="T4081" s="2" t="str"/>
    </x:row>
    <x:row r="4082" ht="24" customHeight="1">
      <x:c r="C4082" s="2" t="str">
        <x:v>Historical Inputs!F4082</x:v>
      </x:c>
      <x:c r="D4082" s="2" t="str">
        <x:v>TFC</x:v>
      </x:c>
      <x:c r="E4082" s="2" t="str">
        <x:v>FY2019</x:v>
      </x:c>
      <x:c r="F4082" s="2" t="str">
        <x:v>cash</x:v>
      </x:c>
      <x:c r="G4082" s="2" t="n">
        <x:v>19065</x:v>
      </x:c>
      <x:c r="H4082" s="2" t="str">
        <x:v>USD</x:v>
      </x:c>
      <x:c r="I4082" s="2" t="str">
        <x:v>2019-12-31</x:v>
      </x:c>
      <x:c r="J4082" s="2" t="str">
        <x:v>2022-02-23</x:v>
      </x:c>
      <x:c r="K4082" s="2" t="str">
        <x:v>0000092230-22-000008</x:v>
      </x:c>
      <x:c r="L4082" s="2" t="str">
        <x:v>data/raw/filings/TFC_0000092230-22-000008_tfc-20211231.htm</x:v>
      </x:c>
      <x:c r="M4082" s="2" t="str">
        <x:v>https://www.sec.gov/Archives/edgar/data/92230/000009223022000008/tfc-20211231.htm</x:v>
      </x:c>
      <x:c r="N4082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NTQtNi0xLTEtNjcwNDI_8a13c13f-46df-451a-b86f-d41931ec2e93</x:v>
      </x:c>
      <x:c r="O4082" s="2" t="str"/>
      <x:c r="P4082" s="2" t="str">
        <x:v>Exact XBRL anchor</x:v>
      </x:c>
      <x:c r="Q4082" s="2" t="str">
        <x:v>Cash and Cash Equivalents, at Carrying Value</x:v>
      </x:c>
      <x:c r="R4082" s="2" t="str">
        <x:v>highlighted/TFC_0000092230-22-000008_tfc-20211231.htm</x:v>
      </x:c>
      <x:c r="S4082" s="2" t="str"/>
      <x:c r="T4082" s="2" t="str"/>
    </x:row>
    <x:row r="4083" ht="24" customHeight="1">
      <x:c r="C4083" s="2" t="str">
        <x:v>Historical Inputs!F4083</x:v>
      </x:c>
      <x:c r="D4083" s="2" t="str">
        <x:v>TFC</x:v>
      </x:c>
      <x:c r="E4083" s="2" t="str">
        <x:v>FY2019</x:v>
      </x:c>
      <x:c r="F4083" s="2" t="str">
        <x:v>aoci</x:v>
      </x:c>
      <x:c r="G4083" s="2" t="n">
        <x:v>-844</x:v>
      </x:c>
      <x:c r="H4083" s="2" t="str">
        <x:v>USD</x:v>
      </x:c>
      <x:c r="I4083" s="2" t="str">
        <x:v>2019-12-31</x:v>
      </x:c>
      <x:c r="J4083" s="2" t="str">
        <x:v>2021-02-24</x:v>
      </x:c>
      <x:c r="K4083" s="2" t="str">
        <x:v>0000092230-21-000032</x:v>
      </x:c>
      <x:c r="L4083" s="2" t="str">
        <x:v>data/raw/filings/TFC_0000092230-21-000032_tfc-20201231.htm</x:v>
      </x:c>
      <x:c r="M4083" s="2" t="str">
        <x:v>https://www.sec.gov/Archives/edgar/data/92230/000009223021000032/tfc-20201231.htm</x:v>
      </x:c>
      <x:c r="N4083" s="2" t="str">
        <x:v>id3VybDovL2RvY3MudjEvZG9jOmIyMzE5NDk3Y2QyZjQxYTk5YzEwY2FlZGJmMjQ5YmIxL3NlYzpiMjMxOTQ5N2NkMmY0MWE5OWMxMGNhZWRiZjI0OWJiMV8zMS9mcmFnOjVjZTFmNGMzNjNlNDQ5OTg5OWZkMGQyMzZlYTRhNTkwL3RhYmxlOjk5NTc0ZDVhZWU0MDRiZTZiN2Q3MmIzZDQxYTZlM2VkL3RhYmxlcmFuZ2U6OTk1NzRkNWFlZTQwNGJlNmI3ZDcyYjNkNDFhNmUzZWRfMzUtMy0xLTEtMA_0f18d037-bbdf-4870-b9fc-849cdd017ae4</x:v>
      </x:c>
      <x:c r="O4083" s="2" t="str"/>
      <x:c r="P4083" s="2" t="str">
        <x:v>Exact XBRL anchor</x:v>
      </x:c>
      <x:c r="Q4083" s="2" t="str">
        <x:v>Accumulated Other Comprehensive Income (Loss), Net of Tax</x:v>
      </x:c>
      <x:c r="R4083" s="2" t="str">
        <x:v>highlighted/TFC_0000092230-21-000032_tfc-20201231.htm</x:v>
      </x:c>
      <x:c r="S4083" s="2" t="str"/>
      <x:c r="T4083" s="2" t="str"/>
    </x:row>
    <x:row r="4084" ht="24" customHeight="1">
      <x:c r="C4084" s="2" t="str">
        <x:v>Historical Inputs!F4084</x:v>
      </x:c>
      <x:c r="D4084" s="2" t="str">
        <x:v>TFC</x:v>
      </x:c>
      <x:c r="E4084" s="2" t="str">
        <x:v>FY2019</x:v>
      </x:c>
      <x:c r="F4084" s="2" t="str">
        <x:v>nii</x:v>
      </x:c>
      <x:c r="G4084" s="2" t="n">
        <x:v>7313</x:v>
      </x:c>
      <x:c r="H4084" s="2" t="str">
        <x:v>USD</x:v>
      </x:c>
      <x:c r="I4084" s="2" t="str">
        <x:v>2019-12-31</x:v>
      </x:c>
      <x:c r="J4084" s="2" t="str">
        <x:v>2022-02-23</x:v>
      </x:c>
      <x:c r="K4084" s="2" t="str">
        <x:v>0000092230-22-000008</x:v>
      </x:c>
      <x:c r="L4084" s="2" t="str">
        <x:v>data/raw/filings/TFC_0000092230-22-000008_tfc-20211231.htm</x:v>
      </x:c>
      <x:c r="M4084" s="2" t="str">
        <x:v>https://www.sec.gov/Archives/edgar/data/92230/000009223022000008/tfc-20211231.htm</x:v>
      </x:c>
      <x:c r="N4084" s="2" t="str">
        <x:v>id3VybDovL2RvY3MudjEvZG9jOjczZWFmNDRlNGQ4ZjQyM2E4MWYxOWQzNzk2ZjBmMmQwL3NlYzo3M2VhZjQ0ZTRkOGY0MjNhODFmMTlkMzc5NmYwZjJkMF8yMjYvZnJhZzo5Y2FjOGQwMDA3MWQ0YTE0OTBjNWMzMzA5NTE4MTVmZC90YWJsZTplYTJkMDg0Mjg5Zjg0ZjJhOWExYjViNDJmODBmZTcxMy90YWJsZXJhbmdlOmVhMmQwODQyODlmODRmMmE5YTFiNWI0MmY4MGZlNzEzXzM0LTI5LTEtMS02NzA0Mg_441155ff-7141-4317-904c-b0fef574a7b0</x:v>
      </x:c>
      <x:c r="O4084" s="2" t="str"/>
      <x:c r="P4084" s="2" t="str">
        <x:v>Exact XBRL anchor</x:v>
      </x:c>
      <x:c r="Q4084" s="2" t="str">
        <x:v>Interest Income (Expense), Net</x:v>
      </x:c>
      <x:c r="R4084" s="2" t="str">
        <x:v>highlighted/TFC_0000092230-22-000008_tfc-20211231.htm</x:v>
      </x:c>
      <x:c r="S4084" s="2" t="str"/>
      <x:c r="T4084" s="2" t="str"/>
    </x:row>
    <x:row r="4085" ht="24" customHeight="1">
      <x:c r="C4085" s="2" t="str">
        <x:v>Historical Inputs!F4085</x:v>
      </x:c>
      <x:c r="D4085" s="2" t="str">
        <x:v>TFC</x:v>
      </x:c>
      <x:c r="E4085" s="2" t="str">
        <x:v>FY2019</x:v>
      </x:c>
      <x:c r="F4085" s="2" t="str">
        <x:v>noninterest_income</x:v>
      </x:c>
      <x:c r="G4085" s="2" t="n">
        <x:v>5255</x:v>
      </x:c>
      <x:c r="H4085" s="2" t="str">
        <x:v>USD</x:v>
      </x:c>
      <x:c r="I4085" s="2" t="str">
        <x:v>2019-12-31</x:v>
      </x:c>
      <x:c r="J4085" s="2" t="str">
        <x:v>2022-02-23</x:v>
      </x:c>
      <x:c r="K4085" s="2" t="str">
        <x:v>0000092230-22-000008</x:v>
      </x:c>
      <x:c r="L4085" s="2" t="str">
        <x:v>data/raw/filings/TFC_0000092230-22-000008_tfc-20211231.htm</x:v>
      </x:c>
      <x:c r="M4085" s="2" t="str">
        <x:v>https://www.sec.gov/Archives/edgar/data/92230/000009223022000008/tfc-20211231.htm</x:v>
      </x:c>
      <x:c r="N4085" s="2" t="str">
        <x:v>id3VybDovL2RvY3MudjEvZG9jOjczZWFmNDRlNGQ4ZjQyM2E4MWYxOWQzNzk2ZjBmMmQwL3NlYzo3M2VhZjQ0ZTRkOGY0MjNhODFmMTlkMzc5NmYwZjJkMF8zNy9mcmFnOjc5NjQ4Y2Y5ZDJjYzQ2YmM4MjRlOTA0NzhkZmFlZjNiL3RhYmxlOmYxNmUxODBlMTBjODQ0ZmRhMzA5MWJhN2FjYWRiNWY1L3RhYmxlcmFuZ2U6ZjE2ZTE4MGUxMGM4NDRmZGEzMDkxYmE3YWNhZGI1ZjVfMzQtMTAtMS0xLTY3MDQy_46091fd6-dd95-4d9d-828c-32846f26696e</x:v>
      </x:c>
      <x:c r="O4085" s="2" t="str"/>
      <x:c r="P4085" s="2" t="str">
        <x:v>Exact XBRL anchor</x:v>
      </x:c>
      <x:c r="Q4085" s="2" t="str">
        <x:v>Noninterest Income</x:v>
      </x:c>
      <x:c r="R4085" s="2" t="str">
        <x:v>highlighted/TFC_0000092230-22-000008_tfc-20211231.htm</x:v>
      </x:c>
      <x:c r="S4085" s="2" t="str"/>
      <x:c r="T4085" s="2" t="str"/>
    </x:row>
    <x:row r="4086" ht="24" customHeight="1">
      <x:c r="C4086" s="2" t="str">
        <x:v>Historical Inputs!F4086</x:v>
      </x:c>
      <x:c r="D4086" s="2" t="str">
        <x:v>TFC</x:v>
      </x:c>
      <x:c r="E4086" s="2" t="str">
        <x:v>FY2019</x:v>
      </x:c>
      <x:c r="F4086" s="2" t="str">
        <x:v>revenue_reported</x:v>
      </x:c>
      <x:c r="G4086" s="2" t="str">
        <x:v>n.a.</x:v>
      </x:c>
      <x:c r="H4086" s="2" t="str">
        <x:v>USDm</x:v>
      </x:c>
      <x:c r="I4086" s="2" t="str">
        <x:v>2019-12-31</x:v>
      </x:c>
      <x:c r="J4086" s="2" t="str"/>
      <x:c r="K4086" s="2" t="str"/>
      <x:c r="L4086" s="2" t="str"/>
      <x:c r="M4086" s="2" t="str"/>
      <x:c r="N4086" s="2" t="str"/>
      <x:c r="O4086" s="2" t="str"/>
      <x:c r="P4086" s="2" t="str">
        <x:v>Not reported / unavailable</x:v>
      </x:c>
      <x:c r="Q4086" s="2" t="str">
        <x:v>Reported total net revenue</x:v>
      </x:c>
      <x:c r="R4086" s="2" t="str"/>
      <x:c r="S4086" s="2" t="str"/>
      <x:c r="T4086" s="2" t="str"/>
    </x:row>
    <x:row r="4087" ht="24" customHeight="1">
      <x:c r="C4087" s="2" t="str">
        <x:v>Historical Inputs!F4087</x:v>
      </x:c>
      <x:c r="D4087" s="2" t="str">
        <x:v>TFC</x:v>
      </x:c>
      <x:c r="E4087" s="2" t="str">
        <x:v>FY2019</x:v>
      </x:c>
      <x:c r="F4087" s="2" t="str">
        <x:v>opex</x:v>
      </x:c>
      <x:c r="G4087" s="2" t="n">
        <x:v>7934</x:v>
      </x:c>
      <x:c r="H4087" s="2" t="str">
        <x:v>USD</x:v>
      </x:c>
      <x:c r="I4087" s="2" t="str">
        <x:v>2019-12-31</x:v>
      </x:c>
      <x:c r="J4087" s="2" t="str">
        <x:v>2022-02-23</x:v>
      </x:c>
      <x:c r="K4087" s="2" t="str">
        <x:v>0000092230-22-000008</x:v>
      </x:c>
      <x:c r="L4087" s="2" t="str">
        <x:v>data/raw/filings/TFC_0000092230-22-000008_tfc-20211231.htm</x:v>
      </x:c>
      <x:c r="M4087" s="2" t="str">
        <x:v>https://www.sec.gov/Archives/edgar/data/92230/000009223022000008/tfc-20211231.htm</x:v>
      </x:c>
      <x:c r="N4087" s="2" t="str">
        <x:v>id3VybDovL2RvY3MudjEvZG9jOjczZWFmNDRlNGQ4ZjQyM2E4MWYxOWQzNzk2ZjBmMmQwL3NlYzo3M2VhZjQ0ZTRkOGY0MjNhODFmMTlkMzc5NmYwZjJkMF8zNy9mcmFnOjc5NjQ4Y2Y5ZDJjYzQ2YmM4MjRlOTA0NzhkZmFlZjNiL3RhYmxlOmYxNmUxODBlMTBjODQ0ZmRhMzA5MWJhN2FjYWRiNWY1L3RhYmxlcmFuZ2U6ZjE2ZTE4MGUxMGM4NDRmZGEzMDkxYmE3YWNhZGI1ZjVfNDktMTAtMS0xLTY3MDQy_a3c6b75e-f541-4b11-bfe3-f759cfd777b2</x:v>
      </x:c>
      <x:c r="O4087" s="2" t="str"/>
      <x:c r="P4087" s="2" t="str">
        <x:v>Exact XBRL anchor</x:v>
      </x:c>
      <x:c r="Q4087" s="2" t="str">
        <x:v>Noninterest Expense</x:v>
      </x:c>
      <x:c r="R4087" s="2" t="str">
        <x:v>highlighted/TFC_0000092230-22-000008_tfc-20211231.htm</x:v>
      </x:c>
      <x:c r="S4087" s="2" t="str"/>
      <x:c r="T4087" s="2" t="str"/>
    </x:row>
    <x:row r="4088" ht="24" customHeight="1">
      <x:c r="C4088" s="2" t="str">
        <x:v>Historical Inputs!F4088</x:v>
      </x:c>
      <x:c r="D4088" s="2" t="str">
        <x:v>TFC</x:v>
      </x:c>
      <x:c r="E4088" s="2" t="str">
        <x:v>FY2019</x:v>
      </x:c>
      <x:c r="F4088" s="2" t="str">
        <x:v>provision</x:v>
      </x:c>
      <x:c r="G4088" s="2" t="n">
        <x:v>615</x:v>
      </x:c>
      <x:c r="H4088" s="2" t="str">
        <x:v>USD</x:v>
      </x:c>
      <x:c r="I4088" s="2" t="str">
        <x:v>2019-12-31</x:v>
      </x:c>
      <x:c r="J4088" s="2" t="str">
        <x:v>2022-02-23</x:v>
      </x:c>
      <x:c r="K4088" s="2" t="str">
        <x:v>0000092230-22-000008</x:v>
      </x:c>
      <x:c r="L4088" s="2" t="str">
        <x:v>data/raw/filings/TFC_0000092230-22-000008_tfc-20211231.htm</x:v>
      </x:c>
      <x:c r="M4088" s="2" t="str">
        <x:v>https://www.sec.gov/Archives/edgar/data/92230/000009223022000008/tfc-20211231.htm</x:v>
      </x:c>
      <x:c r="N4088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OS02LTEtMS02NzA0Mg_8b66909d-e049-49e7-8a11-581518c96650</x:v>
      </x:c>
      <x:c r="O4088" s="2" t="str"/>
      <x:c r="P4088" s="2" t="str">
        <x:v>Exact XBRL anchor</x:v>
      </x:c>
      <x:c r="Q4088" s="2" t="str">
        <x:v>Provision for Loan, Lease, and Other Losses</x:v>
      </x:c>
      <x:c r="R4088" s="2" t="str">
        <x:v>highlighted/TFC_0000092230-22-000008_tfc-20211231.htm</x:v>
      </x:c>
      <x:c r="S4088" s="2" t="str"/>
      <x:c r="T4088" s="2" t="str"/>
    </x:row>
    <x:row r="4089" ht="24" customHeight="1">
      <x:c r="C4089" s="2" t="str">
        <x:v>Historical Inputs!F4089</x:v>
      </x:c>
      <x:c r="D4089" s="2" t="str">
        <x:v>TFC</x:v>
      </x:c>
      <x:c r="E4089" s="2" t="str">
        <x:v>FY2019</x:v>
      </x:c>
      <x:c r="F4089" s="2" t="str">
        <x:v>pretax</x:v>
      </x:c>
      <x:c r="G4089" s="2" t="n">
        <x:v>4019</x:v>
      </x:c>
      <x:c r="H4089" s="2" t="str">
        <x:v>USD</x:v>
      </x:c>
      <x:c r="I4089" s="2" t="str">
        <x:v>2019-12-31</x:v>
      </x:c>
      <x:c r="J4089" s="2" t="str">
        <x:v>2022-02-23</x:v>
      </x:c>
      <x:c r="K4089" s="2" t="str">
        <x:v>0000092230-22-000008</x:v>
      </x:c>
      <x:c r="L4089" s="2" t="str">
        <x:v>data/raw/filings/TFC_0000092230-22-000008_tfc-20211231.htm</x:v>
      </x:c>
      <x:c r="M4089" s="2" t="str">
        <x:v>https://www.sec.gov/Archives/edgar/data/92230/000009223022000008/tfc-20211231.htm</x:v>
      </x:c>
      <x:c r="N4089" s="2" t="str">
        <x:v>id3VybDovL2RvY3MudjEvZG9jOjczZWFmNDRlNGQ4ZjQyM2E4MWYxOWQzNzk2ZjBmMmQwL3NlYzo3M2VhZjQ0ZTRkOGY0MjNhODFmMTlkMzc5NmYwZjJkMF8zNy9mcmFnOjc5NjQ4Y2Y5ZDJjYzQ2YmM4MjRlOTA0NzhkZmFlZjNiL3RhYmxlOmYxNmUxODBlMTBjODQ0ZmRhMzA5MWJhN2FjYWRiNWY1L3RhYmxlcmFuZ2U6ZjE2ZTE4MGUxMGM4NDRmZGEzMDkxYmE3YWNhZGI1ZjVfNTEtMTAtMS0xLTY3MDQy_0256ff28-efb8-41f5-b3ec-968d1561ef45</x:v>
      </x:c>
      <x:c r="O4089" s="2" t="str"/>
      <x:c r="P4089" s="2" t="str">
        <x:v>Exact XBRL anchor</x:v>
      </x:c>
      <x:c r="Q4089" s="2" t="str">
        <x:v>Income (Loss) from Continuing Operations before Income Taxes, Noncontrolling Interest</x:v>
      </x:c>
      <x:c r="R4089" s="2" t="str">
        <x:v>highlighted/TFC_0000092230-22-000008_tfc-20211231.htm</x:v>
      </x:c>
      <x:c r="S4089" s="2" t="str"/>
      <x:c r="T4089" s="2" t="str"/>
    </x:row>
    <x:row r="4090" ht="24" customHeight="1">
      <x:c r="C4090" s="2" t="str">
        <x:v>Historical Inputs!F4090</x:v>
      </x:c>
      <x:c r="D4090" s="2" t="str">
        <x:v>TFC</x:v>
      </x:c>
      <x:c r="E4090" s="2" t="str">
        <x:v>FY2019</x:v>
      </x:c>
      <x:c r="F4090" s="2" t="str">
        <x:v>tax</x:v>
      </x:c>
      <x:c r="G4090" s="2" t="n">
        <x:v>782</x:v>
      </x:c>
      <x:c r="H4090" s="2" t="str">
        <x:v>USD</x:v>
      </x:c>
      <x:c r="I4090" s="2" t="str">
        <x:v>2019-12-31</x:v>
      </x:c>
      <x:c r="J4090" s="2" t="str">
        <x:v>2022-02-23</x:v>
      </x:c>
      <x:c r="K4090" s="2" t="str">
        <x:v>0000092230-22-000008</x:v>
      </x:c>
      <x:c r="L4090" s="2" t="str">
        <x:v>data/raw/filings/TFC_0000092230-22-000008_tfc-20211231.htm</x:v>
      </x:c>
      <x:c r="M4090" s="2" t="str">
        <x:v>https://www.sec.gov/Archives/edgar/data/92230/000009223022000008/tfc-20211231.htm</x:v>
      </x:c>
      <x:c r="N4090" s="2" t="str">
        <x:v>id3VybDovL2RvY3MudjEvZG9jOjczZWFmNDRlNGQ4ZjQyM2E4MWYxOWQzNzk2ZjBmMmQwL3NlYzo3M2VhZjQ0ZTRkOGY0MjNhODFmMTlkMzc5NmYwZjJkMF8xNTcvZnJhZzo2N2UwNTI4MDdlNDY0OWEzODNjYTQyNTAwNTI3ZDkyMi90YWJsZTplODBmNWMwOWM2ZDA0ZGZlYWE3Yjg3NDFlZmM1Yjc2Yy90YWJsZXJhbmdlOmU4MGY1YzA5YzZkMDRkZmVhYTdiODc0MWVmYzViNzZjXzExLTktMS0xLTY3MDQy_93e4afb4-451b-4a6e-9c41-da0422e8271b</x:v>
      </x:c>
      <x:c r="O4090" s="2" t="str"/>
      <x:c r="P4090" s="2" t="str">
        <x:v>Exact XBRL anchor</x:v>
      </x:c>
      <x:c r="Q4090" s="2" t="str">
        <x:v>Income Tax Expense (Benefit)</x:v>
      </x:c>
      <x:c r="R4090" s="2" t="str">
        <x:v>highlighted/TFC_0000092230-22-000008_tfc-20211231.htm</x:v>
      </x:c>
      <x:c r="S4090" s="2" t="str"/>
      <x:c r="T4090" s="2" t="str"/>
    </x:row>
    <x:row r="4091" ht="24" customHeight="1">
      <x:c r="C4091" s="2" t="str">
        <x:v>Historical Inputs!F4091</x:v>
      </x:c>
      <x:c r="D4091" s="2" t="str">
        <x:v>TFC</x:v>
      </x:c>
      <x:c r="E4091" s="2" t="str">
        <x:v>FY2019</x:v>
      </x:c>
      <x:c r="F4091" s="2" t="str">
        <x:v>net_income</x:v>
      </x:c>
      <x:c r="G4091" s="2" t="str">
        <x:v>n.a.</x:v>
      </x:c>
      <x:c r="H4091" s="2" t="str">
        <x:v>USDm</x:v>
      </x:c>
      <x:c r="I4091" s="2" t="str">
        <x:v>2019-12-31</x:v>
      </x:c>
      <x:c r="J4091" s="2" t="str"/>
      <x:c r="K4091" s="2" t="str"/>
      <x:c r="L4091" s="2" t="str"/>
      <x:c r="M4091" s="2" t="str"/>
      <x:c r="N4091" s="2" t="str"/>
      <x:c r="O4091" s="2" t="str"/>
      <x:c r="P4091" s="2" t="str">
        <x:v>Not reported / unavailable</x:v>
      </x:c>
      <x:c r="Q4091" s="2" t="str">
        <x:v>Net income attributable to parent</x:v>
      </x:c>
      <x:c r="R4091" s="2" t="str"/>
      <x:c r="S4091" s="2" t="str"/>
      <x:c r="T4091" s="2" t="str"/>
    </x:row>
    <x:row r="4092" ht="24" customHeight="1">
      <x:c r="C4092" s="2" t="str">
        <x:v>Historical Inputs!F4092</x:v>
      </x:c>
      <x:c r="D4092" s="2" t="str">
        <x:v>TFC</x:v>
      </x:c>
      <x:c r="E4092" s="2" t="str">
        <x:v>FY2019</x:v>
      </x:c>
      <x:c r="F4092" s="2" t="str">
        <x:v>common_income</x:v>
      </x:c>
      <x:c r="G4092" s="2" t="n">
        <x:v>3028</x:v>
      </x:c>
      <x:c r="H4092" s="2" t="str">
        <x:v>USD</x:v>
      </x:c>
      <x:c r="I4092" s="2" t="str">
        <x:v>2019-12-31</x:v>
      </x:c>
      <x:c r="J4092" s="2" t="str">
        <x:v>2022-02-23</x:v>
      </x:c>
      <x:c r="K4092" s="2" t="str">
        <x:v>0000092230-22-000008</x:v>
      </x:c>
      <x:c r="L4092" s="2" t="str">
        <x:v>data/raw/filings/TFC_0000092230-22-000008_tfc-20211231.htm</x:v>
      </x:c>
      <x:c r="M4092" s="2" t="str">
        <x:v>https://www.sec.gov/Archives/edgar/data/92230/000009223022000008/tfc-20211231.htm</x:v>
      </x:c>
      <x:c r="N4092" s="2" t="str">
        <x:v>id3VybDovL2RvY3MudjEvZG9jOjczZWFmNDRlNGQ4ZjQyM2E4MWYxOWQzNzk2ZjBmMmQwL3NlYzo3M2VhZjQ0ZTRkOGY0MjNhODFmMTlkMzc5NmYwZjJkMF8yMTcvZnJhZzphYzg4YTIzZjk4NzM0NzY5YmFlZTM4MDE4MThlODI3NC90YWJsZToxMzM5YjI4ZjI3MjY0NzAxYmUyODdmNzg5ODUwM2Q1YS90YWJsZXJhbmdlOjEzMzliMjhmMjcyNjQ3MDFiZTI4N2Y3ODk4NTAzZDVhXzYtOS0xLTEtNjcwNDI_9ee4fbbb-a08c-495d-905d-23307ed26717</x:v>
      </x:c>
      <x:c r="O4092" s="2" t="str"/>
      <x:c r="P4092" s="2" t="str">
        <x:v>Exact XBRL anchor</x:v>
      </x:c>
      <x:c r="Q4092" s="2" t="str">
        <x:v>Net Income (Loss) Available to Common Stockholders, Basic</x:v>
      </x:c>
      <x:c r="R4092" s="2" t="str">
        <x:v>highlighted/TFC_0000092230-22-000008_tfc-20211231.htm</x:v>
      </x:c>
      <x:c r="S4092" s="2" t="str"/>
      <x:c r="T4092" s="2" t="str"/>
    </x:row>
    <x:row r="4093" ht="24" customHeight="1">
      <x:c r="C4093" s="2" t="str">
        <x:v>Historical Inputs!F4093</x:v>
      </x:c>
      <x:c r="D4093" s="2" t="str">
        <x:v>TFC</x:v>
      </x:c>
      <x:c r="E4093" s="2" t="str">
        <x:v>FY2019</x:v>
      </x:c>
      <x:c r="F4093" s="2" t="str">
        <x:v>preferred_div</x:v>
      </x:c>
      <x:c r="G4093" s="2" t="n">
        <x:v>196</x:v>
      </x:c>
      <x:c r="H4093" s="2" t="str">
        <x:v>USD</x:v>
      </x:c>
      <x:c r="I4093" s="2" t="str">
        <x:v>2019-12-31</x:v>
      </x:c>
      <x:c r="J4093" s="2" t="str">
        <x:v>2022-02-23</x:v>
      </x:c>
      <x:c r="K4093" s="2" t="str">
        <x:v>0000092230-22-000008</x:v>
      </x:c>
      <x:c r="L4093" s="2" t="str">
        <x:v>data/raw/filings/TFC_0000092230-22-000008_tfc-20211231.htm</x:v>
      </x:c>
      <x:c r="M4093" s="2" t="str">
        <x:v>https://www.sec.gov/Archives/edgar/data/92230/000009223022000008/tfc-20211231.htm</x:v>
      </x:c>
      <x:c r="N4093" s="2" t="str">
        <x:v>id3VybDovL2RvY3MudjEvZG9jOjczZWFmNDRlNGQ4ZjQyM2E4MWYxOWQzNzk2ZjBmMmQwL3NlYzo3M2VhZjQ0ZTRkOGY0MjNhODFmMTlkMzc5NmYwZjJkMF8zNy9mcmFnOjc5NjQ4Y2Y5ZDJjYzQ2YmM4MjRlOTA0NzhkZmFlZjNiL3RhYmxlOmYxNmUxODBlMTBjODQ0ZmRhMzA5MWJhN2FjYWRiNWY1L3RhYmxlcmFuZ2U6ZjE2ZTE4MGUxMGM4NDRmZGEzMDkxYmE3YWNhZGI1ZjVfNTYtMTAtMS0xLTY3MDQy_82c87e64-dc02-42c0-ae37-b186a09e09a6</x:v>
      </x:c>
      <x:c r="O4093" s="2" t="str"/>
      <x:c r="P4093" s="2" t="str">
        <x:v>Exact XBRL anchor</x:v>
      </x:c>
      <x:c r="Q4093" s="2" t="str">
        <x:v>Preferred Stock Dividends and Other Adjustments</x:v>
      </x:c>
      <x:c r="R4093" s="2" t="str">
        <x:v>highlighted/TFC_0000092230-22-000008_tfc-20211231.htm</x:v>
      </x:c>
      <x:c r="S4093" s="2" t="str"/>
      <x:c r="T4093" s="2" t="str"/>
    </x:row>
    <x:row r="4094" ht="24" customHeight="1">
      <x:c r="C4094" s="2" t="str">
        <x:v>Historical Inputs!F4094</x:v>
      </x:c>
      <x:c r="D4094" s="2" t="str">
        <x:v>TFC</x:v>
      </x:c>
      <x:c r="E4094" s="2" t="str">
        <x:v>FY2019</x:v>
      </x:c>
      <x:c r="F4094" s="2" t="str">
        <x:v>eps</x:v>
      </x:c>
      <x:c r="G4094" s="2" t="n">
        <x:v>3.71</x:v>
      </x:c>
      <x:c r="H4094" s="2" t="str">
        <x:v>USD/shares</x:v>
      </x:c>
      <x:c r="I4094" s="2" t="str">
        <x:v>2019-12-31</x:v>
      </x:c>
      <x:c r="J4094" s="2" t="str">
        <x:v>2022-02-23</x:v>
      </x:c>
      <x:c r="K4094" s="2" t="str">
        <x:v>0000092230-22-000008</x:v>
      </x:c>
      <x:c r="L4094" s="2" t="str">
        <x:v>data/raw/filings/TFC_0000092230-22-000008_tfc-20211231.htm</x:v>
      </x:c>
      <x:c r="M4094" s="2" t="str">
        <x:v>https://www.sec.gov/Archives/edgar/data/92230/000009223022000008/tfc-20211231.htm</x:v>
      </x:c>
      <x:c r="N4094" s="2" t="str">
        <x:v>id3VybDovL2RvY3MudjEvZG9jOjczZWFmNDRlNGQ4ZjQyM2E4MWYxOWQzNzk2ZjBmMmQwL3NlYzo3M2VhZjQ0ZTRkOGY0MjNhODFmMTlkMzc5NmYwZjJkMF8yMTcvZnJhZzphYzg4YTIzZjk4NzM0NzY5YmFlZTM4MDE4MThlODI3NC90YWJsZToxMzM5YjI4ZjI3MjY0NzAxYmUyODdmNzg5ODUwM2Q1YS90YWJsZXJhbmdlOjEzMzliMjhmMjcyNjQ3MDFiZTI4N2Y3ODk4NTAzZDVhXzExLTktMS0xLTY3MDQy_a9e73577-25b7-43d2-aa1d-66708d8a02fb</x:v>
      </x:c>
      <x:c r="O4094" s="2" t="str"/>
      <x:c r="P4094" s="2" t="str">
        <x:v>Exact XBRL anchor</x:v>
      </x:c>
      <x:c r="Q4094" s="2" t="str">
        <x:v>Earnings Per Share, Diluted</x:v>
      </x:c>
      <x:c r="R4094" s="2" t="str">
        <x:v>highlighted/TFC_0000092230-22-000008_tfc-20211231.htm</x:v>
      </x:c>
      <x:c r="S4094" s="2" t="str"/>
      <x:c r="T4094" s="2" t="str"/>
    </x:row>
    <x:row r="4095" ht="24" customHeight="1">
      <x:c r="C4095" s="2" t="str">
        <x:v>Historical Inputs!F4095</x:v>
      </x:c>
      <x:c r="D4095" s="2" t="str">
        <x:v>TFC</x:v>
      </x:c>
      <x:c r="E4095" s="2" t="str">
        <x:v>FY2019</x:v>
      </x:c>
      <x:c r="F4095" s="2" t="str">
        <x:v>shares_diluted</x:v>
      </x:c>
      <x:c r="G4095" s="2" t="n">
        <x:v>815.204</x:v>
      </x:c>
      <x:c r="H4095" s="2" t="str">
        <x:v>shares</x:v>
      </x:c>
      <x:c r="I4095" s="2" t="str">
        <x:v>2019-12-31</x:v>
      </x:c>
      <x:c r="J4095" s="2" t="str">
        <x:v>2022-02-23</x:v>
      </x:c>
      <x:c r="K4095" s="2" t="str">
        <x:v>0000092230-22-000008</x:v>
      </x:c>
      <x:c r="L4095" s="2" t="str">
        <x:v>data/raw/filings/TFC_0000092230-22-000008_tfc-20211231.htm</x:v>
      </x:c>
      <x:c r="M4095" s="2" t="str">
        <x:v>https://www.sec.gov/Archives/edgar/data/92230/000009223022000008/tfc-20211231.htm</x:v>
      </x:c>
      <x:c r="N4095" s="2" t="str">
        <x:v>id3VybDovL2RvY3MudjEvZG9jOjczZWFmNDRlNGQ4ZjQyM2E4MWYxOWQzNzk2ZjBmMmQwL3NlYzo3M2VhZjQ0ZTRkOGY0MjNhODFmMTlkMzc5NmYwZjJkMF8yMTcvZnJhZzphYzg4YTIzZjk4NzM0NzY5YmFlZTM4MDE4MThlODI3NC90YWJsZToxMzM5YjI4ZjI3MjY0NzAxYmUyODdmNzg5ODUwM2Q1YS90YWJsZXJhbmdlOjEzMzliMjhmMjcyNjQ3MDFiZTI4N2Y3ODk4NTAzZDVhXzktOS0xLTEtNjcwNDI_5868f197-ad14-4315-b957-ec940d87a139</x:v>
      </x:c>
      <x:c r="O4095" s="2" t="str"/>
      <x:c r="P4095" s="2" t="str">
        <x:v>Exact XBRL anchor</x:v>
      </x:c>
      <x:c r="Q4095" s="2" t="str">
        <x:v>Weighted Average Number of Shares Outstanding, Diluted</x:v>
      </x:c>
      <x:c r="R4095" s="2" t="str">
        <x:v>highlighted/TFC_0000092230-22-000008_tfc-20211231.htm</x:v>
      </x:c>
      <x:c r="S4095" s="2" t="str"/>
      <x:c r="T4095" s="2" t="str"/>
    </x:row>
    <x:row r="4096" ht="24" customHeight="1">
      <x:c r="C4096" s="2" t="str">
        <x:v>Historical Inputs!F4096</x:v>
      </x:c>
      <x:c r="D4096" s="2" t="str">
        <x:v>TFC</x:v>
      </x:c>
      <x:c r="E4096" s="2" t="str">
        <x:v>FY2019</x:v>
      </x:c>
      <x:c r="F4096" s="2" t="str">
        <x:v>dps</x:v>
      </x:c>
      <x:c r="G4096" s="2" t="n">
        <x:v>1.71</x:v>
      </x:c>
      <x:c r="H4096" s="2" t="str">
        <x:v>USD/shares</x:v>
      </x:c>
      <x:c r="I4096" s="2" t="str">
        <x:v>2019-12-31</x:v>
      </x:c>
      <x:c r="J4096" s="2" t="str">
        <x:v>2022-02-23</x:v>
      </x:c>
      <x:c r="K4096" s="2" t="str">
        <x:v>0000092230-22-000008</x:v>
      </x:c>
      <x:c r="L4096" s="2" t="str">
        <x:v>data/raw/filings/TFC_0000092230-22-000008_tfc-20211231.htm</x:v>
      </x:c>
      <x:c r="M4096" s="2" t="str">
        <x:v>https://www.sec.gov/Archives/edgar/data/92230/000009223022000008/tfc-20211231.htm</x:v>
      </x:c>
      <x:c r="N4096" s="2" t="str">
        <x:v>id3VybDovL2RvY3MudjEvZG9jOjczZWFmNDRlNGQ4ZjQyM2E4MWYxOWQzNzk2ZjBmMmQwL3NlYzo3M2VhZjQ0ZTRkOGY0MjNhODFmMTlkMzc5NmYwZjJkMF8xMzAvZnJhZzoyZTY4NGJmMjJmMGQ0YzE3OTE2MjY0NGIyODNlYTk4YS90YWJsZToxMjcyNmFkMWFiNjc0MTljYTY0OGU3MDVhMzc1OTA5Yy90YWJsZXJhbmdlOjEyNzI2YWQxYWI2NzQxOWNhNjQ4ZTcwNWEzNzU5MDljXzctMTAtMS0xLTY3MDQy_47fd034e-2bc7-488e-9bce-5c982edc894c</x:v>
      </x:c>
      <x:c r="O4096" s="2" t="str"/>
      <x:c r="P4096" s="2" t="str">
        <x:v>Exact XBRL anchor</x:v>
      </x:c>
      <x:c r="Q4096" s="2" t="str">
        <x:v>Common Stock, Dividends, Per Share, Declared</x:v>
      </x:c>
      <x:c r="R4096" s="2" t="str">
        <x:v>highlighted/TFC_0000092230-22-000008_tfc-20211231.htm</x:v>
      </x:c>
      <x:c r="S4096" s="2" t="str"/>
      <x:c r="T4096" s="2" t="str"/>
    </x:row>
    <x:row r="4097" ht="24" customHeight="1">
      <x:c r="C4097" s="2" t="str">
        <x:v>Historical Inputs!F4097</x:v>
      </x:c>
      <x:c r="D4097" s="2" t="str">
        <x:v>TFC</x:v>
      </x:c>
      <x:c r="E4097" s="2" t="str">
        <x:v>FY2019</x:v>
      </x:c>
      <x:c r="F4097" s="2" t="str">
        <x:v>dividends</x:v>
      </x:c>
      <x:c r="G4097" s="2" t="n">
        <x:v>1309</x:v>
      </x:c>
      <x:c r="H4097" s="2" t="str">
        <x:v>USD</x:v>
      </x:c>
      <x:c r="I4097" s="2" t="str">
        <x:v>2019-12-31</x:v>
      </x:c>
      <x:c r="J4097" s="2" t="str">
        <x:v>2022-02-23</x:v>
      </x:c>
      <x:c r="K4097" s="2" t="str">
        <x:v>0000092230-22-000008</x:v>
      </x:c>
      <x:c r="L4097" s="2" t="str">
        <x:v>data/raw/filings/TFC_0000092230-22-000008_tfc-20211231.htm</x:v>
      </x:c>
      <x:c r="M4097" s="2" t="str">
        <x:v>https://www.sec.gov/Archives/edgar/data/92230/000009223022000008/tfc-20211231.htm</x:v>
      </x:c>
      <x:c r="N4097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NDctNi0xLTEtNjcwNDI_931de31d-8364-4fbd-92ac-022945b982b1</x:v>
      </x:c>
      <x:c r="O4097" s="2" t="str"/>
      <x:c r="P4097" s="2" t="str">
        <x:v>Exact XBRL anchor</x:v>
      </x:c>
      <x:c r="Q4097" s="2" t="str">
        <x:v>Payments of Ordinary Dividends, Common Stock</x:v>
      </x:c>
      <x:c r="R4097" s="2" t="str">
        <x:v>highlighted/TFC_0000092230-22-000008_tfc-20211231.htm</x:v>
      </x:c>
      <x:c r="S4097" s="2" t="str"/>
      <x:c r="T4097" s="2" t="str"/>
    </x:row>
    <x:row r="4098" ht="24" customHeight="1">
      <x:c r="C4098" s="2" t="str">
        <x:v>Historical Inputs!F4098</x:v>
      </x:c>
      <x:c r="D4098" s="2" t="str">
        <x:v>TFC</x:v>
      </x:c>
      <x:c r="E4098" s="2" t="str">
        <x:v>FY2019</x:v>
      </x:c>
      <x:c r="F4098" s="2" t="str">
        <x:v>buybacks</x:v>
      </x:c>
      <x:c r="G4098" s="2" t="n">
        <x:v>0</x:v>
      </x:c>
      <x:c r="H4098" s="2" t="str">
        <x:v>USD</x:v>
      </x:c>
      <x:c r="I4098" s="2" t="str">
        <x:v>2019-12-31</x:v>
      </x:c>
      <x:c r="J4098" s="2" t="str">
        <x:v>2022-02-23</x:v>
      </x:c>
      <x:c r="K4098" s="2" t="str">
        <x:v>0000092230-22-000008</x:v>
      </x:c>
      <x:c r="L4098" s="2" t="str">
        <x:v>data/raw/filings/TFC_0000092230-22-000008_tfc-20211231.htm</x:v>
      </x:c>
      <x:c r="M4098" s="2" t="str">
        <x:v>https://www.sec.gov/Archives/edgar/data/92230/000009223022000008/tfc-20211231.htm</x:v>
      </x:c>
      <x:c r="N4098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NDQtNi0xLTEtNjcwNDI_c595f696-984d-427a-b444-a71c79397da4</x:v>
      </x:c>
      <x:c r="O4098" s="2" t="str"/>
      <x:c r="P4098" s="2" t="str">
        <x:v>Exact XBRL anchor</x:v>
      </x:c>
      <x:c r="Q4098" s="2" t="str">
        <x:v>Payments for Repurchase of Common Stock</x:v>
      </x:c>
      <x:c r="R4098" s="2" t="str">
        <x:v>highlighted/TFC_0000092230-22-000008_tfc-20211231.htm</x:v>
      </x:c>
      <x:c r="S4098" s="2" t="str"/>
      <x:c r="T4098" s="2" t="str"/>
    </x:row>
    <x:row r="4099" ht="24" customHeight="1">
      <x:c r="C4099" s="2" t="str">
        <x:v>Historical Inputs!F4099</x:v>
      </x:c>
      <x:c r="D4099" s="2" t="str">
        <x:v>TFC</x:v>
      </x:c>
      <x:c r="E4099" s="2" t="str">
        <x:v>FY2019</x:v>
      </x:c>
      <x:c r="F4099" s="2" t="str">
        <x:v>chargeoffs</x:v>
      </x:c>
      <x:c r="G4099" s="2" t="str">
        <x:v>n.a.</x:v>
      </x:c>
      <x:c r="H4099" s="2" t="str">
        <x:v>USDm</x:v>
      </x:c>
      <x:c r="I4099" s="2" t="str">
        <x:v>2019-12-31</x:v>
      </x:c>
      <x:c r="J4099" s="2" t="str"/>
      <x:c r="K4099" s="2" t="str"/>
      <x:c r="L4099" s="2" t="str"/>
      <x:c r="M4099" s="2" t="str"/>
      <x:c r="N4099" s="2" t="str"/>
      <x:c r="O4099" s="2" t="str"/>
      <x:c r="P4099" s="2" t="str">
        <x:v>Not reported / unavailable</x:v>
      </x:c>
      <x:c r="Q4099" s="2" t="str">
        <x:v>Gross loan charge-offs</x:v>
      </x:c>
      <x:c r="R4099" s="2" t="str"/>
      <x:c r="S4099" s="2" t="str"/>
      <x:c r="T4099" s="2" t="str"/>
    </x:row>
    <x:row r="4100" ht="24" customHeight="1">
      <x:c r="C4100" s="2" t="str">
        <x:v>Historical Inputs!F4100</x:v>
      </x:c>
      <x:c r="D4100" s="2" t="str">
        <x:v>TFC</x:v>
      </x:c>
      <x:c r="E4100" s="2" t="str">
        <x:v>FY2019</x:v>
      </x:c>
      <x:c r="F4100" s="2" t="str">
        <x:v>recoveries</x:v>
      </x:c>
      <x:c r="G4100" s="2" t="str">
        <x:v>n.a.</x:v>
      </x:c>
      <x:c r="H4100" s="2" t="str">
        <x:v>USDm</x:v>
      </x:c>
      <x:c r="I4100" s="2" t="str">
        <x:v>2019-12-31</x:v>
      </x:c>
      <x:c r="J4100" s="2" t="str"/>
      <x:c r="K4100" s="2" t="str"/>
      <x:c r="L4100" s="2" t="str"/>
      <x:c r="M4100" s="2" t="str"/>
      <x:c r="N4100" s="2" t="str"/>
      <x:c r="O4100" s="2" t="str"/>
      <x:c r="P4100" s="2" t="str">
        <x:v>Not reported / unavailable</x:v>
      </x:c>
      <x:c r="Q4100" s="2" t="str">
        <x:v>Loan recoveries</x:v>
      </x:c>
      <x:c r="R4100" s="2" t="str"/>
      <x:c r="S4100" s="2" t="str"/>
      <x:c r="T4100" s="2" t="str"/>
    </x:row>
    <x:row r="4101" ht="24" customHeight="1">
      <x:c r="C4101" s="2" t="str">
        <x:v>Historical Inputs!F4101</x:v>
      </x:c>
      <x:c r="D4101" s="2" t="str">
        <x:v>TFC</x:v>
      </x:c>
      <x:c r="E4101" s="2" t="str">
        <x:v>FY2019</x:v>
      </x:c>
      <x:c r="F4101" s="2" t="str">
        <x:v>rwa</x:v>
      </x:c>
      <x:c r="G4101" s="2" t="str">
        <x:v>n.a.</x:v>
      </x:c>
      <x:c r="H4101" s="2" t="str">
        <x:v>USDm</x:v>
      </x:c>
      <x:c r="I4101" s="2" t="str">
        <x:v>2019-12-31</x:v>
      </x:c>
      <x:c r="J4101" s="2" t="str"/>
      <x:c r="K4101" s="2" t="str"/>
      <x:c r="L4101" s="2" t="str"/>
      <x:c r="M4101" s="2" t="str"/>
      <x:c r="N4101" s="2" t="str"/>
      <x:c r="O4101" s="2" t="str"/>
      <x:c r="P4101" s="2" t="str">
        <x:v>Not reported / unavailable</x:v>
      </x:c>
      <x:c r="Q4101" s="2" t="str">
        <x:v>Risk-weighted assets</x:v>
      </x:c>
      <x:c r="R4101" s="2" t="str"/>
      <x:c r="S4101" s="2" t="str"/>
      <x:c r="T4101" s="2" t="str"/>
    </x:row>
    <x:row r="4102" ht="24" customHeight="1">
      <x:c r="C4102" s="2" t="str">
        <x:v>Historical Inputs!F4102</x:v>
      </x:c>
      <x:c r="D4102" s="2" t="str">
        <x:v>TFC</x:v>
      </x:c>
      <x:c r="E4102" s="2" t="str">
        <x:v>FY2019</x:v>
      </x:c>
      <x:c r="F4102" s="2" t="str">
        <x:v>cet1_reported</x:v>
      </x:c>
      <x:c r="G4102" s="2" t="str">
        <x:v>n.a.</x:v>
      </x:c>
      <x:c r="H4102" s="2" t="str">
        <x:v>%</x:v>
      </x:c>
      <x:c r="I4102" s="2" t="str">
        <x:v>2019-12-31</x:v>
      </x:c>
      <x:c r="J4102" s="2" t="str"/>
      <x:c r="K4102" s="2" t="str"/>
      <x:c r="L4102" s="2" t="str"/>
      <x:c r="M4102" s="2" t="str"/>
      <x:c r="N4102" s="2" t="str"/>
      <x:c r="O4102" s="2" t="str"/>
      <x:c r="P4102" s="2" t="str">
        <x:v>Not reported / unavailable</x:v>
      </x:c>
      <x:c r="Q4102" s="2" t="str">
        <x:v>Actual standardized CET1 ratio</x:v>
      </x:c>
      <x:c r="R4102" s="2" t="str"/>
      <x:c r="S4102" s="2" t="str"/>
      <x:c r="T4102" s="2" t="str"/>
    </x:row>
    <x:row r="4103" ht="24" customHeight="1">
      <x:c r="C4103" s="2" t="str">
        <x:v>Historical Inputs!F4103</x:v>
      </x:c>
      <x:c r="D4103" s="2" t="str">
        <x:v>TFC</x:v>
      </x:c>
      <x:c r="E4103" s="2" t="str">
        <x:v>FY2019</x:v>
      </x:c>
      <x:c r="F4103" s="2" t="str">
        <x:v>nim_reported</x:v>
      </x:c>
      <x:c r="G4103" s="2" t="str">
        <x:v>n.a.</x:v>
      </x:c>
      <x:c r="H4103" s="2" t="str">
        <x:v>%</x:v>
      </x:c>
      <x:c r="I4103" s="2" t="str">
        <x:v>2019-12-31</x:v>
      </x:c>
      <x:c r="J4103" s="2" t="str"/>
      <x:c r="K4103" s="2" t="str"/>
      <x:c r="L4103" s="2" t="str"/>
      <x:c r="M4103" s="2" t="str"/>
      <x:c r="N4103" s="2" t="str"/>
      <x:c r="O4103" s="2" t="str"/>
      <x:c r="P4103" s="2" t="str">
        <x:v>Not reported / unavailable</x:v>
      </x:c>
      <x:c r="Q4103" s="2" t="str">
        <x:v>Issuer reported net interest margin</x:v>
      </x:c>
      <x:c r="R4103" s="2" t="str"/>
      <x:c r="S4103" s="2" t="str"/>
      <x:c r="T4103" s="2" t="str"/>
    </x:row>
    <x:row r="4104" ht="24" customHeight="1">
      <x:c r="C4104" s="2" t="str">
        <x:v>Historical Inputs!F4104</x:v>
      </x:c>
      <x:c r="D4104" s="2" t="str">
        <x:v>TFC</x:v>
      </x:c>
      <x:c r="E4104" s="2" t="str">
        <x:v>FY2019</x:v>
      </x:c>
      <x:c r="F4104" s="2" t="str">
        <x:v>bvps_reported</x:v>
      </x:c>
      <x:c r="G4104" s="2" t="str">
        <x:v>n.a.</x:v>
      </x:c>
      <x:c r="H4104" s="2" t="str">
        <x:v>USD/share</x:v>
      </x:c>
      <x:c r="I4104" s="2" t="str">
        <x:v>2019-12-31</x:v>
      </x:c>
      <x:c r="J4104" s="2" t="str"/>
      <x:c r="K4104" s="2" t="str"/>
      <x:c r="L4104" s="2" t="str"/>
      <x:c r="M4104" s="2" t="str"/>
      <x:c r="N4104" s="2" t="str"/>
      <x:c r="O4104" s="2" t="str"/>
      <x:c r="P4104" s="2" t="str">
        <x:v>Not reported / unavailable</x:v>
      </x:c>
      <x:c r="Q4104" s="2" t="str">
        <x:v>Reported common book value per share</x:v>
      </x:c>
      <x:c r="R4104" s="2" t="str"/>
      <x:c r="S4104" s="2" t="str"/>
      <x:c r="T4104" s="2" t="str"/>
    </x:row>
    <x:row r="4105" ht="24" customHeight="1">
      <x:c r="C4105" s="2" t="str">
        <x:v>Historical Inputs!F4105</x:v>
      </x:c>
      <x:c r="D4105" s="2" t="str">
        <x:v>TFC</x:v>
      </x:c>
      <x:c r="E4105" s="2" t="str">
        <x:v>FY2019</x:v>
      </x:c>
      <x:c r="F4105" s="2" t="str">
        <x:v>tbvps_reported</x:v>
      </x:c>
      <x:c r="G4105" s="2" t="str">
        <x:v>n.a.</x:v>
      </x:c>
      <x:c r="H4105" s="2" t="str">
        <x:v>USD/share</x:v>
      </x:c>
      <x:c r="I4105" s="2" t="str">
        <x:v>2019-12-31</x:v>
      </x:c>
      <x:c r="J4105" s="2" t="str"/>
      <x:c r="K4105" s="2" t="str"/>
      <x:c r="L4105" s="2" t="str"/>
      <x:c r="M4105" s="2" t="str"/>
      <x:c r="N4105" s="2" t="str"/>
      <x:c r="O4105" s="2" t="str"/>
      <x:c r="P4105" s="2" t="str">
        <x:v>Not reported / unavailable</x:v>
      </x:c>
      <x:c r="Q4105" s="2" t="str">
        <x:v>Reported tangible book value per share</x:v>
      </x:c>
      <x:c r="R4105" s="2" t="str"/>
      <x:c r="S4105" s="2" t="str"/>
      <x:c r="T4105" s="2" t="str"/>
    </x:row>
    <x:row r="4106" ht="24" customHeight="1">
      <x:c r="C4106" s="2" t="str">
        <x:v>Historical Inputs!F4106</x:v>
      </x:c>
      <x:c r="D4106" s="2" t="str">
        <x:v>TFC</x:v>
      </x:c>
      <x:c r="E4106" s="2" t="str">
        <x:v>FY2019</x:v>
      </x:c>
      <x:c r="F4106" s="2" t="str">
        <x:v>tce_reported</x:v>
      </x:c>
      <x:c r="G4106" s="2" t="str">
        <x:v>n.a.</x:v>
      </x:c>
      <x:c r="H4106" s="2" t="str">
        <x:v>USDm</x:v>
      </x:c>
      <x:c r="I4106" s="2" t="str">
        <x:v>2019-12-31</x:v>
      </x:c>
      <x:c r="J4106" s="2" t="str"/>
      <x:c r="K4106" s="2" t="str"/>
      <x:c r="L4106" s="2" t="str"/>
      <x:c r="M4106" s="2" t="str"/>
      <x:c r="N4106" s="2" t="str"/>
      <x:c r="O4106" s="2" t="str"/>
      <x:c r="P4106" s="2" t="str">
        <x:v>Not reported / unavailable</x:v>
      </x:c>
      <x:c r="Q4106" s="2" t="str">
        <x:v>Reported tangible common equity</x:v>
      </x:c>
      <x:c r="R4106" s="2" t="str"/>
      <x:c r="S4106" s="2" t="str"/>
      <x:c r="T4106" s="2" t="str"/>
    </x:row>
    <x:row r="4107" ht="24" customHeight="1">
      <x:c r="C4107" s="2" t="str">
        <x:v>Historical Inputs!F4107</x:v>
      </x:c>
      <x:c r="D4107" s="2" t="str">
        <x:v>TFC</x:v>
      </x:c>
      <x:c r="E4107" s="2" t="str">
        <x:v>FY2020</x:v>
      </x:c>
      <x:c r="F4107" s="2" t="str">
        <x:v>assets</x:v>
      </x:c>
      <x:c r="G4107" s="2" t="n">
        <x:v>509228</x:v>
      </x:c>
      <x:c r="H4107" s="2" t="str">
        <x:v>USD</x:v>
      </x:c>
      <x:c r="I4107" s="2" t="str">
        <x:v>2020-12-31</x:v>
      </x:c>
      <x:c r="J4107" s="2" t="str">
        <x:v>2022-02-23</x:v>
      </x:c>
      <x:c r="K4107" s="2" t="str">
        <x:v>0000092230-22-000008</x:v>
      </x:c>
      <x:c r="L4107" s="2" t="str">
        <x:v>data/raw/filings/TFC_0000092230-22-000008_tfc-20211231.htm</x:v>
      </x:c>
      <x:c r="M4107" s="2" t="str">
        <x:v>https://www.sec.gov/Archives/edgar/data/92230/000009223022000008/tfc-20211231.htm</x:v>
      </x:c>
      <x:c r="N4107" s="2" t="str">
        <x:v>id3VybDovL2RvY3MudjEvZG9jOjczZWFmNDRlNGQ4ZjQyM2E4MWYxOWQzNzk2ZjBmMmQwL3NlYzo3M2VhZjQ0ZTRkOGY0MjNhODFmMTlkMzc5NmYwZjJkMF8zMS9mcmFnOmVjZmJhMDQyZjE2YTQ1NzI4MDk1Zjk0MTBkZWYxN2JiL3RhYmxlOjBlMTc2NmY0ZWI1NzQzMWFhMWU3NWZkYjY4OTBhOTE4L3RhYmxlcmFuZ2U6MGUxNzY2ZjRlYjU3NDMxYWExZTc1ZmRiNjg5MGE5MThfMjEtMy0xLTEtNjcwNDI_68d183fd-0564-4802-8c40-b3c25ce43504</x:v>
      </x:c>
      <x:c r="O4107" s="2" t="str"/>
      <x:c r="P4107" s="2" t="str">
        <x:v>Exact XBRL anchor</x:v>
      </x:c>
      <x:c r="Q4107" s="2" t="str">
        <x:v>Assets</x:v>
      </x:c>
      <x:c r="R4107" s="2" t="str">
        <x:v>highlighted/TFC_0000092230-22-000008_tfc-20211231.htm</x:v>
      </x:c>
      <x:c r="S4107" s="2" t="str">
        <x:v>highlighted/TFC_FY2020_TFC_2020_Form_10-K.pdf</x:v>
      </x:c>
      <x:c r="T4107" s="2" t="str">
        <x:v>44,91</x:v>
      </x:c>
    </x:row>
    <x:row r="4108" ht="24" customHeight="1">
      <x:c r="C4108" s="2" t="str">
        <x:v>Historical Inputs!F4108</x:v>
      </x:c>
      <x:c r="D4108" s="2" t="str">
        <x:v>TFC</x:v>
      </x:c>
      <x:c r="E4108" s="2" t="str">
        <x:v>FY2020</x:v>
      </x:c>
      <x:c r="F4108" s="2" t="str">
        <x:v>liabilities</x:v>
      </x:c>
      <x:c r="G4108" s="2" t="n">
        <x:v>438316</x:v>
      </x:c>
      <x:c r="H4108" s="2" t="str">
        <x:v>USD</x:v>
      </x:c>
      <x:c r="I4108" s="2" t="str">
        <x:v>2020-12-31</x:v>
      </x:c>
      <x:c r="J4108" s="2" t="str">
        <x:v>2022-02-23</x:v>
      </x:c>
      <x:c r="K4108" s="2" t="str">
        <x:v>0000092230-22-000008</x:v>
      </x:c>
      <x:c r="L4108" s="2" t="str">
        <x:v>data/raw/filings/TFC_0000092230-22-000008_tfc-20211231.htm</x:v>
      </x:c>
      <x:c r="M4108" s="2" t="str">
        <x:v>https://www.sec.gov/Archives/edgar/data/92230/000009223022000008/tfc-20211231.htm</x:v>
      </x:c>
      <x:c r="N4108" s="2" t="str">
        <x:v>id3VybDovL2RvY3MudjEvZG9jOjczZWFmNDRlNGQ4ZjQyM2E4MWYxOWQzNzk2ZjBmMmQwL3NlYzo3M2VhZjQ0ZTRkOGY0MjNhODFmMTlkMzc5NmYwZjJkMF8zMS9mcmFnOmVjZmJhMDQyZjE2YTQ1NzI4MDk1Zjk0MTBkZWYxN2JiL3RhYmxlOjBlMTc2NmY0ZWI1NzQzMWFhMWU3NWZkYjY4OTBhOTE4L3RhYmxlcmFuZ2U6MGUxNzY2ZjRlYjU3NDMxYWExZTc1ZmRiNjg5MGE5MThfMjgtMy0xLTEtNjcwNDI_3bffb7de-baca-4025-98e5-fd0d9343376d</x:v>
      </x:c>
      <x:c r="O4108" s="2" t="str"/>
      <x:c r="P4108" s="2" t="str">
        <x:v>Exact XBRL anchor</x:v>
      </x:c>
      <x:c r="Q4108" s="2" t="str">
        <x:v>Liabilities</x:v>
      </x:c>
      <x:c r="R4108" s="2" t="str">
        <x:v>highlighted/TFC_0000092230-22-000008_tfc-20211231.htm</x:v>
      </x:c>
      <x:c r="S4108" s="2" t="str">
        <x:v>highlighted/TFC_FY2020_TFC_2020_Form_10-K.pdf</x:v>
      </x:c>
      <x:c r="T4108" s="2" t="str">
        <x:v>91</x:v>
      </x:c>
    </x:row>
    <x:row r="4109" ht="24" customHeight="1">
      <x:c r="C4109" s="2" t="str">
        <x:v>Historical Inputs!F4109</x:v>
      </x:c>
      <x:c r="D4109" s="2" t="str">
        <x:v>TFC</x:v>
      </x:c>
      <x:c r="E4109" s="2" t="str">
        <x:v>FY2020</x:v>
      </x:c>
      <x:c r="F4109" s="2" t="str">
        <x:v>equity</x:v>
      </x:c>
      <x:c r="G4109" s="2" t="str">
        <x:v>n.a.</x:v>
      </x:c>
      <x:c r="H4109" s="2" t="str">
        <x:v>USDm</x:v>
      </x:c>
      <x:c r="I4109" s="2" t="str">
        <x:v>2020-12-31</x:v>
      </x:c>
      <x:c r="J4109" s="2" t="str"/>
      <x:c r="K4109" s="2" t="str"/>
      <x:c r="L4109" s="2" t="str"/>
      <x:c r="M4109" s="2" t="str"/>
      <x:c r="N4109" s="2" t="str"/>
      <x:c r="O4109" s="2" t="str"/>
      <x:c r="P4109" s="2" t="str">
        <x:v>Not reported / unavailable</x:v>
      </x:c>
      <x:c r="Q4109" s="2" t="str">
        <x:v>Shareholders equity attributable to parent</x:v>
      </x:c>
      <x:c r="R4109" s="2" t="str"/>
      <x:c r="S4109" s="2" t="str"/>
      <x:c r="T4109" s="2" t="str"/>
    </x:row>
    <x:row r="4110" ht="24" customHeight="1">
      <x:c r="C4110" s="2" t="str">
        <x:v>Historical Inputs!F4110</x:v>
      </x:c>
      <x:c r="D4110" s="2" t="str">
        <x:v>TFC</x:v>
      </x:c>
      <x:c r="E4110" s="2" t="str">
        <x:v>FY2020</x:v>
      </x:c>
      <x:c r="F4110" s="2" t="str">
        <x:v>preferred</x:v>
      </x:c>
      <x:c r="G4110" s="2" t="n">
        <x:v>8048</x:v>
      </x:c>
      <x:c r="H4110" s="2" t="str">
        <x:v>USD</x:v>
      </x:c>
      <x:c r="I4110" s="2" t="str">
        <x:v>2020-12-31</x:v>
      </x:c>
      <x:c r="J4110" s="2" t="str">
        <x:v>2022-02-23</x:v>
      </x:c>
      <x:c r="K4110" s="2" t="str">
        <x:v>0000092230-22-000008</x:v>
      </x:c>
      <x:c r="L4110" s="2" t="str">
        <x:v>data/raw/filings/TFC_0000092230-22-000008_tfc-20211231.htm</x:v>
      </x:c>
      <x:c r="M4110" s="2" t="str">
        <x:v>https://www.sec.gov/Archives/edgar/data/92230/000009223022000008/tfc-20211231.htm</x:v>
      </x:c>
      <x:c r="N4110" s="2" t="str">
        <x:v>id3VybDovL2RvY3MudjEvZG9jOjczZWFmNDRlNGQ4ZjQyM2E4MWYxOWQzNzk2ZjBmMmQwL3NlYzo3M2VhZjQ0ZTRkOGY0MjNhODFmMTlkMzc5NmYwZjJkMF8zMS9mcmFnOmVjZmJhMDQyZjE2YTQ1NzI4MDk1Zjk0MTBkZWYxN2JiL3RhYmxlOjBlMTc2NmY0ZWI1NzQzMWFhMWU3NWZkYjY4OTBhOTE4L3RhYmxlcmFuZ2U6MGUxNzY2ZjRlYjU3NDMxYWExZTc1ZmRiNjg5MGE5MThfMzEtMy0xLTEtNjcwNDI_f614c9a7-2d5d-44c0-9c0c-24972651f6e6</x:v>
      </x:c>
      <x:c r="O4110" s="2" t="str"/>
      <x:c r="P4110" s="2" t="str">
        <x:v>Exact XBRL anchor</x:v>
      </x:c>
      <x:c r="Q4110" s="2" t="str">
        <x:v>Preferred Stock, Including Additional Paid in Capital, Net of Discount</x:v>
      </x:c>
      <x:c r="R4110" s="2" t="str">
        <x:v>highlighted/TFC_0000092230-22-000008_tfc-20211231.htm</x:v>
      </x:c>
      <x:c r="S4110" s="2" t="str">
        <x:v>highlighted/TFC_FY2020_TFC_2020_Form_10-K.pdf</x:v>
      </x:c>
      <x:c r="T4110" s="2" t="str">
        <x:v>81,91</x:v>
      </x:c>
    </x:row>
    <x:row r="4111" ht="24" customHeight="1">
      <x:c r="C4111" s="2" t="str">
        <x:v>Historical Inputs!F4111</x:v>
      </x:c>
      <x:c r="D4111" s="2" t="str">
        <x:v>TFC</x:v>
      </x:c>
      <x:c r="E4111" s="2" t="str">
        <x:v>FY2020</x:v>
      </x:c>
      <x:c r="F4111" s="2" t="str">
        <x:v>common_equity_reported</x:v>
      </x:c>
      <x:c r="G4111" s="2" t="str">
        <x:v>n.a.</x:v>
      </x:c>
      <x:c r="H4111" s="2" t="str">
        <x:v>USDm</x:v>
      </x:c>
      <x:c r="I4111" s="2" t="str">
        <x:v>2020-12-31</x:v>
      </x:c>
      <x:c r="J4111" s="2" t="str"/>
      <x:c r="K4111" s="2" t="str"/>
      <x:c r="L4111" s="2" t="str"/>
      <x:c r="M4111" s="2" t="str"/>
      <x:c r="N4111" s="2" t="str"/>
      <x:c r="O4111" s="2" t="str"/>
      <x:c r="P4111" s="2" t="str">
        <x:v>Not reported / unavailable</x:v>
      </x:c>
      <x:c r="Q4111" s="2" t="str">
        <x:v>Reported common shareholders equity</x:v>
      </x:c>
      <x:c r="R4111" s="2" t="str"/>
      <x:c r="S4111" s="2" t="str"/>
      <x:c r="T4111" s="2" t="str"/>
    </x:row>
    <x:row r="4112" ht="24" customHeight="1">
      <x:c r="C4112" s="2" t="str">
        <x:v>Historical Inputs!F4112</x:v>
      </x:c>
      <x:c r="D4112" s="2" t="str">
        <x:v>TFC</x:v>
      </x:c>
      <x:c r="E4112" s="2" t="str">
        <x:v>FY2020</x:v>
      </x:c>
      <x:c r="F4112" s="2" t="str">
        <x:v>goodwill</x:v>
      </x:c>
      <x:c r="G4112" s="2" t="n">
        <x:v>24447</x:v>
      </x:c>
      <x:c r="H4112" s="2" t="str">
        <x:v>USD</x:v>
      </x:c>
      <x:c r="I4112" s="2" t="str">
        <x:v>2020-12-31</x:v>
      </x:c>
      <x:c r="J4112" s="2" t="str">
        <x:v>2023-02-28</x:v>
      </x:c>
      <x:c r="K4112" s="2" t="str">
        <x:v>0000092230-23-000034</x:v>
      </x:c>
      <x:c r="L4112" s="2" t="str">
        <x:v>data/raw/filings/TFC_0000092230-23-000034_tfc-20221231.htm</x:v>
      </x:c>
      <x:c r="M4112" s="2" t="str">
        <x:v>https://www.sec.gov/Archives/edgar/data/92230/000009223023000034/tfc-20221231.htm</x:v>
      </x:c>
      <x:c r="N4112" s="2" t="str">
        <x:v>id3VybDovL2RvY3MudjEvZG9jOmQ0Y2Q4Yzg4YTIwNTQ5NmU4M2E4MTIxZmUwOGIxMDM2L3NlYzpkNGNkOGM4OGEyMDU0OTZlODNhODEyMWZlMDhiMTAzNl8xMTgvZnJhZzoyYzU3MDU0ZjJmOGY0MDE0YThiN2ZjOGVjYjUwOWVlZC90YWJsZTpkZTAwNDUwMTNmZDQ0NTlkYmEwNTNlZjM0ZGJhZGQ2Yy90YWJsZXJhbmdlOmRlMDA0NTAxM2ZkNDQ1OWRiYTA1M2VmMzRkYmFkZDZjXzUtNy0xLTEtMzAyNTMw_56b8c3b0-f295-48db-b0e4-79dc1f9451f6</x:v>
      </x:c>
      <x:c r="O4112" s="2" t="str"/>
      <x:c r="P4112" s="2" t="str">
        <x:v>Exact XBRL anchor</x:v>
      </x:c>
      <x:c r="Q4112" s="2" t="str">
        <x:v>Goodwill</x:v>
      </x:c>
      <x:c r="R4112" s="2" t="str">
        <x:v>highlighted/TFC_0000092230-23-000034_tfc-20221231.htm</x:v>
      </x:c>
      <x:c r="S4112" s="2" t="str">
        <x:v>highlighted/TFC_FY2020_TFC_2020_Form_10-K.pdf</x:v>
      </x:c>
      <x:c r="T4112" s="2" t="str">
        <x:v>91,123</x:v>
      </x:c>
    </x:row>
    <x:row r="4113" ht="24" customHeight="1">
      <x:c r="C4113" s="2" t="str">
        <x:v>Historical Inputs!F4113</x:v>
      </x:c>
      <x:c r="D4113" s="2" t="str">
        <x:v>TFC</x:v>
      </x:c>
      <x:c r="E4113" s="2" t="str">
        <x:v>FY2020</x:v>
      </x:c>
      <x:c r="F4113" s="2" t="str">
        <x:v>intangibles</x:v>
      </x:c>
      <x:c r="G4113" s="2" t="n">
        <x:v>2984</x:v>
      </x:c>
      <x:c r="H4113" s="2" t="str">
        <x:v>USD</x:v>
      </x:c>
      <x:c r="I4113" s="2" t="str">
        <x:v>2020-12-31</x:v>
      </x:c>
      <x:c r="J4113" s="2" t="str">
        <x:v>2022-02-23</x:v>
      </x:c>
      <x:c r="K4113" s="2" t="str">
        <x:v>0000092230-22-000008</x:v>
      </x:c>
      <x:c r="L4113" s="2" t="str">
        <x:v>data/raw/filings/TFC_0000092230-22-000008_tfc-20211231.htm</x:v>
      </x:c>
      <x:c r="M4113" s="2" t="str">
        <x:v>https://www.sec.gov/Archives/edgar/data/92230/000009223022000008/tfc-20211231.htm</x:v>
      </x:c>
      <x:c r="N4113" s="2" t="str">
        <x:v>id3VybDovL2RvY3MudjEvZG9jOjczZWFmNDRlNGQ4ZjQyM2E4MWYxOWQzNzk2ZjBmMmQwL3NlYzo3M2VhZjQ0ZTRkOGY0MjNhODFmMTlkMzc5NmYwZjJkMF8xMDMvZnJhZzo4OWQxODZkNDBhYjI0ZDU4YTc3ZDVkNzY4NjVkNWM2MC90YWJsZTplZGQwMGEyYzFiMWY0MTk5YmRhNWMxMDYwNmFiY2RkMC90YWJsZXJhbmdlOmVkZDAwYTJjMWIxZjQxOTliZGE1YzEwNjA2YWJjZGQwXzUtMTItMS0xLTY3MDQy_4bb97f45-6c2f-41e1-905a-b06ed6ae22cf</x:v>
      </x:c>
      <x:c r="O4113" s="2" t="str"/>
      <x:c r="P4113" s="2" t="str">
        <x:v>Exact XBRL anchor</x:v>
      </x:c>
      <x:c r="Q4113" s="2" t="str">
        <x:v>Finite-Lived Intangible Assets, Net</x:v>
      </x:c>
      <x:c r="R4113" s="2" t="str">
        <x:v>highlighted/TFC_0000092230-22-000008_tfc-20211231.htm</x:v>
      </x:c>
      <x:c r="S4113" s="2" t="str">
        <x:v>highlighted/TFC_FY2020_TFC_2020_Form_10-K.pdf</x:v>
      </x:c>
      <x:c r="T4113" s="2" t="str">
        <x:v>91</x:v>
      </x:c>
    </x:row>
    <x:row r="4114" ht="24" customHeight="1">
      <x:c r="C4114" s="2" t="str">
        <x:v>Historical Inputs!F4114</x:v>
      </x:c>
      <x:c r="D4114" s="2" t="str">
        <x:v>TFC</x:v>
      </x:c>
      <x:c r="E4114" s="2" t="str">
        <x:v>FY2020</x:v>
      </x:c>
      <x:c r="F4114" s="2" t="str">
        <x:v>intangibles_total</x:v>
      </x:c>
      <x:c r="G4114" s="2" t="str">
        <x:v>n.a.</x:v>
      </x:c>
      <x:c r="H4114" s="2" t="str">
        <x:v>USDm</x:v>
      </x:c>
      <x:c r="I4114" s="2" t="str">
        <x:v>2020-12-31</x:v>
      </x:c>
      <x:c r="J4114" s="2" t="str"/>
      <x:c r="K4114" s="2" t="str"/>
      <x:c r="L4114" s="2" t="str"/>
      <x:c r="M4114" s="2" t="str"/>
      <x:c r="N4114" s="2" t="str"/>
      <x:c r="O4114" s="2" t="str"/>
      <x:c r="P4114" s="2" t="str">
        <x:v>Not reported / unavailable</x:v>
      </x:c>
      <x:c r="Q4114" s="2" t="str">
        <x:v>Reported goodwill and intangible assets combined</x:v>
      </x:c>
      <x:c r="R4114" s="2" t="str"/>
      <x:c r="S4114" s="2" t="str"/>
      <x:c r="T4114" s="2" t="str"/>
    </x:row>
    <x:row r="4115" ht="24" customHeight="1">
      <x:c r="C4115" s="2" t="str">
        <x:v>Historical Inputs!F4115</x:v>
      </x:c>
      <x:c r="D4115" s="2" t="str">
        <x:v>TFC</x:v>
      </x:c>
      <x:c r="E4115" s="2" t="str">
        <x:v>FY2020</x:v>
      </x:c>
      <x:c r="F4115" s="2" t="str">
        <x:v>shares_end</x:v>
      </x:c>
      <x:c r="G4115" s="2" t="n">
        <x:v>1348.961</x:v>
      </x:c>
      <x:c r="H4115" s="2" t="str">
        <x:v>shares</x:v>
      </x:c>
      <x:c r="I4115" s="2" t="str">
        <x:v>2020-12-31</x:v>
      </x:c>
      <x:c r="J4115" s="2" t="str">
        <x:v>2022-02-23</x:v>
      </x:c>
      <x:c r="K4115" s="2" t="str">
        <x:v>0000092230-22-000008</x:v>
      </x:c>
      <x:c r="L4115" s="2" t="str">
        <x:v>data/raw/filings/TFC_0000092230-22-000008_tfc-20211231.htm</x:v>
      </x:c>
      <x:c r="M4115" s="2" t="str">
        <x:v>https://www.sec.gov/Archives/edgar/data/92230/000009223022000008/tfc-20211231.htm</x:v>
      </x:c>
      <x:c r="N4115" s="2" t="str">
        <x:v>id3VybDovL2RvY3MudjEvZG9jOjczZWFmNDRlNGQ4ZjQyM2E4MWYxOWQzNzk2ZjBmMmQwL3NlYzo3M2VhZjQ0ZTRkOGY0MjNhODFmMTlkMzc5NmYwZjJkMF8zMS9mcmFnOmVjZmJhMDQyZjE2YTQ1NzI4MDk1Zjk0MTBkZWYxN2JiL3RhYmxlOjBlMTc2NmY0ZWI1NzQzMWFhMWU3NWZkYjY4OTBhOTE4L3RhYmxlcmFuZ2U6MGUxNzY2ZjRlYjU3NDMxYWExZTc1ZmRiNjg5MGE5MThfMzktMy0xLTEtNjcwNDI_52d1a867-9301-4161-98d7-144d3065095d</x:v>
      </x:c>
      <x:c r="O4115" s="2" t="str"/>
      <x:c r="P4115" s="2" t="str">
        <x:v>Exact XBRL anchor</x:v>
      </x:c>
      <x:c r="Q4115" s="2" t="str">
        <x:v>Common Stock, Shares, Outstanding</x:v>
      </x:c>
      <x:c r="R4115" s="2" t="str">
        <x:v>highlighted/TFC_0000092230-22-000008_tfc-20211231.htm</x:v>
      </x:c>
      <x:c r="S4115" s="2" t="str"/>
      <x:c r="T4115" s="2" t="str"/>
    </x:row>
    <x:row r="4116" ht="24" customHeight="1">
      <x:c r="C4116" s="2" t="str">
        <x:v>Historical Inputs!F4116</x:v>
      </x:c>
      <x:c r="D4116" s="2" t="str">
        <x:v>TFC</x:v>
      </x:c>
      <x:c r="E4116" s="2" t="str">
        <x:v>FY2020</x:v>
      </x:c>
      <x:c r="F4116" s="2" t="str">
        <x:v>shares_issued</x:v>
      </x:c>
      <x:c r="G4116" s="2" t="str">
        <x:v>n.a.</x:v>
      </x:c>
      <x:c r="H4116" s="2" t="str">
        <x:v>million</x:v>
      </x:c>
      <x:c r="I4116" s="2" t="str">
        <x:v>2020-12-31</x:v>
      </x:c>
      <x:c r="J4116" s="2" t="str"/>
      <x:c r="K4116" s="2" t="str"/>
      <x:c r="L4116" s="2" t="str"/>
      <x:c r="M4116" s="2" t="str"/>
      <x:c r="N4116" s="2" t="str"/>
      <x:c r="O4116" s="2" t="str"/>
      <x:c r="P4116" s="2" t="str">
        <x:v>Not reported / unavailable</x:v>
      </x:c>
      <x:c r="Q4116" s="2" t="str">
        <x:v>Shares Issued</x:v>
      </x:c>
      <x:c r="R4116" s="2" t="str"/>
      <x:c r="S4116" s="2" t="str"/>
      <x:c r="T4116" s="2" t="str"/>
    </x:row>
    <x:row r="4117" ht="24" customHeight="1">
      <x:c r="C4117" s="2" t="str">
        <x:v>Historical Inputs!F4117</x:v>
      </x:c>
      <x:c r="D4117" s="2" t="str">
        <x:v>TFC</x:v>
      </x:c>
      <x:c r="E4117" s="2" t="str">
        <x:v>FY2020</x:v>
      </x:c>
      <x:c r="F4117" s="2" t="str">
        <x:v>shares_treasury</x:v>
      </x:c>
      <x:c r="G4117" s="2" t="str">
        <x:v>n.a.</x:v>
      </x:c>
      <x:c r="H4117" s="2" t="str">
        <x:v>million</x:v>
      </x:c>
      <x:c r="I4117" s="2" t="str">
        <x:v>2020-12-31</x:v>
      </x:c>
      <x:c r="J4117" s="2" t="str"/>
      <x:c r="K4117" s="2" t="str"/>
      <x:c r="L4117" s="2" t="str"/>
      <x:c r="M4117" s="2" t="str"/>
      <x:c r="N4117" s="2" t="str"/>
      <x:c r="O4117" s="2" t="str"/>
      <x:c r="P4117" s="2" t="str">
        <x:v>Not reported / unavailable</x:v>
      </x:c>
      <x:c r="Q4117" s="2" t="str">
        <x:v>Shares Treasury</x:v>
      </x:c>
      <x:c r="R4117" s="2" t="str"/>
      <x:c r="S4117" s="2" t="str"/>
      <x:c r="T4117" s="2" t="str"/>
    </x:row>
    <x:row r="4118" ht="24" customHeight="1">
      <x:c r="C4118" s="2" t="str">
        <x:v>Historical Inputs!F4118</x:v>
      </x:c>
      <x:c r="D4118" s="2" t="str">
        <x:v>TFC</x:v>
      </x:c>
      <x:c r="E4118" s="2" t="str">
        <x:v>FY2020</x:v>
      </x:c>
      <x:c r="F4118" s="2" t="str">
        <x:v>deposits</x:v>
      </x:c>
      <x:c r="G4118" s="2" t="n">
        <x:v>381077</x:v>
      </x:c>
      <x:c r="H4118" s="2" t="str">
        <x:v>USD</x:v>
      </x:c>
      <x:c r="I4118" s="2" t="str">
        <x:v>2020-12-31</x:v>
      </x:c>
      <x:c r="J4118" s="2" t="str">
        <x:v>2022-02-23</x:v>
      </x:c>
      <x:c r="K4118" s="2" t="str">
        <x:v>0000092230-22-000008</x:v>
      </x:c>
      <x:c r="L4118" s="2" t="str">
        <x:v>data/raw/filings/TFC_0000092230-22-000008_tfc-20211231.htm</x:v>
      </x:c>
      <x:c r="M4118" s="2" t="str">
        <x:v>https://www.sec.gov/Archives/edgar/data/92230/000009223022000008/tfc-20211231.htm</x:v>
      </x:c>
      <x:c r="N4118" s="2" t="str">
        <x:v>id3VybDovL2RvY3MudjEvZG9jOjczZWFmNDRlNGQ4ZjQyM2E4MWYxOWQzNzk2ZjBmMmQwL3NlYzo3M2VhZjQ0ZTRkOGY0MjNhODFmMTlkMzc5NmYwZjJkMF8xMTgvZnJhZzpjYzA0YjY3ZmQ3YjE0ZWEwYTYwM2VkODc2MTM4MTAwNy90YWJsZTphNDU0NGQzZTkwZWE0MjlhOGI4ZjUyMTc5MmM3NmEzNC90YWJsZXJhbmdlOmE0NTQ0ZDNlOTBlYTQyOWE4YjhmNTIxNzkyYzc2YTM0XzgtNC0xLTEtNjcwNDI_16fc1019-5e38-4ea4-b7c5-4ffafbf601e6</x:v>
      </x:c>
      <x:c r="O4118" s="2" t="str"/>
      <x:c r="P4118" s="2" t="str">
        <x:v>Exact XBRL anchor</x:v>
      </x:c>
      <x:c r="Q4118" s="2" t="str">
        <x:v>Deposits</x:v>
      </x:c>
      <x:c r="R4118" s="2" t="str">
        <x:v>highlighted/TFC_0000092230-22-000008_tfc-20211231.htm</x:v>
      </x:c>
      <x:c r="S4118" s="2" t="str">
        <x:v>highlighted/TFC_FY2020_TFC_2020_Form_10-K.pdf</x:v>
      </x:c>
      <x:c r="T4118" s="2" t="str">
        <x:v>44,65,126</x:v>
      </x:c>
    </x:row>
    <x:row r="4119" ht="24" customHeight="1">
      <x:c r="C4119" s="2" t="str">
        <x:v>Historical Inputs!F4119</x:v>
      </x:c>
      <x:c r="D4119" s="2" t="str">
        <x:v>TFC</x:v>
      </x:c>
      <x:c r="E4119" s="2" t="str">
        <x:v>FY2020</x:v>
      </x:c>
      <x:c r="F4119" s="2" t="str">
        <x:v>loans_gross</x:v>
      </x:c>
      <x:c r="G4119" s="2" t="n">
        <x:v>299734</x:v>
      </x:c>
      <x:c r="H4119" s="2" t="str">
        <x:v>USD</x:v>
      </x:c>
      <x:c r="I4119" s="2" t="str">
        <x:v>2020-12-31</x:v>
      </x:c>
      <x:c r="J4119" s="2" t="str">
        <x:v>2022-02-23</x:v>
      </x:c>
      <x:c r="K4119" s="2" t="str">
        <x:v>0000092230-22-000008</x:v>
      </x:c>
      <x:c r="L4119" s="2" t="str">
        <x:v>data/raw/filings/TFC_0000092230-22-000008_tfc-20211231.htm</x:v>
      </x:c>
      <x:c r="M4119" s="2" t="str">
        <x:v>https://www.sec.gov/Archives/edgar/data/92230/000009223022000008/tfc-20211231.htm</x:v>
      </x:c>
      <x:c r="N4119" s="2" t="str"/>
      <x:c r="O4119" s="2" t="str"/>
      <x:c r="P4119" s="2" t="str">
        <x:v>Structured source retained; exact visible anchor requires review</x:v>
      </x:c>
      <x:c r="Q4119" s="2" t="str">
        <x:v>Loans and Leases Receivable, Net of Deferred Income</x:v>
      </x:c>
      <x:c r="R4119" s="2" t="str"/>
      <x:c r="S4119" s="2" t="str">
        <x:v>highlighted/TFC_FY2020_TFC_2020_Form_10-K.pdf</x:v>
      </x:c>
      <x:c r="T4119" s="2" t="str">
        <x:v>56,91</x:v>
      </x:c>
    </x:row>
    <x:row r="4120" ht="24" customHeight="1">
      <x:c r="C4120" s="2" t="str">
        <x:v>Historical Inputs!F4120</x:v>
      </x:c>
      <x:c r="D4120" s="2" t="str">
        <x:v>TFC</x:v>
      </x:c>
      <x:c r="E4120" s="2" t="str">
        <x:v>FY2020</x:v>
      </x:c>
      <x:c r="F4120" s="2" t="str">
        <x:v>loans_net</x:v>
      </x:c>
      <x:c r="G4120" s="2" t="n">
        <x:v>293899</x:v>
      </x:c>
      <x:c r="H4120" s="2" t="str">
        <x:v>USD</x:v>
      </x:c>
      <x:c r="I4120" s="2" t="str">
        <x:v>2020-12-31</x:v>
      </x:c>
      <x:c r="J4120" s="2" t="str">
        <x:v>2022-02-23</x:v>
      </x:c>
      <x:c r="K4120" s="2" t="str">
        <x:v>0000092230-22-000008</x:v>
      </x:c>
      <x:c r="L4120" s="2" t="str">
        <x:v>data/raw/filings/TFC_0000092230-22-000008_tfc-20211231.htm</x:v>
      </x:c>
      <x:c r="M4120" s="2" t="str">
        <x:v>https://www.sec.gov/Archives/edgar/data/92230/000009223022000008/tfc-20211231.htm</x:v>
      </x:c>
      <x:c r="N4120" s="2" t="str"/>
      <x:c r="O4120" s="2" t="str"/>
      <x:c r="P4120" s="2" t="str">
        <x:v>Structured source retained; exact visible anchor requires review</x:v>
      </x:c>
      <x:c r="Q4120" s="2" t="str">
        <x:v>Loans and Leases Receivable, Net Amount</x:v>
      </x:c>
      <x:c r="R4120" s="2" t="str"/>
      <x:c r="S4120" s="2" t="str">
        <x:v>highlighted/TFC_FY2020_TFC_2020_Form_10-K.pdf</x:v>
      </x:c>
      <x:c r="T4120" s="2" t="str">
        <x:v>91,146</x:v>
      </x:c>
    </x:row>
    <x:row r="4121" ht="24" customHeight="1">
      <x:c r="C4121" s="2" t="str">
        <x:v>Historical Inputs!F4121</x:v>
      </x:c>
      <x:c r="D4121" s="2" t="str">
        <x:v>TFC</x:v>
      </x:c>
      <x:c r="E4121" s="2" t="str">
        <x:v>FY2020</x:v>
      </x:c>
      <x:c r="F4121" s="2" t="str">
        <x:v>allowance</x:v>
      </x:c>
      <x:c r="G4121" s="2" t="str">
        <x:v>n.a.</x:v>
      </x:c>
      <x:c r="H4121" s="2" t="str">
        <x:v>USDm</x:v>
      </x:c>
      <x:c r="I4121" s="2" t="str">
        <x:v>2020-12-31</x:v>
      </x:c>
      <x:c r="J4121" s="2" t="str"/>
      <x:c r="K4121" s="2" t="str"/>
      <x:c r="L4121" s="2" t="str"/>
      <x:c r="M4121" s="2" t="str"/>
      <x:c r="N4121" s="2" t="str"/>
      <x:c r="O4121" s="2" t="str"/>
      <x:c r="P4121" s="2" t="str">
        <x:v>Not reported / unavailable</x:v>
      </x:c>
      <x:c r="Q4121" s="2" t="str">
        <x:v>Loan allowance for credit losses</x:v>
      </x:c>
      <x:c r="R4121" s="2" t="str"/>
      <x:c r="S4121" s="2" t="str"/>
      <x:c r="T4121" s="2" t="str"/>
    </x:row>
    <x:row r="4122" ht="24" customHeight="1">
      <x:c r="C4122" s="2" t="str">
        <x:v>Historical Inputs!F4122</x:v>
      </x:c>
      <x:c r="D4122" s="2" t="str">
        <x:v>TFC</x:v>
      </x:c>
      <x:c r="E4122" s="2" t="str">
        <x:v>FY2020</x:v>
      </x:c>
      <x:c r="F4122" s="2" t="str">
        <x:v>nonaccrual</x:v>
      </x:c>
      <x:c r="G4122" s="2" t="str">
        <x:v>n.a.</x:v>
      </x:c>
      <x:c r="H4122" s="2" t="str">
        <x:v>USDm</x:v>
      </x:c>
      <x:c r="I4122" s="2" t="str">
        <x:v>2020-12-31</x:v>
      </x:c>
      <x:c r="J4122" s="2" t="str"/>
      <x:c r="K4122" s="2" t="str"/>
      <x:c r="L4122" s="2" t="str"/>
      <x:c r="M4122" s="2" t="str"/>
      <x:c r="N4122" s="2" t="str"/>
      <x:c r="O4122" s="2" t="str"/>
      <x:c r="P4122" s="2" t="str">
        <x:v>Not reported / unavailable</x:v>
      </x:c>
      <x:c r="Q4122" s="2" t="str">
        <x:v>Nonaccrual</x:v>
      </x:c>
      <x:c r="R4122" s="2" t="str"/>
      <x:c r="S4122" s="2" t="str"/>
      <x:c r="T4122" s="2" t="str"/>
    </x:row>
    <x:row r="4123" ht="24" customHeight="1">
      <x:c r="C4123" s="2" t="str">
        <x:v>Historical Inputs!F4123</x:v>
      </x:c>
      <x:c r="D4123" s="2" t="str">
        <x:v>TFC</x:v>
      </x:c>
      <x:c r="E4123" s="2" t="str">
        <x:v>FY2020</x:v>
      </x:c>
      <x:c r="F4123" s="2" t="str">
        <x:v>cash</x:v>
      </x:c>
      <x:c r="G4123" s="2" t="n">
        <x:v>18868</x:v>
      </x:c>
      <x:c r="H4123" s="2" t="str">
        <x:v>USD</x:v>
      </x:c>
      <x:c r="I4123" s="2" t="str">
        <x:v>2020-12-31</x:v>
      </x:c>
      <x:c r="J4123" s="2" t="str">
        <x:v>2022-02-23</x:v>
      </x:c>
      <x:c r="K4123" s="2" t="str">
        <x:v>0000092230-22-000008</x:v>
      </x:c>
      <x:c r="L4123" s="2" t="str">
        <x:v>data/raw/filings/TFC_0000092230-22-000008_tfc-20211231.htm</x:v>
      </x:c>
      <x:c r="M4123" s="2" t="str">
        <x:v>https://www.sec.gov/Archives/edgar/data/92230/000009223022000008/tfc-20211231.htm</x:v>
      </x:c>
      <x:c r="N4123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NTQtNC0xLTEtNjcwNDI_f89f4cd4-1116-497c-a3a0-9203294cdb74</x:v>
      </x:c>
      <x:c r="O4123" s="2" t="str"/>
      <x:c r="P4123" s="2" t="str">
        <x:v>Exact XBRL anchor</x:v>
      </x:c>
      <x:c r="Q4123" s="2" t="str">
        <x:v>Cash and Cash Equivalents, at Carrying Value</x:v>
      </x:c>
      <x:c r="R4123" s="2" t="str">
        <x:v>highlighted/TFC_0000092230-22-000008_tfc-20211231.htm</x:v>
      </x:c>
      <x:c r="S4123" s="2" t="str">
        <x:v>highlighted/TFC_FY2020_TFC_2020_Form_10-K.pdf</x:v>
      </x:c>
      <x:c r="T4123" s="2" t="str">
        <x:v>95</x:v>
      </x:c>
    </x:row>
    <x:row r="4124" ht="24" customHeight="1">
      <x:c r="C4124" s="2" t="str">
        <x:v>Historical Inputs!F4124</x:v>
      </x:c>
      <x:c r="D4124" s="2" t="str">
        <x:v>TFC</x:v>
      </x:c>
      <x:c r="E4124" s="2" t="str">
        <x:v>FY2020</x:v>
      </x:c>
      <x:c r="F4124" s="2" t="str">
        <x:v>aoci</x:v>
      </x:c>
      <x:c r="G4124" s="2" t="n">
        <x:v>716</x:v>
      </x:c>
      <x:c r="H4124" s="2" t="str">
        <x:v>USD</x:v>
      </x:c>
      <x:c r="I4124" s="2" t="str">
        <x:v>2020-12-31</x:v>
      </x:c>
      <x:c r="J4124" s="2" t="str">
        <x:v>2022-02-23</x:v>
      </x:c>
      <x:c r="K4124" s="2" t="str">
        <x:v>0000092230-22-000008</x:v>
      </x:c>
      <x:c r="L4124" s="2" t="str">
        <x:v>data/raw/filings/TFC_0000092230-22-000008_tfc-20211231.htm</x:v>
      </x:c>
      <x:c r="M4124" s="2" t="str">
        <x:v>https://www.sec.gov/Archives/edgar/data/92230/000009223022000008/tfc-20211231.htm</x:v>
      </x:c>
      <x:c r="N4124" s="2" t="str">
        <x:v>id3VybDovL2RvY3MudjEvZG9jOjczZWFmNDRlNGQ4ZjQyM2E4MWYxOWQzNzk2ZjBmMmQwL3NlYzo3M2VhZjQ0ZTRkOGY0MjNhODFmMTlkMzc5NmYwZjJkMF8zMS9mcmFnOmVjZmJhMDQyZjE2YTQ1NzI4MDk1Zjk0MTBkZWYxN2JiL3RhYmxlOjBlMTc2NmY0ZWI1NzQzMWFhMWU3NWZkYjY4OTBhOTE4L3RhYmxlcmFuZ2U6MGUxNzY2ZjRlYjU3NDMxYWExZTc1ZmRiNjg5MGE5MThfMzUtMy0xLTEtNjcwNDI_cefe1c67-4090-48d0-acd7-6dfce265966f</x:v>
      </x:c>
      <x:c r="O4124" s="2" t="str"/>
      <x:c r="P4124" s="2" t="str">
        <x:v>Exact XBRL anchor</x:v>
      </x:c>
      <x:c r="Q4124" s="2" t="str">
        <x:v>Accumulated Other Comprehensive Income (Loss), Net of Tax</x:v>
      </x:c>
      <x:c r="R4124" s="2" t="str">
        <x:v>highlighted/TFC_0000092230-22-000008_tfc-20211231.htm</x:v>
      </x:c>
      <x:c r="S4124" s="2" t="str"/>
      <x:c r="T4124" s="2" t="str"/>
    </x:row>
    <x:row r="4125" ht="24" customHeight="1">
      <x:c r="C4125" s="2" t="str">
        <x:v>Historical Inputs!F4125</x:v>
      </x:c>
      <x:c r="D4125" s="2" t="str">
        <x:v>TFC</x:v>
      </x:c>
      <x:c r="E4125" s="2" t="str">
        <x:v>FY2020</x:v>
      </x:c>
      <x:c r="F4125" s="2" t="str">
        <x:v>nii</x:v>
      </x:c>
      <x:c r="G4125" s="2" t="n">
        <x:v>13826</x:v>
      </x:c>
      <x:c r="H4125" s="2" t="str">
        <x:v>USD</x:v>
      </x:c>
      <x:c r="I4125" s="2" t="str">
        <x:v>2020-12-31</x:v>
      </x:c>
      <x:c r="J4125" s="2" t="str">
        <x:v>2023-02-28</x:v>
      </x:c>
      <x:c r="K4125" s="2" t="str">
        <x:v>0000092230-23-000034</x:v>
      </x:c>
      <x:c r="L4125" s="2" t="str">
        <x:v>data/raw/filings/TFC_0000092230-23-000034_tfc-20221231.htm</x:v>
      </x:c>
      <x:c r="M4125" s="2" t="str">
        <x:v>https://www.sec.gov/Archives/edgar/data/92230/000009223023000034/tfc-20221231.htm</x:v>
      </x:c>
      <x:c r="N4125" s="2" t="str">
        <x:v>id3VybDovL2RvY3MudjEvZG9jOmQ0Y2Q4Yzg4YTIwNTQ5NmU4M2E4MTIxZmUwOGIxMDM2L3NlYzpkNGNkOGM4OGEyMDU0OTZlODNhODEyMWZlMDhiMTAzNl8yNDQvZnJhZzo0OWU4MTY2NzVmNWU0ZGU0YmRjNGFiYjM3NTA1NTE0Ni90YWJsZToxY2Q5ZGM3ZDVlNTQ0M2JkYmVlMWRlMmVkZmFmYTk5Yy90YWJsZXJhbmdlOjFjZDlkYzdkNWU1NDQzYmRiZWUxZGUyZWRmYWZhOTljXzM0LTI5LTEtMS0zMDI1MzA_0aa93483-af43-4b28-8bd0-e804e023c216</x:v>
      </x:c>
      <x:c r="O4125" s="2" t="str"/>
      <x:c r="P4125" s="2" t="str">
        <x:v>Exact XBRL anchor</x:v>
      </x:c>
      <x:c r="Q4125" s="2" t="str">
        <x:v>Interest Income (Expense), Net</x:v>
      </x:c>
      <x:c r="R4125" s="2" t="str">
        <x:v>highlighted/TFC_0000092230-23-000034_tfc-20221231.htm</x:v>
      </x:c>
      <x:c r="S4125" s="2" t="str">
        <x:v>highlighted/TFC_FY2020_TFC_2020_Form_10-K.pdf</x:v>
      </x:c>
      <x:c r="T4125" s="2" t="str">
        <x:v>92,154</x:v>
      </x:c>
    </x:row>
    <x:row r="4126" ht="24" customHeight="1">
      <x:c r="C4126" s="2" t="str">
        <x:v>Historical Inputs!F4126</x:v>
      </x:c>
      <x:c r="D4126" s="2" t="str">
        <x:v>TFC</x:v>
      </x:c>
      <x:c r="E4126" s="2" t="str">
        <x:v>FY2020</x:v>
      </x:c>
      <x:c r="F4126" s="2" t="str">
        <x:v>noninterest_income</x:v>
      </x:c>
      <x:c r="G4126" s="2" t="n">
        <x:v>8879</x:v>
      </x:c>
      <x:c r="H4126" s="2" t="str">
        <x:v>USD</x:v>
      </x:c>
      <x:c r="I4126" s="2" t="str">
        <x:v>2020-12-31</x:v>
      </x:c>
      <x:c r="J4126" s="2" t="str">
        <x:v>2023-02-28</x:v>
      </x:c>
      <x:c r="K4126" s="2" t="str">
        <x:v>0000092230-23-000034</x:v>
      </x:c>
      <x:c r="L4126" s="2" t="str">
        <x:v>data/raw/filings/TFC_0000092230-23-000034_tfc-20221231.htm</x:v>
      </x:c>
      <x:c r="M4126" s="2" t="str">
        <x:v>https://www.sec.gov/Archives/edgar/data/92230/000009223023000034/tfc-20221231.htm</x:v>
      </x:c>
      <x:c r="N4126" s="2" t="str">
        <x:v>id3VybDovL2RvY3MudjEvZG9jOmQ0Y2Q4Yzg4YTIwNTQ5NmU4M2E4MTIxZmUwOGIxMDM2L3NlYzpkNGNkOGM4OGEyMDU0OTZlODNhODEyMWZlMDhiMTAzNl81NS9mcmFnOmNkM2ViNmM1MDg3MDQ1YWFiMzhmNDdiZTIwNGQ4Yjc0L3RhYmxlOmU3MTAzM2VjNjQ5NTQxZWE5YjRmZDhmOTFlMjMxYWFjL3RhYmxlcmFuZ2U6ZTcxMDMzZWM2NDk1NDFlYTliNGZkOGY5MWUyMzFhYWNfMjktMTAtMS0xLTMwMjUzMA_6cca5792-2d2e-4bcc-9414-3d9ba71d4469</x:v>
      </x:c>
      <x:c r="O4126" s="2" t="str"/>
      <x:c r="P4126" s="2" t="str">
        <x:v>Exact XBRL anchor</x:v>
      </x:c>
      <x:c r="Q4126" s="2" t="str">
        <x:v>Noninterest Income</x:v>
      </x:c>
      <x:c r="R4126" s="2" t="str">
        <x:v>highlighted/TFC_0000092230-23-000034_tfc-20221231.htm</x:v>
      </x:c>
      <x:c r="S4126" s="2" t="str">
        <x:v>highlighted/TFC_FY2020_TFC_2020_Form_10-K.pdf</x:v>
      </x:c>
      <x:c r="T4126" s="2" t="str">
        <x:v>49,92,154</x:v>
      </x:c>
    </x:row>
    <x:row r="4127" ht="24" customHeight="1">
      <x:c r="C4127" s="2" t="str">
        <x:v>Historical Inputs!F4127</x:v>
      </x:c>
      <x:c r="D4127" s="2" t="str">
        <x:v>TFC</x:v>
      </x:c>
      <x:c r="E4127" s="2" t="str">
        <x:v>FY2020</x:v>
      </x:c>
      <x:c r="F4127" s="2" t="str">
        <x:v>revenue_reported</x:v>
      </x:c>
      <x:c r="G4127" s="2" t="str">
        <x:v>n.a.</x:v>
      </x:c>
      <x:c r="H4127" s="2" t="str">
        <x:v>USDm</x:v>
      </x:c>
      <x:c r="I4127" s="2" t="str">
        <x:v>2020-12-31</x:v>
      </x:c>
      <x:c r="J4127" s="2" t="str"/>
      <x:c r="K4127" s="2" t="str"/>
      <x:c r="L4127" s="2" t="str"/>
      <x:c r="M4127" s="2" t="str"/>
      <x:c r="N4127" s="2" t="str"/>
      <x:c r="O4127" s="2" t="str"/>
      <x:c r="P4127" s="2" t="str">
        <x:v>Not reported / unavailable</x:v>
      </x:c>
      <x:c r="Q4127" s="2" t="str">
        <x:v>Reported total net revenue</x:v>
      </x:c>
      <x:c r="R4127" s="2" t="str"/>
      <x:c r="S4127" s="2" t="str"/>
      <x:c r="T4127" s="2" t="str"/>
    </x:row>
    <x:row r="4128" ht="24" customHeight="1">
      <x:c r="C4128" s="2" t="str">
        <x:v>Historical Inputs!F4128</x:v>
      </x:c>
      <x:c r="D4128" s="2" t="str">
        <x:v>TFC</x:v>
      </x:c>
      <x:c r="E4128" s="2" t="str">
        <x:v>FY2020</x:v>
      </x:c>
      <x:c r="F4128" s="2" t="str">
        <x:v>opex</x:v>
      </x:c>
      <x:c r="G4128" s="2" t="n">
        <x:v>14897</x:v>
      </x:c>
      <x:c r="H4128" s="2" t="str">
        <x:v>USD</x:v>
      </x:c>
      <x:c r="I4128" s="2" t="str">
        <x:v>2020-12-31</x:v>
      </x:c>
      <x:c r="J4128" s="2" t="str">
        <x:v>2023-02-28</x:v>
      </x:c>
      <x:c r="K4128" s="2" t="str">
        <x:v>0000092230-23-000034</x:v>
      </x:c>
      <x:c r="L4128" s="2" t="str">
        <x:v>data/raw/filings/TFC_0000092230-23-000034_tfc-20221231.htm</x:v>
      </x:c>
      <x:c r="M4128" s="2" t="str">
        <x:v>https://www.sec.gov/Archives/edgar/data/92230/000009223023000034/tfc-20221231.htm</x:v>
      </x:c>
      <x:c r="N4128" s="2" t="str">
        <x:v>id3VybDovL2RvY3MudjEvZG9jOmQ0Y2Q4Yzg4YTIwNTQ5NmU4M2E4MTIxZmUwOGIxMDM2L3NlYzpkNGNkOGM4OGEyMDU0OTZlODNhODEyMWZlMDhiMTAzNl81NS9mcmFnOmNkM2ViNmM1MDg3MDQ1YWFiMzhmNDdiZTIwNGQ4Yjc0L3RhYmxlOmU3MTAzM2VjNjQ5NTQxZWE5YjRmZDhmOTFlMjMxYWFjL3RhYmxlcmFuZ2U6ZTcxMDMzZWM2NDk1NDFlYTliNGZkOGY5MWUyMzFhYWNfNDQtMTAtMS0xLTMwMjUzMA_53540100-a768-475c-a987-2cd5b2fb2609</x:v>
      </x:c>
      <x:c r="O4128" s="2" t="str"/>
      <x:c r="P4128" s="2" t="str">
        <x:v>Exact XBRL anchor</x:v>
      </x:c>
      <x:c r="Q4128" s="2" t="str">
        <x:v>Noninterest Expense</x:v>
      </x:c>
      <x:c r="R4128" s="2" t="str">
        <x:v>highlighted/TFC_0000092230-23-000034_tfc-20221231.htm</x:v>
      </x:c>
      <x:c r="S4128" s="2" t="str">
        <x:v>highlighted/TFC_FY2020_TFC_2020_Form_10-K.pdf</x:v>
      </x:c>
      <x:c r="T4128" s="2" t="str">
        <x:v>44,50,92</x:v>
      </x:c>
    </x:row>
    <x:row r="4129" ht="24" customHeight="1">
      <x:c r="C4129" s="2" t="str">
        <x:v>Historical Inputs!F4129</x:v>
      </x:c>
      <x:c r="D4129" s="2" t="str">
        <x:v>TFC</x:v>
      </x:c>
      <x:c r="E4129" s="2" t="str">
        <x:v>FY2020</x:v>
      </x:c>
      <x:c r="F4129" s="2" t="str">
        <x:v>provision</x:v>
      </x:c>
      <x:c r="G4129" s="2" t="n">
        <x:v>2335</x:v>
      </x:c>
      <x:c r="H4129" s="2" t="str">
        <x:v>USD</x:v>
      </x:c>
      <x:c r="I4129" s="2" t="str">
        <x:v>2020-12-31</x:v>
      </x:c>
      <x:c r="J4129" s="2" t="str">
        <x:v>2023-02-28</x:v>
      </x:c>
      <x:c r="K4129" s="2" t="str">
        <x:v>0000092230-23-000034</x:v>
      </x:c>
      <x:c r="L4129" s="2" t="str">
        <x:v>data/raw/filings/TFC_0000092230-23-000034_tfc-20221231.htm</x:v>
      </x:c>
      <x:c r="M4129" s="2" t="str">
        <x:v>https://www.sec.gov/Archives/edgar/data/92230/000009223023000034/tfc-20221231.htm</x:v>
      </x:c>
      <x:c r="N4129" s="2" t="str">
        <x:v>id3VybDovL2RvY3MudjEvZG9jOmQ0Y2Q4Yzg4YTIwNTQ5NmU4M2E4MTIxZmUwOGIxMDM2L3NlYzpkNGNkOGM4OGEyMDU0OTZlODNhODEyMWZlMDhiMTAzNl82Ny9mcmFnOmZjM2E3NTE4YzFhNDQ1ZTlhNWNlNzhlMDRjNDNhMGUwL3RhYmxlOjNkNzUyYTdkODZlZTQ0N2E5NWE1MjZhYjY1MzJhMDI1L3RhYmxlcmFuZ2U6M2Q3NTJhN2Q4NmVlNDQ3YTk1YTUyNmFiNjUzMmEwMjVfNi02LTEtMS0zMDI1MzA_6dd6f6e5-5f9e-44c0-9d5a-0c47e44c5fc9</x:v>
      </x:c>
      <x:c r="O4129" s="2" t="str"/>
      <x:c r="P4129" s="2" t="str">
        <x:v>Exact XBRL anchor</x:v>
      </x:c>
      <x:c r="Q4129" s="2" t="str">
        <x:v>Provision for Loan, Lease, and Other Losses</x:v>
      </x:c>
      <x:c r="R4129" s="2" t="str">
        <x:v>highlighted/TFC_0000092230-23-000034_tfc-20221231.htm</x:v>
      </x:c>
      <x:c r="S4129" s="2" t="str"/>
      <x:c r="T4129" s="2" t="str"/>
    </x:row>
    <x:row r="4130" ht="24" customHeight="1">
      <x:c r="C4130" s="2" t="str">
        <x:v>Historical Inputs!F4130</x:v>
      </x:c>
      <x:c r="D4130" s="2" t="str">
        <x:v>TFC</x:v>
      </x:c>
      <x:c r="E4130" s="2" t="str">
        <x:v>FY2020</x:v>
      </x:c>
      <x:c r="F4130" s="2" t="str">
        <x:v>pretax</x:v>
      </x:c>
      <x:c r="G4130" s="2" t="n">
        <x:v>5473</x:v>
      </x:c>
      <x:c r="H4130" s="2" t="str">
        <x:v>USD</x:v>
      </x:c>
      <x:c r="I4130" s="2" t="str">
        <x:v>2020-12-31</x:v>
      </x:c>
      <x:c r="J4130" s="2" t="str">
        <x:v>2023-02-28</x:v>
      </x:c>
      <x:c r="K4130" s="2" t="str">
        <x:v>0000092230-23-000034</x:v>
      </x:c>
      <x:c r="L4130" s="2" t="str">
        <x:v>data/raw/filings/TFC_0000092230-23-000034_tfc-20221231.htm</x:v>
      </x:c>
      <x:c r="M4130" s="2" t="str">
        <x:v>https://www.sec.gov/Archives/edgar/data/92230/000009223023000034/tfc-20221231.htm</x:v>
      </x:c>
      <x:c r="N4130" s="2" t="str">
        <x:v>id3VybDovL2RvY3MudjEvZG9jOmQ0Y2Q4Yzg4YTIwNTQ5NmU4M2E4MTIxZmUwOGIxMDM2L3NlYzpkNGNkOGM4OGEyMDU0OTZlODNhODEyMWZlMDhiMTAzNl81NS9mcmFnOmNkM2ViNmM1MDg3MDQ1YWFiMzhmNDdiZTIwNGQ4Yjc0L3RhYmxlOmU3MTAzM2VjNjQ5NTQxZWE5YjRmZDhmOTFlMjMxYWFjL3RhYmxlcmFuZ2U6ZTcxMDMzZWM2NDk1NDFlYTliNGZkOGY5MWUyMzFhYWNfNDYtMTAtMS0xLTMwMjUzMA_99dfe3b7-52fc-43b3-86e3-9ca86d8035ee</x:v>
      </x:c>
      <x:c r="O4130" s="2" t="str"/>
      <x:c r="P4130" s="2" t="str">
        <x:v>Exact XBRL anchor</x:v>
      </x:c>
      <x:c r="Q4130" s="2" t="str">
        <x:v>Income (Loss) from Continuing Operations before Income Taxes, Noncontrolling Interest</x:v>
      </x:c>
      <x:c r="R4130" s="2" t="str">
        <x:v>highlighted/TFC_0000092230-23-000034_tfc-20221231.htm</x:v>
      </x:c>
      <x:c r="S4130" s="2" t="str">
        <x:v>highlighted/TFC_FY2020_TFC_2020_Form_10-K.pdf</x:v>
      </x:c>
      <x:c r="T4130" s="2" t="str">
        <x:v>44,92,154</x:v>
      </x:c>
    </x:row>
    <x:row r="4131" ht="24" customHeight="1">
      <x:c r="C4131" s="2" t="str">
        <x:v>Historical Inputs!F4131</x:v>
      </x:c>
      <x:c r="D4131" s="2" t="str">
        <x:v>TFC</x:v>
      </x:c>
      <x:c r="E4131" s="2" t="str">
        <x:v>FY2020</x:v>
      </x:c>
      <x:c r="F4131" s="2" t="str">
        <x:v>tax</x:v>
      </x:c>
      <x:c r="G4131" s="2" t="n">
        <x:v>981</x:v>
      </x:c>
      <x:c r="H4131" s="2" t="str">
        <x:v>USD</x:v>
      </x:c>
      <x:c r="I4131" s="2" t="str">
        <x:v>2020-12-31</x:v>
      </x:c>
      <x:c r="J4131" s="2" t="str">
        <x:v>2023-02-28</x:v>
      </x:c>
      <x:c r="K4131" s="2" t="str">
        <x:v>0000092230-23-000034</x:v>
      </x:c>
      <x:c r="L4131" s="2" t="str">
        <x:v>data/raw/filings/TFC_0000092230-23-000034_tfc-20221231.htm</x:v>
      </x:c>
      <x:c r="M4131" s="2" t="str">
        <x:v>https://www.sec.gov/Archives/edgar/data/92230/000009223023000034/tfc-20221231.htm</x:v>
      </x:c>
      <x:c r="N4131" s="2" t="str">
        <x:v>id3VybDovL2RvY3MudjEvZG9jOmQ0Y2Q4Yzg4YTIwNTQ5NmU4M2E4MTIxZmUwOGIxMDM2L3NlYzpkNGNkOGM4OGEyMDU0OTZlODNhODEyMWZlMDhiMTAzNl8xNzUvZnJhZzphMWYzZWY3ZjRjYTA0YmI1OThkMGE0NjFlMDNhOTY3ZS90YWJsZTo4YmVmYWRmZmRhMGU0YzBhOWFhODExNGI0ZWEyYjcyOC90YWJsZXJhbmdlOjhiZWZhZGZmZGEwZTRjMGE5YWE4MTE0YjRlYTJiNzI4XzExLTktMS0xLTMwMjUzMA_dd006a33-cef6-4ae8-99ec-0904db6bcdbe</x:v>
      </x:c>
      <x:c r="O4131" s="2" t="str"/>
      <x:c r="P4131" s="2" t="str">
        <x:v>Exact XBRL anchor</x:v>
      </x:c>
      <x:c r="Q4131" s="2" t="str">
        <x:v>Income Tax Expense (Benefit)</x:v>
      </x:c>
      <x:c r="R4131" s="2" t="str">
        <x:v>highlighted/TFC_0000092230-23-000034_tfc-20221231.htm</x:v>
      </x:c>
      <x:c r="S4131" s="2" t="str"/>
      <x:c r="T4131" s="2" t="str"/>
    </x:row>
    <x:row r="4132" ht="24" customHeight="1">
      <x:c r="C4132" s="2" t="str">
        <x:v>Historical Inputs!F4132</x:v>
      </x:c>
      <x:c r="D4132" s="2" t="str">
        <x:v>TFC</x:v>
      </x:c>
      <x:c r="E4132" s="2" t="str">
        <x:v>FY2020</x:v>
      </x:c>
      <x:c r="F4132" s="2" t="str">
        <x:v>net_income</x:v>
      </x:c>
      <x:c r="G4132" s="2" t="str">
        <x:v>n.a.</x:v>
      </x:c>
      <x:c r="H4132" s="2" t="str">
        <x:v>USDm</x:v>
      </x:c>
      <x:c r="I4132" s="2" t="str">
        <x:v>2020-12-31</x:v>
      </x:c>
      <x:c r="J4132" s="2" t="str"/>
      <x:c r="K4132" s="2" t="str"/>
      <x:c r="L4132" s="2" t="str"/>
      <x:c r="M4132" s="2" t="str"/>
      <x:c r="N4132" s="2" t="str"/>
      <x:c r="O4132" s="2" t="str"/>
      <x:c r="P4132" s="2" t="str">
        <x:v>Not reported / unavailable</x:v>
      </x:c>
      <x:c r="Q4132" s="2" t="str">
        <x:v>Net income attributable to parent</x:v>
      </x:c>
      <x:c r="R4132" s="2" t="str"/>
      <x:c r="S4132" s="2" t="str"/>
      <x:c r="T4132" s="2" t="str"/>
    </x:row>
    <x:row r="4133" ht="24" customHeight="1">
      <x:c r="C4133" s="2" t="str">
        <x:v>Historical Inputs!F4133</x:v>
      </x:c>
      <x:c r="D4133" s="2" t="str">
        <x:v>TFC</x:v>
      </x:c>
      <x:c r="E4133" s="2" t="str">
        <x:v>FY2020</x:v>
      </x:c>
      <x:c r="F4133" s="2" t="str">
        <x:v>common_income</x:v>
      </x:c>
      <x:c r="G4133" s="2" t="n">
        <x:v>4184</x:v>
      </x:c>
      <x:c r="H4133" s="2" t="str">
        <x:v>USD</x:v>
      </x:c>
      <x:c r="I4133" s="2" t="str">
        <x:v>2020-12-31</x:v>
      </x:c>
      <x:c r="J4133" s="2" t="str">
        <x:v>2023-02-28</x:v>
      </x:c>
      <x:c r="K4133" s="2" t="str">
        <x:v>0000092230-23-000034</x:v>
      </x:c>
      <x:c r="L4133" s="2" t="str">
        <x:v>data/raw/filings/TFC_0000092230-23-000034_tfc-20221231.htm</x:v>
      </x:c>
      <x:c r="M4133" s="2" t="str">
        <x:v>https://www.sec.gov/Archives/edgar/data/92230/000009223023000034/tfc-20221231.htm</x:v>
      </x:c>
      <x:c r="N4133" s="2" t="str">
        <x:v>id3VybDovL2RvY3MudjEvZG9jOmQ0Y2Q4Yzg4YTIwNTQ5NmU4M2E4MTIxZmUwOGIxMDM2L3NlYzpkNGNkOGM4OGEyMDU0OTZlODNhODEyMWZlMDhiMTAzNl8yMzUvZnJhZzo1MDJjOWM5ZDdjODE0ZTVlYTUwN2NjYjYxMjg3OTZhZS90YWJsZTpiYzM1OTA1MWVjMTQ0Y2FkYjljYTFjNDA4ODFmYjYxMy90YWJsZXJhbmdlOmJjMzU5MDUxZWMxNDRjYWRiOWNhMWM0MDg4MWZiNjEzXzItOS0xLTEtMzAyNTMw_9063945d-6615-4cc6-a92d-35d420267e78</x:v>
      </x:c>
      <x:c r="O4133" s="2" t="str"/>
      <x:c r="P4133" s="2" t="str">
        <x:v>Exact XBRL anchor</x:v>
      </x:c>
      <x:c r="Q4133" s="2" t="str">
        <x:v>Net Income (Loss) Available to Common Stockholders, Basic</x:v>
      </x:c>
      <x:c r="R4133" s="2" t="str">
        <x:v>highlighted/TFC_0000092230-23-000034_tfc-20221231.htm</x:v>
      </x:c>
      <x:c r="S4133" s="2" t="str">
        <x:v>highlighted/TFC_FY2020_TFC_2020_Form_10-K.pdf</x:v>
      </x:c>
      <x:c r="T4133" s="2" t="str">
        <x:v>44,92,151</x:v>
      </x:c>
    </x:row>
    <x:row r="4134" ht="24" customHeight="1">
      <x:c r="C4134" s="2" t="str">
        <x:v>Historical Inputs!F4134</x:v>
      </x:c>
      <x:c r="D4134" s="2" t="str">
        <x:v>TFC</x:v>
      </x:c>
      <x:c r="E4134" s="2" t="str">
        <x:v>FY2020</x:v>
      </x:c>
      <x:c r="F4134" s="2" t="str">
        <x:v>preferred_div</x:v>
      </x:c>
      <x:c r="G4134" s="2" t="n">
        <x:v>298</x:v>
      </x:c>
      <x:c r="H4134" s="2" t="str">
        <x:v>USD</x:v>
      </x:c>
      <x:c r="I4134" s="2" t="str">
        <x:v>2020-12-31</x:v>
      </x:c>
      <x:c r="J4134" s="2" t="str">
        <x:v>2023-02-28</x:v>
      </x:c>
      <x:c r="K4134" s="2" t="str">
        <x:v>0000092230-23-000034</x:v>
      </x:c>
      <x:c r="L4134" s="2" t="str">
        <x:v>data/raw/filings/TFC_0000092230-23-000034_tfc-20221231.htm</x:v>
      </x:c>
      <x:c r="M4134" s="2" t="str">
        <x:v>https://www.sec.gov/Archives/edgar/data/92230/000009223023000034/tfc-20221231.htm</x:v>
      </x:c>
      <x:c r="N4134" s="2" t="str">
        <x:v>id3VybDovL2RvY3MudjEvZG9jOmQ0Y2Q4Yzg4YTIwNTQ5NmU4M2E4MTIxZmUwOGIxMDM2L3NlYzpkNGNkOGM4OGEyMDU0OTZlODNhODEyMWZlMDhiMTAzNl81NS9mcmFnOmNkM2ViNmM1MDg3MDQ1YWFiMzhmNDdiZTIwNGQ4Yjc0L3RhYmxlOmU3MTAzM2VjNjQ5NTQxZWE5YjRmZDhmOTFlMjMxYWFjL3RhYmxlcmFuZ2U6ZTcxMDMzZWM2NDk1NDFlYTliNGZkOGY5MWUyMzFhYWNfNTEtMTAtMS0xLTMwMjUzMA_28352f0f-ddfa-46e9-801b-df17884c1979</x:v>
      </x:c>
      <x:c r="O4134" s="2" t="str"/>
      <x:c r="P4134" s="2" t="str">
        <x:v>Exact XBRL anchor</x:v>
      </x:c>
      <x:c r="Q4134" s="2" t="str">
        <x:v>Preferred Stock Dividends and Other Adjustments</x:v>
      </x:c>
      <x:c r="R4134" s="2" t="str">
        <x:v>highlighted/TFC_0000092230-23-000034_tfc-20221231.htm</x:v>
      </x:c>
      <x:c r="S4134" s="2" t="str"/>
      <x:c r="T4134" s="2" t="str"/>
    </x:row>
    <x:row r="4135" ht="24" customHeight="1">
      <x:c r="C4135" s="2" t="str">
        <x:v>Historical Inputs!F4135</x:v>
      </x:c>
      <x:c r="D4135" s="2" t="str">
        <x:v>TFC</x:v>
      </x:c>
      <x:c r="E4135" s="2" t="str">
        <x:v>FY2020</x:v>
      </x:c>
      <x:c r="F4135" s="2" t="str">
        <x:v>eps</x:v>
      </x:c>
      <x:c r="G4135" s="2" t="n">
        <x:v>3.08</x:v>
      </x:c>
      <x:c r="H4135" s="2" t="str">
        <x:v>USD/shares</x:v>
      </x:c>
      <x:c r="I4135" s="2" t="str">
        <x:v>2020-12-31</x:v>
      </x:c>
      <x:c r="J4135" s="2" t="str">
        <x:v>2023-02-28</x:v>
      </x:c>
      <x:c r="K4135" s="2" t="str">
        <x:v>0000092230-23-000034</x:v>
      </x:c>
      <x:c r="L4135" s="2" t="str">
        <x:v>data/raw/filings/TFC_0000092230-23-000034_tfc-20221231.htm</x:v>
      </x:c>
      <x:c r="M4135" s="2" t="str">
        <x:v>https://www.sec.gov/Archives/edgar/data/92230/000009223023000034/tfc-20221231.htm</x:v>
      </x:c>
      <x:c r="N4135" s="2" t="str">
        <x:v>id3VybDovL2RvY3MudjEvZG9jOmQ0Y2Q4Yzg4YTIwNTQ5NmU4M2E4MTIxZmUwOGIxMDM2L3NlYzpkNGNkOGM4OGEyMDU0OTZlODNhODEyMWZlMDhiMTAzNl8yMzUvZnJhZzo1MDJjOWM5ZDdjODE0ZTVlYTUwN2NjYjYxMjg3OTZhZS90YWJsZTpiYzM1OTA1MWVjMTQ0Y2FkYjljYTFjNDA4ODFmYjYxMy90YWJsZXJhbmdlOmJjMzU5MDUxZWMxNDRjYWRiOWNhMWM0MDg4MWZiNjEzXzctOS0xLTEtMzAyNTMw_bc0b6670-5b24-44eb-ac7b-e189eec28900</x:v>
      </x:c>
      <x:c r="O4135" s="2" t="str"/>
      <x:c r="P4135" s="2" t="str">
        <x:v>Exact XBRL anchor</x:v>
      </x:c>
      <x:c r="Q4135" s="2" t="str">
        <x:v>Earnings Per Share, Diluted</x:v>
      </x:c>
      <x:c r="R4135" s="2" t="str">
        <x:v>highlighted/TFC_0000092230-23-000034_tfc-20221231.htm</x:v>
      </x:c>
      <x:c r="S4135" s="2" t="str">
        <x:v>highlighted/TFC_FY2020_TFC_2020_Form_10-K.pdf</x:v>
      </x:c>
      <x:c r="T4135" s="2" t="str">
        <x:v>44,92,151</x:v>
      </x:c>
    </x:row>
    <x:row r="4136" ht="24" customHeight="1">
      <x:c r="C4136" s="2" t="str">
        <x:v>Historical Inputs!F4136</x:v>
      </x:c>
      <x:c r="D4136" s="2" t="str">
        <x:v>TFC</x:v>
      </x:c>
      <x:c r="E4136" s="2" t="str">
        <x:v>FY2020</x:v>
      </x:c>
      <x:c r="F4136" s="2" t="str">
        <x:v>shares_diluted</x:v>
      </x:c>
      <x:c r="G4136" s="2" t="n">
        <x:v>1358.289</x:v>
      </x:c>
      <x:c r="H4136" s="2" t="str">
        <x:v>shares</x:v>
      </x:c>
      <x:c r="I4136" s="2" t="str">
        <x:v>2020-12-31</x:v>
      </x:c>
      <x:c r="J4136" s="2" t="str">
        <x:v>2023-02-28</x:v>
      </x:c>
      <x:c r="K4136" s="2" t="str">
        <x:v>0000092230-23-000034</x:v>
      </x:c>
      <x:c r="L4136" s="2" t="str">
        <x:v>data/raw/filings/TFC_0000092230-23-000034_tfc-20221231.htm</x:v>
      </x:c>
      <x:c r="M4136" s="2" t="str">
        <x:v>https://www.sec.gov/Archives/edgar/data/92230/000009223023000034/tfc-20221231.htm</x:v>
      </x:c>
      <x:c r="N4136" s="2" t="str">
        <x:v>id3VybDovL2RvY3MudjEvZG9jOmQ0Y2Q4Yzg4YTIwNTQ5NmU4M2E4MTIxZmUwOGIxMDM2L3NlYzpkNGNkOGM4OGEyMDU0OTZlODNhODEyMWZlMDhiMTAzNl8yMzUvZnJhZzo1MDJjOWM5ZDdjODE0ZTVlYTUwN2NjYjYxMjg3OTZhZS90YWJsZTpiYzM1OTA1MWVjMTQ0Y2FkYjljYTFjNDA4ODFmYjYxMy90YWJsZXJhbmdlOmJjMzU5MDUxZWMxNDRjYWRiOWNhMWM0MDg4MWZiNjEzXzUtOS0xLTEtMzAyNTMw_bd8d62a1-9135-4972-9ba7-dfb100c74ba3</x:v>
      </x:c>
      <x:c r="O4136" s="2" t="str"/>
      <x:c r="P4136" s="2" t="str">
        <x:v>Exact XBRL anchor</x:v>
      </x:c>
      <x:c r="Q4136" s="2" t="str">
        <x:v>Weighted Average Number of Shares Outstanding, Diluted</x:v>
      </x:c>
      <x:c r="R4136" s="2" t="str">
        <x:v>highlighted/TFC_0000092230-23-000034_tfc-20221231.htm</x:v>
      </x:c>
      <x:c r="S4136" s="2" t="str"/>
      <x:c r="T4136" s="2" t="str"/>
    </x:row>
    <x:row r="4137" ht="24" customHeight="1">
      <x:c r="C4137" s="2" t="str">
        <x:v>Historical Inputs!F4137</x:v>
      </x:c>
      <x:c r="D4137" s="2" t="str">
        <x:v>TFC</x:v>
      </x:c>
      <x:c r="E4137" s="2" t="str">
        <x:v>FY2020</x:v>
      </x:c>
      <x:c r="F4137" s="2" t="str">
        <x:v>dps</x:v>
      </x:c>
      <x:c r="G4137" s="2" t="n">
        <x:v>1.8</x:v>
      </x:c>
      <x:c r="H4137" s="2" t="str">
        <x:v>USD/shares</x:v>
      </x:c>
      <x:c r="I4137" s="2" t="str">
        <x:v>2020-12-31</x:v>
      </x:c>
      <x:c r="J4137" s="2" t="str">
        <x:v>2023-02-28</x:v>
      </x:c>
      <x:c r="K4137" s="2" t="str">
        <x:v>0000092230-23-000034</x:v>
      </x:c>
      <x:c r="L4137" s="2" t="str">
        <x:v>data/raw/filings/TFC_0000092230-23-000034_tfc-20221231.htm</x:v>
      </x:c>
      <x:c r="M4137" s="2" t="str">
        <x:v>https://www.sec.gov/Archives/edgar/data/92230/000009223023000034/tfc-20221231.htm</x:v>
      </x:c>
      <x:c r="N4137" s="2" t="str">
        <x:v>id3VybDovL2RvY3MudjEvZG9jOmQ0Y2Q4Yzg4YTIwNTQ5NmU4M2E4MTIxZmUwOGIxMDM2L3NlYzpkNGNkOGM4OGEyMDU0OTZlODNhODEyMWZlMDhiMTAzNl8xNDgvZnJhZzo5Yjg0NjI0YTViOGM0Nzc2OTMzNmQ5YWU0ZGU3NzY4MC90YWJsZTo5MjczOTUzMTg2YjM0NmMxOWY3ZDViNzg5ZDJlNjFhMC90YWJsZXJhbmdlOjkyNzM5NTMxODZiMzQ2YzE5ZjdkNWI3ODlkMmU2MWEwXzItMTAtMS0xLTMwMjUzMA_88ca9ad3-0b0a-4ea2-bf2e-95fb7012ad7e</x:v>
      </x:c>
      <x:c r="O4137" s="2" t="str"/>
      <x:c r="P4137" s="2" t="str">
        <x:v>Exact XBRL anchor</x:v>
      </x:c>
      <x:c r="Q4137" s="2" t="str">
        <x:v>Common Stock, Dividends, Per Share, Declared</x:v>
      </x:c>
      <x:c r="R4137" s="2" t="str">
        <x:v>highlighted/TFC_0000092230-23-000034_tfc-20221231.htm</x:v>
      </x:c>
      <x:c r="S4137" s="2" t="str"/>
      <x:c r="T4137" s="2" t="str"/>
    </x:row>
    <x:row r="4138" ht="24" customHeight="1">
      <x:c r="C4138" s="2" t="str">
        <x:v>Historical Inputs!F4138</x:v>
      </x:c>
      <x:c r="D4138" s="2" t="str">
        <x:v>TFC</x:v>
      </x:c>
      <x:c r="E4138" s="2" t="str">
        <x:v>FY2020</x:v>
      </x:c>
      <x:c r="F4138" s="2" t="str">
        <x:v>dividends</x:v>
      </x:c>
      <x:c r="G4138" s="2" t="n">
        <x:v>2424</x:v>
      </x:c>
      <x:c r="H4138" s="2" t="str">
        <x:v>USD</x:v>
      </x:c>
      <x:c r="I4138" s="2" t="str">
        <x:v>2020-12-31</x:v>
      </x:c>
      <x:c r="J4138" s="2" t="str">
        <x:v>2023-02-28</x:v>
      </x:c>
      <x:c r="K4138" s="2" t="str">
        <x:v>0000092230-23-000034</x:v>
      </x:c>
      <x:c r="L4138" s="2" t="str">
        <x:v>data/raw/filings/TFC_0000092230-23-000034_tfc-20221231.htm</x:v>
      </x:c>
      <x:c r="M4138" s="2" t="str">
        <x:v>https://www.sec.gov/Archives/edgar/data/92230/000009223023000034/tfc-20221231.htm</x:v>
      </x:c>
      <x:c r="N4138" s="2" t="str">
        <x:v>id3VybDovL2RvY3MudjEvZG9jOmQ0Y2Q4Yzg4YTIwNTQ5NmU4M2E4MTIxZmUwOGIxMDM2L3NlYzpkNGNkOGM4OGEyMDU0OTZlODNhODEyMWZlMDhiMTAzNl82Ny9mcmFnOmZjM2E3NTE4YzFhNDQ1ZTlhNWNlNzhlMDRjNDNhMGUwL3RhYmxlOjNkNzUyYTdkODZlZTQ0N2E5NWE1MjZhYjY1MzJhMDI1L3RhYmxlcmFuZ2U6M2Q3NTJhN2Q4NmVlNDQ3YTk1YTUyNmFiNjUzMmEwMjVfNDUtNi0xLTEtMzAyNTMw_6db233ac-1103-4bbd-bb89-7b62a87c2289</x:v>
      </x:c>
      <x:c r="O4138" s="2" t="str"/>
      <x:c r="P4138" s="2" t="str">
        <x:v>Exact XBRL anchor</x:v>
      </x:c>
      <x:c r="Q4138" s="2" t="str">
        <x:v>Payments of Ordinary Dividends, Common Stock</x:v>
      </x:c>
      <x:c r="R4138" s="2" t="str">
        <x:v>highlighted/TFC_0000092230-23-000034_tfc-20221231.htm</x:v>
      </x:c>
      <x:c r="S4138" s="2" t="str">
        <x:v>highlighted/TFC_FY2020_TFC_2020_Form_10-K.pdf</x:v>
      </x:c>
      <x:c r="T4138" s="2" t="str">
        <x:v>94,95</x:v>
      </x:c>
    </x:row>
    <x:row r="4139" ht="24" customHeight="1">
      <x:c r="C4139" s="2" t="str">
        <x:v>Historical Inputs!F4139</x:v>
      </x:c>
      <x:c r="D4139" s="2" t="str">
        <x:v>TFC</x:v>
      </x:c>
      <x:c r="E4139" s="2" t="str">
        <x:v>FY2020</x:v>
      </x:c>
      <x:c r="F4139" s="2" t="str">
        <x:v>buybacks</x:v>
      </x:c>
      <x:c r="G4139" s="2" t="n">
        <x:v>0</x:v>
      </x:c>
      <x:c r="H4139" s="2" t="str">
        <x:v>USD</x:v>
      </x:c>
      <x:c r="I4139" s="2" t="str">
        <x:v>2020-12-31</x:v>
      </x:c>
      <x:c r="J4139" s="2" t="str">
        <x:v>2023-02-28</x:v>
      </x:c>
      <x:c r="K4139" s="2" t="str">
        <x:v>0000092230-23-000034</x:v>
      </x:c>
      <x:c r="L4139" s="2" t="str">
        <x:v>data/raw/filings/TFC_0000092230-23-000034_tfc-20221231.htm</x:v>
      </x:c>
      <x:c r="M4139" s="2" t="str">
        <x:v>https://www.sec.gov/Archives/edgar/data/92230/000009223023000034/tfc-20221231.htm</x:v>
      </x:c>
      <x:c r="N4139" s="2" t="str">
        <x:v>id3VybDovL2RvY3MudjEvZG9jOmQ0Y2Q4Yzg4YTIwNTQ5NmU4M2E4MTIxZmUwOGIxMDM2L3NlYzpkNGNkOGM4OGEyMDU0OTZlODNhODEyMWZlMDhiMTAzNl82Ny9mcmFnOmZjM2E3NTE4YzFhNDQ1ZTlhNWNlNzhlMDRjNDNhMGUwL3RhYmxlOjNkNzUyYTdkODZlZTQ0N2E5NWE1MjZhYjY1MzJhMDI1L3RhYmxlcmFuZ2U6M2Q3NTJhN2Q4NmVlNDQ3YTk1YTUyNmFiNjUzMmEwMjVfNDItNi0xLTEtMzAyNTMw_d9b29272-1089-44d2-8e51-c27afe48c252</x:v>
      </x:c>
      <x:c r="O4139" s="2" t="str"/>
      <x:c r="P4139" s="2" t="str">
        <x:v>Exact XBRL anchor</x:v>
      </x:c>
      <x:c r="Q4139" s="2" t="str">
        <x:v>Payments for Repurchase of Common Stock</x:v>
      </x:c>
      <x:c r="R4139" s="2" t="str">
        <x:v>highlighted/TFC_0000092230-23-000034_tfc-20221231.htm</x:v>
      </x:c>
      <x:c r="S4139" s="2" t="str"/>
      <x:c r="T4139" s="2" t="str"/>
    </x:row>
    <x:row r="4140" ht="24" customHeight="1">
      <x:c r="C4140" s="2" t="str">
        <x:v>Historical Inputs!F4140</x:v>
      </x:c>
      <x:c r="D4140" s="2" t="str">
        <x:v>TFC</x:v>
      </x:c>
      <x:c r="E4140" s="2" t="str">
        <x:v>FY2020</x:v>
      </x:c>
      <x:c r="F4140" s="2" t="str">
        <x:v>chargeoffs</x:v>
      </x:c>
      <x:c r="G4140" s="2" t="str">
        <x:v>n.a.</x:v>
      </x:c>
      <x:c r="H4140" s="2" t="str">
        <x:v>USDm</x:v>
      </x:c>
      <x:c r="I4140" s="2" t="str">
        <x:v>2020-12-31</x:v>
      </x:c>
      <x:c r="J4140" s="2" t="str"/>
      <x:c r="K4140" s="2" t="str"/>
      <x:c r="L4140" s="2" t="str"/>
      <x:c r="M4140" s="2" t="str"/>
      <x:c r="N4140" s="2" t="str"/>
      <x:c r="O4140" s="2" t="str"/>
      <x:c r="P4140" s="2" t="str">
        <x:v>Not reported / unavailable</x:v>
      </x:c>
      <x:c r="Q4140" s="2" t="str">
        <x:v>Gross loan charge-offs</x:v>
      </x:c>
      <x:c r="R4140" s="2" t="str"/>
      <x:c r="S4140" s="2" t="str"/>
      <x:c r="T4140" s="2" t="str"/>
    </x:row>
    <x:row r="4141" ht="24" customHeight="1">
      <x:c r="C4141" s="2" t="str">
        <x:v>Historical Inputs!F4141</x:v>
      </x:c>
      <x:c r="D4141" s="2" t="str">
        <x:v>TFC</x:v>
      </x:c>
      <x:c r="E4141" s="2" t="str">
        <x:v>FY2020</x:v>
      </x:c>
      <x:c r="F4141" s="2" t="str">
        <x:v>recoveries</x:v>
      </x:c>
      <x:c r="G4141" s="2" t="str">
        <x:v>n.a.</x:v>
      </x:c>
      <x:c r="H4141" s="2" t="str">
        <x:v>USDm</x:v>
      </x:c>
      <x:c r="I4141" s="2" t="str">
        <x:v>2020-12-31</x:v>
      </x:c>
      <x:c r="J4141" s="2" t="str"/>
      <x:c r="K4141" s="2" t="str"/>
      <x:c r="L4141" s="2" t="str"/>
      <x:c r="M4141" s="2" t="str"/>
      <x:c r="N4141" s="2" t="str"/>
      <x:c r="O4141" s="2" t="str"/>
      <x:c r="P4141" s="2" t="str">
        <x:v>Not reported / unavailable</x:v>
      </x:c>
      <x:c r="Q4141" s="2" t="str">
        <x:v>Loan recoveries</x:v>
      </x:c>
      <x:c r="R4141" s="2" t="str"/>
      <x:c r="S4141" s="2" t="str"/>
      <x:c r="T4141" s="2" t="str"/>
    </x:row>
    <x:row r="4142" ht="24" customHeight="1">
      <x:c r="C4142" s="2" t="str">
        <x:v>Historical Inputs!F4142</x:v>
      </x:c>
      <x:c r="D4142" s="2" t="str">
        <x:v>TFC</x:v>
      </x:c>
      <x:c r="E4142" s="2" t="str">
        <x:v>FY2020</x:v>
      </x:c>
      <x:c r="F4142" s="2" t="str">
        <x:v>rwa</x:v>
      </x:c>
      <x:c r="G4142" s="2" t="str">
        <x:v>n.a.</x:v>
      </x:c>
      <x:c r="H4142" s="2" t="str">
        <x:v>USDm</x:v>
      </x:c>
      <x:c r="I4142" s="2" t="str">
        <x:v>2020-12-31</x:v>
      </x:c>
      <x:c r="J4142" s="2" t="str"/>
      <x:c r="K4142" s="2" t="str"/>
      <x:c r="L4142" s="2" t="str"/>
      <x:c r="M4142" s="2" t="str"/>
      <x:c r="N4142" s="2" t="str"/>
      <x:c r="O4142" s="2" t="str"/>
      <x:c r="P4142" s="2" t="str">
        <x:v>Not reported / unavailable</x:v>
      </x:c>
      <x:c r="Q4142" s="2" t="str">
        <x:v>Risk-weighted assets</x:v>
      </x:c>
      <x:c r="R4142" s="2" t="str"/>
      <x:c r="S4142" s="2" t="str"/>
      <x:c r="T4142" s="2" t="str"/>
    </x:row>
    <x:row r="4143" ht="24" customHeight="1">
      <x:c r="C4143" s="2" t="str">
        <x:v>Historical Inputs!F4143</x:v>
      </x:c>
      <x:c r="D4143" s="2" t="str">
        <x:v>TFC</x:v>
      </x:c>
      <x:c r="E4143" s="2" t="str">
        <x:v>FY2020</x:v>
      </x:c>
      <x:c r="F4143" s="2" t="str">
        <x:v>cet1_reported</x:v>
      </x:c>
      <x:c r="G4143" s="2" t="str">
        <x:v>n.a.</x:v>
      </x:c>
      <x:c r="H4143" s="2" t="str">
        <x:v>%</x:v>
      </x:c>
      <x:c r="I4143" s="2" t="str">
        <x:v>2020-12-31</x:v>
      </x:c>
      <x:c r="J4143" s="2" t="str"/>
      <x:c r="K4143" s="2" t="str"/>
      <x:c r="L4143" s="2" t="str"/>
      <x:c r="M4143" s="2" t="str"/>
      <x:c r="N4143" s="2" t="str"/>
      <x:c r="O4143" s="2" t="str"/>
      <x:c r="P4143" s="2" t="str">
        <x:v>Not reported / unavailable</x:v>
      </x:c>
      <x:c r="Q4143" s="2" t="str">
        <x:v>Actual standardized CET1 ratio</x:v>
      </x:c>
      <x:c r="R4143" s="2" t="str"/>
      <x:c r="S4143" s="2" t="str"/>
      <x:c r="T4143" s="2" t="str"/>
    </x:row>
    <x:row r="4144" ht="24" customHeight="1">
      <x:c r="C4144" s="2" t="str">
        <x:v>Historical Inputs!F4144</x:v>
      </x:c>
      <x:c r="D4144" s="2" t="str">
        <x:v>TFC</x:v>
      </x:c>
      <x:c r="E4144" s="2" t="str">
        <x:v>FY2020</x:v>
      </x:c>
      <x:c r="F4144" s="2" t="str">
        <x:v>nim_reported</x:v>
      </x:c>
      <x:c r="G4144" s="2" t="str">
        <x:v>n.a.</x:v>
      </x:c>
      <x:c r="H4144" s="2" t="str">
        <x:v>%</x:v>
      </x:c>
      <x:c r="I4144" s="2" t="str">
        <x:v>2020-12-31</x:v>
      </x:c>
      <x:c r="J4144" s="2" t="str"/>
      <x:c r="K4144" s="2" t="str"/>
      <x:c r="L4144" s="2" t="str"/>
      <x:c r="M4144" s="2" t="str"/>
      <x:c r="N4144" s="2" t="str"/>
      <x:c r="O4144" s="2" t="str"/>
      <x:c r="P4144" s="2" t="str">
        <x:v>Not reported / unavailable</x:v>
      </x:c>
      <x:c r="Q4144" s="2" t="str">
        <x:v>Issuer reported net interest margin</x:v>
      </x:c>
      <x:c r="R4144" s="2" t="str"/>
      <x:c r="S4144" s="2" t="str"/>
      <x:c r="T4144" s="2" t="str"/>
    </x:row>
    <x:row r="4145" ht="24" customHeight="1">
      <x:c r="C4145" s="2" t="str">
        <x:v>Historical Inputs!F4145</x:v>
      </x:c>
      <x:c r="D4145" s="2" t="str">
        <x:v>TFC</x:v>
      </x:c>
      <x:c r="E4145" s="2" t="str">
        <x:v>FY2020</x:v>
      </x:c>
      <x:c r="F4145" s="2" t="str">
        <x:v>bvps_reported</x:v>
      </x:c>
      <x:c r="G4145" s="2" t="str">
        <x:v>n.a.</x:v>
      </x:c>
      <x:c r="H4145" s="2" t="str">
        <x:v>USD/share</x:v>
      </x:c>
      <x:c r="I4145" s="2" t="str">
        <x:v>2020-12-31</x:v>
      </x:c>
      <x:c r="J4145" s="2" t="str"/>
      <x:c r="K4145" s="2" t="str"/>
      <x:c r="L4145" s="2" t="str"/>
      <x:c r="M4145" s="2" t="str"/>
      <x:c r="N4145" s="2" t="str"/>
      <x:c r="O4145" s="2" t="str"/>
      <x:c r="P4145" s="2" t="str">
        <x:v>Not reported / unavailable</x:v>
      </x:c>
      <x:c r="Q4145" s="2" t="str">
        <x:v>Reported common book value per share</x:v>
      </x:c>
      <x:c r="R4145" s="2" t="str"/>
      <x:c r="S4145" s="2" t="str"/>
      <x:c r="T4145" s="2" t="str"/>
    </x:row>
    <x:row r="4146" ht="24" customHeight="1">
      <x:c r="C4146" s="2" t="str">
        <x:v>Historical Inputs!F4146</x:v>
      </x:c>
      <x:c r="D4146" s="2" t="str">
        <x:v>TFC</x:v>
      </x:c>
      <x:c r="E4146" s="2" t="str">
        <x:v>FY2020</x:v>
      </x:c>
      <x:c r="F4146" s="2" t="str">
        <x:v>tbvps_reported</x:v>
      </x:c>
      <x:c r="G4146" s="2" t="str">
        <x:v>n.a.</x:v>
      </x:c>
      <x:c r="H4146" s="2" t="str">
        <x:v>USD/share</x:v>
      </x:c>
      <x:c r="I4146" s="2" t="str">
        <x:v>2020-12-31</x:v>
      </x:c>
      <x:c r="J4146" s="2" t="str"/>
      <x:c r="K4146" s="2" t="str"/>
      <x:c r="L4146" s="2" t="str"/>
      <x:c r="M4146" s="2" t="str"/>
      <x:c r="N4146" s="2" t="str"/>
      <x:c r="O4146" s="2" t="str"/>
      <x:c r="P4146" s="2" t="str">
        <x:v>Not reported / unavailable</x:v>
      </x:c>
      <x:c r="Q4146" s="2" t="str">
        <x:v>Reported tangible book value per share</x:v>
      </x:c>
      <x:c r="R4146" s="2" t="str"/>
      <x:c r="S4146" s="2" t="str"/>
      <x:c r="T4146" s="2" t="str"/>
    </x:row>
    <x:row r="4147" ht="24" customHeight="1">
      <x:c r="C4147" s="2" t="str">
        <x:v>Historical Inputs!F4147</x:v>
      </x:c>
      <x:c r="D4147" s="2" t="str">
        <x:v>TFC</x:v>
      </x:c>
      <x:c r="E4147" s="2" t="str">
        <x:v>FY2020</x:v>
      </x:c>
      <x:c r="F4147" s="2" t="str">
        <x:v>tce_reported</x:v>
      </x:c>
      <x:c r="G4147" s="2" t="str">
        <x:v>n.a.</x:v>
      </x:c>
      <x:c r="H4147" s="2" t="str">
        <x:v>USDm</x:v>
      </x:c>
      <x:c r="I4147" s="2" t="str">
        <x:v>2020-12-31</x:v>
      </x:c>
      <x:c r="J4147" s="2" t="str"/>
      <x:c r="K4147" s="2" t="str"/>
      <x:c r="L4147" s="2" t="str"/>
      <x:c r="M4147" s="2" t="str"/>
      <x:c r="N4147" s="2" t="str"/>
      <x:c r="O4147" s="2" t="str"/>
      <x:c r="P4147" s="2" t="str">
        <x:v>Not reported / unavailable</x:v>
      </x:c>
      <x:c r="Q4147" s="2" t="str">
        <x:v>Reported tangible common equity</x:v>
      </x:c>
      <x:c r="R4147" s="2" t="str"/>
      <x:c r="S4147" s="2" t="str"/>
      <x:c r="T4147" s="2" t="str"/>
    </x:row>
    <x:row r="4148" ht="24" customHeight="1">
      <x:c r="C4148" s="2" t="str">
        <x:v>Historical Inputs!F4148</x:v>
      </x:c>
      <x:c r="D4148" s="2" t="str">
        <x:v>TFC</x:v>
      </x:c>
      <x:c r="E4148" s="2" t="str">
        <x:v>FY2021</x:v>
      </x:c>
      <x:c r="F4148" s="2" t="str">
        <x:v>assets</x:v>
      </x:c>
      <x:c r="G4148" s="2" t="n">
        <x:v>541241</x:v>
      </x:c>
      <x:c r="H4148" s="2" t="str">
        <x:v>USD</x:v>
      </x:c>
      <x:c r="I4148" s="2" t="str">
        <x:v>2021-12-31</x:v>
      </x:c>
      <x:c r="J4148" s="2" t="str">
        <x:v>2023-02-28</x:v>
      </x:c>
      <x:c r="K4148" s="2" t="str">
        <x:v>0000092230-23-000034</x:v>
      </x:c>
      <x:c r="L4148" s="2" t="str">
        <x:v>data/raw/filings/TFC_0000092230-23-000034_tfc-20221231.htm</x:v>
      </x:c>
      <x:c r="M4148" s="2" t="str">
        <x:v>https://www.sec.gov/Archives/edgar/data/92230/000009223023000034/tfc-20221231.htm</x:v>
      </x:c>
      <x:c r="N4148" s="2" t="str">
        <x:v>id3VybDovL2RvY3MudjEvZG9jOmQ0Y2Q4Yzg4YTIwNTQ5NmU4M2E4MTIxZmUwOGIxMDM2L3NlYzpkNGNkOGM4OGEyMDU0OTZlODNhODEyMWZlMDhiMTAzNl80OS9mcmFnOjA3ZDcxMTVhNDIwYzQxMmRiODcxODk1ZjY3ZGU1YzI1L3RhYmxlOmE5ODJkMjUwMDA4MDRmNjg5NTNkNTdhZTMxZmM2YzgzL3RhYmxlcmFuZ2U6YTk4MmQyNTAwMDgwNGY2ODk1M2Q1N2FlMzFmYzZjODNfMTgtMy0xLTEtMzAyNTMw_791f1bea-444b-46d7-942d-ec2495831438</x:v>
      </x:c>
      <x:c r="O4148" s="2" t="str"/>
      <x:c r="P4148" s="2" t="str">
        <x:v>Exact XBRL anchor</x:v>
      </x:c>
      <x:c r="Q4148" s="2" t="str">
        <x:v>Assets</x:v>
      </x:c>
      <x:c r="R4148" s="2" t="str">
        <x:v>highlighted/TFC_0000092230-23-000034_tfc-20221231.htm</x:v>
      </x:c>
      <x:c r="S4148" s="2" t="str"/>
      <x:c r="T4148" s="2" t="str"/>
    </x:row>
    <x:row r="4149" ht="24" customHeight="1">
      <x:c r="C4149" s="2" t="str">
        <x:v>Historical Inputs!F4149</x:v>
      </x:c>
      <x:c r="D4149" s="2" t="str">
        <x:v>TFC</x:v>
      </x:c>
      <x:c r="E4149" s="2" t="str">
        <x:v>FY2021</x:v>
      </x:c>
      <x:c r="F4149" s="2" t="str">
        <x:v>liabilities</x:v>
      </x:c>
      <x:c r="G4149" s="2" t="n">
        <x:v>471970</x:v>
      </x:c>
      <x:c r="H4149" s="2" t="str">
        <x:v>USD</x:v>
      </x:c>
      <x:c r="I4149" s="2" t="str">
        <x:v>2021-12-31</x:v>
      </x:c>
      <x:c r="J4149" s="2" t="str">
        <x:v>2023-02-28</x:v>
      </x:c>
      <x:c r="K4149" s="2" t="str">
        <x:v>0000092230-23-000034</x:v>
      </x:c>
      <x:c r="L4149" s="2" t="str">
        <x:v>data/raw/filings/TFC_0000092230-23-000034_tfc-20221231.htm</x:v>
      </x:c>
      <x:c r="M4149" s="2" t="str">
        <x:v>https://www.sec.gov/Archives/edgar/data/92230/000009223023000034/tfc-20221231.htm</x:v>
      </x:c>
      <x:c r="N4149" s="2" t="str">
        <x:v>id3VybDovL2RvY3MudjEvZG9jOmQ0Y2Q4Yzg4YTIwNTQ5NmU4M2E4MTIxZmUwOGIxMDM2L3NlYzpkNGNkOGM4OGEyMDU0OTZlODNhODEyMWZlMDhiMTAzNl80OS9mcmFnOjA3ZDcxMTVhNDIwYzQxMmRiODcxODk1ZjY3ZGU1YzI1L3RhYmxlOmE5ODJkMjUwMDA4MDRmNjg5NTNkNTdhZTMxZmM2YzgzL3RhYmxlcmFuZ2U6YTk4MmQyNTAwMDgwNGY2ODk1M2Q1N2FlMzFmYzZjODNfMjUtMy0xLTEtMzAyNTMw_6da7fb0a-c9ba-4d90-ada8-273c31906acf</x:v>
      </x:c>
      <x:c r="O4149" s="2" t="str"/>
      <x:c r="P4149" s="2" t="str">
        <x:v>Exact XBRL anchor</x:v>
      </x:c>
      <x:c r="Q4149" s="2" t="str">
        <x:v>Liabilities</x:v>
      </x:c>
      <x:c r="R4149" s="2" t="str">
        <x:v>highlighted/TFC_0000092230-23-000034_tfc-20221231.htm</x:v>
      </x:c>
      <x:c r="S4149" s="2" t="str"/>
      <x:c r="T4149" s="2" t="str"/>
    </x:row>
    <x:row r="4150" ht="24" customHeight="1">
      <x:c r="C4150" s="2" t="str">
        <x:v>Historical Inputs!F4150</x:v>
      </x:c>
      <x:c r="D4150" s="2" t="str">
        <x:v>TFC</x:v>
      </x:c>
      <x:c r="E4150" s="2" t="str">
        <x:v>FY2021</x:v>
      </x:c>
      <x:c r="F4150" s="2" t="str">
        <x:v>equity</x:v>
      </x:c>
      <x:c r="G4150" s="2" t="str">
        <x:v>n.a.</x:v>
      </x:c>
      <x:c r="H4150" s="2" t="str">
        <x:v>USDm</x:v>
      </x:c>
      <x:c r="I4150" s="2" t="str">
        <x:v>2021-12-31</x:v>
      </x:c>
      <x:c r="J4150" s="2" t="str"/>
      <x:c r="K4150" s="2" t="str"/>
      <x:c r="L4150" s="2" t="str"/>
      <x:c r="M4150" s="2" t="str"/>
      <x:c r="N4150" s="2" t="str"/>
      <x:c r="O4150" s="2" t="str"/>
      <x:c r="P4150" s="2" t="str">
        <x:v>Not reported / unavailable</x:v>
      </x:c>
      <x:c r="Q4150" s="2" t="str">
        <x:v>Shareholders equity attributable to parent</x:v>
      </x:c>
      <x:c r="R4150" s="2" t="str"/>
      <x:c r="S4150" s="2" t="str"/>
      <x:c r="T4150" s="2" t="str"/>
    </x:row>
    <x:row r="4151" ht="24" customHeight="1">
      <x:c r="C4151" s="2" t="str">
        <x:v>Historical Inputs!F4151</x:v>
      </x:c>
      <x:c r="D4151" s="2" t="str">
        <x:v>TFC</x:v>
      </x:c>
      <x:c r="E4151" s="2" t="str">
        <x:v>FY2021</x:v>
      </x:c>
      <x:c r="F4151" s="2" t="str">
        <x:v>preferred</x:v>
      </x:c>
      <x:c r="G4151" s="2" t="n">
        <x:v>6673</x:v>
      </x:c>
      <x:c r="H4151" s="2" t="str">
        <x:v>USD</x:v>
      </x:c>
      <x:c r="I4151" s="2" t="str">
        <x:v>2021-12-31</x:v>
      </x:c>
      <x:c r="J4151" s="2" t="str">
        <x:v>2023-02-28</x:v>
      </x:c>
      <x:c r="K4151" s="2" t="str">
        <x:v>0000092230-23-000034</x:v>
      </x:c>
      <x:c r="L4151" s="2" t="str">
        <x:v>data/raw/filings/TFC_0000092230-23-000034_tfc-20221231.htm</x:v>
      </x:c>
      <x:c r="M4151" s="2" t="str">
        <x:v>https://www.sec.gov/Archives/edgar/data/92230/000009223023000034/tfc-20221231.htm</x:v>
      </x:c>
      <x:c r="N4151" s="2" t="str">
        <x:v>id3VybDovL2RvY3MudjEvZG9jOmQ0Y2Q4Yzg4YTIwNTQ5NmU4M2E4MTIxZmUwOGIxMDM2L3NlYzpkNGNkOGM4OGEyMDU0OTZlODNhODEyMWZlMDhiMTAzNl80OS9mcmFnOjA3ZDcxMTVhNDIwYzQxMmRiODcxODk1ZjY3ZGU1YzI1L3RhYmxlOmE5ODJkMjUwMDA4MDRmNjg5NTNkNTdhZTMxZmM2YzgzL3RhYmxlcmFuZ2U6YTk4MmQyNTAwMDgwNGY2ODk1M2Q1N2FlMzFmYzZjODNfMjctMy0xLTEtMzAyNTMw_11f63350-9e1a-4bda-ac8d-19d7d966b7d0</x:v>
      </x:c>
      <x:c r="O4151" s="2" t="str"/>
      <x:c r="P4151" s="2" t="str">
        <x:v>Exact XBRL anchor</x:v>
      </x:c>
      <x:c r="Q4151" s="2" t="str">
        <x:v>Preferred Stock, Including Additional Paid in Capital, Net of Discount</x:v>
      </x:c>
      <x:c r="R4151" s="2" t="str">
        <x:v>highlighted/TFC_0000092230-23-000034_tfc-20221231.htm</x:v>
      </x:c>
      <x:c r="S4151" s="2" t="str"/>
      <x:c r="T4151" s="2" t="str"/>
    </x:row>
    <x:row r="4152" ht="24" customHeight="1">
      <x:c r="C4152" s="2" t="str">
        <x:v>Historical Inputs!F4152</x:v>
      </x:c>
      <x:c r="D4152" s="2" t="str">
        <x:v>TFC</x:v>
      </x:c>
      <x:c r="E4152" s="2" t="str">
        <x:v>FY2021</x:v>
      </x:c>
      <x:c r="F4152" s="2" t="str">
        <x:v>common_equity_reported</x:v>
      </x:c>
      <x:c r="G4152" s="2" t="str">
        <x:v>n.a.</x:v>
      </x:c>
      <x:c r="H4152" s="2" t="str">
        <x:v>USDm</x:v>
      </x:c>
      <x:c r="I4152" s="2" t="str">
        <x:v>2021-12-31</x:v>
      </x:c>
      <x:c r="J4152" s="2" t="str"/>
      <x:c r="K4152" s="2" t="str"/>
      <x:c r="L4152" s="2" t="str"/>
      <x:c r="M4152" s="2" t="str"/>
      <x:c r="N4152" s="2" t="str"/>
      <x:c r="O4152" s="2" t="str"/>
      <x:c r="P4152" s="2" t="str">
        <x:v>Not reported / unavailable</x:v>
      </x:c>
      <x:c r="Q4152" s="2" t="str">
        <x:v>Reported common shareholders equity</x:v>
      </x:c>
      <x:c r="R4152" s="2" t="str"/>
      <x:c r="S4152" s="2" t="str"/>
      <x:c r="T4152" s="2" t="str"/>
    </x:row>
    <x:row r="4153" ht="24" customHeight="1">
      <x:c r="C4153" s="2" t="str">
        <x:v>Historical Inputs!F4153</x:v>
      </x:c>
      <x:c r="D4153" s="2" t="str">
        <x:v>TFC</x:v>
      </x:c>
      <x:c r="E4153" s="2" t="str">
        <x:v>FY2021</x:v>
      </x:c>
      <x:c r="F4153" s="2" t="str">
        <x:v>goodwill</x:v>
      </x:c>
      <x:c r="G4153" s="2" t="n">
        <x:v>23045</x:v>
      </x:c>
      <x:c r="H4153" s="2" t="str">
        <x:v>USD</x:v>
      </x:c>
      <x:c r="I4153" s="2" t="str">
        <x:v>2021-12-31</x:v>
      </x:c>
      <x:c r="J4153" s="2" t="str">
        <x:v>2024-05-10</x:v>
      </x:c>
      <x:c r="K4153" s="2" t="str">
        <x:v>0000092230-24-000029</x:v>
      </x:c>
      <x:c r="L4153" s="2" t="str">
        <x:v>data/raw/sec/TFC_companyfacts.json</x:v>
      </x:c>
      <x:c r="M4153" s="2" t="str">
        <x:v>https://data.sec.gov/api/xbrl/companyfacts/CIK0000092230.json</x:v>
      </x:c>
      <x:c r="N4153" s="2" t="str"/>
      <x:c r="O4153" s="2" t="str"/>
      <x:c r="P4153" s="2" t="str">
        <x:v>Structured fact retained</x:v>
      </x:c>
      <x:c r="Q4153" s="2" t="str">
        <x:v>Goodwill</x:v>
      </x:c>
      <x:c r="R4153" s="2" t="str"/>
      <x:c r="S4153" s="2" t="str"/>
      <x:c r="T4153" s="2" t="str"/>
    </x:row>
    <x:row r="4154" ht="24" customHeight="1">
      <x:c r="C4154" s="2" t="str">
        <x:v>Historical Inputs!F4154</x:v>
      </x:c>
      <x:c r="D4154" s="2" t="str">
        <x:v>TFC</x:v>
      </x:c>
      <x:c r="E4154" s="2" t="str">
        <x:v>FY2021</x:v>
      </x:c>
      <x:c r="F4154" s="2" t="str">
        <x:v>intangibles</x:v>
      </x:c>
      <x:c r="G4154" s="2" t="n">
        <x:v>3408</x:v>
      </x:c>
      <x:c r="H4154" s="2" t="str">
        <x:v>USD</x:v>
      </x:c>
      <x:c r="I4154" s="2" t="str">
        <x:v>2021-12-31</x:v>
      </x:c>
      <x:c r="J4154" s="2" t="str">
        <x:v>2023-02-28</x:v>
      </x:c>
      <x:c r="K4154" s="2" t="str">
        <x:v>0000092230-23-000034</x:v>
      </x:c>
      <x:c r="L4154" s="2" t="str">
        <x:v>data/raw/filings/TFC_0000092230-23-000034_tfc-20221231.htm</x:v>
      </x:c>
      <x:c r="M4154" s="2" t="str">
        <x:v>https://www.sec.gov/Archives/edgar/data/92230/000009223023000034/tfc-20221231.htm</x:v>
      </x:c>
      <x:c r="N4154" s="2" t="str">
        <x:v>id3VybDovL2RvY3MudjEvZG9jOmQ0Y2Q4Yzg4YTIwNTQ5NmU4M2E4MTIxZmUwOGIxMDM2L3NlYzpkNGNkOGM4OGEyMDU0OTZlODNhODEyMWZlMDhiMTAzNl8xMjEvZnJhZzoyMjc4Mjc1YTE5NmY0MzIwYWJkMzdiZDQ3ZDVkZmUxMS90YWJsZTpkZmYyMTg2ZTEzODM0NmRjYWZhMzE1NjBjNzNmZDVlNi90YWJsZXJhbmdlOmRmZjIxODZlMTM4MzQ2ZGNhZmEzMTU2MGM3M2ZkNWU2XzQtMTItMS0xLTMwMjUzMA_e2240969-dc29-4986-a010-3f3503ae1f5c</x:v>
      </x:c>
      <x:c r="O4154" s="2" t="str"/>
      <x:c r="P4154" s="2" t="str">
        <x:v>Exact XBRL anchor</x:v>
      </x:c>
      <x:c r="Q4154" s="2" t="str">
        <x:v>Finite-Lived Intangible Assets, Net</x:v>
      </x:c>
      <x:c r="R4154" s="2" t="str">
        <x:v>highlighted/TFC_0000092230-23-000034_tfc-20221231.htm</x:v>
      </x:c>
      <x:c r="S4154" s="2" t="str"/>
      <x:c r="T4154" s="2" t="str"/>
    </x:row>
    <x:row r="4155" ht="24" customHeight="1">
      <x:c r="C4155" s="2" t="str">
        <x:v>Historical Inputs!F4155</x:v>
      </x:c>
      <x:c r="D4155" s="2" t="str">
        <x:v>TFC</x:v>
      </x:c>
      <x:c r="E4155" s="2" t="str">
        <x:v>FY2021</x:v>
      </x:c>
      <x:c r="F4155" s="2" t="str">
        <x:v>intangibles_total</x:v>
      </x:c>
      <x:c r="G4155" s="2" t="str">
        <x:v>n.a.</x:v>
      </x:c>
      <x:c r="H4155" s="2" t="str">
        <x:v>USDm</x:v>
      </x:c>
      <x:c r="I4155" s="2" t="str">
        <x:v>2021-12-31</x:v>
      </x:c>
      <x:c r="J4155" s="2" t="str"/>
      <x:c r="K4155" s="2" t="str"/>
      <x:c r="L4155" s="2" t="str"/>
      <x:c r="M4155" s="2" t="str"/>
      <x:c r="N4155" s="2" t="str"/>
      <x:c r="O4155" s="2" t="str"/>
      <x:c r="P4155" s="2" t="str">
        <x:v>Not reported / unavailable</x:v>
      </x:c>
      <x:c r="Q4155" s="2" t="str">
        <x:v>Reported goodwill and intangible assets combined</x:v>
      </x:c>
      <x:c r="R4155" s="2" t="str"/>
      <x:c r="S4155" s="2" t="str"/>
      <x:c r="T4155" s="2" t="str"/>
    </x:row>
    <x:row r="4156" ht="24" customHeight="1">
      <x:c r="C4156" s="2" t="str">
        <x:v>Historical Inputs!F4156</x:v>
      </x:c>
      <x:c r="D4156" s="2" t="str">
        <x:v>TFC</x:v>
      </x:c>
      <x:c r="E4156" s="2" t="str">
        <x:v>FY2021</x:v>
      </x:c>
      <x:c r="F4156" s="2" t="str">
        <x:v>shares_end</x:v>
      </x:c>
      <x:c r="G4156" s="2" t="n">
        <x:v>1327.818</x:v>
      </x:c>
      <x:c r="H4156" s="2" t="str">
        <x:v>shares</x:v>
      </x:c>
      <x:c r="I4156" s="2" t="str">
        <x:v>2021-12-31</x:v>
      </x:c>
      <x:c r="J4156" s="2" t="str">
        <x:v>2023-02-28</x:v>
      </x:c>
      <x:c r="K4156" s="2" t="str">
        <x:v>0000092230-23-000034</x:v>
      </x:c>
      <x:c r="L4156" s="2" t="str">
        <x:v>data/raw/filings/TFC_0000092230-23-000034_tfc-20221231.htm</x:v>
      </x:c>
      <x:c r="M4156" s="2" t="str">
        <x:v>https://www.sec.gov/Archives/edgar/data/92230/000009223023000034/tfc-20221231.htm</x:v>
      </x:c>
      <x:c r="N4156" s="2" t="str">
        <x:v>id3VybDovL2RvY3MudjEvZG9jOmQ0Y2Q4Yzg4YTIwNTQ5NmU4M2E4MTIxZmUwOGIxMDM2L3NlYzpkNGNkOGM4OGEyMDU0OTZlODNhODEyMWZlMDhiMTAzNl80OS9mcmFnOjA3ZDcxMTVhNDIwYzQxMmRiODcxODk1ZjY3ZGU1YzI1L3RhYmxlOmE5ODJkMjUwMDA4MDRmNjg5NTNkNTdhZTMxZmM2YzgzL3RhYmxlcmFuZ2U6YTk4MmQyNTAwMDgwNGY2ODk1M2Q1N2FlMzFmYzZjODNfMzUtMy0xLTEtMzAyNTMw_c17b04b0-72f9-42f0-82b5-fefc40b8e268</x:v>
      </x:c>
      <x:c r="O4156" s="2" t="str"/>
      <x:c r="P4156" s="2" t="str">
        <x:v>Exact XBRL anchor</x:v>
      </x:c>
      <x:c r="Q4156" s="2" t="str">
        <x:v>Common Stock, Shares, Outstanding</x:v>
      </x:c>
      <x:c r="R4156" s="2" t="str">
        <x:v>highlighted/TFC_0000092230-23-000034_tfc-20221231.htm</x:v>
      </x:c>
      <x:c r="S4156" s="2" t="str"/>
      <x:c r="T4156" s="2" t="str"/>
    </x:row>
    <x:row r="4157" ht="24" customHeight="1">
      <x:c r="C4157" s="2" t="str">
        <x:v>Historical Inputs!F4157</x:v>
      </x:c>
      <x:c r="D4157" s="2" t="str">
        <x:v>TFC</x:v>
      </x:c>
      <x:c r="E4157" s="2" t="str">
        <x:v>FY2021</x:v>
      </x:c>
      <x:c r="F4157" s="2" t="str">
        <x:v>shares_issued</x:v>
      </x:c>
      <x:c r="G4157" s="2" t="str">
        <x:v>n.a.</x:v>
      </x:c>
      <x:c r="H4157" s="2" t="str">
        <x:v>million</x:v>
      </x:c>
      <x:c r="I4157" s="2" t="str">
        <x:v>2021-12-31</x:v>
      </x:c>
      <x:c r="J4157" s="2" t="str"/>
      <x:c r="K4157" s="2" t="str"/>
      <x:c r="L4157" s="2" t="str"/>
      <x:c r="M4157" s="2" t="str"/>
      <x:c r="N4157" s="2" t="str"/>
      <x:c r="O4157" s="2" t="str"/>
      <x:c r="P4157" s="2" t="str">
        <x:v>Not reported / unavailable</x:v>
      </x:c>
      <x:c r="Q4157" s="2" t="str">
        <x:v>Shares Issued</x:v>
      </x:c>
      <x:c r="R4157" s="2" t="str"/>
      <x:c r="S4157" s="2" t="str"/>
      <x:c r="T4157" s="2" t="str"/>
    </x:row>
    <x:row r="4158" ht="24" customHeight="1">
      <x:c r="C4158" s="2" t="str">
        <x:v>Historical Inputs!F4158</x:v>
      </x:c>
      <x:c r="D4158" s="2" t="str">
        <x:v>TFC</x:v>
      </x:c>
      <x:c r="E4158" s="2" t="str">
        <x:v>FY2021</x:v>
      </x:c>
      <x:c r="F4158" s="2" t="str">
        <x:v>shares_treasury</x:v>
      </x:c>
      <x:c r="G4158" s="2" t="str">
        <x:v>n.a.</x:v>
      </x:c>
      <x:c r="H4158" s="2" t="str">
        <x:v>million</x:v>
      </x:c>
      <x:c r="I4158" s="2" t="str">
        <x:v>2021-12-31</x:v>
      </x:c>
      <x:c r="J4158" s="2" t="str"/>
      <x:c r="K4158" s="2" t="str"/>
      <x:c r="L4158" s="2" t="str"/>
      <x:c r="M4158" s="2" t="str"/>
      <x:c r="N4158" s="2" t="str"/>
      <x:c r="O4158" s="2" t="str"/>
      <x:c r="P4158" s="2" t="str">
        <x:v>Not reported / unavailable</x:v>
      </x:c>
      <x:c r="Q4158" s="2" t="str">
        <x:v>Shares Treasury</x:v>
      </x:c>
      <x:c r="R4158" s="2" t="str"/>
      <x:c r="S4158" s="2" t="str"/>
      <x:c r="T4158" s="2" t="str"/>
    </x:row>
    <x:row r="4159" ht="24" customHeight="1">
      <x:c r="C4159" s="2" t="str">
        <x:v>Historical Inputs!F4159</x:v>
      </x:c>
      <x:c r="D4159" s="2" t="str">
        <x:v>TFC</x:v>
      </x:c>
      <x:c r="E4159" s="2" t="str">
        <x:v>FY2021</x:v>
      </x:c>
      <x:c r="F4159" s="2" t="str">
        <x:v>deposits</x:v>
      </x:c>
      <x:c r="G4159" s="2" t="n">
        <x:v>416488</x:v>
      </x:c>
      <x:c r="H4159" s="2" t="str">
        <x:v>USD</x:v>
      </x:c>
      <x:c r="I4159" s="2" t="str">
        <x:v>2021-12-31</x:v>
      </x:c>
      <x:c r="J4159" s="2" t="str">
        <x:v>2023-02-28</x:v>
      </x:c>
      <x:c r="K4159" s="2" t="str">
        <x:v>0000092230-23-000034</x:v>
      </x:c>
      <x:c r="L4159" s="2" t="str">
        <x:v>data/raw/filings/TFC_0000092230-23-000034_tfc-20221231.htm</x:v>
      </x:c>
      <x:c r="M4159" s="2" t="str">
        <x:v>https://www.sec.gov/Archives/edgar/data/92230/000009223023000034/tfc-20221231.htm</x:v>
      </x:c>
      <x:c r="N4159" s="2" t="str">
        <x:v>id3VybDovL2RvY3MudjEvZG9jOmQ0Y2Q4Yzg4YTIwNTQ5NmU4M2E4MTIxZmUwOGIxMDM2L3NlYzpkNGNkOGM4OGEyMDU0OTZlODNhODEyMWZlMDhiMTAzNl8xMzYvZnJhZzo3OTM2ZmUyMWNkOTM0MTAzOTFkNzZkM2E1ZTUxZTg5My90YWJsZTo2MjNmNmJmNjVjYmY0MzBlOGFmMTE0N2RjZDgzMGMzZS90YWJsZXJhbmdlOjYyM2Y2YmY2NWNiZjQzMGU4YWYxMTQ3ZGNkODMwYzNlXzgtNC0xLTEtMzAyNTMw_44964428-e450-4e6d-aa54-9a183ba4c695</x:v>
      </x:c>
      <x:c r="O4159" s="2" t="str"/>
      <x:c r="P4159" s="2" t="str">
        <x:v>Exact XBRL anchor</x:v>
      </x:c>
      <x:c r="Q4159" s="2" t="str">
        <x:v>Deposits</x:v>
      </x:c>
      <x:c r="R4159" s="2" t="str">
        <x:v>highlighted/TFC_0000092230-23-000034_tfc-20221231.htm</x:v>
      </x:c>
      <x:c r="S4159" s="2" t="str"/>
      <x:c r="T4159" s="2" t="str"/>
    </x:row>
    <x:row r="4160" ht="24" customHeight="1">
      <x:c r="C4160" s="2" t="str">
        <x:v>Historical Inputs!F4160</x:v>
      </x:c>
      <x:c r="D4160" s="2" t="str">
        <x:v>TFC</x:v>
      </x:c>
      <x:c r="E4160" s="2" t="str">
        <x:v>FY2021</x:v>
      </x:c>
      <x:c r="F4160" s="2" t="str">
        <x:v>loans_gross</x:v>
      </x:c>
      <x:c r="G4160" s="2" t="n">
        <x:v>289513</x:v>
      </x:c>
      <x:c r="H4160" s="2" t="str">
        <x:v>USD</x:v>
      </x:c>
      <x:c r="I4160" s="2" t="str">
        <x:v>2021-12-31</x:v>
      </x:c>
      <x:c r="J4160" s="2" t="str">
        <x:v>2023-02-28</x:v>
      </x:c>
      <x:c r="K4160" s="2" t="str">
        <x:v>0000092230-23-000034</x:v>
      </x:c>
      <x:c r="L4160" s="2" t="str">
        <x:v>data/raw/filings/TFC_0000092230-23-000034_tfc-20221231.htm</x:v>
      </x:c>
      <x:c r="M4160" s="2" t="str">
        <x:v>https://www.sec.gov/Archives/edgar/data/92230/000009223023000034/tfc-20221231.htm</x:v>
      </x:c>
      <x:c r="N4160" s="2" t="str"/>
      <x:c r="O4160" s="2" t="str"/>
      <x:c r="P4160" s="2" t="str">
        <x:v>Structured source retained; exact visible anchor requires review</x:v>
      </x:c>
      <x:c r="Q4160" s="2" t="str">
        <x:v>Loans and Leases Receivable, Net of Deferred Income</x:v>
      </x:c>
      <x:c r="R4160" s="2" t="str"/>
      <x:c r="S4160" s="2" t="str"/>
      <x:c r="T4160" s="2" t="str"/>
    </x:row>
    <x:row r="4161" ht="24" customHeight="1">
      <x:c r="C4161" s="2" t="str">
        <x:v>Historical Inputs!F4161</x:v>
      </x:c>
      <x:c r="D4161" s="2" t="str">
        <x:v>TFC</x:v>
      </x:c>
      <x:c r="E4161" s="2" t="str">
        <x:v>FY2021</x:v>
      </x:c>
      <x:c r="F4161" s="2" t="str">
        <x:v>loans_net</x:v>
      </x:c>
      <x:c r="G4161" s="2" t="n">
        <x:v>285078</x:v>
      </x:c>
      <x:c r="H4161" s="2" t="str">
        <x:v>USD</x:v>
      </x:c>
      <x:c r="I4161" s="2" t="str">
        <x:v>2021-12-31</x:v>
      </x:c>
      <x:c r="J4161" s="2" t="str">
        <x:v>2023-02-28</x:v>
      </x:c>
      <x:c r="K4161" s="2" t="str">
        <x:v>0000092230-23-000034</x:v>
      </x:c>
      <x:c r="L4161" s="2" t="str">
        <x:v>data/raw/filings/TFC_0000092230-23-000034_tfc-20221231.htm</x:v>
      </x:c>
      <x:c r="M4161" s="2" t="str">
        <x:v>https://www.sec.gov/Archives/edgar/data/92230/000009223023000034/tfc-20221231.htm</x:v>
      </x:c>
      <x:c r="N4161" s="2" t="str"/>
      <x:c r="O4161" s="2" t="str"/>
      <x:c r="P4161" s="2" t="str">
        <x:v>Structured source retained; exact visible anchor requires review</x:v>
      </x:c>
      <x:c r="Q4161" s="2" t="str">
        <x:v>Loans and Leases Receivable, Net Amount</x:v>
      </x:c>
      <x:c r="R4161" s="2" t="str"/>
      <x:c r="S4161" s="2" t="str"/>
      <x:c r="T4161" s="2" t="str"/>
    </x:row>
    <x:row r="4162" ht="24" customHeight="1">
      <x:c r="C4162" s="2" t="str">
        <x:v>Historical Inputs!F4162</x:v>
      </x:c>
      <x:c r="D4162" s="2" t="str">
        <x:v>TFC</x:v>
      </x:c>
      <x:c r="E4162" s="2" t="str">
        <x:v>FY2021</x:v>
      </x:c>
      <x:c r="F4162" s="2" t="str">
        <x:v>allowance</x:v>
      </x:c>
      <x:c r="G4162" s="2" t="str">
        <x:v>n.a.</x:v>
      </x:c>
      <x:c r="H4162" s="2" t="str">
        <x:v>USDm</x:v>
      </x:c>
      <x:c r="I4162" s="2" t="str">
        <x:v>2021-12-31</x:v>
      </x:c>
      <x:c r="J4162" s="2" t="str"/>
      <x:c r="K4162" s="2" t="str"/>
      <x:c r="L4162" s="2" t="str"/>
      <x:c r="M4162" s="2" t="str"/>
      <x:c r="N4162" s="2" t="str"/>
      <x:c r="O4162" s="2" t="str"/>
      <x:c r="P4162" s="2" t="str">
        <x:v>Not reported / unavailable</x:v>
      </x:c>
      <x:c r="Q4162" s="2" t="str">
        <x:v>Loan allowance for credit losses</x:v>
      </x:c>
      <x:c r="R4162" s="2" t="str"/>
      <x:c r="S4162" s="2" t="str"/>
      <x:c r="T4162" s="2" t="str"/>
    </x:row>
    <x:row r="4163" ht="24" customHeight="1">
      <x:c r="C4163" s="2" t="str">
        <x:v>Historical Inputs!F4163</x:v>
      </x:c>
      <x:c r="D4163" s="2" t="str">
        <x:v>TFC</x:v>
      </x:c>
      <x:c r="E4163" s="2" t="str">
        <x:v>FY2021</x:v>
      </x:c>
      <x:c r="F4163" s="2" t="str">
        <x:v>nonaccrual</x:v>
      </x:c>
      <x:c r="G4163" s="2" t="str">
        <x:v>n.a.</x:v>
      </x:c>
      <x:c r="H4163" s="2" t="str">
        <x:v>USDm</x:v>
      </x:c>
      <x:c r="I4163" s="2" t="str">
        <x:v>2021-12-31</x:v>
      </x:c>
      <x:c r="J4163" s="2" t="str"/>
      <x:c r="K4163" s="2" t="str"/>
      <x:c r="L4163" s="2" t="str"/>
      <x:c r="M4163" s="2" t="str"/>
      <x:c r="N4163" s="2" t="str"/>
      <x:c r="O4163" s="2" t="str"/>
      <x:c r="P4163" s="2" t="str">
        <x:v>Not reported / unavailable</x:v>
      </x:c>
      <x:c r="Q4163" s="2" t="str">
        <x:v>Nonaccrual</x:v>
      </x:c>
      <x:c r="R4163" s="2" t="str"/>
      <x:c r="S4163" s="2" t="str"/>
      <x:c r="T4163" s="2" t="str"/>
    </x:row>
    <x:row r="4164" ht="24" customHeight="1">
      <x:c r="C4164" s="2" t="str">
        <x:v>Historical Inputs!F4164</x:v>
      </x:c>
      <x:c r="D4164" s="2" t="str">
        <x:v>TFC</x:v>
      </x:c>
      <x:c r="E4164" s="2" t="str">
        <x:v>FY2021</x:v>
      </x:c>
      <x:c r="F4164" s="2" t="str">
        <x:v>cash</x:v>
      </x:c>
      <x:c r="G4164" s="2" t="n">
        <x:v>20295</x:v>
      </x:c>
      <x:c r="H4164" s="2" t="str">
        <x:v>USD</x:v>
      </x:c>
      <x:c r="I4164" s="2" t="str">
        <x:v>2021-12-31</x:v>
      </x:c>
      <x:c r="J4164" s="2" t="str">
        <x:v>2022-02-23</x:v>
      </x:c>
      <x:c r="K4164" s="2" t="str">
        <x:v>0000092230-22-000008</x:v>
      </x:c>
      <x:c r="L4164" s="2" t="str">
        <x:v>data/raw/filings/TFC_0000092230-22-000008_tfc-20211231.htm</x:v>
      </x:c>
      <x:c r="M4164" s="2" t="str">
        <x:v>https://www.sec.gov/Archives/edgar/data/92230/000009223022000008/tfc-20211231.htm</x:v>
      </x:c>
      <x:c r="N4164" s="2" t="str">
        <x:v>id3VybDovL2RvY3MudjEvZG9jOjczZWFmNDRlNGQ4ZjQyM2E4MWYxOWQzNzk2ZjBmMmQwL3NlYzo3M2VhZjQ0ZTRkOGY0MjNhODFmMTlkMzc5NmYwZjJkMF80OS9mcmFnOmRiNzM4MGIyZGU1YzQ4YTFiMjQwYjc0Y2JlNjhlZGQ1L3RhYmxlOjU5MzlhZmJiNzZlMjQxMjk4NTNiZDRhMjAxM2VhNTZkL3RhYmxlcmFuZ2U6NTkzOWFmYmI3NmUyNDEyOTg1M2JkNGEyMDEzZWE1NmRfNTQtMi0xLTEtNjcwNDI_9d7c499a-0b0c-49b0-8248-b55da5590241</x:v>
      </x:c>
      <x:c r="O4164" s="2" t="str"/>
      <x:c r="P4164" s="2" t="str">
        <x:v>Exact XBRL anchor</x:v>
      </x:c>
      <x:c r="Q4164" s="2" t="str">
        <x:v>Cash and Cash Equivalents, at Carrying Value</x:v>
      </x:c>
      <x:c r="R4164" s="2" t="str">
        <x:v>highlighted/TFC_0000092230-22-000008_tfc-20211231.htm</x:v>
      </x:c>
      <x:c r="S4164" s="2" t="str"/>
      <x:c r="T4164" s="2" t="str"/>
    </x:row>
    <x:row r="4165" ht="24" customHeight="1">
      <x:c r="C4165" s="2" t="str">
        <x:v>Historical Inputs!F4165</x:v>
      </x:c>
      <x:c r="D4165" s="2" t="str">
        <x:v>TFC</x:v>
      </x:c>
      <x:c r="E4165" s="2" t="str">
        <x:v>FY2021</x:v>
      </x:c>
      <x:c r="F4165" s="2" t="str">
        <x:v>aoci</x:v>
      </x:c>
      <x:c r="G4165" s="2" t="n">
        <x:v>-1604</x:v>
      </x:c>
      <x:c r="H4165" s="2" t="str">
        <x:v>USD</x:v>
      </x:c>
      <x:c r="I4165" s="2" t="str">
        <x:v>2021-12-31</x:v>
      </x:c>
      <x:c r="J4165" s="2" t="str">
        <x:v>2023-02-28</x:v>
      </x:c>
      <x:c r="K4165" s="2" t="str">
        <x:v>0000092230-23-000034</x:v>
      </x:c>
      <x:c r="L4165" s="2" t="str">
        <x:v>data/raw/filings/TFC_0000092230-23-000034_tfc-20221231.htm</x:v>
      </x:c>
      <x:c r="M4165" s="2" t="str">
        <x:v>https://www.sec.gov/Archives/edgar/data/92230/000009223023000034/tfc-20221231.htm</x:v>
      </x:c>
      <x:c r="N4165" s="2" t="str">
        <x:v>id3VybDovL2RvY3MudjEvZG9jOmQ0Y2Q4Yzg4YTIwNTQ5NmU4M2E4MTIxZmUwOGIxMDM2L3NlYzpkNGNkOGM4OGEyMDU0OTZlODNhODEyMWZlMDhiMTAzNl80OS9mcmFnOjA3ZDcxMTVhNDIwYzQxMmRiODcxODk1ZjY3ZGU1YzI1L3RhYmxlOmE5ODJkMjUwMDA4MDRmNjg5NTNkNTdhZTMxZmM2YzgzL3RhYmxlcmFuZ2U6YTk4MmQyNTAwMDgwNGY2ODk1M2Q1N2FlMzFmYzZjODNfMzEtMy0xLTEtMzAyNTMw_811ad715-199e-4436-8339-44c2cf7cc1d4</x:v>
      </x:c>
      <x:c r="O4165" s="2" t="str"/>
      <x:c r="P4165" s="2" t="str">
        <x:v>Exact XBRL anchor</x:v>
      </x:c>
      <x:c r="Q4165" s="2" t="str">
        <x:v>Accumulated Other Comprehensive Income (Loss), Net of Tax</x:v>
      </x:c>
      <x:c r="R4165" s="2" t="str">
        <x:v>highlighted/TFC_0000092230-23-000034_tfc-20221231.htm</x:v>
      </x:c>
      <x:c r="S4165" s="2" t="str"/>
      <x:c r="T4165" s="2" t="str"/>
    </x:row>
    <x:row r="4166" ht="24" customHeight="1">
      <x:c r="C4166" s="2" t="str">
        <x:v>Historical Inputs!F4166</x:v>
      </x:c>
      <x:c r="D4166" s="2" t="str">
        <x:v>TFC</x:v>
      </x:c>
      <x:c r="E4166" s="2" t="str">
        <x:v>FY2021</x:v>
      </x:c>
      <x:c r="F4166" s="2" t="str">
        <x:v>nii</x:v>
      </x:c>
      <x:c r="G4166" s="2" t="n">
        <x:v>13002</x:v>
      </x:c>
      <x:c r="H4166" s="2" t="str">
        <x:v>USD</x:v>
      </x:c>
      <x:c r="I4166" s="2" t="str">
        <x:v>2021-12-31</x:v>
      </x:c>
      <x:c r="J4166" s="2" t="str">
        <x:v>2024-05-10</x:v>
      </x:c>
      <x:c r="K4166" s="2" t="str">
        <x:v>0000092230-24-000029</x:v>
      </x:c>
      <x:c r="L4166" s="2" t="str">
        <x:v>data/raw/sec/TFC_companyfacts.json</x:v>
      </x:c>
      <x:c r="M4166" s="2" t="str">
        <x:v>https://data.sec.gov/api/xbrl/companyfacts/CIK0000092230.json</x:v>
      </x:c>
      <x:c r="N4166" s="2" t="str"/>
      <x:c r="O4166" s="2" t="str"/>
      <x:c r="P4166" s="2" t="str">
        <x:v>Structured fact retained</x:v>
      </x:c>
      <x:c r="Q4166" s="2" t="str">
        <x:v>Interest Income (Expense), Net</x:v>
      </x:c>
      <x:c r="R4166" s="2" t="str"/>
      <x:c r="S4166" s="2" t="str"/>
      <x:c r="T4166" s="2" t="str"/>
    </x:row>
    <x:row r="4167" ht="24" customHeight="1">
      <x:c r="C4167" s="2" t="str">
        <x:v>Historical Inputs!F4167</x:v>
      </x:c>
      <x:c r="D4167" s="2" t="str">
        <x:v>TFC</x:v>
      </x:c>
      <x:c r="E4167" s="2" t="str">
        <x:v>FY2021</x:v>
      </x:c>
      <x:c r="F4167" s="2" t="str">
        <x:v>noninterest_income</x:v>
      </x:c>
      <x:c r="G4167" s="2" t="n">
        <x:v>6668</x:v>
      </x:c>
      <x:c r="H4167" s="2" t="str">
        <x:v>USD</x:v>
      </x:c>
      <x:c r="I4167" s="2" t="str">
        <x:v>2021-12-31</x:v>
      </x:c>
      <x:c r="J4167" s="2" t="str">
        <x:v>2024-05-10</x:v>
      </x:c>
      <x:c r="K4167" s="2" t="str">
        <x:v>0000092230-24-000029</x:v>
      </x:c>
      <x:c r="L4167" s="2" t="str">
        <x:v>data/raw/sec/TFC_companyfacts.json</x:v>
      </x:c>
      <x:c r="M4167" s="2" t="str">
        <x:v>https://data.sec.gov/api/xbrl/companyfacts/CIK0000092230.json</x:v>
      </x:c>
      <x:c r="N4167" s="2" t="str"/>
      <x:c r="O4167" s="2" t="str"/>
      <x:c r="P4167" s="2" t="str">
        <x:v>Structured fact retained</x:v>
      </x:c>
      <x:c r="Q4167" s="2" t="str">
        <x:v>Noninterest Income</x:v>
      </x:c>
      <x:c r="R4167" s="2" t="str"/>
      <x:c r="S4167" s="2" t="str"/>
      <x:c r="T4167" s="2" t="str"/>
    </x:row>
    <x:row r="4168" ht="24" customHeight="1">
      <x:c r="C4168" s="2" t="str">
        <x:v>Historical Inputs!F4168</x:v>
      </x:c>
      <x:c r="D4168" s="2" t="str">
        <x:v>TFC</x:v>
      </x:c>
      <x:c r="E4168" s="2" t="str">
        <x:v>FY2021</x:v>
      </x:c>
      <x:c r="F4168" s="2" t="str">
        <x:v>revenue_reported</x:v>
      </x:c>
      <x:c r="G4168" s="2" t="str">
        <x:v>n.a.</x:v>
      </x:c>
      <x:c r="H4168" s="2" t="str">
        <x:v>USDm</x:v>
      </x:c>
      <x:c r="I4168" s="2" t="str">
        <x:v>2021-12-31</x:v>
      </x:c>
      <x:c r="J4168" s="2" t="str"/>
      <x:c r="K4168" s="2" t="str"/>
      <x:c r="L4168" s="2" t="str"/>
      <x:c r="M4168" s="2" t="str"/>
      <x:c r="N4168" s="2" t="str"/>
      <x:c r="O4168" s="2" t="str"/>
      <x:c r="P4168" s="2" t="str">
        <x:v>Not reported / unavailable</x:v>
      </x:c>
      <x:c r="Q4168" s="2" t="str">
        <x:v>Reported total net revenue</x:v>
      </x:c>
      <x:c r="R4168" s="2" t="str"/>
      <x:c r="S4168" s="2" t="str"/>
      <x:c r="T4168" s="2" t="str"/>
    </x:row>
    <x:row r="4169" ht="24" customHeight="1">
      <x:c r="C4169" s="2" t="str">
        <x:v>Historical Inputs!F4169</x:v>
      </x:c>
      <x:c r="D4169" s="2" t="str">
        <x:v>TFC</x:v>
      </x:c>
      <x:c r="E4169" s="2" t="str">
        <x:v>FY2021</x:v>
      </x:c>
      <x:c r="F4169" s="2" t="str">
        <x:v>opex</x:v>
      </x:c>
      <x:c r="G4169" s="2" t="n">
        <x:v>13102</x:v>
      </x:c>
      <x:c r="H4169" s="2" t="str">
        <x:v>USD</x:v>
      </x:c>
      <x:c r="I4169" s="2" t="str">
        <x:v>2021-12-31</x:v>
      </x:c>
      <x:c r="J4169" s="2" t="str">
        <x:v>2024-05-10</x:v>
      </x:c>
      <x:c r="K4169" s="2" t="str">
        <x:v>0000092230-24-000029</x:v>
      </x:c>
      <x:c r="L4169" s="2" t="str">
        <x:v>data/raw/sec/TFC_companyfacts.json</x:v>
      </x:c>
      <x:c r="M4169" s="2" t="str">
        <x:v>https://data.sec.gov/api/xbrl/companyfacts/CIK0000092230.json</x:v>
      </x:c>
      <x:c r="N4169" s="2" t="str"/>
      <x:c r="O4169" s="2" t="str"/>
      <x:c r="P4169" s="2" t="str">
        <x:v>Structured fact retained</x:v>
      </x:c>
      <x:c r="Q4169" s="2" t="str">
        <x:v>Noninterest Expense</x:v>
      </x:c>
      <x:c r="R4169" s="2" t="str"/>
      <x:c r="S4169" s="2" t="str"/>
      <x:c r="T4169" s="2" t="str"/>
    </x:row>
    <x:row r="4170" ht="24" customHeight="1">
      <x:c r="C4170" s="2" t="str">
        <x:v>Historical Inputs!F4170</x:v>
      </x:c>
      <x:c r="D4170" s="2" t="str">
        <x:v>TFC</x:v>
      </x:c>
      <x:c r="E4170" s="2" t="str">
        <x:v>FY2021</x:v>
      </x:c>
      <x:c r="F4170" s="2" t="str">
        <x:v>provision</x:v>
      </x:c>
      <x:c r="G4170" s="2" t="n">
        <x:v>-813</x:v>
      </x:c>
      <x:c r="H4170" s="2" t="str">
        <x:v>USD</x:v>
      </x:c>
      <x:c r="I4170" s="2" t="str">
        <x:v>2021-12-31</x:v>
      </x:c>
      <x:c r="J4170" s="2" t="str">
        <x:v>2024-05-10</x:v>
      </x:c>
      <x:c r="K4170" s="2" t="str">
        <x:v>0000092230-24-000029</x:v>
      </x:c>
      <x:c r="L4170" s="2" t="str">
        <x:v>data/raw/sec/TFC_companyfacts.json</x:v>
      </x:c>
      <x:c r="M4170" s="2" t="str">
        <x:v>https://data.sec.gov/api/xbrl/companyfacts/CIK0000092230.json</x:v>
      </x:c>
      <x:c r="N4170" s="2" t="str"/>
      <x:c r="O4170" s="2" t="str"/>
      <x:c r="P4170" s="2" t="str">
        <x:v>Structured fact retained</x:v>
      </x:c>
      <x:c r="Q4170" s="2" t="str">
        <x:v>Provision for Loan, Lease, and Other Losses</x:v>
      </x:c>
      <x:c r="R4170" s="2" t="str"/>
      <x:c r="S4170" s="2" t="str"/>
      <x:c r="T4170" s="2" t="str"/>
    </x:row>
    <x:row r="4171" ht="24" customHeight="1">
      <x:c r="C4171" s="2" t="str">
        <x:v>Historical Inputs!F4171</x:v>
      </x:c>
      <x:c r="D4171" s="2" t="str">
        <x:v>TFC</x:v>
      </x:c>
      <x:c r="E4171" s="2" t="str">
        <x:v>FY2021</x:v>
      </x:c>
      <x:c r="F4171" s="2" t="str">
        <x:v>pretax</x:v>
      </x:c>
      <x:c r="G4171" s="2" t="n">
        <x:v>7381</x:v>
      </x:c>
      <x:c r="H4171" s="2" t="str">
        <x:v>USD</x:v>
      </x:c>
      <x:c r="I4171" s="2" t="str">
        <x:v>2021-12-31</x:v>
      </x:c>
      <x:c r="J4171" s="2" t="str">
        <x:v>2024-05-10</x:v>
      </x:c>
      <x:c r="K4171" s="2" t="str">
        <x:v>0000092230-24-000029</x:v>
      </x:c>
      <x:c r="L4171" s="2" t="str">
        <x:v>data/raw/sec/TFC_companyfacts.json</x:v>
      </x:c>
      <x:c r="M4171" s="2" t="str">
        <x:v>https://data.sec.gov/api/xbrl/companyfacts/CIK0000092230.json</x:v>
      </x:c>
      <x:c r="N4171" s="2" t="str"/>
      <x:c r="O4171" s="2" t="str"/>
      <x:c r="P4171" s="2" t="str">
        <x:v>Structured fact retained</x:v>
      </x:c>
      <x:c r="Q4171" s="2" t="str">
        <x:v>Income (Loss) from Continuing Operations before Income Taxes, Noncontrolling Interest</x:v>
      </x:c>
      <x:c r="R4171" s="2" t="str"/>
      <x:c r="S4171" s="2" t="str"/>
      <x:c r="T4171" s="2" t="str"/>
    </x:row>
    <x:row r="4172" ht="24" customHeight="1">
      <x:c r="C4172" s="2" t="str">
        <x:v>Historical Inputs!F4172</x:v>
      </x:c>
      <x:c r="D4172" s="2" t="str">
        <x:v>TFC</x:v>
      </x:c>
      <x:c r="E4172" s="2" t="str">
        <x:v>FY2021</x:v>
      </x:c>
      <x:c r="F4172" s="2" t="str">
        <x:v>tax</x:v>
      </x:c>
      <x:c r="G4172" s="2" t="n">
        <x:v>1408</x:v>
      </x:c>
      <x:c r="H4172" s="2" t="str">
        <x:v>USD</x:v>
      </x:c>
      <x:c r="I4172" s="2" t="str">
        <x:v>2021-12-31</x:v>
      </x:c>
      <x:c r="J4172" s="2" t="str">
        <x:v>2024-05-10</x:v>
      </x:c>
      <x:c r="K4172" s="2" t="str">
        <x:v>0000092230-24-000029</x:v>
      </x:c>
      <x:c r="L4172" s="2" t="str">
        <x:v>data/raw/sec/TFC_companyfacts.json</x:v>
      </x:c>
      <x:c r="M4172" s="2" t="str">
        <x:v>https://data.sec.gov/api/xbrl/companyfacts/CIK0000092230.json</x:v>
      </x:c>
      <x:c r="N4172" s="2" t="str"/>
      <x:c r="O4172" s="2" t="str"/>
      <x:c r="P4172" s="2" t="str">
        <x:v>Structured fact retained</x:v>
      </x:c>
      <x:c r="Q4172" s="2" t="str">
        <x:v>Income Tax Expense (Benefit)</x:v>
      </x:c>
      <x:c r="R4172" s="2" t="str"/>
      <x:c r="S4172" s="2" t="str"/>
      <x:c r="T4172" s="2" t="str"/>
    </x:row>
    <x:row r="4173" ht="24" customHeight="1">
      <x:c r="C4173" s="2" t="str">
        <x:v>Historical Inputs!F4173</x:v>
      </x:c>
      <x:c r="D4173" s="2" t="str">
        <x:v>TFC</x:v>
      </x:c>
      <x:c r="E4173" s="2" t="str">
        <x:v>FY2021</x:v>
      </x:c>
      <x:c r="F4173" s="2" t="str">
        <x:v>net_income</x:v>
      </x:c>
      <x:c r="G4173" s="2" t="str">
        <x:v>n.a.</x:v>
      </x:c>
      <x:c r="H4173" s="2" t="str">
        <x:v>USDm</x:v>
      </x:c>
      <x:c r="I4173" s="2" t="str">
        <x:v>2021-12-31</x:v>
      </x:c>
      <x:c r="J4173" s="2" t="str"/>
      <x:c r="K4173" s="2" t="str"/>
      <x:c r="L4173" s="2" t="str"/>
      <x:c r="M4173" s="2" t="str"/>
      <x:c r="N4173" s="2" t="str"/>
      <x:c r="O4173" s="2" t="str"/>
      <x:c r="P4173" s="2" t="str">
        <x:v>Not reported / unavailable</x:v>
      </x:c>
      <x:c r="Q4173" s="2" t="str">
        <x:v>Net income attributable to parent</x:v>
      </x:c>
      <x:c r="R4173" s="2" t="str"/>
      <x:c r="S4173" s="2" t="str"/>
      <x:c r="T4173" s="2" t="str"/>
    </x:row>
    <x:row r="4174" ht="24" customHeight="1">
      <x:c r="C4174" s="2" t="str">
        <x:v>Historical Inputs!F4174</x:v>
      </x:c>
      <x:c r="D4174" s="2" t="str">
        <x:v>TFC</x:v>
      </x:c>
      <x:c r="E4174" s="2" t="str">
        <x:v>FY2021</x:v>
      </x:c>
      <x:c r="F4174" s="2" t="str">
        <x:v>common_income</x:v>
      </x:c>
      <x:c r="G4174" s="2" t="n">
        <x:v>6033</x:v>
      </x:c>
      <x:c r="H4174" s="2" t="str">
        <x:v>USD</x:v>
      </x:c>
      <x:c r="I4174" s="2" t="str">
        <x:v>2021-12-31</x:v>
      </x:c>
      <x:c r="J4174" s="2" t="str">
        <x:v>2024-05-10</x:v>
      </x:c>
      <x:c r="K4174" s="2" t="str">
        <x:v>0000092230-24-000029</x:v>
      </x:c>
      <x:c r="L4174" s="2" t="str">
        <x:v>data/raw/sec/TFC_companyfacts.json</x:v>
      </x:c>
      <x:c r="M4174" s="2" t="str">
        <x:v>https://data.sec.gov/api/xbrl/companyfacts/CIK0000092230.json</x:v>
      </x:c>
      <x:c r="N4174" s="2" t="str"/>
      <x:c r="O4174" s="2" t="str"/>
      <x:c r="P4174" s="2" t="str">
        <x:v>Structured fact retained</x:v>
      </x:c>
      <x:c r="Q4174" s="2" t="str">
        <x:v>Net Income (Loss) Available to Common Stockholders, Basic</x:v>
      </x:c>
      <x:c r="R4174" s="2" t="str"/>
      <x:c r="S4174" s="2" t="str"/>
      <x:c r="T4174" s="2" t="str"/>
    </x:row>
    <x:row r="4175" ht="24" customHeight="1">
      <x:c r="C4175" s="2" t="str">
        <x:v>Historical Inputs!F4175</x:v>
      </x:c>
      <x:c r="D4175" s="2" t="str">
        <x:v>TFC</x:v>
      </x:c>
      <x:c r="E4175" s="2" t="str">
        <x:v>FY2021</x:v>
      </x:c>
      <x:c r="F4175" s="2" t="str">
        <x:v>preferred_div</x:v>
      </x:c>
      <x:c r="G4175" s="2" t="n">
        <x:v>407</x:v>
      </x:c>
      <x:c r="H4175" s="2" t="str">
        <x:v>USD</x:v>
      </x:c>
      <x:c r="I4175" s="2" t="str">
        <x:v>2021-12-31</x:v>
      </x:c>
      <x:c r="J4175" s="2" t="str">
        <x:v>2024-05-10</x:v>
      </x:c>
      <x:c r="K4175" s="2" t="str">
        <x:v>0000092230-24-000029</x:v>
      </x:c>
      <x:c r="L4175" s="2" t="str">
        <x:v>data/raw/sec/TFC_companyfacts.json</x:v>
      </x:c>
      <x:c r="M4175" s="2" t="str">
        <x:v>https://data.sec.gov/api/xbrl/companyfacts/CIK0000092230.json</x:v>
      </x:c>
      <x:c r="N4175" s="2" t="str"/>
      <x:c r="O4175" s="2" t="str"/>
      <x:c r="P4175" s="2" t="str">
        <x:v>Structured fact retained</x:v>
      </x:c>
      <x:c r="Q4175" s="2" t="str">
        <x:v>Preferred Stock Dividends and Other Adjustments</x:v>
      </x:c>
      <x:c r="R4175" s="2" t="str"/>
      <x:c r="S4175" s="2" t="str"/>
      <x:c r="T4175" s="2" t="str"/>
    </x:row>
    <x:row r="4176" ht="24" customHeight="1">
      <x:c r="C4176" s="2" t="str">
        <x:v>Historical Inputs!F4176</x:v>
      </x:c>
      <x:c r="D4176" s="2" t="str">
        <x:v>TFC</x:v>
      </x:c>
      <x:c r="E4176" s="2" t="str">
        <x:v>FY2021</x:v>
      </x:c>
      <x:c r="F4176" s="2" t="str">
        <x:v>eps</x:v>
      </x:c>
      <x:c r="G4176" s="2" t="n">
        <x:v>4.47</x:v>
      </x:c>
      <x:c r="H4176" s="2" t="str">
        <x:v>USD/shares</x:v>
      </x:c>
      <x:c r="I4176" s="2" t="str">
        <x:v>2021-12-31</x:v>
      </x:c>
      <x:c r="J4176" s="2" t="str">
        <x:v>2024-05-10</x:v>
      </x:c>
      <x:c r="K4176" s="2" t="str">
        <x:v>0000092230-24-000029</x:v>
      </x:c>
      <x:c r="L4176" s="2" t="str">
        <x:v>data/raw/sec/TFC_companyfacts.json</x:v>
      </x:c>
      <x:c r="M4176" s="2" t="str">
        <x:v>https://data.sec.gov/api/xbrl/companyfacts/CIK0000092230.json</x:v>
      </x:c>
      <x:c r="N4176" s="2" t="str"/>
      <x:c r="O4176" s="2" t="str"/>
      <x:c r="P4176" s="2" t="str">
        <x:v>Structured fact retained</x:v>
      </x:c>
      <x:c r="Q4176" s="2" t="str">
        <x:v>Earnings Per Share, Diluted</x:v>
      </x:c>
      <x:c r="R4176" s="2" t="str"/>
      <x:c r="S4176" s="2" t="str"/>
      <x:c r="T4176" s="2" t="str"/>
    </x:row>
    <x:row r="4177" ht="24" customHeight="1">
      <x:c r="C4177" s="2" t="str">
        <x:v>Historical Inputs!F4177</x:v>
      </x:c>
      <x:c r="D4177" s="2" t="str">
        <x:v>TFC</x:v>
      </x:c>
      <x:c r="E4177" s="2" t="str">
        <x:v>FY2021</x:v>
      </x:c>
      <x:c r="F4177" s="2" t="str">
        <x:v>shares_diluted</x:v>
      </x:c>
      <x:c r="G4177" s="2" t="n">
        <x:v>1349.378</x:v>
      </x:c>
      <x:c r="H4177" s="2" t="str">
        <x:v>shares</x:v>
      </x:c>
      <x:c r="I4177" s="2" t="str">
        <x:v>2021-12-31</x:v>
      </x:c>
      <x:c r="J4177" s="2" t="str">
        <x:v>2024-05-10</x:v>
      </x:c>
      <x:c r="K4177" s="2" t="str">
        <x:v>0000092230-24-000029</x:v>
      </x:c>
      <x:c r="L4177" s="2" t="str">
        <x:v>data/raw/sec/TFC_companyfacts.json</x:v>
      </x:c>
      <x:c r="M4177" s="2" t="str">
        <x:v>https://data.sec.gov/api/xbrl/companyfacts/CIK0000092230.json</x:v>
      </x:c>
      <x:c r="N4177" s="2" t="str"/>
      <x:c r="O4177" s="2" t="str"/>
      <x:c r="P4177" s="2" t="str">
        <x:v>Structured fact retained</x:v>
      </x:c>
      <x:c r="Q4177" s="2" t="str">
        <x:v>Weighted Average Number of Shares Outstanding, Diluted</x:v>
      </x:c>
      <x:c r="R4177" s="2" t="str"/>
      <x:c r="S4177" s="2" t="str"/>
      <x:c r="T4177" s="2" t="str"/>
    </x:row>
    <x:row r="4178" ht="24" customHeight="1">
      <x:c r="C4178" s="2" t="str">
        <x:v>Historical Inputs!F4178</x:v>
      </x:c>
      <x:c r="D4178" s="2" t="str">
        <x:v>TFC</x:v>
      </x:c>
      <x:c r="E4178" s="2" t="str">
        <x:v>FY2021</x:v>
      </x:c>
      <x:c r="F4178" s="2" t="str">
        <x:v>dps</x:v>
      </x:c>
      <x:c r="G4178" s="2" t="n">
        <x:v>1.86</x:v>
      </x:c>
      <x:c r="H4178" s="2" t="str">
        <x:v>USD/shares</x:v>
      </x:c>
      <x:c r="I4178" s="2" t="str">
        <x:v>2021-12-31</x:v>
      </x:c>
      <x:c r="J4178" s="2" t="str">
        <x:v>2024-05-10</x:v>
      </x:c>
      <x:c r="K4178" s="2" t="str">
        <x:v>0000092230-24-000029</x:v>
      </x:c>
      <x:c r="L4178" s="2" t="str">
        <x:v>data/raw/sec/TFC_companyfacts.json</x:v>
      </x:c>
      <x:c r="M4178" s="2" t="str">
        <x:v>https://data.sec.gov/api/xbrl/companyfacts/CIK0000092230.json</x:v>
      </x:c>
      <x:c r="N4178" s="2" t="str"/>
      <x:c r="O4178" s="2" t="str"/>
      <x:c r="P4178" s="2" t="str">
        <x:v>Structured fact retained</x:v>
      </x:c>
      <x:c r="Q4178" s="2" t="str">
        <x:v>Common Stock, Dividends, Per Share, Declared</x:v>
      </x:c>
      <x:c r="R4178" s="2" t="str"/>
      <x:c r="S4178" s="2" t="str"/>
      <x:c r="T4178" s="2" t="str"/>
    </x:row>
    <x:row r="4179" ht="24" customHeight="1">
      <x:c r="C4179" s="2" t="str">
        <x:v>Historical Inputs!F4179</x:v>
      </x:c>
      <x:c r="D4179" s="2" t="str">
        <x:v>TFC</x:v>
      </x:c>
      <x:c r="E4179" s="2" t="str">
        <x:v>FY2021</x:v>
      </x:c>
      <x:c r="F4179" s="2" t="str">
        <x:v>dividends</x:v>
      </x:c>
      <x:c r="G4179" s="2" t="n">
        <x:v>2485</x:v>
      </x:c>
      <x:c r="H4179" s="2" t="str">
        <x:v>USD</x:v>
      </x:c>
      <x:c r="I4179" s="2" t="str">
        <x:v>2021-12-31</x:v>
      </x:c>
      <x:c r="J4179" s="2" t="str">
        <x:v>2024-05-10</x:v>
      </x:c>
      <x:c r="K4179" s="2" t="str">
        <x:v>0000092230-24-000029</x:v>
      </x:c>
      <x:c r="L4179" s="2" t="str">
        <x:v>data/raw/sec/TFC_companyfacts.json</x:v>
      </x:c>
      <x:c r="M4179" s="2" t="str">
        <x:v>https://data.sec.gov/api/xbrl/companyfacts/CIK0000092230.json</x:v>
      </x:c>
      <x:c r="N4179" s="2" t="str"/>
      <x:c r="O4179" s="2" t="str"/>
      <x:c r="P4179" s="2" t="str">
        <x:v>Structured fact retained</x:v>
      </x:c>
      <x:c r="Q4179" s="2" t="str">
        <x:v>Payments of Ordinary Dividends, Common Stock</x:v>
      </x:c>
      <x:c r="R4179" s="2" t="str"/>
      <x:c r="S4179" s="2" t="str"/>
      <x:c r="T4179" s="2" t="str"/>
    </x:row>
    <x:row r="4180" ht="24" customHeight="1">
      <x:c r="C4180" s="2" t="str">
        <x:v>Historical Inputs!F4180</x:v>
      </x:c>
      <x:c r="D4180" s="2" t="str">
        <x:v>TFC</x:v>
      </x:c>
      <x:c r="E4180" s="2" t="str">
        <x:v>FY2021</x:v>
      </x:c>
      <x:c r="F4180" s="2" t="str">
        <x:v>buybacks</x:v>
      </x:c>
      <x:c r="G4180" s="2" t="n">
        <x:v>1616</x:v>
      </x:c>
      <x:c r="H4180" s="2" t="str">
        <x:v>USD</x:v>
      </x:c>
      <x:c r="I4180" s="2" t="str">
        <x:v>2021-12-31</x:v>
      </x:c>
      <x:c r="J4180" s="2" t="str">
        <x:v>2024-05-10</x:v>
      </x:c>
      <x:c r="K4180" s="2" t="str">
        <x:v>0000092230-24-000029</x:v>
      </x:c>
      <x:c r="L4180" s="2" t="str">
        <x:v>data/raw/sec/TFC_companyfacts.json</x:v>
      </x:c>
      <x:c r="M4180" s="2" t="str">
        <x:v>https://data.sec.gov/api/xbrl/companyfacts/CIK0000092230.json</x:v>
      </x:c>
      <x:c r="N4180" s="2" t="str"/>
      <x:c r="O4180" s="2" t="str"/>
      <x:c r="P4180" s="2" t="str">
        <x:v>Structured fact retained</x:v>
      </x:c>
      <x:c r="Q4180" s="2" t="str">
        <x:v>Payments for Repurchase of Common Stock</x:v>
      </x:c>
      <x:c r="R4180" s="2" t="str"/>
      <x:c r="S4180" s="2" t="str"/>
      <x:c r="T4180" s="2" t="str"/>
    </x:row>
    <x:row r="4181" ht="24" customHeight="1">
      <x:c r="C4181" s="2" t="str">
        <x:v>Historical Inputs!F4181</x:v>
      </x:c>
      <x:c r="D4181" s="2" t="str">
        <x:v>TFC</x:v>
      </x:c>
      <x:c r="E4181" s="2" t="str">
        <x:v>FY2021</x:v>
      </x:c>
      <x:c r="F4181" s="2" t="str">
        <x:v>chargeoffs</x:v>
      </x:c>
      <x:c r="G4181" s="2" t="str">
        <x:v>n.a.</x:v>
      </x:c>
      <x:c r="H4181" s="2" t="str">
        <x:v>USDm</x:v>
      </x:c>
      <x:c r="I4181" s="2" t="str">
        <x:v>2021-12-31</x:v>
      </x:c>
      <x:c r="J4181" s="2" t="str"/>
      <x:c r="K4181" s="2" t="str"/>
      <x:c r="L4181" s="2" t="str"/>
      <x:c r="M4181" s="2" t="str"/>
      <x:c r="N4181" s="2" t="str"/>
      <x:c r="O4181" s="2" t="str"/>
      <x:c r="P4181" s="2" t="str">
        <x:v>Not reported / unavailable</x:v>
      </x:c>
      <x:c r="Q4181" s="2" t="str">
        <x:v>Gross loan charge-offs</x:v>
      </x:c>
      <x:c r="R4181" s="2" t="str"/>
      <x:c r="S4181" s="2" t="str"/>
      <x:c r="T4181" s="2" t="str"/>
    </x:row>
    <x:row r="4182" ht="24" customHeight="1">
      <x:c r="C4182" s="2" t="str">
        <x:v>Historical Inputs!F4182</x:v>
      </x:c>
      <x:c r="D4182" s="2" t="str">
        <x:v>TFC</x:v>
      </x:c>
      <x:c r="E4182" s="2" t="str">
        <x:v>FY2021</x:v>
      </x:c>
      <x:c r="F4182" s="2" t="str">
        <x:v>recoveries</x:v>
      </x:c>
      <x:c r="G4182" s="2" t="str">
        <x:v>n.a.</x:v>
      </x:c>
      <x:c r="H4182" s="2" t="str">
        <x:v>USDm</x:v>
      </x:c>
      <x:c r="I4182" s="2" t="str">
        <x:v>2021-12-31</x:v>
      </x:c>
      <x:c r="J4182" s="2" t="str"/>
      <x:c r="K4182" s="2" t="str"/>
      <x:c r="L4182" s="2" t="str"/>
      <x:c r="M4182" s="2" t="str"/>
      <x:c r="N4182" s="2" t="str"/>
      <x:c r="O4182" s="2" t="str"/>
      <x:c r="P4182" s="2" t="str">
        <x:v>Not reported / unavailable</x:v>
      </x:c>
      <x:c r="Q4182" s="2" t="str">
        <x:v>Loan recoveries</x:v>
      </x:c>
      <x:c r="R4182" s="2" t="str"/>
      <x:c r="S4182" s="2" t="str"/>
      <x:c r="T4182" s="2" t="str"/>
    </x:row>
    <x:row r="4183" ht="24" customHeight="1">
      <x:c r="C4183" s="2" t="str">
        <x:v>Historical Inputs!F4183</x:v>
      </x:c>
      <x:c r="D4183" s="2" t="str">
        <x:v>TFC</x:v>
      </x:c>
      <x:c r="E4183" s="2" t="str">
        <x:v>FY2021</x:v>
      </x:c>
      <x:c r="F4183" s="2" t="str">
        <x:v>rwa</x:v>
      </x:c>
      <x:c r="G4183" s="2" t="str">
        <x:v>n.a.</x:v>
      </x:c>
      <x:c r="H4183" s="2" t="str">
        <x:v>USDm</x:v>
      </x:c>
      <x:c r="I4183" s="2" t="str">
        <x:v>2021-12-31</x:v>
      </x:c>
      <x:c r="J4183" s="2" t="str"/>
      <x:c r="K4183" s="2" t="str"/>
      <x:c r="L4183" s="2" t="str"/>
      <x:c r="M4183" s="2" t="str"/>
      <x:c r="N4183" s="2" t="str"/>
      <x:c r="O4183" s="2" t="str"/>
      <x:c r="P4183" s="2" t="str">
        <x:v>Not reported / unavailable</x:v>
      </x:c>
      <x:c r="Q4183" s="2" t="str">
        <x:v>Risk-weighted assets</x:v>
      </x:c>
      <x:c r="R4183" s="2" t="str"/>
      <x:c r="S4183" s="2" t="str"/>
      <x:c r="T4183" s="2" t="str"/>
    </x:row>
    <x:row r="4184" ht="24" customHeight="1">
      <x:c r="C4184" s="2" t="str">
        <x:v>Historical Inputs!F4184</x:v>
      </x:c>
      <x:c r="D4184" s="2" t="str">
        <x:v>TFC</x:v>
      </x:c>
      <x:c r="E4184" s="2" t="str">
        <x:v>FY2021</x:v>
      </x:c>
      <x:c r="F4184" s="2" t="str">
        <x:v>cet1_reported</x:v>
      </x:c>
      <x:c r="G4184" s="2" t="str">
        <x:v>n.a.</x:v>
      </x:c>
      <x:c r="H4184" s="2" t="str">
        <x:v>%</x:v>
      </x:c>
      <x:c r="I4184" s="2" t="str">
        <x:v>2021-12-31</x:v>
      </x:c>
      <x:c r="J4184" s="2" t="str"/>
      <x:c r="K4184" s="2" t="str"/>
      <x:c r="L4184" s="2" t="str"/>
      <x:c r="M4184" s="2" t="str"/>
      <x:c r="N4184" s="2" t="str"/>
      <x:c r="O4184" s="2" t="str"/>
      <x:c r="P4184" s="2" t="str">
        <x:v>Not reported / unavailable</x:v>
      </x:c>
      <x:c r="Q4184" s="2" t="str">
        <x:v>Actual standardized CET1 ratio</x:v>
      </x:c>
      <x:c r="R4184" s="2" t="str"/>
      <x:c r="S4184" s="2" t="str"/>
      <x:c r="T4184" s="2" t="str"/>
    </x:row>
    <x:row r="4185" ht="24" customHeight="1">
      <x:c r="C4185" s="2" t="str">
        <x:v>Historical Inputs!F4185</x:v>
      </x:c>
      <x:c r="D4185" s="2" t="str">
        <x:v>TFC</x:v>
      </x:c>
      <x:c r="E4185" s="2" t="str">
        <x:v>FY2021</x:v>
      </x:c>
      <x:c r="F4185" s="2" t="str">
        <x:v>nim_reported</x:v>
      </x:c>
      <x:c r="G4185" s="2" t="str">
        <x:v>n.a.</x:v>
      </x:c>
      <x:c r="H4185" s="2" t="str">
        <x:v>%</x:v>
      </x:c>
      <x:c r="I4185" s="2" t="str">
        <x:v>2021-12-31</x:v>
      </x:c>
      <x:c r="J4185" s="2" t="str"/>
      <x:c r="K4185" s="2" t="str"/>
      <x:c r="L4185" s="2" t="str"/>
      <x:c r="M4185" s="2" t="str"/>
      <x:c r="N4185" s="2" t="str"/>
      <x:c r="O4185" s="2" t="str"/>
      <x:c r="P4185" s="2" t="str">
        <x:v>Not reported / unavailable</x:v>
      </x:c>
      <x:c r="Q4185" s="2" t="str">
        <x:v>Issuer reported net interest margin</x:v>
      </x:c>
      <x:c r="R4185" s="2" t="str"/>
      <x:c r="S4185" s="2" t="str"/>
      <x:c r="T4185" s="2" t="str"/>
    </x:row>
    <x:row r="4186" ht="24" customHeight="1">
      <x:c r="C4186" s="2" t="str">
        <x:v>Historical Inputs!F4186</x:v>
      </x:c>
      <x:c r="D4186" s="2" t="str">
        <x:v>TFC</x:v>
      </x:c>
      <x:c r="E4186" s="2" t="str">
        <x:v>FY2021</x:v>
      </x:c>
      <x:c r="F4186" s="2" t="str">
        <x:v>bvps_reported</x:v>
      </x:c>
      <x:c r="G4186" s="2" t="str">
        <x:v>n.a.</x:v>
      </x:c>
      <x:c r="H4186" s="2" t="str">
        <x:v>USD/share</x:v>
      </x:c>
      <x:c r="I4186" s="2" t="str">
        <x:v>2021-12-31</x:v>
      </x:c>
      <x:c r="J4186" s="2" t="str"/>
      <x:c r="K4186" s="2" t="str"/>
      <x:c r="L4186" s="2" t="str"/>
      <x:c r="M4186" s="2" t="str"/>
      <x:c r="N4186" s="2" t="str"/>
      <x:c r="O4186" s="2" t="str"/>
      <x:c r="P4186" s="2" t="str">
        <x:v>Not reported / unavailable</x:v>
      </x:c>
      <x:c r="Q4186" s="2" t="str">
        <x:v>Reported common book value per share</x:v>
      </x:c>
      <x:c r="R4186" s="2" t="str"/>
      <x:c r="S4186" s="2" t="str"/>
      <x:c r="T4186" s="2" t="str"/>
    </x:row>
    <x:row r="4187" ht="24" customHeight="1">
      <x:c r="C4187" s="2" t="str">
        <x:v>Historical Inputs!F4187</x:v>
      </x:c>
      <x:c r="D4187" s="2" t="str">
        <x:v>TFC</x:v>
      </x:c>
      <x:c r="E4187" s="2" t="str">
        <x:v>FY2021</x:v>
      </x:c>
      <x:c r="F4187" s="2" t="str">
        <x:v>tbvps_reported</x:v>
      </x:c>
      <x:c r="G4187" s="2" t="str">
        <x:v>n.a.</x:v>
      </x:c>
      <x:c r="H4187" s="2" t="str">
        <x:v>USD/share</x:v>
      </x:c>
      <x:c r="I4187" s="2" t="str">
        <x:v>2021-12-31</x:v>
      </x:c>
      <x:c r="J4187" s="2" t="str"/>
      <x:c r="K4187" s="2" t="str"/>
      <x:c r="L4187" s="2" t="str"/>
      <x:c r="M4187" s="2" t="str"/>
      <x:c r="N4187" s="2" t="str"/>
      <x:c r="O4187" s="2" t="str"/>
      <x:c r="P4187" s="2" t="str">
        <x:v>Not reported / unavailable</x:v>
      </x:c>
      <x:c r="Q4187" s="2" t="str">
        <x:v>Reported tangible book value per share</x:v>
      </x:c>
      <x:c r="R4187" s="2" t="str"/>
      <x:c r="S4187" s="2" t="str"/>
      <x:c r="T4187" s="2" t="str"/>
    </x:row>
    <x:row r="4188" ht="24" customHeight="1">
      <x:c r="C4188" s="2" t="str">
        <x:v>Historical Inputs!F4188</x:v>
      </x:c>
      <x:c r="D4188" s="2" t="str">
        <x:v>TFC</x:v>
      </x:c>
      <x:c r="E4188" s="2" t="str">
        <x:v>FY2021</x:v>
      </x:c>
      <x:c r="F4188" s="2" t="str">
        <x:v>tce_reported</x:v>
      </x:c>
      <x:c r="G4188" s="2" t="str">
        <x:v>n.a.</x:v>
      </x:c>
      <x:c r="H4188" s="2" t="str">
        <x:v>USDm</x:v>
      </x:c>
      <x:c r="I4188" s="2" t="str">
        <x:v>2021-12-31</x:v>
      </x:c>
      <x:c r="J4188" s="2" t="str"/>
      <x:c r="K4188" s="2" t="str"/>
      <x:c r="L4188" s="2" t="str"/>
      <x:c r="M4188" s="2" t="str"/>
      <x:c r="N4188" s="2" t="str"/>
      <x:c r="O4188" s="2" t="str"/>
      <x:c r="P4188" s="2" t="str">
        <x:v>Not reported / unavailable</x:v>
      </x:c>
      <x:c r="Q4188" s="2" t="str">
        <x:v>Reported tangible common equity</x:v>
      </x:c>
      <x:c r="R4188" s="2" t="str"/>
      <x:c r="S4188" s="2" t="str"/>
      <x:c r="T4188" s="2" t="str"/>
    </x:row>
    <x:row r="4189" ht="24" customHeight="1">
      <x:c r="C4189" s="2" t="str">
        <x:v>Historical Inputs!F4189</x:v>
      </x:c>
      <x:c r="D4189" s="2" t="str">
        <x:v>TFC</x:v>
      </x:c>
      <x:c r="E4189" s="2" t="str">
        <x:v>FY2022</x:v>
      </x:c>
      <x:c r="F4189" s="2" t="str">
        <x:v>assets</x:v>
      </x:c>
      <x:c r="G4189" s="2" t="n">
        <x:v>555255</x:v>
      </x:c>
      <x:c r="H4189" s="2" t="str">
        <x:v>USD</x:v>
      </x:c>
      <x:c r="I4189" s="2" t="str">
        <x:v>2022-12-31</x:v>
      </x:c>
      <x:c r="J4189" s="2" t="str">
        <x:v>2024-05-10</x:v>
      </x:c>
      <x:c r="K4189" s="2" t="str">
        <x:v>0000092230-24-000029</x:v>
      </x:c>
      <x:c r="L4189" s="2" t="str">
        <x:v>data/raw/sec/TFC_companyfacts.json</x:v>
      </x:c>
      <x:c r="M4189" s="2" t="str">
        <x:v>https://data.sec.gov/api/xbrl/companyfacts/CIK0000092230.json</x:v>
      </x:c>
      <x:c r="N4189" s="2" t="str"/>
      <x:c r="O4189" s="2" t="str"/>
      <x:c r="P4189" s="2" t="str">
        <x:v>Structured fact retained</x:v>
      </x:c>
      <x:c r="Q4189" s="2" t="str">
        <x:v>Assets</x:v>
      </x:c>
      <x:c r="R4189" s="2" t="str"/>
      <x:c r="S4189" s="2" t="str"/>
      <x:c r="T4189" s="2" t="str"/>
    </x:row>
    <x:row r="4190" ht="24" customHeight="1">
      <x:c r="C4190" s="2" t="str">
        <x:v>Historical Inputs!F4190</x:v>
      </x:c>
      <x:c r="D4190" s="2" t="str">
        <x:v>TFC</x:v>
      </x:c>
      <x:c r="E4190" s="2" t="str">
        <x:v>FY2022</x:v>
      </x:c>
      <x:c r="F4190" s="2" t="str">
        <x:v>liabilities</x:v>
      </x:c>
      <x:c r="G4190" s="2" t="n">
        <x:v>494718</x:v>
      </x:c>
      <x:c r="H4190" s="2" t="str">
        <x:v>USD</x:v>
      </x:c>
      <x:c r="I4190" s="2" t="str">
        <x:v>2022-12-31</x:v>
      </x:c>
      <x:c r="J4190" s="2" t="str">
        <x:v>2024-05-10</x:v>
      </x:c>
      <x:c r="K4190" s="2" t="str">
        <x:v>0000092230-24-000029</x:v>
      </x:c>
      <x:c r="L4190" s="2" t="str">
        <x:v>data/raw/sec/TFC_companyfacts.json</x:v>
      </x:c>
      <x:c r="M4190" s="2" t="str">
        <x:v>https://data.sec.gov/api/xbrl/companyfacts/CIK0000092230.json</x:v>
      </x:c>
      <x:c r="N4190" s="2" t="str"/>
      <x:c r="O4190" s="2" t="str"/>
      <x:c r="P4190" s="2" t="str">
        <x:v>Structured fact retained</x:v>
      </x:c>
      <x:c r="Q4190" s="2" t="str">
        <x:v>Liabilities</x:v>
      </x:c>
      <x:c r="R4190" s="2" t="str"/>
      <x:c r="S4190" s="2" t="str"/>
      <x:c r="T4190" s="2" t="str"/>
    </x:row>
    <x:row r="4191" ht="24" customHeight="1">
      <x:c r="C4191" s="2" t="str">
        <x:v>Historical Inputs!F4191</x:v>
      </x:c>
      <x:c r="D4191" s="2" t="str">
        <x:v>TFC</x:v>
      </x:c>
      <x:c r="E4191" s="2" t="str">
        <x:v>FY2022</x:v>
      </x:c>
      <x:c r="F4191" s="2" t="str">
        <x:v>equity</x:v>
      </x:c>
      <x:c r="G4191" s="2" t="str">
        <x:v>n.a.</x:v>
      </x:c>
      <x:c r="H4191" s="2" t="str">
        <x:v>USDm</x:v>
      </x:c>
      <x:c r="I4191" s="2" t="str">
        <x:v>2022-12-31</x:v>
      </x:c>
      <x:c r="J4191" s="2" t="str"/>
      <x:c r="K4191" s="2" t="str"/>
      <x:c r="L4191" s="2" t="str"/>
      <x:c r="M4191" s="2" t="str"/>
      <x:c r="N4191" s="2" t="str"/>
      <x:c r="O4191" s="2" t="str"/>
      <x:c r="P4191" s="2" t="str">
        <x:v>Not reported / unavailable</x:v>
      </x:c>
      <x:c r="Q4191" s="2" t="str">
        <x:v>Shareholders equity attributable to parent</x:v>
      </x:c>
      <x:c r="R4191" s="2" t="str"/>
      <x:c r="S4191" s="2" t="str"/>
      <x:c r="T4191" s="2" t="str"/>
    </x:row>
    <x:row r="4192" ht="24" customHeight="1">
      <x:c r="C4192" s="2" t="str">
        <x:v>Historical Inputs!F4192</x:v>
      </x:c>
      <x:c r="D4192" s="2" t="str">
        <x:v>TFC</x:v>
      </x:c>
      <x:c r="E4192" s="2" t="str">
        <x:v>FY2022</x:v>
      </x:c>
      <x:c r="F4192" s="2" t="str">
        <x:v>preferred</x:v>
      </x:c>
      <x:c r="G4192" s="2" t="n">
        <x:v>6673</x:v>
      </x:c>
      <x:c r="H4192" s="2" t="str">
        <x:v>USD</x:v>
      </x:c>
      <x:c r="I4192" s="2" t="str">
        <x:v>2022-12-31</x:v>
      </x:c>
      <x:c r="J4192" s="2" t="str">
        <x:v>2024-05-10</x:v>
      </x:c>
      <x:c r="K4192" s="2" t="str">
        <x:v>0000092230-24-000029</x:v>
      </x:c>
      <x:c r="L4192" s="2" t="str">
        <x:v>data/raw/sec/TFC_companyfacts.json</x:v>
      </x:c>
      <x:c r="M4192" s="2" t="str">
        <x:v>https://data.sec.gov/api/xbrl/companyfacts/CIK0000092230.json</x:v>
      </x:c>
      <x:c r="N4192" s="2" t="str"/>
      <x:c r="O4192" s="2" t="str"/>
      <x:c r="P4192" s="2" t="str">
        <x:v>Structured fact retained</x:v>
      </x:c>
      <x:c r="Q4192" s="2" t="str">
        <x:v>Preferred Stock, Including Additional Paid in Capital, Net of Discount</x:v>
      </x:c>
      <x:c r="R4192" s="2" t="str"/>
      <x:c r="S4192" s="2" t="str"/>
      <x:c r="T4192" s="2" t="str"/>
    </x:row>
    <x:row r="4193" ht="24" customHeight="1">
      <x:c r="C4193" s="2" t="str">
        <x:v>Historical Inputs!F4193</x:v>
      </x:c>
      <x:c r="D4193" s="2" t="str">
        <x:v>TFC</x:v>
      </x:c>
      <x:c r="E4193" s="2" t="str">
        <x:v>FY2022</x:v>
      </x:c>
      <x:c r="F4193" s="2" t="str">
        <x:v>common_equity_reported</x:v>
      </x:c>
      <x:c r="G4193" s="2" t="str">
        <x:v>n.a.</x:v>
      </x:c>
      <x:c r="H4193" s="2" t="str">
        <x:v>USDm</x:v>
      </x:c>
      <x:c r="I4193" s="2" t="str">
        <x:v>2022-12-31</x:v>
      </x:c>
      <x:c r="J4193" s="2" t="str"/>
      <x:c r="K4193" s="2" t="str"/>
      <x:c r="L4193" s="2" t="str"/>
      <x:c r="M4193" s="2" t="str"/>
      <x:c r="N4193" s="2" t="str"/>
      <x:c r="O4193" s="2" t="str"/>
      <x:c r="P4193" s="2" t="str">
        <x:v>Not reported / unavailable</x:v>
      </x:c>
      <x:c r="Q4193" s="2" t="str">
        <x:v>Reported common shareholders equity</x:v>
      </x:c>
      <x:c r="R4193" s="2" t="str"/>
      <x:c r="S4193" s="2" t="str"/>
      <x:c r="T4193" s="2" t="str"/>
    </x:row>
    <x:row r="4194" ht="24" customHeight="1">
      <x:c r="C4194" s="2" t="str">
        <x:v>Historical Inputs!F4194</x:v>
      </x:c>
      <x:c r="D4194" s="2" t="str">
        <x:v>TFC</x:v>
      </x:c>
      <x:c r="E4194" s="2" t="str">
        <x:v>FY2022</x:v>
      </x:c>
      <x:c r="F4194" s="2" t="str">
        <x:v>goodwill</x:v>
      </x:c>
      <x:c r="G4194" s="2" t="n">
        <x:v>23233</x:v>
      </x:c>
      <x:c r="H4194" s="2" t="str">
        <x:v>USD</x:v>
      </x:c>
      <x:c r="I4194" s="2" t="str">
        <x:v>2022-12-31</x:v>
      </x:c>
      <x:c r="J4194" s="2" t="str">
        <x:v>2025-02-25</x:v>
      </x:c>
      <x:c r="K4194" s="2" t="str">
        <x:v>0000092230-25-000020</x:v>
      </x:c>
      <x:c r="L4194" s="2" t="str">
        <x:v>data/raw/filings/TFC_0000092230-25-000020_tfc-20241231.htm</x:v>
      </x:c>
      <x:c r="M4194" s="2" t="str">
        <x:v>https://www.sec.gov/Archives/edgar/data/92230/000009223025000020/tfc-20241231.htm</x:v>
      </x:c>
      <x:c r="N4194" s="2" t="str">
        <x:v>f-2869</x:v>
      </x:c>
      <x:c r="O4194" s="2" t="str"/>
      <x:c r="P4194" s="2" t="str">
        <x:v>Exact XBRL anchor</x:v>
      </x:c>
      <x:c r="Q4194" s="2" t="str">
        <x:v>Goodwill</x:v>
      </x:c>
      <x:c r="R4194" s="2" t="str">
        <x:v>highlighted/TFC_0000092230-25-000020_tfc-20241231.htm</x:v>
      </x:c>
      <x:c r="S4194" s="2" t="str"/>
      <x:c r="T4194" s="2" t="str"/>
    </x:row>
    <x:row r="4195" ht="24" customHeight="1">
      <x:c r="C4195" s="2" t="str">
        <x:v>Historical Inputs!F4195</x:v>
      </x:c>
      <x:c r="D4195" s="2" t="str">
        <x:v>TFC</x:v>
      </x:c>
      <x:c r="E4195" s="2" t="str">
        <x:v>FY2022</x:v>
      </x:c>
      <x:c r="F4195" s="2" t="str">
        <x:v>intangibles</x:v>
      </x:c>
      <x:c r="G4195" s="2" t="n">
        <x:v>2313</x:v>
      </x:c>
      <x:c r="H4195" s="2" t="str">
        <x:v>USD</x:v>
      </x:c>
      <x:c r="I4195" s="2" t="str">
        <x:v>2022-12-31</x:v>
      </x:c>
      <x:c r="J4195" s="2" t="str">
        <x:v>2024-05-10</x:v>
      </x:c>
      <x:c r="K4195" s="2" t="str">
        <x:v>0000092230-24-000029</x:v>
      </x:c>
      <x:c r="L4195" s="2" t="str">
        <x:v>data/raw/sec/TFC_companyfacts.json</x:v>
      </x:c>
      <x:c r="M4195" s="2" t="str">
        <x:v>https://data.sec.gov/api/xbrl/companyfacts/CIK0000092230.json</x:v>
      </x:c>
      <x:c r="N4195" s="2" t="str"/>
      <x:c r="O4195" s="2" t="str"/>
      <x:c r="P4195" s="2" t="str">
        <x:v>Structured fact retained</x:v>
      </x:c>
      <x:c r="Q4195" s="2" t="str">
        <x:v>Finite-Lived Intangible Assets, Net</x:v>
      </x:c>
      <x:c r="R4195" s="2" t="str"/>
      <x:c r="S4195" s="2" t="str"/>
      <x:c r="T4195" s="2" t="str"/>
    </x:row>
    <x:row r="4196" ht="24" customHeight="1">
      <x:c r="C4196" s="2" t="str">
        <x:v>Historical Inputs!F4196</x:v>
      </x:c>
      <x:c r="D4196" s="2" t="str">
        <x:v>TFC</x:v>
      </x:c>
      <x:c r="E4196" s="2" t="str">
        <x:v>FY2022</x:v>
      </x:c>
      <x:c r="F4196" s="2" t="str">
        <x:v>intangibles_total</x:v>
      </x:c>
      <x:c r="G4196" s="2" t="str">
        <x:v>n.a.</x:v>
      </x:c>
      <x:c r="H4196" s="2" t="str">
        <x:v>USDm</x:v>
      </x:c>
      <x:c r="I4196" s="2" t="str">
        <x:v>2022-12-31</x:v>
      </x:c>
      <x:c r="J4196" s="2" t="str"/>
      <x:c r="K4196" s="2" t="str"/>
      <x:c r="L4196" s="2" t="str"/>
      <x:c r="M4196" s="2" t="str"/>
      <x:c r="N4196" s="2" t="str"/>
      <x:c r="O4196" s="2" t="str"/>
      <x:c r="P4196" s="2" t="str">
        <x:v>Not reported / unavailable</x:v>
      </x:c>
      <x:c r="Q4196" s="2" t="str">
        <x:v>Reported goodwill and intangible assets combined</x:v>
      </x:c>
      <x:c r="R4196" s="2" t="str"/>
      <x:c r="S4196" s="2" t="str"/>
      <x:c r="T4196" s="2" t="str"/>
    </x:row>
    <x:row r="4197" ht="24" customHeight="1">
      <x:c r="C4197" s="2" t="str">
        <x:v>Historical Inputs!F4197</x:v>
      </x:c>
      <x:c r="D4197" s="2" t="str">
        <x:v>TFC</x:v>
      </x:c>
      <x:c r="E4197" s="2" t="str">
        <x:v>FY2022</x:v>
      </x:c>
      <x:c r="F4197" s="2" t="str">
        <x:v>shares_end</x:v>
      </x:c>
      <x:c r="G4197" s="2" t="n">
        <x:v>1326.829</x:v>
      </x:c>
      <x:c r="H4197" s="2" t="str">
        <x:v>shares</x:v>
      </x:c>
      <x:c r="I4197" s="2" t="str">
        <x:v>2022-12-31</x:v>
      </x:c>
      <x:c r="J4197" s="2" t="str">
        <x:v>2024-05-10</x:v>
      </x:c>
      <x:c r="K4197" s="2" t="str">
        <x:v>0000092230-24-000029</x:v>
      </x:c>
      <x:c r="L4197" s="2" t="str">
        <x:v>data/raw/sec/TFC_companyfacts.json</x:v>
      </x:c>
      <x:c r="M4197" s="2" t="str">
        <x:v>https://data.sec.gov/api/xbrl/companyfacts/CIK0000092230.json</x:v>
      </x:c>
      <x:c r="N4197" s="2" t="str"/>
      <x:c r="O4197" s="2" t="str"/>
      <x:c r="P4197" s="2" t="str">
        <x:v>Structured fact retained</x:v>
      </x:c>
      <x:c r="Q4197" s="2" t="str">
        <x:v>Common Stock, Shares, Outstanding</x:v>
      </x:c>
      <x:c r="R4197" s="2" t="str"/>
      <x:c r="S4197" s="2" t="str"/>
      <x:c r="T4197" s="2" t="str"/>
    </x:row>
    <x:row r="4198" ht="24" customHeight="1">
      <x:c r="C4198" s="2" t="str">
        <x:v>Historical Inputs!F4198</x:v>
      </x:c>
      <x:c r="D4198" s="2" t="str">
        <x:v>TFC</x:v>
      </x:c>
      <x:c r="E4198" s="2" t="str">
        <x:v>FY2022</x:v>
      </x:c>
      <x:c r="F4198" s="2" t="str">
        <x:v>shares_issued</x:v>
      </x:c>
      <x:c r="G4198" s="2" t="str">
        <x:v>n.a.</x:v>
      </x:c>
      <x:c r="H4198" s="2" t="str">
        <x:v>million</x:v>
      </x:c>
      <x:c r="I4198" s="2" t="str">
        <x:v>2022-12-31</x:v>
      </x:c>
      <x:c r="J4198" s="2" t="str"/>
      <x:c r="K4198" s="2" t="str"/>
      <x:c r="L4198" s="2" t="str"/>
      <x:c r="M4198" s="2" t="str"/>
      <x:c r="N4198" s="2" t="str"/>
      <x:c r="O4198" s="2" t="str"/>
      <x:c r="P4198" s="2" t="str">
        <x:v>Not reported / unavailable</x:v>
      </x:c>
      <x:c r="Q4198" s="2" t="str">
        <x:v>Shares Issued</x:v>
      </x:c>
      <x:c r="R4198" s="2" t="str"/>
      <x:c r="S4198" s="2" t="str"/>
      <x:c r="T4198" s="2" t="str"/>
    </x:row>
    <x:row r="4199" ht="24" customHeight="1">
      <x:c r="C4199" s="2" t="str">
        <x:v>Historical Inputs!F4199</x:v>
      </x:c>
      <x:c r="D4199" s="2" t="str">
        <x:v>TFC</x:v>
      </x:c>
      <x:c r="E4199" s="2" t="str">
        <x:v>FY2022</x:v>
      </x:c>
      <x:c r="F4199" s="2" t="str">
        <x:v>shares_treasury</x:v>
      </x:c>
      <x:c r="G4199" s="2" t="str">
        <x:v>n.a.</x:v>
      </x:c>
      <x:c r="H4199" s="2" t="str">
        <x:v>million</x:v>
      </x:c>
      <x:c r="I4199" s="2" t="str">
        <x:v>2022-12-31</x:v>
      </x:c>
      <x:c r="J4199" s="2" t="str"/>
      <x:c r="K4199" s="2" t="str"/>
      <x:c r="L4199" s="2" t="str"/>
      <x:c r="M4199" s="2" t="str"/>
      <x:c r="N4199" s="2" t="str"/>
      <x:c r="O4199" s="2" t="str"/>
      <x:c r="P4199" s="2" t="str">
        <x:v>Not reported / unavailable</x:v>
      </x:c>
      <x:c r="Q4199" s="2" t="str">
        <x:v>Shares Treasury</x:v>
      </x:c>
      <x:c r="R4199" s="2" t="str"/>
      <x:c r="S4199" s="2" t="str"/>
      <x:c r="T4199" s="2" t="str"/>
    </x:row>
    <x:row r="4200" ht="24" customHeight="1">
      <x:c r="C4200" s="2" t="str">
        <x:v>Historical Inputs!F4200</x:v>
      </x:c>
      <x:c r="D4200" s="2" t="str">
        <x:v>TFC</x:v>
      </x:c>
      <x:c r="E4200" s="2" t="str">
        <x:v>FY2022</x:v>
      </x:c>
      <x:c r="F4200" s="2" t="str">
        <x:v>deposits</x:v>
      </x:c>
      <x:c r="G4200" s="2" t="n">
        <x:v>413495</x:v>
      </x:c>
      <x:c r="H4200" s="2" t="str">
        <x:v>USD</x:v>
      </x:c>
      <x:c r="I4200" s="2" t="str">
        <x:v>2022-12-31</x:v>
      </x:c>
      <x:c r="J4200" s="2" t="str">
        <x:v>2024-05-10</x:v>
      </x:c>
      <x:c r="K4200" s="2" t="str">
        <x:v>0000092230-24-000029</x:v>
      </x:c>
      <x:c r="L4200" s="2" t="str">
        <x:v>data/raw/sec/TFC_companyfacts.json</x:v>
      </x:c>
      <x:c r="M4200" s="2" t="str">
        <x:v>https://data.sec.gov/api/xbrl/companyfacts/CIK0000092230.json</x:v>
      </x:c>
      <x:c r="N4200" s="2" t="str"/>
      <x:c r="O4200" s="2" t="str"/>
      <x:c r="P4200" s="2" t="str">
        <x:v>Structured fact retained</x:v>
      </x:c>
      <x:c r="Q4200" s="2" t="str">
        <x:v>Deposits</x:v>
      </x:c>
      <x:c r="R4200" s="2" t="str"/>
      <x:c r="S4200" s="2" t="str"/>
      <x:c r="T4200" s="2" t="str"/>
    </x:row>
    <x:row r="4201" ht="24" customHeight="1">
      <x:c r="C4201" s="2" t="str">
        <x:v>Historical Inputs!F4201</x:v>
      </x:c>
      <x:c r="D4201" s="2" t="str">
        <x:v>TFC</x:v>
      </x:c>
      <x:c r="E4201" s="2" t="str">
        <x:v>FY2022</x:v>
      </x:c>
      <x:c r="F4201" s="2" t="str">
        <x:v>loans_gross</x:v>
      </x:c>
      <x:c r="G4201" s="2" t="n">
        <x:v>325991</x:v>
      </x:c>
      <x:c r="H4201" s="2" t="str">
        <x:v>USD</x:v>
      </x:c>
      <x:c r="I4201" s="2" t="str">
        <x:v>2022-12-31</x:v>
      </x:c>
      <x:c r="J4201" s="2" t="str">
        <x:v>2024-05-10</x:v>
      </x:c>
      <x:c r="K4201" s="2" t="str">
        <x:v>0000092230-24-000029</x:v>
      </x:c>
      <x:c r="L4201" s="2" t="str">
        <x:v>data/raw/sec/TFC_companyfacts.json</x:v>
      </x:c>
      <x:c r="M4201" s="2" t="str">
        <x:v>https://data.sec.gov/api/xbrl/companyfacts/CIK0000092230.json</x:v>
      </x:c>
      <x:c r="N4201" s="2" t="str"/>
      <x:c r="O4201" s="2" t="str"/>
      <x:c r="P4201" s="2" t="str">
        <x:v>Structured fact retained</x:v>
      </x:c>
      <x:c r="Q4201" s="2" t="str">
        <x:v>Loans and Leases Receivable, Net of Deferred Income</x:v>
      </x:c>
      <x:c r="R4201" s="2" t="str"/>
      <x:c r="S4201" s="2" t="str"/>
      <x:c r="T4201" s="2" t="str"/>
    </x:row>
    <x:row r="4202" ht="24" customHeight="1">
      <x:c r="C4202" s="2" t="str">
        <x:v>Historical Inputs!F4202</x:v>
      </x:c>
      <x:c r="D4202" s="2" t="str">
        <x:v>TFC</x:v>
      </x:c>
      <x:c r="E4202" s="2" t="str">
        <x:v>FY2022</x:v>
      </x:c>
      <x:c r="F4202" s="2" t="str">
        <x:v>loans_net</x:v>
      </x:c>
      <x:c r="G4202" s="2" t="n">
        <x:v>321614</x:v>
      </x:c>
      <x:c r="H4202" s="2" t="str">
        <x:v>USD</x:v>
      </x:c>
      <x:c r="I4202" s="2" t="str">
        <x:v>2022-12-31</x:v>
      </x:c>
      <x:c r="J4202" s="2" t="str">
        <x:v>2024-05-10</x:v>
      </x:c>
      <x:c r="K4202" s="2" t="str">
        <x:v>0000092230-24-000029</x:v>
      </x:c>
      <x:c r="L4202" s="2" t="str">
        <x:v>data/raw/sec/TFC_companyfacts.json</x:v>
      </x:c>
      <x:c r="M4202" s="2" t="str">
        <x:v>https://data.sec.gov/api/xbrl/companyfacts/CIK0000092230.json</x:v>
      </x:c>
      <x:c r="N4202" s="2" t="str"/>
      <x:c r="O4202" s="2" t="str"/>
      <x:c r="P4202" s="2" t="str">
        <x:v>Structured fact retained</x:v>
      </x:c>
      <x:c r="Q4202" s="2" t="str">
        <x:v>Loans and Leases Receivable, Net Amount</x:v>
      </x:c>
      <x:c r="R4202" s="2" t="str"/>
      <x:c r="S4202" s="2" t="str"/>
      <x:c r="T4202" s="2" t="str"/>
    </x:row>
    <x:row r="4203" ht="24" customHeight="1">
      <x:c r="C4203" s="2" t="str">
        <x:v>Historical Inputs!F4203</x:v>
      </x:c>
      <x:c r="D4203" s="2" t="str">
        <x:v>TFC</x:v>
      </x:c>
      <x:c r="E4203" s="2" t="str">
        <x:v>FY2022</x:v>
      </x:c>
      <x:c r="F4203" s="2" t="str">
        <x:v>allowance</x:v>
      </x:c>
      <x:c r="G4203" s="2" t="str">
        <x:v>n.a.</x:v>
      </x:c>
      <x:c r="H4203" s="2" t="str">
        <x:v>USDm</x:v>
      </x:c>
      <x:c r="I4203" s="2" t="str">
        <x:v>2022-12-31</x:v>
      </x:c>
      <x:c r="J4203" s="2" t="str"/>
      <x:c r="K4203" s="2" t="str"/>
      <x:c r="L4203" s="2" t="str"/>
      <x:c r="M4203" s="2" t="str"/>
      <x:c r="N4203" s="2" t="str"/>
      <x:c r="O4203" s="2" t="str"/>
      <x:c r="P4203" s="2" t="str">
        <x:v>Not reported / unavailable</x:v>
      </x:c>
      <x:c r="Q4203" s="2" t="str">
        <x:v>Loan allowance for credit losses</x:v>
      </x:c>
      <x:c r="R4203" s="2" t="str"/>
      <x:c r="S4203" s="2" t="str"/>
      <x:c r="T4203" s="2" t="str"/>
    </x:row>
    <x:row r="4204" ht="24" customHeight="1">
      <x:c r="C4204" s="2" t="str">
        <x:v>Historical Inputs!F4204</x:v>
      </x:c>
      <x:c r="D4204" s="2" t="str">
        <x:v>TFC</x:v>
      </x:c>
      <x:c r="E4204" s="2" t="str">
        <x:v>FY2022</x:v>
      </x:c>
      <x:c r="F4204" s="2" t="str">
        <x:v>nonaccrual</x:v>
      </x:c>
      <x:c r="G4204" s="2" t="str">
        <x:v>n.a.</x:v>
      </x:c>
      <x:c r="H4204" s="2" t="str">
        <x:v>USDm</x:v>
      </x:c>
      <x:c r="I4204" s="2" t="str">
        <x:v>2022-12-31</x:v>
      </x:c>
      <x:c r="J4204" s="2" t="str"/>
      <x:c r="K4204" s="2" t="str"/>
      <x:c r="L4204" s="2" t="str"/>
      <x:c r="M4204" s="2" t="str"/>
      <x:c r="N4204" s="2" t="str"/>
      <x:c r="O4204" s="2" t="str"/>
      <x:c r="P4204" s="2" t="str">
        <x:v>Not reported / unavailable</x:v>
      </x:c>
      <x:c r="Q4204" s="2" t="str">
        <x:v>Nonaccrual</x:v>
      </x:c>
      <x:c r="R4204" s="2" t="str"/>
      <x:c r="S4204" s="2" t="str"/>
      <x:c r="T4204" s="2" t="str"/>
    </x:row>
    <x:row r="4205" ht="24" customHeight="1">
      <x:c r="C4205" s="2" t="str">
        <x:v>Historical Inputs!F4205</x:v>
      </x:c>
      <x:c r="D4205" s="2" t="str">
        <x:v>TFC</x:v>
      </x:c>
      <x:c r="E4205" s="2" t="str">
        <x:v>FY2022</x:v>
      </x:c>
      <x:c r="F4205" s="2" t="str">
        <x:v>cash</x:v>
      </x:c>
      <x:c r="G4205" s="2" t="str">
        <x:v>n.a.</x:v>
      </x:c>
      <x:c r="H4205" s="2" t="str">
        <x:v>USDm</x:v>
      </x:c>
      <x:c r="I4205" s="2" t="str">
        <x:v>2022-12-31</x:v>
      </x:c>
      <x:c r="J4205" s="2" t="str"/>
      <x:c r="K4205" s="2" t="str"/>
      <x:c r="L4205" s="2" t="str"/>
      <x:c r="M4205" s="2" t="str"/>
      <x:c r="N4205" s="2" t="str"/>
      <x:c r="O4205" s="2" t="str"/>
      <x:c r="P4205" s="2" t="str">
        <x:v>Not reported / unavailable</x:v>
      </x:c>
      <x:c r="Q4205" s="2" t="str">
        <x:v>Cash</x:v>
      </x:c>
      <x:c r="R4205" s="2" t="str"/>
      <x:c r="S4205" s="2" t="str"/>
      <x:c r="T4205" s="2" t="str"/>
    </x:row>
    <x:row r="4206" ht="24" customHeight="1">
      <x:c r="C4206" s="2" t="str">
        <x:v>Historical Inputs!F4206</x:v>
      </x:c>
      <x:c r="D4206" s="2" t="str">
        <x:v>TFC</x:v>
      </x:c>
      <x:c r="E4206" s="2" t="str">
        <x:v>FY2022</x:v>
      </x:c>
      <x:c r="F4206" s="2" t="str">
        <x:v>aoci</x:v>
      </x:c>
      <x:c r="G4206" s="2" t="n">
        <x:v>-13601</x:v>
      </x:c>
      <x:c r="H4206" s="2" t="str">
        <x:v>USD</x:v>
      </x:c>
      <x:c r="I4206" s="2" t="str">
        <x:v>2022-12-31</x:v>
      </x:c>
      <x:c r="J4206" s="2" t="str">
        <x:v>2024-05-10</x:v>
      </x:c>
      <x:c r="K4206" s="2" t="str">
        <x:v>0000092230-24-000029</x:v>
      </x:c>
      <x:c r="L4206" s="2" t="str">
        <x:v>data/raw/sec/TFC_companyfacts.json</x:v>
      </x:c>
      <x:c r="M4206" s="2" t="str">
        <x:v>https://data.sec.gov/api/xbrl/companyfacts/CIK0000092230.json</x:v>
      </x:c>
      <x:c r="N4206" s="2" t="str"/>
      <x:c r="O4206" s="2" t="str"/>
      <x:c r="P4206" s="2" t="str">
        <x:v>Structured fact retained</x:v>
      </x:c>
      <x:c r="Q4206" s="2" t="str">
        <x:v>Accumulated Other Comprehensive Income (Loss), Net of Tax</x:v>
      </x:c>
      <x:c r="R4206" s="2" t="str"/>
      <x:c r="S4206" s="2" t="str"/>
      <x:c r="T4206" s="2" t="str"/>
    </x:row>
    <x:row r="4207" ht="24" customHeight="1">
      <x:c r="C4207" s="2" t="str">
        <x:v>Historical Inputs!F4207</x:v>
      </x:c>
      <x:c r="D4207" s="2" t="str">
        <x:v>TFC</x:v>
      </x:c>
      <x:c r="E4207" s="2" t="str">
        <x:v>FY2022</x:v>
      </x:c>
      <x:c r="F4207" s="2" t="str">
        <x:v>nii</x:v>
      </x:c>
      <x:c r="G4207" s="2" t="n">
        <x:v>14313</x:v>
      </x:c>
      <x:c r="H4207" s="2" t="str">
        <x:v>USD</x:v>
      </x:c>
      <x:c r="I4207" s="2" t="str">
        <x:v>2022-12-31</x:v>
      </x:c>
      <x:c r="J4207" s="2" t="str">
        <x:v>2025-02-25</x:v>
      </x:c>
      <x:c r="K4207" s="2" t="str">
        <x:v>0000092230-25-000020</x:v>
      </x:c>
      <x:c r="L4207" s="2" t="str">
        <x:v>data/raw/filings/TFC_0000092230-25-000020_tfc-20241231.htm</x:v>
      </x:c>
      <x:c r="M4207" s="2" t="str">
        <x:v>https://www.sec.gov/Archives/edgar/data/92230/000009223025000020/tfc-20241231.htm</x:v>
      </x:c>
      <x:c r="N4207" s="2" t="str">
        <x:v>f-4638</x:v>
      </x:c>
      <x:c r="O4207" s="2" t="str"/>
      <x:c r="P4207" s="2" t="str">
        <x:v>Exact XBRL anchor</x:v>
      </x:c>
      <x:c r="Q4207" s="2" t="str">
        <x:v>Interest Income (Expense), Net</x:v>
      </x:c>
      <x:c r="R4207" s="2" t="str">
        <x:v>highlighted/TFC_0000092230-25-000020_tfc-20241231.htm</x:v>
      </x:c>
      <x:c r="S4207" s="2" t="str"/>
      <x:c r="T4207" s="2" t="str"/>
    </x:row>
    <x:row r="4208" ht="24" customHeight="1">
      <x:c r="C4208" s="2" t="str">
        <x:v>Historical Inputs!F4208</x:v>
      </x:c>
      <x:c r="D4208" s="2" t="str">
        <x:v>TFC</x:v>
      </x:c>
      <x:c r="E4208" s="2" t="str">
        <x:v>FY2022</x:v>
      </x:c>
      <x:c r="F4208" s="2" t="str">
        <x:v>noninterest_income</x:v>
      </x:c>
      <x:c r="G4208" s="2" t="n">
        <x:v>5660</x:v>
      </x:c>
      <x:c r="H4208" s="2" t="str">
        <x:v>USD</x:v>
      </x:c>
      <x:c r="I4208" s="2" t="str">
        <x:v>2022-12-31</x:v>
      </x:c>
      <x:c r="J4208" s="2" t="str">
        <x:v>2025-02-25</x:v>
      </x:c>
      <x:c r="K4208" s="2" t="str">
        <x:v>0000092230-25-000020</x:v>
      </x:c>
      <x:c r="L4208" s="2" t="str">
        <x:v>data/raw/filings/TFC_0000092230-25-000020_tfc-20241231.htm</x:v>
      </x:c>
      <x:c r="M4208" s="2" t="str">
        <x:v>https://www.sec.gov/Archives/edgar/data/92230/000009223025000020/tfc-20241231.htm</x:v>
      </x:c>
      <x:c r="N4208" s="2" t="str">
        <x:v>f-216</x:v>
      </x:c>
      <x:c r="O4208" s="2" t="str"/>
      <x:c r="P4208" s="2" t="str">
        <x:v>Exact XBRL anchor</x:v>
      </x:c>
      <x:c r="Q4208" s="2" t="str">
        <x:v>Noninterest Income</x:v>
      </x:c>
      <x:c r="R4208" s="2" t="str">
        <x:v>highlighted/TFC_0000092230-25-000020_tfc-20241231.htm</x:v>
      </x:c>
      <x:c r="S4208" s="2" t="str"/>
      <x:c r="T4208" s="2" t="str"/>
    </x:row>
    <x:row r="4209" ht="24" customHeight="1">
      <x:c r="C4209" s="2" t="str">
        <x:v>Historical Inputs!F4209</x:v>
      </x:c>
      <x:c r="D4209" s="2" t="str">
        <x:v>TFC</x:v>
      </x:c>
      <x:c r="E4209" s="2" t="str">
        <x:v>FY2022</x:v>
      </x:c>
      <x:c r="F4209" s="2" t="str">
        <x:v>revenue_reported</x:v>
      </x:c>
      <x:c r="G4209" s="2" t="str">
        <x:v>n.a.</x:v>
      </x:c>
      <x:c r="H4209" s="2" t="str">
        <x:v>USDm</x:v>
      </x:c>
      <x:c r="I4209" s="2" t="str">
        <x:v>2022-12-31</x:v>
      </x:c>
      <x:c r="J4209" s="2" t="str"/>
      <x:c r="K4209" s="2" t="str"/>
      <x:c r="L4209" s="2" t="str"/>
      <x:c r="M4209" s="2" t="str"/>
      <x:c r="N4209" s="2" t="str"/>
      <x:c r="O4209" s="2" t="str"/>
      <x:c r="P4209" s="2" t="str">
        <x:v>Not reported / unavailable</x:v>
      </x:c>
      <x:c r="Q4209" s="2" t="str">
        <x:v>Reported total net revenue</x:v>
      </x:c>
      <x:c r="R4209" s="2" t="str"/>
      <x:c r="S4209" s="2" t="str"/>
      <x:c r="T4209" s="2" t="str"/>
    </x:row>
    <x:row r="4210" ht="24" customHeight="1">
      <x:c r="C4210" s="2" t="str">
        <x:v>Historical Inputs!F4210</x:v>
      </x:c>
      <x:c r="D4210" s="2" t="str">
        <x:v>TFC</x:v>
      </x:c>
      <x:c r="E4210" s="2" t="str">
        <x:v>FY2022</x:v>
      </x:c>
      <x:c r="F4210" s="2" t="str">
        <x:v>opex</x:v>
      </x:c>
      <x:c r="G4210" s="2" t="n">
        <x:v>12167</x:v>
      </x:c>
      <x:c r="H4210" s="2" t="str">
        <x:v>USD</x:v>
      </x:c>
      <x:c r="I4210" s="2" t="str">
        <x:v>2022-12-31</x:v>
      </x:c>
      <x:c r="J4210" s="2" t="str">
        <x:v>2025-02-25</x:v>
      </x:c>
      <x:c r="K4210" s="2" t="str">
        <x:v>0000092230-25-000020</x:v>
      </x:c>
      <x:c r="L4210" s="2" t="str">
        <x:v>data/raw/filings/TFC_0000092230-25-000020_tfc-20241231.htm</x:v>
      </x:c>
      <x:c r="M4210" s="2" t="str">
        <x:v>https://www.sec.gov/Archives/edgar/data/92230/000009223025000020/tfc-20241231.htm</x:v>
      </x:c>
      <x:c r="N4210" s="2" t="str">
        <x:v>f-255</x:v>
      </x:c>
      <x:c r="O4210" s="2" t="str"/>
      <x:c r="P4210" s="2" t="str">
        <x:v>Exact XBRL anchor</x:v>
      </x:c>
      <x:c r="Q4210" s="2" t="str">
        <x:v>Noninterest Expense</x:v>
      </x:c>
      <x:c r="R4210" s="2" t="str">
        <x:v>highlighted/TFC_0000092230-25-000020_tfc-20241231.htm</x:v>
      </x:c>
      <x:c r="S4210" s="2" t="str"/>
      <x:c r="T4210" s="2" t="str"/>
    </x:row>
    <x:row r="4211" ht="24" customHeight="1">
      <x:c r="C4211" s="2" t="str">
        <x:v>Historical Inputs!F4211</x:v>
      </x:c>
      <x:c r="D4211" s="2" t="str">
        <x:v>TFC</x:v>
      </x:c>
      <x:c r="E4211" s="2" t="str">
        <x:v>FY2022</x:v>
      </x:c>
      <x:c r="F4211" s="2" t="str">
        <x:v>provision</x:v>
      </x:c>
      <x:c r="G4211" s="2" t="n">
        <x:v>777</x:v>
      </x:c>
      <x:c r="H4211" s="2" t="str">
        <x:v>USD</x:v>
      </x:c>
      <x:c r="I4211" s="2" t="str">
        <x:v>2022-12-31</x:v>
      </x:c>
      <x:c r="J4211" s="2" t="str">
        <x:v>2025-02-25</x:v>
      </x:c>
      <x:c r="K4211" s="2" t="str">
        <x:v>0000092230-25-000020</x:v>
      </x:c>
      <x:c r="L4211" s="2" t="str">
        <x:v>data/raw/filings/TFC_0000092230-25-000020_tfc-20241231.htm</x:v>
      </x:c>
      <x:c r="M4211" s="2" t="str">
        <x:v>https://www.sec.gov/Archives/edgar/data/92230/000009223025000020/tfc-20241231.htm</x:v>
      </x:c>
      <x:c r="N4211" s="2" t="str">
        <x:v>f-453</x:v>
      </x:c>
      <x:c r="O4211" s="2" t="str"/>
      <x:c r="P4211" s="2" t="str">
        <x:v>Exact XBRL anchor</x:v>
      </x:c>
      <x:c r="Q4211" s="2" t="str">
        <x:v>Provision for Loan, Lease, and Other Losses</x:v>
      </x:c>
      <x:c r="R4211" s="2" t="str">
        <x:v>highlighted/TFC_0000092230-25-000020_tfc-20241231.htm</x:v>
      </x:c>
      <x:c r="S4211" s="2" t="str"/>
      <x:c r="T4211" s="2" t="str"/>
    </x:row>
    <x:row r="4212" ht="24" customHeight="1">
      <x:c r="C4212" s="2" t="str">
        <x:v>Historical Inputs!F4212</x:v>
      </x:c>
      <x:c r="D4212" s="2" t="str">
        <x:v>TFC</x:v>
      </x:c>
      <x:c r="E4212" s="2" t="str">
        <x:v>FY2022</x:v>
      </x:c>
      <x:c r="F4212" s="2" t="str">
        <x:v>pretax</x:v>
      </x:c>
      <x:c r="G4212" s="2" t="n">
        <x:v>7029</x:v>
      </x:c>
      <x:c r="H4212" s="2" t="str">
        <x:v>USD</x:v>
      </x:c>
      <x:c r="I4212" s="2" t="str">
        <x:v>2022-12-31</x:v>
      </x:c>
      <x:c r="J4212" s="2" t="str">
        <x:v>2025-02-25</x:v>
      </x:c>
      <x:c r="K4212" s="2" t="str">
        <x:v>0000092230-25-000020</x:v>
      </x:c>
      <x:c r="L4212" s="2" t="str">
        <x:v>data/raw/filings/TFC_0000092230-25-000020_tfc-20241231.htm</x:v>
      </x:c>
      <x:c r="M4212" s="2" t="str">
        <x:v>https://www.sec.gov/Archives/edgar/data/92230/000009223025000020/tfc-20241231.htm</x:v>
      </x:c>
      <x:c r="N4212" s="2" t="str">
        <x:v>f-258</x:v>
      </x:c>
      <x:c r="O4212" s="2" t="str"/>
      <x:c r="P4212" s="2" t="str">
        <x:v>Exact XBRL anchor</x:v>
      </x:c>
      <x:c r="Q4212" s="2" t="str">
        <x:v>Income (Loss) from Continuing Operations before Income Taxes, Noncontrolling Interest</x:v>
      </x:c>
      <x:c r="R4212" s="2" t="str">
        <x:v>highlighted/TFC_0000092230-25-000020_tfc-20241231.htm</x:v>
      </x:c>
      <x:c r="S4212" s="2" t="str"/>
      <x:c r="T4212" s="2" t="str"/>
    </x:row>
    <x:row r="4213" ht="24" customHeight="1">
      <x:c r="C4213" s="2" t="str">
        <x:v>Historical Inputs!F4213</x:v>
      </x:c>
      <x:c r="D4213" s="2" t="str">
        <x:v>TFC</x:v>
      </x:c>
      <x:c r="E4213" s="2" t="str">
        <x:v>FY2022</x:v>
      </x:c>
      <x:c r="F4213" s="2" t="str">
        <x:v>tax</x:v>
      </x:c>
      <x:c r="G4213" s="2" t="n">
        <x:v>1250</x:v>
      </x:c>
      <x:c r="H4213" s="2" t="str">
        <x:v>USD</x:v>
      </x:c>
      <x:c r="I4213" s="2" t="str">
        <x:v>2022-12-31</x:v>
      </x:c>
      <x:c r="J4213" s="2" t="str">
        <x:v>2025-02-25</x:v>
      </x:c>
      <x:c r="K4213" s="2" t="str">
        <x:v>0000092230-25-000020</x:v>
      </x:c>
      <x:c r="L4213" s="2" t="str">
        <x:v>data/raw/filings/TFC_0000092230-25-000020_tfc-20241231.htm</x:v>
      </x:c>
      <x:c r="M4213" s="2" t="str">
        <x:v>https://www.sec.gov/Archives/edgar/data/92230/000009223025000020/tfc-20241231.htm</x:v>
      </x:c>
      <x:c r="N4213" s="2" t="str">
        <x:v>f-3407</x:v>
      </x:c>
      <x:c r="O4213" s="2" t="str"/>
      <x:c r="P4213" s="2" t="str">
        <x:v>Exact XBRL anchor</x:v>
      </x:c>
      <x:c r="Q4213" s="2" t="str">
        <x:v>Income Tax Expense (Benefit)</x:v>
      </x:c>
      <x:c r="R4213" s="2" t="str">
        <x:v>highlighted/TFC_0000092230-25-000020_tfc-20241231.htm</x:v>
      </x:c>
      <x:c r="S4213" s="2" t="str"/>
      <x:c r="T4213" s="2" t="str"/>
    </x:row>
    <x:row r="4214" ht="24" customHeight="1">
      <x:c r="C4214" s="2" t="str">
        <x:v>Historical Inputs!F4214</x:v>
      </x:c>
      <x:c r="D4214" s="2" t="str">
        <x:v>TFC</x:v>
      </x:c>
      <x:c r="E4214" s="2" t="str">
        <x:v>FY2022</x:v>
      </x:c>
      <x:c r="F4214" s="2" t="str">
        <x:v>net_income</x:v>
      </x:c>
      <x:c r="G4214" s="2" t="str">
        <x:v>n.a.</x:v>
      </x:c>
      <x:c r="H4214" s="2" t="str">
        <x:v>USDm</x:v>
      </x:c>
      <x:c r="I4214" s="2" t="str">
        <x:v>2022-12-31</x:v>
      </x:c>
      <x:c r="J4214" s="2" t="str"/>
      <x:c r="K4214" s="2" t="str"/>
      <x:c r="L4214" s="2" t="str"/>
      <x:c r="M4214" s="2" t="str"/>
      <x:c r="N4214" s="2" t="str"/>
      <x:c r="O4214" s="2" t="str"/>
      <x:c r="P4214" s="2" t="str">
        <x:v>Not reported / unavailable</x:v>
      </x:c>
      <x:c r="Q4214" s="2" t="str">
        <x:v>Net income attributable to parent</x:v>
      </x:c>
      <x:c r="R4214" s="2" t="str"/>
      <x:c r="S4214" s="2" t="str"/>
      <x:c r="T4214" s="2" t="str"/>
    </x:row>
    <x:row r="4215" ht="24" customHeight="1">
      <x:c r="C4215" s="2" t="str">
        <x:v>Historical Inputs!F4215</x:v>
      </x:c>
      <x:c r="D4215" s="2" t="str">
        <x:v>TFC</x:v>
      </x:c>
      <x:c r="E4215" s="2" t="str">
        <x:v>FY2022</x:v>
      </x:c>
      <x:c r="F4215" s="2" t="str">
        <x:v>common_income</x:v>
      </x:c>
      <x:c r="G4215" s="2" t="n">
        <x:v>5927</x:v>
      </x:c>
      <x:c r="H4215" s="2" t="str">
        <x:v>USD</x:v>
      </x:c>
      <x:c r="I4215" s="2" t="str">
        <x:v>2022-12-31</x:v>
      </x:c>
      <x:c r="J4215" s="2" t="str">
        <x:v>2025-02-25</x:v>
      </x:c>
      <x:c r="K4215" s="2" t="str">
        <x:v>0000092230-25-000020</x:v>
      </x:c>
      <x:c r="L4215" s="2" t="str">
        <x:v>data/raw/filings/TFC_0000092230-25-000020_tfc-20241231.htm</x:v>
      </x:c>
      <x:c r="M4215" s="2" t="str">
        <x:v>https://www.sec.gov/Archives/edgar/data/92230/000009223025000020/tfc-20241231.htm</x:v>
      </x:c>
      <x:c r="N4215" s="2" t="str">
        <x:v>f-4589</x:v>
      </x:c>
      <x:c r="O4215" s="2" t="str"/>
      <x:c r="P4215" s="2" t="str">
        <x:v>Exact XBRL anchor</x:v>
      </x:c>
      <x:c r="Q4215" s="2" t="str">
        <x:v>Net Income (Loss) Available to Common Stockholders, Basic</x:v>
      </x:c>
      <x:c r="R4215" s="2" t="str">
        <x:v>highlighted/TFC_0000092230-25-000020_tfc-20241231.htm</x:v>
      </x:c>
      <x:c r="S4215" s="2" t="str"/>
      <x:c r="T4215" s="2" t="str"/>
    </x:row>
    <x:row r="4216" ht="24" customHeight="1">
      <x:c r="C4216" s="2" t="str">
        <x:v>Historical Inputs!F4216</x:v>
      </x:c>
      <x:c r="D4216" s="2" t="str">
        <x:v>TFC</x:v>
      </x:c>
      <x:c r="E4216" s="2" t="str">
        <x:v>FY2022</x:v>
      </x:c>
      <x:c r="F4216" s="2" t="str">
        <x:v>preferred_div</x:v>
      </x:c>
      <x:c r="G4216" s="2" t="n">
        <x:v>333</x:v>
      </x:c>
      <x:c r="H4216" s="2" t="str">
        <x:v>USD</x:v>
      </x:c>
      <x:c r="I4216" s="2" t="str">
        <x:v>2022-12-31</x:v>
      </x:c>
      <x:c r="J4216" s="2" t="str">
        <x:v>2025-02-25</x:v>
      </x:c>
      <x:c r="K4216" s="2" t="str">
        <x:v>0000092230-25-000020</x:v>
      </x:c>
      <x:c r="L4216" s="2" t="str">
        <x:v>data/raw/filings/TFC_0000092230-25-000020_tfc-20241231.htm</x:v>
      </x:c>
      <x:c r="M4216" s="2" t="str">
        <x:v>https://www.sec.gov/Archives/edgar/data/92230/000009223025000020/tfc-20241231.htm</x:v>
      </x:c>
      <x:c r="N4216" s="2" t="str">
        <x:v>f-276</x:v>
      </x:c>
      <x:c r="O4216" s="2" t="str"/>
      <x:c r="P4216" s="2" t="str">
        <x:v>Exact XBRL anchor</x:v>
      </x:c>
      <x:c r="Q4216" s="2" t="str">
        <x:v>Preferred Stock Dividends and Other Adjustments</x:v>
      </x:c>
      <x:c r="R4216" s="2" t="str">
        <x:v>highlighted/TFC_0000092230-25-000020_tfc-20241231.htm</x:v>
      </x:c>
      <x:c r="S4216" s="2" t="str"/>
      <x:c r="T4216" s="2" t="str"/>
    </x:row>
    <x:row r="4217" ht="24" customHeight="1">
      <x:c r="C4217" s="2" t="str">
        <x:v>Historical Inputs!F4217</x:v>
      </x:c>
      <x:c r="D4217" s="2" t="str">
        <x:v>TFC</x:v>
      </x:c>
      <x:c r="E4217" s="2" t="str">
        <x:v>FY2022</x:v>
      </x:c>
      <x:c r="F4217" s="2" t="str">
        <x:v>eps</x:v>
      </x:c>
      <x:c r="G4217" s="2" t="n">
        <x:v>4.43</x:v>
      </x:c>
      <x:c r="H4217" s="2" t="str">
        <x:v>USD/shares</x:v>
      </x:c>
      <x:c r="I4217" s="2" t="str">
        <x:v>2022-12-31</x:v>
      </x:c>
      <x:c r="J4217" s="2" t="str">
        <x:v>2025-02-25</x:v>
      </x:c>
      <x:c r="K4217" s="2" t="str">
        <x:v>0000092230-25-000020</x:v>
      </x:c>
      <x:c r="L4217" s="2" t="str">
        <x:v>data/raw/filings/TFC_0000092230-25-000020_tfc-20241231.htm</x:v>
      </x:c>
      <x:c r="M4217" s="2" t="str">
        <x:v>https://www.sec.gov/Archives/edgar/data/92230/000009223025000020/tfc-20241231.htm</x:v>
      </x:c>
      <x:c r="N4217" s="2" t="str">
        <x:v>f-4616</x:v>
      </x:c>
      <x:c r="O4217" s="2" t="str"/>
      <x:c r="P4217" s="2" t="str">
        <x:v>Exact XBRL anchor</x:v>
      </x:c>
      <x:c r="Q4217" s="2" t="str">
        <x:v>Earnings Per Share, Diluted</x:v>
      </x:c>
      <x:c r="R4217" s="2" t="str">
        <x:v>highlighted/TFC_0000092230-25-000020_tfc-20241231.htm</x:v>
      </x:c>
      <x:c r="S4217" s="2" t="str"/>
      <x:c r="T4217" s="2" t="str"/>
    </x:row>
    <x:row r="4218" ht="24" customHeight="1">
      <x:c r="C4218" s="2" t="str">
        <x:v>Historical Inputs!F4218</x:v>
      </x:c>
      <x:c r="D4218" s="2" t="str">
        <x:v>TFC</x:v>
      </x:c>
      <x:c r="E4218" s="2" t="str">
        <x:v>FY2022</x:v>
      </x:c>
      <x:c r="F4218" s="2" t="str">
        <x:v>shares_diluted</x:v>
      </x:c>
      <x:c r="G4218" s="2" t="n">
        <x:v>1338.462</x:v>
      </x:c>
      <x:c r="H4218" s="2" t="str">
        <x:v>shares</x:v>
      </x:c>
      <x:c r="I4218" s="2" t="str">
        <x:v>2022-12-31</x:v>
      </x:c>
      <x:c r="J4218" s="2" t="str">
        <x:v>2025-02-25</x:v>
      </x:c>
      <x:c r="K4218" s="2" t="str">
        <x:v>0000092230-25-000020</x:v>
      </x:c>
      <x:c r="L4218" s="2" t="str">
        <x:v>data/raw/filings/TFC_0000092230-25-000020_tfc-20241231.htm</x:v>
      </x:c>
      <x:c r="M4218" s="2" t="str">
        <x:v>https://www.sec.gov/Archives/edgar/data/92230/000009223025000020/tfc-20241231.htm</x:v>
      </x:c>
      <x:c r="N4218" s="2" t="str">
        <x:v>f-4598</x:v>
      </x:c>
      <x:c r="O4218" s="2" t="str"/>
      <x:c r="P4218" s="2" t="str">
        <x:v>Exact XBRL anchor</x:v>
      </x:c>
      <x:c r="Q4218" s="2" t="str">
        <x:v>Weighted Average Number of Shares Outstanding, Diluted</x:v>
      </x:c>
      <x:c r="R4218" s="2" t="str">
        <x:v>highlighted/TFC_0000092230-25-000020_tfc-20241231.htm</x:v>
      </x:c>
      <x:c r="S4218" s="2" t="str"/>
      <x:c r="T4218" s="2" t="str"/>
    </x:row>
    <x:row r="4219" ht="24" customHeight="1">
      <x:c r="C4219" s="2" t="str">
        <x:v>Historical Inputs!F4219</x:v>
      </x:c>
      <x:c r="D4219" s="2" t="str">
        <x:v>TFC</x:v>
      </x:c>
      <x:c r="E4219" s="2" t="str">
        <x:v>FY2022</x:v>
      </x:c>
      <x:c r="F4219" s="2" t="str">
        <x:v>dps</x:v>
      </x:c>
      <x:c r="G4219" s="2" t="n">
        <x:v>2</x:v>
      </x:c>
      <x:c r="H4219" s="2" t="str">
        <x:v>USD/shares</x:v>
      </x:c>
      <x:c r="I4219" s="2" t="str">
        <x:v>2022-12-31</x:v>
      </x:c>
      <x:c r="J4219" s="2" t="str">
        <x:v>2025-02-25</x:v>
      </x:c>
      <x:c r="K4219" s="2" t="str">
        <x:v>0000092230-25-000020</x:v>
      </x:c>
      <x:c r="L4219" s="2" t="str">
        <x:v>data/raw/filings/TFC_0000092230-25-000020_tfc-20241231.htm</x:v>
      </x:c>
      <x:c r="M4219" s="2" t="str">
        <x:v>https://www.sec.gov/Archives/edgar/data/92230/000009223025000020/tfc-20241231.htm</x:v>
      </x:c>
      <x:c r="N4219" s="2" t="str">
        <x:v>f-3181</x:v>
      </x:c>
      <x:c r="O4219" s="2" t="str"/>
      <x:c r="P4219" s="2" t="str">
        <x:v>Exact XBRL anchor</x:v>
      </x:c>
      <x:c r="Q4219" s="2" t="str">
        <x:v>Common Stock, Dividends, Per Share, Declared</x:v>
      </x:c>
      <x:c r="R4219" s="2" t="str">
        <x:v>highlighted/TFC_0000092230-25-000020_tfc-20241231.htm</x:v>
      </x:c>
      <x:c r="S4219" s="2" t="str"/>
      <x:c r="T4219" s="2" t="str"/>
    </x:row>
    <x:row r="4220" ht="24" customHeight="1">
      <x:c r="C4220" s="2" t="str">
        <x:v>Historical Inputs!F4220</x:v>
      </x:c>
      <x:c r="D4220" s="2" t="str">
        <x:v>TFC</x:v>
      </x:c>
      <x:c r="E4220" s="2" t="str">
        <x:v>FY2022</x:v>
      </x:c>
      <x:c r="F4220" s="2" t="str">
        <x:v>dividends</x:v>
      </x:c>
      <x:c r="G4220" s="2" t="n">
        <x:v>2656</x:v>
      </x:c>
      <x:c r="H4220" s="2" t="str">
        <x:v>USD</x:v>
      </x:c>
      <x:c r="I4220" s="2" t="str">
        <x:v>2022-12-31</x:v>
      </x:c>
      <x:c r="J4220" s="2" t="str">
        <x:v>2025-02-25</x:v>
      </x:c>
      <x:c r="K4220" s="2" t="str">
        <x:v>0000092230-25-000020</x:v>
      </x:c>
      <x:c r="L4220" s="2" t="str">
        <x:v>data/raw/filings/TFC_0000092230-25-000020_tfc-20241231.htm</x:v>
      </x:c>
      <x:c r="M4220" s="2" t="str">
        <x:v>https://www.sec.gov/Archives/edgar/data/92230/000009223025000020/tfc-20241231.htm</x:v>
      </x:c>
      <x:c r="N4220" s="2" t="str">
        <x:v>f-555</x:v>
      </x:c>
      <x:c r="O4220" s="2" t="str"/>
      <x:c r="P4220" s="2" t="str">
        <x:v>Exact XBRL anchor</x:v>
      </x:c>
      <x:c r="Q4220" s="2" t="str">
        <x:v>Payments of Ordinary Dividends, Common Stock</x:v>
      </x:c>
      <x:c r="R4220" s="2" t="str">
        <x:v>highlighted/TFC_0000092230-25-000020_tfc-20241231.htm</x:v>
      </x:c>
      <x:c r="S4220" s="2" t="str"/>
      <x:c r="T4220" s="2" t="str"/>
    </x:row>
    <x:row r="4221" ht="24" customHeight="1">
      <x:c r="C4221" s="2" t="str">
        <x:v>Historical Inputs!F4221</x:v>
      </x:c>
      <x:c r="D4221" s="2" t="str">
        <x:v>TFC</x:v>
      </x:c>
      <x:c r="E4221" s="2" t="str">
        <x:v>FY2022</x:v>
      </x:c>
      <x:c r="F4221" s="2" t="str">
        <x:v>buybacks</x:v>
      </x:c>
      <x:c r="G4221" s="2" t="n">
        <x:v>250</x:v>
      </x:c>
      <x:c r="H4221" s="2" t="str">
        <x:v>USD</x:v>
      </x:c>
      <x:c r="I4221" s="2" t="str">
        <x:v>2022-12-31</x:v>
      </x:c>
      <x:c r="J4221" s="2" t="str">
        <x:v>2025-02-25</x:v>
      </x:c>
      <x:c r="K4221" s="2" t="str">
        <x:v>0000092230-25-000020</x:v>
      </x:c>
      <x:c r="L4221" s="2" t="str">
        <x:v>data/raw/filings/TFC_0000092230-25-000020_tfc-20241231.htm</x:v>
      </x:c>
      <x:c r="M4221" s="2" t="str">
        <x:v>https://www.sec.gov/Archives/edgar/data/92230/000009223025000020/tfc-20241231.htm</x:v>
      </x:c>
      <x:c r="N4221" s="2" t="str">
        <x:v>f-549</x:v>
      </x:c>
      <x:c r="O4221" s="2" t="str"/>
      <x:c r="P4221" s="2" t="str">
        <x:v>Exact XBRL anchor</x:v>
      </x:c>
      <x:c r="Q4221" s="2" t="str">
        <x:v>Payments for Repurchase of Common Stock</x:v>
      </x:c>
      <x:c r="R4221" s="2" t="str">
        <x:v>highlighted/TFC_0000092230-25-000020_tfc-20241231.htm</x:v>
      </x:c>
      <x:c r="S4221" s="2" t="str"/>
      <x:c r="T4221" s="2" t="str"/>
    </x:row>
    <x:row r="4222" ht="24" customHeight="1">
      <x:c r="C4222" s="2" t="str">
        <x:v>Historical Inputs!F4222</x:v>
      </x:c>
      <x:c r="D4222" s="2" t="str">
        <x:v>TFC</x:v>
      </x:c>
      <x:c r="E4222" s="2" t="str">
        <x:v>FY2022</x:v>
      </x:c>
      <x:c r="F4222" s="2" t="str">
        <x:v>chargeoffs</x:v>
      </x:c>
      <x:c r="G4222" s="2" t="str">
        <x:v>n.a.</x:v>
      </x:c>
      <x:c r="H4222" s="2" t="str">
        <x:v>USDm</x:v>
      </x:c>
      <x:c r="I4222" s="2" t="str">
        <x:v>2022-12-31</x:v>
      </x:c>
      <x:c r="J4222" s="2" t="str"/>
      <x:c r="K4222" s="2" t="str"/>
      <x:c r="L4222" s="2" t="str"/>
      <x:c r="M4222" s="2" t="str"/>
      <x:c r="N4222" s="2" t="str"/>
      <x:c r="O4222" s="2" t="str"/>
      <x:c r="P4222" s="2" t="str">
        <x:v>Not reported / unavailable</x:v>
      </x:c>
      <x:c r="Q4222" s="2" t="str">
        <x:v>Gross loan charge-offs</x:v>
      </x:c>
      <x:c r="R4222" s="2" t="str"/>
      <x:c r="S4222" s="2" t="str"/>
      <x:c r="T4222" s="2" t="str"/>
    </x:row>
    <x:row r="4223" ht="24" customHeight="1">
      <x:c r="C4223" s="2" t="str">
        <x:v>Historical Inputs!F4223</x:v>
      </x:c>
      <x:c r="D4223" s="2" t="str">
        <x:v>TFC</x:v>
      </x:c>
      <x:c r="E4223" s="2" t="str">
        <x:v>FY2022</x:v>
      </x:c>
      <x:c r="F4223" s="2" t="str">
        <x:v>recoveries</x:v>
      </x:c>
      <x:c r="G4223" s="2" t="str">
        <x:v>n.a.</x:v>
      </x:c>
      <x:c r="H4223" s="2" t="str">
        <x:v>USDm</x:v>
      </x:c>
      <x:c r="I4223" s="2" t="str">
        <x:v>2022-12-31</x:v>
      </x:c>
      <x:c r="J4223" s="2" t="str"/>
      <x:c r="K4223" s="2" t="str"/>
      <x:c r="L4223" s="2" t="str"/>
      <x:c r="M4223" s="2" t="str"/>
      <x:c r="N4223" s="2" t="str"/>
      <x:c r="O4223" s="2" t="str"/>
      <x:c r="P4223" s="2" t="str">
        <x:v>Not reported / unavailable</x:v>
      </x:c>
      <x:c r="Q4223" s="2" t="str">
        <x:v>Loan recoveries</x:v>
      </x:c>
      <x:c r="R4223" s="2" t="str"/>
      <x:c r="S4223" s="2" t="str"/>
      <x:c r="T4223" s="2" t="str"/>
    </x:row>
    <x:row r="4224" ht="24" customHeight="1">
      <x:c r="C4224" s="2" t="str">
        <x:v>Historical Inputs!F4224</x:v>
      </x:c>
      <x:c r="D4224" s="2" t="str">
        <x:v>TFC</x:v>
      </x:c>
      <x:c r="E4224" s="2" t="str">
        <x:v>FY2022</x:v>
      </x:c>
      <x:c r="F4224" s="2" t="str">
        <x:v>rwa</x:v>
      </x:c>
      <x:c r="G4224" s="2" t="str">
        <x:v>n.a.</x:v>
      </x:c>
      <x:c r="H4224" s="2" t="str">
        <x:v>USDm</x:v>
      </x:c>
      <x:c r="I4224" s="2" t="str">
        <x:v>2022-12-31</x:v>
      </x:c>
      <x:c r="J4224" s="2" t="str"/>
      <x:c r="K4224" s="2" t="str"/>
      <x:c r="L4224" s="2" t="str"/>
      <x:c r="M4224" s="2" t="str"/>
      <x:c r="N4224" s="2" t="str"/>
      <x:c r="O4224" s="2" t="str"/>
      <x:c r="P4224" s="2" t="str">
        <x:v>Not reported / unavailable</x:v>
      </x:c>
      <x:c r="Q4224" s="2" t="str">
        <x:v>Risk-weighted assets</x:v>
      </x:c>
      <x:c r="R4224" s="2" t="str"/>
      <x:c r="S4224" s="2" t="str"/>
      <x:c r="T4224" s="2" t="str"/>
    </x:row>
    <x:row r="4225" ht="24" customHeight="1">
      <x:c r="C4225" s="2" t="str">
        <x:v>Historical Inputs!F4225</x:v>
      </x:c>
      <x:c r="D4225" s="2" t="str">
        <x:v>TFC</x:v>
      </x:c>
      <x:c r="E4225" s="2" t="str">
        <x:v>FY2022</x:v>
      </x:c>
      <x:c r="F4225" s="2" t="str">
        <x:v>cet1_reported</x:v>
      </x:c>
      <x:c r="G4225" s="2" t="str">
        <x:v>n.a.</x:v>
      </x:c>
      <x:c r="H4225" s="2" t="str">
        <x:v>%</x:v>
      </x:c>
      <x:c r="I4225" s="2" t="str">
        <x:v>2022-12-31</x:v>
      </x:c>
      <x:c r="J4225" s="2" t="str"/>
      <x:c r="K4225" s="2" t="str"/>
      <x:c r="L4225" s="2" t="str"/>
      <x:c r="M4225" s="2" t="str"/>
      <x:c r="N4225" s="2" t="str"/>
      <x:c r="O4225" s="2" t="str"/>
      <x:c r="P4225" s="2" t="str">
        <x:v>Not reported / unavailable</x:v>
      </x:c>
      <x:c r="Q4225" s="2" t="str">
        <x:v>Actual standardized CET1 ratio</x:v>
      </x:c>
      <x:c r="R4225" s="2" t="str"/>
      <x:c r="S4225" s="2" t="str"/>
      <x:c r="T4225" s="2" t="str"/>
    </x:row>
    <x:row r="4226" ht="24" customHeight="1">
      <x:c r="C4226" s="2" t="str">
        <x:v>Historical Inputs!F4226</x:v>
      </x:c>
      <x:c r="D4226" s="2" t="str">
        <x:v>TFC</x:v>
      </x:c>
      <x:c r="E4226" s="2" t="str">
        <x:v>FY2022</x:v>
      </x:c>
      <x:c r="F4226" s="2" t="str">
        <x:v>nim_reported</x:v>
      </x:c>
      <x:c r="G4226" s="2" t="str">
        <x:v>n.a.</x:v>
      </x:c>
      <x:c r="H4226" s="2" t="str">
        <x:v>%</x:v>
      </x:c>
      <x:c r="I4226" s="2" t="str">
        <x:v>2022-12-31</x:v>
      </x:c>
      <x:c r="J4226" s="2" t="str"/>
      <x:c r="K4226" s="2" t="str"/>
      <x:c r="L4226" s="2" t="str"/>
      <x:c r="M4226" s="2" t="str"/>
      <x:c r="N4226" s="2" t="str"/>
      <x:c r="O4226" s="2" t="str"/>
      <x:c r="P4226" s="2" t="str">
        <x:v>Not reported / unavailable</x:v>
      </x:c>
      <x:c r="Q4226" s="2" t="str">
        <x:v>Issuer reported net interest margin</x:v>
      </x:c>
      <x:c r="R4226" s="2" t="str"/>
      <x:c r="S4226" s="2" t="str"/>
      <x:c r="T4226" s="2" t="str"/>
    </x:row>
    <x:row r="4227" ht="24" customHeight="1">
      <x:c r="C4227" s="2" t="str">
        <x:v>Historical Inputs!F4227</x:v>
      </x:c>
      <x:c r="D4227" s="2" t="str">
        <x:v>TFC</x:v>
      </x:c>
      <x:c r="E4227" s="2" t="str">
        <x:v>FY2022</x:v>
      </x:c>
      <x:c r="F4227" s="2" t="str">
        <x:v>bvps_reported</x:v>
      </x:c>
      <x:c r="G4227" s="2" t="str">
        <x:v>n.a.</x:v>
      </x:c>
      <x:c r="H4227" s="2" t="str">
        <x:v>USD/share</x:v>
      </x:c>
      <x:c r="I4227" s="2" t="str">
        <x:v>2022-12-31</x:v>
      </x:c>
      <x:c r="J4227" s="2" t="str"/>
      <x:c r="K4227" s="2" t="str"/>
      <x:c r="L4227" s="2" t="str"/>
      <x:c r="M4227" s="2" t="str"/>
      <x:c r="N4227" s="2" t="str"/>
      <x:c r="O4227" s="2" t="str"/>
      <x:c r="P4227" s="2" t="str">
        <x:v>Not reported / unavailable</x:v>
      </x:c>
      <x:c r="Q4227" s="2" t="str">
        <x:v>Reported common book value per share</x:v>
      </x:c>
      <x:c r="R4227" s="2" t="str"/>
      <x:c r="S4227" s="2" t="str"/>
      <x:c r="T4227" s="2" t="str"/>
    </x:row>
    <x:row r="4228" ht="24" customHeight="1">
      <x:c r="C4228" s="2" t="str">
        <x:v>Historical Inputs!F4228</x:v>
      </x:c>
      <x:c r="D4228" s="2" t="str">
        <x:v>TFC</x:v>
      </x:c>
      <x:c r="E4228" s="2" t="str">
        <x:v>FY2022</x:v>
      </x:c>
      <x:c r="F4228" s="2" t="str">
        <x:v>tbvps_reported</x:v>
      </x:c>
      <x:c r="G4228" s="2" t="str">
        <x:v>n.a.</x:v>
      </x:c>
      <x:c r="H4228" s="2" t="str">
        <x:v>USD/share</x:v>
      </x:c>
      <x:c r="I4228" s="2" t="str">
        <x:v>2022-12-31</x:v>
      </x:c>
      <x:c r="J4228" s="2" t="str"/>
      <x:c r="K4228" s="2" t="str"/>
      <x:c r="L4228" s="2" t="str"/>
      <x:c r="M4228" s="2" t="str"/>
      <x:c r="N4228" s="2" t="str"/>
      <x:c r="O4228" s="2" t="str"/>
      <x:c r="P4228" s="2" t="str">
        <x:v>Not reported / unavailable</x:v>
      </x:c>
      <x:c r="Q4228" s="2" t="str">
        <x:v>Reported tangible book value per share</x:v>
      </x:c>
      <x:c r="R4228" s="2" t="str"/>
      <x:c r="S4228" s="2" t="str"/>
      <x:c r="T4228" s="2" t="str"/>
    </x:row>
    <x:row r="4229" ht="24" customHeight="1">
      <x:c r="C4229" s="2" t="str">
        <x:v>Historical Inputs!F4229</x:v>
      </x:c>
      <x:c r="D4229" s="2" t="str">
        <x:v>TFC</x:v>
      </x:c>
      <x:c r="E4229" s="2" t="str">
        <x:v>FY2022</x:v>
      </x:c>
      <x:c r="F4229" s="2" t="str">
        <x:v>tce_reported</x:v>
      </x:c>
      <x:c r="G4229" s="2" t="str">
        <x:v>n.a.</x:v>
      </x:c>
      <x:c r="H4229" s="2" t="str">
        <x:v>USDm</x:v>
      </x:c>
      <x:c r="I4229" s="2" t="str">
        <x:v>2022-12-31</x:v>
      </x:c>
      <x:c r="J4229" s="2" t="str"/>
      <x:c r="K4229" s="2" t="str"/>
      <x:c r="L4229" s="2" t="str"/>
      <x:c r="M4229" s="2" t="str"/>
      <x:c r="N4229" s="2" t="str"/>
      <x:c r="O4229" s="2" t="str"/>
      <x:c r="P4229" s="2" t="str">
        <x:v>Not reported / unavailable</x:v>
      </x:c>
      <x:c r="Q4229" s="2" t="str">
        <x:v>Reported tangible common equity</x:v>
      </x:c>
      <x:c r="R4229" s="2" t="str"/>
      <x:c r="S4229" s="2" t="str"/>
      <x:c r="T4229" s="2" t="str"/>
    </x:row>
    <x:row r="4230" ht="24" customHeight="1">
      <x:c r="C4230" s="2" t="str">
        <x:v>Historical Inputs!F4230</x:v>
      </x:c>
      <x:c r="D4230" s="2" t="str">
        <x:v>TFC</x:v>
      </x:c>
      <x:c r="E4230" s="2" t="str">
        <x:v>FY2023</x:v>
      </x:c>
      <x:c r="F4230" s="2" t="str">
        <x:v>assets</x:v>
      </x:c>
      <x:c r="G4230" s="2" t="n">
        <x:v>535349</x:v>
      </x:c>
      <x:c r="H4230" s="2" t="str">
        <x:v>USD</x:v>
      </x:c>
      <x:c r="I4230" s="2" t="str">
        <x:v>2023-12-31</x:v>
      </x:c>
      <x:c r="J4230" s="2" t="str">
        <x:v>2025-02-25</x:v>
      </x:c>
      <x:c r="K4230" s="2" t="str">
        <x:v>0000092230-25-000020</x:v>
      </x:c>
      <x:c r="L4230" s="2" t="str">
        <x:v>data/raw/filings/TFC_0000092230-25-000020_tfc-20241231.htm</x:v>
      </x:c>
      <x:c r="M4230" s="2" t="str">
        <x:v>https://www.sec.gov/Archives/edgar/data/92230/000009223025000020/tfc-20241231.htm</x:v>
      </x:c>
      <x:c r="N4230" s="2" t="str">
        <x:v>f-107</x:v>
      </x:c>
      <x:c r="O4230" s="2" t="str"/>
      <x:c r="P4230" s="2" t="str">
        <x:v>Exact XBRL anchor</x:v>
      </x:c>
      <x:c r="Q4230" s="2" t="str">
        <x:v>Assets</x:v>
      </x:c>
      <x:c r="R4230" s="2" t="str">
        <x:v>highlighted/TFC_0000092230-25-000020_tfc-20241231.htm</x:v>
      </x:c>
      <x:c r="S4230" s="2" t="str">
        <x:v>highlighted/TFC_FY2023_TFC_2023_Form_10-K.pdf; highlighted/TFC_FY2023_TFC_2023_Supplement_to_Form_10-K.pdf</x:v>
      </x:c>
      <x:c r="T4230" s="2" t="str">
        <x:v>93; 45</x:v>
      </x:c>
    </x:row>
    <x:row r="4231" ht="24" customHeight="1">
      <x:c r="C4231" s="2" t="str">
        <x:v>Historical Inputs!F4231</x:v>
      </x:c>
      <x:c r="D4231" s="2" t="str">
        <x:v>TFC</x:v>
      </x:c>
      <x:c r="E4231" s="2" t="str">
        <x:v>FY2023</x:v>
      </x:c>
      <x:c r="F4231" s="2" t="str">
        <x:v>liabilities</x:v>
      </x:c>
      <x:c r="G4231" s="2" t="n">
        <x:v>476096</x:v>
      </x:c>
      <x:c r="H4231" s="2" t="str">
        <x:v>USD</x:v>
      </x:c>
      <x:c r="I4231" s="2" t="str">
        <x:v>2023-12-31</x:v>
      </x:c>
      <x:c r="J4231" s="2" t="str">
        <x:v>2025-02-25</x:v>
      </x:c>
      <x:c r="K4231" s="2" t="str">
        <x:v>0000092230-25-000020</x:v>
      </x:c>
      <x:c r="L4231" s="2" t="str">
        <x:v>data/raw/filings/TFC_0000092230-25-000020_tfc-20241231.htm</x:v>
      </x:c>
      <x:c r="M4231" s="2" t="str">
        <x:v>https://www.sec.gov/Archives/edgar/data/92230/000009223025000020/tfc-20241231.htm</x:v>
      </x:c>
      <x:c r="N4231" s="2" t="str">
        <x:v>f-127</x:v>
      </x:c>
      <x:c r="O4231" s="2" t="str"/>
      <x:c r="P4231" s="2" t="str">
        <x:v>Exact XBRL anchor</x:v>
      </x:c>
      <x:c r="Q4231" s="2" t="str">
        <x:v>Liabilities</x:v>
      </x:c>
      <x:c r="R4231" s="2" t="str">
        <x:v>highlighted/TFC_0000092230-25-000020_tfc-20241231.htm</x:v>
      </x:c>
      <x:c r="S4231" s="2" t="str">
        <x:v>highlighted/TFC_FY2023_TFC_2023_Form_10-K.pdf; highlighted/TFC_FY2023_TFC_2023_Supplement_to_Form_10-K.pdf</x:v>
      </x:c>
      <x:c r="T4231" s="2" t="str">
        <x:v>93; 45</x:v>
      </x:c>
    </x:row>
    <x:row r="4232" ht="24" customHeight="1">
      <x:c r="C4232" s="2" t="str">
        <x:v>Historical Inputs!F4232</x:v>
      </x:c>
      <x:c r="D4232" s="2" t="str">
        <x:v>TFC</x:v>
      </x:c>
      <x:c r="E4232" s="2" t="str">
        <x:v>FY2023</x:v>
      </x:c>
      <x:c r="F4232" s="2" t="str">
        <x:v>equity</x:v>
      </x:c>
      <x:c r="G4232" s="2" t="str">
        <x:v>n.a.</x:v>
      </x:c>
      <x:c r="H4232" s="2" t="str">
        <x:v>USDm</x:v>
      </x:c>
      <x:c r="I4232" s="2" t="str">
        <x:v>2023-12-31</x:v>
      </x:c>
      <x:c r="J4232" s="2" t="str"/>
      <x:c r="K4232" s="2" t="str"/>
      <x:c r="L4232" s="2" t="str"/>
      <x:c r="M4232" s="2" t="str"/>
      <x:c r="N4232" s="2" t="str"/>
      <x:c r="O4232" s="2" t="str"/>
      <x:c r="P4232" s="2" t="str">
        <x:v>Not reported / unavailable</x:v>
      </x:c>
      <x:c r="Q4232" s="2" t="str">
        <x:v>Shareholders equity attributable to parent</x:v>
      </x:c>
      <x:c r="R4232" s="2" t="str"/>
      <x:c r="S4232" s="2" t="str"/>
      <x:c r="T4232" s="2" t="str"/>
    </x:row>
    <x:row r="4233" ht="24" customHeight="1">
      <x:c r="C4233" s="2" t="str">
        <x:v>Historical Inputs!F4233</x:v>
      </x:c>
      <x:c r="D4233" s="2" t="str">
        <x:v>TFC</x:v>
      </x:c>
      <x:c r="E4233" s="2" t="str">
        <x:v>FY2023</x:v>
      </x:c>
      <x:c r="F4233" s="2" t="str">
        <x:v>preferred</x:v>
      </x:c>
      <x:c r="G4233" s="2" t="n">
        <x:v>6673</x:v>
      </x:c>
      <x:c r="H4233" s="2" t="str">
        <x:v>USD</x:v>
      </x:c>
      <x:c r="I4233" s="2" t="str">
        <x:v>2023-12-31</x:v>
      </x:c>
      <x:c r="J4233" s="2" t="str">
        <x:v>2025-02-25</x:v>
      </x:c>
      <x:c r="K4233" s="2" t="str">
        <x:v>0000092230-25-000020</x:v>
      </x:c>
      <x:c r="L4233" s="2" t="str">
        <x:v>data/raw/filings/TFC_0000092230-25-000020_tfc-20241231.htm</x:v>
      </x:c>
      <x:c r="M4233" s="2" t="str">
        <x:v>https://www.sec.gov/Archives/edgar/data/92230/000009223025000020/tfc-20241231.htm</x:v>
      </x:c>
      <x:c r="N4233" s="2" t="str">
        <x:v>f-129</x:v>
      </x:c>
      <x:c r="O4233" s="2" t="str"/>
      <x:c r="P4233" s="2" t="str">
        <x:v>Exact XBRL anchor</x:v>
      </x:c>
      <x:c r="Q4233" s="2" t="str">
        <x:v>Preferred Stock, Including Additional Paid in Capital, Net of Discount</x:v>
      </x:c>
      <x:c r="R4233" s="2" t="str">
        <x:v>highlighted/TFC_0000092230-25-000020_tfc-20241231.htm</x:v>
      </x:c>
      <x:c r="S4233" s="2" t="str"/>
      <x:c r="T4233" s="2" t="str"/>
    </x:row>
    <x:row r="4234" ht="24" customHeight="1">
      <x:c r="C4234" s="2" t="str">
        <x:v>Historical Inputs!F4234</x:v>
      </x:c>
      <x:c r="D4234" s="2" t="str">
        <x:v>TFC</x:v>
      </x:c>
      <x:c r="E4234" s="2" t="str">
        <x:v>FY2023</x:v>
      </x:c>
      <x:c r="F4234" s="2" t="str">
        <x:v>common_equity_reported</x:v>
      </x:c>
      <x:c r="G4234" s="2" t="str">
        <x:v>n.a.</x:v>
      </x:c>
      <x:c r="H4234" s="2" t="str">
        <x:v>USDm</x:v>
      </x:c>
      <x:c r="I4234" s="2" t="str">
        <x:v>2023-12-31</x:v>
      </x:c>
      <x:c r="J4234" s="2" t="str"/>
      <x:c r="K4234" s="2" t="str"/>
      <x:c r="L4234" s="2" t="str"/>
      <x:c r="M4234" s="2" t="str"/>
      <x:c r="N4234" s="2" t="str"/>
      <x:c r="O4234" s="2" t="str"/>
      <x:c r="P4234" s="2" t="str">
        <x:v>Not reported / unavailable</x:v>
      </x:c>
      <x:c r="Q4234" s="2" t="str">
        <x:v>Reported common shareholders equity</x:v>
      </x:c>
      <x:c r="R4234" s="2" t="str"/>
      <x:c r="S4234" s="2" t="str"/>
      <x:c r="T4234" s="2" t="str"/>
    </x:row>
    <x:row r="4235" ht="24" customHeight="1">
      <x:c r="C4235" s="2" t="str">
        <x:v>Historical Inputs!F4235</x:v>
      </x:c>
      <x:c r="D4235" s="2" t="str">
        <x:v>TFC</x:v>
      </x:c>
      <x:c r="E4235" s="2" t="str">
        <x:v>FY2023</x:v>
      </x:c>
      <x:c r="F4235" s="2" t="str">
        <x:v>goodwill</x:v>
      </x:c>
      <x:c r="G4235" s="2" t="n">
        <x:v>17156</x:v>
      </x:c>
      <x:c r="H4235" s="2" t="str">
        <x:v>USD</x:v>
      </x:c>
      <x:c r="I4235" s="2" t="str">
        <x:v>2023-12-31</x:v>
      </x:c>
      <x:c r="J4235" s="2" t="str">
        <x:v>2026-02-24</x:v>
      </x:c>
      <x:c r="K4235" s="2" t="str">
        <x:v>0000092230-26-000030</x:v>
      </x:c>
      <x:c r="L4235" s="2" t="str">
        <x:v>data/raw/filings/TFC_0000092230-26-000030_tfc-20251231.htm</x:v>
      </x:c>
      <x:c r="M4235" s="2" t="str">
        <x:v>https://www.sec.gov/Archives/edgar/data/92230/000009223026000030/tfc-20251231.htm</x:v>
      </x:c>
      <x:c r="N4235" s="2" t="str">
        <x:v>f-2963</x:v>
      </x:c>
      <x:c r="O4235" s="2" t="str"/>
      <x:c r="P4235" s="2" t="str">
        <x:v>Exact XBRL anchor</x:v>
      </x:c>
      <x:c r="Q4235" s="2" t="str">
        <x:v>Goodwill</x:v>
      </x:c>
      <x:c r="R4235" s="2" t="str">
        <x:v>highlighted/TFC_0000092230-26-000030_tfc-20251231.htm</x:v>
      </x:c>
      <x:c r="S4235" s="2" t="str">
        <x:v>highlighted/TFC_FY2023_TFC_2023_Supplement_to_Form_10-K.pdf</x:v>
      </x:c>
      <x:c r="T4235" s="2" t="str">
        <x:v>45,80</x:v>
      </x:c>
    </x:row>
    <x:row r="4236" ht="24" customHeight="1">
      <x:c r="C4236" s="2" t="str">
        <x:v>Historical Inputs!F4236</x:v>
      </x:c>
      <x:c r="D4236" s="2" t="str">
        <x:v>TFC</x:v>
      </x:c>
      <x:c r="E4236" s="2" t="str">
        <x:v>FY2023</x:v>
      </x:c>
      <x:c r="F4236" s="2" t="str">
        <x:v>intangibles</x:v>
      </x:c>
      <x:c r="G4236" s="2" t="n">
        <x:v>1909</x:v>
      </x:c>
      <x:c r="H4236" s="2" t="str">
        <x:v>USD</x:v>
      </x:c>
      <x:c r="I4236" s="2" t="str">
        <x:v>2023-12-31</x:v>
      </x:c>
      <x:c r="J4236" s="2" t="str">
        <x:v>2025-02-25</x:v>
      </x:c>
      <x:c r="K4236" s="2" t="str">
        <x:v>0000092230-25-000020</x:v>
      </x:c>
      <x:c r="L4236" s="2" t="str">
        <x:v>data/raw/filings/TFC_0000092230-25-000020_tfc-20241231.htm</x:v>
      </x:c>
      <x:c r="M4236" s="2" t="str">
        <x:v>https://www.sec.gov/Archives/edgar/data/92230/000009223025000020/tfc-20241231.htm</x:v>
      </x:c>
      <x:c r="N4236" s="2" t="str">
        <x:v>f-2917</x:v>
      </x:c>
      <x:c r="O4236" s="2" t="str"/>
      <x:c r="P4236" s="2" t="str">
        <x:v>Exact XBRL anchor</x:v>
      </x:c>
      <x:c r="Q4236" s="2" t="str">
        <x:v>Finite-Lived Intangible Assets, Net</x:v>
      </x:c>
      <x:c r="R4236" s="2" t="str">
        <x:v>highlighted/TFC_0000092230-25-000020_tfc-20241231.htm</x:v>
      </x:c>
      <x:c r="S4236" s="2" t="str">
        <x:v>highlighted/TFC_FY2023_TFC_2023_Supplement_to_Form_10-K.pdf</x:v>
      </x:c>
      <x:c r="T4236" s="2" t="str">
        <x:v>45</x:v>
      </x:c>
    </x:row>
    <x:row r="4237" ht="24" customHeight="1">
      <x:c r="C4237" s="2" t="str">
        <x:v>Historical Inputs!F4237</x:v>
      </x:c>
      <x:c r="D4237" s="2" t="str">
        <x:v>TFC</x:v>
      </x:c>
      <x:c r="E4237" s="2" t="str">
        <x:v>FY2023</x:v>
      </x:c>
      <x:c r="F4237" s="2" t="str">
        <x:v>intangibles_total</x:v>
      </x:c>
      <x:c r="G4237" s="2" t="str">
        <x:v>n.a.</x:v>
      </x:c>
      <x:c r="H4237" s="2" t="str">
        <x:v>USDm</x:v>
      </x:c>
      <x:c r="I4237" s="2" t="str">
        <x:v>2023-12-31</x:v>
      </x:c>
      <x:c r="J4237" s="2" t="str"/>
      <x:c r="K4237" s="2" t="str"/>
      <x:c r="L4237" s="2" t="str"/>
      <x:c r="M4237" s="2" t="str"/>
      <x:c r="N4237" s="2" t="str"/>
      <x:c r="O4237" s="2" t="str"/>
      <x:c r="P4237" s="2" t="str">
        <x:v>Not reported / unavailable</x:v>
      </x:c>
      <x:c r="Q4237" s="2" t="str">
        <x:v>Reported goodwill and intangible assets combined</x:v>
      </x:c>
      <x:c r="R4237" s="2" t="str"/>
      <x:c r="S4237" s="2" t="str"/>
      <x:c r="T4237" s="2" t="str"/>
    </x:row>
    <x:row r="4238" ht="24" customHeight="1">
      <x:c r="C4238" s="2" t="str">
        <x:v>Historical Inputs!F4238</x:v>
      </x:c>
      <x:c r="D4238" s="2" t="str">
        <x:v>TFC</x:v>
      </x:c>
      <x:c r="E4238" s="2" t="str">
        <x:v>FY2023</x:v>
      </x:c>
      <x:c r="F4238" s="2" t="str">
        <x:v>shares_end</x:v>
      </x:c>
      <x:c r="G4238" s="2" t="n">
        <x:v>1333.743</x:v>
      </x:c>
      <x:c r="H4238" s="2" t="str">
        <x:v>shares</x:v>
      </x:c>
      <x:c r="I4238" s="2" t="str">
        <x:v>2023-12-31</x:v>
      </x:c>
      <x:c r="J4238" s="2" t="str">
        <x:v>2025-02-25</x:v>
      </x:c>
      <x:c r="K4238" s="2" t="str">
        <x:v>0000092230-25-000020</x:v>
      </x:c>
      <x:c r="L4238" s="2" t="str">
        <x:v>data/raw/filings/TFC_0000092230-25-000020_tfc-20241231.htm</x:v>
      </x:c>
      <x:c r="M4238" s="2" t="str">
        <x:v>https://www.sec.gov/Archives/edgar/data/92230/000009223025000020/tfc-20241231.htm</x:v>
      </x:c>
      <x:c r="N4238" s="2" t="str">
        <x:v>f-147</x:v>
      </x:c>
      <x:c r="O4238" s="2" t="str"/>
      <x:c r="P4238" s="2" t="str">
        <x:v>Exact XBRL anchor</x:v>
      </x:c>
      <x:c r="Q4238" s="2" t="str">
        <x:v>Common Stock, Shares, Outstanding</x:v>
      </x:c>
      <x:c r="R4238" s="2" t="str">
        <x:v>highlighted/TFC_0000092230-25-000020_tfc-20241231.htm</x:v>
      </x:c>
      <x:c r="S4238" s="2" t="str"/>
      <x:c r="T4238" s="2" t="str"/>
    </x:row>
    <x:row r="4239" ht="24" customHeight="1">
      <x:c r="C4239" s="2" t="str">
        <x:v>Historical Inputs!F4239</x:v>
      </x:c>
      <x:c r="D4239" s="2" t="str">
        <x:v>TFC</x:v>
      </x:c>
      <x:c r="E4239" s="2" t="str">
        <x:v>FY2023</x:v>
      </x:c>
      <x:c r="F4239" s="2" t="str">
        <x:v>shares_issued</x:v>
      </x:c>
      <x:c r="G4239" s="2" t="str">
        <x:v>n.a.</x:v>
      </x:c>
      <x:c r="H4239" s="2" t="str">
        <x:v>million</x:v>
      </x:c>
      <x:c r="I4239" s="2" t="str">
        <x:v>2023-12-31</x:v>
      </x:c>
      <x:c r="J4239" s="2" t="str"/>
      <x:c r="K4239" s="2" t="str"/>
      <x:c r="L4239" s="2" t="str"/>
      <x:c r="M4239" s="2" t="str"/>
      <x:c r="N4239" s="2" t="str"/>
      <x:c r="O4239" s="2" t="str"/>
      <x:c r="P4239" s="2" t="str">
        <x:v>Not reported / unavailable</x:v>
      </x:c>
      <x:c r="Q4239" s="2" t="str">
        <x:v>Shares Issued</x:v>
      </x:c>
      <x:c r="R4239" s="2" t="str"/>
      <x:c r="S4239" s="2" t="str"/>
      <x:c r="T4239" s="2" t="str"/>
    </x:row>
    <x:row r="4240" ht="24" customHeight="1">
      <x:c r="C4240" s="2" t="str">
        <x:v>Historical Inputs!F4240</x:v>
      </x:c>
      <x:c r="D4240" s="2" t="str">
        <x:v>TFC</x:v>
      </x:c>
      <x:c r="E4240" s="2" t="str">
        <x:v>FY2023</x:v>
      </x:c>
      <x:c r="F4240" s="2" t="str">
        <x:v>shares_treasury</x:v>
      </x:c>
      <x:c r="G4240" s="2" t="str">
        <x:v>n.a.</x:v>
      </x:c>
      <x:c r="H4240" s="2" t="str">
        <x:v>million</x:v>
      </x:c>
      <x:c r="I4240" s="2" t="str">
        <x:v>2023-12-31</x:v>
      </x:c>
      <x:c r="J4240" s="2" t="str"/>
      <x:c r="K4240" s="2" t="str"/>
      <x:c r="L4240" s="2" t="str"/>
      <x:c r="M4240" s="2" t="str"/>
      <x:c r="N4240" s="2" t="str"/>
      <x:c r="O4240" s="2" t="str"/>
      <x:c r="P4240" s="2" t="str">
        <x:v>Not reported / unavailable</x:v>
      </x:c>
      <x:c r="Q4240" s="2" t="str">
        <x:v>Shares Treasury</x:v>
      </x:c>
      <x:c r="R4240" s="2" t="str"/>
      <x:c r="S4240" s="2" t="str"/>
      <x:c r="T4240" s="2" t="str"/>
    </x:row>
    <x:row r="4241" ht="24" customHeight="1">
      <x:c r="C4241" s="2" t="str">
        <x:v>Historical Inputs!F4241</x:v>
      </x:c>
      <x:c r="D4241" s="2" t="str">
        <x:v>TFC</x:v>
      </x:c>
      <x:c r="E4241" s="2" t="str">
        <x:v>FY2023</x:v>
      </x:c>
      <x:c r="F4241" s="2" t="str">
        <x:v>deposits</x:v>
      </x:c>
      <x:c r="G4241" s="2" t="n">
        <x:v>395865</x:v>
      </x:c>
      <x:c r="H4241" s="2" t="str">
        <x:v>USD</x:v>
      </x:c>
      <x:c r="I4241" s="2" t="str">
        <x:v>2023-12-31</x:v>
      </x:c>
      <x:c r="J4241" s="2" t="str">
        <x:v>2025-02-25</x:v>
      </x:c>
      <x:c r="K4241" s="2" t="str">
        <x:v>0000092230-25-000020</x:v>
      </x:c>
      <x:c r="L4241" s="2" t="str">
        <x:v>data/raw/filings/TFC_0000092230-25-000020_tfc-20241231.htm</x:v>
      </x:c>
      <x:c r="M4241" s="2" t="str">
        <x:v>https://www.sec.gov/Archives/edgar/data/92230/000009223025000020/tfc-20241231.htm</x:v>
      </x:c>
      <x:c r="N4241" s="2" t="str">
        <x:v>f-3102</x:v>
      </x:c>
      <x:c r="O4241" s="2" t="str"/>
      <x:c r="P4241" s="2" t="str">
        <x:v>Exact XBRL anchor</x:v>
      </x:c>
      <x:c r="Q4241" s="2" t="str">
        <x:v>Deposits</x:v>
      </x:c>
      <x:c r="R4241" s="2" t="str">
        <x:v>highlighted/TFC_0000092230-25-000020_tfc-20241231.htm</x:v>
      </x:c>
      <x:c r="S4241" s="2" t="str">
        <x:v>highlighted/TFC_FY2023_TFC_2023_Form_10-K.pdf; highlighted/TFC_FY2023_TFC_2023_Supplement_to_Form_10-K.pdf</x:v>
      </x:c>
      <x:c r="T4241" s="2" t="str">
        <x:v>69,129; 35,83</x:v>
      </x:c>
    </x:row>
    <x:row r="4242" ht="24" customHeight="1">
      <x:c r="C4242" s="2" t="str">
        <x:v>Historical Inputs!F4242</x:v>
      </x:c>
      <x:c r="D4242" s="2" t="str">
        <x:v>TFC</x:v>
      </x:c>
      <x:c r="E4242" s="2" t="str">
        <x:v>FY2023</x:v>
      </x:c>
      <x:c r="F4242" s="2" t="str">
        <x:v>loans_gross</x:v>
      </x:c>
      <x:c r="G4242" s="2" t="n">
        <x:v>312061</x:v>
      </x:c>
      <x:c r="H4242" s="2" t="str">
        <x:v>USD</x:v>
      </x:c>
      <x:c r="I4242" s="2" t="str">
        <x:v>2023-12-31</x:v>
      </x:c>
      <x:c r="J4242" s="2" t="str">
        <x:v>2025-02-25</x:v>
      </x:c>
      <x:c r="K4242" s="2" t="str">
        <x:v>0000092230-25-000020</x:v>
      </x:c>
      <x:c r="L4242" s="2" t="str">
        <x:v>data/raw/filings/TFC_0000092230-25-000020_tfc-20241231.htm</x:v>
      </x:c>
      <x:c r="M4242" s="2" t="str">
        <x:v>https://www.sec.gov/Archives/edgar/data/92230/000009223025000020/tfc-20241231.htm</x:v>
      </x:c>
      <x:c r="N4242" s="2" t="str">
        <x:v>f-2168</x:v>
      </x:c>
      <x:c r="O4242" s="2" t="str"/>
      <x:c r="P4242" s="2" t="str">
        <x:v>Exact XBRL anchor</x:v>
      </x:c>
      <x:c r="Q4242" s="2" t="str">
        <x:v>Gross loans and leases selected definition</x:v>
      </x:c>
      <x:c r="R4242" s="2" t="str">
        <x:v>highlighted/TFC_0000092230-25-000020_tfc-20241231.htm</x:v>
      </x:c>
      <x:c r="S4242" s="2" t="str">
        <x:v>highlighted/TFC_FY2023_TFC_2023_Form_10-K.pdf; highlighted/TFC_FY2023_TFC_2023_Supplement_to_Form_10-K.pdf</x:v>
      </x:c>
      <x:c r="T4242" s="2" t="str">
        <x:v>61,62,93; 27,28,45</x:v>
      </x:c>
    </x:row>
    <x:row r="4243" ht="24" customHeight="1">
      <x:c r="C4243" s="2" t="str">
        <x:v>Historical Inputs!F4243</x:v>
      </x:c>
      <x:c r="D4243" s="2" t="str">
        <x:v>TFC</x:v>
      </x:c>
      <x:c r="E4243" s="2" t="str">
        <x:v>FY2023</x:v>
      </x:c>
      <x:c r="F4243" s="2" t="str">
        <x:v>loans_net</x:v>
      </x:c>
      <x:c r="G4243" s="2" t="n">
        <x:v>307263</x:v>
      </x:c>
      <x:c r="H4243" s="2" t="str">
        <x:v>USD</x:v>
      </x:c>
      <x:c r="I4243" s="2" t="str">
        <x:v>2023-12-31</x:v>
      </x:c>
      <x:c r="J4243" s="2" t="str">
        <x:v>2025-02-25</x:v>
      </x:c>
      <x:c r="K4243" s="2" t="str">
        <x:v>0000092230-25-000020</x:v>
      </x:c>
      <x:c r="L4243" s="2" t="str">
        <x:v>data/raw/filings/TFC_0000092230-25-000020_tfc-20241231.htm</x:v>
      </x:c>
      <x:c r="M4243" s="2" t="str">
        <x:v>https://www.sec.gov/Archives/edgar/data/92230/000009223025000020/tfc-20241231.htm</x:v>
      </x:c>
      <x:c r="N4243" s="2" t="str">
        <x:v>f-91</x:v>
      </x:c>
      <x:c r="O4243" s="2" t="str"/>
      <x:c r="P4243" s="2" t="str">
        <x:v>Exact XBRL anchor</x:v>
      </x:c>
      <x:c r="Q4243" s="2" t="str">
        <x:v>Net loans after allowance selected definition</x:v>
      </x:c>
      <x:c r="R4243" s="2" t="str">
        <x:v>highlighted/TFC_0000092230-25-000020_tfc-20241231.htm</x:v>
      </x:c>
      <x:c r="S4243" s="2" t="str">
        <x:v>highlighted/TFC_FY2023_TFC_2023_Form_10-K.pdf; highlighted/TFC_FY2023_TFC_2023_Supplement_to_Form_10-K.pdf</x:v>
      </x:c>
      <x:c r="T4243" s="2" t="str">
        <x:v>93; 45</x:v>
      </x:c>
    </x:row>
    <x:row r="4244" ht="24" customHeight="1">
      <x:c r="C4244" s="2" t="str">
        <x:v>Historical Inputs!F4244</x:v>
      </x:c>
      <x:c r="D4244" s="2" t="str">
        <x:v>TFC</x:v>
      </x:c>
      <x:c r="E4244" s="2" t="str">
        <x:v>FY2023</x:v>
      </x:c>
      <x:c r="F4244" s="2" t="str">
        <x:v>allowance</x:v>
      </x:c>
      <x:c r="G4244" s="2" t="n">
        <x:v>4798</x:v>
      </x:c>
      <x:c r="H4244" s="2" t="str">
        <x:v>USD</x:v>
      </x:c>
      <x:c r="I4244" s="2" t="str">
        <x:v>2023-12-31</x:v>
      </x:c>
      <x:c r="J4244" s="2" t="str">
        <x:v>2025-02-25</x:v>
      </x:c>
      <x:c r="K4244" s="2" t="str">
        <x:v>0000092230-25-000020</x:v>
      </x:c>
      <x:c r="L4244" s="2" t="str">
        <x:v>data/raw/filings/TFC_0000092230-25-000020_tfc-20241231.htm</x:v>
      </x:c>
      <x:c r="M4244" s="2" t="str">
        <x:v>https://www.sec.gov/Archives/edgar/data/92230/000009223025000020/tfc-20241231.htm</x:v>
      </x:c>
      <x:c r="N4244" s="2" t="str">
        <x:v>f-89</x:v>
      </x:c>
      <x:c r="O4244" s="2" t="str"/>
      <x:c r="P4244" s="2" t="str">
        <x:v>Exact XBRL anchor</x:v>
      </x:c>
      <x:c r="Q4244" s="2" t="str">
        <x:v>Loan allowance for credit losses</x:v>
      </x:c>
      <x:c r="R4244" s="2" t="str">
        <x:v>highlighted/TFC_0000092230-25-000020_tfc-20241231.htm</x:v>
      </x:c>
      <x:c r="S4244" s="2" t="str"/>
      <x:c r="T4244" s="2" t="str"/>
    </x:row>
    <x:row r="4245" ht="24" customHeight="1">
      <x:c r="C4245" s="2" t="str">
        <x:v>Historical Inputs!F4245</x:v>
      </x:c>
      <x:c r="D4245" s="2" t="str">
        <x:v>TFC</x:v>
      </x:c>
      <x:c r="E4245" s="2" t="str">
        <x:v>FY2023</x:v>
      </x:c>
      <x:c r="F4245" s="2" t="str">
        <x:v>nonaccrual</x:v>
      </x:c>
      <x:c r="G4245" s="2" t="str">
        <x:v>n.a.</x:v>
      </x:c>
      <x:c r="H4245" s="2" t="str">
        <x:v>USDm</x:v>
      </x:c>
      <x:c r="I4245" s="2" t="str">
        <x:v>2023-12-31</x:v>
      </x:c>
      <x:c r="J4245" s="2" t="str"/>
      <x:c r="K4245" s="2" t="str"/>
      <x:c r="L4245" s="2" t="str"/>
      <x:c r="M4245" s="2" t="str"/>
      <x:c r="N4245" s="2" t="str"/>
      <x:c r="O4245" s="2" t="str"/>
      <x:c r="P4245" s="2" t="str">
        <x:v>Not reported / unavailable</x:v>
      </x:c>
      <x:c r="Q4245" s="2" t="str">
        <x:v>Nonaccrual</x:v>
      </x:c>
      <x:c r="R4245" s="2" t="str"/>
      <x:c r="S4245" s="2" t="str"/>
      <x:c r="T4245" s="2" t="str"/>
    </x:row>
    <x:row r="4246" ht="24" customHeight="1">
      <x:c r="C4246" s="2" t="str">
        <x:v>Historical Inputs!F4246</x:v>
      </x:c>
      <x:c r="D4246" s="2" t="str">
        <x:v>TFC</x:v>
      </x:c>
      <x:c r="E4246" s="2" t="str">
        <x:v>FY2023</x:v>
      </x:c>
      <x:c r="F4246" s="2" t="str">
        <x:v>cash</x:v>
      </x:c>
      <x:c r="G4246" s="2" t="str">
        <x:v>n.a.</x:v>
      </x:c>
      <x:c r="H4246" s="2" t="str">
        <x:v>USDm</x:v>
      </x:c>
      <x:c r="I4246" s="2" t="str">
        <x:v>2023-12-31</x:v>
      </x:c>
      <x:c r="J4246" s="2" t="str"/>
      <x:c r="K4246" s="2" t="str"/>
      <x:c r="L4246" s="2" t="str"/>
      <x:c r="M4246" s="2" t="str"/>
      <x:c r="N4246" s="2" t="str"/>
      <x:c r="O4246" s="2" t="str"/>
      <x:c r="P4246" s="2" t="str">
        <x:v>Not reported / unavailable</x:v>
      </x:c>
      <x:c r="Q4246" s="2" t="str">
        <x:v>Cash</x:v>
      </x:c>
      <x:c r="R4246" s="2" t="str"/>
      <x:c r="S4246" s="2" t="str"/>
      <x:c r="T4246" s="2" t="str"/>
    </x:row>
    <x:row r="4247" ht="24" customHeight="1">
      <x:c r="C4247" s="2" t="str">
        <x:v>Historical Inputs!F4247</x:v>
      </x:c>
      <x:c r="D4247" s="2" t="str">
        <x:v>TFC</x:v>
      </x:c>
      <x:c r="E4247" s="2" t="str">
        <x:v>FY2023</x:v>
      </x:c>
      <x:c r="F4247" s="2" t="str">
        <x:v>aoci</x:v>
      </x:c>
      <x:c r="G4247" s="2" t="n">
        <x:v>-12506</x:v>
      </x:c>
      <x:c r="H4247" s="2" t="str">
        <x:v>USD</x:v>
      </x:c>
      <x:c r="I4247" s="2" t="str">
        <x:v>2023-12-31</x:v>
      </x:c>
      <x:c r="J4247" s="2" t="str">
        <x:v>2025-02-25</x:v>
      </x:c>
      <x:c r="K4247" s="2" t="str">
        <x:v>0000092230-25-000020</x:v>
      </x:c>
      <x:c r="L4247" s="2" t="str">
        <x:v>data/raw/filings/TFC_0000092230-25-000020_tfc-20241231.htm</x:v>
      </x:c>
      <x:c r="M4247" s="2" t="str">
        <x:v>https://www.sec.gov/Archives/edgar/data/92230/000009223025000020/tfc-20241231.htm</x:v>
      </x:c>
      <x:c r="N4247" s="2" t="str">
        <x:v>f-139</x:v>
      </x:c>
      <x:c r="O4247" s="2" t="str"/>
      <x:c r="P4247" s="2" t="str">
        <x:v>Exact XBRL anchor</x:v>
      </x:c>
      <x:c r="Q4247" s="2" t="str">
        <x:v>Accumulated Other Comprehensive Income (Loss), Net of Tax</x:v>
      </x:c>
      <x:c r="R4247" s="2" t="str">
        <x:v>highlighted/TFC_0000092230-25-000020_tfc-20241231.htm</x:v>
      </x:c>
      <x:c r="S4247" s="2" t="str"/>
      <x:c r="T4247" s="2" t="str"/>
    </x:row>
    <x:row r="4248" ht="24" customHeight="1">
      <x:c r="C4248" s="2" t="str">
        <x:v>Historical Inputs!F4248</x:v>
      </x:c>
      <x:c r="D4248" s="2" t="str">
        <x:v>TFC</x:v>
      </x:c>
      <x:c r="E4248" s="2" t="str">
        <x:v>FY2023</x:v>
      </x:c>
      <x:c r="F4248" s="2" t="str">
        <x:v>nii</x:v>
      </x:c>
      <x:c r="G4248" s="2" t="n">
        <x:v>14524</x:v>
      </x:c>
      <x:c r="H4248" s="2" t="str">
        <x:v>USD</x:v>
      </x:c>
      <x:c r="I4248" s="2" t="str">
        <x:v>2023-12-31</x:v>
      </x:c>
      <x:c r="J4248" s="2" t="str">
        <x:v>2026-02-24</x:v>
      </x:c>
      <x:c r="K4248" s="2" t="str">
        <x:v>0000092230-26-000030</x:v>
      </x:c>
      <x:c r="L4248" s="2" t="str">
        <x:v>data/raw/filings/TFC_0000092230-26-000030_tfc-20251231.htm</x:v>
      </x:c>
      <x:c r="M4248" s="2" t="str">
        <x:v>https://www.sec.gov/Archives/edgar/data/92230/000009223026000030/tfc-20251231.htm</x:v>
      </x:c>
      <x:c r="N4248" s="2" t="str">
        <x:v>f-4801</x:v>
      </x:c>
      <x:c r="O4248" s="2" t="str"/>
      <x:c r="P4248" s="2" t="str">
        <x:v>Exact XBRL anchor</x:v>
      </x:c>
      <x:c r="Q4248" s="2" t="str">
        <x:v>Interest Income (Expense), Net</x:v>
      </x:c>
      <x:c r="R4248" s="2" t="str">
        <x:v>highlighted/TFC_0000092230-26-000030_tfc-20251231.htm</x:v>
      </x:c>
      <x:c r="S4248" s="2" t="str">
        <x:v>highlighted/TFC_FY2023_TFC_2023_Supplement_to_Form_10-K.pdf</x:v>
      </x:c>
      <x:c r="T4248" s="2" t="str">
        <x:v>46,110</x:v>
      </x:c>
    </x:row>
    <x:row r="4249" ht="24" customHeight="1">
      <x:c r="C4249" s="2" t="str">
        <x:v>Historical Inputs!F4249</x:v>
      </x:c>
      <x:c r="D4249" s="2" t="str">
        <x:v>TFC</x:v>
      </x:c>
      <x:c r="E4249" s="2" t="str">
        <x:v>FY2023</x:v>
      </x:c>
      <x:c r="F4249" s="2" t="str">
        <x:v>noninterest_income</x:v>
      </x:c>
      <x:c r="G4249" s="2" t="n">
        <x:v>5498</x:v>
      </x:c>
      <x:c r="H4249" s="2" t="str">
        <x:v>USD</x:v>
      </x:c>
      <x:c r="I4249" s="2" t="str">
        <x:v>2023-12-31</x:v>
      </x:c>
      <x:c r="J4249" s="2" t="str">
        <x:v>2026-02-24</x:v>
      </x:c>
      <x:c r="K4249" s="2" t="str">
        <x:v>0000092230-26-000030</x:v>
      </x:c>
      <x:c r="L4249" s="2" t="str">
        <x:v>data/raw/filings/TFC_0000092230-26-000030_tfc-20251231.htm</x:v>
      </x:c>
      <x:c r="M4249" s="2" t="str">
        <x:v>https://www.sec.gov/Archives/edgar/data/92230/000009223026000030/tfc-20251231.htm</x:v>
      </x:c>
      <x:c r="N4249" s="2" t="str">
        <x:v>f-207</x:v>
      </x:c>
      <x:c r="O4249" s="2" t="str"/>
      <x:c r="P4249" s="2" t="str">
        <x:v>Exact XBRL anchor</x:v>
      </x:c>
      <x:c r="Q4249" s="2" t="str">
        <x:v>Noninterest Income</x:v>
      </x:c>
      <x:c r="R4249" s="2" t="str">
        <x:v>highlighted/TFC_0000092230-26-000030_tfc-20251231.htm</x:v>
      </x:c>
      <x:c r="S4249" s="2" t="str"/>
      <x:c r="T4249" s="2" t="str"/>
    </x:row>
    <x:row r="4250" ht="24" customHeight="1">
      <x:c r="C4250" s="2" t="str">
        <x:v>Historical Inputs!F4250</x:v>
      </x:c>
      <x:c r="D4250" s="2" t="str">
        <x:v>TFC</x:v>
      </x:c>
      <x:c r="E4250" s="2" t="str">
        <x:v>FY2023</x:v>
      </x:c>
      <x:c r="F4250" s="2" t="str">
        <x:v>revenue_reported</x:v>
      </x:c>
      <x:c r="G4250" s="2" t="str">
        <x:v>n.a.</x:v>
      </x:c>
      <x:c r="H4250" s="2" t="str">
        <x:v>USDm</x:v>
      </x:c>
      <x:c r="I4250" s="2" t="str">
        <x:v>2023-12-31</x:v>
      </x:c>
      <x:c r="J4250" s="2" t="str"/>
      <x:c r="K4250" s="2" t="str"/>
      <x:c r="L4250" s="2" t="str"/>
      <x:c r="M4250" s="2" t="str"/>
      <x:c r="N4250" s="2" t="str"/>
      <x:c r="O4250" s="2" t="str"/>
      <x:c r="P4250" s="2" t="str">
        <x:v>Not reported / unavailable</x:v>
      </x:c>
      <x:c r="Q4250" s="2" t="str">
        <x:v>Reported total net revenue</x:v>
      </x:c>
      <x:c r="R4250" s="2" t="str"/>
      <x:c r="S4250" s="2" t="str"/>
      <x:c r="T4250" s="2" t="str"/>
    </x:row>
    <x:row r="4251" ht="24" customHeight="1">
      <x:c r="C4251" s="2" t="str">
        <x:v>Historical Inputs!F4251</x:v>
      </x:c>
      <x:c r="D4251" s="2" t="str">
        <x:v>TFC</x:v>
      </x:c>
      <x:c r="E4251" s="2" t="str">
        <x:v>FY2023</x:v>
      </x:c>
      <x:c r="F4251" s="2" t="str">
        <x:v>opex</x:v>
      </x:c>
      <x:c r="G4251" s="2" t="n">
        <x:v>18678</x:v>
      </x:c>
      <x:c r="H4251" s="2" t="str">
        <x:v>USD</x:v>
      </x:c>
      <x:c r="I4251" s="2" t="str">
        <x:v>2023-12-31</x:v>
      </x:c>
      <x:c r="J4251" s="2" t="str">
        <x:v>2026-02-24</x:v>
      </x:c>
      <x:c r="K4251" s="2" t="str">
        <x:v>0000092230-26-000030</x:v>
      </x:c>
      <x:c r="L4251" s="2" t="str">
        <x:v>data/raw/filings/TFC_0000092230-26-000030_tfc-20251231.htm</x:v>
      </x:c>
      <x:c r="M4251" s="2" t="str">
        <x:v>https://www.sec.gov/Archives/edgar/data/92230/000009223026000030/tfc-20251231.htm</x:v>
      </x:c>
      <x:c r="N4251" s="2" t="str">
        <x:v>f-240</x:v>
      </x:c>
      <x:c r="O4251" s="2" t="str"/>
      <x:c r="P4251" s="2" t="str">
        <x:v>Exact XBRL anchor</x:v>
      </x:c>
      <x:c r="Q4251" s="2" t="str">
        <x:v>Noninterest Expense</x:v>
      </x:c>
      <x:c r="R4251" s="2" t="str">
        <x:v>highlighted/TFC_0000092230-26-000030_tfc-20251231.htm</x:v>
      </x:c>
      <x:c r="S4251" s="2" t="str">
        <x:v>highlighted/TFC_FY2023_TFC_2023_Supplement_to_Form_10-K.pdf</x:v>
      </x:c>
      <x:c r="T4251" s="2" t="str">
        <x:v>18,46</x:v>
      </x:c>
    </x:row>
    <x:row r="4252" ht="24" customHeight="1">
      <x:c r="C4252" s="2" t="str">
        <x:v>Historical Inputs!F4252</x:v>
      </x:c>
      <x:c r="D4252" s="2" t="str">
        <x:v>TFC</x:v>
      </x:c>
      <x:c r="E4252" s="2" t="str">
        <x:v>FY2023</x:v>
      </x:c>
      <x:c r="F4252" s="2" t="str">
        <x:v>provision</x:v>
      </x:c>
      <x:c r="G4252" s="2" t="n">
        <x:v>2109</x:v>
      </x:c>
      <x:c r="H4252" s="2" t="str">
        <x:v>USD</x:v>
      </x:c>
      <x:c r="I4252" s="2" t="str">
        <x:v>2023-12-31</x:v>
      </x:c>
      <x:c r="J4252" s="2" t="str">
        <x:v>2026-02-24</x:v>
      </x:c>
      <x:c r="K4252" s="2" t="str">
        <x:v>0000092230-26-000030</x:v>
      </x:c>
      <x:c r="L4252" s="2" t="str">
        <x:v>data/raw/filings/TFC_0000092230-26-000030_tfc-20251231.htm</x:v>
      </x:c>
      <x:c r="M4252" s="2" t="str">
        <x:v>https://www.sec.gov/Archives/edgar/data/92230/000009223026000030/tfc-20251231.htm</x:v>
      </x:c>
      <x:c r="N4252" s="2" t="str">
        <x:v>f-435</x:v>
      </x:c>
      <x:c r="O4252" s="2" t="str"/>
      <x:c r="P4252" s="2" t="str">
        <x:v>Exact XBRL anchor</x:v>
      </x:c>
      <x:c r="Q4252" s="2" t="str">
        <x:v>Provision for Loan, Lease, and Other Losses</x:v>
      </x:c>
      <x:c r="R4252" s="2" t="str">
        <x:v>highlighted/TFC_0000092230-26-000030_tfc-20251231.htm</x:v>
      </x:c>
      <x:c r="S4252" s="2" t="str"/>
      <x:c r="T4252" s="2" t="str"/>
    </x:row>
    <x:row r="4253" ht="24" customHeight="1">
      <x:c r="C4253" s="2" t="str">
        <x:v>Historical Inputs!F4253</x:v>
      </x:c>
      <x:c r="D4253" s="2" t="str">
        <x:v>TFC</x:v>
      </x:c>
      <x:c r="E4253" s="2" t="str">
        <x:v>FY2023</x:v>
      </x:c>
      <x:c r="F4253" s="2" t="str">
        <x:v>pretax</x:v>
      </x:c>
      <x:c r="G4253" s="2" t="n">
        <x:v>-765</x:v>
      </x:c>
      <x:c r="H4253" s="2" t="str">
        <x:v>USD</x:v>
      </x:c>
      <x:c r="I4253" s="2" t="str">
        <x:v>2023-12-31</x:v>
      </x:c>
      <x:c r="J4253" s="2" t="str">
        <x:v>2026-02-24</x:v>
      </x:c>
      <x:c r="K4253" s="2" t="str">
        <x:v>0000092230-26-000030</x:v>
      </x:c>
      <x:c r="L4253" s="2" t="str">
        <x:v>data/raw/filings/TFC_0000092230-26-000030_tfc-20251231.htm</x:v>
      </x:c>
      <x:c r="M4253" s="2" t="str">
        <x:v>https://www.sec.gov/Archives/edgar/data/92230/000009223026000030/tfc-20251231.htm</x:v>
      </x:c>
      <x:c r="N4253" s="2" t="str">
        <x:v>f-243</x:v>
      </x:c>
      <x:c r="O4253" s="2" t="str"/>
      <x:c r="P4253" s="2" t="str">
        <x:v>Exact XBRL anchor</x:v>
      </x:c>
      <x:c r="Q4253" s="2" t="str">
        <x:v>Income (Loss) from Continuing Operations before Income Taxes, Noncontrolling Interest</x:v>
      </x:c>
      <x:c r="R4253" s="2" t="str">
        <x:v>highlighted/TFC_0000092230-26-000030_tfc-20251231.htm</x:v>
      </x:c>
      <x:c r="S4253" s="2" t="str"/>
      <x:c r="T4253" s="2" t="str"/>
    </x:row>
    <x:row r="4254" ht="24" customHeight="1">
      <x:c r="C4254" s="2" t="str">
        <x:v>Historical Inputs!F4254</x:v>
      </x:c>
      <x:c r="D4254" s="2" t="str">
        <x:v>TFC</x:v>
      </x:c>
      <x:c r="E4254" s="2" t="str">
        <x:v>FY2023</x:v>
      </x:c>
      <x:c r="F4254" s="2" t="str">
        <x:v>tax</x:v>
      </x:c>
      <x:c r="G4254" s="2" t="n">
        <x:v>738</x:v>
      </x:c>
      <x:c r="H4254" s="2" t="str">
        <x:v>USD</x:v>
      </x:c>
      <x:c r="I4254" s="2" t="str">
        <x:v>2023-12-31</x:v>
      </x:c>
      <x:c r="J4254" s="2" t="str">
        <x:v>2026-02-24</x:v>
      </x:c>
      <x:c r="K4254" s="2" t="str">
        <x:v>0000092230-26-000030</x:v>
      </x:c>
      <x:c r="L4254" s="2" t="str">
        <x:v>data/raw/filings/TFC_0000092230-26-000030_tfc-20251231.htm</x:v>
      </x:c>
      <x:c r="M4254" s="2" t="str">
        <x:v>https://www.sec.gov/Archives/edgar/data/92230/000009223026000030/tfc-20251231.htm</x:v>
      </x:c>
      <x:c r="N4254" s="2" t="str">
        <x:v>f-3594</x:v>
      </x:c>
      <x:c r="O4254" s="2" t="str"/>
      <x:c r="P4254" s="2" t="str">
        <x:v>Exact XBRL anchor</x:v>
      </x:c>
      <x:c r="Q4254" s="2" t="str">
        <x:v>Income Tax Expense (Benefit)</x:v>
      </x:c>
      <x:c r="R4254" s="2" t="str">
        <x:v>highlighted/TFC_0000092230-26-000030_tfc-20251231.htm</x:v>
      </x:c>
      <x:c r="S4254" s="2" t="str"/>
      <x:c r="T4254" s="2" t="str"/>
    </x:row>
    <x:row r="4255" ht="24" customHeight="1">
      <x:c r="C4255" s="2" t="str">
        <x:v>Historical Inputs!F4255</x:v>
      </x:c>
      <x:c r="D4255" s="2" t="str">
        <x:v>TFC</x:v>
      </x:c>
      <x:c r="E4255" s="2" t="str">
        <x:v>FY2023</x:v>
      </x:c>
      <x:c r="F4255" s="2" t="str">
        <x:v>net_income</x:v>
      </x:c>
      <x:c r="G4255" s="2" t="str">
        <x:v>n.a.</x:v>
      </x:c>
      <x:c r="H4255" s="2" t="str">
        <x:v>USDm</x:v>
      </x:c>
      <x:c r="I4255" s="2" t="str">
        <x:v>2023-12-31</x:v>
      </x:c>
      <x:c r="J4255" s="2" t="str"/>
      <x:c r="K4255" s="2" t="str"/>
      <x:c r="L4255" s="2" t="str"/>
      <x:c r="M4255" s="2" t="str"/>
      <x:c r="N4255" s="2" t="str"/>
      <x:c r="O4255" s="2" t="str"/>
      <x:c r="P4255" s="2" t="str">
        <x:v>Not reported / unavailable</x:v>
      </x:c>
      <x:c r="Q4255" s="2" t="str">
        <x:v>Net income attributable to parent</x:v>
      </x:c>
      <x:c r="R4255" s="2" t="str"/>
      <x:c r="S4255" s="2" t="str"/>
      <x:c r="T4255" s="2" t="str"/>
    </x:row>
    <x:row r="4256" ht="24" customHeight="1">
      <x:c r="C4256" s="2" t="str">
        <x:v>Historical Inputs!F4256</x:v>
      </x:c>
      <x:c r="D4256" s="2" t="str">
        <x:v>TFC</x:v>
      </x:c>
      <x:c r="E4256" s="2" t="str">
        <x:v>FY2023</x:v>
      </x:c>
      <x:c r="F4256" s="2" t="str">
        <x:v>common_income</x:v>
      </x:c>
      <x:c r="G4256" s="2" t="n">
        <x:v>-1452</x:v>
      </x:c>
      <x:c r="H4256" s="2" t="str">
        <x:v>USD</x:v>
      </x:c>
      <x:c r="I4256" s="2" t="str">
        <x:v>2023-12-31</x:v>
      </x:c>
      <x:c r="J4256" s="2" t="str">
        <x:v>2026-02-24</x:v>
      </x:c>
      <x:c r="K4256" s="2" t="str">
        <x:v>0000092230-26-000030</x:v>
      </x:c>
      <x:c r="L4256" s="2" t="str">
        <x:v>data/raw/filings/TFC_0000092230-26-000030_tfc-20251231.htm</x:v>
      </x:c>
      <x:c r="M4256" s="2" t="str">
        <x:v>https://www.sec.gov/Archives/edgar/data/92230/000009223026000030/tfc-20251231.htm</x:v>
      </x:c>
      <x:c r="N4256" s="2" t="str">
        <x:v>f-4747</x:v>
      </x:c>
      <x:c r="O4256" s="2" t="str"/>
      <x:c r="P4256" s="2" t="str">
        <x:v>Exact XBRL anchor</x:v>
      </x:c>
      <x:c r="Q4256" s="2" t="str">
        <x:v>Net Income (Loss) Available to Common Stockholders, Basic</x:v>
      </x:c>
      <x:c r="R4256" s="2" t="str">
        <x:v>highlighted/TFC_0000092230-26-000030_tfc-20251231.htm</x:v>
      </x:c>
      <x:c r="S4256" s="2" t="str">
        <x:v>highlighted/TFC_FY2023_TFC_2023_Form_10-K.pdf; highlighted/TFC_FY2023_TFC_2023_Supplement_to_Form_10-K.pdf</x:v>
      </x:c>
      <x:c r="T4256" s="2" t="str">
        <x:v>49,94,153; 13,46,108</x:v>
      </x:c>
    </x:row>
    <x:row r="4257" ht="24" customHeight="1">
      <x:c r="C4257" s="2" t="str">
        <x:v>Historical Inputs!F4257</x:v>
      </x:c>
      <x:c r="D4257" s="2" t="str">
        <x:v>TFC</x:v>
      </x:c>
      <x:c r="E4257" s="2" t="str">
        <x:v>FY2023</x:v>
      </x:c>
      <x:c r="F4257" s="2" t="str">
        <x:v>preferred_div</x:v>
      </x:c>
      <x:c r="G4257" s="2" t="n">
        <x:v>361</x:v>
      </x:c>
      <x:c r="H4257" s="2" t="str">
        <x:v>USD</x:v>
      </x:c>
      <x:c r="I4257" s="2" t="str">
        <x:v>2023-12-31</x:v>
      </x:c>
      <x:c r="J4257" s="2" t="str">
        <x:v>2026-02-24</x:v>
      </x:c>
      <x:c r="K4257" s="2" t="str">
        <x:v>0000092230-26-000030</x:v>
      </x:c>
      <x:c r="L4257" s="2" t="str">
        <x:v>data/raw/filings/TFC_0000092230-26-000030_tfc-20251231.htm</x:v>
      </x:c>
      <x:c r="M4257" s="2" t="str">
        <x:v>https://www.sec.gov/Archives/edgar/data/92230/000009223026000030/tfc-20251231.htm</x:v>
      </x:c>
      <x:c r="N4257" s="2" t="str">
        <x:v>f-261</x:v>
      </x:c>
      <x:c r="O4257" s="2" t="str"/>
      <x:c r="P4257" s="2" t="str">
        <x:v>Exact XBRL anchor</x:v>
      </x:c>
      <x:c r="Q4257" s="2" t="str">
        <x:v>Preferred Stock Dividends and Other Adjustments</x:v>
      </x:c>
      <x:c r="R4257" s="2" t="str">
        <x:v>highlighted/TFC_0000092230-26-000030_tfc-20251231.htm</x:v>
      </x:c>
      <x:c r="S4257" s="2" t="str"/>
      <x:c r="T4257" s="2" t="str"/>
    </x:row>
    <x:row r="4258" ht="24" customHeight="1">
      <x:c r="C4258" s="2" t="str">
        <x:v>Historical Inputs!F4258</x:v>
      </x:c>
      <x:c r="D4258" s="2" t="str">
        <x:v>TFC</x:v>
      </x:c>
      <x:c r="E4258" s="2" t="str">
        <x:v>FY2023</x:v>
      </x:c>
      <x:c r="F4258" s="2" t="str">
        <x:v>eps</x:v>
      </x:c>
      <x:c r="G4258" s="2" t="n">
        <x:v>-1.09</x:v>
      </x:c>
      <x:c r="H4258" s="2" t="str">
        <x:v>USD/shares</x:v>
      </x:c>
      <x:c r="I4258" s="2" t="str">
        <x:v>2023-12-31</x:v>
      </x:c>
      <x:c r="J4258" s="2" t="str">
        <x:v>2026-02-24</x:v>
      </x:c>
      <x:c r="K4258" s="2" t="str">
        <x:v>0000092230-26-000030</x:v>
      </x:c>
      <x:c r="L4258" s="2" t="str">
        <x:v>data/raw/filings/TFC_0000092230-26-000030_tfc-20251231.htm</x:v>
      </x:c>
      <x:c r="M4258" s="2" t="str">
        <x:v>https://www.sec.gov/Archives/edgar/data/92230/000009223026000030/tfc-20251231.htm</x:v>
      </x:c>
      <x:c r="N4258" s="2" t="str">
        <x:v>f-4774</x:v>
      </x:c>
      <x:c r="O4258" s="2" t="str"/>
      <x:c r="P4258" s="2" t="str">
        <x:v>Exact XBRL anchor</x:v>
      </x:c>
      <x:c r="Q4258" s="2" t="str">
        <x:v>Earnings Per Share, Diluted</x:v>
      </x:c>
      <x:c r="R4258" s="2" t="str">
        <x:v>highlighted/TFC_0000092230-26-000030_tfc-20251231.htm</x:v>
      </x:c>
      <x:c r="S4258" s="2" t="str">
        <x:v>highlighted/TFC_FY2023_TFC_2023_Form_10-K.pdf; highlighted/TFC_FY2023_TFC_2023_Supplement_to_Form_10-K.pdf</x:v>
      </x:c>
      <x:c r="T4258" s="2" t="str">
        <x:v>49,94,153; 13,46,108</x:v>
      </x:c>
    </x:row>
    <x:row r="4259" ht="24" customHeight="1">
      <x:c r="C4259" s="2" t="str">
        <x:v>Historical Inputs!F4259</x:v>
      </x:c>
      <x:c r="D4259" s="2" t="str">
        <x:v>TFC</x:v>
      </x:c>
      <x:c r="E4259" s="2" t="str">
        <x:v>FY2023</x:v>
      </x:c>
      <x:c r="F4259" s="2" t="str">
        <x:v>shares_diluted</x:v>
      </x:c>
      <x:c r="G4259" s="2" t="n">
        <x:v>1331.963</x:v>
      </x:c>
      <x:c r="H4259" s="2" t="str">
        <x:v>shares</x:v>
      </x:c>
      <x:c r="I4259" s="2" t="str">
        <x:v>2023-12-31</x:v>
      </x:c>
      <x:c r="J4259" s="2" t="str">
        <x:v>2026-02-24</x:v>
      </x:c>
      <x:c r="K4259" s="2" t="str">
        <x:v>0000092230-26-000030</x:v>
      </x:c>
      <x:c r="L4259" s="2" t="str">
        <x:v>data/raw/filings/TFC_0000092230-26-000030_tfc-20251231.htm</x:v>
      </x:c>
      <x:c r="M4259" s="2" t="str">
        <x:v>https://www.sec.gov/Archives/edgar/data/92230/000009223026000030/tfc-20251231.htm</x:v>
      </x:c>
      <x:c r="N4259" s="2" t="str">
        <x:v>f-4756</x:v>
      </x:c>
      <x:c r="O4259" s="2" t="str"/>
      <x:c r="P4259" s="2" t="str">
        <x:v>Exact XBRL anchor</x:v>
      </x:c>
      <x:c r="Q4259" s="2" t="str">
        <x:v>Weighted Average Number of Shares Outstanding, Diluted</x:v>
      </x:c>
      <x:c r="R4259" s="2" t="str">
        <x:v>highlighted/TFC_0000092230-26-000030_tfc-20251231.htm</x:v>
      </x:c>
      <x:c r="S4259" s="2" t="str"/>
      <x:c r="T4259" s="2" t="str"/>
    </x:row>
    <x:row r="4260" ht="24" customHeight="1">
      <x:c r="C4260" s="2" t="str">
        <x:v>Historical Inputs!F4260</x:v>
      </x:c>
      <x:c r="D4260" s="2" t="str">
        <x:v>TFC</x:v>
      </x:c>
      <x:c r="E4260" s="2" t="str">
        <x:v>FY2023</x:v>
      </x:c>
      <x:c r="F4260" s="2" t="str">
        <x:v>dps</x:v>
      </x:c>
      <x:c r="G4260" s="2" t="n">
        <x:v>2.08</x:v>
      </x:c>
      <x:c r="H4260" s="2" t="str">
        <x:v>USD/shares</x:v>
      </x:c>
      <x:c r="I4260" s="2" t="str">
        <x:v>2023-12-31</x:v>
      </x:c>
      <x:c r="J4260" s="2" t="str">
        <x:v>2026-02-24</x:v>
      </x:c>
      <x:c r="K4260" s="2" t="str">
        <x:v>0000092230-26-000030</x:v>
      </x:c>
      <x:c r="L4260" s="2" t="str">
        <x:v>data/raw/filings/TFC_0000092230-26-000030_tfc-20251231.htm</x:v>
      </x:c>
      <x:c r="M4260" s="2" t="str">
        <x:v>https://www.sec.gov/Archives/edgar/data/92230/000009223026000030/tfc-20251231.htm</x:v>
      </x:c>
      <x:c r="N4260" s="2" t="str">
        <x:v>f-3250</x:v>
      </x:c>
      <x:c r="O4260" s="2" t="str"/>
      <x:c r="P4260" s="2" t="str">
        <x:v>Exact XBRL anchor</x:v>
      </x:c>
      <x:c r="Q4260" s="2" t="str">
        <x:v>Common Stock, Dividends, Per Share, Declared</x:v>
      </x:c>
      <x:c r="R4260" s="2" t="str">
        <x:v>highlighted/TFC_0000092230-26-000030_tfc-20251231.htm</x:v>
      </x:c>
      <x:c r="S4260" s="2" t="str">
        <x:v>highlighted/TFC_FY2023_TFC_2023_Form_10-K.pdf; highlighted/TFC_FY2023_TFC_2023_Supplement_to_Form_10-K.pdf</x:v>
      </x:c>
      <x:c r="T4260" s="2" t="str">
        <x:v>51,85,130; 14,84</x:v>
      </x:c>
    </x:row>
    <x:row r="4261" ht="24" customHeight="1">
      <x:c r="C4261" s="2" t="str">
        <x:v>Historical Inputs!F4261</x:v>
      </x:c>
      <x:c r="D4261" s="2" t="str">
        <x:v>TFC</x:v>
      </x:c>
      <x:c r="E4261" s="2" t="str">
        <x:v>FY2023</x:v>
      </x:c>
      <x:c r="F4261" s="2" t="str">
        <x:v>dividends</x:v>
      </x:c>
      <x:c r="G4261" s="2" t="n">
        <x:v>2770</x:v>
      </x:c>
      <x:c r="H4261" s="2" t="str">
        <x:v>USD</x:v>
      </x:c>
      <x:c r="I4261" s="2" t="str">
        <x:v>2023-12-31</x:v>
      </x:c>
      <x:c r="J4261" s="2" t="str">
        <x:v>2026-02-24</x:v>
      </x:c>
      <x:c r="K4261" s="2" t="str">
        <x:v>0000092230-26-000030</x:v>
      </x:c>
      <x:c r="L4261" s="2" t="str">
        <x:v>data/raw/filings/TFC_0000092230-26-000030_tfc-20251231.htm</x:v>
      </x:c>
      <x:c r="M4261" s="2" t="str">
        <x:v>https://www.sec.gov/Archives/edgar/data/92230/000009223026000030/tfc-20251231.htm</x:v>
      </x:c>
      <x:c r="N4261" s="2" t="str">
        <x:v>f-528</x:v>
      </x:c>
      <x:c r="O4261" s="2" t="str"/>
      <x:c r="P4261" s="2" t="str">
        <x:v>Exact XBRL anchor</x:v>
      </x:c>
      <x:c r="Q4261" s="2" t="str">
        <x:v>Payments of Ordinary Dividends, Common Stock</x:v>
      </x:c>
      <x:c r="R4261" s="2" t="str">
        <x:v>highlighted/TFC_0000092230-26-000030_tfc-20251231.htm</x:v>
      </x:c>
      <x:c r="S4261" s="2" t="str">
        <x:v>highlighted/TFC_FY2023_TFC_2023_Form_10-K.pdf; highlighted/TFC_FY2023_TFC_2023_Supplement_to_Form_10-K.pdf</x:v>
      </x:c>
      <x:c r="T4261" s="2" t="str">
        <x:v>96,97; 48,49</x:v>
      </x:c>
    </x:row>
    <x:row r="4262" ht="24" customHeight="1">
      <x:c r="C4262" s="2" t="str">
        <x:v>Historical Inputs!F4262</x:v>
      </x:c>
      <x:c r="D4262" s="2" t="str">
        <x:v>TFC</x:v>
      </x:c>
      <x:c r="E4262" s="2" t="str">
        <x:v>FY2023</x:v>
      </x:c>
      <x:c r="F4262" s="2" t="str">
        <x:v>buybacks</x:v>
      </x:c>
      <x:c r="G4262" s="2" t="n">
        <x:v>0</x:v>
      </x:c>
      <x:c r="H4262" s="2" t="str">
        <x:v>USD</x:v>
      </x:c>
      <x:c r="I4262" s="2" t="str">
        <x:v>2023-12-31</x:v>
      </x:c>
      <x:c r="J4262" s="2" t="str">
        <x:v>2026-02-24</x:v>
      </x:c>
      <x:c r="K4262" s="2" t="str">
        <x:v>0000092230-26-000030</x:v>
      </x:c>
      <x:c r="L4262" s="2" t="str">
        <x:v>data/raw/filings/TFC_0000092230-26-000030_tfc-20251231.htm</x:v>
      </x:c>
      <x:c r="M4262" s="2" t="str">
        <x:v>https://www.sec.gov/Archives/edgar/data/92230/000009223026000030/tfc-20251231.htm</x:v>
      </x:c>
      <x:c r="N4262" s="2" t="str">
        <x:v>f-522</x:v>
      </x:c>
      <x:c r="O4262" s="2" t="str"/>
      <x:c r="P4262" s="2" t="str">
        <x:v>Exact XBRL anchor</x:v>
      </x:c>
      <x:c r="Q4262" s="2" t="str">
        <x:v>Payments for Repurchase of Common Stock</x:v>
      </x:c>
      <x:c r="R4262" s="2" t="str">
        <x:v>highlighted/TFC_0000092230-26-000030_tfc-20251231.htm</x:v>
      </x:c>
      <x:c r="S4262" s="2" t="str"/>
      <x:c r="T4262" s="2" t="str"/>
    </x:row>
    <x:row r="4263" ht="24" customHeight="1">
      <x:c r="C4263" s="2" t="str">
        <x:v>Historical Inputs!F4263</x:v>
      </x:c>
      <x:c r="D4263" s="2" t="str">
        <x:v>TFC</x:v>
      </x:c>
      <x:c r="E4263" s="2" t="str">
        <x:v>FY2023</x:v>
      </x:c>
      <x:c r="F4263" s="2" t="str">
        <x:v>chargeoffs</x:v>
      </x:c>
      <x:c r="G4263" s="2" t="str">
        <x:v>n.a.</x:v>
      </x:c>
      <x:c r="H4263" s="2" t="str">
        <x:v>USDm</x:v>
      </x:c>
      <x:c r="I4263" s="2" t="str">
        <x:v>2023-12-31</x:v>
      </x:c>
      <x:c r="J4263" s="2" t="str"/>
      <x:c r="K4263" s="2" t="str"/>
      <x:c r="L4263" s="2" t="str"/>
      <x:c r="M4263" s="2" t="str"/>
      <x:c r="N4263" s="2" t="str"/>
      <x:c r="O4263" s="2" t="str"/>
      <x:c r="P4263" s="2" t="str">
        <x:v>Not reported / unavailable</x:v>
      </x:c>
      <x:c r="Q4263" s="2" t="str">
        <x:v>Gross loan charge-offs</x:v>
      </x:c>
      <x:c r="R4263" s="2" t="str"/>
      <x:c r="S4263" s="2" t="str"/>
      <x:c r="T4263" s="2" t="str"/>
    </x:row>
    <x:row r="4264" ht="24" customHeight="1">
      <x:c r="C4264" s="2" t="str">
        <x:v>Historical Inputs!F4264</x:v>
      </x:c>
      <x:c r="D4264" s="2" t="str">
        <x:v>TFC</x:v>
      </x:c>
      <x:c r="E4264" s="2" t="str">
        <x:v>FY2023</x:v>
      </x:c>
      <x:c r="F4264" s="2" t="str">
        <x:v>recoveries</x:v>
      </x:c>
      <x:c r="G4264" s="2" t="str">
        <x:v>n.a.</x:v>
      </x:c>
      <x:c r="H4264" s="2" t="str">
        <x:v>USDm</x:v>
      </x:c>
      <x:c r="I4264" s="2" t="str">
        <x:v>2023-12-31</x:v>
      </x:c>
      <x:c r="J4264" s="2" t="str"/>
      <x:c r="K4264" s="2" t="str"/>
      <x:c r="L4264" s="2" t="str"/>
      <x:c r="M4264" s="2" t="str"/>
      <x:c r="N4264" s="2" t="str"/>
      <x:c r="O4264" s="2" t="str"/>
      <x:c r="P4264" s="2" t="str">
        <x:v>Not reported / unavailable</x:v>
      </x:c>
      <x:c r="Q4264" s="2" t="str">
        <x:v>Loan recoveries</x:v>
      </x:c>
      <x:c r="R4264" s="2" t="str"/>
      <x:c r="S4264" s="2" t="str"/>
      <x:c r="T4264" s="2" t="str"/>
    </x:row>
    <x:row r="4265" ht="24" customHeight="1">
      <x:c r="C4265" s="2" t="str">
        <x:v>Historical Inputs!F4265</x:v>
      </x:c>
      <x:c r="D4265" s="2" t="str">
        <x:v>TFC</x:v>
      </x:c>
      <x:c r="E4265" s="2" t="str">
        <x:v>FY2023</x:v>
      </x:c>
      <x:c r="F4265" s="2" t="str">
        <x:v>rwa</x:v>
      </x:c>
      <x:c r="G4265" s="2" t="str">
        <x:v>n.a.</x:v>
      </x:c>
      <x:c r="H4265" s="2" t="str">
        <x:v>USDm</x:v>
      </x:c>
      <x:c r="I4265" s="2" t="str">
        <x:v>2023-12-31</x:v>
      </x:c>
      <x:c r="J4265" s="2" t="str"/>
      <x:c r="K4265" s="2" t="str"/>
      <x:c r="L4265" s="2" t="str"/>
      <x:c r="M4265" s="2" t="str"/>
      <x:c r="N4265" s="2" t="str"/>
      <x:c r="O4265" s="2" t="str"/>
      <x:c r="P4265" s="2" t="str">
        <x:v>Not reported / unavailable</x:v>
      </x:c>
      <x:c r="Q4265" s="2" t="str">
        <x:v>Risk-weighted assets</x:v>
      </x:c>
      <x:c r="R4265" s="2" t="str"/>
      <x:c r="S4265" s="2" t="str"/>
      <x:c r="T4265" s="2" t="str"/>
    </x:row>
    <x:row r="4266" ht="24" customHeight="1">
      <x:c r="C4266" s="2" t="str">
        <x:v>Historical Inputs!F4266</x:v>
      </x:c>
      <x:c r="D4266" s="2" t="str">
        <x:v>TFC</x:v>
      </x:c>
      <x:c r="E4266" s="2" t="str">
        <x:v>FY2023</x:v>
      </x:c>
      <x:c r="F4266" s="2" t="str">
        <x:v>cet1_reported</x:v>
      </x:c>
      <x:c r="G4266" s="2" t="str">
        <x:v>n.a.</x:v>
      </x:c>
      <x:c r="H4266" s="2" t="str">
        <x:v>%</x:v>
      </x:c>
      <x:c r="I4266" s="2" t="str">
        <x:v>2023-12-31</x:v>
      </x:c>
      <x:c r="J4266" s="2" t="str"/>
      <x:c r="K4266" s="2" t="str"/>
      <x:c r="L4266" s="2" t="str"/>
      <x:c r="M4266" s="2" t="str"/>
      <x:c r="N4266" s="2" t="str"/>
      <x:c r="O4266" s="2" t="str"/>
      <x:c r="P4266" s="2" t="str">
        <x:v>Not reported / unavailable</x:v>
      </x:c>
      <x:c r="Q4266" s="2" t="str">
        <x:v>Actual standardized CET1 ratio</x:v>
      </x:c>
      <x:c r="R4266" s="2" t="str"/>
      <x:c r="S4266" s="2" t="str"/>
      <x:c r="T4266" s="2" t="str"/>
    </x:row>
    <x:row r="4267" ht="24" customHeight="1">
      <x:c r="C4267" s="2" t="str">
        <x:v>Historical Inputs!F4267</x:v>
      </x:c>
      <x:c r="D4267" s="2" t="str">
        <x:v>TFC</x:v>
      </x:c>
      <x:c r="E4267" s="2" t="str">
        <x:v>FY2023</x:v>
      </x:c>
      <x:c r="F4267" s="2" t="str">
        <x:v>nim_reported</x:v>
      </x:c>
      <x:c r="G4267" s="2" t="str">
        <x:v>n.a.</x:v>
      </x:c>
      <x:c r="H4267" s="2" t="str">
        <x:v>%</x:v>
      </x:c>
      <x:c r="I4267" s="2" t="str">
        <x:v>2023-12-31</x:v>
      </x:c>
      <x:c r="J4267" s="2" t="str"/>
      <x:c r="K4267" s="2" t="str"/>
      <x:c r="L4267" s="2" t="str"/>
      <x:c r="M4267" s="2" t="str"/>
      <x:c r="N4267" s="2" t="str"/>
      <x:c r="O4267" s="2" t="str"/>
      <x:c r="P4267" s="2" t="str">
        <x:v>Not reported / unavailable</x:v>
      </x:c>
      <x:c r="Q4267" s="2" t="str">
        <x:v>Issuer reported net interest margin</x:v>
      </x:c>
      <x:c r="R4267" s="2" t="str"/>
      <x:c r="S4267" s="2" t="str"/>
      <x:c r="T4267" s="2" t="str"/>
    </x:row>
    <x:row r="4268" ht="24" customHeight="1">
      <x:c r="C4268" s="2" t="str">
        <x:v>Historical Inputs!F4268</x:v>
      </x:c>
      <x:c r="D4268" s="2" t="str">
        <x:v>TFC</x:v>
      </x:c>
      <x:c r="E4268" s="2" t="str">
        <x:v>FY2023</x:v>
      </x:c>
      <x:c r="F4268" s="2" t="str">
        <x:v>bvps_reported</x:v>
      </x:c>
      <x:c r="G4268" s="2" t="str">
        <x:v>n.a.</x:v>
      </x:c>
      <x:c r="H4268" s="2" t="str">
        <x:v>USD/share</x:v>
      </x:c>
      <x:c r="I4268" s="2" t="str">
        <x:v>2023-12-31</x:v>
      </x:c>
      <x:c r="J4268" s="2" t="str"/>
      <x:c r="K4268" s="2" t="str"/>
      <x:c r="L4268" s="2" t="str"/>
      <x:c r="M4268" s="2" t="str"/>
      <x:c r="N4268" s="2" t="str"/>
      <x:c r="O4268" s="2" t="str"/>
      <x:c r="P4268" s="2" t="str">
        <x:v>Not reported / unavailable</x:v>
      </x:c>
      <x:c r="Q4268" s="2" t="str">
        <x:v>Reported common book value per share</x:v>
      </x:c>
      <x:c r="R4268" s="2" t="str"/>
      <x:c r="S4268" s="2" t="str"/>
      <x:c r="T4268" s="2" t="str"/>
    </x:row>
    <x:row r="4269" ht="24" customHeight="1">
      <x:c r="C4269" s="2" t="str">
        <x:v>Historical Inputs!F4269</x:v>
      </x:c>
      <x:c r="D4269" s="2" t="str">
        <x:v>TFC</x:v>
      </x:c>
      <x:c r="E4269" s="2" t="str">
        <x:v>FY2023</x:v>
      </x:c>
      <x:c r="F4269" s="2" t="str">
        <x:v>tbvps_reported</x:v>
      </x:c>
      <x:c r="G4269" s="2" t="str">
        <x:v>n.a.</x:v>
      </x:c>
      <x:c r="H4269" s="2" t="str">
        <x:v>USD/share</x:v>
      </x:c>
      <x:c r="I4269" s="2" t="str">
        <x:v>2023-12-31</x:v>
      </x:c>
      <x:c r="J4269" s="2" t="str"/>
      <x:c r="K4269" s="2" t="str"/>
      <x:c r="L4269" s="2" t="str"/>
      <x:c r="M4269" s="2" t="str"/>
      <x:c r="N4269" s="2" t="str"/>
      <x:c r="O4269" s="2" t="str"/>
      <x:c r="P4269" s="2" t="str">
        <x:v>Not reported / unavailable</x:v>
      </x:c>
      <x:c r="Q4269" s="2" t="str">
        <x:v>Reported tangible book value per share</x:v>
      </x:c>
      <x:c r="R4269" s="2" t="str"/>
      <x:c r="S4269" s="2" t="str"/>
      <x:c r="T4269" s="2" t="str"/>
    </x:row>
    <x:row r="4270" ht="24" customHeight="1">
      <x:c r="C4270" s="2" t="str">
        <x:v>Historical Inputs!F4270</x:v>
      </x:c>
      <x:c r="D4270" s="2" t="str">
        <x:v>TFC</x:v>
      </x:c>
      <x:c r="E4270" s="2" t="str">
        <x:v>FY2023</x:v>
      </x:c>
      <x:c r="F4270" s="2" t="str">
        <x:v>tce_reported</x:v>
      </x:c>
      <x:c r="G4270" s="2" t="str">
        <x:v>n.a.</x:v>
      </x:c>
      <x:c r="H4270" s="2" t="str">
        <x:v>USDm</x:v>
      </x:c>
      <x:c r="I4270" s="2" t="str">
        <x:v>2023-12-31</x:v>
      </x:c>
      <x:c r="J4270" s="2" t="str"/>
      <x:c r="K4270" s="2" t="str"/>
      <x:c r="L4270" s="2" t="str"/>
      <x:c r="M4270" s="2" t="str"/>
      <x:c r="N4270" s="2" t="str"/>
      <x:c r="O4270" s="2" t="str"/>
      <x:c r="P4270" s="2" t="str">
        <x:v>Not reported / unavailable</x:v>
      </x:c>
      <x:c r="Q4270" s="2" t="str">
        <x:v>Reported tangible common equity</x:v>
      </x:c>
      <x:c r="R4270" s="2" t="str"/>
      <x:c r="S4270" s="2" t="str"/>
      <x:c r="T4270" s="2" t="str"/>
    </x:row>
    <x:row r="4271" ht="24" customHeight="1">
      <x:c r="C4271" s="2" t="str">
        <x:v>Historical Inputs!F4271</x:v>
      </x:c>
      <x:c r="D4271" s="2" t="str">
        <x:v>TFC</x:v>
      </x:c>
      <x:c r="E4271" s="2" t="str">
        <x:v>FY2024</x:v>
      </x:c>
      <x:c r="F4271" s="2" t="str">
        <x:v>assets</x:v>
      </x:c>
      <x:c r="G4271" s="2" t="n">
        <x:v>531176</x:v>
      </x:c>
      <x:c r="H4271" s="2" t="str">
        <x:v>USD</x:v>
      </x:c>
      <x:c r="I4271" s="2" t="str">
        <x:v>2024-12-31</x:v>
      </x:c>
      <x:c r="J4271" s="2" t="str">
        <x:v>2026-02-24</x:v>
      </x:c>
      <x:c r="K4271" s="2" t="str">
        <x:v>0000092230-26-000030</x:v>
      </x:c>
      <x:c r="L4271" s="2" t="str">
        <x:v>data/raw/filings/TFC_0000092230-26-000030_tfc-20251231.htm</x:v>
      </x:c>
      <x:c r="M4271" s="2" t="str">
        <x:v>https://www.sec.gov/Archives/edgar/data/92230/000009223026000030/tfc-20251231.htm</x:v>
      </x:c>
      <x:c r="N4271" s="2" t="str">
        <x:v>f-104</x:v>
      </x:c>
      <x:c r="O4271" s="2" t="str"/>
      <x:c r="P4271" s="2" t="str">
        <x:v>Exact XBRL anchor</x:v>
      </x:c>
      <x:c r="Q4271" s="2" t="str">
        <x:v>Assets</x:v>
      </x:c>
      <x:c r="R4271" s="2" t="str">
        <x:v>highlighted/TFC_0000092230-26-000030_tfc-20251231.htm</x:v>
      </x:c>
      <x:c r="S4271" s="2" t="str">
        <x:v>highlighted/TFC_FY2024_TFC_Form_10-K_-_2024_-_Final.pdf</x:v>
      </x:c>
      <x:c r="T4271" s="2" t="str">
        <x:v>93</x:v>
      </x:c>
    </x:row>
    <x:row r="4272" ht="24" customHeight="1">
      <x:c r="C4272" s="2" t="str">
        <x:v>Historical Inputs!F4272</x:v>
      </x:c>
      <x:c r="D4272" s="2" t="str">
        <x:v>TFC</x:v>
      </x:c>
      <x:c r="E4272" s="2" t="str">
        <x:v>FY2024</x:v>
      </x:c>
      <x:c r="F4272" s="2" t="str">
        <x:v>liabilities</x:v>
      </x:c>
      <x:c r="G4272" s="2" t="n">
        <x:v>467497</x:v>
      </x:c>
      <x:c r="H4272" s="2" t="str">
        <x:v>USD</x:v>
      </x:c>
      <x:c r="I4272" s="2" t="str">
        <x:v>2024-12-31</x:v>
      </x:c>
      <x:c r="J4272" s="2" t="str">
        <x:v>2026-02-24</x:v>
      </x:c>
      <x:c r="K4272" s="2" t="str">
        <x:v>0000092230-26-000030</x:v>
      </x:c>
      <x:c r="L4272" s="2" t="str">
        <x:v>data/raw/filings/TFC_0000092230-26-000030_tfc-20251231.htm</x:v>
      </x:c>
      <x:c r="M4272" s="2" t="str">
        <x:v>https://www.sec.gov/Archives/edgar/data/92230/000009223026000030/tfc-20251231.htm</x:v>
      </x:c>
      <x:c r="N4272" s="2" t="str">
        <x:v>f-122</x:v>
      </x:c>
      <x:c r="O4272" s="2" t="str"/>
      <x:c r="P4272" s="2" t="str">
        <x:v>Exact XBRL anchor</x:v>
      </x:c>
      <x:c r="Q4272" s="2" t="str">
        <x:v>Liabilities</x:v>
      </x:c>
      <x:c r="R4272" s="2" t="str">
        <x:v>highlighted/TFC_0000092230-26-000030_tfc-20251231.htm</x:v>
      </x:c>
      <x:c r="S4272" s="2" t="str">
        <x:v>highlighted/TFC_FY2024_TFC_Form_10-K_-_2024_-_Final.pdf</x:v>
      </x:c>
      <x:c r="T4272" s="2" t="str">
        <x:v>93</x:v>
      </x:c>
    </x:row>
    <x:row r="4273" ht="24" customHeight="1">
      <x:c r="C4273" s="2" t="str">
        <x:v>Historical Inputs!F4273</x:v>
      </x:c>
      <x:c r="D4273" s="2" t="str">
        <x:v>TFC</x:v>
      </x:c>
      <x:c r="E4273" s="2" t="str">
        <x:v>FY2024</x:v>
      </x:c>
      <x:c r="F4273" s="2" t="str">
        <x:v>equity</x:v>
      </x:c>
      <x:c r="G4273" s="2" t="n">
        <x:v>63679</x:v>
      </x:c>
      <x:c r="H4273" s="2" t="str">
        <x:v>USD</x:v>
      </x:c>
      <x:c r="I4273" s="2" t="str">
        <x:v>2024-12-31</x:v>
      </x:c>
      <x:c r="J4273" s="2" t="str">
        <x:v>2026-02-24</x:v>
      </x:c>
      <x:c r="K4273" s="2" t="str">
        <x:v>0000092230-26-000030</x:v>
      </x:c>
      <x:c r="L4273" s="2" t="str">
        <x:v>data/raw/filings/TFC_0000092230-26-000030_tfc-20251231.htm</x:v>
      </x:c>
      <x:c r="M4273" s="2" t="str">
        <x:v>https://www.sec.gov/Archives/edgar/data/92230/000009223026000030/tfc-20251231.htm</x:v>
      </x:c>
      <x:c r="N4273" s="2" t="str">
        <x:v>f-136</x:v>
      </x:c>
      <x:c r="O4273" s="2" t="str"/>
      <x:c r="P4273" s="2" t="str">
        <x:v>Exact XBRL anchor</x:v>
      </x:c>
      <x:c r="Q4273" s="2" t="str">
        <x:v>Stockholders' Equity Attributable to Parent</x:v>
      </x:c>
      <x:c r="R4273" s="2" t="str">
        <x:v>highlighted/TFC_0000092230-26-000030_tfc-20251231.htm</x:v>
      </x:c>
      <x:c r="S4273" s="2" t="str">
        <x:v>highlighted/TFC_FY2024_TFC_Form_10-K_-_2024_-_Final.pdf</x:v>
      </x:c>
      <x:c r="T4273" s="2" t="str">
        <x:v>74,93,164</x:v>
      </x:c>
    </x:row>
    <x:row r="4274" ht="24" customHeight="1">
      <x:c r="C4274" s="2" t="str">
        <x:v>Historical Inputs!F4274</x:v>
      </x:c>
      <x:c r="D4274" s="2" t="str">
        <x:v>TFC</x:v>
      </x:c>
      <x:c r="E4274" s="2" t="str">
        <x:v>FY2024</x:v>
      </x:c>
      <x:c r="F4274" s="2" t="str">
        <x:v>preferred</x:v>
      </x:c>
      <x:c r="G4274" s="2" t="n">
        <x:v>5907</x:v>
      </x:c>
      <x:c r="H4274" s="2" t="str">
        <x:v>USD</x:v>
      </x:c>
      <x:c r="I4274" s="2" t="str">
        <x:v>2024-12-31</x:v>
      </x:c>
      <x:c r="J4274" s="2" t="str">
        <x:v>2026-02-24</x:v>
      </x:c>
      <x:c r="K4274" s="2" t="str">
        <x:v>0000092230-26-000030</x:v>
      </x:c>
      <x:c r="L4274" s="2" t="str">
        <x:v>data/raw/filings/TFC_0000092230-26-000030_tfc-20251231.htm</x:v>
      </x:c>
      <x:c r="M4274" s="2" t="str">
        <x:v>https://www.sec.gov/Archives/edgar/data/92230/000009223026000030/tfc-20251231.htm</x:v>
      </x:c>
      <x:c r="N4274" s="2" t="str">
        <x:v>f-124</x:v>
      </x:c>
      <x:c r="O4274" s="2" t="str"/>
      <x:c r="P4274" s="2" t="str">
        <x:v>Exact XBRL anchor</x:v>
      </x:c>
      <x:c r="Q4274" s="2" t="str">
        <x:v>Preferred Stock, Including Additional Paid in Capital, Net of Discount</x:v>
      </x:c>
      <x:c r="R4274" s="2" t="str">
        <x:v>highlighted/TFC_0000092230-26-000030_tfc-20251231.htm</x:v>
      </x:c>
      <x:c r="S4274" s="2" t="str">
        <x:v>highlighted/TFC_FY2024_TFC_Form_10-K_-_2024_-_Final.pdf</x:v>
      </x:c>
      <x:c r="T4274" s="2" t="str">
        <x:v>74,93</x:v>
      </x:c>
    </x:row>
    <x:row r="4275" ht="24" customHeight="1">
      <x:c r="C4275" s="2" t="str">
        <x:v>Historical Inputs!F4275</x:v>
      </x:c>
      <x:c r="D4275" s="2" t="str">
        <x:v>TFC</x:v>
      </x:c>
      <x:c r="E4275" s="2" t="str">
        <x:v>FY2024</x:v>
      </x:c>
      <x:c r="F4275" s="2" t="str">
        <x:v>common_equity_reported</x:v>
      </x:c>
      <x:c r="G4275" s="2" t="str">
        <x:v>n.a.</x:v>
      </x:c>
      <x:c r="H4275" s="2" t="str">
        <x:v>USDm</x:v>
      </x:c>
      <x:c r="I4275" s="2" t="str">
        <x:v>2024-12-31</x:v>
      </x:c>
      <x:c r="J4275" s="2" t="str"/>
      <x:c r="K4275" s="2" t="str"/>
      <x:c r="L4275" s="2" t="str"/>
      <x:c r="M4275" s="2" t="str"/>
      <x:c r="N4275" s="2" t="str"/>
      <x:c r="O4275" s="2" t="str"/>
      <x:c r="P4275" s="2" t="str">
        <x:v>Not reported / unavailable</x:v>
      </x:c>
      <x:c r="Q4275" s="2" t="str">
        <x:v>Reported common shareholders equity</x:v>
      </x:c>
      <x:c r="R4275" s="2" t="str"/>
      <x:c r="S4275" s="2" t="str"/>
      <x:c r="T4275" s="2" t="str"/>
    </x:row>
    <x:row r="4276" ht="24" customHeight="1">
      <x:c r="C4276" s="2" t="str">
        <x:v>Historical Inputs!F4276</x:v>
      </x:c>
      <x:c r="D4276" s="2" t="str">
        <x:v>TFC</x:v>
      </x:c>
      <x:c r="E4276" s="2" t="str">
        <x:v>FY2024</x:v>
      </x:c>
      <x:c r="F4276" s="2" t="str">
        <x:v>goodwill</x:v>
      </x:c>
      <x:c r="G4276" s="2" t="n">
        <x:v>17125</x:v>
      </x:c>
      <x:c r="H4276" s="2" t="str">
        <x:v>USD</x:v>
      </x:c>
      <x:c r="I4276" s="2" t="str">
        <x:v>2024-12-31</x:v>
      </x:c>
      <x:c r="J4276" s="2" t="str">
        <x:v>2026-02-24</x:v>
      </x:c>
      <x:c r="K4276" s="2" t="str">
        <x:v>0000092230-26-000030</x:v>
      </x:c>
      <x:c r="L4276" s="2" t="str">
        <x:v>data/raw/filings/TFC_0000092230-26-000030_tfc-20251231.htm</x:v>
      </x:c>
      <x:c r="M4276" s="2" t="str">
        <x:v>https://www.sec.gov/Archives/edgar/data/92230/000009223026000030/tfc-20251231.htm</x:v>
      </x:c>
      <x:c r="N4276" s="2" t="str">
        <x:v>f-2975</x:v>
      </x:c>
      <x:c r="O4276" s="2" t="str"/>
      <x:c r="P4276" s="2" t="str">
        <x:v>Exact XBRL anchor</x:v>
      </x:c>
      <x:c r="Q4276" s="2" t="str">
        <x:v>Goodwill</x:v>
      </x:c>
      <x:c r="R4276" s="2" t="str">
        <x:v>highlighted/TFC_0000092230-26-000030_tfc-20251231.htm</x:v>
      </x:c>
      <x:c r="S4276" s="2" t="str">
        <x:v>highlighted/TFC_FY2024_TFC_Form_10-K_-_2024_-_Final.pdf</x:v>
      </x:c>
      <x:c r="T4276" s="2" t="str">
        <x:v>93,129</x:v>
      </x:c>
    </x:row>
    <x:row r="4277" ht="24" customHeight="1">
      <x:c r="C4277" s="2" t="str">
        <x:v>Historical Inputs!F4277</x:v>
      </x:c>
      <x:c r="D4277" s="2" t="str">
        <x:v>TFC</x:v>
      </x:c>
      <x:c r="E4277" s="2" t="str">
        <x:v>FY2024</x:v>
      </x:c>
      <x:c r="F4277" s="2" t="str">
        <x:v>intangibles</x:v>
      </x:c>
      <x:c r="G4277" s="2" t="n">
        <x:v>1550</x:v>
      </x:c>
      <x:c r="H4277" s="2" t="str">
        <x:v>USD</x:v>
      </x:c>
      <x:c r="I4277" s="2" t="str">
        <x:v>2024-12-31</x:v>
      </x:c>
      <x:c r="J4277" s="2" t="str">
        <x:v>2026-02-24</x:v>
      </x:c>
      <x:c r="K4277" s="2" t="str">
        <x:v>0000092230-26-000030</x:v>
      </x:c>
      <x:c r="L4277" s="2" t="str">
        <x:v>data/raw/filings/TFC_0000092230-26-000030_tfc-20251231.htm</x:v>
      </x:c>
      <x:c r="M4277" s="2" t="str">
        <x:v>https://www.sec.gov/Archives/edgar/data/92230/000009223026000030/tfc-20251231.htm</x:v>
      </x:c>
      <x:c r="N4277" s="2" t="str">
        <x:v>f-3003</x:v>
      </x:c>
      <x:c r="O4277" s="2" t="str"/>
      <x:c r="P4277" s="2" t="str">
        <x:v>Exact XBRL anchor</x:v>
      </x:c>
      <x:c r="Q4277" s="2" t="str">
        <x:v>Finite-Lived Intangible Assets, Net</x:v>
      </x:c>
      <x:c r="R4277" s="2" t="str">
        <x:v>highlighted/TFC_0000092230-26-000030_tfc-20251231.htm</x:v>
      </x:c>
      <x:c r="S4277" s="2" t="str">
        <x:v>highlighted/TFC_FY2024_TFC_Form_10-K_-_2024_-_Final.pdf</x:v>
      </x:c>
      <x:c r="T4277" s="2" t="str">
        <x:v>93</x:v>
      </x:c>
    </x:row>
    <x:row r="4278" ht="24" customHeight="1">
      <x:c r="C4278" s="2" t="str">
        <x:v>Historical Inputs!F4278</x:v>
      </x:c>
      <x:c r="D4278" s="2" t="str">
        <x:v>TFC</x:v>
      </x:c>
      <x:c r="E4278" s="2" t="str">
        <x:v>FY2024</x:v>
      </x:c>
      <x:c r="F4278" s="2" t="str">
        <x:v>intangibles_total</x:v>
      </x:c>
      <x:c r="G4278" s="2" t="str">
        <x:v>n.a.</x:v>
      </x:c>
      <x:c r="H4278" s="2" t="str">
        <x:v>USDm</x:v>
      </x:c>
      <x:c r="I4278" s="2" t="str">
        <x:v>2024-12-31</x:v>
      </x:c>
      <x:c r="J4278" s="2" t="str"/>
      <x:c r="K4278" s="2" t="str"/>
      <x:c r="L4278" s="2" t="str"/>
      <x:c r="M4278" s="2" t="str"/>
      <x:c r="N4278" s="2" t="str"/>
      <x:c r="O4278" s="2" t="str"/>
      <x:c r="P4278" s="2" t="str">
        <x:v>Not reported / unavailable</x:v>
      </x:c>
      <x:c r="Q4278" s="2" t="str">
        <x:v>Reported goodwill and intangible assets combined</x:v>
      </x:c>
      <x:c r="R4278" s="2" t="str"/>
      <x:c r="S4278" s="2" t="str"/>
      <x:c r="T4278" s="2" t="str"/>
    </x:row>
    <x:row r="4279" ht="24" customHeight="1">
      <x:c r="C4279" s="2" t="str">
        <x:v>Historical Inputs!F4279</x:v>
      </x:c>
      <x:c r="D4279" s="2" t="str">
        <x:v>TFC</x:v>
      </x:c>
      <x:c r="E4279" s="2" t="str">
        <x:v>FY2024</x:v>
      </x:c>
      <x:c r="F4279" s="2" t="str">
        <x:v>shares_end</x:v>
      </x:c>
      <x:c r="G4279" s="2" t="n">
        <x:v>1315.936</x:v>
      </x:c>
      <x:c r="H4279" s="2" t="str">
        <x:v>shares</x:v>
      </x:c>
      <x:c r="I4279" s="2" t="str">
        <x:v>2024-12-31</x:v>
      </x:c>
      <x:c r="J4279" s="2" t="str">
        <x:v>2026-02-24</x:v>
      </x:c>
      <x:c r="K4279" s="2" t="str">
        <x:v>0000092230-26-000030</x:v>
      </x:c>
      <x:c r="L4279" s="2" t="str">
        <x:v>data/raw/filings/TFC_0000092230-26-000030_tfc-20251231.htm</x:v>
      </x:c>
      <x:c r="M4279" s="2" t="str">
        <x:v>https://www.sec.gov/Archives/edgar/data/92230/000009223026000030/tfc-20251231.htm</x:v>
      </x:c>
      <x:c r="N4279" s="2" t="str">
        <x:v>f-141</x:v>
      </x:c>
      <x:c r="O4279" s="2" t="str"/>
      <x:c r="P4279" s="2" t="str">
        <x:v>Exact XBRL anchor</x:v>
      </x:c>
      <x:c r="Q4279" s="2" t="str">
        <x:v>Common Stock, Shares, Outstanding</x:v>
      </x:c>
      <x:c r="R4279" s="2" t="str">
        <x:v>highlighted/TFC_0000092230-26-000030_tfc-20251231.htm</x:v>
      </x:c>
      <x:c r="S4279" s="2" t="str"/>
      <x:c r="T4279" s="2" t="str"/>
    </x:row>
    <x:row r="4280" ht="24" customHeight="1">
      <x:c r="C4280" s="2" t="str">
        <x:v>Historical Inputs!F4280</x:v>
      </x:c>
      <x:c r="D4280" s="2" t="str">
        <x:v>TFC</x:v>
      </x:c>
      <x:c r="E4280" s="2" t="str">
        <x:v>FY2024</x:v>
      </x:c>
      <x:c r="F4280" s="2" t="str">
        <x:v>shares_issued</x:v>
      </x:c>
      <x:c r="G4280" s="2" t="str">
        <x:v>n.a.</x:v>
      </x:c>
      <x:c r="H4280" s="2" t="str">
        <x:v>million</x:v>
      </x:c>
      <x:c r="I4280" s="2" t="str">
        <x:v>2024-12-31</x:v>
      </x:c>
      <x:c r="J4280" s="2" t="str"/>
      <x:c r="K4280" s="2" t="str"/>
      <x:c r="L4280" s="2" t="str"/>
      <x:c r="M4280" s="2" t="str"/>
      <x:c r="N4280" s="2" t="str"/>
      <x:c r="O4280" s="2" t="str"/>
      <x:c r="P4280" s="2" t="str">
        <x:v>Not reported / unavailable</x:v>
      </x:c>
      <x:c r="Q4280" s="2" t="str">
        <x:v>Shares Issued</x:v>
      </x:c>
      <x:c r="R4280" s="2" t="str"/>
      <x:c r="S4280" s="2" t="str"/>
      <x:c r="T4280" s="2" t="str"/>
    </x:row>
    <x:row r="4281" ht="24" customHeight="1">
      <x:c r="C4281" s="2" t="str">
        <x:v>Historical Inputs!F4281</x:v>
      </x:c>
      <x:c r="D4281" s="2" t="str">
        <x:v>TFC</x:v>
      </x:c>
      <x:c r="E4281" s="2" t="str">
        <x:v>FY2024</x:v>
      </x:c>
      <x:c r="F4281" s="2" t="str">
        <x:v>shares_treasury</x:v>
      </x:c>
      <x:c r="G4281" s="2" t="str">
        <x:v>n.a.</x:v>
      </x:c>
      <x:c r="H4281" s="2" t="str">
        <x:v>million</x:v>
      </x:c>
      <x:c r="I4281" s="2" t="str">
        <x:v>2024-12-31</x:v>
      </x:c>
      <x:c r="J4281" s="2" t="str"/>
      <x:c r="K4281" s="2" t="str"/>
      <x:c r="L4281" s="2" t="str"/>
      <x:c r="M4281" s="2" t="str"/>
      <x:c r="N4281" s="2" t="str"/>
      <x:c r="O4281" s="2" t="str"/>
      <x:c r="P4281" s="2" t="str">
        <x:v>Not reported / unavailable</x:v>
      </x:c>
      <x:c r="Q4281" s="2" t="str">
        <x:v>Shares Treasury</x:v>
      </x:c>
      <x:c r="R4281" s="2" t="str"/>
      <x:c r="S4281" s="2" t="str"/>
      <x:c r="T4281" s="2" t="str"/>
    </x:row>
    <x:row r="4282" ht="24" customHeight="1">
      <x:c r="C4282" s="2" t="str">
        <x:v>Historical Inputs!F4282</x:v>
      </x:c>
      <x:c r="D4282" s="2" t="str">
        <x:v>TFC</x:v>
      </x:c>
      <x:c r="E4282" s="2" t="str">
        <x:v>FY2024</x:v>
      </x:c>
      <x:c r="F4282" s="2" t="str">
        <x:v>deposits</x:v>
      </x:c>
      <x:c r="G4282" s="2" t="n">
        <x:v>390524</x:v>
      </x:c>
      <x:c r="H4282" s="2" t="str">
        <x:v>USD</x:v>
      </x:c>
      <x:c r="I4282" s="2" t="str">
        <x:v>2024-12-31</x:v>
      </x:c>
      <x:c r="J4282" s="2" t="str">
        <x:v>2026-02-24</x:v>
      </x:c>
      <x:c r="K4282" s="2" t="str">
        <x:v>0000092230-26-000030</x:v>
      </x:c>
      <x:c r="L4282" s="2" t="str">
        <x:v>data/raw/filings/TFC_0000092230-26-000030_tfc-20251231.htm</x:v>
      </x:c>
      <x:c r="M4282" s="2" t="str">
        <x:v>https://www.sec.gov/Archives/edgar/data/92230/000009223026000030/tfc-20251231.htm</x:v>
      </x:c>
      <x:c r="N4282" s="2" t="str">
        <x:v>f-3182</x:v>
      </x:c>
      <x:c r="O4282" s="2" t="str"/>
      <x:c r="P4282" s="2" t="str">
        <x:v>Exact XBRL anchor</x:v>
      </x:c>
      <x:c r="Q4282" s="2" t="str">
        <x:v>Deposits</x:v>
      </x:c>
      <x:c r="R4282" s="2" t="str">
        <x:v>highlighted/TFC_0000092230-26-000030_tfc-20251231.htm</x:v>
      </x:c>
      <x:c r="S4282" s="2" t="str">
        <x:v>highlighted/TFC_FY2024_TFC_Form_10-K_-_2024_-_Final.pdf</x:v>
      </x:c>
      <x:c r="T4282" s="2" t="str">
        <x:v>72,134</x:v>
      </x:c>
    </x:row>
    <x:row r="4283" ht="24" customHeight="1">
      <x:c r="C4283" s="2" t="str">
        <x:v>Historical Inputs!F4283</x:v>
      </x:c>
      <x:c r="D4283" s="2" t="str">
        <x:v>TFC</x:v>
      </x:c>
      <x:c r="E4283" s="2" t="str">
        <x:v>FY2024</x:v>
      </x:c>
      <x:c r="F4283" s="2" t="str">
        <x:v>loans_gross</x:v>
      </x:c>
      <x:c r="G4283" s="2" t="n">
        <x:v>306383</x:v>
      </x:c>
      <x:c r="H4283" s="2" t="str">
        <x:v>USD</x:v>
      </x:c>
      <x:c r="I4283" s="2" t="str">
        <x:v>2024-12-31</x:v>
      </x:c>
      <x:c r="J4283" s="2" t="str">
        <x:v>2026-02-24</x:v>
      </x:c>
      <x:c r="K4283" s="2" t="str">
        <x:v>0000092230-26-000030</x:v>
      </x:c>
      <x:c r="L4283" s="2" t="str">
        <x:v>data/raw/filings/TFC_0000092230-26-000030_tfc-20251231.htm</x:v>
      </x:c>
      <x:c r="M4283" s="2" t="str">
        <x:v>https://www.sec.gov/Archives/edgar/data/92230/000009223026000030/tfc-20251231.htm</x:v>
      </x:c>
      <x:c r="N4283" s="2" t="str">
        <x:v>f-2098</x:v>
      </x:c>
      <x:c r="O4283" s="2" t="str"/>
      <x:c r="P4283" s="2" t="str">
        <x:v>Exact XBRL anchor</x:v>
      </x:c>
      <x:c r="Q4283" s="2" t="str">
        <x:v>Gross loans and leases selected definition</x:v>
      </x:c>
      <x:c r="R4283" s="2" t="str">
        <x:v>highlighted/TFC_0000092230-26-000030_tfc-20251231.htm</x:v>
      </x:c>
      <x:c r="S4283" s="2" t="str">
        <x:v>highlighted/TFC_FY2024_TFC_Form_10-K_-_2024_-_Final.pdf</x:v>
      </x:c>
      <x:c r="T4283" s="2" t="str">
        <x:v>62,63,93</x:v>
      </x:c>
    </x:row>
    <x:row r="4284" ht="24" customHeight="1">
      <x:c r="C4284" s="2" t="str">
        <x:v>Historical Inputs!F4284</x:v>
      </x:c>
      <x:c r="D4284" s="2" t="str">
        <x:v>TFC</x:v>
      </x:c>
      <x:c r="E4284" s="2" t="str">
        <x:v>FY2024</x:v>
      </x:c>
      <x:c r="F4284" s="2" t="str">
        <x:v>loans_net</x:v>
      </x:c>
      <x:c r="G4284" s="2" t="n">
        <x:v>301526</x:v>
      </x:c>
      <x:c r="H4284" s="2" t="str">
        <x:v>USD</x:v>
      </x:c>
      <x:c r="I4284" s="2" t="str">
        <x:v>2024-12-31</x:v>
      </x:c>
      <x:c r="J4284" s="2" t="str">
        <x:v>2026-02-24</x:v>
      </x:c>
      <x:c r="K4284" s="2" t="str">
        <x:v>0000092230-26-000030</x:v>
      </x:c>
      <x:c r="L4284" s="2" t="str">
        <x:v>data/raw/filings/TFC_0000092230-26-000030_tfc-20251231.htm</x:v>
      </x:c>
      <x:c r="M4284" s="2" t="str">
        <x:v>https://www.sec.gov/Archives/edgar/data/92230/000009223026000030/tfc-20251231.htm</x:v>
      </x:c>
      <x:c r="N4284" s="2" t="str">
        <x:v>f-90</x:v>
      </x:c>
      <x:c r="O4284" s="2" t="str"/>
      <x:c r="P4284" s="2" t="str">
        <x:v>Exact XBRL anchor</x:v>
      </x:c>
      <x:c r="Q4284" s="2" t="str">
        <x:v>Net loans after allowance selected definition</x:v>
      </x:c>
      <x:c r="R4284" s="2" t="str">
        <x:v>highlighted/TFC_0000092230-26-000030_tfc-20251231.htm</x:v>
      </x:c>
      <x:c r="S4284" s="2" t="str">
        <x:v>highlighted/TFC_FY2024_TFC_Form_10-K_-_2024_-_Final.pdf</x:v>
      </x:c>
      <x:c r="T4284" s="2" t="str">
        <x:v>93</x:v>
      </x:c>
    </x:row>
    <x:row r="4285" ht="24" customHeight="1">
      <x:c r="C4285" s="2" t="str">
        <x:v>Historical Inputs!F4285</x:v>
      </x:c>
      <x:c r="D4285" s="2" t="str">
        <x:v>TFC</x:v>
      </x:c>
      <x:c r="E4285" s="2" t="str">
        <x:v>FY2024</x:v>
      </x:c>
      <x:c r="F4285" s="2" t="str">
        <x:v>allowance</x:v>
      </x:c>
      <x:c r="G4285" s="2" t="n">
        <x:v>4857</x:v>
      </x:c>
      <x:c r="H4285" s="2" t="str">
        <x:v>USD</x:v>
      </x:c>
      <x:c r="I4285" s="2" t="str">
        <x:v>2024-12-31</x:v>
      </x:c>
      <x:c r="J4285" s="2" t="str">
        <x:v>2026-02-24</x:v>
      </x:c>
      <x:c r="K4285" s="2" t="str">
        <x:v>0000092230-26-000030</x:v>
      </x:c>
      <x:c r="L4285" s="2" t="str">
        <x:v>data/raw/filings/TFC_0000092230-26-000030_tfc-20251231.htm</x:v>
      </x:c>
      <x:c r="M4285" s="2" t="str">
        <x:v>https://www.sec.gov/Archives/edgar/data/92230/000009223026000030/tfc-20251231.htm</x:v>
      </x:c>
      <x:c r="N4285" s="2" t="str">
        <x:v>f-88</x:v>
      </x:c>
      <x:c r="O4285" s="2" t="str"/>
      <x:c r="P4285" s="2" t="str">
        <x:v>Exact XBRL anchor</x:v>
      </x:c>
      <x:c r="Q4285" s="2" t="str">
        <x:v>Loan allowance for credit losses</x:v>
      </x:c>
      <x:c r="R4285" s="2" t="str">
        <x:v>highlighted/TFC_0000092230-26-000030_tfc-20251231.htm</x:v>
      </x:c>
      <x:c r="S4285" s="2" t="str"/>
      <x:c r="T4285" s="2" t="str"/>
    </x:row>
    <x:row r="4286" ht="24" customHeight="1">
      <x:c r="C4286" s="2" t="str">
        <x:v>Historical Inputs!F4286</x:v>
      </x:c>
      <x:c r="D4286" s="2" t="str">
        <x:v>TFC</x:v>
      </x:c>
      <x:c r="E4286" s="2" t="str">
        <x:v>FY2024</x:v>
      </x:c>
      <x:c r="F4286" s="2" t="str">
        <x:v>nonaccrual</x:v>
      </x:c>
      <x:c r="G4286" s="2" t="str">
        <x:v>n.a.</x:v>
      </x:c>
      <x:c r="H4286" s="2" t="str">
        <x:v>USDm</x:v>
      </x:c>
      <x:c r="I4286" s="2" t="str">
        <x:v>2024-12-31</x:v>
      </x:c>
      <x:c r="J4286" s="2" t="str"/>
      <x:c r="K4286" s="2" t="str"/>
      <x:c r="L4286" s="2" t="str"/>
      <x:c r="M4286" s="2" t="str"/>
      <x:c r="N4286" s="2" t="str"/>
      <x:c r="O4286" s="2" t="str"/>
      <x:c r="P4286" s="2" t="str">
        <x:v>Not reported / unavailable</x:v>
      </x:c>
      <x:c r="Q4286" s="2" t="str">
        <x:v>Nonaccrual</x:v>
      </x:c>
      <x:c r="R4286" s="2" t="str"/>
      <x:c r="S4286" s="2" t="str"/>
      <x:c r="T4286" s="2" t="str"/>
    </x:row>
    <x:row r="4287" ht="24" customHeight="1">
      <x:c r="C4287" s="2" t="str">
        <x:v>Historical Inputs!F4287</x:v>
      </x:c>
      <x:c r="D4287" s="2" t="str">
        <x:v>TFC</x:v>
      </x:c>
      <x:c r="E4287" s="2" t="str">
        <x:v>FY2024</x:v>
      </x:c>
      <x:c r="F4287" s="2" t="str">
        <x:v>cash</x:v>
      </x:c>
      <x:c r="G4287" s="2" t="str">
        <x:v>n.a.</x:v>
      </x:c>
      <x:c r="H4287" s="2" t="str">
        <x:v>USDm</x:v>
      </x:c>
      <x:c r="I4287" s="2" t="str">
        <x:v>2024-12-31</x:v>
      </x:c>
      <x:c r="J4287" s="2" t="str"/>
      <x:c r="K4287" s="2" t="str"/>
      <x:c r="L4287" s="2" t="str"/>
      <x:c r="M4287" s="2" t="str"/>
      <x:c r="N4287" s="2" t="str"/>
      <x:c r="O4287" s="2" t="str"/>
      <x:c r="P4287" s="2" t="str">
        <x:v>Not reported / unavailable</x:v>
      </x:c>
      <x:c r="Q4287" s="2" t="str">
        <x:v>Cash</x:v>
      </x:c>
      <x:c r="R4287" s="2" t="str"/>
      <x:c r="S4287" s="2" t="str"/>
      <x:c r="T4287" s="2" t="str"/>
    </x:row>
    <x:row r="4288" ht="24" customHeight="1">
      <x:c r="C4288" s="2" t="str">
        <x:v>Historical Inputs!F4288</x:v>
      </x:c>
      <x:c r="D4288" s="2" t="str">
        <x:v>TFC</x:v>
      </x:c>
      <x:c r="E4288" s="2" t="str">
        <x:v>FY2024</x:v>
      </x:c>
      <x:c r="F4288" s="2" t="str">
        <x:v>aoci</x:v>
      </x:c>
      <x:c r="G4288" s="2" t="n">
        <x:v>-8213</x:v>
      </x:c>
      <x:c r="H4288" s="2" t="str">
        <x:v>USD</x:v>
      </x:c>
      <x:c r="I4288" s="2" t="str">
        <x:v>2024-12-31</x:v>
      </x:c>
      <x:c r="J4288" s="2" t="str">
        <x:v>2026-02-24</x:v>
      </x:c>
      <x:c r="K4288" s="2" t="str">
        <x:v>0000092230-26-000030</x:v>
      </x:c>
      <x:c r="L4288" s="2" t="str">
        <x:v>data/raw/filings/TFC_0000092230-26-000030_tfc-20251231.htm</x:v>
      </x:c>
      <x:c r="M4288" s="2" t="str">
        <x:v>https://www.sec.gov/Archives/edgar/data/92230/000009223026000030/tfc-20251231.htm</x:v>
      </x:c>
      <x:c r="N4288" s="2" t="str">
        <x:v>f-134</x:v>
      </x:c>
      <x:c r="O4288" s="2" t="str"/>
      <x:c r="P4288" s="2" t="str">
        <x:v>Exact XBRL anchor</x:v>
      </x:c>
      <x:c r="Q4288" s="2" t="str">
        <x:v>Accumulated Other Comprehensive Income (Loss), Net of Tax</x:v>
      </x:c>
      <x:c r="R4288" s="2" t="str">
        <x:v>highlighted/TFC_0000092230-26-000030_tfc-20251231.htm</x:v>
      </x:c>
      <x:c r="S4288" s="2" t="str"/>
      <x:c r="T4288" s="2" t="str"/>
    </x:row>
    <x:row r="4289" ht="24" customHeight="1">
      <x:c r="C4289" s="2" t="str">
        <x:v>Historical Inputs!F4289</x:v>
      </x:c>
      <x:c r="D4289" s="2" t="str">
        <x:v>TFC</x:v>
      </x:c>
      <x:c r="E4289" s="2" t="str">
        <x:v>FY2024</x:v>
      </x:c>
      <x:c r="F4289" s="2" t="str">
        <x:v>nii</x:v>
      </x:c>
      <x:c r="G4289" s="2" t="n">
        <x:v>14091</x:v>
      </x:c>
      <x:c r="H4289" s="2" t="str">
        <x:v>USD</x:v>
      </x:c>
      <x:c r="I4289" s="2" t="str">
        <x:v>2024-12-31</x:v>
      </x:c>
      <x:c r="J4289" s="2" t="str">
        <x:v>2026-02-24</x:v>
      </x:c>
      <x:c r="K4289" s="2" t="str">
        <x:v>0000092230-26-000030</x:v>
      </x:c>
      <x:c r="L4289" s="2" t="str">
        <x:v>data/raw/filings/TFC_0000092230-26-000030_tfc-20251231.htm</x:v>
      </x:c>
      <x:c r="M4289" s="2" t="str">
        <x:v>https://www.sec.gov/Archives/edgar/data/92230/000009223026000030/tfc-20251231.htm</x:v>
      </x:c>
      <x:c r="N4289" s="2" t="str">
        <x:v>f-4800</x:v>
      </x:c>
      <x:c r="O4289" s="2" t="str"/>
      <x:c r="P4289" s="2" t="str">
        <x:v>Exact XBRL anchor</x:v>
      </x:c>
      <x:c r="Q4289" s="2" t="str">
        <x:v>Interest Income (Expense), Net</x:v>
      </x:c>
      <x:c r="R4289" s="2" t="str">
        <x:v>highlighted/TFC_0000092230-26-000030_tfc-20251231.htm</x:v>
      </x:c>
      <x:c r="S4289" s="2" t="str">
        <x:v>highlighted/TFC_FY2024_TFC_Form_10-K_-_2024_-_Final.pdf</x:v>
      </x:c>
      <x:c r="T4289" s="2" t="str">
        <x:v>94,163</x:v>
      </x:c>
    </x:row>
    <x:row r="4290" ht="24" customHeight="1">
      <x:c r="C4290" s="2" t="str">
        <x:v>Historical Inputs!F4290</x:v>
      </x:c>
      <x:c r="D4290" s="2" t="str">
        <x:v>TFC</x:v>
      </x:c>
      <x:c r="E4290" s="2" t="str">
        <x:v>FY2024</x:v>
      </x:c>
      <x:c r="F4290" s="2" t="str">
        <x:v>noninterest_income</x:v>
      </x:c>
      <x:c r="G4290" s="2" t="n">
        <x:v>-813</x:v>
      </x:c>
      <x:c r="H4290" s="2" t="str">
        <x:v>USD</x:v>
      </x:c>
      <x:c r="I4290" s="2" t="str">
        <x:v>2024-12-31</x:v>
      </x:c>
      <x:c r="J4290" s="2" t="str">
        <x:v>2026-02-24</x:v>
      </x:c>
      <x:c r="K4290" s="2" t="str">
        <x:v>0000092230-26-000030</x:v>
      </x:c>
      <x:c r="L4290" s="2" t="str">
        <x:v>data/raw/filings/TFC_0000092230-26-000030_tfc-20251231.htm</x:v>
      </x:c>
      <x:c r="M4290" s="2" t="str">
        <x:v>https://www.sec.gov/Archives/edgar/data/92230/000009223026000030/tfc-20251231.htm</x:v>
      </x:c>
      <x:c r="N4290" s="2" t="str">
        <x:v>f-206</x:v>
      </x:c>
      <x:c r="O4290" s="2" t="str"/>
      <x:c r="P4290" s="2" t="str">
        <x:v>Exact XBRL anchor</x:v>
      </x:c>
      <x:c r="Q4290" s="2" t="str">
        <x:v>Noninterest Income</x:v>
      </x:c>
      <x:c r="R4290" s="2" t="str">
        <x:v>highlighted/TFC_0000092230-26-000030_tfc-20251231.htm</x:v>
      </x:c>
      <x:c r="S4290" s="2" t="str"/>
      <x:c r="T4290" s="2" t="str"/>
    </x:row>
    <x:row r="4291" ht="24" customHeight="1">
      <x:c r="C4291" s="2" t="str">
        <x:v>Historical Inputs!F4291</x:v>
      </x:c>
      <x:c r="D4291" s="2" t="str">
        <x:v>TFC</x:v>
      </x:c>
      <x:c r="E4291" s="2" t="str">
        <x:v>FY2024</x:v>
      </x:c>
      <x:c r="F4291" s="2" t="str">
        <x:v>revenue_reported</x:v>
      </x:c>
      <x:c r="G4291" s="2" t="str">
        <x:v>n.a.</x:v>
      </x:c>
      <x:c r="H4291" s="2" t="str">
        <x:v>USDm</x:v>
      </x:c>
      <x:c r="I4291" s="2" t="str">
        <x:v>2024-12-31</x:v>
      </x:c>
      <x:c r="J4291" s="2" t="str"/>
      <x:c r="K4291" s="2" t="str"/>
      <x:c r="L4291" s="2" t="str"/>
      <x:c r="M4291" s="2" t="str"/>
      <x:c r="N4291" s="2" t="str"/>
      <x:c r="O4291" s="2" t="str"/>
      <x:c r="P4291" s="2" t="str">
        <x:v>Not reported / unavailable</x:v>
      </x:c>
      <x:c r="Q4291" s="2" t="str">
        <x:v>Reported total net revenue</x:v>
      </x:c>
      <x:c r="R4291" s="2" t="str"/>
      <x:c r="S4291" s="2" t="str"/>
      <x:c r="T4291" s="2" t="str"/>
    </x:row>
    <x:row r="4292" ht="24" customHeight="1">
      <x:c r="C4292" s="2" t="str">
        <x:v>Historical Inputs!F4292</x:v>
      </x:c>
      <x:c r="D4292" s="2" t="str">
        <x:v>TFC</x:v>
      </x:c>
      <x:c r="E4292" s="2" t="str">
        <x:v>FY2024</x:v>
      </x:c>
      <x:c r="F4292" s="2" t="str">
        <x:v>opex</x:v>
      </x:c>
      <x:c r="G4292" s="2" t="n">
        <x:v>12009</x:v>
      </x:c>
      <x:c r="H4292" s="2" t="str">
        <x:v>USD</x:v>
      </x:c>
      <x:c r="I4292" s="2" t="str">
        <x:v>2024-12-31</x:v>
      </x:c>
      <x:c r="J4292" s="2" t="str">
        <x:v>2026-02-24</x:v>
      </x:c>
      <x:c r="K4292" s="2" t="str">
        <x:v>0000092230-26-000030</x:v>
      </x:c>
      <x:c r="L4292" s="2" t="str">
        <x:v>data/raw/filings/TFC_0000092230-26-000030_tfc-20251231.htm</x:v>
      </x:c>
      <x:c r="M4292" s="2" t="str">
        <x:v>https://www.sec.gov/Archives/edgar/data/92230/000009223026000030/tfc-20251231.htm</x:v>
      </x:c>
      <x:c r="N4292" s="2" t="str">
        <x:v>f-239</x:v>
      </x:c>
      <x:c r="O4292" s="2" t="str"/>
      <x:c r="P4292" s="2" t="str">
        <x:v>Exact XBRL anchor</x:v>
      </x:c>
      <x:c r="Q4292" s="2" t="str">
        <x:v>Noninterest Expense</x:v>
      </x:c>
      <x:c r="R4292" s="2" t="str">
        <x:v>highlighted/TFC_0000092230-26-000030_tfc-20251231.htm</x:v>
      </x:c>
      <x:c r="S4292" s="2" t="str"/>
      <x:c r="T4292" s="2" t="str"/>
    </x:row>
    <x:row r="4293" ht="24" customHeight="1">
      <x:c r="C4293" s="2" t="str">
        <x:v>Historical Inputs!F4293</x:v>
      </x:c>
      <x:c r="D4293" s="2" t="str">
        <x:v>TFC</x:v>
      </x:c>
      <x:c r="E4293" s="2" t="str">
        <x:v>FY2024</x:v>
      </x:c>
      <x:c r="F4293" s="2" t="str">
        <x:v>provision</x:v>
      </x:c>
      <x:c r="G4293" s="2" t="n">
        <x:v>1870</x:v>
      </x:c>
      <x:c r="H4293" s="2" t="str">
        <x:v>USD</x:v>
      </x:c>
      <x:c r="I4293" s="2" t="str">
        <x:v>2024-12-31</x:v>
      </x:c>
      <x:c r="J4293" s="2" t="str">
        <x:v>2026-02-24</x:v>
      </x:c>
      <x:c r="K4293" s="2" t="str">
        <x:v>0000092230-26-000030</x:v>
      </x:c>
      <x:c r="L4293" s="2" t="str">
        <x:v>data/raw/filings/TFC_0000092230-26-000030_tfc-20251231.htm</x:v>
      </x:c>
      <x:c r="M4293" s="2" t="str">
        <x:v>https://www.sec.gov/Archives/edgar/data/92230/000009223026000030/tfc-20251231.htm</x:v>
      </x:c>
      <x:c r="N4293" s="2" t="str">
        <x:v>f-434</x:v>
      </x:c>
      <x:c r="O4293" s="2" t="str"/>
      <x:c r="P4293" s="2" t="str">
        <x:v>Exact XBRL anchor</x:v>
      </x:c>
      <x:c r="Q4293" s="2" t="str">
        <x:v>Provision for Loan, Lease, and Other Losses</x:v>
      </x:c>
      <x:c r="R4293" s="2" t="str">
        <x:v>highlighted/TFC_0000092230-26-000030_tfc-20251231.htm</x:v>
      </x:c>
      <x:c r="S4293" s="2" t="str"/>
      <x:c r="T4293" s="2" t="str"/>
    </x:row>
    <x:row r="4294" ht="24" customHeight="1">
      <x:c r="C4294" s="2" t="str">
        <x:v>Historical Inputs!F4294</x:v>
      </x:c>
      <x:c r="D4294" s="2" t="str">
        <x:v>TFC</x:v>
      </x:c>
      <x:c r="E4294" s="2" t="str">
        <x:v>FY2024</x:v>
      </x:c>
      <x:c r="F4294" s="2" t="str">
        <x:v>pretax</x:v>
      </x:c>
      <x:c r="G4294" s="2" t="n">
        <x:v>-601</x:v>
      </x:c>
      <x:c r="H4294" s="2" t="str">
        <x:v>USD</x:v>
      </x:c>
      <x:c r="I4294" s="2" t="str">
        <x:v>2024-12-31</x:v>
      </x:c>
      <x:c r="J4294" s="2" t="str">
        <x:v>2026-02-24</x:v>
      </x:c>
      <x:c r="K4294" s="2" t="str">
        <x:v>0000092230-26-000030</x:v>
      </x:c>
      <x:c r="L4294" s="2" t="str">
        <x:v>data/raw/filings/TFC_0000092230-26-000030_tfc-20251231.htm</x:v>
      </x:c>
      <x:c r="M4294" s="2" t="str">
        <x:v>https://www.sec.gov/Archives/edgar/data/92230/000009223026000030/tfc-20251231.htm</x:v>
      </x:c>
      <x:c r="N4294" s="2" t="str">
        <x:v>f-242</x:v>
      </x:c>
      <x:c r="O4294" s="2" t="str"/>
      <x:c r="P4294" s="2" t="str">
        <x:v>Exact XBRL anchor</x:v>
      </x:c>
      <x:c r="Q4294" s="2" t="str">
        <x:v>Income (Loss) from Continuing Operations before Income Taxes, Noncontrolling Interest</x:v>
      </x:c>
      <x:c r="R4294" s="2" t="str">
        <x:v>highlighted/TFC_0000092230-26-000030_tfc-20251231.htm</x:v>
      </x:c>
      <x:c r="S4294" s="2" t="str"/>
      <x:c r="T4294" s="2" t="str"/>
    </x:row>
    <x:row r="4295" ht="24" customHeight="1">
      <x:c r="C4295" s="2" t="str">
        <x:v>Historical Inputs!F4295</x:v>
      </x:c>
      <x:c r="D4295" s="2" t="str">
        <x:v>TFC</x:v>
      </x:c>
      <x:c r="E4295" s="2" t="str">
        <x:v>FY2024</x:v>
      </x:c>
      <x:c r="F4295" s="2" t="str">
        <x:v>tax</x:v>
      </x:c>
      <x:c r="G4295" s="2" t="n">
        <x:v>-556</x:v>
      </x:c>
      <x:c r="H4295" s="2" t="str">
        <x:v>USD</x:v>
      </x:c>
      <x:c r="I4295" s="2" t="str">
        <x:v>2024-12-31</x:v>
      </x:c>
      <x:c r="J4295" s="2" t="str">
        <x:v>2026-02-24</x:v>
      </x:c>
      <x:c r="K4295" s="2" t="str">
        <x:v>0000092230-26-000030</x:v>
      </x:c>
      <x:c r="L4295" s="2" t="str">
        <x:v>data/raw/filings/TFC_0000092230-26-000030_tfc-20251231.htm</x:v>
      </x:c>
      <x:c r="M4295" s="2" t="str">
        <x:v>https://www.sec.gov/Archives/edgar/data/92230/000009223026000030/tfc-20251231.htm</x:v>
      </x:c>
      <x:c r="N4295" s="2" t="str">
        <x:v>f-3592</x:v>
      </x:c>
      <x:c r="O4295" s="2" t="str"/>
      <x:c r="P4295" s="2" t="str">
        <x:v>Exact XBRL anchor</x:v>
      </x:c>
      <x:c r="Q4295" s="2" t="str">
        <x:v>Income Tax Expense (Benefit)</x:v>
      </x:c>
      <x:c r="R4295" s="2" t="str">
        <x:v>highlighted/TFC_0000092230-26-000030_tfc-20251231.htm</x:v>
      </x:c>
      <x:c r="S4295" s="2" t="str"/>
      <x:c r="T4295" s="2" t="str"/>
    </x:row>
    <x:row r="4296" ht="24" customHeight="1">
      <x:c r="C4296" s="2" t="str">
        <x:v>Historical Inputs!F4296</x:v>
      </x:c>
      <x:c r="D4296" s="2" t="str">
        <x:v>TFC</x:v>
      </x:c>
      <x:c r="E4296" s="2" t="str">
        <x:v>FY2024</x:v>
      </x:c>
      <x:c r="F4296" s="2" t="str">
        <x:v>net_income</x:v>
      </x:c>
      <x:c r="G4296" s="2" t="str">
        <x:v>n.a.</x:v>
      </x:c>
      <x:c r="H4296" s="2" t="str">
        <x:v>USDm</x:v>
      </x:c>
      <x:c r="I4296" s="2" t="str">
        <x:v>2024-12-31</x:v>
      </x:c>
      <x:c r="J4296" s="2" t="str"/>
      <x:c r="K4296" s="2" t="str"/>
      <x:c r="L4296" s="2" t="str"/>
      <x:c r="M4296" s="2" t="str"/>
      <x:c r="N4296" s="2" t="str"/>
      <x:c r="O4296" s="2" t="str"/>
      <x:c r="P4296" s="2" t="str">
        <x:v>Not reported / unavailable</x:v>
      </x:c>
      <x:c r="Q4296" s="2" t="str">
        <x:v>Net income attributable to parent</x:v>
      </x:c>
      <x:c r="R4296" s="2" t="str"/>
      <x:c r="S4296" s="2" t="str"/>
      <x:c r="T4296" s="2" t="str"/>
    </x:row>
    <x:row r="4297" ht="24" customHeight="1">
      <x:c r="C4297" s="2" t="str">
        <x:v>Historical Inputs!F4297</x:v>
      </x:c>
      <x:c r="D4297" s="2" t="str">
        <x:v>TFC</x:v>
      </x:c>
      <x:c r="E4297" s="2" t="str">
        <x:v>FY2024</x:v>
      </x:c>
      <x:c r="F4297" s="2" t="str">
        <x:v>common_income</x:v>
      </x:c>
      <x:c r="G4297" s="2" t="n">
        <x:v>4469</x:v>
      </x:c>
      <x:c r="H4297" s="2" t="str">
        <x:v>USD</x:v>
      </x:c>
      <x:c r="I4297" s="2" t="str">
        <x:v>2024-12-31</x:v>
      </x:c>
      <x:c r="J4297" s="2" t="str">
        <x:v>2026-02-24</x:v>
      </x:c>
      <x:c r="K4297" s="2" t="str">
        <x:v>0000092230-26-000030</x:v>
      </x:c>
      <x:c r="L4297" s="2" t="str">
        <x:v>data/raw/filings/TFC_0000092230-26-000030_tfc-20251231.htm</x:v>
      </x:c>
      <x:c r="M4297" s="2" t="str">
        <x:v>https://www.sec.gov/Archives/edgar/data/92230/000009223026000030/tfc-20251231.htm</x:v>
      </x:c>
      <x:c r="N4297" s="2" t="str">
        <x:v>f-4746</x:v>
      </x:c>
      <x:c r="O4297" s="2" t="str"/>
      <x:c r="P4297" s="2" t="str">
        <x:v>Exact XBRL anchor</x:v>
      </x:c>
      <x:c r="Q4297" s="2" t="str">
        <x:v>Net Income (Loss) Available to Common Stockholders, Basic</x:v>
      </x:c>
      <x:c r="R4297" s="2" t="str">
        <x:v>highlighted/TFC_0000092230-26-000030_tfc-20251231.htm</x:v>
      </x:c>
      <x:c r="S4297" s="2" t="str">
        <x:v>highlighted/TFC_FY2024_TFC_Form_10-K_-_2024_-_Final.pdf</x:v>
      </x:c>
      <x:c r="T4297" s="2" t="str">
        <x:v>51,94,160</x:v>
      </x:c>
    </x:row>
    <x:row r="4298" ht="24" customHeight="1">
      <x:c r="C4298" s="2" t="str">
        <x:v>Historical Inputs!F4298</x:v>
      </x:c>
      <x:c r="D4298" s="2" t="str">
        <x:v>TFC</x:v>
      </x:c>
      <x:c r="E4298" s="2" t="str">
        <x:v>FY2024</x:v>
      </x:c>
      <x:c r="F4298" s="2" t="str">
        <x:v>preferred_div</x:v>
      </x:c>
      <x:c r="G4298" s="2" t="n">
        <x:v>349</x:v>
      </x:c>
      <x:c r="H4298" s="2" t="str">
        <x:v>USD</x:v>
      </x:c>
      <x:c r="I4298" s="2" t="str">
        <x:v>2024-12-31</x:v>
      </x:c>
      <x:c r="J4298" s="2" t="str">
        <x:v>2026-02-24</x:v>
      </x:c>
      <x:c r="K4298" s="2" t="str">
        <x:v>0000092230-26-000030</x:v>
      </x:c>
      <x:c r="L4298" s="2" t="str">
        <x:v>data/raw/filings/TFC_0000092230-26-000030_tfc-20251231.htm</x:v>
      </x:c>
      <x:c r="M4298" s="2" t="str">
        <x:v>https://www.sec.gov/Archives/edgar/data/92230/000009223026000030/tfc-20251231.htm</x:v>
      </x:c>
      <x:c r="N4298" s="2" t="str">
        <x:v>f-260</x:v>
      </x:c>
      <x:c r="O4298" s="2" t="str"/>
      <x:c r="P4298" s="2" t="str">
        <x:v>Exact XBRL anchor</x:v>
      </x:c>
      <x:c r="Q4298" s="2" t="str">
        <x:v>Preferred Stock Dividends and Other Adjustments</x:v>
      </x:c>
      <x:c r="R4298" s="2" t="str">
        <x:v>highlighted/TFC_0000092230-26-000030_tfc-20251231.htm</x:v>
      </x:c>
      <x:c r="S4298" s="2" t="str">
        <x:v>highlighted/TFC_FY2024_TFC_Form_10-K_-_2024_-_Final.pdf</x:v>
      </x:c>
      <x:c r="T4298" s="2" t="str">
        <x:v>94</x:v>
      </x:c>
    </x:row>
    <x:row r="4299" ht="24" customHeight="1">
      <x:c r="C4299" s="2" t="str">
        <x:v>Historical Inputs!F4299</x:v>
      </x:c>
      <x:c r="D4299" s="2" t="str">
        <x:v>TFC</x:v>
      </x:c>
      <x:c r="E4299" s="2" t="str">
        <x:v>FY2024</x:v>
      </x:c>
      <x:c r="F4299" s="2" t="str">
        <x:v>eps</x:v>
      </x:c>
      <x:c r="G4299" s="2" t="n">
        <x:v>3.36</x:v>
      </x:c>
      <x:c r="H4299" s="2" t="str">
        <x:v>USD/shares</x:v>
      </x:c>
      <x:c r="I4299" s="2" t="str">
        <x:v>2024-12-31</x:v>
      </x:c>
      <x:c r="J4299" s="2" t="str">
        <x:v>2026-02-24</x:v>
      </x:c>
      <x:c r="K4299" s="2" t="str">
        <x:v>0000092230-26-000030</x:v>
      </x:c>
      <x:c r="L4299" s="2" t="str">
        <x:v>data/raw/filings/TFC_0000092230-26-000030_tfc-20251231.htm</x:v>
      </x:c>
      <x:c r="M4299" s="2" t="str">
        <x:v>https://www.sec.gov/Archives/edgar/data/92230/000009223026000030/tfc-20251231.htm</x:v>
      </x:c>
      <x:c r="N4299" s="2" t="str">
        <x:v>f-4773</x:v>
      </x:c>
      <x:c r="O4299" s="2" t="str"/>
      <x:c r="P4299" s="2" t="str">
        <x:v>Exact XBRL anchor</x:v>
      </x:c>
      <x:c r="Q4299" s="2" t="str">
        <x:v>Earnings Per Share, Diluted</x:v>
      </x:c>
      <x:c r="R4299" s="2" t="str">
        <x:v>highlighted/TFC_0000092230-26-000030_tfc-20251231.htm</x:v>
      </x:c>
      <x:c r="S4299" s="2" t="str">
        <x:v>highlighted/TFC_FY2024_TFC_Form_10-K_-_2024_-_Final.pdf</x:v>
      </x:c>
      <x:c r="T4299" s="2" t="str">
        <x:v>51,94,160</x:v>
      </x:c>
    </x:row>
    <x:row r="4300" ht="24" customHeight="1">
      <x:c r="C4300" s="2" t="str">
        <x:v>Historical Inputs!F4300</x:v>
      </x:c>
      <x:c r="D4300" s="2" t="str">
        <x:v>TFC</x:v>
      </x:c>
      <x:c r="E4300" s="2" t="str">
        <x:v>FY2024</x:v>
      </x:c>
      <x:c r="F4300" s="2" t="str">
        <x:v>shares_diluted</x:v>
      </x:c>
      <x:c r="G4300" s="2" t="n">
        <x:v>1331.087</x:v>
      </x:c>
      <x:c r="H4300" s="2" t="str">
        <x:v>shares</x:v>
      </x:c>
      <x:c r="I4300" s="2" t="str">
        <x:v>2024-12-31</x:v>
      </x:c>
      <x:c r="J4300" s="2" t="str">
        <x:v>2026-02-24</x:v>
      </x:c>
      <x:c r="K4300" s="2" t="str">
        <x:v>0000092230-26-000030</x:v>
      </x:c>
      <x:c r="L4300" s="2" t="str">
        <x:v>data/raw/filings/TFC_0000092230-26-000030_tfc-20251231.htm</x:v>
      </x:c>
      <x:c r="M4300" s="2" t="str">
        <x:v>https://www.sec.gov/Archives/edgar/data/92230/000009223026000030/tfc-20251231.htm</x:v>
      </x:c>
      <x:c r="N4300" s="2" t="str">
        <x:v>f-4755</x:v>
      </x:c>
      <x:c r="O4300" s="2" t="str"/>
      <x:c r="P4300" s="2" t="str">
        <x:v>Exact XBRL anchor</x:v>
      </x:c>
      <x:c r="Q4300" s="2" t="str">
        <x:v>Weighted Average Number of Shares Outstanding, Diluted</x:v>
      </x:c>
      <x:c r="R4300" s="2" t="str">
        <x:v>highlighted/TFC_0000092230-26-000030_tfc-20251231.htm</x:v>
      </x:c>
      <x:c r="S4300" s="2" t="str"/>
      <x:c r="T4300" s="2" t="str"/>
    </x:row>
    <x:row r="4301" ht="24" customHeight="1">
      <x:c r="C4301" s="2" t="str">
        <x:v>Historical Inputs!F4301</x:v>
      </x:c>
      <x:c r="D4301" s="2" t="str">
        <x:v>TFC</x:v>
      </x:c>
      <x:c r="E4301" s="2" t="str">
        <x:v>FY2024</x:v>
      </x:c>
      <x:c r="F4301" s="2" t="str">
        <x:v>dps</x:v>
      </x:c>
      <x:c r="G4301" s="2" t="n">
        <x:v>2.08</x:v>
      </x:c>
      <x:c r="H4301" s="2" t="str">
        <x:v>USD/shares</x:v>
      </x:c>
      <x:c r="I4301" s="2" t="str">
        <x:v>2024-12-31</x:v>
      </x:c>
      <x:c r="J4301" s="2" t="str">
        <x:v>2026-02-24</x:v>
      </x:c>
      <x:c r="K4301" s="2" t="str">
        <x:v>0000092230-26-000030</x:v>
      </x:c>
      <x:c r="L4301" s="2" t="str">
        <x:v>data/raw/filings/TFC_0000092230-26-000030_tfc-20251231.htm</x:v>
      </x:c>
      <x:c r="M4301" s="2" t="str">
        <x:v>https://www.sec.gov/Archives/edgar/data/92230/000009223026000030/tfc-20251231.htm</x:v>
      </x:c>
      <x:c r="N4301" s="2" t="str">
        <x:v>f-3249</x:v>
      </x:c>
      <x:c r="O4301" s="2" t="str"/>
      <x:c r="P4301" s="2" t="str">
        <x:v>Exact XBRL anchor</x:v>
      </x:c>
      <x:c r="Q4301" s="2" t="str">
        <x:v>Common Stock, Dividends, Per Share, Declared</x:v>
      </x:c>
      <x:c r="R4301" s="2" t="str">
        <x:v>highlighted/TFC_0000092230-26-000030_tfc-20251231.htm</x:v>
      </x:c>
      <x:c r="S4301" s="2" t="str"/>
      <x:c r="T4301" s="2" t="str"/>
    </x:row>
    <x:row r="4302" ht="24" customHeight="1">
      <x:c r="C4302" s="2" t="str">
        <x:v>Historical Inputs!F4302</x:v>
      </x:c>
      <x:c r="D4302" s="2" t="str">
        <x:v>TFC</x:v>
      </x:c>
      <x:c r="E4302" s="2" t="str">
        <x:v>FY2024</x:v>
      </x:c>
      <x:c r="F4302" s="2" t="str">
        <x:v>dividends</x:v>
      </x:c>
      <x:c r="G4302" s="2" t="n">
        <x:v>2770</x:v>
      </x:c>
      <x:c r="H4302" s="2" t="str">
        <x:v>USD</x:v>
      </x:c>
      <x:c r="I4302" s="2" t="str">
        <x:v>2024-12-31</x:v>
      </x:c>
      <x:c r="J4302" s="2" t="str">
        <x:v>2026-02-24</x:v>
      </x:c>
      <x:c r="K4302" s="2" t="str">
        <x:v>0000092230-26-000030</x:v>
      </x:c>
      <x:c r="L4302" s="2" t="str">
        <x:v>data/raw/filings/TFC_0000092230-26-000030_tfc-20251231.htm</x:v>
      </x:c>
      <x:c r="M4302" s="2" t="str">
        <x:v>https://www.sec.gov/Archives/edgar/data/92230/000009223026000030/tfc-20251231.htm</x:v>
      </x:c>
      <x:c r="N4302" s="2" t="str">
        <x:v>f-527</x:v>
      </x:c>
      <x:c r="O4302" s="2" t="str"/>
      <x:c r="P4302" s="2" t="str">
        <x:v>Exact XBRL anchor</x:v>
      </x:c>
      <x:c r="Q4302" s="2" t="str">
        <x:v>Payments of Ordinary Dividends, Common Stock</x:v>
      </x:c>
      <x:c r="R4302" s="2" t="str">
        <x:v>highlighted/TFC_0000092230-26-000030_tfc-20251231.htm</x:v>
      </x:c>
      <x:c r="S4302" s="2" t="str"/>
      <x:c r="T4302" s="2" t="str"/>
    </x:row>
    <x:row r="4303" ht="24" customHeight="1">
      <x:c r="C4303" s="2" t="str">
        <x:v>Historical Inputs!F4303</x:v>
      </x:c>
      <x:c r="D4303" s="2" t="str">
        <x:v>TFC</x:v>
      </x:c>
      <x:c r="E4303" s="2" t="str">
        <x:v>FY2024</x:v>
      </x:c>
      <x:c r="F4303" s="2" t="str">
        <x:v>buybacks</x:v>
      </x:c>
      <x:c r="G4303" s="2" t="n">
        <x:v>1000</x:v>
      </x:c>
      <x:c r="H4303" s="2" t="str">
        <x:v>USD</x:v>
      </x:c>
      <x:c r="I4303" s="2" t="str">
        <x:v>2024-12-31</x:v>
      </x:c>
      <x:c r="J4303" s="2" t="str">
        <x:v>2026-02-24</x:v>
      </x:c>
      <x:c r="K4303" s="2" t="str">
        <x:v>0000092230-26-000030</x:v>
      </x:c>
      <x:c r="L4303" s="2" t="str">
        <x:v>data/raw/filings/TFC_0000092230-26-000030_tfc-20251231.htm</x:v>
      </x:c>
      <x:c r="M4303" s="2" t="str">
        <x:v>https://www.sec.gov/Archives/edgar/data/92230/000009223026000030/tfc-20251231.htm</x:v>
      </x:c>
      <x:c r="N4303" s="2" t="str">
        <x:v>f-521</x:v>
      </x:c>
      <x:c r="O4303" s="2" t="str"/>
      <x:c r="P4303" s="2" t="str">
        <x:v>Exact XBRL anchor</x:v>
      </x:c>
      <x:c r="Q4303" s="2" t="str">
        <x:v>Payments for Repurchase of Common Stock</x:v>
      </x:c>
      <x:c r="R4303" s="2" t="str">
        <x:v>highlighted/TFC_0000092230-26-000030_tfc-20251231.htm</x:v>
      </x:c>
      <x:c r="S4303" s="2" t="str">
        <x:v>highlighted/TFC_FY2024_TFC_Form_10-K_-_2024_-_Final.pdf</x:v>
      </x:c>
      <x:c r="T4303" s="2" t="str">
        <x:v>97,165</x:v>
      </x:c>
    </x:row>
    <x:row r="4304" ht="24" customHeight="1">
      <x:c r="C4304" s="2" t="str">
        <x:v>Historical Inputs!F4304</x:v>
      </x:c>
      <x:c r="D4304" s="2" t="str">
        <x:v>TFC</x:v>
      </x:c>
      <x:c r="E4304" s="2" t="str">
        <x:v>FY2024</x:v>
      </x:c>
      <x:c r="F4304" s="2" t="str">
        <x:v>chargeoffs</x:v>
      </x:c>
      <x:c r="G4304" s="2" t="str">
        <x:v>n.a.</x:v>
      </x:c>
      <x:c r="H4304" s="2" t="str">
        <x:v>USDm</x:v>
      </x:c>
      <x:c r="I4304" s="2" t="str">
        <x:v>2024-12-31</x:v>
      </x:c>
      <x:c r="J4304" s="2" t="str"/>
      <x:c r="K4304" s="2" t="str"/>
      <x:c r="L4304" s="2" t="str"/>
      <x:c r="M4304" s="2" t="str"/>
      <x:c r="N4304" s="2" t="str"/>
      <x:c r="O4304" s="2" t="str"/>
      <x:c r="P4304" s="2" t="str">
        <x:v>Not reported / unavailable</x:v>
      </x:c>
      <x:c r="Q4304" s="2" t="str">
        <x:v>Gross loan charge-offs</x:v>
      </x:c>
      <x:c r="R4304" s="2" t="str"/>
      <x:c r="S4304" s="2" t="str"/>
      <x:c r="T4304" s="2" t="str"/>
    </x:row>
    <x:row r="4305" ht="24" customHeight="1">
      <x:c r="C4305" s="2" t="str">
        <x:v>Historical Inputs!F4305</x:v>
      </x:c>
      <x:c r="D4305" s="2" t="str">
        <x:v>TFC</x:v>
      </x:c>
      <x:c r="E4305" s="2" t="str">
        <x:v>FY2024</x:v>
      </x:c>
      <x:c r="F4305" s="2" t="str">
        <x:v>recoveries</x:v>
      </x:c>
      <x:c r="G4305" s="2" t="str">
        <x:v>n.a.</x:v>
      </x:c>
      <x:c r="H4305" s="2" t="str">
        <x:v>USDm</x:v>
      </x:c>
      <x:c r="I4305" s="2" t="str">
        <x:v>2024-12-31</x:v>
      </x:c>
      <x:c r="J4305" s="2" t="str"/>
      <x:c r="K4305" s="2" t="str"/>
      <x:c r="L4305" s="2" t="str"/>
      <x:c r="M4305" s="2" t="str"/>
      <x:c r="N4305" s="2" t="str"/>
      <x:c r="O4305" s="2" t="str"/>
      <x:c r="P4305" s="2" t="str">
        <x:v>Not reported / unavailable</x:v>
      </x:c>
      <x:c r="Q4305" s="2" t="str">
        <x:v>Loan recoveries</x:v>
      </x:c>
      <x:c r="R4305" s="2" t="str"/>
      <x:c r="S4305" s="2" t="str"/>
      <x:c r="T4305" s="2" t="str"/>
    </x:row>
    <x:row r="4306" ht="24" customHeight="1">
      <x:c r="C4306" s="2" t="str">
        <x:v>Historical Inputs!F4306</x:v>
      </x:c>
      <x:c r="D4306" s="2" t="str">
        <x:v>TFC</x:v>
      </x:c>
      <x:c r="E4306" s="2" t="str">
        <x:v>FY2024</x:v>
      </x:c>
      <x:c r="F4306" s="2" t="str">
        <x:v>rwa</x:v>
      </x:c>
      <x:c r="G4306" s="2" t="str">
        <x:v>n.a.</x:v>
      </x:c>
      <x:c r="H4306" s="2" t="str">
        <x:v>USDm</x:v>
      </x:c>
      <x:c r="I4306" s="2" t="str">
        <x:v>2024-12-31</x:v>
      </x:c>
      <x:c r="J4306" s="2" t="str"/>
      <x:c r="K4306" s="2" t="str"/>
      <x:c r="L4306" s="2" t="str"/>
      <x:c r="M4306" s="2" t="str"/>
      <x:c r="N4306" s="2" t="str"/>
      <x:c r="O4306" s="2" t="str"/>
      <x:c r="P4306" s="2" t="str">
        <x:v>Not reported / unavailable</x:v>
      </x:c>
      <x:c r="Q4306" s="2" t="str">
        <x:v>Risk-weighted assets</x:v>
      </x:c>
      <x:c r="R4306" s="2" t="str"/>
      <x:c r="S4306" s="2" t="str"/>
      <x:c r="T4306" s="2" t="str"/>
    </x:row>
    <x:row r="4307" ht="24" customHeight="1">
      <x:c r="C4307" s="2" t="str">
        <x:v>Historical Inputs!F4307</x:v>
      </x:c>
      <x:c r="D4307" s="2" t="str">
        <x:v>TFC</x:v>
      </x:c>
      <x:c r="E4307" s="2" t="str">
        <x:v>FY2024</x:v>
      </x:c>
      <x:c r="F4307" s="2" t="str">
        <x:v>cet1_reported</x:v>
      </x:c>
      <x:c r="G4307" s="2" t="str">
        <x:v>n.a.</x:v>
      </x:c>
      <x:c r="H4307" s="2" t="str">
        <x:v>%</x:v>
      </x:c>
      <x:c r="I4307" s="2" t="str">
        <x:v>2024-12-31</x:v>
      </x:c>
      <x:c r="J4307" s="2" t="str"/>
      <x:c r="K4307" s="2" t="str"/>
      <x:c r="L4307" s="2" t="str"/>
      <x:c r="M4307" s="2" t="str"/>
      <x:c r="N4307" s="2" t="str"/>
      <x:c r="O4307" s="2" t="str"/>
      <x:c r="P4307" s="2" t="str">
        <x:v>Not reported / unavailable</x:v>
      </x:c>
      <x:c r="Q4307" s="2" t="str">
        <x:v>Actual standardized CET1 ratio</x:v>
      </x:c>
      <x:c r="R4307" s="2" t="str"/>
      <x:c r="S4307" s="2" t="str"/>
      <x:c r="T4307" s="2" t="str"/>
    </x:row>
    <x:row r="4308" ht="24" customHeight="1">
      <x:c r="C4308" s="2" t="str">
        <x:v>Historical Inputs!F4308</x:v>
      </x:c>
      <x:c r="D4308" s="2" t="str">
        <x:v>TFC</x:v>
      </x:c>
      <x:c r="E4308" s="2" t="str">
        <x:v>FY2024</x:v>
      </x:c>
      <x:c r="F4308" s="2" t="str">
        <x:v>nim_reported</x:v>
      </x:c>
      <x:c r="G4308" s="2" t="str">
        <x:v>n.a.</x:v>
      </x:c>
      <x:c r="H4308" s="2" t="str">
        <x:v>%</x:v>
      </x:c>
      <x:c r="I4308" s="2" t="str">
        <x:v>2024-12-31</x:v>
      </x:c>
      <x:c r="J4308" s="2" t="str"/>
      <x:c r="K4308" s="2" t="str"/>
      <x:c r="L4308" s="2" t="str"/>
      <x:c r="M4308" s="2" t="str"/>
      <x:c r="N4308" s="2" t="str"/>
      <x:c r="O4308" s="2" t="str"/>
      <x:c r="P4308" s="2" t="str">
        <x:v>Not reported / unavailable</x:v>
      </x:c>
      <x:c r="Q4308" s="2" t="str">
        <x:v>Issuer reported net interest margin</x:v>
      </x:c>
      <x:c r="R4308" s="2" t="str"/>
      <x:c r="S4308" s="2" t="str"/>
      <x:c r="T4308" s="2" t="str"/>
    </x:row>
    <x:row r="4309" ht="24" customHeight="1">
      <x:c r="C4309" s="2" t="str">
        <x:v>Historical Inputs!F4309</x:v>
      </x:c>
      <x:c r="D4309" s="2" t="str">
        <x:v>TFC</x:v>
      </x:c>
      <x:c r="E4309" s="2" t="str">
        <x:v>FY2024</x:v>
      </x:c>
      <x:c r="F4309" s="2" t="str">
        <x:v>bvps_reported</x:v>
      </x:c>
      <x:c r="G4309" s="2" t="str">
        <x:v>n.a.</x:v>
      </x:c>
      <x:c r="H4309" s="2" t="str">
        <x:v>USD/share</x:v>
      </x:c>
      <x:c r="I4309" s="2" t="str">
        <x:v>2024-12-31</x:v>
      </x:c>
      <x:c r="J4309" s="2" t="str"/>
      <x:c r="K4309" s="2" t="str"/>
      <x:c r="L4309" s="2" t="str"/>
      <x:c r="M4309" s="2" t="str"/>
      <x:c r="N4309" s="2" t="str"/>
      <x:c r="O4309" s="2" t="str"/>
      <x:c r="P4309" s="2" t="str">
        <x:v>Not reported / unavailable</x:v>
      </x:c>
      <x:c r="Q4309" s="2" t="str">
        <x:v>Reported common book value per share</x:v>
      </x:c>
      <x:c r="R4309" s="2" t="str"/>
      <x:c r="S4309" s="2" t="str"/>
      <x:c r="T4309" s="2" t="str"/>
    </x:row>
    <x:row r="4310" ht="24" customHeight="1">
      <x:c r="C4310" s="2" t="str">
        <x:v>Historical Inputs!F4310</x:v>
      </x:c>
      <x:c r="D4310" s="2" t="str">
        <x:v>TFC</x:v>
      </x:c>
      <x:c r="E4310" s="2" t="str">
        <x:v>FY2024</x:v>
      </x:c>
      <x:c r="F4310" s="2" t="str">
        <x:v>tbvps_reported</x:v>
      </x:c>
      <x:c r="G4310" s="2" t="str">
        <x:v>n.a.</x:v>
      </x:c>
      <x:c r="H4310" s="2" t="str">
        <x:v>USD/share</x:v>
      </x:c>
      <x:c r="I4310" s="2" t="str">
        <x:v>2024-12-31</x:v>
      </x:c>
      <x:c r="J4310" s="2" t="str"/>
      <x:c r="K4310" s="2" t="str"/>
      <x:c r="L4310" s="2" t="str"/>
      <x:c r="M4310" s="2" t="str"/>
      <x:c r="N4310" s="2" t="str"/>
      <x:c r="O4310" s="2" t="str"/>
      <x:c r="P4310" s="2" t="str">
        <x:v>Not reported / unavailable</x:v>
      </x:c>
      <x:c r="Q4310" s="2" t="str">
        <x:v>Reported tangible book value per share</x:v>
      </x:c>
      <x:c r="R4310" s="2" t="str"/>
      <x:c r="S4310" s="2" t="str"/>
      <x:c r="T4310" s="2" t="str"/>
    </x:row>
    <x:row r="4311" ht="24" customHeight="1">
      <x:c r="C4311" s="2" t="str">
        <x:v>Historical Inputs!F4311</x:v>
      </x:c>
      <x:c r="D4311" s="2" t="str">
        <x:v>TFC</x:v>
      </x:c>
      <x:c r="E4311" s="2" t="str">
        <x:v>FY2024</x:v>
      </x:c>
      <x:c r="F4311" s="2" t="str">
        <x:v>tce_reported</x:v>
      </x:c>
      <x:c r="G4311" s="2" t="str">
        <x:v>n.a.</x:v>
      </x:c>
      <x:c r="H4311" s="2" t="str">
        <x:v>USDm</x:v>
      </x:c>
      <x:c r="I4311" s="2" t="str">
        <x:v>2024-12-31</x:v>
      </x:c>
      <x:c r="J4311" s="2" t="str"/>
      <x:c r="K4311" s="2" t="str"/>
      <x:c r="L4311" s="2" t="str"/>
      <x:c r="M4311" s="2" t="str"/>
      <x:c r="N4311" s="2" t="str"/>
      <x:c r="O4311" s="2" t="str"/>
      <x:c r="P4311" s="2" t="str">
        <x:v>Not reported / unavailable</x:v>
      </x:c>
      <x:c r="Q4311" s="2" t="str">
        <x:v>Reported tangible common equity</x:v>
      </x:c>
      <x:c r="R4311" s="2" t="str"/>
      <x:c r="S4311" s="2" t="str"/>
      <x:c r="T4311" s="2" t="str"/>
    </x:row>
    <x:row r="4312" ht="24" customHeight="1">
      <x:c r="C4312" s="2" t="str">
        <x:v>Historical Inputs!F4312</x:v>
      </x:c>
      <x:c r="D4312" s="2" t="str">
        <x:v>TFC</x:v>
      </x:c>
      <x:c r="E4312" s="2" t="str">
        <x:v>FY2025</x:v>
      </x:c>
      <x:c r="F4312" s="2" t="str">
        <x:v>assets</x:v>
      </x:c>
      <x:c r="G4312" s="2" t="n">
        <x:v>547538</x:v>
      </x:c>
      <x:c r="H4312" s="2" t="str">
        <x:v>USD</x:v>
      </x:c>
      <x:c r="I4312" s="2" t="str">
        <x:v>2025-12-31</x:v>
      </x:c>
      <x:c r="J4312" s="2" t="str">
        <x:v>2026-07-31</x:v>
      </x:c>
      <x:c r="K4312" s="2" t="str">
        <x:v>0000092230-26-000099</x:v>
      </x:c>
      <x:c r="L4312" s="2" t="str">
        <x:v>data/raw/filings/TFC_0000092230-26-000099_tfc-20260630.htm</x:v>
      </x:c>
      <x:c r="M4312" s="2" t="str">
        <x:v>https://www.sec.gov/Archives/edgar/data/92230/000009223026000099/tfc-20260630.htm</x:v>
      </x:c>
      <x:c r="N4312" s="2" t="str">
        <x:v>f-81</x:v>
      </x:c>
      <x:c r="O4312" s="2" t="str"/>
      <x:c r="P4312" s="2" t="str">
        <x:v>Exact XBRL anchor</x:v>
      </x:c>
      <x:c r="Q4312" s="2" t="str">
        <x:v>Assets</x:v>
      </x:c>
      <x:c r="R4312" s="2" t="str">
        <x:v>highlighted/TFC_0000092230-26-000099_tfc-20260630.htm</x:v>
      </x:c>
      <x:c r="S4312" s="2" t="str">
        <x:v>highlighted/TFC_FY2025_TFC_2025_Form_10-K.pdf</x:v>
      </x:c>
      <x:c r="T4312" s="2" t="str">
        <x:v>97</x:v>
      </x:c>
    </x:row>
    <x:row r="4313" ht="24" customHeight="1">
      <x:c r="C4313" s="2" t="str">
        <x:v>Historical Inputs!F4313</x:v>
      </x:c>
      <x:c r="D4313" s="2" t="str">
        <x:v>TFC</x:v>
      </x:c>
      <x:c r="E4313" s="2" t="str">
        <x:v>FY2025</x:v>
      </x:c>
      <x:c r="F4313" s="2" t="str">
        <x:v>liabilities</x:v>
      </x:c>
      <x:c r="G4313" s="2" t="n">
        <x:v>482349</x:v>
      </x:c>
      <x:c r="H4313" s="2" t="str">
        <x:v>USD</x:v>
      </x:c>
      <x:c r="I4313" s="2" t="str">
        <x:v>2025-12-31</x:v>
      </x:c>
      <x:c r="J4313" s="2" t="str">
        <x:v>2026-07-31</x:v>
      </x:c>
      <x:c r="K4313" s="2" t="str">
        <x:v>0000092230-26-000099</x:v>
      </x:c>
      <x:c r="L4313" s="2" t="str">
        <x:v>data/raw/filings/TFC_0000092230-26-000099_tfc-20260630.htm</x:v>
      </x:c>
      <x:c r="M4313" s="2" t="str">
        <x:v>https://www.sec.gov/Archives/edgar/data/92230/000009223026000099/tfc-20260630.htm</x:v>
      </x:c>
      <x:c r="N4313" s="2" t="str">
        <x:v>f-99</x:v>
      </x:c>
      <x:c r="O4313" s="2" t="str"/>
      <x:c r="P4313" s="2" t="str">
        <x:v>Exact XBRL anchor</x:v>
      </x:c>
      <x:c r="Q4313" s="2" t="str">
        <x:v>Liabilities</x:v>
      </x:c>
      <x:c r="R4313" s="2" t="str">
        <x:v>highlighted/TFC_0000092230-26-000099_tfc-20260630.htm</x:v>
      </x:c>
      <x:c r="S4313" s="2" t="str">
        <x:v>highlighted/TFC_FY2025_TFC_2025_Form_10-K.pdf</x:v>
      </x:c>
      <x:c r="T4313" s="2" t="str">
        <x:v>97</x:v>
      </x:c>
    </x:row>
    <x:row r="4314" ht="24" customHeight="1">
      <x:c r="C4314" s="2" t="str">
        <x:v>Historical Inputs!F4314</x:v>
      </x:c>
      <x:c r="D4314" s="2" t="str">
        <x:v>TFC</x:v>
      </x:c>
      <x:c r="E4314" s="2" t="str">
        <x:v>FY2025</x:v>
      </x:c>
      <x:c r="F4314" s="2" t="str">
        <x:v>equity</x:v>
      </x:c>
      <x:c r="G4314" s="2" t="n">
        <x:v>65189</x:v>
      </x:c>
      <x:c r="H4314" s="2" t="str">
        <x:v>USD</x:v>
      </x:c>
      <x:c r="I4314" s="2" t="str">
        <x:v>2025-12-31</x:v>
      </x:c>
      <x:c r="J4314" s="2" t="str">
        <x:v>2026-07-31</x:v>
      </x:c>
      <x:c r="K4314" s="2" t="str">
        <x:v>0000092230-26-000099</x:v>
      </x:c>
      <x:c r="L4314" s="2" t="str">
        <x:v>data/raw/filings/TFC_0000092230-26-000099_tfc-20260630.htm</x:v>
      </x:c>
      <x:c r="M4314" s="2" t="str">
        <x:v>https://www.sec.gov/Archives/edgar/data/92230/000009223026000099/tfc-20260630.htm</x:v>
      </x:c>
      <x:c r="N4314" s="2" t="str">
        <x:v>f-113</x:v>
      </x:c>
      <x:c r="O4314" s="2" t="str"/>
      <x:c r="P4314" s="2" t="str">
        <x:v>Exact XBRL anchor</x:v>
      </x:c>
      <x:c r="Q4314" s="2" t="str">
        <x:v>Stockholders' Equity Attributable to Parent</x:v>
      </x:c>
      <x:c r="R4314" s="2" t="str">
        <x:v>highlighted/TFC_0000092230-26-000099_tfc-20260630.htm</x:v>
      </x:c>
      <x:c r="S4314" s="2" t="str">
        <x:v>highlighted/TFC_FY2025_TFC_2025_Form_10-K.pdf</x:v>
      </x:c>
      <x:c r="T4314" s="2" t="str">
        <x:v>90,97,169</x:v>
      </x:c>
    </x:row>
    <x:row r="4315" ht="24" customHeight="1">
      <x:c r="C4315" s="2" t="str">
        <x:v>Historical Inputs!F4315</x:v>
      </x:c>
      <x:c r="D4315" s="2" t="str">
        <x:v>TFC</x:v>
      </x:c>
      <x:c r="E4315" s="2" t="str">
        <x:v>FY2025</x:v>
      </x:c>
      <x:c r="F4315" s="2" t="str">
        <x:v>preferred</x:v>
      </x:c>
      <x:c r="G4315" s="2" t="n">
        <x:v>4916</x:v>
      </x:c>
      <x:c r="H4315" s="2" t="str">
        <x:v>USD</x:v>
      </x:c>
      <x:c r="I4315" s="2" t="str">
        <x:v>2025-12-31</x:v>
      </x:c>
      <x:c r="J4315" s="2" t="str">
        <x:v>2026-07-31</x:v>
      </x:c>
      <x:c r="K4315" s="2" t="str">
        <x:v>0000092230-26-000099</x:v>
      </x:c>
      <x:c r="L4315" s="2" t="str">
        <x:v>data/raw/filings/TFC_0000092230-26-000099_tfc-20260630.htm</x:v>
      </x:c>
      <x:c r="M4315" s="2" t="str">
        <x:v>https://www.sec.gov/Archives/edgar/data/92230/000009223026000099/tfc-20260630.htm</x:v>
      </x:c>
      <x:c r="N4315" s="2" t="str">
        <x:v>f-101</x:v>
      </x:c>
      <x:c r="O4315" s="2" t="str"/>
      <x:c r="P4315" s="2" t="str">
        <x:v>Exact XBRL anchor</x:v>
      </x:c>
      <x:c r="Q4315" s="2" t="str">
        <x:v>Preferred Stock, Including Additional Paid in Capital, Net of Discount</x:v>
      </x:c>
      <x:c r="R4315" s="2" t="str">
        <x:v>highlighted/TFC_0000092230-26-000099_tfc-20260630.htm</x:v>
      </x:c>
      <x:c r="S4315" s="2" t="str">
        <x:v>highlighted/TFC_FY2025_TFC_2025_Form_10-K.pdf</x:v>
      </x:c>
      <x:c r="T4315" s="2" t="str">
        <x:v>90,97</x:v>
      </x:c>
    </x:row>
    <x:row r="4316" ht="24" customHeight="1">
      <x:c r="C4316" s="2" t="str">
        <x:v>Historical Inputs!F4316</x:v>
      </x:c>
      <x:c r="D4316" s="2" t="str">
        <x:v>TFC</x:v>
      </x:c>
      <x:c r="E4316" s="2" t="str">
        <x:v>FY2025</x:v>
      </x:c>
      <x:c r="F4316" s="2" t="str">
        <x:v>common_equity_reported</x:v>
      </x:c>
      <x:c r="G4316" s="2" t="str">
        <x:v>n.a.</x:v>
      </x:c>
      <x:c r="H4316" s="2" t="str">
        <x:v>USDm</x:v>
      </x:c>
      <x:c r="I4316" s="2" t="str">
        <x:v>2025-12-31</x:v>
      </x:c>
      <x:c r="J4316" s="2" t="str"/>
      <x:c r="K4316" s="2" t="str"/>
      <x:c r="L4316" s="2" t="str"/>
      <x:c r="M4316" s="2" t="str"/>
      <x:c r="N4316" s="2" t="str"/>
      <x:c r="O4316" s="2" t="str"/>
      <x:c r="P4316" s="2" t="str">
        <x:v>Not reported / unavailable</x:v>
      </x:c>
      <x:c r="Q4316" s="2" t="str">
        <x:v>Reported common shareholders equity</x:v>
      </x:c>
      <x:c r="R4316" s="2" t="str"/>
      <x:c r="S4316" s="2" t="str"/>
      <x:c r="T4316" s="2" t="str"/>
    </x:row>
    <x:row r="4317" ht="24" customHeight="1">
      <x:c r="C4317" s="2" t="str">
        <x:v>Historical Inputs!F4317</x:v>
      </x:c>
      <x:c r="D4317" s="2" t="str">
        <x:v>TFC</x:v>
      </x:c>
      <x:c r="E4317" s="2" t="str">
        <x:v>FY2025</x:v>
      </x:c>
      <x:c r="F4317" s="2" t="str">
        <x:v>goodwill</x:v>
      </x:c>
      <x:c r="G4317" s="2" t="n">
        <x:v>17125</x:v>
      </x:c>
      <x:c r="H4317" s="2" t="str">
        <x:v>USD</x:v>
      </x:c>
      <x:c r="I4317" s="2" t="str">
        <x:v>2025-12-31</x:v>
      </x:c>
      <x:c r="J4317" s="2" t="str">
        <x:v>2026-07-31</x:v>
      </x:c>
      <x:c r="K4317" s="2" t="str">
        <x:v>0000092230-26-000099</x:v>
      </x:c>
      <x:c r="L4317" s="2" t="str">
        <x:v>data/raw/filings/TFC_0000092230-26-000099_tfc-20260630.htm</x:v>
      </x:c>
      <x:c r="M4317" s="2" t="str">
        <x:v>https://www.sec.gov/Archives/edgar/data/92230/000009223026000099/tfc-20260630.htm</x:v>
      </x:c>
      <x:c r="N4317" s="2" t="str">
        <x:v>f-71</x:v>
      </x:c>
      <x:c r="O4317" s="2" t="str"/>
      <x:c r="P4317" s="2" t="str">
        <x:v>Exact XBRL anchor</x:v>
      </x:c>
      <x:c r="Q4317" s="2" t="str">
        <x:v>Goodwill</x:v>
      </x:c>
      <x:c r="R4317" s="2" t="str">
        <x:v>highlighted/TFC_0000092230-26-000099_tfc-20260630.htm</x:v>
      </x:c>
      <x:c r="S4317" s="2" t="str"/>
      <x:c r="T4317" s="2" t="str"/>
    </x:row>
    <x:row r="4318" ht="24" customHeight="1">
      <x:c r="C4318" s="2" t="str">
        <x:v>Historical Inputs!F4318</x:v>
      </x:c>
      <x:c r="D4318" s="2" t="str">
        <x:v>TFC</x:v>
      </x:c>
      <x:c r="E4318" s="2" t="str">
        <x:v>FY2025</x:v>
      </x:c>
      <x:c r="F4318" s="2" t="str">
        <x:v>intangibles</x:v>
      </x:c>
      <x:c r="G4318" s="2" t="n">
        <x:v>1256</x:v>
      </x:c>
      <x:c r="H4318" s="2" t="str">
        <x:v>USD</x:v>
      </x:c>
      <x:c r="I4318" s="2" t="str">
        <x:v>2025-12-31</x:v>
      </x:c>
      <x:c r="J4318" s="2" t="str">
        <x:v>2026-07-31</x:v>
      </x:c>
      <x:c r="K4318" s="2" t="str">
        <x:v>0000092230-26-000099</x:v>
      </x:c>
      <x:c r="L4318" s="2" t="str">
        <x:v>data/raw/filings/TFC_0000092230-26-000099_tfc-20260630.htm</x:v>
      </x:c>
      <x:c r="M4318" s="2" t="str">
        <x:v>https://www.sec.gov/Archives/edgar/data/92230/000009223026000099/tfc-20260630.htm</x:v>
      </x:c>
      <x:c r="N4318" s="2" t="str">
        <x:v>f-2839</x:v>
      </x:c>
      <x:c r="O4318" s="2" t="str"/>
      <x:c r="P4318" s="2" t="str">
        <x:v>Exact XBRL anchor</x:v>
      </x:c>
      <x:c r="Q4318" s="2" t="str">
        <x:v>Finite-Lived Intangible Assets, Net</x:v>
      </x:c>
      <x:c r="R4318" s="2" t="str">
        <x:v>highlighted/TFC_0000092230-26-000099_tfc-20260630.htm</x:v>
      </x:c>
      <x:c r="S4318" s="2" t="str">
        <x:v>highlighted/TFC_FY2025_TFC_2025_Form_10-K.pdf</x:v>
      </x:c>
      <x:c r="T4318" s="2" t="str">
        <x:v>97</x:v>
      </x:c>
    </x:row>
    <x:row r="4319" ht="24" customHeight="1">
      <x:c r="C4319" s="2" t="str">
        <x:v>Historical Inputs!F4319</x:v>
      </x:c>
      <x:c r="D4319" s="2" t="str">
        <x:v>TFC</x:v>
      </x:c>
      <x:c r="E4319" s="2" t="str">
        <x:v>FY2025</x:v>
      </x:c>
      <x:c r="F4319" s="2" t="str">
        <x:v>intangibles_total</x:v>
      </x:c>
      <x:c r="G4319" s="2" t="str">
        <x:v>n.a.</x:v>
      </x:c>
      <x:c r="H4319" s="2" t="str">
        <x:v>USDm</x:v>
      </x:c>
      <x:c r="I4319" s="2" t="str">
        <x:v>2025-12-31</x:v>
      </x:c>
      <x:c r="J4319" s="2" t="str"/>
      <x:c r="K4319" s="2" t="str"/>
      <x:c r="L4319" s="2" t="str"/>
      <x:c r="M4319" s="2" t="str"/>
      <x:c r="N4319" s="2" t="str"/>
      <x:c r="O4319" s="2" t="str"/>
      <x:c r="P4319" s="2" t="str">
        <x:v>Not reported / unavailable</x:v>
      </x:c>
      <x:c r="Q4319" s="2" t="str">
        <x:v>Reported goodwill and intangible assets combined</x:v>
      </x:c>
      <x:c r="R4319" s="2" t="str"/>
      <x:c r="S4319" s="2" t="str"/>
      <x:c r="T4319" s="2" t="str"/>
    </x:row>
    <x:row r="4320" ht="24" customHeight="1">
      <x:c r="C4320" s="2" t="str">
        <x:v>Historical Inputs!F4320</x:v>
      </x:c>
      <x:c r="D4320" s="2" t="str">
        <x:v>TFC</x:v>
      </x:c>
      <x:c r="E4320" s="2" t="str">
        <x:v>FY2025</x:v>
      </x:c>
      <x:c r="F4320" s="2" t="str">
        <x:v>shares_end</x:v>
      </x:c>
      <x:c r="G4320" s="2" t="n">
        <x:v>1262.47</x:v>
      </x:c>
      <x:c r="H4320" s="2" t="str">
        <x:v>shares</x:v>
      </x:c>
      <x:c r="I4320" s="2" t="str">
        <x:v>2025-12-31</x:v>
      </x:c>
      <x:c r="J4320" s="2" t="str">
        <x:v>2026-07-31</x:v>
      </x:c>
      <x:c r="K4320" s="2" t="str">
        <x:v>0000092230-26-000099</x:v>
      </x:c>
      <x:c r="L4320" s="2" t="str">
        <x:v>data/raw/filings/TFC_0000092230-26-000099_tfc-20260630.htm</x:v>
      </x:c>
      <x:c r="M4320" s="2" t="str">
        <x:v>https://www.sec.gov/Archives/edgar/data/92230/000009223026000099/tfc-20260630.htm</x:v>
      </x:c>
      <x:c r="N4320" s="2" t="str">
        <x:v>f-118</x:v>
      </x:c>
      <x:c r="O4320" s="2" t="str"/>
      <x:c r="P4320" s="2" t="str">
        <x:v>Exact XBRL anchor</x:v>
      </x:c>
      <x:c r="Q4320" s="2" t="str">
        <x:v>Common Stock, Shares, Outstanding</x:v>
      </x:c>
      <x:c r="R4320" s="2" t="str">
        <x:v>highlighted/TFC_0000092230-26-000099_tfc-20260630.htm</x:v>
      </x:c>
      <x:c r="S4320" s="2" t="str"/>
      <x:c r="T4320" s="2" t="str"/>
    </x:row>
    <x:row r="4321" ht="24" customHeight="1">
      <x:c r="C4321" s="2" t="str">
        <x:v>Historical Inputs!F4321</x:v>
      </x:c>
      <x:c r="D4321" s="2" t="str">
        <x:v>TFC</x:v>
      </x:c>
      <x:c r="E4321" s="2" t="str">
        <x:v>FY2025</x:v>
      </x:c>
      <x:c r="F4321" s="2" t="str">
        <x:v>shares_issued</x:v>
      </x:c>
      <x:c r="G4321" s="2" t="str">
        <x:v>n.a.</x:v>
      </x:c>
      <x:c r="H4321" s="2" t="str">
        <x:v>million</x:v>
      </x:c>
      <x:c r="I4321" s="2" t="str">
        <x:v>2025-12-31</x:v>
      </x:c>
      <x:c r="J4321" s="2" t="str"/>
      <x:c r="K4321" s="2" t="str"/>
      <x:c r="L4321" s="2" t="str"/>
      <x:c r="M4321" s="2" t="str"/>
      <x:c r="N4321" s="2" t="str"/>
      <x:c r="O4321" s="2" t="str"/>
      <x:c r="P4321" s="2" t="str">
        <x:v>Not reported / unavailable</x:v>
      </x:c>
      <x:c r="Q4321" s="2" t="str">
        <x:v>Shares Issued</x:v>
      </x:c>
      <x:c r="R4321" s="2" t="str"/>
      <x:c r="S4321" s="2" t="str"/>
      <x:c r="T4321" s="2" t="str"/>
    </x:row>
    <x:row r="4322" ht="24" customHeight="1">
      <x:c r="C4322" s="2" t="str">
        <x:v>Historical Inputs!F4322</x:v>
      </x:c>
      <x:c r="D4322" s="2" t="str">
        <x:v>TFC</x:v>
      </x:c>
      <x:c r="E4322" s="2" t="str">
        <x:v>FY2025</x:v>
      </x:c>
      <x:c r="F4322" s="2" t="str">
        <x:v>shares_treasury</x:v>
      </x:c>
      <x:c r="G4322" s="2" t="str">
        <x:v>n.a.</x:v>
      </x:c>
      <x:c r="H4322" s="2" t="str">
        <x:v>million</x:v>
      </x:c>
      <x:c r="I4322" s="2" t="str">
        <x:v>2025-12-31</x:v>
      </x:c>
      <x:c r="J4322" s="2" t="str"/>
      <x:c r="K4322" s="2" t="str"/>
      <x:c r="L4322" s="2" t="str"/>
      <x:c r="M4322" s="2" t="str"/>
      <x:c r="N4322" s="2" t="str"/>
      <x:c r="O4322" s="2" t="str"/>
      <x:c r="P4322" s="2" t="str">
        <x:v>Not reported / unavailable</x:v>
      </x:c>
      <x:c r="Q4322" s="2" t="str">
        <x:v>Shares Treasury</x:v>
      </x:c>
      <x:c r="R4322" s="2" t="str"/>
      <x:c r="S4322" s="2" t="str"/>
      <x:c r="T4322" s="2" t="str"/>
    </x:row>
    <x:row r="4323" ht="24" customHeight="1">
      <x:c r="C4323" s="2" t="str">
        <x:v>Historical Inputs!F4323</x:v>
      </x:c>
      <x:c r="D4323" s="2" t="str">
        <x:v>TFC</x:v>
      </x:c>
      <x:c r="E4323" s="2" t="str">
        <x:v>FY2025</x:v>
      </x:c>
      <x:c r="F4323" s="2" t="str">
        <x:v>deposits</x:v>
      </x:c>
      <x:c r="G4323" s="2" t="n">
        <x:v>400398</x:v>
      </x:c>
      <x:c r="H4323" s="2" t="str">
        <x:v>USD</x:v>
      </x:c>
      <x:c r="I4323" s="2" t="str">
        <x:v>2025-12-31</x:v>
      </x:c>
      <x:c r="J4323" s="2" t="str">
        <x:v>2026-02-24</x:v>
      </x:c>
      <x:c r="K4323" s="2" t="str">
        <x:v>0000092230-26-000030</x:v>
      </x:c>
      <x:c r="L4323" s="2" t="str">
        <x:v>data/raw/filings/TFC_0000092230-26-000030_tfc-20251231.htm</x:v>
      </x:c>
      <x:c r="M4323" s="2" t="str">
        <x:v>https://www.sec.gov/Archives/edgar/data/92230/000009223026000030/tfc-20251231.htm</x:v>
      </x:c>
      <x:c r="N4323" s="2" t="str">
        <x:v>f-3181</x:v>
      </x:c>
      <x:c r="O4323" s="2" t="str"/>
      <x:c r="P4323" s="2" t="str">
        <x:v>Exact XBRL anchor</x:v>
      </x:c>
      <x:c r="Q4323" s="2" t="str">
        <x:v>Deposits</x:v>
      </x:c>
      <x:c r="R4323" s="2" t="str">
        <x:v>highlighted/TFC_0000092230-26-000030_tfc-20251231.htm</x:v>
      </x:c>
      <x:c r="S4323" s="2" t="str">
        <x:v>highlighted/TFC_FY2025_TFC_2025_Form_10-K.pdf</x:v>
      </x:c>
      <x:c r="T4323" s="2" t="str">
        <x:v>74,137</x:v>
      </x:c>
    </x:row>
    <x:row r="4324" ht="24" customHeight="1">
      <x:c r="C4324" s="2" t="str">
        <x:v>Historical Inputs!F4324</x:v>
      </x:c>
      <x:c r="D4324" s="2" t="str">
        <x:v>TFC</x:v>
      </x:c>
      <x:c r="E4324" s="2" t="str">
        <x:v>FY2025</x:v>
      </x:c>
      <x:c r="F4324" s="2" t="str">
        <x:v>loans_gross</x:v>
      </x:c>
      <x:c r="G4324" s="2" t="n">
        <x:v>328595</x:v>
      </x:c>
      <x:c r="H4324" s="2" t="str">
        <x:v>USD</x:v>
      </x:c>
      <x:c r="I4324" s="2" t="str">
        <x:v>2025-12-31</x:v>
      </x:c>
      <x:c r="J4324" s="2" t="str">
        <x:v>2026-07-31</x:v>
      </x:c>
      <x:c r="K4324" s="2" t="str">
        <x:v>0000092230-26-000099</x:v>
      </x:c>
      <x:c r="L4324" s="2" t="str">
        <x:v>data/raw/filings/TFC_0000092230-26-000099_tfc-20260630.htm</x:v>
      </x:c>
      <x:c r="M4324" s="2" t="str">
        <x:v>https://www.sec.gov/Archives/edgar/data/92230/000009223026000099/tfc-20260630.htm</x:v>
      </x:c>
      <x:c r="N4324" s="2" t="str">
        <x:v>f-1967</x:v>
      </x:c>
      <x:c r="O4324" s="2" t="str"/>
      <x:c r="P4324" s="2" t="str">
        <x:v>Exact XBRL anchor</x:v>
      </x:c>
      <x:c r="Q4324" s="2" t="str">
        <x:v>Gross loans and leases selected definition</x:v>
      </x:c>
      <x:c r="R4324" s="2" t="str">
        <x:v>highlighted/TFC_0000092230-26-000099_tfc-20260630.htm</x:v>
      </x:c>
      <x:c r="S4324" s="2" t="str">
        <x:v>highlighted/TFC_FY2025_TFC_2025_Form_10-K.pdf</x:v>
      </x:c>
      <x:c r="T4324" s="2" t="str">
        <x:v>64,65,97</x:v>
      </x:c>
    </x:row>
    <x:row r="4325" ht="24" customHeight="1">
      <x:c r="C4325" s="2" t="str">
        <x:v>Historical Inputs!F4325</x:v>
      </x:c>
      <x:c r="D4325" s="2" t="str">
        <x:v>TFC</x:v>
      </x:c>
      <x:c r="E4325" s="2" t="str">
        <x:v>FY2025</x:v>
      </x:c>
      <x:c r="F4325" s="2" t="str">
        <x:v>loans_net</x:v>
      </x:c>
      <x:c r="G4325" s="2" t="n">
        <x:v>323565</x:v>
      </x:c>
      <x:c r="H4325" s="2" t="str">
        <x:v>USD</x:v>
      </x:c>
      <x:c r="I4325" s="2" t="str">
        <x:v>2025-12-31</x:v>
      </x:c>
      <x:c r="J4325" s="2" t="str">
        <x:v>2026-07-31</x:v>
      </x:c>
      <x:c r="K4325" s="2" t="str">
        <x:v>0000092230-26-000099</x:v>
      </x:c>
      <x:c r="L4325" s="2" t="str">
        <x:v>data/raw/filings/TFC_0000092230-26-000099_tfc-20260630.htm</x:v>
      </x:c>
      <x:c r="M4325" s="2" t="str">
        <x:v>https://www.sec.gov/Archives/edgar/data/92230/000009223026000099/tfc-20260630.htm</x:v>
      </x:c>
      <x:c r="N4325" s="2" t="str">
        <x:v>f-67</x:v>
      </x:c>
      <x:c r="O4325" s="2" t="str"/>
      <x:c r="P4325" s="2" t="str">
        <x:v>Exact XBRL anchor</x:v>
      </x:c>
      <x:c r="Q4325" s="2" t="str">
        <x:v>Net loans after allowance selected definition</x:v>
      </x:c>
      <x:c r="R4325" s="2" t="str">
        <x:v>highlighted/TFC_0000092230-26-000099_tfc-20260630.htm</x:v>
      </x:c>
      <x:c r="S4325" s="2" t="str">
        <x:v>highlighted/TFC_FY2025_TFC_2025_Form_10-K.pdf</x:v>
      </x:c>
      <x:c r="T4325" s="2" t="str">
        <x:v>97</x:v>
      </x:c>
    </x:row>
    <x:row r="4326" ht="24" customHeight="1">
      <x:c r="C4326" s="2" t="str">
        <x:v>Historical Inputs!F4326</x:v>
      </x:c>
      <x:c r="D4326" s="2" t="str">
        <x:v>TFC</x:v>
      </x:c>
      <x:c r="E4326" s="2" t="str">
        <x:v>FY2025</x:v>
      </x:c>
      <x:c r="F4326" s="2" t="str">
        <x:v>allowance</x:v>
      </x:c>
      <x:c r="G4326" s="2" t="n">
        <x:v>5030</x:v>
      </x:c>
      <x:c r="H4326" s="2" t="str">
        <x:v>USD</x:v>
      </x:c>
      <x:c r="I4326" s="2" t="str">
        <x:v>2025-12-31</x:v>
      </x:c>
      <x:c r="J4326" s="2" t="str">
        <x:v>2026-07-31</x:v>
      </x:c>
      <x:c r="K4326" s="2" t="str">
        <x:v>0000092230-26-000099</x:v>
      </x:c>
      <x:c r="L4326" s="2" t="str">
        <x:v>data/raw/filings/TFC_0000092230-26-000099_tfc-20260630.htm</x:v>
      </x:c>
      <x:c r="M4326" s="2" t="str">
        <x:v>https://www.sec.gov/Archives/edgar/data/92230/000009223026000099/tfc-20260630.htm</x:v>
      </x:c>
      <x:c r="N4326" s="2" t="str">
        <x:v>f-65</x:v>
      </x:c>
      <x:c r="O4326" s="2" t="str"/>
      <x:c r="P4326" s="2" t="str">
        <x:v>Exact XBRL anchor</x:v>
      </x:c>
      <x:c r="Q4326" s="2" t="str">
        <x:v>Loan allowance for credit losses</x:v>
      </x:c>
      <x:c r="R4326" s="2" t="str">
        <x:v>highlighted/TFC_0000092230-26-000099_tfc-20260630.htm</x:v>
      </x:c>
      <x:c r="S4326" s="2" t="str"/>
      <x:c r="T4326" s="2" t="str"/>
    </x:row>
    <x:row r="4327" ht="24" customHeight="1">
      <x:c r="C4327" s="2" t="str">
        <x:v>Historical Inputs!F4327</x:v>
      </x:c>
      <x:c r="D4327" s="2" t="str">
        <x:v>TFC</x:v>
      </x:c>
      <x:c r="E4327" s="2" t="str">
        <x:v>FY2025</x:v>
      </x:c>
      <x:c r="F4327" s="2" t="str">
        <x:v>nonaccrual</x:v>
      </x:c>
      <x:c r="G4327" s="2" t="str">
        <x:v>n.a.</x:v>
      </x:c>
      <x:c r="H4327" s="2" t="str">
        <x:v>USDm</x:v>
      </x:c>
      <x:c r="I4327" s="2" t="str">
        <x:v>2025-12-31</x:v>
      </x:c>
      <x:c r="J4327" s="2" t="str"/>
      <x:c r="K4327" s="2" t="str"/>
      <x:c r="L4327" s="2" t="str"/>
      <x:c r="M4327" s="2" t="str"/>
      <x:c r="N4327" s="2" t="str"/>
      <x:c r="O4327" s="2" t="str"/>
      <x:c r="P4327" s="2" t="str">
        <x:v>Not reported / unavailable</x:v>
      </x:c>
      <x:c r="Q4327" s="2" t="str">
        <x:v>Nonaccrual</x:v>
      </x:c>
      <x:c r="R4327" s="2" t="str"/>
      <x:c r="S4327" s="2" t="str"/>
      <x:c r="T4327" s="2" t="str"/>
    </x:row>
    <x:row r="4328" ht="24" customHeight="1">
      <x:c r="C4328" s="2" t="str">
        <x:v>Historical Inputs!F4328</x:v>
      </x:c>
      <x:c r="D4328" s="2" t="str">
        <x:v>TFC</x:v>
      </x:c>
      <x:c r="E4328" s="2" t="str">
        <x:v>FY2025</x:v>
      </x:c>
      <x:c r="F4328" s="2" t="str">
        <x:v>cash</x:v>
      </x:c>
      <x:c r="G4328" s="2" t="str">
        <x:v>n.a.</x:v>
      </x:c>
      <x:c r="H4328" s="2" t="str">
        <x:v>USDm</x:v>
      </x:c>
      <x:c r="I4328" s="2" t="str">
        <x:v>2025-12-31</x:v>
      </x:c>
      <x:c r="J4328" s="2" t="str"/>
      <x:c r="K4328" s="2" t="str"/>
      <x:c r="L4328" s="2" t="str"/>
      <x:c r="M4328" s="2" t="str"/>
      <x:c r="N4328" s="2" t="str"/>
      <x:c r="O4328" s="2" t="str"/>
      <x:c r="P4328" s="2" t="str">
        <x:v>Not reported / unavailable</x:v>
      </x:c>
      <x:c r="Q4328" s="2" t="str">
        <x:v>Cash</x:v>
      </x:c>
      <x:c r="R4328" s="2" t="str"/>
      <x:c r="S4328" s="2" t="str"/>
      <x:c r="T4328" s="2" t="str"/>
    </x:row>
    <x:row r="4329" ht="24" customHeight="1">
      <x:c r="C4329" s="2" t="str">
        <x:v>Historical Inputs!F4329</x:v>
      </x:c>
      <x:c r="D4329" s="2" t="str">
        <x:v>TFC</x:v>
      </x:c>
      <x:c r="E4329" s="2" t="str">
        <x:v>FY2025</x:v>
      </x:c>
      <x:c r="F4329" s="2" t="str">
        <x:v>aoci</x:v>
      </x:c>
      <x:c r="G4329" s="2" t="n">
        <x:v>-5769</x:v>
      </x:c>
      <x:c r="H4329" s="2" t="str">
        <x:v>USD</x:v>
      </x:c>
      <x:c r="I4329" s="2" t="str">
        <x:v>2025-12-31</x:v>
      </x:c>
      <x:c r="J4329" s="2" t="str">
        <x:v>2026-07-31</x:v>
      </x:c>
      <x:c r="K4329" s="2" t="str">
        <x:v>0000092230-26-000099</x:v>
      </x:c>
      <x:c r="L4329" s="2" t="str">
        <x:v>data/raw/filings/TFC_0000092230-26-000099_tfc-20260630.htm</x:v>
      </x:c>
      <x:c r="M4329" s="2" t="str">
        <x:v>https://www.sec.gov/Archives/edgar/data/92230/000009223026000099/tfc-20260630.htm</x:v>
      </x:c>
      <x:c r="N4329" s="2" t="str">
        <x:v>f-111</x:v>
      </x:c>
      <x:c r="O4329" s="2" t="str"/>
      <x:c r="P4329" s="2" t="str">
        <x:v>Exact XBRL anchor</x:v>
      </x:c>
      <x:c r="Q4329" s="2" t="str">
        <x:v>Accumulated Other Comprehensive Income (Loss), Net of Tax</x:v>
      </x:c>
      <x:c r="R4329" s="2" t="str">
        <x:v>highlighted/TFC_0000092230-26-000099_tfc-20260630.htm</x:v>
      </x:c>
      <x:c r="S4329" s="2" t="str"/>
      <x:c r="T4329" s="2" t="str"/>
    </x:row>
    <x:row r="4330" ht="24" customHeight="1">
      <x:c r="C4330" s="2" t="str">
        <x:v>Historical Inputs!F4330</x:v>
      </x:c>
      <x:c r="D4330" s="2" t="str">
        <x:v>TFC</x:v>
      </x:c>
      <x:c r="E4330" s="2" t="str">
        <x:v>FY2025</x:v>
      </x:c>
      <x:c r="F4330" s="2" t="str">
        <x:v>nii</x:v>
      </x:c>
      <x:c r="G4330" s="2" t="n">
        <x:v>14423</x:v>
      </x:c>
      <x:c r="H4330" s="2" t="str">
        <x:v>USD</x:v>
      </x:c>
      <x:c r="I4330" s="2" t="str">
        <x:v>2025-12-31</x:v>
      </x:c>
      <x:c r="J4330" s="2" t="str">
        <x:v>2026-02-24</x:v>
      </x:c>
      <x:c r="K4330" s="2" t="str">
        <x:v>0000092230-26-000030</x:v>
      </x:c>
      <x:c r="L4330" s="2" t="str">
        <x:v>data/raw/filings/TFC_0000092230-26-000030_tfc-20251231.htm</x:v>
      </x:c>
      <x:c r="M4330" s="2" t="str">
        <x:v>https://www.sec.gov/Archives/edgar/data/92230/000009223026000030/tfc-20251231.htm</x:v>
      </x:c>
      <x:c r="N4330" s="2" t="str">
        <x:v>f-4799</x:v>
      </x:c>
      <x:c r="O4330" s="2" t="str"/>
      <x:c r="P4330" s="2" t="str">
        <x:v>Exact XBRL anchor</x:v>
      </x:c>
      <x:c r="Q4330" s="2" t="str">
        <x:v>Interest Income (Expense), Net</x:v>
      </x:c>
      <x:c r="R4330" s="2" t="str">
        <x:v>highlighted/TFC_0000092230-26-000030_tfc-20251231.htm</x:v>
      </x:c>
      <x:c r="S4330" s="2" t="str"/>
      <x:c r="T4330" s="2" t="str"/>
    </x:row>
    <x:row r="4331" ht="24" customHeight="1">
      <x:c r="C4331" s="2" t="str">
        <x:v>Historical Inputs!F4331</x:v>
      </x:c>
      <x:c r="D4331" s="2" t="str">
        <x:v>TFC</x:v>
      </x:c>
      <x:c r="E4331" s="2" t="str">
        <x:v>FY2025</x:v>
      </x:c>
      <x:c r="F4331" s="2" t="str">
        <x:v>noninterest_income</x:v>
      </x:c>
      <x:c r="G4331" s="2" t="n">
        <x:v>5896</x:v>
      </x:c>
      <x:c r="H4331" s="2" t="str">
        <x:v>USD</x:v>
      </x:c>
      <x:c r="I4331" s="2" t="str">
        <x:v>2025-12-31</x:v>
      </x:c>
      <x:c r="J4331" s="2" t="str">
        <x:v>2026-02-24</x:v>
      </x:c>
      <x:c r="K4331" s="2" t="str">
        <x:v>0000092230-26-000030</x:v>
      </x:c>
      <x:c r="L4331" s="2" t="str">
        <x:v>data/raw/filings/TFC_0000092230-26-000030_tfc-20251231.htm</x:v>
      </x:c>
      <x:c r="M4331" s="2" t="str">
        <x:v>https://www.sec.gov/Archives/edgar/data/92230/000009223026000030/tfc-20251231.htm</x:v>
      </x:c>
      <x:c r="N4331" s="2" t="str">
        <x:v>f-205</x:v>
      </x:c>
      <x:c r="O4331" s="2" t="str"/>
      <x:c r="P4331" s="2" t="str">
        <x:v>Exact XBRL anchor</x:v>
      </x:c>
      <x:c r="Q4331" s="2" t="str">
        <x:v>Noninterest Income</x:v>
      </x:c>
      <x:c r="R4331" s="2" t="str">
        <x:v>highlighted/TFC_0000092230-26-000030_tfc-20251231.htm</x:v>
      </x:c>
      <x:c r="S4331" s="2" t="str"/>
      <x:c r="T4331" s="2" t="str"/>
    </x:row>
    <x:row r="4332" ht="24" customHeight="1">
      <x:c r="C4332" s="2" t="str">
        <x:v>Historical Inputs!F4332</x:v>
      </x:c>
      <x:c r="D4332" s="2" t="str">
        <x:v>TFC</x:v>
      </x:c>
      <x:c r="E4332" s="2" t="str">
        <x:v>FY2025</x:v>
      </x:c>
      <x:c r="F4332" s="2" t="str">
        <x:v>revenue_reported</x:v>
      </x:c>
      <x:c r="G4332" s="2" t="str">
        <x:v>n.a.</x:v>
      </x:c>
      <x:c r="H4332" s="2" t="str">
        <x:v>USDm</x:v>
      </x:c>
      <x:c r="I4332" s="2" t="str">
        <x:v>2025-12-31</x:v>
      </x:c>
      <x:c r="J4332" s="2" t="str"/>
      <x:c r="K4332" s="2" t="str"/>
      <x:c r="L4332" s="2" t="str"/>
      <x:c r="M4332" s="2" t="str"/>
      <x:c r="N4332" s="2" t="str"/>
      <x:c r="O4332" s="2" t="str"/>
      <x:c r="P4332" s="2" t="str">
        <x:v>Not reported / unavailable</x:v>
      </x:c>
      <x:c r="Q4332" s="2" t="str">
        <x:v>Reported total net revenue</x:v>
      </x:c>
      <x:c r="R4332" s="2" t="str"/>
      <x:c r="S4332" s="2" t="str"/>
      <x:c r="T4332" s="2" t="str"/>
    </x:row>
    <x:row r="4333" ht="24" customHeight="1">
      <x:c r="C4333" s="2" t="str">
        <x:v>Historical Inputs!F4333</x:v>
      </x:c>
      <x:c r="D4333" s="2" t="str">
        <x:v>TFC</x:v>
      </x:c>
      <x:c r="E4333" s="2" t="str">
        <x:v>FY2025</x:v>
      </x:c>
      <x:c r="F4333" s="2" t="str">
        <x:v>opex</x:v>
      </x:c>
      <x:c r="G4333" s="2" t="n">
        <x:v>12076</x:v>
      </x:c>
      <x:c r="H4333" s="2" t="str">
        <x:v>USD</x:v>
      </x:c>
      <x:c r="I4333" s="2" t="str">
        <x:v>2025-12-31</x:v>
      </x:c>
      <x:c r="J4333" s="2" t="str">
        <x:v>2026-02-24</x:v>
      </x:c>
      <x:c r="K4333" s="2" t="str">
        <x:v>0000092230-26-000030</x:v>
      </x:c>
      <x:c r="L4333" s="2" t="str">
        <x:v>data/raw/filings/TFC_0000092230-26-000030_tfc-20251231.htm</x:v>
      </x:c>
      <x:c r="M4333" s="2" t="str">
        <x:v>https://www.sec.gov/Archives/edgar/data/92230/000009223026000030/tfc-20251231.htm</x:v>
      </x:c>
      <x:c r="N4333" s="2" t="str">
        <x:v>f-238</x:v>
      </x:c>
      <x:c r="O4333" s="2" t="str"/>
      <x:c r="P4333" s="2" t="str">
        <x:v>Exact XBRL anchor</x:v>
      </x:c>
      <x:c r="Q4333" s="2" t="str">
        <x:v>Noninterest Expense</x:v>
      </x:c>
      <x:c r="R4333" s="2" t="str">
        <x:v>highlighted/TFC_0000092230-26-000030_tfc-20251231.htm</x:v>
      </x:c>
      <x:c r="S4333" s="2" t="str"/>
      <x:c r="T4333" s="2" t="str"/>
    </x:row>
    <x:row r="4334" ht="24" customHeight="1">
      <x:c r="C4334" s="2" t="str">
        <x:v>Historical Inputs!F4334</x:v>
      </x:c>
      <x:c r="D4334" s="2" t="str">
        <x:v>TFC</x:v>
      </x:c>
      <x:c r="E4334" s="2" t="str">
        <x:v>FY2025</x:v>
      </x:c>
      <x:c r="F4334" s="2" t="str">
        <x:v>provision</x:v>
      </x:c>
      <x:c r="G4334" s="2" t="n">
        <x:v>1894</x:v>
      </x:c>
      <x:c r="H4334" s="2" t="str">
        <x:v>USD</x:v>
      </x:c>
      <x:c r="I4334" s="2" t="str">
        <x:v>2025-12-31</x:v>
      </x:c>
      <x:c r="J4334" s="2" t="str">
        <x:v>2026-02-24</x:v>
      </x:c>
      <x:c r="K4334" s="2" t="str">
        <x:v>0000092230-26-000030</x:v>
      </x:c>
      <x:c r="L4334" s="2" t="str">
        <x:v>data/raw/filings/TFC_0000092230-26-000030_tfc-20251231.htm</x:v>
      </x:c>
      <x:c r="M4334" s="2" t="str">
        <x:v>https://www.sec.gov/Archives/edgar/data/92230/000009223026000030/tfc-20251231.htm</x:v>
      </x:c>
      <x:c r="N4334" s="2" t="str">
        <x:v>f-433</x:v>
      </x:c>
      <x:c r="O4334" s="2" t="str"/>
      <x:c r="P4334" s="2" t="str">
        <x:v>Exact XBRL anchor</x:v>
      </x:c>
      <x:c r="Q4334" s="2" t="str">
        <x:v>Provision for Loan, Lease, and Other Losses</x:v>
      </x:c>
      <x:c r="R4334" s="2" t="str">
        <x:v>highlighted/TFC_0000092230-26-000030_tfc-20251231.htm</x:v>
      </x:c>
      <x:c r="S4334" s="2" t="str"/>
      <x:c r="T4334" s="2" t="str"/>
    </x:row>
    <x:row r="4335" ht="24" customHeight="1">
      <x:c r="C4335" s="2" t="str">
        <x:v>Historical Inputs!F4335</x:v>
      </x:c>
      <x:c r="D4335" s="2" t="str">
        <x:v>TFC</x:v>
      </x:c>
      <x:c r="E4335" s="2" t="str">
        <x:v>FY2025</x:v>
      </x:c>
      <x:c r="F4335" s="2" t="str">
        <x:v>pretax</x:v>
      </x:c>
      <x:c r="G4335" s="2" t="n">
        <x:v>6349</x:v>
      </x:c>
      <x:c r="H4335" s="2" t="str">
        <x:v>USD</x:v>
      </x:c>
      <x:c r="I4335" s="2" t="str">
        <x:v>2025-12-31</x:v>
      </x:c>
      <x:c r="J4335" s="2" t="str">
        <x:v>2026-02-24</x:v>
      </x:c>
      <x:c r="K4335" s="2" t="str">
        <x:v>0000092230-26-000030</x:v>
      </x:c>
      <x:c r="L4335" s="2" t="str">
        <x:v>data/raw/filings/TFC_0000092230-26-000030_tfc-20251231.htm</x:v>
      </x:c>
      <x:c r="M4335" s="2" t="str">
        <x:v>https://www.sec.gov/Archives/edgar/data/92230/000009223026000030/tfc-20251231.htm</x:v>
      </x:c>
      <x:c r="N4335" s="2" t="str">
        <x:v>f-241</x:v>
      </x:c>
      <x:c r="O4335" s="2" t="str"/>
      <x:c r="P4335" s="2" t="str">
        <x:v>Exact XBRL anchor</x:v>
      </x:c>
      <x:c r="Q4335" s="2" t="str">
        <x:v>Income (Loss) from Continuing Operations before Income Taxes, Noncontrolling Interest</x:v>
      </x:c>
      <x:c r="R4335" s="2" t="str">
        <x:v>highlighted/TFC_0000092230-26-000030_tfc-20251231.htm</x:v>
      </x:c>
      <x:c r="S4335" s="2" t="str">
        <x:v>highlighted/TFC_FY2025_TFC_2025_Form_10-K.pdf</x:v>
      </x:c>
      <x:c r="T4335" s="2" t="str">
        <x:v>53,98,168</x:v>
      </x:c>
    </x:row>
    <x:row r="4336" ht="24" customHeight="1">
      <x:c r="C4336" s="2" t="str">
        <x:v>Historical Inputs!F4336</x:v>
      </x:c>
      <x:c r="D4336" s="2" t="str">
        <x:v>TFC</x:v>
      </x:c>
      <x:c r="E4336" s="2" t="str">
        <x:v>FY2025</x:v>
      </x:c>
      <x:c r="F4336" s="2" t="str">
        <x:v>tax</x:v>
      </x:c>
      <x:c r="G4336" s="2" t="n">
        <x:v>1042</x:v>
      </x:c>
      <x:c r="H4336" s="2" t="str">
        <x:v>USD</x:v>
      </x:c>
      <x:c r="I4336" s="2" t="str">
        <x:v>2025-12-31</x:v>
      </x:c>
      <x:c r="J4336" s="2" t="str">
        <x:v>2026-02-24</x:v>
      </x:c>
      <x:c r="K4336" s="2" t="str">
        <x:v>0000092230-26-000030</x:v>
      </x:c>
      <x:c r="L4336" s="2" t="str">
        <x:v>data/raw/filings/TFC_0000092230-26-000030_tfc-20251231.htm</x:v>
      </x:c>
      <x:c r="M4336" s="2" t="str">
        <x:v>https://www.sec.gov/Archives/edgar/data/92230/000009223026000030/tfc-20251231.htm</x:v>
      </x:c>
      <x:c r="N4336" s="2" t="str">
        <x:v>f-3590</x:v>
      </x:c>
      <x:c r="O4336" s="2" t="str"/>
      <x:c r="P4336" s="2" t="str">
        <x:v>Exact XBRL anchor</x:v>
      </x:c>
      <x:c r="Q4336" s="2" t="str">
        <x:v>Income Tax Expense (Benefit)</x:v>
      </x:c>
      <x:c r="R4336" s="2" t="str">
        <x:v>highlighted/TFC_0000092230-26-000030_tfc-20251231.htm</x:v>
      </x:c>
      <x:c r="S4336" s="2" t="str"/>
      <x:c r="T4336" s="2" t="str"/>
    </x:row>
    <x:row r="4337" ht="24" customHeight="1">
      <x:c r="C4337" s="2" t="str">
        <x:v>Historical Inputs!F4337</x:v>
      </x:c>
      <x:c r="D4337" s="2" t="str">
        <x:v>TFC</x:v>
      </x:c>
      <x:c r="E4337" s="2" t="str">
        <x:v>FY2025</x:v>
      </x:c>
      <x:c r="F4337" s="2" t="str">
        <x:v>net_income</x:v>
      </x:c>
      <x:c r="G4337" s="2" t="str">
        <x:v>n.a.</x:v>
      </x:c>
      <x:c r="H4337" s="2" t="str">
        <x:v>USDm</x:v>
      </x:c>
      <x:c r="I4337" s="2" t="str">
        <x:v>2025-12-31</x:v>
      </x:c>
      <x:c r="J4337" s="2" t="str"/>
      <x:c r="K4337" s="2" t="str"/>
      <x:c r="L4337" s="2" t="str"/>
      <x:c r="M4337" s="2" t="str"/>
      <x:c r="N4337" s="2" t="str"/>
      <x:c r="O4337" s="2" t="str"/>
      <x:c r="P4337" s="2" t="str">
        <x:v>Not reported / unavailable</x:v>
      </x:c>
      <x:c r="Q4337" s="2" t="str">
        <x:v>Net income attributable to parent</x:v>
      </x:c>
      <x:c r="R4337" s="2" t="str"/>
      <x:c r="S4337" s="2" t="str"/>
      <x:c r="T4337" s="2" t="str"/>
    </x:row>
    <x:row r="4338" ht="24" customHeight="1">
      <x:c r="C4338" s="2" t="str">
        <x:v>Historical Inputs!F4338</x:v>
      </x:c>
      <x:c r="D4338" s="2" t="str">
        <x:v>TFC</x:v>
      </x:c>
      <x:c r="E4338" s="2" t="str">
        <x:v>FY2025</x:v>
      </x:c>
      <x:c r="F4338" s="2" t="str">
        <x:v>common_income</x:v>
      </x:c>
      <x:c r="G4338" s="2" t="n">
        <x:v>4974</x:v>
      </x:c>
      <x:c r="H4338" s="2" t="str">
        <x:v>USD</x:v>
      </x:c>
      <x:c r="I4338" s="2" t="str">
        <x:v>2025-12-31</x:v>
      </x:c>
      <x:c r="J4338" s="2" t="str">
        <x:v>2026-02-24</x:v>
      </x:c>
      <x:c r="K4338" s="2" t="str">
        <x:v>0000092230-26-000030</x:v>
      </x:c>
      <x:c r="L4338" s="2" t="str">
        <x:v>data/raw/filings/TFC_0000092230-26-000030_tfc-20251231.htm</x:v>
      </x:c>
      <x:c r="M4338" s="2" t="str">
        <x:v>https://www.sec.gov/Archives/edgar/data/92230/000009223026000030/tfc-20251231.htm</x:v>
      </x:c>
      <x:c r="N4338" s="2" t="str">
        <x:v>f-4745</x:v>
      </x:c>
      <x:c r="O4338" s="2" t="str"/>
      <x:c r="P4338" s="2" t="str">
        <x:v>Exact XBRL anchor</x:v>
      </x:c>
      <x:c r="Q4338" s="2" t="str">
        <x:v>Net Income (Loss) Available to Common Stockholders, Basic</x:v>
      </x:c>
      <x:c r="R4338" s="2" t="str">
        <x:v>highlighted/TFC_0000092230-26-000030_tfc-20251231.htm</x:v>
      </x:c>
      <x:c r="S4338" s="2" t="str"/>
      <x:c r="T4338" s="2" t="str"/>
    </x:row>
    <x:row r="4339" ht="24" customHeight="1">
      <x:c r="C4339" s="2" t="str">
        <x:v>Historical Inputs!F4339</x:v>
      </x:c>
      <x:c r="D4339" s="2" t="str">
        <x:v>TFC</x:v>
      </x:c>
      <x:c r="E4339" s="2" t="str">
        <x:v>FY2025</x:v>
      </x:c>
      <x:c r="F4339" s="2" t="str">
        <x:v>preferred_div</x:v>
      </x:c>
      <x:c r="G4339" s="2" t="n">
        <x:v>333</x:v>
      </x:c>
      <x:c r="H4339" s="2" t="str">
        <x:v>USD</x:v>
      </x:c>
      <x:c r="I4339" s="2" t="str">
        <x:v>2025-12-31</x:v>
      </x:c>
      <x:c r="J4339" s="2" t="str">
        <x:v>2026-02-24</x:v>
      </x:c>
      <x:c r="K4339" s="2" t="str">
        <x:v>0000092230-26-000030</x:v>
      </x:c>
      <x:c r="L4339" s="2" t="str">
        <x:v>data/raw/filings/TFC_0000092230-26-000030_tfc-20251231.htm</x:v>
      </x:c>
      <x:c r="M4339" s="2" t="str">
        <x:v>https://www.sec.gov/Archives/edgar/data/92230/000009223026000030/tfc-20251231.htm</x:v>
      </x:c>
      <x:c r="N4339" s="2" t="str">
        <x:v>f-259</x:v>
      </x:c>
      <x:c r="O4339" s="2" t="str"/>
      <x:c r="P4339" s="2" t="str">
        <x:v>Exact XBRL anchor</x:v>
      </x:c>
      <x:c r="Q4339" s="2" t="str">
        <x:v>Preferred Stock Dividends and Other Adjustments</x:v>
      </x:c>
      <x:c r="R4339" s="2" t="str">
        <x:v>highlighted/TFC_0000092230-26-000030_tfc-20251231.htm</x:v>
      </x:c>
      <x:c r="S4339" s="2" t="str">
        <x:v>highlighted/TFC_FY2025_TFC_2025_Form_10-K.pdf</x:v>
      </x:c>
      <x:c r="T4339" s="2" t="str">
        <x:v>98</x:v>
      </x:c>
    </x:row>
    <x:row r="4340" ht="24" customHeight="1">
      <x:c r="C4340" s="2" t="str">
        <x:v>Historical Inputs!F4340</x:v>
      </x:c>
      <x:c r="D4340" s="2" t="str">
        <x:v>TFC</x:v>
      </x:c>
      <x:c r="E4340" s="2" t="str">
        <x:v>FY2025</x:v>
      </x:c>
      <x:c r="F4340" s="2" t="str">
        <x:v>eps</x:v>
      </x:c>
      <x:c r="G4340" s="2" t="n">
        <x:v>3.82</x:v>
      </x:c>
      <x:c r="H4340" s="2" t="str">
        <x:v>USD/shares</x:v>
      </x:c>
      <x:c r="I4340" s="2" t="str">
        <x:v>2025-12-31</x:v>
      </x:c>
      <x:c r="J4340" s="2" t="str">
        <x:v>2026-02-24</x:v>
      </x:c>
      <x:c r="K4340" s="2" t="str">
        <x:v>0000092230-26-000030</x:v>
      </x:c>
      <x:c r="L4340" s="2" t="str">
        <x:v>data/raw/filings/TFC_0000092230-26-000030_tfc-20251231.htm</x:v>
      </x:c>
      <x:c r="M4340" s="2" t="str">
        <x:v>https://www.sec.gov/Archives/edgar/data/92230/000009223026000030/tfc-20251231.htm</x:v>
      </x:c>
      <x:c r="N4340" s="2" t="str">
        <x:v>f-4772</x:v>
      </x:c>
      <x:c r="O4340" s="2" t="str"/>
      <x:c r="P4340" s="2" t="str">
        <x:v>Exact XBRL anchor</x:v>
      </x:c>
      <x:c r="Q4340" s="2" t="str">
        <x:v>Earnings Per Share, Diluted</x:v>
      </x:c>
      <x:c r="R4340" s="2" t="str">
        <x:v>highlighted/TFC_0000092230-26-000030_tfc-20251231.htm</x:v>
      </x:c>
      <x:c r="S4340" s="2" t="str"/>
      <x:c r="T4340" s="2" t="str"/>
    </x:row>
    <x:row r="4341" ht="24" customHeight="1">
      <x:c r="C4341" s="2" t="str">
        <x:v>Historical Inputs!F4341</x:v>
      </x:c>
      <x:c r="D4341" s="2" t="str">
        <x:v>TFC</x:v>
      </x:c>
      <x:c r="E4341" s="2" t="str">
        <x:v>FY2025</x:v>
      </x:c>
      <x:c r="F4341" s="2" t="str">
        <x:v>shares_diluted</x:v>
      </x:c>
      <x:c r="G4341" s="2" t="n">
        <x:v>1302.7</x:v>
      </x:c>
      <x:c r="H4341" s="2" t="str">
        <x:v>shares</x:v>
      </x:c>
      <x:c r="I4341" s="2" t="str">
        <x:v>2025-12-31</x:v>
      </x:c>
      <x:c r="J4341" s="2" t="str">
        <x:v>2026-02-24</x:v>
      </x:c>
      <x:c r="K4341" s="2" t="str">
        <x:v>0000092230-26-000030</x:v>
      </x:c>
      <x:c r="L4341" s="2" t="str">
        <x:v>data/raw/filings/TFC_0000092230-26-000030_tfc-20251231.htm</x:v>
      </x:c>
      <x:c r="M4341" s="2" t="str">
        <x:v>https://www.sec.gov/Archives/edgar/data/92230/000009223026000030/tfc-20251231.htm</x:v>
      </x:c>
      <x:c r="N4341" s="2" t="str">
        <x:v>f-4754</x:v>
      </x:c>
      <x:c r="O4341" s="2" t="str"/>
      <x:c r="P4341" s="2" t="str">
        <x:v>Exact XBRL anchor</x:v>
      </x:c>
      <x:c r="Q4341" s="2" t="str">
        <x:v>Weighted Average Number of Shares Outstanding, Diluted</x:v>
      </x:c>
      <x:c r="R4341" s="2" t="str">
        <x:v>highlighted/TFC_0000092230-26-000030_tfc-20251231.htm</x:v>
      </x:c>
      <x:c r="S4341" s="2" t="str"/>
      <x:c r="T4341" s="2" t="str"/>
    </x:row>
    <x:row r="4342" ht="24" customHeight="1">
      <x:c r="C4342" s="2" t="str">
        <x:v>Historical Inputs!F4342</x:v>
      </x:c>
      <x:c r="D4342" s="2" t="str">
        <x:v>TFC</x:v>
      </x:c>
      <x:c r="E4342" s="2" t="str">
        <x:v>FY2025</x:v>
      </x:c>
      <x:c r="F4342" s="2" t="str">
        <x:v>dps</x:v>
      </x:c>
      <x:c r="G4342" s="2" t="n">
        <x:v>2.08</x:v>
      </x:c>
      <x:c r="H4342" s="2" t="str">
        <x:v>USD/shares</x:v>
      </x:c>
      <x:c r="I4342" s="2" t="str">
        <x:v>2025-12-31</x:v>
      </x:c>
      <x:c r="J4342" s="2" t="str">
        <x:v>2026-02-24</x:v>
      </x:c>
      <x:c r="K4342" s="2" t="str">
        <x:v>0000092230-26-000030</x:v>
      </x:c>
      <x:c r="L4342" s="2" t="str">
        <x:v>data/raw/filings/TFC_0000092230-26-000030_tfc-20251231.htm</x:v>
      </x:c>
      <x:c r="M4342" s="2" t="str">
        <x:v>https://www.sec.gov/Archives/edgar/data/92230/000009223026000030/tfc-20251231.htm</x:v>
      </x:c>
      <x:c r="N4342" s="2" t="str">
        <x:v>f-3248</x:v>
      </x:c>
      <x:c r="O4342" s="2" t="str"/>
      <x:c r="P4342" s="2" t="str">
        <x:v>Exact XBRL anchor</x:v>
      </x:c>
      <x:c r="Q4342" s="2" t="str">
        <x:v>Common Stock, Dividends, Per Share, Declared</x:v>
      </x:c>
      <x:c r="R4342" s="2" t="str">
        <x:v>highlighted/TFC_0000092230-26-000030_tfc-20251231.htm</x:v>
      </x:c>
      <x:c r="S4342" s="2" t="str">
        <x:v>highlighted/TFC_FY2025_TFC_2025_Form_10-K.pdf</x:v>
      </x:c>
      <x:c r="T4342" s="2" t="str">
        <x:v>54,89</x:v>
      </x:c>
    </x:row>
    <x:row r="4343" ht="24" customHeight="1">
      <x:c r="C4343" s="2" t="str">
        <x:v>Historical Inputs!F4343</x:v>
      </x:c>
      <x:c r="D4343" s="2" t="str">
        <x:v>TFC</x:v>
      </x:c>
      <x:c r="E4343" s="2" t="str">
        <x:v>FY2025</x:v>
      </x:c>
      <x:c r="F4343" s="2" t="str">
        <x:v>dividends</x:v>
      </x:c>
      <x:c r="G4343" s="2" t="n">
        <x:v>2672</x:v>
      </x:c>
      <x:c r="H4343" s="2" t="str">
        <x:v>USD</x:v>
      </x:c>
      <x:c r="I4343" s="2" t="str">
        <x:v>2025-12-31</x:v>
      </x:c>
      <x:c r="J4343" s="2" t="str">
        <x:v>2026-02-24</x:v>
      </x:c>
      <x:c r="K4343" s="2" t="str">
        <x:v>0000092230-26-000030</x:v>
      </x:c>
      <x:c r="L4343" s="2" t="str">
        <x:v>data/raw/filings/TFC_0000092230-26-000030_tfc-20251231.htm</x:v>
      </x:c>
      <x:c r="M4343" s="2" t="str">
        <x:v>https://www.sec.gov/Archives/edgar/data/92230/000009223026000030/tfc-20251231.htm</x:v>
      </x:c>
      <x:c r="N4343" s="2" t="str">
        <x:v>f-526</x:v>
      </x:c>
      <x:c r="O4343" s="2" t="str"/>
      <x:c r="P4343" s="2" t="str">
        <x:v>Exact XBRL anchor</x:v>
      </x:c>
      <x:c r="Q4343" s="2" t="str">
        <x:v>Payments of Ordinary Dividends, Common Stock</x:v>
      </x:c>
      <x:c r="R4343" s="2" t="str">
        <x:v>highlighted/TFC_0000092230-26-000030_tfc-20251231.htm</x:v>
      </x:c>
      <x:c r="S4343" s="2" t="str">
        <x:v>highlighted/TFC_FY2025_TFC_2025_Form_10-K.pdf</x:v>
      </x:c>
      <x:c r="T4343" s="2" t="str">
        <x:v>100,101</x:v>
      </x:c>
    </x:row>
    <x:row r="4344" ht="24" customHeight="1">
      <x:c r="C4344" s="2" t="str">
        <x:v>Historical Inputs!F4344</x:v>
      </x:c>
      <x:c r="D4344" s="2" t="str">
        <x:v>TFC</x:v>
      </x:c>
      <x:c r="E4344" s="2" t="str">
        <x:v>FY2025</x:v>
      </x:c>
      <x:c r="F4344" s="2" t="str">
        <x:v>buybacks</x:v>
      </x:c>
      <x:c r="G4344" s="2" t="n">
        <x:v>2500</x:v>
      </x:c>
      <x:c r="H4344" s="2" t="str">
        <x:v>USD</x:v>
      </x:c>
      <x:c r="I4344" s="2" t="str">
        <x:v>2025-12-31</x:v>
      </x:c>
      <x:c r="J4344" s="2" t="str">
        <x:v>2026-02-24</x:v>
      </x:c>
      <x:c r="K4344" s="2" t="str">
        <x:v>0000092230-26-000030</x:v>
      </x:c>
      <x:c r="L4344" s="2" t="str">
        <x:v>data/raw/filings/TFC_0000092230-26-000030_tfc-20251231.htm</x:v>
      </x:c>
      <x:c r="M4344" s="2" t="str">
        <x:v>https://www.sec.gov/Archives/edgar/data/92230/000009223026000030/tfc-20251231.htm</x:v>
      </x:c>
      <x:c r="N4344" s="2" t="str">
        <x:v>f-520</x:v>
      </x:c>
      <x:c r="O4344" s="2" t="str"/>
      <x:c r="P4344" s="2" t="str">
        <x:v>Exact XBRL anchor</x:v>
      </x:c>
      <x:c r="Q4344" s="2" t="str">
        <x:v>Payments for Repurchase of Common Stock</x:v>
      </x:c>
      <x:c r="R4344" s="2" t="str">
        <x:v>highlighted/TFC_0000092230-26-000030_tfc-20251231.htm</x:v>
      </x:c>
      <x:c r="S4344" s="2" t="str">
        <x:v>highlighted/TFC_FY2025_TFC_2025_Form_10-K.pdf</x:v>
      </x:c>
      <x:c r="T4344" s="2" t="str">
        <x:v>101,170</x:v>
      </x:c>
    </x:row>
    <x:row r="4345" ht="24" customHeight="1">
      <x:c r="C4345" s="2" t="str">
        <x:v>Historical Inputs!F4345</x:v>
      </x:c>
      <x:c r="D4345" s="2" t="str">
        <x:v>TFC</x:v>
      </x:c>
      <x:c r="E4345" s="2" t="str">
        <x:v>FY2025</x:v>
      </x:c>
      <x:c r="F4345" s="2" t="str">
        <x:v>chargeoffs</x:v>
      </x:c>
      <x:c r="G4345" s="2" t="str">
        <x:v>n.a.</x:v>
      </x:c>
      <x:c r="H4345" s="2" t="str">
        <x:v>USDm</x:v>
      </x:c>
      <x:c r="I4345" s="2" t="str">
        <x:v>2025-12-31</x:v>
      </x:c>
      <x:c r="J4345" s="2" t="str"/>
      <x:c r="K4345" s="2" t="str"/>
      <x:c r="L4345" s="2" t="str"/>
      <x:c r="M4345" s="2" t="str"/>
      <x:c r="N4345" s="2" t="str"/>
      <x:c r="O4345" s="2" t="str"/>
      <x:c r="P4345" s="2" t="str">
        <x:v>Not reported / unavailable</x:v>
      </x:c>
      <x:c r="Q4345" s="2" t="str">
        <x:v>Gross loan charge-offs</x:v>
      </x:c>
      <x:c r="R4345" s="2" t="str"/>
      <x:c r="S4345" s="2" t="str"/>
      <x:c r="T4345" s="2" t="str"/>
    </x:row>
    <x:row r="4346" ht="24" customHeight="1">
      <x:c r="C4346" s="2" t="str">
        <x:v>Historical Inputs!F4346</x:v>
      </x:c>
      <x:c r="D4346" s="2" t="str">
        <x:v>TFC</x:v>
      </x:c>
      <x:c r="E4346" s="2" t="str">
        <x:v>FY2025</x:v>
      </x:c>
      <x:c r="F4346" s="2" t="str">
        <x:v>recoveries</x:v>
      </x:c>
      <x:c r="G4346" s="2" t="str">
        <x:v>n.a.</x:v>
      </x:c>
      <x:c r="H4346" s="2" t="str">
        <x:v>USDm</x:v>
      </x:c>
      <x:c r="I4346" s="2" t="str">
        <x:v>2025-12-31</x:v>
      </x:c>
      <x:c r="J4346" s="2" t="str"/>
      <x:c r="K4346" s="2" t="str"/>
      <x:c r="L4346" s="2" t="str"/>
      <x:c r="M4346" s="2" t="str"/>
      <x:c r="N4346" s="2" t="str"/>
      <x:c r="O4346" s="2" t="str"/>
      <x:c r="P4346" s="2" t="str">
        <x:v>Not reported / unavailable</x:v>
      </x:c>
      <x:c r="Q4346" s="2" t="str">
        <x:v>Loan recoveries</x:v>
      </x:c>
      <x:c r="R4346" s="2" t="str"/>
      <x:c r="S4346" s="2" t="str"/>
      <x:c r="T4346" s="2" t="str"/>
    </x:row>
    <x:row r="4347" ht="24" customHeight="1">
      <x:c r="C4347" s="2" t="str">
        <x:v>Historical Inputs!F4347</x:v>
      </x:c>
      <x:c r="D4347" s="2" t="str">
        <x:v>TFC</x:v>
      </x:c>
      <x:c r="E4347" s="2" t="str">
        <x:v>FY2025</x:v>
      </x:c>
      <x:c r="F4347" s="2" t="str">
        <x:v>rwa</x:v>
      </x:c>
      <x:c r="G4347" s="2" t="str">
        <x:v>n.a.</x:v>
      </x:c>
      <x:c r="H4347" s="2" t="str">
        <x:v>USDm</x:v>
      </x:c>
      <x:c r="I4347" s="2" t="str">
        <x:v>2025-12-31</x:v>
      </x:c>
      <x:c r="J4347" s="2" t="str"/>
      <x:c r="K4347" s="2" t="str"/>
      <x:c r="L4347" s="2" t="str"/>
      <x:c r="M4347" s="2" t="str"/>
      <x:c r="N4347" s="2" t="str"/>
      <x:c r="O4347" s="2" t="str"/>
      <x:c r="P4347" s="2" t="str">
        <x:v>Not reported / unavailable</x:v>
      </x:c>
      <x:c r="Q4347" s="2" t="str">
        <x:v>Risk-weighted assets</x:v>
      </x:c>
      <x:c r="R4347" s="2" t="str"/>
      <x:c r="S4347" s="2" t="str"/>
      <x:c r="T4347" s="2" t="str"/>
    </x:row>
    <x:row r="4348" ht="24" customHeight="1">
      <x:c r="C4348" s="2" t="str">
        <x:v>Historical Inputs!F4348</x:v>
      </x:c>
      <x:c r="D4348" s="2" t="str">
        <x:v>TFC</x:v>
      </x:c>
      <x:c r="E4348" s="2" t="str">
        <x:v>FY2025</x:v>
      </x:c>
      <x:c r="F4348" s="2" t="str">
        <x:v>cet1_reported</x:v>
      </x:c>
      <x:c r="G4348" s="2" t="str">
        <x:v>n.a.</x:v>
      </x:c>
      <x:c r="H4348" s="2" t="str">
        <x:v>%</x:v>
      </x:c>
      <x:c r="I4348" s="2" t="str">
        <x:v>2025-12-31</x:v>
      </x:c>
      <x:c r="J4348" s="2" t="str"/>
      <x:c r="K4348" s="2" t="str"/>
      <x:c r="L4348" s="2" t="str"/>
      <x:c r="M4348" s="2" t="str"/>
      <x:c r="N4348" s="2" t="str"/>
      <x:c r="O4348" s="2" t="str"/>
      <x:c r="P4348" s="2" t="str">
        <x:v>Not reported / unavailable</x:v>
      </x:c>
      <x:c r="Q4348" s="2" t="str">
        <x:v>Actual standardized CET1 ratio</x:v>
      </x:c>
      <x:c r="R4348" s="2" t="str"/>
      <x:c r="S4348" s="2" t="str"/>
      <x:c r="T4348" s="2" t="str"/>
    </x:row>
    <x:row r="4349" ht="24" customHeight="1">
      <x:c r="C4349" s="2" t="str">
        <x:v>Historical Inputs!F4349</x:v>
      </x:c>
      <x:c r="D4349" s="2" t="str">
        <x:v>TFC</x:v>
      </x:c>
      <x:c r="E4349" s="2" t="str">
        <x:v>FY2025</x:v>
      </x:c>
      <x:c r="F4349" s="2" t="str">
        <x:v>nim_reported</x:v>
      </x:c>
      <x:c r="G4349" s="2" t="str">
        <x:v>n.a.</x:v>
      </x:c>
      <x:c r="H4349" s="2" t="str">
        <x:v>%</x:v>
      </x:c>
      <x:c r="I4349" s="2" t="str">
        <x:v>2025-12-31</x:v>
      </x:c>
      <x:c r="J4349" s="2" t="str"/>
      <x:c r="K4349" s="2" t="str"/>
      <x:c r="L4349" s="2" t="str"/>
      <x:c r="M4349" s="2" t="str"/>
      <x:c r="N4349" s="2" t="str"/>
      <x:c r="O4349" s="2" t="str"/>
      <x:c r="P4349" s="2" t="str">
        <x:v>Not reported / unavailable</x:v>
      </x:c>
      <x:c r="Q4349" s="2" t="str">
        <x:v>Issuer reported net interest margin</x:v>
      </x:c>
      <x:c r="R4349" s="2" t="str"/>
      <x:c r="S4349" s="2" t="str"/>
      <x:c r="T4349" s="2" t="str"/>
    </x:row>
    <x:row r="4350" ht="24" customHeight="1">
      <x:c r="C4350" s="2" t="str">
        <x:v>Historical Inputs!F4350</x:v>
      </x:c>
      <x:c r="D4350" s="2" t="str">
        <x:v>TFC</x:v>
      </x:c>
      <x:c r="E4350" s="2" t="str">
        <x:v>FY2025</x:v>
      </x:c>
      <x:c r="F4350" s="2" t="str">
        <x:v>bvps_reported</x:v>
      </x:c>
      <x:c r="G4350" s="2" t="str">
        <x:v>n.a.</x:v>
      </x:c>
      <x:c r="H4350" s="2" t="str">
        <x:v>USD/share</x:v>
      </x:c>
      <x:c r="I4350" s="2" t="str">
        <x:v>2025-12-31</x:v>
      </x:c>
      <x:c r="J4350" s="2" t="str"/>
      <x:c r="K4350" s="2" t="str"/>
      <x:c r="L4350" s="2" t="str"/>
      <x:c r="M4350" s="2" t="str"/>
      <x:c r="N4350" s="2" t="str"/>
      <x:c r="O4350" s="2" t="str"/>
      <x:c r="P4350" s="2" t="str">
        <x:v>Not reported / unavailable</x:v>
      </x:c>
      <x:c r="Q4350" s="2" t="str">
        <x:v>Reported common book value per share</x:v>
      </x:c>
      <x:c r="R4350" s="2" t="str"/>
      <x:c r="S4350" s="2" t="str"/>
      <x:c r="T4350" s="2" t="str"/>
    </x:row>
    <x:row r="4351" ht="24" customHeight="1">
      <x:c r="C4351" s="2" t="str">
        <x:v>Historical Inputs!F4351</x:v>
      </x:c>
      <x:c r="D4351" s="2" t="str">
        <x:v>TFC</x:v>
      </x:c>
      <x:c r="E4351" s="2" t="str">
        <x:v>FY2025</x:v>
      </x:c>
      <x:c r="F4351" s="2" t="str">
        <x:v>tbvps_reported</x:v>
      </x:c>
      <x:c r="G4351" s="2" t="str">
        <x:v>n.a.</x:v>
      </x:c>
      <x:c r="H4351" s="2" t="str">
        <x:v>USD/share</x:v>
      </x:c>
      <x:c r="I4351" s="2" t="str">
        <x:v>2025-12-31</x:v>
      </x:c>
      <x:c r="J4351" s="2" t="str"/>
      <x:c r="K4351" s="2" t="str"/>
      <x:c r="L4351" s="2" t="str"/>
      <x:c r="M4351" s="2" t="str"/>
      <x:c r="N4351" s="2" t="str"/>
      <x:c r="O4351" s="2" t="str"/>
      <x:c r="P4351" s="2" t="str">
        <x:v>Not reported / unavailable</x:v>
      </x:c>
      <x:c r="Q4351" s="2" t="str">
        <x:v>Reported tangible book value per share</x:v>
      </x:c>
      <x:c r="R4351" s="2" t="str"/>
      <x:c r="S4351" s="2" t="str"/>
      <x:c r="T4351" s="2" t="str"/>
    </x:row>
    <x:row r="4352" ht="24" customHeight="1">
      <x:c r="C4352" s="2" t="str">
        <x:v>Historical Inputs!F4352</x:v>
      </x:c>
      <x:c r="D4352" s="2" t="str">
        <x:v>TFC</x:v>
      </x:c>
      <x:c r="E4352" s="2" t="str">
        <x:v>FY2025</x:v>
      </x:c>
      <x:c r="F4352" s="2" t="str">
        <x:v>tce_reported</x:v>
      </x:c>
      <x:c r="G4352" s="2" t="str">
        <x:v>n.a.</x:v>
      </x:c>
      <x:c r="H4352" s="2" t="str">
        <x:v>USDm</x:v>
      </x:c>
      <x:c r="I4352" s="2" t="str">
        <x:v>2025-12-31</x:v>
      </x:c>
      <x:c r="J4352" s="2" t="str"/>
      <x:c r="K4352" s="2" t="str"/>
      <x:c r="L4352" s="2" t="str"/>
      <x:c r="M4352" s="2" t="str"/>
      <x:c r="N4352" s="2" t="str"/>
      <x:c r="O4352" s="2" t="str"/>
      <x:c r="P4352" s="2" t="str">
        <x:v>Not reported / unavailable</x:v>
      </x:c>
      <x:c r="Q4352" s="2" t="str">
        <x:v>Reported tangible common equity</x:v>
      </x:c>
      <x:c r="R4352" s="2" t="str"/>
      <x:c r="S4352" s="2" t="str"/>
      <x:c r="T4352" s="2" t="str"/>
    </x:row>
    <x:row r="4353" ht="24" customHeight="1">
      <x:c r="C4353" s="2" t="str">
        <x:v>Historical Inputs!F4353</x:v>
      </x:c>
      <x:c r="D4353" s="2" t="str">
        <x:v>TFC</x:v>
      </x:c>
      <x:c r="E4353" s="2" t="str">
        <x:v>H1 2025</x:v>
      </x:c>
      <x:c r="F4353" s="2" t="str">
        <x:v>assets</x:v>
      </x:c>
      <x:c r="G4353" s="2" t="n">
        <x:v>543833</x:v>
      </x:c>
      <x:c r="H4353" s="2" t="str">
        <x:v>USD</x:v>
      </x:c>
      <x:c r="I4353" s="2" t="str">
        <x:v>2025-06-30</x:v>
      </x:c>
      <x:c r="J4353" s="2" t="str">
        <x:v>2025-07-31</x:v>
      </x:c>
      <x:c r="K4353" s="2" t="str">
        <x:v>0000092230-25-000123</x:v>
      </x:c>
      <x:c r="L4353" s="2" t="str">
        <x:v>data/raw/filings/TFC_0000092230-25-000123_tfc-20250630.htm</x:v>
      </x:c>
      <x:c r="M4353" s="2" t="str">
        <x:v>https://www.sec.gov/Archives/edgar/data/92230/000009223025000123/tfc-20250630.htm</x:v>
      </x:c>
      <x:c r="N4353" s="2" t="str">
        <x:v>f-80</x:v>
      </x:c>
      <x:c r="O4353" s="2" t="str"/>
      <x:c r="P4353" s="2" t="str">
        <x:v>Exact XBRL anchor</x:v>
      </x:c>
      <x:c r="Q4353" s="2" t="str">
        <x:v>Assets</x:v>
      </x:c>
      <x:c r="R4353" s="2" t="str">
        <x:v>highlighted/TFC_0000092230-25-000123_tfc-20250630.htm</x:v>
      </x:c>
      <x:c r="S4353" s="2" t="str"/>
      <x:c r="T4353" s="2" t="str"/>
    </x:row>
    <x:row r="4354" ht="24" customHeight="1">
      <x:c r="C4354" s="2" t="str">
        <x:v>Historical Inputs!F4354</x:v>
      </x:c>
      <x:c r="D4354" s="2" t="str">
        <x:v>TFC</x:v>
      </x:c>
      <x:c r="E4354" s="2" t="str">
        <x:v>H1 2025</x:v>
      </x:c>
      <x:c r="F4354" s="2" t="str">
        <x:v>liabilities</x:v>
      </x:c>
      <x:c r="G4354" s="2" t="n">
        <x:v>478993</x:v>
      </x:c>
      <x:c r="H4354" s="2" t="str">
        <x:v>USD</x:v>
      </x:c>
      <x:c r="I4354" s="2" t="str">
        <x:v>2025-06-30</x:v>
      </x:c>
      <x:c r="J4354" s="2" t="str">
        <x:v>2025-07-31</x:v>
      </x:c>
      <x:c r="K4354" s="2" t="str">
        <x:v>0000092230-25-000123</x:v>
      </x:c>
      <x:c r="L4354" s="2" t="str">
        <x:v>data/raw/filings/TFC_0000092230-25-000123_tfc-20250630.htm</x:v>
      </x:c>
      <x:c r="M4354" s="2" t="str">
        <x:v>https://www.sec.gov/Archives/edgar/data/92230/000009223025000123/tfc-20250630.htm</x:v>
      </x:c>
      <x:c r="N4354" s="2" t="str">
        <x:v>f-98</x:v>
      </x:c>
      <x:c r="O4354" s="2" t="str"/>
      <x:c r="P4354" s="2" t="str">
        <x:v>Exact XBRL anchor</x:v>
      </x:c>
      <x:c r="Q4354" s="2" t="str">
        <x:v>Liabilities</x:v>
      </x:c>
      <x:c r="R4354" s="2" t="str">
        <x:v>highlighted/TFC_0000092230-25-000123_tfc-20250630.htm</x:v>
      </x:c>
      <x:c r="S4354" s="2" t="str"/>
      <x:c r="T4354" s="2" t="str"/>
    </x:row>
    <x:row r="4355" ht="24" customHeight="1">
      <x:c r="C4355" s="2" t="str">
        <x:v>Historical Inputs!F4355</x:v>
      </x:c>
      <x:c r="D4355" s="2" t="str">
        <x:v>TFC</x:v>
      </x:c>
      <x:c r="E4355" s="2" t="str">
        <x:v>H1 2025</x:v>
      </x:c>
      <x:c r="F4355" s="2" t="str">
        <x:v>equity</x:v>
      </x:c>
      <x:c r="G4355" s="2" t="n">
        <x:v>64840</x:v>
      </x:c>
      <x:c r="H4355" s="2" t="str">
        <x:v>USD</x:v>
      </x:c>
      <x:c r="I4355" s="2" t="str">
        <x:v>2025-06-30</x:v>
      </x:c>
      <x:c r="J4355" s="2" t="str">
        <x:v>2025-07-31</x:v>
      </x:c>
      <x:c r="K4355" s="2" t="str">
        <x:v>0000092230-25-000123</x:v>
      </x:c>
      <x:c r="L4355" s="2" t="str">
        <x:v>data/raw/filings/TFC_0000092230-25-000123_tfc-20250630.htm</x:v>
      </x:c>
      <x:c r="M4355" s="2" t="str">
        <x:v>https://www.sec.gov/Archives/edgar/data/92230/000009223025000123/tfc-20250630.htm</x:v>
      </x:c>
      <x:c r="N4355" s="2" t="str"/>
      <x:c r="O4355" s="2" t="str"/>
      <x:c r="P4355" s="2" t="str">
        <x:v>Verified original table row</x:v>
      </x:c>
      <x:c r="Q4355" s="2" t="str">
        <x:v>Shareholders equity attributable to parent</x:v>
      </x:c>
      <x:c r="R4355" s="2" t="str">
        <x:v>highlighted/TFC_0000092230-25-000123_tfc-20250630.htm</x:v>
      </x:c>
      <x:c r="S4355" s="2" t="str"/>
      <x:c r="T4355" s="2" t="str"/>
    </x:row>
    <x:row r="4356" ht="24" customHeight="1">
      <x:c r="C4356" s="2" t="str">
        <x:v>Historical Inputs!F4356</x:v>
      </x:c>
      <x:c r="D4356" s="2" t="str">
        <x:v>TFC</x:v>
      </x:c>
      <x:c r="E4356" s="2" t="str">
        <x:v>H1 2025</x:v>
      </x:c>
      <x:c r="F4356" s="2" t="str">
        <x:v>preferred</x:v>
      </x:c>
      <x:c r="G4356" s="2" t="n">
        <x:v>5907</x:v>
      </x:c>
      <x:c r="H4356" s="2" t="str">
        <x:v>USD</x:v>
      </x:c>
      <x:c r="I4356" s="2" t="str">
        <x:v>2025-06-30</x:v>
      </x:c>
      <x:c r="J4356" s="2" t="str">
        <x:v>2025-07-31</x:v>
      </x:c>
      <x:c r="K4356" s="2" t="str">
        <x:v>0000092230-25-000123</x:v>
      </x:c>
      <x:c r="L4356" s="2" t="str">
        <x:v>data/raw/filings/TFC_0000092230-25-000123_tfc-20250630.htm</x:v>
      </x:c>
      <x:c r="M4356" s="2" t="str">
        <x:v>https://www.sec.gov/Archives/edgar/data/92230/000009223025000123/tfc-20250630.htm</x:v>
      </x:c>
      <x:c r="N4356" s="2" t="str">
        <x:v>f-100</x:v>
      </x:c>
      <x:c r="O4356" s="2" t="str"/>
      <x:c r="P4356" s="2" t="str">
        <x:v>Exact XBRL anchor</x:v>
      </x:c>
      <x:c r="Q4356" s="2" t="str">
        <x:v>Preferred Stock, Including Additional Paid in Capital, Net of Discount</x:v>
      </x:c>
      <x:c r="R4356" s="2" t="str">
        <x:v>highlighted/TFC_0000092230-25-000123_tfc-20250630.htm</x:v>
      </x:c>
      <x:c r="S4356" s="2" t="str"/>
      <x:c r="T4356" s="2" t="str"/>
    </x:row>
    <x:row r="4357" ht="24" customHeight="1">
      <x:c r="C4357" s="2" t="str">
        <x:v>Historical Inputs!F4357</x:v>
      </x:c>
      <x:c r="D4357" s="2" t="str">
        <x:v>TFC</x:v>
      </x:c>
      <x:c r="E4357" s="2" t="str">
        <x:v>H1 2025</x:v>
      </x:c>
      <x:c r="F4357" s="2" t="str">
        <x:v>common_equity_reported</x:v>
      </x:c>
      <x:c r="G4357" s="2" t="str">
        <x:v>n.a.</x:v>
      </x:c>
      <x:c r="H4357" s="2" t="str">
        <x:v>USDm</x:v>
      </x:c>
      <x:c r="I4357" s="2" t="str">
        <x:v>2025-06-30</x:v>
      </x:c>
      <x:c r="J4357" s="2" t="str"/>
      <x:c r="K4357" s="2" t="str"/>
      <x:c r="L4357" s="2" t="str"/>
      <x:c r="M4357" s="2" t="str"/>
      <x:c r="N4357" s="2" t="str"/>
      <x:c r="O4357" s="2" t="str"/>
      <x:c r="P4357" s="2" t="str">
        <x:v>Not reported / unavailable</x:v>
      </x:c>
      <x:c r="Q4357" s="2" t="str">
        <x:v>Reported common shareholders equity</x:v>
      </x:c>
      <x:c r="R4357" s="2" t="str"/>
      <x:c r="S4357" s="2" t="str"/>
      <x:c r="T4357" s="2" t="str"/>
    </x:row>
    <x:row r="4358" ht="24" customHeight="1">
      <x:c r="C4358" s="2" t="str">
        <x:v>Historical Inputs!F4358</x:v>
      </x:c>
      <x:c r="D4358" s="2" t="str">
        <x:v>TFC</x:v>
      </x:c>
      <x:c r="E4358" s="2" t="str">
        <x:v>H1 2025</x:v>
      </x:c>
      <x:c r="F4358" s="2" t="str">
        <x:v>goodwill</x:v>
      </x:c>
      <x:c r="G4358" s="2" t="n">
        <x:v>17125</x:v>
      </x:c>
      <x:c r="H4358" s="2" t="str">
        <x:v>USD</x:v>
      </x:c>
      <x:c r="I4358" s="2" t="str">
        <x:v>2025-06-30</x:v>
      </x:c>
      <x:c r="J4358" s="2" t="str">
        <x:v>2025-07-31</x:v>
      </x:c>
      <x:c r="K4358" s="2" t="str">
        <x:v>0000092230-25-000123</x:v>
      </x:c>
      <x:c r="L4358" s="2" t="str">
        <x:v>data/raw/filings/TFC_0000092230-25-000123_tfc-20250630.htm</x:v>
      </x:c>
      <x:c r="M4358" s="2" t="str">
        <x:v>https://www.sec.gov/Archives/edgar/data/92230/000009223025000123/tfc-20250630.htm</x:v>
      </x:c>
      <x:c r="N4358" s="2" t="str">
        <x:v>f-2942</x:v>
      </x:c>
      <x:c r="O4358" s="2" t="str"/>
      <x:c r="P4358" s="2" t="str">
        <x:v>Exact XBRL anchor</x:v>
      </x:c>
      <x:c r="Q4358" s="2" t="str">
        <x:v>Goodwill</x:v>
      </x:c>
      <x:c r="R4358" s="2" t="str">
        <x:v>highlighted/TFC_0000092230-25-000123_tfc-20250630.htm</x:v>
      </x:c>
      <x:c r="S4358" s="2" t="str"/>
      <x:c r="T4358" s="2" t="str"/>
    </x:row>
    <x:row r="4359" ht="24" customHeight="1">
      <x:c r="C4359" s="2" t="str">
        <x:v>Historical Inputs!F4359</x:v>
      </x:c>
      <x:c r="D4359" s="2" t="str">
        <x:v>TFC</x:v>
      </x:c>
      <x:c r="E4359" s="2" t="str">
        <x:v>H1 2025</x:v>
      </x:c>
      <x:c r="F4359" s="2" t="str">
        <x:v>intangibles</x:v>
      </x:c>
      <x:c r="G4359" s="2" t="n">
        <x:v>1399</x:v>
      </x:c>
      <x:c r="H4359" s="2" t="str">
        <x:v>USD</x:v>
      </x:c>
      <x:c r="I4359" s="2" t="str">
        <x:v>2025-06-30</x:v>
      </x:c>
      <x:c r="J4359" s="2" t="str">
        <x:v>2025-07-31</x:v>
      </x:c>
      <x:c r="K4359" s="2" t="str">
        <x:v>0000092230-25-000123</x:v>
      </x:c>
      <x:c r="L4359" s="2" t="str">
        <x:v>data/raw/filings/TFC_0000092230-25-000123_tfc-20250630.htm</x:v>
      </x:c>
      <x:c r="M4359" s="2" t="str">
        <x:v>https://www.sec.gov/Archives/edgar/data/92230/000009223025000123/tfc-20250630.htm</x:v>
      </x:c>
      <x:c r="N4359" s="2" t="str">
        <x:v>f-2958</x:v>
      </x:c>
      <x:c r="O4359" s="2" t="str"/>
      <x:c r="P4359" s="2" t="str">
        <x:v>Exact XBRL anchor</x:v>
      </x:c>
      <x:c r="Q4359" s="2" t="str">
        <x:v>Finite-Lived Intangible Assets, Net</x:v>
      </x:c>
      <x:c r="R4359" s="2" t="str">
        <x:v>highlighted/TFC_0000092230-25-000123_tfc-20250630.htm</x:v>
      </x:c>
      <x:c r="S4359" s="2" t="str"/>
      <x:c r="T4359" s="2" t="str"/>
    </x:row>
    <x:row r="4360" ht="24" customHeight="1">
      <x:c r="C4360" s="2" t="str">
        <x:v>Historical Inputs!F4360</x:v>
      </x:c>
      <x:c r="D4360" s="2" t="str">
        <x:v>TFC</x:v>
      </x:c>
      <x:c r="E4360" s="2" t="str">
        <x:v>H1 2025</x:v>
      </x:c>
      <x:c r="F4360" s="2" t="str">
        <x:v>intangibles_total</x:v>
      </x:c>
      <x:c r="G4360" s="2" t="str">
        <x:v>n.a.</x:v>
      </x:c>
      <x:c r="H4360" s="2" t="str">
        <x:v>USDm</x:v>
      </x:c>
      <x:c r="I4360" s="2" t="str">
        <x:v>2025-06-30</x:v>
      </x:c>
      <x:c r="J4360" s="2" t="str"/>
      <x:c r="K4360" s="2" t="str"/>
      <x:c r="L4360" s="2" t="str"/>
      <x:c r="M4360" s="2" t="str"/>
      <x:c r="N4360" s="2" t="str"/>
      <x:c r="O4360" s="2" t="str"/>
      <x:c r="P4360" s="2" t="str">
        <x:v>Not reported / unavailable</x:v>
      </x:c>
      <x:c r="Q4360" s="2" t="str">
        <x:v>Reported goodwill and intangible assets combined</x:v>
      </x:c>
      <x:c r="R4360" s="2" t="str"/>
      <x:c r="S4360" s="2" t="str"/>
      <x:c r="T4360" s="2" t="str"/>
    </x:row>
    <x:row r="4361" ht="24" customHeight="1">
      <x:c r="C4361" s="2" t="str">
        <x:v>Historical Inputs!F4361</x:v>
      </x:c>
      <x:c r="D4361" s="2" t="str">
        <x:v>TFC</x:v>
      </x:c>
      <x:c r="E4361" s="2" t="str">
        <x:v>H1 2025</x:v>
      </x:c>
      <x:c r="F4361" s="2" t="str">
        <x:v>shares_end</x:v>
      </x:c>
      <x:c r="G4361" s="2" t="n">
        <x:v>1289.435</x:v>
      </x:c>
      <x:c r="H4361" s="2" t="str">
        <x:v>shares</x:v>
      </x:c>
      <x:c r="I4361" s="2" t="str">
        <x:v>2025-06-30</x:v>
      </x:c>
      <x:c r="J4361" s="2" t="str">
        <x:v>2025-07-31</x:v>
      </x:c>
      <x:c r="K4361" s="2" t="str">
        <x:v>0000092230-25-000123</x:v>
      </x:c>
      <x:c r="L4361" s="2" t="str">
        <x:v>data/raw/filings/TFC_0000092230-25-000123_tfc-20250630.htm</x:v>
      </x:c>
      <x:c r="M4361" s="2" t="str">
        <x:v>https://www.sec.gov/Archives/edgar/data/92230/000009223025000123/tfc-20250630.htm</x:v>
      </x:c>
      <x:c r="N4361" s="2" t="str">
        <x:v>f-116</x:v>
      </x:c>
      <x:c r="O4361" s="2" t="str"/>
      <x:c r="P4361" s="2" t="str">
        <x:v>Exact XBRL anchor</x:v>
      </x:c>
      <x:c r="Q4361" s="2" t="str">
        <x:v>Common Stock, Shares, Outstanding</x:v>
      </x:c>
      <x:c r="R4361" s="2" t="str">
        <x:v>highlighted/TFC_0000092230-25-000123_tfc-20250630.htm</x:v>
      </x:c>
      <x:c r="S4361" s="2" t="str"/>
      <x:c r="T4361" s="2" t="str"/>
    </x:row>
    <x:row r="4362" ht="24" customHeight="1">
      <x:c r="C4362" s="2" t="str">
        <x:v>Historical Inputs!F4362</x:v>
      </x:c>
      <x:c r="D4362" s="2" t="str">
        <x:v>TFC</x:v>
      </x:c>
      <x:c r="E4362" s="2" t="str">
        <x:v>H1 2025</x:v>
      </x:c>
      <x:c r="F4362" s="2" t="str">
        <x:v>shares_issued</x:v>
      </x:c>
      <x:c r="G4362" s="2" t="str">
        <x:v>n.a.</x:v>
      </x:c>
      <x:c r="H4362" s="2" t="str">
        <x:v>million</x:v>
      </x:c>
      <x:c r="I4362" s="2" t="str">
        <x:v>2025-06-30</x:v>
      </x:c>
      <x:c r="J4362" s="2" t="str"/>
      <x:c r="K4362" s="2" t="str"/>
      <x:c r="L4362" s="2" t="str"/>
      <x:c r="M4362" s="2" t="str"/>
      <x:c r="N4362" s="2" t="str"/>
      <x:c r="O4362" s="2" t="str"/>
      <x:c r="P4362" s="2" t="str">
        <x:v>Not reported / unavailable</x:v>
      </x:c>
      <x:c r="Q4362" s="2" t="str">
        <x:v>Shares Issued</x:v>
      </x:c>
      <x:c r="R4362" s="2" t="str"/>
      <x:c r="S4362" s="2" t="str"/>
      <x:c r="T4362" s="2" t="str"/>
    </x:row>
    <x:row r="4363" ht="24" customHeight="1">
      <x:c r="C4363" s="2" t="str">
        <x:v>Historical Inputs!F4363</x:v>
      </x:c>
      <x:c r="D4363" s="2" t="str">
        <x:v>TFC</x:v>
      </x:c>
      <x:c r="E4363" s="2" t="str">
        <x:v>H1 2025</x:v>
      </x:c>
      <x:c r="F4363" s="2" t="str">
        <x:v>shares_treasury</x:v>
      </x:c>
      <x:c r="G4363" s="2" t="str">
        <x:v>n.a.</x:v>
      </x:c>
      <x:c r="H4363" s="2" t="str">
        <x:v>million</x:v>
      </x:c>
      <x:c r="I4363" s="2" t="str">
        <x:v>2025-06-30</x:v>
      </x:c>
      <x:c r="J4363" s="2" t="str"/>
      <x:c r="K4363" s="2" t="str"/>
      <x:c r="L4363" s="2" t="str"/>
      <x:c r="M4363" s="2" t="str"/>
      <x:c r="N4363" s="2" t="str"/>
      <x:c r="O4363" s="2" t="str"/>
      <x:c r="P4363" s="2" t="str">
        <x:v>Not reported / unavailable</x:v>
      </x:c>
      <x:c r="Q4363" s="2" t="str">
        <x:v>Shares Treasury</x:v>
      </x:c>
      <x:c r="R4363" s="2" t="str"/>
      <x:c r="S4363" s="2" t="str"/>
      <x:c r="T4363" s="2" t="str"/>
    </x:row>
    <x:row r="4364" ht="24" customHeight="1">
      <x:c r="C4364" s="2" t="str">
        <x:v>Historical Inputs!F4364</x:v>
      </x:c>
      <x:c r="D4364" s="2" t="str">
        <x:v>TFC</x:v>
      </x:c>
      <x:c r="E4364" s="2" t="str">
        <x:v>H1 2025</x:v>
      </x:c>
      <x:c r="F4364" s="2" t="str">
        <x:v>deposits</x:v>
      </x:c>
      <x:c r="G4364" s="2" t="str">
        <x:v>n.a.</x:v>
      </x:c>
      <x:c r="H4364" s="2" t="str">
        <x:v>USDm</x:v>
      </x:c>
      <x:c r="I4364" s="2" t="str">
        <x:v>2025-06-30</x:v>
      </x:c>
      <x:c r="J4364" s="2" t="str"/>
      <x:c r="K4364" s="2" t="str"/>
      <x:c r="L4364" s="2" t="str"/>
      <x:c r="M4364" s="2" t="str"/>
      <x:c r="N4364" s="2" t="str"/>
      <x:c r="O4364" s="2" t="str"/>
      <x:c r="P4364" s="2" t="str">
        <x:v>Not reported / unavailable</x:v>
      </x:c>
      <x:c r="Q4364" s="2" t="str">
        <x:v>Deposits</x:v>
      </x:c>
      <x:c r="R4364" s="2" t="str"/>
      <x:c r="S4364" s="2" t="str"/>
      <x:c r="T4364" s="2" t="str"/>
    </x:row>
    <x:row r="4365" ht="24" customHeight="1">
      <x:c r="C4365" s="2" t="str">
        <x:v>Historical Inputs!F4365</x:v>
      </x:c>
      <x:c r="D4365" s="2" t="str">
        <x:v>TFC</x:v>
      </x:c>
      <x:c r="E4365" s="2" t="str">
        <x:v>H1 2025</x:v>
      </x:c>
      <x:c r="F4365" s="2" t="str">
        <x:v>loans_gross</x:v>
      </x:c>
      <x:c r="G4365" s="2" t="n">
        <x:v>318796</x:v>
      </x:c>
      <x:c r="H4365" s="2" t="str">
        <x:v>USD</x:v>
      </x:c>
      <x:c r="I4365" s="2" t="str">
        <x:v>2025-06-30</x:v>
      </x:c>
      <x:c r="J4365" s="2" t="str">
        <x:v>2025-07-31</x:v>
      </x:c>
      <x:c r="K4365" s="2" t="str">
        <x:v>0000092230-25-000123</x:v>
      </x:c>
      <x:c r="L4365" s="2" t="str">
        <x:v>data/raw/filings/TFC_0000092230-25-000123_tfc-20250630.htm</x:v>
      </x:c>
      <x:c r="M4365" s="2" t="str">
        <x:v>https://www.sec.gov/Archives/edgar/data/92230/000009223025000123/tfc-20250630.htm</x:v>
      </x:c>
      <x:c r="N4365" s="2" t="str">
        <x:v>f-1559</x:v>
      </x:c>
      <x:c r="O4365" s="2" t="str"/>
      <x:c r="P4365" s="2" t="str">
        <x:v>Exact XBRL anchor</x:v>
      </x:c>
      <x:c r="Q4365" s="2" t="str">
        <x:v>Gross loans and leases selected definition</x:v>
      </x:c>
      <x:c r="R4365" s="2" t="str">
        <x:v>highlighted/TFC_0000092230-25-000123_tfc-20250630.htm</x:v>
      </x:c>
      <x:c r="S4365" s="2" t="str"/>
      <x:c r="T4365" s="2" t="str"/>
    </x:row>
    <x:row r="4366" ht="24" customHeight="1">
      <x:c r="C4366" s="2" t="str">
        <x:v>Historical Inputs!F4366</x:v>
      </x:c>
      <x:c r="D4366" s="2" t="str">
        <x:v>TFC</x:v>
      </x:c>
      <x:c r="E4366" s="2" t="str">
        <x:v>H1 2025</x:v>
      </x:c>
      <x:c r="F4366" s="2" t="str">
        <x:v>loans_net</x:v>
      </x:c>
      <x:c r="G4366" s="2" t="n">
        <x:v>313897</x:v>
      </x:c>
      <x:c r="H4366" s="2" t="str">
        <x:v>USD</x:v>
      </x:c>
      <x:c r="I4366" s="2" t="str">
        <x:v>2025-06-30</x:v>
      </x:c>
      <x:c r="J4366" s="2" t="str">
        <x:v>2025-07-31</x:v>
      </x:c>
      <x:c r="K4366" s="2" t="str">
        <x:v>0000092230-25-000123</x:v>
      </x:c>
      <x:c r="L4366" s="2" t="str">
        <x:v>data/raw/filings/TFC_0000092230-25-000123_tfc-20250630.htm</x:v>
      </x:c>
      <x:c r="M4366" s="2" t="str">
        <x:v>https://www.sec.gov/Archives/edgar/data/92230/000009223025000123/tfc-20250630.htm</x:v>
      </x:c>
      <x:c r="N4366" s="2" t="str">
        <x:v>f-66</x:v>
      </x:c>
      <x:c r="O4366" s="2" t="str"/>
      <x:c r="P4366" s="2" t="str">
        <x:v>Exact XBRL anchor</x:v>
      </x:c>
      <x:c r="Q4366" s="2" t="str">
        <x:v>Net loans after allowance selected definition</x:v>
      </x:c>
      <x:c r="R4366" s="2" t="str">
        <x:v>highlighted/TFC_0000092230-25-000123_tfc-20250630.htm</x:v>
      </x:c>
      <x:c r="S4366" s="2" t="str"/>
      <x:c r="T4366" s="2" t="str"/>
    </x:row>
    <x:row r="4367" ht="24" customHeight="1">
      <x:c r="C4367" s="2" t="str">
        <x:v>Historical Inputs!F4367</x:v>
      </x:c>
      <x:c r="D4367" s="2" t="str">
        <x:v>TFC</x:v>
      </x:c>
      <x:c r="E4367" s="2" t="str">
        <x:v>H1 2025</x:v>
      </x:c>
      <x:c r="F4367" s="2" t="str">
        <x:v>allowance</x:v>
      </x:c>
      <x:c r="G4367" s="2" t="n">
        <x:v>4899</x:v>
      </x:c>
      <x:c r="H4367" s="2" t="str">
        <x:v>USD</x:v>
      </x:c>
      <x:c r="I4367" s="2" t="str">
        <x:v>2025-06-30</x:v>
      </x:c>
      <x:c r="J4367" s="2" t="str">
        <x:v>2025-07-31</x:v>
      </x:c>
      <x:c r="K4367" s="2" t="str">
        <x:v>0000092230-25-000123</x:v>
      </x:c>
      <x:c r="L4367" s="2" t="str">
        <x:v>data/raw/filings/TFC_0000092230-25-000123_tfc-20250630.htm</x:v>
      </x:c>
      <x:c r="M4367" s="2" t="str">
        <x:v>https://www.sec.gov/Archives/edgar/data/92230/000009223025000123/tfc-20250630.htm</x:v>
      </x:c>
      <x:c r="N4367" s="2" t="str">
        <x:v>f-64</x:v>
      </x:c>
      <x:c r="O4367" s="2" t="str"/>
      <x:c r="P4367" s="2" t="str">
        <x:v>Exact XBRL anchor</x:v>
      </x:c>
      <x:c r="Q4367" s="2" t="str">
        <x:v>Loan allowance for credit losses</x:v>
      </x:c>
      <x:c r="R4367" s="2" t="str">
        <x:v>highlighted/TFC_0000092230-25-000123_tfc-20250630.htm</x:v>
      </x:c>
      <x:c r="S4367" s="2" t="str"/>
      <x:c r="T4367" s="2" t="str"/>
    </x:row>
    <x:row r="4368" ht="24" customHeight="1">
      <x:c r="C4368" s="2" t="str">
        <x:v>Historical Inputs!F4368</x:v>
      </x:c>
      <x:c r="D4368" s="2" t="str">
        <x:v>TFC</x:v>
      </x:c>
      <x:c r="E4368" s="2" t="str">
        <x:v>H1 2025</x:v>
      </x:c>
      <x:c r="F4368" s="2" t="str">
        <x:v>nonaccrual</x:v>
      </x:c>
      <x:c r="G4368" s="2" t="str">
        <x:v>n.a.</x:v>
      </x:c>
      <x:c r="H4368" s="2" t="str">
        <x:v>USDm</x:v>
      </x:c>
      <x:c r="I4368" s="2" t="str">
        <x:v>2025-06-30</x:v>
      </x:c>
      <x:c r="J4368" s="2" t="str"/>
      <x:c r="K4368" s="2" t="str"/>
      <x:c r="L4368" s="2" t="str"/>
      <x:c r="M4368" s="2" t="str"/>
      <x:c r="N4368" s="2" t="str"/>
      <x:c r="O4368" s="2" t="str"/>
      <x:c r="P4368" s="2" t="str">
        <x:v>Not reported / unavailable</x:v>
      </x:c>
      <x:c r="Q4368" s="2" t="str">
        <x:v>Nonaccrual</x:v>
      </x:c>
      <x:c r="R4368" s="2" t="str"/>
      <x:c r="S4368" s="2" t="str"/>
      <x:c r="T4368" s="2" t="str"/>
    </x:row>
    <x:row r="4369" ht="24" customHeight="1">
      <x:c r="C4369" s="2" t="str">
        <x:v>Historical Inputs!F4369</x:v>
      </x:c>
      <x:c r="D4369" s="2" t="str">
        <x:v>TFC</x:v>
      </x:c>
      <x:c r="E4369" s="2" t="str">
        <x:v>H1 2025</x:v>
      </x:c>
      <x:c r="F4369" s="2" t="str">
        <x:v>cash</x:v>
      </x:c>
      <x:c r="G4369" s="2" t="str">
        <x:v>n.a.</x:v>
      </x:c>
      <x:c r="H4369" s="2" t="str">
        <x:v>USDm</x:v>
      </x:c>
      <x:c r="I4369" s="2" t="str">
        <x:v>2025-06-30</x:v>
      </x:c>
      <x:c r="J4369" s="2" t="str"/>
      <x:c r="K4369" s="2" t="str"/>
      <x:c r="L4369" s="2" t="str"/>
      <x:c r="M4369" s="2" t="str"/>
      <x:c r="N4369" s="2" t="str"/>
      <x:c r="O4369" s="2" t="str"/>
      <x:c r="P4369" s="2" t="str">
        <x:v>Not reported / unavailable</x:v>
      </x:c>
      <x:c r="Q4369" s="2" t="str">
        <x:v>Cash</x:v>
      </x:c>
      <x:c r="R4369" s="2" t="str"/>
      <x:c r="S4369" s="2" t="str"/>
      <x:c r="T4369" s="2" t="str"/>
    </x:row>
    <x:row r="4370" ht="24" customHeight="1">
      <x:c r="C4370" s="2" t="str">
        <x:v>Historical Inputs!F4370</x:v>
      </x:c>
      <x:c r="D4370" s="2" t="str">
        <x:v>TFC</x:v>
      </x:c>
      <x:c r="E4370" s="2" t="str">
        <x:v>H1 2025</x:v>
      </x:c>
      <x:c r="F4370" s="2" t="str">
        <x:v>aoci</x:v>
      </x:c>
      <x:c r="G4370" s="2" t="n">
        <x:v>-6893</x:v>
      </x:c>
      <x:c r="H4370" s="2" t="str">
        <x:v>USD</x:v>
      </x:c>
      <x:c r="I4370" s="2" t="str">
        <x:v>2025-06-30</x:v>
      </x:c>
      <x:c r="J4370" s="2" t="str">
        <x:v>2025-07-31</x:v>
      </x:c>
      <x:c r="K4370" s="2" t="str">
        <x:v>0000092230-25-000123</x:v>
      </x:c>
      <x:c r="L4370" s="2" t="str">
        <x:v>data/raw/filings/TFC_0000092230-25-000123_tfc-20250630.htm</x:v>
      </x:c>
      <x:c r="M4370" s="2" t="str">
        <x:v>https://www.sec.gov/Archives/edgar/data/92230/000009223025000123/tfc-20250630.htm</x:v>
      </x:c>
      <x:c r="N4370" s="2" t="str">
        <x:v>f-110</x:v>
      </x:c>
      <x:c r="O4370" s="2" t="str"/>
      <x:c r="P4370" s="2" t="str">
        <x:v>Exact XBRL anchor</x:v>
      </x:c>
      <x:c r="Q4370" s="2" t="str">
        <x:v>Accumulated Other Comprehensive Income (Loss), Net of Tax</x:v>
      </x:c>
      <x:c r="R4370" s="2" t="str">
        <x:v>highlighted/TFC_0000092230-25-000123_tfc-20250630.htm</x:v>
      </x:c>
      <x:c r="S4370" s="2" t="str"/>
      <x:c r="T4370" s="2" t="str"/>
    </x:row>
    <x:row r="4371" ht="24" customHeight="1">
      <x:c r="C4371" s="2" t="str">
        <x:v>Historical Inputs!F4371</x:v>
      </x:c>
      <x:c r="D4371" s="2" t="str">
        <x:v>TFC</x:v>
      </x:c>
      <x:c r="E4371" s="2" t="str">
        <x:v>H1 2025</x:v>
      </x:c>
      <x:c r="F4371" s="2" t="str">
        <x:v>nii</x:v>
      </x:c>
      <x:c r="G4371" s="2" t="n">
        <x:v>7094</x:v>
      </x:c>
      <x:c r="H4371" s="2" t="str">
        <x:v>USD</x:v>
      </x:c>
      <x:c r="I4371" s="2" t="str">
        <x:v>2025-06-30</x:v>
      </x:c>
      <x:c r="J4371" s="2" t="str">
        <x:v>2026-07-31</x:v>
      </x:c>
      <x:c r="K4371" s="2" t="str">
        <x:v>0000092230-26-000099</x:v>
      </x:c>
      <x:c r="L4371" s="2" t="str">
        <x:v>data/raw/filings/TFC_0000092230-26-000099_tfc-20260630.htm</x:v>
      </x:c>
      <x:c r="M4371" s="2" t="str">
        <x:v>https://www.sec.gov/Archives/edgar/data/92230/000009223026000099/tfc-20260630.htm</x:v>
      </x:c>
      <x:c r="N4371" s="2" t="str">
        <x:v>f-4215</x:v>
      </x:c>
      <x:c r="O4371" s="2" t="str"/>
      <x:c r="P4371" s="2" t="str">
        <x:v>Exact XBRL anchor</x:v>
      </x:c>
      <x:c r="Q4371" s="2" t="str">
        <x:v>Interest Income (Expense), Net</x:v>
      </x:c>
      <x:c r="R4371" s="2" t="str">
        <x:v>highlighted/TFC_0000092230-26-000099_tfc-20260630.htm</x:v>
      </x:c>
      <x:c r="S4371" s="2" t="str"/>
      <x:c r="T4371" s="2" t="str"/>
    </x:row>
    <x:row r="4372" ht="24" customHeight="1">
      <x:c r="C4372" s="2" t="str">
        <x:v>Historical Inputs!F4372</x:v>
      </x:c>
      <x:c r="D4372" s="2" t="str">
        <x:v>TFC</x:v>
      </x:c>
      <x:c r="E4372" s="2" t="str">
        <x:v>H1 2025</x:v>
      </x:c>
      <x:c r="F4372" s="2" t="str">
        <x:v>noninterest_income</x:v>
      </x:c>
      <x:c r="G4372" s="2" t="n">
        <x:v>2792</x:v>
      </x:c>
      <x:c r="H4372" s="2" t="str">
        <x:v>USD</x:v>
      </x:c>
      <x:c r="I4372" s="2" t="str">
        <x:v>2025-06-30</x:v>
      </x:c>
      <x:c r="J4372" s="2" t="str">
        <x:v>2026-07-31</x:v>
      </x:c>
      <x:c r="K4372" s="2" t="str">
        <x:v>0000092230-26-000099</x:v>
      </x:c>
      <x:c r="L4372" s="2" t="str">
        <x:v>data/raw/filings/TFC_0000092230-26-000099_tfc-20260630.htm</x:v>
      </x:c>
      <x:c r="M4372" s="2" t="str">
        <x:v>https://www.sec.gov/Archives/edgar/data/92230/000009223026000099/tfc-20260630.htm</x:v>
      </x:c>
      <x:c r="N4372" s="2" t="str">
        <x:v>f-204</x:v>
      </x:c>
      <x:c r="O4372" s="2" t="str"/>
      <x:c r="P4372" s="2" t="str">
        <x:v>Exact XBRL anchor</x:v>
      </x:c>
      <x:c r="Q4372" s="2" t="str">
        <x:v>Noninterest Income</x:v>
      </x:c>
      <x:c r="R4372" s="2" t="str">
        <x:v>highlighted/TFC_0000092230-26-000099_tfc-20260630.htm</x:v>
      </x:c>
      <x:c r="S4372" s="2" t="str"/>
      <x:c r="T4372" s="2" t="str"/>
    </x:row>
    <x:row r="4373" ht="24" customHeight="1">
      <x:c r="C4373" s="2" t="str">
        <x:v>Historical Inputs!F4373</x:v>
      </x:c>
      <x:c r="D4373" s="2" t="str">
        <x:v>TFC</x:v>
      </x:c>
      <x:c r="E4373" s="2" t="str">
        <x:v>H1 2025</x:v>
      </x:c>
      <x:c r="F4373" s="2" t="str">
        <x:v>revenue_reported</x:v>
      </x:c>
      <x:c r="G4373" s="2" t="str">
        <x:v>n.a.</x:v>
      </x:c>
      <x:c r="H4373" s="2" t="str">
        <x:v>USDm</x:v>
      </x:c>
      <x:c r="I4373" s="2" t="str">
        <x:v>2025-06-30</x:v>
      </x:c>
      <x:c r="J4373" s="2" t="str"/>
      <x:c r="K4373" s="2" t="str"/>
      <x:c r="L4373" s="2" t="str"/>
      <x:c r="M4373" s="2" t="str"/>
      <x:c r="N4373" s="2" t="str"/>
      <x:c r="O4373" s="2" t="str"/>
      <x:c r="P4373" s="2" t="str">
        <x:v>Not reported / unavailable</x:v>
      </x:c>
      <x:c r="Q4373" s="2" t="str">
        <x:v>Reported total net revenue</x:v>
      </x:c>
      <x:c r="R4373" s="2" t="str"/>
      <x:c r="S4373" s="2" t="str"/>
      <x:c r="T4373" s="2" t="str"/>
    </x:row>
    <x:row r="4374" ht="24" customHeight="1">
      <x:c r="C4374" s="2" t="str">
        <x:v>Historical Inputs!F4374</x:v>
      </x:c>
      <x:c r="D4374" s="2" t="str">
        <x:v>TFC</x:v>
      </x:c>
      <x:c r="E4374" s="2" t="str">
        <x:v>H1 2025</x:v>
      </x:c>
      <x:c r="F4374" s="2" t="str">
        <x:v>opex</x:v>
      </x:c>
      <x:c r="G4374" s="2" t="n">
        <x:v>5892</x:v>
      </x:c>
      <x:c r="H4374" s="2" t="str">
        <x:v>USD</x:v>
      </x:c>
      <x:c r="I4374" s="2" t="str">
        <x:v>2025-06-30</x:v>
      </x:c>
      <x:c r="J4374" s="2" t="str">
        <x:v>2026-07-31</x:v>
      </x:c>
      <x:c r="K4374" s="2" t="str">
        <x:v>0000092230-26-000099</x:v>
      </x:c>
      <x:c r="L4374" s="2" t="str">
        <x:v>data/raw/filings/TFC_0000092230-26-000099_tfc-20260630.htm</x:v>
      </x:c>
      <x:c r="M4374" s="2" t="str">
        <x:v>https://www.sec.gov/Archives/edgar/data/92230/000009223026000099/tfc-20260630.htm</x:v>
      </x:c>
      <x:c r="N4374" s="2" t="str">
        <x:v>f-244</x:v>
      </x:c>
      <x:c r="O4374" s="2" t="str"/>
      <x:c r="P4374" s="2" t="str">
        <x:v>Exact XBRL anchor</x:v>
      </x:c>
      <x:c r="Q4374" s="2" t="str">
        <x:v>Noninterest Expense</x:v>
      </x:c>
      <x:c r="R4374" s="2" t="str">
        <x:v>highlighted/TFC_0000092230-26-000099_tfc-20260630.htm</x:v>
      </x:c>
      <x:c r="S4374" s="2" t="str"/>
      <x:c r="T4374" s="2" t="str"/>
    </x:row>
    <x:row r="4375" ht="24" customHeight="1">
      <x:c r="C4375" s="2" t="str">
        <x:v>Historical Inputs!F4375</x:v>
      </x:c>
      <x:c r="D4375" s="2" t="str">
        <x:v>TFC</x:v>
      </x:c>
      <x:c r="E4375" s="2" t="str">
        <x:v>H1 2025</x:v>
      </x:c>
      <x:c r="F4375" s="2" t="str">
        <x:v>provision</x:v>
      </x:c>
      <x:c r="G4375" s="2" t="n">
        <x:v>946</x:v>
      </x:c>
      <x:c r="H4375" s="2" t="str">
        <x:v>USD</x:v>
      </x:c>
      <x:c r="I4375" s="2" t="str">
        <x:v>2025-06-30</x:v>
      </x:c>
      <x:c r="J4375" s="2" t="str">
        <x:v>2026-07-31</x:v>
      </x:c>
      <x:c r="K4375" s="2" t="str">
        <x:v>0000092230-26-000099</x:v>
      </x:c>
      <x:c r="L4375" s="2" t="str">
        <x:v>data/raw/filings/TFC_0000092230-26-000099_tfc-20260630.htm</x:v>
      </x:c>
      <x:c r="M4375" s="2" t="str">
        <x:v>https://www.sec.gov/Archives/edgar/data/92230/000009223026000099/tfc-20260630.htm</x:v>
      </x:c>
      <x:c r="N4375" s="2" t="str">
        <x:v>f-474</x:v>
      </x:c>
      <x:c r="O4375" s="2" t="str"/>
      <x:c r="P4375" s="2" t="str">
        <x:v>Exact XBRL anchor</x:v>
      </x:c>
      <x:c r="Q4375" s="2" t="str">
        <x:v>Provision for Loan, Lease, and Other Losses</x:v>
      </x:c>
      <x:c r="R4375" s="2" t="str">
        <x:v>highlighted/TFC_0000092230-26-000099_tfc-20260630.htm</x:v>
      </x:c>
      <x:c r="S4375" s="2" t="str"/>
      <x:c r="T4375" s="2" t="str"/>
    </x:row>
    <x:row r="4376" ht="24" customHeight="1">
      <x:c r="C4376" s="2" t="str">
        <x:v>Historical Inputs!F4376</x:v>
      </x:c>
      <x:c r="D4376" s="2" t="str">
        <x:v>TFC</x:v>
      </x:c>
      <x:c r="E4376" s="2" t="str">
        <x:v>H1 2025</x:v>
      </x:c>
      <x:c r="F4376" s="2" t="str">
        <x:v>pretax</x:v>
      </x:c>
      <x:c r="G4376" s="2" t="n">
        <x:v>3048</x:v>
      </x:c>
      <x:c r="H4376" s="2" t="str">
        <x:v>USD</x:v>
      </x:c>
      <x:c r="I4376" s="2" t="str">
        <x:v>2025-06-30</x:v>
      </x:c>
      <x:c r="J4376" s="2" t="str">
        <x:v>2026-07-31</x:v>
      </x:c>
      <x:c r="K4376" s="2" t="str">
        <x:v>0000092230-26-000099</x:v>
      </x:c>
      <x:c r="L4376" s="2" t="str">
        <x:v>data/raw/filings/TFC_0000092230-26-000099_tfc-20260630.htm</x:v>
      </x:c>
      <x:c r="M4376" s="2" t="str">
        <x:v>https://www.sec.gov/Archives/edgar/data/92230/000009223026000099/tfc-20260630.htm</x:v>
      </x:c>
      <x:c r="N4376" s="2" t="str">
        <x:v>f-248</x:v>
      </x:c>
      <x:c r="O4376" s="2" t="str"/>
      <x:c r="P4376" s="2" t="str">
        <x:v>Exact XBRL anchor</x:v>
      </x:c>
      <x:c r="Q4376" s="2" t="str">
        <x:v>Income (Loss) from Continuing Operations before Income Taxes, Noncontrolling Interest</x:v>
      </x:c>
      <x:c r="R4376" s="2" t="str">
        <x:v>highlighted/TFC_0000092230-26-000099_tfc-20260630.htm</x:v>
      </x:c>
      <x:c r="S4376" s="2" t="str"/>
      <x:c r="T4376" s="2" t="str"/>
    </x:row>
    <x:row r="4377" ht="24" customHeight="1">
      <x:c r="C4377" s="2" t="str">
        <x:v>Historical Inputs!F4377</x:v>
      </x:c>
      <x:c r="D4377" s="2" t="str">
        <x:v>TFC</x:v>
      </x:c>
      <x:c r="E4377" s="2" t="str">
        <x:v>H1 2025</x:v>
      </x:c>
      <x:c r="F4377" s="2" t="str">
        <x:v>tax</x:v>
      </x:c>
      <x:c r="G4377" s="2" t="n">
        <x:v>547</x:v>
      </x:c>
      <x:c r="H4377" s="2" t="str">
        <x:v>USD</x:v>
      </x:c>
      <x:c r="I4377" s="2" t="str">
        <x:v>2025-06-30</x:v>
      </x:c>
      <x:c r="J4377" s="2" t="str">
        <x:v>2026-07-31</x:v>
      </x:c>
      <x:c r="K4377" s="2" t="str">
        <x:v>0000092230-26-000099</x:v>
      </x:c>
      <x:c r="L4377" s="2" t="str">
        <x:v>data/raw/filings/TFC_0000092230-26-000099_tfc-20260630.htm</x:v>
      </x:c>
      <x:c r="M4377" s="2" t="str">
        <x:v>https://www.sec.gov/Archives/edgar/data/92230/000009223026000099/tfc-20260630.htm</x:v>
      </x:c>
      <x:c r="N4377" s="2" t="str">
        <x:v>f-252</x:v>
      </x:c>
      <x:c r="O4377" s="2" t="str"/>
      <x:c r="P4377" s="2" t="str">
        <x:v>Exact XBRL anchor</x:v>
      </x:c>
      <x:c r="Q4377" s="2" t="str">
        <x:v>Income Tax Expense (Benefit)</x:v>
      </x:c>
      <x:c r="R4377" s="2" t="str">
        <x:v>highlighted/TFC_0000092230-26-000099_tfc-20260630.htm</x:v>
      </x:c>
      <x:c r="S4377" s="2" t="str"/>
      <x:c r="T4377" s="2" t="str"/>
    </x:row>
    <x:row r="4378" ht="24" customHeight="1">
      <x:c r="C4378" s="2" t="str">
        <x:v>Historical Inputs!F4378</x:v>
      </x:c>
      <x:c r="D4378" s="2" t="str">
        <x:v>TFC</x:v>
      </x:c>
      <x:c r="E4378" s="2" t="str">
        <x:v>H1 2025</x:v>
      </x:c>
      <x:c r="F4378" s="2" t="str">
        <x:v>net_income</x:v>
      </x:c>
      <x:c r="G4378" s="2" t="str">
        <x:v>n.a.</x:v>
      </x:c>
      <x:c r="H4378" s="2" t="str">
        <x:v>USDm</x:v>
      </x:c>
      <x:c r="I4378" s="2" t="str">
        <x:v>2025-06-30</x:v>
      </x:c>
      <x:c r="J4378" s="2" t="str"/>
      <x:c r="K4378" s="2" t="str"/>
      <x:c r="L4378" s="2" t="str"/>
      <x:c r="M4378" s="2" t="str"/>
      <x:c r="N4378" s="2" t="str"/>
      <x:c r="O4378" s="2" t="str"/>
      <x:c r="P4378" s="2" t="str">
        <x:v>Not reported / unavailable</x:v>
      </x:c>
      <x:c r="Q4378" s="2" t="str">
        <x:v>Net income attributable to parent</x:v>
      </x:c>
      <x:c r="R4378" s="2" t="str"/>
      <x:c r="S4378" s="2" t="str"/>
      <x:c r="T4378" s="2" t="str"/>
    </x:row>
    <x:row r="4379" ht="24" customHeight="1">
      <x:c r="C4379" s="2" t="str">
        <x:v>Historical Inputs!F4379</x:v>
      </x:c>
      <x:c r="D4379" s="2" t="str">
        <x:v>TFC</x:v>
      </x:c>
      <x:c r="E4379" s="2" t="str">
        <x:v>H1 2025</x:v>
      </x:c>
      <x:c r="F4379" s="2" t="str">
        <x:v>common_income</x:v>
      </x:c>
      <x:c r="G4379" s="2" t="n">
        <x:v>2337</x:v>
      </x:c>
      <x:c r="H4379" s="2" t="str">
        <x:v>USD</x:v>
      </x:c>
      <x:c r="I4379" s="2" t="str">
        <x:v>2025-06-30</x:v>
      </x:c>
      <x:c r="J4379" s="2" t="str">
        <x:v>2026-07-31</x:v>
      </x:c>
      <x:c r="K4379" s="2" t="str">
        <x:v>0000092230-26-000099</x:v>
      </x:c>
      <x:c r="L4379" s="2" t="str">
        <x:v>data/raw/filings/TFC_0000092230-26-000099_tfc-20260630.htm</x:v>
      </x:c>
      <x:c r="M4379" s="2" t="str">
        <x:v>https://www.sec.gov/Archives/edgar/data/92230/000009223026000099/tfc-20260630.htm</x:v>
      </x:c>
      <x:c r="N4379" s="2" t="str">
        <x:v>f-4055</x:v>
      </x:c>
      <x:c r="O4379" s="2" t="str"/>
      <x:c r="P4379" s="2" t="str">
        <x:v>Exact XBRL anchor</x:v>
      </x:c>
      <x:c r="Q4379" s="2" t="str">
        <x:v>Net Income (Loss) Available to Common Stockholders, Basic</x:v>
      </x:c>
      <x:c r="R4379" s="2" t="str">
        <x:v>highlighted/TFC_0000092230-26-000099_tfc-20260630.htm</x:v>
      </x:c>
      <x:c r="S4379" s="2" t="str"/>
      <x:c r="T4379" s="2" t="str"/>
    </x:row>
    <x:row r="4380" ht="24" customHeight="1">
      <x:c r="C4380" s="2" t="str">
        <x:v>Historical Inputs!F4380</x:v>
      </x:c>
      <x:c r="D4380" s="2" t="str">
        <x:v>TFC</x:v>
      </x:c>
      <x:c r="E4380" s="2" t="str">
        <x:v>H1 2025</x:v>
      </x:c>
      <x:c r="F4380" s="2" t="str">
        <x:v>preferred_div</x:v>
      </x:c>
      <x:c r="G4380" s="2" t="n">
        <x:v>164</x:v>
      </x:c>
      <x:c r="H4380" s="2" t="str">
        <x:v>USD</x:v>
      </x:c>
      <x:c r="I4380" s="2" t="str">
        <x:v>2025-06-30</x:v>
      </x:c>
      <x:c r="J4380" s="2" t="str">
        <x:v>2026-07-31</x:v>
      </x:c>
      <x:c r="K4380" s="2" t="str">
        <x:v>0000092230-26-000099</x:v>
      </x:c>
      <x:c r="L4380" s="2" t="str">
        <x:v>data/raw/filings/TFC_0000092230-26-000099_tfc-20260630.htm</x:v>
      </x:c>
      <x:c r="M4380" s="2" t="str">
        <x:v>https://www.sec.gov/Archives/edgar/data/92230/000009223026000099/tfc-20260630.htm</x:v>
      </x:c>
      <x:c r="N4380" s="2" t="str">
        <x:v>f-260</x:v>
      </x:c>
      <x:c r="O4380" s="2" t="str"/>
      <x:c r="P4380" s="2" t="str">
        <x:v>Exact XBRL anchor</x:v>
      </x:c>
      <x:c r="Q4380" s="2" t="str">
        <x:v>Preferred Stock Dividends and Other Adjustments</x:v>
      </x:c>
      <x:c r="R4380" s="2" t="str">
        <x:v>highlighted/TFC_0000092230-26-000099_tfc-20260630.htm</x:v>
      </x:c>
      <x:c r="S4380" s="2" t="str"/>
      <x:c r="T4380" s="2" t="str"/>
    </x:row>
    <x:row r="4381" ht="24" customHeight="1">
      <x:c r="C4381" s="2" t="str">
        <x:v>Historical Inputs!F4381</x:v>
      </x:c>
      <x:c r="D4381" s="2" t="str">
        <x:v>TFC</x:v>
      </x:c>
      <x:c r="E4381" s="2" t="str">
        <x:v>H1 2025</x:v>
      </x:c>
      <x:c r="F4381" s="2" t="str">
        <x:v>eps</x:v>
      </x:c>
      <x:c r="G4381" s="2" t="n">
        <x:v>1.78</x:v>
      </x:c>
      <x:c r="H4381" s="2" t="str">
        <x:v>USD/shares</x:v>
      </x:c>
      <x:c r="I4381" s="2" t="str">
        <x:v>2025-06-30</x:v>
      </x:c>
      <x:c r="J4381" s="2" t="str">
        <x:v>2026-07-31</x:v>
      </x:c>
      <x:c r="K4381" s="2" t="str">
        <x:v>0000092230-26-000099</x:v>
      </x:c>
      <x:c r="L4381" s="2" t="str">
        <x:v>data/raw/filings/TFC_0000092230-26-000099_tfc-20260630.htm</x:v>
      </x:c>
      <x:c r="M4381" s="2" t="str">
        <x:v>https://www.sec.gov/Archives/edgar/data/92230/000009223026000099/tfc-20260630.htm</x:v>
      </x:c>
      <x:c r="N4381" s="2" t="str">
        <x:v>f-4075</x:v>
      </x:c>
      <x:c r="O4381" s="2" t="str"/>
      <x:c r="P4381" s="2" t="str">
        <x:v>Exact XBRL anchor</x:v>
      </x:c>
      <x:c r="Q4381" s="2" t="str">
        <x:v>Earnings Per Share, Diluted</x:v>
      </x:c>
      <x:c r="R4381" s="2" t="str">
        <x:v>highlighted/TFC_0000092230-26-000099_tfc-20260630.htm</x:v>
      </x:c>
      <x:c r="S4381" s="2" t="str"/>
      <x:c r="T4381" s="2" t="str"/>
    </x:row>
    <x:row r="4382" ht="24" customHeight="1">
      <x:c r="C4382" s="2" t="str">
        <x:v>Historical Inputs!F4382</x:v>
      </x:c>
      <x:c r="D4382" s="2" t="str">
        <x:v>TFC</x:v>
      </x:c>
      <x:c r="E4382" s="2" t="str">
        <x:v>H1 2025</x:v>
      </x:c>
      <x:c r="F4382" s="2" t="str">
        <x:v>shares_diluted</x:v>
      </x:c>
      <x:c r="G4382" s="2" t="n">
        <x:v>1314.779</x:v>
      </x:c>
      <x:c r="H4382" s="2" t="str">
        <x:v>shares</x:v>
      </x:c>
      <x:c r="I4382" s="2" t="str">
        <x:v>2025-06-30</x:v>
      </x:c>
      <x:c r="J4382" s="2" t="str">
        <x:v>2026-07-31</x:v>
      </x:c>
      <x:c r="K4382" s="2" t="str">
        <x:v>0000092230-26-000099</x:v>
      </x:c>
      <x:c r="L4382" s="2" t="str">
        <x:v>data/raw/filings/TFC_0000092230-26-000099_tfc-20260630.htm</x:v>
      </x:c>
      <x:c r="M4382" s="2" t="str">
        <x:v>https://www.sec.gov/Archives/edgar/data/92230/000009223026000099/tfc-20260630.htm</x:v>
      </x:c>
      <x:c r="N4382" s="2" t="str">
        <x:v>f-4067</x:v>
      </x:c>
      <x:c r="O4382" s="2" t="str"/>
      <x:c r="P4382" s="2" t="str">
        <x:v>Exact XBRL anchor</x:v>
      </x:c>
      <x:c r="Q4382" s="2" t="str">
        <x:v>Weighted Average Number of Shares Outstanding, Diluted</x:v>
      </x:c>
      <x:c r="R4382" s="2" t="str">
        <x:v>highlighted/TFC_0000092230-26-000099_tfc-20260630.htm</x:v>
      </x:c>
      <x:c r="S4382" s="2" t="str"/>
      <x:c r="T4382" s="2" t="str"/>
    </x:row>
    <x:row r="4383" ht="24" customHeight="1">
      <x:c r="C4383" s="2" t="str">
        <x:v>Historical Inputs!F4383</x:v>
      </x:c>
      <x:c r="D4383" s="2" t="str">
        <x:v>TFC</x:v>
      </x:c>
      <x:c r="E4383" s="2" t="str">
        <x:v>H1 2025</x:v>
      </x:c>
      <x:c r="F4383" s="2" t="str">
        <x:v>dps</x:v>
      </x:c>
      <x:c r="G4383" s="2" t="n">
        <x:v>1.04</x:v>
      </x:c>
      <x:c r="H4383" s="2" t="str">
        <x:v>USD/shares</x:v>
      </x:c>
      <x:c r="I4383" s="2" t="str">
        <x:v>2025-06-30</x:v>
      </x:c>
      <x:c r="J4383" s="2" t="str">
        <x:v>2026-07-31</x:v>
      </x:c>
      <x:c r="K4383" s="2" t="str">
        <x:v>0000092230-26-000099</x:v>
      </x:c>
      <x:c r="L4383" s="2" t="str">
        <x:v>data/raw/filings/TFC_0000092230-26-000099_tfc-20260630.htm</x:v>
      </x:c>
      <x:c r="M4383" s="2" t="str">
        <x:v>https://www.sec.gov/Archives/edgar/data/92230/000009223026000099/tfc-20260630.htm</x:v>
      </x:c>
      <x:c r="N4383" s="2" t="str">
        <x:v>f-2955</x:v>
      </x:c>
      <x:c r="O4383" s="2" t="str"/>
      <x:c r="P4383" s="2" t="str">
        <x:v>Exact XBRL anchor</x:v>
      </x:c>
      <x:c r="Q4383" s="2" t="str">
        <x:v>Common Stock, Dividends, Per Share, Declared</x:v>
      </x:c>
      <x:c r="R4383" s="2" t="str">
        <x:v>highlighted/TFC_0000092230-26-000099_tfc-20260630.htm</x:v>
      </x:c>
      <x:c r="S4383" s="2" t="str"/>
      <x:c r="T4383" s="2" t="str"/>
    </x:row>
    <x:row r="4384" ht="24" customHeight="1">
      <x:c r="C4384" s="2" t="str">
        <x:v>Historical Inputs!F4384</x:v>
      </x:c>
      <x:c r="D4384" s="2" t="str">
        <x:v>TFC</x:v>
      </x:c>
      <x:c r="E4384" s="2" t="str">
        <x:v>H1 2025</x:v>
      </x:c>
      <x:c r="F4384" s="2" t="str">
        <x:v>dividends</x:v>
      </x:c>
      <x:c r="G4384" s="2" t="n">
        <x:v>1349</x:v>
      </x:c>
      <x:c r="H4384" s="2" t="str">
        <x:v>USD</x:v>
      </x:c>
      <x:c r="I4384" s="2" t="str">
        <x:v>2025-06-30</x:v>
      </x:c>
      <x:c r="J4384" s="2" t="str">
        <x:v>2026-07-31</x:v>
      </x:c>
      <x:c r="K4384" s="2" t="str">
        <x:v>0000092230-26-000099</x:v>
      </x:c>
      <x:c r="L4384" s="2" t="str">
        <x:v>data/raw/filings/TFC_0000092230-26-000099_tfc-20260630.htm</x:v>
      </x:c>
      <x:c r="M4384" s="2" t="str">
        <x:v>https://www.sec.gov/Archives/edgar/data/92230/000009223026000099/tfc-20260630.htm</x:v>
      </x:c>
      <x:c r="N4384" s="2" t="str">
        <x:v>f-530</x:v>
      </x:c>
      <x:c r="O4384" s="2" t="str"/>
      <x:c r="P4384" s="2" t="str">
        <x:v>Exact XBRL anchor</x:v>
      </x:c>
      <x:c r="Q4384" s="2" t="str">
        <x:v>Payments of Ordinary Dividends, Common Stock</x:v>
      </x:c>
      <x:c r="R4384" s="2" t="str">
        <x:v>highlighted/TFC_0000092230-26-000099_tfc-20260630.htm</x:v>
      </x:c>
      <x:c r="S4384" s="2" t="str"/>
      <x:c r="T4384" s="2" t="str"/>
    </x:row>
    <x:row r="4385" ht="24" customHeight="1">
      <x:c r="C4385" s="2" t="str">
        <x:v>Historical Inputs!F4385</x:v>
      </x:c>
      <x:c r="D4385" s="2" t="str">
        <x:v>TFC</x:v>
      </x:c>
      <x:c r="E4385" s="2" t="str">
        <x:v>H1 2025</x:v>
      </x:c>
      <x:c r="F4385" s="2" t="str">
        <x:v>buybacks</x:v>
      </x:c>
      <x:c r="G4385" s="2" t="n">
        <x:v>1250</x:v>
      </x:c>
      <x:c r="H4385" s="2" t="str">
        <x:v>USD</x:v>
      </x:c>
      <x:c r="I4385" s="2" t="str">
        <x:v>2025-06-30</x:v>
      </x:c>
      <x:c r="J4385" s="2" t="str">
        <x:v>2026-07-31</x:v>
      </x:c>
      <x:c r="K4385" s="2" t="str">
        <x:v>0000092230-26-000099</x:v>
      </x:c>
      <x:c r="L4385" s="2" t="str">
        <x:v>data/raw/filings/TFC_0000092230-26-000099_tfc-20260630.htm</x:v>
      </x:c>
      <x:c r="M4385" s="2" t="str">
        <x:v>https://www.sec.gov/Archives/edgar/data/92230/000009223026000099/tfc-20260630.htm</x:v>
      </x:c>
      <x:c r="N4385" s="2" t="str">
        <x:v>f-526</x:v>
      </x:c>
      <x:c r="O4385" s="2" t="str"/>
      <x:c r="P4385" s="2" t="str">
        <x:v>Exact XBRL anchor</x:v>
      </x:c>
      <x:c r="Q4385" s="2" t="str">
        <x:v>Payments for Repurchase of Common Stock</x:v>
      </x:c>
      <x:c r="R4385" s="2" t="str">
        <x:v>highlighted/TFC_0000092230-26-000099_tfc-20260630.htm</x:v>
      </x:c>
      <x:c r="S4385" s="2" t="str"/>
      <x:c r="T4385" s="2" t="str"/>
    </x:row>
    <x:row r="4386" ht="24" customHeight="1">
      <x:c r="C4386" s="2" t="str">
        <x:v>Historical Inputs!F4386</x:v>
      </x:c>
      <x:c r="D4386" s="2" t="str">
        <x:v>TFC</x:v>
      </x:c>
      <x:c r="E4386" s="2" t="str">
        <x:v>H1 2025</x:v>
      </x:c>
      <x:c r="F4386" s="2" t="str">
        <x:v>chargeoffs</x:v>
      </x:c>
      <x:c r="G4386" s="2" t="str">
        <x:v>n.a.</x:v>
      </x:c>
      <x:c r="H4386" s="2" t="str">
        <x:v>USDm</x:v>
      </x:c>
      <x:c r="I4386" s="2" t="str">
        <x:v>2025-06-30</x:v>
      </x:c>
      <x:c r="J4386" s="2" t="str"/>
      <x:c r="K4386" s="2" t="str"/>
      <x:c r="L4386" s="2" t="str"/>
      <x:c r="M4386" s="2" t="str"/>
      <x:c r="N4386" s="2" t="str"/>
      <x:c r="O4386" s="2" t="str"/>
      <x:c r="P4386" s="2" t="str">
        <x:v>Not reported / unavailable</x:v>
      </x:c>
      <x:c r="Q4386" s="2" t="str">
        <x:v>Gross loan charge-offs</x:v>
      </x:c>
      <x:c r="R4386" s="2" t="str"/>
      <x:c r="S4386" s="2" t="str"/>
      <x:c r="T4386" s="2" t="str"/>
    </x:row>
    <x:row r="4387" ht="24" customHeight="1">
      <x:c r="C4387" s="2" t="str">
        <x:v>Historical Inputs!F4387</x:v>
      </x:c>
      <x:c r="D4387" s="2" t="str">
        <x:v>TFC</x:v>
      </x:c>
      <x:c r="E4387" s="2" t="str">
        <x:v>H1 2025</x:v>
      </x:c>
      <x:c r="F4387" s="2" t="str">
        <x:v>recoveries</x:v>
      </x:c>
      <x:c r="G4387" s="2" t="str">
        <x:v>n.a.</x:v>
      </x:c>
      <x:c r="H4387" s="2" t="str">
        <x:v>USDm</x:v>
      </x:c>
      <x:c r="I4387" s="2" t="str">
        <x:v>2025-06-30</x:v>
      </x:c>
      <x:c r="J4387" s="2" t="str"/>
      <x:c r="K4387" s="2" t="str"/>
      <x:c r="L4387" s="2" t="str"/>
      <x:c r="M4387" s="2" t="str"/>
      <x:c r="N4387" s="2" t="str"/>
      <x:c r="O4387" s="2" t="str"/>
      <x:c r="P4387" s="2" t="str">
        <x:v>Not reported / unavailable</x:v>
      </x:c>
      <x:c r="Q4387" s="2" t="str">
        <x:v>Loan recoveries</x:v>
      </x:c>
      <x:c r="R4387" s="2" t="str"/>
      <x:c r="S4387" s="2" t="str"/>
      <x:c r="T4387" s="2" t="str"/>
    </x:row>
    <x:row r="4388" ht="24" customHeight="1">
      <x:c r="C4388" s="2" t="str">
        <x:v>Historical Inputs!F4388</x:v>
      </x:c>
      <x:c r="D4388" s="2" t="str">
        <x:v>TFC</x:v>
      </x:c>
      <x:c r="E4388" s="2" t="str">
        <x:v>H1 2025</x:v>
      </x:c>
      <x:c r="F4388" s="2" t="str">
        <x:v>rwa</x:v>
      </x:c>
      <x:c r="G4388" s="2" t="str">
        <x:v>n.a.</x:v>
      </x:c>
      <x:c r="H4388" s="2" t="str">
        <x:v>USDm</x:v>
      </x:c>
      <x:c r="I4388" s="2" t="str">
        <x:v>2025-06-30</x:v>
      </x:c>
      <x:c r="J4388" s="2" t="str"/>
      <x:c r="K4388" s="2" t="str"/>
      <x:c r="L4388" s="2" t="str"/>
      <x:c r="M4388" s="2" t="str"/>
      <x:c r="N4388" s="2" t="str"/>
      <x:c r="O4388" s="2" t="str"/>
      <x:c r="P4388" s="2" t="str">
        <x:v>Not reported / unavailable</x:v>
      </x:c>
      <x:c r="Q4388" s="2" t="str">
        <x:v>Risk-weighted assets</x:v>
      </x:c>
      <x:c r="R4388" s="2" t="str"/>
      <x:c r="S4388" s="2" t="str"/>
      <x:c r="T4388" s="2" t="str"/>
    </x:row>
    <x:row r="4389" ht="24" customHeight="1">
      <x:c r="C4389" s="2" t="str">
        <x:v>Historical Inputs!F4389</x:v>
      </x:c>
      <x:c r="D4389" s="2" t="str">
        <x:v>TFC</x:v>
      </x:c>
      <x:c r="E4389" s="2" t="str">
        <x:v>H1 2025</x:v>
      </x:c>
      <x:c r="F4389" s="2" t="str">
        <x:v>cet1_reported</x:v>
      </x:c>
      <x:c r="G4389" s="2" t="str">
        <x:v>n.a.</x:v>
      </x:c>
      <x:c r="H4389" s="2" t="str">
        <x:v>%</x:v>
      </x:c>
      <x:c r="I4389" s="2" t="str">
        <x:v>2025-06-30</x:v>
      </x:c>
      <x:c r="J4389" s="2" t="str"/>
      <x:c r="K4389" s="2" t="str"/>
      <x:c r="L4389" s="2" t="str"/>
      <x:c r="M4389" s="2" t="str"/>
      <x:c r="N4389" s="2" t="str"/>
      <x:c r="O4389" s="2" t="str"/>
      <x:c r="P4389" s="2" t="str">
        <x:v>Not reported / unavailable</x:v>
      </x:c>
      <x:c r="Q4389" s="2" t="str">
        <x:v>Actual standardized CET1 ratio</x:v>
      </x:c>
      <x:c r="R4389" s="2" t="str"/>
      <x:c r="S4389" s="2" t="str"/>
      <x:c r="T4389" s="2" t="str"/>
    </x:row>
    <x:row r="4390" ht="24" customHeight="1">
      <x:c r="C4390" s="2" t="str">
        <x:v>Historical Inputs!F4390</x:v>
      </x:c>
      <x:c r="D4390" s="2" t="str">
        <x:v>TFC</x:v>
      </x:c>
      <x:c r="E4390" s="2" t="str">
        <x:v>H1 2025</x:v>
      </x:c>
      <x:c r="F4390" s="2" t="str">
        <x:v>nim_reported</x:v>
      </x:c>
      <x:c r="G4390" s="2" t="str">
        <x:v>n.a.</x:v>
      </x:c>
      <x:c r="H4390" s="2" t="str">
        <x:v>%</x:v>
      </x:c>
      <x:c r="I4390" s="2" t="str">
        <x:v>2025-06-30</x:v>
      </x:c>
      <x:c r="J4390" s="2" t="str"/>
      <x:c r="K4390" s="2" t="str"/>
      <x:c r="L4390" s="2" t="str"/>
      <x:c r="M4390" s="2" t="str"/>
      <x:c r="N4390" s="2" t="str"/>
      <x:c r="O4390" s="2" t="str"/>
      <x:c r="P4390" s="2" t="str">
        <x:v>Not reported / unavailable</x:v>
      </x:c>
      <x:c r="Q4390" s="2" t="str">
        <x:v>Issuer reported net interest margin</x:v>
      </x:c>
      <x:c r="R4390" s="2" t="str"/>
      <x:c r="S4390" s="2" t="str"/>
      <x:c r="T4390" s="2" t="str"/>
    </x:row>
    <x:row r="4391" ht="24" customHeight="1">
      <x:c r="C4391" s="2" t="str">
        <x:v>Historical Inputs!F4391</x:v>
      </x:c>
      <x:c r="D4391" s="2" t="str">
        <x:v>TFC</x:v>
      </x:c>
      <x:c r="E4391" s="2" t="str">
        <x:v>H1 2025</x:v>
      </x:c>
      <x:c r="F4391" s="2" t="str">
        <x:v>bvps_reported</x:v>
      </x:c>
      <x:c r="G4391" s="2" t="str">
        <x:v>n.a.</x:v>
      </x:c>
      <x:c r="H4391" s="2" t="str">
        <x:v>USD/share</x:v>
      </x:c>
      <x:c r="I4391" s="2" t="str">
        <x:v>2025-06-30</x:v>
      </x:c>
      <x:c r="J4391" s="2" t="str"/>
      <x:c r="K4391" s="2" t="str"/>
      <x:c r="L4391" s="2" t="str"/>
      <x:c r="M4391" s="2" t="str"/>
      <x:c r="N4391" s="2" t="str"/>
      <x:c r="O4391" s="2" t="str"/>
      <x:c r="P4391" s="2" t="str">
        <x:v>Not reported / unavailable</x:v>
      </x:c>
      <x:c r="Q4391" s="2" t="str">
        <x:v>Reported common book value per share</x:v>
      </x:c>
      <x:c r="R4391" s="2" t="str"/>
      <x:c r="S4391" s="2" t="str"/>
      <x:c r="T4391" s="2" t="str"/>
    </x:row>
    <x:row r="4392" ht="24" customHeight="1">
      <x:c r="C4392" s="2" t="str">
        <x:v>Historical Inputs!F4392</x:v>
      </x:c>
      <x:c r="D4392" s="2" t="str">
        <x:v>TFC</x:v>
      </x:c>
      <x:c r="E4392" s="2" t="str">
        <x:v>H1 2025</x:v>
      </x:c>
      <x:c r="F4392" s="2" t="str">
        <x:v>tbvps_reported</x:v>
      </x:c>
      <x:c r="G4392" s="2" t="str">
        <x:v>n.a.</x:v>
      </x:c>
      <x:c r="H4392" s="2" t="str">
        <x:v>USD/share</x:v>
      </x:c>
      <x:c r="I4392" s="2" t="str">
        <x:v>2025-06-30</x:v>
      </x:c>
      <x:c r="J4392" s="2" t="str"/>
      <x:c r="K4392" s="2" t="str"/>
      <x:c r="L4392" s="2" t="str"/>
      <x:c r="M4392" s="2" t="str"/>
      <x:c r="N4392" s="2" t="str"/>
      <x:c r="O4392" s="2" t="str"/>
      <x:c r="P4392" s="2" t="str">
        <x:v>Not reported / unavailable</x:v>
      </x:c>
      <x:c r="Q4392" s="2" t="str">
        <x:v>Reported tangible book value per share</x:v>
      </x:c>
      <x:c r="R4392" s="2" t="str"/>
      <x:c r="S4392" s="2" t="str"/>
      <x:c r="T4392" s="2" t="str"/>
    </x:row>
    <x:row r="4393" ht="24" customHeight="1">
      <x:c r="C4393" s="2" t="str">
        <x:v>Historical Inputs!F4393</x:v>
      </x:c>
      <x:c r="D4393" s="2" t="str">
        <x:v>TFC</x:v>
      </x:c>
      <x:c r="E4393" s="2" t="str">
        <x:v>H1 2025</x:v>
      </x:c>
      <x:c r="F4393" s="2" t="str">
        <x:v>tce_reported</x:v>
      </x:c>
      <x:c r="G4393" s="2" t="str">
        <x:v>n.a.</x:v>
      </x:c>
      <x:c r="H4393" s="2" t="str">
        <x:v>USDm</x:v>
      </x:c>
      <x:c r="I4393" s="2" t="str">
        <x:v>2025-06-30</x:v>
      </x:c>
      <x:c r="J4393" s="2" t="str"/>
      <x:c r="K4393" s="2" t="str"/>
      <x:c r="L4393" s="2" t="str"/>
      <x:c r="M4393" s="2" t="str"/>
      <x:c r="N4393" s="2" t="str"/>
      <x:c r="O4393" s="2" t="str"/>
      <x:c r="P4393" s="2" t="str">
        <x:v>Not reported / unavailable</x:v>
      </x:c>
      <x:c r="Q4393" s="2" t="str">
        <x:v>Reported tangible common equity</x:v>
      </x:c>
      <x:c r="R4393" s="2" t="str"/>
      <x:c r="S4393" s="2" t="str"/>
      <x:c r="T4393" s="2" t="str"/>
    </x:row>
    <x:row r="4394" ht="24" customHeight="1">
      <x:c r="C4394" s="2" t="str">
        <x:v>Historical Inputs!F4394</x:v>
      </x:c>
      <x:c r="D4394" s="2" t="str">
        <x:v>TFC</x:v>
      </x:c>
      <x:c r="E4394" s="2" t="str">
        <x:v>H1 2026</x:v>
      </x:c>
      <x:c r="F4394" s="2" t="str">
        <x:v>assets</x:v>
      </x:c>
      <x:c r="G4394" s="2" t="n">
        <x:v>556023</x:v>
      </x:c>
      <x:c r="H4394" s="2" t="str">
        <x:v>USD</x:v>
      </x:c>
      <x:c r="I4394" s="2" t="str">
        <x:v>2026-06-30</x:v>
      </x:c>
      <x:c r="J4394" s="2" t="str">
        <x:v>2026-07-31</x:v>
      </x:c>
      <x:c r="K4394" s="2" t="str">
        <x:v>0000092230-26-000099</x:v>
      </x:c>
      <x:c r="L4394" s="2" t="str">
        <x:v>data/raw/filings/TFC_0000092230-26-000099_tfc-20260630.htm</x:v>
      </x:c>
      <x:c r="M4394" s="2" t="str">
        <x:v>https://www.sec.gov/Archives/edgar/data/92230/000009223026000099/tfc-20260630.htm</x:v>
      </x:c>
      <x:c r="N4394" s="2" t="str">
        <x:v>f-80</x:v>
      </x:c>
      <x:c r="O4394" s="2" t="str"/>
      <x:c r="P4394" s="2" t="str">
        <x:v>Exact XBRL anchor</x:v>
      </x:c>
      <x:c r="Q4394" s="2" t="str">
        <x:v>Assets</x:v>
      </x:c>
      <x:c r="R4394" s="2" t="str">
        <x:v>highlighted/TFC_0000092230-26-000099_tfc-20260630.htm</x:v>
      </x:c>
      <x:c r="S4394" s="2" t="str">
        <x:v>highlighted/TFC_H12026_TFC_2Q26_Earnings_Release.pdf; highlighted/TFC_H12026_TFC_2Q26_Form_10-Q.pdf</x:v>
      </x:c>
      <x:c r="T4394" s="2" t="str">
        <x:v>14; 6</x:v>
      </x:c>
    </x:row>
    <x:row r="4395" ht="24" customHeight="1">
      <x:c r="C4395" s="2" t="str">
        <x:v>Historical Inputs!F4395</x:v>
      </x:c>
      <x:c r="D4395" s="2" t="str">
        <x:v>TFC</x:v>
      </x:c>
      <x:c r="E4395" s="2" t="str">
        <x:v>H1 2026</x:v>
      </x:c>
      <x:c r="F4395" s="2" t="str">
        <x:v>liabilities</x:v>
      </x:c>
      <x:c r="G4395" s="2" t="n">
        <x:v>491928</x:v>
      </x:c>
      <x:c r="H4395" s="2" t="str">
        <x:v>USD</x:v>
      </x:c>
      <x:c r="I4395" s="2" t="str">
        <x:v>2026-06-30</x:v>
      </x:c>
      <x:c r="J4395" s="2" t="str">
        <x:v>2026-07-31</x:v>
      </x:c>
      <x:c r="K4395" s="2" t="str">
        <x:v>0000092230-26-000099</x:v>
      </x:c>
      <x:c r="L4395" s="2" t="str">
        <x:v>data/raw/filings/TFC_0000092230-26-000099_tfc-20260630.htm</x:v>
      </x:c>
      <x:c r="M4395" s="2" t="str">
        <x:v>https://www.sec.gov/Archives/edgar/data/92230/000009223026000099/tfc-20260630.htm</x:v>
      </x:c>
      <x:c r="N4395" s="2" t="str">
        <x:v>f-98</x:v>
      </x:c>
      <x:c r="O4395" s="2" t="str"/>
      <x:c r="P4395" s="2" t="str">
        <x:v>Exact XBRL anchor</x:v>
      </x:c>
      <x:c r="Q4395" s="2" t="str">
        <x:v>Liabilities</x:v>
      </x:c>
      <x:c r="R4395" s="2" t="str">
        <x:v>highlighted/TFC_0000092230-26-000099_tfc-20260630.htm</x:v>
      </x:c>
      <x:c r="S4395" s="2" t="str">
        <x:v>highlighted/TFC_H12026_TFC_2Q26_Earnings_Release.pdf; highlighted/TFC_H12026_TFC_2Q26_Form_10-Q.pdf</x:v>
      </x:c>
      <x:c r="T4395" s="2" t="str">
        <x:v>14; 6</x:v>
      </x:c>
    </x:row>
    <x:row r="4396" ht="24" customHeight="1">
      <x:c r="C4396" s="2" t="str">
        <x:v>Historical Inputs!F4396</x:v>
      </x:c>
      <x:c r="D4396" s="2" t="str">
        <x:v>TFC</x:v>
      </x:c>
      <x:c r="E4396" s="2" t="str">
        <x:v>H1 2026</x:v>
      </x:c>
      <x:c r="F4396" s="2" t="str">
        <x:v>equity</x:v>
      </x:c>
      <x:c r="G4396" s="2" t="n">
        <x:v>64095</x:v>
      </x:c>
      <x:c r="H4396" s="2" t="str">
        <x:v>USD</x:v>
      </x:c>
      <x:c r="I4396" s="2" t="str">
        <x:v>2026-06-30</x:v>
      </x:c>
      <x:c r="J4396" s="2" t="str">
        <x:v>2026-07-31</x:v>
      </x:c>
      <x:c r="K4396" s="2" t="str">
        <x:v>0000092230-26-000099</x:v>
      </x:c>
      <x:c r="L4396" s="2" t="str">
        <x:v>data/raw/filings/TFC_0000092230-26-000099_tfc-20260630.htm</x:v>
      </x:c>
      <x:c r="M4396" s="2" t="str">
        <x:v>https://www.sec.gov/Archives/edgar/data/92230/000009223026000099/tfc-20260630.htm</x:v>
      </x:c>
      <x:c r="N4396" s="2" t="str"/>
      <x:c r="O4396" s="2" t="str"/>
      <x:c r="P4396" s="2" t="str">
        <x:v>Verified original table row</x:v>
      </x:c>
      <x:c r="Q4396" s="2" t="str">
        <x:v>Shareholders equity attributable to parent</x:v>
      </x:c>
      <x:c r="R4396" s="2" t="str">
        <x:v>highlighted/TFC_0000092230-26-000099_tfc-20260630.htm</x:v>
      </x:c>
      <x:c r="S4396" s="2" t="str">
        <x:v>highlighted/TFC_H12026_TFC_2Q26_Earnings_Release.pdf; highlighted/TFC_H12026_TFC_2Q26_Form_10-Q.pdf</x:v>
      </x:c>
      <x:c r="T4396" s="2" t="str">
        <x:v>12,14,22; 6,79</x:v>
      </x:c>
    </x:row>
    <x:row r="4397" ht="24" customHeight="1">
      <x:c r="C4397" s="2" t="str">
        <x:v>Historical Inputs!F4397</x:v>
      </x:c>
      <x:c r="D4397" s="2" t="str">
        <x:v>TFC</x:v>
      </x:c>
      <x:c r="E4397" s="2" t="str">
        <x:v>H1 2026</x:v>
      </x:c>
      <x:c r="F4397" s="2" t="str">
        <x:v>preferred</x:v>
      </x:c>
      <x:c r="G4397" s="2" t="n">
        <x:v>5411</x:v>
      </x:c>
      <x:c r="H4397" s="2" t="str">
        <x:v>USD</x:v>
      </x:c>
      <x:c r="I4397" s="2" t="str">
        <x:v>2026-06-30</x:v>
      </x:c>
      <x:c r="J4397" s="2" t="str">
        <x:v>2026-07-31</x:v>
      </x:c>
      <x:c r="K4397" s="2" t="str">
        <x:v>0000092230-26-000099</x:v>
      </x:c>
      <x:c r="L4397" s="2" t="str">
        <x:v>data/raw/filings/TFC_0000092230-26-000099_tfc-20260630.htm</x:v>
      </x:c>
      <x:c r="M4397" s="2" t="str">
        <x:v>https://www.sec.gov/Archives/edgar/data/92230/000009223026000099/tfc-20260630.htm</x:v>
      </x:c>
      <x:c r="N4397" s="2" t="str"/>
      <x:c r="O4397" s="2" t="str"/>
      <x:c r="P4397" s="2" t="str">
        <x:v>Verified original table row</x:v>
      </x:c>
      <x:c r="Q4397" s="2" t="str">
        <x:v>Preferred equity carrying amount</x:v>
      </x:c>
      <x:c r="R4397" s="2" t="str">
        <x:v>highlighted/TFC_0000092230-26-000099_tfc-20260630.htm</x:v>
      </x:c>
      <x:c r="S4397" s="2" t="str">
        <x:v>highlighted/TFC_H12026_TFC_2Q26_Earnings_Release.pdf; highlighted/TFC_H12026_TFC_2Q26_Form_10-Q.pdf</x:v>
      </x:c>
      <x:c r="T4397" s="2" t="str">
        <x:v>14,22; 6,79</x:v>
      </x:c>
    </x:row>
    <x:row r="4398" ht="24" customHeight="1">
      <x:c r="C4398" s="2" t="str">
        <x:v>Historical Inputs!F4398</x:v>
      </x:c>
      <x:c r="D4398" s="2" t="str">
        <x:v>TFC</x:v>
      </x:c>
      <x:c r="E4398" s="2" t="str">
        <x:v>H1 2026</x:v>
      </x:c>
      <x:c r="F4398" s="2" t="str">
        <x:v>common_equity_reported</x:v>
      </x:c>
      <x:c r="G4398" s="2" t="str">
        <x:v>n.a.</x:v>
      </x:c>
      <x:c r="H4398" s="2" t="str">
        <x:v>USDm</x:v>
      </x:c>
      <x:c r="I4398" s="2" t="str">
        <x:v>2026-06-30</x:v>
      </x:c>
      <x:c r="J4398" s="2" t="str"/>
      <x:c r="K4398" s="2" t="str"/>
      <x:c r="L4398" s="2" t="str"/>
      <x:c r="M4398" s="2" t="str"/>
      <x:c r="N4398" s="2" t="str"/>
      <x:c r="O4398" s="2" t="str"/>
      <x:c r="P4398" s="2" t="str">
        <x:v>Not reported / unavailable</x:v>
      </x:c>
      <x:c r="Q4398" s="2" t="str">
        <x:v>Reported common shareholders equity</x:v>
      </x:c>
      <x:c r="R4398" s="2" t="str"/>
      <x:c r="S4398" s="2" t="str"/>
      <x:c r="T4398" s="2" t="str"/>
    </x:row>
    <x:row r="4399" ht="24" customHeight="1">
      <x:c r="C4399" s="2" t="str">
        <x:v>Historical Inputs!F4399</x:v>
      </x:c>
      <x:c r="D4399" s="2" t="str">
        <x:v>TFC</x:v>
      </x:c>
      <x:c r="E4399" s="2" t="str">
        <x:v>H1 2026</x:v>
      </x:c>
      <x:c r="F4399" s="2" t="str">
        <x:v>goodwill</x:v>
      </x:c>
      <x:c r="G4399" s="2" t="n">
        <x:v>17125</x:v>
      </x:c>
      <x:c r="H4399" s="2" t="str">
        <x:v>USD</x:v>
      </x:c>
      <x:c r="I4399" s="2" t="str">
        <x:v>2026-06-30</x:v>
      </x:c>
      <x:c r="J4399" s="2" t="str">
        <x:v>2026-07-31</x:v>
      </x:c>
      <x:c r="K4399" s="2" t="str">
        <x:v>0000092230-26-000099</x:v>
      </x:c>
      <x:c r="L4399" s="2" t="str">
        <x:v>data/raw/filings/TFC_0000092230-26-000099_tfc-20260630.htm</x:v>
      </x:c>
      <x:c r="M4399" s="2" t="str">
        <x:v>https://www.sec.gov/Archives/edgar/data/92230/000009223026000099/tfc-20260630.htm</x:v>
      </x:c>
      <x:c r="N4399" s="2" t="str">
        <x:v>f-70</x:v>
      </x:c>
      <x:c r="O4399" s="2" t="str"/>
      <x:c r="P4399" s="2" t="str">
        <x:v>Exact XBRL anchor</x:v>
      </x:c>
      <x:c r="Q4399" s="2" t="str">
        <x:v>Goodwill</x:v>
      </x:c>
      <x:c r="R4399" s="2" t="str">
        <x:v>highlighted/TFC_0000092230-26-000099_tfc-20260630.htm</x:v>
      </x:c>
      <x:c r="S4399" s="2" t="str">
        <x:v>highlighted/TFC_H12026_TFC_2Q26_Form_10-Q.pdf</x:v>
      </x:c>
      <x:c r="T4399" s="2" t="str">
        <x:v>6</x:v>
      </x:c>
    </x:row>
    <x:row r="4400" ht="24" customHeight="1">
      <x:c r="C4400" s="2" t="str">
        <x:v>Historical Inputs!F4400</x:v>
      </x:c>
      <x:c r="D4400" s="2" t="str">
        <x:v>TFC</x:v>
      </x:c>
      <x:c r="E4400" s="2" t="str">
        <x:v>H1 2026</x:v>
      </x:c>
      <x:c r="F4400" s="2" t="str">
        <x:v>intangibles</x:v>
      </x:c>
      <x:c r="G4400" s="2" t="n">
        <x:v>1130</x:v>
      </x:c>
      <x:c r="H4400" s="2" t="str">
        <x:v>USD</x:v>
      </x:c>
      <x:c r="I4400" s="2" t="str">
        <x:v>2026-06-30</x:v>
      </x:c>
      <x:c r="J4400" s="2" t="str">
        <x:v>2026-07-31</x:v>
      </x:c>
      <x:c r="K4400" s="2" t="str">
        <x:v>0000092230-26-000099</x:v>
      </x:c>
      <x:c r="L4400" s="2" t="str">
        <x:v>data/raw/filings/TFC_0000092230-26-000099_tfc-20260630.htm</x:v>
      </x:c>
      <x:c r="M4400" s="2" t="str">
        <x:v>https://www.sec.gov/Archives/edgar/data/92230/000009223026000099/tfc-20260630.htm</x:v>
      </x:c>
      <x:c r="N4400" s="2" t="str">
        <x:v>f-2836</x:v>
      </x:c>
      <x:c r="O4400" s="2" t="str"/>
      <x:c r="P4400" s="2" t="str">
        <x:v>Exact XBRL anchor</x:v>
      </x:c>
      <x:c r="Q4400" s="2" t="str">
        <x:v>Finite-Lived Intangible Assets, Net</x:v>
      </x:c>
      <x:c r="R4400" s="2" t="str">
        <x:v>highlighted/TFC_0000092230-26-000099_tfc-20260630.htm</x:v>
      </x:c>
      <x:c r="S4400" s="2" t="str">
        <x:v>highlighted/TFC_H12026_TFC_2Q26_Earnings_Release.pdf; highlighted/TFC_H12026_TFC_2Q26_Form_10-Q.pdf</x:v>
      </x:c>
      <x:c r="T4400" s="2" t="str">
        <x:v>14; 6</x:v>
      </x:c>
    </x:row>
    <x:row r="4401" ht="24" customHeight="1">
      <x:c r="C4401" s="2" t="str">
        <x:v>Historical Inputs!F4401</x:v>
      </x:c>
      <x:c r="D4401" s="2" t="str">
        <x:v>TFC</x:v>
      </x:c>
      <x:c r="E4401" s="2" t="str">
        <x:v>H1 2026</x:v>
      </x:c>
      <x:c r="F4401" s="2" t="str">
        <x:v>intangibles_total</x:v>
      </x:c>
      <x:c r="G4401" s="2" t="str">
        <x:v>n.a.</x:v>
      </x:c>
      <x:c r="H4401" s="2" t="str">
        <x:v>USDm</x:v>
      </x:c>
      <x:c r="I4401" s="2" t="str">
        <x:v>2026-06-30</x:v>
      </x:c>
      <x:c r="J4401" s="2" t="str"/>
      <x:c r="K4401" s="2" t="str"/>
      <x:c r="L4401" s="2" t="str"/>
      <x:c r="M4401" s="2" t="str"/>
      <x:c r="N4401" s="2" t="str"/>
      <x:c r="O4401" s="2" t="str"/>
      <x:c r="P4401" s="2" t="str">
        <x:v>Not reported / unavailable</x:v>
      </x:c>
      <x:c r="Q4401" s="2" t="str">
        <x:v>Reported goodwill and intangible assets combined</x:v>
      </x:c>
      <x:c r="R4401" s="2" t="str"/>
      <x:c r="S4401" s="2" t="str"/>
      <x:c r="T4401" s="2" t="str"/>
    </x:row>
    <x:row r="4402" ht="24" customHeight="1">
      <x:c r="C4402" s="2" t="str">
        <x:v>Historical Inputs!F4402</x:v>
      </x:c>
      <x:c r="D4402" s="2" t="str">
        <x:v>TFC</x:v>
      </x:c>
      <x:c r="E4402" s="2" t="str">
        <x:v>H1 2026</x:v>
      </x:c>
      <x:c r="F4402" s="2" t="str">
        <x:v>shares_end</x:v>
      </x:c>
      <x:c r="G4402" s="2" t="n">
        <x:v>1221.626</x:v>
      </x:c>
      <x:c r="H4402" s="2" t="str">
        <x:v>shares</x:v>
      </x:c>
      <x:c r="I4402" s="2" t="str">
        <x:v>2026-06-30</x:v>
      </x:c>
      <x:c r="J4402" s="2" t="str">
        <x:v>2026-07-31</x:v>
      </x:c>
      <x:c r="K4402" s="2" t="str">
        <x:v>0000092230-26-000099</x:v>
      </x:c>
      <x:c r="L4402" s="2" t="str">
        <x:v>data/raw/filings/TFC_0000092230-26-000099_tfc-20260630.htm</x:v>
      </x:c>
      <x:c r="M4402" s="2" t="str">
        <x:v>https://www.sec.gov/Archives/edgar/data/92230/000009223026000099/tfc-20260630.htm</x:v>
      </x:c>
      <x:c r="N4402" s="2" t="str">
        <x:v>f-117</x:v>
      </x:c>
      <x:c r="O4402" s="2" t="str"/>
      <x:c r="P4402" s="2" t="str">
        <x:v>Exact XBRL anchor</x:v>
      </x:c>
      <x:c r="Q4402" s="2" t="str">
        <x:v>Common Stock, Shares, Outstanding</x:v>
      </x:c>
      <x:c r="R4402" s="2" t="str">
        <x:v>highlighted/TFC_0000092230-26-000099_tfc-20260630.htm</x:v>
      </x:c>
      <x:c r="S4402" s="2" t="str"/>
      <x:c r="T4402" s="2" t="str"/>
    </x:row>
    <x:row r="4403" ht="24" customHeight="1">
      <x:c r="C4403" s="2" t="str">
        <x:v>Historical Inputs!F4403</x:v>
      </x:c>
      <x:c r="D4403" s="2" t="str">
        <x:v>TFC</x:v>
      </x:c>
      <x:c r="E4403" s="2" t="str">
        <x:v>H1 2026</x:v>
      </x:c>
      <x:c r="F4403" s="2" t="str">
        <x:v>shares_issued</x:v>
      </x:c>
      <x:c r="G4403" s="2" t="str">
        <x:v>n.a.</x:v>
      </x:c>
      <x:c r="H4403" s="2" t="str">
        <x:v>million</x:v>
      </x:c>
      <x:c r="I4403" s="2" t="str">
        <x:v>2026-06-30</x:v>
      </x:c>
      <x:c r="J4403" s="2" t="str"/>
      <x:c r="K4403" s="2" t="str"/>
      <x:c r="L4403" s="2" t="str"/>
      <x:c r="M4403" s="2" t="str"/>
      <x:c r="N4403" s="2" t="str"/>
      <x:c r="O4403" s="2" t="str"/>
      <x:c r="P4403" s="2" t="str">
        <x:v>Not reported / unavailable</x:v>
      </x:c>
      <x:c r="Q4403" s="2" t="str">
        <x:v>Shares Issued</x:v>
      </x:c>
      <x:c r="R4403" s="2" t="str"/>
      <x:c r="S4403" s="2" t="str"/>
      <x:c r="T4403" s="2" t="str"/>
    </x:row>
    <x:row r="4404" ht="24" customHeight="1">
      <x:c r="C4404" s="2" t="str">
        <x:v>Historical Inputs!F4404</x:v>
      </x:c>
      <x:c r="D4404" s="2" t="str">
        <x:v>TFC</x:v>
      </x:c>
      <x:c r="E4404" s="2" t="str">
        <x:v>H1 2026</x:v>
      </x:c>
      <x:c r="F4404" s="2" t="str">
        <x:v>shares_treasury</x:v>
      </x:c>
      <x:c r="G4404" s="2" t="str">
        <x:v>n.a.</x:v>
      </x:c>
      <x:c r="H4404" s="2" t="str">
        <x:v>million</x:v>
      </x:c>
      <x:c r="I4404" s="2" t="str">
        <x:v>2026-06-30</x:v>
      </x:c>
      <x:c r="J4404" s="2" t="str"/>
      <x:c r="K4404" s="2" t="str"/>
      <x:c r="L4404" s="2" t="str"/>
      <x:c r="M4404" s="2" t="str"/>
      <x:c r="N4404" s="2" t="str"/>
      <x:c r="O4404" s="2" t="str"/>
      <x:c r="P4404" s="2" t="str">
        <x:v>Not reported / unavailable</x:v>
      </x:c>
      <x:c r="Q4404" s="2" t="str">
        <x:v>Shares Treasury</x:v>
      </x:c>
      <x:c r="R4404" s="2" t="str"/>
      <x:c r="S4404" s="2" t="str"/>
      <x:c r="T4404" s="2" t="str"/>
    </x:row>
    <x:row r="4405" ht="24" customHeight="1">
      <x:c r="C4405" s="2" t="str">
        <x:v>Historical Inputs!F4405</x:v>
      </x:c>
      <x:c r="D4405" s="2" t="str">
        <x:v>TFC</x:v>
      </x:c>
      <x:c r="E4405" s="2" t="str">
        <x:v>H1 2026</x:v>
      </x:c>
      <x:c r="F4405" s="2" t="str">
        <x:v>deposits</x:v>
      </x:c>
      <x:c r="G4405" s="2" t="str">
        <x:v>n.a.</x:v>
      </x:c>
      <x:c r="H4405" s="2" t="str">
        <x:v>USDm</x:v>
      </x:c>
      <x:c r="I4405" s="2" t="str">
        <x:v>2026-06-30</x:v>
      </x:c>
      <x:c r="J4405" s="2" t="str"/>
      <x:c r="K4405" s="2" t="str"/>
      <x:c r="L4405" s="2" t="str"/>
      <x:c r="M4405" s="2" t="str"/>
      <x:c r="N4405" s="2" t="str"/>
      <x:c r="O4405" s="2" t="str"/>
      <x:c r="P4405" s="2" t="str">
        <x:v>Not reported / unavailable</x:v>
      </x:c>
      <x:c r="Q4405" s="2" t="str">
        <x:v>Deposits</x:v>
      </x:c>
      <x:c r="R4405" s="2" t="str"/>
      <x:c r="S4405" s="2" t="str"/>
      <x:c r="T4405" s="2" t="str"/>
    </x:row>
    <x:row r="4406" ht="24" customHeight="1">
      <x:c r="C4406" s="2" t="str">
        <x:v>Historical Inputs!F4406</x:v>
      </x:c>
      <x:c r="D4406" s="2" t="str">
        <x:v>TFC</x:v>
      </x:c>
      <x:c r="E4406" s="2" t="str">
        <x:v>H1 2026</x:v>
      </x:c>
      <x:c r="F4406" s="2" t="str">
        <x:v>loans_gross</x:v>
      </x:c>
      <x:c r="G4406" s="2" t="n">
        <x:v>329796</x:v>
      </x:c>
      <x:c r="H4406" s="2" t="str">
        <x:v>USD</x:v>
      </x:c>
      <x:c r="I4406" s="2" t="str">
        <x:v>2026-06-30</x:v>
      </x:c>
      <x:c r="J4406" s="2" t="str">
        <x:v>2026-07-31</x:v>
      </x:c>
      <x:c r="K4406" s="2" t="str">
        <x:v>0000092230-26-000099</x:v>
      </x:c>
      <x:c r="L4406" s="2" t="str">
        <x:v>data/raw/filings/TFC_0000092230-26-000099_tfc-20260630.htm</x:v>
      </x:c>
      <x:c r="M4406" s="2" t="str">
        <x:v>https://www.sec.gov/Archives/edgar/data/92230/000009223026000099/tfc-20260630.htm</x:v>
      </x:c>
      <x:c r="N4406" s="2" t="str">
        <x:v>f-1497</x:v>
      </x:c>
      <x:c r="O4406" s="2" t="str"/>
      <x:c r="P4406" s="2" t="str">
        <x:v>Exact XBRL anchor</x:v>
      </x:c>
      <x:c r="Q4406" s="2" t="str">
        <x:v>Gross loans and leases selected definition</x:v>
      </x:c>
      <x:c r="R4406" s="2" t="str">
        <x:v>highlighted/TFC_0000092230-26-000099_tfc-20260630.htm</x:v>
      </x:c>
      <x:c r="S4406" s="2" t="str">
        <x:v>highlighted/TFC_H12026_TFC_2Q26_Earnings_Release.pdf; highlighted/TFC_H12026_TFC_2Q26_Form_10-Q.pdf</x:v>
      </x:c>
      <x:c r="T4406" s="2" t="str">
        <x:v>14; 6</x:v>
      </x:c>
    </x:row>
    <x:row r="4407" ht="24" customHeight="1">
      <x:c r="C4407" s="2" t="str">
        <x:v>Historical Inputs!F4407</x:v>
      </x:c>
      <x:c r="D4407" s="2" t="str">
        <x:v>TFC</x:v>
      </x:c>
      <x:c r="E4407" s="2" t="str">
        <x:v>H1 2026</x:v>
      </x:c>
      <x:c r="F4407" s="2" t="str">
        <x:v>loans_net</x:v>
      </x:c>
      <x:c r="G4407" s="2" t="n">
        <x:v>324813</x:v>
      </x:c>
      <x:c r="H4407" s="2" t="str">
        <x:v>USD</x:v>
      </x:c>
      <x:c r="I4407" s="2" t="str">
        <x:v>2026-06-30</x:v>
      </x:c>
      <x:c r="J4407" s="2" t="str">
        <x:v>2026-07-31</x:v>
      </x:c>
      <x:c r="K4407" s="2" t="str">
        <x:v>0000092230-26-000099</x:v>
      </x:c>
      <x:c r="L4407" s="2" t="str">
        <x:v>data/raw/filings/TFC_0000092230-26-000099_tfc-20260630.htm</x:v>
      </x:c>
      <x:c r="M4407" s="2" t="str">
        <x:v>https://www.sec.gov/Archives/edgar/data/92230/000009223026000099/tfc-20260630.htm</x:v>
      </x:c>
      <x:c r="N4407" s="2" t="str">
        <x:v>f-66</x:v>
      </x:c>
      <x:c r="O4407" s="2" t="str"/>
      <x:c r="P4407" s="2" t="str">
        <x:v>Exact XBRL anchor</x:v>
      </x:c>
      <x:c r="Q4407" s="2" t="str">
        <x:v>Net loans after allowance selected definition</x:v>
      </x:c>
      <x:c r="R4407" s="2" t="str">
        <x:v>highlighted/TFC_0000092230-26-000099_tfc-20260630.htm</x:v>
      </x:c>
      <x:c r="S4407" s="2" t="str">
        <x:v>highlighted/TFC_H12026_TFC_2Q26_Form_10-Q.pdf</x:v>
      </x:c>
      <x:c r="T4407" s="2" t="str">
        <x:v>6</x:v>
      </x:c>
    </x:row>
    <x:row r="4408" ht="24" customHeight="1">
      <x:c r="C4408" s="2" t="str">
        <x:v>Historical Inputs!F4408</x:v>
      </x:c>
      <x:c r="D4408" s="2" t="str">
        <x:v>TFC</x:v>
      </x:c>
      <x:c r="E4408" s="2" t="str">
        <x:v>H1 2026</x:v>
      </x:c>
      <x:c r="F4408" s="2" t="str">
        <x:v>allowance</x:v>
      </x:c>
      <x:c r="G4408" s="2" t="n">
        <x:v>4983</x:v>
      </x:c>
      <x:c r="H4408" s="2" t="str">
        <x:v>USD</x:v>
      </x:c>
      <x:c r="I4408" s="2" t="str">
        <x:v>2026-06-30</x:v>
      </x:c>
      <x:c r="J4408" s="2" t="str">
        <x:v>2026-07-31</x:v>
      </x:c>
      <x:c r="K4408" s="2" t="str">
        <x:v>0000092230-26-000099</x:v>
      </x:c>
      <x:c r="L4408" s="2" t="str">
        <x:v>data/raw/filings/TFC_0000092230-26-000099_tfc-20260630.htm</x:v>
      </x:c>
      <x:c r="M4408" s="2" t="str">
        <x:v>https://www.sec.gov/Archives/edgar/data/92230/000009223026000099/tfc-20260630.htm</x:v>
      </x:c>
      <x:c r="N4408" s="2" t="str">
        <x:v>f-64</x:v>
      </x:c>
      <x:c r="O4408" s="2" t="str"/>
      <x:c r="P4408" s="2" t="str">
        <x:v>Exact XBRL anchor</x:v>
      </x:c>
      <x:c r="Q4408" s="2" t="str">
        <x:v>Loan allowance for credit losses</x:v>
      </x:c>
      <x:c r="R4408" s="2" t="str">
        <x:v>highlighted/TFC_0000092230-26-000099_tfc-20260630.htm</x:v>
      </x:c>
      <x:c r="S4408" s="2" t="str">
        <x:v>highlighted/TFC_H12026_TFC_2Q26_Earnings_Release.pdf</x:v>
      </x:c>
      <x:c r="T4408" s="2" t="str">
        <x:v>14,18</x:v>
      </x:c>
    </x:row>
    <x:row r="4409" ht="24" customHeight="1">
      <x:c r="C4409" s="2" t="str">
        <x:v>Historical Inputs!F4409</x:v>
      </x:c>
      <x:c r="D4409" s="2" t="str">
        <x:v>TFC</x:v>
      </x:c>
      <x:c r="E4409" s="2" t="str">
        <x:v>H1 2026</x:v>
      </x:c>
      <x:c r="F4409" s="2" t="str">
        <x:v>nonaccrual</x:v>
      </x:c>
      <x:c r="G4409" s="2" t="str">
        <x:v>n.a.</x:v>
      </x:c>
      <x:c r="H4409" s="2" t="str">
        <x:v>USDm</x:v>
      </x:c>
      <x:c r="I4409" s="2" t="str">
        <x:v>2026-06-30</x:v>
      </x:c>
      <x:c r="J4409" s="2" t="str"/>
      <x:c r="K4409" s="2" t="str"/>
      <x:c r="L4409" s="2" t="str"/>
      <x:c r="M4409" s="2" t="str"/>
      <x:c r="N4409" s="2" t="str"/>
      <x:c r="O4409" s="2" t="str"/>
      <x:c r="P4409" s="2" t="str">
        <x:v>Not reported / unavailable</x:v>
      </x:c>
      <x:c r="Q4409" s="2" t="str">
        <x:v>Nonaccrual</x:v>
      </x:c>
      <x:c r="R4409" s="2" t="str"/>
      <x:c r="S4409" s="2" t="str"/>
      <x:c r="T4409" s="2" t="str"/>
    </x:row>
    <x:row r="4410" ht="24" customHeight="1">
      <x:c r="C4410" s="2" t="str">
        <x:v>Historical Inputs!F4410</x:v>
      </x:c>
      <x:c r="D4410" s="2" t="str">
        <x:v>TFC</x:v>
      </x:c>
      <x:c r="E4410" s="2" t="str">
        <x:v>H1 2026</x:v>
      </x:c>
      <x:c r="F4410" s="2" t="str">
        <x:v>cash</x:v>
      </x:c>
      <x:c r="G4410" s="2" t="str">
        <x:v>n.a.</x:v>
      </x:c>
      <x:c r="H4410" s="2" t="str">
        <x:v>USDm</x:v>
      </x:c>
      <x:c r="I4410" s="2" t="str">
        <x:v>2026-06-30</x:v>
      </x:c>
      <x:c r="J4410" s="2" t="str"/>
      <x:c r="K4410" s="2" t="str"/>
      <x:c r="L4410" s="2" t="str"/>
      <x:c r="M4410" s="2" t="str"/>
      <x:c r="N4410" s="2" t="str"/>
      <x:c r="O4410" s="2" t="str"/>
      <x:c r="P4410" s="2" t="str">
        <x:v>Not reported / unavailable</x:v>
      </x:c>
      <x:c r="Q4410" s="2" t="str">
        <x:v>Cash</x:v>
      </x:c>
      <x:c r="R4410" s="2" t="str"/>
      <x:c r="S4410" s="2" t="str"/>
      <x:c r="T4410" s="2" t="str"/>
    </x:row>
    <x:row r="4411" ht="24" customHeight="1">
      <x:c r="C4411" s="2" t="str">
        <x:v>Historical Inputs!F4411</x:v>
      </x:c>
      <x:c r="D4411" s="2" t="str">
        <x:v>TFC</x:v>
      </x:c>
      <x:c r="E4411" s="2" t="str">
        <x:v>H1 2026</x:v>
      </x:c>
      <x:c r="F4411" s="2" t="str">
        <x:v>aoci</x:v>
      </x:c>
      <x:c r="G4411" s="2" t="n">
        <x:v>-6716</x:v>
      </x:c>
      <x:c r="H4411" s="2" t="str">
        <x:v>USD</x:v>
      </x:c>
      <x:c r="I4411" s="2" t="str">
        <x:v>2026-06-30</x:v>
      </x:c>
      <x:c r="J4411" s="2" t="str">
        <x:v>2026-07-31</x:v>
      </x:c>
      <x:c r="K4411" s="2" t="str">
        <x:v>0000092230-26-000099</x:v>
      </x:c>
      <x:c r="L4411" s="2" t="str">
        <x:v>data/raw/filings/TFC_0000092230-26-000099_tfc-20260630.htm</x:v>
      </x:c>
      <x:c r="M4411" s="2" t="str">
        <x:v>https://www.sec.gov/Archives/edgar/data/92230/000009223026000099/tfc-20260630.htm</x:v>
      </x:c>
      <x:c r="N4411" s="2" t="str">
        <x:v>f-110</x:v>
      </x:c>
      <x:c r="O4411" s="2" t="str"/>
      <x:c r="P4411" s="2" t="str">
        <x:v>Exact XBRL anchor</x:v>
      </x:c>
      <x:c r="Q4411" s="2" t="str">
        <x:v>Accumulated Other Comprehensive Income (Loss), Net of Tax</x:v>
      </x:c>
      <x:c r="R4411" s="2" t="str">
        <x:v>highlighted/TFC_0000092230-26-000099_tfc-20260630.htm</x:v>
      </x:c>
      <x:c r="S4411" s="2" t="str">
        <x:v>highlighted/TFC_H12026_TFC_2Q26_Earnings_Release.pdf</x:v>
      </x:c>
      <x:c r="T4411" s="2" t="str">
        <x:v>14</x:v>
      </x:c>
    </x:row>
    <x:row r="4412" ht="24" customHeight="1">
      <x:c r="C4412" s="2" t="str">
        <x:v>Historical Inputs!F4412</x:v>
      </x:c>
      <x:c r="D4412" s="2" t="str">
        <x:v>TFC</x:v>
      </x:c>
      <x:c r="E4412" s="2" t="str">
        <x:v>H1 2026</x:v>
      </x:c>
      <x:c r="F4412" s="2" t="str">
        <x:v>nii</x:v>
      </x:c>
      <x:c r="G4412" s="2" t="n">
        <x:v>7220</x:v>
      </x:c>
      <x:c r="H4412" s="2" t="str">
        <x:v>USD</x:v>
      </x:c>
      <x:c r="I4412" s="2" t="str">
        <x:v>2026-06-30</x:v>
      </x:c>
      <x:c r="J4412" s="2" t="str">
        <x:v>2026-07-31</x:v>
      </x:c>
      <x:c r="K4412" s="2" t="str">
        <x:v>0000092230-26-000099</x:v>
      </x:c>
      <x:c r="L4412" s="2" t="str">
        <x:v>data/raw/filings/TFC_0000092230-26-000099_tfc-20260630.htm</x:v>
      </x:c>
      <x:c r="M4412" s="2" t="str">
        <x:v>https://www.sec.gov/Archives/edgar/data/92230/000009223026000099/tfc-20260630.htm</x:v>
      </x:c>
      <x:c r="N4412" s="2" t="str">
        <x:v>f-4214</x:v>
      </x:c>
      <x:c r="O4412" s="2" t="str"/>
      <x:c r="P4412" s="2" t="str">
        <x:v>Exact XBRL anchor</x:v>
      </x:c>
      <x:c r="Q4412" s="2" t="str">
        <x:v>Interest Income (Expense), Net</x:v>
      </x:c>
      <x:c r="R4412" s="2" t="str">
        <x:v>highlighted/TFC_0000092230-26-000099_tfc-20260630.htm</x:v>
      </x:c>
      <x:c r="S4412" s="2" t="str">
        <x:v>highlighted/TFC_H12026_TFC_2Q26_Earnings_Release.pdf</x:v>
      </x:c>
      <x:c r="T4412" s="2" t="str">
        <x:v>12,13,16</x:v>
      </x:c>
    </x:row>
    <x:row r="4413" ht="24" customHeight="1">
      <x:c r="C4413" s="2" t="str">
        <x:v>Historical Inputs!F4413</x:v>
      </x:c>
      <x:c r="D4413" s="2" t="str">
        <x:v>TFC</x:v>
      </x:c>
      <x:c r="E4413" s="2" t="str">
        <x:v>H1 2026</x:v>
      </x:c>
      <x:c r="F4413" s="2" t="str">
        <x:v>noninterest_income</x:v>
      </x:c>
      <x:c r="G4413" s="2" t="n">
        <x:v>3197</x:v>
      </x:c>
      <x:c r="H4413" s="2" t="str">
        <x:v>USD</x:v>
      </x:c>
      <x:c r="I4413" s="2" t="str">
        <x:v>2026-06-30</x:v>
      </x:c>
      <x:c r="J4413" s="2" t="str">
        <x:v>2026-07-31</x:v>
      </x:c>
      <x:c r="K4413" s="2" t="str">
        <x:v>0000092230-26-000099</x:v>
      </x:c>
      <x:c r="L4413" s="2" t="str">
        <x:v>data/raw/filings/TFC_0000092230-26-000099_tfc-20260630.htm</x:v>
      </x:c>
      <x:c r="M4413" s="2" t="str">
        <x:v>https://www.sec.gov/Archives/edgar/data/92230/000009223026000099/tfc-20260630.htm</x:v>
      </x:c>
      <x:c r="N4413" s="2" t="str">
        <x:v>f-203</x:v>
      </x:c>
      <x:c r="O4413" s="2" t="str"/>
      <x:c r="P4413" s="2" t="str">
        <x:v>Exact XBRL anchor</x:v>
      </x:c>
      <x:c r="Q4413" s="2" t="str">
        <x:v>Noninterest Income</x:v>
      </x:c>
      <x:c r="R4413" s="2" t="str">
        <x:v>highlighted/TFC_0000092230-26-000099_tfc-20260630.htm</x:v>
      </x:c>
      <x:c r="S4413" s="2" t="str">
        <x:v>highlighted/TFC_H12026_TFC_2Q26_Earnings_Release.pdf</x:v>
      </x:c>
      <x:c r="T4413" s="2" t="str">
        <x:v>12,13</x:v>
      </x:c>
    </x:row>
    <x:row r="4414" ht="24" customHeight="1">
      <x:c r="C4414" s="2" t="str">
        <x:v>Historical Inputs!F4414</x:v>
      </x:c>
      <x:c r="D4414" s="2" t="str">
        <x:v>TFC</x:v>
      </x:c>
      <x:c r="E4414" s="2" t="str">
        <x:v>H1 2026</x:v>
      </x:c>
      <x:c r="F4414" s="2" t="str">
        <x:v>revenue_reported</x:v>
      </x:c>
      <x:c r="G4414" s="2" t="str">
        <x:v>n.a.</x:v>
      </x:c>
      <x:c r="H4414" s="2" t="str">
        <x:v>USDm</x:v>
      </x:c>
      <x:c r="I4414" s="2" t="str">
        <x:v>2026-06-30</x:v>
      </x:c>
      <x:c r="J4414" s="2" t="str"/>
      <x:c r="K4414" s="2" t="str"/>
      <x:c r="L4414" s="2" t="str"/>
      <x:c r="M4414" s="2" t="str"/>
      <x:c r="N4414" s="2" t="str"/>
      <x:c r="O4414" s="2" t="str"/>
      <x:c r="P4414" s="2" t="str">
        <x:v>Not reported / unavailable</x:v>
      </x:c>
      <x:c r="Q4414" s="2" t="str">
        <x:v>Reported total net revenue</x:v>
      </x:c>
      <x:c r="R4414" s="2" t="str"/>
      <x:c r="S4414" s="2" t="str"/>
      <x:c r="T4414" s="2" t="str"/>
    </x:row>
    <x:row r="4415" ht="24" customHeight="1">
      <x:c r="C4415" s="2" t="str">
        <x:v>Historical Inputs!F4415</x:v>
      </x:c>
      <x:c r="D4415" s="2" t="str">
        <x:v>TFC</x:v>
      </x:c>
      <x:c r="E4415" s="2" t="str">
        <x:v>H1 2026</x:v>
      </x:c>
      <x:c r="F4415" s="2" t="str">
        <x:v>opex</x:v>
      </x:c>
      <x:c r="G4415" s="2" t="n">
        <x:v>6038</x:v>
      </x:c>
      <x:c r="H4415" s="2" t="str">
        <x:v>USD</x:v>
      </x:c>
      <x:c r="I4415" s="2" t="str">
        <x:v>2026-06-30</x:v>
      </x:c>
      <x:c r="J4415" s="2" t="str">
        <x:v>2026-07-31</x:v>
      </x:c>
      <x:c r="K4415" s="2" t="str">
        <x:v>0000092230-26-000099</x:v>
      </x:c>
      <x:c r="L4415" s="2" t="str">
        <x:v>data/raw/filings/TFC_0000092230-26-000099_tfc-20260630.htm</x:v>
      </x:c>
      <x:c r="M4415" s="2" t="str">
        <x:v>https://www.sec.gov/Archives/edgar/data/92230/000009223026000099/tfc-20260630.htm</x:v>
      </x:c>
      <x:c r="N4415" s="2" t="str">
        <x:v>f-243</x:v>
      </x:c>
      <x:c r="O4415" s="2" t="str"/>
      <x:c r="P4415" s="2" t="str">
        <x:v>Exact XBRL anchor</x:v>
      </x:c>
      <x:c r="Q4415" s="2" t="str">
        <x:v>Noninterest Expense</x:v>
      </x:c>
      <x:c r="R4415" s="2" t="str">
        <x:v>highlighted/TFC_0000092230-26-000099_tfc-20260630.htm</x:v>
      </x:c>
      <x:c r="S4415" s="2" t="str">
        <x:v>highlighted/TFC_H12026_TFC_2Q26_Earnings_Release.pdf</x:v>
      </x:c>
      <x:c r="T4415" s="2" t="str">
        <x:v>12,13</x:v>
      </x:c>
    </x:row>
    <x:row r="4416" ht="24" customHeight="1">
      <x:c r="C4416" s="2" t="str">
        <x:v>Historical Inputs!F4416</x:v>
      </x:c>
      <x:c r="D4416" s="2" t="str">
        <x:v>TFC</x:v>
      </x:c>
      <x:c r="E4416" s="2" t="str">
        <x:v>H1 2026</x:v>
      </x:c>
      <x:c r="F4416" s="2" t="str">
        <x:v>provision</x:v>
      </x:c>
      <x:c r="G4416" s="2" t="n">
        <x:v>874</x:v>
      </x:c>
      <x:c r="H4416" s="2" t="str">
        <x:v>USD</x:v>
      </x:c>
      <x:c r="I4416" s="2" t="str">
        <x:v>2026-06-30</x:v>
      </x:c>
      <x:c r="J4416" s="2" t="str">
        <x:v>2026-07-31</x:v>
      </x:c>
      <x:c r="K4416" s="2" t="str">
        <x:v>0000092230-26-000099</x:v>
      </x:c>
      <x:c r="L4416" s="2" t="str">
        <x:v>data/raw/filings/TFC_0000092230-26-000099_tfc-20260630.htm</x:v>
      </x:c>
      <x:c r="M4416" s="2" t="str">
        <x:v>https://www.sec.gov/Archives/edgar/data/92230/000009223026000099/tfc-20260630.htm</x:v>
      </x:c>
      <x:c r="N4416" s="2" t="str">
        <x:v>f-473</x:v>
      </x:c>
      <x:c r="O4416" s="2" t="str"/>
      <x:c r="P4416" s="2" t="str">
        <x:v>Exact XBRL anchor</x:v>
      </x:c>
      <x:c r="Q4416" s="2" t="str">
        <x:v>Provision for Loan, Lease, and Other Losses</x:v>
      </x:c>
      <x:c r="R4416" s="2" t="str">
        <x:v>highlighted/TFC_0000092230-26-000099_tfc-20260630.htm</x:v>
      </x:c>
      <x:c r="S4416" s="2" t="str"/>
      <x:c r="T4416" s="2" t="str"/>
    </x:row>
    <x:row r="4417" ht="24" customHeight="1">
      <x:c r="C4417" s="2" t="str">
        <x:v>Historical Inputs!F4417</x:v>
      </x:c>
      <x:c r="D4417" s="2" t="str">
        <x:v>TFC</x:v>
      </x:c>
      <x:c r="E4417" s="2" t="str">
        <x:v>H1 2026</x:v>
      </x:c>
      <x:c r="F4417" s="2" t="str">
        <x:v>pretax</x:v>
      </x:c>
      <x:c r="G4417" s="2" t="n">
        <x:v>3505</x:v>
      </x:c>
      <x:c r="H4417" s="2" t="str">
        <x:v>USD</x:v>
      </x:c>
      <x:c r="I4417" s="2" t="str">
        <x:v>2026-06-30</x:v>
      </x:c>
      <x:c r="J4417" s="2" t="str">
        <x:v>2026-07-31</x:v>
      </x:c>
      <x:c r="K4417" s="2" t="str">
        <x:v>0000092230-26-000099</x:v>
      </x:c>
      <x:c r="L4417" s="2" t="str">
        <x:v>data/raw/filings/TFC_0000092230-26-000099_tfc-20260630.htm</x:v>
      </x:c>
      <x:c r="M4417" s="2" t="str">
        <x:v>https://www.sec.gov/Archives/edgar/data/92230/000009223026000099/tfc-20260630.htm</x:v>
      </x:c>
      <x:c r="N4417" s="2" t="str">
        <x:v>f-247</x:v>
      </x:c>
      <x:c r="O4417" s="2" t="str"/>
      <x:c r="P4417" s="2" t="str">
        <x:v>Exact XBRL anchor</x:v>
      </x:c>
      <x:c r="Q4417" s="2" t="str">
        <x:v>Income (Loss) from Continuing Operations before Income Taxes, Noncontrolling Interest</x:v>
      </x:c>
      <x:c r="R4417" s="2" t="str">
        <x:v>highlighted/TFC_0000092230-26-000099_tfc-20260630.htm</x:v>
      </x:c>
      <x:c r="S4417" s="2" t="str">
        <x:v>highlighted/TFC_H12026_TFC_2Q26_Earnings_Release.pdf</x:v>
      </x:c>
      <x:c r="T4417" s="2" t="str">
        <x:v>12,13</x:v>
      </x:c>
    </x:row>
    <x:row r="4418" ht="24" customHeight="1">
      <x:c r="C4418" s="2" t="str">
        <x:v>Historical Inputs!F4418</x:v>
      </x:c>
      <x:c r="D4418" s="2" t="str">
        <x:v>TFC</x:v>
      </x:c>
      <x:c r="E4418" s="2" t="str">
        <x:v>H1 2026</x:v>
      </x:c>
      <x:c r="F4418" s="2" t="str">
        <x:v>tax</x:v>
      </x:c>
      <x:c r="G4418" s="2" t="n">
        <x:v>471</x:v>
      </x:c>
      <x:c r="H4418" s="2" t="str">
        <x:v>USD</x:v>
      </x:c>
      <x:c r="I4418" s="2" t="str">
        <x:v>2026-06-30</x:v>
      </x:c>
      <x:c r="J4418" s="2" t="str">
        <x:v>2026-07-31</x:v>
      </x:c>
      <x:c r="K4418" s="2" t="str">
        <x:v>0000092230-26-000099</x:v>
      </x:c>
      <x:c r="L4418" s="2" t="str">
        <x:v>data/raw/filings/TFC_0000092230-26-000099_tfc-20260630.htm</x:v>
      </x:c>
      <x:c r="M4418" s="2" t="str">
        <x:v>https://www.sec.gov/Archives/edgar/data/92230/000009223026000099/tfc-20260630.htm</x:v>
      </x:c>
      <x:c r="N4418" s="2" t="str">
        <x:v>f-251</x:v>
      </x:c>
      <x:c r="O4418" s="2" t="str"/>
      <x:c r="P4418" s="2" t="str">
        <x:v>Exact XBRL anchor</x:v>
      </x:c>
      <x:c r="Q4418" s="2" t="str">
        <x:v>Income Tax Expense (Benefit)</x:v>
      </x:c>
      <x:c r="R4418" s="2" t="str">
        <x:v>highlighted/TFC_0000092230-26-000099_tfc-20260630.htm</x:v>
      </x:c>
      <x:c r="S4418" s="2" t="str"/>
      <x:c r="T4418" s="2" t="str"/>
    </x:row>
    <x:row r="4419" ht="24" customHeight="1">
      <x:c r="C4419" s="2" t="str">
        <x:v>Historical Inputs!F4419</x:v>
      </x:c>
      <x:c r="D4419" s="2" t="str">
        <x:v>TFC</x:v>
      </x:c>
      <x:c r="E4419" s="2" t="str">
        <x:v>H1 2026</x:v>
      </x:c>
      <x:c r="F4419" s="2" t="str">
        <x:v>net_income</x:v>
      </x:c>
      <x:c r="G4419" s="2" t="str">
        <x:v>n.a.</x:v>
      </x:c>
      <x:c r="H4419" s="2" t="str">
        <x:v>USDm</x:v>
      </x:c>
      <x:c r="I4419" s="2" t="str">
        <x:v>2026-06-30</x:v>
      </x:c>
      <x:c r="J4419" s="2" t="str"/>
      <x:c r="K4419" s="2" t="str"/>
      <x:c r="L4419" s="2" t="str"/>
      <x:c r="M4419" s="2" t="str"/>
      <x:c r="N4419" s="2" t="str"/>
      <x:c r="O4419" s="2" t="str"/>
      <x:c r="P4419" s="2" t="str">
        <x:v>Not reported / unavailable</x:v>
      </x:c>
      <x:c r="Q4419" s="2" t="str">
        <x:v>Net income attributable to parent</x:v>
      </x:c>
      <x:c r="R4419" s="2" t="str"/>
      <x:c r="S4419" s="2" t="str"/>
      <x:c r="T4419" s="2" t="str"/>
    </x:row>
    <x:row r="4420" ht="24" customHeight="1">
      <x:c r="C4420" s="2" t="str">
        <x:v>Historical Inputs!F4420</x:v>
      </x:c>
      <x:c r="D4420" s="2" t="str">
        <x:v>TFC</x:v>
      </x:c>
      <x:c r="E4420" s="2" t="str">
        <x:v>H1 2026</x:v>
      </x:c>
      <x:c r="F4420" s="2" t="str">
        <x:v>common_income</x:v>
      </x:c>
      <x:c r="G4420" s="2" t="n">
        <x:v>2896</x:v>
      </x:c>
      <x:c r="H4420" s="2" t="str">
        <x:v>USD</x:v>
      </x:c>
      <x:c r="I4420" s="2" t="str">
        <x:v>2026-06-30</x:v>
      </x:c>
      <x:c r="J4420" s="2" t="str">
        <x:v>2026-07-31</x:v>
      </x:c>
      <x:c r="K4420" s="2" t="str">
        <x:v>0000092230-26-000099</x:v>
      </x:c>
      <x:c r="L4420" s="2" t="str">
        <x:v>data/raw/filings/TFC_0000092230-26-000099_tfc-20260630.htm</x:v>
      </x:c>
      <x:c r="M4420" s="2" t="str">
        <x:v>https://www.sec.gov/Archives/edgar/data/92230/000009223026000099/tfc-20260630.htm</x:v>
      </x:c>
      <x:c r="N4420" s="2" t="str">
        <x:v>f-4054</x:v>
      </x:c>
      <x:c r="O4420" s="2" t="str"/>
      <x:c r="P4420" s="2" t="str">
        <x:v>Exact XBRL anchor</x:v>
      </x:c>
      <x:c r="Q4420" s="2" t="str">
        <x:v>Net Income (Loss) Available to Common Stockholders, Basic</x:v>
      </x:c>
      <x:c r="R4420" s="2" t="str">
        <x:v>highlighted/TFC_0000092230-26-000099_tfc-20260630.htm</x:v>
      </x:c>
      <x:c r="S4420" s="2" t="str">
        <x:v>highlighted/TFC_H12026_TFC_2Q26_Earnings_Release.pdf</x:v>
      </x:c>
      <x:c r="T4420" s="2" t="str">
        <x:v>12,13,22</x:v>
      </x:c>
    </x:row>
    <x:row r="4421" ht="24" customHeight="1">
      <x:c r="C4421" s="2" t="str">
        <x:v>Historical Inputs!F4421</x:v>
      </x:c>
      <x:c r="D4421" s="2" t="str">
        <x:v>TFC</x:v>
      </x:c>
      <x:c r="E4421" s="2" t="str">
        <x:v>H1 2026</x:v>
      </x:c>
      <x:c r="F4421" s="2" t="str">
        <x:v>preferred_div</x:v>
      </x:c>
      <x:c r="G4421" s="2" t="n">
        <x:v>138</x:v>
      </x:c>
      <x:c r="H4421" s="2" t="str">
        <x:v>USD</x:v>
      </x:c>
      <x:c r="I4421" s="2" t="str">
        <x:v>2026-06-30</x:v>
      </x:c>
      <x:c r="J4421" s="2" t="str">
        <x:v>2026-07-31</x:v>
      </x:c>
      <x:c r="K4421" s="2" t="str">
        <x:v>0000092230-26-000099</x:v>
      </x:c>
      <x:c r="L4421" s="2" t="str">
        <x:v>data/raw/filings/TFC_0000092230-26-000099_tfc-20260630.htm</x:v>
      </x:c>
      <x:c r="M4421" s="2" t="str">
        <x:v>https://www.sec.gov/Archives/edgar/data/92230/000009223026000099/tfc-20260630.htm</x:v>
      </x:c>
      <x:c r="N4421" s="2" t="str">
        <x:v>f-259</x:v>
      </x:c>
      <x:c r="O4421" s="2" t="str"/>
      <x:c r="P4421" s="2" t="str">
        <x:v>Exact XBRL anchor</x:v>
      </x:c>
      <x:c r="Q4421" s="2" t="str">
        <x:v>Preferred Stock Dividends and Other Adjustments</x:v>
      </x:c>
      <x:c r="R4421" s="2" t="str">
        <x:v>highlighted/TFC_0000092230-26-000099_tfc-20260630.htm</x:v>
      </x:c>
      <x:c r="S4421" s="2" t="str"/>
      <x:c r="T4421" s="2" t="str"/>
    </x:row>
    <x:row r="4422" ht="24" customHeight="1">
      <x:c r="C4422" s="2" t="str">
        <x:v>Historical Inputs!F4422</x:v>
      </x:c>
      <x:c r="D4422" s="2" t="str">
        <x:v>TFC</x:v>
      </x:c>
      <x:c r="E4422" s="2" t="str">
        <x:v>H1 2026</x:v>
      </x:c>
      <x:c r="F4422" s="2" t="str">
        <x:v>eps</x:v>
      </x:c>
      <x:c r="G4422" s="2" t="n">
        <x:v>2.31</x:v>
      </x:c>
      <x:c r="H4422" s="2" t="str">
        <x:v>USD/shares</x:v>
      </x:c>
      <x:c r="I4422" s="2" t="str">
        <x:v>2026-06-30</x:v>
      </x:c>
      <x:c r="J4422" s="2" t="str">
        <x:v>2026-07-31</x:v>
      </x:c>
      <x:c r="K4422" s="2" t="str">
        <x:v>0000092230-26-000099</x:v>
      </x:c>
      <x:c r="L4422" s="2" t="str">
        <x:v>data/raw/filings/TFC_0000092230-26-000099_tfc-20260630.htm</x:v>
      </x:c>
      <x:c r="M4422" s="2" t="str">
        <x:v>https://www.sec.gov/Archives/edgar/data/92230/000009223026000099/tfc-20260630.htm</x:v>
      </x:c>
      <x:c r="N4422" s="2" t="str">
        <x:v>f-4074</x:v>
      </x:c>
      <x:c r="O4422" s="2" t="str"/>
      <x:c r="P4422" s="2" t="str">
        <x:v>Exact XBRL anchor</x:v>
      </x:c>
      <x:c r="Q4422" s="2" t="str">
        <x:v>Earnings Per Share, Diluted</x:v>
      </x:c>
      <x:c r="R4422" s="2" t="str">
        <x:v>highlighted/TFC_0000092230-26-000099_tfc-20260630.htm</x:v>
      </x:c>
      <x:c r="S4422" s="2" t="str">
        <x:v>highlighted/TFC_H12026_TFC_2Q26_Earnings_Release.pdf; highlighted/TFC_H12026_TFC_2Q26_Form_10-Q.pdf</x:v>
      </x:c>
      <x:c r="T4422" s="2" t="str">
        <x:v>12,13; 7,47,51</x:v>
      </x:c>
    </x:row>
    <x:row r="4423" ht="24" customHeight="1">
      <x:c r="C4423" s="2" t="str">
        <x:v>Historical Inputs!F4423</x:v>
      </x:c>
      <x:c r="D4423" s="2" t="str">
        <x:v>TFC</x:v>
      </x:c>
      <x:c r="E4423" s="2" t="str">
        <x:v>H1 2026</x:v>
      </x:c>
      <x:c r="F4423" s="2" t="str">
        <x:v>shares_diluted</x:v>
      </x:c>
      <x:c r="G4423" s="2" t="n">
        <x:v>1252.766</x:v>
      </x:c>
      <x:c r="H4423" s="2" t="str">
        <x:v>shares</x:v>
      </x:c>
      <x:c r="I4423" s="2" t="str">
        <x:v>2026-06-30</x:v>
      </x:c>
      <x:c r="J4423" s="2" t="str">
        <x:v>2026-07-31</x:v>
      </x:c>
      <x:c r="K4423" s="2" t="str">
        <x:v>0000092230-26-000099</x:v>
      </x:c>
      <x:c r="L4423" s="2" t="str">
        <x:v>data/raw/filings/TFC_0000092230-26-000099_tfc-20260630.htm</x:v>
      </x:c>
      <x:c r="M4423" s="2" t="str">
        <x:v>https://www.sec.gov/Archives/edgar/data/92230/000009223026000099/tfc-20260630.htm</x:v>
      </x:c>
      <x:c r="N4423" s="2" t="str">
        <x:v>f-4066</x:v>
      </x:c>
      <x:c r="O4423" s="2" t="str"/>
      <x:c r="P4423" s="2" t="str">
        <x:v>Exact XBRL anchor</x:v>
      </x:c>
      <x:c r="Q4423" s="2" t="str">
        <x:v>Weighted Average Number of Shares Outstanding, Diluted</x:v>
      </x:c>
      <x:c r="R4423" s="2" t="str">
        <x:v>highlighted/TFC_0000092230-26-000099_tfc-20260630.htm</x:v>
      </x:c>
      <x:c r="S4423" s="2" t="str"/>
      <x:c r="T4423" s="2" t="str"/>
    </x:row>
    <x:row r="4424" ht="24" customHeight="1">
      <x:c r="C4424" s="2" t="str">
        <x:v>Historical Inputs!F4424</x:v>
      </x:c>
      <x:c r="D4424" s="2" t="str">
        <x:v>TFC</x:v>
      </x:c>
      <x:c r="E4424" s="2" t="str">
        <x:v>H1 2026</x:v>
      </x:c>
      <x:c r="F4424" s="2" t="str">
        <x:v>dps</x:v>
      </x:c>
      <x:c r="G4424" s="2" t="n">
        <x:v>1.04</x:v>
      </x:c>
      <x:c r="H4424" s="2" t="str">
        <x:v>USD/shares</x:v>
      </x:c>
      <x:c r="I4424" s="2" t="str">
        <x:v>2026-06-30</x:v>
      </x:c>
      <x:c r="J4424" s="2" t="str">
        <x:v>2026-07-31</x:v>
      </x:c>
      <x:c r="K4424" s="2" t="str">
        <x:v>0000092230-26-000099</x:v>
      </x:c>
      <x:c r="L4424" s="2" t="str">
        <x:v>data/raw/filings/TFC_0000092230-26-000099_tfc-20260630.htm</x:v>
      </x:c>
      <x:c r="M4424" s="2" t="str">
        <x:v>https://www.sec.gov/Archives/edgar/data/92230/000009223026000099/tfc-20260630.htm</x:v>
      </x:c>
      <x:c r="N4424" s="2" t="str">
        <x:v>f-2954</x:v>
      </x:c>
      <x:c r="O4424" s="2" t="str"/>
      <x:c r="P4424" s="2" t="str">
        <x:v>Exact XBRL anchor</x:v>
      </x:c>
      <x:c r="Q4424" s="2" t="str">
        <x:v>Common Stock, Dividends, Per Share, Declared</x:v>
      </x:c>
      <x:c r="R4424" s="2" t="str">
        <x:v>highlighted/TFC_0000092230-26-000099_tfc-20260630.htm</x:v>
      </x:c>
      <x:c r="S4424" s="2" t="str">
        <x:v>highlighted/TFC_H12026_TFC_2Q26_Earnings_Release.pdf</x:v>
      </x:c>
      <x:c r="T4424" s="2" t="str">
        <x:v>12</x:v>
      </x:c>
    </x:row>
    <x:row r="4425" ht="24" customHeight="1">
      <x:c r="C4425" s="2" t="str">
        <x:v>Historical Inputs!F4425</x:v>
      </x:c>
      <x:c r="D4425" s="2" t="str">
        <x:v>TFC</x:v>
      </x:c>
      <x:c r="E4425" s="2" t="str">
        <x:v>H1 2026</x:v>
      </x:c>
      <x:c r="F4425" s="2" t="str">
        <x:v>dividends</x:v>
      </x:c>
      <x:c r="G4425" s="2" t="n">
        <x:v>1281</x:v>
      </x:c>
      <x:c r="H4425" s="2" t="str">
        <x:v>USD</x:v>
      </x:c>
      <x:c r="I4425" s="2" t="str">
        <x:v>2026-06-30</x:v>
      </x:c>
      <x:c r="J4425" s="2" t="str">
        <x:v>2026-07-31</x:v>
      </x:c>
      <x:c r="K4425" s="2" t="str">
        <x:v>0000092230-26-000099</x:v>
      </x:c>
      <x:c r="L4425" s="2" t="str">
        <x:v>data/raw/filings/TFC_0000092230-26-000099_tfc-20260630.htm</x:v>
      </x:c>
      <x:c r="M4425" s="2" t="str">
        <x:v>https://www.sec.gov/Archives/edgar/data/92230/000009223026000099/tfc-20260630.htm</x:v>
      </x:c>
      <x:c r="N4425" s="2" t="str">
        <x:v>f-529</x:v>
      </x:c>
      <x:c r="O4425" s="2" t="str"/>
      <x:c r="P4425" s="2" t="str">
        <x:v>Exact XBRL anchor</x:v>
      </x:c>
      <x:c r="Q4425" s="2" t="str">
        <x:v>Payments of Ordinary Dividends, Common Stock</x:v>
      </x:c>
      <x:c r="R4425" s="2" t="str">
        <x:v>highlighted/TFC_0000092230-26-000099_tfc-20260630.htm</x:v>
      </x:c>
      <x:c r="S4425" s="2" t="str">
        <x:v>highlighted/TFC_H12026_TFC_2Q26_Form_10-Q.pdf</x:v>
      </x:c>
      <x:c r="T4425" s="2" t="str">
        <x:v>9,10</x:v>
      </x:c>
    </x:row>
    <x:row r="4426" ht="24" customHeight="1">
      <x:c r="C4426" s="2" t="str">
        <x:v>Historical Inputs!F4426</x:v>
      </x:c>
      <x:c r="D4426" s="2" t="str">
        <x:v>TFC</x:v>
      </x:c>
      <x:c r="E4426" s="2" t="str">
        <x:v>H1 2026</x:v>
      </x:c>
      <x:c r="F4426" s="2" t="str">
        <x:v>buybacks</x:v>
      </x:c>
      <x:c r="G4426" s="2" t="n">
        <x:v>2334</x:v>
      </x:c>
      <x:c r="H4426" s="2" t="str">
        <x:v>USD</x:v>
      </x:c>
      <x:c r="I4426" s="2" t="str">
        <x:v>2026-06-30</x:v>
      </x:c>
      <x:c r="J4426" s="2" t="str">
        <x:v>2026-07-31</x:v>
      </x:c>
      <x:c r="K4426" s="2" t="str">
        <x:v>0000092230-26-000099</x:v>
      </x:c>
      <x:c r="L4426" s="2" t="str">
        <x:v>data/raw/filings/TFC_0000092230-26-000099_tfc-20260630.htm</x:v>
      </x:c>
      <x:c r="M4426" s="2" t="str">
        <x:v>https://www.sec.gov/Archives/edgar/data/92230/000009223026000099/tfc-20260630.htm</x:v>
      </x:c>
      <x:c r="N4426" s="2" t="str">
        <x:v>f-525</x:v>
      </x:c>
      <x:c r="O4426" s="2" t="str"/>
      <x:c r="P4426" s="2" t="str">
        <x:v>Exact XBRL anchor</x:v>
      </x:c>
      <x:c r="Q4426" s="2" t="str">
        <x:v>Payments for Repurchase of Common Stock</x:v>
      </x:c>
      <x:c r="R4426" s="2" t="str">
        <x:v>highlighted/TFC_0000092230-26-000099_tfc-20260630.htm</x:v>
      </x:c>
      <x:c r="S4426" s="2" t="str">
        <x:v>highlighted/TFC_H12026_TFC_2Q26_Form_10-Q.pdf</x:v>
      </x:c>
      <x:c r="T4426" s="2" t="str">
        <x:v>10</x:v>
      </x:c>
    </x:row>
    <x:row r="4427" ht="24" customHeight="1">
      <x:c r="C4427" s="2" t="str">
        <x:v>Historical Inputs!F4427</x:v>
      </x:c>
      <x:c r="D4427" s="2" t="str">
        <x:v>TFC</x:v>
      </x:c>
      <x:c r="E4427" s="2" t="str">
        <x:v>H1 2026</x:v>
      </x:c>
      <x:c r="F4427" s="2" t="str">
        <x:v>chargeoffs</x:v>
      </x:c>
      <x:c r="G4427" s="2" t="str">
        <x:v>n.a.</x:v>
      </x:c>
      <x:c r="H4427" s="2" t="str">
        <x:v>USDm</x:v>
      </x:c>
      <x:c r="I4427" s="2" t="str">
        <x:v>2026-06-30</x:v>
      </x:c>
      <x:c r="J4427" s="2" t="str"/>
      <x:c r="K4427" s="2" t="str"/>
      <x:c r="L4427" s="2" t="str"/>
      <x:c r="M4427" s="2" t="str"/>
      <x:c r="N4427" s="2" t="str"/>
      <x:c r="O4427" s="2" t="str"/>
      <x:c r="P4427" s="2" t="str">
        <x:v>Not reported / unavailable</x:v>
      </x:c>
      <x:c r="Q4427" s="2" t="str">
        <x:v>Gross loan charge-offs</x:v>
      </x:c>
      <x:c r="R4427" s="2" t="str"/>
      <x:c r="S4427" s="2" t="str"/>
      <x:c r="T4427" s="2" t="str"/>
    </x:row>
    <x:row r="4428" ht="24" customHeight="1">
      <x:c r="C4428" s="2" t="str">
        <x:v>Historical Inputs!F4428</x:v>
      </x:c>
      <x:c r="D4428" s="2" t="str">
        <x:v>TFC</x:v>
      </x:c>
      <x:c r="E4428" s="2" t="str">
        <x:v>H1 2026</x:v>
      </x:c>
      <x:c r="F4428" s="2" t="str">
        <x:v>recoveries</x:v>
      </x:c>
      <x:c r="G4428" s="2" t="str">
        <x:v>n.a.</x:v>
      </x:c>
      <x:c r="H4428" s="2" t="str">
        <x:v>USDm</x:v>
      </x:c>
      <x:c r="I4428" s="2" t="str">
        <x:v>2026-06-30</x:v>
      </x:c>
      <x:c r="J4428" s="2" t="str"/>
      <x:c r="K4428" s="2" t="str"/>
      <x:c r="L4428" s="2" t="str"/>
      <x:c r="M4428" s="2" t="str"/>
      <x:c r="N4428" s="2" t="str"/>
      <x:c r="O4428" s="2" t="str"/>
      <x:c r="P4428" s="2" t="str">
        <x:v>Not reported / unavailable</x:v>
      </x:c>
      <x:c r="Q4428" s="2" t="str">
        <x:v>Loan recoveries</x:v>
      </x:c>
      <x:c r="R4428" s="2" t="str"/>
      <x:c r="S4428" s="2" t="str"/>
      <x:c r="T4428" s="2" t="str"/>
    </x:row>
    <x:row r="4429" ht="24" customHeight="1">
      <x:c r="C4429" s="2" t="str">
        <x:v>Historical Inputs!F4429</x:v>
      </x:c>
      <x:c r="D4429" s="2" t="str">
        <x:v>TFC</x:v>
      </x:c>
      <x:c r="E4429" s="2" t="str">
        <x:v>H1 2026</x:v>
      </x:c>
      <x:c r="F4429" s="2" t="str">
        <x:v>rwa</x:v>
      </x:c>
      <x:c r="G4429" s="2" t="str">
        <x:v>n.a.</x:v>
      </x:c>
      <x:c r="H4429" s="2" t="str">
        <x:v>USDm</x:v>
      </x:c>
      <x:c r="I4429" s="2" t="str">
        <x:v>2026-06-30</x:v>
      </x:c>
      <x:c r="J4429" s="2" t="str"/>
      <x:c r="K4429" s="2" t="str"/>
      <x:c r="L4429" s="2" t="str"/>
      <x:c r="M4429" s="2" t="str"/>
      <x:c r="N4429" s="2" t="str"/>
      <x:c r="O4429" s="2" t="str"/>
      <x:c r="P4429" s="2" t="str">
        <x:v>Not reported / unavailable</x:v>
      </x:c>
      <x:c r="Q4429" s="2" t="str">
        <x:v>Risk-weighted assets</x:v>
      </x:c>
      <x:c r="R4429" s="2" t="str"/>
      <x:c r="S4429" s="2" t="str"/>
      <x:c r="T4429" s="2" t="str"/>
    </x:row>
    <x:row r="4430" ht="24" customHeight="1">
      <x:c r="C4430" s="2" t="str">
        <x:v>Historical Inputs!F4430</x:v>
      </x:c>
      <x:c r="D4430" s="2" t="str">
        <x:v>TFC</x:v>
      </x:c>
      <x:c r="E4430" s="2" t="str">
        <x:v>H1 2026</x:v>
      </x:c>
      <x:c r="F4430" s="2" t="str">
        <x:v>cet1_reported</x:v>
      </x:c>
      <x:c r="G4430" s="2" t="n">
        <x:v>0.109</x:v>
      </x:c>
      <x:c r="H4430" s="2" t="str">
        <x:v>pure</x:v>
      </x:c>
      <x:c r="I4430" s="2" t="str">
        <x:v>2026-06-30</x:v>
      </x:c>
      <x:c r="J4430" s="2" t="str">
        <x:v>2026-07-31</x:v>
      </x:c>
      <x:c r="K4430" s="2" t="str">
        <x:v>0000092230-26-000099</x:v>
      </x:c>
      <x:c r="L4430" s="2" t="str">
        <x:v>data/raw/filings/TFC_0000092230-26-000099_tfc-20260630.htm</x:v>
      </x:c>
      <x:c r="M4430" s="2" t="str">
        <x:v>https://www.sec.gov/Archives/edgar/data/92230/000009223026000099/tfc-20260630.htm</x:v>
      </x:c>
      <x:c r="N4430" s="2" t="str"/>
      <x:c r="O4430" s="2" t="str"/>
      <x:c r="P4430" s="2" t="str">
        <x:v>Verified original table row</x:v>
      </x:c>
      <x:c r="Q4430" s="2" t="str">
        <x:v>Actual standardized CET1 ratio</x:v>
      </x:c>
      <x:c r="R4430" s="2" t="str">
        <x:v>highlighted/TFC_0000092230-26-000099_tfc-20260630.htm</x:v>
      </x:c>
      <x:c r="S4430" s="2" t="str">
        <x:v>highlighted/TFC_H12026_TFC_2Q26_Form_10-Q.pdf</x:v>
      </x:c>
      <x:c r="T4430" s="2" t="str">
        <x:v>52,76,77</x:v>
      </x:c>
    </x:row>
    <x:row r="4431" ht="24" customHeight="1">
      <x:c r="C4431" s="2" t="str">
        <x:v>Historical Inputs!F4431</x:v>
      </x:c>
      <x:c r="D4431" s="2" t="str">
        <x:v>TFC</x:v>
      </x:c>
      <x:c r="E4431" s="2" t="str">
        <x:v>H1 2026</x:v>
      </x:c>
      <x:c r="F4431" s="2" t="str">
        <x:v>nim_reported</x:v>
      </x:c>
      <x:c r="G4431" s="2" t="str">
        <x:v>n.a.</x:v>
      </x:c>
      <x:c r="H4431" s="2" t="str">
        <x:v>%</x:v>
      </x:c>
      <x:c r="I4431" s="2" t="str">
        <x:v>2026-06-30</x:v>
      </x:c>
      <x:c r="J4431" s="2" t="str"/>
      <x:c r="K4431" s="2" t="str"/>
      <x:c r="L4431" s="2" t="str"/>
      <x:c r="M4431" s="2" t="str"/>
      <x:c r="N4431" s="2" t="str"/>
      <x:c r="O4431" s="2" t="str"/>
      <x:c r="P4431" s="2" t="str">
        <x:v>Not reported / unavailable</x:v>
      </x:c>
      <x:c r="Q4431" s="2" t="str">
        <x:v>Issuer reported net interest margin</x:v>
      </x:c>
      <x:c r="R4431" s="2" t="str"/>
      <x:c r="S4431" s="2" t="str"/>
      <x:c r="T4431" s="2" t="str"/>
    </x:row>
    <x:row r="4432" ht="24" customHeight="1">
      <x:c r="C4432" s="2" t="str">
        <x:v>Historical Inputs!F4432</x:v>
      </x:c>
      <x:c r="D4432" s="2" t="str">
        <x:v>TFC</x:v>
      </x:c>
      <x:c r="E4432" s="2" t="str">
        <x:v>H1 2026</x:v>
      </x:c>
      <x:c r="F4432" s="2" t="str">
        <x:v>bvps_reported</x:v>
      </x:c>
      <x:c r="G4432" s="2" t="str">
        <x:v>n.a.</x:v>
      </x:c>
      <x:c r="H4432" s="2" t="str">
        <x:v>USD/share</x:v>
      </x:c>
      <x:c r="I4432" s="2" t="str">
        <x:v>2026-06-30</x:v>
      </x:c>
      <x:c r="J4432" s="2" t="str"/>
      <x:c r="K4432" s="2" t="str"/>
      <x:c r="L4432" s="2" t="str"/>
      <x:c r="M4432" s="2" t="str"/>
      <x:c r="N4432" s="2" t="str"/>
      <x:c r="O4432" s="2" t="str"/>
      <x:c r="P4432" s="2" t="str">
        <x:v>Not reported / unavailable</x:v>
      </x:c>
      <x:c r="Q4432" s="2" t="str">
        <x:v>Reported common book value per share</x:v>
      </x:c>
      <x:c r="R4432" s="2" t="str"/>
      <x:c r="S4432" s="2" t="str"/>
      <x:c r="T4432" s="2" t="str"/>
    </x:row>
    <x:row r="4433" ht="24" customHeight="1">
      <x:c r="C4433" s="2" t="str">
        <x:v>Historical Inputs!F4433</x:v>
      </x:c>
      <x:c r="D4433" s="2" t="str">
        <x:v>TFC</x:v>
      </x:c>
      <x:c r="E4433" s="2" t="str">
        <x:v>H1 2026</x:v>
      </x:c>
      <x:c r="F4433" s="2" t="str">
        <x:v>tbvps_reported</x:v>
      </x:c>
      <x:c r="G4433" s="2" t="str">
        <x:v>n.a.</x:v>
      </x:c>
      <x:c r="H4433" s="2" t="str">
        <x:v>USD/share</x:v>
      </x:c>
      <x:c r="I4433" s="2" t="str">
        <x:v>2026-06-30</x:v>
      </x:c>
      <x:c r="J4433" s="2" t="str"/>
      <x:c r="K4433" s="2" t="str"/>
      <x:c r="L4433" s="2" t="str"/>
      <x:c r="M4433" s="2" t="str"/>
      <x:c r="N4433" s="2" t="str"/>
      <x:c r="O4433" s="2" t="str"/>
      <x:c r="P4433" s="2" t="str">
        <x:v>Not reported / unavailable</x:v>
      </x:c>
      <x:c r="Q4433" s="2" t="str">
        <x:v>Reported tangible book value per share</x:v>
      </x:c>
      <x:c r="R4433" s="2" t="str"/>
      <x:c r="S4433" s="2" t="str"/>
      <x:c r="T4433" s="2" t="str"/>
    </x:row>
    <x:row r="4434" ht="24" customHeight="1">
      <x:c r="C4434" s="2" t="str">
        <x:v>Historical Inputs!F4434</x:v>
      </x:c>
      <x:c r="D4434" s="2" t="str">
        <x:v>TFC</x:v>
      </x:c>
      <x:c r="E4434" s="2" t="str">
        <x:v>H1 2026</x:v>
      </x:c>
      <x:c r="F4434" s="2" t="str">
        <x:v>tce_reported</x:v>
      </x:c>
      <x:c r="G4434" s="2" t="str">
        <x:v>n.a.</x:v>
      </x:c>
      <x:c r="H4434" s="2" t="str">
        <x:v>USDm</x:v>
      </x:c>
      <x:c r="I4434" s="2" t="str">
        <x:v>2026-06-30</x:v>
      </x:c>
      <x:c r="J4434" s="2" t="str"/>
      <x:c r="K4434" s="2" t="str"/>
      <x:c r="L4434" s="2" t="str"/>
      <x:c r="M4434" s="2" t="str"/>
      <x:c r="N4434" s="2" t="str"/>
      <x:c r="O4434" s="2" t="str"/>
      <x:c r="P4434" s="2" t="str">
        <x:v>Not reported / unavailable</x:v>
      </x:c>
      <x:c r="Q4434" s="2" t="str">
        <x:v>Reported tangible common equity</x:v>
      </x:c>
      <x:c r="R4434" s="2" t="str"/>
      <x:c r="S4434" s="2" t="str"/>
      <x:c r="T4434" s="2" t="str"/>
    </x:row>
    <x:row r="4435" ht="24" customHeight="1">
      <x:c r="C4435" s="2" t="str">
        <x:v>Historical Inputs!F4435</x:v>
      </x:c>
      <x:c r="D4435" s="2" t="str">
        <x:v>COF</x:v>
      </x:c>
      <x:c r="E4435" s="2" t="str">
        <x:v>FY2016</x:v>
      </x:c>
      <x:c r="F4435" s="2" t="str">
        <x:v>assets</x:v>
      </x:c>
      <x:c r="G4435" s="2" t="n">
        <x:v>357033</x:v>
      </x:c>
      <x:c r="H4435" s="2" t="str">
        <x:v>USD</x:v>
      </x:c>
      <x:c r="I4435" s="2" t="str">
        <x:v>2016-12-31</x:v>
      </x:c>
      <x:c r="J4435" s="2" t="str">
        <x:v>2018-02-21</x:v>
      </x:c>
      <x:c r="K4435" s="2" t="str">
        <x:v>0000927628-18-000107</x:v>
      </x:c>
      <x:c r="L4435" s="2" t="str">
        <x:v>data/raw/filings/COF_0000927628-18-000107_cof-12312017x10k.htm</x:v>
      </x:c>
      <x:c r="M4435" s="2" t="str">
        <x:v>https://www.sec.gov/Archives/edgar/data/927628/000092762818000107/cof-12312017x10k.htm</x:v>
      </x:c>
      <x:c r="N4435" s="2" t="str"/>
      <x:c r="O4435" s="2" t="str"/>
      <x:c r="P4435" s="2" t="str">
        <x:v>Structured source retained; exact visible anchor requires review</x:v>
      </x:c>
      <x:c r="Q4435" s="2" t="str">
        <x:v>Assets</x:v>
      </x:c>
      <x:c r="R4435" s="2" t="str"/>
      <x:c r="S4435" s="2" t="str"/>
      <x:c r="T4435" s="2" t="str"/>
    </x:row>
    <x:row r="4436" ht="24" customHeight="1">
      <x:c r="C4436" s="2" t="str">
        <x:v>Historical Inputs!F4436</x:v>
      </x:c>
      <x:c r="D4436" s="2" t="str">
        <x:v>COF</x:v>
      </x:c>
      <x:c r="E4436" s="2" t="str">
        <x:v>FY2016</x:v>
      </x:c>
      <x:c r="F4436" s="2" t="str">
        <x:v>liabilities</x:v>
      </x:c>
      <x:c r="G4436" s="2" t="n">
        <x:v>309519</x:v>
      </x:c>
      <x:c r="H4436" s="2" t="str">
        <x:v>USD</x:v>
      </x:c>
      <x:c r="I4436" s="2" t="str">
        <x:v>2016-12-31</x:v>
      </x:c>
      <x:c r="J4436" s="2" t="str">
        <x:v>2018-02-21</x:v>
      </x:c>
      <x:c r="K4436" s="2" t="str">
        <x:v>0000927628-18-000107</x:v>
      </x:c>
      <x:c r="L4436" s="2" t="str">
        <x:v>data/raw/filings/COF_0000927628-18-000107_cof-12312017x10k.htm</x:v>
      </x:c>
      <x:c r="M4436" s="2" t="str">
        <x:v>https://www.sec.gov/Archives/edgar/data/927628/000092762818000107/cof-12312017x10k.htm</x:v>
      </x:c>
      <x:c r="N4436" s="2" t="str"/>
      <x:c r="O4436" s="2" t="str"/>
      <x:c r="P4436" s="2" t="str">
        <x:v>Structured source retained; exact visible anchor requires review</x:v>
      </x:c>
      <x:c r="Q4436" s="2" t="str">
        <x:v>Liabilities</x:v>
      </x:c>
      <x:c r="R4436" s="2" t="str"/>
      <x:c r="S4436" s="2" t="str"/>
      <x:c r="T4436" s="2" t="str"/>
    </x:row>
    <x:row r="4437" ht="24" customHeight="1">
      <x:c r="C4437" s="2" t="str">
        <x:v>Historical Inputs!F4437</x:v>
      </x:c>
      <x:c r="D4437" s="2" t="str">
        <x:v>COF</x:v>
      </x:c>
      <x:c r="E4437" s="2" t="str">
        <x:v>FY2016</x:v>
      </x:c>
      <x:c r="F4437" s="2" t="str">
        <x:v>equity</x:v>
      </x:c>
      <x:c r="G4437" s="2" t="n">
        <x:v>47514</x:v>
      </x:c>
      <x:c r="H4437" s="2" t="str">
        <x:v>USD</x:v>
      </x:c>
      <x:c r="I4437" s="2" t="str">
        <x:v>2016-12-31</x:v>
      </x:c>
      <x:c r="J4437" s="2" t="str">
        <x:v>2020-02-20</x:v>
      </x:c>
      <x:c r="K4437" s="2" t="str">
        <x:v>0000927628-20-000102</x:v>
      </x:c>
      <x:c r="L4437" s="2" t="str">
        <x:v>data/raw/filings/COF_0000927628-20-000102_cof-12312019x10k.htm</x:v>
      </x:c>
      <x:c r="M4437" s="2" t="str">
        <x:v>https://www.sec.gov/Archives/edgar/data/927628/000092762820000102/cof-12312019x10k.htm</x:v>
      </x:c>
      <x:c r="N4437" s="2" t="str">
        <x:v>d50089444e2468-wk-Fact-E144E3389B775235E223EF75185F4EBC</x:v>
      </x:c>
      <x:c r="O4437" s="2" t="str"/>
      <x:c r="P4437" s="2" t="str">
        <x:v>Exact XBRL anchor</x:v>
      </x:c>
      <x:c r="Q4437" s="2" t="str">
        <x:v>Stockholders' Equity Attributable to Parent</x:v>
      </x:c>
      <x:c r="R4437" s="2" t="str">
        <x:v>highlighted/COF_0000927628-20-000102_cof-12312019x10k.htm</x:v>
      </x:c>
      <x:c r="S4437" s="2" t="str"/>
      <x:c r="T4437" s="2" t="str"/>
    </x:row>
    <x:row r="4438" ht="24" customHeight="1">
      <x:c r="C4438" s="2" t="str">
        <x:v>Historical Inputs!F4438</x:v>
      </x:c>
      <x:c r="D4438" s="2" t="str">
        <x:v>COF</x:v>
      </x:c>
      <x:c r="E4438" s="2" t="str">
        <x:v>FY2016</x:v>
      </x:c>
      <x:c r="F4438" s="2" t="str">
        <x:v>preferred</x:v>
      </x:c>
      <x:c r="G4438" s="2" t="n">
        <x:v>4360</x:v>
      </x:c>
      <x:c r="H4438" s="2" t="str">
        <x:v>USD</x:v>
      </x:c>
      <x:c r="I4438" s="2" t="str">
        <x:v>2016-12-31</x:v>
      </x:c>
      <x:c r="J4438" s="2" t="str">
        <x:v>2018-02-21</x:v>
      </x:c>
      <x:c r="K4438" s="2" t="str">
        <x:v>0000927628-18-000107</x:v>
      </x:c>
      <x:c r="L4438" s="2" t="str">
        <x:v>data/raw/filings/COF_0000927628-18-000107_cof-12312017x10k.htm</x:v>
      </x:c>
      <x:c r="M4438" s="2" t="str">
        <x:v>https://www.sec.gov/Archives/edgar/data/927628/000092762818000107/cof-12312017x10k.htm</x:v>
      </x:c>
      <x:c r="N4438" s="2" t="str"/>
      <x:c r="O4438" s="2" t="str"/>
      <x:c r="P4438" s="2" t="str">
        <x:v>Structured source retained; exact visible anchor requires review</x:v>
      </x:c>
      <x:c r="Q4438" s="2" t="str">
        <x:v>Preferred Stock, Including Additional Paid in Capital, Net of Discount</x:v>
      </x:c>
      <x:c r="R4438" s="2" t="str"/>
      <x:c r="S4438" s="2" t="str"/>
      <x:c r="T4438" s="2" t="str"/>
    </x:row>
    <x:row r="4439" ht="24" customHeight="1">
      <x:c r="C4439" s="2" t="str">
        <x:v>Historical Inputs!F4439</x:v>
      </x:c>
      <x:c r="D4439" s="2" t="str">
        <x:v>COF</x:v>
      </x:c>
      <x:c r="E4439" s="2" t="str">
        <x:v>FY2016</x:v>
      </x:c>
      <x:c r="F4439" s="2" t="str">
        <x:v>common_equity_reported</x:v>
      </x:c>
      <x:c r="G4439" s="2" t="str">
        <x:v>n.a.</x:v>
      </x:c>
      <x:c r="H4439" s="2" t="str">
        <x:v>USDm</x:v>
      </x:c>
      <x:c r="I4439" s="2" t="str">
        <x:v>2016-12-31</x:v>
      </x:c>
      <x:c r="J4439" s="2" t="str"/>
      <x:c r="K4439" s="2" t="str"/>
      <x:c r="L4439" s="2" t="str"/>
      <x:c r="M4439" s="2" t="str"/>
      <x:c r="N4439" s="2" t="str"/>
      <x:c r="O4439" s="2" t="str"/>
      <x:c r="P4439" s="2" t="str">
        <x:v>Not reported / unavailable</x:v>
      </x:c>
      <x:c r="Q4439" s="2" t="str">
        <x:v>Reported common shareholders equity</x:v>
      </x:c>
      <x:c r="R4439" s="2" t="str"/>
      <x:c r="S4439" s="2" t="str"/>
      <x:c r="T4439" s="2" t="str"/>
    </x:row>
    <x:row r="4440" ht="24" customHeight="1">
      <x:c r="C4440" s="2" t="str">
        <x:v>Historical Inputs!F4440</x:v>
      </x:c>
      <x:c r="D4440" s="2" t="str">
        <x:v>COF</x:v>
      </x:c>
      <x:c r="E4440" s="2" t="str">
        <x:v>FY2016</x:v>
      </x:c>
      <x:c r="F4440" s="2" t="str">
        <x:v>goodwill</x:v>
      </x:c>
      <x:c r="G4440" s="2" t="n">
        <x:v>14519</x:v>
      </x:c>
      <x:c r="H4440" s="2" t="str">
        <x:v>USD</x:v>
      </x:c>
      <x:c r="I4440" s="2" t="str">
        <x:v>2016-12-31</x:v>
      </x:c>
      <x:c r="J4440" s="2" t="str">
        <x:v>2020-02-20</x:v>
      </x:c>
      <x:c r="K4440" s="2" t="str">
        <x:v>0000927628-20-000102</x:v>
      </x:c>
      <x:c r="L4440" s="2" t="str">
        <x:v>data/raw/filings/COF_0000927628-20-000102_cof-12312019x10k.htm</x:v>
      </x:c>
      <x:c r="M4440" s="2" t="str">
        <x:v>https://www.sec.gov/Archives/edgar/data/927628/000092762820000102/cof-12312019x10k.htm</x:v>
      </x:c>
      <x:c r="N4440" s="2" t="str">
        <x:v>d50150737e3746-wk-Fact-880516BE381D522B9EA815DFCDDF58A8</x:v>
      </x:c>
      <x:c r="O4440" s="2" t="str"/>
      <x:c r="P4440" s="2" t="str">
        <x:v>Exact XBRL anchor</x:v>
      </x:c>
      <x:c r="Q4440" s="2" t="str">
        <x:v>Goodwill</x:v>
      </x:c>
      <x:c r="R4440" s="2" t="str">
        <x:v>highlighted/COF_0000927628-20-000102_cof-12312019x10k.htm</x:v>
      </x:c>
      <x:c r="S4440" s="2" t="str"/>
      <x:c r="T4440" s="2" t="str"/>
    </x:row>
    <x:row r="4441" ht="24" customHeight="1">
      <x:c r="C4441" s="2" t="str">
        <x:v>Historical Inputs!F4441</x:v>
      </x:c>
      <x:c r="D4441" s="2" t="str">
        <x:v>COF</x:v>
      </x:c>
      <x:c r="E4441" s="2" t="str">
        <x:v>FY2016</x:v>
      </x:c>
      <x:c r="F4441" s="2" t="str">
        <x:v>intangibles</x:v>
      </x:c>
      <x:c r="G4441" s="2" t="n">
        <x:v>665</x:v>
      </x:c>
      <x:c r="H4441" s="2" t="str">
        <x:v>USD</x:v>
      </x:c>
      <x:c r="I4441" s="2" t="str">
        <x:v>2016-12-31</x:v>
      </x:c>
      <x:c r="J4441" s="2" t="str">
        <x:v>2018-02-21</x:v>
      </x:c>
      <x:c r="K4441" s="2" t="str">
        <x:v>0000927628-18-000107</x:v>
      </x:c>
      <x:c r="L4441" s="2" t="str">
        <x:v>data/raw/filings/COF_0000927628-18-000107_cof-12312017x10k.htm</x:v>
      </x:c>
      <x:c r="M4441" s="2" t="str">
        <x:v>https://www.sec.gov/Archives/edgar/data/927628/000092762818000107/cof-12312017x10k.htm</x:v>
      </x:c>
      <x:c r="N4441" s="2" t="str"/>
      <x:c r="O4441" s="2" t="str"/>
      <x:c r="P4441" s="2" t="str">
        <x:v>Structured source retained; exact visible anchor requires review</x:v>
      </x:c>
      <x:c r="Q4441" s="2" t="str">
        <x:v>Intangible Assets, Net (Excluding Goodwill)</x:v>
      </x:c>
      <x:c r="R4441" s="2" t="str"/>
      <x:c r="S4441" s="2" t="str"/>
      <x:c r="T4441" s="2" t="str"/>
    </x:row>
    <x:row r="4442" ht="24" customHeight="1">
      <x:c r="C4442" s="2" t="str">
        <x:v>Historical Inputs!F4442</x:v>
      </x:c>
      <x:c r="D4442" s="2" t="str">
        <x:v>COF</x:v>
      </x:c>
      <x:c r="E4442" s="2" t="str">
        <x:v>FY2016</x:v>
      </x:c>
      <x:c r="F4442" s="2" t="str">
        <x:v>intangibles_total</x:v>
      </x:c>
      <x:c r="G4442" s="2" t="str">
        <x:v>n.a.</x:v>
      </x:c>
      <x:c r="H4442" s="2" t="str">
        <x:v>USDm</x:v>
      </x:c>
      <x:c r="I4442" s="2" t="str">
        <x:v>2016-12-31</x:v>
      </x:c>
      <x:c r="J4442" s="2" t="str"/>
      <x:c r="K4442" s="2" t="str"/>
      <x:c r="L4442" s="2" t="str"/>
      <x:c r="M4442" s="2" t="str"/>
      <x:c r="N4442" s="2" t="str"/>
      <x:c r="O4442" s="2" t="str"/>
      <x:c r="P4442" s="2" t="str">
        <x:v>Not reported / unavailable</x:v>
      </x:c>
      <x:c r="Q4442" s="2" t="str">
        <x:v>Reported goodwill and intangible assets combined</x:v>
      </x:c>
      <x:c r="R4442" s="2" t="str"/>
      <x:c r="S4442" s="2" t="str"/>
      <x:c r="T4442" s="2" t="str"/>
    </x:row>
    <x:row r="4443" ht="24" customHeight="1">
      <x:c r="C4443" s="2" t="str">
        <x:v>Historical Inputs!F4443</x:v>
      </x:c>
      <x:c r="D4443" s="2" t="str">
        <x:v>COF</x:v>
      </x:c>
      <x:c r="E4443" s="2" t="str">
        <x:v>FY2016</x:v>
      </x:c>
      <x:c r="F4443" s="2" t="str">
        <x:v>shares_end</x:v>
      </x:c>
      <x:c r="G4443" s="2" t="n">
        <x:v>480.218547</x:v>
      </x:c>
      <x:c r="H4443" s="2" t="str">
        <x:v>shares</x:v>
      </x:c>
      <x:c r="I4443" s="2" t="str">
        <x:v>2016-12-31</x:v>
      </x:c>
      <x:c r="J4443" s="2" t="str">
        <x:v>2018-02-21</x:v>
      </x:c>
      <x:c r="K4443" s="2" t="str">
        <x:v>0000927628-18-000107</x:v>
      </x:c>
      <x:c r="L4443" s="2" t="str">
        <x:v>data/raw/filings/COF_0000927628-18-000107_cof-12312017x10k.htm</x:v>
      </x:c>
      <x:c r="M4443" s="2" t="str">
        <x:v>https://www.sec.gov/Archives/edgar/data/927628/000092762818000107/cof-12312017x10k.htm</x:v>
      </x:c>
      <x:c r="N4443" s="2" t="str"/>
      <x:c r="O4443" s="2" t="str"/>
      <x:c r="P4443" s="2" t="str">
        <x:v>Structured source retained; exact visible anchor requires review</x:v>
      </x:c>
      <x:c r="Q4443" s="2" t="str">
        <x:v>Common Stock, Shares, Outstanding</x:v>
      </x:c>
      <x:c r="R4443" s="2" t="str"/>
      <x:c r="S4443" s="2" t="str"/>
      <x:c r="T4443" s="2" t="str"/>
    </x:row>
    <x:row r="4444" ht="24" customHeight="1">
      <x:c r="C4444" s="2" t="str">
        <x:v>Historical Inputs!F4444</x:v>
      </x:c>
      <x:c r="D4444" s="2" t="str">
        <x:v>COF</x:v>
      </x:c>
      <x:c r="E4444" s="2" t="str">
        <x:v>FY2016</x:v>
      </x:c>
      <x:c r="F4444" s="2" t="str">
        <x:v>shares_issued</x:v>
      </x:c>
      <x:c r="G4444" s="2" t="n">
        <x:v>653.736607</x:v>
      </x:c>
      <x:c r="H4444" s="2" t="str">
        <x:v>shares</x:v>
      </x:c>
      <x:c r="I4444" s="2" t="str">
        <x:v>2016-12-31</x:v>
      </x:c>
      <x:c r="J4444" s="2" t="str">
        <x:v>2018-02-21</x:v>
      </x:c>
      <x:c r="K4444" s="2" t="str">
        <x:v>0000927628-18-000107</x:v>
      </x:c>
      <x:c r="L4444" s="2" t="str">
        <x:v>data/raw/filings/COF_0000927628-18-000107_cof-12312017x10k.htm</x:v>
      </x:c>
      <x:c r="M4444" s="2" t="str">
        <x:v>https://www.sec.gov/Archives/edgar/data/927628/000092762818000107/cof-12312017x10k.htm</x:v>
      </x:c>
      <x:c r="N4444" s="2" t="str"/>
      <x:c r="O4444" s="2" t="str"/>
      <x:c r="P4444" s="2" t="str">
        <x:v>Structured source retained; exact visible anchor requires review</x:v>
      </x:c>
      <x:c r="Q4444" s="2" t="str">
        <x:v>Common Stock, Shares, Issued</x:v>
      </x:c>
      <x:c r="R4444" s="2" t="str"/>
      <x:c r="S4444" s="2" t="str"/>
      <x:c r="T4444" s="2" t="str"/>
    </x:row>
    <x:row r="4445" ht="24" customHeight="1">
      <x:c r="C4445" s="2" t="str">
        <x:v>Historical Inputs!F4445</x:v>
      </x:c>
      <x:c r="D4445" s="2" t="str">
        <x:v>COF</x:v>
      </x:c>
      <x:c r="E4445" s="2" t="str">
        <x:v>FY2016</x:v>
      </x:c>
      <x:c r="F4445" s="2" t="str">
        <x:v>shares_treasury</x:v>
      </x:c>
      <x:c r="G4445" s="2" t="n">
        <x:v>173.51806</x:v>
      </x:c>
      <x:c r="H4445" s="2" t="str">
        <x:v>shares</x:v>
      </x:c>
      <x:c r="I4445" s="2" t="str">
        <x:v>2016-12-31</x:v>
      </x:c>
      <x:c r="J4445" s="2" t="str">
        <x:v>2018-02-21</x:v>
      </x:c>
      <x:c r="K4445" s="2" t="str">
        <x:v>0000927628-18-000107</x:v>
      </x:c>
      <x:c r="L4445" s="2" t="str">
        <x:v>data/raw/filings/COF_0000927628-18-000107_cof-12312017x10k.htm</x:v>
      </x:c>
      <x:c r="M4445" s="2" t="str">
        <x:v>https://www.sec.gov/Archives/edgar/data/927628/000092762818000107/cof-12312017x10k.htm</x:v>
      </x:c>
      <x:c r="N4445" s="2" t="str"/>
      <x:c r="O4445" s="2" t="str"/>
      <x:c r="P4445" s="2" t="str">
        <x:v>Structured source retained; exact visible anchor requires review</x:v>
      </x:c>
      <x:c r="Q4445" s="2" t="str">
        <x:v>Treasury Stock, Common, Shares</x:v>
      </x:c>
      <x:c r="R4445" s="2" t="str"/>
      <x:c r="S4445" s="2" t="str"/>
      <x:c r="T4445" s="2" t="str"/>
    </x:row>
    <x:row r="4446" ht="24" customHeight="1">
      <x:c r="C4446" s="2" t="str">
        <x:v>Historical Inputs!F4446</x:v>
      </x:c>
      <x:c r="D4446" s="2" t="str">
        <x:v>COF</x:v>
      </x:c>
      <x:c r="E4446" s="2" t="str">
        <x:v>FY2016</x:v>
      </x:c>
      <x:c r="F4446" s="2" t="str">
        <x:v>deposits</x:v>
      </x:c>
      <x:c r="G4446" s="2" t="n">
        <x:v>236768</x:v>
      </x:c>
      <x:c r="H4446" s="2" t="str">
        <x:v>USD</x:v>
      </x:c>
      <x:c r="I4446" s="2" t="str">
        <x:v>2016-12-31</x:v>
      </x:c>
      <x:c r="J4446" s="2" t="str">
        <x:v>2019-02-20</x:v>
      </x:c>
      <x:c r="K4446" s="2" t="str">
        <x:v>0000927628-19-000093</x:v>
      </x:c>
      <x:c r="L4446" s="2" t="str">
        <x:v>data/raw/filings/COF_0000927628-19-000093_cof-12312018x10k.htm</x:v>
      </x:c>
      <x:c r="M4446" s="2" t="str">
        <x:v>https://www.sec.gov/Archives/edgar/data/927628/000092762819000093/cof-12312018x10k.htm</x:v>
      </x:c>
      <x:c r="N4446" s="2" t="str">
        <x:v>d51032069e5919-wk-Fact-0E8FE855EF3E5C0DB2DFDA86D772F1CC</x:v>
      </x:c>
      <x:c r="O4446" s="2" t="str"/>
      <x:c r="P4446" s="2" t="str">
        <x:v>Exact XBRL anchor</x:v>
      </x:c>
      <x:c r="Q4446" s="2" t="str">
        <x:v>Deposits</x:v>
      </x:c>
      <x:c r="R4446" s="2" t="str">
        <x:v>highlighted/COF_0000927628-19-000093_cof-12312018x10k.htm</x:v>
      </x:c>
      <x:c r="S4446" s="2" t="str"/>
      <x:c r="T4446" s="2" t="str"/>
    </x:row>
    <x:row r="4447" ht="24" customHeight="1">
      <x:c r="C4447" s="2" t="str">
        <x:v>Historical Inputs!F4447</x:v>
      </x:c>
      <x:c r="D4447" s="2" t="str">
        <x:v>COF</x:v>
      </x:c>
      <x:c r="E4447" s="2" t="str">
        <x:v>FY2016</x:v>
      </x:c>
      <x:c r="F4447" s="2" t="str">
        <x:v>loans_gross</x:v>
      </x:c>
      <x:c r="G4447" s="2" t="str">
        <x:v>n.a.</x:v>
      </x:c>
      <x:c r="H4447" s="2" t="str">
        <x:v>USDm</x:v>
      </x:c>
      <x:c r="I4447" s="2" t="str">
        <x:v>2016-12-31</x:v>
      </x:c>
      <x:c r="J4447" s="2" t="str"/>
      <x:c r="K4447" s="2" t="str"/>
      <x:c r="L4447" s="2" t="str"/>
      <x:c r="M4447" s="2" t="str"/>
      <x:c r="N4447" s="2" t="str"/>
      <x:c r="O4447" s="2" t="str"/>
      <x:c r="P4447" s="2" t="str">
        <x:v>Not reported / unavailable</x:v>
      </x:c>
      <x:c r="Q4447" s="2" t="str">
        <x:v>Gross loans and leases selected definition</x:v>
      </x:c>
      <x:c r="R4447" s="2" t="str"/>
      <x:c r="S4447" s="2" t="str"/>
      <x:c r="T4447" s="2" t="str"/>
    </x:row>
    <x:row r="4448" ht="24" customHeight="1">
      <x:c r="C4448" s="2" t="str">
        <x:v>Historical Inputs!F4448</x:v>
      </x:c>
      <x:c r="D4448" s="2" t="str">
        <x:v>COF</x:v>
      </x:c>
      <x:c r="E4448" s="2" t="str">
        <x:v>FY2016</x:v>
      </x:c>
      <x:c r="F4448" s="2" t="str">
        <x:v>loans_net</x:v>
      </x:c>
      <x:c r="G4448" s="2" t="n">
        <x:v>239083</x:v>
      </x:c>
      <x:c r="H4448" s="2" t="str">
        <x:v>USD</x:v>
      </x:c>
      <x:c r="I4448" s="2" t="str">
        <x:v>2016-12-31</x:v>
      </x:c>
      <x:c r="J4448" s="2" t="str">
        <x:v>2018-02-21</x:v>
      </x:c>
      <x:c r="K4448" s="2" t="str">
        <x:v>0000927628-18-000107</x:v>
      </x:c>
      <x:c r="L4448" s="2" t="str">
        <x:v>data/raw/filings/COF_0000927628-18-000107_cof-12312017x10k.htm</x:v>
      </x:c>
      <x:c r="M4448" s="2" t="str">
        <x:v>https://www.sec.gov/Archives/edgar/data/927628/000092762818000107/cof-12312017x10k.htm</x:v>
      </x:c>
      <x:c r="N4448" s="2" t="str"/>
      <x:c r="O4448" s="2" t="str"/>
      <x:c r="P4448" s="2" t="str">
        <x:v>Structured source retained; exact visible anchor requires review</x:v>
      </x:c>
      <x:c r="Q4448" s="2" t="str">
        <x:v>Loans and Leases Receivable, Net Amount</x:v>
      </x:c>
      <x:c r="R4448" s="2" t="str"/>
      <x:c r="S4448" s="2" t="str"/>
      <x:c r="T4448" s="2" t="str"/>
    </x:row>
    <x:row r="4449" ht="24" customHeight="1">
      <x:c r="C4449" s="2" t="str">
        <x:v>Historical Inputs!F4449</x:v>
      </x:c>
      <x:c r="D4449" s="2" t="str">
        <x:v>COF</x:v>
      </x:c>
      <x:c r="E4449" s="2" t="str">
        <x:v>FY2016</x:v>
      </x:c>
      <x:c r="F4449" s="2" t="str">
        <x:v>allowance</x:v>
      </x:c>
      <x:c r="G4449" s="2" t="str">
        <x:v>n.a.</x:v>
      </x:c>
      <x:c r="H4449" s="2" t="str">
        <x:v>USDm</x:v>
      </x:c>
      <x:c r="I4449" s="2" t="str">
        <x:v>2016-12-31</x:v>
      </x:c>
      <x:c r="J4449" s="2" t="str"/>
      <x:c r="K4449" s="2" t="str"/>
      <x:c r="L4449" s="2" t="str"/>
      <x:c r="M4449" s="2" t="str"/>
      <x:c r="N4449" s="2" t="str"/>
      <x:c r="O4449" s="2" t="str"/>
      <x:c r="P4449" s="2" t="str">
        <x:v>Not reported / unavailable</x:v>
      </x:c>
      <x:c r="Q4449" s="2" t="str">
        <x:v>Loan allowance for credit losses</x:v>
      </x:c>
      <x:c r="R4449" s="2" t="str"/>
      <x:c r="S4449" s="2" t="str"/>
      <x:c r="T4449" s="2" t="str"/>
    </x:row>
    <x:row r="4450" ht="24" customHeight="1">
      <x:c r="C4450" s="2" t="str">
        <x:v>Historical Inputs!F4450</x:v>
      </x:c>
      <x:c r="D4450" s="2" t="str">
        <x:v>COF</x:v>
      </x:c>
      <x:c r="E4450" s="2" t="str">
        <x:v>FY2016</x:v>
      </x:c>
      <x:c r="F4450" s="2" t="str">
        <x:v>nonaccrual</x:v>
      </x:c>
      <x:c r="G4450" s="2" t="str">
        <x:v>n.a.</x:v>
      </x:c>
      <x:c r="H4450" s="2" t="str">
        <x:v>USDm</x:v>
      </x:c>
      <x:c r="I4450" s="2" t="str">
        <x:v>2016-12-31</x:v>
      </x:c>
      <x:c r="J4450" s="2" t="str"/>
      <x:c r="K4450" s="2" t="str"/>
      <x:c r="L4450" s="2" t="str"/>
      <x:c r="M4450" s="2" t="str"/>
      <x:c r="N4450" s="2" t="str"/>
      <x:c r="O4450" s="2" t="str"/>
      <x:c r="P4450" s="2" t="str">
        <x:v>Not reported / unavailable</x:v>
      </x:c>
      <x:c r="Q4450" s="2" t="str">
        <x:v>Nonaccrual</x:v>
      </x:c>
      <x:c r="R4450" s="2" t="str"/>
      <x:c r="S4450" s="2" t="str"/>
      <x:c r="T4450" s="2" t="str"/>
    </x:row>
    <x:row r="4451" ht="24" customHeight="1">
      <x:c r="C4451" s="2" t="str">
        <x:v>Historical Inputs!F4451</x:v>
      </x:c>
      <x:c r="D4451" s="2" t="str">
        <x:v>COF</x:v>
      </x:c>
      <x:c r="E4451" s="2" t="str">
        <x:v>FY2016</x:v>
      </x:c>
      <x:c r="F4451" s="2" t="str">
        <x:v>cash</x:v>
      </x:c>
      <x:c r="G4451" s="2" t="str">
        <x:v>n.a.</x:v>
      </x:c>
      <x:c r="H4451" s="2" t="str">
        <x:v>USDm</x:v>
      </x:c>
      <x:c r="I4451" s="2" t="str">
        <x:v>2016-12-31</x:v>
      </x:c>
      <x:c r="J4451" s="2" t="str"/>
      <x:c r="K4451" s="2" t="str"/>
      <x:c r="L4451" s="2" t="str"/>
      <x:c r="M4451" s="2" t="str"/>
      <x:c r="N4451" s="2" t="str"/>
      <x:c r="O4451" s="2" t="str"/>
      <x:c r="P4451" s="2" t="str">
        <x:v>Not reported / unavailable</x:v>
      </x:c>
      <x:c r="Q4451" s="2" t="str">
        <x:v>Cash</x:v>
      </x:c>
      <x:c r="R4451" s="2" t="str"/>
      <x:c r="S4451" s="2" t="str"/>
      <x:c r="T4451" s="2" t="str"/>
    </x:row>
    <x:row r="4452" ht="24" customHeight="1">
      <x:c r="C4452" s="2" t="str">
        <x:v>Historical Inputs!F4452</x:v>
      </x:c>
      <x:c r="D4452" s="2" t="str">
        <x:v>COF</x:v>
      </x:c>
      <x:c r="E4452" s="2" t="str">
        <x:v>FY2016</x:v>
      </x:c>
      <x:c r="F4452" s="2" t="str">
        <x:v>aoci</x:v>
      </x:c>
      <x:c r="G4452" s="2" t="n">
        <x:v>-949</x:v>
      </x:c>
      <x:c r="H4452" s="2" t="str">
        <x:v>USD</x:v>
      </x:c>
      <x:c r="I4452" s="2" t="str">
        <x:v>2016-12-31</x:v>
      </x:c>
      <x:c r="J4452" s="2" t="str">
        <x:v>2020-02-20</x:v>
      </x:c>
      <x:c r="K4452" s="2" t="str">
        <x:v>0000927628-20-000102</x:v>
      </x:c>
      <x:c r="L4452" s="2" t="str">
        <x:v>data/raw/filings/COF_0000927628-20-000102_cof-12312019x10k.htm</x:v>
      </x:c>
      <x:c r="M4452" s="2" t="str">
        <x:v>https://www.sec.gov/Archives/edgar/data/927628/000092762820000102/cof-12312019x10k.htm</x:v>
      </x:c>
      <x:c r="N4452" s="2" t="str">
        <x:v>d50188836e3772-wk-Fact-2FFF6E2DDC3D563DACEA5D5993C9522E</x:v>
      </x:c>
      <x:c r="O4452" s="2" t="str"/>
      <x:c r="P4452" s="2" t="str">
        <x:v>Exact XBRL anchor</x:v>
      </x:c>
      <x:c r="Q4452" s="2" t="str">
        <x:v>Accumulated Other Comprehensive Income (Loss), Net of Tax</x:v>
      </x:c>
      <x:c r="R4452" s="2" t="str">
        <x:v>highlighted/COF_0000927628-20-000102_cof-12312019x10k.htm</x:v>
      </x:c>
      <x:c r="S4452" s="2" t="str"/>
      <x:c r="T4452" s="2" t="str"/>
    </x:row>
    <x:row r="4453" ht="24" customHeight="1">
      <x:c r="C4453" s="2" t="str">
        <x:v>Historical Inputs!F4453</x:v>
      </x:c>
      <x:c r="D4453" s="2" t="str">
        <x:v>COF</x:v>
      </x:c>
      <x:c r="E4453" s="2" t="str">
        <x:v>FY2016</x:v>
      </x:c>
      <x:c r="F4453" s="2" t="str">
        <x:v>nii</x:v>
      </x:c>
      <x:c r="G4453" s="2" t="n">
        <x:v>20873</x:v>
      </x:c>
      <x:c r="H4453" s="2" t="str">
        <x:v>USD</x:v>
      </x:c>
      <x:c r="I4453" s="2" t="str">
        <x:v>2016-12-31</x:v>
      </x:c>
      <x:c r="J4453" s="2" t="str">
        <x:v>2019-02-20</x:v>
      </x:c>
      <x:c r="K4453" s="2" t="str">
        <x:v>0000927628-19-000093</x:v>
      </x:c>
      <x:c r="L4453" s="2" t="str">
        <x:v>data/raw/filings/COF_0000927628-19-000093_cof-12312018x10k.htm</x:v>
      </x:c>
      <x:c r="M4453" s="2" t="str">
        <x:v>https://www.sec.gov/Archives/edgar/data/927628/000092762819000093/cof-12312018x10k.htm</x:v>
      </x:c>
      <x:c r="N4453" s="2" t="str">
        <x:v>d51032069e5001-wk-Fact-6DD0023E40E0B619185A187CC9CB8918</x:v>
      </x:c>
      <x:c r="O4453" s="2" t="str"/>
      <x:c r="P4453" s="2" t="str">
        <x:v>Exact XBRL anchor</x:v>
      </x:c>
      <x:c r="Q4453" s="2" t="str">
        <x:v>Interest Income (Expense), Net</x:v>
      </x:c>
      <x:c r="R4453" s="2" t="str">
        <x:v>highlighted/COF_0000927628-19-000093_cof-12312018x10k.htm</x:v>
      </x:c>
      <x:c r="S4453" s="2" t="str"/>
      <x:c r="T4453" s="2" t="str"/>
    </x:row>
    <x:row r="4454" ht="24" customHeight="1">
      <x:c r="C4454" s="2" t="str">
        <x:v>Historical Inputs!F4454</x:v>
      </x:c>
      <x:c r="D4454" s="2" t="str">
        <x:v>COF</x:v>
      </x:c>
      <x:c r="E4454" s="2" t="str">
        <x:v>FY2016</x:v>
      </x:c>
      <x:c r="F4454" s="2" t="str">
        <x:v>noninterest_income</x:v>
      </x:c>
      <x:c r="G4454" s="2" t="n">
        <x:v>4628</x:v>
      </x:c>
      <x:c r="H4454" s="2" t="str">
        <x:v>USD</x:v>
      </x:c>
      <x:c r="I4454" s="2" t="str">
        <x:v>2016-12-31</x:v>
      </x:c>
      <x:c r="J4454" s="2" t="str">
        <x:v>2019-02-20</x:v>
      </x:c>
      <x:c r="K4454" s="2" t="str">
        <x:v>0000927628-19-000093</x:v>
      </x:c>
      <x:c r="L4454" s="2" t="str">
        <x:v>data/raw/filings/COF_0000927628-19-000093_cof-12312018x10k.htm</x:v>
      </x:c>
      <x:c r="M4454" s="2" t="str">
        <x:v>https://www.sec.gov/Archives/edgar/data/927628/000092762819000093/cof-12312018x10k.htm</x:v>
      </x:c>
      <x:c r="N4454" s="2" t="str">
        <x:v>d51032069e5099-wk-Fact-FD04D3DDF4EF11112306187CC68AD1AD</x:v>
      </x:c>
      <x:c r="O4454" s="2" t="str"/>
      <x:c r="P4454" s="2" t="str">
        <x:v>Exact XBRL anchor</x:v>
      </x:c>
      <x:c r="Q4454" s="2" t="str">
        <x:v>Noninterest Income</x:v>
      </x:c>
      <x:c r="R4454" s="2" t="str">
        <x:v>highlighted/COF_0000927628-19-000093_cof-12312018x10k.htm</x:v>
      </x:c>
      <x:c r="S4454" s="2" t="str"/>
      <x:c r="T4454" s="2" t="str"/>
    </x:row>
    <x:row r="4455" ht="24" customHeight="1">
      <x:c r="C4455" s="2" t="str">
        <x:v>Historical Inputs!F4455</x:v>
      </x:c>
      <x:c r="D4455" s="2" t="str">
        <x:v>COF</x:v>
      </x:c>
      <x:c r="E4455" s="2" t="str">
        <x:v>FY2016</x:v>
      </x:c>
      <x:c r="F4455" s="2" t="str">
        <x:v>revenue_reported</x:v>
      </x:c>
      <x:c r="G4455" s="2" t="n">
        <x:v>25501</x:v>
      </x:c>
      <x:c r="H4455" s="2" t="str">
        <x:v>USD</x:v>
      </x:c>
      <x:c r="I4455" s="2" t="str">
        <x:v>2016-12-31</x:v>
      </x:c>
      <x:c r="J4455" s="2" t="str">
        <x:v>2019-02-20</x:v>
      </x:c>
      <x:c r="K4455" s="2" t="str">
        <x:v>0000927628-19-000093</x:v>
      </x:c>
      <x:c r="L4455" s="2" t="str">
        <x:v>data/raw/filings/COF_0000927628-19-000093_cof-12312018x10k.htm</x:v>
      </x:c>
      <x:c r="M4455" s="2" t="str">
        <x:v>https://www.sec.gov/Archives/edgar/data/927628/000092762819000093/cof-12312018x10k.htm</x:v>
      </x:c>
      <x:c r="N4455" s="2" t="str">
        <x:v>d51032069e5201-wk-Fact-F63C5D2B11B05253B575CC1DACD1D67B</x:v>
      </x:c>
      <x:c r="O4455" s="2" t="str"/>
      <x:c r="P4455" s="2" t="str">
        <x:v>Exact XBRL anchor</x:v>
      </x:c>
      <x:c r="Q4455" s="2" t="str">
        <x:v>Revenues</x:v>
      </x:c>
      <x:c r="R4455" s="2" t="str">
        <x:v>highlighted/COF_0000927628-19-000093_cof-12312018x10k.htm</x:v>
      </x:c>
      <x:c r="S4455" s="2" t="str"/>
      <x:c r="T4455" s="2" t="str"/>
    </x:row>
    <x:row r="4456" ht="24" customHeight="1">
      <x:c r="C4456" s="2" t="str">
        <x:v>Historical Inputs!F4456</x:v>
      </x:c>
      <x:c r="D4456" s="2" t="str">
        <x:v>COF</x:v>
      </x:c>
      <x:c r="E4456" s="2" t="str">
        <x:v>FY2016</x:v>
      </x:c>
      <x:c r="F4456" s="2" t="str">
        <x:v>opex</x:v>
      </x:c>
      <x:c r="G4456" s="2" t="n">
        <x:v>13558</x:v>
      </x:c>
      <x:c r="H4456" s="2" t="str">
        <x:v>USD</x:v>
      </x:c>
      <x:c r="I4456" s="2" t="str">
        <x:v>2016-12-31</x:v>
      </x:c>
      <x:c r="J4456" s="2" t="str">
        <x:v>2019-02-20</x:v>
      </x:c>
      <x:c r="K4456" s="2" t="str">
        <x:v>0000927628-19-000093</x:v>
      </x:c>
      <x:c r="L4456" s="2" t="str">
        <x:v>data/raw/filings/COF_0000927628-19-000093_cof-12312018x10k.htm</x:v>
      </x:c>
      <x:c r="M4456" s="2" t="str">
        <x:v>https://www.sec.gov/Archives/edgar/data/927628/000092762819000093/cof-12312018x10k.htm</x:v>
      </x:c>
      <x:c r="N4456" s="2" t="str">
        <x:v>d51032069e5406-wk-Fact-6BA87E0C8AF088793537187CC4A3AFD2</x:v>
      </x:c>
      <x:c r="O4456" s="2" t="str"/>
      <x:c r="P4456" s="2" t="str">
        <x:v>Exact XBRL anchor</x:v>
      </x:c>
      <x:c r="Q4456" s="2" t="str">
        <x:v>Noninterest Expense</x:v>
      </x:c>
      <x:c r="R4456" s="2" t="str">
        <x:v>highlighted/COF_0000927628-19-000093_cof-12312018x10k.htm</x:v>
      </x:c>
      <x:c r="S4456" s="2" t="str"/>
      <x:c r="T4456" s="2" t="str"/>
    </x:row>
    <x:row r="4457" ht="24" customHeight="1">
      <x:c r="C4457" s="2" t="str">
        <x:v>Historical Inputs!F4457</x:v>
      </x:c>
      <x:c r="D4457" s="2" t="str">
        <x:v>COF</x:v>
      </x:c>
      <x:c r="E4457" s="2" t="str">
        <x:v>FY2016</x:v>
      </x:c>
      <x:c r="F4457" s="2" t="str">
        <x:v>provision</x:v>
      </x:c>
      <x:c r="G4457" s="2" t="n">
        <x:v>6459</x:v>
      </x:c>
      <x:c r="H4457" s="2" t="str">
        <x:v>USD</x:v>
      </x:c>
      <x:c r="I4457" s="2" t="str">
        <x:v>2016-12-31</x:v>
      </x:c>
      <x:c r="J4457" s="2" t="str">
        <x:v>2019-02-20</x:v>
      </x:c>
      <x:c r="K4457" s="2" t="str">
        <x:v>0000927628-19-000093</x:v>
      </x:c>
      <x:c r="L4457" s="2" t="str">
        <x:v>data/raw/filings/COF_0000927628-19-000093_cof-12312018x10k.htm</x:v>
      </x:c>
      <x:c r="M4457" s="2" t="str">
        <x:v>https://www.sec.gov/Archives/edgar/data/927628/000092762819000093/cof-12312018x10k.htm</x:v>
      </x:c>
      <x:c r="N4457" s="2" t="str">
        <x:v>d51032069e5304-wk-Fact-3153CDFBE713DB51D0B7187CC5202845</x:v>
      </x:c>
      <x:c r="O4457" s="2" t="str"/>
      <x:c r="P4457" s="2" t="str">
        <x:v>Exact XBRL anchor</x:v>
      </x:c>
      <x:c r="Q4457" s="2" t="str">
        <x:v>Provision for Loan, Lease, and Other Losses</x:v>
      </x:c>
      <x:c r="R4457" s="2" t="str">
        <x:v>highlighted/COF_0000927628-19-000093_cof-12312018x10k.htm</x:v>
      </x:c>
      <x:c r="S4457" s="2" t="str"/>
      <x:c r="T4457" s="2" t="str"/>
    </x:row>
    <x:row r="4458" ht="24" customHeight="1">
      <x:c r="C4458" s="2" t="str">
        <x:v>Historical Inputs!F4458</x:v>
      </x:c>
      <x:c r="D4458" s="2" t="str">
        <x:v>COF</x:v>
      </x:c>
      <x:c r="E4458" s="2" t="str">
        <x:v>FY2016</x:v>
      </x:c>
      <x:c r="F4458" s="2" t="str">
        <x:v>pretax</x:v>
      </x:c>
      <x:c r="G4458" s="2" t="n">
        <x:v>5484</x:v>
      </x:c>
      <x:c r="H4458" s="2" t="str">
        <x:v>USD</x:v>
      </x:c>
      <x:c r="I4458" s="2" t="str">
        <x:v>2016-12-31</x:v>
      </x:c>
      <x:c r="J4458" s="2" t="str">
        <x:v>2019-02-20</x:v>
      </x:c>
      <x:c r="K4458" s="2" t="str">
        <x:v>0000927628-19-000093</x:v>
      </x:c>
      <x:c r="L4458" s="2" t="str">
        <x:v>data/raw/filings/COF_0000927628-19-000093_cof-12312018x10k.htm</x:v>
      </x:c>
      <x:c r="M4458" s="2" t="str">
        <x:v>https://www.sec.gov/Archives/edgar/data/927628/000092762819000093/cof-12312018x10k.htm</x:v>
      </x:c>
      <x:c r="N4458" s="2" t="str">
        <x:v>d51032069e5509-wk-Fact-C49AAC22688761A41D12187CC4E959DA</x:v>
      </x:c>
      <x:c r="O4458" s="2" t="str"/>
      <x:c r="P4458" s="2" t="str">
        <x:v>Exact XBRL anchor</x:v>
      </x:c>
      <x:c r="Q4458" s="2" t="str">
        <x:v>Income (Loss) from Continuing Operations before Income Taxes, Noncontrolling Interest</x:v>
      </x:c>
      <x:c r="R4458" s="2" t="str">
        <x:v>highlighted/COF_0000927628-19-000093_cof-12312018x10k.htm</x:v>
      </x:c>
      <x:c r="S4458" s="2" t="str"/>
      <x:c r="T4458" s="2" t="str"/>
    </x:row>
    <x:row r="4459" ht="24" customHeight="1">
      <x:c r="C4459" s="2" t="str">
        <x:v>Historical Inputs!F4459</x:v>
      </x:c>
      <x:c r="D4459" s="2" t="str">
        <x:v>COF</x:v>
      </x:c>
      <x:c r="E4459" s="2" t="str">
        <x:v>FY2016</x:v>
      </x:c>
      <x:c r="F4459" s="2" t="str">
        <x:v>tax</x:v>
      </x:c>
      <x:c r="G4459" s="2" t="n">
        <x:v>1714</x:v>
      </x:c>
      <x:c r="H4459" s="2" t="str">
        <x:v>USD</x:v>
      </x:c>
      <x:c r="I4459" s="2" t="str">
        <x:v>2016-12-31</x:v>
      </x:c>
      <x:c r="J4459" s="2" t="str">
        <x:v>2019-02-20</x:v>
      </x:c>
      <x:c r="K4459" s="2" t="str">
        <x:v>0000927628-19-000093</x:v>
      </x:c>
      <x:c r="L4459" s="2" t="str">
        <x:v>data/raw/filings/COF_0000927628-19-000093_cof-12312018x10k.htm</x:v>
      </x:c>
      <x:c r="M4459" s="2" t="str">
        <x:v>https://www.sec.gov/Archives/edgar/data/927628/000092762819000093/cof-12312018x10k.htm</x:v>
      </x:c>
      <x:c r="N4459" s="2" t="str">
        <x:v>d51032069e5612-wk-Fact-287C459877F55BC1131C187CC5FFF511</x:v>
      </x:c>
      <x:c r="O4459" s="2" t="str"/>
      <x:c r="P4459" s="2" t="str">
        <x:v>Exact XBRL anchor</x:v>
      </x:c>
      <x:c r="Q4459" s="2" t="str">
        <x:v>Income Tax Expense (Benefit)</x:v>
      </x:c>
      <x:c r="R4459" s="2" t="str">
        <x:v>highlighted/COF_0000927628-19-000093_cof-12312018x10k.htm</x:v>
      </x:c>
      <x:c r="S4459" s="2" t="str"/>
      <x:c r="T4459" s="2" t="str"/>
    </x:row>
    <x:row r="4460" ht="24" customHeight="1">
      <x:c r="C4460" s="2" t="str">
        <x:v>Historical Inputs!F4460</x:v>
      </x:c>
      <x:c r="D4460" s="2" t="str">
        <x:v>COF</x:v>
      </x:c>
      <x:c r="E4460" s="2" t="str">
        <x:v>FY2016</x:v>
      </x:c>
      <x:c r="F4460" s="2" t="str">
        <x:v>net_income</x:v>
      </x:c>
      <x:c r="G4460" s="2" t="n">
        <x:v>3751</x:v>
      </x:c>
      <x:c r="H4460" s="2" t="str">
        <x:v>USD</x:v>
      </x:c>
      <x:c r="I4460" s="2" t="str">
        <x:v>2016-12-31</x:v>
      </x:c>
      <x:c r="J4460" s="2" t="str">
        <x:v>2019-02-20</x:v>
      </x:c>
      <x:c r="K4460" s="2" t="str">
        <x:v>0000927628-19-000093</x:v>
      </x:c>
      <x:c r="L4460" s="2" t="str">
        <x:v>data/raw/filings/COF_0000927628-19-000093_cof-12312018x10k.htm</x:v>
      </x:c>
      <x:c r="M4460" s="2" t="str">
        <x:v>https://www.sec.gov/Archives/edgar/data/927628/000092762819000093/cof-12312018x10k.htm</x:v>
      </x:c>
      <x:c r="N4460" s="2" t="str">
        <x:v>d50977665e2191-wk-Fact-DACB3429402B8F8A9D9D187CCA26BBDB</x:v>
      </x:c>
      <x:c r="O4460" s="2" t="str"/>
      <x:c r="P4460" s="2" t="str">
        <x:v>Exact XBRL anchor</x:v>
      </x:c>
      <x:c r="Q4460" s="2" t="str">
        <x:v>Net Income (Loss) Attributable to Parent</x:v>
      </x:c>
      <x:c r="R4460" s="2" t="str">
        <x:v>highlighted/COF_0000927628-19-000093_cof-12312018x10k.htm</x:v>
      </x:c>
      <x:c r="S4460" s="2" t="str"/>
      <x:c r="T4460" s="2" t="str"/>
    </x:row>
    <x:row r="4461" ht="24" customHeight="1">
      <x:c r="C4461" s="2" t="str">
        <x:v>Historical Inputs!F4461</x:v>
      </x:c>
      <x:c r="D4461" s="2" t="str">
        <x:v>COF</x:v>
      </x:c>
      <x:c r="E4461" s="2" t="str">
        <x:v>FY2016</x:v>
      </x:c>
      <x:c r="F4461" s="2" t="str">
        <x:v>common_income</x:v>
      </x:c>
      <x:c r="G4461" s="2" t="n">
        <x:v>3513</x:v>
      </x:c>
      <x:c r="H4461" s="2" t="str">
        <x:v>USD</x:v>
      </x:c>
      <x:c r="I4461" s="2" t="str">
        <x:v>2016-12-31</x:v>
      </x:c>
      <x:c r="J4461" s="2" t="str">
        <x:v>2019-02-20</x:v>
      </x:c>
      <x:c r="K4461" s="2" t="str">
        <x:v>0000927628-19-000093</x:v>
      </x:c>
      <x:c r="L4461" s="2" t="str">
        <x:v>data/raw/filings/COF_0000927628-19-000093_cof-12312018x10k.htm</x:v>
      </x:c>
      <x:c r="M4461" s="2" t="str">
        <x:v>https://www.sec.gov/Archives/edgar/data/927628/000092762819000093/cof-12312018x10k.htm</x:v>
      </x:c>
      <x:c r="N4461" s="2" t="str">
        <x:v>d50977665e2395-wk-Fact-F19D262A308FA3DF1D30187CC8C07436</x:v>
      </x:c>
      <x:c r="O4461" s="2" t="str"/>
      <x:c r="P4461" s="2" t="str">
        <x:v>Exact XBRL anchor</x:v>
      </x:c>
      <x:c r="Q4461" s="2" t="str">
        <x:v>Net Income (Loss) Available to Common Stockholders, Basic</x:v>
      </x:c>
      <x:c r="R4461" s="2" t="str">
        <x:v>highlighted/COF_0000927628-19-000093_cof-12312018x10k.htm</x:v>
      </x:c>
      <x:c r="S4461" s="2" t="str"/>
      <x:c r="T4461" s="2" t="str"/>
    </x:row>
    <x:row r="4462" ht="24" customHeight="1">
      <x:c r="C4462" s="2" t="str">
        <x:v>Historical Inputs!F4462</x:v>
      </x:c>
      <x:c r="D4462" s="2" t="str">
        <x:v>COF</x:v>
      </x:c>
      <x:c r="E4462" s="2" t="str">
        <x:v>FY2016</x:v>
      </x:c>
      <x:c r="F4462" s="2" t="str">
        <x:v>preferred_div</x:v>
      </x:c>
      <x:c r="G4462" s="2" t="str">
        <x:v>n.a.</x:v>
      </x:c>
      <x:c r="H4462" s="2" t="str">
        <x:v>USDm</x:v>
      </x:c>
      <x:c r="I4462" s="2" t="str">
        <x:v>2016-12-31</x:v>
      </x:c>
      <x:c r="J4462" s="2" t="str"/>
      <x:c r="K4462" s="2" t="str"/>
      <x:c r="L4462" s="2" t="str"/>
      <x:c r="M4462" s="2" t="str"/>
      <x:c r="N4462" s="2" t="str"/>
      <x:c r="O4462" s="2" t="str"/>
      <x:c r="P4462" s="2" t="str">
        <x:v>Not reported / unavailable</x:v>
      </x:c>
      <x:c r="Q4462" s="2" t="str">
        <x:v>Preferred dividends and other common-income adjustments</x:v>
      </x:c>
      <x:c r="R4462" s="2" t="str"/>
      <x:c r="S4462" s="2" t="str"/>
      <x:c r="T4462" s="2" t="str"/>
    </x:row>
    <x:row r="4463" ht="24" customHeight="1">
      <x:c r="C4463" s="2" t="str">
        <x:v>Historical Inputs!F4463</x:v>
      </x:c>
      <x:c r="D4463" s="2" t="str">
        <x:v>COF</x:v>
      </x:c>
      <x:c r="E4463" s="2" t="str">
        <x:v>FY2016</x:v>
      </x:c>
      <x:c r="F4463" s="2" t="str">
        <x:v>eps</x:v>
      </x:c>
      <x:c r="G4463" s="2" t="n">
        <x:v>6.89</x:v>
      </x:c>
      <x:c r="H4463" s="2" t="str">
        <x:v>USD/shares</x:v>
      </x:c>
      <x:c r="I4463" s="2" t="str">
        <x:v>2016-12-31</x:v>
      </x:c>
      <x:c r="J4463" s="2" t="str">
        <x:v>2019-02-20</x:v>
      </x:c>
      <x:c r="K4463" s="2" t="str">
        <x:v>0000927628-19-000093</x:v>
      </x:c>
      <x:c r="L4463" s="2" t="str">
        <x:v>data/raw/filings/COF_0000927628-19-000093_cof-12312018x10k.htm</x:v>
      </x:c>
      <x:c r="M4463" s="2" t="str">
        <x:v>https://www.sec.gov/Archives/edgar/data/927628/000092762819000093/cof-12312018x10k.htm</x:v>
      </x:c>
      <x:c r="N4463" s="2" t="str">
        <x:v>d50977665e3443-wk-Fact-DB70C3E4B49434C9F532187CC5D85913</x:v>
      </x:c>
      <x:c r="O4463" s="2" t="str"/>
      <x:c r="P4463" s="2" t="str">
        <x:v>Exact XBRL anchor</x:v>
      </x:c>
      <x:c r="Q4463" s="2" t="str">
        <x:v>Earnings Per Share, Diluted</x:v>
      </x:c>
      <x:c r="R4463" s="2" t="str">
        <x:v>highlighted/COF_0000927628-19-000093_cof-12312018x10k.htm</x:v>
      </x:c>
      <x:c r="S4463" s="2" t="str"/>
      <x:c r="T4463" s="2" t="str"/>
    </x:row>
    <x:row r="4464" ht="24" customHeight="1">
      <x:c r="C4464" s="2" t="str">
        <x:v>Historical Inputs!F4464</x:v>
      </x:c>
      <x:c r="D4464" s="2" t="str">
        <x:v>COF</x:v>
      </x:c>
      <x:c r="E4464" s="2" t="str">
        <x:v>FY2016</x:v>
      </x:c>
      <x:c r="F4464" s="2" t="str">
        <x:v>shares_diluted</x:v>
      </x:c>
      <x:c r="G4464" s="2" t="n">
        <x:v>509.8</x:v>
      </x:c>
      <x:c r="H4464" s="2" t="str">
        <x:v>shares</x:v>
      </x:c>
      <x:c r="I4464" s="2" t="str">
        <x:v>2016-12-31</x:v>
      </x:c>
      <x:c r="J4464" s="2" t="str">
        <x:v>2019-02-20</x:v>
      </x:c>
      <x:c r="K4464" s="2" t="str">
        <x:v>0000927628-19-000093</x:v>
      </x:c>
      <x:c r="L4464" s="2" t="str">
        <x:v>data/raw/filings/COF_0000927628-19-000093_cof-12312018x10k.htm</x:v>
      </x:c>
      <x:c r="M4464" s="2" t="str">
        <x:v>https://www.sec.gov/Archives/edgar/data/927628/000092762819000093/cof-12312018x10k.htm</x:v>
      </x:c>
      <x:c r="N4464" s="2" t="str">
        <x:v>d50977665e2910-wk-Fact-4F9A2F174382AB9385D3F5716A7296F6</x:v>
      </x:c>
      <x:c r="O4464" s="2" t="str"/>
      <x:c r="P4464" s="2" t="str">
        <x:v>Exact XBRL anchor</x:v>
      </x:c>
      <x:c r="Q4464" s="2" t="str">
        <x:v>Weighted Average Number of Shares Outstanding, Diluted</x:v>
      </x:c>
      <x:c r="R4464" s="2" t="str">
        <x:v>highlighted/COF_0000927628-19-000093_cof-12312018x10k.htm</x:v>
      </x:c>
      <x:c r="S4464" s="2" t="str"/>
      <x:c r="T4464" s="2" t="str"/>
    </x:row>
    <x:row r="4465" ht="24" customHeight="1">
      <x:c r="C4465" s="2" t="str">
        <x:v>Historical Inputs!F4465</x:v>
      </x:c>
      <x:c r="D4465" s="2" t="str">
        <x:v>COF</x:v>
      </x:c>
      <x:c r="E4465" s="2" t="str">
        <x:v>FY2016</x:v>
      </x:c>
      <x:c r="F4465" s="2" t="str">
        <x:v>dps</x:v>
      </x:c>
      <x:c r="G4465" s="2" t="n">
        <x:v>1.6</x:v>
      </x:c>
      <x:c r="H4465" s="2" t="str">
        <x:v>USD/shares</x:v>
      </x:c>
      <x:c r="I4465" s="2" t="str">
        <x:v>2016-12-31</x:v>
      </x:c>
      <x:c r="J4465" s="2" t="str">
        <x:v>2018-02-21</x:v>
      </x:c>
      <x:c r="K4465" s="2" t="str">
        <x:v>0000927628-18-000107</x:v>
      </x:c>
      <x:c r="L4465" s="2" t="str">
        <x:v>data/raw/filings/COF_0000927628-18-000107_cof-12312017x10k.htm</x:v>
      </x:c>
      <x:c r="M4465" s="2" t="str">
        <x:v>https://www.sec.gov/Archives/edgar/data/927628/000092762818000107/cof-12312017x10k.htm</x:v>
      </x:c>
      <x:c r="N4465" s="2" t="str"/>
      <x:c r="O4465" s="2" t="str"/>
      <x:c r="P4465" s="2" t="str">
        <x:v>Structured source retained; exact visible anchor requires review</x:v>
      </x:c>
      <x:c r="Q4465" s="2" t="str">
        <x:v>Common Stock, Dividends, Per Share, Declared</x:v>
      </x:c>
      <x:c r="R4465" s="2" t="str"/>
      <x:c r="S4465" s="2" t="str"/>
      <x:c r="T4465" s="2" t="str"/>
    </x:row>
    <x:row r="4466" ht="24" customHeight="1">
      <x:c r="C4466" s="2" t="str">
        <x:v>Historical Inputs!F4466</x:v>
      </x:c>
      <x:c r="D4466" s="2" t="str">
        <x:v>COF</x:v>
      </x:c>
      <x:c r="E4466" s="2" t="str">
        <x:v>FY2016</x:v>
      </x:c>
      <x:c r="F4466" s="2" t="str">
        <x:v>dividends</x:v>
      </x:c>
      <x:c r="G4466" s="2" t="n">
        <x:v>812</x:v>
      </x:c>
      <x:c r="H4466" s="2" t="str">
        <x:v>USD</x:v>
      </x:c>
      <x:c r="I4466" s="2" t="str">
        <x:v>2016-12-31</x:v>
      </x:c>
      <x:c r="J4466" s="2" t="str">
        <x:v>2019-02-20</x:v>
      </x:c>
      <x:c r="K4466" s="2" t="str">
        <x:v>0000927628-19-000093</x:v>
      </x:c>
      <x:c r="L4466" s="2" t="str">
        <x:v>data/raw/filings/COF_0000927628-19-000093_cof-12312018x10k.htm</x:v>
      </x:c>
      <x:c r="M4466" s="2" t="str">
        <x:v>https://www.sec.gov/Archives/edgar/data/927628/000092762819000093/cof-12312018x10k.htm</x:v>
      </x:c>
      <x:c r="N4466" s="2" t="str">
        <x:v>d50967181e5314-wk-Fact-9BD2958010FA5A22926A4AC0E5E94228</x:v>
      </x:c>
      <x:c r="O4466" s="2" t="str"/>
      <x:c r="P4466" s="2" t="str">
        <x:v>Exact XBRL anchor</x:v>
      </x:c>
      <x:c r="Q4466" s="2" t="str">
        <x:v>Payments of Ordinary Dividends, Common Stock</x:v>
      </x:c>
      <x:c r="R4466" s="2" t="str">
        <x:v>highlighted/COF_0000927628-19-000093_cof-12312018x10k.htm</x:v>
      </x:c>
      <x:c r="S4466" s="2" t="str"/>
      <x:c r="T4466" s="2" t="str"/>
    </x:row>
    <x:row r="4467" ht="24" customHeight="1">
      <x:c r="C4467" s="2" t="str">
        <x:v>Historical Inputs!F4467</x:v>
      </x:c>
      <x:c r="D4467" s="2" t="str">
        <x:v>COF</x:v>
      </x:c>
      <x:c r="E4467" s="2" t="str">
        <x:v>FY2016</x:v>
      </x:c>
      <x:c r="F4467" s="2" t="str">
        <x:v>buybacks</x:v>
      </x:c>
      <x:c r="G4467" s="2" t="n">
        <x:v>3661</x:v>
      </x:c>
      <x:c r="H4467" s="2" t="str">
        <x:v>USD</x:v>
      </x:c>
      <x:c r="I4467" s="2" t="str">
        <x:v>2016-12-31</x:v>
      </x:c>
      <x:c r="J4467" s="2" t="str">
        <x:v>2019-02-20</x:v>
      </x:c>
      <x:c r="K4467" s="2" t="str">
        <x:v>0000927628-19-000093</x:v>
      </x:c>
      <x:c r="L4467" s="2" t="str">
        <x:v>data/raw/filings/COF_0000927628-19-000093_cof-12312018x10k.htm</x:v>
      </x:c>
      <x:c r="M4467" s="2" t="str">
        <x:v>https://www.sec.gov/Archives/edgar/data/927628/000092762819000093/cof-12312018x10k.htm</x:v>
      </x:c>
      <x:c r="N4467" s="2" t="str">
        <x:v>d50967181e5580-wk-Fact-17869257C5CD5E44A481E29030513B4F</x:v>
      </x:c>
      <x:c r="O4467" s="2" t="str"/>
      <x:c r="P4467" s="2" t="str">
        <x:v>Exact XBRL anchor</x:v>
      </x:c>
      <x:c r="Q4467" s="2" t="str">
        <x:v>Payments for Repurchase of Common Stock</x:v>
      </x:c>
      <x:c r="R4467" s="2" t="str">
        <x:v>highlighted/COF_0000927628-19-000093_cof-12312018x10k.htm</x:v>
      </x:c>
      <x:c r="S4467" s="2" t="str"/>
      <x:c r="T4467" s="2" t="str"/>
    </x:row>
    <x:row r="4468" ht="24" customHeight="1">
      <x:c r="C4468" s="2" t="str">
        <x:v>Historical Inputs!F4468</x:v>
      </x:c>
      <x:c r="D4468" s="2" t="str">
        <x:v>COF</x:v>
      </x:c>
      <x:c r="E4468" s="2" t="str">
        <x:v>FY2016</x:v>
      </x:c>
      <x:c r="F4468" s="2" t="str">
        <x:v>chargeoffs</x:v>
      </x:c>
      <x:c r="G4468" s="2" t="str">
        <x:v>n.a.</x:v>
      </x:c>
      <x:c r="H4468" s="2" t="str">
        <x:v>USDm</x:v>
      </x:c>
      <x:c r="I4468" s="2" t="str">
        <x:v>2016-12-31</x:v>
      </x:c>
      <x:c r="J4468" s="2" t="str"/>
      <x:c r="K4468" s="2" t="str"/>
      <x:c r="L4468" s="2" t="str"/>
      <x:c r="M4468" s="2" t="str"/>
      <x:c r="N4468" s="2" t="str"/>
      <x:c r="O4468" s="2" t="str"/>
      <x:c r="P4468" s="2" t="str">
        <x:v>Not reported / unavailable</x:v>
      </x:c>
      <x:c r="Q4468" s="2" t="str">
        <x:v>Gross loan charge-offs</x:v>
      </x:c>
      <x:c r="R4468" s="2" t="str"/>
      <x:c r="S4468" s="2" t="str"/>
      <x:c r="T4468" s="2" t="str"/>
    </x:row>
    <x:row r="4469" ht="24" customHeight="1">
      <x:c r="C4469" s="2" t="str">
        <x:v>Historical Inputs!F4469</x:v>
      </x:c>
      <x:c r="D4469" s="2" t="str">
        <x:v>COF</x:v>
      </x:c>
      <x:c r="E4469" s="2" t="str">
        <x:v>FY2016</x:v>
      </x:c>
      <x:c r="F4469" s="2" t="str">
        <x:v>recoveries</x:v>
      </x:c>
      <x:c r="G4469" s="2" t="str">
        <x:v>n.a.</x:v>
      </x:c>
      <x:c r="H4469" s="2" t="str">
        <x:v>USDm</x:v>
      </x:c>
      <x:c r="I4469" s="2" t="str">
        <x:v>2016-12-31</x:v>
      </x:c>
      <x:c r="J4469" s="2" t="str"/>
      <x:c r="K4469" s="2" t="str"/>
      <x:c r="L4469" s="2" t="str"/>
      <x:c r="M4469" s="2" t="str"/>
      <x:c r="N4469" s="2" t="str"/>
      <x:c r="O4469" s="2" t="str"/>
      <x:c r="P4469" s="2" t="str">
        <x:v>Not reported / unavailable</x:v>
      </x:c>
      <x:c r="Q4469" s="2" t="str">
        <x:v>Loan recoveries</x:v>
      </x:c>
      <x:c r="R4469" s="2" t="str"/>
      <x:c r="S4469" s="2" t="str"/>
      <x:c r="T4469" s="2" t="str"/>
    </x:row>
    <x:row r="4470" ht="24" customHeight="1">
      <x:c r="C4470" s="2" t="str">
        <x:v>Historical Inputs!F4470</x:v>
      </x:c>
      <x:c r="D4470" s="2" t="str">
        <x:v>COF</x:v>
      </x:c>
      <x:c r="E4470" s="2" t="str">
        <x:v>FY2016</x:v>
      </x:c>
      <x:c r="F4470" s="2" t="str">
        <x:v>rwa</x:v>
      </x:c>
      <x:c r="G4470" s="2" t="str">
        <x:v>n.a.</x:v>
      </x:c>
      <x:c r="H4470" s="2" t="str">
        <x:v>USDm</x:v>
      </x:c>
      <x:c r="I4470" s="2" t="str">
        <x:v>2016-12-31</x:v>
      </x:c>
      <x:c r="J4470" s="2" t="str"/>
      <x:c r="K4470" s="2" t="str"/>
      <x:c r="L4470" s="2" t="str"/>
      <x:c r="M4470" s="2" t="str"/>
      <x:c r="N4470" s="2" t="str"/>
      <x:c r="O4470" s="2" t="str"/>
      <x:c r="P4470" s="2" t="str">
        <x:v>Not reported / unavailable</x:v>
      </x:c>
      <x:c r="Q4470" s="2" t="str">
        <x:v>Risk-weighted assets</x:v>
      </x:c>
      <x:c r="R4470" s="2" t="str"/>
      <x:c r="S4470" s="2" t="str"/>
      <x:c r="T4470" s="2" t="str"/>
    </x:row>
    <x:row r="4471" ht="24" customHeight="1">
      <x:c r="C4471" s="2" t="str">
        <x:v>Historical Inputs!F4471</x:v>
      </x:c>
      <x:c r="D4471" s="2" t="str">
        <x:v>COF</x:v>
      </x:c>
      <x:c r="E4471" s="2" t="str">
        <x:v>FY2016</x:v>
      </x:c>
      <x:c r="F4471" s="2" t="str">
        <x:v>cet1_reported</x:v>
      </x:c>
      <x:c r="G4471" s="2" t="str">
        <x:v>n.a.</x:v>
      </x:c>
      <x:c r="H4471" s="2" t="str">
        <x:v>%</x:v>
      </x:c>
      <x:c r="I4471" s="2" t="str">
        <x:v>2016-12-31</x:v>
      </x:c>
      <x:c r="J4471" s="2" t="str"/>
      <x:c r="K4471" s="2" t="str"/>
      <x:c r="L4471" s="2" t="str"/>
      <x:c r="M4471" s="2" t="str"/>
      <x:c r="N4471" s="2" t="str"/>
      <x:c r="O4471" s="2" t="str"/>
      <x:c r="P4471" s="2" t="str">
        <x:v>Not reported / unavailable</x:v>
      </x:c>
      <x:c r="Q4471" s="2" t="str">
        <x:v>Actual standardized CET1 ratio</x:v>
      </x:c>
      <x:c r="R4471" s="2" t="str"/>
      <x:c r="S4471" s="2" t="str"/>
      <x:c r="T4471" s="2" t="str"/>
    </x:row>
    <x:row r="4472" ht="24" customHeight="1">
      <x:c r="C4472" s="2" t="str">
        <x:v>Historical Inputs!F4472</x:v>
      </x:c>
      <x:c r="D4472" s="2" t="str">
        <x:v>COF</x:v>
      </x:c>
      <x:c r="E4472" s="2" t="str">
        <x:v>FY2016</x:v>
      </x:c>
      <x:c r="F4472" s="2" t="str">
        <x:v>nim_reported</x:v>
      </x:c>
      <x:c r="G4472" s="2" t="str">
        <x:v>n.a.</x:v>
      </x:c>
      <x:c r="H4472" s="2" t="str">
        <x:v>%</x:v>
      </x:c>
      <x:c r="I4472" s="2" t="str">
        <x:v>2016-12-31</x:v>
      </x:c>
      <x:c r="J4472" s="2" t="str"/>
      <x:c r="K4472" s="2" t="str"/>
      <x:c r="L4472" s="2" t="str"/>
      <x:c r="M4472" s="2" t="str"/>
      <x:c r="N4472" s="2" t="str"/>
      <x:c r="O4472" s="2" t="str"/>
      <x:c r="P4472" s="2" t="str">
        <x:v>Not reported / unavailable</x:v>
      </x:c>
      <x:c r="Q4472" s="2" t="str">
        <x:v>Issuer reported net interest margin</x:v>
      </x:c>
      <x:c r="R4472" s="2" t="str"/>
      <x:c r="S4472" s="2" t="str"/>
      <x:c r="T4472" s="2" t="str"/>
    </x:row>
    <x:row r="4473" ht="24" customHeight="1">
      <x:c r="C4473" s="2" t="str">
        <x:v>Historical Inputs!F4473</x:v>
      </x:c>
      <x:c r="D4473" s="2" t="str">
        <x:v>COF</x:v>
      </x:c>
      <x:c r="E4473" s="2" t="str">
        <x:v>FY2016</x:v>
      </x:c>
      <x:c r="F4473" s="2" t="str">
        <x:v>bvps_reported</x:v>
      </x:c>
      <x:c r="G4473" s="2" t="n">
        <x:v>98.95</x:v>
      </x:c>
      <x:c r="H4473" s="2" t="str">
        <x:v>USD/shares</x:v>
      </x:c>
      <x:c r="I4473" s="2" t="str">
        <x:v>2016-12-31</x:v>
      </x:c>
      <x:c r="J4473" s="2" t="str">
        <x:v>2017-02-23</x:v>
      </x:c>
      <x:c r="K4473" s="2" t="str">
        <x:v>0000927628-17-000115</x:v>
      </x:c>
      <x:c r="L4473" s="2" t="str">
        <x:v>data/raw/filings/COF_0000927628-17-000115_cof-12312016x10k.htm</x:v>
      </x:c>
      <x:c r="M4473" s="2" t="str">
        <x:v>https://www.sec.gov/Archives/edgar/data/927628/000092762817000115/cof-12312016x10k.htm</x:v>
      </x:c>
      <x:c r="N4473" s="2" t="str"/>
      <x:c r="O4473" s="2" t="str"/>
      <x:c r="P4473" s="2" t="str">
        <x:v>Exact selected original table text</x:v>
      </x:c>
      <x:c r="Q4473" s="2" t="str">
        <x:v>Reported common book value per share</x:v>
      </x:c>
      <x:c r="R4473" s="2" t="str">
        <x:v>highlighted/COF_0000927628-17-000115_cof-12312016x10k.htm</x:v>
      </x:c>
      <x:c r="S4473" s="2" t="str"/>
      <x:c r="T4473" s="2" t="str"/>
    </x:row>
    <x:row r="4474" ht="24" customHeight="1">
      <x:c r="C4474" s="2" t="str">
        <x:v>Historical Inputs!F4474</x:v>
      </x:c>
      <x:c r="D4474" s="2" t="str">
        <x:v>COF</x:v>
      </x:c>
      <x:c r="E4474" s="2" t="str">
        <x:v>FY2016</x:v>
      </x:c>
      <x:c r="F4474" s="2" t="str">
        <x:v>tbvps_reported</x:v>
      </x:c>
      <x:c r="G4474" s="2" t="n">
        <x:v>57.76</x:v>
      </x:c>
      <x:c r="H4474" s="2" t="str">
        <x:v>USD/shares</x:v>
      </x:c>
      <x:c r="I4474" s="2" t="str">
        <x:v>2016-12-31</x:v>
      </x:c>
      <x:c r="J4474" s="2" t="str">
        <x:v>2017-02-23</x:v>
      </x:c>
      <x:c r="K4474" s="2" t="str">
        <x:v>0000927628-17-000115</x:v>
      </x:c>
      <x:c r="L4474" s="2" t="str">
        <x:v>data/raw/filings/COF_0000927628-17-000115_cof-12312016x10k.htm</x:v>
      </x:c>
      <x:c r="M4474" s="2" t="str">
        <x:v>https://www.sec.gov/Archives/edgar/data/927628/000092762817000115/cof-12312016x10k.htm</x:v>
      </x:c>
      <x:c r="N4474" s="2" t="str"/>
      <x:c r="O4474" s="2" t="str"/>
      <x:c r="P4474" s="2" t="str">
        <x:v>Exact selected original table text</x:v>
      </x:c>
      <x:c r="Q4474" s="2" t="str">
        <x:v>Reported tangible book value per share</x:v>
      </x:c>
      <x:c r="R4474" s="2" t="str">
        <x:v>highlighted/COF_0000927628-17-000115_cof-12312016x10k.htm</x:v>
      </x:c>
      <x:c r="S4474" s="2" t="str"/>
      <x:c r="T4474" s="2" t="str"/>
    </x:row>
    <x:row r="4475" ht="24" customHeight="1">
      <x:c r="C4475" s="2" t="str">
        <x:v>Historical Inputs!F4475</x:v>
      </x:c>
      <x:c r="D4475" s="2" t="str">
        <x:v>COF</x:v>
      </x:c>
      <x:c r="E4475" s="2" t="str">
        <x:v>FY2016</x:v>
      </x:c>
      <x:c r="F4475" s="2" t="str">
        <x:v>tce_reported</x:v>
      </x:c>
      <x:c r="G4475" s="2" t="str">
        <x:v>n.a.</x:v>
      </x:c>
      <x:c r="H4475" s="2" t="str">
        <x:v>USDm</x:v>
      </x:c>
      <x:c r="I4475" s="2" t="str">
        <x:v>2016-12-31</x:v>
      </x:c>
      <x:c r="J4475" s="2" t="str"/>
      <x:c r="K4475" s="2" t="str"/>
      <x:c r="L4475" s="2" t="str"/>
      <x:c r="M4475" s="2" t="str"/>
      <x:c r="N4475" s="2" t="str"/>
      <x:c r="O4475" s="2" t="str"/>
      <x:c r="P4475" s="2" t="str">
        <x:v>Not reported / unavailable</x:v>
      </x:c>
      <x:c r="Q4475" s="2" t="str">
        <x:v>Reported tangible common equity</x:v>
      </x:c>
      <x:c r="R4475" s="2" t="str"/>
      <x:c r="S4475" s="2" t="str"/>
      <x:c r="T4475" s="2" t="str"/>
    </x:row>
    <x:row r="4476" ht="24" customHeight="1">
      <x:c r="C4476" s="2" t="str">
        <x:v>Historical Inputs!F4476</x:v>
      </x:c>
      <x:c r="D4476" s="2" t="str">
        <x:v>COF</x:v>
      </x:c>
      <x:c r="E4476" s="2" t="str">
        <x:v>FY2017</x:v>
      </x:c>
      <x:c r="F4476" s="2" t="str">
        <x:v>assets</x:v>
      </x:c>
      <x:c r="G4476" s="2" t="n">
        <x:v>365693</x:v>
      </x:c>
      <x:c r="H4476" s="2" t="str">
        <x:v>USD</x:v>
      </x:c>
      <x:c r="I4476" s="2" t="str">
        <x:v>2017-12-31</x:v>
      </x:c>
      <x:c r="J4476" s="2" t="str">
        <x:v>2019-02-20</x:v>
      </x:c>
      <x:c r="K4476" s="2" t="str">
        <x:v>0000927628-19-000093</x:v>
      </x:c>
      <x:c r="L4476" s="2" t="str">
        <x:v>data/raw/filings/COF_0000927628-19-000093_cof-12312018x10k.htm</x:v>
      </x:c>
      <x:c r="M4476" s="2" t="str">
        <x:v>https://www.sec.gov/Archives/edgar/data/927628/000092762819000093/cof-12312018x10k.htm</x:v>
      </x:c>
      <x:c r="N4476" s="2" t="str">
        <x:v>d50898656e2849-wk-Fact-4E5DDD6400F30C3EF657602FFDC369D8</x:v>
      </x:c>
      <x:c r="O4476" s="2" t="str"/>
      <x:c r="P4476" s="2" t="str">
        <x:v>Exact XBRL anchor</x:v>
      </x:c>
      <x:c r="Q4476" s="2" t="str">
        <x:v>Assets</x:v>
      </x:c>
      <x:c r="R4476" s="2" t="str">
        <x:v>highlighted/COF_0000927628-19-000093_cof-12312018x10k.htm</x:v>
      </x:c>
      <x:c r="S4476" s="2" t="str"/>
      <x:c r="T4476" s="2" t="str"/>
    </x:row>
    <x:row r="4477" ht="24" customHeight="1">
      <x:c r="C4477" s="2" t="str">
        <x:v>Historical Inputs!F4477</x:v>
      </x:c>
      <x:c r="D4477" s="2" t="str">
        <x:v>COF</x:v>
      </x:c>
      <x:c r="E4477" s="2" t="str">
        <x:v>FY2017</x:v>
      </x:c>
      <x:c r="F4477" s="2" t="str">
        <x:v>liabilities</x:v>
      </x:c>
      <x:c r="G4477" s="2" t="n">
        <x:v>316963</x:v>
      </x:c>
      <x:c r="H4477" s="2" t="str">
        <x:v>USD</x:v>
      </x:c>
      <x:c r="I4477" s="2" t="str">
        <x:v>2017-12-31</x:v>
      </x:c>
      <x:c r="J4477" s="2" t="str">
        <x:v>2019-02-20</x:v>
      </x:c>
      <x:c r="K4477" s="2" t="str">
        <x:v>0000927628-19-000093</x:v>
      </x:c>
      <x:c r="L4477" s="2" t="str">
        <x:v>data/raw/filings/COF_0000927628-19-000093_cof-12312018x10k.htm</x:v>
      </x:c>
      <x:c r="M4477" s="2" t="str">
        <x:v>https://www.sec.gov/Archives/edgar/data/927628/000092762819000093/cof-12312018x10k.htm</x:v>
      </x:c>
      <x:c r="N4477" s="2" t="str">
        <x:v>d50898656e3513-wk-Fact-B6DD4DA1164625D19683602FFEC20981</x:v>
      </x:c>
      <x:c r="O4477" s="2" t="str"/>
      <x:c r="P4477" s="2" t="str">
        <x:v>Exact XBRL anchor</x:v>
      </x:c>
      <x:c r="Q4477" s="2" t="str">
        <x:v>Liabilities</x:v>
      </x:c>
      <x:c r="R4477" s="2" t="str">
        <x:v>highlighted/COF_0000927628-19-000093_cof-12312018x10k.htm</x:v>
      </x:c>
      <x:c r="S4477" s="2" t="str"/>
      <x:c r="T4477" s="2" t="str"/>
    </x:row>
    <x:row r="4478" ht="24" customHeight="1">
      <x:c r="C4478" s="2" t="str">
        <x:v>Historical Inputs!F4478</x:v>
      </x:c>
      <x:c r="D4478" s="2" t="str">
        <x:v>COF</x:v>
      </x:c>
      <x:c r="E4478" s="2" t="str">
        <x:v>FY2017</x:v>
      </x:c>
      <x:c r="F4478" s="2" t="str">
        <x:v>equity</x:v>
      </x:c>
      <x:c r="G4478" s="2" t="n">
        <x:v>48730</x:v>
      </x:c>
      <x:c r="H4478" s="2" t="str">
        <x:v>USD</x:v>
      </x:c>
      <x:c r="I4478" s="2" t="str">
        <x:v>2017-12-31</x:v>
      </x:c>
      <x:c r="J4478" s="2" t="str">
        <x:v>2021-02-25</x:v>
      </x:c>
      <x:c r="K4478" s="2" t="str">
        <x:v>0000927628-21-000094</x:v>
      </x:c>
      <x:c r="L4478" s="2" t="str">
        <x:v>data/raw/filings/COF_0000927628-21-000094_cof-20201231.htm</x:v>
      </x:c>
      <x:c r="M4478" s="2" t="str">
        <x:v>https://www.sec.gov/Archives/edgar/data/927628/000092762821000094/cof-20201231.htm</x:v>
      </x:c>
      <x:c r="N4478" s="2" t="str">
        <x:v>id3VybDovL2RvY3MudjEvZG9jOjNhZjY2NTEyODA0NjQ2ZmNhZjFiMTlhMGFlYTZmMzIwL3NlYzozYWY2NjUxMjgwNDY0NmZjYWYxYjE5YTBhZWE2ZjMyMF8zNTgvZnJhZzpiMGYyZmVhYTU1YmU0NjI4YmQ3Zjk0NjQwMGM0YmM5MS90YWJsZTpjZGQyYTdkMTkzYmU0YzZhOTZiZDAzNTRmMTc0ZjhkOS90YWJsZXJhbmdlOmNkZDJhN2QxOTNiZTRjNmE5NmJkMDM1NGYxNzRmOGQ5XzItMTgtMS0xLTEyNDA4_7e167dd5-0233-452e-bf7f-2964b0878193</x:v>
      </x:c>
      <x:c r="O4478" s="2" t="str"/>
      <x:c r="P4478" s="2" t="str">
        <x:v>Exact XBRL anchor</x:v>
      </x:c>
      <x:c r="Q4478" s="2" t="str">
        <x:v>Stockholders' Equity Attributable to Parent</x:v>
      </x:c>
      <x:c r="R4478" s="2" t="str">
        <x:v>highlighted/COF_0000927628-21-000094_cof-20201231.htm</x:v>
      </x:c>
      <x:c r="S4478" s="2" t="str"/>
      <x:c r="T4478" s="2" t="str"/>
    </x:row>
    <x:row r="4479" ht="24" customHeight="1">
      <x:c r="C4479" s="2" t="str">
        <x:v>Historical Inputs!F4479</x:v>
      </x:c>
      <x:c r="D4479" s="2" t="str">
        <x:v>COF</x:v>
      </x:c>
      <x:c r="E4479" s="2" t="str">
        <x:v>FY2017</x:v>
      </x:c>
      <x:c r="F4479" s="2" t="str">
        <x:v>preferred</x:v>
      </x:c>
      <x:c r="G4479" s="2" t="n">
        <x:v>4360</x:v>
      </x:c>
      <x:c r="H4479" s="2" t="str">
        <x:v>USD</x:v>
      </x:c>
      <x:c r="I4479" s="2" t="str">
        <x:v>2017-12-31</x:v>
      </x:c>
      <x:c r="J4479" s="2" t="str">
        <x:v>2019-02-20</x:v>
      </x:c>
      <x:c r="K4479" s="2" t="str">
        <x:v>0000927628-19-000093</x:v>
      </x:c>
      <x:c r="L4479" s="2" t="str">
        <x:v>data/raw/filings/COF_0000927628-19-000093_cof-12312018x10k.htm</x:v>
      </x:c>
      <x:c r="M4479" s="2" t="str">
        <x:v>https://www.sec.gov/Archives/edgar/data/927628/000092762819000093/cof-12312018x10k.htm</x:v>
      </x:c>
      <x:c r="N4479" s="2" t="str">
        <x:v>d50991106e3260-wk-Fact-9C2EEC38C0595DAC934FEC3E0F236E3E</x:v>
      </x:c>
      <x:c r="O4479" s="2" t="str"/>
      <x:c r="P4479" s="2" t="str">
        <x:v>Exact XBRL anchor</x:v>
      </x:c>
      <x:c r="Q4479" s="2" t="str">
        <x:v>Preferred Stock, Including Additional Paid in Capital, Net of Discount</x:v>
      </x:c>
      <x:c r="R4479" s="2" t="str">
        <x:v>highlighted/COF_0000927628-19-000093_cof-12312018x10k.htm</x:v>
      </x:c>
      <x:c r="S4479" s="2" t="str"/>
      <x:c r="T4479" s="2" t="str"/>
    </x:row>
    <x:row r="4480" ht="24" customHeight="1">
      <x:c r="C4480" s="2" t="str">
        <x:v>Historical Inputs!F4480</x:v>
      </x:c>
      <x:c r="D4480" s="2" t="str">
        <x:v>COF</x:v>
      </x:c>
      <x:c r="E4480" s="2" t="str">
        <x:v>FY2017</x:v>
      </x:c>
      <x:c r="F4480" s="2" t="str">
        <x:v>common_equity_reported</x:v>
      </x:c>
      <x:c r="G4480" s="2" t="str">
        <x:v>n.a.</x:v>
      </x:c>
      <x:c r="H4480" s="2" t="str">
        <x:v>USDm</x:v>
      </x:c>
      <x:c r="I4480" s="2" t="str">
        <x:v>2017-12-31</x:v>
      </x:c>
      <x:c r="J4480" s="2" t="str"/>
      <x:c r="K4480" s="2" t="str"/>
      <x:c r="L4480" s="2" t="str"/>
      <x:c r="M4480" s="2" t="str"/>
      <x:c r="N4480" s="2" t="str"/>
      <x:c r="O4480" s="2" t="str"/>
      <x:c r="P4480" s="2" t="str">
        <x:v>Not reported / unavailable</x:v>
      </x:c>
      <x:c r="Q4480" s="2" t="str">
        <x:v>Reported common shareholders equity</x:v>
      </x:c>
      <x:c r="R4480" s="2" t="str"/>
      <x:c r="S4480" s="2" t="str"/>
      <x:c r="T4480" s="2" t="str"/>
    </x:row>
    <x:row r="4481" ht="24" customHeight="1">
      <x:c r="C4481" s="2" t="str">
        <x:v>Historical Inputs!F4481</x:v>
      </x:c>
      <x:c r="D4481" s="2" t="str">
        <x:v>COF</x:v>
      </x:c>
      <x:c r="E4481" s="2" t="str">
        <x:v>FY2017</x:v>
      </x:c>
      <x:c r="F4481" s="2" t="str">
        <x:v>goodwill</x:v>
      </x:c>
      <x:c r="G4481" s="2" t="n">
        <x:v>14533</x:v>
      </x:c>
      <x:c r="H4481" s="2" t="str">
        <x:v>USD</x:v>
      </x:c>
      <x:c r="I4481" s="2" t="str">
        <x:v>2017-12-31</x:v>
      </x:c>
      <x:c r="J4481" s="2" t="str">
        <x:v>2021-02-25</x:v>
      </x:c>
      <x:c r="K4481" s="2" t="str">
        <x:v>0000927628-21-000094</x:v>
      </x:c>
      <x:c r="L4481" s="2" t="str">
        <x:v>data/raw/filings/COF_0000927628-21-000094_cof-20201231.htm</x:v>
      </x:c>
      <x:c r="M4481" s="2" t="str">
        <x:v>https://www.sec.gov/Archives/edgar/data/927628/000092762821000094/cof-20201231.htm</x:v>
      </x:c>
      <x:c r="N4481" s="2" t="str">
        <x:v>id3VybDovL2RvY3MudjEvZG9jOjNhZjY2NTEyODA0NjQ2ZmNhZjFiMTlhMGFlYTZmMzIwL3NlYzozYWY2NjUxMjgwNDY0NmZjYWYxYjE5YTBhZWE2ZjMyMF80MDMvZnJhZzpiNDcyMTc4ZjExMDE0NWM4YjlhZjZiOTc1OWVlMmIxYS90YWJsZTphZmJhMjM5MmVjNTg0MDJiODgyMjdjOTdiOGEwOTM0Mi90YWJsZXJhbmdlOmFmYmEyMzkyZWM1ODQwMmI4ODIyN2M5N2I4YTA5MzQyXzEtOC0xLTEtMTI1NDA_d304c62b-3df0-4712-b20b-d041cc76a558</x:v>
      </x:c>
      <x:c r="O4481" s="2" t="str"/>
      <x:c r="P4481" s="2" t="str">
        <x:v>Exact XBRL anchor</x:v>
      </x:c>
      <x:c r="Q4481" s="2" t="str">
        <x:v>Goodwill</x:v>
      </x:c>
      <x:c r="R4481" s="2" t="str">
        <x:v>highlighted/COF_0000927628-21-000094_cof-20201231.htm</x:v>
      </x:c>
      <x:c r="S4481" s="2" t="str"/>
      <x:c r="T4481" s="2" t="str"/>
    </x:row>
    <x:row r="4482" ht="24" customHeight="1">
      <x:c r="C4482" s="2" t="str">
        <x:v>Historical Inputs!F4482</x:v>
      </x:c>
      <x:c r="D4482" s="2" t="str">
        <x:v>COF</x:v>
      </x:c>
      <x:c r="E4482" s="2" t="str">
        <x:v>FY2017</x:v>
      </x:c>
      <x:c r="F4482" s="2" t="str">
        <x:v>intangibles</x:v>
      </x:c>
      <x:c r="G4482" s="2" t="n">
        <x:v>421</x:v>
      </x:c>
      <x:c r="H4482" s="2" t="str">
        <x:v>USD</x:v>
      </x:c>
      <x:c r="I4482" s="2" t="str">
        <x:v>2017-12-31</x:v>
      </x:c>
      <x:c r="J4482" s="2" t="str">
        <x:v>2019-02-20</x:v>
      </x:c>
      <x:c r="K4482" s="2" t="str">
        <x:v>0000927628-19-000093</x:v>
      </x:c>
      <x:c r="L4482" s="2" t="str">
        <x:v>data/raw/filings/COF_0000927628-19-000093_cof-12312018x10k.htm</x:v>
      </x:c>
      <x:c r="M4482" s="2" t="str">
        <x:v>https://www.sec.gov/Archives/edgar/data/927628/000092762819000093/cof-12312018x10k.htm</x:v>
      </x:c>
      <x:c r="N4482" s="2" t="str">
        <x:v>d50961813e3304-wk-Fact-99BEDDC6BD7E50A1B72F2449208598F1</x:v>
      </x:c>
      <x:c r="O4482" s="2" t="str"/>
      <x:c r="P4482" s="2" t="str">
        <x:v>Exact XBRL anchor</x:v>
      </x:c>
      <x:c r="Q4482" s="2" t="str">
        <x:v>Intangible Assets, Net (Excluding Goodwill)</x:v>
      </x:c>
      <x:c r="R4482" s="2" t="str">
        <x:v>highlighted/COF_0000927628-19-000093_cof-12312018x10k.htm</x:v>
      </x:c>
      <x:c r="S4482" s="2" t="str"/>
      <x:c r="T4482" s="2" t="str"/>
    </x:row>
    <x:row r="4483" ht="24" customHeight="1">
      <x:c r="C4483" s="2" t="str">
        <x:v>Historical Inputs!F4483</x:v>
      </x:c>
      <x:c r="D4483" s="2" t="str">
        <x:v>COF</x:v>
      </x:c>
      <x:c r="E4483" s="2" t="str">
        <x:v>FY2017</x:v>
      </x:c>
      <x:c r="F4483" s="2" t="str">
        <x:v>intangibles_total</x:v>
      </x:c>
      <x:c r="G4483" s="2" t="str">
        <x:v>n.a.</x:v>
      </x:c>
      <x:c r="H4483" s="2" t="str">
        <x:v>USDm</x:v>
      </x:c>
      <x:c r="I4483" s="2" t="str">
        <x:v>2017-12-31</x:v>
      </x:c>
      <x:c r="J4483" s="2" t="str"/>
      <x:c r="K4483" s="2" t="str"/>
      <x:c r="L4483" s="2" t="str"/>
      <x:c r="M4483" s="2" t="str"/>
      <x:c r="N4483" s="2" t="str"/>
      <x:c r="O4483" s="2" t="str"/>
      <x:c r="P4483" s="2" t="str">
        <x:v>Not reported / unavailable</x:v>
      </x:c>
      <x:c r="Q4483" s="2" t="str">
        <x:v>Reported goodwill and intangible assets combined</x:v>
      </x:c>
      <x:c r="R4483" s="2" t="str"/>
      <x:c r="S4483" s="2" t="str"/>
      <x:c r="T4483" s="2" t="str"/>
    </x:row>
    <x:row r="4484" ht="24" customHeight="1">
      <x:c r="C4484" s="2" t="str">
        <x:v>Historical Inputs!F4484</x:v>
      </x:c>
      <x:c r="D4484" s="2" t="str">
        <x:v>COF</x:v>
      </x:c>
      <x:c r="E4484" s="2" t="str">
        <x:v>FY2017</x:v>
      </x:c>
      <x:c r="F4484" s="2" t="str">
        <x:v>shares_end</x:v>
      </x:c>
      <x:c r="G4484" s="2" t="n">
        <x:v>485.52534</x:v>
      </x:c>
      <x:c r="H4484" s="2" t="str">
        <x:v>shares</x:v>
      </x:c>
      <x:c r="I4484" s="2" t="str">
        <x:v>2017-12-31</x:v>
      </x:c>
      <x:c r="J4484" s="2" t="str">
        <x:v>2019-02-20</x:v>
      </x:c>
      <x:c r="K4484" s="2" t="str">
        <x:v>0000927628-19-000093</x:v>
      </x:c>
      <x:c r="L4484" s="2" t="str">
        <x:v>data/raw/filings/COF_0000927628-19-000093_cof-12312018x10k.htm</x:v>
      </x:c>
      <x:c r="M4484" s="2" t="str">
        <x:v>https://www.sec.gov/Archives/edgar/data/927628/000092762819000093/cof-12312018x10k.htm</x:v>
      </x:c>
      <x:c r="N4484" s="2" t="str">
        <x:v>Fact-F737BCDB46DB6D3FCF13AA04288DE4FC-wk-Fact-F737BCDB46DB6D3FCF13AA04288DE4FC</x:v>
      </x:c>
      <x:c r="O4484" s="2" t="str"/>
      <x:c r="P4484" s="2" t="str">
        <x:v>Exact XBRL anchor</x:v>
      </x:c>
      <x:c r="Q4484" s="2" t="str">
        <x:v>Common Stock, Shares, Outstanding</x:v>
      </x:c>
      <x:c r="R4484" s="2" t="str">
        <x:v>highlighted/COF_0000927628-19-000093_cof-12312018x10k.htm</x:v>
      </x:c>
      <x:c r="S4484" s="2" t="str"/>
      <x:c r="T4484" s="2" t="str"/>
    </x:row>
    <x:row r="4485" ht="24" customHeight="1">
      <x:c r="C4485" s="2" t="str">
        <x:v>Historical Inputs!F4485</x:v>
      </x:c>
      <x:c r="D4485" s="2" t="str">
        <x:v>COF</x:v>
      </x:c>
      <x:c r="E4485" s="2" t="str">
        <x:v>FY2017</x:v>
      </x:c>
      <x:c r="F4485" s="2" t="str">
        <x:v>shares_issued</x:v>
      </x:c>
      <x:c r="G4485" s="2" t="n">
        <x:v>661.724927</x:v>
      </x:c>
      <x:c r="H4485" s="2" t="str">
        <x:v>shares</x:v>
      </x:c>
      <x:c r="I4485" s="2" t="str">
        <x:v>2017-12-31</x:v>
      </x:c>
      <x:c r="J4485" s="2" t="str">
        <x:v>2019-02-20</x:v>
      </x:c>
      <x:c r="K4485" s="2" t="str">
        <x:v>0000927628-19-000093</x:v>
      </x:c>
      <x:c r="L4485" s="2" t="str">
        <x:v>data/raw/filings/COF_0000927628-19-000093_cof-12312018x10k.htm</x:v>
      </x:c>
      <x:c r="M4485" s="2" t="str">
        <x:v>https://www.sec.gov/Archives/edgar/data/927628/000092762819000093/cof-12312018x10k.htm</x:v>
      </x:c>
      <x:c r="N4485" s="2" t="str">
        <x:v>Fact-B9D2CD0F0B6F6BBAEF60AA04289DD939-wk-Fact-B9D2CD0F0B6F6BBAEF60AA04289DD939</x:v>
      </x:c>
      <x:c r="O4485" s="2" t="str"/>
      <x:c r="P4485" s="2" t="str">
        <x:v>Exact XBRL anchor</x:v>
      </x:c>
      <x:c r="Q4485" s="2" t="str">
        <x:v>Common Stock, Shares, Issued</x:v>
      </x:c>
      <x:c r="R4485" s="2" t="str">
        <x:v>highlighted/COF_0000927628-19-000093_cof-12312018x10k.htm</x:v>
      </x:c>
      <x:c r="S4485" s="2" t="str"/>
      <x:c r="T4485" s="2" t="str"/>
    </x:row>
    <x:row r="4486" ht="24" customHeight="1">
      <x:c r="C4486" s="2" t="str">
        <x:v>Historical Inputs!F4486</x:v>
      </x:c>
      <x:c r="D4486" s="2" t="str">
        <x:v>COF</x:v>
      </x:c>
      <x:c r="E4486" s="2" t="str">
        <x:v>FY2017</x:v>
      </x:c>
      <x:c r="F4486" s="2" t="str">
        <x:v>shares_treasury</x:v>
      </x:c>
      <x:c r="G4486" s="2" t="n">
        <x:v>176.199587</x:v>
      </x:c>
      <x:c r="H4486" s="2" t="str">
        <x:v>shares</x:v>
      </x:c>
      <x:c r="I4486" s="2" t="str">
        <x:v>2017-12-31</x:v>
      </x:c>
      <x:c r="J4486" s="2" t="str">
        <x:v>2019-02-20</x:v>
      </x:c>
      <x:c r="K4486" s="2" t="str">
        <x:v>0000927628-19-000093</x:v>
      </x:c>
      <x:c r="L4486" s="2" t="str">
        <x:v>data/raw/filings/COF_0000927628-19-000093_cof-12312018x10k.htm</x:v>
      </x:c>
      <x:c r="M4486" s="2" t="str">
        <x:v>https://www.sec.gov/Archives/edgar/data/927628/000092762819000093/cof-12312018x10k.htm</x:v>
      </x:c>
      <x:c r="N4486" s="2" t="str"/>
      <x:c r="O4486" s="2" t="str"/>
      <x:c r="P4486" s="2" t="str">
        <x:v>Structured source retained; exact visible anchor requires review</x:v>
      </x:c>
      <x:c r="Q4486" s="2" t="str">
        <x:v>Treasury Stock, Common, Shares</x:v>
      </x:c>
      <x:c r="R4486" s="2" t="str"/>
      <x:c r="S4486" s="2" t="str"/>
      <x:c r="T4486" s="2" t="str"/>
    </x:row>
    <x:row r="4487" ht="24" customHeight="1">
      <x:c r="C4487" s="2" t="str">
        <x:v>Historical Inputs!F4487</x:v>
      </x:c>
      <x:c r="D4487" s="2" t="str">
        <x:v>COF</x:v>
      </x:c>
      <x:c r="E4487" s="2" t="str">
        <x:v>FY2017</x:v>
      </x:c>
      <x:c r="F4487" s="2" t="str">
        <x:v>deposits</x:v>
      </x:c>
      <x:c r="G4487" s="2" t="n">
        <x:v>243702</x:v>
      </x:c>
      <x:c r="H4487" s="2" t="str">
        <x:v>USD</x:v>
      </x:c>
      <x:c r="I4487" s="2" t="str">
        <x:v>2017-12-31</x:v>
      </x:c>
      <x:c r="J4487" s="2" t="str">
        <x:v>2020-02-20</x:v>
      </x:c>
      <x:c r="K4487" s="2" t="str">
        <x:v>0000927628-20-000102</x:v>
      </x:c>
      <x:c r="L4487" s="2" t="str">
        <x:v>data/raw/filings/COF_0000927628-20-000102_cof-12312019x10k.htm</x:v>
      </x:c>
      <x:c r="M4487" s="2" t="str">
        <x:v>https://www.sec.gov/Archives/edgar/data/927628/000092762820000102/cof-12312019x10k.htm</x:v>
      </x:c>
      <x:c r="N4487" s="2" t="str">
        <x:v>d50218626e5904-wk-Fact-B1E4E1EED6EEE11DE05FEFCF7C264778</x:v>
      </x:c>
      <x:c r="O4487" s="2" t="str"/>
      <x:c r="P4487" s="2" t="str">
        <x:v>Exact XBRL anchor</x:v>
      </x:c>
      <x:c r="Q4487" s="2" t="str">
        <x:v>Deposits</x:v>
      </x:c>
      <x:c r="R4487" s="2" t="str">
        <x:v>highlighted/COF_0000927628-20-000102_cof-12312019x10k.htm</x:v>
      </x:c>
      <x:c r="S4487" s="2" t="str"/>
      <x:c r="T4487" s="2" t="str"/>
    </x:row>
    <x:row r="4488" ht="24" customHeight="1">
      <x:c r="C4488" s="2" t="str">
        <x:v>Historical Inputs!F4488</x:v>
      </x:c>
      <x:c r="D4488" s="2" t="str">
        <x:v>COF</x:v>
      </x:c>
      <x:c r="E4488" s="2" t="str">
        <x:v>FY2017</x:v>
      </x:c>
      <x:c r="F4488" s="2" t="str">
        <x:v>loans_gross</x:v>
      </x:c>
      <x:c r="G4488" s="2" t="str">
        <x:v>n.a.</x:v>
      </x:c>
      <x:c r="H4488" s="2" t="str">
        <x:v>USDm</x:v>
      </x:c>
      <x:c r="I4488" s="2" t="str">
        <x:v>2017-12-31</x:v>
      </x:c>
      <x:c r="J4488" s="2" t="str"/>
      <x:c r="K4488" s="2" t="str"/>
      <x:c r="L4488" s="2" t="str"/>
      <x:c r="M4488" s="2" t="str"/>
      <x:c r="N4488" s="2" t="str"/>
      <x:c r="O4488" s="2" t="str"/>
      <x:c r="P4488" s="2" t="str">
        <x:v>Not reported / unavailable</x:v>
      </x:c>
      <x:c r="Q4488" s="2" t="str">
        <x:v>Gross loans and leases selected definition</x:v>
      </x:c>
      <x:c r="R4488" s="2" t="str"/>
      <x:c r="S4488" s="2" t="str"/>
      <x:c r="T4488" s="2" t="str"/>
    </x:row>
    <x:row r="4489" ht="24" customHeight="1">
      <x:c r="C4489" s="2" t="str">
        <x:v>Historical Inputs!F4489</x:v>
      </x:c>
      <x:c r="D4489" s="2" t="str">
        <x:v>COF</x:v>
      </x:c>
      <x:c r="E4489" s="2" t="str">
        <x:v>FY2017</x:v>
      </x:c>
      <x:c r="F4489" s="2" t="str">
        <x:v>loans_net</x:v>
      </x:c>
      <x:c r="G4489" s="2" t="n">
        <x:v>246971</x:v>
      </x:c>
      <x:c r="H4489" s="2" t="str">
        <x:v>USD</x:v>
      </x:c>
      <x:c r="I4489" s="2" t="str">
        <x:v>2017-12-31</x:v>
      </x:c>
      <x:c r="J4489" s="2" t="str">
        <x:v>2019-02-20</x:v>
      </x:c>
      <x:c r="K4489" s="2" t="str">
        <x:v>0000927628-19-000093</x:v>
      </x:c>
      <x:c r="L4489" s="2" t="str">
        <x:v>data/raw/filings/COF_0000927628-19-000093_cof-12312018x10k.htm</x:v>
      </x:c>
      <x:c r="M4489" s="2" t="str">
        <x:v>https://www.sec.gov/Archives/edgar/data/927628/000092762819000093/cof-12312018x10k.htm</x:v>
      </x:c>
      <x:c r="N4489" s="2" t="str"/>
      <x:c r="O4489" s="2" t="str"/>
      <x:c r="P4489" s="2" t="str">
        <x:v>Structured source retained; exact visible anchor requires review</x:v>
      </x:c>
      <x:c r="Q4489" s="2" t="str">
        <x:v>Loans and Leases Receivable, Net Amount</x:v>
      </x:c>
      <x:c r="R4489" s="2" t="str"/>
      <x:c r="S4489" s="2" t="str"/>
      <x:c r="T4489" s="2" t="str"/>
    </x:row>
    <x:row r="4490" ht="24" customHeight="1">
      <x:c r="C4490" s="2" t="str">
        <x:v>Historical Inputs!F4490</x:v>
      </x:c>
      <x:c r="D4490" s="2" t="str">
        <x:v>COF</x:v>
      </x:c>
      <x:c r="E4490" s="2" t="str">
        <x:v>FY2017</x:v>
      </x:c>
      <x:c r="F4490" s="2" t="str">
        <x:v>allowance</x:v>
      </x:c>
      <x:c r="G4490" s="2" t="str">
        <x:v>n.a.</x:v>
      </x:c>
      <x:c r="H4490" s="2" t="str">
        <x:v>USDm</x:v>
      </x:c>
      <x:c r="I4490" s="2" t="str">
        <x:v>2017-12-31</x:v>
      </x:c>
      <x:c r="J4490" s="2" t="str"/>
      <x:c r="K4490" s="2" t="str"/>
      <x:c r="L4490" s="2" t="str"/>
      <x:c r="M4490" s="2" t="str"/>
      <x:c r="N4490" s="2" t="str"/>
      <x:c r="O4490" s="2" t="str"/>
      <x:c r="P4490" s="2" t="str">
        <x:v>Not reported / unavailable</x:v>
      </x:c>
      <x:c r="Q4490" s="2" t="str">
        <x:v>Loan allowance for credit losses</x:v>
      </x:c>
      <x:c r="R4490" s="2" t="str"/>
      <x:c r="S4490" s="2" t="str"/>
      <x:c r="T4490" s="2" t="str"/>
    </x:row>
    <x:row r="4491" ht="24" customHeight="1">
      <x:c r="C4491" s="2" t="str">
        <x:v>Historical Inputs!F4491</x:v>
      </x:c>
      <x:c r="D4491" s="2" t="str">
        <x:v>COF</x:v>
      </x:c>
      <x:c r="E4491" s="2" t="str">
        <x:v>FY2017</x:v>
      </x:c>
      <x:c r="F4491" s="2" t="str">
        <x:v>nonaccrual</x:v>
      </x:c>
      <x:c r="G4491" s="2" t="str">
        <x:v>n.a.</x:v>
      </x:c>
      <x:c r="H4491" s="2" t="str">
        <x:v>USDm</x:v>
      </x:c>
      <x:c r="I4491" s="2" t="str">
        <x:v>2017-12-31</x:v>
      </x:c>
      <x:c r="J4491" s="2" t="str"/>
      <x:c r="K4491" s="2" t="str"/>
      <x:c r="L4491" s="2" t="str"/>
      <x:c r="M4491" s="2" t="str"/>
      <x:c r="N4491" s="2" t="str"/>
      <x:c r="O4491" s="2" t="str"/>
      <x:c r="P4491" s="2" t="str">
        <x:v>Not reported / unavailable</x:v>
      </x:c>
      <x:c r="Q4491" s="2" t="str">
        <x:v>Nonaccrual</x:v>
      </x:c>
      <x:c r="R4491" s="2" t="str"/>
      <x:c r="S4491" s="2" t="str"/>
      <x:c r="T4491" s="2" t="str"/>
    </x:row>
    <x:row r="4492" ht="24" customHeight="1">
      <x:c r="C4492" s="2" t="str">
        <x:v>Historical Inputs!F4492</x:v>
      </x:c>
      <x:c r="D4492" s="2" t="str">
        <x:v>COF</x:v>
      </x:c>
      <x:c r="E4492" s="2" t="str">
        <x:v>FY2017</x:v>
      </x:c>
      <x:c r="F4492" s="2" t="str">
        <x:v>cash</x:v>
      </x:c>
      <x:c r="G4492" s="2" t="str">
        <x:v>n.a.</x:v>
      </x:c>
      <x:c r="H4492" s="2" t="str">
        <x:v>USDm</x:v>
      </x:c>
      <x:c r="I4492" s="2" t="str">
        <x:v>2017-12-31</x:v>
      </x:c>
      <x:c r="J4492" s="2" t="str"/>
      <x:c r="K4492" s="2" t="str"/>
      <x:c r="L4492" s="2" t="str"/>
      <x:c r="M4492" s="2" t="str"/>
      <x:c r="N4492" s="2" t="str"/>
      <x:c r="O4492" s="2" t="str"/>
      <x:c r="P4492" s="2" t="str">
        <x:v>Not reported / unavailable</x:v>
      </x:c>
      <x:c r="Q4492" s="2" t="str">
        <x:v>Cash</x:v>
      </x:c>
      <x:c r="R4492" s="2" t="str"/>
      <x:c r="S4492" s="2" t="str"/>
      <x:c r="T4492" s="2" t="str"/>
    </x:row>
    <x:row r="4493" ht="24" customHeight="1">
      <x:c r="C4493" s="2" t="str">
        <x:v>Historical Inputs!F4493</x:v>
      </x:c>
      <x:c r="D4493" s="2" t="str">
        <x:v>COF</x:v>
      </x:c>
      <x:c r="E4493" s="2" t="str">
        <x:v>FY2017</x:v>
      </x:c>
      <x:c r="F4493" s="2" t="str">
        <x:v>aoci</x:v>
      </x:c>
      <x:c r="G4493" s="2" t="n">
        <x:v>-926</x:v>
      </x:c>
      <x:c r="H4493" s="2" t="str">
        <x:v>USD</x:v>
      </x:c>
      <x:c r="I4493" s="2" t="str">
        <x:v>2017-12-31</x:v>
      </x:c>
      <x:c r="J4493" s="2" t="str">
        <x:v>2020-02-20</x:v>
      </x:c>
      <x:c r="K4493" s="2" t="str">
        <x:v>0000927628-20-000102</x:v>
      </x:c>
      <x:c r="L4493" s="2" t="str">
        <x:v>data/raw/filings/COF_0000927628-20-000102_cof-12312019x10k.htm</x:v>
      </x:c>
      <x:c r="M4493" s="2" t="str">
        <x:v>https://www.sec.gov/Archives/edgar/data/927628/000092762820000102/cof-12312019x10k.htm</x:v>
      </x:c>
      <x:c r="N4493" s="2" t="str">
        <x:v>d50188836e4265-wk-Fact-1451BFAF618F58C7B453050CE3A3CD70</x:v>
      </x:c>
      <x:c r="O4493" s="2" t="str"/>
      <x:c r="P4493" s="2" t="str">
        <x:v>Exact XBRL anchor</x:v>
      </x:c>
      <x:c r="Q4493" s="2" t="str">
        <x:v>Accumulated Other Comprehensive Income (Loss), Net of Tax</x:v>
      </x:c>
      <x:c r="R4493" s="2" t="str">
        <x:v>highlighted/COF_0000927628-20-000102_cof-12312019x10k.htm</x:v>
      </x:c>
      <x:c r="S4493" s="2" t="str"/>
      <x:c r="T4493" s="2" t="str"/>
    </x:row>
    <x:row r="4494" ht="24" customHeight="1">
      <x:c r="C4494" s="2" t="str">
        <x:v>Historical Inputs!F4494</x:v>
      </x:c>
      <x:c r="D4494" s="2" t="str">
        <x:v>COF</x:v>
      </x:c>
      <x:c r="E4494" s="2" t="str">
        <x:v>FY2017</x:v>
      </x:c>
      <x:c r="F4494" s="2" t="str">
        <x:v>nii</x:v>
      </x:c>
      <x:c r="G4494" s="2" t="n">
        <x:v>22460</x:v>
      </x:c>
      <x:c r="H4494" s="2" t="str">
        <x:v>USD</x:v>
      </x:c>
      <x:c r="I4494" s="2" t="str">
        <x:v>2017-12-31</x:v>
      </x:c>
      <x:c r="J4494" s="2" t="str">
        <x:v>2020-02-20</x:v>
      </x:c>
      <x:c r="K4494" s="2" t="str">
        <x:v>0000927628-20-000102</x:v>
      </x:c>
      <x:c r="L4494" s="2" t="str">
        <x:v>data/raw/filings/COF_0000927628-20-000102_cof-12312019x10k.htm</x:v>
      </x:c>
      <x:c r="M4494" s="2" t="str">
        <x:v>https://www.sec.gov/Archives/edgar/data/927628/000092762820000102/cof-12312019x10k.htm</x:v>
      </x:c>
      <x:c r="N4494" s="2" t="str">
        <x:v>d50218626e4987-wk-Fact-3379681A1403C2F5E2D8EF8AAA93E031</x:v>
      </x:c>
      <x:c r="O4494" s="2" t="str"/>
      <x:c r="P4494" s="2" t="str">
        <x:v>Exact XBRL anchor</x:v>
      </x:c>
      <x:c r="Q4494" s="2" t="str">
        <x:v>Interest Income (Expense), Net</x:v>
      </x:c>
      <x:c r="R4494" s="2" t="str">
        <x:v>highlighted/COF_0000927628-20-000102_cof-12312019x10k.htm</x:v>
      </x:c>
      <x:c r="S4494" s="2" t="str"/>
      <x:c r="T4494" s="2" t="str"/>
    </x:row>
    <x:row r="4495" ht="24" customHeight="1">
      <x:c r="C4495" s="2" t="str">
        <x:v>Historical Inputs!F4495</x:v>
      </x:c>
      <x:c r="D4495" s="2" t="str">
        <x:v>COF</x:v>
      </x:c>
      <x:c r="E4495" s="2" t="str">
        <x:v>FY2017</x:v>
      </x:c>
      <x:c r="F4495" s="2" t="str">
        <x:v>noninterest_income</x:v>
      </x:c>
      <x:c r="G4495" s="2" t="n">
        <x:v>4777</x:v>
      </x:c>
      <x:c r="H4495" s="2" t="str">
        <x:v>USD</x:v>
      </x:c>
      <x:c r="I4495" s="2" t="str">
        <x:v>2017-12-31</x:v>
      </x:c>
      <x:c r="J4495" s="2" t="str">
        <x:v>2020-02-20</x:v>
      </x:c>
      <x:c r="K4495" s="2" t="str">
        <x:v>0000927628-20-000102</x:v>
      </x:c>
      <x:c r="L4495" s="2" t="str">
        <x:v>data/raw/filings/COF_0000927628-20-000102_cof-12312019x10k.htm</x:v>
      </x:c>
      <x:c r="M4495" s="2" t="str">
        <x:v>https://www.sec.gov/Archives/edgar/data/927628/000092762820000102/cof-12312019x10k.htm</x:v>
      </x:c>
      <x:c r="N4495" s="2" t="str">
        <x:v>d50218626e5085-wk-Fact-196DAE7FB7CED0A58B89EF8AB94C9836</x:v>
      </x:c>
      <x:c r="O4495" s="2" t="str"/>
      <x:c r="P4495" s="2" t="str">
        <x:v>Exact XBRL anchor</x:v>
      </x:c>
      <x:c r="Q4495" s="2" t="str">
        <x:v>Noninterest Income</x:v>
      </x:c>
      <x:c r="R4495" s="2" t="str">
        <x:v>highlighted/COF_0000927628-20-000102_cof-12312019x10k.htm</x:v>
      </x:c>
      <x:c r="S4495" s="2" t="str"/>
      <x:c r="T4495" s="2" t="str"/>
    </x:row>
    <x:row r="4496" ht="24" customHeight="1">
      <x:c r="C4496" s="2" t="str">
        <x:v>Historical Inputs!F4496</x:v>
      </x:c>
      <x:c r="D4496" s="2" t="str">
        <x:v>COF</x:v>
      </x:c>
      <x:c r="E4496" s="2" t="str">
        <x:v>FY2017</x:v>
      </x:c>
      <x:c r="F4496" s="2" t="str">
        <x:v>revenue_reported</x:v>
      </x:c>
      <x:c r="G4496" s="2" t="n">
        <x:v>27237</x:v>
      </x:c>
      <x:c r="H4496" s="2" t="str">
        <x:v>USD</x:v>
      </x:c>
      <x:c r="I4496" s="2" t="str">
        <x:v>2017-12-31</x:v>
      </x:c>
      <x:c r="J4496" s="2" t="str">
        <x:v>2020-02-20</x:v>
      </x:c>
      <x:c r="K4496" s="2" t="str">
        <x:v>0000927628-20-000102</x:v>
      </x:c>
      <x:c r="L4496" s="2" t="str">
        <x:v>data/raw/filings/COF_0000927628-20-000102_cof-12312019x10k.htm</x:v>
      </x:c>
      <x:c r="M4496" s="2" t="str">
        <x:v>https://www.sec.gov/Archives/edgar/data/927628/000092762820000102/cof-12312019x10k.htm</x:v>
      </x:c>
      <x:c r="N4496" s="2" t="str">
        <x:v>d50218626e5187-wk-Fact-592BA85547561EE2117EEFCEFB48B32B</x:v>
      </x:c>
      <x:c r="O4496" s="2" t="str"/>
      <x:c r="P4496" s="2" t="str">
        <x:v>Exact XBRL anchor</x:v>
      </x:c>
      <x:c r="Q4496" s="2" t="str">
        <x:v>Revenues</x:v>
      </x:c>
      <x:c r="R4496" s="2" t="str">
        <x:v>highlighted/COF_0000927628-20-000102_cof-12312019x10k.htm</x:v>
      </x:c>
      <x:c r="S4496" s="2" t="str"/>
      <x:c r="T4496" s="2" t="str"/>
    </x:row>
    <x:row r="4497" ht="24" customHeight="1">
      <x:c r="C4497" s="2" t="str">
        <x:v>Historical Inputs!F4497</x:v>
      </x:c>
      <x:c r="D4497" s="2" t="str">
        <x:v>COF</x:v>
      </x:c>
      <x:c r="E4497" s="2" t="str">
        <x:v>FY2017</x:v>
      </x:c>
      <x:c r="F4497" s="2" t="str">
        <x:v>opex</x:v>
      </x:c>
      <x:c r="G4497" s="2" t="n">
        <x:v>14194</x:v>
      </x:c>
      <x:c r="H4497" s="2" t="str">
        <x:v>USD</x:v>
      </x:c>
      <x:c r="I4497" s="2" t="str">
        <x:v>2017-12-31</x:v>
      </x:c>
      <x:c r="J4497" s="2" t="str">
        <x:v>2020-02-20</x:v>
      </x:c>
      <x:c r="K4497" s="2" t="str">
        <x:v>0000927628-20-000102</x:v>
      </x:c>
      <x:c r="L4497" s="2" t="str">
        <x:v>data/raw/filings/COF_0000927628-20-000102_cof-12312019x10k.htm</x:v>
      </x:c>
      <x:c r="M4497" s="2" t="str">
        <x:v>https://www.sec.gov/Archives/edgar/data/927628/000092762820000102/cof-12312019x10k.htm</x:v>
      </x:c>
      <x:c r="N4497" s="2" t="str">
        <x:v>d50218626e5391-wk-Fact-A5D8B6EE9B1BA7D63A1AEF8AC8A0A360</x:v>
      </x:c>
      <x:c r="O4497" s="2" t="str"/>
      <x:c r="P4497" s="2" t="str">
        <x:v>Exact XBRL anchor</x:v>
      </x:c>
      <x:c r="Q4497" s="2" t="str">
        <x:v>Noninterest Expense</x:v>
      </x:c>
      <x:c r="R4497" s="2" t="str">
        <x:v>highlighted/COF_0000927628-20-000102_cof-12312019x10k.htm</x:v>
      </x:c>
      <x:c r="S4497" s="2" t="str"/>
      <x:c r="T4497" s="2" t="str"/>
    </x:row>
    <x:row r="4498" ht="24" customHeight="1">
      <x:c r="C4498" s="2" t="str">
        <x:v>Historical Inputs!F4498</x:v>
      </x:c>
      <x:c r="D4498" s="2" t="str">
        <x:v>COF</x:v>
      </x:c>
      <x:c r="E4498" s="2" t="str">
        <x:v>FY2017</x:v>
      </x:c>
      <x:c r="F4498" s="2" t="str">
        <x:v>provision</x:v>
      </x:c>
      <x:c r="G4498" s="2" t="n">
        <x:v>7551</x:v>
      </x:c>
      <x:c r="H4498" s="2" t="str">
        <x:v>USD</x:v>
      </x:c>
      <x:c r="I4498" s="2" t="str">
        <x:v>2017-12-31</x:v>
      </x:c>
      <x:c r="J4498" s="2" t="str">
        <x:v>2020-02-20</x:v>
      </x:c>
      <x:c r="K4498" s="2" t="str">
        <x:v>0000927628-20-000102</x:v>
      </x:c>
      <x:c r="L4498" s="2" t="str">
        <x:v>data/raw/filings/COF_0000927628-20-000102_cof-12312019x10k.htm</x:v>
      </x:c>
      <x:c r="M4498" s="2" t="str">
        <x:v>https://www.sec.gov/Archives/edgar/data/927628/000092762820000102/cof-12312019x10k.htm</x:v>
      </x:c>
      <x:c r="N4498" s="2" t="str">
        <x:v>d50218626e5289-wk-Fact-8DA21F8282219C4ECC2FEF8AAC232922</x:v>
      </x:c>
      <x:c r="O4498" s="2" t="str"/>
      <x:c r="P4498" s="2" t="str">
        <x:v>Exact XBRL anchor</x:v>
      </x:c>
      <x:c r="Q4498" s="2" t="str">
        <x:v>Provision for Loan, Lease, and Other Losses</x:v>
      </x:c>
      <x:c r="R4498" s="2" t="str">
        <x:v>highlighted/COF_0000927628-20-000102_cof-12312019x10k.htm</x:v>
      </x:c>
      <x:c r="S4498" s="2" t="str"/>
      <x:c r="T4498" s="2" t="str"/>
    </x:row>
    <x:row r="4499" ht="24" customHeight="1">
      <x:c r="C4499" s="2" t="str">
        <x:v>Historical Inputs!F4499</x:v>
      </x:c>
      <x:c r="D4499" s="2" t="str">
        <x:v>COF</x:v>
      </x:c>
      <x:c r="E4499" s="2" t="str">
        <x:v>FY2017</x:v>
      </x:c>
      <x:c r="F4499" s="2" t="str">
        <x:v>pretax</x:v>
      </x:c>
      <x:c r="G4499" s="2" t="n">
        <x:v>5492</x:v>
      </x:c>
      <x:c r="H4499" s="2" t="str">
        <x:v>USD</x:v>
      </x:c>
      <x:c r="I4499" s="2" t="str">
        <x:v>2017-12-31</x:v>
      </x:c>
      <x:c r="J4499" s="2" t="str">
        <x:v>2020-02-20</x:v>
      </x:c>
      <x:c r="K4499" s="2" t="str">
        <x:v>0000927628-20-000102</x:v>
      </x:c>
      <x:c r="L4499" s="2" t="str">
        <x:v>data/raw/filings/COF_0000927628-20-000102_cof-12312019x10k.htm</x:v>
      </x:c>
      <x:c r="M4499" s="2" t="str">
        <x:v>https://www.sec.gov/Archives/edgar/data/927628/000092762820000102/cof-12312019x10k.htm</x:v>
      </x:c>
      <x:c r="N4499" s="2" t="str">
        <x:v>d50218626e5494-wk-Fact-DB431774770C6BBDA504EF8ACA2769B4</x:v>
      </x:c>
      <x:c r="O4499" s="2" t="str"/>
      <x:c r="P4499" s="2" t="str">
        <x:v>Exact XBRL anchor</x:v>
      </x:c>
      <x:c r="Q4499" s="2" t="str">
        <x:v>Income (Loss) from Continuing Operations before Income Taxes, Noncontrolling Interest</x:v>
      </x:c>
      <x:c r="R4499" s="2" t="str">
        <x:v>highlighted/COF_0000927628-20-000102_cof-12312019x10k.htm</x:v>
      </x:c>
      <x:c r="S4499" s="2" t="str"/>
      <x:c r="T4499" s="2" t="str"/>
    </x:row>
    <x:row r="4500" ht="24" customHeight="1">
      <x:c r="C4500" s="2" t="str">
        <x:v>Historical Inputs!F4500</x:v>
      </x:c>
      <x:c r="D4500" s="2" t="str">
        <x:v>COF</x:v>
      </x:c>
      <x:c r="E4500" s="2" t="str">
        <x:v>FY2017</x:v>
      </x:c>
      <x:c r="F4500" s="2" t="str">
        <x:v>tax</x:v>
      </x:c>
      <x:c r="G4500" s="2" t="n">
        <x:v>3375</x:v>
      </x:c>
      <x:c r="H4500" s="2" t="str">
        <x:v>USD</x:v>
      </x:c>
      <x:c r="I4500" s="2" t="str">
        <x:v>2017-12-31</x:v>
      </x:c>
      <x:c r="J4500" s="2" t="str">
        <x:v>2020-02-20</x:v>
      </x:c>
      <x:c r="K4500" s="2" t="str">
        <x:v>0000927628-20-000102</x:v>
      </x:c>
      <x:c r="L4500" s="2" t="str">
        <x:v>data/raw/filings/COF_0000927628-20-000102_cof-12312019x10k.htm</x:v>
      </x:c>
      <x:c r="M4500" s="2" t="str">
        <x:v>https://www.sec.gov/Archives/edgar/data/927628/000092762820000102/cof-12312019x10k.htm</x:v>
      </x:c>
      <x:c r="N4500" s="2" t="str">
        <x:v>d50218626e5596-wk-Fact-1CDAEE888EFB9C37F3EAEF8ACB9805C3</x:v>
      </x:c>
      <x:c r="O4500" s="2" t="str"/>
      <x:c r="P4500" s="2" t="str">
        <x:v>Exact XBRL anchor</x:v>
      </x:c>
      <x:c r="Q4500" s="2" t="str">
        <x:v>Income Tax Expense (Benefit)</x:v>
      </x:c>
      <x:c r="R4500" s="2" t="str">
        <x:v>highlighted/COF_0000927628-20-000102_cof-12312019x10k.htm</x:v>
      </x:c>
      <x:c r="S4500" s="2" t="str"/>
      <x:c r="T4500" s="2" t="str"/>
    </x:row>
    <x:row r="4501" ht="24" customHeight="1">
      <x:c r="C4501" s="2" t="str">
        <x:v>Historical Inputs!F4501</x:v>
      </x:c>
      <x:c r="D4501" s="2" t="str">
        <x:v>COF</x:v>
      </x:c>
      <x:c r="E4501" s="2" t="str">
        <x:v>FY2017</x:v>
      </x:c>
      <x:c r="F4501" s="2" t="str">
        <x:v>net_income</x:v>
      </x:c>
      <x:c r="G4501" s="2" t="n">
        <x:v>1982</x:v>
      </x:c>
      <x:c r="H4501" s="2" t="str">
        <x:v>USD</x:v>
      </x:c>
      <x:c r="I4501" s="2" t="str">
        <x:v>2017-12-31</x:v>
      </x:c>
      <x:c r="J4501" s="2" t="str">
        <x:v>2020-02-20</x:v>
      </x:c>
      <x:c r="K4501" s="2" t="str">
        <x:v>0000927628-20-000102</x:v>
      </x:c>
      <x:c r="L4501" s="2" t="str">
        <x:v>data/raw/filings/COF_0000927628-20-000102_cof-12312019x10k.htm</x:v>
      </x:c>
      <x:c r="M4501" s="2" t="str">
        <x:v>https://www.sec.gov/Archives/edgar/data/927628/000092762820000102/cof-12312019x10k.htm</x:v>
      </x:c>
      <x:c r="N4501" s="2" t="str">
        <x:v>d50168763e2259-wk-Fact-889AA2C7FD7F8FF4D7C7EF8AD0455C26</x:v>
      </x:c>
      <x:c r="O4501" s="2" t="str"/>
      <x:c r="P4501" s="2" t="str">
        <x:v>Exact XBRL anchor</x:v>
      </x:c>
      <x:c r="Q4501" s="2" t="str">
        <x:v>Net Income (Loss) Attributable to Parent</x:v>
      </x:c>
      <x:c r="R4501" s="2" t="str">
        <x:v>highlighted/COF_0000927628-20-000102_cof-12312019x10k.htm</x:v>
      </x:c>
      <x:c r="S4501" s="2" t="str"/>
      <x:c r="T4501" s="2" t="str"/>
    </x:row>
    <x:row r="4502" ht="24" customHeight="1">
      <x:c r="C4502" s="2" t="str">
        <x:v>Historical Inputs!F4502</x:v>
      </x:c>
      <x:c r="D4502" s="2" t="str">
        <x:v>COF</x:v>
      </x:c>
      <x:c r="E4502" s="2" t="str">
        <x:v>FY2017</x:v>
      </x:c>
      <x:c r="F4502" s="2" t="str">
        <x:v>common_income</x:v>
      </x:c>
      <x:c r="G4502" s="2" t="n">
        <x:v>1704</x:v>
      </x:c>
      <x:c r="H4502" s="2" t="str">
        <x:v>USD</x:v>
      </x:c>
      <x:c r="I4502" s="2" t="str">
        <x:v>2017-12-31</x:v>
      </x:c>
      <x:c r="J4502" s="2" t="str">
        <x:v>2020-02-20</x:v>
      </x:c>
      <x:c r="K4502" s="2" t="str">
        <x:v>0000927628-20-000102</x:v>
      </x:c>
      <x:c r="L4502" s="2" t="str">
        <x:v>data/raw/filings/COF_0000927628-20-000102_cof-12312019x10k.htm</x:v>
      </x:c>
      <x:c r="M4502" s="2" t="str">
        <x:v>https://www.sec.gov/Archives/edgar/data/927628/000092762820000102/cof-12312019x10k.htm</x:v>
      </x:c>
      <x:c r="N4502" s="2" t="str">
        <x:v>d50168763e2528-wk-Fact-C72671028228A3B2D8DDEF8AD8EE88E3</x:v>
      </x:c>
      <x:c r="O4502" s="2" t="str"/>
      <x:c r="P4502" s="2" t="str">
        <x:v>Exact XBRL anchor</x:v>
      </x:c>
      <x:c r="Q4502" s="2" t="str">
        <x:v>Net Income (Loss) Available to Common Stockholders, Basic</x:v>
      </x:c>
      <x:c r="R4502" s="2" t="str">
        <x:v>highlighted/COF_0000927628-20-000102_cof-12312019x10k.htm</x:v>
      </x:c>
      <x:c r="S4502" s="2" t="str"/>
      <x:c r="T4502" s="2" t="str"/>
    </x:row>
    <x:row r="4503" ht="24" customHeight="1">
      <x:c r="C4503" s="2" t="str">
        <x:v>Historical Inputs!F4503</x:v>
      </x:c>
      <x:c r="D4503" s="2" t="str">
        <x:v>COF</x:v>
      </x:c>
      <x:c r="E4503" s="2" t="str">
        <x:v>FY2017</x:v>
      </x:c>
      <x:c r="F4503" s="2" t="str">
        <x:v>preferred_div</x:v>
      </x:c>
      <x:c r="G4503" s="2" t="str">
        <x:v>n.a.</x:v>
      </x:c>
      <x:c r="H4503" s="2" t="str">
        <x:v>USDm</x:v>
      </x:c>
      <x:c r="I4503" s="2" t="str">
        <x:v>2017-12-31</x:v>
      </x:c>
      <x:c r="J4503" s="2" t="str"/>
      <x:c r="K4503" s="2" t="str"/>
      <x:c r="L4503" s="2" t="str"/>
      <x:c r="M4503" s="2" t="str"/>
      <x:c r="N4503" s="2" t="str"/>
      <x:c r="O4503" s="2" t="str"/>
      <x:c r="P4503" s="2" t="str">
        <x:v>Not reported / unavailable</x:v>
      </x:c>
      <x:c r="Q4503" s="2" t="str">
        <x:v>Preferred dividends and other common-income adjustments</x:v>
      </x:c>
      <x:c r="R4503" s="2" t="str"/>
      <x:c r="S4503" s="2" t="str"/>
      <x:c r="T4503" s="2" t="str"/>
    </x:row>
    <x:row r="4504" ht="24" customHeight="1">
      <x:c r="C4504" s="2" t="str">
        <x:v>Historical Inputs!F4504</x:v>
      </x:c>
      <x:c r="D4504" s="2" t="str">
        <x:v>COF</x:v>
      </x:c>
      <x:c r="E4504" s="2" t="str">
        <x:v>FY2017</x:v>
      </x:c>
      <x:c r="F4504" s="2" t="str">
        <x:v>eps</x:v>
      </x:c>
      <x:c r="G4504" s="2" t="n">
        <x:v>3.49</x:v>
      </x:c>
      <x:c r="H4504" s="2" t="str">
        <x:v>USD/shares</x:v>
      </x:c>
      <x:c r="I4504" s="2" t="str">
        <x:v>2017-12-31</x:v>
      </x:c>
      <x:c r="J4504" s="2" t="str">
        <x:v>2020-02-20</x:v>
      </x:c>
      <x:c r="K4504" s="2" t="str">
        <x:v>0000927628-20-000102</x:v>
      </x:c>
      <x:c r="L4504" s="2" t="str">
        <x:v>data/raw/filings/COF_0000927628-20-000102_cof-12312019x10k.htm</x:v>
      </x:c>
      <x:c r="M4504" s="2" t="str">
        <x:v>https://www.sec.gov/Archives/edgar/data/927628/000092762820000102/cof-12312019x10k.htm</x:v>
      </x:c>
      <x:c r="N4504" s="2" t="str">
        <x:v>d50168763e3574-wk-Fact-5CEE4816339738385BA1EF8AE41C682D</x:v>
      </x:c>
      <x:c r="O4504" s="2" t="str"/>
      <x:c r="P4504" s="2" t="str">
        <x:v>Exact XBRL anchor</x:v>
      </x:c>
      <x:c r="Q4504" s="2" t="str">
        <x:v>Earnings Per Share, Diluted</x:v>
      </x:c>
      <x:c r="R4504" s="2" t="str">
        <x:v>highlighted/COF_0000927628-20-000102_cof-12312019x10k.htm</x:v>
      </x:c>
      <x:c r="S4504" s="2" t="str"/>
      <x:c r="T4504" s="2" t="str"/>
    </x:row>
    <x:row r="4505" ht="24" customHeight="1">
      <x:c r="C4505" s="2" t="str">
        <x:v>Historical Inputs!F4505</x:v>
      </x:c>
      <x:c r="D4505" s="2" t="str">
        <x:v>COF</x:v>
      </x:c>
      <x:c r="E4505" s="2" t="str">
        <x:v>FY2017</x:v>
      </x:c>
      <x:c r="F4505" s="2" t="str">
        <x:v>shares_diluted</x:v>
      </x:c>
      <x:c r="G4505" s="2" t="n">
        <x:v>488.6</x:v>
      </x:c>
      <x:c r="H4505" s="2" t="str">
        <x:v>shares</x:v>
      </x:c>
      <x:c r="I4505" s="2" t="str">
        <x:v>2017-12-31</x:v>
      </x:c>
      <x:c r="J4505" s="2" t="str">
        <x:v>2020-02-20</x:v>
      </x:c>
      <x:c r="K4505" s="2" t="str">
        <x:v>0000927628-20-000102</x:v>
      </x:c>
      <x:c r="L4505" s="2" t="str">
        <x:v>data/raw/filings/COF_0000927628-20-000102_cof-12312019x10k.htm</x:v>
      </x:c>
      <x:c r="M4505" s="2" t="str">
        <x:v>https://www.sec.gov/Archives/edgar/data/927628/000092762820000102/cof-12312019x10k.htm</x:v>
      </x:c>
      <x:c r="N4505" s="2" t="str">
        <x:v>d50168763e3043-wk-Fact-793DDFB17FE9DE96BBF2EF7C1C760D1B</x:v>
      </x:c>
      <x:c r="O4505" s="2" t="str"/>
      <x:c r="P4505" s="2" t="str">
        <x:v>Exact XBRL anchor</x:v>
      </x:c>
      <x:c r="Q4505" s="2" t="str">
        <x:v>Weighted Average Number of Shares Outstanding, Diluted</x:v>
      </x:c>
      <x:c r="R4505" s="2" t="str">
        <x:v>highlighted/COF_0000927628-20-000102_cof-12312019x10k.htm</x:v>
      </x:c>
      <x:c r="S4505" s="2" t="str"/>
      <x:c r="T4505" s="2" t="str"/>
    </x:row>
    <x:row r="4506" ht="24" customHeight="1">
      <x:c r="C4506" s="2" t="str">
        <x:v>Historical Inputs!F4506</x:v>
      </x:c>
      <x:c r="D4506" s="2" t="str">
        <x:v>COF</x:v>
      </x:c>
      <x:c r="E4506" s="2" t="str">
        <x:v>FY2017</x:v>
      </x:c>
      <x:c r="F4506" s="2" t="str">
        <x:v>dps</x:v>
      </x:c>
      <x:c r="G4506" s="2" t="n">
        <x:v>1.6</x:v>
      </x:c>
      <x:c r="H4506" s="2" t="str">
        <x:v>USD/shares</x:v>
      </x:c>
      <x:c r="I4506" s="2" t="str">
        <x:v>2017-12-31</x:v>
      </x:c>
      <x:c r="J4506" s="2" t="str">
        <x:v>2018-02-21</x:v>
      </x:c>
      <x:c r="K4506" s="2" t="str">
        <x:v>0000927628-18-000107</x:v>
      </x:c>
      <x:c r="L4506" s="2" t="str">
        <x:v>data/raw/filings/COF_0000927628-18-000107_cof-12312017x10k.htm</x:v>
      </x:c>
      <x:c r="M4506" s="2" t="str">
        <x:v>https://www.sec.gov/Archives/edgar/data/927628/000092762818000107/cof-12312017x10k.htm</x:v>
      </x:c>
      <x:c r="N4506" s="2" t="str"/>
      <x:c r="O4506" s="2" t="str"/>
      <x:c r="P4506" s="2" t="str">
        <x:v>Structured source retained; exact visible anchor requires review</x:v>
      </x:c>
      <x:c r="Q4506" s="2" t="str">
        <x:v>Common Stock, Dividends, Per Share, Declared</x:v>
      </x:c>
      <x:c r="R4506" s="2" t="str"/>
      <x:c r="S4506" s="2" t="str"/>
      <x:c r="T4506" s="2" t="str"/>
    </x:row>
    <x:row r="4507" ht="24" customHeight="1">
      <x:c r="C4507" s="2" t="str">
        <x:v>Historical Inputs!F4507</x:v>
      </x:c>
      <x:c r="D4507" s="2" t="str">
        <x:v>COF</x:v>
      </x:c>
      <x:c r="E4507" s="2" t="str">
        <x:v>FY2017</x:v>
      </x:c>
      <x:c r="F4507" s="2" t="str">
        <x:v>dividends</x:v>
      </x:c>
      <x:c r="G4507" s="2" t="n">
        <x:v>780</x:v>
      </x:c>
      <x:c r="H4507" s="2" t="str">
        <x:v>USD</x:v>
      </x:c>
      <x:c r="I4507" s="2" t="str">
        <x:v>2017-12-31</x:v>
      </x:c>
      <x:c r="J4507" s="2" t="str">
        <x:v>2020-02-20</x:v>
      </x:c>
      <x:c r="K4507" s="2" t="str">
        <x:v>0000927628-20-000102</x:v>
      </x:c>
      <x:c r="L4507" s="2" t="str">
        <x:v>data/raw/filings/COF_0000927628-20-000102_cof-12312019x10k.htm</x:v>
      </x:c>
      <x:c r="M4507" s="2" t="str">
        <x:v>https://www.sec.gov/Archives/edgar/data/927628/000092762820000102/cof-12312019x10k.htm</x:v>
      </x:c>
      <x:c r="N4507" s="2" t="str">
        <x:v>d50094474e5377-wk-Fact-06EB6D94368F57D49B210057779D71A7</x:v>
      </x:c>
      <x:c r="O4507" s="2" t="str"/>
      <x:c r="P4507" s="2" t="str">
        <x:v>Exact XBRL anchor</x:v>
      </x:c>
      <x:c r="Q4507" s="2" t="str">
        <x:v>Payments of Ordinary Dividends, Common Stock</x:v>
      </x:c>
      <x:c r="R4507" s="2" t="str">
        <x:v>highlighted/COF_0000927628-20-000102_cof-12312019x10k.htm</x:v>
      </x:c>
      <x:c r="S4507" s="2" t="str"/>
      <x:c r="T4507" s="2" t="str"/>
    </x:row>
    <x:row r="4508" ht="24" customHeight="1">
      <x:c r="C4508" s="2" t="str">
        <x:v>Historical Inputs!F4508</x:v>
      </x:c>
      <x:c r="D4508" s="2" t="str">
        <x:v>COF</x:v>
      </x:c>
      <x:c r="E4508" s="2" t="str">
        <x:v>FY2017</x:v>
      </x:c>
      <x:c r="F4508" s="2" t="str">
        <x:v>buybacks</x:v>
      </x:c>
      <x:c r="G4508" s="2" t="n">
        <x:v>240</x:v>
      </x:c>
      <x:c r="H4508" s="2" t="str">
        <x:v>USD</x:v>
      </x:c>
      <x:c r="I4508" s="2" t="str">
        <x:v>2017-12-31</x:v>
      </x:c>
      <x:c r="J4508" s="2" t="str">
        <x:v>2020-02-20</x:v>
      </x:c>
      <x:c r="K4508" s="2" t="str">
        <x:v>0000927628-20-000102</x:v>
      </x:c>
      <x:c r="L4508" s="2" t="str">
        <x:v>data/raw/filings/COF_0000927628-20-000102_cof-12312019x10k.htm</x:v>
      </x:c>
      <x:c r="M4508" s="2" t="str">
        <x:v>https://www.sec.gov/Archives/edgar/data/927628/000092762820000102/cof-12312019x10k.htm</x:v>
      </x:c>
      <x:c r="N4508" s="2" t="str">
        <x:v>d50094474e5708-wk-Fact-F1D492809C135F479F63A8A259ECF3AC</x:v>
      </x:c>
      <x:c r="O4508" s="2" t="str"/>
      <x:c r="P4508" s="2" t="str">
        <x:v>Exact XBRL anchor</x:v>
      </x:c>
      <x:c r="Q4508" s="2" t="str">
        <x:v>Payments for Repurchase of Common Stock</x:v>
      </x:c>
      <x:c r="R4508" s="2" t="str">
        <x:v>highlighted/COF_0000927628-20-000102_cof-12312019x10k.htm</x:v>
      </x:c>
      <x:c r="S4508" s="2" t="str"/>
      <x:c r="T4508" s="2" t="str"/>
    </x:row>
    <x:row r="4509" ht="24" customHeight="1">
      <x:c r="C4509" s="2" t="str">
        <x:v>Historical Inputs!F4509</x:v>
      </x:c>
      <x:c r="D4509" s="2" t="str">
        <x:v>COF</x:v>
      </x:c>
      <x:c r="E4509" s="2" t="str">
        <x:v>FY2017</x:v>
      </x:c>
      <x:c r="F4509" s="2" t="str">
        <x:v>chargeoffs</x:v>
      </x:c>
      <x:c r="G4509" s="2" t="str">
        <x:v>n.a.</x:v>
      </x:c>
      <x:c r="H4509" s="2" t="str">
        <x:v>USDm</x:v>
      </x:c>
      <x:c r="I4509" s="2" t="str">
        <x:v>2017-12-31</x:v>
      </x:c>
      <x:c r="J4509" s="2" t="str"/>
      <x:c r="K4509" s="2" t="str"/>
      <x:c r="L4509" s="2" t="str"/>
      <x:c r="M4509" s="2" t="str"/>
      <x:c r="N4509" s="2" t="str"/>
      <x:c r="O4509" s="2" t="str"/>
      <x:c r="P4509" s="2" t="str">
        <x:v>Not reported / unavailable</x:v>
      </x:c>
      <x:c r="Q4509" s="2" t="str">
        <x:v>Gross loan charge-offs</x:v>
      </x:c>
      <x:c r="R4509" s="2" t="str"/>
      <x:c r="S4509" s="2" t="str"/>
      <x:c r="T4509" s="2" t="str"/>
    </x:row>
    <x:row r="4510" ht="24" customHeight="1">
      <x:c r="C4510" s="2" t="str">
        <x:v>Historical Inputs!F4510</x:v>
      </x:c>
      <x:c r="D4510" s="2" t="str">
        <x:v>COF</x:v>
      </x:c>
      <x:c r="E4510" s="2" t="str">
        <x:v>FY2017</x:v>
      </x:c>
      <x:c r="F4510" s="2" t="str">
        <x:v>recoveries</x:v>
      </x:c>
      <x:c r="G4510" s="2" t="str">
        <x:v>n.a.</x:v>
      </x:c>
      <x:c r="H4510" s="2" t="str">
        <x:v>USDm</x:v>
      </x:c>
      <x:c r="I4510" s="2" t="str">
        <x:v>2017-12-31</x:v>
      </x:c>
      <x:c r="J4510" s="2" t="str"/>
      <x:c r="K4510" s="2" t="str"/>
      <x:c r="L4510" s="2" t="str"/>
      <x:c r="M4510" s="2" t="str"/>
      <x:c r="N4510" s="2" t="str"/>
      <x:c r="O4510" s="2" t="str"/>
      <x:c r="P4510" s="2" t="str">
        <x:v>Not reported / unavailable</x:v>
      </x:c>
      <x:c r="Q4510" s="2" t="str">
        <x:v>Loan recoveries</x:v>
      </x:c>
      <x:c r="R4510" s="2" t="str"/>
      <x:c r="S4510" s="2" t="str"/>
      <x:c r="T4510" s="2" t="str"/>
    </x:row>
    <x:row r="4511" ht="24" customHeight="1">
      <x:c r="C4511" s="2" t="str">
        <x:v>Historical Inputs!F4511</x:v>
      </x:c>
      <x:c r="D4511" s="2" t="str">
        <x:v>COF</x:v>
      </x:c>
      <x:c r="E4511" s="2" t="str">
        <x:v>FY2017</x:v>
      </x:c>
      <x:c r="F4511" s="2" t="str">
        <x:v>rwa</x:v>
      </x:c>
      <x:c r="G4511" s="2" t="str">
        <x:v>n.a.</x:v>
      </x:c>
      <x:c r="H4511" s="2" t="str">
        <x:v>USDm</x:v>
      </x:c>
      <x:c r="I4511" s="2" t="str">
        <x:v>2017-12-31</x:v>
      </x:c>
      <x:c r="J4511" s="2" t="str"/>
      <x:c r="K4511" s="2" t="str"/>
      <x:c r="L4511" s="2" t="str"/>
      <x:c r="M4511" s="2" t="str"/>
      <x:c r="N4511" s="2" t="str"/>
      <x:c r="O4511" s="2" t="str"/>
      <x:c r="P4511" s="2" t="str">
        <x:v>Not reported / unavailable</x:v>
      </x:c>
      <x:c r="Q4511" s="2" t="str">
        <x:v>Risk-weighted assets</x:v>
      </x:c>
      <x:c r="R4511" s="2" t="str"/>
      <x:c r="S4511" s="2" t="str"/>
      <x:c r="T4511" s="2" t="str"/>
    </x:row>
    <x:row r="4512" ht="24" customHeight="1">
      <x:c r="C4512" s="2" t="str">
        <x:v>Historical Inputs!F4512</x:v>
      </x:c>
      <x:c r="D4512" s="2" t="str">
        <x:v>COF</x:v>
      </x:c>
      <x:c r="E4512" s="2" t="str">
        <x:v>FY2017</x:v>
      </x:c>
      <x:c r="F4512" s="2" t="str">
        <x:v>cet1_reported</x:v>
      </x:c>
      <x:c r="G4512" s="2" t="str">
        <x:v>n.a.</x:v>
      </x:c>
      <x:c r="H4512" s="2" t="str">
        <x:v>%</x:v>
      </x:c>
      <x:c r="I4512" s="2" t="str">
        <x:v>2017-12-31</x:v>
      </x:c>
      <x:c r="J4512" s="2" t="str"/>
      <x:c r="K4512" s="2" t="str"/>
      <x:c r="L4512" s="2" t="str"/>
      <x:c r="M4512" s="2" t="str"/>
      <x:c r="N4512" s="2" t="str"/>
      <x:c r="O4512" s="2" t="str"/>
      <x:c r="P4512" s="2" t="str">
        <x:v>Not reported / unavailable</x:v>
      </x:c>
      <x:c r="Q4512" s="2" t="str">
        <x:v>Actual standardized CET1 ratio</x:v>
      </x:c>
      <x:c r="R4512" s="2" t="str"/>
      <x:c r="S4512" s="2" t="str"/>
      <x:c r="T4512" s="2" t="str"/>
    </x:row>
    <x:row r="4513" ht="24" customHeight="1">
      <x:c r="C4513" s="2" t="str">
        <x:v>Historical Inputs!F4513</x:v>
      </x:c>
      <x:c r="D4513" s="2" t="str">
        <x:v>COF</x:v>
      </x:c>
      <x:c r="E4513" s="2" t="str">
        <x:v>FY2017</x:v>
      </x:c>
      <x:c r="F4513" s="2" t="str">
        <x:v>nim_reported</x:v>
      </x:c>
      <x:c r="G4513" s="2" t="str">
        <x:v>n.a.</x:v>
      </x:c>
      <x:c r="H4513" s="2" t="str">
        <x:v>%</x:v>
      </x:c>
      <x:c r="I4513" s="2" t="str">
        <x:v>2017-12-31</x:v>
      </x:c>
      <x:c r="J4513" s="2" t="str"/>
      <x:c r="K4513" s="2" t="str"/>
      <x:c r="L4513" s="2" t="str"/>
      <x:c r="M4513" s="2" t="str"/>
      <x:c r="N4513" s="2" t="str"/>
      <x:c r="O4513" s="2" t="str"/>
      <x:c r="P4513" s="2" t="str">
        <x:v>Not reported / unavailable</x:v>
      </x:c>
      <x:c r="Q4513" s="2" t="str">
        <x:v>Issuer reported net interest margin</x:v>
      </x:c>
      <x:c r="R4513" s="2" t="str"/>
      <x:c r="S4513" s="2" t="str"/>
      <x:c r="T4513" s="2" t="str"/>
    </x:row>
    <x:row r="4514" ht="24" customHeight="1">
      <x:c r="C4514" s="2" t="str">
        <x:v>Historical Inputs!F4514</x:v>
      </x:c>
      <x:c r="D4514" s="2" t="str">
        <x:v>COF</x:v>
      </x:c>
      <x:c r="E4514" s="2" t="str">
        <x:v>FY2017</x:v>
      </x:c>
      <x:c r="F4514" s="2" t="str">
        <x:v>bvps_reported</x:v>
      </x:c>
      <x:c r="G4514" s="2" t="n">
        <x:v>100.37</x:v>
      </x:c>
      <x:c r="H4514" s="2" t="str">
        <x:v>USD/shares</x:v>
      </x:c>
      <x:c r="I4514" s="2" t="str">
        <x:v>2017-12-31</x:v>
      </x:c>
      <x:c r="J4514" s="2" t="str">
        <x:v>2018-02-21</x:v>
      </x:c>
      <x:c r="K4514" s="2" t="str">
        <x:v>0000927628-18-000107</x:v>
      </x:c>
      <x:c r="L4514" s="2" t="str">
        <x:v>data/raw/filings/COF_0000927628-18-000107_cof-12312017x10k.htm</x:v>
      </x:c>
      <x:c r="M4514" s="2" t="str">
        <x:v>https://www.sec.gov/Archives/edgar/data/927628/000092762818000107/cof-12312017x10k.htm</x:v>
      </x:c>
      <x:c r="N4514" s="2" t="str"/>
      <x:c r="O4514" s="2" t="str"/>
      <x:c r="P4514" s="2" t="str">
        <x:v>Exact selected original table text</x:v>
      </x:c>
      <x:c r="Q4514" s="2" t="str">
        <x:v>Reported common book value per share</x:v>
      </x:c>
      <x:c r="R4514" s="2" t="str">
        <x:v>highlighted/COF_0000927628-18-000107_cof-12312017x10k.htm</x:v>
      </x:c>
      <x:c r="S4514" s="2" t="str"/>
      <x:c r="T4514" s="2" t="str"/>
    </x:row>
    <x:row r="4515" ht="24" customHeight="1">
      <x:c r="C4515" s="2" t="str">
        <x:v>Historical Inputs!F4515</x:v>
      </x:c>
      <x:c r="D4515" s="2" t="str">
        <x:v>COF</x:v>
      </x:c>
      <x:c r="E4515" s="2" t="str">
        <x:v>FY2017</x:v>
      </x:c>
      <x:c r="F4515" s="2" t="str">
        <x:v>tbvps_reported</x:v>
      </x:c>
      <x:c r="G4515" s="2" t="n">
        <x:v>60.28</x:v>
      </x:c>
      <x:c r="H4515" s="2" t="str">
        <x:v>USD/shares</x:v>
      </x:c>
      <x:c r="I4515" s="2" t="str">
        <x:v>2017-12-31</x:v>
      </x:c>
      <x:c r="J4515" s="2" t="str">
        <x:v>2018-02-21</x:v>
      </x:c>
      <x:c r="K4515" s="2" t="str">
        <x:v>0000927628-18-000107</x:v>
      </x:c>
      <x:c r="L4515" s="2" t="str">
        <x:v>data/raw/filings/COF_0000927628-18-000107_cof-12312017x10k.htm</x:v>
      </x:c>
      <x:c r="M4515" s="2" t="str">
        <x:v>https://www.sec.gov/Archives/edgar/data/927628/000092762818000107/cof-12312017x10k.htm</x:v>
      </x:c>
      <x:c r="N4515" s="2" t="str"/>
      <x:c r="O4515" s="2" t="str"/>
      <x:c r="P4515" s="2" t="str">
        <x:v>Exact selected original table text</x:v>
      </x:c>
      <x:c r="Q4515" s="2" t="str">
        <x:v>Reported tangible book value per share</x:v>
      </x:c>
      <x:c r="R4515" s="2" t="str">
        <x:v>highlighted/COF_0000927628-18-000107_cof-12312017x10k.htm</x:v>
      </x:c>
      <x:c r="S4515" s="2" t="str"/>
      <x:c r="T4515" s="2" t="str"/>
    </x:row>
    <x:row r="4516" ht="24" customHeight="1">
      <x:c r="C4516" s="2" t="str">
        <x:v>Historical Inputs!F4516</x:v>
      </x:c>
      <x:c r="D4516" s="2" t="str">
        <x:v>COF</x:v>
      </x:c>
      <x:c r="E4516" s="2" t="str">
        <x:v>FY2017</x:v>
      </x:c>
      <x:c r="F4516" s="2" t="str">
        <x:v>tce_reported</x:v>
      </x:c>
      <x:c r="G4516" s="2" t="str">
        <x:v>n.a.</x:v>
      </x:c>
      <x:c r="H4516" s="2" t="str">
        <x:v>USDm</x:v>
      </x:c>
      <x:c r="I4516" s="2" t="str">
        <x:v>2017-12-31</x:v>
      </x:c>
      <x:c r="J4516" s="2" t="str"/>
      <x:c r="K4516" s="2" t="str"/>
      <x:c r="L4516" s="2" t="str"/>
      <x:c r="M4516" s="2" t="str"/>
      <x:c r="N4516" s="2" t="str"/>
      <x:c r="O4516" s="2" t="str"/>
      <x:c r="P4516" s="2" t="str">
        <x:v>Not reported / unavailable</x:v>
      </x:c>
      <x:c r="Q4516" s="2" t="str">
        <x:v>Reported tangible common equity</x:v>
      </x:c>
      <x:c r="R4516" s="2" t="str"/>
      <x:c r="S4516" s="2" t="str"/>
      <x:c r="T4516" s="2" t="str"/>
    </x:row>
    <x:row r="4517" ht="24" customHeight="1">
      <x:c r="C4517" s="2" t="str">
        <x:v>Historical Inputs!F4517</x:v>
      </x:c>
      <x:c r="D4517" s="2" t="str">
        <x:v>COF</x:v>
      </x:c>
      <x:c r="E4517" s="2" t="str">
        <x:v>FY2018</x:v>
      </x:c>
      <x:c r="F4517" s="2" t="str">
        <x:v>assets</x:v>
      </x:c>
      <x:c r="G4517" s="2" t="n">
        <x:v>372538</x:v>
      </x:c>
      <x:c r="H4517" s="2" t="str">
        <x:v>USD</x:v>
      </x:c>
      <x:c r="I4517" s="2" t="str">
        <x:v>2018-12-31</x:v>
      </x:c>
      <x:c r="J4517" s="2" t="str">
        <x:v>2020-02-20</x:v>
      </x:c>
      <x:c r="K4517" s="2" t="str">
        <x:v>0000927628-20-000102</x:v>
      </x:c>
      <x:c r="L4517" s="2" t="str">
        <x:v>data/raw/filings/COF_0000927628-20-000102_cof-12312019x10k.htm</x:v>
      </x:c>
      <x:c r="M4517" s="2" t="str">
        <x:v>https://www.sec.gov/Archives/edgar/data/927628/000092762820000102/cof-12312019x10k.htm</x:v>
      </x:c>
      <x:c r="N4517" s="2" t="str">
        <x:v>d50082048e2912-wk-Fact-C45CE29ADA335DDA97C018AB970ACED1</x:v>
      </x:c>
      <x:c r="O4517" s="2" t="str"/>
      <x:c r="P4517" s="2" t="str">
        <x:v>Exact XBRL anchor</x:v>
      </x:c>
      <x:c r="Q4517" s="2" t="str">
        <x:v>Assets</x:v>
      </x:c>
      <x:c r="R4517" s="2" t="str">
        <x:v>highlighted/COF_0000927628-20-000102_cof-12312019x10k.htm</x:v>
      </x:c>
      <x:c r="S4517" s="2" t="str"/>
      <x:c r="T4517" s="2" t="str"/>
    </x:row>
    <x:row r="4518" ht="24" customHeight="1">
      <x:c r="C4518" s="2" t="str">
        <x:v>Historical Inputs!F4518</x:v>
      </x:c>
      <x:c r="D4518" s="2" t="str">
        <x:v>COF</x:v>
      </x:c>
      <x:c r="E4518" s="2" t="str">
        <x:v>FY2018</x:v>
      </x:c>
      <x:c r="F4518" s="2" t="str">
        <x:v>liabilities</x:v>
      </x:c>
      <x:c r="G4518" s="2" t="n">
        <x:v>320870</x:v>
      </x:c>
      <x:c r="H4518" s="2" t="str">
        <x:v>USD</x:v>
      </x:c>
      <x:c r="I4518" s="2" t="str">
        <x:v>2018-12-31</x:v>
      </x:c>
      <x:c r="J4518" s="2" t="str">
        <x:v>2020-02-20</x:v>
      </x:c>
      <x:c r="K4518" s="2" t="str">
        <x:v>0000927628-20-000102</x:v>
      </x:c>
      <x:c r="L4518" s="2" t="str">
        <x:v>data/raw/filings/COF_0000927628-20-000102_cof-12312019x10k.htm</x:v>
      </x:c>
      <x:c r="M4518" s="2" t="str">
        <x:v>https://www.sec.gov/Archives/edgar/data/927628/000092762820000102/cof-12312019x10k.htm</x:v>
      </x:c>
      <x:c r="N4518" s="2" t="str">
        <x:v>d50082048e3576-wk-Fact-6BDD1D6E73D85DA58451AE448CE93986</x:v>
      </x:c>
      <x:c r="O4518" s="2" t="str"/>
      <x:c r="P4518" s="2" t="str">
        <x:v>Exact XBRL anchor</x:v>
      </x:c>
      <x:c r="Q4518" s="2" t="str">
        <x:v>Liabilities</x:v>
      </x:c>
      <x:c r="R4518" s="2" t="str">
        <x:v>highlighted/COF_0000927628-20-000102_cof-12312019x10k.htm</x:v>
      </x:c>
      <x:c r="S4518" s="2" t="str"/>
      <x:c r="T4518" s="2" t="str"/>
    </x:row>
    <x:row r="4519" ht="24" customHeight="1">
      <x:c r="C4519" s="2" t="str">
        <x:v>Historical Inputs!F4519</x:v>
      </x:c>
      <x:c r="D4519" s="2" t="str">
        <x:v>COF</x:v>
      </x:c>
      <x:c r="E4519" s="2" t="str">
        <x:v>FY2018</x:v>
      </x:c>
      <x:c r="F4519" s="2" t="str">
        <x:v>equity</x:v>
      </x:c>
      <x:c r="G4519" s="2" t="n">
        <x:v>51668</x:v>
      </x:c>
      <x:c r="H4519" s="2" t="str">
        <x:v>USD</x:v>
      </x:c>
      <x:c r="I4519" s="2" t="str">
        <x:v>2018-12-31</x:v>
      </x:c>
      <x:c r="J4519" s="2" t="str">
        <x:v>2022-02-25</x:v>
      </x:c>
      <x:c r="K4519" s="2" t="str">
        <x:v>0000927628-22-000106</x:v>
      </x:c>
      <x:c r="L4519" s="2" t="str">
        <x:v>data/raw/filings/COF_0000927628-22-000106_cof-20211231.htm</x:v>
      </x:c>
      <x:c r="M4519" s="2" t="str">
        <x:v>https://www.sec.gov/Archives/edgar/data/927628/000092762822000106/cof-20211231.htm</x:v>
      </x:c>
      <x:c r="N4519" s="2" t="str">
        <x:v>id3VybDovL2RvY3MudjEvZG9jOmI1YzczMGM0ZTM4MjQ3OWFhMjJlZTg0Y2E2OGFmNmJiL3NlYzpiNWM3MzBjNGUzODI0NzlhYTIyZWU4NGNhNjhhZjZiYl8zNTIvZnJhZzozMzg4ZDI1M2JlYzY0NTY2YWM1NGVlMTc5NzIwMmUzMi90YWJsZTo3OWYyYWVmOGVmMDQ0Zjk5YjRmYzc0MjVjMTJhM2Y4YS90YWJsZXJhbmdlOjc5ZjJhZWY4ZWYwNDRmOTliNGZjNzQyNWMxMmEzZjhhXzItMTgtMS0xLTkyMjM1_2f5b98d6-cd9c-4d08-a08e-28f7e0a98251</x:v>
      </x:c>
      <x:c r="O4519" s="2" t="str"/>
      <x:c r="P4519" s="2" t="str">
        <x:v>Exact XBRL anchor</x:v>
      </x:c>
      <x:c r="Q4519" s="2" t="str">
        <x:v>Stockholders' Equity Attributable to Parent</x:v>
      </x:c>
      <x:c r="R4519" s="2" t="str">
        <x:v>highlighted/COF_0000927628-22-000106_cof-20211231.htm</x:v>
      </x:c>
      <x:c r="S4519" s="2" t="str"/>
      <x:c r="T4519" s="2" t="str"/>
    </x:row>
    <x:row r="4520" ht="24" customHeight="1">
      <x:c r="C4520" s="2" t="str">
        <x:v>Historical Inputs!F4520</x:v>
      </x:c>
      <x:c r="D4520" s="2" t="str">
        <x:v>COF</x:v>
      </x:c>
      <x:c r="E4520" s="2" t="str">
        <x:v>FY2018</x:v>
      </x:c>
      <x:c r="F4520" s="2" t="str">
        <x:v>preferred</x:v>
      </x:c>
      <x:c r="G4520" s="2" t="n">
        <x:v>4360</x:v>
      </x:c>
      <x:c r="H4520" s="2" t="str">
        <x:v>USD</x:v>
      </x:c>
      <x:c r="I4520" s="2" t="str">
        <x:v>2018-12-31</x:v>
      </x:c>
      <x:c r="J4520" s="2" t="str">
        <x:v>2020-02-20</x:v>
      </x:c>
      <x:c r="K4520" s="2" t="str">
        <x:v>0000927628-20-000102</x:v>
      </x:c>
      <x:c r="L4520" s="2" t="str">
        <x:v>data/raw/filings/COF_0000927628-20-000102_cof-12312019x10k.htm</x:v>
      </x:c>
      <x:c r="M4520" s="2" t="str">
        <x:v>https://www.sec.gov/Archives/edgar/data/927628/000092762820000102/cof-12312019x10k.htm</x:v>
      </x:c>
      <x:c r="N4520" s="2" t="str">
        <x:v>d50188836e3419-wk-Fact-55BE4A19F1DE50F0A58EA7E4F12FC3DA</x:v>
      </x:c>
      <x:c r="O4520" s="2" t="str"/>
      <x:c r="P4520" s="2" t="str">
        <x:v>Exact XBRL anchor</x:v>
      </x:c>
      <x:c r="Q4520" s="2" t="str">
        <x:v>Preferred Stock, Including Additional Paid in Capital, Net of Discount</x:v>
      </x:c>
      <x:c r="R4520" s="2" t="str">
        <x:v>highlighted/COF_0000927628-20-000102_cof-12312019x10k.htm</x:v>
      </x:c>
      <x:c r="S4520" s="2" t="str"/>
      <x:c r="T4520" s="2" t="str"/>
    </x:row>
    <x:row r="4521" ht="24" customHeight="1">
      <x:c r="C4521" s="2" t="str">
        <x:v>Historical Inputs!F4521</x:v>
      </x:c>
      <x:c r="D4521" s="2" t="str">
        <x:v>COF</x:v>
      </x:c>
      <x:c r="E4521" s="2" t="str">
        <x:v>FY2018</x:v>
      </x:c>
      <x:c r="F4521" s="2" t="str">
        <x:v>common_equity_reported</x:v>
      </x:c>
      <x:c r="G4521" s="2" t="str">
        <x:v>n.a.</x:v>
      </x:c>
      <x:c r="H4521" s="2" t="str">
        <x:v>USDm</x:v>
      </x:c>
      <x:c r="I4521" s="2" t="str">
        <x:v>2018-12-31</x:v>
      </x:c>
      <x:c r="J4521" s="2" t="str"/>
      <x:c r="K4521" s="2" t="str"/>
      <x:c r="L4521" s="2" t="str"/>
      <x:c r="M4521" s="2" t="str"/>
      <x:c r="N4521" s="2" t="str"/>
      <x:c r="O4521" s="2" t="str"/>
      <x:c r="P4521" s="2" t="str">
        <x:v>Not reported / unavailable</x:v>
      </x:c>
      <x:c r="Q4521" s="2" t="str">
        <x:v>Reported common shareholders equity</x:v>
      </x:c>
      <x:c r="R4521" s="2" t="str"/>
      <x:c r="S4521" s="2" t="str"/>
      <x:c r="T4521" s="2" t="str"/>
    </x:row>
    <x:row r="4522" ht="24" customHeight="1">
      <x:c r="C4522" s="2" t="str">
        <x:v>Historical Inputs!F4522</x:v>
      </x:c>
      <x:c r="D4522" s="2" t="str">
        <x:v>COF</x:v>
      </x:c>
      <x:c r="E4522" s="2" t="str">
        <x:v>FY2018</x:v>
      </x:c>
      <x:c r="F4522" s="2" t="str">
        <x:v>goodwill</x:v>
      </x:c>
      <x:c r="G4522" s="2" t="n">
        <x:v>14544</x:v>
      </x:c>
      <x:c r="H4522" s="2" t="str">
        <x:v>USD</x:v>
      </x:c>
      <x:c r="I4522" s="2" t="str">
        <x:v>2018-12-31</x:v>
      </x:c>
      <x:c r="J4522" s="2" t="str">
        <x:v>2022-02-25</x:v>
      </x:c>
      <x:c r="K4522" s="2" t="str">
        <x:v>0000927628-22-000106</x:v>
      </x:c>
      <x:c r="L4522" s="2" t="str">
        <x:v>data/raw/filings/COF_0000927628-22-000106_cof-20211231.htm</x:v>
      </x:c>
      <x:c r="M4522" s="2" t="str">
        <x:v>https://www.sec.gov/Archives/edgar/data/927628/000092762822000106/cof-20211231.htm</x:v>
      </x:c>
      <x:c r="N4522" s="2" t="str">
        <x:v>id3VybDovL2RvY3MudjEvZG9jOmI1YzczMGM0ZTM4MjQ3OWFhMjJlZTg0Y2E2OGFmNmJiL3NlYzpiNWM3MzBjNGUzODI0NzlhYTIyZWU4NGNhNjhhZjZiYl8zOTcvZnJhZzphZWQwMWZmZDMxMGE0OTM4OGZmMjJlN2UzNGU4ZmM0ZS90YWJsZTpjYjllYjYwMGEyZGI0M2E5ODJmNTBkNzE0Y2QwMTc5MC90YWJsZXJhbmdlOmNiOWViNjAwYTJkYjQzYTk4MmY1MGQ3MTRjZDAxNzkwXzEtOC0xLTEtOTIyMzU_07b1c682-9759-4938-9a5a-98f84952e692</x:v>
      </x:c>
      <x:c r="O4522" s="2" t="str"/>
      <x:c r="P4522" s="2" t="str">
        <x:v>Exact XBRL anchor</x:v>
      </x:c>
      <x:c r="Q4522" s="2" t="str">
        <x:v>Goodwill</x:v>
      </x:c>
      <x:c r="R4522" s="2" t="str">
        <x:v>highlighted/COF_0000927628-22-000106_cof-20211231.htm</x:v>
      </x:c>
      <x:c r="S4522" s="2" t="str"/>
      <x:c r="T4522" s="2" t="str"/>
    </x:row>
    <x:row r="4523" ht="24" customHeight="1">
      <x:c r="C4523" s="2" t="str">
        <x:v>Historical Inputs!F4523</x:v>
      </x:c>
      <x:c r="D4523" s="2" t="str">
        <x:v>COF</x:v>
      </x:c>
      <x:c r="E4523" s="2" t="str">
        <x:v>FY2018</x:v>
      </x:c>
      <x:c r="F4523" s="2" t="str">
        <x:v>intangibles</x:v>
      </x:c>
      <x:c r="G4523" s="2" t="n">
        <x:v>254</x:v>
      </x:c>
      <x:c r="H4523" s="2" t="str">
        <x:v>USD</x:v>
      </x:c>
      <x:c r="I4523" s="2" t="str">
        <x:v>2018-12-31</x:v>
      </x:c>
      <x:c r="J4523" s="2" t="str">
        <x:v>2020-02-20</x:v>
      </x:c>
      <x:c r="K4523" s="2" t="str">
        <x:v>0000927628-20-000102</x:v>
      </x:c>
      <x:c r="L4523" s="2" t="str">
        <x:v>data/raw/filings/COF_0000927628-20-000102_cof-12312019x10k.htm</x:v>
      </x:c>
      <x:c r="M4523" s="2" t="str">
        <x:v>https://www.sec.gov/Archives/edgar/data/927628/000092762820000102/cof-12312019x10k.htm</x:v>
      </x:c>
      <x:c r="N4523" s="2" t="str">
        <x:v>d50150737e3296-wk-Fact-E7967DE1BCFA5DF7B18FCD31FB43B706</x:v>
      </x:c>
      <x:c r="O4523" s="2" t="str"/>
      <x:c r="P4523" s="2" t="str">
        <x:v>Exact XBRL anchor</x:v>
      </x:c>
      <x:c r="Q4523" s="2" t="str">
        <x:v>Intangible Assets, Net (Excluding Goodwill)</x:v>
      </x:c>
      <x:c r="R4523" s="2" t="str">
        <x:v>highlighted/COF_0000927628-20-000102_cof-12312019x10k.htm</x:v>
      </x:c>
      <x:c r="S4523" s="2" t="str"/>
      <x:c r="T4523" s="2" t="str"/>
    </x:row>
    <x:row r="4524" ht="24" customHeight="1">
      <x:c r="C4524" s="2" t="str">
        <x:v>Historical Inputs!F4524</x:v>
      </x:c>
      <x:c r="D4524" s="2" t="str">
        <x:v>COF</x:v>
      </x:c>
      <x:c r="E4524" s="2" t="str">
        <x:v>FY2018</x:v>
      </x:c>
      <x:c r="F4524" s="2" t="str">
        <x:v>intangibles_total</x:v>
      </x:c>
      <x:c r="G4524" s="2" t="str">
        <x:v>n.a.</x:v>
      </x:c>
      <x:c r="H4524" s="2" t="str">
        <x:v>USDm</x:v>
      </x:c>
      <x:c r="I4524" s="2" t="str">
        <x:v>2018-12-31</x:v>
      </x:c>
      <x:c r="J4524" s="2" t="str"/>
      <x:c r="K4524" s="2" t="str"/>
      <x:c r="L4524" s="2" t="str"/>
      <x:c r="M4524" s="2" t="str"/>
      <x:c r="N4524" s="2" t="str"/>
      <x:c r="O4524" s="2" t="str"/>
      <x:c r="P4524" s="2" t="str">
        <x:v>Not reported / unavailable</x:v>
      </x:c>
      <x:c r="Q4524" s="2" t="str">
        <x:v>Reported goodwill and intangible assets combined</x:v>
      </x:c>
      <x:c r="R4524" s="2" t="str"/>
      <x:c r="S4524" s="2" t="str"/>
      <x:c r="T4524" s="2" t="str"/>
    </x:row>
    <x:row r="4525" ht="24" customHeight="1">
      <x:c r="C4525" s="2" t="str">
        <x:v>Historical Inputs!F4525</x:v>
      </x:c>
      <x:c r="D4525" s="2" t="str">
        <x:v>COF</x:v>
      </x:c>
      <x:c r="E4525" s="2" t="str">
        <x:v>FY2018</x:v>
      </x:c>
      <x:c r="F4525" s="2" t="str">
        <x:v>shares_end</x:v>
      </x:c>
      <x:c r="G4525" s="2" t="n">
        <x:v>467.717306</x:v>
      </x:c>
      <x:c r="H4525" s="2" t="str">
        <x:v>shares</x:v>
      </x:c>
      <x:c r="I4525" s="2" t="str">
        <x:v>2018-12-31</x:v>
      </x:c>
      <x:c r="J4525" s="2" t="str">
        <x:v>2020-02-20</x:v>
      </x:c>
      <x:c r="K4525" s="2" t="str">
        <x:v>0000927628-20-000102</x:v>
      </x:c>
      <x:c r="L4525" s="2" t="str">
        <x:v>data/raw/filings/COF_0000927628-20-000102_cof-12312019x10k.htm</x:v>
      </x:c>
      <x:c r="M4525" s="2" t="str">
        <x:v>https://www.sec.gov/Archives/edgar/data/927628/000092762820000102/cof-12312019x10k.htm</x:v>
      </x:c>
      <x:c r="N4525" s="2" t="str">
        <x:v>Fact-4FCC14AC756D559E8CE7024FFA38BABC-wk-Fact-4FCC14AC756D559E8CE7024FFA38BABC</x:v>
      </x:c>
      <x:c r="O4525" s="2" t="str"/>
      <x:c r="P4525" s="2" t="str">
        <x:v>Exact XBRL anchor</x:v>
      </x:c>
      <x:c r="Q4525" s="2" t="str">
        <x:v>Common Stock, Shares, Outstanding</x:v>
      </x:c>
      <x:c r="R4525" s="2" t="str">
        <x:v>highlighted/COF_0000927628-20-000102_cof-12312019x10k.htm</x:v>
      </x:c>
      <x:c r="S4525" s="2" t="str"/>
      <x:c r="T4525" s="2" t="str"/>
    </x:row>
    <x:row r="4526" ht="24" customHeight="1">
      <x:c r="C4526" s="2" t="str">
        <x:v>Historical Inputs!F4526</x:v>
      </x:c>
      <x:c r="D4526" s="2" t="str">
        <x:v>COF</x:v>
      </x:c>
      <x:c r="E4526" s="2" t="str">
        <x:v>FY2018</x:v>
      </x:c>
      <x:c r="F4526" s="2" t="str">
        <x:v>shares_issued</x:v>
      </x:c>
      <x:c r="G4526" s="2" t="n">
        <x:v>667.969069</x:v>
      </x:c>
      <x:c r="H4526" s="2" t="str">
        <x:v>shares</x:v>
      </x:c>
      <x:c r="I4526" s="2" t="str">
        <x:v>2018-12-31</x:v>
      </x:c>
      <x:c r="J4526" s="2" t="str">
        <x:v>2020-02-20</x:v>
      </x:c>
      <x:c r="K4526" s="2" t="str">
        <x:v>0000927628-20-000102</x:v>
      </x:c>
      <x:c r="L4526" s="2" t="str">
        <x:v>data/raw/filings/COF_0000927628-20-000102_cof-12312019x10k.htm</x:v>
      </x:c>
      <x:c r="M4526" s="2" t="str">
        <x:v>https://www.sec.gov/Archives/edgar/data/927628/000092762820000102/cof-12312019x10k.htm</x:v>
      </x:c>
      <x:c r="N4526" s="2" t="str">
        <x:v>Fact-C9C6AFE8590F52FBA0423DC964870AB6-wk-Fact-C9C6AFE8590F52FBA0423DC964870AB6</x:v>
      </x:c>
      <x:c r="O4526" s="2" t="str"/>
      <x:c r="P4526" s="2" t="str">
        <x:v>Exact XBRL anchor</x:v>
      </x:c>
      <x:c r="Q4526" s="2" t="str">
        <x:v>Common Stock, Shares, Issued</x:v>
      </x:c>
      <x:c r="R4526" s="2" t="str">
        <x:v>highlighted/COF_0000927628-20-000102_cof-12312019x10k.htm</x:v>
      </x:c>
      <x:c r="S4526" s="2" t="str"/>
      <x:c r="T4526" s="2" t="str"/>
    </x:row>
    <x:row r="4527" ht="24" customHeight="1">
      <x:c r="C4527" s="2" t="str">
        <x:v>Historical Inputs!F4527</x:v>
      </x:c>
      <x:c r="D4527" s="2" t="str">
        <x:v>COF</x:v>
      </x:c>
      <x:c r="E4527" s="2" t="str">
        <x:v>FY2018</x:v>
      </x:c>
      <x:c r="F4527" s="2" t="str">
        <x:v>shares_treasury</x:v>
      </x:c>
      <x:c r="G4527" s="2" t="n">
        <x:v>200.251763</x:v>
      </x:c>
      <x:c r="H4527" s="2" t="str">
        <x:v>shares</x:v>
      </x:c>
      <x:c r="I4527" s="2" t="str">
        <x:v>2018-12-31</x:v>
      </x:c>
      <x:c r="J4527" s="2" t="str">
        <x:v>2020-02-20</x:v>
      </x:c>
      <x:c r="K4527" s="2" t="str">
        <x:v>0000927628-20-000102</x:v>
      </x:c>
      <x:c r="L4527" s="2" t="str">
        <x:v>data/raw/filings/COF_0000927628-20-000102_cof-12312019x10k.htm</x:v>
      </x:c>
      <x:c r="M4527" s="2" t="str">
        <x:v>https://www.sec.gov/Archives/edgar/data/927628/000092762820000102/cof-12312019x10k.htm</x:v>
      </x:c>
      <x:c r="N4527" s="2" t="str"/>
      <x:c r="O4527" s="2" t="str"/>
      <x:c r="P4527" s="2" t="str">
        <x:v>Structured source retained; exact visible anchor requires review</x:v>
      </x:c>
      <x:c r="Q4527" s="2" t="str">
        <x:v>Treasury Stock, Common, Shares</x:v>
      </x:c>
      <x:c r="R4527" s="2" t="str"/>
      <x:c r="S4527" s="2" t="str"/>
      <x:c r="T4527" s="2" t="str"/>
    </x:row>
    <x:row r="4528" ht="24" customHeight="1">
      <x:c r="C4528" s="2" t="str">
        <x:v>Historical Inputs!F4528</x:v>
      </x:c>
      <x:c r="D4528" s="2" t="str">
        <x:v>COF</x:v>
      </x:c>
      <x:c r="E4528" s="2" t="str">
        <x:v>FY2018</x:v>
      </x:c>
      <x:c r="F4528" s="2" t="str">
        <x:v>deposits</x:v>
      </x:c>
      <x:c r="G4528" s="2" t="n">
        <x:v>249764</x:v>
      </x:c>
      <x:c r="H4528" s="2" t="str">
        <x:v>USD</x:v>
      </x:c>
      <x:c r="I4528" s="2" t="str">
        <x:v>2018-12-31</x:v>
      </x:c>
      <x:c r="J4528" s="2" t="str">
        <x:v>2021-02-25</x:v>
      </x:c>
      <x:c r="K4528" s="2" t="str">
        <x:v>0000927628-21-000094</x:v>
      </x:c>
      <x:c r="L4528" s="2" t="str">
        <x:v>data/raw/filings/COF_0000927628-21-000094_cof-20201231.htm</x:v>
      </x:c>
      <x:c r="M4528" s="2" t="str">
        <x:v>https://www.sec.gov/Archives/edgar/data/927628/000092762821000094/cof-20201231.htm</x:v>
      </x:c>
      <x:c r="N4528" s="2" t="str">
        <x:v>id3VybDovL2RvY3MudjEvZG9jOjNhZjY2NTEyODA0NjQ2ZmNhZjFiMTlhMGFlYTZmMzIwL3NlYzozYWY2NjUxMjgwNDY0NmZjYWYxYjE5YTBhZWE2ZjMyMF80NDIvZnJhZzo3N2VlN2MwMDEzMDE0MGMwOWI3ZDRiMTQ5YWU4YTdkMi90YWJsZTo5N2I5YzUyNDZmOGQ0YjAwYTU4MTdhMDU1MDNkOGJiNi90YWJsZXJhbmdlOjk3YjljNTI0NmY4ZDRiMDBhNTgxN2EwNTUwM2Q4YmI2XzExLTEwLTEtMS0w_087ade49-7e09-4beb-95d7-e94f202d03d4</x:v>
      </x:c>
      <x:c r="O4528" s="2" t="str"/>
      <x:c r="P4528" s="2" t="str">
        <x:v>Exact XBRL anchor</x:v>
      </x:c>
      <x:c r="Q4528" s="2" t="str">
        <x:v>Deposits</x:v>
      </x:c>
      <x:c r="R4528" s="2" t="str">
        <x:v>highlighted/COF_0000927628-21-000094_cof-20201231.htm</x:v>
      </x:c>
      <x:c r="S4528" s="2" t="str"/>
      <x:c r="T4528" s="2" t="str"/>
    </x:row>
    <x:row r="4529" ht="24" customHeight="1">
      <x:c r="C4529" s="2" t="str">
        <x:v>Historical Inputs!F4529</x:v>
      </x:c>
      <x:c r="D4529" s="2" t="str">
        <x:v>COF</x:v>
      </x:c>
      <x:c r="E4529" s="2" t="str">
        <x:v>FY2018</x:v>
      </x:c>
      <x:c r="F4529" s="2" t="str">
        <x:v>loans_gross</x:v>
      </x:c>
      <x:c r="G4529" s="2" t="str">
        <x:v>n.a.</x:v>
      </x:c>
      <x:c r="H4529" s="2" t="str">
        <x:v>USDm</x:v>
      </x:c>
      <x:c r="I4529" s="2" t="str">
        <x:v>2018-12-31</x:v>
      </x:c>
      <x:c r="J4529" s="2" t="str"/>
      <x:c r="K4529" s="2" t="str"/>
      <x:c r="L4529" s="2" t="str"/>
      <x:c r="M4529" s="2" t="str"/>
      <x:c r="N4529" s="2" t="str"/>
      <x:c r="O4529" s="2" t="str"/>
      <x:c r="P4529" s="2" t="str">
        <x:v>Not reported / unavailable</x:v>
      </x:c>
      <x:c r="Q4529" s="2" t="str">
        <x:v>Gross loans and leases selected definition</x:v>
      </x:c>
      <x:c r="R4529" s="2" t="str"/>
      <x:c r="S4529" s="2" t="str"/>
      <x:c r="T4529" s="2" t="str"/>
    </x:row>
    <x:row r="4530" ht="24" customHeight="1">
      <x:c r="C4530" s="2" t="str">
        <x:v>Historical Inputs!F4530</x:v>
      </x:c>
      <x:c r="D4530" s="2" t="str">
        <x:v>COF</x:v>
      </x:c>
      <x:c r="E4530" s="2" t="str">
        <x:v>FY2018</x:v>
      </x:c>
      <x:c r="F4530" s="2" t="str">
        <x:v>loans_net</x:v>
      </x:c>
      <x:c r="G4530" s="2" t="n">
        <x:v>238679</x:v>
      </x:c>
      <x:c r="H4530" s="2" t="str">
        <x:v>USD</x:v>
      </x:c>
      <x:c r="I4530" s="2" t="str">
        <x:v>2018-12-31</x:v>
      </x:c>
      <x:c r="J4530" s="2" t="str">
        <x:v>2020-02-20</x:v>
      </x:c>
      <x:c r="K4530" s="2" t="str">
        <x:v>0000927628-20-000102</x:v>
      </x:c>
      <x:c r="L4530" s="2" t="str">
        <x:v>data/raw/filings/COF_0000927628-20-000102_cof-12312019x10k.htm</x:v>
      </x:c>
      <x:c r="M4530" s="2" t="str">
        <x:v>https://www.sec.gov/Archives/edgar/data/927628/000092762820000102/cof-12312019x10k.htm</x:v>
      </x:c>
      <x:c r="N4530" s="2" t="str"/>
      <x:c r="O4530" s="2" t="str"/>
      <x:c r="P4530" s="2" t="str">
        <x:v>Structured source retained; exact visible anchor requires review</x:v>
      </x:c>
      <x:c r="Q4530" s="2" t="str">
        <x:v>Loans and Leases Receivable, Net Amount</x:v>
      </x:c>
      <x:c r="R4530" s="2" t="str"/>
      <x:c r="S4530" s="2" t="str"/>
      <x:c r="T4530" s="2" t="str"/>
    </x:row>
    <x:row r="4531" ht="24" customHeight="1">
      <x:c r="C4531" s="2" t="str">
        <x:v>Historical Inputs!F4531</x:v>
      </x:c>
      <x:c r="D4531" s="2" t="str">
        <x:v>COF</x:v>
      </x:c>
      <x:c r="E4531" s="2" t="str">
        <x:v>FY2018</x:v>
      </x:c>
      <x:c r="F4531" s="2" t="str">
        <x:v>allowance</x:v>
      </x:c>
      <x:c r="G4531" s="2" t="str">
        <x:v>n.a.</x:v>
      </x:c>
      <x:c r="H4531" s="2" t="str">
        <x:v>USDm</x:v>
      </x:c>
      <x:c r="I4531" s="2" t="str">
        <x:v>2018-12-31</x:v>
      </x:c>
      <x:c r="J4531" s="2" t="str"/>
      <x:c r="K4531" s="2" t="str"/>
      <x:c r="L4531" s="2" t="str"/>
      <x:c r="M4531" s="2" t="str"/>
      <x:c r="N4531" s="2" t="str"/>
      <x:c r="O4531" s="2" t="str"/>
      <x:c r="P4531" s="2" t="str">
        <x:v>Not reported / unavailable</x:v>
      </x:c>
      <x:c r="Q4531" s="2" t="str">
        <x:v>Loan allowance for credit losses</x:v>
      </x:c>
      <x:c r="R4531" s="2" t="str"/>
      <x:c r="S4531" s="2" t="str"/>
      <x:c r="T4531" s="2" t="str"/>
    </x:row>
    <x:row r="4532" ht="24" customHeight="1">
      <x:c r="C4532" s="2" t="str">
        <x:v>Historical Inputs!F4532</x:v>
      </x:c>
      <x:c r="D4532" s="2" t="str">
        <x:v>COF</x:v>
      </x:c>
      <x:c r="E4532" s="2" t="str">
        <x:v>FY2018</x:v>
      </x:c>
      <x:c r="F4532" s="2" t="str">
        <x:v>nonaccrual</x:v>
      </x:c>
      <x:c r="G4532" s="2" t="str">
        <x:v>n.a.</x:v>
      </x:c>
      <x:c r="H4532" s="2" t="str">
        <x:v>USDm</x:v>
      </x:c>
      <x:c r="I4532" s="2" t="str">
        <x:v>2018-12-31</x:v>
      </x:c>
      <x:c r="J4532" s="2" t="str"/>
      <x:c r="K4532" s="2" t="str"/>
      <x:c r="L4532" s="2" t="str"/>
      <x:c r="M4532" s="2" t="str"/>
      <x:c r="N4532" s="2" t="str"/>
      <x:c r="O4532" s="2" t="str"/>
      <x:c r="P4532" s="2" t="str">
        <x:v>Not reported / unavailable</x:v>
      </x:c>
      <x:c r="Q4532" s="2" t="str">
        <x:v>Nonaccrual</x:v>
      </x:c>
      <x:c r="R4532" s="2" t="str"/>
      <x:c r="S4532" s="2" t="str"/>
      <x:c r="T4532" s="2" t="str"/>
    </x:row>
    <x:row r="4533" ht="24" customHeight="1">
      <x:c r="C4533" s="2" t="str">
        <x:v>Historical Inputs!F4533</x:v>
      </x:c>
      <x:c r="D4533" s="2" t="str">
        <x:v>COF</x:v>
      </x:c>
      <x:c r="E4533" s="2" t="str">
        <x:v>FY2018</x:v>
      </x:c>
      <x:c r="F4533" s="2" t="str">
        <x:v>cash</x:v>
      </x:c>
      <x:c r="G4533" s="2" t="str">
        <x:v>n.a.</x:v>
      </x:c>
      <x:c r="H4533" s="2" t="str">
        <x:v>USDm</x:v>
      </x:c>
      <x:c r="I4533" s="2" t="str">
        <x:v>2018-12-31</x:v>
      </x:c>
      <x:c r="J4533" s="2" t="str"/>
      <x:c r="K4533" s="2" t="str"/>
      <x:c r="L4533" s="2" t="str"/>
      <x:c r="M4533" s="2" t="str"/>
      <x:c r="N4533" s="2" t="str"/>
      <x:c r="O4533" s="2" t="str"/>
      <x:c r="P4533" s="2" t="str">
        <x:v>Not reported / unavailable</x:v>
      </x:c>
      <x:c r="Q4533" s="2" t="str">
        <x:v>Cash</x:v>
      </x:c>
      <x:c r="R4533" s="2" t="str"/>
      <x:c r="S4533" s="2" t="str"/>
      <x:c r="T4533" s="2" t="str"/>
    </x:row>
    <x:row r="4534" ht="24" customHeight="1">
      <x:c r="C4534" s="2" t="str">
        <x:v>Historical Inputs!F4534</x:v>
      </x:c>
      <x:c r="D4534" s="2" t="str">
        <x:v>COF</x:v>
      </x:c>
      <x:c r="E4534" s="2" t="str">
        <x:v>FY2018</x:v>
      </x:c>
      <x:c r="F4534" s="2" t="str">
        <x:v>aoci</x:v>
      </x:c>
      <x:c r="G4534" s="2" t="n">
        <x:v>-1263</x:v>
      </x:c>
      <x:c r="H4534" s="2" t="str">
        <x:v>USD</x:v>
      </x:c>
      <x:c r="I4534" s="2" t="str">
        <x:v>2018-12-31</x:v>
      </x:c>
      <x:c r="J4534" s="2" t="str">
        <x:v>2020-05-01</x:v>
      </x:c>
      <x:c r="K4534" s="2" t="str">
        <x:v>0000927628-20-000173</x:v>
      </x:c>
      <x:c r="L4534" s="2" t="str">
        <x:v>data/raw/sec/COF_companyfacts.json</x:v>
      </x:c>
      <x:c r="M4534" s="2" t="str">
        <x:v>https://data.sec.gov/api/xbrl/companyfacts/CIK0000927628.json</x:v>
      </x:c>
      <x:c r="N4534" s="2" t="str"/>
      <x:c r="O4534" s="2" t="str"/>
      <x:c r="P4534" s="2" t="str">
        <x:v>Structured fact retained</x:v>
      </x:c>
      <x:c r="Q4534" s="2" t="str">
        <x:v>Accumulated Other Comprehensive Income (Loss), Net of Tax</x:v>
      </x:c>
      <x:c r="R4534" s="2" t="str"/>
      <x:c r="S4534" s="2" t="str"/>
      <x:c r="T4534" s="2" t="str"/>
    </x:row>
    <x:row r="4535" ht="24" customHeight="1">
      <x:c r="C4535" s="2" t="str">
        <x:v>Historical Inputs!F4535</x:v>
      </x:c>
      <x:c r="D4535" s="2" t="str">
        <x:v>COF</x:v>
      </x:c>
      <x:c r="E4535" s="2" t="str">
        <x:v>FY2018</x:v>
      </x:c>
      <x:c r="F4535" s="2" t="str">
        <x:v>nii</x:v>
      </x:c>
      <x:c r="G4535" s="2" t="n">
        <x:v>22875</x:v>
      </x:c>
      <x:c r="H4535" s="2" t="str">
        <x:v>USD</x:v>
      </x:c>
      <x:c r="I4535" s="2" t="str">
        <x:v>2018-12-31</x:v>
      </x:c>
      <x:c r="J4535" s="2" t="str">
        <x:v>2021-02-25</x:v>
      </x:c>
      <x:c r="K4535" s="2" t="str">
        <x:v>0000927628-21-000094</x:v>
      </x:c>
      <x:c r="L4535" s="2" t="str">
        <x:v>data/raw/filings/COF_0000927628-21-000094_cof-20201231.htm</x:v>
      </x:c>
      <x:c r="M4535" s="2" t="str">
        <x:v>https://www.sec.gov/Archives/edgar/data/927628/000092762821000094/cof-20201231.htm</x:v>
      </x:c>
      <x:c r="N4535" s="2" t="str">
        <x:v>id3VybDovL2RvY3MudjEvZG9jOjNhZjY2NTEyODA0NjQ2ZmNhZjFiMTlhMGFlYTZmMzIwL3NlYzozYWY2NjUxMjgwNDY0NmZjYWYxYjE5YTBhZWE2ZjMyMF80NDIvZnJhZzo3N2VlN2MwMDEzMDE0MGMwOWI3ZDRiMTQ5YWU4YTdkMi90YWJsZTo5N2I5YzUyNDZmOGQ0YjAwYTU4MTdhMDU1MDNkOGJiNi90YWJsZXJhbmdlOjk3YjljNTI0NmY4ZDRiMDBhNTgxN2EwNTUwM2Q4YmI2XzItMTAtMS0xLTA_e84d283c-863b-43af-9706-e9c6aa8160f7</x:v>
      </x:c>
      <x:c r="O4535" s="2" t="str"/>
      <x:c r="P4535" s="2" t="str">
        <x:v>Exact XBRL anchor</x:v>
      </x:c>
      <x:c r="Q4535" s="2" t="str">
        <x:v>Interest Income (Expense), Net</x:v>
      </x:c>
      <x:c r="R4535" s="2" t="str">
        <x:v>highlighted/COF_0000927628-21-000094_cof-20201231.htm</x:v>
      </x:c>
      <x:c r="S4535" s="2" t="str"/>
      <x:c r="T4535" s="2" t="str"/>
    </x:row>
    <x:row r="4536" ht="24" customHeight="1">
      <x:c r="C4536" s="2" t="str">
        <x:v>Historical Inputs!F4536</x:v>
      </x:c>
      <x:c r="D4536" s="2" t="str">
        <x:v>COF</x:v>
      </x:c>
      <x:c r="E4536" s="2" t="str">
        <x:v>FY2018</x:v>
      </x:c>
      <x:c r="F4536" s="2" t="str">
        <x:v>noninterest_income</x:v>
      </x:c>
      <x:c r="G4536" s="2" t="n">
        <x:v>5201</x:v>
      </x:c>
      <x:c r="H4536" s="2" t="str">
        <x:v>USD</x:v>
      </x:c>
      <x:c r="I4536" s="2" t="str">
        <x:v>2018-12-31</x:v>
      </x:c>
      <x:c r="J4536" s="2" t="str">
        <x:v>2021-02-25</x:v>
      </x:c>
      <x:c r="K4536" s="2" t="str">
        <x:v>0000927628-21-000094</x:v>
      </x:c>
      <x:c r="L4536" s="2" t="str">
        <x:v>data/raw/filings/COF_0000927628-21-000094_cof-20201231.htm</x:v>
      </x:c>
      <x:c r="M4536" s="2" t="str">
        <x:v>https://www.sec.gov/Archives/edgar/data/927628/000092762821000094/cof-20201231.htm</x:v>
      </x:c>
      <x:c r="N4536" s="2" t="str">
        <x:v>id3VybDovL2RvY3MudjEvZG9jOjNhZjY2NTEyODA0NjQ2ZmNhZjFiMTlhMGFlYTZmMzIwL3NlYzozYWY2NjUxMjgwNDY0NmZjYWYxYjE5YTBhZWE2ZjMyMF80NDIvZnJhZzo3N2VlN2MwMDEzMDE0MGMwOWI3ZDRiMTQ5YWU4YTdkMi90YWJsZToyZjZjODVjZDNiZjU0YTlkODNjYzBkMzdjOWQwOGVkNC90YWJsZXJhbmdlOjJmNmM4NWNkM2JmNTRhOWQ4M2NjMGQzN2M5ZDA4ZWQ0XzgtMTAtMS0xLTA_011e4823-a796-4d75-b34b-2510ba1782a6</x:v>
      </x:c>
      <x:c r="O4536" s="2" t="str"/>
      <x:c r="P4536" s="2" t="str">
        <x:v>Exact XBRL anchor</x:v>
      </x:c>
      <x:c r="Q4536" s="2" t="str">
        <x:v>Noninterest Income</x:v>
      </x:c>
      <x:c r="R4536" s="2" t="str">
        <x:v>highlighted/COF_0000927628-21-000094_cof-20201231.htm</x:v>
      </x:c>
      <x:c r="S4536" s="2" t="str"/>
      <x:c r="T4536" s="2" t="str"/>
    </x:row>
    <x:row r="4537" ht="24" customHeight="1">
      <x:c r="C4537" s="2" t="str">
        <x:v>Historical Inputs!F4537</x:v>
      </x:c>
      <x:c r="D4537" s="2" t="str">
        <x:v>COF</x:v>
      </x:c>
      <x:c r="E4537" s="2" t="str">
        <x:v>FY2018</x:v>
      </x:c>
      <x:c r="F4537" s="2" t="str">
        <x:v>revenue_reported</x:v>
      </x:c>
      <x:c r="G4537" s="2" t="n">
        <x:v>28076</x:v>
      </x:c>
      <x:c r="H4537" s="2" t="str">
        <x:v>USD</x:v>
      </x:c>
      <x:c r="I4537" s="2" t="str">
        <x:v>2018-12-31</x:v>
      </x:c>
      <x:c r="J4537" s="2" t="str">
        <x:v>2021-02-25</x:v>
      </x:c>
      <x:c r="K4537" s="2" t="str">
        <x:v>0000927628-21-000094</x:v>
      </x:c>
      <x:c r="L4537" s="2" t="str">
        <x:v>data/raw/filings/COF_0000927628-21-000094_cof-20201231.htm</x:v>
      </x:c>
      <x:c r="M4537" s="2" t="str">
        <x:v>https://www.sec.gov/Archives/edgar/data/927628/000092762821000094/cof-20201231.htm</x:v>
      </x:c>
      <x:c r="N4537" s="2" t="str">
        <x:v>id3VybDovL2RvY3MudjEvZG9jOjNhZjY2NTEyODA0NjQ2ZmNhZjFiMTlhMGFlYTZmMzIwL3NlYzozYWY2NjUxMjgwNDY0NmZjYWYxYjE5YTBhZWE2ZjMyMF80NDIvZnJhZzo3N2VlN2MwMDEzMDE0MGMwOWI3ZDRiMTQ5YWU4YTdkMi90YWJsZTo5N2I5YzUyNDZmOGQ0YjAwYTU4MTdhMDU1MDNkOGJiNi90YWJsZXJhbmdlOjk3YjljNTI0NmY4ZDRiMDBhNTgxN2EwNTUwM2Q4YmI2XzQtMTAtMS0xLTA_567f0c97-f22d-45a3-9c4c-384d44176865</x:v>
      </x:c>
      <x:c r="O4537" s="2" t="str"/>
      <x:c r="P4537" s="2" t="str">
        <x:v>Exact XBRL anchor</x:v>
      </x:c>
      <x:c r="Q4537" s="2" t="str">
        <x:v>Revenues</x:v>
      </x:c>
      <x:c r="R4537" s="2" t="str">
        <x:v>highlighted/COF_0000927628-21-000094_cof-20201231.htm</x:v>
      </x:c>
      <x:c r="S4537" s="2" t="str"/>
      <x:c r="T4537" s="2" t="str"/>
    </x:row>
    <x:row r="4538" ht="24" customHeight="1">
      <x:c r="C4538" s="2" t="str">
        <x:v>Historical Inputs!F4538</x:v>
      </x:c>
      <x:c r="D4538" s="2" t="str">
        <x:v>COF</x:v>
      </x:c>
      <x:c r="E4538" s="2" t="str">
        <x:v>FY2018</x:v>
      </x:c>
      <x:c r="F4538" s="2" t="str">
        <x:v>opex</x:v>
      </x:c>
      <x:c r="G4538" s="2" t="n">
        <x:v>14902</x:v>
      </x:c>
      <x:c r="H4538" s="2" t="str">
        <x:v>USD</x:v>
      </x:c>
      <x:c r="I4538" s="2" t="str">
        <x:v>2018-12-31</x:v>
      </x:c>
      <x:c r="J4538" s="2" t="str">
        <x:v>2021-02-25</x:v>
      </x:c>
      <x:c r="K4538" s="2" t="str">
        <x:v>0000927628-21-000094</x:v>
      </x:c>
      <x:c r="L4538" s="2" t="str">
        <x:v>data/raw/filings/COF_0000927628-21-000094_cof-20201231.htm</x:v>
      </x:c>
      <x:c r="M4538" s="2" t="str">
        <x:v>https://www.sec.gov/Archives/edgar/data/927628/000092762821000094/cof-20201231.htm</x:v>
      </x:c>
      <x:c r="N4538" s="2" t="str">
        <x:v>id3VybDovL2RvY3MudjEvZG9jOjNhZjY2NTEyODA0NjQ2ZmNhZjFiMTlhMGFlYTZmMzIwL3NlYzozYWY2NjUxMjgwNDY0NmZjYWYxYjE5YTBhZWE2ZjMyMF80NDIvZnJhZzo3N2VlN2MwMDEzMDE0MGMwOWI3ZDRiMTQ5YWU4YTdkMi90YWJsZTo5N2I5YzUyNDZmOGQ0YjAwYTU4MTdhMDU1MDNkOGJiNi90YWJsZXJhbmdlOjk3YjljNTI0NmY4ZDRiMDBhNTgxN2EwNTUwM2Q4YmI2XzYtMTAtMS0xLTA_87de82af-13de-4ff5-ada5-61a00b74f946</x:v>
      </x:c>
      <x:c r="O4538" s="2" t="str"/>
      <x:c r="P4538" s="2" t="str">
        <x:v>Exact XBRL anchor</x:v>
      </x:c>
      <x:c r="Q4538" s="2" t="str">
        <x:v>Noninterest Expense</x:v>
      </x:c>
      <x:c r="R4538" s="2" t="str">
        <x:v>highlighted/COF_0000927628-21-000094_cof-20201231.htm</x:v>
      </x:c>
      <x:c r="S4538" s="2" t="str"/>
      <x:c r="T4538" s="2" t="str"/>
    </x:row>
    <x:row r="4539" ht="24" customHeight="1">
      <x:c r="C4539" s="2" t="str">
        <x:v>Historical Inputs!F4539</x:v>
      </x:c>
      <x:c r="D4539" s="2" t="str">
        <x:v>COF</x:v>
      </x:c>
      <x:c r="E4539" s="2" t="str">
        <x:v>FY2018</x:v>
      </x:c>
      <x:c r="F4539" s="2" t="str">
        <x:v>provision</x:v>
      </x:c>
      <x:c r="G4539" s="2" t="n">
        <x:v>5856</x:v>
      </x:c>
      <x:c r="H4539" s="2" t="str">
        <x:v>USD</x:v>
      </x:c>
      <x:c r="I4539" s="2" t="str">
        <x:v>2018-12-31</x:v>
      </x:c>
      <x:c r="J4539" s="2" t="str">
        <x:v>2020-02-20</x:v>
      </x:c>
      <x:c r="K4539" s="2" t="str">
        <x:v>0000927628-20-000102</x:v>
      </x:c>
      <x:c r="L4539" s="2" t="str">
        <x:v>data/raw/filings/COF_0000927628-20-000102_cof-12312019x10k.htm</x:v>
      </x:c>
      <x:c r="M4539" s="2" t="str">
        <x:v>https://www.sec.gov/Archives/edgar/data/927628/000092762820000102/cof-12312019x10k.htm</x:v>
      </x:c>
      <x:c r="N4539" s="2" t="str">
        <x:v>d50218626e4011-wk-Fact-9CA5356440BD5505A1B3B0888B2048ED</x:v>
      </x:c>
      <x:c r="O4539" s="2" t="str"/>
      <x:c r="P4539" s="2" t="str">
        <x:v>Exact XBRL anchor</x:v>
      </x:c>
      <x:c r="Q4539" s="2" t="str">
        <x:v>Provision for Loan, Lease, and Other Losses</x:v>
      </x:c>
      <x:c r="R4539" s="2" t="str">
        <x:v>highlighted/COF_0000927628-20-000102_cof-12312019x10k.htm</x:v>
      </x:c>
      <x:c r="S4539" s="2" t="str"/>
      <x:c r="T4539" s="2" t="str"/>
    </x:row>
    <x:row r="4540" ht="24" customHeight="1">
      <x:c r="C4540" s="2" t="str">
        <x:v>Historical Inputs!F4540</x:v>
      </x:c>
      <x:c r="D4540" s="2" t="str">
        <x:v>COF</x:v>
      </x:c>
      <x:c r="E4540" s="2" t="str">
        <x:v>FY2018</x:v>
      </x:c>
      <x:c r="F4540" s="2" t="str">
        <x:v>pretax</x:v>
      </x:c>
      <x:c r="G4540" s="2" t="n">
        <x:v>7318</x:v>
      </x:c>
      <x:c r="H4540" s="2" t="str">
        <x:v>USD</x:v>
      </x:c>
      <x:c r="I4540" s="2" t="str">
        <x:v>2018-12-31</x:v>
      </x:c>
      <x:c r="J4540" s="2" t="str">
        <x:v>2021-02-25</x:v>
      </x:c>
      <x:c r="K4540" s="2" t="str">
        <x:v>0000927628-21-000094</x:v>
      </x:c>
      <x:c r="L4540" s="2" t="str">
        <x:v>data/raw/filings/COF_0000927628-21-000094_cof-20201231.htm</x:v>
      </x:c>
      <x:c r="M4540" s="2" t="str">
        <x:v>https://www.sec.gov/Archives/edgar/data/927628/000092762821000094/cof-20201231.htm</x:v>
      </x:c>
      <x:c r="N4540" s="2" t="str">
        <x:v>id3VybDovL2RvY3MudjEvZG9jOjNhZjY2NTEyODA0NjQ2ZmNhZjFiMTlhMGFlYTZmMzIwL3NlYzozYWY2NjUxMjgwNDY0NmZjYWYxYjE5YTBhZWE2ZjMyMF80NDIvZnJhZzo3N2VlN2MwMDEzMDE0MGMwOWI3ZDRiMTQ5YWU4YTdkMi90YWJsZTo5N2I5YzUyNDZmOGQ0YjAwYTU4MTdhMDU1MDNkOGJiNi90YWJsZXJhbmdlOjk3YjljNTI0NmY4ZDRiMDBhNTgxN2EwNTUwM2Q4YmI2XzctMTAtMS0xLTA_8c22141f-6dd7-4cf7-9f1c-3bf87fa6b9f0</x:v>
      </x:c>
      <x:c r="O4540" s="2" t="str"/>
      <x:c r="P4540" s="2" t="str">
        <x:v>Exact XBRL anchor</x:v>
      </x:c>
      <x:c r="Q4540" s="2" t="str">
        <x:v>Income (Loss) from Continuing Operations before Income Taxes, Noncontrolling Interest</x:v>
      </x:c>
      <x:c r="R4540" s="2" t="str">
        <x:v>highlighted/COF_0000927628-21-000094_cof-20201231.htm</x:v>
      </x:c>
      <x:c r="S4540" s="2" t="str"/>
      <x:c r="T4540" s="2" t="str"/>
    </x:row>
    <x:row r="4541" ht="24" customHeight="1">
      <x:c r="C4541" s="2" t="str">
        <x:v>Historical Inputs!F4541</x:v>
      </x:c>
      <x:c r="D4541" s="2" t="str">
        <x:v>COF</x:v>
      </x:c>
      <x:c r="E4541" s="2" t="str">
        <x:v>FY2018</x:v>
      </x:c>
      <x:c r="F4541" s="2" t="str">
        <x:v>tax</x:v>
      </x:c>
      <x:c r="G4541" s="2" t="n">
        <x:v>1293</x:v>
      </x:c>
      <x:c r="H4541" s="2" t="str">
        <x:v>USD</x:v>
      </x:c>
      <x:c r="I4541" s="2" t="str">
        <x:v>2018-12-31</x:v>
      </x:c>
      <x:c r="J4541" s="2" t="str">
        <x:v>2021-02-25</x:v>
      </x:c>
      <x:c r="K4541" s="2" t="str">
        <x:v>0000927628-21-000094</x:v>
      </x:c>
      <x:c r="L4541" s="2" t="str">
        <x:v>data/raw/filings/COF_0000927628-21-000094_cof-20201231.htm</x:v>
      </x:c>
      <x:c r="M4541" s="2" t="str">
        <x:v>https://www.sec.gov/Archives/edgar/data/927628/000092762821000094/cof-20201231.htm</x:v>
      </x:c>
      <x:c r="N4541" s="2" t="str">
        <x:v>id3VybDovL2RvY3MudjEvZG9jOjNhZjY2NTEyODA0NjQ2ZmNhZjFiMTlhMGFlYTZmMzIwL3NlYzozYWY2NjUxMjgwNDY0NmZjYWYxYjE5YTBhZWE2ZjMyMF80NDIvZnJhZzo3N2VlN2MwMDEzMDE0MGMwOWI3ZDRiMTQ5YWU4YTdkMi90YWJsZTo5N2I5YzUyNDZmOGQ0YjAwYTU4MTdhMDU1MDNkOGJiNi90YWJsZXJhbmdlOjk3YjljNTI0NmY4ZDRiMDBhNTgxN2EwNTUwM2Q4YmI2XzgtMTAtMS0xLTA_1abf632a-f485-4dbb-a91d-921d7311972b</x:v>
      </x:c>
      <x:c r="O4541" s="2" t="str"/>
      <x:c r="P4541" s="2" t="str">
        <x:v>Exact XBRL anchor</x:v>
      </x:c>
      <x:c r="Q4541" s="2" t="str">
        <x:v>Income Tax Expense (Benefit)</x:v>
      </x:c>
      <x:c r="R4541" s="2" t="str">
        <x:v>highlighted/COF_0000927628-21-000094_cof-20201231.htm</x:v>
      </x:c>
      <x:c r="S4541" s="2" t="str"/>
      <x:c r="T4541" s="2" t="str"/>
    </x:row>
    <x:row r="4542" ht="24" customHeight="1">
      <x:c r="C4542" s="2" t="str">
        <x:v>Historical Inputs!F4542</x:v>
      </x:c>
      <x:c r="D4542" s="2" t="str">
        <x:v>COF</x:v>
      </x:c>
      <x:c r="E4542" s="2" t="str">
        <x:v>FY2018</x:v>
      </x:c>
      <x:c r="F4542" s="2" t="str">
        <x:v>net_income</x:v>
      </x:c>
      <x:c r="G4542" s="2" t="n">
        <x:v>6015</x:v>
      </x:c>
      <x:c r="H4542" s="2" t="str">
        <x:v>USD</x:v>
      </x:c>
      <x:c r="I4542" s="2" t="str">
        <x:v>2018-12-31</x:v>
      </x:c>
      <x:c r="J4542" s="2" t="str">
        <x:v>2021-02-25</x:v>
      </x:c>
      <x:c r="K4542" s="2" t="str">
        <x:v>0000927628-21-000094</x:v>
      </x:c>
      <x:c r="L4542" s="2" t="str">
        <x:v>data/raw/filings/COF_0000927628-21-000094_cof-20201231.htm</x:v>
      </x:c>
      <x:c r="M4542" s="2" t="str">
        <x:v>https://www.sec.gov/Archives/edgar/data/927628/000092762821000094/cof-20201231.htm</x:v>
      </x:c>
      <x:c r="N4542" s="2" t="str">
        <x:v>id3VybDovL2RvY3MudjEvZG9jOjNhZjY2NTEyODA0NjQ2ZmNhZjFiMTlhMGFlYTZmMzIwL3NlYzozYWY2NjUxMjgwNDY0NmZjYWYxYjE5YTBhZWE2ZjMyMF80MjQvZnJhZzoxZDAxNzQ2YTllYTE0M2FkYTYwMTljMWM5ODM0NDAzNi90YWJsZTpmYTZhODY5NjM2Yjk0YTgwYjIxNDUwY2RjMWRlNDA3YS90YWJsZXJhbmdlOmZhNmE4Njk2MzZiOTRhODBiMjE0NTBjZGMxZGU0MDdhXzQtMTAtMS0xLTEyMjgy_857bf66f-f26e-4171-a21b-b6047c6de9f2</x:v>
      </x:c>
      <x:c r="O4542" s="2" t="str"/>
      <x:c r="P4542" s="2" t="str">
        <x:v>Exact XBRL anchor</x:v>
      </x:c>
      <x:c r="Q4542" s="2" t="str">
        <x:v>Net Income (Loss) Attributable to Parent</x:v>
      </x:c>
      <x:c r="R4542" s="2" t="str">
        <x:v>highlighted/COF_0000927628-21-000094_cof-20201231.htm</x:v>
      </x:c>
      <x:c r="S4542" s="2" t="str"/>
      <x:c r="T4542" s="2" t="str"/>
    </x:row>
    <x:row r="4543" ht="24" customHeight="1">
      <x:c r="C4543" s="2" t="str">
        <x:v>Historical Inputs!F4543</x:v>
      </x:c>
      <x:c r="D4543" s="2" t="str">
        <x:v>COF</x:v>
      </x:c>
      <x:c r="E4543" s="2" t="str">
        <x:v>FY2018</x:v>
      </x:c>
      <x:c r="F4543" s="2" t="str">
        <x:v>common_income</x:v>
      </x:c>
      <x:c r="G4543" s="2" t="n">
        <x:v>5710</x:v>
      </x:c>
      <x:c r="H4543" s="2" t="str">
        <x:v>USD</x:v>
      </x:c>
      <x:c r="I4543" s="2" t="str">
        <x:v>2018-12-31</x:v>
      </x:c>
      <x:c r="J4543" s="2" t="str">
        <x:v>2021-02-25</x:v>
      </x:c>
      <x:c r="K4543" s="2" t="str">
        <x:v>0000927628-21-000094</x:v>
      </x:c>
      <x:c r="L4543" s="2" t="str">
        <x:v>data/raw/filings/COF_0000927628-21-000094_cof-20201231.htm</x:v>
      </x:c>
      <x:c r="M4543" s="2" t="str">
        <x:v>https://www.sec.gov/Archives/edgar/data/927628/000092762821000094/cof-20201231.htm</x:v>
      </x:c>
      <x:c r="N4543" s="2" t="str">
        <x:v>id3VybDovL2RvY3MudjEvZG9jOjNhZjY2NTEyODA0NjQ2ZmNhZjFiMTlhMGFlYTZmMzIwL3NlYzozYWY2NjUxMjgwNDY0NmZjYWYxYjE5YTBhZWE2ZjMyMF80MjQvZnJhZzoxZDAxNzQ2YTllYTE0M2FkYTYwMTljMWM5ODM0NDAzNi90YWJsZTpmYTZhODY5NjM2Yjk0YTgwYjIxNDUwY2RjMWRlNDA3YS90YWJsZXJhbmdlOmZhNmE4Njk2MzZiOTRhODBiMjE0NTBjZGMxZGU0MDdhXzgtMTAtMS0xLTEyMjgy_0b4c5f9f-ff9d-4e7b-82bf-fb6bce68145c</x:v>
      </x:c>
      <x:c r="O4543" s="2" t="str"/>
      <x:c r="P4543" s="2" t="str">
        <x:v>Exact XBRL anchor</x:v>
      </x:c>
      <x:c r="Q4543" s="2" t="str">
        <x:v>Net Income (Loss) Available to Common Stockholders, Basic</x:v>
      </x:c>
      <x:c r="R4543" s="2" t="str">
        <x:v>highlighted/COF_0000927628-21-000094_cof-20201231.htm</x:v>
      </x:c>
      <x:c r="S4543" s="2" t="str"/>
      <x:c r="T4543" s="2" t="str"/>
    </x:row>
    <x:row r="4544" ht="24" customHeight="1">
      <x:c r="C4544" s="2" t="str">
        <x:v>Historical Inputs!F4544</x:v>
      </x:c>
      <x:c r="D4544" s="2" t="str">
        <x:v>COF</x:v>
      </x:c>
      <x:c r="E4544" s="2" t="str">
        <x:v>FY2018</x:v>
      </x:c>
      <x:c r="F4544" s="2" t="str">
        <x:v>preferred_div</x:v>
      </x:c>
      <x:c r="G4544" s="2" t="str">
        <x:v>n.a.</x:v>
      </x:c>
      <x:c r="H4544" s="2" t="str">
        <x:v>USDm</x:v>
      </x:c>
      <x:c r="I4544" s="2" t="str">
        <x:v>2018-12-31</x:v>
      </x:c>
      <x:c r="J4544" s="2" t="str"/>
      <x:c r="K4544" s="2" t="str"/>
      <x:c r="L4544" s="2" t="str"/>
      <x:c r="M4544" s="2" t="str"/>
      <x:c r="N4544" s="2" t="str"/>
      <x:c r="O4544" s="2" t="str"/>
      <x:c r="P4544" s="2" t="str">
        <x:v>Not reported / unavailable</x:v>
      </x:c>
      <x:c r="Q4544" s="2" t="str">
        <x:v>Preferred dividends and other common-income adjustments</x:v>
      </x:c>
      <x:c r="R4544" s="2" t="str"/>
      <x:c r="S4544" s="2" t="str"/>
      <x:c r="T4544" s="2" t="str"/>
    </x:row>
    <x:row r="4545" ht="24" customHeight="1">
      <x:c r="C4545" s="2" t="str">
        <x:v>Historical Inputs!F4545</x:v>
      </x:c>
      <x:c r="D4545" s="2" t="str">
        <x:v>COF</x:v>
      </x:c>
      <x:c r="E4545" s="2" t="str">
        <x:v>FY2018</x:v>
      </x:c>
      <x:c r="F4545" s="2" t="str">
        <x:v>eps</x:v>
      </x:c>
      <x:c r="G4545" s="2" t="n">
        <x:v>11.82</x:v>
      </x:c>
      <x:c r="H4545" s="2" t="str">
        <x:v>USD/shares</x:v>
      </x:c>
      <x:c r="I4545" s="2" t="str">
        <x:v>2018-12-31</x:v>
      </x:c>
      <x:c r="J4545" s="2" t="str">
        <x:v>2021-02-25</x:v>
      </x:c>
      <x:c r="K4545" s="2" t="str">
        <x:v>0000927628-21-000094</x:v>
      </x:c>
      <x:c r="L4545" s="2" t="str">
        <x:v>data/raw/filings/COF_0000927628-21-000094_cof-20201231.htm</x:v>
      </x:c>
      <x:c r="M4545" s="2" t="str">
        <x:v>https://www.sec.gov/Archives/edgar/data/927628/000092762821000094/cof-20201231.htm</x:v>
      </x:c>
      <x:c r="N4545" s="2" t="str">
        <x:v>id3VybDovL2RvY3MudjEvZG9jOjNhZjY2NTEyODA0NjQ2ZmNhZjFiMTlhMGFlYTZmMzIwL3NlYzozYWY2NjUxMjgwNDY0NmZjYWYxYjE5YTBhZWE2ZjMyMF80MjQvZnJhZzoxZDAxNzQ2YTllYTE0M2FkYTYwMTljMWM5ODM0NDAzNi90YWJsZTpmYTZhODY5NjM2Yjk0YTgwYjIxNDUwY2RjMWRlNDA3YS90YWJsZXJhbmdlOmZhNmE4Njk2MzZiOTRhODBiMjE0NTBjZGMxZGU0MDdhXzI0LTEwLTEtMS0xMjI5MA_a725f430-d6c2-48c0-814a-c7cfa2cf9ba2</x:v>
      </x:c>
      <x:c r="O4545" s="2" t="str"/>
      <x:c r="P4545" s="2" t="str">
        <x:v>Exact XBRL anchor</x:v>
      </x:c>
      <x:c r="Q4545" s="2" t="str">
        <x:v>Earnings Per Share, Diluted</x:v>
      </x:c>
      <x:c r="R4545" s="2" t="str">
        <x:v>highlighted/COF_0000927628-21-000094_cof-20201231.htm</x:v>
      </x:c>
      <x:c r="S4545" s="2" t="str"/>
      <x:c r="T4545" s="2" t="str"/>
    </x:row>
    <x:row r="4546" ht="24" customHeight="1">
      <x:c r="C4546" s="2" t="str">
        <x:v>Historical Inputs!F4546</x:v>
      </x:c>
      <x:c r="D4546" s="2" t="str">
        <x:v>COF</x:v>
      </x:c>
      <x:c r="E4546" s="2" t="str">
        <x:v>FY2018</x:v>
      </x:c>
      <x:c r="F4546" s="2" t="str">
        <x:v>shares_diluted</x:v>
      </x:c>
      <x:c r="G4546" s="2" t="n">
        <x:v>483.1</x:v>
      </x:c>
      <x:c r="H4546" s="2" t="str">
        <x:v>shares</x:v>
      </x:c>
      <x:c r="I4546" s="2" t="str">
        <x:v>2018-12-31</x:v>
      </x:c>
      <x:c r="J4546" s="2" t="str">
        <x:v>2021-02-25</x:v>
      </x:c>
      <x:c r="K4546" s="2" t="str">
        <x:v>0000927628-21-000094</x:v>
      </x:c>
      <x:c r="L4546" s="2" t="str">
        <x:v>data/raw/filings/COF_0000927628-21-000094_cof-20201231.htm</x:v>
      </x:c>
      <x:c r="M4546" s="2" t="str">
        <x:v>https://www.sec.gov/Archives/edgar/data/927628/000092762821000094/cof-20201231.htm</x:v>
      </x:c>
      <x:c r="N4546" s="2" t="str">
        <x:v>id3VybDovL2RvY3MudjEvZG9jOjNhZjY2NTEyODA0NjQ2ZmNhZjFiMTlhMGFlYTZmMzIwL3NlYzozYWY2NjUxMjgwNDY0NmZjYWYxYjE5YTBhZWE2ZjMyMF80MjQvZnJhZzoxZDAxNzQ2YTllYTE0M2FkYTYwMTljMWM5ODM0NDAzNi90YWJsZTpmYTZhODY5NjM2Yjk0YTgwYjIxNDUwY2RjMWRlNDA3YS90YWJsZXJhbmdlOmZhNmE4Njk2MzZiOTRhODBiMjE0NTBjZGMxZGU0MDdhXzE2LTEwLTEtMS0xMjI4Ng_c5e981ce-956b-46be-b7eb-e970c3d0bcb5</x:v>
      </x:c>
      <x:c r="O4546" s="2" t="str"/>
      <x:c r="P4546" s="2" t="str">
        <x:v>Exact XBRL anchor</x:v>
      </x:c>
      <x:c r="Q4546" s="2" t="str">
        <x:v>Weighted Average Number of Shares Outstanding, Diluted</x:v>
      </x:c>
      <x:c r="R4546" s="2" t="str">
        <x:v>highlighted/COF_0000927628-21-000094_cof-20201231.htm</x:v>
      </x:c>
      <x:c r="S4546" s="2" t="str"/>
      <x:c r="T4546" s="2" t="str"/>
    </x:row>
    <x:row r="4547" ht="24" customHeight="1">
      <x:c r="C4547" s="2" t="str">
        <x:v>Historical Inputs!F4547</x:v>
      </x:c>
      <x:c r="D4547" s="2" t="str">
        <x:v>COF</x:v>
      </x:c>
      <x:c r="E4547" s="2" t="str">
        <x:v>FY2018</x:v>
      </x:c>
      <x:c r="F4547" s="2" t="str">
        <x:v>dps</x:v>
      </x:c>
      <x:c r="G4547" s="2" t="str">
        <x:v>n.a.</x:v>
      </x:c>
      <x:c r="H4547" s="2" t="str">
        <x:v>USD/share</x:v>
      </x:c>
      <x:c r="I4547" s="2" t="str">
        <x:v>2018-12-31</x:v>
      </x:c>
      <x:c r="J4547" s="2" t="str"/>
      <x:c r="K4547" s="2" t="str"/>
      <x:c r="L4547" s="2" t="str"/>
      <x:c r="M4547" s="2" t="str"/>
      <x:c r="N4547" s="2" t="str"/>
      <x:c r="O4547" s="2" t="str"/>
      <x:c r="P4547" s="2" t="str">
        <x:v>Not reported / unavailable</x:v>
      </x:c>
      <x:c r="Q4547" s="2" t="str">
        <x:v>Dividends per common share</x:v>
      </x:c>
      <x:c r="R4547" s="2" t="str"/>
      <x:c r="S4547" s="2" t="str"/>
      <x:c r="T4547" s="2" t="str"/>
    </x:row>
    <x:row r="4548" ht="24" customHeight="1">
      <x:c r="C4548" s="2" t="str">
        <x:v>Historical Inputs!F4548</x:v>
      </x:c>
      <x:c r="D4548" s="2" t="str">
        <x:v>COF</x:v>
      </x:c>
      <x:c r="E4548" s="2" t="str">
        <x:v>FY2018</x:v>
      </x:c>
      <x:c r="F4548" s="2" t="str">
        <x:v>dividends</x:v>
      </x:c>
      <x:c r="G4548" s="2" t="n">
        <x:v>773</x:v>
      </x:c>
      <x:c r="H4548" s="2" t="str">
        <x:v>USD</x:v>
      </x:c>
      <x:c r="I4548" s="2" t="str">
        <x:v>2018-12-31</x:v>
      </x:c>
      <x:c r="J4548" s="2" t="str">
        <x:v>2021-02-25</x:v>
      </x:c>
      <x:c r="K4548" s="2" t="str">
        <x:v>0000927628-21-000094</x:v>
      </x:c>
      <x:c r="L4548" s="2" t="str">
        <x:v>data/raw/filings/COF_0000927628-21-000094_cof-20201231.htm</x:v>
      </x:c>
      <x:c r="M4548" s="2" t="str">
        <x:v>https://www.sec.gov/Archives/edgar/data/927628/000092762821000094/cof-20201231.htm</x:v>
      </x:c>
      <x:c r="N4548" s="2" t="str">
        <x:v>id3VybDovL2RvY3MudjEvZG9jOjNhZjY2NTEyODA0NjQ2ZmNhZjFiMTlhMGFlYTZmMzIwL3NlYzozYWY2NjUxMjgwNDY0NmZjYWYxYjE5YTBhZWE2ZjMyMF8zNjEvZnJhZzoyOTQxZGIyYjMyYzU0NWFmYTJlM2IwMmU0ZjhlZDIwMS90YWJsZTpkYjkyYmQ2OTBkYWM0MDY2YTNkZWRmNjc5ZjUyMDI3Zi90YWJsZXJhbmdlOmRiOTJiZDY5MGRhYzQwNjZhM2RlZGY2NzlmNTIwMjdmXzU0LTYtMS0xLTE0NDU0_c83a9b18-e571-4072-8ec9-786444b14423</x:v>
      </x:c>
      <x:c r="O4548" s="2" t="str"/>
      <x:c r="P4548" s="2" t="str">
        <x:v>Exact XBRL anchor</x:v>
      </x:c>
      <x:c r="Q4548" s="2" t="str">
        <x:v>Payments of Ordinary Dividends, Common Stock</x:v>
      </x:c>
      <x:c r="R4548" s="2" t="str">
        <x:v>highlighted/COF_0000927628-21-000094_cof-20201231.htm</x:v>
      </x:c>
      <x:c r="S4548" s="2" t="str"/>
      <x:c r="T4548" s="2" t="str"/>
    </x:row>
    <x:row r="4549" ht="24" customHeight="1">
      <x:c r="C4549" s="2" t="str">
        <x:v>Historical Inputs!F4549</x:v>
      </x:c>
      <x:c r="D4549" s="2" t="str">
        <x:v>COF</x:v>
      </x:c>
      <x:c r="E4549" s="2" t="str">
        <x:v>FY2018</x:v>
      </x:c>
      <x:c r="F4549" s="2" t="str">
        <x:v>buybacks</x:v>
      </x:c>
      <x:c r="G4549" s="2" t="n">
        <x:v>2284</x:v>
      </x:c>
      <x:c r="H4549" s="2" t="str">
        <x:v>USD</x:v>
      </x:c>
      <x:c r="I4549" s="2" t="str">
        <x:v>2018-12-31</x:v>
      </x:c>
      <x:c r="J4549" s="2" t="str">
        <x:v>2021-02-25</x:v>
      </x:c>
      <x:c r="K4549" s="2" t="str">
        <x:v>0000927628-21-000094</x:v>
      </x:c>
      <x:c r="L4549" s="2" t="str">
        <x:v>data/raw/filings/COF_0000927628-21-000094_cof-20201231.htm</x:v>
      </x:c>
      <x:c r="M4549" s="2" t="str">
        <x:v>https://www.sec.gov/Archives/edgar/data/927628/000092762821000094/cof-20201231.htm</x:v>
      </x:c>
      <x:c r="N4549" s="2" t="str">
        <x:v>id3VybDovL2RvY3MudjEvZG9jOjNhZjY2NTEyODA0NjQ2ZmNhZjFiMTlhMGFlYTZmMzIwL3NlYzozYWY2NjUxMjgwNDY0NmZjYWYxYjE5YTBhZWE2ZjMyMF8zNjEvZnJhZzoyOTQxZGIyYjMyYzU0NWFmYTJlM2IwMmU0ZjhlZDIwMS90YWJsZTpkYjkyYmQ2OTBkYWM0MDY2YTNkZWRmNjc5ZjUyMDI3Zi90YWJsZXJhbmdlOmRiOTJiZDY5MGRhYzQwNjZhM2RlZGY2NzlmNTIwMjdmXzU5LTYtMS0xLTE0NDU2_3015a00e-e15c-4eff-abd2-4905152cefb4</x:v>
      </x:c>
      <x:c r="O4549" s="2" t="str"/>
      <x:c r="P4549" s="2" t="str">
        <x:v>Exact XBRL anchor</x:v>
      </x:c>
      <x:c r="Q4549" s="2" t="str">
        <x:v>Payments for Repurchase of Common Stock</x:v>
      </x:c>
      <x:c r="R4549" s="2" t="str">
        <x:v>highlighted/COF_0000927628-21-000094_cof-20201231.htm</x:v>
      </x:c>
      <x:c r="S4549" s="2" t="str"/>
      <x:c r="T4549" s="2" t="str"/>
    </x:row>
    <x:row r="4550" ht="24" customHeight="1">
      <x:c r="C4550" s="2" t="str">
        <x:v>Historical Inputs!F4550</x:v>
      </x:c>
      <x:c r="D4550" s="2" t="str">
        <x:v>COF</x:v>
      </x:c>
      <x:c r="E4550" s="2" t="str">
        <x:v>FY2018</x:v>
      </x:c>
      <x:c r="F4550" s="2" t="str">
        <x:v>chargeoffs</x:v>
      </x:c>
      <x:c r="G4550" s="2" t="str">
        <x:v>n.a.</x:v>
      </x:c>
      <x:c r="H4550" s="2" t="str">
        <x:v>USDm</x:v>
      </x:c>
      <x:c r="I4550" s="2" t="str">
        <x:v>2018-12-31</x:v>
      </x:c>
      <x:c r="J4550" s="2" t="str"/>
      <x:c r="K4550" s="2" t="str"/>
      <x:c r="L4550" s="2" t="str"/>
      <x:c r="M4550" s="2" t="str"/>
      <x:c r="N4550" s="2" t="str"/>
      <x:c r="O4550" s="2" t="str"/>
      <x:c r="P4550" s="2" t="str">
        <x:v>Not reported / unavailable</x:v>
      </x:c>
      <x:c r="Q4550" s="2" t="str">
        <x:v>Gross loan charge-offs</x:v>
      </x:c>
      <x:c r="R4550" s="2" t="str"/>
      <x:c r="S4550" s="2" t="str"/>
      <x:c r="T4550" s="2" t="str"/>
    </x:row>
    <x:row r="4551" ht="24" customHeight="1">
      <x:c r="C4551" s="2" t="str">
        <x:v>Historical Inputs!F4551</x:v>
      </x:c>
      <x:c r="D4551" s="2" t="str">
        <x:v>COF</x:v>
      </x:c>
      <x:c r="E4551" s="2" t="str">
        <x:v>FY2018</x:v>
      </x:c>
      <x:c r="F4551" s="2" t="str">
        <x:v>recoveries</x:v>
      </x:c>
      <x:c r="G4551" s="2" t="str">
        <x:v>n.a.</x:v>
      </x:c>
      <x:c r="H4551" s="2" t="str">
        <x:v>USDm</x:v>
      </x:c>
      <x:c r="I4551" s="2" t="str">
        <x:v>2018-12-31</x:v>
      </x:c>
      <x:c r="J4551" s="2" t="str"/>
      <x:c r="K4551" s="2" t="str"/>
      <x:c r="L4551" s="2" t="str"/>
      <x:c r="M4551" s="2" t="str"/>
      <x:c r="N4551" s="2" t="str"/>
      <x:c r="O4551" s="2" t="str"/>
      <x:c r="P4551" s="2" t="str">
        <x:v>Not reported / unavailable</x:v>
      </x:c>
      <x:c r="Q4551" s="2" t="str">
        <x:v>Loan recoveries</x:v>
      </x:c>
      <x:c r="R4551" s="2" t="str"/>
      <x:c r="S4551" s="2" t="str"/>
      <x:c r="T4551" s="2" t="str"/>
    </x:row>
    <x:row r="4552" ht="24" customHeight="1">
      <x:c r="C4552" s="2" t="str">
        <x:v>Historical Inputs!F4552</x:v>
      </x:c>
      <x:c r="D4552" s="2" t="str">
        <x:v>COF</x:v>
      </x:c>
      <x:c r="E4552" s="2" t="str">
        <x:v>FY2018</x:v>
      </x:c>
      <x:c r="F4552" s="2" t="str">
        <x:v>rwa</x:v>
      </x:c>
      <x:c r="G4552" s="2" t="str">
        <x:v>n.a.</x:v>
      </x:c>
      <x:c r="H4552" s="2" t="str">
        <x:v>USDm</x:v>
      </x:c>
      <x:c r="I4552" s="2" t="str">
        <x:v>2018-12-31</x:v>
      </x:c>
      <x:c r="J4552" s="2" t="str"/>
      <x:c r="K4552" s="2" t="str"/>
      <x:c r="L4552" s="2" t="str"/>
      <x:c r="M4552" s="2" t="str"/>
      <x:c r="N4552" s="2" t="str"/>
      <x:c r="O4552" s="2" t="str"/>
      <x:c r="P4552" s="2" t="str">
        <x:v>Not reported / unavailable</x:v>
      </x:c>
      <x:c r="Q4552" s="2" t="str">
        <x:v>Risk-weighted assets</x:v>
      </x:c>
      <x:c r="R4552" s="2" t="str"/>
      <x:c r="S4552" s="2" t="str"/>
      <x:c r="T4552" s="2" t="str"/>
    </x:row>
    <x:row r="4553" ht="24" customHeight="1">
      <x:c r="C4553" s="2" t="str">
        <x:v>Historical Inputs!F4553</x:v>
      </x:c>
      <x:c r="D4553" s="2" t="str">
        <x:v>COF</x:v>
      </x:c>
      <x:c r="E4553" s="2" t="str">
        <x:v>FY2018</x:v>
      </x:c>
      <x:c r="F4553" s="2" t="str">
        <x:v>cet1_reported</x:v>
      </x:c>
      <x:c r="G4553" s="2" t="str">
        <x:v>n.a.</x:v>
      </x:c>
      <x:c r="H4553" s="2" t="str">
        <x:v>%</x:v>
      </x:c>
      <x:c r="I4553" s="2" t="str">
        <x:v>2018-12-31</x:v>
      </x:c>
      <x:c r="J4553" s="2" t="str"/>
      <x:c r="K4553" s="2" t="str"/>
      <x:c r="L4553" s="2" t="str"/>
      <x:c r="M4553" s="2" t="str"/>
      <x:c r="N4553" s="2" t="str"/>
      <x:c r="O4553" s="2" t="str"/>
      <x:c r="P4553" s="2" t="str">
        <x:v>Not reported / unavailable</x:v>
      </x:c>
      <x:c r="Q4553" s="2" t="str">
        <x:v>Actual standardized CET1 ratio</x:v>
      </x:c>
      <x:c r="R4553" s="2" t="str"/>
      <x:c r="S4553" s="2" t="str"/>
      <x:c r="T4553" s="2" t="str"/>
    </x:row>
    <x:row r="4554" ht="24" customHeight="1">
      <x:c r="C4554" s="2" t="str">
        <x:v>Historical Inputs!F4554</x:v>
      </x:c>
      <x:c r="D4554" s="2" t="str">
        <x:v>COF</x:v>
      </x:c>
      <x:c r="E4554" s="2" t="str">
        <x:v>FY2018</x:v>
      </x:c>
      <x:c r="F4554" s="2" t="str">
        <x:v>nim_reported</x:v>
      </x:c>
      <x:c r="G4554" s="2" t="str">
        <x:v>n.a.</x:v>
      </x:c>
      <x:c r="H4554" s="2" t="str">
        <x:v>%</x:v>
      </x:c>
      <x:c r="I4554" s="2" t="str">
        <x:v>2018-12-31</x:v>
      </x:c>
      <x:c r="J4554" s="2" t="str"/>
      <x:c r="K4554" s="2" t="str"/>
      <x:c r="L4554" s="2" t="str"/>
      <x:c r="M4554" s="2" t="str"/>
      <x:c r="N4554" s="2" t="str"/>
      <x:c r="O4554" s="2" t="str"/>
      <x:c r="P4554" s="2" t="str">
        <x:v>Not reported / unavailable</x:v>
      </x:c>
      <x:c r="Q4554" s="2" t="str">
        <x:v>Issuer reported net interest margin</x:v>
      </x:c>
      <x:c r="R4554" s="2" t="str"/>
      <x:c r="S4554" s="2" t="str"/>
      <x:c r="T4554" s="2" t="str"/>
    </x:row>
    <x:row r="4555" ht="24" customHeight="1">
      <x:c r="C4555" s="2" t="str">
        <x:v>Historical Inputs!F4555</x:v>
      </x:c>
      <x:c r="D4555" s="2" t="str">
        <x:v>COF</x:v>
      </x:c>
      <x:c r="E4555" s="2" t="str">
        <x:v>FY2018</x:v>
      </x:c>
      <x:c r="F4555" s="2" t="str">
        <x:v>bvps_reported</x:v>
      </x:c>
      <x:c r="G4555" s="2" t="n">
        <x:v>110.47</x:v>
      </x:c>
      <x:c r="H4555" s="2" t="str">
        <x:v>USD/shares</x:v>
      </x:c>
      <x:c r="I4555" s="2" t="str">
        <x:v>2018-12-31</x:v>
      </x:c>
      <x:c r="J4555" s="2" t="str">
        <x:v>2019-02-20</x:v>
      </x:c>
      <x:c r="K4555" s="2" t="str">
        <x:v>0000927628-19-000093</x:v>
      </x:c>
      <x:c r="L4555" s="2" t="str">
        <x:v>data/raw/filings/COF_0000927628-19-000093_cof-12312018x10k.htm</x:v>
      </x:c>
      <x:c r="M4555" s="2" t="str">
        <x:v>https://www.sec.gov/Archives/edgar/data/927628/000092762819000093/cof-12312018x10k.htm</x:v>
      </x:c>
      <x:c r="N4555" s="2" t="str"/>
      <x:c r="O4555" s="2" t="str"/>
      <x:c r="P4555" s="2" t="str">
        <x:v>Exact selected original table text</x:v>
      </x:c>
      <x:c r="Q4555" s="2" t="str">
        <x:v>Reported common book value per share</x:v>
      </x:c>
      <x:c r="R4555" s="2" t="str">
        <x:v>highlighted/COF_0000927628-19-000093_cof-12312018x10k.htm</x:v>
      </x:c>
      <x:c r="S4555" s="2" t="str"/>
      <x:c r="T4555" s="2" t="str"/>
    </x:row>
    <x:row r="4556" ht="24" customHeight="1">
      <x:c r="C4556" s="2" t="str">
        <x:v>Historical Inputs!F4556</x:v>
      </x:c>
      <x:c r="D4556" s="2" t="str">
        <x:v>COF</x:v>
      </x:c>
      <x:c r="E4556" s="2" t="str">
        <x:v>FY2018</x:v>
      </x:c>
      <x:c r="F4556" s="2" t="str">
        <x:v>tbvps_reported</x:v>
      </x:c>
      <x:c r="G4556" s="2" t="n">
        <x:v>69.2</x:v>
      </x:c>
      <x:c r="H4556" s="2" t="str">
        <x:v>USD/shares</x:v>
      </x:c>
      <x:c r="I4556" s="2" t="str">
        <x:v>2018-12-31</x:v>
      </x:c>
      <x:c r="J4556" s="2" t="str">
        <x:v>2019-02-20</x:v>
      </x:c>
      <x:c r="K4556" s="2" t="str">
        <x:v>0000927628-19-000093</x:v>
      </x:c>
      <x:c r="L4556" s="2" t="str">
        <x:v>data/raw/filings/COF_0000927628-19-000093_cof-12312018x10k.htm</x:v>
      </x:c>
      <x:c r="M4556" s="2" t="str">
        <x:v>https://www.sec.gov/Archives/edgar/data/927628/000092762819000093/cof-12312018x10k.htm</x:v>
      </x:c>
      <x:c r="N4556" s="2" t="str"/>
      <x:c r="O4556" s="2" t="str"/>
      <x:c r="P4556" s="2" t="str">
        <x:v>Exact selected original table text</x:v>
      </x:c>
      <x:c r="Q4556" s="2" t="str">
        <x:v>Reported tangible book value per share</x:v>
      </x:c>
      <x:c r="R4556" s="2" t="str">
        <x:v>highlighted/COF_0000927628-19-000093_cof-12312018x10k.htm</x:v>
      </x:c>
      <x:c r="S4556" s="2" t="str"/>
      <x:c r="T4556" s="2" t="str"/>
    </x:row>
    <x:row r="4557" ht="24" customHeight="1">
      <x:c r="C4557" s="2" t="str">
        <x:v>Historical Inputs!F4557</x:v>
      </x:c>
      <x:c r="D4557" s="2" t="str">
        <x:v>COF</x:v>
      </x:c>
      <x:c r="E4557" s="2" t="str">
        <x:v>FY2018</x:v>
      </x:c>
      <x:c r="F4557" s="2" t="str">
        <x:v>tce_reported</x:v>
      </x:c>
      <x:c r="G4557" s="2" t="str">
        <x:v>n.a.</x:v>
      </x:c>
      <x:c r="H4557" s="2" t="str">
        <x:v>USDm</x:v>
      </x:c>
      <x:c r="I4557" s="2" t="str">
        <x:v>2018-12-31</x:v>
      </x:c>
      <x:c r="J4557" s="2" t="str"/>
      <x:c r="K4557" s="2" t="str"/>
      <x:c r="L4557" s="2" t="str"/>
      <x:c r="M4557" s="2" t="str"/>
      <x:c r="N4557" s="2" t="str"/>
      <x:c r="O4557" s="2" t="str"/>
      <x:c r="P4557" s="2" t="str">
        <x:v>Not reported / unavailable</x:v>
      </x:c>
      <x:c r="Q4557" s="2" t="str">
        <x:v>Reported tangible common equity</x:v>
      </x:c>
      <x:c r="R4557" s="2" t="str"/>
      <x:c r="S4557" s="2" t="str"/>
      <x:c r="T4557" s="2" t="str"/>
    </x:row>
    <x:row r="4558" ht="24" customHeight="1">
      <x:c r="C4558" s="2" t="str">
        <x:v>Historical Inputs!F4558</x:v>
      </x:c>
      <x:c r="D4558" s="2" t="str">
        <x:v>COF</x:v>
      </x:c>
      <x:c r="E4558" s="2" t="str">
        <x:v>FY2019</x:v>
      </x:c>
      <x:c r="F4558" s="2" t="str">
        <x:v>assets</x:v>
      </x:c>
      <x:c r="G4558" s="2" t="n">
        <x:v>390365</x:v>
      </x:c>
      <x:c r="H4558" s="2" t="str">
        <x:v>USD</x:v>
      </x:c>
      <x:c r="I4558" s="2" t="str">
        <x:v>2019-12-31</x:v>
      </x:c>
      <x:c r="J4558" s="2" t="str">
        <x:v>2021-02-25</x:v>
      </x:c>
      <x:c r="K4558" s="2" t="str">
        <x:v>0000927628-21-000094</x:v>
      </x:c>
      <x:c r="L4558" s="2" t="str">
        <x:v>data/raw/filings/COF_0000927628-21-000094_cof-20201231.htm</x:v>
      </x:c>
      <x:c r="M4558" s="2" t="str">
        <x:v>https://www.sec.gov/Archives/edgar/data/927628/000092762821000094/cof-20201231.htm</x:v>
      </x:c>
      <x:c r="N4558" s="2" t="str">
        <x:v>id3VybDovL2RvY3MudjEvZG9jOjNhZjY2NTEyODA0NjQ2ZmNhZjFiMTlhMGFlYTZmMzIwL3NlYzozYWY2NjUxMjgwNDY0NmZjYWYxYjE5YTBhZWE2ZjMyMF8zNTIvZnJhZzoxOGU1NmZhY2QyZWY0YWVjODUwMTk3M2NhZDBlZmI3Ni90YWJsZTo1NmQ5M2I1YTBjMTY0MGRmYWE2YjgzMWYyMTZjZWVhYi90YWJsZXJhbmdlOjU2ZDkzYjVhMGMxNjQwZGZhYTZiODMxZjIxNmNlZWFiXzI0LTQtMS0xLTA_78dde3df-9bca-4ead-95e2-fabb6cfa74d3</x:v>
      </x:c>
      <x:c r="O4558" s="2" t="str"/>
      <x:c r="P4558" s="2" t="str">
        <x:v>Exact XBRL anchor</x:v>
      </x:c>
      <x:c r="Q4558" s="2" t="str">
        <x:v>Assets</x:v>
      </x:c>
      <x:c r="R4558" s="2" t="str">
        <x:v>highlighted/COF_0000927628-21-000094_cof-20201231.htm</x:v>
      </x:c>
      <x:c r="S4558" s="2" t="str"/>
      <x:c r="T4558" s="2" t="str"/>
    </x:row>
    <x:row r="4559" ht="24" customHeight="1">
      <x:c r="C4559" s="2" t="str">
        <x:v>Historical Inputs!F4559</x:v>
      </x:c>
      <x:c r="D4559" s="2" t="str">
        <x:v>COF</x:v>
      </x:c>
      <x:c r="E4559" s="2" t="str">
        <x:v>FY2019</x:v>
      </x:c>
      <x:c r="F4559" s="2" t="str">
        <x:v>liabilities</x:v>
      </x:c>
      <x:c r="G4559" s="2" t="n">
        <x:v>332354</x:v>
      </x:c>
      <x:c r="H4559" s="2" t="str">
        <x:v>USD</x:v>
      </x:c>
      <x:c r="I4559" s="2" t="str">
        <x:v>2019-12-31</x:v>
      </x:c>
      <x:c r="J4559" s="2" t="str">
        <x:v>2021-02-25</x:v>
      </x:c>
      <x:c r="K4559" s="2" t="str">
        <x:v>0000927628-21-000094</x:v>
      </x:c>
      <x:c r="L4559" s="2" t="str">
        <x:v>data/raw/filings/COF_0000927628-21-000094_cof-20201231.htm</x:v>
      </x:c>
      <x:c r="M4559" s="2" t="str">
        <x:v>https://www.sec.gov/Archives/edgar/data/927628/000092762821000094/cof-20201231.htm</x:v>
      </x:c>
      <x:c r="N4559" s="2" t="str">
        <x:v>id3VybDovL2RvY3MudjEvZG9jOjNhZjY2NTEyODA0NjQ2ZmNhZjFiMTlhMGFlYTZmMzIwL3NlYzozYWY2NjUxMjgwNDY0NmZjYWYxYjE5YTBhZWE2ZjMyMF8zNTIvZnJhZzoxOGU1NmZhY2QyZWY0YWVjODUwMTk3M2NhZDBlZmI3Ni90YWJsZTo1NmQ5M2I1YTBjMTY0MGRmYWE2YjgzMWYyMTZjZWVhYi90YWJsZXJhbmdlOjU2ZDkzYjVhMGMxNjQwZGZhYTZiODMxZjIxNmNlZWFiXzM5LTQtMS0xLTA_4efc02b4-b3fa-46bc-9f57-8370460edf6b</x:v>
      </x:c>
      <x:c r="O4559" s="2" t="str"/>
      <x:c r="P4559" s="2" t="str">
        <x:v>Exact XBRL anchor</x:v>
      </x:c>
      <x:c r="Q4559" s="2" t="str">
        <x:v>Liabilities</x:v>
      </x:c>
      <x:c r="R4559" s="2" t="str">
        <x:v>highlighted/COF_0000927628-21-000094_cof-20201231.htm</x:v>
      </x:c>
      <x:c r="S4559" s="2" t="str"/>
      <x:c r="T4559" s="2" t="str"/>
    </x:row>
    <x:row r="4560" ht="24" customHeight="1">
      <x:c r="C4560" s="2" t="str">
        <x:v>Historical Inputs!F4560</x:v>
      </x:c>
      <x:c r="D4560" s="2" t="str">
        <x:v>COF</x:v>
      </x:c>
      <x:c r="E4560" s="2" t="str">
        <x:v>FY2019</x:v>
      </x:c>
      <x:c r="F4560" s="2" t="str">
        <x:v>equity</x:v>
      </x:c>
      <x:c r="G4560" s="2" t="n">
        <x:v>58011</x:v>
      </x:c>
      <x:c r="H4560" s="2" t="str">
        <x:v>USD</x:v>
      </x:c>
      <x:c r="I4560" s="2" t="str">
        <x:v>2019-12-31</x:v>
      </x:c>
      <x:c r="J4560" s="2" t="str">
        <x:v>2023-02-24</x:v>
      </x:c>
      <x:c r="K4560" s="2" t="str">
        <x:v>0000927628-23-000117</x:v>
      </x:c>
      <x:c r="L4560" s="2" t="str">
        <x:v>data/raw/filings/COF_0000927628-23-000117_cof-20221231.htm</x:v>
      </x:c>
      <x:c r="M4560" s="2" t="str">
        <x:v>https://www.sec.gov/Archives/edgar/data/927628/000092762823000117/cof-20221231.htm</x:v>
      </x:c>
      <x:c r="N4560" s="2" t="str">
        <x:v>id3VybDovL2RvY3MudjEvZG9jOmE4MjA2MTE2MjJkOTQ0MWI5Nzc4ODRkYWMwMGUwZWJkL3NlYzphODIwNjExNjIyZDk0NDFiOTc3ODg0ZGFjMDBlMGViZF8zNTIvZnJhZzo1M2JlMWJlZGNkYWI0MzY0OGJjNTk4N2E2ZGQ0NjViZi90YWJsZTo4NmI3MGEyNTJkYmI0NmRlYmRmNTljNjE4NzcyYWMwYi90YWJsZXJhbmdlOjg2YjcwYTI1MmRiYjQ2ZGViZGY1OWM2MTg3NzJhYzBiXzItMTgtMS0xLTUxMDQ3NA_d4ed7474-2fa7-4f17-b19f-6c9addaf0228</x:v>
      </x:c>
      <x:c r="O4560" s="2" t="str"/>
      <x:c r="P4560" s="2" t="str">
        <x:v>Exact XBRL anchor</x:v>
      </x:c>
      <x:c r="Q4560" s="2" t="str">
        <x:v>Stockholders' Equity Attributable to Parent</x:v>
      </x:c>
      <x:c r="R4560" s="2" t="str">
        <x:v>highlighted/COF_0000927628-23-000117_cof-20221231.htm</x:v>
      </x:c>
      <x:c r="S4560" s="2" t="str"/>
      <x:c r="T4560" s="2" t="str"/>
    </x:row>
    <x:row r="4561" ht="24" customHeight="1">
      <x:c r="C4561" s="2" t="str">
        <x:v>Historical Inputs!F4561</x:v>
      </x:c>
      <x:c r="D4561" s="2" t="str">
        <x:v>COF</x:v>
      </x:c>
      <x:c r="E4561" s="2" t="str">
        <x:v>FY2019</x:v>
      </x:c>
      <x:c r="F4561" s="2" t="str">
        <x:v>preferred</x:v>
      </x:c>
      <x:c r="G4561" s="2" t="n">
        <x:v>4853</x:v>
      </x:c>
      <x:c r="H4561" s="2" t="str">
        <x:v>USD</x:v>
      </x:c>
      <x:c r="I4561" s="2" t="str">
        <x:v>2019-12-31</x:v>
      </x:c>
      <x:c r="J4561" s="2" t="str">
        <x:v>2021-02-25</x:v>
      </x:c>
      <x:c r="K4561" s="2" t="str">
        <x:v>0000927628-21-000094</x:v>
      </x:c>
      <x:c r="L4561" s="2" t="str">
        <x:v>data/raw/filings/COF_0000927628-21-000094_cof-20201231.htm</x:v>
      </x:c>
      <x:c r="M4561" s="2" t="str">
        <x:v>https://www.sec.gov/Archives/edgar/data/927628/000092762821000094/cof-20201231.htm</x:v>
      </x:c>
      <x:c r="N4561" s="2" t="str">
        <x:v>id3VybDovL2RvY3MudjEvZG9jOjNhZjY2NTEyODA0NjQ2ZmNhZjFiMTlhMGFlYTZmMzIwL3NlYzozYWY2NjUxMjgwNDY0NmZjYWYxYjE5YTBhZWE2ZjMyMF80MTUvZnJhZzo0NTc3YTAzNzQ1ZDI0N2FjYTQwNjU0MDM4MDIyNDBiMi90YWJsZTpkMjM3MmRiYzY0OGY0Njg1OWI1NDVmZDE1M2E2YTBlZi90YWJsZXJhbmdlOmQyMzcyZGJjNjQ4ZjQ2ODU5YjU0NWZkMTUzYTZhMGVmXzEyLTE4LTEtMS0w_5f1c3d2d-b648-4826-98a5-0f85a07c31c0</x:v>
      </x:c>
      <x:c r="O4561" s="2" t="str"/>
      <x:c r="P4561" s="2" t="str">
        <x:v>Exact XBRL anchor</x:v>
      </x:c>
      <x:c r="Q4561" s="2" t="str">
        <x:v>Preferred Stock, Including Additional Paid in Capital, Net of Discount</x:v>
      </x:c>
      <x:c r="R4561" s="2" t="str">
        <x:v>highlighted/COF_0000927628-21-000094_cof-20201231.htm</x:v>
      </x:c>
      <x:c r="S4561" s="2" t="str"/>
      <x:c r="T4561" s="2" t="str"/>
    </x:row>
    <x:row r="4562" ht="24" customHeight="1">
      <x:c r="C4562" s="2" t="str">
        <x:v>Historical Inputs!F4562</x:v>
      </x:c>
      <x:c r="D4562" s="2" t="str">
        <x:v>COF</x:v>
      </x:c>
      <x:c r="E4562" s="2" t="str">
        <x:v>FY2019</x:v>
      </x:c>
      <x:c r="F4562" s="2" t="str">
        <x:v>common_equity_reported</x:v>
      </x:c>
      <x:c r="G4562" s="2" t="str">
        <x:v>n.a.</x:v>
      </x:c>
      <x:c r="H4562" s="2" t="str">
        <x:v>USDm</x:v>
      </x:c>
      <x:c r="I4562" s="2" t="str">
        <x:v>2019-12-31</x:v>
      </x:c>
      <x:c r="J4562" s="2" t="str"/>
      <x:c r="K4562" s="2" t="str"/>
      <x:c r="L4562" s="2" t="str"/>
      <x:c r="M4562" s="2" t="str"/>
      <x:c r="N4562" s="2" t="str"/>
      <x:c r="O4562" s="2" t="str"/>
      <x:c r="P4562" s="2" t="str">
        <x:v>Not reported / unavailable</x:v>
      </x:c>
      <x:c r="Q4562" s="2" t="str">
        <x:v>Reported common shareholders equity</x:v>
      </x:c>
      <x:c r="R4562" s="2" t="str"/>
      <x:c r="S4562" s="2" t="str"/>
      <x:c r="T4562" s="2" t="str"/>
    </x:row>
    <x:row r="4563" ht="24" customHeight="1">
      <x:c r="C4563" s="2" t="str">
        <x:v>Historical Inputs!F4563</x:v>
      </x:c>
      <x:c r="D4563" s="2" t="str">
        <x:v>COF</x:v>
      </x:c>
      <x:c r="E4563" s="2" t="str">
        <x:v>FY2019</x:v>
      </x:c>
      <x:c r="F4563" s="2" t="str">
        <x:v>goodwill</x:v>
      </x:c>
      <x:c r="G4563" s="2" t="n">
        <x:v>14653</x:v>
      </x:c>
      <x:c r="H4563" s="2" t="str">
        <x:v>USD</x:v>
      </x:c>
      <x:c r="I4563" s="2" t="str">
        <x:v>2019-12-31</x:v>
      </x:c>
      <x:c r="J4563" s="2" t="str">
        <x:v>2023-02-24</x:v>
      </x:c>
      <x:c r="K4563" s="2" t="str">
        <x:v>0000927628-23-000117</x:v>
      </x:c>
      <x:c r="L4563" s="2" t="str">
        <x:v>data/raw/filings/COF_0000927628-23-000117_cof-20221231.htm</x:v>
      </x:c>
      <x:c r="M4563" s="2" t="str">
        <x:v>https://www.sec.gov/Archives/edgar/data/927628/000092762823000117/cof-20221231.htm</x:v>
      </x:c>
      <x:c r="N4563" s="2" t="str">
        <x:v>id3VybDovL2RvY3MudjEvZG9jOmE4MjA2MTE2MjJkOTQ0MWI5Nzc4ODRkYWMwMGUwZWJkL3NlYzphODIwNjExNjIyZDk0NDFiOTc3ODg0ZGFjMDBlMGViZF8zOTcvZnJhZzpmZTE3ZmIwMWEzNmQ0NTZiODNjYjJiOGRiNmUwZDFhNy90YWJsZTpjNDM0NDk0YTE1ODE0ZDQ4YTJjYjdmNDM5OTRiNzU3Yi90YWJsZXJhbmdlOmM0MzQ0OTRhMTU4MTRkNDhhMmNiN2Y0Mzk5NGI3NTdiXzEtOC0xLTEtNDU5NDQ2_bbf154d8-484e-464f-9460-a31331544bfe</x:v>
      </x:c>
      <x:c r="O4563" s="2" t="str"/>
      <x:c r="P4563" s="2" t="str">
        <x:v>Exact XBRL anchor</x:v>
      </x:c>
      <x:c r="Q4563" s="2" t="str">
        <x:v>Goodwill</x:v>
      </x:c>
      <x:c r="R4563" s="2" t="str">
        <x:v>highlighted/COF_0000927628-23-000117_cof-20221231.htm</x:v>
      </x:c>
      <x:c r="S4563" s="2" t="str"/>
      <x:c r="T4563" s="2" t="str"/>
    </x:row>
    <x:row r="4564" ht="24" customHeight="1">
      <x:c r="C4564" s="2" t="str">
        <x:v>Historical Inputs!F4564</x:v>
      </x:c>
      <x:c r="D4564" s="2" t="str">
        <x:v>COF</x:v>
      </x:c>
      <x:c r="E4564" s="2" t="str">
        <x:v>FY2019</x:v>
      </x:c>
      <x:c r="F4564" s="2" t="str">
        <x:v>intangibles</x:v>
      </x:c>
      <x:c r="G4564" s="2" t="n">
        <x:v>174</x:v>
      </x:c>
      <x:c r="H4564" s="2" t="str">
        <x:v>USD</x:v>
      </x:c>
      <x:c r="I4564" s="2" t="str">
        <x:v>2019-12-31</x:v>
      </x:c>
      <x:c r="J4564" s="2" t="str">
        <x:v>2021-02-25</x:v>
      </x:c>
      <x:c r="K4564" s="2" t="str">
        <x:v>0000927628-21-000094</x:v>
      </x:c>
      <x:c r="L4564" s="2" t="str">
        <x:v>data/raw/filings/COF_0000927628-21-000094_cof-20201231.htm</x:v>
      </x:c>
      <x:c r="M4564" s="2" t="str">
        <x:v>https://www.sec.gov/Archives/edgar/data/927628/000092762821000094/cof-20201231.htm</x:v>
      </x:c>
      <x:c r="N4564" s="2" t="str">
        <x:v>id3VybDovL2RvY3MudjEvZG9jOjNhZjY2NTEyODA0NjQ2ZmNhZjFiMTlhMGFlYTZmMzIwL3NlYzozYWY2NjUxMjgwNDY0NmZjYWYxYjE5YTBhZWE2ZjMyMF80MDMvZnJhZzpiNDcyMTc4ZjExMDE0NWM4YjlhZjZiOTc1OWVlMmIxYS90YWJsZTozZjU3OWMzOGJhNTY0NDQ2YjVmZDA4OTNmMTE4ZDQ2MS90YWJsZXJhbmdlOjNmNTc5YzM4YmE1NjQ0NDZiNWZkMDg5M2YxMThkNDYxXzE4LTYtMS0xLTA_c4175ceb-ed78-4e37-b39a-610916ec7759</x:v>
      </x:c>
      <x:c r="O4564" s="2" t="str"/>
      <x:c r="P4564" s="2" t="str">
        <x:v>Exact XBRL anchor</x:v>
      </x:c>
      <x:c r="Q4564" s="2" t="str">
        <x:v>Intangible Assets, Net (Excluding Goodwill)</x:v>
      </x:c>
      <x:c r="R4564" s="2" t="str">
        <x:v>highlighted/COF_0000927628-21-000094_cof-20201231.htm</x:v>
      </x:c>
      <x:c r="S4564" s="2" t="str"/>
      <x:c r="T4564" s="2" t="str"/>
    </x:row>
    <x:row r="4565" ht="24" customHeight="1">
      <x:c r="C4565" s="2" t="str">
        <x:v>Historical Inputs!F4565</x:v>
      </x:c>
      <x:c r="D4565" s="2" t="str">
        <x:v>COF</x:v>
      </x:c>
      <x:c r="E4565" s="2" t="str">
        <x:v>FY2019</x:v>
      </x:c>
      <x:c r="F4565" s="2" t="str">
        <x:v>intangibles_total</x:v>
      </x:c>
      <x:c r="G4565" s="2" t="str">
        <x:v>n.a.</x:v>
      </x:c>
      <x:c r="H4565" s="2" t="str">
        <x:v>USDm</x:v>
      </x:c>
      <x:c r="I4565" s="2" t="str">
        <x:v>2019-12-31</x:v>
      </x:c>
      <x:c r="J4565" s="2" t="str"/>
      <x:c r="K4565" s="2" t="str"/>
      <x:c r="L4565" s="2" t="str"/>
      <x:c r="M4565" s="2" t="str"/>
      <x:c r="N4565" s="2" t="str"/>
      <x:c r="O4565" s="2" t="str"/>
      <x:c r="P4565" s="2" t="str">
        <x:v>Not reported / unavailable</x:v>
      </x:c>
      <x:c r="Q4565" s="2" t="str">
        <x:v>Reported goodwill and intangible assets combined</x:v>
      </x:c>
      <x:c r="R4565" s="2" t="str"/>
      <x:c r="S4565" s="2" t="str"/>
      <x:c r="T4565" s="2" t="str"/>
    </x:row>
    <x:row r="4566" ht="24" customHeight="1">
      <x:c r="C4566" s="2" t="str">
        <x:v>Historical Inputs!F4566</x:v>
      </x:c>
      <x:c r="D4566" s="2" t="str">
        <x:v>COF</x:v>
      </x:c>
      <x:c r="E4566" s="2" t="str">
        <x:v>FY2019</x:v>
      </x:c>
      <x:c r="F4566" s="2" t="str">
        <x:v>shares_end</x:v>
      </x:c>
      <x:c r="G4566" s="2" t="n">
        <x:v>456.562399</x:v>
      </x:c>
      <x:c r="H4566" s="2" t="str">
        <x:v>shares</x:v>
      </x:c>
      <x:c r="I4566" s="2" t="str">
        <x:v>2019-12-31</x:v>
      </x:c>
      <x:c r="J4566" s="2" t="str">
        <x:v>2021-02-25</x:v>
      </x:c>
      <x:c r="K4566" s="2" t="str">
        <x:v>0000927628-21-000094</x:v>
      </x:c>
      <x:c r="L4566" s="2" t="str">
        <x:v>data/raw/filings/COF_0000927628-21-000094_cof-20201231.htm</x:v>
      </x:c>
      <x:c r="M4566" s="2" t="str">
        <x:v>https://www.sec.gov/Archives/edgar/data/927628/000092762821000094/cof-20201231.htm</x:v>
      </x:c>
      <x:c r="N4566" s="2" t="str">
        <x:v>id3VybDovL2RvY3MudjEvZG9jOjNhZjY2NTEyODA0NjQ2ZmNhZjFiMTlhMGFlYTZmMzIwL3NlYzozYWY2NjUxMjgwNDY0NmZjYWYxYjE5YTBhZWE2ZjMyMF8zNTIvZnJhZzoxOGU1NmZhY2QyZWY0YWVjODUwMTk3M2NhZDBlZmI3Ni90YWJsZTo1NmQ5M2I1YTBjMTY0MGRmYWE2YjgzMWYyMTZjZWVhYi90YWJsZXJhbmdlOjU2ZDkzYjVhMGMxNjQwZGZhYTZiODMxZjIxNmNlZWFiXzQzLTAtMS0xLTAvdGV4dHJlZ2lvbjowOTA5YjUyNGQwYjQ0Njg2OGI2YzhhNDliZDAxZTM5M18xNTc_829ac82c-33c2-4f10-a1b5-1f7ca5eec52a</x:v>
      </x:c>
      <x:c r="O4566" s="2" t="str"/>
      <x:c r="P4566" s="2" t="str">
        <x:v>Exact XBRL anchor</x:v>
      </x:c>
      <x:c r="Q4566" s="2" t="str">
        <x:v>Common Stock, Shares, Outstanding</x:v>
      </x:c>
      <x:c r="R4566" s="2" t="str">
        <x:v>highlighted/COF_0000927628-21-000094_cof-20201231.htm</x:v>
      </x:c>
      <x:c r="S4566" s="2" t="str"/>
      <x:c r="T4566" s="2" t="str"/>
    </x:row>
    <x:row r="4567" ht="24" customHeight="1">
      <x:c r="C4567" s="2" t="str">
        <x:v>Historical Inputs!F4567</x:v>
      </x:c>
      <x:c r="D4567" s="2" t="str">
        <x:v>COF</x:v>
      </x:c>
      <x:c r="E4567" s="2" t="str">
        <x:v>FY2019</x:v>
      </x:c>
      <x:c r="F4567" s="2" t="str">
        <x:v>shares_issued</x:v>
      </x:c>
      <x:c r="G4567" s="2" t="n">
        <x:v>672.969391</x:v>
      </x:c>
      <x:c r="H4567" s="2" t="str">
        <x:v>shares</x:v>
      </x:c>
      <x:c r="I4567" s="2" t="str">
        <x:v>2019-12-31</x:v>
      </x:c>
      <x:c r="J4567" s="2" t="str">
        <x:v>2021-02-25</x:v>
      </x:c>
      <x:c r="K4567" s="2" t="str">
        <x:v>0000927628-21-000094</x:v>
      </x:c>
      <x:c r="L4567" s="2" t="str">
        <x:v>data/raw/filings/COF_0000927628-21-000094_cof-20201231.htm</x:v>
      </x:c>
      <x:c r="M4567" s="2" t="str">
        <x:v>https://www.sec.gov/Archives/edgar/data/927628/000092762821000094/cof-20201231.htm</x:v>
      </x:c>
      <x:c r="N4567" s="2" t="str">
        <x:v>id3VybDovL2RvY3MudjEvZG9jOjNhZjY2NTEyODA0NjQ2ZmNhZjFiMTlhMGFlYTZmMzIwL3NlYzozYWY2NjUxMjgwNDY0NmZjYWYxYjE5YTBhZWE2ZjMyMF8zNTIvZnJhZzoxOGU1NmZhY2QyZWY0YWVjODUwMTk3M2NhZDBlZmI3Ni90YWJsZTo1NmQ5M2I1YTBjMTY0MGRmYWE2YjgzMWYyMTZjZWVhYi90YWJsZXJhbmdlOjU2ZDkzYjVhMGMxNjQwZGZhYTZiODMxZjIxNmNlZWFiXzQzLTAtMS0xLTAvdGV4dHJlZ2lvbjowOTA5YjUyNGQwYjQ0Njg2OGI2YzhhNDliZDAxZTM5M183MQ_7badbb98-b8cc-4c9c-8be9-5ab588eac17c</x:v>
      </x:c>
      <x:c r="O4567" s="2" t="str"/>
      <x:c r="P4567" s="2" t="str">
        <x:v>Exact XBRL anchor</x:v>
      </x:c>
      <x:c r="Q4567" s="2" t="str">
        <x:v>Common Stock, Shares, Issued</x:v>
      </x:c>
      <x:c r="R4567" s="2" t="str">
        <x:v>highlighted/COF_0000927628-21-000094_cof-20201231.htm</x:v>
      </x:c>
      <x:c r="S4567" s="2" t="str"/>
      <x:c r="T4567" s="2" t="str"/>
    </x:row>
    <x:row r="4568" ht="24" customHeight="1">
      <x:c r="C4568" s="2" t="str">
        <x:v>Historical Inputs!F4568</x:v>
      </x:c>
      <x:c r="D4568" s="2" t="str">
        <x:v>COF</x:v>
      </x:c>
      <x:c r="E4568" s="2" t="str">
        <x:v>FY2019</x:v>
      </x:c>
      <x:c r="F4568" s="2" t="str">
        <x:v>shares_treasury</x:v>
      </x:c>
      <x:c r="G4568" s="2" t="n">
        <x:v>216.406992</x:v>
      </x:c>
      <x:c r="H4568" s="2" t="str">
        <x:v>shares</x:v>
      </x:c>
      <x:c r="I4568" s="2" t="str">
        <x:v>2019-12-31</x:v>
      </x:c>
      <x:c r="J4568" s="2" t="str">
        <x:v>2021-02-25</x:v>
      </x:c>
      <x:c r="K4568" s="2" t="str">
        <x:v>0000927628-21-000094</x:v>
      </x:c>
      <x:c r="L4568" s="2" t="str">
        <x:v>data/raw/filings/COF_0000927628-21-000094_cof-20201231.htm</x:v>
      </x:c>
      <x:c r="M4568" s="2" t="str">
        <x:v>https://www.sec.gov/Archives/edgar/data/927628/000092762821000094/cof-20201231.htm</x:v>
      </x:c>
      <x:c r="N4568" s="2" t="str"/>
      <x:c r="O4568" s="2" t="str"/>
      <x:c r="P4568" s="2" t="str">
        <x:v>Structured source retained; exact visible anchor requires review</x:v>
      </x:c>
      <x:c r="Q4568" s="2" t="str">
        <x:v>Treasury Stock, Common, Shares</x:v>
      </x:c>
      <x:c r="R4568" s="2" t="str"/>
      <x:c r="S4568" s="2" t="str"/>
      <x:c r="T4568" s="2" t="str"/>
    </x:row>
    <x:row r="4569" ht="24" customHeight="1">
      <x:c r="C4569" s="2" t="str">
        <x:v>Historical Inputs!F4569</x:v>
      </x:c>
      <x:c r="D4569" s="2" t="str">
        <x:v>COF</x:v>
      </x:c>
      <x:c r="E4569" s="2" t="str">
        <x:v>FY2019</x:v>
      </x:c>
      <x:c r="F4569" s="2" t="str">
        <x:v>deposits</x:v>
      </x:c>
      <x:c r="G4569" s="2" t="n">
        <x:v>262697</x:v>
      </x:c>
      <x:c r="H4569" s="2" t="str">
        <x:v>USD</x:v>
      </x:c>
      <x:c r="I4569" s="2" t="str">
        <x:v>2019-12-31</x:v>
      </x:c>
      <x:c r="J4569" s="2" t="str">
        <x:v>2022-02-25</x:v>
      </x:c>
      <x:c r="K4569" s="2" t="str">
        <x:v>0000927628-22-000106</x:v>
      </x:c>
      <x:c r="L4569" s="2" t="str">
        <x:v>data/raw/filings/COF_0000927628-22-000106_cof-20211231.htm</x:v>
      </x:c>
      <x:c r="M4569" s="2" t="str">
        <x:v>https://www.sec.gov/Archives/edgar/data/927628/000092762822000106/cof-20211231.htm</x:v>
      </x:c>
      <x:c r="N4569" s="2" t="str">
        <x:v>id3VybDovL2RvY3MudjEvZG9jOmI1YzczMGM0ZTM4MjQ3OWFhMjJlZTg0Y2E2OGFmNmJiL3NlYzpiNWM3MzBjNGUzODI0NzlhYTIyZWU4NGNhNjhhZjZiYl80MzMvZnJhZzo5MmU2ZDFmODdjMDU0ZDYwOWVhM2ExZWNhZmNjOGRlOS90YWJsZTplZTFkYjZmN2YyMjE0MDBiYWU3OWE3NmZmMzdmZjdkMi90YWJsZXJhbmdlOmVlMWRiNmY3ZjIyMTQwMGJhZTc5YTc2ZmYzN2ZmN2QyXzExLTEwLTEtMS05MjIzNQ_d0b34044-17ce-4d47-b96d-3c9e5d4a8aeb</x:v>
      </x:c>
      <x:c r="O4569" s="2" t="str"/>
      <x:c r="P4569" s="2" t="str">
        <x:v>Exact XBRL anchor</x:v>
      </x:c>
      <x:c r="Q4569" s="2" t="str">
        <x:v>Deposits</x:v>
      </x:c>
      <x:c r="R4569" s="2" t="str">
        <x:v>highlighted/COF_0000927628-22-000106_cof-20211231.htm</x:v>
      </x:c>
      <x:c r="S4569" s="2" t="str"/>
      <x:c r="T4569" s="2" t="str"/>
    </x:row>
    <x:row r="4570" ht="24" customHeight="1">
      <x:c r="C4570" s="2" t="str">
        <x:v>Historical Inputs!F4570</x:v>
      </x:c>
      <x:c r="D4570" s="2" t="str">
        <x:v>COF</x:v>
      </x:c>
      <x:c r="E4570" s="2" t="str">
        <x:v>FY2019</x:v>
      </x:c>
      <x:c r="F4570" s="2" t="str">
        <x:v>loans_gross</x:v>
      </x:c>
      <x:c r="G4570" s="2" t="str">
        <x:v>n.a.</x:v>
      </x:c>
      <x:c r="H4570" s="2" t="str">
        <x:v>USDm</x:v>
      </x:c>
      <x:c r="I4570" s="2" t="str">
        <x:v>2019-12-31</x:v>
      </x:c>
      <x:c r="J4570" s="2" t="str"/>
      <x:c r="K4570" s="2" t="str"/>
      <x:c r="L4570" s="2" t="str"/>
      <x:c r="M4570" s="2" t="str"/>
      <x:c r="N4570" s="2" t="str"/>
      <x:c r="O4570" s="2" t="str"/>
      <x:c r="P4570" s="2" t="str">
        <x:v>Not reported / unavailable</x:v>
      </x:c>
      <x:c r="Q4570" s="2" t="str">
        <x:v>Gross loans and leases selected definition</x:v>
      </x:c>
      <x:c r="R4570" s="2" t="str"/>
      <x:c r="S4570" s="2" t="str"/>
      <x:c r="T4570" s="2" t="str"/>
    </x:row>
    <x:row r="4571" ht="24" customHeight="1">
      <x:c r="C4571" s="2" t="str">
        <x:v>Historical Inputs!F4571</x:v>
      </x:c>
      <x:c r="D4571" s="2" t="str">
        <x:v>COF</x:v>
      </x:c>
      <x:c r="E4571" s="2" t="str">
        <x:v>FY2019</x:v>
      </x:c>
      <x:c r="F4571" s="2" t="str">
        <x:v>loans_net</x:v>
      </x:c>
      <x:c r="G4571" s="2" t="n">
        <x:v>258601</x:v>
      </x:c>
      <x:c r="H4571" s="2" t="str">
        <x:v>USD</x:v>
      </x:c>
      <x:c r="I4571" s="2" t="str">
        <x:v>2019-12-31</x:v>
      </x:c>
      <x:c r="J4571" s="2" t="str">
        <x:v>2020-08-06</x:v>
      </x:c>
      <x:c r="K4571" s="2" t="str">
        <x:v>0000927628-20-000242</x:v>
      </x:c>
      <x:c r="L4571" s="2" t="str">
        <x:v>data/raw/sec/COF_companyfacts.json</x:v>
      </x:c>
      <x:c r="M4571" s="2" t="str">
        <x:v>https://data.sec.gov/api/xbrl/companyfacts/CIK0000927628.json</x:v>
      </x:c>
      <x:c r="N4571" s="2" t="str"/>
      <x:c r="O4571" s="2" t="str"/>
      <x:c r="P4571" s="2" t="str">
        <x:v>Structured fact retained</x:v>
      </x:c>
      <x:c r="Q4571" s="2" t="str">
        <x:v>Loans and Leases Receivable, Net Amount</x:v>
      </x:c>
      <x:c r="R4571" s="2" t="str"/>
      <x:c r="S4571" s="2" t="str"/>
      <x:c r="T4571" s="2" t="str"/>
    </x:row>
    <x:row r="4572" ht="24" customHeight="1">
      <x:c r="C4572" s="2" t="str">
        <x:v>Historical Inputs!F4572</x:v>
      </x:c>
      <x:c r="D4572" s="2" t="str">
        <x:v>COF</x:v>
      </x:c>
      <x:c r="E4572" s="2" t="str">
        <x:v>FY2019</x:v>
      </x:c>
      <x:c r="F4572" s="2" t="str">
        <x:v>allowance</x:v>
      </x:c>
      <x:c r="G4572" s="2" t="n">
        <x:v>7208</x:v>
      </x:c>
      <x:c r="H4572" s="2" t="str">
        <x:v>USD</x:v>
      </x:c>
      <x:c r="I4572" s="2" t="str">
        <x:v>2019-12-31</x:v>
      </x:c>
      <x:c r="J4572" s="2" t="str">
        <x:v>2021-02-25</x:v>
      </x:c>
      <x:c r="K4572" s="2" t="str">
        <x:v>0000927628-21-000094</x:v>
      </x:c>
      <x:c r="L4572" s="2" t="str">
        <x:v>data/raw/filings/COF_0000927628-21-000094_cof-20201231.htm</x:v>
      </x:c>
      <x:c r="M4572" s="2" t="str">
        <x:v>https://www.sec.gov/Archives/edgar/data/927628/000092762821000094/cof-20201231.htm</x:v>
      </x:c>
      <x:c r="N4572" s="2" t="str">
        <x:v>id3VybDovL2RvY3MudjEvZG9jOjNhZjY2NTEyODA0NjQ2ZmNhZjFiMTlhMGFlYTZmMzIwL3NlYzozYWY2NjUxMjgwNDY0NmZjYWYxYjE5YTBhZWE2ZjMyMF8zNTIvZnJhZzoxOGU1NmZhY2QyZWY0YWVjODUwMTk3M2NhZDBlZmI3Ni90YWJsZTo1NmQ5M2I1YTBjMTY0MGRmYWE2YjgzMWYyMTZjZWVhYi90YWJsZXJhbmdlOjU2ZDkzYjVhMGMxNjQwZGZhYTZiODMxZjIxNmNlZWFiXzE3LTQtMS0xLTA_2c527c55-7492-4033-91bf-d2e24b29d954</x:v>
      </x:c>
      <x:c r="O4572" s="2" t="str"/>
      <x:c r="P4572" s="2" t="str">
        <x:v>Exact XBRL anchor</x:v>
      </x:c>
      <x:c r="Q4572" s="2" t="str">
        <x:v>Financing Receivable, Allowance for Credit Loss</x:v>
      </x:c>
      <x:c r="R4572" s="2" t="str">
        <x:v>highlighted/COF_0000927628-21-000094_cof-20201231.htm</x:v>
      </x:c>
      <x:c r="S4572" s="2" t="str"/>
      <x:c r="T4572" s="2" t="str"/>
    </x:row>
    <x:row r="4573" ht="24" customHeight="1">
      <x:c r="C4573" s="2" t="str">
        <x:v>Historical Inputs!F4573</x:v>
      </x:c>
      <x:c r="D4573" s="2" t="str">
        <x:v>COF</x:v>
      </x:c>
      <x:c r="E4573" s="2" t="str">
        <x:v>FY2019</x:v>
      </x:c>
      <x:c r="F4573" s="2" t="str">
        <x:v>nonaccrual</x:v>
      </x:c>
      <x:c r="G4573" s="2" t="str">
        <x:v>n.a.</x:v>
      </x:c>
      <x:c r="H4573" s="2" t="str">
        <x:v>USDm</x:v>
      </x:c>
      <x:c r="I4573" s="2" t="str">
        <x:v>2019-12-31</x:v>
      </x:c>
      <x:c r="J4573" s="2" t="str"/>
      <x:c r="K4573" s="2" t="str"/>
      <x:c r="L4573" s="2" t="str"/>
      <x:c r="M4573" s="2" t="str"/>
      <x:c r="N4573" s="2" t="str"/>
      <x:c r="O4573" s="2" t="str"/>
      <x:c r="P4573" s="2" t="str">
        <x:v>Not reported / unavailable</x:v>
      </x:c>
      <x:c r="Q4573" s="2" t="str">
        <x:v>Nonaccrual</x:v>
      </x:c>
      <x:c r="R4573" s="2" t="str"/>
      <x:c r="S4573" s="2" t="str"/>
      <x:c r="T4573" s="2" t="str"/>
    </x:row>
    <x:row r="4574" ht="24" customHeight="1">
      <x:c r="C4574" s="2" t="str">
        <x:v>Historical Inputs!F4574</x:v>
      </x:c>
      <x:c r="D4574" s="2" t="str">
        <x:v>COF</x:v>
      </x:c>
      <x:c r="E4574" s="2" t="str">
        <x:v>FY2019</x:v>
      </x:c>
      <x:c r="F4574" s="2" t="str">
        <x:v>cash</x:v>
      </x:c>
      <x:c r="G4574" s="2" t="str">
        <x:v>n.a.</x:v>
      </x:c>
      <x:c r="H4574" s="2" t="str">
        <x:v>USDm</x:v>
      </x:c>
      <x:c r="I4574" s="2" t="str">
        <x:v>2019-12-31</x:v>
      </x:c>
      <x:c r="J4574" s="2" t="str"/>
      <x:c r="K4574" s="2" t="str"/>
      <x:c r="L4574" s="2" t="str"/>
      <x:c r="M4574" s="2" t="str"/>
      <x:c r="N4574" s="2" t="str"/>
      <x:c r="O4574" s="2" t="str"/>
      <x:c r="P4574" s="2" t="str">
        <x:v>Not reported / unavailable</x:v>
      </x:c>
      <x:c r="Q4574" s="2" t="str">
        <x:v>Cash</x:v>
      </x:c>
      <x:c r="R4574" s="2" t="str"/>
      <x:c r="S4574" s="2" t="str"/>
      <x:c r="T4574" s="2" t="str"/>
    </x:row>
    <x:row r="4575" ht="24" customHeight="1">
      <x:c r="C4575" s="2" t="str">
        <x:v>Historical Inputs!F4575</x:v>
      </x:c>
      <x:c r="D4575" s="2" t="str">
        <x:v>COF</x:v>
      </x:c>
      <x:c r="E4575" s="2" t="str">
        <x:v>FY2019</x:v>
      </x:c>
      <x:c r="F4575" s="2" t="str">
        <x:v>aoci</x:v>
      </x:c>
      <x:c r="G4575" s="2" t="n">
        <x:v>1156</x:v>
      </x:c>
      <x:c r="H4575" s="2" t="str">
        <x:v>USD</x:v>
      </x:c>
      <x:c r="I4575" s="2" t="str">
        <x:v>2019-12-31</x:v>
      </x:c>
      <x:c r="J4575" s="2" t="str">
        <x:v>2021-02-25</x:v>
      </x:c>
      <x:c r="K4575" s="2" t="str">
        <x:v>0000927628-21-000094</x:v>
      </x:c>
      <x:c r="L4575" s="2" t="str">
        <x:v>data/raw/filings/COF_0000927628-21-000094_cof-20201231.htm</x:v>
      </x:c>
      <x:c r="M4575" s="2" t="str">
        <x:v>https://www.sec.gov/Archives/edgar/data/927628/000092762821000094/cof-20201231.htm</x:v>
      </x:c>
      <x:c r="N4575" s="2" t="str">
        <x:v>id3VybDovL2RvY3MudjEvZG9jOjNhZjY2NTEyODA0NjQ2ZmNhZjFiMTlhMGFlYTZmMzIwL3NlYzozYWY2NjUxMjgwNDY0NmZjYWYxYjE5YTBhZWE2ZjMyMF8zNTIvZnJhZzoxOGU1NmZhY2QyZWY0YWVjODUwMTk3M2NhZDBlZmI3Ni90YWJsZTo1NmQ5M2I1YTBjMTY0MGRmYWE2YjgzMWYyMTZjZWVhYi90YWJsZXJhbmdlOjU2ZDkzYjVhMGMxNjQwZGZhYTZiODMxZjIxNmNlZWFiXzQ2LTQtMS0xLTA_3fcf9e7b-3311-49b9-ba96-f28c36d9e85f</x:v>
      </x:c>
      <x:c r="O4575" s="2" t="str"/>
      <x:c r="P4575" s="2" t="str">
        <x:v>Exact XBRL anchor</x:v>
      </x:c>
      <x:c r="Q4575" s="2" t="str">
        <x:v>Accumulated Other Comprehensive Income (Loss), Net of Tax</x:v>
      </x:c>
      <x:c r="R4575" s="2" t="str">
        <x:v>highlighted/COF_0000927628-21-000094_cof-20201231.htm</x:v>
      </x:c>
      <x:c r="S4575" s="2" t="str"/>
      <x:c r="T4575" s="2" t="str"/>
    </x:row>
    <x:row r="4576" ht="24" customHeight="1">
      <x:c r="C4576" s="2" t="str">
        <x:v>Historical Inputs!F4576</x:v>
      </x:c>
      <x:c r="D4576" s="2" t="str">
        <x:v>COF</x:v>
      </x:c>
      <x:c r="E4576" s="2" t="str">
        <x:v>FY2019</x:v>
      </x:c>
      <x:c r="F4576" s="2" t="str">
        <x:v>nii</x:v>
      </x:c>
      <x:c r="G4576" s="2" t="n">
        <x:v>23340</x:v>
      </x:c>
      <x:c r="H4576" s="2" t="str">
        <x:v>USD</x:v>
      </x:c>
      <x:c r="I4576" s="2" t="str">
        <x:v>2019-12-31</x:v>
      </x:c>
      <x:c r="J4576" s="2" t="str">
        <x:v>2022-02-25</x:v>
      </x:c>
      <x:c r="K4576" s="2" t="str">
        <x:v>0000927628-22-000106</x:v>
      </x:c>
      <x:c r="L4576" s="2" t="str">
        <x:v>data/raw/filings/COF_0000927628-22-000106_cof-20211231.htm</x:v>
      </x:c>
      <x:c r="M4576" s="2" t="str">
        <x:v>https://www.sec.gov/Archives/edgar/data/927628/000092762822000106/cof-20211231.htm</x:v>
      </x:c>
      <x:c r="N4576" s="2" t="str">
        <x:v>id3VybDovL2RvY3MudjEvZG9jOmI1YzczMGM0ZTM4MjQ3OWFhMjJlZTg0Y2E2OGFmNmJiL3NlYzpiNWM3MzBjNGUzODI0NzlhYTIyZWU4NGNhNjhhZjZiYl80MzMvZnJhZzo5MmU2ZDFmODdjMDU0ZDYwOWVhM2ExZWNhZmNjOGRlOS90YWJsZTplZTFkYjZmN2YyMjE0MDBiYWU3OWE3NmZmMzdmZjdkMi90YWJsZXJhbmdlOmVlMWRiNmY3ZjIyMTQwMGJhZTc5YTc2ZmYzN2ZmN2QyXzItMTAtMS0xLTkyMjM1_bde20e5a-effa-4d06-9421-62a6121f05f0</x:v>
      </x:c>
      <x:c r="O4576" s="2" t="str"/>
      <x:c r="P4576" s="2" t="str">
        <x:v>Exact XBRL anchor</x:v>
      </x:c>
      <x:c r="Q4576" s="2" t="str">
        <x:v>Interest Income (Expense), Net</x:v>
      </x:c>
      <x:c r="R4576" s="2" t="str">
        <x:v>highlighted/COF_0000927628-22-000106_cof-20211231.htm</x:v>
      </x:c>
      <x:c r="S4576" s="2" t="str"/>
      <x:c r="T4576" s="2" t="str"/>
    </x:row>
    <x:row r="4577" ht="24" customHeight="1">
      <x:c r="C4577" s="2" t="str">
        <x:v>Historical Inputs!F4577</x:v>
      </x:c>
      <x:c r="D4577" s="2" t="str">
        <x:v>COF</x:v>
      </x:c>
      <x:c r="E4577" s="2" t="str">
        <x:v>FY2019</x:v>
      </x:c>
      <x:c r="F4577" s="2" t="str">
        <x:v>noninterest_income</x:v>
      </x:c>
      <x:c r="G4577" s="2" t="n">
        <x:v>5253</x:v>
      </x:c>
      <x:c r="H4577" s="2" t="str">
        <x:v>USD</x:v>
      </x:c>
      <x:c r="I4577" s="2" t="str">
        <x:v>2019-12-31</x:v>
      </x:c>
      <x:c r="J4577" s="2" t="str">
        <x:v>2022-02-25</x:v>
      </x:c>
      <x:c r="K4577" s="2" t="str">
        <x:v>0000927628-22-000106</x:v>
      </x:c>
      <x:c r="L4577" s="2" t="str">
        <x:v>data/raw/filings/COF_0000927628-22-000106_cof-20211231.htm</x:v>
      </x:c>
      <x:c r="M4577" s="2" t="str">
        <x:v>https://www.sec.gov/Archives/edgar/data/927628/000092762822000106/cof-20211231.htm</x:v>
      </x:c>
      <x:c r="N4577" s="2" t="str">
        <x:v>id3VybDovL2RvY3MudjEvZG9jOmI1YzczMGM0ZTM4MjQ3OWFhMjJlZTg0Y2E2OGFmNmJiL3NlYzpiNWM3MzBjNGUzODI0NzlhYTIyZWU4NGNhNjhhZjZiYl80MzMvZnJhZzo5MmU2ZDFmODdjMDU0ZDYwOWVhM2ExZWNhZmNjOGRlOS90YWJsZTplMjk3N2NmODg0MGM0ZWQyYTc1ZmNjZjE2OTBkOWJiMi90YWJsZXJhbmdlOmUyOTc3Y2Y4ODQwYzRlZDJhNzVmY2NmMTY5MGQ5YmIyXzgtMTAtMS0xLTkyMjM1_986f83a6-5295-4667-a818-5a5918ee81d6</x:v>
      </x:c>
      <x:c r="O4577" s="2" t="str"/>
      <x:c r="P4577" s="2" t="str">
        <x:v>Exact XBRL anchor</x:v>
      </x:c>
      <x:c r="Q4577" s="2" t="str">
        <x:v>Noninterest Income</x:v>
      </x:c>
      <x:c r="R4577" s="2" t="str">
        <x:v>highlighted/COF_0000927628-22-000106_cof-20211231.htm</x:v>
      </x:c>
      <x:c r="S4577" s="2" t="str"/>
      <x:c r="T4577" s="2" t="str"/>
    </x:row>
    <x:row r="4578" ht="24" customHeight="1">
      <x:c r="C4578" s="2" t="str">
        <x:v>Historical Inputs!F4578</x:v>
      </x:c>
      <x:c r="D4578" s="2" t="str">
        <x:v>COF</x:v>
      </x:c>
      <x:c r="E4578" s="2" t="str">
        <x:v>FY2019</x:v>
      </x:c>
      <x:c r="F4578" s="2" t="str">
        <x:v>revenue_reported</x:v>
      </x:c>
      <x:c r="G4578" s="2" t="n">
        <x:v>28593</x:v>
      </x:c>
      <x:c r="H4578" s="2" t="str">
        <x:v>USD</x:v>
      </x:c>
      <x:c r="I4578" s="2" t="str">
        <x:v>2019-12-31</x:v>
      </x:c>
      <x:c r="J4578" s="2" t="str">
        <x:v>2022-02-25</x:v>
      </x:c>
      <x:c r="K4578" s="2" t="str">
        <x:v>0000927628-22-000106</x:v>
      </x:c>
      <x:c r="L4578" s="2" t="str">
        <x:v>data/raw/filings/COF_0000927628-22-000106_cof-20211231.htm</x:v>
      </x:c>
      <x:c r="M4578" s="2" t="str">
        <x:v>https://www.sec.gov/Archives/edgar/data/927628/000092762822000106/cof-20211231.htm</x:v>
      </x:c>
      <x:c r="N4578" s="2" t="str">
        <x:v>id3VybDovL2RvY3MudjEvZG9jOmI1YzczMGM0ZTM4MjQ3OWFhMjJlZTg0Y2E2OGFmNmJiL3NlYzpiNWM3MzBjNGUzODI0NzlhYTIyZWU4NGNhNjhhZjZiYl80MzMvZnJhZzo5MmU2ZDFmODdjMDU0ZDYwOWVhM2ExZWNhZmNjOGRlOS90YWJsZTplZTFkYjZmN2YyMjE0MDBiYWU3OWE3NmZmMzdmZjdkMi90YWJsZXJhbmdlOmVlMWRiNmY3ZjIyMTQwMGJhZTc5YTc2ZmYzN2ZmN2QyXzQtMTAtMS0xLTkyMjM1_af61fcdb-53dc-484c-a881-73c43ed6f55a</x:v>
      </x:c>
      <x:c r="O4578" s="2" t="str"/>
      <x:c r="P4578" s="2" t="str">
        <x:v>Exact XBRL anchor</x:v>
      </x:c>
      <x:c r="Q4578" s="2" t="str">
        <x:v>Revenues</x:v>
      </x:c>
      <x:c r="R4578" s="2" t="str">
        <x:v>highlighted/COF_0000927628-22-000106_cof-20211231.htm</x:v>
      </x:c>
      <x:c r="S4578" s="2" t="str"/>
      <x:c r="T4578" s="2" t="str"/>
    </x:row>
    <x:row r="4579" ht="24" customHeight="1">
      <x:c r="C4579" s="2" t="str">
        <x:v>Historical Inputs!F4579</x:v>
      </x:c>
      <x:c r="D4579" s="2" t="str">
        <x:v>COF</x:v>
      </x:c>
      <x:c r="E4579" s="2" t="str">
        <x:v>FY2019</x:v>
      </x:c>
      <x:c r="F4579" s="2" t="str">
        <x:v>opex</x:v>
      </x:c>
      <x:c r="G4579" s="2" t="n">
        <x:v>15483</x:v>
      </x:c>
      <x:c r="H4579" s="2" t="str">
        <x:v>USD</x:v>
      </x:c>
      <x:c r="I4579" s="2" t="str">
        <x:v>2019-12-31</x:v>
      </x:c>
      <x:c r="J4579" s="2" t="str">
        <x:v>2022-02-25</x:v>
      </x:c>
      <x:c r="K4579" s="2" t="str">
        <x:v>0000927628-22-000106</x:v>
      </x:c>
      <x:c r="L4579" s="2" t="str">
        <x:v>data/raw/filings/COF_0000927628-22-000106_cof-20211231.htm</x:v>
      </x:c>
      <x:c r="M4579" s="2" t="str">
        <x:v>https://www.sec.gov/Archives/edgar/data/927628/000092762822000106/cof-20211231.htm</x:v>
      </x:c>
      <x:c r="N4579" s="2" t="str">
        <x:v>id3VybDovL2RvY3MudjEvZG9jOmI1YzczMGM0ZTM4MjQ3OWFhMjJlZTg0Y2E2OGFmNmJiL3NlYzpiNWM3MzBjNGUzODI0NzlhYTIyZWU4NGNhNjhhZjZiYl80MzMvZnJhZzo5MmU2ZDFmODdjMDU0ZDYwOWVhM2ExZWNhZmNjOGRlOS90YWJsZTplZTFkYjZmN2YyMjE0MDBiYWU3OWE3NmZmMzdmZjdkMi90YWJsZXJhbmdlOmVlMWRiNmY3ZjIyMTQwMGJhZTc5YTc2ZmYzN2ZmN2QyXzYtMTAtMS0xLTkyMjM1_4ebb573b-af64-4e92-9485-129e6c1f2122</x:v>
      </x:c>
      <x:c r="O4579" s="2" t="str"/>
      <x:c r="P4579" s="2" t="str">
        <x:v>Exact XBRL anchor</x:v>
      </x:c>
      <x:c r="Q4579" s="2" t="str">
        <x:v>Noninterest Expense</x:v>
      </x:c>
      <x:c r="R4579" s="2" t="str">
        <x:v>highlighted/COF_0000927628-22-000106_cof-20211231.htm</x:v>
      </x:c>
      <x:c r="S4579" s="2" t="str"/>
      <x:c r="T4579" s="2" t="str"/>
    </x:row>
    <x:row r="4580" ht="24" customHeight="1">
      <x:c r="C4580" s="2" t="str">
        <x:v>Historical Inputs!F4580</x:v>
      </x:c>
      <x:c r="D4580" s="2" t="str">
        <x:v>COF</x:v>
      </x:c>
      <x:c r="E4580" s="2" t="str">
        <x:v>FY2019</x:v>
      </x:c>
      <x:c r="F4580" s="2" t="str">
        <x:v>provision</x:v>
      </x:c>
      <x:c r="G4580" s="2" t="n">
        <x:v>6236</x:v>
      </x:c>
      <x:c r="H4580" s="2" t="str">
        <x:v>USD</x:v>
      </x:c>
      <x:c r="I4580" s="2" t="str">
        <x:v>2019-12-31</x:v>
      </x:c>
      <x:c r="J4580" s="2" t="str">
        <x:v>2020-02-20</x:v>
      </x:c>
      <x:c r="K4580" s="2" t="str">
        <x:v>0000927628-20-000102</x:v>
      </x:c>
      <x:c r="L4580" s="2" t="str">
        <x:v>data/raw/filings/COF_0000927628-20-000102_cof-12312019x10k.htm</x:v>
      </x:c>
      <x:c r="M4580" s="2" t="str">
        <x:v>https://www.sec.gov/Archives/edgar/data/927628/000092762820000102/cof-12312019x10k.htm</x:v>
      </x:c>
      <x:c r="N4580" s="2" t="str">
        <x:v>d50218626e2741-wk-Fact-6FC552365BE052718DAEE32BC7BE802F</x:v>
      </x:c>
      <x:c r="O4580" s="2" t="str"/>
      <x:c r="P4580" s="2" t="str">
        <x:v>Exact XBRL anchor</x:v>
      </x:c>
      <x:c r="Q4580" s="2" t="str">
        <x:v>Provision for Loan, Lease, and Other Losses</x:v>
      </x:c>
      <x:c r="R4580" s="2" t="str">
        <x:v>highlighted/COF_0000927628-20-000102_cof-12312019x10k.htm</x:v>
      </x:c>
      <x:c r="S4580" s="2" t="str"/>
      <x:c r="T4580" s="2" t="str"/>
    </x:row>
    <x:row r="4581" ht="24" customHeight="1">
      <x:c r="C4581" s="2" t="str">
        <x:v>Historical Inputs!F4581</x:v>
      </x:c>
      <x:c r="D4581" s="2" t="str">
        <x:v>COF</x:v>
      </x:c>
      <x:c r="E4581" s="2" t="str">
        <x:v>FY2019</x:v>
      </x:c>
      <x:c r="F4581" s="2" t="str">
        <x:v>pretax</x:v>
      </x:c>
      <x:c r="G4581" s="2" t="n">
        <x:v>6874</x:v>
      </x:c>
      <x:c r="H4581" s="2" t="str">
        <x:v>USD</x:v>
      </x:c>
      <x:c r="I4581" s="2" t="str">
        <x:v>2019-12-31</x:v>
      </x:c>
      <x:c r="J4581" s="2" t="str">
        <x:v>2022-02-25</x:v>
      </x:c>
      <x:c r="K4581" s="2" t="str">
        <x:v>0000927628-22-000106</x:v>
      </x:c>
      <x:c r="L4581" s="2" t="str">
        <x:v>data/raw/filings/COF_0000927628-22-000106_cof-20211231.htm</x:v>
      </x:c>
      <x:c r="M4581" s="2" t="str">
        <x:v>https://www.sec.gov/Archives/edgar/data/927628/000092762822000106/cof-20211231.htm</x:v>
      </x:c>
      <x:c r="N4581" s="2" t="str">
        <x:v>id3VybDovL2RvY3MudjEvZG9jOmI1YzczMGM0ZTM4MjQ3OWFhMjJlZTg0Y2E2OGFmNmJiL3NlYzpiNWM3MzBjNGUzODI0NzlhYTIyZWU4NGNhNjhhZjZiYl80MzMvZnJhZzo5MmU2ZDFmODdjMDU0ZDYwOWVhM2ExZWNhZmNjOGRlOS90YWJsZTplZTFkYjZmN2YyMjE0MDBiYWU3OWE3NmZmMzdmZjdkMi90YWJsZXJhbmdlOmVlMWRiNmY3ZjIyMTQwMGJhZTc5YTc2ZmYzN2ZmN2QyXzctMTAtMS0xLTkyMjM1_843a5ed0-416f-4023-9826-d9ea27d5d5d0</x:v>
      </x:c>
      <x:c r="O4581" s="2" t="str"/>
      <x:c r="P4581" s="2" t="str">
        <x:v>Exact XBRL anchor</x:v>
      </x:c>
      <x:c r="Q4581" s="2" t="str">
        <x:v>Income (Loss) from Continuing Operations before Income Taxes, Noncontrolling Interest</x:v>
      </x:c>
      <x:c r="R4581" s="2" t="str">
        <x:v>highlighted/COF_0000927628-22-000106_cof-20211231.htm</x:v>
      </x:c>
      <x:c r="S4581" s="2" t="str"/>
      <x:c r="T4581" s="2" t="str"/>
    </x:row>
    <x:row r="4582" ht="24" customHeight="1">
      <x:c r="C4582" s="2" t="str">
        <x:v>Historical Inputs!F4582</x:v>
      </x:c>
      <x:c r="D4582" s="2" t="str">
        <x:v>COF</x:v>
      </x:c>
      <x:c r="E4582" s="2" t="str">
        <x:v>FY2019</x:v>
      </x:c>
      <x:c r="F4582" s="2" t="str">
        <x:v>tax</x:v>
      </x:c>
      <x:c r="G4582" s="2" t="n">
        <x:v>1341</x:v>
      </x:c>
      <x:c r="H4582" s="2" t="str">
        <x:v>USD</x:v>
      </x:c>
      <x:c r="I4582" s="2" t="str">
        <x:v>2019-12-31</x:v>
      </x:c>
      <x:c r="J4582" s="2" t="str">
        <x:v>2022-02-25</x:v>
      </x:c>
      <x:c r="K4582" s="2" t="str">
        <x:v>0000927628-22-000106</x:v>
      </x:c>
      <x:c r="L4582" s="2" t="str">
        <x:v>data/raw/filings/COF_0000927628-22-000106_cof-20211231.htm</x:v>
      </x:c>
      <x:c r="M4582" s="2" t="str">
        <x:v>https://www.sec.gov/Archives/edgar/data/927628/000092762822000106/cof-20211231.htm</x:v>
      </x:c>
      <x:c r="N4582" s="2" t="str">
        <x:v>id3VybDovL2RvY3MudjEvZG9jOmI1YzczMGM0ZTM4MjQ3OWFhMjJlZTg0Y2E2OGFmNmJiL3NlYzpiNWM3MzBjNGUzODI0NzlhYTIyZWU4NGNhNjhhZjZiYl80MzMvZnJhZzo5MmU2ZDFmODdjMDU0ZDYwOWVhM2ExZWNhZmNjOGRlOS90YWJsZTplZTFkYjZmN2YyMjE0MDBiYWU3OWE3NmZmMzdmZjdkMi90YWJsZXJhbmdlOmVlMWRiNmY3ZjIyMTQwMGJhZTc5YTc2ZmYzN2ZmN2QyXzgtMTAtMS0xLTkyMjM1_b6361454-1274-435c-8fb4-3c025943285b</x:v>
      </x:c>
      <x:c r="O4582" s="2" t="str"/>
      <x:c r="P4582" s="2" t="str">
        <x:v>Exact XBRL anchor</x:v>
      </x:c>
      <x:c r="Q4582" s="2" t="str">
        <x:v>Income Tax Expense (Benefit)</x:v>
      </x:c>
      <x:c r="R4582" s="2" t="str">
        <x:v>highlighted/COF_0000927628-22-000106_cof-20211231.htm</x:v>
      </x:c>
      <x:c r="S4582" s="2" t="str"/>
      <x:c r="T4582" s="2" t="str"/>
    </x:row>
    <x:row r="4583" ht="24" customHeight="1">
      <x:c r="C4583" s="2" t="str">
        <x:v>Historical Inputs!F4583</x:v>
      </x:c>
      <x:c r="D4583" s="2" t="str">
        <x:v>COF</x:v>
      </x:c>
      <x:c r="E4583" s="2" t="str">
        <x:v>FY2019</x:v>
      </x:c>
      <x:c r="F4583" s="2" t="str">
        <x:v>net_income</x:v>
      </x:c>
      <x:c r="G4583" s="2" t="n">
        <x:v>5546</x:v>
      </x:c>
      <x:c r="H4583" s="2" t="str">
        <x:v>USD</x:v>
      </x:c>
      <x:c r="I4583" s="2" t="str">
        <x:v>2019-12-31</x:v>
      </x:c>
      <x:c r="J4583" s="2" t="str">
        <x:v>2022-02-25</x:v>
      </x:c>
      <x:c r="K4583" s="2" t="str">
        <x:v>0000927628-22-000106</x:v>
      </x:c>
      <x:c r="L4583" s="2" t="str">
        <x:v>data/raw/filings/COF_0000927628-22-000106_cof-20211231.htm</x:v>
      </x:c>
      <x:c r="M4583" s="2" t="str">
        <x:v>https://www.sec.gov/Archives/edgar/data/927628/000092762822000106/cof-20211231.htm</x:v>
      </x:c>
      <x:c r="N4583" s="2" t="str">
        <x:v>id3VybDovL2RvY3MudjEvZG9jOmI1YzczMGM0ZTM4MjQ3OWFhMjJlZTg0Y2E2OGFmNmJiL3NlYzpiNWM3MzBjNGUzODI0NzlhYTIyZWU4NGNhNjhhZjZiYl80MTgvZnJhZzo1MzcwODNiMDJmMjc0NDFjYmIzNTJmZGQ3NGYzNzkxNy90YWJsZToxMDJiMzc3OWI3M2M0MDRkODhlZWE4MjFlNGU1ZWU5OS90YWJsZXJhbmdlOjEwMmIzNzc5YjczYzQwNGQ4OGVlYTgyMWU0ZTVlZTk5XzQtMTAtMS0xLTkyMjM1_3dd7120b-6165-4e87-abc0-939a0ae29c4e</x:v>
      </x:c>
      <x:c r="O4583" s="2" t="str"/>
      <x:c r="P4583" s="2" t="str">
        <x:v>Exact XBRL anchor</x:v>
      </x:c>
      <x:c r="Q4583" s="2" t="str">
        <x:v>Net Income (Loss) Attributable to Parent</x:v>
      </x:c>
      <x:c r="R4583" s="2" t="str">
        <x:v>highlighted/COF_0000927628-22-000106_cof-20211231.htm</x:v>
      </x:c>
      <x:c r="S4583" s="2" t="str"/>
      <x:c r="T4583" s="2" t="str"/>
    </x:row>
    <x:row r="4584" ht="24" customHeight="1">
      <x:c r="C4584" s="2" t="str">
        <x:v>Historical Inputs!F4584</x:v>
      </x:c>
      <x:c r="D4584" s="2" t="str">
        <x:v>COF</x:v>
      </x:c>
      <x:c r="E4584" s="2" t="str">
        <x:v>FY2019</x:v>
      </x:c>
      <x:c r="F4584" s="2" t="str">
        <x:v>common_income</x:v>
      </x:c>
      <x:c r="G4584" s="2" t="n">
        <x:v>5192</x:v>
      </x:c>
      <x:c r="H4584" s="2" t="str">
        <x:v>USD</x:v>
      </x:c>
      <x:c r="I4584" s="2" t="str">
        <x:v>2019-12-31</x:v>
      </x:c>
      <x:c r="J4584" s="2" t="str">
        <x:v>2022-02-25</x:v>
      </x:c>
      <x:c r="K4584" s="2" t="str">
        <x:v>0000927628-22-000106</x:v>
      </x:c>
      <x:c r="L4584" s="2" t="str">
        <x:v>data/raw/filings/COF_0000927628-22-000106_cof-20211231.htm</x:v>
      </x:c>
      <x:c r="M4584" s="2" t="str">
        <x:v>https://www.sec.gov/Archives/edgar/data/927628/000092762822000106/cof-20211231.htm</x:v>
      </x:c>
      <x:c r="N4584" s="2" t="str">
        <x:v>id3VybDovL2RvY3MudjEvZG9jOmI1YzczMGM0ZTM4MjQ3OWFhMjJlZTg0Y2E2OGFmNmJiL3NlYzpiNWM3MzBjNGUzODI0NzlhYTIyZWU4NGNhNjhhZjZiYl80MTgvZnJhZzo1MzcwODNiMDJmMjc0NDFjYmIzNTJmZGQ3NGYzNzkxNy90YWJsZToxMDJiMzc3OWI3M2M0MDRkODhlZWE4MjFlNGU1ZWU5OS90YWJsZXJhbmdlOjEwMmIzNzc5YjczYzQwNGQ4OGVlYTgyMWU0ZTVlZTk5XzgtMTAtMS0xLTkyMjM1_6ec5093a-e6e4-41fe-b2d6-b11d437ae2e6</x:v>
      </x:c>
      <x:c r="O4584" s="2" t="str"/>
      <x:c r="P4584" s="2" t="str">
        <x:v>Exact XBRL anchor</x:v>
      </x:c>
      <x:c r="Q4584" s="2" t="str">
        <x:v>Net Income (Loss) Available to Common Stockholders, Basic</x:v>
      </x:c>
      <x:c r="R4584" s="2" t="str">
        <x:v>highlighted/COF_0000927628-22-000106_cof-20211231.htm</x:v>
      </x:c>
      <x:c r="S4584" s="2" t="str"/>
      <x:c r="T4584" s="2" t="str"/>
    </x:row>
    <x:row r="4585" ht="24" customHeight="1">
      <x:c r="C4585" s="2" t="str">
        <x:v>Historical Inputs!F4585</x:v>
      </x:c>
      <x:c r="D4585" s="2" t="str">
        <x:v>COF</x:v>
      </x:c>
      <x:c r="E4585" s="2" t="str">
        <x:v>FY2019</x:v>
      </x:c>
      <x:c r="F4585" s="2" t="str">
        <x:v>preferred_div</x:v>
      </x:c>
      <x:c r="G4585" s="2" t="str">
        <x:v>n.a.</x:v>
      </x:c>
      <x:c r="H4585" s="2" t="str">
        <x:v>USDm</x:v>
      </x:c>
      <x:c r="I4585" s="2" t="str">
        <x:v>2019-12-31</x:v>
      </x:c>
      <x:c r="J4585" s="2" t="str"/>
      <x:c r="K4585" s="2" t="str"/>
      <x:c r="L4585" s="2" t="str"/>
      <x:c r="M4585" s="2" t="str"/>
      <x:c r="N4585" s="2" t="str"/>
      <x:c r="O4585" s="2" t="str"/>
      <x:c r="P4585" s="2" t="str">
        <x:v>Not reported / unavailable</x:v>
      </x:c>
      <x:c r="Q4585" s="2" t="str">
        <x:v>Preferred dividends and other common-income adjustments</x:v>
      </x:c>
      <x:c r="R4585" s="2" t="str"/>
      <x:c r="S4585" s="2" t="str"/>
      <x:c r="T4585" s="2" t="str"/>
    </x:row>
    <x:row r="4586" ht="24" customHeight="1">
      <x:c r="C4586" s="2" t="str">
        <x:v>Historical Inputs!F4586</x:v>
      </x:c>
      <x:c r="D4586" s="2" t="str">
        <x:v>COF</x:v>
      </x:c>
      <x:c r="E4586" s="2" t="str">
        <x:v>FY2019</x:v>
      </x:c>
      <x:c r="F4586" s="2" t="str">
        <x:v>eps</x:v>
      </x:c>
      <x:c r="G4586" s="2" t="n">
        <x:v>11.05</x:v>
      </x:c>
      <x:c r="H4586" s="2" t="str">
        <x:v>USD/shares</x:v>
      </x:c>
      <x:c r="I4586" s="2" t="str">
        <x:v>2019-12-31</x:v>
      </x:c>
      <x:c r="J4586" s="2" t="str">
        <x:v>2022-02-25</x:v>
      </x:c>
      <x:c r="K4586" s="2" t="str">
        <x:v>0000927628-22-000106</x:v>
      </x:c>
      <x:c r="L4586" s="2" t="str">
        <x:v>data/raw/filings/COF_0000927628-22-000106_cof-20211231.htm</x:v>
      </x:c>
      <x:c r="M4586" s="2" t="str">
        <x:v>https://www.sec.gov/Archives/edgar/data/927628/000092762822000106/cof-20211231.htm</x:v>
      </x:c>
      <x:c r="N4586" s="2" t="str">
        <x:v>id3VybDovL2RvY3MudjEvZG9jOmI1YzczMGM0ZTM4MjQ3OWFhMjJlZTg0Y2E2OGFmNmJiL3NlYzpiNWM3MzBjNGUzODI0NzlhYTIyZWU4NGNhNjhhZjZiYl80MTgvZnJhZzo1MzcwODNiMDJmMjc0NDFjYmIzNTJmZGQ3NGYzNzkxNy90YWJsZToxMDJiMzc3OWI3M2M0MDRkODhlZWE4MjFlNGU1ZWU5OS90YWJsZXJhbmdlOjEwMmIzNzc5YjczYzQwNGQ4OGVlYTgyMWU0ZTVlZTk5XzIzLTEwLTEtMS05MjIzNQ_ba7c36c1-3fab-4aae-874e-0c3dc45ff2a6</x:v>
      </x:c>
      <x:c r="O4586" s="2" t="str"/>
      <x:c r="P4586" s="2" t="str">
        <x:v>Exact XBRL anchor</x:v>
      </x:c>
      <x:c r="Q4586" s="2" t="str">
        <x:v>Earnings Per Share, Diluted</x:v>
      </x:c>
      <x:c r="R4586" s="2" t="str">
        <x:v>highlighted/COF_0000927628-22-000106_cof-20211231.htm</x:v>
      </x:c>
      <x:c r="S4586" s="2" t="str"/>
      <x:c r="T4586" s="2" t="str"/>
    </x:row>
    <x:row r="4587" ht="24" customHeight="1">
      <x:c r="C4587" s="2" t="str">
        <x:v>Historical Inputs!F4587</x:v>
      </x:c>
      <x:c r="D4587" s="2" t="str">
        <x:v>COF</x:v>
      </x:c>
      <x:c r="E4587" s="2" t="str">
        <x:v>FY2019</x:v>
      </x:c>
      <x:c r="F4587" s="2" t="str">
        <x:v>shares_diluted</x:v>
      </x:c>
      <x:c r="G4587" s="2" t="n">
        <x:v>469.9</x:v>
      </x:c>
      <x:c r="H4587" s="2" t="str">
        <x:v>shares</x:v>
      </x:c>
      <x:c r="I4587" s="2" t="str">
        <x:v>2019-12-31</x:v>
      </x:c>
      <x:c r="J4587" s="2" t="str">
        <x:v>2022-02-25</x:v>
      </x:c>
      <x:c r="K4587" s="2" t="str">
        <x:v>0000927628-22-000106</x:v>
      </x:c>
      <x:c r="L4587" s="2" t="str">
        <x:v>data/raw/filings/COF_0000927628-22-000106_cof-20211231.htm</x:v>
      </x:c>
      <x:c r="M4587" s="2" t="str">
        <x:v>https://www.sec.gov/Archives/edgar/data/927628/000092762822000106/cof-20211231.htm</x:v>
      </x:c>
      <x:c r="N4587" s="2" t="str">
        <x:v>id3VybDovL2RvY3MudjEvZG9jOmI1YzczMGM0ZTM4MjQ3OWFhMjJlZTg0Y2E2OGFmNmJiL3NlYzpiNWM3MzBjNGUzODI0NzlhYTIyZWU4NGNhNjhhZjZiYl80MTgvZnJhZzo1MzcwODNiMDJmMjc0NDFjYmIzNTJmZGQ3NGYzNzkxNy90YWJsZToxMDJiMzc3OWI3M2M0MDRkODhlZWE4MjFlNGU1ZWU5OS90YWJsZXJhbmdlOjEwMmIzNzc5YjczYzQwNGQ4OGVlYTgyMWU0ZTVlZTk5XzE1LTEwLTEtMS05MjIzNQ_263bfdc8-2603-4eee-afe0-67119ae98da8</x:v>
      </x:c>
      <x:c r="O4587" s="2" t="str"/>
      <x:c r="P4587" s="2" t="str">
        <x:v>Exact XBRL anchor</x:v>
      </x:c>
      <x:c r="Q4587" s="2" t="str">
        <x:v>Weighted Average Number of Shares Outstanding, Diluted</x:v>
      </x:c>
      <x:c r="R4587" s="2" t="str">
        <x:v>highlighted/COF_0000927628-22-000106_cof-20211231.htm</x:v>
      </x:c>
      <x:c r="S4587" s="2" t="str"/>
      <x:c r="T4587" s="2" t="str"/>
    </x:row>
    <x:row r="4588" ht="24" customHeight="1">
      <x:c r="C4588" s="2" t="str">
        <x:v>Historical Inputs!F4588</x:v>
      </x:c>
      <x:c r="D4588" s="2" t="str">
        <x:v>COF</x:v>
      </x:c>
      <x:c r="E4588" s="2" t="str">
        <x:v>FY2019</x:v>
      </x:c>
      <x:c r="F4588" s="2" t="str">
        <x:v>dps</x:v>
      </x:c>
      <x:c r="G4588" s="2" t="str">
        <x:v>n.a.</x:v>
      </x:c>
      <x:c r="H4588" s="2" t="str">
        <x:v>USD/share</x:v>
      </x:c>
      <x:c r="I4588" s="2" t="str">
        <x:v>2019-12-31</x:v>
      </x:c>
      <x:c r="J4588" s="2" t="str"/>
      <x:c r="K4588" s="2" t="str"/>
      <x:c r="L4588" s="2" t="str"/>
      <x:c r="M4588" s="2" t="str"/>
      <x:c r="N4588" s="2" t="str"/>
      <x:c r="O4588" s="2" t="str"/>
      <x:c r="P4588" s="2" t="str">
        <x:v>Not reported / unavailable</x:v>
      </x:c>
      <x:c r="Q4588" s="2" t="str">
        <x:v>Dividends per common share</x:v>
      </x:c>
      <x:c r="R4588" s="2" t="str"/>
      <x:c r="S4588" s="2" t="str"/>
      <x:c r="T4588" s="2" t="str"/>
    </x:row>
    <x:row r="4589" ht="24" customHeight="1">
      <x:c r="C4589" s="2" t="str">
        <x:v>Historical Inputs!F4589</x:v>
      </x:c>
      <x:c r="D4589" s="2" t="str">
        <x:v>COF</x:v>
      </x:c>
      <x:c r="E4589" s="2" t="str">
        <x:v>FY2019</x:v>
      </x:c>
      <x:c r="F4589" s="2" t="str">
        <x:v>dividends</x:v>
      </x:c>
      <x:c r="G4589" s="2" t="n">
        <x:v>753</x:v>
      </x:c>
      <x:c r="H4589" s="2" t="str">
        <x:v>USD</x:v>
      </x:c>
      <x:c r="I4589" s="2" t="str">
        <x:v>2019-12-31</x:v>
      </x:c>
      <x:c r="J4589" s="2" t="str">
        <x:v>2022-02-25</x:v>
      </x:c>
      <x:c r="K4589" s="2" t="str">
        <x:v>0000927628-22-000106</x:v>
      </x:c>
      <x:c r="L4589" s="2" t="str">
        <x:v>data/raw/filings/COF_0000927628-22-000106_cof-20211231.htm</x:v>
      </x:c>
      <x:c r="M4589" s="2" t="str">
        <x:v>https://www.sec.gov/Archives/edgar/data/927628/000092762822000106/cof-20211231.htm</x:v>
      </x:c>
      <x:c r="N4589" s="2" t="str">
        <x:v>id3VybDovL2RvY3MudjEvZG9jOmI1YzczMGM0ZTM4MjQ3OWFhMjJlZTg0Y2E2OGFmNmJiL3NlYzpiNWM3MzBjNGUzODI0NzlhYTIyZWU4NGNhNjhhZjZiYl8zNTUvZnJhZzozNzc4MmViZDkxODM0YmQyOTdhYjY3ZDRmZjZiNTk4Zi90YWJsZTpkODRjMDdkNzBkMWY0MmMwOTA2MjUwMDU2ZWEyOWIxNC90YWJsZXJhbmdlOmQ4NGMwN2Q3MGQxZjQyYzA5MDYyNTAwNTZlYTI5YjE0XzU0LTYtMS0xLTkyMjM1_1fd3aea1-1dd7-42c8-8f7f-29c26890e041</x:v>
      </x:c>
      <x:c r="O4589" s="2" t="str"/>
      <x:c r="P4589" s="2" t="str">
        <x:v>Exact XBRL anchor</x:v>
      </x:c>
      <x:c r="Q4589" s="2" t="str">
        <x:v>Payments of Ordinary Dividends, Common Stock</x:v>
      </x:c>
      <x:c r="R4589" s="2" t="str">
        <x:v>highlighted/COF_0000927628-22-000106_cof-20211231.htm</x:v>
      </x:c>
      <x:c r="S4589" s="2" t="str"/>
      <x:c r="T4589" s="2" t="str"/>
    </x:row>
    <x:row r="4590" ht="24" customHeight="1">
      <x:c r="C4590" s="2" t="str">
        <x:v>Historical Inputs!F4590</x:v>
      </x:c>
      <x:c r="D4590" s="2" t="str">
        <x:v>COF</x:v>
      </x:c>
      <x:c r="E4590" s="2" t="str">
        <x:v>FY2019</x:v>
      </x:c>
      <x:c r="F4590" s="2" t="str">
        <x:v>buybacks</x:v>
      </x:c>
      <x:c r="G4590" s="2" t="n">
        <x:v>1481</x:v>
      </x:c>
      <x:c r="H4590" s="2" t="str">
        <x:v>USD</x:v>
      </x:c>
      <x:c r="I4590" s="2" t="str">
        <x:v>2019-12-31</x:v>
      </x:c>
      <x:c r="J4590" s="2" t="str">
        <x:v>2022-02-25</x:v>
      </x:c>
      <x:c r="K4590" s="2" t="str">
        <x:v>0000927628-22-000106</x:v>
      </x:c>
      <x:c r="L4590" s="2" t="str">
        <x:v>data/raw/filings/COF_0000927628-22-000106_cof-20211231.htm</x:v>
      </x:c>
      <x:c r="M4590" s="2" t="str">
        <x:v>https://www.sec.gov/Archives/edgar/data/927628/000092762822000106/cof-20211231.htm</x:v>
      </x:c>
      <x:c r="N4590" s="2" t="str">
        <x:v>id3VybDovL2RvY3MudjEvZG9jOmI1YzczMGM0ZTM4MjQ3OWFhMjJlZTg0Y2E2OGFmNmJiL3NlYzpiNWM3MzBjNGUzODI0NzlhYTIyZWU4NGNhNjhhZjZiYl8zNTUvZnJhZzozNzc4MmViZDkxODM0YmQyOTdhYjY3ZDRmZjZiNTk4Zi90YWJsZTpkODRjMDdkNzBkMWY0MmMwOTA2MjUwMDU2ZWEyOWIxNC90YWJsZXJhbmdlOmQ4NGMwN2Q3MGQxZjQyYzA5MDYyNTAwNTZlYTI5YjE0XzU5LTYtMS0xLTkyMjM1_07d8da17-0d10-457b-a314-7ddb8c2e3309</x:v>
      </x:c>
      <x:c r="O4590" s="2" t="str"/>
      <x:c r="P4590" s="2" t="str">
        <x:v>Exact XBRL anchor</x:v>
      </x:c>
      <x:c r="Q4590" s="2" t="str">
        <x:v>Payments for Repurchase of Common Stock</x:v>
      </x:c>
      <x:c r="R4590" s="2" t="str">
        <x:v>highlighted/COF_0000927628-22-000106_cof-20211231.htm</x:v>
      </x:c>
      <x:c r="S4590" s="2" t="str"/>
      <x:c r="T4590" s="2" t="str"/>
    </x:row>
    <x:row r="4591" ht="24" customHeight="1">
      <x:c r="C4591" s="2" t="str">
        <x:v>Historical Inputs!F4591</x:v>
      </x:c>
      <x:c r="D4591" s="2" t="str">
        <x:v>COF</x:v>
      </x:c>
      <x:c r="E4591" s="2" t="str">
        <x:v>FY2019</x:v>
      </x:c>
      <x:c r="F4591" s="2" t="str">
        <x:v>chargeoffs</x:v>
      </x:c>
      <x:c r="G4591" s="2" t="str">
        <x:v>n.a.</x:v>
      </x:c>
      <x:c r="H4591" s="2" t="str">
        <x:v>USDm</x:v>
      </x:c>
      <x:c r="I4591" s="2" t="str">
        <x:v>2019-12-31</x:v>
      </x:c>
      <x:c r="J4591" s="2" t="str"/>
      <x:c r="K4591" s="2" t="str"/>
      <x:c r="L4591" s="2" t="str"/>
      <x:c r="M4591" s="2" t="str"/>
      <x:c r="N4591" s="2" t="str"/>
      <x:c r="O4591" s="2" t="str"/>
      <x:c r="P4591" s="2" t="str">
        <x:v>Not reported / unavailable</x:v>
      </x:c>
      <x:c r="Q4591" s="2" t="str">
        <x:v>Gross loan charge-offs</x:v>
      </x:c>
      <x:c r="R4591" s="2" t="str"/>
      <x:c r="S4591" s="2" t="str"/>
      <x:c r="T4591" s="2" t="str"/>
    </x:row>
    <x:row r="4592" ht="24" customHeight="1">
      <x:c r="C4592" s="2" t="str">
        <x:v>Historical Inputs!F4592</x:v>
      </x:c>
      <x:c r="D4592" s="2" t="str">
        <x:v>COF</x:v>
      </x:c>
      <x:c r="E4592" s="2" t="str">
        <x:v>FY2019</x:v>
      </x:c>
      <x:c r="F4592" s="2" t="str">
        <x:v>recoveries</x:v>
      </x:c>
      <x:c r="G4592" s="2" t="str">
        <x:v>n.a.</x:v>
      </x:c>
      <x:c r="H4592" s="2" t="str">
        <x:v>USDm</x:v>
      </x:c>
      <x:c r="I4592" s="2" t="str">
        <x:v>2019-12-31</x:v>
      </x:c>
      <x:c r="J4592" s="2" t="str"/>
      <x:c r="K4592" s="2" t="str"/>
      <x:c r="L4592" s="2" t="str"/>
      <x:c r="M4592" s="2" t="str"/>
      <x:c r="N4592" s="2" t="str"/>
      <x:c r="O4592" s="2" t="str"/>
      <x:c r="P4592" s="2" t="str">
        <x:v>Not reported / unavailable</x:v>
      </x:c>
      <x:c r="Q4592" s="2" t="str">
        <x:v>Loan recoveries</x:v>
      </x:c>
      <x:c r="R4592" s="2" t="str"/>
      <x:c r="S4592" s="2" t="str"/>
      <x:c r="T4592" s="2" t="str"/>
    </x:row>
    <x:row r="4593" ht="24" customHeight="1">
      <x:c r="C4593" s="2" t="str">
        <x:v>Historical Inputs!F4593</x:v>
      </x:c>
      <x:c r="D4593" s="2" t="str">
        <x:v>COF</x:v>
      </x:c>
      <x:c r="E4593" s="2" t="str">
        <x:v>FY2019</x:v>
      </x:c>
      <x:c r="F4593" s="2" t="str">
        <x:v>rwa</x:v>
      </x:c>
      <x:c r="G4593" s="2" t="str">
        <x:v>n.a.</x:v>
      </x:c>
      <x:c r="H4593" s="2" t="str">
        <x:v>USDm</x:v>
      </x:c>
      <x:c r="I4593" s="2" t="str">
        <x:v>2019-12-31</x:v>
      </x:c>
      <x:c r="J4593" s="2" t="str"/>
      <x:c r="K4593" s="2" t="str"/>
      <x:c r="L4593" s="2" t="str"/>
      <x:c r="M4593" s="2" t="str"/>
      <x:c r="N4593" s="2" t="str"/>
      <x:c r="O4593" s="2" t="str"/>
      <x:c r="P4593" s="2" t="str">
        <x:v>Not reported / unavailable</x:v>
      </x:c>
      <x:c r="Q4593" s="2" t="str">
        <x:v>Risk-weighted assets</x:v>
      </x:c>
      <x:c r="R4593" s="2" t="str"/>
      <x:c r="S4593" s="2" t="str"/>
      <x:c r="T4593" s="2" t="str"/>
    </x:row>
    <x:row r="4594" ht="24" customHeight="1">
      <x:c r="C4594" s="2" t="str">
        <x:v>Historical Inputs!F4594</x:v>
      </x:c>
      <x:c r="D4594" s="2" t="str">
        <x:v>COF</x:v>
      </x:c>
      <x:c r="E4594" s="2" t="str">
        <x:v>FY2019</x:v>
      </x:c>
      <x:c r="F4594" s="2" t="str">
        <x:v>cet1_reported</x:v>
      </x:c>
      <x:c r="G4594" s="2" t="str">
        <x:v>n.a.</x:v>
      </x:c>
      <x:c r="H4594" s="2" t="str">
        <x:v>%</x:v>
      </x:c>
      <x:c r="I4594" s="2" t="str">
        <x:v>2019-12-31</x:v>
      </x:c>
      <x:c r="J4594" s="2" t="str"/>
      <x:c r="K4594" s="2" t="str"/>
      <x:c r="L4594" s="2" t="str"/>
      <x:c r="M4594" s="2" t="str"/>
      <x:c r="N4594" s="2" t="str"/>
      <x:c r="O4594" s="2" t="str"/>
      <x:c r="P4594" s="2" t="str">
        <x:v>Not reported / unavailable</x:v>
      </x:c>
      <x:c r="Q4594" s="2" t="str">
        <x:v>Actual standardized CET1 ratio</x:v>
      </x:c>
      <x:c r="R4594" s="2" t="str"/>
      <x:c r="S4594" s="2" t="str"/>
      <x:c r="T4594" s="2" t="str"/>
    </x:row>
    <x:row r="4595" ht="24" customHeight="1">
      <x:c r="C4595" s="2" t="str">
        <x:v>Historical Inputs!F4595</x:v>
      </x:c>
      <x:c r="D4595" s="2" t="str">
        <x:v>COF</x:v>
      </x:c>
      <x:c r="E4595" s="2" t="str">
        <x:v>FY2019</x:v>
      </x:c>
      <x:c r="F4595" s="2" t="str">
        <x:v>nim_reported</x:v>
      </x:c>
      <x:c r="G4595" s="2" t="str">
        <x:v>n.a.</x:v>
      </x:c>
      <x:c r="H4595" s="2" t="str">
        <x:v>%</x:v>
      </x:c>
      <x:c r="I4595" s="2" t="str">
        <x:v>2019-12-31</x:v>
      </x:c>
      <x:c r="J4595" s="2" t="str"/>
      <x:c r="K4595" s="2" t="str"/>
      <x:c r="L4595" s="2" t="str"/>
      <x:c r="M4595" s="2" t="str"/>
      <x:c r="N4595" s="2" t="str"/>
      <x:c r="O4595" s="2" t="str"/>
      <x:c r="P4595" s="2" t="str">
        <x:v>Not reported / unavailable</x:v>
      </x:c>
      <x:c r="Q4595" s="2" t="str">
        <x:v>Issuer reported net interest margin</x:v>
      </x:c>
      <x:c r="R4595" s="2" t="str"/>
      <x:c r="S4595" s="2" t="str"/>
      <x:c r="T4595" s="2" t="str"/>
    </x:row>
    <x:row r="4596" ht="24" customHeight="1">
      <x:c r="C4596" s="2" t="str">
        <x:v>Historical Inputs!F4596</x:v>
      </x:c>
      <x:c r="D4596" s="2" t="str">
        <x:v>COF</x:v>
      </x:c>
      <x:c r="E4596" s="2" t="str">
        <x:v>FY2019</x:v>
      </x:c>
      <x:c r="F4596" s="2" t="str">
        <x:v>bvps_reported</x:v>
      </x:c>
      <x:c r="G4596" s="2" t="n">
        <x:v>127.05</x:v>
      </x:c>
      <x:c r="H4596" s="2" t="str">
        <x:v>USD/shares</x:v>
      </x:c>
      <x:c r="I4596" s="2" t="str">
        <x:v>2019-12-31</x:v>
      </x:c>
      <x:c r="J4596" s="2" t="str">
        <x:v>2020-02-20</x:v>
      </x:c>
      <x:c r="K4596" s="2" t="str">
        <x:v>0000927628-20-000102</x:v>
      </x:c>
      <x:c r="L4596" s="2" t="str">
        <x:v>data/raw/filings/COF_0000927628-20-000102_cof-12312019x10k.htm</x:v>
      </x:c>
      <x:c r="M4596" s="2" t="str">
        <x:v>https://www.sec.gov/Archives/edgar/data/927628/000092762820000102/cof-12312019x10k.htm</x:v>
      </x:c>
      <x:c r="N4596" s="2" t="str"/>
      <x:c r="O4596" s="2" t="str"/>
      <x:c r="P4596" s="2" t="str">
        <x:v>Exact selected original table text</x:v>
      </x:c>
      <x:c r="Q4596" s="2" t="str">
        <x:v>Reported common book value per share</x:v>
      </x:c>
      <x:c r="R4596" s="2" t="str">
        <x:v>highlighted/COF_0000927628-20-000102_cof-12312019x10k.htm</x:v>
      </x:c>
      <x:c r="S4596" s="2" t="str"/>
      <x:c r="T4596" s="2" t="str"/>
    </x:row>
    <x:row r="4597" ht="24" customHeight="1">
      <x:c r="C4597" s="2" t="str">
        <x:v>Historical Inputs!F4597</x:v>
      </x:c>
      <x:c r="D4597" s="2" t="str">
        <x:v>COF</x:v>
      </x:c>
      <x:c r="E4597" s="2" t="str">
        <x:v>FY2019</x:v>
      </x:c>
      <x:c r="F4597" s="2" t="str">
        <x:v>tbvps_reported</x:v>
      </x:c>
      <x:c r="G4597" s="2" t="n">
        <x:v>83.72</x:v>
      </x:c>
      <x:c r="H4597" s="2" t="str">
        <x:v>USD/shares</x:v>
      </x:c>
      <x:c r="I4597" s="2" t="str">
        <x:v>2019-12-31</x:v>
      </x:c>
      <x:c r="J4597" s="2" t="str">
        <x:v>2020-02-20</x:v>
      </x:c>
      <x:c r="K4597" s="2" t="str">
        <x:v>0000927628-20-000102</x:v>
      </x:c>
      <x:c r="L4597" s="2" t="str">
        <x:v>data/raw/filings/COF_0000927628-20-000102_cof-12312019x10k.htm</x:v>
      </x:c>
      <x:c r="M4597" s="2" t="str">
        <x:v>https://www.sec.gov/Archives/edgar/data/927628/000092762820000102/cof-12312019x10k.htm</x:v>
      </x:c>
      <x:c r="N4597" s="2" t="str"/>
      <x:c r="O4597" s="2" t="str"/>
      <x:c r="P4597" s="2" t="str">
        <x:v>Exact selected original table text</x:v>
      </x:c>
      <x:c r="Q4597" s="2" t="str">
        <x:v>Reported tangible book value per share</x:v>
      </x:c>
      <x:c r="R4597" s="2" t="str">
        <x:v>highlighted/COF_0000927628-20-000102_cof-12312019x10k.htm</x:v>
      </x:c>
      <x:c r="S4597" s="2" t="str"/>
      <x:c r="T4597" s="2" t="str"/>
    </x:row>
    <x:row r="4598" ht="24" customHeight="1">
      <x:c r="C4598" s="2" t="str">
        <x:v>Historical Inputs!F4598</x:v>
      </x:c>
      <x:c r="D4598" s="2" t="str">
        <x:v>COF</x:v>
      </x:c>
      <x:c r="E4598" s="2" t="str">
        <x:v>FY2019</x:v>
      </x:c>
      <x:c r="F4598" s="2" t="str">
        <x:v>tce_reported</x:v>
      </x:c>
      <x:c r="G4598" s="2" t="str">
        <x:v>n.a.</x:v>
      </x:c>
      <x:c r="H4598" s="2" t="str">
        <x:v>USDm</x:v>
      </x:c>
      <x:c r="I4598" s="2" t="str">
        <x:v>2019-12-31</x:v>
      </x:c>
      <x:c r="J4598" s="2" t="str"/>
      <x:c r="K4598" s="2" t="str"/>
      <x:c r="L4598" s="2" t="str"/>
      <x:c r="M4598" s="2" t="str"/>
      <x:c r="N4598" s="2" t="str"/>
      <x:c r="O4598" s="2" t="str"/>
      <x:c r="P4598" s="2" t="str">
        <x:v>Not reported / unavailable</x:v>
      </x:c>
      <x:c r="Q4598" s="2" t="str">
        <x:v>Reported tangible common equity</x:v>
      </x:c>
      <x:c r="R4598" s="2" t="str"/>
      <x:c r="S4598" s="2" t="str"/>
      <x:c r="T4598" s="2" t="str"/>
    </x:row>
    <x:row r="4599" ht="24" customHeight="1">
      <x:c r="C4599" s="2" t="str">
        <x:v>Historical Inputs!F4599</x:v>
      </x:c>
      <x:c r="D4599" s="2" t="str">
        <x:v>COF</x:v>
      </x:c>
      <x:c r="E4599" s="2" t="str">
        <x:v>FY2020</x:v>
      </x:c>
      <x:c r="F4599" s="2" t="str">
        <x:v>assets</x:v>
      </x:c>
      <x:c r="G4599" s="2" t="n">
        <x:v>421602</x:v>
      </x:c>
      <x:c r="H4599" s="2" t="str">
        <x:v>USD</x:v>
      </x:c>
      <x:c r="I4599" s="2" t="str">
        <x:v>2020-12-31</x:v>
      </x:c>
      <x:c r="J4599" s="2" t="str">
        <x:v>2022-02-25</x:v>
      </x:c>
      <x:c r="K4599" s="2" t="str">
        <x:v>0000927628-22-000106</x:v>
      </x:c>
      <x:c r="L4599" s="2" t="str">
        <x:v>data/raw/filings/COF_0000927628-22-000106_cof-20211231.htm</x:v>
      </x:c>
      <x:c r="M4599" s="2" t="str">
        <x:v>https://www.sec.gov/Archives/edgar/data/927628/000092762822000106/cof-20211231.htm</x:v>
      </x:c>
      <x:c r="N4599" s="2" t="str">
        <x:v>id3VybDovL2RvY3MudjEvZG9jOmI1YzczMGM0ZTM4MjQ3OWFhMjJlZTg0Y2E2OGFmNmJiL3NlYzpiNWM3MzBjNGUzODI0NzlhYTIyZWU4NGNhNjhhZjZiYl8zNDkvZnJhZzo2NmYxZTdhNWUzN2I0Njc2OGZiYjNmODQ4YzA3MTA0NS90YWJsZTpmMTk3ZTZmYTE4ZTM0NGExOTAwOWEyMDNhNjExNzU3YS90YWJsZXJhbmdlOmYxOTdlNmZhMThlMzQ0YTE5MDA5YTIwM2E2MTE3NTdhXzE5LTQtMS0xLTkyMjM1_d2f52678-c199-401d-9acf-8bb143a52101</x:v>
      </x:c>
      <x:c r="O4599" s="2" t="str"/>
      <x:c r="P4599" s="2" t="str">
        <x:v>Exact XBRL anchor</x:v>
      </x:c>
      <x:c r="Q4599" s="2" t="str">
        <x:v>Assets</x:v>
      </x:c>
      <x:c r="R4599" s="2" t="str">
        <x:v>highlighted/COF_0000927628-22-000106_cof-20211231.htm</x:v>
      </x:c>
      <x:c r="S4599" s="2" t="str"/>
      <x:c r="T4599" s="2" t="str"/>
    </x:row>
    <x:row r="4600" ht="24" customHeight="1">
      <x:c r="C4600" s="2" t="str">
        <x:v>Historical Inputs!F4600</x:v>
      </x:c>
      <x:c r="D4600" s="2" t="str">
        <x:v>COF</x:v>
      </x:c>
      <x:c r="E4600" s="2" t="str">
        <x:v>FY2020</x:v>
      </x:c>
      <x:c r="F4600" s="2" t="str">
        <x:v>liabilities</x:v>
      </x:c>
      <x:c r="G4600" s="2" t="n">
        <x:v>361398</x:v>
      </x:c>
      <x:c r="H4600" s="2" t="str">
        <x:v>USD</x:v>
      </x:c>
      <x:c r="I4600" s="2" t="str">
        <x:v>2020-12-31</x:v>
      </x:c>
      <x:c r="J4600" s="2" t="str">
        <x:v>2022-02-25</x:v>
      </x:c>
      <x:c r="K4600" s="2" t="str">
        <x:v>0000927628-22-000106</x:v>
      </x:c>
      <x:c r="L4600" s="2" t="str">
        <x:v>data/raw/filings/COF_0000927628-22-000106_cof-20211231.htm</x:v>
      </x:c>
      <x:c r="M4600" s="2" t="str">
        <x:v>https://www.sec.gov/Archives/edgar/data/927628/000092762822000106/cof-20211231.htm</x:v>
      </x:c>
      <x:c r="N4600" s="2" t="str">
        <x:v>id3VybDovL2RvY3MudjEvZG9jOmI1YzczMGM0ZTM4MjQ3OWFhMjJlZTg0Y2E2OGFmNmJiL3NlYzpiNWM3MzBjNGUzODI0NzlhYTIyZWU4NGNhNjhhZjZiYl8zNDkvZnJhZzo2NmYxZTdhNWUzN2I0Njc2OGZiYjNmODQ4YzA3MTA0NS90YWJsZTpmMTk3ZTZmYTE4ZTM0NGExOTAwOWEyMDNhNjExNzU3YS90YWJsZXJhbmdlOmYxOTdlNmZhMThlMzQ0YTE5MDA5YTIwM2E2MTE3NTdhXzM0LTQtMS0xLTkyMjM1_cdedfade-535e-49f6-b0eb-dd6896e40d27</x:v>
      </x:c>
      <x:c r="O4600" s="2" t="str"/>
      <x:c r="P4600" s="2" t="str">
        <x:v>Exact XBRL anchor</x:v>
      </x:c>
      <x:c r="Q4600" s="2" t="str">
        <x:v>Liabilities</x:v>
      </x:c>
      <x:c r="R4600" s="2" t="str">
        <x:v>highlighted/COF_0000927628-22-000106_cof-20211231.htm</x:v>
      </x:c>
      <x:c r="S4600" s="2" t="str"/>
      <x:c r="T4600" s="2" t="str"/>
    </x:row>
    <x:row r="4601" ht="24" customHeight="1">
      <x:c r="C4601" s="2" t="str">
        <x:v>Historical Inputs!F4601</x:v>
      </x:c>
      <x:c r="D4601" s="2" t="str">
        <x:v>COF</x:v>
      </x:c>
      <x:c r="E4601" s="2" t="str">
        <x:v>FY2020</x:v>
      </x:c>
      <x:c r="F4601" s="2" t="str">
        <x:v>equity</x:v>
      </x:c>
      <x:c r="G4601" s="2" t="n">
        <x:v>60204</x:v>
      </x:c>
      <x:c r="H4601" s="2" t="str">
        <x:v>USD</x:v>
      </x:c>
      <x:c r="I4601" s="2" t="str">
        <x:v>2020-12-31</x:v>
      </x:c>
      <x:c r="J4601" s="2" t="str">
        <x:v>2024-02-23</x:v>
      </x:c>
      <x:c r="K4601" s="2" t="str">
        <x:v>0000927628-24-000094</x:v>
      </x:c>
      <x:c r="L4601" s="2" t="str">
        <x:v>data/raw/filings/COF_0000927628-24-000094_cof-20231231.htm</x:v>
      </x:c>
      <x:c r="M4601" s="2" t="str">
        <x:v>https://www.sec.gov/Archives/edgar/data/927628/000092762824000094/cof-20231231.htm</x:v>
      </x:c>
      <x:c r="N4601" s="2" t="str">
        <x:v>f-310</x:v>
      </x:c>
      <x:c r="O4601" s="2" t="str"/>
      <x:c r="P4601" s="2" t="str">
        <x:v>Exact XBRL anchor</x:v>
      </x:c>
      <x:c r="Q4601" s="2" t="str">
        <x:v>Stockholders' Equity Attributable to Parent</x:v>
      </x:c>
      <x:c r="R4601" s="2" t="str">
        <x:v>highlighted/COF_0000927628-24-000094_cof-20231231.htm</x:v>
      </x:c>
      <x:c r="S4601" s="2" t="str"/>
      <x:c r="T4601" s="2" t="str"/>
    </x:row>
    <x:row r="4602" ht="24" customHeight="1">
      <x:c r="C4602" s="2" t="str">
        <x:v>Historical Inputs!F4602</x:v>
      </x:c>
      <x:c r="D4602" s="2" t="str">
        <x:v>COF</x:v>
      </x:c>
      <x:c r="E4602" s="2" t="str">
        <x:v>FY2020</x:v>
      </x:c>
      <x:c r="F4602" s="2" t="str">
        <x:v>preferred</x:v>
      </x:c>
      <x:c r="G4602" s="2" t="n">
        <x:v>4847</x:v>
      </x:c>
      <x:c r="H4602" s="2" t="str">
        <x:v>USD</x:v>
      </x:c>
      <x:c r="I4602" s="2" t="str">
        <x:v>2020-12-31</x:v>
      </x:c>
      <x:c r="J4602" s="2" t="str">
        <x:v>2022-02-25</x:v>
      </x:c>
      <x:c r="K4602" s="2" t="str">
        <x:v>0000927628-22-000106</x:v>
      </x:c>
      <x:c r="L4602" s="2" t="str">
        <x:v>data/raw/filings/COF_0000927628-22-000106_cof-20211231.htm</x:v>
      </x:c>
      <x:c r="M4602" s="2" t="str">
        <x:v>https://www.sec.gov/Archives/edgar/data/927628/000092762822000106/cof-20211231.htm</x:v>
      </x:c>
      <x:c r="N4602" s="2" t="str">
        <x:v>id3VybDovL2RvY3MudjEvZG9jOmI1YzczMGM0ZTM4MjQ3OWFhMjJlZTg0Y2E2OGFmNmJiL3NlYzpiNWM3MzBjNGUzODI0NzlhYTIyZWU4NGNhNjhhZjZiYl80MDkvZnJhZzo2ZmNmYjUxMjk0MmU0OTllYWE4OGI5YzQxZDUyZjE1MS90YWJsZToyNTUzYmQzNThmNDI0MDk3OWJkZjBjZTMxMDMzZGVjMy90YWJsZXJhbmdlOjI1NTNiZDM1OGY0MjQwOTc5YmRmMGNlMzEwMzNkZWMzXzExLTE4LTEtMS05MjIzNQ_dba1fe16-db1c-448e-b073-a6c165876643</x:v>
      </x:c>
      <x:c r="O4602" s="2" t="str"/>
      <x:c r="P4602" s="2" t="str">
        <x:v>Exact XBRL anchor</x:v>
      </x:c>
      <x:c r="Q4602" s="2" t="str">
        <x:v>Preferred Stock, Including Additional Paid in Capital, Net of Discount</x:v>
      </x:c>
      <x:c r="R4602" s="2" t="str">
        <x:v>highlighted/COF_0000927628-22-000106_cof-20211231.htm</x:v>
      </x:c>
      <x:c r="S4602" s="2" t="str"/>
      <x:c r="T4602" s="2" t="str"/>
    </x:row>
    <x:row r="4603" ht="24" customHeight="1">
      <x:c r="C4603" s="2" t="str">
        <x:v>Historical Inputs!F4603</x:v>
      </x:c>
      <x:c r="D4603" s="2" t="str">
        <x:v>COF</x:v>
      </x:c>
      <x:c r="E4603" s="2" t="str">
        <x:v>FY2020</x:v>
      </x:c>
      <x:c r="F4603" s="2" t="str">
        <x:v>common_equity_reported</x:v>
      </x:c>
      <x:c r="G4603" s="2" t="str">
        <x:v>n.a.</x:v>
      </x:c>
      <x:c r="H4603" s="2" t="str">
        <x:v>USDm</x:v>
      </x:c>
      <x:c r="I4603" s="2" t="str">
        <x:v>2020-12-31</x:v>
      </x:c>
      <x:c r="J4603" s="2" t="str"/>
      <x:c r="K4603" s="2" t="str"/>
      <x:c r="L4603" s="2" t="str"/>
      <x:c r="M4603" s="2" t="str"/>
      <x:c r="N4603" s="2" t="str"/>
      <x:c r="O4603" s="2" t="str"/>
      <x:c r="P4603" s="2" t="str">
        <x:v>Not reported / unavailable</x:v>
      </x:c>
      <x:c r="Q4603" s="2" t="str">
        <x:v>Reported common shareholders equity</x:v>
      </x:c>
      <x:c r="R4603" s="2" t="str"/>
      <x:c r="S4603" s="2" t="str"/>
      <x:c r="T4603" s="2" t="str"/>
    </x:row>
    <x:row r="4604" ht="24" customHeight="1">
      <x:c r="C4604" s="2" t="str">
        <x:v>Historical Inputs!F4604</x:v>
      </x:c>
      <x:c r="D4604" s="2" t="str">
        <x:v>COF</x:v>
      </x:c>
      <x:c r="E4604" s="2" t="str">
        <x:v>FY2020</x:v>
      </x:c>
      <x:c r="F4604" s="2" t="str">
        <x:v>goodwill</x:v>
      </x:c>
      <x:c r="G4604" s="2" t="n">
        <x:v>14653</x:v>
      </x:c>
      <x:c r="H4604" s="2" t="str">
        <x:v>USD</x:v>
      </x:c>
      <x:c r="I4604" s="2" t="str">
        <x:v>2020-12-31</x:v>
      </x:c>
      <x:c r="J4604" s="2" t="str">
        <x:v>2024-02-23</x:v>
      </x:c>
      <x:c r="K4604" s="2" t="str">
        <x:v>0000927628-24-000094</x:v>
      </x:c>
      <x:c r="L4604" s="2" t="str">
        <x:v>data/raw/filings/COF_0000927628-24-000094_cof-20231231.htm</x:v>
      </x:c>
      <x:c r="M4604" s="2" t="str">
        <x:v>https://www.sec.gov/Archives/edgar/data/927628/000092762824000094/cof-20231231.htm</x:v>
      </x:c>
      <x:c r="N4604" s="2" t="str">
        <x:v>f-2261</x:v>
      </x:c>
      <x:c r="O4604" s="2" t="str"/>
      <x:c r="P4604" s="2" t="str">
        <x:v>Exact XBRL anchor</x:v>
      </x:c>
      <x:c r="Q4604" s="2" t="str">
        <x:v>Goodwill</x:v>
      </x:c>
      <x:c r="R4604" s="2" t="str">
        <x:v>highlighted/COF_0000927628-24-000094_cof-20231231.htm</x:v>
      </x:c>
      <x:c r="S4604" s="2" t="str"/>
      <x:c r="T4604" s="2" t="str"/>
    </x:row>
    <x:row r="4605" ht="24" customHeight="1">
      <x:c r="C4605" s="2" t="str">
        <x:v>Historical Inputs!F4605</x:v>
      </x:c>
      <x:c r="D4605" s="2" t="str">
        <x:v>COF</x:v>
      </x:c>
      <x:c r="E4605" s="2" t="str">
        <x:v>FY2020</x:v>
      </x:c>
      <x:c r="F4605" s="2" t="str">
        <x:v>intangibles</x:v>
      </x:c>
      <x:c r="G4605" s="2" t="n">
        <x:v>90</x:v>
      </x:c>
      <x:c r="H4605" s="2" t="str">
        <x:v>USD</x:v>
      </x:c>
      <x:c r="I4605" s="2" t="str">
        <x:v>2020-12-31</x:v>
      </x:c>
      <x:c r="J4605" s="2" t="str">
        <x:v>2022-02-25</x:v>
      </x:c>
      <x:c r="K4605" s="2" t="str">
        <x:v>0000927628-22-000106</x:v>
      </x:c>
      <x:c r="L4605" s="2" t="str">
        <x:v>data/raw/filings/COF_0000927628-22-000106_cof-20211231.htm</x:v>
      </x:c>
      <x:c r="M4605" s="2" t="str">
        <x:v>https://www.sec.gov/Archives/edgar/data/927628/000092762822000106/cof-20211231.htm</x:v>
      </x:c>
      <x:c r="N4605" s="2" t="str">
        <x:v>id3VybDovL2RvY3MudjEvZG9jOmI1YzczMGM0ZTM4MjQ3OWFhMjJlZTg0Y2E2OGFmNmJiL3NlYzpiNWM3MzBjNGUzODI0NzlhYTIyZWU4NGNhNjhhZjZiYl8zOTcvZnJhZzphZWQwMWZmZDMxMGE0OTM4OGZmMjJlN2UzNGU4ZmM0ZS90YWJsZToyY2M3ZjViMzBjYTk0ODU2OWUyMTdkMGRhZTFjOGJkNy90YWJsZXJhbmdlOjJjYzdmNWIzMGNhOTQ4NTY5ZTIxN2QwZGFlMWM4YmQ3XzE4LTYtMS0xLTkyMjM1_dfae62a8-fd1c-4833-b8c0-65e5174361aa</x:v>
      </x:c>
      <x:c r="O4605" s="2" t="str"/>
      <x:c r="P4605" s="2" t="str">
        <x:v>Exact XBRL anchor</x:v>
      </x:c>
      <x:c r="Q4605" s="2" t="str">
        <x:v>Intangible Assets, Net (Excluding Goodwill)</x:v>
      </x:c>
      <x:c r="R4605" s="2" t="str">
        <x:v>highlighted/COF_0000927628-22-000106_cof-20211231.htm</x:v>
      </x:c>
      <x:c r="S4605" s="2" t="str"/>
      <x:c r="T4605" s="2" t="str"/>
    </x:row>
    <x:row r="4606" ht="24" customHeight="1">
      <x:c r="C4606" s="2" t="str">
        <x:v>Historical Inputs!F4606</x:v>
      </x:c>
      <x:c r="D4606" s="2" t="str">
        <x:v>COF</x:v>
      </x:c>
      <x:c r="E4606" s="2" t="str">
        <x:v>FY2020</x:v>
      </x:c>
      <x:c r="F4606" s="2" t="str">
        <x:v>intangibles_total</x:v>
      </x:c>
      <x:c r="G4606" s="2" t="str">
        <x:v>n.a.</x:v>
      </x:c>
      <x:c r="H4606" s="2" t="str">
        <x:v>USDm</x:v>
      </x:c>
      <x:c r="I4606" s="2" t="str">
        <x:v>2020-12-31</x:v>
      </x:c>
      <x:c r="J4606" s="2" t="str"/>
      <x:c r="K4606" s="2" t="str"/>
      <x:c r="L4606" s="2" t="str"/>
      <x:c r="M4606" s="2" t="str"/>
      <x:c r="N4606" s="2" t="str"/>
      <x:c r="O4606" s="2" t="str"/>
      <x:c r="P4606" s="2" t="str">
        <x:v>Not reported / unavailable</x:v>
      </x:c>
      <x:c r="Q4606" s="2" t="str">
        <x:v>Reported goodwill and intangible assets combined</x:v>
      </x:c>
      <x:c r="R4606" s="2" t="str"/>
      <x:c r="S4606" s="2" t="str"/>
      <x:c r="T4606" s="2" t="str"/>
    </x:row>
    <x:row r="4607" ht="24" customHeight="1">
      <x:c r="C4607" s="2" t="str">
        <x:v>Historical Inputs!F4607</x:v>
      </x:c>
      <x:c r="D4607" s="2" t="str">
        <x:v>COF</x:v>
      </x:c>
      <x:c r="E4607" s="2" t="str">
        <x:v>FY2020</x:v>
      </x:c>
      <x:c r="F4607" s="2" t="str">
        <x:v>shares_end</x:v>
      </x:c>
      <x:c r="G4607" s="2" t="n">
        <x:v>458.972202</x:v>
      </x:c>
      <x:c r="H4607" s="2" t="str">
        <x:v>shares</x:v>
      </x:c>
      <x:c r="I4607" s="2" t="str">
        <x:v>2020-12-31</x:v>
      </x:c>
      <x:c r="J4607" s="2" t="str">
        <x:v>2022-02-25</x:v>
      </x:c>
      <x:c r="K4607" s="2" t="str">
        <x:v>0000927628-22-000106</x:v>
      </x:c>
      <x:c r="L4607" s="2" t="str">
        <x:v>data/raw/filings/COF_0000927628-22-000106_cof-20211231.htm</x:v>
      </x:c>
      <x:c r="M4607" s="2" t="str">
        <x:v>https://www.sec.gov/Archives/edgar/data/927628/000092762822000106/cof-20211231.htm</x:v>
      </x:c>
      <x:c r="N4607" s="2" t="str">
        <x:v>id3VybDovL2RvY3MudjEvZG9jOmI1YzczMGM0ZTM4MjQ3OWFhMjJlZTg0Y2E2OGFmNmJiL3NlYzpiNWM3MzBjNGUzODI0NzlhYTIyZWU4NGNhNjhhZjZiYl8zNDkvZnJhZzo2NmYxZTdhNWUzN2I0Njc2OGZiYjNmODQ4YzA3MTA0NS90YWJsZTpmMTk3ZTZmYTE4ZTM0NGExOTAwOWEyMDNhNjExNzU3YS90YWJsZXJhbmdlOmYxOTdlNmZhMThlMzQ0YTE5MDA5YTIwM2E2MTE3NTdhXzM4LTAtMS0xLTkyMjM1L3RleHRyZWdpb246YmI5MDJmNThjZTZlNGIyY2JiN2IyMjU1YjY3MWZlOGRfMTI2_f889b749-1233-49e2-b606-287f6a033685</x:v>
      </x:c>
      <x:c r="O4607" s="2" t="str"/>
      <x:c r="P4607" s="2" t="str">
        <x:v>Exact XBRL anchor</x:v>
      </x:c>
      <x:c r="Q4607" s="2" t="str">
        <x:v>Common Stock, Shares, Outstanding</x:v>
      </x:c>
      <x:c r="R4607" s="2" t="str">
        <x:v>highlighted/COF_0000927628-22-000106_cof-20211231.htm</x:v>
      </x:c>
      <x:c r="S4607" s="2" t="str"/>
      <x:c r="T4607" s="2" t="str"/>
    </x:row>
    <x:row r="4608" ht="24" customHeight="1">
      <x:c r="C4608" s="2" t="str">
        <x:v>Historical Inputs!F4608</x:v>
      </x:c>
      <x:c r="D4608" s="2" t="str">
        <x:v>COF</x:v>
      </x:c>
      <x:c r="E4608" s="2" t="str">
        <x:v>FY2020</x:v>
      </x:c>
      <x:c r="F4608" s="2" t="str">
        <x:v>shares_issued</x:v>
      </x:c>
      <x:c r="G4608" s="2" t="n">
        <x:v>679.932837</x:v>
      </x:c>
      <x:c r="H4608" s="2" t="str">
        <x:v>shares</x:v>
      </x:c>
      <x:c r="I4608" s="2" t="str">
        <x:v>2020-12-31</x:v>
      </x:c>
      <x:c r="J4608" s="2" t="str">
        <x:v>2022-02-25</x:v>
      </x:c>
      <x:c r="K4608" s="2" t="str">
        <x:v>0000927628-22-000106</x:v>
      </x:c>
      <x:c r="L4608" s="2" t="str">
        <x:v>data/raw/filings/COF_0000927628-22-000106_cof-20211231.htm</x:v>
      </x:c>
      <x:c r="M4608" s="2" t="str">
        <x:v>https://www.sec.gov/Archives/edgar/data/927628/000092762822000106/cof-20211231.htm</x:v>
      </x:c>
      <x:c r="N4608" s="2" t="str">
        <x:v>id3VybDovL2RvY3MudjEvZG9jOmI1YzczMGM0ZTM4MjQ3OWFhMjJlZTg0Y2E2OGFmNmJiL3NlYzpiNWM3MzBjNGUzODI0NzlhYTIyZWU4NGNhNjhhZjZiYl8zNDkvZnJhZzo2NmYxZTdhNWUzN2I0Njc2OGZiYjNmODQ4YzA3MTA0NS90YWJsZTpmMTk3ZTZmYTE4ZTM0NGExOTAwOWEyMDNhNjExNzU3YS90YWJsZXJhbmdlOmYxOTdlNmZhMThlMzQ0YTE5MDA5YTIwM2E2MTE3NTdhXzM4LTAtMS0xLTkyMjM1L3RleHRyZWdpb246YmI5MDJmNThjZTZlNGIyY2JiN2IyMjU1YjY3MWZlOGRfNzE_50074a7b-c1c7-48f7-b221-f687d698b482</x:v>
      </x:c>
      <x:c r="O4608" s="2" t="str"/>
      <x:c r="P4608" s="2" t="str">
        <x:v>Exact XBRL anchor</x:v>
      </x:c>
      <x:c r="Q4608" s="2" t="str">
        <x:v>Common Stock, Shares, Issued</x:v>
      </x:c>
      <x:c r="R4608" s="2" t="str">
        <x:v>highlighted/COF_0000927628-22-000106_cof-20211231.htm</x:v>
      </x:c>
      <x:c r="S4608" s="2" t="str"/>
      <x:c r="T4608" s="2" t="str"/>
    </x:row>
    <x:row r="4609" ht="24" customHeight="1">
      <x:c r="C4609" s="2" t="str">
        <x:v>Historical Inputs!F4609</x:v>
      </x:c>
      <x:c r="D4609" s="2" t="str">
        <x:v>COF</x:v>
      </x:c>
      <x:c r="E4609" s="2" t="str">
        <x:v>FY2020</x:v>
      </x:c>
      <x:c r="F4609" s="2" t="str">
        <x:v>shares_treasury</x:v>
      </x:c>
      <x:c r="G4609" s="2" t="n">
        <x:v>220.960635</x:v>
      </x:c>
      <x:c r="H4609" s="2" t="str">
        <x:v>shares</x:v>
      </x:c>
      <x:c r="I4609" s="2" t="str">
        <x:v>2020-12-31</x:v>
      </x:c>
      <x:c r="J4609" s="2" t="str">
        <x:v>2022-02-25</x:v>
      </x:c>
      <x:c r="K4609" s="2" t="str">
        <x:v>0000927628-22-000106</x:v>
      </x:c>
      <x:c r="L4609" s="2" t="str">
        <x:v>data/raw/filings/COF_0000927628-22-000106_cof-20211231.htm</x:v>
      </x:c>
      <x:c r="M4609" s="2" t="str">
        <x:v>https://www.sec.gov/Archives/edgar/data/927628/000092762822000106/cof-20211231.htm</x:v>
      </x:c>
      <x:c r="N4609" s="2" t="str"/>
      <x:c r="O4609" s="2" t="str"/>
      <x:c r="P4609" s="2" t="str">
        <x:v>Structured source retained; exact visible anchor requires review</x:v>
      </x:c>
      <x:c r="Q4609" s="2" t="str">
        <x:v>Treasury Stock, Common, Shares</x:v>
      </x:c>
      <x:c r="R4609" s="2" t="str"/>
      <x:c r="S4609" s="2" t="str"/>
      <x:c r="T4609" s="2" t="str"/>
    </x:row>
    <x:row r="4610" ht="24" customHeight="1">
      <x:c r="C4610" s="2" t="str">
        <x:v>Historical Inputs!F4610</x:v>
      </x:c>
      <x:c r="D4610" s="2" t="str">
        <x:v>COF</x:v>
      </x:c>
      <x:c r="E4610" s="2" t="str">
        <x:v>FY2020</x:v>
      </x:c>
      <x:c r="F4610" s="2" t="str">
        <x:v>deposits</x:v>
      </x:c>
      <x:c r="G4610" s="2" t="n">
        <x:v>305442</x:v>
      </x:c>
      <x:c r="H4610" s="2" t="str">
        <x:v>USD</x:v>
      </x:c>
      <x:c r="I4610" s="2" t="str">
        <x:v>2020-12-31</x:v>
      </x:c>
      <x:c r="J4610" s="2" t="str">
        <x:v>2023-02-24</x:v>
      </x:c>
      <x:c r="K4610" s="2" t="str">
        <x:v>0000927628-23-000117</x:v>
      </x:c>
      <x:c r="L4610" s="2" t="str">
        <x:v>data/raw/filings/COF_0000927628-23-000117_cof-20221231.htm</x:v>
      </x:c>
      <x:c r="M4610" s="2" t="str">
        <x:v>https://www.sec.gov/Archives/edgar/data/927628/000092762823000117/cof-20221231.htm</x:v>
      </x:c>
      <x:c r="N4610" s="2" t="str">
        <x:v>id3VybDovL2RvY3MudjEvZG9jOmE4MjA2MTE2MjJkOTQ0MWI5Nzc4ODRkYWMwMGUwZWJkL3NlYzphODIwNjExNjIyZDk0NDFiOTc3ODg0ZGFjMDBlMGViZF80MzAvZnJhZzo1YTdjMDI2OWJjZjI0ZmQ2YTI3Mzk1NDcxZDk4MTlhZC90YWJsZToxZDVhMjI3MWNhOWQ0NTUzYjI3MzgxNjlkMjNkYWE5Yy90YWJsZXJhbmdlOjFkNWEyMjcxY2E5ZDQ1NTNiMjczODE2OWQyM2RhYTljXzExLTEwLTEtMS01MTI0MDg_77895370-c090-4a33-97f2-f8cfbb309784</x:v>
      </x:c>
      <x:c r="O4610" s="2" t="str"/>
      <x:c r="P4610" s="2" t="str">
        <x:v>Exact XBRL anchor</x:v>
      </x:c>
      <x:c r="Q4610" s="2" t="str">
        <x:v>Deposits</x:v>
      </x:c>
      <x:c r="R4610" s="2" t="str">
        <x:v>highlighted/COF_0000927628-23-000117_cof-20221231.htm</x:v>
      </x:c>
      <x:c r="S4610" s="2" t="str"/>
      <x:c r="T4610" s="2" t="str"/>
    </x:row>
    <x:row r="4611" ht="24" customHeight="1">
      <x:c r="C4611" s="2" t="str">
        <x:v>Historical Inputs!F4611</x:v>
      </x:c>
      <x:c r="D4611" s="2" t="str">
        <x:v>COF</x:v>
      </x:c>
      <x:c r="E4611" s="2" t="str">
        <x:v>FY2020</x:v>
      </x:c>
      <x:c r="F4611" s="2" t="str">
        <x:v>loans_gross</x:v>
      </x:c>
      <x:c r="G4611" s="2" t="n">
        <x:v>251624</x:v>
      </x:c>
      <x:c r="H4611" s="2" t="str">
        <x:v>USD</x:v>
      </x:c>
      <x:c r="I4611" s="2" t="str">
        <x:v>2020-12-31</x:v>
      </x:c>
      <x:c r="J4611" s="2" t="str">
        <x:v>2022-02-25</x:v>
      </x:c>
      <x:c r="K4611" s="2" t="str">
        <x:v>0000927628-22-000106</x:v>
      </x:c>
      <x:c r="L4611" s="2" t="str">
        <x:v>data/raw/filings/COF_0000927628-22-000106_cof-20211231.htm</x:v>
      </x:c>
      <x:c r="M4611" s="2" t="str">
        <x:v>https://www.sec.gov/Archives/edgar/data/927628/000092762822000106/cof-20211231.htm</x:v>
      </x:c>
      <x:c r="N4611" s="2" t="str">
        <x:v>id3VybDovL2RvY3MudjEvZG9jOmI1YzczMGM0ZTM4MjQ3OWFhMjJlZTg0Y2E2OGFmNmJiL3NlYzpiNWM3MzBjNGUzODI0NzlhYTIyZWU4NGNhNjhhZjZiYl8zNzAvZnJhZzpmZWQ4Y2YxYWNjMGM0YzU3YjZhNGY5Y2M3ZjI4NTYyZC90YWJsZTpjZWRlM2NjNDllMDc0MzdhOGY5NDFhYTAzY2E0MDBjNi90YWJsZXJhbmdlOmNlZGUzY2M0OWUwNzQzN2E4Zjk0MWFhMDNjYTQwMGM2XzE1LTEyLTEtMS05MjIzNQ_d7bcc847-6ae6-434c-aaa5-52bbf5116a5b</x:v>
      </x:c>
      <x:c r="O4611" s="2" t="str"/>
      <x:c r="P4611" s="2" t="str">
        <x:v>Exact XBRL anchor</x:v>
      </x:c>
      <x:c r="Q4611" s="2" t="str">
        <x:v>Gross loans and leases selected definition</x:v>
      </x:c>
      <x:c r="R4611" s="2" t="str">
        <x:v>highlighted/COF_0000927628-22-000106_cof-20211231.htm</x:v>
      </x:c>
      <x:c r="S4611" s="2" t="str"/>
      <x:c r="T4611" s="2" t="str"/>
    </x:row>
    <x:row r="4612" ht="24" customHeight="1">
      <x:c r="C4612" s="2" t="str">
        <x:v>Historical Inputs!F4612</x:v>
      </x:c>
      <x:c r="D4612" s="2" t="str">
        <x:v>COF</x:v>
      </x:c>
      <x:c r="E4612" s="2" t="str">
        <x:v>FY2020</x:v>
      </x:c>
      <x:c r="F4612" s="2" t="str">
        <x:v>loans_net</x:v>
      </x:c>
      <x:c r="G4612" s="2" t="str">
        <x:v>n.a.</x:v>
      </x:c>
      <x:c r="H4612" s="2" t="str">
        <x:v>USDm</x:v>
      </x:c>
      <x:c r="I4612" s="2" t="str">
        <x:v>2020-12-31</x:v>
      </x:c>
      <x:c r="J4612" s="2" t="str"/>
      <x:c r="K4612" s="2" t="str"/>
      <x:c r="L4612" s="2" t="str"/>
      <x:c r="M4612" s="2" t="str"/>
      <x:c r="N4612" s="2" t="str"/>
      <x:c r="O4612" s="2" t="str"/>
      <x:c r="P4612" s="2" t="str">
        <x:v>Not reported / unavailable</x:v>
      </x:c>
      <x:c r="Q4612" s="2" t="str">
        <x:v>Net loans after allowance selected definition</x:v>
      </x:c>
      <x:c r="R4612" s="2" t="str"/>
      <x:c r="S4612" s="2" t="str"/>
      <x:c r="T4612" s="2" t="str"/>
    </x:row>
    <x:row r="4613" ht="24" customHeight="1">
      <x:c r="C4613" s="2" t="str">
        <x:v>Historical Inputs!F4613</x:v>
      </x:c>
      <x:c r="D4613" s="2" t="str">
        <x:v>COF</x:v>
      </x:c>
      <x:c r="E4613" s="2" t="str">
        <x:v>FY2020</x:v>
      </x:c>
      <x:c r="F4613" s="2" t="str">
        <x:v>allowance</x:v>
      </x:c>
      <x:c r="G4613" s="2" t="n">
        <x:v>15564</x:v>
      </x:c>
      <x:c r="H4613" s="2" t="str">
        <x:v>USD</x:v>
      </x:c>
      <x:c r="I4613" s="2" t="str">
        <x:v>2020-12-31</x:v>
      </x:c>
      <x:c r="J4613" s="2" t="str">
        <x:v>2022-02-25</x:v>
      </x:c>
      <x:c r="K4613" s="2" t="str">
        <x:v>0000927628-22-000106</x:v>
      </x:c>
      <x:c r="L4613" s="2" t="str">
        <x:v>data/raw/filings/COF_0000927628-22-000106_cof-20211231.htm</x:v>
      </x:c>
      <x:c r="M4613" s="2" t="str">
        <x:v>https://www.sec.gov/Archives/edgar/data/927628/000092762822000106/cof-20211231.htm</x:v>
      </x:c>
      <x:c r="N4613" s="2" t="str">
        <x:v>id3VybDovL2RvY3MudjEvZG9jOmI1YzczMGM0ZTM4MjQ3OWFhMjJlZTg0Y2E2OGFmNmJiL3NlYzpiNWM3MzBjNGUzODI0NzlhYTIyZWU4NGNhNjhhZjZiYl8zNDkvZnJhZzo2NmYxZTdhNWUzN2I0Njc2OGZiYjNmODQ4YzA3MTA0NS90YWJsZTpmMTk3ZTZmYTE4ZTM0NGExOTAwOWEyMDNhNjExNzU3YS90YWJsZXJhbmdlOmYxOTdlNmZhMThlMzQ0YTE5MDA5YTIwM2E2MTE3NTdhXzEyLTQtMS0xLTkyMjM1_17af8293-fa7f-4751-af64-bac1ec2d9bb5</x:v>
      </x:c>
      <x:c r="O4613" s="2" t="str"/>
      <x:c r="P4613" s="2" t="str">
        <x:v>Exact XBRL anchor</x:v>
      </x:c>
      <x:c r="Q4613" s="2" t="str">
        <x:v>Loan allowance for credit losses</x:v>
      </x:c>
      <x:c r="R4613" s="2" t="str">
        <x:v>highlighted/COF_0000927628-22-000106_cof-20211231.htm</x:v>
      </x:c>
      <x:c r="S4613" s="2" t="str"/>
      <x:c r="T4613" s="2" t="str"/>
    </x:row>
    <x:row r="4614" ht="24" customHeight="1">
      <x:c r="C4614" s="2" t="str">
        <x:v>Historical Inputs!F4614</x:v>
      </x:c>
      <x:c r="D4614" s="2" t="str">
        <x:v>COF</x:v>
      </x:c>
      <x:c r="E4614" s="2" t="str">
        <x:v>FY2020</x:v>
      </x:c>
      <x:c r="F4614" s="2" t="str">
        <x:v>nonaccrual</x:v>
      </x:c>
      <x:c r="G4614" s="2" t="str">
        <x:v>n.a.</x:v>
      </x:c>
      <x:c r="H4614" s="2" t="str">
        <x:v>USDm</x:v>
      </x:c>
      <x:c r="I4614" s="2" t="str">
        <x:v>2020-12-31</x:v>
      </x:c>
      <x:c r="J4614" s="2" t="str"/>
      <x:c r="K4614" s="2" t="str"/>
      <x:c r="L4614" s="2" t="str"/>
      <x:c r="M4614" s="2" t="str"/>
      <x:c r="N4614" s="2" t="str"/>
      <x:c r="O4614" s="2" t="str"/>
      <x:c r="P4614" s="2" t="str">
        <x:v>Not reported / unavailable</x:v>
      </x:c>
      <x:c r="Q4614" s="2" t="str">
        <x:v>Nonaccrual</x:v>
      </x:c>
      <x:c r="R4614" s="2" t="str"/>
      <x:c r="S4614" s="2" t="str"/>
      <x:c r="T4614" s="2" t="str"/>
    </x:row>
    <x:row r="4615" ht="24" customHeight="1">
      <x:c r="C4615" s="2" t="str">
        <x:v>Historical Inputs!F4615</x:v>
      </x:c>
      <x:c r="D4615" s="2" t="str">
        <x:v>COF</x:v>
      </x:c>
      <x:c r="E4615" s="2" t="str">
        <x:v>FY2020</x:v>
      </x:c>
      <x:c r="F4615" s="2" t="str">
        <x:v>cash</x:v>
      </x:c>
      <x:c r="G4615" s="2" t="str">
        <x:v>n.a.</x:v>
      </x:c>
      <x:c r="H4615" s="2" t="str">
        <x:v>USDm</x:v>
      </x:c>
      <x:c r="I4615" s="2" t="str">
        <x:v>2020-12-31</x:v>
      </x:c>
      <x:c r="J4615" s="2" t="str"/>
      <x:c r="K4615" s="2" t="str"/>
      <x:c r="L4615" s="2" t="str"/>
      <x:c r="M4615" s="2" t="str"/>
      <x:c r="N4615" s="2" t="str"/>
      <x:c r="O4615" s="2" t="str"/>
      <x:c r="P4615" s="2" t="str">
        <x:v>Not reported / unavailable</x:v>
      </x:c>
      <x:c r="Q4615" s="2" t="str">
        <x:v>Cash</x:v>
      </x:c>
      <x:c r="R4615" s="2" t="str"/>
      <x:c r="S4615" s="2" t="str"/>
      <x:c r="T4615" s="2" t="str"/>
    </x:row>
    <x:row r="4616" ht="24" customHeight="1">
      <x:c r="C4616" s="2" t="str">
        <x:v>Historical Inputs!F4616</x:v>
      </x:c>
      <x:c r="D4616" s="2" t="str">
        <x:v>COF</x:v>
      </x:c>
      <x:c r="E4616" s="2" t="str">
        <x:v>FY2020</x:v>
      </x:c>
      <x:c r="F4616" s="2" t="str">
        <x:v>aoci</x:v>
      </x:c>
      <x:c r="G4616" s="2" t="n">
        <x:v>3494</x:v>
      </x:c>
      <x:c r="H4616" s="2" t="str">
        <x:v>USD</x:v>
      </x:c>
      <x:c r="I4616" s="2" t="str">
        <x:v>2020-12-31</x:v>
      </x:c>
      <x:c r="J4616" s="2" t="str">
        <x:v>2022-02-25</x:v>
      </x:c>
      <x:c r="K4616" s="2" t="str">
        <x:v>0000927628-22-000106</x:v>
      </x:c>
      <x:c r="L4616" s="2" t="str">
        <x:v>data/raw/filings/COF_0000927628-22-000106_cof-20211231.htm</x:v>
      </x:c>
      <x:c r="M4616" s="2" t="str">
        <x:v>https://www.sec.gov/Archives/edgar/data/927628/000092762822000106/cof-20211231.htm</x:v>
      </x:c>
      <x:c r="N4616" s="2" t="str">
        <x:v>id3VybDovL2RvY3MudjEvZG9jOmI1YzczMGM0ZTM4MjQ3OWFhMjJlZTg0Y2E2OGFmNmJiL3NlYzpiNWM3MzBjNGUzODI0NzlhYTIyZWU4NGNhNjhhZjZiYl8zNDkvZnJhZzo2NmYxZTdhNWUzN2I0Njc2OGZiYjNmODQ4YzA3MTA0NS90YWJsZTpmMTk3ZTZmYTE4ZTM0NGExOTAwOWEyMDNhNjExNzU3YS90YWJsZXJhbmdlOmYxOTdlNmZhMThlMzQ0YTE5MDA5YTIwM2E2MTE3NTdhXzQxLTQtMS0xLTkyMjM1_30b88174-db97-4384-bd3d-585674d90a14</x:v>
      </x:c>
      <x:c r="O4616" s="2" t="str"/>
      <x:c r="P4616" s="2" t="str">
        <x:v>Exact XBRL anchor</x:v>
      </x:c>
      <x:c r="Q4616" s="2" t="str">
        <x:v>Accumulated Other Comprehensive Income (Loss), Net of Tax</x:v>
      </x:c>
      <x:c r="R4616" s="2" t="str">
        <x:v>highlighted/COF_0000927628-22-000106_cof-20211231.htm</x:v>
      </x:c>
      <x:c r="S4616" s="2" t="str"/>
      <x:c r="T4616" s="2" t="str"/>
    </x:row>
    <x:row r="4617" ht="24" customHeight="1">
      <x:c r="C4617" s="2" t="str">
        <x:v>Historical Inputs!F4617</x:v>
      </x:c>
      <x:c r="D4617" s="2" t="str">
        <x:v>COF</x:v>
      </x:c>
      <x:c r="E4617" s="2" t="str">
        <x:v>FY2020</x:v>
      </x:c>
      <x:c r="F4617" s="2" t="str">
        <x:v>nii</x:v>
      </x:c>
      <x:c r="G4617" s="2" t="n">
        <x:v>22913</x:v>
      </x:c>
      <x:c r="H4617" s="2" t="str">
        <x:v>USD</x:v>
      </x:c>
      <x:c r="I4617" s="2" t="str">
        <x:v>2020-12-31</x:v>
      </x:c>
      <x:c r="J4617" s="2" t="str">
        <x:v>2023-02-24</x:v>
      </x:c>
      <x:c r="K4617" s="2" t="str">
        <x:v>0000927628-23-000117</x:v>
      </x:c>
      <x:c r="L4617" s="2" t="str">
        <x:v>data/raw/filings/COF_0000927628-23-000117_cof-20221231.htm</x:v>
      </x:c>
      <x:c r="M4617" s="2" t="str">
        <x:v>https://www.sec.gov/Archives/edgar/data/927628/000092762823000117/cof-20221231.htm</x:v>
      </x:c>
      <x:c r="N4617" s="2" t="str">
        <x:v>id3VybDovL2RvY3MudjEvZG9jOmE4MjA2MTE2MjJkOTQ0MWI5Nzc4ODRkYWMwMGUwZWJkL3NlYzphODIwNjExNjIyZDk0NDFiOTc3ODg0ZGFjMDBlMGViZF80MzAvZnJhZzo1YTdjMDI2OWJjZjI0ZmQ2YTI3Mzk1NDcxZDk4MTlhZC90YWJsZToxZDVhMjI3MWNhOWQ0NTUzYjI3MzgxNjlkMjNkYWE5Yy90YWJsZXJhbmdlOjFkNWEyMjcxY2E5ZDQ1NTNiMjczODE2OWQyM2RhYTljXzItMTAtMS0xLTUxMjQwOA_91456dd7-8802-4d25-99fe-f713d43a6dc2</x:v>
      </x:c>
      <x:c r="O4617" s="2" t="str"/>
      <x:c r="P4617" s="2" t="str">
        <x:v>Exact XBRL anchor</x:v>
      </x:c>
      <x:c r="Q4617" s="2" t="str">
        <x:v>Interest Income (Expense), Net</x:v>
      </x:c>
      <x:c r="R4617" s="2" t="str">
        <x:v>highlighted/COF_0000927628-23-000117_cof-20221231.htm</x:v>
      </x:c>
      <x:c r="S4617" s="2" t="str"/>
      <x:c r="T4617" s="2" t="str"/>
    </x:row>
    <x:row r="4618" ht="24" customHeight="1">
      <x:c r="C4618" s="2" t="str">
        <x:v>Historical Inputs!F4618</x:v>
      </x:c>
      <x:c r="D4618" s="2" t="str">
        <x:v>COF</x:v>
      </x:c>
      <x:c r="E4618" s="2" t="str">
        <x:v>FY2020</x:v>
      </x:c>
      <x:c r="F4618" s="2" t="str">
        <x:v>noninterest_income</x:v>
      </x:c>
      <x:c r="G4618" s="2" t="n">
        <x:v>5610</x:v>
      </x:c>
      <x:c r="H4618" s="2" t="str">
        <x:v>USD</x:v>
      </x:c>
      <x:c r="I4618" s="2" t="str">
        <x:v>2020-12-31</x:v>
      </x:c>
      <x:c r="J4618" s="2" t="str">
        <x:v>2023-02-24</x:v>
      </x:c>
      <x:c r="K4618" s="2" t="str">
        <x:v>0000927628-23-000117</x:v>
      </x:c>
      <x:c r="L4618" s="2" t="str">
        <x:v>data/raw/filings/COF_0000927628-23-000117_cof-20221231.htm</x:v>
      </x:c>
      <x:c r="M4618" s="2" t="str">
        <x:v>https://www.sec.gov/Archives/edgar/data/927628/000092762823000117/cof-20221231.htm</x:v>
      </x:c>
      <x:c r="N4618" s="2" t="str">
        <x:v>id3VybDovL2RvY3MudjEvZG9jOmE4MjA2MTE2MjJkOTQ0MWI5Nzc4ODRkYWMwMGUwZWJkL3NlYzphODIwNjExNjIyZDk0NDFiOTc3ODg0ZGFjMDBlMGViZF80MzAvZnJhZzo1YTdjMDI2OWJjZjI0ZmQ2YTI3Mzk1NDcxZDk4MTlhZC90YWJsZTowZmUzZDNmMjdkMjk0ZTA3OGExMjJiN2M2OTc0NzdmMS90YWJsZXJhbmdlOjBmZTNkM2YyN2QyOTRlMDc4YTEyMmI3YzY5NzQ3N2YxXzgtMTAtMS0xLTUxMjgyOA_8da6432b-c421-460d-92dd-9ddd970186ea</x:v>
      </x:c>
      <x:c r="O4618" s="2" t="str"/>
      <x:c r="P4618" s="2" t="str">
        <x:v>Exact XBRL anchor</x:v>
      </x:c>
      <x:c r="Q4618" s="2" t="str">
        <x:v>Noninterest Income</x:v>
      </x:c>
      <x:c r="R4618" s="2" t="str">
        <x:v>highlighted/COF_0000927628-23-000117_cof-20221231.htm</x:v>
      </x:c>
      <x:c r="S4618" s="2" t="str"/>
      <x:c r="T4618" s="2" t="str"/>
    </x:row>
    <x:row r="4619" ht="24" customHeight="1">
      <x:c r="C4619" s="2" t="str">
        <x:v>Historical Inputs!F4619</x:v>
      </x:c>
      <x:c r="D4619" s="2" t="str">
        <x:v>COF</x:v>
      </x:c>
      <x:c r="E4619" s="2" t="str">
        <x:v>FY2020</x:v>
      </x:c>
      <x:c r="F4619" s="2" t="str">
        <x:v>revenue_reported</x:v>
      </x:c>
      <x:c r="G4619" s="2" t="n">
        <x:v>28523</x:v>
      </x:c>
      <x:c r="H4619" s="2" t="str">
        <x:v>USD</x:v>
      </x:c>
      <x:c r="I4619" s="2" t="str">
        <x:v>2020-12-31</x:v>
      </x:c>
      <x:c r="J4619" s="2" t="str">
        <x:v>2023-02-24</x:v>
      </x:c>
      <x:c r="K4619" s="2" t="str">
        <x:v>0000927628-23-000117</x:v>
      </x:c>
      <x:c r="L4619" s="2" t="str">
        <x:v>data/raw/filings/COF_0000927628-23-000117_cof-20221231.htm</x:v>
      </x:c>
      <x:c r="M4619" s="2" t="str">
        <x:v>https://www.sec.gov/Archives/edgar/data/927628/000092762823000117/cof-20221231.htm</x:v>
      </x:c>
      <x:c r="N4619" s="2" t="str">
        <x:v>id3VybDovL2RvY3MudjEvZG9jOmE4MjA2MTE2MjJkOTQ0MWI5Nzc4ODRkYWMwMGUwZWJkL3NlYzphODIwNjExNjIyZDk0NDFiOTc3ODg0ZGFjMDBlMGViZF80MzAvZnJhZzo1YTdjMDI2OWJjZjI0ZmQ2YTI3Mzk1NDcxZDk4MTlhZC90YWJsZToxZDVhMjI3MWNhOWQ0NTUzYjI3MzgxNjlkMjNkYWE5Yy90YWJsZXJhbmdlOjFkNWEyMjcxY2E5ZDQ1NTNiMjczODE2OWQyM2RhYTljXzQtMTAtMS0xLTUxMjQwOA_5433efea-b819-4b75-9886-1260b8d67b46</x:v>
      </x:c>
      <x:c r="O4619" s="2" t="str"/>
      <x:c r="P4619" s="2" t="str">
        <x:v>Exact XBRL anchor</x:v>
      </x:c>
      <x:c r="Q4619" s="2" t="str">
        <x:v>Revenues</x:v>
      </x:c>
      <x:c r="R4619" s="2" t="str">
        <x:v>highlighted/COF_0000927628-23-000117_cof-20221231.htm</x:v>
      </x:c>
      <x:c r="S4619" s="2" t="str"/>
      <x:c r="T4619" s="2" t="str"/>
    </x:row>
    <x:row r="4620" ht="24" customHeight="1">
      <x:c r="C4620" s="2" t="str">
        <x:v>Historical Inputs!F4620</x:v>
      </x:c>
      <x:c r="D4620" s="2" t="str">
        <x:v>COF</x:v>
      </x:c>
      <x:c r="E4620" s="2" t="str">
        <x:v>FY2020</x:v>
      </x:c>
      <x:c r="F4620" s="2" t="str">
        <x:v>opex</x:v>
      </x:c>
      <x:c r="G4620" s="2" t="n">
        <x:v>15056</x:v>
      </x:c>
      <x:c r="H4620" s="2" t="str">
        <x:v>USD</x:v>
      </x:c>
      <x:c r="I4620" s="2" t="str">
        <x:v>2020-12-31</x:v>
      </x:c>
      <x:c r="J4620" s="2" t="str">
        <x:v>2023-02-24</x:v>
      </x:c>
      <x:c r="K4620" s="2" t="str">
        <x:v>0000927628-23-000117</x:v>
      </x:c>
      <x:c r="L4620" s="2" t="str">
        <x:v>data/raw/filings/COF_0000927628-23-000117_cof-20221231.htm</x:v>
      </x:c>
      <x:c r="M4620" s="2" t="str">
        <x:v>https://www.sec.gov/Archives/edgar/data/927628/000092762823000117/cof-20221231.htm</x:v>
      </x:c>
      <x:c r="N4620" s="2" t="str">
        <x:v>id3VybDovL2RvY3MudjEvZG9jOmE4MjA2MTE2MjJkOTQ0MWI5Nzc4ODRkYWMwMGUwZWJkL3NlYzphODIwNjExNjIyZDk0NDFiOTc3ODg0ZGFjMDBlMGViZF80MzAvZnJhZzo1YTdjMDI2OWJjZjI0ZmQ2YTI3Mzk1NDcxZDk4MTlhZC90YWJsZToxZDVhMjI3MWNhOWQ0NTUzYjI3MzgxNjlkMjNkYWE5Yy90YWJsZXJhbmdlOjFkNWEyMjcxY2E5ZDQ1NTNiMjczODE2OWQyM2RhYTljXzYtMTAtMS0xLTUxMjQwOA_ca28b9db-9495-48cb-9c28-47ce4a992c87</x:v>
      </x:c>
      <x:c r="O4620" s="2" t="str"/>
      <x:c r="P4620" s="2" t="str">
        <x:v>Exact XBRL anchor</x:v>
      </x:c>
      <x:c r="Q4620" s="2" t="str">
        <x:v>Noninterest Expense</x:v>
      </x:c>
      <x:c r="R4620" s="2" t="str">
        <x:v>highlighted/COF_0000927628-23-000117_cof-20221231.htm</x:v>
      </x:c>
      <x:c r="S4620" s="2" t="str"/>
      <x:c r="T4620" s="2" t="str"/>
    </x:row>
    <x:row r="4621" ht="24" customHeight="1">
      <x:c r="C4621" s="2" t="str">
        <x:v>Historical Inputs!F4621</x:v>
      </x:c>
      <x:c r="D4621" s="2" t="str">
        <x:v>COF</x:v>
      </x:c>
      <x:c r="E4621" s="2" t="str">
        <x:v>FY2020</x:v>
      </x:c>
      <x:c r="F4621" s="2" t="str">
        <x:v>provision</x:v>
      </x:c>
      <x:c r="G4621" s="2" t="str">
        <x:v>n.a.</x:v>
      </x:c>
      <x:c r="H4621" s="2" t="str">
        <x:v>USDm</x:v>
      </x:c>
      <x:c r="I4621" s="2" t="str">
        <x:v>2020-12-31</x:v>
      </x:c>
      <x:c r="J4621" s="2" t="str"/>
      <x:c r="K4621" s="2" t="str"/>
      <x:c r="L4621" s="2" t="str"/>
      <x:c r="M4621" s="2" t="str"/>
      <x:c r="N4621" s="2" t="str"/>
      <x:c r="O4621" s="2" t="str"/>
      <x:c r="P4621" s="2" t="str">
        <x:v>Not reported / unavailable</x:v>
      </x:c>
      <x:c r="Q4621" s="2" t="str">
        <x:v>Provision for credit losses</x:v>
      </x:c>
      <x:c r="R4621" s="2" t="str"/>
      <x:c r="S4621" s="2" t="str"/>
      <x:c r="T4621" s="2" t="str"/>
    </x:row>
    <x:row r="4622" ht="24" customHeight="1">
      <x:c r="C4622" s="2" t="str">
        <x:v>Historical Inputs!F4622</x:v>
      </x:c>
      <x:c r="D4622" s="2" t="str">
        <x:v>COF</x:v>
      </x:c>
      <x:c r="E4622" s="2" t="str">
        <x:v>FY2020</x:v>
      </x:c>
      <x:c r="F4622" s="2" t="str">
        <x:v>pretax</x:v>
      </x:c>
      <x:c r="G4622" s="2" t="n">
        <x:v>3203</x:v>
      </x:c>
      <x:c r="H4622" s="2" t="str">
        <x:v>USD</x:v>
      </x:c>
      <x:c r="I4622" s="2" t="str">
        <x:v>2020-12-31</x:v>
      </x:c>
      <x:c r="J4622" s="2" t="str">
        <x:v>2023-02-24</x:v>
      </x:c>
      <x:c r="K4622" s="2" t="str">
        <x:v>0000927628-23-000117</x:v>
      </x:c>
      <x:c r="L4622" s="2" t="str">
        <x:v>data/raw/filings/COF_0000927628-23-000117_cof-20221231.htm</x:v>
      </x:c>
      <x:c r="M4622" s="2" t="str">
        <x:v>https://www.sec.gov/Archives/edgar/data/927628/000092762823000117/cof-20221231.htm</x:v>
      </x:c>
      <x:c r="N4622" s="2" t="str">
        <x:v>id3VybDovL2RvY3MudjEvZG9jOmE4MjA2MTE2MjJkOTQ0MWI5Nzc4ODRkYWMwMGUwZWJkL3NlYzphODIwNjExNjIyZDk0NDFiOTc3ODg0ZGFjMDBlMGViZF80MzAvZnJhZzo1YTdjMDI2OWJjZjI0ZmQ2YTI3Mzk1NDcxZDk4MTlhZC90YWJsZToxZDVhMjI3MWNhOWQ0NTUzYjI3MzgxNjlkMjNkYWE5Yy90YWJsZXJhbmdlOjFkNWEyMjcxY2E5ZDQ1NTNiMjczODE2OWQyM2RhYTljXzctMTAtMS0xLTUxMjQwOA_e0533ac4-0941-4e87-96e1-4ed522034727</x:v>
      </x:c>
      <x:c r="O4622" s="2" t="str"/>
      <x:c r="P4622" s="2" t="str">
        <x:v>Exact XBRL anchor</x:v>
      </x:c>
      <x:c r="Q4622" s="2" t="str">
        <x:v>Income (Loss) from Continuing Operations before Income Taxes, Noncontrolling Interest</x:v>
      </x:c>
      <x:c r="R4622" s="2" t="str">
        <x:v>highlighted/COF_0000927628-23-000117_cof-20221231.htm</x:v>
      </x:c>
      <x:c r="S4622" s="2" t="str"/>
      <x:c r="T4622" s="2" t="str"/>
    </x:row>
    <x:row r="4623" ht="24" customHeight="1">
      <x:c r="C4623" s="2" t="str">
        <x:v>Historical Inputs!F4623</x:v>
      </x:c>
      <x:c r="D4623" s="2" t="str">
        <x:v>COF</x:v>
      </x:c>
      <x:c r="E4623" s="2" t="str">
        <x:v>FY2020</x:v>
      </x:c>
      <x:c r="F4623" s="2" t="str">
        <x:v>tax</x:v>
      </x:c>
      <x:c r="G4623" s="2" t="n">
        <x:v>486</x:v>
      </x:c>
      <x:c r="H4623" s="2" t="str">
        <x:v>USD</x:v>
      </x:c>
      <x:c r="I4623" s="2" t="str">
        <x:v>2020-12-31</x:v>
      </x:c>
      <x:c r="J4623" s="2" t="str">
        <x:v>2023-02-24</x:v>
      </x:c>
      <x:c r="K4623" s="2" t="str">
        <x:v>0000927628-23-000117</x:v>
      </x:c>
      <x:c r="L4623" s="2" t="str">
        <x:v>data/raw/filings/COF_0000927628-23-000117_cof-20221231.htm</x:v>
      </x:c>
      <x:c r="M4623" s="2" t="str">
        <x:v>https://www.sec.gov/Archives/edgar/data/927628/000092762823000117/cof-20221231.htm</x:v>
      </x:c>
      <x:c r="N4623" s="2" t="str">
        <x:v>id3VybDovL2RvY3MudjEvZG9jOmE4MjA2MTE2MjJkOTQ0MWI5Nzc4ODRkYWMwMGUwZWJkL3NlYzphODIwNjExNjIyZDk0NDFiOTc3ODg0ZGFjMDBlMGViZF80MzAvZnJhZzo1YTdjMDI2OWJjZjI0ZmQ2YTI3Mzk1NDcxZDk4MTlhZC90YWJsZToxZDVhMjI3MWNhOWQ0NTUzYjI3MzgxNjlkMjNkYWE5Yy90YWJsZXJhbmdlOjFkNWEyMjcxY2E5ZDQ1NTNiMjczODE2OWQyM2RhYTljXzgtMTAtMS0xLTUxMjQwOA_d848ff5d-0b3c-4018-b75b-bc5c061df670</x:v>
      </x:c>
      <x:c r="O4623" s="2" t="str"/>
      <x:c r="P4623" s="2" t="str">
        <x:v>Exact XBRL anchor</x:v>
      </x:c>
      <x:c r="Q4623" s="2" t="str">
        <x:v>Income Tax Expense (Benefit)</x:v>
      </x:c>
      <x:c r="R4623" s="2" t="str">
        <x:v>highlighted/COF_0000927628-23-000117_cof-20221231.htm</x:v>
      </x:c>
      <x:c r="S4623" s="2" t="str"/>
      <x:c r="T4623" s="2" t="str"/>
    </x:row>
    <x:row r="4624" ht="24" customHeight="1">
      <x:c r="C4624" s="2" t="str">
        <x:v>Historical Inputs!F4624</x:v>
      </x:c>
      <x:c r="D4624" s="2" t="str">
        <x:v>COF</x:v>
      </x:c>
      <x:c r="E4624" s="2" t="str">
        <x:v>FY2020</x:v>
      </x:c>
      <x:c r="F4624" s="2" t="str">
        <x:v>net_income</x:v>
      </x:c>
      <x:c r="G4624" s="2" t="n">
        <x:v>2714</x:v>
      </x:c>
      <x:c r="H4624" s="2" t="str">
        <x:v>USD</x:v>
      </x:c>
      <x:c r="I4624" s="2" t="str">
        <x:v>2020-12-31</x:v>
      </x:c>
      <x:c r="J4624" s="2" t="str">
        <x:v>2023-02-24</x:v>
      </x:c>
      <x:c r="K4624" s="2" t="str">
        <x:v>0000927628-23-000117</x:v>
      </x:c>
      <x:c r="L4624" s="2" t="str">
        <x:v>data/raw/filings/COF_0000927628-23-000117_cof-20221231.htm</x:v>
      </x:c>
      <x:c r="M4624" s="2" t="str">
        <x:v>https://www.sec.gov/Archives/edgar/data/927628/000092762823000117/cof-20221231.htm</x:v>
      </x:c>
      <x:c r="N4624" s="2" t="str">
        <x:v>id3VybDovL2RvY3MudjEvZG9jOmE4MjA2MTE2MjJkOTQ0MWI5Nzc4ODRkYWMwMGUwZWJkL3NlYzphODIwNjExNjIyZDk0NDFiOTc3ODg0ZGFjMDBlMGViZF80MTUvZnJhZzplYjU1YjUzYTc2NWY0Y2YyYTQ0NDhjYWM1NWZlZmI2ZS90YWJsZTo2ODhiMWNmYjA0ZTY0ZTA3OWVmYjQ5NjAzYWYyMDYwYi90YWJsZXJhbmdlOjY4OGIxY2ZiMDRlNjRlMDc5ZWZiNDk2MDNhZjIwNjBiXzQtMTAtMS0xLTQ1OTQ0Ng_8b47de6c-10ed-40c8-a7a5-3c90bb239bee</x:v>
      </x:c>
      <x:c r="O4624" s="2" t="str"/>
      <x:c r="P4624" s="2" t="str">
        <x:v>Exact XBRL anchor</x:v>
      </x:c>
      <x:c r="Q4624" s="2" t="str">
        <x:v>Net Income (Loss) Attributable to Parent</x:v>
      </x:c>
      <x:c r="R4624" s="2" t="str">
        <x:v>highlighted/COF_0000927628-23-000117_cof-20221231.htm</x:v>
      </x:c>
      <x:c r="S4624" s="2" t="str"/>
      <x:c r="T4624" s="2" t="str"/>
    </x:row>
    <x:row r="4625" ht="24" customHeight="1">
      <x:c r="C4625" s="2" t="str">
        <x:v>Historical Inputs!F4625</x:v>
      </x:c>
      <x:c r="D4625" s="2" t="str">
        <x:v>COF</x:v>
      </x:c>
      <x:c r="E4625" s="2" t="str">
        <x:v>FY2020</x:v>
      </x:c>
      <x:c r="F4625" s="2" t="str">
        <x:v>common_income</x:v>
      </x:c>
      <x:c r="G4625" s="2" t="n">
        <x:v>2375</x:v>
      </x:c>
      <x:c r="H4625" s="2" t="str">
        <x:v>USD</x:v>
      </x:c>
      <x:c r="I4625" s="2" t="str">
        <x:v>2020-12-31</x:v>
      </x:c>
      <x:c r="J4625" s="2" t="str">
        <x:v>2023-02-24</x:v>
      </x:c>
      <x:c r="K4625" s="2" t="str">
        <x:v>0000927628-23-000117</x:v>
      </x:c>
      <x:c r="L4625" s="2" t="str">
        <x:v>data/raw/filings/COF_0000927628-23-000117_cof-20221231.htm</x:v>
      </x:c>
      <x:c r="M4625" s="2" t="str">
        <x:v>https://www.sec.gov/Archives/edgar/data/927628/000092762823000117/cof-20221231.htm</x:v>
      </x:c>
      <x:c r="N4625" s="2" t="str">
        <x:v>id3VybDovL2RvY3MudjEvZG9jOmE4MjA2MTE2MjJkOTQ0MWI5Nzc4ODRkYWMwMGUwZWJkL3NlYzphODIwNjExNjIyZDk0NDFiOTc3ODg0ZGFjMDBlMGViZF80MTUvZnJhZzplYjU1YjUzYTc2NWY0Y2YyYTQ0NDhjYWM1NWZlZmI2ZS90YWJsZTo2ODhiMWNmYjA0ZTY0ZTA3OWVmYjQ5NjAzYWYyMDYwYi90YWJsZXJhbmdlOjY4OGIxY2ZiMDRlNjRlMDc5ZWZiNDk2MDNhZjIwNjBiXzgtMTAtMS0xLTQ1OTQ0Ng_fb8798b2-6c40-4e0c-baa0-4665bb782ac8</x:v>
      </x:c>
      <x:c r="O4625" s="2" t="str"/>
      <x:c r="P4625" s="2" t="str">
        <x:v>Exact XBRL anchor</x:v>
      </x:c>
      <x:c r="Q4625" s="2" t="str">
        <x:v>Net Income (Loss) Available to Common Stockholders, Basic</x:v>
      </x:c>
      <x:c r="R4625" s="2" t="str">
        <x:v>highlighted/COF_0000927628-23-000117_cof-20221231.htm</x:v>
      </x:c>
      <x:c r="S4625" s="2" t="str"/>
      <x:c r="T4625" s="2" t="str"/>
    </x:row>
    <x:row r="4626" ht="24" customHeight="1">
      <x:c r="C4626" s="2" t="str">
        <x:v>Historical Inputs!F4626</x:v>
      </x:c>
      <x:c r="D4626" s="2" t="str">
        <x:v>COF</x:v>
      </x:c>
      <x:c r="E4626" s="2" t="str">
        <x:v>FY2020</x:v>
      </x:c>
      <x:c r="F4626" s="2" t="str">
        <x:v>preferred_div</x:v>
      </x:c>
      <x:c r="G4626" s="2" t="str">
        <x:v>n.a.</x:v>
      </x:c>
      <x:c r="H4626" s="2" t="str">
        <x:v>USDm</x:v>
      </x:c>
      <x:c r="I4626" s="2" t="str">
        <x:v>2020-12-31</x:v>
      </x:c>
      <x:c r="J4626" s="2" t="str"/>
      <x:c r="K4626" s="2" t="str"/>
      <x:c r="L4626" s="2" t="str"/>
      <x:c r="M4626" s="2" t="str"/>
      <x:c r="N4626" s="2" t="str"/>
      <x:c r="O4626" s="2" t="str"/>
      <x:c r="P4626" s="2" t="str">
        <x:v>Not reported / unavailable</x:v>
      </x:c>
      <x:c r="Q4626" s="2" t="str">
        <x:v>Preferred dividends and other common-income adjustments</x:v>
      </x:c>
      <x:c r="R4626" s="2" t="str"/>
      <x:c r="S4626" s="2" t="str"/>
      <x:c r="T4626" s="2" t="str"/>
    </x:row>
    <x:row r="4627" ht="24" customHeight="1">
      <x:c r="C4627" s="2" t="str">
        <x:v>Historical Inputs!F4627</x:v>
      </x:c>
      <x:c r="D4627" s="2" t="str">
        <x:v>COF</x:v>
      </x:c>
      <x:c r="E4627" s="2" t="str">
        <x:v>FY2020</x:v>
      </x:c>
      <x:c r="F4627" s="2" t="str">
        <x:v>eps</x:v>
      </x:c>
      <x:c r="G4627" s="2" t="n">
        <x:v>5.18</x:v>
      </x:c>
      <x:c r="H4627" s="2" t="str">
        <x:v>USD/shares</x:v>
      </x:c>
      <x:c r="I4627" s="2" t="str">
        <x:v>2020-12-31</x:v>
      </x:c>
      <x:c r="J4627" s="2" t="str">
        <x:v>2023-02-24</x:v>
      </x:c>
      <x:c r="K4627" s="2" t="str">
        <x:v>0000927628-23-000117</x:v>
      </x:c>
      <x:c r="L4627" s="2" t="str">
        <x:v>data/raw/filings/COF_0000927628-23-000117_cof-20221231.htm</x:v>
      </x:c>
      <x:c r="M4627" s="2" t="str">
        <x:v>https://www.sec.gov/Archives/edgar/data/927628/000092762823000117/cof-20221231.htm</x:v>
      </x:c>
      <x:c r="N4627" s="2" t="str">
        <x:v>id3VybDovL2RvY3MudjEvZG9jOmE4MjA2MTE2MjJkOTQ0MWI5Nzc4ODRkYWMwMGUwZWJkL3NlYzphODIwNjExNjIyZDk0NDFiOTc3ODg0ZGFjMDBlMGViZF80MTUvZnJhZzplYjU1YjUzYTc2NWY0Y2YyYTQ0NDhjYWM1NWZlZmI2ZS90YWJsZTo2ODhiMWNmYjA0ZTY0ZTA3OWVmYjQ5NjAzYWYyMDYwYi90YWJsZXJhbmdlOjY4OGIxY2ZiMDRlNjRlMDc5ZWZiNDk2MDNhZjIwNjBiXzIzLTEwLTEtMS00NTk0NDY_afb2ceb2-94ea-454b-bf9f-b8ced7430d0d</x:v>
      </x:c>
      <x:c r="O4627" s="2" t="str"/>
      <x:c r="P4627" s="2" t="str">
        <x:v>Exact XBRL anchor</x:v>
      </x:c>
      <x:c r="Q4627" s="2" t="str">
        <x:v>Earnings Per Share, Diluted</x:v>
      </x:c>
      <x:c r="R4627" s="2" t="str">
        <x:v>highlighted/COF_0000927628-23-000117_cof-20221231.htm</x:v>
      </x:c>
      <x:c r="S4627" s="2" t="str"/>
      <x:c r="T4627" s="2" t="str"/>
    </x:row>
    <x:row r="4628" ht="24" customHeight="1">
      <x:c r="C4628" s="2" t="str">
        <x:v>Historical Inputs!F4628</x:v>
      </x:c>
      <x:c r="D4628" s="2" t="str">
        <x:v>COF</x:v>
      </x:c>
      <x:c r="E4628" s="2" t="str">
        <x:v>FY2020</x:v>
      </x:c>
      <x:c r="F4628" s="2" t="str">
        <x:v>shares_diluted</x:v>
      </x:c>
      <x:c r="G4628" s="2" t="n">
        <x:v>458.9</x:v>
      </x:c>
      <x:c r="H4628" s="2" t="str">
        <x:v>shares</x:v>
      </x:c>
      <x:c r="I4628" s="2" t="str">
        <x:v>2020-12-31</x:v>
      </x:c>
      <x:c r="J4628" s="2" t="str">
        <x:v>2023-02-24</x:v>
      </x:c>
      <x:c r="K4628" s="2" t="str">
        <x:v>0000927628-23-000117</x:v>
      </x:c>
      <x:c r="L4628" s="2" t="str">
        <x:v>data/raw/filings/COF_0000927628-23-000117_cof-20221231.htm</x:v>
      </x:c>
      <x:c r="M4628" s="2" t="str">
        <x:v>https://www.sec.gov/Archives/edgar/data/927628/000092762823000117/cof-20221231.htm</x:v>
      </x:c>
      <x:c r="N4628" s="2" t="str">
        <x:v>id3VybDovL2RvY3MudjEvZG9jOmE4MjA2MTE2MjJkOTQ0MWI5Nzc4ODRkYWMwMGUwZWJkL3NlYzphODIwNjExNjIyZDk0NDFiOTc3ODg0ZGFjMDBlMGViZF80MTUvZnJhZzplYjU1YjUzYTc2NWY0Y2YyYTQ0NDhjYWM1NWZlZmI2ZS90YWJsZTo2ODhiMWNmYjA0ZTY0ZTA3OWVmYjQ5NjAzYWYyMDYwYi90YWJsZXJhbmdlOjY4OGIxY2ZiMDRlNjRlMDc5ZWZiNDk2MDNhZjIwNjBiXzE1LTEwLTEtMS00NTk0NDY_ed1a03ab-cb7d-4b43-ac32-02edea9b2810</x:v>
      </x:c>
      <x:c r="O4628" s="2" t="str"/>
      <x:c r="P4628" s="2" t="str">
        <x:v>Exact XBRL anchor</x:v>
      </x:c>
      <x:c r="Q4628" s="2" t="str">
        <x:v>Weighted Average Number of Shares Outstanding, Diluted</x:v>
      </x:c>
      <x:c r="R4628" s="2" t="str">
        <x:v>highlighted/COF_0000927628-23-000117_cof-20221231.htm</x:v>
      </x:c>
      <x:c r="S4628" s="2" t="str"/>
      <x:c r="T4628" s="2" t="str"/>
    </x:row>
    <x:row r="4629" ht="24" customHeight="1">
      <x:c r="C4629" s="2" t="str">
        <x:v>Historical Inputs!F4629</x:v>
      </x:c>
      <x:c r="D4629" s="2" t="str">
        <x:v>COF</x:v>
      </x:c>
      <x:c r="E4629" s="2" t="str">
        <x:v>FY2020</x:v>
      </x:c>
      <x:c r="F4629" s="2" t="str">
        <x:v>dps</x:v>
      </x:c>
      <x:c r="G4629" s="2" t="str">
        <x:v>n.a.</x:v>
      </x:c>
      <x:c r="H4629" s="2" t="str">
        <x:v>USD/share</x:v>
      </x:c>
      <x:c r="I4629" s="2" t="str">
        <x:v>2020-12-31</x:v>
      </x:c>
      <x:c r="J4629" s="2" t="str"/>
      <x:c r="K4629" s="2" t="str"/>
      <x:c r="L4629" s="2" t="str"/>
      <x:c r="M4629" s="2" t="str"/>
      <x:c r="N4629" s="2" t="str"/>
      <x:c r="O4629" s="2" t="str"/>
      <x:c r="P4629" s="2" t="str">
        <x:v>Not reported / unavailable</x:v>
      </x:c>
      <x:c r="Q4629" s="2" t="str">
        <x:v>Dividends per common share</x:v>
      </x:c>
      <x:c r="R4629" s="2" t="str"/>
      <x:c r="S4629" s="2" t="str"/>
      <x:c r="T4629" s="2" t="str"/>
    </x:row>
    <x:row r="4630" ht="24" customHeight="1">
      <x:c r="C4630" s="2" t="str">
        <x:v>Historical Inputs!F4630</x:v>
      </x:c>
      <x:c r="D4630" s="2" t="str">
        <x:v>COF</x:v>
      </x:c>
      <x:c r="E4630" s="2" t="str">
        <x:v>FY2020</x:v>
      </x:c>
      <x:c r="F4630" s="2" t="str">
        <x:v>dividends</x:v>
      </x:c>
      <x:c r="G4630" s="2" t="n">
        <x:v>460</x:v>
      </x:c>
      <x:c r="H4630" s="2" t="str">
        <x:v>USD</x:v>
      </x:c>
      <x:c r="I4630" s="2" t="str">
        <x:v>2020-12-31</x:v>
      </x:c>
      <x:c r="J4630" s="2" t="str">
        <x:v>2023-02-24</x:v>
      </x:c>
      <x:c r="K4630" s="2" t="str">
        <x:v>0000927628-23-000117</x:v>
      </x:c>
      <x:c r="L4630" s="2" t="str">
        <x:v>data/raw/filings/COF_0000927628-23-000117_cof-20221231.htm</x:v>
      </x:c>
      <x:c r="M4630" s="2" t="str">
        <x:v>https://www.sec.gov/Archives/edgar/data/927628/000092762823000117/cof-20221231.htm</x:v>
      </x:c>
      <x:c r="N4630" s="2" t="str">
        <x:v>id3VybDovL2RvY3MudjEvZG9jOmE4MjA2MTE2MjJkOTQ0MWI5Nzc4ODRkYWMwMGUwZWJkL3NlYzphODIwNjExNjIyZDk0NDFiOTc3ODg0ZGFjMDBlMGViZF8zNTUvZnJhZzpiMjE1N2UyOTExZjg0MDUxOGNlNTVlNjg3OTQ3MjQzMy90YWJsZToyZDZiMzI3NTFmZTc0Y2Y4OGVjMzUzYzE0OGQ3ZDNhOC90YWJsZXJhbmdlOjJkNmIzMjc1MWZlNzRjZjg4ZWMzNTNjMTQ4ZDdkM2E4XzUzLTYtMS0xLTQ1OTQ0Ng_5fc0bd68-fbbc-415d-a7bc-2a1793edcd5e</x:v>
      </x:c>
      <x:c r="O4630" s="2" t="str"/>
      <x:c r="P4630" s="2" t="str">
        <x:v>Exact XBRL anchor</x:v>
      </x:c>
      <x:c r="Q4630" s="2" t="str">
        <x:v>Payments of Ordinary Dividends, Common Stock</x:v>
      </x:c>
      <x:c r="R4630" s="2" t="str">
        <x:v>highlighted/COF_0000927628-23-000117_cof-20221231.htm</x:v>
      </x:c>
      <x:c r="S4630" s="2" t="str"/>
      <x:c r="T4630" s="2" t="str"/>
    </x:row>
    <x:row r="4631" ht="24" customHeight="1">
      <x:c r="C4631" s="2" t="str">
        <x:v>Historical Inputs!F4631</x:v>
      </x:c>
      <x:c r="D4631" s="2" t="str">
        <x:v>COF</x:v>
      </x:c>
      <x:c r="E4631" s="2" t="str">
        <x:v>FY2020</x:v>
      </x:c>
      <x:c r="F4631" s="2" t="str">
        <x:v>buybacks</x:v>
      </x:c>
      <x:c r="G4631" s="2" t="n">
        <x:v>393</x:v>
      </x:c>
      <x:c r="H4631" s="2" t="str">
        <x:v>USD</x:v>
      </x:c>
      <x:c r="I4631" s="2" t="str">
        <x:v>2020-12-31</x:v>
      </x:c>
      <x:c r="J4631" s="2" t="str">
        <x:v>2023-02-24</x:v>
      </x:c>
      <x:c r="K4631" s="2" t="str">
        <x:v>0000927628-23-000117</x:v>
      </x:c>
      <x:c r="L4631" s="2" t="str">
        <x:v>data/raw/filings/COF_0000927628-23-000117_cof-20221231.htm</x:v>
      </x:c>
      <x:c r="M4631" s="2" t="str">
        <x:v>https://www.sec.gov/Archives/edgar/data/927628/000092762823000117/cof-20221231.htm</x:v>
      </x:c>
      <x:c r="N4631" s="2" t="str">
        <x:v>id3VybDovL2RvY3MudjEvZG9jOmE4MjA2MTE2MjJkOTQ0MWI5Nzc4ODRkYWMwMGUwZWJkL3NlYzphODIwNjExNjIyZDk0NDFiOTc3ODg0ZGFjMDBlMGViZF8zNTUvZnJhZzpiMjE1N2UyOTExZjg0MDUxOGNlNTVlNjg3OTQ3MjQzMy90YWJsZToyZDZiMzI3NTFmZTc0Y2Y4OGVjMzUzYzE0OGQ3ZDNhOC90YWJsZXJhbmdlOjJkNmIzMjc1MWZlNzRjZjg4ZWMzNTNjMTQ4ZDdkM2E4XzU4LTYtMS0xLTQ1OTQ0Ng_808072b6-44fa-4632-bc28-b326bca79d4e</x:v>
      </x:c>
      <x:c r="O4631" s="2" t="str"/>
      <x:c r="P4631" s="2" t="str">
        <x:v>Exact XBRL anchor</x:v>
      </x:c>
      <x:c r="Q4631" s="2" t="str">
        <x:v>Payments for Repurchase of Common Stock</x:v>
      </x:c>
      <x:c r="R4631" s="2" t="str">
        <x:v>highlighted/COF_0000927628-23-000117_cof-20221231.htm</x:v>
      </x:c>
      <x:c r="S4631" s="2" t="str"/>
      <x:c r="T4631" s="2" t="str"/>
    </x:row>
    <x:row r="4632" ht="24" customHeight="1">
      <x:c r="C4632" s="2" t="str">
        <x:v>Historical Inputs!F4632</x:v>
      </x:c>
      <x:c r="D4632" s="2" t="str">
        <x:v>COF</x:v>
      </x:c>
      <x:c r="E4632" s="2" t="str">
        <x:v>FY2020</x:v>
      </x:c>
      <x:c r="F4632" s="2" t="str">
        <x:v>chargeoffs</x:v>
      </x:c>
      <x:c r="G4632" s="2" t="str">
        <x:v>n.a.</x:v>
      </x:c>
      <x:c r="H4632" s="2" t="str">
        <x:v>USDm</x:v>
      </x:c>
      <x:c r="I4632" s="2" t="str">
        <x:v>2020-12-31</x:v>
      </x:c>
      <x:c r="J4632" s="2" t="str"/>
      <x:c r="K4632" s="2" t="str"/>
      <x:c r="L4632" s="2" t="str"/>
      <x:c r="M4632" s="2" t="str"/>
      <x:c r="N4632" s="2" t="str"/>
      <x:c r="O4632" s="2" t="str"/>
      <x:c r="P4632" s="2" t="str">
        <x:v>Not reported / unavailable</x:v>
      </x:c>
      <x:c r="Q4632" s="2" t="str">
        <x:v>Gross loan charge-offs</x:v>
      </x:c>
      <x:c r="R4632" s="2" t="str"/>
      <x:c r="S4632" s="2" t="str"/>
      <x:c r="T4632" s="2" t="str"/>
    </x:row>
    <x:row r="4633" ht="24" customHeight="1">
      <x:c r="C4633" s="2" t="str">
        <x:v>Historical Inputs!F4633</x:v>
      </x:c>
      <x:c r="D4633" s="2" t="str">
        <x:v>COF</x:v>
      </x:c>
      <x:c r="E4633" s="2" t="str">
        <x:v>FY2020</x:v>
      </x:c>
      <x:c r="F4633" s="2" t="str">
        <x:v>recoveries</x:v>
      </x:c>
      <x:c r="G4633" s="2" t="str">
        <x:v>n.a.</x:v>
      </x:c>
      <x:c r="H4633" s="2" t="str">
        <x:v>USDm</x:v>
      </x:c>
      <x:c r="I4633" s="2" t="str">
        <x:v>2020-12-31</x:v>
      </x:c>
      <x:c r="J4633" s="2" t="str"/>
      <x:c r="K4633" s="2" t="str"/>
      <x:c r="L4633" s="2" t="str"/>
      <x:c r="M4633" s="2" t="str"/>
      <x:c r="N4633" s="2" t="str"/>
      <x:c r="O4633" s="2" t="str"/>
      <x:c r="P4633" s="2" t="str">
        <x:v>Not reported / unavailable</x:v>
      </x:c>
      <x:c r="Q4633" s="2" t="str">
        <x:v>Loan recoveries</x:v>
      </x:c>
      <x:c r="R4633" s="2" t="str"/>
      <x:c r="S4633" s="2" t="str"/>
      <x:c r="T4633" s="2" t="str"/>
    </x:row>
    <x:row r="4634" ht="24" customHeight="1">
      <x:c r="C4634" s="2" t="str">
        <x:v>Historical Inputs!F4634</x:v>
      </x:c>
      <x:c r="D4634" s="2" t="str">
        <x:v>COF</x:v>
      </x:c>
      <x:c r="E4634" s="2" t="str">
        <x:v>FY2020</x:v>
      </x:c>
      <x:c r="F4634" s="2" t="str">
        <x:v>rwa</x:v>
      </x:c>
      <x:c r="G4634" s="2" t="str">
        <x:v>n.a.</x:v>
      </x:c>
      <x:c r="H4634" s="2" t="str">
        <x:v>USDm</x:v>
      </x:c>
      <x:c r="I4634" s="2" t="str">
        <x:v>2020-12-31</x:v>
      </x:c>
      <x:c r="J4634" s="2" t="str"/>
      <x:c r="K4634" s="2" t="str"/>
      <x:c r="L4634" s="2" t="str"/>
      <x:c r="M4634" s="2" t="str"/>
      <x:c r="N4634" s="2" t="str"/>
      <x:c r="O4634" s="2" t="str"/>
      <x:c r="P4634" s="2" t="str">
        <x:v>Not reported / unavailable</x:v>
      </x:c>
      <x:c r="Q4634" s="2" t="str">
        <x:v>Risk-weighted assets</x:v>
      </x:c>
      <x:c r="R4634" s="2" t="str"/>
      <x:c r="S4634" s="2" t="str"/>
      <x:c r="T4634" s="2" t="str"/>
    </x:row>
    <x:row r="4635" ht="24" customHeight="1">
      <x:c r="C4635" s="2" t="str">
        <x:v>Historical Inputs!F4635</x:v>
      </x:c>
      <x:c r="D4635" s="2" t="str">
        <x:v>COF</x:v>
      </x:c>
      <x:c r="E4635" s="2" t="str">
        <x:v>FY2020</x:v>
      </x:c>
      <x:c r="F4635" s="2" t="str">
        <x:v>cet1_reported</x:v>
      </x:c>
      <x:c r="G4635" s="2" t="str">
        <x:v>n.a.</x:v>
      </x:c>
      <x:c r="H4635" s="2" t="str">
        <x:v>%</x:v>
      </x:c>
      <x:c r="I4635" s="2" t="str">
        <x:v>2020-12-31</x:v>
      </x:c>
      <x:c r="J4635" s="2" t="str"/>
      <x:c r="K4635" s="2" t="str"/>
      <x:c r="L4635" s="2" t="str"/>
      <x:c r="M4635" s="2" t="str"/>
      <x:c r="N4635" s="2" t="str"/>
      <x:c r="O4635" s="2" t="str"/>
      <x:c r="P4635" s="2" t="str">
        <x:v>Not reported / unavailable</x:v>
      </x:c>
      <x:c r="Q4635" s="2" t="str">
        <x:v>Actual standardized CET1 ratio</x:v>
      </x:c>
      <x:c r="R4635" s="2" t="str"/>
      <x:c r="S4635" s="2" t="str"/>
      <x:c r="T4635" s="2" t="str"/>
    </x:row>
    <x:row r="4636" ht="24" customHeight="1">
      <x:c r="C4636" s="2" t="str">
        <x:v>Historical Inputs!F4636</x:v>
      </x:c>
      <x:c r="D4636" s="2" t="str">
        <x:v>COF</x:v>
      </x:c>
      <x:c r="E4636" s="2" t="str">
        <x:v>FY2020</x:v>
      </x:c>
      <x:c r="F4636" s="2" t="str">
        <x:v>nim_reported</x:v>
      </x:c>
      <x:c r="G4636" s="2" t="str">
        <x:v>n.a.</x:v>
      </x:c>
      <x:c r="H4636" s="2" t="str">
        <x:v>%</x:v>
      </x:c>
      <x:c r="I4636" s="2" t="str">
        <x:v>2020-12-31</x:v>
      </x:c>
      <x:c r="J4636" s="2" t="str"/>
      <x:c r="K4636" s="2" t="str"/>
      <x:c r="L4636" s="2" t="str"/>
      <x:c r="M4636" s="2" t="str"/>
      <x:c r="N4636" s="2" t="str"/>
      <x:c r="O4636" s="2" t="str"/>
      <x:c r="P4636" s="2" t="str">
        <x:v>Not reported / unavailable</x:v>
      </x:c>
      <x:c r="Q4636" s="2" t="str">
        <x:v>Issuer reported net interest margin</x:v>
      </x:c>
      <x:c r="R4636" s="2" t="str"/>
      <x:c r="S4636" s="2" t="str"/>
      <x:c r="T4636" s="2" t="str"/>
    </x:row>
    <x:row r="4637" ht="24" customHeight="1">
      <x:c r="C4637" s="2" t="str">
        <x:v>Historical Inputs!F4637</x:v>
      </x:c>
      <x:c r="D4637" s="2" t="str">
        <x:v>COF</x:v>
      </x:c>
      <x:c r="E4637" s="2" t="str">
        <x:v>FY2020</x:v>
      </x:c>
      <x:c r="F4637" s="2" t="str">
        <x:v>bvps_reported</x:v>
      </x:c>
      <x:c r="G4637" s="2" t="n">
        <x:v>131.16</x:v>
      </x:c>
      <x:c r="H4637" s="2" t="str">
        <x:v>USD/shares</x:v>
      </x:c>
      <x:c r="I4637" s="2" t="str">
        <x:v>2020-12-31</x:v>
      </x:c>
      <x:c r="J4637" s="2" t="str">
        <x:v>2021-02-25</x:v>
      </x:c>
      <x:c r="K4637" s="2" t="str">
        <x:v>0000927628-21-000094</x:v>
      </x:c>
      <x:c r="L4637" s="2" t="str">
        <x:v>data/raw/filings/COF_0000927628-21-000094_cof-20201231.htm</x:v>
      </x:c>
      <x:c r="M4637" s="2" t="str">
        <x:v>https://www.sec.gov/Archives/edgar/data/927628/000092762821000094/cof-20201231.htm</x:v>
      </x:c>
      <x:c r="N4637" s="2" t="str"/>
      <x:c r="O4637" s="2" t="str"/>
      <x:c r="P4637" s="2" t="str">
        <x:v>Exact selected original table text</x:v>
      </x:c>
      <x:c r="Q4637" s="2" t="str">
        <x:v>Reported common book value per share</x:v>
      </x:c>
      <x:c r="R4637" s="2" t="str">
        <x:v>highlighted/COF_0000927628-21-000094_cof-20201231.htm</x:v>
      </x:c>
      <x:c r="S4637" s="2" t="str"/>
      <x:c r="T4637" s="2" t="str"/>
    </x:row>
    <x:row r="4638" ht="24" customHeight="1">
      <x:c r="C4638" s="2" t="str">
        <x:v>Historical Inputs!F4638</x:v>
      </x:c>
      <x:c r="D4638" s="2" t="str">
        <x:v>COF</x:v>
      </x:c>
      <x:c r="E4638" s="2" t="str">
        <x:v>FY2020</x:v>
      </x:c>
      <x:c r="F4638" s="2" t="str">
        <x:v>tbvps_reported</x:v>
      </x:c>
      <x:c r="G4638" s="2" t="n">
        <x:v>88.34</x:v>
      </x:c>
      <x:c r="H4638" s="2" t="str">
        <x:v>USD/shares</x:v>
      </x:c>
      <x:c r="I4638" s="2" t="str">
        <x:v>2020-12-31</x:v>
      </x:c>
      <x:c r="J4638" s="2" t="str">
        <x:v>2021-02-25</x:v>
      </x:c>
      <x:c r="K4638" s="2" t="str">
        <x:v>0000927628-21-000094</x:v>
      </x:c>
      <x:c r="L4638" s="2" t="str">
        <x:v>data/raw/filings/COF_0000927628-21-000094_cof-20201231.htm</x:v>
      </x:c>
      <x:c r="M4638" s="2" t="str">
        <x:v>https://www.sec.gov/Archives/edgar/data/927628/000092762821000094/cof-20201231.htm</x:v>
      </x:c>
      <x:c r="N4638" s="2" t="str"/>
      <x:c r="O4638" s="2" t="str"/>
      <x:c r="P4638" s="2" t="str">
        <x:v>Exact selected original table text</x:v>
      </x:c>
      <x:c r="Q4638" s="2" t="str">
        <x:v>Reported tangible book value per share</x:v>
      </x:c>
      <x:c r="R4638" s="2" t="str">
        <x:v>highlighted/COF_0000927628-21-000094_cof-20201231.htm</x:v>
      </x:c>
      <x:c r="S4638" s="2" t="str"/>
      <x:c r="T4638" s="2" t="str"/>
    </x:row>
    <x:row r="4639" ht="24" customHeight="1">
      <x:c r="C4639" s="2" t="str">
        <x:v>Historical Inputs!F4639</x:v>
      </x:c>
      <x:c r="D4639" s="2" t="str">
        <x:v>COF</x:v>
      </x:c>
      <x:c r="E4639" s="2" t="str">
        <x:v>FY2020</x:v>
      </x:c>
      <x:c r="F4639" s="2" t="str">
        <x:v>tce_reported</x:v>
      </x:c>
      <x:c r="G4639" s="2" t="str">
        <x:v>n.a.</x:v>
      </x:c>
      <x:c r="H4639" s="2" t="str">
        <x:v>USDm</x:v>
      </x:c>
      <x:c r="I4639" s="2" t="str">
        <x:v>2020-12-31</x:v>
      </x:c>
      <x:c r="J4639" s="2" t="str"/>
      <x:c r="K4639" s="2" t="str"/>
      <x:c r="L4639" s="2" t="str"/>
      <x:c r="M4639" s="2" t="str"/>
      <x:c r="N4639" s="2" t="str"/>
      <x:c r="O4639" s="2" t="str"/>
      <x:c r="P4639" s="2" t="str">
        <x:v>Not reported / unavailable</x:v>
      </x:c>
      <x:c r="Q4639" s="2" t="str">
        <x:v>Reported tangible common equity</x:v>
      </x:c>
      <x:c r="R4639" s="2" t="str"/>
      <x:c r="S4639" s="2" t="str"/>
      <x:c r="T4639" s="2" t="str"/>
    </x:row>
    <x:row r="4640" ht="24" customHeight="1">
      <x:c r="C4640" s="2" t="str">
        <x:v>Historical Inputs!F4640</x:v>
      </x:c>
      <x:c r="D4640" s="2" t="str">
        <x:v>COF</x:v>
      </x:c>
      <x:c r="E4640" s="2" t="str">
        <x:v>FY2021</x:v>
      </x:c>
      <x:c r="F4640" s="2" t="str">
        <x:v>assets</x:v>
      </x:c>
      <x:c r="G4640" s="2" t="n">
        <x:v>432381</x:v>
      </x:c>
      <x:c r="H4640" s="2" t="str">
        <x:v>USD</x:v>
      </x:c>
      <x:c r="I4640" s="2" t="str">
        <x:v>2021-12-31</x:v>
      </x:c>
      <x:c r="J4640" s="2" t="str">
        <x:v>2023-02-24</x:v>
      </x:c>
      <x:c r="K4640" s="2" t="str">
        <x:v>0000927628-23-000117</x:v>
      </x:c>
      <x:c r="L4640" s="2" t="str">
        <x:v>data/raw/filings/COF_0000927628-23-000117_cof-20221231.htm</x:v>
      </x:c>
      <x:c r="M4640" s="2" t="str">
        <x:v>https://www.sec.gov/Archives/edgar/data/927628/000092762823000117/cof-20221231.htm</x:v>
      </x:c>
      <x:c r="N4640" s="2" t="str">
        <x:v>id3VybDovL2RvY3MudjEvZG9jOmE4MjA2MTE2MjJkOTQ0MWI5Nzc4ODRkYWMwMGUwZWJkL3NlYzphODIwNjExNjIyZDk0NDFiOTc3ODg0ZGFjMDBlMGViZF8zNDkvZnJhZzphNGNmN2IxZTNiNDI0Y2RmOTIzYWU0OTk0ZTVkYWRjYi90YWJsZToyNGY3OTY4NzdmNWI0ZjhkOGJjODkyODlkMWYzM2ZhMy90YWJsZXJhbmdlOjI0Zjc5Njg3N2Y1YjRmOGQ4YmM4OTI4OWQxZjMzZmEzXzE5LTQtMS0xLTQ1OTQ0Ng_d19b6201-337d-484f-9d33-9fc319a0fc2f</x:v>
      </x:c>
      <x:c r="O4640" s="2" t="str"/>
      <x:c r="P4640" s="2" t="str">
        <x:v>Exact XBRL anchor</x:v>
      </x:c>
      <x:c r="Q4640" s="2" t="str">
        <x:v>Assets</x:v>
      </x:c>
      <x:c r="R4640" s="2" t="str">
        <x:v>highlighted/COF_0000927628-23-000117_cof-20221231.htm</x:v>
      </x:c>
      <x:c r="S4640" s="2" t="str"/>
      <x:c r="T4640" s="2" t="str"/>
    </x:row>
    <x:row r="4641" ht="24" customHeight="1">
      <x:c r="C4641" s="2" t="str">
        <x:v>Historical Inputs!F4641</x:v>
      </x:c>
      <x:c r="D4641" s="2" t="str">
        <x:v>COF</x:v>
      </x:c>
      <x:c r="E4641" s="2" t="str">
        <x:v>FY2021</x:v>
      </x:c>
      <x:c r="F4641" s="2" t="str">
        <x:v>liabilities</x:v>
      </x:c>
      <x:c r="G4641" s="2" t="n">
        <x:v>371352</x:v>
      </x:c>
      <x:c r="H4641" s="2" t="str">
        <x:v>USD</x:v>
      </x:c>
      <x:c r="I4641" s="2" t="str">
        <x:v>2021-12-31</x:v>
      </x:c>
      <x:c r="J4641" s="2" t="str">
        <x:v>2023-02-24</x:v>
      </x:c>
      <x:c r="K4641" s="2" t="str">
        <x:v>0000927628-23-000117</x:v>
      </x:c>
      <x:c r="L4641" s="2" t="str">
        <x:v>data/raw/filings/COF_0000927628-23-000117_cof-20221231.htm</x:v>
      </x:c>
      <x:c r="M4641" s="2" t="str">
        <x:v>https://www.sec.gov/Archives/edgar/data/927628/000092762823000117/cof-20221231.htm</x:v>
      </x:c>
      <x:c r="N4641" s="2" t="str">
        <x:v>id3VybDovL2RvY3MudjEvZG9jOmE4MjA2MTE2MjJkOTQ0MWI5Nzc4ODRkYWMwMGUwZWJkL3NlYzphODIwNjExNjIyZDk0NDFiOTc3ODg0ZGFjMDBlMGViZF8zNDkvZnJhZzphNGNmN2IxZTNiNDI0Y2RmOTIzYWU0OTk0ZTVkYWRjYi90YWJsZToyNGY3OTY4NzdmNWI0ZjhkOGJjODkyODlkMWYzM2ZhMy90YWJsZXJhbmdlOjI0Zjc5Njg3N2Y1YjRmOGQ4YmM4OTI4OWQxZjMzZmEzXzM0LTQtMS0xLTQ1OTQ0Ng_9955b9f6-1c1b-41e2-a08b-607bf6e7b758</x:v>
      </x:c>
      <x:c r="O4641" s="2" t="str"/>
      <x:c r="P4641" s="2" t="str">
        <x:v>Exact XBRL anchor</x:v>
      </x:c>
      <x:c r="Q4641" s="2" t="str">
        <x:v>Liabilities</x:v>
      </x:c>
      <x:c r="R4641" s="2" t="str">
        <x:v>highlighted/COF_0000927628-23-000117_cof-20221231.htm</x:v>
      </x:c>
      <x:c r="S4641" s="2" t="str"/>
      <x:c r="T4641" s="2" t="str"/>
    </x:row>
    <x:row r="4642" ht="24" customHeight="1">
      <x:c r="C4642" s="2" t="str">
        <x:v>Historical Inputs!F4642</x:v>
      </x:c>
      <x:c r="D4642" s="2" t="str">
        <x:v>COF</x:v>
      </x:c>
      <x:c r="E4642" s="2" t="str">
        <x:v>FY2021</x:v>
      </x:c>
      <x:c r="F4642" s="2" t="str">
        <x:v>equity</x:v>
      </x:c>
      <x:c r="G4642" s="2" t="n">
        <x:v>61029</x:v>
      </x:c>
      <x:c r="H4642" s="2" t="str">
        <x:v>USD</x:v>
      </x:c>
      <x:c r="I4642" s="2" t="str">
        <x:v>2021-12-31</x:v>
      </x:c>
      <x:c r="J4642" s="2" t="str">
        <x:v>2025-02-20</x:v>
      </x:c>
      <x:c r="K4642" s="2" t="str">
        <x:v>0000927628-25-000092</x:v>
      </x:c>
      <x:c r="L4642" s="2" t="str">
        <x:v>data/raw/filings/COF_0000927628-25-000092_cof-20241231.htm</x:v>
      </x:c>
      <x:c r="M4642" s="2" t="str">
        <x:v>https://www.sec.gov/Archives/edgar/data/927628/000092762825000092/cof-20241231.htm</x:v>
      </x:c>
      <x:c r="N4642" s="2" t="str">
        <x:v>f-318</x:v>
      </x:c>
      <x:c r="O4642" s="2" t="str"/>
      <x:c r="P4642" s="2" t="str">
        <x:v>Exact XBRL anchor</x:v>
      </x:c>
      <x:c r="Q4642" s="2" t="str">
        <x:v>Stockholders' Equity Attributable to Parent</x:v>
      </x:c>
      <x:c r="R4642" s="2" t="str">
        <x:v>highlighted/COF_0000927628-25-000092_cof-20241231.htm</x:v>
      </x:c>
      <x:c r="S4642" s="2" t="str"/>
      <x:c r="T4642" s="2" t="str"/>
    </x:row>
    <x:row r="4643" ht="24" customHeight="1">
      <x:c r="C4643" s="2" t="str">
        <x:v>Historical Inputs!F4643</x:v>
      </x:c>
      <x:c r="D4643" s="2" t="str">
        <x:v>COF</x:v>
      </x:c>
      <x:c r="E4643" s="2" t="str">
        <x:v>FY2021</x:v>
      </x:c>
      <x:c r="F4643" s="2" t="str">
        <x:v>preferred</x:v>
      </x:c>
      <x:c r="G4643" s="2" t="n">
        <x:v>4845</x:v>
      </x:c>
      <x:c r="H4643" s="2" t="str">
        <x:v>USD</x:v>
      </x:c>
      <x:c r="I4643" s="2" t="str">
        <x:v>2021-12-31</x:v>
      </x:c>
      <x:c r="J4643" s="2" t="str">
        <x:v>2023-02-24</x:v>
      </x:c>
      <x:c r="K4643" s="2" t="str">
        <x:v>0000927628-23-000117</x:v>
      </x:c>
      <x:c r="L4643" s="2" t="str">
        <x:v>data/raw/filings/COF_0000927628-23-000117_cof-20221231.htm</x:v>
      </x:c>
      <x:c r="M4643" s="2" t="str">
        <x:v>https://www.sec.gov/Archives/edgar/data/927628/000092762823000117/cof-20221231.htm</x:v>
      </x:c>
      <x:c r="N4643" s="2" t="str">
        <x:v>id3VybDovL2RvY3MudjEvZG9jOmE4MjA2MTE2MjJkOTQ0MWI5Nzc4ODRkYWMwMGUwZWJkL3NlYzphODIwNjExNjIyZDk0NDFiOTc3ODg0ZGFjMDBlMGViZF80MDkvZnJhZzoxNjFmNzQ1MTExZWI0YjYyYTE4MjA0MGUzNzk5OGE3Ny90YWJsZTplMTkwYThiYTI4NmQ0OWVlOWJmZGM3OWJiYzQyYjNlYy90YWJsZXJhbmdlOmUxOTBhOGJhMjg2ZDQ5ZWU5YmZkYzc5YmJjNDJiM2VjXzExLTE4LTEtMS00NTk0NDY_d642ef87-44ae-4243-a507-a3c814f2aed9</x:v>
      </x:c>
      <x:c r="O4643" s="2" t="str"/>
      <x:c r="P4643" s="2" t="str">
        <x:v>Exact XBRL anchor</x:v>
      </x:c>
      <x:c r="Q4643" s="2" t="str">
        <x:v>Preferred Stock, Including Additional Paid in Capital, Net of Discount</x:v>
      </x:c>
      <x:c r="R4643" s="2" t="str">
        <x:v>highlighted/COF_0000927628-23-000117_cof-20221231.htm</x:v>
      </x:c>
      <x:c r="S4643" s="2" t="str"/>
      <x:c r="T4643" s="2" t="str"/>
    </x:row>
    <x:row r="4644" ht="24" customHeight="1">
      <x:c r="C4644" s="2" t="str">
        <x:v>Historical Inputs!F4644</x:v>
      </x:c>
      <x:c r="D4644" s="2" t="str">
        <x:v>COF</x:v>
      </x:c>
      <x:c r="E4644" s="2" t="str">
        <x:v>FY2021</x:v>
      </x:c>
      <x:c r="F4644" s="2" t="str">
        <x:v>common_equity_reported</x:v>
      </x:c>
      <x:c r="G4644" s="2" t="str">
        <x:v>n.a.</x:v>
      </x:c>
      <x:c r="H4644" s="2" t="str">
        <x:v>USDm</x:v>
      </x:c>
      <x:c r="I4644" s="2" t="str">
        <x:v>2021-12-31</x:v>
      </x:c>
      <x:c r="J4644" s="2" t="str"/>
      <x:c r="K4644" s="2" t="str"/>
      <x:c r="L4644" s="2" t="str"/>
      <x:c r="M4644" s="2" t="str"/>
      <x:c r="N4644" s="2" t="str"/>
      <x:c r="O4644" s="2" t="str"/>
      <x:c r="P4644" s="2" t="str">
        <x:v>Not reported / unavailable</x:v>
      </x:c>
      <x:c r="Q4644" s="2" t="str">
        <x:v>Reported common shareholders equity</x:v>
      </x:c>
      <x:c r="R4644" s="2" t="str"/>
      <x:c r="S4644" s="2" t="str"/>
      <x:c r="T4644" s="2" t="str"/>
    </x:row>
    <x:row r="4645" ht="24" customHeight="1">
      <x:c r="C4645" s="2" t="str">
        <x:v>Historical Inputs!F4645</x:v>
      </x:c>
      <x:c r="D4645" s="2" t="str">
        <x:v>COF</x:v>
      </x:c>
      <x:c r="E4645" s="2" t="str">
        <x:v>FY2021</x:v>
      </x:c>
      <x:c r="F4645" s="2" t="str">
        <x:v>goodwill</x:v>
      </x:c>
      <x:c r="G4645" s="2" t="n">
        <x:v>14782</x:v>
      </x:c>
      <x:c r="H4645" s="2" t="str">
        <x:v>USD</x:v>
      </x:c>
      <x:c r="I4645" s="2" t="str">
        <x:v>2021-12-31</x:v>
      </x:c>
      <x:c r="J4645" s="2" t="str">
        <x:v>2025-02-20</x:v>
      </x:c>
      <x:c r="K4645" s="2" t="str">
        <x:v>0000927628-25-000092</x:v>
      </x:c>
      <x:c r="L4645" s="2" t="str">
        <x:v>data/raw/filings/COF_0000927628-25-000092_cof-20241231.htm</x:v>
      </x:c>
      <x:c r="M4645" s="2" t="str">
        <x:v>https://www.sec.gov/Archives/edgar/data/927628/000092762825000092/cof-20241231.htm</x:v>
      </x:c>
      <x:c r="N4645" s="2" t="str">
        <x:v>f-2407</x:v>
      </x:c>
      <x:c r="O4645" s="2" t="str"/>
      <x:c r="P4645" s="2" t="str">
        <x:v>Exact XBRL anchor</x:v>
      </x:c>
      <x:c r="Q4645" s="2" t="str">
        <x:v>Goodwill</x:v>
      </x:c>
      <x:c r="R4645" s="2" t="str">
        <x:v>highlighted/COF_0000927628-25-000092_cof-20241231.htm</x:v>
      </x:c>
      <x:c r="S4645" s="2" t="str"/>
      <x:c r="T4645" s="2" t="str"/>
    </x:row>
    <x:row r="4646" ht="24" customHeight="1">
      <x:c r="C4646" s="2" t="str">
        <x:v>Historical Inputs!F4646</x:v>
      </x:c>
      <x:c r="D4646" s="2" t="str">
        <x:v>COF</x:v>
      </x:c>
      <x:c r="E4646" s="2" t="str">
        <x:v>FY2021</x:v>
      </x:c>
      <x:c r="F4646" s="2" t="str">
        <x:v>intangibles</x:v>
      </x:c>
      <x:c r="G4646" s="2" t="n">
        <x:v>111</x:v>
      </x:c>
      <x:c r="H4646" s="2" t="str">
        <x:v>USD</x:v>
      </x:c>
      <x:c r="I4646" s="2" t="str">
        <x:v>2021-12-31</x:v>
      </x:c>
      <x:c r="J4646" s="2" t="str">
        <x:v>2023-02-24</x:v>
      </x:c>
      <x:c r="K4646" s="2" t="str">
        <x:v>0000927628-23-000117</x:v>
      </x:c>
      <x:c r="L4646" s="2" t="str">
        <x:v>data/raw/filings/COF_0000927628-23-000117_cof-20221231.htm</x:v>
      </x:c>
      <x:c r="M4646" s="2" t="str">
        <x:v>https://www.sec.gov/Archives/edgar/data/927628/000092762823000117/cof-20221231.htm</x:v>
      </x:c>
      <x:c r="N4646" s="2" t="str">
        <x:v>id3VybDovL2RvY3MudjEvZG9jOmE4MjA2MTE2MjJkOTQ0MWI5Nzc4ODRkYWMwMGUwZWJkL3NlYzphODIwNjExNjIyZDk0NDFiOTc3ODg0ZGFjMDBlMGViZF8zOTcvZnJhZzpmZTE3ZmIwMWEzNmQ0NTZiODNjYjJiOGRiNmUwZDFhNy90YWJsZTowMDU4ZWVhMTUzMzE0MTM0YmY0YTVmNDhjODBmMjZjMy90YWJsZXJhbmdlOjAwNThlZWExNTMzMTQxMzRiZjRhNWY0OGM4MGYyNmMzXzE4LTYtMS0xLTQ1OTQ0Ng_67e2f528-6079-4ee0-86e6-1311527f4ce6</x:v>
      </x:c>
      <x:c r="O4646" s="2" t="str"/>
      <x:c r="P4646" s="2" t="str">
        <x:v>Exact XBRL anchor</x:v>
      </x:c>
      <x:c r="Q4646" s="2" t="str">
        <x:v>Intangible Assets, Net (Excluding Goodwill)</x:v>
      </x:c>
      <x:c r="R4646" s="2" t="str">
        <x:v>highlighted/COF_0000927628-23-000117_cof-20221231.htm</x:v>
      </x:c>
      <x:c r="S4646" s="2" t="str"/>
      <x:c r="T4646" s="2" t="str"/>
    </x:row>
    <x:row r="4647" ht="24" customHeight="1">
      <x:c r="C4647" s="2" t="str">
        <x:v>Historical Inputs!F4647</x:v>
      </x:c>
      <x:c r="D4647" s="2" t="str">
        <x:v>COF</x:v>
      </x:c>
      <x:c r="E4647" s="2" t="str">
        <x:v>FY2021</x:v>
      </x:c>
      <x:c r="F4647" s="2" t="str">
        <x:v>intangibles_total</x:v>
      </x:c>
      <x:c r="G4647" s="2" t="str">
        <x:v>n.a.</x:v>
      </x:c>
      <x:c r="H4647" s="2" t="str">
        <x:v>USDm</x:v>
      </x:c>
      <x:c r="I4647" s="2" t="str">
        <x:v>2021-12-31</x:v>
      </x:c>
      <x:c r="J4647" s="2" t="str"/>
      <x:c r="K4647" s="2" t="str"/>
      <x:c r="L4647" s="2" t="str"/>
      <x:c r="M4647" s="2" t="str"/>
      <x:c r="N4647" s="2" t="str"/>
      <x:c r="O4647" s="2" t="str"/>
      <x:c r="P4647" s="2" t="str">
        <x:v>Not reported / unavailable</x:v>
      </x:c>
      <x:c r="Q4647" s="2" t="str">
        <x:v>Reported goodwill and intangible assets combined</x:v>
      </x:c>
      <x:c r="R4647" s="2" t="str"/>
      <x:c r="S4647" s="2" t="str"/>
      <x:c r="T4647" s="2" t="str"/>
    </x:row>
    <x:row r="4648" ht="24" customHeight="1">
      <x:c r="C4648" s="2" t="str">
        <x:v>Historical Inputs!F4648</x:v>
      </x:c>
      <x:c r="D4648" s="2" t="str">
        <x:v>COF</x:v>
      </x:c>
      <x:c r="E4648" s="2" t="str">
        <x:v>FY2021</x:v>
      </x:c>
      <x:c r="F4648" s="2" t="str">
        <x:v>shares_end</x:v>
      </x:c>
      <x:c r="G4648" s="2" t="n">
        <x:v>413.858537</x:v>
      </x:c>
      <x:c r="H4648" s="2" t="str">
        <x:v>shares</x:v>
      </x:c>
      <x:c r="I4648" s="2" t="str">
        <x:v>2021-12-31</x:v>
      </x:c>
      <x:c r="J4648" s="2" t="str">
        <x:v>2023-02-24</x:v>
      </x:c>
      <x:c r="K4648" s="2" t="str">
        <x:v>0000927628-23-000117</x:v>
      </x:c>
      <x:c r="L4648" s="2" t="str">
        <x:v>data/raw/filings/COF_0000927628-23-000117_cof-20221231.htm</x:v>
      </x:c>
      <x:c r="M4648" s="2" t="str">
        <x:v>https://www.sec.gov/Archives/edgar/data/927628/000092762823000117/cof-20221231.htm</x:v>
      </x:c>
      <x:c r="N4648" s="2" t="str">
        <x:v>id3VybDovL2RvY3MudjEvZG9jOmE4MjA2MTE2MjJkOTQ0MWI5Nzc4ODRkYWMwMGUwZWJkL3NlYzphODIwNjExNjIyZDk0NDFiOTc3ODg0ZGFjMDBlMGViZF8zNDkvZnJhZzphNGNmN2IxZTNiNDI0Y2RmOTIzYWU0OTk0ZTVkYWRjYi90YWJsZToyNGY3OTY4NzdmNWI0ZjhkOGJjODkyODlkMWYzM2ZhMy90YWJsZXJhbmdlOjI0Zjc5Njg3N2Y1YjRmOGQ4YmM4OTI4OWQxZjMzZmEzXzM4LTAtMS0xLTQ1OTQ0Ni90ZXh0cmVnaW9uOmIwMDkxMzU0MTNmZjQ0MmNiNTM1NzMzOTE0OWVkZWY5XzEyNg_602f7866-0ea8-4f7a-b395-a5ee3c18064e</x:v>
      </x:c>
      <x:c r="O4648" s="2" t="str"/>
      <x:c r="P4648" s="2" t="str">
        <x:v>Exact XBRL anchor</x:v>
      </x:c>
      <x:c r="Q4648" s="2" t="str">
        <x:v>Common Stock, Shares, Outstanding</x:v>
      </x:c>
      <x:c r="R4648" s="2" t="str">
        <x:v>highlighted/COF_0000927628-23-000117_cof-20221231.htm</x:v>
      </x:c>
      <x:c r="S4648" s="2" t="str"/>
      <x:c r="T4648" s="2" t="str"/>
    </x:row>
    <x:row r="4649" ht="24" customHeight="1">
      <x:c r="C4649" s="2" t="str">
        <x:v>Historical Inputs!F4649</x:v>
      </x:c>
      <x:c r="D4649" s="2" t="str">
        <x:v>COF</x:v>
      </x:c>
      <x:c r="E4649" s="2" t="str">
        <x:v>FY2021</x:v>
      </x:c>
      <x:c r="F4649" s="2" t="str">
        <x:v>shares_issued</x:v>
      </x:c>
      <x:c r="G4649" s="2" t="n">
        <x:v>685.057944</x:v>
      </x:c>
      <x:c r="H4649" s="2" t="str">
        <x:v>shares</x:v>
      </x:c>
      <x:c r="I4649" s="2" t="str">
        <x:v>2021-12-31</x:v>
      </x:c>
      <x:c r="J4649" s="2" t="str">
        <x:v>2023-02-24</x:v>
      </x:c>
      <x:c r="K4649" s="2" t="str">
        <x:v>0000927628-23-000117</x:v>
      </x:c>
      <x:c r="L4649" s="2" t="str">
        <x:v>data/raw/filings/COF_0000927628-23-000117_cof-20221231.htm</x:v>
      </x:c>
      <x:c r="M4649" s="2" t="str">
        <x:v>https://www.sec.gov/Archives/edgar/data/927628/000092762823000117/cof-20221231.htm</x:v>
      </x:c>
      <x:c r="N4649" s="2" t="str">
        <x:v>id3VybDovL2RvY3MudjEvZG9jOmE4MjA2MTE2MjJkOTQ0MWI5Nzc4ODRkYWMwMGUwZWJkL3NlYzphODIwNjExNjIyZDk0NDFiOTc3ODg0ZGFjMDBlMGViZF8zNDkvZnJhZzphNGNmN2IxZTNiNDI0Y2RmOTIzYWU0OTk0ZTVkYWRjYi90YWJsZToyNGY3OTY4NzdmNWI0ZjhkOGJjODkyODlkMWYzM2ZhMy90YWJsZXJhbmdlOjI0Zjc5Njg3N2Y1YjRmOGQ4YmM4OTI4OWQxZjMzZmEzXzM4LTAtMS0xLTQ1OTQ0Ni90ZXh0cmVnaW9uOmIwMDkxMzU0MTNmZjQ0MmNiNTM1NzMzOTE0OWVkZWY5Xzcx_18938ef8-70f1-4dae-9f4f-a12f935d54e0</x:v>
      </x:c>
      <x:c r="O4649" s="2" t="str"/>
      <x:c r="P4649" s="2" t="str">
        <x:v>Exact XBRL anchor</x:v>
      </x:c>
      <x:c r="Q4649" s="2" t="str">
        <x:v>Common Stock, Shares, Issued</x:v>
      </x:c>
      <x:c r="R4649" s="2" t="str">
        <x:v>highlighted/COF_0000927628-23-000117_cof-20221231.htm</x:v>
      </x:c>
      <x:c r="S4649" s="2" t="str"/>
      <x:c r="T4649" s="2" t="str"/>
    </x:row>
    <x:row r="4650" ht="24" customHeight="1">
      <x:c r="C4650" s="2" t="str">
        <x:v>Historical Inputs!F4650</x:v>
      </x:c>
      <x:c r="D4650" s="2" t="str">
        <x:v>COF</x:v>
      </x:c>
      <x:c r="E4650" s="2" t="str">
        <x:v>FY2021</x:v>
      </x:c>
      <x:c r="F4650" s="2" t="str">
        <x:v>shares_treasury</x:v>
      </x:c>
      <x:c r="G4650" s="2" t="n">
        <x:v>271.199407</x:v>
      </x:c>
      <x:c r="H4650" s="2" t="str">
        <x:v>shares</x:v>
      </x:c>
      <x:c r="I4650" s="2" t="str">
        <x:v>2021-12-31</x:v>
      </x:c>
      <x:c r="J4650" s="2" t="str">
        <x:v>2023-02-24</x:v>
      </x:c>
      <x:c r="K4650" s="2" t="str">
        <x:v>0000927628-23-000117</x:v>
      </x:c>
      <x:c r="L4650" s="2" t="str">
        <x:v>data/raw/filings/COF_0000927628-23-000117_cof-20221231.htm</x:v>
      </x:c>
      <x:c r="M4650" s="2" t="str">
        <x:v>https://www.sec.gov/Archives/edgar/data/927628/000092762823000117/cof-20221231.htm</x:v>
      </x:c>
      <x:c r="N4650" s="2" t="str"/>
      <x:c r="O4650" s="2" t="str"/>
      <x:c r="P4650" s="2" t="str">
        <x:v>Structured source retained; exact visible anchor requires review</x:v>
      </x:c>
      <x:c r="Q4650" s="2" t="str">
        <x:v>Treasury Stock, Common, Shares</x:v>
      </x:c>
      <x:c r="R4650" s="2" t="str"/>
      <x:c r="S4650" s="2" t="str"/>
      <x:c r="T4650" s="2" t="str"/>
    </x:row>
    <x:row r="4651" ht="24" customHeight="1">
      <x:c r="C4651" s="2" t="str">
        <x:v>Historical Inputs!F4651</x:v>
      </x:c>
      <x:c r="D4651" s="2" t="str">
        <x:v>COF</x:v>
      </x:c>
      <x:c r="E4651" s="2" t="str">
        <x:v>FY2021</x:v>
      </x:c>
      <x:c r="F4651" s="2" t="str">
        <x:v>deposits</x:v>
      </x:c>
      <x:c r="G4651" s="2" t="n">
        <x:v>310980</x:v>
      </x:c>
      <x:c r="H4651" s="2" t="str">
        <x:v>USD</x:v>
      </x:c>
      <x:c r="I4651" s="2" t="str">
        <x:v>2021-12-31</x:v>
      </x:c>
      <x:c r="J4651" s="2" t="str">
        <x:v>2024-02-23</x:v>
      </x:c>
      <x:c r="K4651" s="2" t="str">
        <x:v>0000927628-24-000094</x:v>
      </x:c>
      <x:c r="L4651" s="2" t="str">
        <x:v>data/raw/filings/COF_0000927628-24-000094_cof-20231231.htm</x:v>
      </x:c>
      <x:c r="M4651" s="2" t="str">
        <x:v>https://www.sec.gov/Archives/edgar/data/927628/000092762824000094/cof-20231231.htm</x:v>
      </x:c>
      <x:c r="N4651" s="2" t="str">
        <x:v>f-4195</x:v>
      </x:c>
      <x:c r="O4651" s="2" t="str"/>
      <x:c r="P4651" s="2" t="str">
        <x:v>Exact XBRL anchor</x:v>
      </x:c>
      <x:c r="Q4651" s="2" t="str">
        <x:v>Deposits</x:v>
      </x:c>
      <x:c r="R4651" s="2" t="str">
        <x:v>highlighted/COF_0000927628-24-000094_cof-20231231.htm</x:v>
      </x:c>
      <x:c r="S4651" s="2" t="str"/>
      <x:c r="T4651" s="2" t="str"/>
    </x:row>
    <x:row r="4652" ht="24" customHeight="1">
      <x:c r="C4652" s="2" t="str">
        <x:v>Historical Inputs!F4652</x:v>
      </x:c>
      <x:c r="D4652" s="2" t="str">
        <x:v>COF</x:v>
      </x:c>
      <x:c r="E4652" s="2" t="str">
        <x:v>FY2021</x:v>
      </x:c>
      <x:c r="F4652" s="2" t="str">
        <x:v>loans_gross</x:v>
      </x:c>
      <x:c r="G4652" s="2" t="n">
        <x:v>277340</x:v>
      </x:c>
      <x:c r="H4652" s="2" t="str">
        <x:v>USD</x:v>
      </x:c>
      <x:c r="I4652" s="2" t="str">
        <x:v>2021-12-31</x:v>
      </x:c>
      <x:c r="J4652" s="2" t="str">
        <x:v>2023-02-24</x:v>
      </x:c>
      <x:c r="K4652" s="2" t="str">
        <x:v>0000927628-23-000117</x:v>
      </x:c>
      <x:c r="L4652" s="2" t="str">
        <x:v>data/raw/filings/COF_0000927628-23-000117_cof-20221231.htm</x:v>
      </x:c>
      <x:c r="M4652" s="2" t="str">
        <x:v>https://www.sec.gov/Archives/edgar/data/927628/000092762823000117/cof-20221231.htm</x:v>
      </x:c>
      <x:c r="N4652" s="2" t="str">
        <x:v>id3VybDovL2RvY3MudjEvZG9jOmE4MjA2MTE2MjJkOTQ0MWI5Nzc4ODRkYWMwMGUwZWJkL3NlYzphODIwNjExNjIyZDk0NDFiOTc3ODg0ZGFjMDBlMGViZF8zNzAvZnJhZzo2NTBiMDQzZjliN2Q0OWI3YmIwYTdiMjhlODRhNWEzZi90YWJsZTowZjI3YTg5YjhjYTU0NTliYmM0ODIzNThhYTE4MzYyNi90YWJsZXJhbmdlOjBmMjdhODliOGNhNTQ1OWJiYzQ4MjM1OGFhMTgzNjI2XzE1LTEyLTEtMS00NTk0NDY_36d654a9-92d1-4617-9a85-7b73ff9e8ae0</x:v>
      </x:c>
      <x:c r="O4652" s="2" t="str"/>
      <x:c r="P4652" s="2" t="str">
        <x:v>Exact XBRL anchor</x:v>
      </x:c>
      <x:c r="Q4652" s="2" t="str">
        <x:v>Gross loans and leases selected definition</x:v>
      </x:c>
      <x:c r="R4652" s="2" t="str">
        <x:v>highlighted/COF_0000927628-23-000117_cof-20221231.htm</x:v>
      </x:c>
      <x:c r="S4652" s="2" t="str"/>
      <x:c r="T4652" s="2" t="str"/>
    </x:row>
    <x:row r="4653" ht="24" customHeight="1">
      <x:c r="C4653" s="2" t="str">
        <x:v>Historical Inputs!F4653</x:v>
      </x:c>
      <x:c r="D4653" s="2" t="str">
        <x:v>COF</x:v>
      </x:c>
      <x:c r="E4653" s="2" t="str">
        <x:v>FY2021</x:v>
      </x:c>
      <x:c r="F4653" s="2" t="str">
        <x:v>loans_net</x:v>
      </x:c>
      <x:c r="G4653" s="2" t="str">
        <x:v>n.a.</x:v>
      </x:c>
      <x:c r="H4653" s="2" t="str">
        <x:v>USDm</x:v>
      </x:c>
      <x:c r="I4653" s="2" t="str">
        <x:v>2021-12-31</x:v>
      </x:c>
      <x:c r="J4653" s="2" t="str"/>
      <x:c r="K4653" s="2" t="str"/>
      <x:c r="L4653" s="2" t="str"/>
      <x:c r="M4653" s="2" t="str"/>
      <x:c r="N4653" s="2" t="str"/>
      <x:c r="O4653" s="2" t="str"/>
      <x:c r="P4653" s="2" t="str">
        <x:v>Not reported / unavailable</x:v>
      </x:c>
      <x:c r="Q4653" s="2" t="str">
        <x:v>Net loans after allowance selected definition</x:v>
      </x:c>
      <x:c r="R4653" s="2" t="str"/>
      <x:c r="S4653" s="2" t="str"/>
      <x:c r="T4653" s="2" t="str"/>
    </x:row>
    <x:row r="4654" ht="24" customHeight="1">
      <x:c r="C4654" s="2" t="str">
        <x:v>Historical Inputs!F4654</x:v>
      </x:c>
      <x:c r="D4654" s="2" t="str">
        <x:v>COF</x:v>
      </x:c>
      <x:c r="E4654" s="2" t="str">
        <x:v>FY2021</x:v>
      </x:c>
      <x:c r="F4654" s="2" t="str">
        <x:v>allowance</x:v>
      </x:c>
      <x:c r="G4654" s="2" t="n">
        <x:v>11430</x:v>
      </x:c>
      <x:c r="H4654" s="2" t="str">
        <x:v>USD</x:v>
      </x:c>
      <x:c r="I4654" s="2" t="str">
        <x:v>2021-12-31</x:v>
      </x:c>
      <x:c r="J4654" s="2" t="str">
        <x:v>2023-02-24</x:v>
      </x:c>
      <x:c r="K4654" s="2" t="str">
        <x:v>0000927628-23-000117</x:v>
      </x:c>
      <x:c r="L4654" s="2" t="str">
        <x:v>data/raw/filings/COF_0000927628-23-000117_cof-20221231.htm</x:v>
      </x:c>
      <x:c r="M4654" s="2" t="str">
        <x:v>https://www.sec.gov/Archives/edgar/data/927628/000092762823000117/cof-20221231.htm</x:v>
      </x:c>
      <x:c r="N4654" s="2" t="str">
        <x:v>id3VybDovL2RvY3MudjEvZG9jOmE4MjA2MTE2MjJkOTQ0MWI5Nzc4ODRkYWMwMGUwZWJkL3NlYzphODIwNjExNjIyZDk0NDFiOTc3ODg0ZGFjMDBlMGViZF8zNDkvZnJhZzphNGNmN2IxZTNiNDI0Y2RmOTIzYWU0OTk0ZTVkYWRjYi90YWJsZToyNGY3OTY4NzdmNWI0ZjhkOGJjODkyODlkMWYzM2ZhMy90YWJsZXJhbmdlOjI0Zjc5Njg3N2Y1YjRmOGQ4YmM4OTI4OWQxZjMzZmEzXzEyLTQtMS0xLTQ1OTQ0Ng_e8f21d8c-9b6c-4483-92b5-869e1f18021a</x:v>
      </x:c>
      <x:c r="O4654" s="2" t="str"/>
      <x:c r="P4654" s="2" t="str">
        <x:v>Exact XBRL anchor</x:v>
      </x:c>
      <x:c r="Q4654" s="2" t="str">
        <x:v>Loan allowance for credit losses</x:v>
      </x:c>
      <x:c r="R4654" s="2" t="str">
        <x:v>highlighted/COF_0000927628-23-000117_cof-20221231.htm</x:v>
      </x:c>
      <x:c r="S4654" s="2" t="str"/>
      <x:c r="T4654" s="2" t="str"/>
    </x:row>
    <x:row r="4655" ht="24" customHeight="1">
      <x:c r="C4655" s="2" t="str">
        <x:v>Historical Inputs!F4655</x:v>
      </x:c>
      <x:c r="D4655" s="2" t="str">
        <x:v>COF</x:v>
      </x:c>
      <x:c r="E4655" s="2" t="str">
        <x:v>FY2021</x:v>
      </x:c>
      <x:c r="F4655" s="2" t="str">
        <x:v>nonaccrual</x:v>
      </x:c>
      <x:c r="G4655" s="2" t="str">
        <x:v>n.a.</x:v>
      </x:c>
      <x:c r="H4655" s="2" t="str">
        <x:v>USDm</x:v>
      </x:c>
      <x:c r="I4655" s="2" t="str">
        <x:v>2021-12-31</x:v>
      </x:c>
      <x:c r="J4655" s="2" t="str"/>
      <x:c r="K4655" s="2" t="str"/>
      <x:c r="L4655" s="2" t="str"/>
      <x:c r="M4655" s="2" t="str"/>
      <x:c r="N4655" s="2" t="str"/>
      <x:c r="O4655" s="2" t="str"/>
      <x:c r="P4655" s="2" t="str">
        <x:v>Not reported / unavailable</x:v>
      </x:c>
      <x:c r="Q4655" s="2" t="str">
        <x:v>Nonaccrual</x:v>
      </x:c>
      <x:c r="R4655" s="2" t="str"/>
      <x:c r="S4655" s="2" t="str"/>
      <x:c r="T4655" s="2" t="str"/>
    </x:row>
    <x:row r="4656" ht="24" customHeight="1">
      <x:c r="C4656" s="2" t="str">
        <x:v>Historical Inputs!F4656</x:v>
      </x:c>
      <x:c r="D4656" s="2" t="str">
        <x:v>COF</x:v>
      </x:c>
      <x:c r="E4656" s="2" t="str">
        <x:v>FY2021</x:v>
      </x:c>
      <x:c r="F4656" s="2" t="str">
        <x:v>cash</x:v>
      </x:c>
      <x:c r="G4656" s="2" t="str">
        <x:v>n.a.</x:v>
      </x:c>
      <x:c r="H4656" s="2" t="str">
        <x:v>USDm</x:v>
      </x:c>
      <x:c r="I4656" s="2" t="str">
        <x:v>2021-12-31</x:v>
      </x:c>
      <x:c r="J4656" s="2" t="str"/>
      <x:c r="K4656" s="2" t="str"/>
      <x:c r="L4656" s="2" t="str"/>
      <x:c r="M4656" s="2" t="str"/>
      <x:c r="N4656" s="2" t="str"/>
      <x:c r="O4656" s="2" t="str"/>
      <x:c r="P4656" s="2" t="str">
        <x:v>Not reported / unavailable</x:v>
      </x:c>
      <x:c r="Q4656" s="2" t="str">
        <x:v>Cash</x:v>
      </x:c>
      <x:c r="R4656" s="2" t="str"/>
      <x:c r="S4656" s="2" t="str"/>
      <x:c r="T4656" s="2" t="str"/>
    </x:row>
    <x:row r="4657" ht="24" customHeight="1">
      <x:c r="C4657" s="2" t="str">
        <x:v>Historical Inputs!F4657</x:v>
      </x:c>
      <x:c r="D4657" s="2" t="str">
        <x:v>COF</x:v>
      </x:c>
      <x:c r="E4657" s="2" t="str">
        <x:v>FY2021</x:v>
      </x:c>
      <x:c r="F4657" s="2" t="str">
        <x:v>aoci</x:v>
      </x:c>
      <x:c r="G4657" s="2" t="n">
        <x:v>374</x:v>
      </x:c>
      <x:c r="H4657" s="2" t="str">
        <x:v>USD</x:v>
      </x:c>
      <x:c r="I4657" s="2" t="str">
        <x:v>2021-12-31</x:v>
      </x:c>
      <x:c r="J4657" s="2" t="str">
        <x:v>2023-02-24</x:v>
      </x:c>
      <x:c r="K4657" s="2" t="str">
        <x:v>0000927628-23-000117</x:v>
      </x:c>
      <x:c r="L4657" s="2" t="str">
        <x:v>data/raw/filings/COF_0000927628-23-000117_cof-20221231.htm</x:v>
      </x:c>
      <x:c r="M4657" s="2" t="str">
        <x:v>https://www.sec.gov/Archives/edgar/data/927628/000092762823000117/cof-20221231.htm</x:v>
      </x:c>
      <x:c r="N4657" s="2" t="str">
        <x:v>id3VybDovL2RvY3MudjEvZG9jOmE4MjA2MTE2MjJkOTQ0MWI5Nzc4ODRkYWMwMGUwZWJkL3NlYzphODIwNjExNjIyZDk0NDFiOTc3ODg0ZGFjMDBlMGViZF8zNDkvZnJhZzphNGNmN2IxZTNiNDI0Y2RmOTIzYWU0OTk0ZTVkYWRjYi90YWJsZToyNGY3OTY4NzdmNWI0ZjhkOGJjODkyODlkMWYzM2ZhMy90YWJsZXJhbmdlOjI0Zjc5Njg3N2Y1YjRmOGQ4YmM4OTI4OWQxZjMzZmEzXzQxLTQtMS0xLTQ1OTQ0Ng_1b92169b-44db-4d33-952a-03e35ad79634</x:v>
      </x:c>
      <x:c r="O4657" s="2" t="str"/>
      <x:c r="P4657" s="2" t="str">
        <x:v>Exact XBRL anchor</x:v>
      </x:c>
      <x:c r="Q4657" s="2" t="str">
        <x:v>Accumulated Other Comprehensive Income (Loss), Net of Tax</x:v>
      </x:c>
      <x:c r="R4657" s="2" t="str">
        <x:v>highlighted/COF_0000927628-23-000117_cof-20221231.htm</x:v>
      </x:c>
      <x:c r="S4657" s="2" t="str"/>
      <x:c r="T4657" s="2" t="str"/>
    </x:row>
    <x:row r="4658" ht="24" customHeight="1">
      <x:c r="C4658" s="2" t="str">
        <x:v>Historical Inputs!F4658</x:v>
      </x:c>
      <x:c r="D4658" s="2" t="str">
        <x:v>COF</x:v>
      </x:c>
      <x:c r="E4658" s="2" t="str">
        <x:v>FY2021</x:v>
      </x:c>
      <x:c r="F4658" s="2" t="str">
        <x:v>nii</x:v>
      </x:c>
      <x:c r="G4658" s="2" t="n">
        <x:v>24171</x:v>
      </x:c>
      <x:c r="H4658" s="2" t="str">
        <x:v>USD</x:v>
      </x:c>
      <x:c r="I4658" s="2" t="str">
        <x:v>2021-12-31</x:v>
      </x:c>
      <x:c r="J4658" s="2" t="str">
        <x:v>2024-02-23</x:v>
      </x:c>
      <x:c r="K4658" s="2" t="str">
        <x:v>0000927628-24-000094</x:v>
      </x:c>
      <x:c r="L4658" s="2" t="str">
        <x:v>data/raw/filings/COF_0000927628-24-000094_cof-20231231.htm</x:v>
      </x:c>
      <x:c r="M4658" s="2" t="str">
        <x:v>https://www.sec.gov/Archives/edgar/data/927628/000092762824000094/cof-20231231.htm</x:v>
      </x:c>
      <x:c r="N4658" s="2" t="str">
        <x:v>f-4150</x:v>
      </x:c>
      <x:c r="O4658" s="2" t="str"/>
      <x:c r="P4658" s="2" t="str">
        <x:v>Exact XBRL anchor</x:v>
      </x:c>
      <x:c r="Q4658" s="2" t="str">
        <x:v>Interest Income (Expense), Net</x:v>
      </x:c>
      <x:c r="R4658" s="2" t="str">
        <x:v>highlighted/COF_0000927628-24-000094_cof-20231231.htm</x:v>
      </x:c>
      <x:c r="S4658" s="2" t="str"/>
      <x:c r="T4658" s="2" t="str"/>
    </x:row>
    <x:row r="4659" ht="24" customHeight="1">
      <x:c r="C4659" s="2" t="str">
        <x:v>Historical Inputs!F4659</x:v>
      </x:c>
      <x:c r="D4659" s="2" t="str">
        <x:v>COF</x:v>
      </x:c>
      <x:c r="E4659" s="2" t="str">
        <x:v>FY2021</x:v>
      </x:c>
      <x:c r="F4659" s="2" t="str">
        <x:v>noninterest_income</x:v>
      </x:c>
      <x:c r="G4659" s="2" t="n">
        <x:v>6264</x:v>
      </x:c>
      <x:c r="H4659" s="2" t="str">
        <x:v>USD</x:v>
      </x:c>
      <x:c r="I4659" s="2" t="str">
        <x:v>2021-12-31</x:v>
      </x:c>
      <x:c r="J4659" s="2" t="str">
        <x:v>2024-02-23</x:v>
      </x:c>
      <x:c r="K4659" s="2" t="str">
        <x:v>0000927628-24-000094</x:v>
      </x:c>
      <x:c r="L4659" s="2" t="str">
        <x:v>data/raw/filings/COF_0000927628-24-000094_cof-20231231.htm</x:v>
      </x:c>
      <x:c r="M4659" s="2" t="str">
        <x:v>https://www.sec.gov/Archives/edgar/data/927628/000092762824000094/cof-20231231.htm</x:v>
      </x:c>
      <x:c r="N4659" s="2" t="str">
        <x:v>f-4289</x:v>
      </x:c>
      <x:c r="O4659" s="2" t="str"/>
      <x:c r="P4659" s="2" t="str">
        <x:v>Exact XBRL anchor</x:v>
      </x:c>
      <x:c r="Q4659" s="2" t="str">
        <x:v>Noninterest Income</x:v>
      </x:c>
      <x:c r="R4659" s="2" t="str">
        <x:v>highlighted/COF_0000927628-24-000094_cof-20231231.htm</x:v>
      </x:c>
      <x:c r="S4659" s="2" t="str"/>
      <x:c r="T4659" s="2" t="str"/>
    </x:row>
    <x:row r="4660" ht="24" customHeight="1">
      <x:c r="C4660" s="2" t="str">
        <x:v>Historical Inputs!F4660</x:v>
      </x:c>
      <x:c r="D4660" s="2" t="str">
        <x:v>COF</x:v>
      </x:c>
      <x:c r="E4660" s="2" t="str">
        <x:v>FY2021</x:v>
      </x:c>
      <x:c r="F4660" s="2" t="str">
        <x:v>revenue_reported</x:v>
      </x:c>
      <x:c r="G4660" s="2" t="n">
        <x:v>30435</x:v>
      </x:c>
      <x:c r="H4660" s="2" t="str">
        <x:v>USD</x:v>
      </x:c>
      <x:c r="I4660" s="2" t="str">
        <x:v>2021-12-31</x:v>
      </x:c>
      <x:c r="J4660" s="2" t="str">
        <x:v>2024-02-23</x:v>
      </x:c>
      <x:c r="K4660" s="2" t="str">
        <x:v>0000927628-24-000094</x:v>
      </x:c>
      <x:c r="L4660" s="2" t="str">
        <x:v>data/raw/filings/COF_0000927628-24-000094_cof-20231231.htm</x:v>
      </x:c>
      <x:c r="M4660" s="2" t="str">
        <x:v>https://www.sec.gov/Archives/edgar/data/927628/000092762824000094/cof-20231231.htm</x:v>
      </x:c>
      <x:c r="N4660" s="2" t="str">
        <x:v>f-4160</x:v>
      </x:c>
      <x:c r="O4660" s="2" t="str"/>
      <x:c r="P4660" s="2" t="str">
        <x:v>Exact XBRL anchor</x:v>
      </x:c>
      <x:c r="Q4660" s="2" t="str">
        <x:v>Revenues</x:v>
      </x:c>
      <x:c r="R4660" s="2" t="str">
        <x:v>highlighted/COF_0000927628-24-000094_cof-20231231.htm</x:v>
      </x:c>
      <x:c r="S4660" s="2" t="str"/>
      <x:c r="T4660" s="2" t="str"/>
    </x:row>
    <x:row r="4661" ht="24" customHeight="1">
      <x:c r="C4661" s="2" t="str">
        <x:v>Historical Inputs!F4661</x:v>
      </x:c>
      <x:c r="D4661" s="2" t="str">
        <x:v>COF</x:v>
      </x:c>
      <x:c r="E4661" s="2" t="str">
        <x:v>FY2021</x:v>
      </x:c>
      <x:c r="F4661" s="2" t="str">
        <x:v>opex</x:v>
      </x:c>
      <x:c r="G4661" s="2" t="n">
        <x:v>16570</x:v>
      </x:c>
      <x:c r="H4661" s="2" t="str">
        <x:v>USD</x:v>
      </x:c>
      <x:c r="I4661" s="2" t="str">
        <x:v>2021-12-31</x:v>
      </x:c>
      <x:c r="J4661" s="2" t="str">
        <x:v>2024-02-23</x:v>
      </x:c>
      <x:c r="K4661" s="2" t="str">
        <x:v>0000927628-24-000094</x:v>
      </x:c>
      <x:c r="L4661" s="2" t="str">
        <x:v>data/raw/filings/COF_0000927628-24-000094_cof-20231231.htm</x:v>
      </x:c>
      <x:c r="M4661" s="2" t="str">
        <x:v>https://www.sec.gov/Archives/edgar/data/927628/000092762824000094/cof-20231231.htm</x:v>
      </x:c>
      <x:c r="N4661" s="2" t="str">
        <x:v>f-4170</x:v>
      </x:c>
      <x:c r="O4661" s="2" t="str"/>
      <x:c r="P4661" s="2" t="str">
        <x:v>Exact XBRL anchor</x:v>
      </x:c>
      <x:c r="Q4661" s="2" t="str">
        <x:v>Noninterest Expense</x:v>
      </x:c>
      <x:c r="R4661" s="2" t="str">
        <x:v>highlighted/COF_0000927628-24-000094_cof-20231231.htm</x:v>
      </x:c>
      <x:c r="S4661" s="2" t="str"/>
      <x:c r="T4661" s="2" t="str"/>
    </x:row>
    <x:row r="4662" ht="24" customHeight="1">
      <x:c r="C4662" s="2" t="str">
        <x:v>Historical Inputs!F4662</x:v>
      </x:c>
      <x:c r="D4662" s="2" t="str">
        <x:v>COF</x:v>
      </x:c>
      <x:c r="E4662" s="2" t="str">
        <x:v>FY2021</x:v>
      </x:c>
      <x:c r="F4662" s="2" t="str">
        <x:v>provision</x:v>
      </x:c>
      <x:c r="G4662" s="2" t="str">
        <x:v>n.a.</x:v>
      </x:c>
      <x:c r="H4662" s="2" t="str">
        <x:v>USDm</x:v>
      </x:c>
      <x:c r="I4662" s="2" t="str">
        <x:v>2021-12-31</x:v>
      </x:c>
      <x:c r="J4662" s="2" t="str"/>
      <x:c r="K4662" s="2" t="str"/>
      <x:c r="L4662" s="2" t="str"/>
      <x:c r="M4662" s="2" t="str"/>
      <x:c r="N4662" s="2" t="str"/>
      <x:c r="O4662" s="2" t="str"/>
      <x:c r="P4662" s="2" t="str">
        <x:v>Not reported / unavailable</x:v>
      </x:c>
      <x:c r="Q4662" s="2" t="str">
        <x:v>Provision for credit losses</x:v>
      </x:c>
      <x:c r="R4662" s="2" t="str"/>
      <x:c r="S4662" s="2" t="str"/>
      <x:c r="T4662" s="2" t="str"/>
    </x:row>
    <x:row r="4663" ht="24" customHeight="1">
      <x:c r="C4663" s="2" t="str">
        <x:v>Historical Inputs!F4663</x:v>
      </x:c>
      <x:c r="D4663" s="2" t="str">
        <x:v>COF</x:v>
      </x:c>
      <x:c r="E4663" s="2" t="str">
        <x:v>FY2021</x:v>
      </x:c>
      <x:c r="F4663" s="2" t="str">
        <x:v>pretax</x:v>
      </x:c>
      <x:c r="G4663" s="2" t="n">
        <x:v>15809</x:v>
      </x:c>
      <x:c r="H4663" s="2" t="str">
        <x:v>USD</x:v>
      </x:c>
      <x:c r="I4663" s="2" t="str">
        <x:v>2021-12-31</x:v>
      </x:c>
      <x:c r="J4663" s="2" t="str">
        <x:v>2024-02-23</x:v>
      </x:c>
      <x:c r="K4663" s="2" t="str">
        <x:v>0000927628-24-000094</x:v>
      </x:c>
      <x:c r="L4663" s="2" t="str">
        <x:v>data/raw/filings/COF_0000927628-24-000094_cof-20231231.htm</x:v>
      </x:c>
      <x:c r="M4663" s="2" t="str">
        <x:v>https://www.sec.gov/Archives/edgar/data/927628/000092762824000094/cof-20231231.htm</x:v>
      </x:c>
      <x:c r="N4663" s="2" t="str">
        <x:v>f-4175</x:v>
      </x:c>
      <x:c r="O4663" s="2" t="str"/>
      <x:c r="P4663" s="2" t="str">
        <x:v>Exact XBRL anchor</x:v>
      </x:c>
      <x:c r="Q4663" s="2" t="str">
        <x:v>Income (Loss) from Continuing Operations before Income Taxes, Noncontrolling Interest</x:v>
      </x:c>
      <x:c r="R4663" s="2" t="str">
        <x:v>highlighted/COF_0000927628-24-000094_cof-20231231.htm</x:v>
      </x:c>
      <x:c r="S4663" s="2" t="str"/>
      <x:c r="T4663" s="2" t="str"/>
    </x:row>
    <x:row r="4664" ht="24" customHeight="1">
      <x:c r="C4664" s="2" t="str">
        <x:v>Historical Inputs!F4664</x:v>
      </x:c>
      <x:c r="D4664" s="2" t="str">
        <x:v>COF</x:v>
      </x:c>
      <x:c r="E4664" s="2" t="str">
        <x:v>FY2021</x:v>
      </x:c>
      <x:c r="F4664" s="2" t="str">
        <x:v>tax</x:v>
      </x:c>
      <x:c r="G4664" s="2" t="n">
        <x:v>3415</x:v>
      </x:c>
      <x:c r="H4664" s="2" t="str">
        <x:v>USD</x:v>
      </x:c>
      <x:c r="I4664" s="2" t="str">
        <x:v>2021-12-31</x:v>
      </x:c>
      <x:c r="J4664" s="2" t="str">
        <x:v>2024-02-23</x:v>
      </x:c>
      <x:c r="K4664" s="2" t="str">
        <x:v>0000927628-24-000094</x:v>
      </x:c>
      <x:c r="L4664" s="2" t="str">
        <x:v>data/raw/filings/COF_0000927628-24-000094_cof-20231231.htm</x:v>
      </x:c>
      <x:c r="M4664" s="2" t="str">
        <x:v>https://www.sec.gov/Archives/edgar/data/927628/000092762824000094/cof-20231231.htm</x:v>
      </x:c>
      <x:c r="N4664" s="2" t="str">
        <x:v>f-4180</x:v>
      </x:c>
      <x:c r="O4664" s="2" t="str"/>
      <x:c r="P4664" s="2" t="str">
        <x:v>Exact XBRL anchor</x:v>
      </x:c>
      <x:c r="Q4664" s="2" t="str">
        <x:v>Income Tax Expense (Benefit)</x:v>
      </x:c>
      <x:c r="R4664" s="2" t="str">
        <x:v>highlighted/COF_0000927628-24-000094_cof-20231231.htm</x:v>
      </x:c>
      <x:c r="S4664" s="2" t="str"/>
      <x:c r="T4664" s="2" t="str"/>
    </x:row>
    <x:row r="4665" ht="24" customHeight="1">
      <x:c r="C4665" s="2" t="str">
        <x:v>Historical Inputs!F4665</x:v>
      </x:c>
      <x:c r="D4665" s="2" t="str">
        <x:v>COF</x:v>
      </x:c>
      <x:c r="E4665" s="2" t="str">
        <x:v>FY2021</x:v>
      </x:c>
      <x:c r="F4665" s="2" t="str">
        <x:v>net_income</x:v>
      </x:c>
      <x:c r="G4665" s="2" t="n">
        <x:v>12390</x:v>
      </x:c>
      <x:c r="H4665" s="2" t="str">
        <x:v>USD</x:v>
      </x:c>
      <x:c r="I4665" s="2" t="str">
        <x:v>2021-12-31</x:v>
      </x:c>
      <x:c r="J4665" s="2" t="str">
        <x:v>2024-02-23</x:v>
      </x:c>
      <x:c r="K4665" s="2" t="str">
        <x:v>0000927628-24-000094</x:v>
      </x:c>
      <x:c r="L4665" s="2" t="str">
        <x:v>data/raw/filings/COF_0000927628-24-000094_cof-20231231.htm</x:v>
      </x:c>
      <x:c r="M4665" s="2" t="str">
        <x:v>https://www.sec.gov/Archives/edgar/data/927628/000092762824000094/cof-20231231.htm</x:v>
      </x:c>
      <x:c r="N4665" s="2" t="str">
        <x:v>f-3152</x:v>
      </x:c>
      <x:c r="O4665" s="2" t="str"/>
      <x:c r="P4665" s="2" t="str">
        <x:v>Exact XBRL anchor</x:v>
      </x:c>
      <x:c r="Q4665" s="2" t="str">
        <x:v>Net Income (Loss) Attributable to Parent</x:v>
      </x:c>
      <x:c r="R4665" s="2" t="str">
        <x:v>highlighted/COF_0000927628-24-000094_cof-20231231.htm</x:v>
      </x:c>
      <x:c r="S4665" s="2" t="str"/>
      <x:c r="T4665" s="2" t="str"/>
    </x:row>
    <x:row r="4666" ht="24" customHeight="1">
      <x:c r="C4666" s="2" t="str">
        <x:v>Historical Inputs!F4666</x:v>
      </x:c>
      <x:c r="D4666" s="2" t="str">
        <x:v>COF</x:v>
      </x:c>
      <x:c r="E4666" s="2" t="str">
        <x:v>FY2021</x:v>
      </x:c>
      <x:c r="F4666" s="2" t="str">
        <x:v>common_income</x:v>
      </x:c>
      <x:c r="G4666" s="2" t="n">
        <x:v>11965</x:v>
      </x:c>
      <x:c r="H4666" s="2" t="str">
        <x:v>USD</x:v>
      </x:c>
      <x:c r="I4666" s="2" t="str">
        <x:v>2021-12-31</x:v>
      </x:c>
      <x:c r="J4666" s="2" t="str">
        <x:v>2024-02-23</x:v>
      </x:c>
      <x:c r="K4666" s="2" t="str">
        <x:v>0000927628-24-000094</x:v>
      </x:c>
      <x:c r="L4666" s="2" t="str">
        <x:v>data/raw/filings/COF_0000927628-24-000094_cof-20231231.htm</x:v>
      </x:c>
      <x:c r="M4666" s="2" t="str">
        <x:v>https://www.sec.gov/Archives/edgar/data/927628/000092762824000094/cof-20231231.htm</x:v>
      </x:c>
      <x:c r="N4666" s="2" t="str">
        <x:v>f-3164</x:v>
      </x:c>
      <x:c r="O4666" s="2" t="str"/>
      <x:c r="P4666" s="2" t="str">
        <x:v>Exact XBRL anchor</x:v>
      </x:c>
      <x:c r="Q4666" s="2" t="str">
        <x:v>Net Income (Loss) Available to Common Stockholders, Basic</x:v>
      </x:c>
      <x:c r="R4666" s="2" t="str">
        <x:v>highlighted/COF_0000927628-24-000094_cof-20231231.htm</x:v>
      </x:c>
      <x:c r="S4666" s="2" t="str"/>
      <x:c r="T4666" s="2" t="str"/>
    </x:row>
    <x:row r="4667" ht="24" customHeight="1">
      <x:c r="C4667" s="2" t="str">
        <x:v>Historical Inputs!F4667</x:v>
      </x:c>
      <x:c r="D4667" s="2" t="str">
        <x:v>COF</x:v>
      </x:c>
      <x:c r="E4667" s="2" t="str">
        <x:v>FY2021</x:v>
      </x:c>
      <x:c r="F4667" s="2" t="str">
        <x:v>preferred_div</x:v>
      </x:c>
      <x:c r="G4667" s="2" t="str">
        <x:v>n.a.</x:v>
      </x:c>
      <x:c r="H4667" s="2" t="str">
        <x:v>USDm</x:v>
      </x:c>
      <x:c r="I4667" s="2" t="str">
        <x:v>2021-12-31</x:v>
      </x:c>
      <x:c r="J4667" s="2" t="str"/>
      <x:c r="K4667" s="2" t="str"/>
      <x:c r="L4667" s="2" t="str"/>
      <x:c r="M4667" s="2" t="str"/>
      <x:c r="N4667" s="2" t="str"/>
      <x:c r="O4667" s="2" t="str"/>
      <x:c r="P4667" s="2" t="str">
        <x:v>Not reported / unavailable</x:v>
      </x:c>
      <x:c r="Q4667" s="2" t="str">
        <x:v>Preferred dividends and other common-income adjustments</x:v>
      </x:c>
      <x:c r="R4667" s="2" t="str"/>
      <x:c r="S4667" s="2" t="str"/>
      <x:c r="T4667" s="2" t="str"/>
    </x:row>
    <x:row r="4668" ht="24" customHeight="1">
      <x:c r="C4668" s="2" t="str">
        <x:v>Historical Inputs!F4668</x:v>
      </x:c>
      <x:c r="D4668" s="2" t="str">
        <x:v>COF</x:v>
      </x:c>
      <x:c r="E4668" s="2" t="str">
        <x:v>FY2021</x:v>
      </x:c>
      <x:c r="F4668" s="2" t="str">
        <x:v>eps</x:v>
      </x:c>
      <x:c r="G4668" s="2" t="n">
        <x:v>26.94</x:v>
      </x:c>
      <x:c r="H4668" s="2" t="str">
        <x:v>USD/shares</x:v>
      </x:c>
      <x:c r="I4668" s="2" t="str">
        <x:v>2021-12-31</x:v>
      </x:c>
      <x:c r="J4668" s="2" t="str">
        <x:v>2024-02-23</x:v>
      </x:c>
      <x:c r="K4668" s="2" t="str">
        <x:v>0000927628-24-000094</x:v>
      </x:c>
      <x:c r="L4668" s="2" t="str">
        <x:v>data/raw/filings/COF_0000927628-24-000094_cof-20231231.htm</x:v>
      </x:c>
      <x:c r="M4668" s="2" t="str">
        <x:v>https://www.sec.gov/Archives/edgar/data/927628/000092762824000094/cof-20231231.htm</x:v>
      </x:c>
      <x:c r="N4668" s="2" t="str">
        <x:v>f-3197</x:v>
      </x:c>
      <x:c r="O4668" s="2" t="str"/>
      <x:c r="P4668" s="2" t="str">
        <x:v>Exact XBRL anchor</x:v>
      </x:c>
      <x:c r="Q4668" s="2" t="str">
        <x:v>Earnings Per Share, Diluted</x:v>
      </x:c>
      <x:c r="R4668" s="2" t="str">
        <x:v>highlighted/COF_0000927628-24-000094_cof-20231231.htm</x:v>
      </x:c>
      <x:c r="S4668" s="2" t="str"/>
      <x:c r="T4668" s="2" t="str"/>
    </x:row>
    <x:row r="4669" ht="24" customHeight="1">
      <x:c r="C4669" s="2" t="str">
        <x:v>Historical Inputs!F4669</x:v>
      </x:c>
      <x:c r="D4669" s="2" t="str">
        <x:v>COF</x:v>
      </x:c>
      <x:c r="E4669" s="2" t="str">
        <x:v>FY2021</x:v>
      </x:c>
      <x:c r="F4669" s="2" t="str">
        <x:v>shares_diluted</x:v>
      </x:c>
      <x:c r="G4669" s="2" t="n">
        <x:v>444.2</x:v>
      </x:c>
      <x:c r="H4669" s="2" t="str">
        <x:v>shares</x:v>
      </x:c>
      <x:c r="I4669" s="2" t="str">
        <x:v>2021-12-31</x:v>
      </x:c>
      <x:c r="J4669" s="2" t="str">
        <x:v>2024-02-23</x:v>
      </x:c>
      <x:c r="K4669" s="2" t="str">
        <x:v>0000927628-24-000094</x:v>
      </x:c>
      <x:c r="L4669" s="2" t="str">
        <x:v>data/raw/filings/COF_0000927628-24-000094_cof-20231231.htm</x:v>
      </x:c>
      <x:c r="M4669" s="2" t="str">
        <x:v>https://www.sec.gov/Archives/edgar/data/927628/000092762824000094/cof-20231231.htm</x:v>
      </x:c>
      <x:c r="N4669" s="2" t="str">
        <x:v>f-3179</x:v>
      </x:c>
      <x:c r="O4669" s="2" t="str"/>
      <x:c r="P4669" s="2" t="str">
        <x:v>Exact XBRL anchor</x:v>
      </x:c>
      <x:c r="Q4669" s="2" t="str">
        <x:v>Weighted Average Number of Shares Outstanding, Diluted</x:v>
      </x:c>
      <x:c r="R4669" s="2" t="str">
        <x:v>highlighted/COF_0000927628-24-000094_cof-20231231.htm</x:v>
      </x:c>
      <x:c r="S4669" s="2" t="str"/>
      <x:c r="T4669" s="2" t="str"/>
    </x:row>
    <x:row r="4670" ht="24" customHeight="1">
      <x:c r="C4670" s="2" t="str">
        <x:v>Historical Inputs!F4670</x:v>
      </x:c>
      <x:c r="D4670" s="2" t="str">
        <x:v>COF</x:v>
      </x:c>
      <x:c r="E4670" s="2" t="str">
        <x:v>FY2021</x:v>
      </x:c>
      <x:c r="F4670" s="2" t="str">
        <x:v>dps</x:v>
      </x:c>
      <x:c r="G4670" s="2" t="str">
        <x:v>n.a.</x:v>
      </x:c>
      <x:c r="H4670" s="2" t="str">
        <x:v>USD/share</x:v>
      </x:c>
      <x:c r="I4670" s="2" t="str">
        <x:v>2021-12-31</x:v>
      </x:c>
      <x:c r="J4670" s="2" t="str"/>
      <x:c r="K4670" s="2" t="str"/>
      <x:c r="L4670" s="2" t="str"/>
      <x:c r="M4670" s="2" t="str"/>
      <x:c r="N4670" s="2" t="str"/>
      <x:c r="O4670" s="2" t="str"/>
      <x:c r="P4670" s="2" t="str">
        <x:v>Not reported / unavailable</x:v>
      </x:c>
      <x:c r="Q4670" s="2" t="str">
        <x:v>Dividends per common share</x:v>
      </x:c>
      <x:c r="R4670" s="2" t="str"/>
      <x:c r="S4670" s="2" t="str"/>
      <x:c r="T4670" s="2" t="str"/>
    </x:row>
    <x:row r="4671" ht="24" customHeight="1">
      <x:c r="C4671" s="2" t="str">
        <x:v>Historical Inputs!F4671</x:v>
      </x:c>
      <x:c r="D4671" s="2" t="str">
        <x:v>COF</x:v>
      </x:c>
      <x:c r="E4671" s="2" t="str">
        <x:v>FY2021</x:v>
      </x:c>
      <x:c r="F4671" s="2" t="str">
        <x:v>dividends</x:v>
      </x:c>
      <x:c r="G4671" s="2" t="n">
        <x:v>1148</x:v>
      </x:c>
      <x:c r="H4671" s="2" t="str">
        <x:v>USD</x:v>
      </x:c>
      <x:c r="I4671" s="2" t="str">
        <x:v>2021-12-31</x:v>
      </x:c>
      <x:c r="J4671" s="2" t="str">
        <x:v>2024-02-23</x:v>
      </x:c>
      <x:c r="K4671" s="2" t="str">
        <x:v>0000927628-24-000094</x:v>
      </x:c>
      <x:c r="L4671" s="2" t="str">
        <x:v>data/raw/filings/COF_0000927628-24-000094_cof-20231231.htm</x:v>
      </x:c>
      <x:c r="M4671" s="2" t="str">
        <x:v>https://www.sec.gov/Archives/edgar/data/927628/000092762824000094/cof-20231231.htm</x:v>
      </x:c>
      <x:c r="N4671" s="2" t="str">
        <x:v>f-531</x:v>
      </x:c>
      <x:c r="O4671" s="2" t="str"/>
      <x:c r="P4671" s="2" t="str">
        <x:v>Exact XBRL anchor</x:v>
      </x:c>
      <x:c r="Q4671" s="2" t="str">
        <x:v>Payments of Ordinary Dividends, Common Stock</x:v>
      </x:c>
      <x:c r="R4671" s="2" t="str">
        <x:v>highlighted/COF_0000927628-24-000094_cof-20231231.htm</x:v>
      </x:c>
      <x:c r="S4671" s="2" t="str"/>
      <x:c r="T4671" s="2" t="str"/>
    </x:row>
    <x:row r="4672" ht="24" customHeight="1">
      <x:c r="C4672" s="2" t="str">
        <x:v>Historical Inputs!F4672</x:v>
      </x:c>
      <x:c r="D4672" s="2" t="str">
        <x:v>COF</x:v>
      </x:c>
      <x:c r="E4672" s="2" t="str">
        <x:v>FY2021</x:v>
      </x:c>
      <x:c r="F4672" s="2" t="str">
        <x:v>buybacks</x:v>
      </x:c>
      <x:c r="G4672" s="2" t="n">
        <x:v>7605</x:v>
      </x:c>
      <x:c r="H4672" s="2" t="str">
        <x:v>USD</x:v>
      </x:c>
      <x:c r="I4672" s="2" t="str">
        <x:v>2021-12-31</x:v>
      </x:c>
      <x:c r="J4672" s="2" t="str">
        <x:v>2024-02-23</x:v>
      </x:c>
      <x:c r="K4672" s="2" t="str">
        <x:v>0000927628-24-000094</x:v>
      </x:c>
      <x:c r="L4672" s="2" t="str">
        <x:v>data/raw/filings/COF_0000927628-24-000094_cof-20231231.htm</x:v>
      </x:c>
      <x:c r="M4672" s="2" t="str">
        <x:v>https://www.sec.gov/Archives/edgar/data/927628/000092762824000094/cof-20231231.htm</x:v>
      </x:c>
      <x:c r="N4672" s="2" t="str">
        <x:v>f-543</x:v>
      </x:c>
      <x:c r="O4672" s="2" t="str"/>
      <x:c r="P4672" s="2" t="str">
        <x:v>Exact XBRL anchor</x:v>
      </x:c>
      <x:c r="Q4672" s="2" t="str">
        <x:v>Payments for Repurchase of Common Stock</x:v>
      </x:c>
      <x:c r="R4672" s="2" t="str">
        <x:v>highlighted/COF_0000927628-24-000094_cof-20231231.htm</x:v>
      </x:c>
      <x:c r="S4672" s="2" t="str"/>
      <x:c r="T4672" s="2" t="str"/>
    </x:row>
    <x:row r="4673" ht="24" customHeight="1">
      <x:c r="C4673" s="2" t="str">
        <x:v>Historical Inputs!F4673</x:v>
      </x:c>
      <x:c r="D4673" s="2" t="str">
        <x:v>COF</x:v>
      </x:c>
      <x:c r="E4673" s="2" t="str">
        <x:v>FY2021</x:v>
      </x:c>
      <x:c r="F4673" s="2" t="str">
        <x:v>chargeoffs</x:v>
      </x:c>
      <x:c r="G4673" s="2" t="str">
        <x:v>n.a.</x:v>
      </x:c>
      <x:c r="H4673" s="2" t="str">
        <x:v>USDm</x:v>
      </x:c>
      <x:c r="I4673" s="2" t="str">
        <x:v>2021-12-31</x:v>
      </x:c>
      <x:c r="J4673" s="2" t="str"/>
      <x:c r="K4673" s="2" t="str"/>
      <x:c r="L4673" s="2" t="str"/>
      <x:c r="M4673" s="2" t="str"/>
      <x:c r="N4673" s="2" t="str"/>
      <x:c r="O4673" s="2" t="str"/>
      <x:c r="P4673" s="2" t="str">
        <x:v>Not reported / unavailable</x:v>
      </x:c>
      <x:c r="Q4673" s="2" t="str">
        <x:v>Gross loan charge-offs</x:v>
      </x:c>
      <x:c r="R4673" s="2" t="str"/>
      <x:c r="S4673" s="2" t="str"/>
      <x:c r="T4673" s="2" t="str"/>
    </x:row>
    <x:row r="4674" ht="24" customHeight="1">
      <x:c r="C4674" s="2" t="str">
        <x:v>Historical Inputs!F4674</x:v>
      </x:c>
      <x:c r="D4674" s="2" t="str">
        <x:v>COF</x:v>
      </x:c>
      <x:c r="E4674" s="2" t="str">
        <x:v>FY2021</x:v>
      </x:c>
      <x:c r="F4674" s="2" t="str">
        <x:v>recoveries</x:v>
      </x:c>
      <x:c r="G4674" s="2" t="str">
        <x:v>n.a.</x:v>
      </x:c>
      <x:c r="H4674" s="2" t="str">
        <x:v>USDm</x:v>
      </x:c>
      <x:c r="I4674" s="2" t="str">
        <x:v>2021-12-31</x:v>
      </x:c>
      <x:c r="J4674" s="2" t="str"/>
      <x:c r="K4674" s="2" t="str"/>
      <x:c r="L4674" s="2" t="str"/>
      <x:c r="M4674" s="2" t="str"/>
      <x:c r="N4674" s="2" t="str"/>
      <x:c r="O4674" s="2" t="str"/>
      <x:c r="P4674" s="2" t="str">
        <x:v>Not reported / unavailable</x:v>
      </x:c>
      <x:c r="Q4674" s="2" t="str">
        <x:v>Loan recoveries</x:v>
      </x:c>
      <x:c r="R4674" s="2" t="str"/>
      <x:c r="S4674" s="2" t="str"/>
      <x:c r="T4674" s="2" t="str"/>
    </x:row>
    <x:row r="4675" ht="24" customHeight="1">
      <x:c r="C4675" s="2" t="str">
        <x:v>Historical Inputs!F4675</x:v>
      </x:c>
      <x:c r="D4675" s="2" t="str">
        <x:v>COF</x:v>
      </x:c>
      <x:c r="E4675" s="2" t="str">
        <x:v>FY2021</x:v>
      </x:c>
      <x:c r="F4675" s="2" t="str">
        <x:v>rwa</x:v>
      </x:c>
      <x:c r="G4675" s="2" t="str">
        <x:v>n.a.</x:v>
      </x:c>
      <x:c r="H4675" s="2" t="str">
        <x:v>USDm</x:v>
      </x:c>
      <x:c r="I4675" s="2" t="str">
        <x:v>2021-12-31</x:v>
      </x:c>
      <x:c r="J4675" s="2" t="str"/>
      <x:c r="K4675" s="2" t="str"/>
      <x:c r="L4675" s="2" t="str"/>
      <x:c r="M4675" s="2" t="str"/>
      <x:c r="N4675" s="2" t="str"/>
      <x:c r="O4675" s="2" t="str"/>
      <x:c r="P4675" s="2" t="str">
        <x:v>Not reported / unavailable</x:v>
      </x:c>
      <x:c r="Q4675" s="2" t="str">
        <x:v>Risk-weighted assets</x:v>
      </x:c>
      <x:c r="R4675" s="2" t="str"/>
      <x:c r="S4675" s="2" t="str"/>
      <x:c r="T4675" s="2" t="str"/>
    </x:row>
    <x:row r="4676" ht="24" customHeight="1">
      <x:c r="C4676" s="2" t="str">
        <x:v>Historical Inputs!F4676</x:v>
      </x:c>
      <x:c r="D4676" s="2" t="str">
        <x:v>COF</x:v>
      </x:c>
      <x:c r="E4676" s="2" t="str">
        <x:v>FY2021</x:v>
      </x:c>
      <x:c r="F4676" s="2" t="str">
        <x:v>cet1_reported</x:v>
      </x:c>
      <x:c r="G4676" s="2" t="str">
        <x:v>n.a.</x:v>
      </x:c>
      <x:c r="H4676" s="2" t="str">
        <x:v>%</x:v>
      </x:c>
      <x:c r="I4676" s="2" t="str">
        <x:v>2021-12-31</x:v>
      </x:c>
      <x:c r="J4676" s="2" t="str"/>
      <x:c r="K4676" s="2" t="str"/>
      <x:c r="L4676" s="2" t="str"/>
      <x:c r="M4676" s="2" t="str"/>
      <x:c r="N4676" s="2" t="str"/>
      <x:c r="O4676" s="2" t="str"/>
      <x:c r="P4676" s="2" t="str">
        <x:v>Not reported / unavailable</x:v>
      </x:c>
      <x:c r="Q4676" s="2" t="str">
        <x:v>Actual standardized CET1 ratio</x:v>
      </x:c>
      <x:c r="R4676" s="2" t="str"/>
      <x:c r="S4676" s="2" t="str"/>
      <x:c r="T4676" s="2" t="str"/>
    </x:row>
    <x:row r="4677" ht="24" customHeight="1">
      <x:c r="C4677" s="2" t="str">
        <x:v>Historical Inputs!F4677</x:v>
      </x:c>
      <x:c r="D4677" s="2" t="str">
        <x:v>COF</x:v>
      </x:c>
      <x:c r="E4677" s="2" t="str">
        <x:v>FY2021</x:v>
      </x:c>
      <x:c r="F4677" s="2" t="str">
        <x:v>nim_reported</x:v>
      </x:c>
      <x:c r="G4677" s="2" t="str">
        <x:v>n.a.</x:v>
      </x:c>
      <x:c r="H4677" s="2" t="str">
        <x:v>%</x:v>
      </x:c>
      <x:c r="I4677" s="2" t="str">
        <x:v>2021-12-31</x:v>
      </x:c>
      <x:c r="J4677" s="2" t="str"/>
      <x:c r="K4677" s="2" t="str"/>
      <x:c r="L4677" s="2" t="str"/>
      <x:c r="M4677" s="2" t="str"/>
      <x:c r="N4677" s="2" t="str"/>
      <x:c r="O4677" s="2" t="str"/>
      <x:c r="P4677" s="2" t="str">
        <x:v>Not reported / unavailable</x:v>
      </x:c>
      <x:c r="Q4677" s="2" t="str">
        <x:v>Issuer reported net interest margin</x:v>
      </x:c>
      <x:c r="R4677" s="2" t="str"/>
      <x:c r="S4677" s="2" t="str"/>
      <x:c r="T4677" s="2" t="str"/>
    </x:row>
    <x:row r="4678" ht="24" customHeight="1">
      <x:c r="C4678" s="2" t="str">
        <x:v>Historical Inputs!F4678</x:v>
      </x:c>
      <x:c r="D4678" s="2" t="str">
        <x:v>COF</x:v>
      </x:c>
      <x:c r="E4678" s="2" t="str">
        <x:v>FY2021</x:v>
      </x:c>
      <x:c r="F4678" s="2" t="str">
        <x:v>bvps_reported</x:v>
      </x:c>
      <x:c r="G4678" s="2" t="n">
        <x:v>147.46</x:v>
      </x:c>
      <x:c r="H4678" s="2" t="str">
        <x:v>USD/shares</x:v>
      </x:c>
      <x:c r="I4678" s="2" t="str">
        <x:v>2021-12-31</x:v>
      </x:c>
      <x:c r="J4678" s="2" t="str">
        <x:v>2022-02-25</x:v>
      </x:c>
      <x:c r="K4678" s="2" t="str">
        <x:v>0000927628-22-000106</x:v>
      </x:c>
      <x:c r="L4678" s="2" t="str">
        <x:v>data/raw/filings/COF_0000927628-22-000106_cof-20211231.htm</x:v>
      </x:c>
      <x:c r="M4678" s="2" t="str">
        <x:v>https://www.sec.gov/Archives/edgar/data/927628/000092762822000106/cof-20211231.htm</x:v>
      </x:c>
      <x:c r="N4678" s="2" t="str"/>
      <x:c r="O4678" s="2" t="str"/>
      <x:c r="P4678" s="2" t="str">
        <x:v>Exact selected original table text</x:v>
      </x:c>
      <x:c r="Q4678" s="2" t="str">
        <x:v>Reported common book value per share</x:v>
      </x:c>
      <x:c r="R4678" s="2" t="str">
        <x:v>highlighted/COF_0000927628-22-000106_cof-20211231.htm</x:v>
      </x:c>
      <x:c r="S4678" s="2" t="str"/>
      <x:c r="T4678" s="2" t="str"/>
    </x:row>
    <x:row r="4679" ht="24" customHeight="1">
      <x:c r="C4679" s="2" t="str">
        <x:v>Historical Inputs!F4679</x:v>
      </x:c>
      <x:c r="D4679" s="2" t="str">
        <x:v>COF</x:v>
      </x:c>
      <x:c r="E4679" s="2" t="str">
        <x:v>FY2021</x:v>
      </x:c>
      <x:c r="F4679" s="2" t="str">
        <x:v>tbvps_reported</x:v>
      </x:c>
      <x:c r="G4679" s="2" t="n">
        <x:v>99.74</x:v>
      </x:c>
      <x:c r="H4679" s="2" t="str">
        <x:v>USD/shares</x:v>
      </x:c>
      <x:c r="I4679" s="2" t="str">
        <x:v>2021-12-31</x:v>
      </x:c>
      <x:c r="J4679" s="2" t="str">
        <x:v>2022-02-25</x:v>
      </x:c>
      <x:c r="K4679" s="2" t="str">
        <x:v>0000927628-22-000106</x:v>
      </x:c>
      <x:c r="L4679" s="2" t="str">
        <x:v>data/raw/filings/COF_0000927628-22-000106_cof-20211231.htm</x:v>
      </x:c>
      <x:c r="M4679" s="2" t="str">
        <x:v>https://www.sec.gov/Archives/edgar/data/927628/000092762822000106/cof-20211231.htm</x:v>
      </x:c>
      <x:c r="N4679" s="2" t="str"/>
      <x:c r="O4679" s="2" t="str"/>
      <x:c r="P4679" s="2" t="str">
        <x:v>Exact selected original table text</x:v>
      </x:c>
      <x:c r="Q4679" s="2" t="str">
        <x:v>Reported tangible book value per share</x:v>
      </x:c>
      <x:c r="R4679" s="2" t="str">
        <x:v>highlighted/COF_0000927628-22-000106_cof-20211231.htm</x:v>
      </x:c>
      <x:c r="S4679" s="2" t="str"/>
      <x:c r="T4679" s="2" t="str"/>
    </x:row>
    <x:row r="4680" ht="24" customHeight="1">
      <x:c r="C4680" s="2" t="str">
        <x:v>Historical Inputs!F4680</x:v>
      </x:c>
      <x:c r="D4680" s="2" t="str">
        <x:v>COF</x:v>
      </x:c>
      <x:c r="E4680" s="2" t="str">
        <x:v>FY2021</x:v>
      </x:c>
      <x:c r="F4680" s="2" t="str">
        <x:v>tce_reported</x:v>
      </x:c>
      <x:c r="G4680" s="2" t="str">
        <x:v>n.a.</x:v>
      </x:c>
      <x:c r="H4680" s="2" t="str">
        <x:v>USDm</x:v>
      </x:c>
      <x:c r="I4680" s="2" t="str">
        <x:v>2021-12-31</x:v>
      </x:c>
      <x:c r="J4680" s="2" t="str"/>
      <x:c r="K4680" s="2" t="str"/>
      <x:c r="L4680" s="2" t="str"/>
      <x:c r="M4680" s="2" t="str"/>
      <x:c r="N4680" s="2" t="str"/>
      <x:c r="O4680" s="2" t="str"/>
      <x:c r="P4680" s="2" t="str">
        <x:v>Not reported / unavailable</x:v>
      </x:c>
      <x:c r="Q4680" s="2" t="str">
        <x:v>Reported tangible common equity</x:v>
      </x:c>
      <x:c r="R4680" s="2" t="str"/>
      <x:c r="S4680" s="2" t="str"/>
      <x:c r="T4680" s="2" t="str"/>
    </x:row>
    <x:row r="4681" ht="24" customHeight="1">
      <x:c r="C4681" s="2" t="str">
        <x:v>Historical Inputs!F4681</x:v>
      </x:c>
      <x:c r="D4681" s="2" t="str">
        <x:v>COF</x:v>
      </x:c>
      <x:c r="E4681" s="2" t="str">
        <x:v>FY2022</x:v>
      </x:c>
      <x:c r="F4681" s="2" t="str">
        <x:v>assets</x:v>
      </x:c>
      <x:c r="G4681" s="2" t="n">
        <x:v>455249</x:v>
      </x:c>
      <x:c r="H4681" s="2" t="str">
        <x:v>USD</x:v>
      </x:c>
      <x:c r="I4681" s="2" t="str">
        <x:v>2022-12-31</x:v>
      </x:c>
      <x:c r="J4681" s="2" t="str">
        <x:v>2024-02-23</x:v>
      </x:c>
      <x:c r="K4681" s="2" t="str">
        <x:v>0000927628-24-000094</x:v>
      </x:c>
      <x:c r="L4681" s="2" t="str">
        <x:v>data/raw/filings/COF_0000927628-24-000094_cof-20231231.htm</x:v>
      </x:c>
      <x:c r="M4681" s="2" t="str">
        <x:v>https://www.sec.gov/Archives/edgar/data/927628/000092762824000094/cof-20231231.htm</x:v>
      </x:c>
      <x:c r="N4681" s="2" t="str">
        <x:v>f-241</x:v>
      </x:c>
      <x:c r="O4681" s="2" t="str"/>
      <x:c r="P4681" s="2" t="str">
        <x:v>Exact XBRL anchor</x:v>
      </x:c>
      <x:c r="Q4681" s="2" t="str">
        <x:v>Assets</x:v>
      </x:c>
      <x:c r="R4681" s="2" t="str">
        <x:v>highlighted/COF_0000927628-24-000094_cof-20231231.htm</x:v>
      </x:c>
      <x:c r="S4681" s="2" t="str"/>
      <x:c r="T4681" s="2" t="str"/>
    </x:row>
    <x:row r="4682" ht="24" customHeight="1">
      <x:c r="C4682" s="2" t="str">
        <x:v>Historical Inputs!F4682</x:v>
      </x:c>
      <x:c r="D4682" s="2" t="str">
        <x:v>COF</x:v>
      </x:c>
      <x:c r="E4682" s="2" t="str">
        <x:v>FY2022</x:v>
      </x:c>
      <x:c r="F4682" s="2" t="str">
        <x:v>liabilities</x:v>
      </x:c>
      <x:c r="G4682" s="2" t="n">
        <x:v>402667</x:v>
      </x:c>
      <x:c r="H4682" s="2" t="str">
        <x:v>USD</x:v>
      </x:c>
      <x:c r="I4682" s="2" t="str">
        <x:v>2022-12-31</x:v>
      </x:c>
      <x:c r="J4682" s="2" t="str">
        <x:v>2024-02-23</x:v>
      </x:c>
      <x:c r="K4682" s="2" t="str">
        <x:v>0000927628-24-000094</x:v>
      </x:c>
      <x:c r="L4682" s="2" t="str">
        <x:v>data/raw/filings/COF_0000927628-24-000094_cof-20231231.htm</x:v>
      </x:c>
      <x:c r="M4682" s="2" t="str">
        <x:v>https://www.sec.gov/Archives/edgar/data/927628/000092762824000094/cof-20231231.htm</x:v>
      </x:c>
      <x:c r="N4682" s="2" t="str">
        <x:v>f-263</x:v>
      </x:c>
      <x:c r="O4682" s="2" t="str"/>
      <x:c r="P4682" s="2" t="str">
        <x:v>Exact XBRL anchor</x:v>
      </x:c>
      <x:c r="Q4682" s="2" t="str">
        <x:v>Liabilities</x:v>
      </x:c>
      <x:c r="R4682" s="2" t="str">
        <x:v>highlighted/COF_0000927628-24-000094_cof-20231231.htm</x:v>
      </x:c>
      <x:c r="S4682" s="2" t="str"/>
      <x:c r="T4682" s="2" t="str"/>
    </x:row>
    <x:row r="4683" ht="24" customHeight="1">
      <x:c r="C4683" s="2" t="str">
        <x:v>Historical Inputs!F4683</x:v>
      </x:c>
      <x:c r="D4683" s="2" t="str">
        <x:v>COF</x:v>
      </x:c>
      <x:c r="E4683" s="2" t="str">
        <x:v>FY2022</x:v>
      </x:c>
      <x:c r="F4683" s="2" t="str">
        <x:v>equity</x:v>
      </x:c>
      <x:c r="G4683" s="2" t="n">
        <x:v>52582</x:v>
      </x:c>
      <x:c r="H4683" s="2" t="str">
        <x:v>USD</x:v>
      </x:c>
      <x:c r="I4683" s="2" t="str">
        <x:v>2022-12-31</x:v>
      </x:c>
      <x:c r="J4683" s="2" t="str">
        <x:v>2026-02-19</x:v>
      </x:c>
      <x:c r="K4683" s="2" t="str">
        <x:v>0000927628-26-000024</x:v>
      </x:c>
      <x:c r="L4683" s="2" t="str">
        <x:v>data/raw/filings/COF_0000927628-26-000024_cof-20251231.htm</x:v>
      </x:c>
      <x:c r="M4683" s="2" t="str">
        <x:v>https://www.sec.gov/Archives/edgar/data/927628/000092762826000024/cof-20251231.htm</x:v>
      </x:c>
      <x:c r="N4683" s="2" t="str">
        <x:v>f-325</x:v>
      </x:c>
      <x:c r="O4683" s="2" t="str"/>
      <x:c r="P4683" s="2" t="str">
        <x:v>Exact XBRL anchor</x:v>
      </x:c>
      <x:c r="Q4683" s="2" t="str">
        <x:v>Stockholders' Equity Attributable to Parent</x:v>
      </x:c>
      <x:c r="R4683" s="2" t="str">
        <x:v>highlighted/COF_0000927628-26-000024_cof-20251231.htm</x:v>
      </x:c>
      <x:c r="S4683" s="2" t="str"/>
      <x:c r="T4683" s="2" t="str"/>
    </x:row>
    <x:row r="4684" ht="24" customHeight="1">
      <x:c r="C4684" s="2" t="str">
        <x:v>Historical Inputs!F4684</x:v>
      </x:c>
      <x:c r="D4684" s="2" t="str">
        <x:v>COF</x:v>
      </x:c>
      <x:c r="E4684" s="2" t="str">
        <x:v>FY2022</x:v>
      </x:c>
      <x:c r="F4684" s="2" t="str">
        <x:v>preferred</x:v>
      </x:c>
      <x:c r="G4684" s="2" t="n">
        <x:v>4845</x:v>
      </x:c>
      <x:c r="H4684" s="2" t="str">
        <x:v>USD</x:v>
      </x:c>
      <x:c r="I4684" s="2" t="str">
        <x:v>2022-12-31</x:v>
      </x:c>
      <x:c r="J4684" s="2" t="str">
        <x:v>2024-02-23</x:v>
      </x:c>
      <x:c r="K4684" s="2" t="str">
        <x:v>0000927628-24-000094</x:v>
      </x:c>
      <x:c r="L4684" s="2" t="str">
        <x:v>data/raw/filings/COF_0000927628-24-000094_cof-20231231.htm</x:v>
      </x:c>
      <x:c r="M4684" s="2" t="str">
        <x:v>https://www.sec.gov/Archives/edgar/data/927628/000092762824000094/cof-20231231.htm</x:v>
      </x:c>
      <x:c r="N4684" s="2" t="str">
        <x:v>f-2903</x:v>
      </x:c>
      <x:c r="O4684" s="2" t="str"/>
      <x:c r="P4684" s="2" t="str">
        <x:v>Exact XBRL anchor</x:v>
      </x:c>
      <x:c r="Q4684" s="2" t="str">
        <x:v>Preferred Stock, Including Additional Paid in Capital, Net of Discount</x:v>
      </x:c>
      <x:c r="R4684" s="2" t="str">
        <x:v>highlighted/COF_0000927628-24-000094_cof-20231231.htm</x:v>
      </x:c>
      <x:c r="S4684" s="2" t="str"/>
      <x:c r="T4684" s="2" t="str"/>
    </x:row>
    <x:row r="4685" ht="24" customHeight="1">
      <x:c r="C4685" s="2" t="str">
        <x:v>Historical Inputs!F4685</x:v>
      </x:c>
      <x:c r="D4685" s="2" t="str">
        <x:v>COF</x:v>
      </x:c>
      <x:c r="E4685" s="2" t="str">
        <x:v>FY2022</x:v>
      </x:c>
      <x:c r="F4685" s="2" t="str">
        <x:v>common_equity_reported</x:v>
      </x:c>
      <x:c r="G4685" s="2" t="str">
        <x:v>n.a.</x:v>
      </x:c>
      <x:c r="H4685" s="2" t="str">
        <x:v>USDm</x:v>
      </x:c>
      <x:c r="I4685" s="2" t="str">
        <x:v>2022-12-31</x:v>
      </x:c>
      <x:c r="J4685" s="2" t="str"/>
      <x:c r="K4685" s="2" t="str"/>
      <x:c r="L4685" s="2" t="str"/>
      <x:c r="M4685" s="2" t="str"/>
      <x:c r="N4685" s="2" t="str"/>
      <x:c r="O4685" s="2" t="str"/>
      <x:c r="P4685" s="2" t="str">
        <x:v>Not reported / unavailable</x:v>
      </x:c>
      <x:c r="Q4685" s="2" t="str">
        <x:v>Reported common shareholders equity</x:v>
      </x:c>
      <x:c r="R4685" s="2" t="str"/>
      <x:c r="S4685" s="2" t="str"/>
      <x:c r="T4685" s="2" t="str"/>
    </x:row>
    <x:row r="4686" ht="24" customHeight="1">
      <x:c r="C4686" s="2" t="str">
        <x:v>Historical Inputs!F4686</x:v>
      </x:c>
      <x:c r="D4686" s="2" t="str">
        <x:v>COF</x:v>
      </x:c>
      <x:c r="E4686" s="2" t="str">
        <x:v>FY2022</x:v>
      </x:c>
      <x:c r="F4686" s="2" t="str">
        <x:v>goodwill</x:v>
      </x:c>
      <x:c r="G4686" s="2" t="n">
        <x:v>14777</x:v>
      </x:c>
      <x:c r="H4686" s="2" t="str">
        <x:v>USD</x:v>
      </x:c>
      <x:c r="I4686" s="2" t="str">
        <x:v>2022-12-31</x:v>
      </x:c>
      <x:c r="J4686" s="2" t="str">
        <x:v>2026-02-19</x:v>
      </x:c>
      <x:c r="K4686" s="2" t="str">
        <x:v>0000927628-26-000024</x:v>
      </x:c>
      <x:c r="L4686" s="2" t="str">
        <x:v>data/raw/filings/COF_0000927628-26-000024_cof-20251231.htm</x:v>
      </x:c>
      <x:c r="M4686" s="2" t="str">
        <x:v>https://www.sec.gov/Archives/edgar/data/927628/000092762826000024/cof-20251231.htm</x:v>
      </x:c>
      <x:c r="N4686" s="2" t="str">
        <x:v>f-2855</x:v>
      </x:c>
      <x:c r="O4686" s="2" t="str"/>
      <x:c r="P4686" s="2" t="str">
        <x:v>Exact XBRL anchor</x:v>
      </x:c>
      <x:c r="Q4686" s="2" t="str">
        <x:v>Goodwill</x:v>
      </x:c>
      <x:c r="R4686" s="2" t="str">
        <x:v>highlighted/COF_0000927628-26-000024_cof-20251231.htm</x:v>
      </x:c>
      <x:c r="S4686" s="2" t="str"/>
      <x:c r="T4686" s="2" t="str"/>
    </x:row>
    <x:row r="4687" ht="24" customHeight="1">
      <x:c r="C4687" s="2" t="str">
        <x:v>Historical Inputs!F4687</x:v>
      </x:c>
      <x:c r="D4687" s="2" t="str">
        <x:v>COF</x:v>
      </x:c>
      <x:c r="E4687" s="2" t="str">
        <x:v>FY2022</x:v>
      </x:c>
      <x:c r="F4687" s="2" t="str">
        <x:v>intangibles</x:v>
      </x:c>
      <x:c r="G4687" s="2" t="n">
        <x:v>159</x:v>
      </x:c>
      <x:c r="H4687" s="2" t="str">
        <x:v>USD</x:v>
      </x:c>
      <x:c r="I4687" s="2" t="str">
        <x:v>2022-12-31</x:v>
      </x:c>
      <x:c r="J4687" s="2" t="str">
        <x:v>2024-02-23</x:v>
      </x:c>
      <x:c r="K4687" s="2" t="str">
        <x:v>0000927628-24-000094</x:v>
      </x:c>
      <x:c r="L4687" s="2" t="str">
        <x:v>data/raw/filings/COF_0000927628-24-000094_cof-20231231.htm</x:v>
      </x:c>
      <x:c r="M4687" s="2" t="str">
        <x:v>https://www.sec.gov/Archives/edgar/data/927628/000092762824000094/cof-20231231.htm</x:v>
      </x:c>
      <x:c r="N4687" s="2" t="str">
        <x:v>f-2244</x:v>
      </x:c>
      <x:c r="O4687" s="2" t="str"/>
      <x:c r="P4687" s="2" t="str">
        <x:v>Exact XBRL anchor</x:v>
      </x:c>
      <x:c r="Q4687" s="2" t="str">
        <x:v>Intangible Assets, Net (Excluding Goodwill)</x:v>
      </x:c>
      <x:c r="R4687" s="2" t="str">
        <x:v>highlighted/COF_0000927628-24-000094_cof-20231231.htm</x:v>
      </x:c>
      <x:c r="S4687" s="2" t="str"/>
      <x:c r="T4687" s="2" t="str"/>
    </x:row>
    <x:row r="4688" ht="24" customHeight="1">
      <x:c r="C4688" s="2" t="str">
        <x:v>Historical Inputs!F4688</x:v>
      </x:c>
      <x:c r="D4688" s="2" t="str">
        <x:v>COF</x:v>
      </x:c>
      <x:c r="E4688" s="2" t="str">
        <x:v>FY2022</x:v>
      </x:c>
      <x:c r="F4688" s="2" t="str">
        <x:v>intangibles_total</x:v>
      </x:c>
      <x:c r="G4688" s="2" t="str">
        <x:v>n.a.</x:v>
      </x:c>
      <x:c r="H4688" s="2" t="str">
        <x:v>USDm</x:v>
      </x:c>
      <x:c r="I4688" s="2" t="str">
        <x:v>2022-12-31</x:v>
      </x:c>
      <x:c r="J4688" s="2" t="str"/>
      <x:c r="K4688" s="2" t="str"/>
      <x:c r="L4688" s="2" t="str"/>
      <x:c r="M4688" s="2" t="str"/>
      <x:c r="N4688" s="2" t="str"/>
      <x:c r="O4688" s="2" t="str"/>
      <x:c r="P4688" s="2" t="str">
        <x:v>Not reported / unavailable</x:v>
      </x:c>
      <x:c r="Q4688" s="2" t="str">
        <x:v>Reported goodwill and intangible assets combined</x:v>
      </x:c>
      <x:c r="R4688" s="2" t="str"/>
      <x:c r="S4688" s="2" t="str"/>
      <x:c r="T4688" s="2" t="str"/>
    </x:row>
    <x:row r="4689" ht="24" customHeight="1">
      <x:c r="C4689" s="2" t="str">
        <x:v>Historical Inputs!F4689</x:v>
      </x:c>
      <x:c r="D4689" s="2" t="str">
        <x:v>COF</x:v>
      </x:c>
      <x:c r="E4689" s="2" t="str">
        <x:v>FY2022</x:v>
      </x:c>
      <x:c r="F4689" s="2" t="str">
        <x:v>shares_end</x:v>
      </x:c>
      <x:c r="G4689" s="2" t="n">
        <x:v>381.318702</x:v>
      </x:c>
      <x:c r="H4689" s="2" t="str">
        <x:v>shares</x:v>
      </x:c>
      <x:c r="I4689" s="2" t="str">
        <x:v>2022-12-31</x:v>
      </x:c>
      <x:c r="J4689" s="2" t="str">
        <x:v>2024-02-23</x:v>
      </x:c>
      <x:c r="K4689" s="2" t="str">
        <x:v>0000927628-24-000094</x:v>
      </x:c>
      <x:c r="L4689" s="2" t="str">
        <x:v>data/raw/filings/COF_0000927628-24-000094_cof-20231231.htm</x:v>
      </x:c>
      <x:c r="M4689" s="2" t="str">
        <x:v>https://www.sec.gov/Archives/edgar/data/927628/000092762824000094/cof-20231231.htm</x:v>
      </x:c>
      <x:c r="N4689" s="2" t="str">
        <x:v>f-283</x:v>
      </x:c>
      <x:c r="O4689" s="2" t="str"/>
      <x:c r="P4689" s="2" t="str">
        <x:v>Exact XBRL anchor</x:v>
      </x:c>
      <x:c r="Q4689" s="2" t="str">
        <x:v>Common Stock, Shares, Outstanding</x:v>
      </x:c>
      <x:c r="R4689" s="2" t="str">
        <x:v>highlighted/COF_0000927628-24-000094_cof-20231231.htm</x:v>
      </x:c>
      <x:c r="S4689" s="2" t="str"/>
      <x:c r="T4689" s="2" t="str"/>
    </x:row>
    <x:row r="4690" ht="24" customHeight="1">
      <x:c r="C4690" s="2" t="str">
        <x:v>Historical Inputs!F4690</x:v>
      </x:c>
      <x:c r="D4690" s="2" t="str">
        <x:v>COF</x:v>
      </x:c>
      <x:c r="E4690" s="2" t="str">
        <x:v>FY2022</x:v>
      </x:c>
      <x:c r="F4690" s="2" t="str">
        <x:v>shares_issued</x:v>
      </x:c>
      <x:c r="G4690" s="2" t="n">
        <x:v>690.334422</x:v>
      </x:c>
      <x:c r="H4690" s="2" t="str">
        <x:v>shares</x:v>
      </x:c>
      <x:c r="I4690" s="2" t="str">
        <x:v>2022-12-31</x:v>
      </x:c>
      <x:c r="J4690" s="2" t="str">
        <x:v>2024-02-23</x:v>
      </x:c>
      <x:c r="K4690" s="2" t="str">
        <x:v>0000927628-24-000094</x:v>
      </x:c>
      <x:c r="L4690" s="2" t="str">
        <x:v>data/raw/filings/COF_0000927628-24-000094_cof-20231231.htm</x:v>
      </x:c>
      <x:c r="M4690" s="2" t="str">
        <x:v>https://www.sec.gov/Archives/edgar/data/927628/000092762824000094/cof-20231231.htm</x:v>
      </x:c>
      <x:c r="N4690" s="2" t="str">
        <x:v>f-281</x:v>
      </x:c>
      <x:c r="O4690" s="2" t="str"/>
      <x:c r="P4690" s="2" t="str">
        <x:v>Exact XBRL anchor</x:v>
      </x:c>
      <x:c r="Q4690" s="2" t="str">
        <x:v>Common Stock, Shares, Issued</x:v>
      </x:c>
      <x:c r="R4690" s="2" t="str">
        <x:v>highlighted/COF_0000927628-24-000094_cof-20231231.htm</x:v>
      </x:c>
      <x:c r="S4690" s="2" t="str"/>
      <x:c r="T4690" s="2" t="str"/>
    </x:row>
    <x:row r="4691" ht="24" customHeight="1">
      <x:c r="C4691" s="2" t="str">
        <x:v>Historical Inputs!F4691</x:v>
      </x:c>
      <x:c r="D4691" s="2" t="str">
        <x:v>COF</x:v>
      </x:c>
      <x:c r="E4691" s="2" t="str">
        <x:v>FY2022</x:v>
      </x:c>
      <x:c r="F4691" s="2" t="str">
        <x:v>shares_treasury</x:v>
      </x:c>
      <x:c r="G4691" s="2" t="n">
        <x:v>309.01572</x:v>
      </x:c>
      <x:c r="H4691" s="2" t="str">
        <x:v>shares</x:v>
      </x:c>
      <x:c r="I4691" s="2" t="str">
        <x:v>2022-12-31</x:v>
      </x:c>
      <x:c r="J4691" s="2" t="str">
        <x:v>2024-02-23</x:v>
      </x:c>
      <x:c r="K4691" s="2" t="str">
        <x:v>0000927628-24-000094</x:v>
      </x:c>
      <x:c r="L4691" s="2" t="str">
        <x:v>data/raw/filings/COF_0000927628-24-000094_cof-20231231.htm</x:v>
      </x:c>
      <x:c r="M4691" s="2" t="str">
        <x:v>https://www.sec.gov/Archives/edgar/data/927628/000092762824000094/cof-20231231.htm</x:v>
      </x:c>
      <x:c r="N4691" s="2" t="str"/>
      <x:c r="O4691" s="2" t="str"/>
      <x:c r="P4691" s="2" t="str">
        <x:v>Structured source retained; exact visible anchor requires review</x:v>
      </x:c>
      <x:c r="Q4691" s="2" t="str">
        <x:v>Treasury Stock, Common, Shares</x:v>
      </x:c>
      <x:c r="R4691" s="2" t="str"/>
      <x:c r="S4691" s="2" t="str"/>
      <x:c r="T4691" s="2" t="str"/>
    </x:row>
    <x:row r="4692" ht="24" customHeight="1">
      <x:c r="C4692" s="2" t="str">
        <x:v>Historical Inputs!F4692</x:v>
      </x:c>
      <x:c r="D4692" s="2" t="str">
        <x:v>COF</x:v>
      </x:c>
      <x:c r="E4692" s="2" t="str">
        <x:v>FY2022</x:v>
      </x:c>
      <x:c r="F4692" s="2" t="str">
        <x:v>deposits</x:v>
      </x:c>
      <x:c r="G4692" s="2" t="n">
        <x:v>332992</x:v>
      </x:c>
      <x:c r="H4692" s="2" t="str">
        <x:v>USD</x:v>
      </x:c>
      <x:c r="I4692" s="2" t="str">
        <x:v>2022-12-31</x:v>
      </x:c>
      <x:c r="J4692" s="2" t="str">
        <x:v>2025-02-20</x:v>
      </x:c>
      <x:c r="K4692" s="2" t="str">
        <x:v>0000927628-25-000092</x:v>
      </x:c>
      <x:c r="L4692" s="2" t="str">
        <x:v>data/raw/filings/COF_0000927628-25-000092_cof-20241231.htm</x:v>
      </x:c>
      <x:c r="M4692" s="2" t="str">
        <x:v>https://www.sec.gov/Archives/edgar/data/927628/000092762825000092/cof-20241231.htm</x:v>
      </x:c>
      <x:c r="N4692" s="2" t="str">
        <x:v>f-4325</x:v>
      </x:c>
      <x:c r="O4692" s="2" t="str"/>
      <x:c r="P4692" s="2" t="str">
        <x:v>Exact XBRL anchor</x:v>
      </x:c>
      <x:c r="Q4692" s="2" t="str">
        <x:v>Deposits</x:v>
      </x:c>
      <x:c r="R4692" s="2" t="str">
        <x:v>highlighted/COF_0000927628-25-000092_cof-20241231.htm</x:v>
      </x:c>
      <x:c r="S4692" s="2" t="str"/>
      <x:c r="T4692" s="2" t="str"/>
    </x:row>
    <x:row r="4693" ht="24" customHeight="1">
      <x:c r="C4693" s="2" t="str">
        <x:v>Historical Inputs!F4693</x:v>
      </x:c>
      <x:c r="D4693" s="2" t="str">
        <x:v>COF</x:v>
      </x:c>
      <x:c r="E4693" s="2" t="str">
        <x:v>FY2022</x:v>
      </x:c>
      <x:c r="F4693" s="2" t="str">
        <x:v>loans_gross</x:v>
      </x:c>
      <x:c r="G4693" s="2" t="n">
        <x:v>312331</x:v>
      </x:c>
      <x:c r="H4693" s="2" t="str">
        <x:v>USD</x:v>
      </x:c>
      <x:c r="I4693" s="2" t="str">
        <x:v>2022-12-31</x:v>
      </x:c>
      <x:c r="J4693" s="2" t="str">
        <x:v>2024-02-23</x:v>
      </x:c>
      <x:c r="K4693" s="2" t="str">
        <x:v>0000927628-24-000094</x:v>
      </x:c>
      <x:c r="L4693" s="2" t="str">
        <x:v>data/raw/filings/COF_0000927628-24-000094_cof-20231231.htm</x:v>
      </x:c>
      <x:c r="M4693" s="2" t="str">
        <x:v>https://www.sec.gov/Archives/edgar/data/927628/000092762824000094/cof-20231231.htm</x:v>
      </x:c>
      <x:c r="N4693" s="2" t="str">
        <x:v>f-986</x:v>
      </x:c>
      <x:c r="O4693" s="2" t="str"/>
      <x:c r="P4693" s="2" t="str">
        <x:v>Exact XBRL anchor</x:v>
      </x:c>
      <x:c r="Q4693" s="2" t="str">
        <x:v>Gross loans and leases selected definition</x:v>
      </x:c>
      <x:c r="R4693" s="2" t="str">
        <x:v>highlighted/COF_0000927628-24-000094_cof-20231231.htm</x:v>
      </x:c>
      <x:c r="S4693" s="2" t="str"/>
      <x:c r="T4693" s="2" t="str"/>
    </x:row>
    <x:row r="4694" ht="24" customHeight="1">
      <x:c r="C4694" s="2" t="str">
        <x:v>Historical Inputs!F4694</x:v>
      </x:c>
      <x:c r="D4694" s="2" t="str">
        <x:v>COF</x:v>
      </x:c>
      <x:c r="E4694" s="2" t="str">
        <x:v>FY2022</x:v>
      </x:c>
      <x:c r="F4694" s="2" t="str">
        <x:v>loans_net</x:v>
      </x:c>
      <x:c r="G4694" s="2" t="str">
        <x:v>n.a.</x:v>
      </x:c>
      <x:c r="H4694" s="2" t="str">
        <x:v>USDm</x:v>
      </x:c>
      <x:c r="I4694" s="2" t="str">
        <x:v>2022-12-31</x:v>
      </x:c>
      <x:c r="J4694" s="2" t="str"/>
      <x:c r="K4694" s="2" t="str"/>
      <x:c r="L4694" s="2" t="str"/>
      <x:c r="M4694" s="2" t="str"/>
      <x:c r="N4694" s="2" t="str"/>
      <x:c r="O4694" s="2" t="str"/>
      <x:c r="P4694" s="2" t="str">
        <x:v>Not reported / unavailable</x:v>
      </x:c>
      <x:c r="Q4694" s="2" t="str">
        <x:v>Net loans after allowance selected definition</x:v>
      </x:c>
      <x:c r="R4694" s="2" t="str"/>
      <x:c r="S4694" s="2" t="str"/>
      <x:c r="T4694" s="2" t="str"/>
    </x:row>
    <x:row r="4695" ht="24" customHeight="1">
      <x:c r="C4695" s="2" t="str">
        <x:v>Historical Inputs!F4695</x:v>
      </x:c>
      <x:c r="D4695" s="2" t="str">
        <x:v>COF</x:v>
      </x:c>
      <x:c r="E4695" s="2" t="str">
        <x:v>FY2022</x:v>
      </x:c>
      <x:c r="F4695" s="2" t="str">
        <x:v>allowance</x:v>
      </x:c>
      <x:c r="G4695" s="2" t="n">
        <x:v>13240</x:v>
      </x:c>
      <x:c r="H4695" s="2" t="str">
        <x:v>USD</x:v>
      </x:c>
      <x:c r="I4695" s="2" t="str">
        <x:v>2022-12-31</x:v>
      </x:c>
      <x:c r="J4695" s="2" t="str">
        <x:v>2024-02-23</x:v>
      </x:c>
      <x:c r="K4695" s="2" t="str">
        <x:v>0000927628-24-000094</x:v>
      </x:c>
      <x:c r="L4695" s="2" t="str">
        <x:v>data/raw/filings/COF_0000927628-24-000094_cof-20231231.htm</x:v>
      </x:c>
      <x:c r="M4695" s="2" t="str">
        <x:v>https://www.sec.gov/Archives/edgar/data/927628/000092762824000094/cof-20231231.htm</x:v>
      </x:c>
      <x:c r="N4695" s="2" t="str">
        <x:v>f-225</x:v>
      </x:c>
      <x:c r="O4695" s="2" t="str"/>
      <x:c r="P4695" s="2" t="str">
        <x:v>Exact XBRL anchor</x:v>
      </x:c>
      <x:c r="Q4695" s="2" t="str">
        <x:v>Loan allowance for credit losses</x:v>
      </x:c>
      <x:c r="R4695" s="2" t="str">
        <x:v>highlighted/COF_0000927628-24-000094_cof-20231231.htm</x:v>
      </x:c>
      <x:c r="S4695" s="2" t="str"/>
      <x:c r="T4695" s="2" t="str"/>
    </x:row>
    <x:row r="4696" ht="24" customHeight="1">
      <x:c r="C4696" s="2" t="str">
        <x:v>Historical Inputs!F4696</x:v>
      </x:c>
      <x:c r="D4696" s="2" t="str">
        <x:v>COF</x:v>
      </x:c>
      <x:c r="E4696" s="2" t="str">
        <x:v>FY2022</x:v>
      </x:c>
      <x:c r="F4696" s="2" t="str">
        <x:v>nonaccrual</x:v>
      </x:c>
      <x:c r="G4696" s="2" t="str">
        <x:v>n.a.</x:v>
      </x:c>
      <x:c r="H4696" s="2" t="str">
        <x:v>USDm</x:v>
      </x:c>
      <x:c r="I4696" s="2" t="str">
        <x:v>2022-12-31</x:v>
      </x:c>
      <x:c r="J4696" s="2" t="str"/>
      <x:c r="K4696" s="2" t="str"/>
      <x:c r="L4696" s="2" t="str"/>
      <x:c r="M4696" s="2" t="str"/>
      <x:c r="N4696" s="2" t="str"/>
      <x:c r="O4696" s="2" t="str"/>
      <x:c r="P4696" s="2" t="str">
        <x:v>Not reported / unavailable</x:v>
      </x:c>
      <x:c r="Q4696" s="2" t="str">
        <x:v>Nonaccrual</x:v>
      </x:c>
      <x:c r="R4696" s="2" t="str"/>
      <x:c r="S4696" s="2" t="str"/>
      <x:c r="T4696" s="2" t="str"/>
    </x:row>
    <x:row r="4697" ht="24" customHeight="1">
      <x:c r="C4697" s="2" t="str">
        <x:v>Historical Inputs!F4697</x:v>
      </x:c>
      <x:c r="D4697" s="2" t="str">
        <x:v>COF</x:v>
      </x:c>
      <x:c r="E4697" s="2" t="str">
        <x:v>FY2022</x:v>
      </x:c>
      <x:c r="F4697" s="2" t="str">
        <x:v>cash</x:v>
      </x:c>
      <x:c r="G4697" s="2" t="str">
        <x:v>n.a.</x:v>
      </x:c>
      <x:c r="H4697" s="2" t="str">
        <x:v>USDm</x:v>
      </x:c>
      <x:c r="I4697" s="2" t="str">
        <x:v>2022-12-31</x:v>
      </x:c>
      <x:c r="J4697" s="2" t="str"/>
      <x:c r="K4697" s="2" t="str"/>
      <x:c r="L4697" s="2" t="str"/>
      <x:c r="M4697" s="2" t="str"/>
      <x:c r="N4697" s="2" t="str"/>
      <x:c r="O4697" s="2" t="str"/>
      <x:c r="P4697" s="2" t="str">
        <x:v>Not reported / unavailable</x:v>
      </x:c>
      <x:c r="Q4697" s="2" t="str">
        <x:v>Cash</x:v>
      </x:c>
      <x:c r="R4697" s="2" t="str"/>
      <x:c r="S4697" s="2" t="str"/>
      <x:c r="T4697" s="2" t="str"/>
    </x:row>
    <x:row r="4698" ht="24" customHeight="1">
      <x:c r="C4698" s="2" t="str">
        <x:v>Historical Inputs!F4698</x:v>
      </x:c>
      <x:c r="D4698" s="2" t="str">
        <x:v>COF</x:v>
      </x:c>
      <x:c r="E4698" s="2" t="str">
        <x:v>FY2022</x:v>
      </x:c>
      <x:c r="F4698" s="2" t="str">
        <x:v>aoci</x:v>
      </x:c>
      <x:c r="G4698" s="2" t="n">
        <x:v>-9916</x:v>
      </x:c>
      <x:c r="H4698" s="2" t="str">
        <x:v>USD</x:v>
      </x:c>
      <x:c r="I4698" s="2" t="str">
        <x:v>2022-12-31</x:v>
      </x:c>
      <x:c r="J4698" s="2" t="str">
        <x:v>2024-02-23</x:v>
      </x:c>
      <x:c r="K4698" s="2" t="str">
        <x:v>0000927628-24-000094</x:v>
      </x:c>
      <x:c r="L4698" s="2" t="str">
        <x:v>data/raw/filings/COF_0000927628-24-000094_cof-20231231.htm</x:v>
      </x:c>
      <x:c r="M4698" s="2" t="str">
        <x:v>https://www.sec.gov/Archives/edgar/data/927628/000092762824000094/cof-20231231.htm</x:v>
      </x:c>
      <x:c r="N4698" s="2" t="str">
        <x:v>f-291</x:v>
      </x:c>
      <x:c r="O4698" s="2" t="str"/>
      <x:c r="P4698" s="2" t="str">
        <x:v>Exact XBRL anchor</x:v>
      </x:c>
      <x:c r="Q4698" s="2" t="str">
        <x:v>Accumulated Other Comprehensive Income (Loss), Net of Tax</x:v>
      </x:c>
      <x:c r="R4698" s="2" t="str">
        <x:v>highlighted/COF_0000927628-24-000094_cof-20231231.htm</x:v>
      </x:c>
      <x:c r="S4698" s="2" t="str"/>
      <x:c r="T4698" s="2" t="str"/>
    </x:row>
    <x:row r="4699" ht="24" customHeight="1">
      <x:c r="C4699" s="2" t="str">
        <x:v>Historical Inputs!F4699</x:v>
      </x:c>
      <x:c r="D4699" s="2" t="str">
        <x:v>COF</x:v>
      </x:c>
      <x:c r="E4699" s="2" t="str">
        <x:v>FY2022</x:v>
      </x:c>
      <x:c r="F4699" s="2" t="str">
        <x:v>nii</x:v>
      </x:c>
      <x:c r="G4699" s="2" t="n">
        <x:v>27114</x:v>
      </x:c>
      <x:c r="H4699" s="2" t="str">
        <x:v>USD</x:v>
      </x:c>
      <x:c r="I4699" s="2" t="str">
        <x:v>2022-12-31</x:v>
      </x:c>
      <x:c r="J4699" s="2" t="str">
        <x:v>2025-02-20</x:v>
      </x:c>
      <x:c r="K4699" s="2" t="str">
        <x:v>0000927628-25-000092</x:v>
      </x:c>
      <x:c r="L4699" s="2" t="str">
        <x:v>data/raw/filings/COF_0000927628-25-000092_cof-20241231.htm</x:v>
      </x:c>
      <x:c r="M4699" s="2" t="str">
        <x:v>https://www.sec.gov/Archives/edgar/data/927628/000092762825000092/cof-20241231.htm</x:v>
      </x:c>
      <x:c r="N4699" s="2" t="str">
        <x:v>f-4280</x:v>
      </x:c>
      <x:c r="O4699" s="2" t="str"/>
      <x:c r="P4699" s="2" t="str">
        <x:v>Exact XBRL anchor</x:v>
      </x:c>
      <x:c r="Q4699" s="2" t="str">
        <x:v>Interest Income (Expense), Net</x:v>
      </x:c>
      <x:c r="R4699" s="2" t="str">
        <x:v>highlighted/COF_0000927628-25-000092_cof-20241231.htm</x:v>
      </x:c>
      <x:c r="S4699" s="2" t="str"/>
      <x:c r="T4699" s="2" t="str"/>
    </x:row>
    <x:row r="4700" ht="24" customHeight="1">
      <x:c r="C4700" s="2" t="str">
        <x:v>Historical Inputs!F4700</x:v>
      </x:c>
      <x:c r="D4700" s="2" t="str">
        <x:v>COF</x:v>
      </x:c>
      <x:c r="E4700" s="2" t="str">
        <x:v>FY2022</x:v>
      </x:c>
      <x:c r="F4700" s="2" t="str">
        <x:v>noninterest_income</x:v>
      </x:c>
      <x:c r="G4700" s="2" t="n">
        <x:v>7136</x:v>
      </x:c>
      <x:c r="H4700" s="2" t="str">
        <x:v>USD</x:v>
      </x:c>
      <x:c r="I4700" s="2" t="str">
        <x:v>2022-12-31</x:v>
      </x:c>
      <x:c r="J4700" s="2" t="str">
        <x:v>2025-02-20</x:v>
      </x:c>
      <x:c r="K4700" s="2" t="str">
        <x:v>0000927628-25-000092</x:v>
      </x:c>
      <x:c r="L4700" s="2" t="str">
        <x:v>data/raw/filings/COF_0000927628-25-000092_cof-20241231.htm</x:v>
      </x:c>
      <x:c r="M4700" s="2" t="str">
        <x:v>https://www.sec.gov/Archives/edgar/data/927628/000092762825000092/cof-20241231.htm</x:v>
      </x:c>
      <x:c r="N4700" s="2" t="str">
        <x:v>f-4419</x:v>
      </x:c>
      <x:c r="O4700" s="2" t="str"/>
      <x:c r="P4700" s="2" t="str">
        <x:v>Exact XBRL anchor</x:v>
      </x:c>
      <x:c r="Q4700" s="2" t="str">
        <x:v>Noninterest Income</x:v>
      </x:c>
      <x:c r="R4700" s="2" t="str">
        <x:v>highlighted/COF_0000927628-25-000092_cof-20241231.htm</x:v>
      </x:c>
      <x:c r="S4700" s="2" t="str"/>
      <x:c r="T4700" s="2" t="str"/>
    </x:row>
    <x:row r="4701" ht="24" customHeight="1">
      <x:c r="C4701" s="2" t="str">
        <x:v>Historical Inputs!F4701</x:v>
      </x:c>
      <x:c r="D4701" s="2" t="str">
        <x:v>COF</x:v>
      </x:c>
      <x:c r="E4701" s="2" t="str">
        <x:v>FY2022</x:v>
      </x:c>
      <x:c r="F4701" s="2" t="str">
        <x:v>revenue_reported</x:v>
      </x:c>
      <x:c r="G4701" s="2" t="n">
        <x:v>34250</x:v>
      </x:c>
      <x:c r="H4701" s="2" t="str">
        <x:v>USD</x:v>
      </x:c>
      <x:c r="I4701" s="2" t="str">
        <x:v>2022-12-31</x:v>
      </x:c>
      <x:c r="J4701" s="2" t="str">
        <x:v>2025-02-20</x:v>
      </x:c>
      <x:c r="K4701" s="2" t="str">
        <x:v>0000927628-25-000092</x:v>
      </x:c>
      <x:c r="L4701" s="2" t="str">
        <x:v>data/raw/filings/COF_0000927628-25-000092_cof-20241231.htm</x:v>
      </x:c>
      <x:c r="M4701" s="2" t="str">
        <x:v>https://www.sec.gov/Archives/edgar/data/927628/000092762825000092/cof-20241231.htm</x:v>
      </x:c>
      <x:c r="N4701" s="2" t="str">
        <x:v>f-4290</x:v>
      </x:c>
      <x:c r="O4701" s="2" t="str"/>
      <x:c r="P4701" s="2" t="str">
        <x:v>Exact XBRL anchor</x:v>
      </x:c>
      <x:c r="Q4701" s="2" t="str">
        <x:v>Revenues</x:v>
      </x:c>
      <x:c r="R4701" s="2" t="str">
        <x:v>highlighted/COF_0000927628-25-000092_cof-20241231.htm</x:v>
      </x:c>
      <x:c r="S4701" s="2" t="str"/>
      <x:c r="T4701" s="2" t="str"/>
    </x:row>
    <x:row r="4702" ht="24" customHeight="1">
      <x:c r="C4702" s="2" t="str">
        <x:v>Historical Inputs!F4702</x:v>
      </x:c>
      <x:c r="D4702" s="2" t="str">
        <x:v>COF</x:v>
      </x:c>
      <x:c r="E4702" s="2" t="str">
        <x:v>FY2022</x:v>
      </x:c>
      <x:c r="F4702" s="2" t="str">
        <x:v>opex</x:v>
      </x:c>
      <x:c r="G4702" s="2" t="n">
        <x:v>19163</x:v>
      </x:c>
      <x:c r="H4702" s="2" t="str">
        <x:v>USD</x:v>
      </x:c>
      <x:c r="I4702" s="2" t="str">
        <x:v>2022-12-31</x:v>
      </x:c>
      <x:c r="J4702" s="2" t="str">
        <x:v>2025-02-20</x:v>
      </x:c>
      <x:c r="K4702" s="2" t="str">
        <x:v>0000927628-25-000092</x:v>
      </x:c>
      <x:c r="L4702" s="2" t="str">
        <x:v>data/raw/filings/COF_0000927628-25-000092_cof-20241231.htm</x:v>
      </x:c>
      <x:c r="M4702" s="2" t="str">
        <x:v>https://www.sec.gov/Archives/edgar/data/927628/000092762825000092/cof-20241231.htm</x:v>
      </x:c>
      <x:c r="N4702" s="2" t="str">
        <x:v>f-4300</x:v>
      </x:c>
      <x:c r="O4702" s="2" t="str"/>
      <x:c r="P4702" s="2" t="str">
        <x:v>Exact XBRL anchor</x:v>
      </x:c>
      <x:c r="Q4702" s="2" t="str">
        <x:v>Noninterest Expense</x:v>
      </x:c>
      <x:c r="R4702" s="2" t="str">
        <x:v>highlighted/COF_0000927628-25-000092_cof-20241231.htm</x:v>
      </x:c>
      <x:c r="S4702" s="2" t="str"/>
      <x:c r="T4702" s="2" t="str"/>
    </x:row>
    <x:row r="4703" ht="24" customHeight="1">
      <x:c r="C4703" s="2" t="str">
        <x:v>Historical Inputs!F4703</x:v>
      </x:c>
      <x:c r="D4703" s="2" t="str">
        <x:v>COF</x:v>
      </x:c>
      <x:c r="E4703" s="2" t="str">
        <x:v>FY2022</x:v>
      </x:c>
      <x:c r="F4703" s="2" t="str">
        <x:v>provision</x:v>
      </x:c>
      <x:c r="G4703" s="2" t="str">
        <x:v>n.a.</x:v>
      </x:c>
      <x:c r="H4703" s="2" t="str">
        <x:v>USDm</x:v>
      </x:c>
      <x:c r="I4703" s="2" t="str">
        <x:v>2022-12-31</x:v>
      </x:c>
      <x:c r="J4703" s="2" t="str"/>
      <x:c r="K4703" s="2" t="str"/>
      <x:c r="L4703" s="2" t="str"/>
      <x:c r="M4703" s="2" t="str"/>
      <x:c r="N4703" s="2" t="str"/>
      <x:c r="O4703" s="2" t="str"/>
      <x:c r="P4703" s="2" t="str">
        <x:v>Not reported / unavailable</x:v>
      </x:c>
      <x:c r="Q4703" s="2" t="str">
        <x:v>Provision for credit losses</x:v>
      </x:c>
      <x:c r="R4703" s="2" t="str"/>
      <x:c r="S4703" s="2" t="str"/>
      <x:c r="T4703" s="2" t="str"/>
    </x:row>
    <x:row r="4704" ht="24" customHeight="1">
      <x:c r="C4704" s="2" t="str">
        <x:v>Historical Inputs!F4704</x:v>
      </x:c>
      <x:c r="D4704" s="2" t="str">
        <x:v>COF</x:v>
      </x:c>
      <x:c r="E4704" s="2" t="str">
        <x:v>FY2022</x:v>
      </x:c>
      <x:c r="F4704" s="2" t="str">
        <x:v>pretax</x:v>
      </x:c>
      <x:c r="G4704" s="2" t="n">
        <x:v>9240</x:v>
      </x:c>
      <x:c r="H4704" s="2" t="str">
        <x:v>USD</x:v>
      </x:c>
      <x:c r="I4704" s="2" t="str">
        <x:v>2022-12-31</x:v>
      </x:c>
      <x:c r="J4704" s="2" t="str">
        <x:v>2025-02-20</x:v>
      </x:c>
      <x:c r="K4704" s="2" t="str">
        <x:v>0000927628-25-000092</x:v>
      </x:c>
      <x:c r="L4704" s="2" t="str">
        <x:v>data/raw/filings/COF_0000927628-25-000092_cof-20241231.htm</x:v>
      </x:c>
      <x:c r="M4704" s="2" t="str">
        <x:v>https://www.sec.gov/Archives/edgar/data/927628/000092762825000092/cof-20241231.htm</x:v>
      </x:c>
      <x:c r="N4704" s="2" t="str">
        <x:v>f-4305</x:v>
      </x:c>
      <x:c r="O4704" s="2" t="str"/>
      <x:c r="P4704" s="2" t="str">
        <x:v>Exact XBRL anchor</x:v>
      </x:c>
      <x:c r="Q4704" s="2" t="str">
        <x:v>Income (Loss) from Continuing Operations before Income Taxes, Noncontrolling Interest</x:v>
      </x:c>
      <x:c r="R4704" s="2" t="str">
        <x:v>highlighted/COF_0000927628-25-000092_cof-20241231.htm</x:v>
      </x:c>
      <x:c r="S4704" s="2" t="str"/>
      <x:c r="T4704" s="2" t="str"/>
    </x:row>
    <x:row r="4705" ht="24" customHeight="1">
      <x:c r="C4705" s="2" t="str">
        <x:v>Historical Inputs!F4705</x:v>
      </x:c>
      <x:c r="D4705" s="2" t="str">
        <x:v>COF</x:v>
      </x:c>
      <x:c r="E4705" s="2" t="str">
        <x:v>FY2022</x:v>
      </x:c>
      <x:c r="F4705" s="2" t="str">
        <x:v>tax</x:v>
      </x:c>
      <x:c r="G4705" s="2" t="n">
        <x:v>1880</x:v>
      </x:c>
      <x:c r="H4705" s="2" t="str">
        <x:v>USD</x:v>
      </x:c>
      <x:c r="I4705" s="2" t="str">
        <x:v>2022-12-31</x:v>
      </x:c>
      <x:c r="J4705" s="2" t="str">
        <x:v>2025-02-20</x:v>
      </x:c>
      <x:c r="K4705" s="2" t="str">
        <x:v>0000927628-25-000092</x:v>
      </x:c>
      <x:c r="L4705" s="2" t="str">
        <x:v>data/raw/filings/COF_0000927628-25-000092_cof-20241231.htm</x:v>
      </x:c>
      <x:c r="M4705" s="2" t="str">
        <x:v>https://www.sec.gov/Archives/edgar/data/927628/000092762825000092/cof-20241231.htm</x:v>
      </x:c>
      <x:c r="N4705" s="2" t="str">
        <x:v>f-4310</x:v>
      </x:c>
      <x:c r="O4705" s="2" t="str"/>
      <x:c r="P4705" s="2" t="str">
        <x:v>Exact XBRL anchor</x:v>
      </x:c>
      <x:c r="Q4705" s="2" t="str">
        <x:v>Income Tax Expense (Benefit)</x:v>
      </x:c>
      <x:c r="R4705" s="2" t="str">
        <x:v>highlighted/COF_0000927628-25-000092_cof-20241231.htm</x:v>
      </x:c>
      <x:c r="S4705" s="2" t="str"/>
      <x:c r="T4705" s="2" t="str"/>
    </x:row>
    <x:row r="4706" ht="24" customHeight="1">
      <x:c r="C4706" s="2" t="str">
        <x:v>Historical Inputs!F4706</x:v>
      </x:c>
      <x:c r="D4706" s="2" t="str">
        <x:v>COF</x:v>
      </x:c>
      <x:c r="E4706" s="2" t="str">
        <x:v>FY2022</x:v>
      </x:c>
      <x:c r="F4706" s="2" t="str">
        <x:v>net_income</x:v>
      </x:c>
      <x:c r="G4706" s="2" t="n">
        <x:v>7360</x:v>
      </x:c>
      <x:c r="H4706" s="2" t="str">
        <x:v>USD</x:v>
      </x:c>
      <x:c r="I4706" s="2" t="str">
        <x:v>2022-12-31</x:v>
      </x:c>
      <x:c r="J4706" s="2" t="str">
        <x:v>2025-02-20</x:v>
      </x:c>
      <x:c r="K4706" s="2" t="str">
        <x:v>0000927628-25-000092</x:v>
      </x:c>
      <x:c r="L4706" s="2" t="str">
        <x:v>data/raw/filings/COF_0000927628-25-000092_cof-20241231.htm</x:v>
      </x:c>
      <x:c r="M4706" s="2" t="str">
        <x:v>https://www.sec.gov/Archives/edgar/data/927628/000092762825000092/cof-20241231.htm</x:v>
      </x:c>
      <x:c r="N4706" s="2" t="str">
        <x:v>f-3285</x:v>
      </x:c>
      <x:c r="O4706" s="2" t="str"/>
      <x:c r="P4706" s="2" t="str">
        <x:v>Exact XBRL anchor</x:v>
      </x:c>
      <x:c r="Q4706" s="2" t="str">
        <x:v>Net Income (Loss) Attributable to Parent</x:v>
      </x:c>
      <x:c r="R4706" s="2" t="str">
        <x:v>highlighted/COF_0000927628-25-000092_cof-20241231.htm</x:v>
      </x:c>
      <x:c r="S4706" s="2" t="str"/>
      <x:c r="T4706" s="2" t="str"/>
    </x:row>
    <x:row r="4707" ht="24" customHeight="1">
      <x:c r="C4707" s="2" t="str">
        <x:v>Historical Inputs!F4707</x:v>
      </x:c>
      <x:c r="D4707" s="2" t="str">
        <x:v>COF</x:v>
      </x:c>
      <x:c r="E4707" s="2" t="str">
        <x:v>FY2022</x:v>
      </x:c>
      <x:c r="F4707" s="2" t="str">
        <x:v>common_income</x:v>
      </x:c>
      <x:c r="G4707" s="2" t="n">
        <x:v>7044</x:v>
      </x:c>
      <x:c r="H4707" s="2" t="str">
        <x:v>USD</x:v>
      </x:c>
      <x:c r="I4707" s="2" t="str">
        <x:v>2022-12-31</x:v>
      </x:c>
      <x:c r="J4707" s="2" t="str">
        <x:v>2025-02-20</x:v>
      </x:c>
      <x:c r="K4707" s="2" t="str">
        <x:v>0000927628-25-000092</x:v>
      </x:c>
      <x:c r="L4707" s="2" t="str">
        <x:v>data/raw/filings/COF_0000927628-25-000092_cof-20241231.htm</x:v>
      </x:c>
      <x:c r="M4707" s="2" t="str">
        <x:v>https://www.sec.gov/Archives/edgar/data/927628/000092762825000092/cof-20241231.htm</x:v>
      </x:c>
      <x:c r="N4707" s="2" t="str">
        <x:v>f-3294</x:v>
      </x:c>
      <x:c r="O4707" s="2" t="str"/>
      <x:c r="P4707" s="2" t="str">
        <x:v>Exact XBRL anchor</x:v>
      </x:c>
      <x:c r="Q4707" s="2" t="str">
        <x:v>Net Income (Loss) Available to Common Stockholders, Basic</x:v>
      </x:c>
      <x:c r="R4707" s="2" t="str">
        <x:v>highlighted/COF_0000927628-25-000092_cof-20241231.htm</x:v>
      </x:c>
      <x:c r="S4707" s="2" t="str"/>
      <x:c r="T4707" s="2" t="str"/>
    </x:row>
    <x:row r="4708" ht="24" customHeight="1">
      <x:c r="C4708" s="2" t="str">
        <x:v>Historical Inputs!F4708</x:v>
      </x:c>
      <x:c r="D4708" s="2" t="str">
        <x:v>COF</x:v>
      </x:c>
      <x:c r="E4708" s="2" t="str">
        <x:v>FY2022</x:v>
      </x:c>
      <x:c r="F4708" s="2" t="str">
        <x:v>preferred_div</x:v>
      </x:c>
      <x:c r="G4708" s="2" t="str">
        <x:v>n.a.</x:v>
      </x:c>
      <x:c r="H4708" s="2" t="str">
        <x:v>USDm</x:v>
      </x:c>
      <x:c r="I4708" s="2" t="str">
        <x:v>2022-12-31</x:v>
      </x:c>
      <x:c r="J4708" s="2" t="str"/>
      <x:c r="K4708" s="2" t="str"/>
      <x:c r="L4708" s="2" t="str"/>
      <x:c r="M4708" s="2" t="str"/>
      <x:c r="N4708" s="2" t="str"/>
      <x:c r="O4708" s="2" t="str"/>
      <x:c r="P4708" s="2" t="str">
        <x:v>Not reported / unavailable</x:v>
      </x:c>
      <x:c r="Q4708" s="2" t="str">
        <x:v>Preferred dividends and other common-income adjustments</x:v>
      </x:c>
      <x:c r="R4708" s="2" t="str"/>
      <x:c r="S4708" s="2" t="str"/>
      <x:c r="T4708" s="2" t="str"/>
    </x:row>
    <x:row r="4709" ht="24" customHeight="1">
      <x:c r="C4709" s="2" t="str">
        <x:v>Historical Inputs!F4709</x:v>
      </x:c>
      <x:c r="D4709" s="2" t="str">
        <x:v>COF</x:v>
      </x:c>
      <x:c r="E4709" s="2" t="str">
        <x:v>FY2022</x:v>
      </x:c>
      <x:c r="F4709" s="2" t="str">
        <x:v>eps</x:v>
      </x:c>
      <x:c r="G4709" s="2" t="n">
        <x:v>17.91</x:v>
      </x:c>
      <x:c r="H4709" s="2" t="str">
        <x:v>USD/shares</x:v>
      </x:c>
      <x:c r="I4709" s="2" t="str">
        <x:v>2022-12-31</x:v>
      </x:c>
      <x:c r="J4709" s="2" t="str">
        <x:v>2025-02-20</x:v>
      </x:c>
      <x:c r="K4709" s="2" t="str">
        <x:v>0000927628-25-000092</x:v>
      </x:c>
      <x:c r="L4709" s="2" t="str">
        <x:v>data/raw/filings/COF_0000927628-25-000092_cof-20241231.htm</x:v>
      </x:c>
      <x:c r="M4709" s="2" t="str">
        <x:v>https://www.sec.gov/Archives/edgar/data/927628/000092762825000092/cof-20241231.htm</x:v>
      </x:c>
      <x:c r="N4709" s="2" t="str">
        <x:v>f-3327</x:v>
      </x:c>
      <x:c r="O4709" s="2" t="str"/>
      <x:c r="P4709" s="2" t="str">
        <x:v>Exact XBRL anchor</x:v>
      </x:c>
      <x:c r="Q4709" s="2" t="str">
        <x:v>Earnings Per Share, Diluted</x:v>
      </x:c>
      <x:c r="R4709" s="2" t="str">
        <x:v>highlighted/COF_0000927628-25-000092_cof-20241231.htm</x:v>
      </x:c>
      <x:c r="S4709" s="2" t="str"/>
      <x:c r="T4709" s="2" t="str"/>
    </x:row>
    <x:row r="4710" ht="24" customHeight="1">
      <x:c r="C4710" s="2" t="str">
        <x:v>Historical Inputs!F4710</x:v>
      </x:c>
      <x:c r="D4710" s="2" t="str">
        <x:v>COF</x:v>
      </x:c>
      <x:c r="E4710" s="2" t="str">
        <x:v>FY2022</x:v>
      </x:c>
      <x:c r="F4710" s="2" t="str">
        <x:v>shares_diluted</x:v>
      </x:c>
      <x:c r="G4710" s="2" t="n">
        <x:v>393.2</x:v>
      </x:c>
      <x:c r="H4710" s="2" t="str">
        <x:v>shares</x:v>
      </x:c>
      <x:c r="I4710" s="2" t="str">
        <x:v>2022-12-31</x:v>
      </x:c>
      <x:c r="J4710" s="2" t="str">
        <x:v>2025-02-20</x:v>
      </x:c>
      <x:c r="K4710" s="2" t="str">
        <x:v>0000927628-25-000092</x:v>
      </x:c>
      <x:c r="L4710" s="2" t="str">
        <x:v>data/raw/filings/COF_0000927628-25-000092_cof-20241231.htm</x:v>
      </x:c>
      <x:c r="M4710" s="2" t="str">
        <x:v>https://www.sec.gov/Archives/edgar/data/927628/000092762825000092/cof-20241231.htm</x:v>
      </x:c>
      <x:c r="N4710" s="2" t="str">
        <x:v>f-3309</x:v>
      </x:c>
      <x:c r="O4710" s="2" t="str"/>
      <x:c r="P4710" s="2" t="str">
        <x:v>Exact XBRL anchor</x:v>
      </x:c>
      <x:c r="Q4710" s="2" t="str">
        <x:v>Weighted Average Number of Shares Outstanding, Diluted</x:v>
      </x:c>
      <x:c r="R4710" s="2" t="str">
        <x:v>highlighted/COF_0000927628-25-000092_cof-20241231.htm</x:v>
      </x:c>
      <x:c r="S4710" s="2" t="str"/>
      <x:c r="T4710" s="2" t="str"/>
    </x:row>
    <x:row r="4711" ht="24" customHeight="1">
      <x:c r="C4711" s="2" t="str">
        <x:v>Historical Inputs!F4711</x:v>
      </x:c>
      <x:c r="D4711" s="2" t="str">
        <x:v>COF</x:v>
      </x:c>
      <x:c r="E4711" s="2" t="str">
        <x:v>FY2022</x:v>
      </x:c>
      <x:c r="F4711" s="2" t="str">
        <x:v>dps</x:v>
      </x:c>
      <x:c r="G4711" s="2" t="str">
        <x:v>n.a.</x:v>
      </x:c>
      <x:c r="H4711" s="2" t="str">
        <x:v>USD/share</x:v>
      </x:c>
      <x:c r="I4711" s="2" t="str">
        <x:v>2022-12-31</x:v>
      </x:c>
      <x:c r="J4711" s="2" t="str"/>
      <x:c r="K4711" s="2" t="str"/>
      <x:c r="L4711" s="2" t="str"/>
      <x:c r="M4711" s="2" t="str"/>
      <x:c r="N4711" s="2" t="str"/>
      <x:c r="O4711" s="2" t="str"/>
      <x:c r="P4711" s="2" t="str">
        <x:v>Not reported / unavailable</x:v>
      </x:c>
      <x:c r="Q4711" s="2" t="str">
        <x:v>Dividends per common share</x:v>
      </x:c>
      <x:c r="R4711" s="2" t="str"/>
      <x:c r="S4711" s="2" t="str"/>
      <x:c r="T4711" s="2" t="str"/>
    </x:row>
    <x:row r="4712" ht="24" customHeight="1">
      <x:c r="C4712" s="2" t="str">
        <x:v>Historical Inputs!F4712</x:v>
      </x:c>
      <x:c r="D4712" s="2" t="str">
        <x:v>COF</x:v>
      </x:c>
      <x:c r="E4712" s="2" t="str">
        <x:v>FY2022</x:v>
      </x:c>
      <x:c r="F4712" s="2" t="str">
        <x:v>dividends</x:v>
      </x:c>
      <x:c r="G4712" s="2" t="n">
        <x:v>950</x:v>
      </x:c>
      <x:c r="H4712" s="2" t="str">
        <x:v>USD</x:v>
      </x:c>
      <x:c r="I4712" s="2" t="str">
        <x:v>2022-12-31</x:v>
      </x:c>
      <x:c r="J4712" s="2" t="str">
        <x:v>2025-02-20</x:v>
      </x:c>
      <x:c r="K4712" s="2" t="str">
        <x:v>0000927628-25-000092</x:v>
      </x:c>
      <x:c r="L4712" s="2" t="str">
        <x:v>data/raw/filings/COF_0000927628-25-000092_cof-20241231.htm</x:v>
      </x:c>
      <x:c r="M4712" s="2" t="str">
        <x:v>https://www.sec.gov/Archives/edgar/data/927628/000092762825000092/cof-20241231.htm</x:v>
      </x:c>
      <x:c r="N4712" s="2" t="str">
        <x:v>f-532</x:v>
      </x:c>
      <x:c r="O4712" s="2" t="str"/>
      <x:c r="P4712" s="2" t="str">
        <x:v>Exact XBRL anchor</x:v>
      </x:c>
      <x:c r="Q4712" s="2" t="str">
        <x:v>Payments of Ordinary Dividends, Common Stock</x:v>
      </x:c>
      <x:c r="R4712" s="2" t="str">
        <x:v>highlighted/COF_0000927628-25-000092_cof-20241231.htm</x:v>
      </x:c>
      <x:c r="S4712" s="2" t="str"/>
      <x:c r="T4712" s="2" t="str"/>
    </x:row>
    <x:row r="4713" ht="24" customHeight="1">
      <x:c r="C4713" s="2" t="str">
        <x:v>Historical Inputs!F4713</x:v>
      </x:c>
      <x:c r="D4713" s="2" t="str">
        <x:v>COF</x:v>
      </x:c>
      <x:c r="E4713" s="2" t="str">
        <x:v>FY2022</x:v>
      </x:c>
      <x:c r="F4713" s="2" t="str">
        <x:v>buybacks</x:v>
      </x:c>
      <x:c r="G4713" s="2" t="n">
        <x:v>4948</x:v>
      </x:c>
      <x:c r="H4713" s="2" t="str">
        <x:v>USD</x:v>
      </x:c>
      <x:c r="I4713" s="2" t="str">
        <x:v>2022-12-31</x:v>
      </x:c>
      <x:c r="J4713" s="2" t="str">
        <x:v>2025-02-20</x:v>
      </x:c>
      <x:c r="K4713" s="2" t="str">
        <x:v>0000927628-25-000092</x:v>
      </x:c>
      <x:c r="L4713" s="2" t="str">
        <x:v>data/raw/filings/COF_0000927628-25-000092_cof-20241231.htm</x:v>
      </x:c>
      <x:c r="M4713" s="2" t="str">
        <x:v>https://www.sec.gov/Archives/edgar/data/927628/000092762825000092/cof-20241231.htm</x:v>
      </x:c>
      <x:c r="N4713" s="2" t="str">
        <x:v>f-538</x:v>
      </x:c>
      <x:c r="O4713" s="2" t="str"/>
      <x:c r="P4713" s="2" t="str">
        <x:v>Exact XBRL anchor</x:v>
      </x:c>
      <x:c r="Q4713" s="2" t="str">
        <x:v>Payments for Repurchase of Common Stock</x:v>
      </x:c>
      <x:c r="R4713" s="2" t="str">
        <x:v>highlighted/COF_0000927628-25-000092_cof-20241231.htm</x:v>
      </x:c>
      <x:c r="S4713" s="2" t="str"/>
      <x:c r="T4713" s="2" t="str"/>
    </x:row>
    <x:row r="4714" ht="24" customHeight="1">
      <x:c r="C4714" s="2" t="str">
        <x:v>Historical Inputs!F4714</x:v>
      </x:c>
      <x:c r="D4714" s="2" t="str">
        <x:v>COF</x:v>
      </x:c>
      <x:c r="E4714" s="2" t="str">
        <x:v>FY2022</x:v>
      </x:c>
      <x:c r="F4714" s="2" t="str">
        <x:v>chargeoffs</x:v>
      </x:c>
      <x:c r="G4714" s="2" t="str">
        <x:v>n.a.</x:v>
      </x:c>
      <x:c r="H4714" s="2" t="str">
        <x:v>USDm</x:v>
      </x:c>
      <x:c r="I4714" s="2" t="str">
        <x:v>2022-12-31</x:v>
      </x:c>
      <x:c r="J4714" s="2" t="str"/>
      <x:c r="K4714" s="2" t="str"/>
      <x:c r="L4714" s="2" t="str"/>
      <x:c r="M4714" s="2" t="str"/>
      <x:c r="N4714" s="2" t="str"/>
      <x:c r="O4714" s="2" t="str"/>
      <x:c r="P4714" s="2" t="str">
        <x:v>Not reported / unavailable</x:v>
      </x:c>
      <x:c r="Q4714" s="2" t="str">
        <x:v>Gross loan charge-offs</x:v>
      </x:c>
      <x:c r="R4714" s="2" t="str"/>
      <x:c r="S4714" s="2" t="str"/>
      <x:c r="T4714" s="2" t="str"/>
    </x:row>
    <x:row r="4715" ht="24" customHeight="1">
      <x:c r="C4715" s="2" t="str">
        <x:v>Historical Inputs!F4715</x:v>
      </x:c>
      <x:c r="D4715" s="2" t="str">
        <x:v>COF</x:v>
      </x:c>
      <x:c r="E4715" s="2" t="str">
        <x:v>FY2022</x:v>
      </x:c>
      <x:c r="F4715" s="2" t="str">
        <x:v>recoveries</x:v>
      </x:c>
      <x:c r="G4715" s="2" t="str">
        <x:v>n.a.</x:v>
      </x:c>
      <x:c r="H4715" s="2" t="str">
        <x:v>USDm</x:v>
      </x:c>
      <x:c r="I4715" s="2" t="str">
        <x:v>2022-12-31</x:v>
      </x:c>
      <x:c r="J4715" s="2" t="str"/>
      <x:c r="K4715" s="2" t="str"/>
      <x:c r="L4715" s="2" t="str"/>
      <x:c r="M4715" s="2" t="str"/>
      <x:c r="N4715" s="2" t="str"/>
      <x:c r="O4715" s="2" t="str"/>
      <x:c r="P4715" s="2" t="str">
        <x:v>Not reported / unavailable</x:v>
      </x:c>
      <x:c r="Q4715" s="2" t="str">
        <x:v>Loan recoveries</x:v>
      </x:c>
      <x:c r="R4715" s="2" t="str"/>
      <x:c r="S4715" s="2" t="str"/>
      <x:c r="T4715" s="2" t="str"/>
    </x:row>
    <x:row r="4716" ht="24" customHeight="1">
      <x:c r="C4716" s="2" t="str">
        <x:v>Historical Inputs!F4716</x:v>
      </x:c>
      <x:c r="D4716" s="2" t="str">
        <x:v>COF</x:v>
      </x:c>
      <x:c r="E4716" s="2" t="str">
        <x:v>FY2022</x:v>
      </x:c>
      <x:c r="F4716" s="2" t="str">
        <x:v>rwa</x:v>
      </x:c>
      <x:c r="G4716" s="2" t="str">
        <x:v>n.a.</x:v>
      </x:c>
      <x:c r="H4716" s="2" t="str">
        <x:v>USDm</x:v>
      </x:c>
      <x:c r="I4716" s="2" t="str">
        <x:v>2022-12-31</x:v>
      </x:c>
      <x:c r="J4716" s="2" t="str"/>
      <x:c r="K4716" s="2" t="str"/>
      <x:c r="L4716" s="2" t="str"/>
      <x:c r="M4716" s="2" t="str"/>
      <x:c r="N4716" s="2" t="str"/>
      <x:c r="O4716" s="2" t="str"/>
      <x:c r="P4716" s="2" t="str">
        <x:v>Not reported / unavailable</x:v>
      </x:c>
      <x:c r="Q4716" s="2" t="str">
        <x:v>Risk-weighted assets</x:v>
      </x:c>
      <x:c r="R4716" s="2" t="str"/>
      <x:c r="S4716" s="2" t="str"/>
      <x:c r="T4716" s="2" t="str"/>
    </x:row>
    <x:row r="4717" ht="24" customHeight="1">
      <x:c r="C4717" s="2" t="str">
        <x:v>Historical Inputs!F4717</x:v>
      </x:c>
      <x:c r="D4717" s="2" t="str">
        <x:v>COF</x:v>
      </x:c>
      <x:c r="E4717" s="2" t="str">
        <x:v>FY2022</x:v>
      </x:c>
      <x:c r="F4717" s="2" t="str">
        <x:v>cet1_reported</x:v>
      </x:c>
      <x:c r="G4717" s="2" t="str">
        <x:v>n.a.</x:v>
      </x:c>
      <x:c r="H4717" s="2" t="str">
        <x:v>%</x:v>
      </x:c>
      <x:c r="I4717" s="2" t="str">
        <x:v>2022-12-31</x:v>
      </x:c>
      <x:c r="J4717" s="2" t="str"/>
      <x:c r="K4717" s="2" t="str"/>
      <x:c r="L4717" s="2" t="str"/>
      <x:c r="M4717" s="2" t="str"/>
      <x:c r="N4717" s="2" t="str"/>
      <x:c r="O4717" s="2" t="str"/>
      <x:c r="P4717" s="2" t="str">
        <x:v>Not reported / unavailable</x:v>
      </x:c>
      <x:c r="Q4717" s="2" t="str">
        <x:v>Actual standardized CET1 ratio</x:v>
      </x:c>
      <x:c r="R4717" s="2" t="str"/>
      <x:c r="S4717" s="2" t="str"/>
      <x:c r="T4717" s="2" t="str"/>
    </x:row>
    <x:row r="4718" ht="24" customHeight="1">
      <x:c r="C4718" s="2" t="str">
        <x:v>Historical Inputs!F4718</x:v>
      </x:c>
      <x:c r="D4718" s="2" t="str">
        <x:v>COF</x:v>
      </x:c>
      <x:c r="E4718" s="2" t="str">
        <x:v>FY2022</x:v>
      </x:c>
      <x:c r="F4718" s="2" t="str">
        <x:v>nim_reported</x:v>
      </x:c>
      <x:c r="G4718" s="2" t="str">
        <x:v>n.a.</x:v>
      </x:c>
      <x:c r="H4718" s="2" t="str">
        <x:v>%</x:v>
      </x:c>
      <x:c r="I4718" s="2" t="str">
        <x:v>2022-12-31</x:v>
      </x:c>
      <x:c r="J4718" s="2" t="str"/>
      <x:c r="K4718" s="2" t="str"/>
      <x:c r="L4718" s="2" t="str"/>
      <x:c r="M4718" s="2" t="str"/>
      <x:c r="N4718" s="2" t="str"/>
      <x:c r="O4718" s="2" t="str"/>
      <x:c r="P4718" s="2" t="str">
        <x:v>Not reported / unavailable</x:v>
      </x:c>
      <x:c r="Q4718" s="2" t="str">
        <x:v>Issuer reported net interest margin</x:v>
      </x:c>
      <x:c r="R4718" s="2" t="str"/>
      <x:c r="S4718" s="2" t="str"/>
      <x:c r="T4718" s="2" t="str"/>
    </x:row>
    <x:row r="4719" ht="24" customHeight="1">
      <x:c r="C4719" s="2" t="str">
        <x:v>Historical Inputs!F4719</x:v>
      </x:c>
      <x:c r="D4719" s="2" t="str">
        <x:v>COF</x:v>
      </x:c>
      <x:c r="E4719" s="2" t="str">
        <x:v>FY2022</x:v>
      </x:c>
      <x:c r="F4719" s="2" t="str">
        <x:v>bvps_reported</x:v>
      </x:c>
      <x:c r="G4719" s="2" t="n">
        <x:v>137.9</x:v>
      </x:c>
      <x:c r="H4719" s="2" t="str">
        <x:v>USD/shares</x:v>
      </x:c>
      <x:c r="I4719" s="2" t="str">
        <x:v>2022-12-31</x:v>
      </x:c>
      <x:c r="J4719" s="2" t="str">
        <x:v>2023-02-24</x:v>
      </x:c>
      <x:c r="K4719" s="2" t="str">
        <x:v>0000927628-23-000117</x:v>
      </x:c>
      <x:c r="L4719" s="2" t="str">
        <x:v>data/raw/filings/COF_0000927628-23-000117_cof-20221231.htm</x:v>
      </x:c>
      <x:c r="M4719" s="2" t="str">
        <x:v>https://www.sec.gov/Archives/edgar/data/927628/000092762823000117/cof-20221231.htm</x:v>
      </x:c>
      <x:c r="N4719" s="2" t="str"/>
      <x:c r="O4719" s="2" t="str"/>
      <x:c r="P4719" s="2" t="str">
        <x:v>Exact selected original table text</x:v>
      </x:c>
      <x:c r="Q4719" s="2" t="str">
        <x:v>Reported common book value per share</x:v>
      </x:c>
      <x:c r="R4719" s="2" t="str">
        <x:v>highlighted/COF_0000927628-23-000117_cof-20221231.htm</x:v>
      </x:c>
      <x:c r="S4719" s="2" t="str"/>
      <x:c r="T4719" s="2" t="str"/>
    </x:row>
    <x:row r="4720" ht="24" customHeight="1">
      <x:c r="C4720" s="2" t="str">
        <x:v>Historical Inputs!F4720</x:v>
      </x:c>
      <x:c r="D4720" s="2" t="str">
        <x:v>COF</x:v>
      </x:c>
      <x:c r="E4720" s="2" t="str">
        <x:v>FY2022</x:v>
      </x:c>
      <x:c r="F4720" s="2" t="str">
        <x:v>tbvps_reported</x:v>
      </x:c>
      <x:c r="G4720" s="2" t="n">
        <x:v>86.11</x:v>
      </x:c>
      <x:c r="H4720" s="2" t="str">
        <x:v>USD/shares</x:v>
      </x:c>
      <x:c r="I4720" s="2" t="str">
        <x:v>2022-12-31</x:v>
      </x:c>
      <x:c r="J4720" s="2" t="str">
        <x:v>2023-02-24</x:v>
      </x:c>
      <x:c r="K4720" s="2" t="str">
        <x:v>0000927628-23-000117</x:v>
      </x:c>
      <x:c r="L4720" s="2" t="str">
        <x:v>data/raw/filings/COF_0000927628-23-000117_cof-20221231.htm</x:v>
      </x:c>
      <x:c r="M4720" s="2" t="str">
        <x:v>https://www.sec.gov/Archives/edgar/data/927628/000092762823000117/cof-20221231.htm</x:v>
      </x:c>
      <x:c r="N4720" s="2" t="str"/>
      <x:c r="O4720" s="2" t="str"/>
      <x:c r="P4720" s="2" t="str">
        <x:v>Exact selected original table text</x:v>
      </x:c>
      <x:c r="Q4720" s="2" t="str">
        <x:v>Reported tangible book value per share</x:v>
      </x:c>
      <x:c r="R4720" s="2" t="str">
        <x:v>highlighted/COF_0000927628-23-000117_cof-20221231.htm</x:v>
      </x:c>
      <x:c r="S4720" s="2" t="str"/>
      <x:c r="T4720" s="2" t="str"/>
    </x:row>
    <x:row r="4721" ht="24" customHeight="1">
      <x:c r="C4721" s="2" t="str">
        <x:v>Historical Inputs!F4721</x:v>
      </x:c>
      <x:c r="D4721" s="2" t="str">
        <x:v>COF</x:v>
      </x:c>
      <x:c r="E4721" s="2" t="str">
        <x:v>FY2022</x:v>
      </x:c>
      <x:c r="F4721" s="2" t="str">
        <x:v>tce_reported</x:v>
      </x:c>
      <x:c r="G4721" s="2" t="str">
        <x:v>n.a.</x:v>
      </x:c>
      <x:c r="H4721" s="2" t="str">
        <x:v>USDm</x:v>
      </x:c>
      <x:c r="I4721" s="2" t="str">
        <x:v>2022-12-31</x:v>
      </x:c>
      <x:c r="J4721" s="2" t="str"/>
      <x:c r="K4721" s="2" t="str"/>
      <x:c r="L4721" s="2" t="str"/>
      <x:c r="M4721" s="2" t="str"/>
      <x:c r="N4721" s="2" t="str"/>
      <x:c r="O4721" s="2" t="str"/>
      <x:c r="P4721" s="2" t="str">
        <x:v>Not reported / unavailable</x:v>
      </x:c>
      <x:c r="Q4721" s="2" t="str">
        <x:v>Reported tangible common equity</x:v>
      </x:c>
      <x:c r="R4721" s="2" t="str"/>
      <x:c r="S4721" s="2" t="str"/>
      <x:c r="T4721" s="2" t="str"/>
    </x:row>
    <x:row r="4722" ht="24" customHeight="1">
      <x:c r="C4722" s="2" t="str">
        <x:v>Historical Inputs!F4722</x:v>
      </x:c>
      <x:c r="D4722" s="2" t="str">
        <x:v>COF</x:v>
      </x:c>
      <x:c r="E4722" s="2" t="str">
        <x:v>FY2023</x:v>
      </x:c>
      <x:c r="F4722" s="2" t="str">
        <x:v>assets</x:v>
      </x:c>
      <x:c r="G4722" s="2" t="n">
        <x:v>478464</x:v>
      </x:c>
      <x:c r="H4722" s="2" t="str">
        <x:v>USD</x:v>
      </x:c>
      <x:c r="I4722" s="2" t="str">
        <x:v>2023-12-31</x:v>
      </x:c>
      <x:c r="J4722" s="2" t="str">
        <x:v>2025-02-20</x:v>
      </x:c>
      <x:c r="K4722" s="2" t="str">
        <x:v>0000927628-25-000092</x:v>
      </x:c>
      <x:c r="L4722" s="2" t="str">
        <x:v>data/raw/filings/COF_0000927628-25-000092_cof-20241231.htm</x:v>
      </x:c>
      <x:c r="M4722" s="2" t="str">
        <x:v>https://www.sec.gov/Archives/edgar/data/927628/000092762825000092/cof-20241231.htm</x:v>
      </x:c>
      <x:c r="N4722" s="2" t="str">
        <x:v>f-249</x:v>
      </x:c>
      <x:c r="O4722" s="2" t="str"/>
      <x:c r="P4722" s="2" t="str">
        <x:v>Exact XBRL anchor</x:v>
      </x:c>
      <x:c r="Q4722" s="2" t="str">
        <x:v>Assets</x:v>
      </x:c>
      <x:c r="R4722" s="2" t="str">
        <x:v>highlighted/COF_0000927628-25-000092_cof-20241231.htm</x:v>
      </x:c>
      <x:c r="S4722" s="2" t="str"/>
      <x:c r="T4722" s="2" t="str"/>
    </x:row>
    <x:row r="4723" ht="24" customHeight="1">
      <x:c r="C4723" s="2" t="str">
        <x:v>Historical Inputs!F4723</x:v>
      </x:c>
      <x:c r="D4723" s="2" t="str">
        <x:v>COF</x:v>
      </x:c>
      <x:c r="E4723" s="2" t="str">
        <x:v>FY2023</x:v>
      </x:c>
      <x:c r="F4723" s="2" t="str">
        <x:v>liabilities</x:v>
      </x:c>
      <x:c r="G4723" s="2" t="n">
        <x:v>420375</x:v>
      </x:c>
      <x:c r="H4723" s="2" t="str">
        <x:v>USD</x:v>
      </x:c>
      <x:c r="I4723" s="2" t="str">
        <x:v>2023-12-31</x:v>
      </x:c>
      <x:c r="J4723" s="2" t="str">
        <x:v>2025-02-20</x:v>
      </x:c>
      <x:c r="K4723" s="2" t="str">
        <x:v>0000927628-25-000092</x:v>
      </x:c>
      <x:c r="L4723" s="2" t="str">
        <x:v>data/raw/filings/COF_0000927628-25-000092_cof-20241231.htm</x:v>
      </x:c>
      <x:c r="M4723" s="2" t="str">
        <x:v>https://www.sec.gov/Archives/edgar/data/927628/000092762825000092/cof-20241231.htm</x:v>
      </x:c>
      <x:c r="N4723" s="2" t="str">
        <x:v>f-271</x:v>
      </x:c>
      <x:c r="O4723" s="2" t="str"/>
      <x:c r="P4723" s="2" t="str">
        <x:v>Exact XBRL anchor</x:v>
      </x:c>
      <x:c r="Q4723" s="2" t="str">
        <x:v>Liabilities</x:v>
      </x:c>
      <x:c r="R4723" s="2" t="str">
        <x:v>highlighted/COF_0000927628-25-000092_cof-20241231.htm</x:v>
      </x:c>
      <x:c r="S4723" s="2" t="str"/>
      <x:c r="T4723" s="2" t="str"/>
    </x:row>
    <x:row r="4724" ht="24" customHeight="1">
      <x:c r="C4724" s="2" t="str">
        <x:v>Historical Inputs!F4724</x:v>
      </x:c>
      <x:c r="D4724" s="2" t="str">
        <x:v>COF</x:v>
      </x:c>
      <x:c r="E4724" s="2" t="str">
        <x:v>FY2023</x:v>
      </x:c>
      <x:c r="F4724" s="2" t="str">
        <x:v>equity</x:v>
      </x:c>
      <x:c r="G4724" s="2" t="n">
        <x:v>58089</x:v>
      </x:c>
      <x:c r="H4724" s="2" t="str">
        <x:v>USD</x:v>
      </x:c>
      <x:c r="I4724" s="2" t="str">
        <x:v>2023-12-31</x:v>
      </x:c>
      <x:c r="J4724" s="2" t="str">
        <x:v>2026-02-19</x:v>
      </x:c>
      <x:c r="K4724" s="2" t="str">
        <x:v>0000927628-26-000024</x:v>
      </x:c>
      <x:c r="L4724" s="2" t="str">
        <x:v>data/raw/filings/COF_0000927628-26-000024_cof-20251231.htm</x:v>
      </x:c>
      <x:c r="M4724" s="2" t="str">
        <x:v>https://www.sec.gov/Archives/edgar/data/927628/000092762826000024/cof-20251231.htm</x:v>
      </x:c>
      <x:c r="N4724" s="2" t="str">
        <x:v>f-358</x:v>
      </x:c>
      <x:c r="O4724" s="2" t="str"/>
      <x:c r="P4724" s="2" t="str">
        <x:v>Exact XBRL anchor</x:v>
      </x:c>
      <x:c r="Q4724" s="2" t="str">
        <x:v>Stockholders' Equity Attributable to Parent</x:v>
      </x:c>
      <x:c r="R4724" s="2" t="str">
        <x:v>highlighted/COF_0000927628-26-000024_cof-20251231.htm</x:v>
      </x:c>
      <x:c r="S4724" s="2" t="str"/>
      <x:c r="T4724" s="2" t="str"/>
    </x:row>
    <x:row r="4725" ht="24" customHeight="1">
      <x:c r="C4725" s="2" t="str">
        <x:v>Historical Inputs!F4725</x:v>
      </x:c>
      <x:c r="D4725" s="2" t="str">
        <x:v>COF</x:v>
      </x:c>
      <x:c r="E4725" s="2" t="str">
        <x:v>FY2023</x:v>
      </x:c>
      <x:c r="F4725" s="2" t="str">
        <x:v>preferred</x:v>
      </x:c>
      <x:c r="G4725" s="2" t="n">
        <x:v>4845</x:v>
      </x:c>
      <x:c r="H4725" s="2" t="str">
        <x:v>USD</x:v>
      </x:c>
      <x:c r="I4725" s="2" t="str">
        <x:v>2023-12-31</x:v>
      </x:c>
      <x:c r="J4725" s="2" t="str">
        <x:v>2025-02-20</x:v>
      </x:c>
      <x:c r="K4725" s="2" t="str">
        <x:v>0000927628-25-000092</x:v>
      </x:c>
      <x:c r="L4725" s="2" t="str">
        <x:v>data/raw/filings/COF_0000927628-25-000092_cof-20241231.htm</x:v>
      </x:c>
      <x:c r="M4725" s="2" t="str">
        <x:v>https://www.sec.gov/Archives/edgar/data/927628/000092762825000092/cof-20241231.htm</x:v>
      </x:c>
      <x:c r="N4725" s="2" t="str">
        <x:v>f-3042</x:v>
      </x:c>
      <x:c r="O4725" s="2" t="str"/>
      <x:c r="P4725" s="2" t="str">
        <x:v>Exact XBRL anchor</x:v>
      </x:c>
      <x:c r="Q4725" s="2" t="str">
        <x:v>Preferred Stock, Including Additional Paid in Capital, Net of Discount</x:v>
      </x:c>
      <x:c r="R4725" s="2" t="str">
        <x:v>highlighted/COF_0000927628-25-000092_cof-20241231.htm</x:v>
      </x:c>
      <x:c r="S4725" s="2" t="str"/>
      <x:c r="T4725" s="2" t="str"/>
    </x:row>
    <x:row r="4726" ht="24" customHeight="1">
      <x:c r="C4726" s="2" t="str">
        <x:v>Historical Inputs!F4726</x:v>
      </x:c>
      <x:c r="D4726" s="2" t="str">
        <x:v>COF</x:v>
      </x:c>
      <x:c r="E4726" s="2" t="str">
        <x:v>FY2023</x:v>
      </x:c>
      <x:c r="F4726" s="2" t="str">
        <x:v>common_equity_reported</x:v>
      </x:c>
      <x:c r="G4726" s="2" t="str">
        <x:v>n.a.</x:v>
      </x:c>
      <x:c r="H4726" s="2" t="str">
        <x:v>USDm</x:v>
      </x:c>
      <x:c r="I4726" s="2" t="str">
        <x:v>2023-12-31</x:v>
      </x:c>
      <x:c r="J4726" s="2" t="str"/>
      <x:c r="K4726" s="2" t="str"/>
      <x:c r="L4726" s="2" t="str"/>
      <x:c r="M4726" s="2" t="str"/>
      <x:c r="N4726" s="2" t="str"/>
      <x:c r="O4726" s="2" t="str"/>
      <x:c r="P4726" s="2" t="str">
        <x:v>Not reported / unavailable</x:v>
      </x:c>
      <x:c r="Q4726" s="2" t="str">
        <x:v>Reported common shareholders equity</x:v>
      </x:c>
      <x:c r="R4726" s="2" t="str"/>
      <x:c r="S4726" s="2" t="str"/>
      <x:c r="T4726" s="2" t="str"/>
    </x:row>
    <x:row r="4727" ht="24" customHeight="1">
      <x:c r="C4727" s="2" t="str">
        <x:v>Historical Inputs!F4727</x:v>
      </x:c>
      <x:c r="D4727" s="2" t="str">
        <x:v>COF</x:v>
      </x:c>
      <x:c r="E4727" s="2" t="str">
        <x:v>FY2023</x:v>
      </x:c>
      <x:c r="F4727" s="2" t="str">
        <x:v>goodwill</x:v>
      </x:c>
      <x:c r="G4727" s="2" t="n">
        <x:v>15065</x:v>
      </x:c>
      <x:c r="H4727" s="2" t="str">
        <x:v>USD</x:v>
      </x:c>
      <x:c r="I4727" s="2" t="str">
        <x:v>2023-12-31</x:v>
      </x:c>
      <x:c r="J4727" s="2" t="str">
        <x:v>2026-02-19</x:v>
      </x:c>
      <x:c r="K4727" s="2" t="str">
        <x:v>0000927628-26-000024</x:v>
      </x:c>
      <x:c r="L4727" s="2" t="str">
        <x:v>data/raw/filings/COF_0000927628-26-000024_cof-20251231.htm</x:v>
      </x:c>
      <x:c r="M4727" s="2" t="str">
        <x:v>https://www.sec.gov/Archives/edgar/data/927628/000092762826000024/cof-20251231.htm</x:v>
      </x:c>
      <x:c r="N4727" s="2" t="str">
        <x:v>f-2867</x:v>
      </x:c>
      <x:c r="O4727" s="2" t="str"/>
      <x:c r="P4727" s="2" t="str">
        <x:v>Exact XBRL anchor</x:v>
      </x:c>
      <x:c r="Q4727" s="2" t="str">
        <x:v>Goodwill</x:v>
      </x:c>
      <x:c r="R4727" s="2" t="str">
        <x:v>highlighted/COF_0000927628-26-000024_cof-20251231.htm</x:v>
      </x:c>
      <x:c r="S4727" s="2" t="str"/>
      <x:c r="T4727" s="2" t="str"/>
    </x:row>
    <x:row r="4728" ht="24" customHeight="1">
      <x:c r="C4728" s="2" t="str">
        <x:v>Historical Inputs!F4728</x:v>
      </x:c>
      <x:c r="D4728" s="2" t="str">
        <x:v>COF</x:v>
      </x:c>
      <x:c r="E4728" s="2" t="str">
        <x:v>FY2023</x:v>
      </x:c>
      <x:c r="F4728" s="2" t="str">
        <x:v>intangibles</x:v>
      </x:c>
      <x:c r="G4728" s="2" t="n">
        <x:v>310</x:v>
      </x:c>
      <x:c r="H4728" s="2" t="str">
        <x:v>USD</x:v>
      </x:c>
      <x:c r="I4728" s="2" t="str">
        <x:v>2023-12-31</x:v>
      </x:c>
      <x:c r="J4728" s="2" t="str">
        <x:v>2025-02-20</x:v>
      </x:c>
      <x:c r="K4728" s="2" t="str">
        <x:v>0000927628-25-000092</x:v>
      </x:c>
      <x:c r="L4728" s="2" t="str">
        <x:v>data/raw/filings/COF_0000927628-25-000092_cof-20241231.htm</x:v>
      </x:c>
      <x:c r="M4728" s="2" t="str">
        <x:v>https://www.sec.gov/Archives/edgar/data/927628/000092762825000092/cof-20241231.htm</x:v>
      </x:c>
      <x:c r="N4728" s="2" t="str">
        <x:v>f-2393</x:v>
      </x:c>
      <x:c r="O4728" s="2" t="str"/>
      <x:c r="P4728" s="2" t="str">
        <x:v>Exact XBRL anchor</x:v>
      </x:c>
      <x:c r="Q4728" s="2" t="str">
        <x:v>Intangible Assets, Net (Excluding Goodwill)</x:v>
      </x:c>
      <x:c r="R4728" s="2" t="str">
        <x:v>highlighted/COF_0000927628-25-000092_cof-20241231.htm</x:v>
      </x:c>
      <x:c r="S4728" s="2" t="str"/>
      <x:c r="T4728" s="2" t="str"/>
    </x:row>
    <x:row r="4729" ht="24" customHeight="1">
      <x:c r="C4729" s="2" t="str">
        <x:v>Historical Inputs!F4729</x:v>
      </x:c>
      <x:c r="D4729" s="2" t="str">
        <x:v>COF</x:v>
      </x:c>
      <x:c r="E4729" s="2" t="str">
        <x:v>FY2023</x:v>
      </x:c>
      <x:c r="F4729" s="2" t="str">
        <x:v>intangibles_total</x:v>
      </x:c>
      <x:c r="G4729" s="2" t="str">
        <x:v>n.a.</x:v>
      </x:c>
      <x:c r="H4729" s="2" t="str">
        <x:v>USDm</x:v>
      </x:c>
      <x:c r="I4729" s="2" t="str">
        <x:v>2023-12-31</x:v>
      </x:c>
      <x:c r="J4729" s="2" t="str"/>
      <x:c r="K4729" s="2" t="str"/>
      <x:c r="L4729" s="2" t="str"/>
      <x:c r="M4729" s="2" t="str"/>
      <x:c r="N4729" s="2" t="str"/>
      <x:c r="O4729" s="2" t="str"/>
      <x:c r="P4729" s="2" t="str">
        <x:v>Not reported / unavailable</x:v>
      </x:c>
      <x:c r="Q4729" s="2" t="str">
        <x:v>Reported goodwill and intangible assets combined</x:v>
      </x:c>
      <x:c r="R4729" s="2" t="str"/>
      <x:c r="S4729" s="2" t="str"/>
      <x:c r="T4729" s="2" t="str"/>
    </x:row>
    <x:row r="4730" ht="24" customHeight="1">
      <x:c r="C4730" s="2" t="str">
        <x:v>Historical Inputs!F4730</x:v>
      </x:c>
      <x:c r="D4730" s="2" t="str">
        <x:v>COF</x:v>
      </x:c>
      <x:c r="E4730" s="2" t="str">
        <x:v>FY2023</x:v>
      </x:c>
      <x:c r="F4730" s="2" t="str">
        <x:v>shares_end</x:v>
      </x:c>
      <x:c r="G4730" s="2" t="n">
        <x:v>380.389609</x:v>
      </x:c>
      <x:c r="H4730" s="2" t="str">
        <x:v>shares</x:v>
      </x:c>
      <x:c r="I4730" s="2" t="str">
        <x:v>2023-12-31</x:v>
      </x:c>
      <x:c r="J4730" s="2" t="str">
        <x:v>2025-02-20</x:v>
      </x:c>
      <x:c r="K4730" s="2" t="str">
        <x:v>0000927628-25-000092</x:v>
      </x:c>
      <x:c r="L4730" s="2" t="str">
        <x:v>data/raw/filings/COF_0000927628-25-000092_cof-20241231.htm</x:v>
      </x:c>
      <x:c r="M4730" s="2" t="str">
        <x:v>https://www.sec.gov/Archives/edgar/data/927628/000092762825000092/cof-20241231.htm</x:v>
      </x:c>
      <x:c r="N4730" s="2" t="str">
        <x:v>f-291</x:v>
      </x:c>
      <x:c r="O4730" s="2" t="str"/>
      <x:c r="P4730" s="2" t="str">
        <x:v>Exact XBRL anchor</x:v>
      </x:c>
      <x:c r="Q4730" s="2" t="str">
        <x:v>Common Stock, Shares, Outstanding</x:v>
      </x:c>
      <x:c r="R4730" s="2" t="str">
        <x:v>highlighted/COF_0000927628-25-000092_cof-20241231.htm</x:v>
      </x:c>
      <x:c r="S4730" s="2" t="str"/>
      <x:c r="T4730" s="2" t="str"/>
    </x:row>
    <x:row r="4731" ht="24" customHeight="1">
      <x:c r="C4731" s="2" t="str">
        <x:v>Historical Inputs!F4731</x:v>
      </x:c>
      <x:c r="D4731" s="2" t="str">
        <x:v>COF</x:v>
      </x:c>
      <x:c r="E4731" s="2" t="str">
        <x:v>FY2023</x:v>
      </x:c>
      <x:c r="F4731" s="2" t="str">
        <x:v>shares_issued</x:v>
      </x:c>
      <x:c r="G4731" s="2" t="n">
        <x:v>696.242668</x:v>
      </x:c>
      <x:c r="H4731" s="2" t="str">
        <x:v>shares</x:v>
      </x:c>
      <x:c r="I4731" s="2" t="str">
        <x:v>2023-12-31</x:v>
      </x:c>
      <x:c r="J4731" s="2" t="str">
        <x:v>2025-02-20</x:v>
      </x:c>
      <x:c r="K4731" s="2" t="str">
        <x:v>0000927628-25-000092</x:v>
      </x:c>
      <x:c r="L4731" s="2" t="str">
        <x:v>data/raw/filings/COF_0000927628-25-000092_cof-20241231.htm</x:v>
      </x:c>
      <x:c r="M4731" s="2" t="str">
        <x:v>https://www.sec.gov/Archives/edgar/data/927628/000092762825000092/cof-20241231.htm</x:v>
      </x:c>
      <x:c r="N4731" s="2" t="str">
        <x:v>f-289</x:v>
      </x:c>
      <x:c r="O4731" s="2" t="str"/>
      <x:c r="P4731" s="2" t="str">
        <x:v>Exact XBRL anchor</x:v>
      </x:c>
      <x:c r="Q4731" s="2" t="str">
        <x:v>Common Stock, Shares, Issued</x:v>
      </x:c>
      <x:c r="R4731" s="2" t="str">
        <x:v>highlighted/COF_0000927628-25-000092_cof-20241231.htm</x:v>
      </x:c>
      <x:c r="S4731" s="2" t="str"/>
      <x:c r="T4731" s="2" t="str"/>
    </x:row>
    <x:row r="4732" ht="24" customHeight="1">
      <x:c r="C4732" s="2" t="str">
        <x:v>Historical Inputs!F4732</x:v>
      </x:c>
      <x:c r="D4732" s="2" t="str">
        <x:v>COF</x:v>
      </x:c>
      <x:c r="E4732" s="2" t="str">
        <x:v>FY2023</x:v>
      </x:c>
      <x:c r="F4732" s="2" t="str">
        <x:v>shares_treasury</x:v>
      </x:c>
      <x:c r="G4732" s="2" t="n">
        <x:v>315.853059</x:v>
      </x:c>
      <x:c r="H4732" s="2" t="str">
        <x:v>shares</x:v>
      </x:c>
      <x:c r="I4732" s="2" t="str">
        <x:v>2023-12-31</x:v>
      </x:c>
      <x:c r="J4732" s="2" t="str">
        <x:v>2025-02-20</x:v>
      </x:c>
      <x:c r="K4732" s="2" t="str">
        <x:v>0000927628-25-000092</x:v>
      </x:c>
      <x:c r="L4732" s="2" t="str">
        <x:v>data/raw/filings/COF_0000927628-25-000092_cof-20241231.htm</x:v>
      </x:c>
      <x:c r="M4732" s="2" t="str">
        <x:v>https://www.sec.gov/Archives/edgar/data/927628/000092762825000092/cof-20241231.htm</x:v>
      </x:c>
      <x:c r="N4732" s="2" t="str"/>
      <x:c r="O4732" s="2" t="str"/>
      <x:c r="P4732" s="2" t="str">
        <x:v>Structured source retained; exact visible anchor requires review</x:v>
      </x:c>
      <x:c r="Q4732" s="2" t="str">
        <x:v>Treasury Stock, Common, Shares</x:v>
      </x:c>
      <x:c r="R4732" s="2" t="str"/>
      <x:c r="S4732" s="2" t="str"/>
      <x:c r="T4732" s="2" t="str"/>
    </x:row>
    <x:row r="4733" ht="24" customHeight="1">
      <x:c r="C4733" s="2" t="str">
        <x:v>Historical Inputs!F4733</x:v>
      </x:c>
      <x:c r="D4733" s="2" t="str">
        <x:v>COF</x:v>
      </x:c>
      <x:c r="E4733" s="2" t="str">
        <x:v>FY2023</x:v>
      </x:c>
      <x:c r="F4733" s="2" t="str">
        <x:v>deposits</x:v>
      </x:c>
      <x:c r="G4733" s="2" t="n">
        <x:v>348413</x:v>
      </x:c>
      <x:c r="H4733" s="2" t="str">
        <x:v>USD</x:v>
      </x:c>
      <x:c r="I4733" s="2" t="str">
        <x:v>2023-12-31</x:v>
      </x:c>
      <x:c r="J4733" s="2" t="str">
        <x:v>2026-02-19</x:v>
      </x:c>
      <x:c r="K4733" s="2" t="str">
        <x:v>0000927628-26-000024</x:v>
      </x:c>
      <x:c r="L4733" s="2" t="str">
        <x:v>data/raw/filings/COF_0000927628-26-000024_cof-20251231.htm</x:v>
      </x:c>
      <x:c r="M4733" s="2" t="str">
        <x:v>https://www.sec.gov/Archives/edgar/data/927628/000092762826000024/cof-20251231.htm</x:v>
      </x:c>
      <x:c r="N4733" s="2" t="str">
        <x:v>f-4770</x:v>
      </x:c>
      <x:c r="O4733" s="2" t="str"/>
      <x:c r="P4733" s="2" t="str">
        <x:v>Exact XBRL anchor</x:v>
      </x:c>
      <x:c r="Q4733" s="2" t="str">
        <x:v>Deposits</x:v>
      </x:c>
      <x:c r="R4733" s="2" t="str">
        <x:v>highlighted/COF_0000927628-26-000024_cof-20251231.htm</x:v>
      </x:c>
      <x:c r="S4733" s="2" t="str"/>
      <x:c r="T4733" s="2" t="str"/>
    </x:row>
    <x:row r="4734" ht="24" customHeight="1">
      <x:c r="C4734" s="2" t="str">
        <x:v>Historical Inputs!F4734</x:v>
      </x:c>
      <x:c r="D4734" s="2" t="str">
        <x:v>COF</x:v>
      </x:c>
      <x:c r="E4734" s="2" t="str">
        <x:v>FY2023</x:v>
      </x:c>
      <x:c r="F4734" s="2" t="str">
        <x:v>loans_gross</x:v>
      </x:c>
      <x:c r="G4734" s="2" t="n">
        <x:v>320472</x:v>
      </x:c>
      <x:c r="H4734" s="2" t="str">
        <x:v>USD</x:v>
      </x:c>
      <x:c r="I4734" s="2" t="str">
        <x:v>2023-12-31</x:v>
      </x:c>
      <x:c r="J4734" s="2" t="str">
        <x:v>2025-02-20</x:v>
      </x:c>
      <x:c r="K4734" s="2" t="str">
        <x:v>0000927628-25-000092</x:v>
      </x:c>
      <x:c r="L4734" s="2" t="str">
        <x:v>data/raw/filings/COF_0000927628-25-000092_cof-20241231.htm</x:v>
      </x:c>
      <x:c r="M4734" s="2" t="str">
        <x:v>https://www.sec.gov/Archives/edgar/data/927628/000092762825000092/cof-20241231.htm</x:v>
      </x:c>
      <x:c r="N4734" s="2" t="str">
        <x:v>f-982</x:v>
      </x:c>
      <x:c r="O4734" s="2" t="str"/>
      <x:c r="P4734" s="2" t="str">
        <x:v>Exact XBRL anchor</x:v>
      </x:c>
      <x:c r="Q4734" s="2" t="str">
        <x:v>Gross loans and leases selected definition</x:v>
      </x:c>
      <x:c r="R4734" s="2" t="str">
        <x:v>highlighted/COF_0000927628-25-000092_cof-20241231.htm</x:v>
      </x:c>
      <x:c r="S4734" s="2" t="str"/>
      <x:c r="T4734" s="2" t="str"/>
    </x:row>
    <x:row r="4735" ht="24" customHeight="1">
      <x:c r="C4735" s="2" t="str">
        <x:v>Historical Inputs!F4735</x:v>
      </x:c>
      <x:c r="D4735" s="2" t="str">
        <x:v>COF</x:v>
      </x:c>
      <x:c r="E4735" s="2" t="str">
        <x:v>FY2023</x:v>
      </x:c>
      <x:c r="F4735" s="2" t="str">
        <x:v>loans_net</x:v>
      </x:c>
      <x:c r="G4735" s="2" t="str">
        <x:v>n.a.</x:v>
      </x:c>
      <x:c r="H4735" s="2" t="str">
        <x:v>USDm</x:v>
      </x:c>
      <x:c r="I4735" s="2" t="str">
        <x:v>2023-12-31</x:v>
      </x:c>
      <x:c r="J4735" s="2" t="str"/>
      <x:c r="K4735" s="2" t="str"/>
      <x:c r="L4735" s="2" t="str"/>
      <x:c r="M4735" s="2" t="str"/>
      <x:c r="N4735" s="2" t="str"/>
      <x:c r="O4735" s="2" t="str"/>
      <x:c r="P4735" s="2" t="str">
        <x:v>Not reported / unavailable</x:v>
      </x:c>
      <x:c r="Q4735" s="2" t="str">
        <x:v>Net loans after allowance selected definition</x:v>
      </x:c>
      <x:c r="R4735" s="2" t="str"/>
      <x:c r="S4735" s="2" t="str"/>
      <x:c r="T4735" s="2" t="str"/>
    </x:row>
    <x:row r="4736" ht="24" customHeight="1">
      <x:c r="C4736" s="2" t="str">
        <x:v>Historical Inputs!F4736</x:v>
      </x:c>
      <x:c r="D4736" s="2" t="str">
        <x:v>COF</x:v>
      </x:c>
      <x:c r="E4736" s="2" t="str">
        <x:v>FY2023</x:v>
      </x:c>
      <x:c r="F4736" s="2" t="str">
        <x:v>allowance</x:v>
      </x:c>
      <x:c r="G4736" s="2" t="n">
        <x:v>15296</x:v>
      </x:c>
      <x:c r="H4736" s="2" t="str">
        <x:v>USD</x:v>
      </x:c>
      <x:c r="I4736" s="2" t="str">
        <x:v>2023-12-31</x:v>
      </x:c>
      <x:c r="J4736" s="2" t="str">
        <x:v>2025-02-20</x:v>
      </x:c>
      <x:c r="K4736" s="2" t="str">
        <x:v>0000927628-25-000092</x:v>
      </x:c>
      <x:c r="L4736" s="2" t="str">
        <x:v>data/raw/filings/COF_0000927628-25-000092_cof-20241231.htm</x:v>
      </x:c>
      <x:c r="M4736" s="2" t="str">
        <x:v>https://www.sec.gov/Archives/edgar/data/927628/000092762825000092/cof-20241231.htm</x:v>
      </x:c>
      <x:c r="N4736" s="2" t="str">
        <x:v>f-233</x:v>
      </x:c>
      <x:c r="O4736" s="2" t="str"/>
      <x:c r="P4736" s="2" t="str">
        <x:v>Exact XBRL anchor</x:v>
      </x:c>
      <x:c r="Q4736" s="2" t="str">
        <x:v>Loan allowance for credit losses</x:v>
      </x:c>
      <x:c r="R4736" s="2" t="str">
        <x:v>highlighted/COF_0000927628-25-000092_cof-20241231.htm</x:v>
      </x:c>
      <x:c r="S4736" s="2" t="str"/>
      <x:c r="T4736" s="2" t="str"/>
    </x:row>
    <x:row r="4737" ht="24" customHeight="1">
      <x:c r="C4737" s="2" t="str">
        <x:v>Historical Inputs!F4737</x:v>
      </x:c>
      <x:c r="D4737" s="2" t="str">
        <x:v>COF</x:v>
      </x:c>
      <x:c r="E4737" s="2" t="str">
        <x:v>FY2023</x:v>
      </x:c>
      <x:c r="F4737" s="2" t="str">
        <x:v>nonaccrual</x:v>
      </x:c>
      <x:c r="G4737" s="2" t="str">
        <x:v>n.a.</x:v>
      </x:c>
      <x:c r="H4737" s="2" t="str">
        <x:v>USDm</x:v>
      </x:c>
      <x:c r="I4737" s="2" t="str">
        <x:v>2023-12-31</x:v>
      </x:c>
      <x:c r="J4737" s="2" t="str"/>
      <x:c r="K4737" s="2" t="str"/>
      <x:c r="L4737" s="2" t="str"/>
      <x:c r="M4737" s="2" t="str"/>
      <x:c r="N4737" s="2" t="str"/>
      <x:c r="O4737" s="2" t="str"/>
      <x:c r="P4737" s="2" t="str">
        <x:v>Not reported / unavailable</x:v>
      </x:c>
      <x:c r="Q4737" s="2" t="str">
        <x:v>Nonaccrual</x:v>
      </x:c>
      <x:c r="R4737" s="2" t="str"/>
      <x:c r="S4737" s="2" t="str"/>
      <x:c r="T4737" s="2" t="str"/>
    </x:row>
    <x:row r="4738" ht="24" customHeight="1">
      <x:c r="C4738" s="2" t="str">
        <x:v>Historical Inputs!F4738</x:v>
      </x:c>
      <x:c r="D4738" s="2" t="str">
        <x:v>COF</x:v>
      </x:c>
      <x:c r="E4738" s="2" t="str">
        <x:v>FY2023</x:v>
      </x:c>
      <x:c r="F4738" s="2" t="str">
        <x:v>cash</x:v>
      </x:c>
      <x:c r="G4738" s="2" t="str">
        <x:v>n.a.</x:v>
      </x:c>
      <x:c r="H4738" s="2" t="str">
        <x:v>USDm</x:v>
      </x:c>
      <x:c r="I4738" s="2" t="str">
        <x:v>2023-12-31</x:v>
      </x:c>
      <x:c r="J4738" s="2" t="str"/>
      <x:c r="K4738" s="2" t="str"/>
      <x:c r="L4738" s="2" t="str"/>
      <x:c r="M4738" s="2" t="str"/>
      <x:c r="N4738" s="2" t="str"/>
      <x:c r="O4738" s="2" t="str"/>
      <x:c r="P4738" s="2" t="str">
        <x:v>Not reported / unavailable</x:v>
      </x:c>
      <x:c r="Q4738" s="2" t="str">
        <x:v>Cash</x:v>
      </x:c>
      <x:c r="R4738" s="2" t="str"/>
      <x:c r="S4738" s="2" t="str"/>
      <x:c r="T4738" s="2" t="str"/>
    </x:row>
    <x:row r="4739" ht="24" customHeight="1">
      <x:c r="C4739" s="2" t="str">
        <x:v>Historical Inputs!F4739</x:v>
      </x:c>
      <x:c r="D4739" s="2" t="str">
        <x:v>COF</x:v>
      </x:c>
      <x:c r="E4739" s="2" t="str">
        <x:v>FY2023</x:v>
      </x:c>
      <x:c r="F4739" s="2" t="str">
        <x:v>aoci</x:v>
      </x:c>
      <x:c r="G4739" s="2" t="n">
        <x:v>-8268</x:v>
      </x:c>
      <x:c r="H4739" s="2" t="str">
        <x:v>USD</x:v>
      </x:c>
      <x:c r="I4739" s="2" t="str">
        <x:v>2023-12-31</x:v>
      </x:c>
      <x:c r="J4739" s="2" t="str">
        <x:v>2025-02-20</x:v>
      </x:c>
      <x:c r="K4739" s="2" t="str">
        <x:v>0000927628-25-000092</x:v>
      </x:c>
      <x:c r="L4739" s="2" t="str">
        <x:v>data/raw/filings/COF_0000927628-25-000092_cof-20241231.htm</x:v>
      </x:c>
      <x:c r="M4739" s="2" t="str">
        <x:v>https://www.sec.gov/Archives/edgar/data/927628/000092762825000092/cof-20241231.htm</x:v>
      </x:c>
      <x:c r="N4739" s="2" t="str">
        <x:v>f-299</x:v>
      </x:c>
      <x:c r="O4739" s="2" t="str"/>
      <x:c r="P4739" s="2" t="str">
        <x:v>Exact XBRL anchor</x:v>
      </x:c>
      <x:c r="Q4739" s="2" t="str">
        <x:v>Accumulated Other Comprehensive Income (Loss), Net of Tax</x:v>
      </x:c>
      <x:c r="R4739" s="2" t="str">
        <x:v>highlighted/COF_0000927628-25-000092_cof-20241231.htm</x:v>
      </x:c>
      <x:c r="S4739" s="2" t="str"/>
      <x:c r="T4739" s="2" t="str"/>
    </x:row>
    <x:row r="4740" ht="24" customHeight="1">
      <x:c r="C4740" s="2" t="str">
        <x:v>Historical Inputs!F4740</x:v>
      </x:c>
      <x:c r="D4740" s="2" t="str">
        <x:v>COF</x:v>
      </x:c>
      <x:c r="E4740" s="2" t="str">
        <x:v>FY2023</x:v>
      </x:c>
      <x:c r="F4740" s="2" t="str">
        <x:v>nii</x:v>
      </x:c>
      <x:c r="G4740" s="2" t="n">
        <x:v>29241</x:v>
      </x:c>
      <x:c r="H4740" s="2" t="str">
        <x:v>USD</x:v>
      </x:c>
      <x:c r="I4740" s="2" t="str">
        <x:v>2023-12-31</x:v>
      </x:c>
      <x:c r="J4740" s="2" t="str">
        <x:v>2026-02-19</x:v>
      </x:c>
      <x:c r="K4740" s="2" t="str">
        <x:v>0000927628-26-000024</x:v>
      </x:c>
      <x:c r="L4740" s="2" t="str">
        <x:v>data/raw/filings/COF_0000927628-26-000024_cof-20251231.htm</x:v>
      </x:c>
      <x:c r="M4740" s="2" t="str">
        <x:v>https://www.sec.gov/Archives/edgar/data/927628/000092762826000024/cof-20251231.htm</x:v>
      </x:c>
      <x:c r="N4740" s="2" t="str">
        <x:v>f-4725</x:v>
      </x:c>
      <x:c r="O4740" s="2" t="str"/>
      <x:c r="P4740" s="2" t="str">
        <x:v>Exact XBRL anchor</x:v>
      </x:c>
      <x:c r="Q4740" s="2" t="str">
        <x:v>Interest Income (Expense), Net</x:v>
      </x:c>
      <x:c r="R4740" s="2" t="str">
        <x:v>highlighted/COF_0000927628-26-000024_cof-20251231.htm</x:v>
      </x:c>
      <x:c r="S4740" s="2" t="str"/>
      <x:c r="T4740" s="2" t="str"/>
    </x:row>
    <x:row r="4741" ht="24" customHeight="1">
      <x:c r="C4741" s="2" t="str">
        <x:v>Historical Inputs!F4741</x:v>
      </x:c>
      <x:c r="D4741" s="2" t="str">
        <x:v>COF</x:v>
      </x:c>
      <x:c r="E4741" s="2" t="str">
        <x:v>FY2023</x:v>
      </x:c>
      <x:c r="F4741" s="2" t="str">
        <x:v>noninterest_income</x:v>
      </x:c>
      <x:c r="G4741" s="2" t="n">
        <x:v>7546</x:v>
      </x:c>
      <x:c r="H4741" s="2" t="str">
        <x:v>USD</x:v>
      </x:c>
      <x:c r="I4741" s="2" t="str">
        <x:v>2023-12-31</x:v>
      </x:c>
      <x:c r="J4741" s="2" t="str">
        <x:v>2026-02-19</x:v>
      </x:c>
      <x:c r="K4741" s="2" t="str">
        <x:v>0000927628-26-000024</x:v>
      </x:c>
      <x:c r="L4741" s="2" t="str">
        <x:v>data/raw/filings/COF_0000927628-26-000024_cof-20251231.htm</x:v>
      </x:c>
      <x:c r="M4741" s="2" t="str">
        <x:v>https://www.sec.gov/Archives/edgar/data/927628/000092762826000024/cof-20251231.htm</x:v>
      </x:c>
      <x:c r="N4741" s="2" t="str">
        <x:v>f-4864</x:v>
      </x:c>
      <x:c r="O4741" s="2" t="str"/>
      <x:c r="P4741" s="2" t="str">
        <x:v>Exact XBRL anchor</x:v>
      </x:c>
      <x:c r="Q4741" s="2" t="str">
        <x:v>Noninterest Income</x:v>
      </x:c>
      <x:c r="R4741" s="2" t="str">
        <x:v>highlighted/COF_0000927628-26-000024_cof-20251231.htm</x:v>
      </x:c>
      <x:c r="S4741" s="2" t="str"/>
      <x:c r="T4741" s="2" t="str"/>
    </x:row>
    <x:row r="4742" ht="24" customHeight="1">
      <x:c r="C4742" s="2" t="str">
        <x:v>Historical Inputs!F4742</x:v>
      </x:c>
      <x:c r="D4742" s="2" t="str">
        <x:v>COF</x:v>
      </x:c>
      <x:c r="E4742" s="2" t="str">
        <x:v>FY2023</x:v>
      </x:c>
      <x:c r="F4742" s="2" t="str">
        <x:v>revenue_reported</x:v>
      </x:c>
      <x:c r="G4742" s="2" t="n">
        <x:v>36787</x:v>
      </x:c>
      <x:c r="H4742" s="2" t="str">
        <x:v>USD</x:v>
      </x:c>
      <x:c r="I4742" s="2" t="str">
        <x:v>2023-12-31</x:v>
      </x:c>
      <x:c r="J4742" s="2" t="str">
        <x:v>2026-02-19</x:v>
      </x:c>
      <x:c r="K4742" s="2" t="str">
        <x:v>0000927628-26-000024</x:v>
      </x:c>
      <x:c r="L4742" s="2" t="str">
        <x:v>data/raw/filings/COF_0000927628-26-000024_cof-20251231.htm</x:v>
      </x:c>
      <x:c r="M4742" s="2" t="str">
        <x:v>https://www.sec.gov/Archives/edgar/data/927628/000092762826000024/cof-20251231.htm</x:v>
      </x:c>
      <x:c r="N4742" s="2" t="str">
        <x:v>f-4735</x:v>
      </x:c>
      <x:c r="O4742" s="2" t="str"/>
      <x:c r="P4742" s="2" t="str">
        <x:v>Exact XBRL anchor</x:v>
      </x:c>
      <x:c r="Q4742" s="2" t="str">
        <x:v>Revenues</x:v>
      </x:c>
      <x:c r="R4742" s="2" t="str">
        <x:v>highlighted/COF_0000927628-26-000024_cof-20251231.htm</x:v>
      </x:c>
      <x:c r="S4742" s="2" t="str"/>
      <x:c r="T4742" s="2" t="str"/>
    </x:row>
    <x:row r="4743" ht="24" customHeight="1">
      <x:c r="C4743" s="2" t="str">
        <x:v>Historical Inputs!F4743</x:v>
      </x:c>
      <x:c r="D4743" s="2" t="str">
        <x:v>COF</x:v>
      </x:c>
      <x:c r="E4743" s="2" t="str">
        <x:v>FY2023</x:v>
      </x:c>
      <x:c r="F4743" s="2" t="str">
        <x:v>opex</x:v>
      </x:c>
      <x:c r="G4743" s="2" t="n">
        <x:v>20316</x:v>
      </x:c>
      <x:c r="H4743" s="2" t="str">
        <x:v>USD</x:v>
      </x:c>
      <x:c r="I4743" s="2" t="str">
        <x:v>2023-12-31</x:v>
      </x:c>
      <x:c r="J4743" s="2" t="str">
        <x:v>2026-02-19</x:v>
      </x:c>
      <x:c r="K4743" s="2" t="str">
        <x:v>0000927628-26-000024</x:v>
      </x:c>
      <x:c r="L4743" s="2" t="str">
        <x:v>data/raw/filings/COF_0000927628-26-000024_cof-20251231.htm</x:v>
      </x:c>
      <x:c r="M4743" s="2" t="str">
        <x:v>https://www.sec.gov/Archives/edgar/data/927628/000092762826000024/cof-20251231.htm</x:v>
      </x:c>
      <x:c r="N4743" s="2" t="str">
        <x:v>f-4745</x:v>
      </x:c>
      <x:c r="O4743" s="2" t="str"/>
      <x:c r="P4743" s="2" t="str">
        <x:v>Exact XBRL anchor</x:v>
      </x:c>
      <x:c r="Q4743" s="2" t="str">
        <x:v>Noninterest Expense</x:v>
      </x:c>
      <x:c r="R4743" s="2" t="str">
        <x:v>highlighted/COF_0000927628-26-000024_cof-20251231.htm</x:v>
      </x:c>
      <x:c r="S4743" s="2" t="str"/>
      <x:c r="T4743" s="2" t="str"/>
    </x:row>
    <x:row r="4744" ht="24" customHeight="1">
      <x:c r="C4744" s="2" t="str">
        <x:v>Historical Inputs!F4744</x:v>
      </x:c>
      <x:c r="D4744" s="2" t="str">
        <x:v>COF</x:v>
      </x:c>
      <x:c r="E4744" s="2" t="str">
        <x:v>FY2023</x:v>
      </x:c>
      <x:c r="F4744" s="2" t="str">
        <x:v>provision</x:v>
      </x:c>
      <x:c r="G4744" s="2" t="str">
        <x:v>n.a.</x:v>
      </x:c>
      <x:c r="H4744" s="2" t="str">
        <x:v>USDm</x:v>
      </x:c>
      <x:c r="I4744" s="2" t="str">
        <x:v>2023-12-31</x:v>
      </x:c>
      <x:c r="J4744" s="2" t="str"/>
      <x:c r="K4744" s="2" t="str"/>
      <x:c r="L4744" s="2" t="str"/>
      <x:c r="M4744" s="2" t="str"/>
      <x:c r="N4744" s="2" t="str"/>
      <x:c r="O4744" s="2" t="str"/>
      <x:c r="P4744" s="2" t="str">
        <x:v>Not reported / unavailable</x:v>
      </x:c>
      <x:c r="Q4744" s="2" t="str">
        <x:v>Provision for credit losses</x:v>
      </x:c>
      <x:c r="R4744" s="2" t="str"/>
      <x:c r="S4744" s="2" t="str"/>
      <x:c r="T4744" s="2" t="str"/>
    </x:row>
    <x:row r="4745" ht="24" customHeight="1">
      <x:c r="C4745" s="2" t="str">
        <x:v>Historical Inputs!F4745</x:v>
      </x:c>
      <x:c r="D4745" s="2" t="str">
        <x:v>COF</x:v>
      </x:c>
      <x:c r="E4745" s="2" t="str">
        <x:v>FY2023</x:v>
      </x:c>
      <x:c r="F4745" s="2" t="str">
        <x:v>pretax</x:v>
      </x:c>
      <x:c r="G4745" s="2" t="n">
        <x:v>6045</x:v>
      </x:c>
      <x:c r="H4745" s="2" t="str">
        <x:v>USD</x:v>
      </x:c>
      <x:c r="I4745" s="2" t="str">
        <x:v>2023-12-31</x:v>
      </x:c>
      <x:c r="J4745" s="2" t="str">
        <x:v>2026-02-19</x:v>
      </x:c>
      <x:c r="K4745" s="2" t="str">
        <x:v>0000927628-26-000024</x:v>
      </x:c>
      <x:c r="L4745" s="2" t="str">
        <x:v>data/raw/filings/COF_0000927628-26-000024_cof-20251231.htm</x:v>
      </x:c>
      <x:c r="M4745" s="2" t="str">
        <x:v>https://www.sec.gov/Archives/edgar/data/927628/000092762826000024/cof-20251231.htm</x:v>
      </x:c>
      <x:c r="N4745" s="2" t="str">
        <x:v>f-4750</x:v>
      </x:c>
      <x:c r="O4745" s="2" t="str"/>
      <x:c r="P4745" s="2" t="str">
        <x:v>Exact XBRL anchor</x:v>
      </x:c>
      <x:c r="Q4745" s="2" t="str">
        <x:v>Income (Loss) from Continuing Operations before Income Taxes, Noncontrolling Interest</x:v>
      </x:c>
      <x:c r="R4745" s="2" t="str">
        <x:v>highlighted/COF_0000927628-26-000024_cof-20251231.htm</x:v>
      </x:c>
      <x:c r="S4745" s="2" t="str"/>
      <x:c r="T4745" s="2" t="str"/>
    </x:row>
    <x:row r="4746" ht="24" customHeight="1">
      <x:c r="C4746" s="2" t="str">
        <x:v>Historical Inputs!F4746</x:v>
      </x:c>
      <x:c r="D4746" s="2" t="str">
        <x:v>COF</x:v>
      </x:c>
      <x:c r="E4746" s="2" t="str">
        <x:v>FY2023</x:v>
      </x:c>
      <x:c r="F4746" s="2" t="str">
        <x:v>tax</x:v>
      </x:c>
      <x:c r="G4746" s="2" t="n">
        <x:v>1158</x:v>
      </x:c>
      <x:c r="H4746" s="2" t="str">
        <x:v>USD</x:v>
      </x:c>
      <x:c r="I4746" s="2" t="str">
        <x:v>2023-12-31</x:v>
      </x:c>
      <x:c r="J4746" s="2" t="str">
        <x:v>2026-02-19</x:v>
      </x:c>
      <x:c r="K4746" s="2" t="str">
        <x:v>0000927628-26-000024</x:v>
      </x:c>
      <x:c r="L4746" s="2" t="str">
        <x:v>data/raw/filings/COF_0000927628-26-000024_cof-20251231.htm</x:v>
      </x:c>
      <x:c r="M4746" s="2" t="str">
        <x:v>https://www.sec.gov/Archives/edgar/data/927628/000092762826000024/cof-20251231.htm</x:v>
      </x:c>
      <x:c r="N4746" s="2" t="str">
        <x:v>f-4755</x:v>
      </x:c>
      <x:c r="O4746" s="2" t="str"/>
      <x:c r="P4746" s="2" t="str">
        <x:v>Exact XBRL anchor</x:v>
      </x:c>
      <x:c r="Q4746" s="2" t="str">
        <x:v>Income Tax Expense (Benefit)</x:v>
      </x:c>
      <x:c r="R4746" s="2" t="str">
        <x:v>highlighted/COF_0000927628-26-000024_cof-20251231.htm</x:v>
      </x:c>
      <x:c r="S4746" s="2" t="str"/>
      <x:c r="T4746" s="2" t="str"/>
    </x:row>
    <x:row r="4747" ht="24" customHeight="1">
      <x:c r="C4747" s="2" t="str">
        <x:v>Historical Inputs!F4747</x:v>
      </x:c>
      <x:c r="D4747" s="2" t="str">
        <x:v>COF</x:v>
      </x:c>
      <x:c r="E4747" s="2" t="str">
        <x:v>FY2023</x:v>
      </x:c>
      <x:c r="F4747" s="2" t="str">
        <x:v>net_income</x:v>
      </x:c>
      <x:c r="G4747" s="2" t="n">
        <x:v>4887</x:v>
      </x:c>
      <x:c r="H4747" s="2" t="str">
        <x:v>USD</x:v>
      </x:c>
      <x:c r="I4747" s="2" t="str">
        <x:v>2023-12-31</x:v>
      </x:c>
      <x:c r="J4747" s="2" t="str">
        <x:v>2026-02-19</x:v>
      </x:c>
      <x:c r="K4747" s="2" t="str">
        <x:v>0000927628-26-000024</x:v>
      </x:c>
      <x:c r="L4747" s="2" t="str">
        <x:v>data/raw/filings/COF_0000927628-26-000024_cof-20251231.htm</x:v>
      </x:c>
      <x:c r="M4747" s="2" t="str">
        <x:v>https://www.sec.gov/Archives/edgar/data/927628/000092762826000024/cof-20251231.htm</x:v>
      </x:c>
      <x:c r="N4747" s="2" t="str">
        <x:v>f-3733</x:v>
      </x:c>
      <x:c r="O4747" s="2" t="str"/>
      <x:c r="P4747" s="2" t="str">
        <x:v>Exact XBRL anchor</x:v>
      </x:c>
      <x:c r="Q4747" s="2" t="str">
        <x:v>Net Income (Loss) Attributable to Parent</x:v>
      </x:c>
      <x:c r="R4747" s="2" t="str">
        <x:v>highlighted/COF_0000927628-26-000024_cof-20251231.htm</x:v>
      </x:c>
      <x:c r="S4747" s="2" t="str"/>
      <x:c r="T4747" s="2" t="str"/>
    </x:row>
    <x:row r="4748" ht="24" customHeight="1">
      <x:c r="C4748" s="2" t="str">
        <x:v>Historical Inputs!F4748</x:v>
      </x:c>
      <x:c r="D4748" s="2" t="str">
        <x:v>COF</x:v>
      </x:c>
      <x:c r="E4748" s="2" t="str">
        <x:v>FY2023</x:v>
      </x:c>
      <x:c r="F4748" s="2" t="str">
        <x:v>common_income</x:v>
      </x:c>
      <x:c r="G4748" s="2" t="n">
        <x:v>4582</x:v>
      </x:c>
      <x:c r="H4748" s="2" t="str">
        <x:v>USD</x:v>
      </x:c>
      <x:c r="I4748" s="2" t="str">
        <x:v>2023-12-31</x:v>
      </x:c>
      <x:c r="J4748" s="2" t="str">
        <x:v>2026-02-19</x:v>
      </x:c>
      <x:c r="K4748" s="2" t="str">
        <x:v>0000927628-26-000024</x:v>
      </x:c>
      <x:c r="L4748" s="2" t="str">
        <x:v>data/raw/filings/COF_0000927628-26-000024_cof-20251231.htm</x:v>
      </x:c>
      <x:c r="M4748" s="2" t="str">
        <x:v>https://www.sec.gov/Archives/edgar/data/927628/000092762826000024/cof-20251231.htm</x:v>
      </x:c>
      <x:c r="N4748" s="2" t="str">
        <x:v>f-3745</x:v>
      </x:c>
      <x:c r="O4748" s="2" t="str"/>
      <x:c r="P4748" s="2" t="str">
        <x:v>Exact XBRL anchor</x:v>
      </x:c>
      <x:c r="Q4748" s="2" t="str">
        <x:v>Net Income (Loss) Available to Common Stockholders, Basic</x:v>
      </x:c>
      <x:c r="R4748" s="2" t="str">
        <x:v>highlighted/COF_0000927628-26-000024_cof-20251231.htm</x:v>
      </x:c>
      <x:c r="S4748" s="2" t="str"/>
      <x:c r="T4748" s="2" t="str"/>
    </x:row>
    <x:row r="4749" ht="24" customHeight="1">
      <x:c r="C4749" s="2" t="str">
        <x:v>Historical Inputs!F4749</x:v>
      </x:c>
      <x:c r="D4749" s="2" t="str">
        <x:v>COF</x:v>
      </x:c>
      <x:c r="E4749" s="2" t="str">
        <x:v>FY2023</x:v>
      </x:c>
      <x:c r="F4749" s="2" t="str">
        <x:v>preferred_div</x:v>
      </x:c>
      <x:c r="G4749" s="2" t="str">
        <x:v>n.a.</x:v>
      </x:c>
      <x:c r="H4749" s="2" t="str">
        <x:v>USDm</x:v>
      </x:c>
      <x:c r="I4749" s="2" t="str">
        <x:v>2023-12-31</x:v>
      </x:c>
      <x:c r="J4749" s="2" t="str"/>
      <x:c r="K4749" s="2" t="str"/>
      <x:c r="L4749" s="2" t="str"/>
      <x:c r="M4749" s="2" t="str"/>
      <x:c r="N4749" s="2" t="str"/>
      <x:c r="O4749" s="2" t="str"/>
      <x:c r="P4749" s="2" t="str">
        <x:v>Not reported / unavailable</x:v>
      </x:c>
      <x:c r="Q4749" s="2" t="str">
        <x:v>Preferred dividends and other common-income adjustments</x:v>
      </x:c>
      <x:c r="R4749" s="2" t="str"/>
      <x:c r="S4749" s="2" t="str"/>
      <x:c r="T4749" s="2" t="str"/>
    </x:row>
    <x:row r="4750" ht="24" customHeight="1">
      <x:c r="C4750" s="2" t="str">
        <x:v>Historical Inputs!F4750</x:v>
      </x:c>
      <x:c r="D4750" s="2" t="str">
        <x:v>COF</x:v>
      </x:c>
      <x:c r="E4750" s="2" t="str">
        <x:v>FY2023</x:v>
      </x:c>
      <x:c r="F4750" s="2" t="str">
        <x:v>eps</x:v>
      </x:c>
      <x:c r="G4750" s="2" t="n">
        <x:v>11.95</x:v>
      </x:c>
      <x:c r="H4750" s="2" t="str">
        <x:v>USD/shares</x:v>
      </x:c>
      <x:c r="I4750" s="2" t="str">
        <x:v>2023-12-31</x:v>
      </x:c>
      <x:c r="J4750" s="2" t="str">
        <x:v>2026-02-19</x:v>
      </x:c>
      <x:c r="K4750" s="2" t="str">
        <x:v>0000927628-26-000024</x:v>
      </x:c>
      <x:c r="L4750" s="2" t="str">
        <x:v>data/raw/filings/COF_0000927628-26-000024_cof-20251231.htm</x:v>
      </x:c>
      <x:c r="M4750" s="2" t="str">
        <x:v>https://www.sec.gov/Archives/edgar/data/927628/000092762826000024/cof-20251231.htm</x:v>
      </x:c>
      <x:c r="N4750" s="2" t="str">
        <x:v>f-3778</x:v>
      </x:c>
      <x:c r="O4750" s="2" t="str"/>
      <x:c r="P4750" s="2" t="str">
        <x:v>Exact XBRL anchor</x:v>
      </x:c>
      <x:c r="Q4750" s="2" t="str">
        <x:v>Earnings Per Share, Diluted</x:v>
      </x:c>
      <x:c r="R4750" s="2" t="str">
        <x:v>highlighted/COF_0000927628-26-000024_cof-20251231.htm</x:v>
      </x:c>
      <x:c r="S4750" s="2" t="str"/>
      <x:c r="T4750" s="2" t="str"/>
    </x:row>
    <x:row r="4751" ht="24" customHeight="1">
      <x:c r="C4751" s="2" t="str">
        <x:v>Historical Inputs!F4751</x:v>
      </x:c>
      <x:c r="D4751" s="2" t="str">
        <x:v>COF</x:v>
      </x:c>
      <x:c r="E4751" s="2" t="str">
        <x:v>FY2023</x:v>
      </x:c>
      <x:c r="F4751" s="2" t="str">
        <x:v>shares_diluted</x:v>
      </x:c>
      <x:c r="G4751" s="2" t="n">
        <x:v>383.4</x:v>
      </x:c>
      <x:c r="H4751" s="2" t="str">
        <x:v>shares</x:v>
      </x:c>
      <x:c r="I4751" s="2" t="str">
        <x:v>2023-12-31</x:v>
      </x:c>
      <x:c r="J4751" s="2" t="str">
        <x:v>2026-02-19</x:v>
      </x:c>
      <x:c r="K4751" s="2" t="str">
        <x:v>0000927628-26-000024</x:v>
      </x:c>
      <x:c r="L4751" s="2" t="str">
        <x:v>data/raw/filings/COF_0000927628-26-000024_cof-20251231.htm</x:v>
      </x:c>
      <x:c r="M4751" s="2" t="str">
        <x:v>https://www.sec.gov/Archives/edgar/data/927628/000092762826000024/cof-20251231.htm</x:v>
      </x:c>
      <x:c r="N4751" s="2" t="str">
        <x:v>f-3760</x:v>
      </x:c>
      <x:c r="O4751" s="2" t="str"/>
      <x:c r="P4751" s="2" t="str">
        <x:v>Exact XBRL anchor</x:v>
      </x:c>
      <x:c r="Q4751" s="2" t="str">
        <x:v>Weighted Average Number of Shares Outstanding, Diluted</x:v>
      </x:c>
      <x:c r="R4751" s="2" t="str">
        <x:v>highlighted/COF_0000927628-26-000024_cof-20251231.htm</x:v>
      </x:c>
      <x:c r="S4751" s="2" t="str"/>
      <x:c r="T4751" s="2" t="str"/>
    </x:row>
    <x:row r="4752" ht="24" customHeight="1">
      <x:c r="C4752" s="2" t="str">
        <x:v>Historical Inputs!F4752</x:v>
      </x:c>
      <x:c r="D4752" s="2" t="str">
        <x:v>COF</x:v>
      </x:c>
      <x:c r="E4752" s="2" t="str">
        <x:v>FY2023</x:v>
      </x:c>
      <x:c r="F4752" s="2" t="str">
        <x:v>dps</x:v>
      </x:c>
      <x:c r="G4752" s="2" t="str">
        <x:v>n.a.</x:v>
      </x:c>
      <x:c r="H4752" s="2" t="str">
        <x:v>USD/share</x:v>
      </x:c>
      <x:c r="I4752" s="2" t="str">
        <x:v>2023-12-31</x:v>
      </x:c>
      <x:c r="J4752" s="2" t="str"/>
      <x:c r="K4752" s="2" t="str"/>
      <x:c r="L4752" s="2" t="str"/>
      <x:c r="M4752" s="2" t="str"/>
      <x:c r="N4752" s="2" t="str"/>
      <x:c r="O4752" s="2" t="str"/>
      <x:c r="P4752" s="2" t="str">
        <x:v>Not reported / unavailable</x:v>
      </x:c>
      <x:c r="Q4752" s="2" t="str">
        <x:v>Dividends per common share</x:v>
      </x:c>
      <x:c r="R4752" s="2" t="str"/>
      <x:c r="S4752" s="2" t="str"/>
      <x:c r="T4752" s="2" t="str"/>
    </x:row>
    <x:row r="4753" ht="24" customHeight="1">
      <x:c r="C4753" s="2" t="str">
        <x:v>Historical Inputs!F4753</x:v>
      </x:c>
      <x:c r="D4753" s="2" t="str">
        <x:v>COF</x:v>
      </x:c>
      <x:c r="E4753" s="2" t="str">
        <x:v>FY2023</x:v>
      </x:c>
      <x:c r="F4753" s="2" t="str">
        <x:v>dividends</x:v>
      </x:c>
      <x:c r="G4753" s="2" t="n">
        <x:v>931</x:v>
      </x:c>
      <x:c r="H4753" s="2" t="str">
        <x:v>USD</x:v>
      </x:c>
      <x:c r="I4753" s="2" t="str">
        <x:v>2023-12-31</x:v>
      </x:c>
      <x:c r="J4753" s="2" t="str">
        <x:v>2026-02-19</x:v>
      </x:c>
      <x:c r="K4753" s="2" t="str">
        <x:v>0000927628-26-000024</x:v>
      </x:c>
      <x:c r="L4753" s="2" t="str">
        <x:v>data/raw/filings/COF_0000927628-26-000024_cof-20251231.htm</x:v>
      </x:c>
      <x:c r="M4753" s="2" t="str">
        <x:v>https://www.sec.gov/Archives/edgar/data/927628/000092762826000024/cof-20251231.htm</x:v>
      </x:c>
      <x:c r="N4753" s="2" t="str">
        <x:v>f-563</x:v>
      </x:c>
      <x:c r="O4753" s="2" t="str"/>
      <x:c r="P4753" s="2" t="str">
        <x:v>Exact XBRL anchor</x:v>
      </x:c>
      <x:c r="Q4753" s="2" t="str">
        <x:v>Payments of Ordinary Dividends, Common Stock</x:v>
      </x:c>
      <x:c r="R4753" s="2" t="str">
        <x:v>highlighted/COF_0000927628-26-000024_cof-20251231.htm</x:v>
      </x:c>
      <x:c r="S4753" s="2" t="str"/>
      <x:c r="T4753" s="2" t="str"/>
    </x:row>
    <x:row r="4754" ht="24" customHeight="1">
      <x:c r="C4754" s="2" t="str">
        <x:v>Historical Inputs!F4754</x:v>
      </x:c>
      <x:c r="D4754" s="2" t="str">
        <x:v>COF</x:v>
      </x:c>
      <x:c r="E4754" s="2" t="str">
        <x:v>FY2023</x:v>
      </x:c>
      <x:c r="F4754" s="2" t="str">
        <x:v>buybacks</x:v>
      </x:c>
      <x:c r="G4754" s="2" t="n">
        <x:v>718</x:v>
      </x:c>
      <x:c r="H4754" s="2" t="str">
        <x:v>USD</x:v>
      </x:c>
      <x:c r="I4754" s="2" t="str">
        <x:v>2023-12-31</x:v>
      </x:c>
      <x:c r="J4754" s="2" t="str">
        <x:v>2026-02-19</x:v>
      </x:c>
      <x:c r="K4754" s="2" t="str">
        <x:v>0000927628-26-000024</x:v>
      </x:c>
      <x:c r="L4754" s="2" t="str">
        <x:v>data/raw/filings/COF_0000927628-26-000024_cof-20251231.htm</x:v>
      </x:c>
      <x:c r="M4754" s="2" t="str">
        <x:v>https://www.sec.gov/Archives/edgar/data/927628/000092762826000024/cof-20251231.htm</x:v>
      </x:c>
      <x:c r="N4754" s="2" t="str">
        <x:v>f-575</x:v>
      </x:c>
      <x:c r="O4754" s="2" t="str"/>
      <x:c r="P4754" s="2" t="str">
        <x:v>Exact XBRL anchor</x:v>
      </x:c>
      <x:c r="Q4754" s="2" t="str">
        <x:v>Payments for Repurchase of Common Stock</x:v>
      </x:c>
      <x:c r="R4754" s="2" t="str">
        <x:v>highlighted/COF_0000927628-26-000024_cof-20251231.htm</x:v>
      </x:c>
      <x:c r="S4754" s="2" t="str"/>
      <x:c r="T4754" s="2" t="str"/>
    </x:row>
    <x:row r="4755" ht="24" customHeight="1">
      <x:c r="C4755" s="2" t="str">
        <x:v>Historical Inputs!F4755</x:v>
      </x:c>
      <x:c r="D4755" s="2" t="str">
        <x:v>COF</x:v>
      </x:c>
      <x:c r="E4755" s="2" t="str">
        <x:v>FY2023</x:v>
      </x:c>
      <x:c r="F4755" s="2" t="str">
        <x:v>chargeoffs</x:v>
      </x:c>
      <x:c r="G4755" s="2" t="str">
        <x:v>n.a.</x:v>
      </x:c>
      <x:c r="H4755" s="2" t="str">
        <x:v>USDm</x:v>
      </x:c>
      <x:c r="I4755" s="2" t="str">
        <x:v>2023-12-31</x:v>
      </x:c>
      <x:c r="J4755" s="2" t="str"/>
      <x:c r="K4755" s="2" t="str"/>
      <x:c r="L4755" s="2" t="str"/>
      <x:c r="M4755" s="2" t="str"/>
      <x:c r="N4755" s="2" t="str"/>
      <x:c r="O4755" s="2" t="str"/>
      <x:c r="P4755" s="2" t="str">
        <x:v>Not reported / unavailable</x:v>
      </x:c>
      <x:c r="Q4755" s="2" t="str">
        <x:v>Gross loan charge-offs</x:v>
      </x:c>
      <x:c r="R4755" s="2" t="str"/>
      <x:c r="S4755" s="2" t="str"/>
      <x:c r="T4755" s="2" t="str"/>
    </x:row>
    <x:row r="4756" ht="24" customHeight="1">
      <x:c r="C4756" s="2" t="str">
        <x:v>Historical Inputs!F4756</x:v>
      </x:c>
      <x:c r="D4756" s="2" t="str">
        <x:v>COF</x:v>
      </x:c>
      <x:c r="E4756" s="2" t="str">
        <x:v>FY2023</x:v>
      </x:c>
      <x:c r="F4756" s="2" t="str">
        <x:v>recoveries</x:v>
      </x:c>
      <x:c r="G4756" s="2" t="str">
        <x:v>n.a.</x:v>
      </x:c>
      <x:c r="H4756" s="2" t="str">
        <x:v>USDm</x:v>
      </x:c>
      <x:c r="I4756" s="2" t="str">
        <x:v>2023-12-31</x:v>
      </x:c>
      <x:c r="J4756" s="2" t="str"/>
      <x:c r="K4756" s="2" t="str"/>
      <x:c r="L4756" s="2" t="str"/>
      <x:c r="M4756" s="2" t="str"/>
      <x:c r="N4756" s="2" t="str"/>
      <x:c r="O4756" s="2" t="str"/>
      <x:c r="P4756" s="2" t="str">
        <x:v>Not reported / unavailable</x:v>
      </x:c>
      <x:c r="Q4756" s="2" t="str">
        <x:v>Loan recoveries</x:v>
      </x:c>
      <x:c r="R4756" s="2" t="str"/>
      <x:c r="S4756" s="2" t="str"/>
      <x:c r="T4756" s="2" t="str"/>
    </x:row>
    <x:row r="4757" ht="24" customHeight="1">
      <x:c r="C4757" s="2" t="str">
        <x:v>Historical Inputs!F4757</x:v>
      </x:c>
      <x:c r="D4757" s="2" t="str">
        <x:v>COF</x:v>
      </x:c>
      <x:c r="E4757" s="2" t="str">
        <x:v>FY2023</x:v>
      </x:c>
      <x:c r="F4757" s="2" t="str">
        <x:v>rwa</x:v>
      </x:c>
      <x:c r="G4757" s="2" t="str">
        <x:v>n.a.</x:v>
      </x:c>
      <x:c r="H4757" s="2" t="str">
        <x:v>USDm</x:v>
      </x:c>
      <x:c r="I4757" s="2" t="str">
        <x:v>2023-12-31</x:v>
      </x:c>
      <x:c r="J4757" s="2" t="str"/>
      <x:c r="K4757" s="2" t="str"/>
      <x:c r="L4757" s="2" t="str"/>
      <x:c r="M4757" s="2" t="str"/>
      <x:c r="N4757" s="2" t="str"/>
      <x:c r="O4757" s="2" t="str"/>
      <x:c r="P4757" s="2" t="str">
        <x:v>Not reported / unavailable</x:v>
      </x:c>
      <x:c r="Q4757" s="2" t="str">
        <x:v>Risk-weighted assets</x:v>
      </x:c>
      <x:c r="R4757" s="2" t="str"/>
      <x:c r="S4757" s="2" t="str"/>
      <x:c r="T4757" s="2" t="str"/>
    </x:row>
    <x:row r="4758" ht="24" customHeight="1">
      <x:c r="C4758" s="2" t="str">
        <x:v>Historical Inputs!F4758</x:v>
      </x:c>
      <x:c r="D4758" s="2" t="str">
        <x:v>COF</x:v>
      </x:c>
      <x:c r="E4758" s="2" t="str">
        <x:v>FY2023</x:v>
      </x:c>
      <x:c r="F4758" s="2" t="str">
        <x:v>cet1_reported</x:v>
      </x:c>
      <x:c r="G4758" s="2" t="str">
        <x:v>n.a.</x:v>
      </x:c>
      <x:c r="H4758" s="2" t="str">
        <x:v>%</x:v>
      </x:c>
      <x:c r="I4758" s="2" t="str">
        <x:v>2023-12-31</x:v>
      </x:c>
      <x:c r="J4758" s="2" t="str"/>
      <x:c r="K4758" s="2" t="str"/>
      <x:c r="L4758" s="2" t="str"/>
      <x:c r="M4758" s="2" t="str"/>
      <x:c r="N4758" s="2" t="str"/>
      <x:c r="O4758" s="2" t="str"/>
      <x:c r="P4758" s="2" t="str">
        <x:v>Not reported / unavailable</x:v>
      </x:c>
      <x:c r="Q4758" s="2" t="str">
        <x:v>Actual standardized CET1 ratio</x:v>
      </x:c>
      <x:c r="R4758" s="2" t="str"/>
      <x:c r="S4758" s="2" t="str"/>
      <x:c r="T4758" s="2" t="str"/>
    </x:row>
    <x:row r="4759" ht="24" customHeight="1">
      <x:c r="C4759" s="2" t="str">
        <x:v>Historical Inputs!F4759</x:v>
      </x:c>
      <x:c r="D4759" s="2" t="str">
        <x:v>COF</x:v>
      </x:c>
      <x:c r="E4759" s="2" t="str">
        <x:v>FY2023</x:v>
      </x:c>
      <x:c r="F4759" s="2" t="str">
        <x:v>nim_reported</x:v>
      </x:c>
      <x:c r="G4759" s="2" t="str">
        <x:v>n.a.</x:v>
      </x:c>
      <x:c r="H4759" s="2" t="str">
        <x:v>%</x:v>
      </x:c>
      <x:c r="I4759" s="2" t="str">
        <x:v>2023-12-31</x:v>
      </x:c>
      <x:c r="J4759" s="2" t="str"/>
      <x:c r="K4759" s="2" t="str"/>
      <x:c r="L4759" s="2" t="str"/>
      <x:c r="M4759" s="2" t="str"/>
      <x:c r="N4759" s="2" t="str"/>
      <x:c r="O4759" s="2" t="str"/>
      <x:c r="P4759" s="2" t="str">
        <x:v>Not reported / unavailable</x:v>
      </x:c>
      <x:c r="Q4759" s="2" t="str">
        <x:v>Issuer reported net interest margin</x:v>
      </x:c>
      <x:c r="R4759" s="2" t="str"/>
      <x:c r="S4759" s="2" t="str"/>
      <x:c r="T4759" s="2" t="str"/>
    </x:row>
    <x:row r="4760" ht="24" customHeight="1">
      <x:c r="C4760" s="2" t="str">
        <x:v>Historical Inputs!F4760</x:v>
      </x:c>
      <x:c r="D4760" s="2" t="str">
        <x:v>COF</x:v>
      </x:c>
      <x:c r="E4760" s="2" t="str">
        <x:v>FY2023</x:v>
      </x:c>
      <x:c r="F4760" s="2" t="str">
        <x:v>bvps_reported</x:v>
      </x:c>
      <x:c r="G4760" s="2" t="n">
        <x:v>152.71</x:v>
      </x:c>
      <x:c r="H4760" s="2" t="str">
        <x:v>USD/shares</x:v>
      </x:c>
      <x:c r="I4760" s="2" t="str">
        <x:v>2023-12-31</x:v>
      </x:c>
      <x:c r="J4760" s="2" t="str">
        <x:v>2024-02-23</x:v>
      </x:c>
      <x:c r="K4760" s="2" t="str">
        <x:v>0000927628-24-000094</x:v>
      </x:c>
      <x:c r="L4760" s="2" t="str">
        <x:v>data/raw/filings/COF_0000927628-24-000094_cof-20231231.htm</x:v>
      </x:c>
      <x:c r="M4760" s="2" t="str">
        <x:v>https://www.sec.gov/Archives/edgar/data/927628/000092762824000094/cof-20231231.htm</x:v>
      </x:c>
      <x:c r="N4760" s="2" t="str"/>
      <x:c r="O4760" s="2" t="str"/>
      <x:c r="P4760" s="2" t="str">
        <x:v>Exact selected original table text</x:v>
      </x:c>
      <x:c r="Q4760" s="2" t="str">
        <x:v>Reported common book value per share</x:v>
      </x:c>
      <x:c r="R4760" s="2" t="str">
        <x:v>highlighted/COF_0000927628-24-000094_cof-20231231.htm</x:v>
      </x:c>
      <x:c r="S4760" s="2" t="str"/>
      <x:c r="T4760" s="2" t="str"/>
    </x:row>
    <x:row r="4761" ht="24" customHeight="1">
      <x:c r="C4761" s="2" t="str">
        <x:v>Historical Inputs!F4761</x:v>
      </x:c>
      <x:c r="D4761" s="2" t="str">
        <x:v>COF</x:v>
      </x:c>
      <x:c r="E4761" s="2" t="str">
        <x:v>FY2023</x:v>
      </x:c>
      <x:c r="F4761" s="2" t="str">
        <x:v>tbvps_reported</x:v>
      </x:c>
      <x:c r="G4761" s="2" t="n">
        <x:v>99.78</x:v>
      </x:c>
      <x:c r="H4761" s="2" t="str">
        <x:v>USD/shares</x:v>
      </x:c>
      <x:c r="I4761" s="2" t="str">
        <x:v>2023-12-31</x:v>
      </x:c>
      <x:c r="J4761" s="2" t="str">
        <x:v>2024-02-23</x:v>
      </x:c>
      <x:c r="K4761" s="2" t="str">
        <x:v>0000927628-24-000094</x:v>
      </x:c>
      <x:c r="L4761" s="2" t="str">
        <x:v>data/raw/filings/COF_0000927628-24-000094_cof-20231231.htm</x:v>
      </x:c>
      <x:c r="M4761" s="2" t="str">
        <x:v>https://www.sec.gov/Archives/edgar/data/927628/000092762824000094/cof-20231231.htm</x:v>
      </x:c>
      <x:c r="N4761" s="2" t="str"/>
      <x:c r="O4761" s="2" t="str"/>
      <x:c r="P4761" s="2" t="str">
        <x:v>Exact selected original table text</x:v>
      </x:c>
      <x:c r="Q4761" s="2" t="str">
        <x:v>Reported tangible book value per share</x:v>
      </x:c>
      <x:c r="R4761" s="2" t="str">
        <x:v>highlighted/COF_0000927628-24-000094_cof-20231231.htm</x:v>
      </x:c>
      <x:c r="S4761" s="2" t="str"/>
      <x:c r="T4761" s="2" t="str"/>
    </x:row>
    <x:row r="4762" ht="24" customHeight="1">
      <x:c r="C4762" s="2" t="str">
        <x:v>Historical Inputs!F4762</x:v>
      </x:c>
      <x:c r="D4762" s="2" t="str">
        <x:v>COF</x:v>
      </x:c>
      <x:c r="E4762" s="2" t="str">
        <x:v>FY2023</x:v>
      </x:c>
      <x:c r="F4762" s="2" t="str">
        <x:v>tce_reported</x:v>
      </x:c>
      <x:c r="G4762" s="2" t="str">
        <x:v>n.a.</x:v>
      </x:c>
      <x:c r="H4762" s="2" t="str">
        <x:v>USDm</x:v>
      </x:c>
      <x:c r="I4762" s="2" t="str">
        <x:v>2023-12-31</x:v>
      </x:c>
      <x:c r="J4762" s="2" t="str"/>
      <x:c r="K4762" s="2" t="str"/>
      <x:c r="L4762" s="2" t="str"/>
      <x:c r="M4762" s="2" t="str"/>
      <x:c r="N4762" s="2" t="str"/>
      <x:c r="O4762" s="2" t="str"/>
      <x:c r="P4762" s="2" t="str">
        <x:v>Not reported / unavailable</x:v>
      </x:c>
      <x:c r="Q4762" s="2" t="str">
        <x:v>Reported tangible common equity</x:v>
      </x:c>
      <x:c r="R4762" s="2" t="str"/>
      <x:c r="S4762" s="2" t="str"/>
      <x:c r="T4762" s="2" t="str"/>
    </x:row>
    <x:row r="4763" ht="24" customHeight="1">
      <x:c r="C4763" s="2" t="str">
        <x:v>Historical Inputs!F4763</x:v>
      </x:c>
      <x:c r="D4763" s="2" t="str">
        <x:v>COF</x:v>
      </x:c>
      <x:c r="E4763" s="2" t="str">
        <x:v>FY2024</x:v>
      </x:c>
      <x:c r="F4763" s="2" t="str">
        <x:v>assets</x:v>
      </x:c>
      <x:c r="G4763" s="2" t="n">
        <x:v>490144</x:v>
      </x:c>
      <x:c r="H4763" s="2" t="str">
        <x:v>USD</x:v>
      </x:c>
      <x:c r="I4763" s="2" t="str">
        <x:v>2024-12-31</x:v>
      </x:c>
      <x:c r="J4763" s="2" t="str">
        <x:v>2026-02-19</x:v>
      </x:c>
      <x:c r="K4763" s="2" t="str">
        <x:v>0000927628-26-000024</x:v>
      </x:c>
      <x:c r="L4763" s="2" t="str">
        <x:v>data/raw/filings/COF_0000927628-26-000024_cof-20251231.htm</x:v>
      </x:c>
      <x:c r="M4763" s="2" t="str">
        <x:v>https://www.sec.gov/Archives/edgar/data/927628/000092762826000024/cof-20251231.htm</x:v>
      </x:c>
      <x:c r="N4763" s="2" t="str">
        <x:v>f-256</x:v>
      </x:c>
      <x:c r="O4763" s="2" t="str"/>
      <x:c r="P4763" s="2" t="str">
        <x:v>Exact XBRL anchor</x:v>
      </x:c>
      <x:c r="Q4763" s="2" t="str">
        <x:v>Assets</x:v>
      </x:c>
      <x:c r="R4763" s="2" t="str">
        <x:v>highlighted/COF_0000927628-26-000024_cof-20251231.htm</x:v>
      </x:c>
      <x:c r="S4763" s="2" t="str"/>
      <x:c r="T4763" s="2" t="str"/>
    </x:row>
    <x:row r="4764" ht="24" customHeight="1">
      <x:c r="C4764" s="2" t="str">
        <x:v>Historical Inputs!F4764</x:v>
      </x:c>
      <x:c r="D4764" s="2" t="str">
        <x:v>COF</x:v>
      </x:c>
      <x:c r="E4764" s="2" t="str">
        <x:v>FY2024</x:v>
      </x:c>
      <x:c r="F4764" s="2" t="str">
        <x:v>liabilities</x:v>
      </x:c>
      <x:c r="G4764" s="2" t="n">
        <x:v>429360</x:v>
      </x:c>
      <x:c r="H4764" s="2" t="str">
        <x:v>USD</x:v>
      </x:c>
      <x:c r="I4764" s="2" t="str">
        <x:v>2024-12-31</x:v>
      </x:c>
      <x:c r="J4764" s="2" t="str">
        <x:v>2026-02-19</x:v>
      </x:c>
      <x:c r="K4764" s="2" t="str">
        <x:v>0000927628-26-000024</x:v>
      </x:c>
      <x:c r="L4764" s="2" t="str">
        <x:v>data/raw/filings/COF_0000927628-26-000024_cof-20251231.htm</x:v>
      </x:c>
      <x:c r="M4764" s="2" t="str">
        <x:v>https://www.sec.gov/Archives/edgar/data/927628/000092762826000024/cof-20251231.htm</x:v>
      </x:c>
      <x:c r="N4764" s="2" t="str">
        <x:v>f-278</x:v>
      </x:c>
      <x:c r="O4764" s="2" t="str"/>
      <x:c r="P4764" s="2" t="str">
        <x:v>Exact XBRL anchor</x:v>
      </x:c>
      <x:c r="Q4764" s="2" t="str">
        <x:v>Liabilities</x:v>
      </x:c>
      <x:c r="R4764" s="2" t="str">
        <x:v>highlighted/COF_0000927628-26-000024_cof-20251231.htm</x:v>
      </x:c>
      <x:c r="S4764" s="2" t="str"/>
      <x:c r="T4764" s="2" t="str"/>
    </x:row>
    <x:row r="4765" ht="24" customHeight="1">
      <x:c r="C4765" s="2" t="str">
        <x:v>Historical Inputs!F4765</x:v>
      </x:c>
      <x:c r="D4765" s="2" t="str">
        <x:v>COF</x:v>
      </x:c>
      <x:c r="E4765" s="2" t="str">
        <x:v>FY2024</x:v>
      </x:c>
      <x:c r="F4765" s="2" t="str">
        <x:v>equity</x:v>
      </x:c>
      <x:c r="G4765" s="2" t="n">
        <x:v>60784</x:v>
      </x:c>
      <x:c r="H4765" s="2" t="str">
        <x:v>USD</x:v>
      </x:c>
      <x:c r="I4765" s="2" t="str">
        <x:v>2024-12-31</x:v>
      </x:c>
      <x:c r="J4765" s="2" t="str">
        <x:v>2026-07-28</x:v>
      </x:c>
      <x:c r="K4765" s="2" t="str">
        <x:v>0000927628-26-000089</x:v>
      </x:c>
      <x:c r="L4765" s="2" t="str">
        <x:v>data/raw/filings/COF_0000927628-26-000089_cof-20260630.htm</x:v>
      </x:c>
      <x:c r="M4765" s="2" t="str">
        <x:v>https://www.sec.gov/Archives/edgar/data/927628/000092762826000089/cof-20260630.htm</x:v>
      </x:c>
      <x:c r="N4765" s="2" t="str">
        <x:v>f-410</x:v>
      </x:c>
      <x:c r="O4765" s="2" t="str"/>
      <x:c r="P4765" s="2" t="str">
        <x:v>Exact XBRL anchor</x:v>
      </x:c>
      <x:c r="Q4765" s="2" t="str">
        <x:v>Stockholders' Equity Attributable to Parent</x:v>
      </x:c>
      <x:c r="R4765" s="2" t="str">
        <x:v>highlighted/COF_0000927628-26-000089_cof-20260630.htm</x:v>
      </x:c>
      <x:c r="S4765" s="2" t="str"/>
      <x:c r="T4765" s="2" t="str"/>
    </x:row>
    <x:row r="4766" ht="24" customHeight="1">
      <x:c r="C4766" s="2" t="str">
        <x:v>Historical Inputs!F4766</x:v>
      </x:c>
      <x:c r="D4766" s="2" t="str">
        <x:v>COF</x:v>
      </x:c>
      <x:c r="E4766" s="2" t="str">
        <x:v>FY2024</x:v>
      </x:c>
      <x:c r="F4766" s="2" t="str">
        <x:v>preferred</x:v>
      </x:c>
      <x:c r="G4766" s="2" t="n">
        <x:v>4845</x:v>
      </x:c>
      <x:c r="H4766" s="2" t="str">
        <x:v>USD</x:v>
      </x:c>
      <x:c r="I4766" s="2" t="str">
        <x:v>2024-12-31</x:v>
      </x:c>
      <x:c r="J4766" s="2" t="str">
        <x:v>2026-02-19</x:v>
      </x:c>
      <x:c r="K4766" s="2" t="str">
        <x:v>0000927628-26-000024</x:v>
      </x:c>
      <x:c r="L4766" s="2" t="str">
        <x:v>data/raw/filings/COF_0000927628-26-000024_cof-20251231.htm</x:v>
      </x:c>
      <x:c r="M4766" s="2" t="str">
        <x:v>https://www.sec.gov/Archives/edgar/data/927628/000092762826000024/cof-20251231.htm</x:v>
      </x:c>
      <x:c r="N4766" s="2" t="str">
        <x:v>f-3489</x:v>
      </x:c>
      <x:c r="O4766" s="2" t="str"/>
      <x:c r="P4766" s="2" t="str">
        <x:v>Exact XBRL anchor</x:v>
      </x:c>
      <x:c r="Q4766" s="2" t="str">
        <x:v>Preferred Stock, Including Additional Paid in Capital, Net of Discount</x:v>
      </x:c>
      <x:c r="R4766" s="2" t="str">
        <x:v>highlighted/COF_0000927628-26-000024_cof-20251231.htm</x:v>
      </x:c>
      <x:c r="S4766" s="2" t="str"/>
      <x:c r="T4766" s="2" t="str"/>
    </x:row>
    <x:row r="4767" ht="24" customHeight="1">
      <x:c r="C4767" s="2" t="str">
        <x:v>Historical Inputs!F4767</x:v>
      </x:c>
      <x:c r="D4767" s="2" t="str">
        <x:v>COF</x:v>
      </x:c>
      <x:c r="E4767" s="2" t="str">
        <x:v>FY2024</x:v>
      </x:c>
      <x:c r="F4767" s="2" t="str">
        <x:v>common_equity_reported</x:v>
      </x:c>
      <x:c r="G4767" s="2" t="str">
        <x:v>n.a.</x:v>
      </x:c>
      <x:c r="H4767" s="2" t="str">
        <x:v>USDm</x:v>
      </x:c>
      <x:c r="I4767" s="2" t="str">
        <x:v>2024-12-31</x:v>
      </x:c>
      <x:c r="J4767" s="2" t="str"/>
      <x:c r="K4767" s="2" t="str"/>
      <x:c r="L4767" s="2" t="str"/>
      <x:c r="M4767" s="2" t="str"/>
      <x:c r="N4767" s="2" t="str"/>
      <x:c r="O4767" s="2" t="str"/>
      <x:c r="P4767" s="2" t="str">
        <x:v>Not reported / unavailable</x:v>
      </x:c>
      <x:c r="Q4767" s="2" t="str">
        <x:v>Reported common shareholders equity</x:v>
      </x:c>
      <x:c r="R4767" s="2" t="str"/>
      <x:c r="S4767" s="2" t="str"/>
      <x:c r="T4767" s="2" t="str"/>
    </x:row>
    <x:row r="4768" ht="24" customHeight="1">
      <x:c r="C4768" s="2" t="str">
        <x:v>Historical Inputs!F4768</x:v>
      </x:c>
      <x:c r="D4768" s="2" t="str">
        <x:v>COF</x:v>
      </x:c>
      <x:c r="E4768" s="2" t="str">
        <x:v>FY2024</x:v>
      </x:c>
      <x:c r="F4768" s="2" t="str">
        <x:v>goodwill</x:v>
      </x:c>
      <x:c r="G4768" s="2" t="n">
        <x:v>15059</x:v>
      </x:c>
      <x:c r="H4768" s="2" t="str">
        <x:v>USD</x:v>
      </x:c>
      <x:c r="I4768" s="2" t="str">
        <x:v>2024-12-31</x:v>
      </x:c>
      <x:c r="J4768" s="2" t="str">
        <x:v>2026-02-19</x:v>
      </x:c>
      <x:c r="K4768" s="2" t="str">
        <x:v>0000927628-26-000024</x:v>
      </x:c>
      <x:c r="L4768" s="2" t="str">
        <x:v>data/raw/filings/COF_0000927628-26-000024_cof-20251231.htm</x:v>
      </x:c>
      <x:c r="M4768" s="2" t="str">
        <x:v>https://www.sec.gov/Archives/edgar/data/927628/000092762826000024/cof-20251231.htm</x:v>
      </x:c>
      <x:c r="N4768" s="2" t="str">
        <x:v>f-2875</x:v>
      </x:c>
      <x:c r="O4768" s="2" t="str"/>
      <x:c r="P4768" s="2" t="str">
        <x:v>Exact XBRL anchor</x:v>
      </x:c>
      <x:c r="Q4768" s="2" t="str">
        <x:v>Goodwill</x:v>
      </x:c>
      <x:c r="R4768" s="2" t="str">
        <x:v>highlighted/COF_0000927628-26-000024_cof-20251231.htm</x:v>
      </x:c>
      <x:c r="S4768" s="2" t="str"/>
      <x:c r="T4768" s="2" t="str"/>
    </x:row>
    <x:row r="4769" ht="24" customHeight="1">
      <x:c r="C4769" s="2" t="str">
        <x:v>Historical Inputs!F4769</x:v>
      </x:c>
      <x:c r="D4769" s="2" t="str">
        <x:v>COF</x:v>
      </x:c>
      <x:c r="E4769" s="2" t="str">
        <x:v>FY2024</x:v>
      </x:c>
      <x:c r="F4769" s="2" t="str">
        <x:v>intangibles</x:v>
      </x:c>
      <x:c r="G4769" s="2" t="n">
        <x:v>233</x:v>
      </x:c>
      <x:c r="H4769" s="2" t="str">
        <x:v>USD</x:v>
      </x:c>
      <x:c r="I4769" s="2" t="str">
        <x:v>2024-12-31</x:v>
      </x:c>
      <x:c r="J4769" s="2" t="str">
        <x:v>2026-02-19</x:v>
      </x:c>
      <x:c r="K4769" s="2" t="str">
        <x:v>0000927628-26-000024</x:v>
      </x:c>
      <x:c r="L4769" s="2" t="str">
        <x:v>data/raw/filings/COF_0000927628-26-000024_cof-20251231.htm</x:v>
      </x:c>
      <x:c r="M4769" s="2" t="str">
        <x:v>https://www.sec.gov/Archives/edgar/data/927628/000092762826000024/cof-20251231.htm</x:v>
      </x:c>
      <x:c r="N4769" s="2" t="str">
        <x:v>f-2828</x:v>
      </x:c>
      <x:c r="O4769" s="2" t="str"/>
      <x:c r="P4769" s="2" t="str">
        <x:v>Exact XBRL anchor</x:v>
      </x:c>
      <x:c r="Q4769" s="2" t="str">
        <x:v>Intangible Assets, Net (Excluding Goodwill)</x:v>
      </x:c>
      <x:c r="R4769" s="2" t="str">
        <x:v>highlighted/COF_0000927628-26-000024_cof-20251231.htm</x:v>
      </x:c>
      <x:c r="S4769" s="2" t="str"/>
      <x:c r="T4769" s="2" t="str"/>
    </x:row>
    <x:row r="4770" ht="24" customHeight="1">
      <x:c r="C4770" s="2" t="str">
        <x:v>Historical Inputs!F4770</x:v>
      </x:c>
      <x:c r="D4770" s="2" t="str">
        <x:v>COF</x:v>
      </x:c>
      <x:c r="E4770" s="2" t="str">
        <x:v>FY2024</x:v>
      </x:c>
      <x:c r="F4770" s="2" t="str">
        <x:v>intangibles_total</x:v>
      </x:c>
      <x:c r="G4770" s="2" t="str">
        <x:v>n.a.</x:v>
      </x:c>
      <x:c r="H4770" s="2" t="str">
        <x:v>USDm</x:v>
      </x:c>
      <x:c r="I4770" s="2" t="str">
        <x:v>2024-12-31</x:v>
      </x:c>
      <x:c r="J4770" s="2" t="str"/>
      <x:c r="K4770" s="2" t="str"/>
      <x:c r="L4770" s="2" t="str"/>
      <x:c r="M4770" s="2" t="str"/>
      <x:c r="N4770" s="2" t="str"/>
      <x:c r="O4770" s="2" t="str"/>
      <x:c r="P4770" s="2" t="str">
        <x:v>Not reported / unavailable</x:v>
      </x:c>
      <x:c r="Q4770" s="2" t="str">
        <x:v>Reported goodwill and intangible assets combined</x:v>
      </x:c>
      <x:c r="R4770" s="2" t="str"/>
      <x:c r="S4770" s="2" t="str"/>
      <x:c r="T4770" s="2" t="str"/>
    </x:row>
    <x:row r="4771" ht="24" customHeight="1">
      <x:c r="C4771" s="2" t="str">
        <x:v>Historical Inputs!F4771</x:v>
      </x:c>
      <x:c r="D4771" s="2" t="str">
        <x:v>COF</x:v>
      </x:c>
      <x:c r="E4771" s="2" t="str">
        <x:v>FY2024</x:v>
      </x:c>
      <x:c r="F4771" s="2" t="str">
        <x:v>shares_end</x:v>
      </x:c>
      <x:c r="G4771" s="2" t="n">
        <x:v>381.230343</x:v>
      </x:c>
      <x:c r="H4771" s="2" t="str">
        <x:v>shares</x:v>
      </x:c>
      <x:c r="I4771" s="2" t="str">
        <x:v>2024-12-31</x:v>
      </x:c>
      <x:c r="J4771" s="2" t="str">
        <x:v>2026-02-19</x:v>
      </x:c>
      <x:c r="K4771" s="2" t="str">
        <x:v>0000927628-26-000024</x:v>
      </x:c>
      <x:c r="L4771" s="2" t="str">
        <x:v>data/raw/filings/COF_0000927628-26-000024_cof-20251231.htm</x:v>
      </x:c>
      <x:c r="M4771" s="2" t="str">
        <x:v>https://www.sec.gov/Archives/edgar/data/927628/000092762826000024/cof-20251231.htm</x:v>
      </x:c>
      <x:c r="N4771" s="2" t="str">
        <x:v>f-298</x:v>
      </x:c>
      <x:c r="O4771" s="2" t="str"/>
      <x:c r="P4771" s="2" t="str">
        <x:v>Exact XBRL anchor</x:v>
      </x:c>
      <x:c r="Q4771" s="2" t="str">
        <x:v>Common Stock, Shares, Outstanding</x:v>
      </x:c>
      <x:c r="R4771" s="2" t="str">
        <x:v>highlighted/COF_0000927628-26-000024_cof-20251231.htm</x:v>
      </x:c>
      <x:c r="S4771" s="2" t="str"/>
      <x:c r="T4771" s="2" t="str"/>
    </x:row>
    <x:row r="4772" ht="24" customHeight="1">
      <x:c r="C4772" s="2" t="str">
        <x:v>Historical Inputs!F4772</x:v>
      </x:c>
      <x:c r="D4772" s="2" t="str">
        <x:v>COF</x:v>
      </x:c>
      <x:c r="E4772" s="2" t="str">
        <x:v>FY2024</x:v>
      </x:c>
      <x:c r="F4772" s="2" t="str">
        <x:v>shares_issued</x:v>
      </x:c>
      <x:c r="G4772" s="2" t="n">
        <x:v>702.224674</x:v>
      </x:c>
      <x:c r="H4772" s="2" t="str">
        <x:v>shares</x:v>
      </x:c>
      <x:c r="I4772" s="2" t="str">
        <x:v>2024-12-31</x:v>
      </x:c>
      <x:c r="J4772" s="2" t="str">
        <x:v>2026-02-19</x:v>
      </x:c>
      <x:c r="K4772" s="2" t="str">
        <x:v>0000927628-26-000024</x:v>
      </x:c>
      <x:c r="L4772" s="2" t="str">
        <x:v>data/raw/filings/COF_0000927628-26-000024_cof-20251231.htm</x:v>
      </x:c>
      <x:c r="M4772" s="2" t="str">
        <x:v>https://www.sec.gov/Archives/edgar/data/927628/000092762826000024/cof-20251231.htm</x:v>
      </x:c>
      <x:c r="N4772" s="2" t="str">
        <x:v>f-296</x:v>
      </x:c>
      <x:c r="O4772" s="2" t="str"/>
      <x:c r="P4772" s="2" t="str">
        <x:v>Exact XBRL anchor</x:v>
      </x:c>
      <x:c r="Q4772" s="2" t="str">
        <x:v>Common Stock, Shares, Issued</x:v>
      </x:c>
      <x:c r="R4772" s="2" t="str">
        <x:v>highlighted/COF_0000927628-26-000024_cof-20251231.htm</x:v>
      </x:c>
      <x:c r="S4772" s="2" t="str"/>
      <x:c r="T4772" s="2" t="str"/>
    </x:row>
    <x:row r="4773" ht="24" customHeight="1">
      <x:c r="C4773" s="2" t="str">
        <x:v>Historical Inputs!F4773</x:v>
      </x:c>
      <x:c r="D4773" s="2" t="str">
        <x:v>COF</x:v>
      </x:c>
      <x:c r="E4773" s="2" t="str">
        <x:v>FY2024</x:v>
      </x:c>
      <x:c r="F4773" s="2" t="str">
        <x:v>shares_treasury</x:v>
      </x:c>
      <x:c r="G4773" s="2" t="n">
        <x:v>320.994331</x:v>
      </x:c>
      <x:c r="H4773" s="2" t="str">
        <x:v>shares</x:v>
      </x:c>
      <x:c r="I4773" s="2" t="str">
        <x:v>2024-12-31</x:v>
      </x:c>
      <x:c r="J4773" s="2" t="str">
        <x:v>2026-02-19</x:v>
      </x:c>
      <x:c r="K4773" s="2" t="str">
        <x:v>0000927628-26-000024</x:v>
      </x:c>
      <x:c r="L4773" s="2" t="str">
        <x:v>data/raw/filings/COF_0000927628-26-000024_cof-20251231.htm</x:v>
      </x:c>
      <x:c r="M4773" s="2" t="str">
        <x:v>https://www.sec.gov/Archives/edgar/data/927628/000092762826000024/cof-20251231.htm</x:v>
      </x:c>
      <x:c r="N4773" s="2" t="str"/>
      <x:c r="O4773" s="2" t="str"/>
      <x:c r="P4773" s="2" t="str">
        <x:v>Structured source retained; exact visible anchor requires review</x:v>
      </x:c>
      <x:c r="Q4773" s="2" t="str">
        <x:v>Treasury Stock, Common, Shares</x:v>
      </x:c>
      <x:c r="R4773" s="2" t="str"/>
      <x:c r="S4773" s="2" t="str"/>
      <x:c r="T4773" s="2" t="str"/>
    </x:row>
    <x:row r="4774" ht="24" customHeight="1">
      <x:c r="C4774" s="2" t="str">
        <x:v>Historical Inputs!F4774</x:v>
      </x:c>
      <x:c r="D4774" s="2" t="str">
        <x:v>COF</x:v>
      </x:c>
      <x:c r="E4774" s="2" t="str">
        <x:v>FY2024</x:v>
      </x:c>
      <x:c r="F4774" s="2" t="str">
        <x:v>deposits</x:v>
      </x:c>
      <x:c r="G4774" s="2" t="n">
        <x:v>362707</x:v>
      </x:c>
      <x:c r="H4774" s="2" t="str">
        <x:v>USD</x:v>
      </x:c>
      <x:c r="I4774" s="2" t="str">
        <x:v>2024-12-31</x:v>
      </x:c>
      <x:c r="J4774" s="2" t="str">
        <x:v>2026-02-19</x:v>
      </x:c>
      <x:c r="K4774" s="2" t="str">
        <x:v>0000927628-26-000024</x:v>
      </x:c>
      <x:c r="L4774" s="2" t="str">
        <x:v>data/raw/filings/COF_0000927628-26-000024_cof-20251231.htm</x:v>
      </x:c>
      <x:c r="M4774" s="2" t="str">
        <x:v>https://www.sec.gov/Archives/edgar/data/927628/000092762826000024/cof-20251231.htm</x:v>
      </x:c>
      <x:c r="N4774" s="2" t="str">
        <x:v>f-4720</x:v>
      </x:c>
      <x:c r="O4774" s="2" t="str"/>
      <x:c r="P4774" s="2" t="str">
        <x:v>Exact XBRL anchor</x:v>
      </x:c>
      <x:c r="Q4774" s="2" t="str">
        <x:v>Deposits</x:v>
      </x:c>
      <x:c r="R4774" s="2" t="str">
        <x:v>highlighted/COF_0000927628-26-000024_cof-20251231.htm</x:v>
      </x:c>
      <x:c r="S4774" s="2" t="str"/>
      <x:c r="T4774" s="2" t="str"/>
    </x:row>
    <x:row r="4775" ht="24" customHeight="1">
      <x:c r="C4775" s="2" t="str">
        <x:v>Historical Inputs!F4775</x:v>
      </x:c>
      <x:c r="D4775" s="2" t="str">
        <x:v>COF</x:v>
      </x:c>
      <x:c r="E4775" s="2" t="str">
        <x:v>FY2024</x:v>
      </x:c>
      <x:c r="F4775" s="2" t="str">
        <x:v>loans_gross</x:v>
      </x:c>
      <x:c r="G4775" s="2" t="n">
        <x:v>327775</x:v>
      </x:c>
      <x:c r="H4775" s="2" t="str">
        <x:v>USD</x:v>
      </x:c>
      <x:c r="I4775" s="2" t="str">
        <x:v>2024-12-31</x:v>
      </x:c>
      <x:c r="J4775" s="2" t="str">
        <x:v>2026-02-19</x:v>
      </x:c>
      <x:c r="K4775" s="2" t="str">
        <x:v>0000927628-26-000024</x:v>
      </x:c>
      <x:c r="L4775" s="2" t="str">
        <x:v>data/raw/filings/COF_0000927628-26-000024_cof-20251231.htm</x:v>
      </x:c>
      <x:c r="M4775" s="2" t="str">
        <x:v>https://www.sec.gov/Archives/edgar/data/927628/000092762826000024/cof-20251231.htm</x:v>
      </x:c>
      <x:c r="N4775" s="2" t="str">
        <x:v>f-1158</x:v>
      </x:c>
      <x:c r="O4775" s="2" t="str"/>
      <x:c r="P4775" s="2" t="str">
        <x:v>Exact XBRL anchor</x:v>
      </x:c>
      <x:c r="Q4775" s="2" t="str">
        <x:v>Gross loans and leases selected definition</x:v>
      </x:c>
      <x:c r="R4775" s="2" t="str">
        <x:v>highlighted/COF_0000927628-26-000024_cof-20251231.htm</x:v>
      </x:c>
      <x:c r="S4775" s="2" t="str"/>
      <x:c r="T4775" s="2" t="str"/>
    </x:row>
    <x:row r="4776" ht="24" customHeight="1">
      <x:c r="C4776" s="2" t="str">
        <x:v>Historical Inputs!F4776</x:v>
      </x:c>
      <x:c r="D4776" s="2" t="str">
        <x:v>COF</x:v>
      </x:c>
      <x:c r="E4776" s="2" t="str">
        <x:v>FY2024</x:v>
      </x:c>
      <x:c r="F4776" s="2" t="str">
        <x:v>loans_net</x:v>
      </x:c>
      <x:c r="G4776" s="2" t="str">
        <x:v>n.a.</x:v>
      </x:c>
      <x:c r="H4776" s="2" t="str">
        <x:v>USDm</x:v>
      </x:c>
      <x:c r="I4776" s="2" t="str">
        <x:v>2024-12-31</x:v>
      </x:c>
      <x:c r="J4776" s="2" t="str"/>
      <x:c r="K4776" s="2" t="str"/>
      <x:c r="L4776" s="2" t="str"/>
      <x:c r="M4776" s="2" t="str"/>
      <x:c r="N4776" s="2" t="str"/>
      <x:c r="O4776" s="2" t="str"/>
      <x:c r="P4776" s="2" t="str">
        <x:v>Not reported / unavailable</x:v>
      </x:c>
      <x:c r="Q4776" s="2" t="str">
        <x:v>Net loans after allowance selected definition</x:v>
      </x:c>
      <x:c r="R4776" s="2" t="str"/>
      <x:c r="S4776" s="2" t="str"/>
      <x:c r="T4776" s="2" t="str"/>
    </x:row>
    <x:row r="4777" ht="24" customHeight="1">
      <x:c r="C4777" s="2" t="str">
        <x:v>Historical Inputs!F4777</x:v>
      </x:c>
      <x:c r="D4777" s="2" t="str">
        <x:v>COF</x:v>
      </x:c>
      <x:c r="E4777" s="2" t="str">
        <x:v>FY2024</x:v>
      </x:c>
      <x:c r="F4777" s="2" t="str">
        <x:v>allowance</x:v>
      </x:c>
      <x:c r="G4777" s="2" t="n">
        <x:v>16258</x:v>
      </x:c>
      <x:c r="H4777" s="2" t="str">
        <x:v>USD</x:v>
      </x:c>
      <x:c r="I4777" s="2" t="str">
        <x:v>2024-12-31</x:v>
      </x:c>
      <x:c r="J4777" s="2" t="str">
        <x:v>2026-02-19</x:v>
      </x:c>
      <x:c r="K4777" s="2" t="str">
        <x:v>0000927628-26-000024</x:v>
      </x:c>
      <x:c r="L4777" s="2" t="str">
        <x:v>data/raw/filings/COF_0000927628-26-000024_cof-20251231.htm</x:v>
      </x:c>
      <x:c r="M4777" s="2" t="str">
        <x:v>https://www.sec.gov/Archives/edgar/data/927628/000092762826000024/cof-20251231.htm</x:v>
      </x:c>
      <x:c r="N4777" s="2" t="str">
        <x:v>f-238</x:v>
      </x:c>
      <x:c r="O4777" s="2" t="str"/>
      <x:c r="P4777" s="2" t="str">
        <x:v>Exact XBRL anchor</x:v>
      </x:c>
      <x:c r="Q4777" s="2" t="str">
        <x:v>Loan allowance for credit losses</x:v>
      </x:c>
      <x:c r="R4777" s="2" t="str">
        <x:v>highlighted/COF_0000927628-26-000024_cof-20251231.htm</x:v>
      </x:c>
      <x:c r="S4777" s="2" t="str"/>
      <x:c r="T4777" s="2" t="str"/>
    </x:row>
    <x:row r="4778" ht="24" customHeight="1">
      <x:c r="C4778" s="2" t="str">
        <x:v>Historical Inputs!F4778</x:v>
      </x:c>
      <x:c r="D4778" s="2" t="str">
        <x:v>COF</x:v>
      </x:c>
      <x:c r="E4778" s="2" t="str">
        <x:v>FY2024</x:v>
      </x:c>
      <x:c r="F4778" s="2" t="str">
        <x:v>nonaccrual</x:v>
      </x:c>
      <x:c r="G4778" s="2" t="str">
        <x:v>n.a.</x:v>
      </x:c>
      <x:c r="H4778" s="2" t="str">
        <x:v>USDm</x:v>
      </x:c>
      <x:c r="I4778" s="2" t="str">
        <x:v>2024-12-31</x:v>
      </x:c>
      <x:c r="J4778" s="2" t="str"/>
      <x:c r="K4778" s="2" t="str"/>
      <x:c r="L4778" s="2" t="str"/>
      <x:c r="M4778" s="2" t="str"/>
      <x:c r="N4778" s="2" t="str"/>
      <x:c r="O4778" s="2" t="str"/>
      <x:c r="P4778" s="2" t="str">
        <x:v>Not reported / unavailable</x:v>
      </x:c>
      <x:c r="Q4778" s="2" t="str">
        <x:v>Nonaccrual</x:v>
      </x:c>
      <x:c r="R4778" s="2" t="str"/>
      <x:c r="S4778" s="2" t="str"/>
      <x:c r="T4778" s="2" t="str"/>
    </x:row>
    <x:row r="4779" ht="24" customHeight="1">
      <x:c r="C4779" s="2" t="str">
        <x:v>Historical Inputs!F4779</x:v>
      </x:c>
      <x:c r="D4779" s="2" t="str">
        <x:v>COF</x:v>
      </x:c>
      <x:c r="E4779" s="2" t="str">
        <x:v>FY2024</x:v>
      </x:c>
      <x:c r="F4779" s="2" t="str">
        <x:v>cash</x:v>
      </x:c>
      <x:c r="G4779" s="2" t="str">
        <x:v>n.a.</x:v>
      </x:c>
      <x:c r="H4779" s="2" t="str">
        <x:v>USDm</x:v>
      </x:c>
      <x:c r="I4779" s="2" t="str">
        <x:v>2024-12-31</x:v>
      </x:c>
      <x:c r="J4779" s="2" t="str"/>
      <x:c r="K4779" s="2" t="str"/>
      <x:c r="L4779" s="2" t="str"/>
      <x:c r="M4779" s="2" t="str"/>
      <x:c r="N4779" s="2" t="str"/>
      <x:c r="O4779" s="2" t="str"/>
      <x:c r="P4779" s="2" t="str">
        <x:v>Not reported / unavailable</x:v>
      </x:c>
      <x:c r="Q4779" s="2" t="str">
        <x:v>Cash</x:v>
      </x:c>
      <x:c r="R4779" s="2" t="str"/>
      <x:c r="S4779" s="2" t="str"/>
      <x:c r="T4779" s="2" t="str"/>
    </x:row>
    <x:row r="4780" ht="24" customHeight="1">
      <x:c r="C4780" s="2" t="str">
        <x:v>Historical Inputs!F4780</x:v>
      </x:c>
      <x:c r="D4780" s="2" t="str">
        <x:v>COF</x:v>
      </x:c>
      <x:c r="E4780" s="2" t="str">
        <x:v>FY2024</x:v>
      </x:c>
      <x:c r="F4780" s="2" t="str">
        <x:v>aoci</x:v>
      </x:c>
      <x:c r="G4780" s="2" t="n">
        <x:v>-9286</x:v>
      </x:c>
      <x:c r="H4780" s="2" t="str">
        <x:v>USD</x:v>
      </x:c>
      <x:c r="I4780" s="2" t="str">
        <x:v>2024-12-31</x:v>
      </x:c>
      <x:c r="J4780" s="2" t="str">
        <x:v>2026-02-19</x:v>
      </x:c>
      <x:c r="K4780" s="2" t="str">
        <x:v>0000927628-26-000024</x:v>
      </x:c>
      <x:c r="L4780" s="2" t="str">
        <x:v>data/raw/filings/COF_0000927628-26-000024_cof-20251231.htm</x:v>
      </x:c>
      <x:c r="M4780" s="2" t="str">
        <x:v>https://www.sec.gov/Archives/edgar/data/927628/000092762826000024/cof-20251231.htm</x:v>
      </x:c>
      <x:c r="N4780" s="2" t="str">
        <x:v>f-306</x:v>
      </x:c>
      <x:c r="O4780" s="2" t="str"/>
      <x:c r="P4780" s="2" t="str">
        <x:v>Exact XBRL anchor</x:v>
      </x:c>
      <x:c r="Q4780" s="2" t="str">
        <x:v>Accumulated Other Comprehensive Income (Loss), Net of Tax</x:v>
      </x:c>
      <x:c r="R4780" s="2" t="str">
        <x:v>highlighted/COF_0000927628-26-000024_cof-20251231.htm</x:v>
      </x:c>
      <x:c r="S4780" s="2" t="str"/>
      <x:c r="T4780" s="2" t="str"/>
    </x:row>
    <x:row r="4781" ht="24" customHeight="1">
      <x:c r="C4781" s="2" t="str">
        <x:v>Historical Inputs!F4781</x:v>
      </x:c>
      <x:c r="D4781" s="2" t="str">
        <x:v>COF</x:v>
      </x:c>
      <x:c r="E4781" s="2" t="str">
        <x:v>FY2024</x:v>
      </x:c>
      <x:c r="F4781" s="2" t="str">
        <x:v>nii</x:v>
      </x:c>
      <x:c r="G4781" s="2" t="n">
        <x:v>31208</x:v>
      </x:c>
      <x:c r="H4781" s="2" t="str">
        <x:v>USD</x:v>
      </x:c>
      <x:c r="I4781" s="2" t="str">
        <x:v>2024-12-31</x:v>
      </x:c>
      <x:c r="J4781" s="2" t="str">
        <x:v>2026-02-19</x:v>
      </x:c>
      <x:c r="K4781" s="2" t="str">
        <x:v>0000927628-26-000024</x:v>
      </x:c>
      <x:c r="L4781" s="2" t="str">
        <x:v>data/raw/filings/COF_0000927628-26-000024_cof-20251231.htm</x:v>
      </x:c>
      <x:c r="M4781" s="2" t="str">
        <x:v>https://www.sec.gov/Archives/edgar/data/927628/000092762826000024/cof-20251231.htm</x:v>
      </x:c>
      <x:c r="N4781" s="2" t="str">
        <x:v>f-4675</x:v>
      </x:c>
      <x:c r="O4781" s="2" t="str"/>
      <x:c r="P4781" s="2" t="str">
        <x:v>Exact XBRL anchor</x:v>
      </x:c>
      <x:c r="Q4781" s="2" t="str">
        <x:v>Interest Income (Expense), Net</x:v>
      </x:c>
      <x:c r="R4781" s="2" t="str">
        <x:v>highlighted/COF_0000927628-26-000024_cof-20251231.htm</x:v>
      </x:c>
      <x:c r="S4781" s="2" t="str"/>
      <x:c r="T4781" s="2" t="str"/>
    </x:row>
    <x:row r="4782" ht="24" customHeight="1">
      <x:c r="C4782" s="2" t="str">
        <x:v>Historical Inputs!F4782</x:v>
      </x:c>
      <x:c r="D4782" s="2" t="str">
        <x:v>COF</x:v>
      </x:c>
      <x:c r="E4782" s="2" t="str">
        <x:v>FY2024</x:v>
      </x:c>
      <x:c r="F4782" s="2" t="str">
        <x:v>noninterest_income</x:v>
      </x:c>
      <x:c r="G4782" s="2" t="n">
        <x:v>7904</x:v>
      </x:c>
      <x:c r="H4782" s="2" t="str">
        <x:v>USD</x:v>
      </x:c>
      <x:c r="I4782" s="2" t="str">
        <x:v>2024-12-31</x:v>
      </x:c>
      <x:c r="J4782" s="2" t="str">
        <x:v>2026-02-19</x:v>
      </x:c>
      <x:c r="K4782" s="2" t="str">
        <x:v>0000927628-26-000024</x:v>
      </x:c>
      <x:c r="L4782" s="2" t="str">
        <x:v>data/raw/filings/COF_0000927628-26-000024_cof-20251231.htm</x:v>
      </x:c>
      <x:c r="M4782" s="2" t="str">
        <x:v>https://www.sec.gov/Archives/edgar/data/927628/000092762826000024/cof-20251231.htm</x:v>
      </x:c>
      <x:c r="N4782" s="2" t="str">
        <x:v>f-4834</x:v>
      </x:c>
      <x:c r="O4782" s="2" t="str"/>
      <x:c r="P4782" s="2" t="str">
        <x:v>Exact XBRL anchor</x:v>
      </x:c>
      <x:c r="Q4782" s="2" t="str">
        <x:v>Noninterest Income</x:v>
      </x:c>
      <x:c r="R4782" s="2" t="str">
        <x:v>highlighted/COF_0000927628-26-000024_cof-20251231.htm</x:v>
      </x:c>
      <x:c r="S4782" s="2" t="str"/>
      <x:c r="T4782" s="2" t="str"/>
    </x:row>
    <x:row r="4783" ht="24" customHeight="1">
      <x:c r="C4783" s="2" t="str">
        <x:v>Historical Inputs!F4783</x:v>
      </x:c>
      <x:c r="D4783" s="2" t="str">
        <x:v>COF</x:v>
      </x:c>
      <x:c r="E4783" s="2" t="str">
        <x:v>FY2024</x:v>
      </x:c>
      <x:c r="F4783" s="2" t="str">
        <x:v>revenue_reported</x:v>
      </x:c>
      <x:c r="G4783" s="2" t="n">
        <x:v>39112</x:v>
      </x:c>
      <x:c r="H4783" s="2" t="str">
        <x:v>USD</x:v>
      </x:c>
      <x:c r="I4783" s="2" t="str">
        <x:v>2024-12-31</x:v>
      </x:c>
      <x:c r="J4783" s="2" t="str">
        <x:v>2026-02-19</x:v>
      </x:c>
      <x:c r="K4783" s="2" t="str">
        <x:v>0000927628-26-000024</x:v>
      </x:c>
      <x:c r="L4783" s="2" t="str">
        <x:v>data/raw/filings/COF_0000927628-26-000024_cof-20251231.htm</x:v>
      </x:c>
      <x:c r="M4783" s="2" t="str">
        <x:v>https://www.sec.gov/Archives/edgar/data/927628/000092762826000024/cof-20251231.htm</x:v>
      </x:c>
      <x:c r="N4783" s="2" t="str">
        <x:v>f-4685</x:v>
      </x:c>
      <x:c r="O4783" s="2" t="str"/>
      <x:c r="P4783" s="2" t="str">
        <x:v>Exact XBRL anchor</x:v>
      </x:c>
      <x:c r="Q4783" s="2" t="str">
        <x:v>Revenues</x:v>
      </x:c>
      <x:c r="R4783" s="2" t="str">
        <x:v>highlighted/COF_0000927628-26-000024_cof-20251231.htm</x:v>
      </x:c>
      <x:c r="S4783" s="2" t="str"/>
      <x:c r="T4783" s="2" t="str"/>
    </x:row>
    <x:row r="4784" ht="24" customHeight="1">
      <x:c r="C4784" s="2" t="str">
        <x:v>Historical Inputs!F4784</x:v>
      </x:c>
      <x:c r="D4784" s="2" t="str">
        <x:v>COF</x:v>
      </x:c>
      <x:c r="E4784" s="2" t="str">
        <x:v>FY2024</x:v>
      </x:c>
      <x:c r="F4784" s="2" t="str">
        <x:v>opex</x:v>
      </x:c>
      <x:c r="G4784" s="2" t="n">
        <x:v>21486</x:v>
      </x:c>
      <x:c r="H4784" s="2" t="str">
        <x:v>USD</x:v>
      </x:c>
      <x:c r="I4784" s="2" t="str">
        <x:v>2024-12-31</x:v>
      </x:c>
      <x:c r="J4784" s="2" t="str">
        <x:v>2026-02-19</x:v>
      </x:c>
      <x:c r="K4784" s="2" t="str">
        <x:v>0000927628-26-000024</x:v>
      </x:c>
      <x:c r="L4784" s="2" t="str">
        <x:v>data/raw/filings/COF_0000927628-26-000024_cof-20251231.htm</x:v>
      </x:c>
      <x:c r="M4784" s="2" t="str">
        <x:v>https://www.sec.gov/Archives/edgar/data/927628/000092762826000024/cof-20251231.htm</x:v>
      </x:c>
      <x:c r="N4784" s="2" t="str">
        <x:v>f-4695</x:v>
      </x:c>
      <x:c r="O4784" s="2" t="str"/>
      <x:c r="P4784" s="2" t="str">
        <x:v>Exact XBRL anchor</x:v>
      </x:c>
      <x:c r="Q4784" s="2" t="str">
        <x:v>Noninterest Expense</x:v>
      </x:c>
      <x:c r="R4784" s="2" t="str">
        <x:v>highlighted/COF_0000927628-26-000024_cof-20251231.htm</x:v>
      </x:c>
      <x:c r="S4784" s="2" t="str"/>
      <x:c r="T4784" s="2" t="str"/>
    </x:row>
    <x:row r="4785" ht="24" customHeight="1">
      <x:c r="C4785" s="2" t="str">
        <x:v>Historical Inputs!F4785</x:v>
      </x:c>
      <x:c r="D4785" s="2" t="str">
        <x:v>COF</x:v>
      </x:c>
      <x:c r="E4785" s="2" t="str">
        <x:v>FY2024</x:v>
      </x:c>
      <x:c r="F4785" s="2" t="str">
        <x:v>provision</x:v>
      </x:c>
      <x:c r="G4785" s="2" t="str">
        <x:v>n.a.</x:v>
      </x:c>
      <x:c r="H4785" s="2" t="str">
        <x:v>USDm</x:v>
      </x:c>
      <x:c r="I4785" s="2" t="str">
        <x:v>2024-12-31</x:v>
      </x:c>
      <x:c r="J4785" s="2" t="str"/>
      <x:c r="K4785" s="2" t="str"/>
      <x:c r="L4785" s="2" t="str"/>
      <x:c r="M4785" s="2" t="str"/>
      <x:c r="N4785" s="2" t="str"/>
      <x:c r="O4785" s="2" t="str"/>
      <x:c r="P4785" s="2" t="str">
        <x:v>Not reported / unavailable</x:v>
      </x:c>
      <x:c r="Q4785" s="2" t="str">
        <x:v>Provision for credit losses</x:v>
      </x:c>
      <x:c r="R4785" s="2" t="str"/>
      <x:c r="S4785" s="2" t="str"/>
      <x:c r="T4785" s="2" t="str"/>
    </x:row>
    <x:row r="4786" ht="24" customHeight="1">
      <x:c r="C4786" s="2" t="str">
        <x:v>Historical Inputs!F4786</x:v>
      </x:c>
      <x:c r="D4786" s="2" t="str">
        <x:v>COF</x:v>
      </x:c>
      <x:c r="E4786" s="2" t="str">
        <x:v>FY2024</x:v>
      </x:c>
      <x:c r="F4786" s="2" t="str">
        <x:v>pretax</x:v>
      </x:c>
      <x:c r="G4786" s="2" t="n">
        <x:v>5910</x:v>
      </x:c>
      <x:c r="H4786" s="2" t="str">
        <x:v>USD</x:v>
      </x:c>
      <x:c r="I4786" s="2" t="str">
        <x:v>2024-12-31</x:v>
      </x:c>
      <x:c r="J4786" s="2" t="str">
        <x:v>2026-02-19</x:v>
      </x:c>
      <x:c r="K4786" s="2" t="str">
        <x:v>0000927628-26-000024</x:v>
      </x:c>
      <x:c r="L4786" s="2" t="str">
        <x:v>data/raw/filings/COF_0000927628-26-000024_cof-20251231.htm</x:v>
      </x:c>
      <x:c r="M4786" s="2" t="str">
        <x:v>https://www.sec.gov/Archives/edgar/data/927628/000092762826000024/cof-20251231.htm</x:v>
      </x:c>
      <x:c r="N4786" s="2" t="str">
        <x:v>f-4700</x:v>
      </x:c>
      <x:c r="O4786" s="2" t="str"/>
      <x:c r="P4786" s="2" t="str">
        <x:v>Exact XBRL anchor</x:v>
      </x:c>
      <x:c r="Q4786" s="2" t="str">
        <x:v>Income (Loss) from Continuing Operations before Income Taxes, Noncontrolling Interest</x:v>
      </x:c>
      <x:c r="R4786" s="2" t="str">
        <x:v>highlighted/COF_0000927628-26-000024_cof-20251231.htm</x:v>
      </x:c>
      <x:c r="S4786" s="2" t="str"/>
      <x:c r="T4786" s="2" t="str"/>
    </x:row>
    <x:row r="4787" ht="24" customHeight="1">
      <x:c r="C4787" s="2" t="str">
        <x:v>Historical Inputs!F4787</x:v>
      </x:c>
      <x:c r="D4787" s="2" t="str">
        <x:v>COF</x:v>
      </x:c>
      <x:c r="E4787" s="2" t="str">
        <x:v>FY2024</x:v>
      </x:c>
      <x:c r="F4787" s="2" t="str">
        <x:v>tax</x:v>
      </x:c>
      <x:c r="G4787" s="2" t="n">
        <x:v>1163</x:v>
      </x:c>
      <x:c r="H4787" s="2" t="str">
        <x:v>USD</x:v>
      </x:c>
      <x:c r="I4787" s="2" t="str">
        <x:v>2024-12-31</x:v>
      </x:c>
      <x:c r="J4787" s="2" t="str">
        <x:v>2026-02-19</x:v>
      </x:c>
      <x:c r="K4787" s="2" t="str">
        <x:v>0000927628-26-000024</x:v>
      </x:c>
      <x:c r="L4787" s="2" t="str">
        <x:v>data/raw/filings/COF_0000927628-26-000024_cof-20251231.htm</x:v>
      </x:c>
      <x:c r="M4787" s="2" t="str">
        <x:v>https://www.sec.gov/Archives/edgar/data/927628/000092762826000024/cof-20251231.htm</x:v>
      </x:c>
      <x:c r="N4787" s="2" t="str">
        <x:v>f-4705</x:v>
      </x:c>
      <x:c r="O4787" s="2" t="str"/>
      <x:c r="P4787" s="2" t="str">
        <x:v>Exact XBRL anchor</x:v>
      </x:c>
      <x:c r="Q4787" s="2" t="str">
        <x:v>Income Tax Expense (Benefit)</x:v>
      </x:c>
      <x:c r="R4787" s="2" t="str">
        <x:v>highlighted/COF_0000927628-26-000024_cof-20251231.htm</x:v>
      </x:c>
      <x:c r="S4787" s="2" t="str"/>
      <x:c r="T4787" s="2" t="str"/>
    </x:row>
    <x:row r="4788" ht="24" customHeight="1">
      <x:c r="C4788" s="2" t="str">
        <x:v>Historical Inputs!F4788</x:v>
      </x:c>
      <x:c r="D4788" s="2" t="str">
        <x:v>COF</x:v>
      </x:c>
      <x:c r="E4788" s="2" t="str">
        <x:v>FY2024</x:v>
      </x:c>
      <x:c r="F4788" s="2" t="str">
        <x:v>net_income</x:v>
      </x:c>
      <x:c r="G4788" s="2" t="n">
        <x:v>4750</x:v>
      </x:c>
      <x:c r="H4788" s="2" t="str">
        <x:v>USD</x:v>
      </x:c>
      <x:c r="I4788" s="2" t="str">
        <x:v>2024-12-31</x:v>
      </x:c>
      <x:c r="J4788" s="2" t="str">
        <x:v>2026-02-19</x:v>
      </x:c>
      <x:c r="K4788" s="2" t="str">
        <x:v>0000927628-26-000024</x:v>
      </x:c>
      <x:c r="L4788" s="2" t="str">
        <x:v>data/raw/filings/COF_0000927628-26-000024_cof-20251231.htm</x:v>
      </x:c>
      <x:c r="M4788" s="2" t="str">
        <x:v>https://www.sec.gov/Archives/edgar/data/927628/000092762826000024/cof-20251231.htm</x:v>
      </x:c>
      <x:c r="N4788" s="2" t="str">
        <x:v>f-3732</x:v>
      </x:c>
      <x:c r="O4788" s="2" t="str"/>
      <x:c r="P4788" s="2" t="str">
        <x:v>Exact XBRL anchor</x:v>
      </x:c>
      <x:c r="Q4788" s="2" t="str">
        <x:v>Net Income (Loss) Attributable to Parent</x:v>
      </x:c>
      <x:c r="R4788" s="2" t="str">
        <x:v>highlighted/COF_0000927628-26-000024_cof-20251231.htm</x:v>
      </x:c>
      <x:c r="S4788" s="2" t="str"/>
      <x:c r="T4788" s="2" t="str"/>
    </x:row>
    <x:row r="4789" ht="24" customHeight="1">
      <x:c r="C4789" s="2" t="str">
        <x:v>Historical Inputs!F4789</x:v>
      </x:c>
      <x:c r="D4789" s="2" t="str">
        <x:v>COF</x:v>
      </x:c>
      <x:c r="E4789" s="2" t="str">
        <x:v>FY2024</x:v>
      </x:c>
      <x:c r="F4789" s="2" t="str">
        <x:v>common_income</x:v>
      </x:c>
      <x:c r="G4789" s="2" t="n">
        <x:v>4445</x:v>
      </x:c>
      <x:c r="H4789" s="2" t="str">
        <x:v>USD</x:v>
      </x:c>
      <x:c r="I4789" s="2" t="str">
        <x:v>2024-12-31</x:v>
      </x:c>
      <x:c r="J4789" s="2" t="str">
        <x:v>2026-02-19</x:v>
      </x:c>
      <x:c r="K4789" s="2" t="str">
        <x:v>0000927628-26-000024</x:v>
      </x:c>
      <x:c r="L4789" s="2" t="str">
        <x:v>data/raw/filings/COF_0000927628-26-000024_cof-20251231.htm</x:v>
      </x:c>
      <x:c r="M4789" s="2" t="str">
        <x:v>https://www.sec.gov/Archives/edgar/data/927628/000092762826000024/cof-20251231.htm</x:v>
      </x:c>
      <x:c r="N4789" s="2" t="str">
        <x:v>f-3744</x:v>
      </x:c>
      <x:c r="O4789" s="2" t="str"/>
      <x:c r="P4789" s="2" t="str">
        <x:v>Exact XBRL anchor</x:v>
      </x:c>
      <x:c r="Q4789" s="2" t="str">
        <x:v>Net Income (Loss) Available to Common Stockholders, Basic</x:v>
      </x:c>
      <x:c r="R4789" s="2" t="str">
        <x:v>highlighted/COF_0000927628-26-000024_cof-20251231.htm</x:v>
      </x:c>
      <x:c r="S4789" s="2" t="str"/>
      <x:c r="T4789" s="2" t="str"/>
    </x:row>
    <x:row r="4790" ht="24" customHeight="1">
      <x:c r="C4790" s="2" t="str">
        <x:v>Historical Inputs!F4790</x:v>
      </x:c>
      <x:c r="D4790" s="2" t="str">
        <x:v>COF</x:v>
      </x:c>
      <x:c r="E4790" s="2" t="str">
        <x:v>FY2024</x:v>
      </x:c>
      <x:c r="F4790" s="2" t="str">
        <x:v>preferred_div</x:v>
      </x:c>
      <x:c r="G4790" s="2" t="str">
        <x:v>n.a.</x:v>
      </x:c>
      <x:c r="H4790" s="2" t="str">
        <x:v>USDm</x:v>
      </x:c>
      <x:c r="I4790" s="2" t="str">
        <x:v>2024-12-31</x:v>
      </x:c>
      <x:c r="J4790" s="2" t="str"/>
      <x:c r="K4790" s="2" t="str"/>
      <x:c r="L4790" s="2" t="str"/>
      <x:c r="M4790" s="2" t="str"/>
      <x:c r="N4790" s="2" t="str"/>
      <x:c r="O4790" s="2" t="str"/>
      <x:c r="P4790" s="2" t="str">
        <x:v>Not reported / unavailable</x:v>
      </x:c>
      <x:c r="Q4790" s="2" t="str">
        <x:v>Preferred dividends and other common-income adjustments</x:v>
      </x:c>
      <x:c r="R4790" s="2" t="str"/>
      <x:c r="S4790" s="2" t="str"/>
      <x:c r="T4790" s="2" t="str"/>
    </x:row>
    <x:row r="4791" ht="24" customHeight="1">
      <x:c r="C4791" s="2" t="str">
        <x:v>Historical Inputs!F4791</x:v>
      </x:c>
      <x:c r="D4791" s="2" t="str">
        <x:v>COF</x:v>
      </x:c>
      <x:c r="E4791" s="2" t="str">
        <x:v>FY2024</x:v>
      </x:c>
      <x:c r="F4791" s="2" t="str">
        <x:v>eps</x:v>
      </x:c>
      <x:c r="G4791" s="2" t="n">
        <x:v>11.59</x:v>
      </x:c>
      <x:c r="H4791" s="2" t="str">
        <x:v>USD/shares</x:v>
      </x:c>
      <x:c r="I4791" s="2" t="str">
        <x:v>2024-12-31</x:v>
      </x:c>
      <x:c r="J4791" s="2" t="str">
        <x:v>2026-02-19</x:v>
      </x:c>
      <x:c r="K4791" s="2" t="str">
        <x:v>0000927628-26-000024</x:v>
      </x:c>
      <x:c r="L4791" s="2" t="str">
        <x:v>data/raw/filings/COF_0000927628-26-000024_cof-20251231.htm</x:v>
      </x:c>
      <x:c r="M4791" s="2" t="str">
        <x:v>https://www.sec.gov/Archives/edgar/data/927628/000092762826000024/cof-20251231.htm</x:v>
      </x:c>
      <x:c r="N4791" s="2" t="str">
        <x:v>f-3777</x:v>
      </x:c>
      <x:c r="O4791" s="2" t="str"/>
      <x:c r="P4791" s="2" t="str">
        <x:v>Exact XBRL anchor</x:v>
      </x:c>
      <x:c r="Q4791" s="2" t="str">
        <x:v>Earnings Per Share, Diluted</x:v>
      </x:c>
      <x:c r="R4791" s="2" t="str">
        <x:v>highlighted/COF_0000927628-26-000024_cof-20251231.htm</x:v>
      </x:c>
      <x:c r="S4791" s="2" t="str"/>
      <x:c r="T4791" s="2" t="str"/>
    </x:row>
    <x:row r="4792" ht="24" customHeight="1">
      <x:c r="C4792" s="2" t="str">
        <x:v>Historical Inputs!F4792</x:v>
      </x:c>
      <x:c r="D4792" s="2" t="str">
        <x:v>COF</x:v>
      </x:c>
      <x:c r="E4792" s="2" t="str">
        <x:v>FY2024</x:v>
      </x:c>
      <x:c r="F4792" s="2" t="str">
        <x:v>shares_diluted</x:v>
      </x:c>
      <x:c r="G4792" s="2" t="n">
        <x:v>383.6</x:v>
      </x:c>
      <x:c r="H4792" s="2" t="str">
        <x:v>shares</x:v>
      </x:c>
      <x:c r="I4792" s="2" t="str">
        <x:v>2024-12-31</x:v>
      </x:c>
      <x:c r="J4792" s="2" t="str">
        <x:v>2026-02-19</x:v>
      </x:c>
      <x:c r="K4792" s="2" t="str">
        <x:v>0000927628-26-000024</x:v>
      </x:c>
      <x:c r="L4792" s="2" t="str">
        <x:v>data/raw/filings/COF_0000927628-26-000024_cof-20251231.htm</x:v>
      </x:c>
      <x:c r="M4792" s="2" t="str">
        <x:v>https://www.sec.gov/Archives/edgar/data/927628/000092762826000024/cof-20251231.htm</x:v>
      </x:c>
      <x:c r="N4792" s="2" t="str">
        <x:v>f-3759</x:v>
      </x:c>
      <x:c r="O4792" s="2" t="str"/>
      <x:c r="P4792" s="2" t="str">
        <x:v>Exact XBRL anchor</x:v>
      </x:c>
      <x:c r="Q4792" s="2" t="str">
        <x:v>Weighted Average Number of Shares Outstanding, Diluted</x:v>
      </x:c>
      <x:c r="R4792" s="2" t="str">
        <x:v>highlighted/COF_0000927628-26-000024_cof-20251231.htm</x:v>
      </x:c>
      <x:c r="S4792" s="2" t="str"/>
      <x:c r="T4792" s="2" t="str"/>
    </x:row>
    <x:row r="4793" ht="24" customHeight="1">
      <x:c r="C4793" s="2" t="str">
        <x:v>Historical Inputs!F4793</x:v>
      </x:c>
      <x:c r="D4793" s="2" t="str">
        <x:v>COF</x:v>
      </x:c>
      <x:c r="E4793" s="2" t="str">
        <x:v>FY2024</x:v>
      </x:c>
      <x:c r="F4793" s="2" t="str">
        <x:v>dps</x:v>
      </x:c>
      <x:c r="G4793" s="2" t="str">
        <x:v>n.a.</x:v>
      </x:c>
      <x:c r="H4793" s="2" t="str">
        <x:v>USD/share</x:v>
      </x:c>
      <x:c r="I4793" s="2" t="str">
        <x:v>2024-12-31</x:v>
      </x:c>
      <x:c r="J4793" s="2" t="str"/>
      <x:c r="K4793" s="2" t="str"/>
      <x:c r="L4793" s="2" t="str"/>
      <x:c r="M4793" s="2" t="str"/>
      <x:c r="N4793" s="2" t="str"/>
      <x:c r="O4793" s="2" t="str"/>
      <x:c r="P4793" s="2" t="str">
        <x:v>Not reported / unavailable</x:v>
      </x:c>
      <x:c r="Q4793" s="2" t="str">
        <x:v>Dividends per common share</x:v>
      </x:c>
      <x:c r="R4793" s="2" t="str"/>
      <x:c r="S4793" s="2" t="str"/>
      <x:c r="T4793" s="2" t="str"/>
    </x:row>
    <x:row r="4794" ht="24" customHeight="1">
      <x:c r="C4794" s="2" t="str">
        <x:v>Historical Inputs!F4794</x:v>
      </x:c>
      <x:c r="D4794" s="2" t="str">
        <x:v>COF</x:v>
      </x:c>
      <x:c r="E4794" s="2" t="str">
        <x:v>FY2024</x:v>
      </x:c>
      <x:c r="F4794" s="2" t="str">
        <x:v>dividends</x:v>
      </x:c>
      <x:c r="G4794" s="2" t="n">
        <x:v>932</x:v>
      </x:c>
      <x:c r="H4794" s="2" t="str">
        <x:v>USD</x:v>
      </x:c>
      <x:c r="I4794" s="2" t="str">
        <x:v>2024-12-31</x:v>
      </x:c>
      <x:c r="J4794" s="2" t="str">
        <x:v>2026-02-19</x:v>
      </x:c>
      <x:c r="K4794" s="2" t="str">
        <x:v>0000927628-26-000024</x:v>
      </x:c>
      <x:c r="L4794" s="2" t="str">
        <x:v>data/raw/filings/COF_0000927628-26-000024_cof-20251231.htm</x:v>
      </x:c>
      <x:c r="M4794" s="2" t="str">
        <x:v>https://www.sec.gov/Archives/edgar/data/927628/000092762826000024/cof-20251231.htm</x:v>
      </x:c>
      <x:c r="N4794" s="2" t="str">
        <x:v>f-562</x:v>
      </x:c>
      <x:c r="O4794" s="2" t="str"/>
      <x:c r="P4794" s="2" t="str">
        <x:v>Exact XBRL anchor</x:v>
      </x:c>
      <x:c r="Q4794" s="2" t="str">
        <x:v>Payments of Ordinary Dividends, Common Stock</x:v>
      </x:c>
      <x:c r="R4794" s="2" t="str">
        <x:v>highlighted/COF_0000927628-26-000024_cof-20251231.htm</x:v>
      </x:c>
      <x:c r="S4794" s="2" t="str"/>
      <x:c r="T4794" s="2" t="str"/>
    </x:row>
    <x:row r="4795" ht="24" customHeight="1">
      <x:c r="C4795" s="2" t="str">
        <x:v>Historical Inputs!F4795</x:v>
      </x:c>
      <x:c r="D4795" s="2" t="str">
        <x:v>COF</x:v>
      </x:c>
      <x:c r="E4795" s="2" t="str">
        <x:v>FY2024</x:v>
      </x:c>
      <x:c r="F4795" s="2" t="str">
        <x:v>buybacks</x:v>
      </x:c>
      <x:c r="G4795" s="2" t="n">
        <x:v>734</x:v>
      </x:c>
      <x:c r="H4795" s="2" t="str">
        <x:v>USD</x:v>
      </x:c>
      <x:c r="I4795" s="2" t="str">
        <x:v>2024-12-31</x:v>
      </x:c>
      <x:c r="J4795" s="2" t="str">
        <x:v>2026-02-19</x:v>
      </x:c>
      <x:c r="K4795" s="2" t="str">
        <x:v>0000927628-26-000024</x:v>
      </x:c>
      <x:c r="L4795" s="2" t="str">
        <x:v>data/raw/filings/COF_0000927628-26-000024_cof-20251231.htm</x:v>
      </x:c>
      <x:c r="M4795" s="2" t="str">
        <x:v>https://www.sec.gov/Archives/edgar/data/927628/000092762826000024/cof-20251231.htm</x:v>
      </x:c>
      <x:c r="N4795" s="2" t="str">
        <x:v>f-574</x:v>
      </x:c>
      <x:c r="O4795" s="2" t="str"/>
      <x:c r="P4795" s="2" t="str">
        <x:v>Exact XBRL anchor</x:v>
      </x:c>
      <x:c r="Q4795" s="2" t="str">
        <x:v>Payments for Repurchase of Common Stock</x:v>
      </x:c>
      <x:c r="R4795" s="2" t="str">
        <x:v>highlighted/COF_0000927628-26-000024_cof-20251231.htm</x:v>
      </x:c>
      <x:c r="S4795" s="2" t="str"/>
      <x:c r="T4795" s="2" t="str"/>
    </x:row>
    <x:row r="4796" ht="24" customHeight="1">
      <x:c r="C4796" s="2" t="str">
        <x:v>Historical Inputs!F4796</x:v>
      </x:c>
      <x:c r="D4796" s="2" t="str">
        <x:v>COF</x:v>
      </x:c>
      <x:c r="E4796" s="2" t="str">
        <x:v>FY2024</x:v>
      </x:c>
      <x:c r="F4796" s="2" t="str">
        <x:v>chargeoffs</x:v>
      </x:c>
      <x:c r="G4796" s="2" t="str">
        <x:v>n.a.</x:v>
      </x:c>
      <x:c r="H4796" s="2" t="str">
        <x:v>USDm</x:v>
      </x:c>
      <x:c r="I4796" s="2" t="str">
        <x:v>2024-12-31</x:v>
      </x:c>
      <x:c r="J4796" s="2" t="str"/>
      <x:c r="K4796" s="2" t="str"/>
      <x:c r="L4796" s="2" t="str"/>
      <x:c r="M4796" s="2" t="str"/>
      <x:c r="N4796" s="2" t="str"/>
      <x:c r="O4796" s="2" t="str"/>
      <x:c r="P4796" s="2" t="str">
        <x:v>Not reported / unavailable</x:v>
      </x:c>
      <x:c r="Q4796" s="2" t="str">
        <x:v>Gross loan charge-offs</x:v>
      </x:c>
      <x:c r="R4796" s="2" t="str"/>
      <x:c r="S4796" s="2" t="str"/>
      <x:c r="T4796" s="2" t="str"/>
    </x:row>
    <x:row r="4797" ht="24" customHeight="1">
      <x:c r="C4797" s="2" t="str">
        <x:v>Historical Inputs!F4797</x:v>
      </x:c>
      <x:c r="D4797" s="2" t="str">
        <x:v>COF</x:v>
      </x:c>
      <x:c r="E4797" s="2" t="str">
        <x:v>FY2024</x:v>
      </x:c>
      <x:c r="F4797" s="2" t="str">
        <x:v>recoveries</x:v>
      </x:c>
      <x:c r="G4797" s="2" t="str">
        <x:v>n.a.</x:v>
      </x:c>
      <x:c r="H4797" s="2" t="str">
        <x:v>USDm</x:v>
      </x:c>
      <x:c r="I4797" s="2" t="str">
        <x:v>2024-12-31</x:v>
      </x:c>
      <x:c r="J4797" s="2" t="str"/>
      <x:c r="K4797" s="2" t="str"/>
      <x:c r="L4797" s="2" t="str"/>
      <x:c r="M4797" s="2" t="str"/>
      <x:c r="N4797" s="2" t="str"/>
      <x:c r="O4797" s="2" t="str"/>
      <x:c r="P4797" s="2" t="str">
        <x:v>Not reported / unavailable</x:v>
      </x:c>
      <x:c r="Q4797" s="2" t="str">
        <x:v>Loan recoveries</x:v>
      </x:c>
      <x:c r="R4797" s="2" t="str"/>
      <x:c r="S4797" s="2" t="str"/>
      <x:c r="T4797" s="2" t="str"/>
    </x:row>
    <x:row r="4798" ht="24" customHeight="1">
      <x:c r="C4798" s="2" t="str">
        <x:v>Historical Inputs!F4798</x:v>
      </x:c>
      <x:c r="D4798" s="2" t="str">
        <x:v>COF</x:v>
      </x:c>
      <x:c r="E4798" s="2" t="str">
        <x:v>FY2024</x:v>
      </x:c>
      <x:c r="F4798" s="2" t="str">
        <x:v>rwa</x:v>
      </x:c>
      <x:c r="G4798" s="2" t="str">
        <x:v>n.a.</x:v>
      </x:c>
      <x:c r="H4798" s="2" t="str">
        <x:v>USDm</x:v>
      </x:c>
      <x:c r="I4798" s="2" t="str">
        <x:v>2024-12-31</x:v>
      </x:c>
      <x:c r="J4798" s="2" t="str"/>
      <x:c r="K4798" s="2" t="str"/>
      <x:c r="L4798" s="2" t="str"/>
      <x:c r="M4798" s="2" t="str"/>
      <x:c r="N4798" s="2" t="str"/>
      <x:c r="O4798" s="2" t="str"/>
      <x:c r="P4798" s="2" t="str">
        <x:v>Not reported / unavailable</x:v>
      </x:c>
      <x:c r="Q4798" s="2" t="str">
        <x:v>Risk-weighted assets</x:v>
      </x:c>
      <x:c r="R4798" s="2" t="str"/>
      <x:c r="S4798" s="2" t="str"/>
      <x:c r="T4798" s="2" t="str"/>
    </x:row>
    <x:row r="4799" ht="24" customHeight="1">
      <x:c r="C4799" s="2" t="str">
        <x:v>Historical Inputs!F4799</x:v>
      </x:c>
      <x:c r="D4799" s="2" t="str">
        <x:v>COF</x:v>
      </x:c>
      <x:c r="E4799" s="2" t="str">
        <x:v>FY2024</x:v>
      </x:c>
      <x:c r="F4799" s="2" t="str">
        <x:v>cet1_reported</x:v>
      </x:c>
      <x:c r="G4799" s="2" t="str">
        <x:v>n.a.</x:v>
      </x:c>
      <x:c r="H4799" s="2" t="str">
        <x:v>%</x:v>
      </x:c>
      <x:c r="I4799" s="2" t="str">
        <x:v>2024-12-31</x:v>
      </x:c>
      <x:c r="J4799" s="2" t="str"/>
      <x:c r="K4799" s="2" t="str"/>
      <x:c r="L4799" s="2" t="str"/>
      <x:c r="M4799" s="2" t="str"/>
      <x:c r="N4799" s="2" t="str"/>
      <x:c r="O4799" s="2" t="str"/>
      <x:c r="P4799" s="2" t="str">
        <x:v>Not reported / unavailable</x:v>
      </x:c>
      <x:c r="Q4799" s="2" t="str">
        <x:v>Actual standardized CET1 ratio</x:v>
      </x:c>
      <x:c r="R4799" s="2" t="str"/>
      <x:c r="S4799" s="2" t="str"/>
      <x:c r="T4799" s="2" t="str"/>
    </x:row>
    <x:row r="4800" ht="24" customHeight="1">
      <x:c r="C4800" s="2" t="str">
        <x:v>Historical Inputs!F4800</x:v>
      </x:c>
      <x:c r="D4800" s="2" t="str">
        <x:v>COF</x:v>
      </x:c>
      <x:c r="E4800" s="2" t="str">
        <x:v>FY2024</x:v>
      </x:c>
      <x:c r="F4800" s="2" t="str">
        <x:v>nim_reported</x:v>
      </x:c>
      <x:c r="G4800" s="2" t="str">
        <x:v>n.a.</x:v>
      </x:c>
      <x:c r="H4800" s="2" t="str">
        <x:v>%</x:v>
      </x:c>
      <x:c r="I4800" s="2" t="str">
        <x:v>2024-12-31</x:v>
      </x:c>
      <x:c r="J4800" s="2" t="str"/>
      <x:c r="K4800" s="2" t="str"/>
      <x:c r="L4800" s="2" t="str"/>
      <x:c r="M4800" s="2" t="str"/>
      <x:c r="N4800" s="2" t="str"/>
      <x:c r="O4800" s="2" t="str"/>
      <x:c r="P4800" s="2" t="str">
        <x:v>Not reported / unavailable</x:v>
      </x:c>
      <x:c r="Q4800" s="2" t="str">
        <x:v>Issuer reported net interest margin</x:v>
      </x:c>
      <x:c r="R4800" s="2" t="str"/>
      <x:c r="S4800" s="2" t="str"/>
      <x:c r="T4800" s="2" t="str"/>
    </x:row>
    <x:row r="4801" ht="24" customHeight="1">
      <x:c r="C4801" s="2" t="str">
        <x:v>Historical Inputs!F4801</x:v>
      </x:c>
      <x:c r="D4801" s="2" t="str">
        <x:v>COF</x:v>
      </x:c>
      <x:c r="E4801" s="2" t="str">
        <x:v>FY2024</x:v>
      </x:c>
      <x:c r="F4801" s="2" t="str">
        <x:v>bvps_reported</x:v>
      </x:c>
      <x:c r="G4801" s="2" t="n">
        <x:v>159.44</x:v>
      </x:c>
      <x:c r="H4801" s="2" t="str">
        <x:v>USD/shares</x:v>
      </x:c>
      <x:c r="I4801" s="2" t="str">
        <x:v>2024-12-31</x:v>
      </x:c>
      <x:c r="J4801" s="2" t="str">
        <x:v>2025-02-20</x:v>
      </x:c>
      <x:c r="K4801" s="2" t="str">
        <x:v>0000927628-25-000092</x:v>
      </x:c>
      <x:c r="L4801" s="2" t="str">
        <x:v>data/raw/filings/COF_0000927628-25-000092_cof-20241231.htm</x:v>
      </x:c>
      <x:c r="M4801" s="2" t="str">
        <x:v>https://www.sec.gov/Archives/edgar/data/927628/000092762825000092/cof-20241231.htm</x:v>
      </x:c>
      <x:c r="N4801" s="2" t="str"/>
      <x:c r="O4801" s="2" t="str"/>
      <x:c r="P4801" s="2" t="str">
        <x:v>Exact selected original table text</x:v>
      </x:c>
      <x:c r="Q4801" s="2" t="str">
        <x:v>Reported common book value per share</x:v>
      </x:c>
      <x:c r="R4801" s="2" t="str">
        <x:v>highlighted/COF_0000927628-25-000092_cof-20241231.htm</x:v>
      </x:c>
      <x:c r="S4801" s="2" t="str"/>
      <x:c r="T4801" s="2" t="str"/>
    </x:row>
    <x:row r="4802" ht="24" customHeight="1">
      <x:c r="C4802" s="2" t="str">
        <x:v>Historical Inputs!F4802</x:v>
      </x:c>
      <x:c r="D4802" s="2" t="str">
        <x:v>COF</x:v>
      </x:c>
      <x:c r="E4802" s="2" t="str">
        <x:v>FY2024</x:v>
      </x:c>
      <x:c r="F4802" s="2" t="str">
        <x:v>tbvps_reported</x:v>
      </x:c>
      <x:c r="G4802" s="2" t="n">
        <x:v>106.97</x:v>
      </x:c>
      <x:c r="H4802" s="2" t="str">
        <x:v>USD/shares</x:v>
      </x:c>
      <x:c r="I4802" s="2" t="str">
        <x:v>2024-12-31</x:v>
      </x:c>
      <x:c r="J4802" s="2" t="str">
        <x:v>2025-02-20</x:v>
      </x:c>
      <x:c r="K4802" s="2" t="str">
        <x:v>0000927628-25-000092</x:v>
      </x:c>
      <x:c r="L4802" s="2" t="str">
        <x:v>data/raw/filings/COF_0000927628-25-000092_cof-20241231.htm</x:v>
      </x:c>
      <x:c r="M4802" s="2" t="str">
        <x:v>https://www.sec.gov/Archives/edgar/data/927628/000092762825000092/cof-20241231.htm</x:v>
      </x:c>
      <x:c r="N4802" s="2" t="str"/>
      <x:c r="O4802" s="2" t="str"/>
      <x:c r="P4802" s="2" t="str">
        <x:v>Exact selected original table text</x:v>
      </x:c>
      <x:c r="Q4802" s="2" t="str">
        <x:v>Reported tangible book value per share</x:v>
      </x:c>
      <x:c r="R4802" s="2" t="str">
        <x:v>highlighted/COF_0000927628-25-000092_cof-20241231.htm</x:v>
      </x:c>
      <x:c r="S4802" s="2" t="str"/>
      <x:c r="T4802" s="2" t="str"/>
    </x:row>
    <x:row r="4803" ht="24" customHeight="1">
      <x:c r="C4803" s="2" t="str">
        <x:v>Historical Inputs!F4803</x:v>
      </x:c>
      <x:c r="D4803" s="2" t="str">
        <x:v>COF</x:v>
      </x:c>
      <x:c r="E4803" s="2" t="str">
        <x:v>FY2024</x:v>
      </x:c>
      <x:c r="F4803" s="2" t="str">
        <x:v>tce_reported</x:v>
      </x:c>
      <x:c r="G4803" s="2" t="str">
        <x:v>n.a.</x:v>
      </x:c>
      <x:c r="H4803" s="2" t="str">
        <x:v>USDm</x:v>
      </x:c>
      <x:c r="I4803" s="2" t="str">
        <x:v>2024-12-31</x:v>
      </x:c>
      <x:c r="J4803" s="2" t="str"/>
      <x:c r="K4803" s="2" t="str"/>
      <x:c r="L4803" s="2" t="str"/>
      <x:c r="M4803" s="2" t="str"/>
      <x:c r="N4803" s="2" t="str"/>
      <x:c r="O4803" s="2" t="str"/>
      <x:c r="P4803" s="2" t="str">
        <x:v>Not reported / unavailable</x:v>
      </x:c>
      <x:c r="Q4803" s="2" t="str">
        <x:v>Reported tangible common equity</x:v>
      </x:c>
      <x:c r="R4803" s="2" t="str"/>
      <x:c r="S4803" s="2" t="str"/>
      <x:c r="T4803" s="2" t="str"/>
    </x:row>
    <x:row r="4804" ht="24" customHeight="1">
      <x:c r="C4804" s="2" t="str">
        <x:v>Historical Inputs!F4804</x:v>
      </x:c>
      <x:c r="D4804" s="2" t="str">
        <x:v>COF</x:v>
      </x:c>
      <x:c r="E4804" s="2" t="str">
        <x:v>FY2025</x:v>
      </x:c>
      <x:c r="F4804" s="2" t="str">
        <x:v>assets</x:v>
      </x:c>
      <x:c r="G4804" s="2" t="n">
        <x:v>669009</x:v>
      </x:c>
      <x:c r="H4804" s="2" t="str">
        <x:v>USD</x:v>
      </x:c>
      <x:c r="I4804" s="2" t="str">
        <x:v>2025-12-31</x:v>
      </x:c>
      <x:c r="J4804" s="2" t="str">
        <x:v>2026-07-28</x:v>
      </x:c>
      <x:c r="K4804" s="2" t="str">
        <x:v>0000927628-26-000089</x:v>
      </x:c>
      <x:c r="L4804" s="2" t="str">
        <x:v>data/raw/filings/COF_0000927628-26-000089_cof-20260630.htm</x:v>
      </x:c>
      <x:c r="M4804" s="2" t="str">
        <x:v>https://www.sec.gov/Archives/edgar/data/927628/000092762826000089/cof-20260630.htm</x:v>
      </x:c>
      <x:c r="N4804" s="2" t="str">
        <x:v>f-274</x:v>
      </x:c>
      <x:c r="O4804" s="2" t="str"/>
      <x:c r="P4804" s="2" t="str">
        <x:v>Exact XBRL anchor</x:v>
      </x:c>
      <x:c r="Q4804" s="2" t="str">
        <x:v>Assets</x:v>
      </x:c>
      <x:c r="R4804" s="2" t="str">
        <x:v>highlighted/COF_0000927628-26-000089_cof-20260630.htm</x:v>
      </x:c>
      <x:c r="S4804" s="2" t="str"/>
      <x:c r="T4804" s="2" t="str"/>
    </x:row>
    <x:row r="4805" ht="24" customHeight="1">
      <x:c r="C4805" s="2" t="str">
        <x:v>Historical Inputs!F4805</x:v>
      </x:c>
      <x:c r="D4805" s="2" t="str">
        <x:v>COF</x:v>
      </x:c>
      <x:c r="E4805" s="2" t="str">
        <x:v>FY2025</x:v>
      </x:c>
      <x:c r="F4805" s="2" t="str">
        <x:v>liabilities</x:v>
      </x:c>
      <x:c r="G4805" s="2" t="n">
        <x:v>555393</x:v>
      </x:c>
      <x:c r="H4805" s="2" t="str">
        <x:v>USD</x:v>
      </x:c>
      <x:c r="I4805" s="2" t="str">
        <x:v>2025-12-31</x:v>
      </x:c>
      <x:c r="J4805" s="2" t="str">
        <x:v>2026-07-28</x:v>
      </x:c>
      <x:c r="K4805" s="2" t="str">
        <x:v>0000927628-26-000089</x:v>
      </x:c>
      <x:c r="L4805" s="2" t="str">
        <x:v>data/raw/filings/COF_0000927628-26-000089_cof-20260630.htm</x:v>
      </x:c>
      <x:c r="M4805" s="2" t="str">
        <x:v>https://www.sec.gov/Archives/edgar/data/927628/000092762826000089/cof-20260630.htm</x:v>
      </x:c>
      <x:c r="N4805" s="2" t="str">
        <x:v>f-296</x:v>
      </x:c>
      <x:c r="O4805" s="2" t="str"/>
      <x:c r="P4805" s="2" t="str">
        <x:v>Exact XBRL anchor</x:v>
      </x:c>
      <x:c r="Q4805" s="2" t="str">
        <x:v>Liabilities</x:v>
      </x:c>
      <x:c r="R4805" s="2" t="str">
        <x:v>highlighted/COF_0000927628-26-000089_cof-20260630.htm</x:v>
      </x:c>
      <x:c r="S4805" s="2" t="str"/>
      <x:c r="T4805" s="2" t="str"/>
    </x:row>
    <x:row r="4806" ht="24" customHeight="1">
      <x:c r="C4806" s="2" t="str">
        <x:v>Historical Inputs!F4806</x:v>
      </x:c>
      <x:c r="D4806" s="2" t="str">
        <x:v>COF</x:v>
      </x:c>
      <x:c r="E4806" s="2" t="str">
        <x:v>FY2025</x:v>
      </x:c>
      <x:c r="F4806" s="2" t="str">
        <x:v>equity</x:v>
      </x:c>
      <x:c r="G4806" s="2" t="n">
        <x:v>113616</x:v>
      </x:c>
      <x:c r="H4806" s="2" t="str">
        <x:v>USD</x:v>
      </x:c>
      <x:c r="I4806" s="2" t="str">
        <x:v>2025-12-31</x:v>
      </x:c>
      <x:c r="J4806" s="2" t="str">
        <x:v>2026-07-28</x:v>
      </x:c>
      <x:c r="K4806" s="2" t="str">
        <x:v>0000927628-26-000089</x:v>
      </x:c>
      <x:c r="L4806" s="2" t="str">
        <x:v>data/raw/filings/COF_0000927628-26-000089_cof-20260630.htm</x:v>
      </x:c>
      <x:c r="M4806" s="2" t="str">
        <x:v>https://www.sec.gov/Archives/edgar/data/927628/000092762826000089/cof-20260630.htm</x:v>
      </x:c>
      <x:c r="N4806" s="2" t="str">
        <x:v>f-343</x:v>
      </x:c>
      <x:c r="O4806" s="2" t="str"/>
      <x:c r="P4806" s="2" t="str">
        <x:v>Exact XBRL anchor</x:v>
      </x:c>
      <x:c r="Q4806" s="2" t="str">
        <x:v>Stockholders' Equity Attributable to Parent</x:v>
      </x:c>
      <x:c r="R4806" s="2" t="str">
        <x:v>highlighted/COF_0000927628-26-000089_cof-20260630.htm</x:v>
      </x:c>
      <x:c r="S4806" s="2" t="str"/>
      <x:c r="T4806" s="2" t="str"/>
    </x:row>
    <x:row r="4807" ht="24" customHeight="1">
      <x:c r="C4807" s="2" t="str">
        <x:v>Historical Inputs!F4807</x:v>
      </x:c>
      <x:c r="D4807" s="2" t="str">
        <x:v>COF</x:v>
      </x:c>
      <x:c r="E4807" s="2" t="str">
        <x:v>FY2025</x:v>
      </x:c>
      <x:c r="F4807" s="2" t="str">
        <x:v>preferred</x:v>
      </x:c>
      <x:c r="G4807" s="2" t="n">
        <x:v>5407</x:v>
      </x:c>
      <x:c r="H4807" s="2" t="str">
        <x:v>USD</x:v>
      </x:c>
      <x:c r="I4807" s="2" t="str">
        <x:v>2025-12-31</x:v>
      </x:c>
      <x:c r="J4807" s="2" t="str">
        <x:v>2026-07-28</x:v>
      </x:c>
      <x:c r="K4807" s="2" t="str">
        <x:v>0000927628-26-000089</x:v>
      </x:c>
      <x:c r="L4807" s="2" t="str">
        <x:v>data/raw/filings/COF_0000927628-26-000089_cof-20260630.htm</x:v>
      </x:c>
      <x:c r="M4807" s="2" t="str">
        <x:v>https://www.sec.gov/Archives/edgar/data/927628/000092762826000089/cof-20260630.htm</x:v>
      </x:c>
      <x:c r="N4807" s="2" t="str">
        <x:v>f-3564</x:v>
      </x:c>
      <x:c r="O4807" s="2" t="str"/>
      <x:c r="P4807" s="2" t="str">
        <x:v>Exact XBRL anchor</x:v>
      </x:c>
      <x:c r="Q4807" s="2" t="str">
        <x:v>Preferred Stock, Including Additional Paid in Capital, Net of Discount</x:v>
      </x:c>
      <x:c r="R4807" s="2" t="str">
        <x:v>highlighted/COF_0000927628-26-000089_cof-20260630.htm</x:v>
      </x:c>
      <x:c r="S4807" s="2" t="str"/>
      <x:c r="T4807" s="2" t="str"/>
    </x:row>
    <x:row r="4808" ht="24" customHeight="1">
      <x:c r="C4808" s="2" t="str">
        <x:v>Historical Inputs!F4808</x:v>
      </x:c>
      <x:c r="D4808" s="2" t="str">
        <x:v>COF</x:v>
      </x:c>
      <x:c r="E4808" s="2" t="str">
        <x:v>FY2025</x:v>
      </x:c>
      <x:c r="F4808" s="2" t="str">
        <x:v>common_equity_reported</x:v>
      </x:c>
      <x:c r="G4808" s="2" t="str">
        <x:v>n.a.</x:v>
      </x:c>
      <x:c r="H4808" s="2" t="str">
        <x:v>USDm</x:v>
      </x:c>
      <x:c r="I4808" s="2" t="str">
        <x:v>2025-12-31</x:v>
      </x:c>
      <x:c r="J4808" s="2" t="str"/>
      <x:c r="K4808" s="2" t="str"/>
      <x:c r="L4808" s="2" t="str"/>
      <x:c r="M4808" s="2" t="str"/>
      <x:c r="N4808" s="2" t="str"/>
      <x:c r="O4808" s="2" t="str"/>
      <x:c r="P4808" s="2" t="str">
        <x:v>Not reported / unavailable</x:v>
      </x:c>
      <x:c r="Q4808" s="2" t="str">
        <x:v>Reported common shareholders equity</x:v>
      </x:c>
      <x:c r="R4808" s="2" t="str"/>
      <x:c r="S4808" s="2" t="str"/>
      <x:c r="T4808" s="2" t="str"/>
    </x:row>
    <x:row r="4809" ht="24" customHeight="1">
      <x:c r="C4809" s="2" t="str">
        <x:v>Historical Inputs!F4809</x:v>
      </x:c>
      <x:c r="D4809" s="2" t="str">
        <x:v>COF</x:v>
      </x:c>
      <x:c r="E4809" s="2" t="str">
        <x:v>FY2025</x:v>
      </x:c>
      <x:c r="F4809" s="2" t="str">
        <x:v>goodwill</x:v>
      </x:c>
      <x:c r="G4809" s="2" t="n">
        <x:v>28509</x:v>
      </x:c>
      <x:c r="H4809" s="2" t="str">
        <x:v>USD</x:v>
      </x:c>
      <x:c r="I4809" s="2" t="str">
        <x:v>2025-12-31</x:v>
      </x:c>
      <x:c r="J4809" s="2" t="str">
        <x:v>2026-07-28</x:v>
      </x:c>
      <x:c r="K4809" s="2" t="str">
        <x:v>0000927628-26-000089</x:v>
      </x:c>
      <x:c r="L4809" s="2" t="str">
        <x:v>data/raw/filings/COF_0000927628-26-000089_cof-20260630.htm</x:v>
      </x:c>
      <x:c r="M4809" s="2" t="str">
        <x:v>https://www.sec.gov/Archives/edgar/data/927628/000092762826000089/cof-20260630.htm</x:v>
      </x:c>
      <x:c r="N4809" s="2" t="str">
        <x:v>f-2982</x:v>
      </x:c>
      <x:c r="O4809" s="2" t="str"/>
      <x:c r="P4809" s="2" t="str">
        <x:v>Exact XBRL anchor</x:v>
      </x:c>
      <x:c r="Q4809" s="2" t="str">
        <x:v>Goodwill</x:v>
      </x:c>
      <x:c r="R4809" s="2" t="str">
        <x:v>highlighted/COF_0000927628-26-000089_cof-20260630.htm</x:v>
      </x:c>
      <x:c r="S4809" s="2" t="str"/>
      <x:c r="T4809" s="2" t="str"/>
    </x:row>
    <x:row r="4810" ht="24" customHeight="1">
      <x:c r="C4810" s="2" t="str">
        <x:v>Historical Inputs!F4810</x:v>
      </x:c>
      <x:c r="D4810" s="2" t="str">
        <x:v>COF</x:v>
      </x:c>
      <x:c r="E4810" s="2" t="str">
        <x:v>FY2025</x:v>
      </x:c>
      <x:c r="F4810" s="2" t="str">
        <x:v>intangibles</x:v>
      </x:c>
      <x:c r="G4810" s="2" t="n">
        <x:v>16578</x:v>
      </x:c>
      <x:c r="H4810" s="2" t="str">
        <x:v>USD</x:v>
      </x:c>
      <x:c r="I4810" s="2" t="str">
        <x:v>2025-12-31</x:v>
      </x:c>
      <x:c r="J4810" s="2" t="str">
        <x:v>2026-07-28</x:v>
      </x:c>
      <x:c r="K4810" s="2" t="str">
        <x:v>0000927628-26-000089</x:v>
      </x:c>
      <x:c r="L4810" s="2" t="str">
        <x:v>data/raw/filings/COF_0000927628-26-000089_cof-20260630.htm</x:v>
      </x:c>
      <x:c r="M4810" s="2" t="str">
        <x:v>https://www.sec.gov/Archives/edgar/data/927628/000092762826000089/cof-20260630.htm</x:v>
      </x:c>
      <x:c r="N4810" s="2" t="str">
        <x:v>f-2961</x:v>
      </x:c>
      <x:c r="O4810" s="2" t="str"/>
      <x:c r="P4810" s="2" t="str">
        <x:v>Exact XBRL anchor</x:v>
      </x:c>
      <x:c r="Q4810" s="2" t="str">
        <x:v>Intangible Assets, Net (Excluding Goodwill)</x:v>
      </x:c>
      <x:c r="R4810" s="2" t="str">
        <x:v>highlighted/COF_0000927628-26-000089_cof-20260630.htm</x:v>
      </x:c>
      <x:c r="S4810" s="2" t="str"/>
      <x:c r="T4810" s="2" t="str"/>
    </x:row>
    <x:row r="4811" ht="24" customHeight="1">
      <x:c r="C4811" s="2" t="str">
        <x:v>Historical Inputs!F4811</x:v>
      </x:c>
      <x:c r="D4811" s="2" t="str">
        <x:v>COF</x:v>
      </x:c>
      <x:c r="E4811" s="2" t="str">
        <x:v>FY2025</x:v>
      </x:c>
      <x:c r="F4811" s="2" t="str">
        <x:v>intangibles_total</x:v>
      </x:c>
      <x:c r="G4811" s="2" t="str">
        <x:v>n.a.</x:v>
      </x:c>
      <x:c r="H4811" s="2" t="str">
        <x:v>USDm</x:v>
      </x:c>
      <x:c r="I4811" s="2" t="str">
        <x:v>2025-12-31</x:v>
      </x:c>
      <x:c r="J4811" s="2" t="str"/>
      <x:c r="K4811" s="2" t="str"/>
      <x:c r="L4811" s="2" t="str"/>
      <x:c r="M4811" s="2" t="str"/>
      <x:c r="N4811" s="2" t="str"/>
      <x:c r="O4811" s="2" t="str"/>
      <x:c r="P4811" s="2" t="str">
        <x:v>Not reported / unavailable</x:v>
      </x:c>
      <x:c r="Q4811" s="2" t="str">
        <x:v>Reported goodwill and intangible assets combined</x:v>
      </x:c>
      <x:c r="R4811" s="2" t="str"/>
      <x:c r="S4811" s="2" t="str"/>
      <x:c r="T4811" s="2" t="str"/>
    </x:row>
    <x:row r="4812" ht="24" customHeight="1">
      <x:c r="C4812" s="2" t="str">
        <x:v>Historical Inputs!F4812</x:v>
      </x:c>
      <x:c r="D4812" s="2" t="str">
        <x:v>COF</x:v>
      </x:c>
      <x:c r="E4812" s="2" t="str">
        <x:v>FY2025</x:v>
      </x:c>
      <x:c r="F4812" s="2" t="str">
        <x:v>shares_end</x:v>
      </x:c>
      <x:c r="G4812" s="2" t="n">
        <x:v>625.102271</x:v>
      </x:c>
      <x:c r="H4812" s="2" t="str">
        <x:v>shares</x:v>
      </x:c>
      <x:c r="I4812" s="2" t="str">
        <x:v>2025-12-31</x:v>
      </x:c>
      <x:c r="J4812" s="2" t="str">
        <x:v>2026-07-28</x:v>
      </x:c>
      <x:c r="K4812" s="2" t="str">
        <x:v>0000927628-26-000089</x:v>
      </x:c>
      <x:c r="L4812" s="2" t="str">
        <x:v>data/raw/filings/COF_0000927628-26-000089_cof-20260630.htm</x:v>
      </x:c>
      <x:c r="M4812" s="2" t="str">
        <x:v>https://www.sec.gov/Archives/edgar/data/927628/000092762826000089/cof-20260630.htm</x:v>
      </x:c>
      <x:c r="N4812" s="2" t="str">
        <x:v>f-316</x:v>
      </x:c>
      <x:c r="O4812" s="2" t="str"/>
      <x:c r="P4812" s="2" t="str">
        <x:v>Exact XBRL anchor</x:v>
      </x:c>
      <x:c r="Q4812" s="2" t="str">
        <x:v>Common Stock, Shares, Outstanding</x:v>
      </x:c>
      <x:c r="R4812" s="2" t="str">
        <x:v>highlighted/COF_0000927628-26-000089_cof-20260630.htm</x:v>
      </x:c>
      <x:c r="S4812" s="2" t="str"/>
      <x:c r="T4812" s="2" t="str"/>
    </x:row>
    <x:row r="4813" ht="24" customHeight="1">
      <x:c r="C4813" s="2" t="str">
        <x:v>Historical Inputs!F4813</x:v>
      </x:c>
      <x:c r="D4813" s="2" t="str">
        <x:v>COF</x:v>
      </x:c>
      <x:c r="E4813" s="2" t="str">
        <x:v>FY2025</x:v>
      </x:c>
      <x:c r="F4813" s="2" t="str">
        <x:v>shares_issued</x:v>
      </x:c>
      <x:c r="G4813" s="2" t="n">
        <x:v>708.546381</x:v>
      </x:c>
      <x:c r="H4813" s="2" t="str">
        <x:v>shares</x:v>
      </x:c>
      <x:c r="I4813" s="2" t="str">
        <x:v>2025-12-31</x:v>
      </x:c>
      <x:c r="J4813" s="2" t="str">
        <x:v>2026-07-28</x:v>
      </x:c>
      <x:c r="K4813" s="2" t="str">
        <x:v>0000927628-26-000089</x:v>
      </x:c>
      <x:c r="L4813" s="2" t="str">
        <x:v>data/raw/filings/COF_0000927628-26-000089_cof-20260630.htm</x:v>
      </x:c>
      <x:c r="M4813" s="2" t="str">
        <x:v>https://www.sec.gov/Archives/edgar/data/927628/000092762826000089/cof-20260630.htm</x:v>
      </x:c>
      <x:c r="N4813" s="2" t="str">
        <x:v>f-314</x:v>
      </x:c>
      <x:c r="O4813" s="2" t="str"/>
      <x:c r="P4813" s="2" t="str">
        <x:v>Exact XBRL anchor</x:v>
      </x:c>
      <x:c r="Q4813" s="2" t="str">
        <x:v>Common Stock, Shares, Issued</x:v>
      </x:c>
      <x:c r="R4813" s="2" t="str">
        <x:v>highlighted/COF_0000927628-26-000089_cof-20260630.htm</x:v>
      </x:c>
      <x:c r="S4813" s="2" t="str"/>
      <x:c r="T4813" s="2" t="str"/>
    </x:row>
    <x:row r="4814" ht="24" customHeight="1">
      <x:c r="C4814" s="2" t="str">
        <x:v>Historical Inputs!F4814</x:v>
      </x:c>
      <x:c r="D4814" s="2" t="str">
        <x:v>COF</x:v>
      </x:c>
      <x:c r="E4814" s="2" t="str">
        <x:v>FY2025</x:v>
      </x:c>
      <x:c r="F4814" s="2" t="str">
        <x:v>shares_treasury</x:v>
      </x:c>
      <x:c r="G4814" s="2" t="n">
        <x:v>83.44411</x:v>
      </x:c>
      <x:c r="H4814" s="2" t="str">
        <x:v>shares</x:v>
      </x:c>
      <x:c r="I4814" s="2" t="str">
        <x:v>2025-12-31</x:v>
      </x:c>
      <x:c r="J4814" s="2" t="str">
        <x:v>2026-07-28</x:v>
      </x:c>
      <x:c r="K4814" s="2" t="str">
        <x:v>0000927628-26-000089</x:v>
      </x:c>
      <x:c r="L4814" s="2" t="str">
        <x:v>data/raw/filings/COF_0000927628-26-000089_cof-20260630.htm</x:v>
      </x:c>
      <x:c r="M4814" s="2" t="str">
        <x:v>https://www.sec.gov/Archives/edgar/data/927628/000092762826000089/cof-20260630.htm</x:v>
      </x:c>
      <x:c r="N4814" s="2" t="str"/>
      <x:c r="O4814" s="2" t="str"/>
      <x:c r="P4814" s="2" t="str">
        <x:v>Structured source retained; exact visible anchor requires review</x:v>
      </x:c>
      <x:c r="Q4814" s="2" t="str">
        <x:v>Treasury Stock, Common, Shares</x:v>
      </x:c>
      <x:c r="R4814" s="2" t="str"/>
      <x:c r="S4814" s="2" t="str"/>
      <x:c r="T4814" s="2" t="str"/>
    </x:row>
    <x:row r="4815" ht="24" customHeight="1">
      <x:c r="C4815" s="2" t="str">
        <x:v>Historical Inputs!F4815</x:v>
      </x:c>
      <x:c r="D4815" s="2" t="str">
        <x:v>COF</x:v>
      </x:c>
      <x:c r="E4815" s="2" t="str">
        <x:v>FY2025</x:v>
      </x:c>
      <x:c r="F4815" s="2" t="str">
        <x:v>deposits</x:v>
      </x:c>
      <x:c r="G4815" s="2" t="n">
        <x:v>475771</x:v>
      </x:c>
      <x:c r="H4815" s="2" t="str">
        <x:v>USD</x:v>
      </x:c>
      <x:c r="I4815" s="2" t="str">
        <x:v>2025-12-31</x:v>
      </x:c>
      <x:c r="J4815" s="2" t="str">
        <x:v>2026-07-28</x:v>
      </x:c>
      <x:c r="K4815" s="2" t="str">
        <x:v>0000927628-26-000089</x:v>
      </x:c>
      <x:c r="L4815" s="2" t="str">
        <x:v>data/raw/filings/COF_0000927628-26-000089_cof-20260630.htm</x:v>
      </x:c>
      <x:c r="M4815" s="2" t="str">
        <x:v>https://www.sec.gov/Archives/edgar/data/927628/000092762826000089/cof-20260630.htm</x:v>
      </x:c>
      <x:c r="N4815" s="2" t="str">
        <x:v>f-3002</x:v>
      </x:c>
      <x:c r="O4815" s="2" t="str"/>
      <x:c r="P4815" s="2" t="str">
        <x:v>Exact XBRL anchor</x:v>
      </x:c>
      <x:c r="Q4815" s="2" t="str">
        <x:v>Deposits</x:v>
      </x:c>
      <x:c r="R4815" s="2" t="str">
        <x:v>highlighted/COF_0000927628-26-000089_cof-20260630.htm</x:v>
      </x:c>
      <x:c r="S4815" s="2" t="str"/>
      <x:c r="T4815" s="2" t="str"/>
    </x:row>
    <x:row r="4816" ht="24" customHeight="1">
      <x:c r="C4816" s="2" t="str">
        <x:v>Historical Inputs!F4816</x:v>
      </x:c>
      <x:c r="D4816" s="2" t="str">
        <x:v>COF</x:v>
      </x:c>
      <x:c r="E4816" s="2" t="str">
        <x:v>FY2025</x:v>
      </x:c>
      <x:c r="F4816" s="2" t="str">
        <x:v>loans_gross</x:v>
      </x:c>
      <x:c r="G4816" s="2" t="n">
        <x:v>453622</x:v>
      </x:c>
      <x:c r="H4816" s="2" t="str">
        <x:v>USD</x:v>
      </x:c>
      <x:c r="I4816" s="2" t="str">
        <x:v>2025-12-31</x:v>
      </x:c>
      <x:c r="J4816" s="2" t="str">
        <x:v>2026-07-28</x:v>
      </x:c>
      <x:c r="K4816" s="2" t="str">
        <x:v>0000927628-26-000089</x:v>
      </x:c>
      <x:c r="L4816" s="2" t="str">
        <x:v>data/raw/filings/COF_0000927628-26-000089_cof-20260630.htm</x:v>
      </x:c>
      <x:c r="M4816" s="2" t="str">
        <x:v>https://www.sec.gov/Archives/edgar/data/927628/000092762826000089/cof-20260630.htm</x:v>
      </x:c>
      <x:c r="N4816" s="2" t="str">
        <x:v>f-1009</x:v>
      </x:c>
      <x:c r="O4816" s="2" t="str"/>
      <x:c r="P4816" s="2" t="str">
        <x:v>Exact XBRL anchor</x:v>
      </x:c>
      <x:c r="Q4816" s="2" t="str">
        <x:v>Gross loans and leases selected definition</x:v>
      </x:c>
      <x:c r="R4816" s="2" t="str">
        <x:v>highlighted/COF_0000927628-26-000089_cof-20260630.htm</x:v>
      </x:c>
      <x:c r="S4816" s="2" t="str"/>
      <x:c r="T4816" s="2" t="str"/>
    </x:row>
    <x:row r="4817" ht="24" customHeight="1">
      <x:c r="C4817" s="2" t="str">
        <x:v>Historical Inputs!F4817</x:v>
      </x:c>
      <x:c r="D4817" s="2" t="str">
        <x:v>COF</x:v>
      </x:c>
      <x:c r="E4817" s="2" t="str">
        <x:v>FY2025</x:v>
      </x:c>
      <x:c r="F4817" s="2" t="str">
        <x:v>loans_net</x:v>
      </x:c>
      <x:c r="G4817" s="2" t="str">
        <x:v>n.a.</x:v>
      </x:c>
      <x:c r="H4817" s="2" t="str">
        <x:v>USDm</x:v>
      </x:c>
      <x:c r="I4817" s="2" t="str">
        <x:v>2025-12-31</x:v>
      </x:c>
      <x:c r="J4817" s="2" t="str"/>
      <x:c r="K4817" s="2" t="str"/>
      <x:c r="L4817" s="2" t="str"/>
      <x:c r="M4817" s="2" t="str"/>
      <x:c r="N4817" s="2" t="str"/>
      <x:c r="O4817" s="2" t="str"/>
      <x:c r="P4817" s="2" t="str">
        <x:v>Not reported / unavailable</x:v>
      </x:c>
      <x:c r="Q4817" s="2" t="str">
        <x:v>Net loans after allowance selected definition</x:v>
      </x:c>
      <x:c r="R4817" s="2" t="str"/>
      <x:c r="S4817" s="2" t="str"/>
      <x:c r="T4817" s="2" t="str"/>
    </x:row>
    <x:row r="4818" ht="24" customHeight="1">
      <x:c r="C4818" s="2" t="str">
        <x:v>Historical Inputs!F4818</x:v>
      </x:c>
      <x:c r="D4818" s="2" t="str">
        <x:v>COF</x:v>
      </x:c>
      <x:c r="E4818" s="2" t="str">
        <x:v>FY2025</x:v>
      </x:c>
      <x:c r="F4818" s="2" t="str">
        <x:v>allowance</x:v>
      </x:c>
      <x:c r="G4818" s="2" t="n">
        <x:v>23409</x:v>
      </x:c>
      <x:c r="H4818" s="2" t="str">
        <x:v>USD</x:v>
      </x:c>
      <x:c r="I4818" s="2" t="str">
        <x:v>2025-12-31</x:v>
      </x:c>
      <x:c r="J4818" s="2" t="str">
        <x:v>2026-07-28</x:v>
      </x:c>
      <x:c r="K4818" s="2" t="str">
        <x:v>0000927628-26-000089</x:v>
      </x:c>
      <x:c r="L4818" s="2" t="str">
        <x:v>data/raw/filings/COF_0000927628-26-000089_cof-20260630.htm</x:v>
      </x:c>
      <x:c r="M4818" s="2" t="str">
        <x:v>https://www.sec.gov/Archives/edgar/data/927628/000092762826000089/cof-20260630.htm</x:v>
      </x:c>
      <x:c r="N4818" s="2" t="str">
        <x:v>f-256</x:v>
      </x:c>
      <x:c r="O4818" s="2" t="str"/>
      <x:c r="P4818" s="2" t="str">
        <x:v>Exact XBRL anchor</x:v>
      </x:c>
      <x:c r="Q4818" s="2" t="str">
        <x:v>Loan allowance for credit losses</x:v>
      </x:c>
      <x:c r="R4818" s="2" t="str">
        <x:v>highlighted/COF_0000927628-26-000089_cof-20260630.htm</x:v>
      </x:c>
      <x:c r="S4818" s="2" t="str"/>
      <x:c r="T4818" s="2" t="str"/>
    </x:row>
    <x:row r="4819" ht="24" customHeight="1">
      <x:c r="C4819" s="2" t="str">
        <x:v>Historical Inputs!F4819</x:v>
      </x:c>
      <x:c r="D4819" s="2" t="str">
        <x:v>COF</x:v>
      </x:c>
      <x:c r="E4819" s="2" t="str">
        <x:v>FY2025</x:v>
      </x:c>
      <x:c r="F4819" s="2" t="str">
        <x:v>nonaccrual</x:v>
      </x:c>
      <x:c r="G4819" s="2" t="str">
        <x:v>n.a.</x:v>
      </x:c>
      <x:c r="H4819" s="2" t="str">
        <x:v>USDm</x:v>
      </x:c>
      <x:c r="I4819" s="2" t="str">
        <x:v>2025-12-31</x:v>
      </x:c>
      <x:c r="J4819" s="2" t="str"/>
      <x:c r="K4819" s="2" t="str"/>
      <x:c r="L4819" s="2" t="str"/>
      <x:c r="M4819" s="2" t="str"/>
      <x:c r="N4819" s="2" t="str"/>
      <x:c r="O4819" s="2" t="str"/>
      <x:c r="P4819" s="2" t="str">
        <x:v>Not reported / unavailable</x:v>
      </x:c>
      <x:c r="Q4819" s="2" t="str">
        <x:v>Nonaccrual</x:v>
      </x:c>
      <x:c r="R4819" s="2" t="str"/>
      <x:c r="S4819" s="2" t="str"/>
      <x:c r="T4819" s="2" t="str"/>
    </x:row>
    <x:row r="4820" ht="24" customHeight="1">
      <x:c r="C4820" s="2" t="str">
        <x:v>Historical Inputs!F4820</x:v>
      </x:c>
      <x:c r="D4820" s="2" t="str">
        <x:v>COF</x:v>
      </x:c>
      <x:c r="E4820" s="2" t="str">
        <x:v>FY2025</x:v>
      </x:c>
      <x:c r="F4820" s="2" t="str">
        <x:v>cash</x:v>
      </x:c>
      <x:c r="G4820" s="2" t="str">
        <x:v>n.a.</x:v>
      </x:c>
      <x:c r="H4820" s="2" t="str">
        <x:v>USDm</x:v>
      </x:c>
      <x:c r="I4820" s="2" t="str">
        <x:v>2025-12-31</x:v>
      </x:c>
      <x:c r="J4820" s="2" t="str"/>
      <x:c r="K4820" s="2" t="str"/>
      <x:c r="L4820" s="2" t="str"/>
      <x:c r="M4820" s="2" t="str"/>
      <x:c r="N4820" s="2" t="str"/>
      <x:c r="O4820" s="2" t="str"/>
      <x:c r="P4820" s="2" t="str">
        <x:v>Not reported / unavailable</x:v>
      </x:c>
      <x:c r="Q4820" s="2" t="str">
        <x:v>Cash</x:v>
      </x:c>
      <x:c r="R4820" s="2" t="str"/>
      <x:c r="S4820" s="2" t="str"/>
      <x:c r="T4820" s="2" t="str"/>
    </x:row>
    <x:row r="4821" ht="24" customHeight="1">
      <x:c r="C4821" s="2" t="str">
        <x:v>Historical Inputs!F4821</x:v>
      </x:c>
      <x:c r="D4821" s="2" t="str">
        <x:v>COF</x:v>
      </x:c>
      <x:c r="E4821" s="2" t="str">
        <x:v>FY2025</x:v>
      </x:c>
      <x:c r="F4821" s="2" t="str">
        <x:v>aoci</x:v>
      </x:c>
      <x:c r="G4821" s="2" t="n">
        <x:v>-5468</x:v>
      </x:c>
      <x:c r="H4821" s="2" t="str">
        <x:v>USD</x:v>
      </x:c>
      <x:c r="I4821" s="2" t="str">
        <x:v>2025-12-31</x:v>
      </x:c>
      <x:c r="J4821" s="2" t="str">
        <x:v>2026-07-28</x:v>
      </x:c>
      <x:c r="K4821" s="2" t="str">
        <x:v>0000927628-26-000089</x:v>
      </x:c>
      <x:c r="L4821" s="2" t="str">
        <x:v>data/raw/filings/COF_0000927628-26-000089_cof-20260630.htm</x:v>
      </x:c>
      <x:c r="M4821" s="2" t="str">
        <x:v>https://www.sec.gov/Archives/edgar/data/927628/000092762826000089/cof-20260630.htm</x:v>
      </x:c>
      <x:c r="N4821" s="2" t="str">
        <x:v>f-324</x:v>
      </x:c>
      <x:c r="O4821" s="2" t="str"/>
      <x:c r="P4821" s="2" t="str">
        <x:v>Exact XBRL anchor</x:v>
      </x:c>
      <x:c r="Q4821" s="2" t="str">
        <x:v>Accumulated Other Comprehensive Income (Loss), Net of Tax</x:v>
      </x:c>
      <x:c r="R4821" s="2" t="str">
        <x:v>highlighted/COF_0000927628-26-000089_cof-20260630.htm</x:v>
      </x:c>
      <x:c r="S4821" s="2" t="str"/>
      <x:c r="T4821" s="2" t="str"/>
    </x:row>
    <x:row r="4822" ht="24" customHeight="1">
      <x:c r="C4822" s="2" t="str">
        <x:v>Historical Inputs!F4822</x:v>
      </x:c>
      <x:c r="D4822" s="2" t="str">
        <x:v>COF</x:v>
      </x:c>
      <x:c r="E4822" s="2" t="str">
        <x:v>FY2025</x:v>
      </x:c>
      <x:c r="F4822" s="2" t="str">
        <x:v>nii</x:v>
      </x:c>
      <x:c r="G4822" s="2" t="n">
        <x:v>42878</x:v>
      </x:c>
      <x:c r="H4822" s="2" t="str">
        <x:v>USD</x:v>
      </x:c>
      <x:c r="I4822" s="2" t="str">
        <x:v>2025-12-31</x:v>
      </x:c>
      <x:c r="J4822" s="2" t="str">
        <x:v>2026-02-19</x:v>
      </x:c>
      <x:c r="K4822" s="2" t="str">
        <x:v>0000927628-26-000024</x:v>
      </x:c>
      <x:c r="L4822" s="2" t="str">
        <x:v>data/raw/filings/COF_0000927628-26-000024_cof-20251231.htm</x:v>
      </x:c>
      <x:c r="M4822" s="2" t="str">
        <x:v>https://www.sec.gov/Archives/edgar/data/927628/000092762826000024/cof-20251231.htm</x:v>
      </x:c>
      <x:c r="N4822" s="2" t="str">
        <x:v>f-4625</x:v>
      </x:c>
      <x:c r="O4822" s="2" t="str"/>
      <x:c r="P4822" s="2" t="str">
        <x:v>Exact XBRL anchor</x:v>
      </x:c>
      <x:c r="Q4822" s="2" t="str">
        <x:v>Interest Income (Expense), Net</x:v>
      </x:c>
      <x:c r="R4822" s="2" t="str">
        <x:v>highlighted/COF_0000927628-26-000024_cof-20251231.htm</x:v>
      </x:c>
      <x:c r="S4822" s="2" t="str"/>
      <x:c r="T4822" s="2" t="str"/>
    </x:row>
    <x:row r="4823" ht="24" customHeight="1">
      <x:c r="C4823" s="2" t="str">
        <x:v>Historical Inputs!F4823</x:v>
      </x:c>
      <x:c r="D4823" s="2" t="str">
        <x:v>COF</x:v>
      </x:c>
      <x:c r="E4823" s="2" t="str">
        <x:v>FY2025</x:v>
      </x:c>
      <x:c r="F4823" s="2" t="str">
        <x:v>noninterest_income</x:v>
      </x:c>
      <x:c r="G4823" s="2" t="n">
        <x:v>10556</x:v>
      </x:c>
      <x:c r="H4823" s="2" t="str">
        <x:v>USD</x:v>
      </x:c>
      <x:c r="I4823" s="2" t="str">
        <x:v>2025-12-31</x:v>
      </x:c>
      <x:c r="J4823" s="2" t="str">
        <x:v>2026-02-19</x:v>
      </x:c>
      <x:c r="K4823" s="2" t="str">
        <x:v>0000927628-26-000024</x:v>
      </x:c>
      <x:c r="L4823" s="2" t="str">
        <x:v>data/raw/filings/COF_0000927628-26-000024_cof-20251231.htm</x:v>
      </x:c>
      <x:c r="M4823" s="2" t="str">
        <x:v>https://www.sec.gov/Archives/edgar/data/927628/000092762826000024/cof-20251231.htm</x:v>
      </x:c>
      <x:c r="N4823" s="2" t="str">
        <x:v>f-4804</x:v>
      </x:c>
      <x:c r="O4823" s="2" t="str"/>
      <x:c r="P4823" s="2" t="str">
        <x:v>Exact XBRL anchor</x:v>
      </x:c>
      <x:c r="Q4823" s="2" t="str">
        <x:v>Noninterest Income</x:v>
      </x:c>
      <x:c r="R4823" s="2" t="str">
        <x:v>highlighted/COF_0000927628-26-000024_cof-20251231.htm</x:v>
      </x:c>
      <x:c r="S4823" s="2" t="str"/>
      <x:c r="T4823" s="2" t="str"/>
    </x:row>
    <x:row r="4824" ht="24" customHeight="1">
      <x:c r="C4824" s="2" t="str">
        <x:v>Historical Inputs!F4824</x:v>
      </x:c>
      <x:c r="D4824" s="2" t="str">
        <x:v>COF</x:v>
      </x:c>
      <x:c r="E4824" s="2" t="str">
        <x:v>FY2025</x:v>
      </x:c>
      <x:c r="F4824" s="2" t="str">
        <x:v>revenue_reported</x:v>
      </x:c>
      <x:c r="G4824" s="2" t="n">
        <x:v>53434</x:v>
      </x:c>
      <x:c r="H4824" s="2" t="str">
        <x:v>USD</x:v>
      </x:c>
      <x:c r="I4824" s="2" t="str">
        <x:v>2025-12-31</x:v>
      </x:c>
      <x:c r="J4824" s="2" t="str">
        <x:v>2026-02-19</x:v>
      </x:c>
      <x:c r="K4824" s="2" t="str">
        <x:v>0000927628-26-000024</x:v>
      </x:c>
      <x:c r="L4824" s="2" t="str">
        <x:v>data/raw/filings/COF_0000927628-26-000024_cof-20251231.htm</x:v>
      </x:c>
      <x:c r="M4824" s="2" t="str">
        <x:v>https://www.sec.gov/Archives/edgar/data/927628/000092762826000024/cof-20251231.htm</x:v>
      </x:c>
      <x:c r="N4824" s="2" t="str">
        <x:v>f-4635</x:v>
      </x:c>
      <x:c r="O4824" s="2" t="str"/>
      <x:c r="P4824" s="2" t="str">
        <x:v>Exact XBRL anchor</x:v>
      </x:c>
      <x:c r="Q4824" s="2" t="str">
        <x:v>Revenues</x:v>
      </x:c>
      <x:c r="R4824" s="2" t="str">
        <x:v>highlighted/COF_0000927628-26-000024_cof-20251231.htm</x:v>
      </x:c>
      <x:c r="S4824" s="2" t="str"/>
      <x:c r="T4824" s="2" t="str"/>
    </x:row>
    <x:row r="4825" ht="24" customHeight="1">
      <x:c r="C4825" s="2" t="str">
        <x:v>Historical Inputs!F4825</x:v>
      </x:c>
      <x:c r="D4825" s="2" t="str">
        <x:v>COF</x:v>
      </x:c>
      <x:c r="E4825" s="2" t="str">
        <x:v>FY2025</x:v>
      </x:c>
      <x:c r="F4825" s="2" t="str">
        <x:v>opex</x:v>
      </x:c>
      <x:c r="G4825" s="2" t="n">
        <x:v>30498</x:v>
      </x:c>
      <x:c r="H4825" s="2" t="str">
        <x:v>USD</x:v>
      </x:c>
      <x:c r="I4825" s="2" t="str">
        <x:v>2025-12-31</x:v>
      </x:c>
      <x:c r="J4825" s="2" t="str">
        <x:v>2026-02-19</x:v>
      </x:c>
      <x:c r="K4825" s="2" t="str">
        <x:v>0000927628-26-000024</x:v>
      </x:c>
      <x:c r="L4825" s="2" t="str">
        <x:v>data/raw/filings/COF_0000927628-26-000024_cof-20251231.htm</x:v>
      </x:c>
      <x:c r="M4825" s="2" t="str">
        <x:v>https://www.sec.gov/Archives/edgar/data/927628/000092762826000024/cof-20251231.htm</x:v>
      </x:c>
      <x:c r="N4825" s="2" t="str">
        <x:v>f-4645</x:v>
      </x:c>
      <x:c r="O4825" s="2" t="str"/>
      <x:c r="P4825" s="2" t="str">
        <x:v>Exact XBRL anchor</x:v>
      </x:c>
      <x:c r="Q4825" s="2" t="str">
        <x:v>Noninterest Expense</x:v>
      </x:c>
      <x:c r="R4825" s="2" t="str">
        <x:v>highlighted/COF_0000927628-26-000024_cof-20251231.htm</x:v>
      </x:c>
      <x:c r="S4825" s="2" t="str"/>
      <x:c r="T4825" s="2" t="str"/>
    </x:row>
    <x:row r="4826" ht="24" customHeight="1">
      <x:c r="C4826" s="2" t="str">
        <x:v>Historical Inputs!F4826</x:v>
      </x:c>
      <x:c r="D4826" s="2" t="str">
        <x:v>COF</x:v>
      </x:c>
      <x:c r="E4826" s="2" t="str">
        <x:v>FY2025</x:v>
      </x:c>
      <x:c r="F4826" s="2" t="str">
        <x:v>provision</x:v>
      </x:c>
      <x:c r="G4826" s="2" t="str">
        <x:v>n.a.</x:v>
      </x:c>
      <x:c r="H4826" s="2" t="str">
        <x:v>USDm</x:v>
      </x:c>
      <x:c r="I4826" s="2" t="str">
        <x:v>2025-12-31</x:v>
      </x:c>
      <x:c r="J4826" s="2" t="str"/>
      <x:c r="K4826" s="2" t="str"/>
      <x:c r="L4826" s="2" t="str"/>
      <x:c r="M4826" s="2" t="str"/>
      <x:c r="N4826" s="2" t="str"/>
      <x:c r="O4826" s="2" t="str"/>
      <x:c r="P4826" s="2" t="str">
        <x:v>Not reported / unavailable</x:v>
      </x:c>
      <x:c r="Q4826" s="2" t="str">
        <x:v>Provision for credit losses</x:v>
      </x:c>
      <x:c r="R4826" s="2" t="str"/>
      <x:c r="S4826" s="2" t="str"/>
      <x:c r="T4826" s="2" t="str"/>
    </x:row>
    <x:row r="4827" ht="24" customHeight="1">
      <x:c r="C4827" s="2" t="str">
        <x:v>Historical Inputs!F4827</x:v>
      </x:c>
      <x:c r="D4827" s="2" t="str">
        <x:v>COF</x:v>
      </x:c>
      <x:c r="E4827" s="2" t="str">
        <x:v>FY2025</x:v>
      </x:c>
      <x:c r="F4827" s="2" t="str">
        <x:v>pretax</x:v>
      </x:c>
      <x:c r="G4827" s="2" t="n">
        <x:v>2281</x:v>
      </x:c>
      <x:c r="H4827" s="2" t="str">
        <x:v>USD</x:v>
      </x:c>
      <x:c r="I4827" s="2" t="str">
        <x:v>2025-12-31</x:v>
      </x:c>
      <x:c r="J4827" s="2" t="str">
        <x:v>2026-02-19</x:v>
      </x:c>
      <x:c r="K4827" s="2" t="str">
        <x:v>0000927628-26-000024</x:v>
      </x:c>
      <x:c r="L4827" s="2" t="str">
        <x:v>data/raw/filings/COF_0000927628-26-000024_cof-20251231.htm</x:v>
      </x:c>
      <x:c r="M4827" s="2" t="str">
        <x:v>https://www.sec.gov/Archives/edgar/data/927628/000092762826000024/cof-20251231.htm</x:v>
      </x:c>
      <x:c r="N4827" s="2" t="str">
        <x:v>f-4650</x:v>
      </x:c>
      <x:c r="O4827" s="2" t="str"/>
      <x:c r="P4827" s="2" t="str">
        <x:v>Exact XBRL anchor</x:v>
      </x:c>
      <x:c r="Q4827" s="2" t="str">
        <x:v>Income (Loss) from Continuing Operations before Income Taxes, Noncontrolling Interest</x:v>
      </x:c>
      <x:c r="R4827" s="2" t="str">
        <x:v>highlighted/COF_0000927628-26-000024_cof-20251231.htm</x:v>
      </x:c>
      <x:c r="S4827" s="2" t="str"/>
      <x:c r="T4827" s="2" t="str"/>
    </x:row>
    <x:row r="4828" ht="24" customHeight="1">
      <x:c r="C4828" s="2" t="str">
        <x:v>Historical Inputs!F4828</x:v>
      </x:c>
      <x:c r="D4828" s="2" t="str">
        <x:v>COF</x:v>
      </x:c>
      <x:c r="E4828" s="2" t="str">
        <x:v>FY2025</x:v>
      </x:c>
      <x:c r="F4828" s="2" t="str">
        <x:v>tax</x:v>
      </x:c>
      <x:c r="G4828" s="2" t="n">
        <x:v>193</x:v>
      </x:c>
      <x:c r="H4828" s="2" t="str">
        <x:v>USD</x:v>
      </x:c>
      <x:c r="I4828" s="2" t="str">
        <x:v>2025-12-31</x:v>
      </x:c>
      <x:c r="J4828" s="2" t="str">
        <x:v>2026-02-19</x:v>
      </x:c>
      <x:c r="K4828" s="2" t="str">
        <x:v>0000927628-26-000024</x:v>
      </x:c>
      <x:c r="L4828" s="2" t="str">
        <x:v>data/raw/filings/COF_0000927628-26-000024_cof-20251231.htm</x:v>
      </x:c>
      <x:c r="M4828" s="2" t="str">
        <x:v>https://www.sec.gov/Archives/edgar/data/927628/000092762826000024/cof-20251231.htm</x:v>
      </x:c>
      <x:c r="N4828" s="2" t="str">
        <x:v>f-4655</x:v>
      </x:c>
      <x:c r="O4828" s="2" t="str"/>
      <x:c r="P4828" s="2" t="str">
        <x:v>Exact XBRL anchor</x:v>
      </x:c>
      <x:c r="Q4828" s="2" t="str">
        <x:v>Income Tax Expense (Benefit)</x:v>
      </x:c>
      <x:c r="R4828" s="2" t="str">
        <x:v>highlighted/COF_0000927628-26-000024_cof-20251231.htm</x:v>
      </x:c>
      <x:c r="S4828" s="2" t="str"/>
      <x:c r="T4828" s="2" t="str"/>
    </x:row>
    <x:row r="4829" ht="24" customHeight="1">
      <x:c r="C4829" s="2" t="str">
        <x:v>Historical Inputs!F4829</x:v>
      </x:c>
      <x:c r="D4829" s="2" t="str">
        <x:v>COF</x:v>
      </x:c>
      <x:c r="E4829" s="2" t="str">
        <x:v>FY2025</x:v>
      </x:c>
      <x:c r="F4829" s="2" t="str">
        <x:v>net_income</x:v>
      </x:c>
      <x:c r="G4829" s="2" t="n">
        <x:v>2453</x:v>
      </x:c>
      <x:c r="H4829" s="2" t="str">
        <x:v>USD</x:v>
      </x:c>
      <x:c r="I4829" s="2" t="str">
        <x:v>2025-12-31</x:v>
      </x:c>
      <x:c r="J4829" s="2" t="str">
        <x:v>2026-02-19</x:v>
      </x:c>
      <x:c r="K4829" s="2" t="str">
        <x:v>0000927628-26-000024</x:v>
      </x:c>
      <x:c r="L4829" s="2" t="str">
        <x:v>data/raw/filings/COF_0000927628-26-000024_cof-20251231.htm</x:v>
      </x:c>
      <x:c r="M4829" s="2" t="str">
        <x:v>https://www.sec.gov/Archives/edgar/data/927628/000092762826000024/cof-20251231.htm</x:v>
      </x:c>
      <x:c r="N4829" s="2" t="str">
        <x:v>f-3731</x:v>
      </x:c>
      <x:c r="O4829" s="2" t="str"/>
      <x:c r="P4829" s="2" t="str">
        <x:v>Exact XBRL anchor</x:v>
      </x:c>
      <x:c r="Q4829" s="2" t="str">
        <x:v>Net Income (Loss) Attributable to Parent</x:v>
      </x:c>
      <x:c r="R4829" s="2" t="str">
        <x:v>highlighted/COF_0000927628-26-000024_cof-20251231.htm</x:v>
      </x:c>
      <x:c r="S4829" s="2" t="str"/>
      <x:c r="T4829" s="2" t="str"/>
    </x:row>
    <x:row r="4830" ht="24" customHeight="1">
      <x:c r="C4830" s="2" t="str">
        <x:v>Historical Inputs!F4830</x:v>
      </x:c>
      <x:c r="D4830" s="2" t="str">
        <x:v>COF</x:v>
      </x:c>
      <x:c r="E4830" s="2" t="str">
        <x:v>FY2025</x:v>
      </x:c>
      <x:c r="F4830" s="2" t="str">
        <x:v>common_income</x:v>
      </x:c>
      <x:c r="G4830" s="2" t="n">
        <x:v>2181</x:v>
      </x:c>
      <x:c r="H4830" s="2" t="str">
        <x:v>USD</x:v>
      </x:c>
      <x:c r="I4830" s="2" t="str">
        <x:v>2025-12-31</x:v>
      </x:c>
      <x:c r="J4830" s="2" t="str">
        <x:v>2026-02-19</x:v>
      </x:c>
      <x:c r="K4830" s="2" t="str">
        <x:v>0000927628-26-000024</x:v>
      </x:c>
      <x:c r="L4830" s="2" t="str">
        <x:v>data/raw/filings/COF_0000927628-26-000024_cof-20251231.htm</x:v>
      </x:c>
      <x:c r="M4830" s="2" t="str">
        <x:v>https://www.sec.gov/Archives/edgar/data/927628/000092762826000024/cof-20251231.htm</x:v>
      </x:c>
      <x:c r="N4830" s="2" t="str">
        <x:v>f-3743</x:v>
      </x:c>
      <x:c r="O4830" s="2" t="str"/>
      <x:c r="P4830" s="2" t="str">
        <x:v>Exact XBRL anchor</x:v>
      </x:c>
      <x:c r="Q4830" s="2" t="str">
        <x:v>Net Income (Loss) Available to Common Stockholders, Basic</x:v>
      </x:c>
      <x:c r="R4830" s="2" t="str">
        <x:v>highlighted/COF_0000927628-26-000024_cof-20251231.htm</x:v>
      </x:c>
      <x:c r="S4830" s="2" t="str"/>
      <x:c r="T4830" s="2" t="str"/>
    </x:row>
    <x:row r="4831" ht="24" customHeight="1">
      <x:c r="C4831" s="2" t="str">
        <x:v>Historical Inputs!F4831</x:v>
      </x:c>
      <x:c r="D4831" s="2" t="str">
        <x:v>COF</x:v>
      </x:c>
      <x:c r="E4831" s="2" t="str">
        <x:v>FY2025</x:v>
      </x:c>
      <x:c r="F4831" s="2" t="str">
        <x:v>preferred_div</x:v>
      </x:c>
      <x:c r="G4831" s="2" t="str">
        <x:v>n.a.</x:v>
      </x:c>
      <x:c r="H4831" s="2" t="str">
        <x:v>USDm</x:v>
      </x:c>
      <x:c r="I4831" s="2" t="str">
        <x:v>2025-12-31</x:v>
      </x:c>
      <x:c r="J4831" s="2" t="str"/>
      <x:c r="K4831" s="2" t="str"/>
      <x:c r="L4831" s="2" t="str"/>
      <x:c r="M4831" s="2" t="str"/>
      <x:c r="N4831" s="2" t="str"/>
      <x:c r="O4831" s="2" t="str"/>
      <x:c r="P4831" s="2" t="str">
        <x:v>Not reported / unavailable</x:v>
      </x:c>
      <x:c r="Q4831" s="2" t="str">
        <x:v>Preferred dividends and other common-income adjustments</x:v>
      </x:c>
      <x:c r="R4831" s="2" t="str"/>
      <x:c r="S4831" s="2" t="str"/>
      <x:c r="T4831" s="2" t="str"/>
    </x:row>
    <x:row r="4832" ht="24" customHeight="1">
      <x:c r="C4832" s="2" t="str">
        <x:v>Historical Inputs!F4832</x:v>
      </x:c>
      <x:c r="D4832" s="2" t="str">
        <x:v>COF</x:v>
      </x:c>
      <x:c r="E4832" s="2" t="str">
        <x:v>FY2025</x:v>
      </x:c>
      <x:c r="F4832" s="2" t="str">
        <x:v>eps</x:v>
      </x:c>
      <x:c r="G4832" s="2" t="n">
        <x:v>4.03</x:v>
      </x:c>
      <x:c r="H4832" s="2" t="str">
        <x:v>USD/shares</x:v>
      </x:c>
      <x:c r="I4832" s="2" t="str">
        <x:v>2025-12-31</x:v>
      </x:c>
      <x:c r="J4832" s="2" t="str">
        <x:v>2026-02-19</x:v>
      </x:c>
      <x:c r="K4832" s="2" t="str">
        <x:v>0000927628-26-000024</x:v>
      </x:c>
      <x:c r="L4832" s="2" t="str">
        <x:v>data/raw/filings/COF_0000927628-26-000024_cof-20251231.htm</x:v>
      </x:c>
      <x:c r="M4832" s="2" t="str">
        <x:v>https://www.sec.gov/Archives/edgar/data/927628/000092762826000024/cof-20251231.htm</x:v>
      </x:c>
      <x:c r="N4832" s="2" t="str">
        <x:v>f-3776</x:v>
      </x:c>
      <x:c r="O4832" s="2" t="str"/>
      <x:c r="P4832" s="2" t="str">
        <x:v>Exact XBRL anchor</x:v>
      </x:c>
      <x:c r="Q4832" s="2" t="str">
        <x:v>Earnings Per Share, Diluted</x:v>
      </x:c>
      <x:c r="R4832" s="2" t="str">
        <x:v>highlighted/COF_0000927628-26-000024_cof-20251231.htm</x:v>
      </x:c>
      <x:c r="S4832" s="2" t="str"/>
      <x:c r="T4832" s="2" t="str"/>
    </x:row>
    <x:row r="4833" ht="24" customHeight="1">
      <x:c r="C4833" s="2" t="str">
        <x:v>Historical Inputs!F4833</x:v>
      </x:c>
      <x:c r="D4833" s="2" t="str">
        <x:v>COF</x:v>
      </x:c>
      <x:c r="E4833" s="2" t="str">
        <x:v>FY2025</x:v>
      </x:c>
      <x:c r="F4833" s="2" t="str">
        <x:v>shares_diluted</x:v>
      </x:c>
      <x:c r="G4833" s="2" t="n">
        <x:v>541.3</x:v>
      </x:c>
      <x:c r="H4833" s="2" t="str">
        <x:v>shares</x:v>
      </x:c>
      <x:c r="I4833" s="2" t="str">
        <x:v>2025-12-31</x:v>
      </x:c>
      <x:c r="J4833" s="2" t="str">
        <x:v>2026-02-19</x:v>
      </x:c>
      <x:c r="K4833" s="2" t="str">
        <x:v>0000927628-26-000024</x:v>
      </x:c>
      <x:c r="L4833" s="2" t="str">
        <x:v>data/raw/filings/COF_0000927628-26-000024_cof-20251231.htm</x:v>
      </x:c>
      <x:c r="M4833" s="2" t="str">
        <x:v>https://www.sec.gov/Archives/edgar/data/927628/000092762826000024/cof-20251231.htm</x:v>
      </x:c>
      <x:c r="N4833" s="2" t="str">
        <x:v>f-3758</x:v>
      </x:c>
      <x:c r="O4833" s="2" t="str"/>
      <x:c r="P4833" s="2" t="str">
        <x:v>Exact XBRL anchor</x:v>
      </x:c>
      <x:c r="Q4833" s="2" t="str">
        <x:v>Weighted Average Number of Shares Outstanding, Diluted</x:v>
      </x:c>
      <x:c r="R4833" s="2" t="str">
        <x:v>highlighted/COF_0000927628-26-000024_cof-20251231.htm</x:v>
      </x:c>
      <x:c r="S4833" s="2" t="str"/>
      <x:c r="T4833" s="2" t="str"/>
    </x:row>
    <x:row r="4834" ht="24" customHeight="1">
      <x:c r="C4834" s="2" t="str">
        <x:v>Historical Inputs!F4834</x:v>
      </x:c>
      <x:c r="D4834" s="2" t="str">
        <x:v>COF</x:v>
      </x:c>
      <x:c r="E4834" s="2" t="str">
        <x:v>FY2025</x:v>
      </x:c>
      <x:c r="F4834" s="2" t="str">
        <x:v>dps</x:v>
      </x:c>
      <x:c r="G4834" s="2" t="str">
        <x:v>n.a.</x:v>
      </x:c>
      <x:c r="H4834" s="2" t="str">
        <x:v>USD/share</x:v>
      </x:c>
      <x:c r="I4834" s="2" t="str">
        <x:v>2025-12-31</x:v>
      </x:c>
      <x:c r="J4834" s="2" t="str"/>
      <x:c r="K4834" s="2" t="str"/>
      <x:c r="L4834" s="2" t="str"/>
      <x:c r="M4834" s="2" t="str"/>
      <x:c r="N4834" s="2" t="str"/>
      <x:c r="O4834" s="2" t="str"/>
      <x:c r="P4834" s="2" t="str">
        <x:v>Not reported / unavailable</x:v>
      </x:c>
      <x:c r="Q4834" s="2" t="str">
        <x:v>Dividends per common share</x:v>
      </x:c>
      <x:c r="R4834" s="2" t="str"/>
      <x:c r="S4834" s="2" t="str"/>
      <x:c r="T4834" s="2" t="str"/>
    </x:row>
    <x:row r="4835" ht="24" customHeight="1">
      <x:c r="C4835" s="2" t="str">
        <x:v>Historical Inputs!F4835</x:v>
      </x:c>
      <x:c r="D4835" s="2" t="str">
        <x:v>COF</x:v>
      </x:c>
      <x:c r="E4835" s="2" t="str">
        <x:v>FY2025</x:v>
      </x:c>
      <x:c r="F4835" s="2" t="str">
        <x:v>dividends</x:v>
      </x:c>
      <x:c r="G4835" s="2" t="n">
        <x:v>1516</x:v>
      </x:c>
      <x:c r="H4835" s="2" t="str">
        <x:v>USD</x:v>
      </x:c>
      <x:c r="I4835" s="2" t="str">
        <x:v>2025-12-31</x:v>
      </x:c>
      <x:c r="J4835" s="2" t="str">
        <x:v>2026-02-19</x:v>
      </x:c>
      <x:c r="K4835" s="2" t="str">
        <x:v>0000927628-26-000024</x:v>
      </x:c>
      <x:c r="L4835" s="2" t="str">
        <x:v>data/raw/filings/COF_0000927628-26-000024_cof-20251231.htm</x:v>
      </x:c>
      <x:c r="M4835" s="2" t="str">
        <x:v>https://www.sec.gov/Archives/edgar/data/927628/000092762826000024/cof-20251231.htm</x:v>
      </x:c>
      <x:c r="N4835" s="2" t="str">
        <x:v>f-561</x:v>
      </x:c>
      <x:c r="O4835" s="2" t="str"/>
      <x:c r="P4835" s="2" t="str">
        <x:v>Exact XBRL anchor</x:v>
      </x:c>
      <x:c r="Q4835" s="2" t="str">
        <x:v>Payments of Ordinary Dividends, Common Stock</x:v>
      </x:c>
      <x:c r="R4835" s="2" t="str">
        <x:v>highlighted/COF_0000927628-26-000024_cof-20251231.htm</x:v>
      </x:c>
      <x:c r="S4835" s="2" t="str"/>
      <x:c r="T4835" s="2" t="str"/>
    </x:row>
    <x:row r="4836" ht="24" customHeight="1">
      <x:c r="C4836" s="2" t="str">
        <x:v>Historical Inputs!F4836</x:v>
      </x:c>
      <x:c r="D4836" s="2" t="str">
        <x:v>COF</x:v>
      </x:c>
      <x:c r="E4836" s="2" t="str">
        <x:v>FY2025</x:v>
      </x:c>
      <x:c r="F4836" s="2" t="str">
        <x:v>buybacks</x:v>
      </x:c>
      <x:c r="G4836" s="2" t="n">
        <x:v>4099</x:v>
      </x:c>
      <x:c r="H4836" s="2" t="str">
        <x:v>USD</x:v>
      </x:c>
      <x:c r="I4836" s="2" t="str">
        <x:v>2025-12-31</x:v>
      </x:c>
      <x:c r="J4836" s="2" t="str">
        <x:v>2026-02-19</x:v>
      </x:c>
      <x:c r="K4836" s="2" t="str">
        <x:v>0000927628-26-000024</x:v>
      </x:c>
      <x:c r="L4836" s="2" t="str">
        <x:v>data/raw/filings/COF_0000927628-26-000024_cof-20251231.htm</x:v>
      </x:c>
      <x:c r="M4836" s="2" t="str">
        <x:v>https://www.sec.gov/Archives/edgar/data/927628/000092762826000024/cof-20251231.htm</x:v>
      </x:c>
      <x:c r="N4836" s="2" t="str">
        <x:v>f-573</x:v>
      </x:c>
      <x:c r="O4836" s="2" t="str"/>
      <x:c r="P4836" s="2" t="str">
        <x:v>Exact XBRL anchor</x:v>
      </x:c>
      <x:c r="Q4836" s="2" t="str">
        <x:v>Payments for Repurchase of Common Stock</x:v>
      </x:c>
      <x:c r="R4836" s="2" t="str">
        <x:v>highlighted/COF_0000927628-26-000024_cof-20251231.htm</x:v>
      </x:c>
      <x:c r="S4836" s="2" t="str"/>
      <x:c r="T4836" s="2" t="str"/>
    </x:row>
    <x:row r="4837" ht="24" customHeight="1">
      <x:c r="C4837" s="2" t="str">
        <x:v>Historical Inputs!F4837</x:v>
      </x:c>
      <x:c r="D4837" s="2" t="str">
        <x:v>COF</x:v>
      </x:c>
      <x:c r="E4837" s="2" t="str">
        <x:v>FY2025</x:v>
      </x:c>
      <x:c r="F4837" s="2" t="str">
        <x:v>chargeoffs</x:v>
      </x:c>
      <x:c r="G4837" s="2" t="str">
        <x:v>n.a.</x:v>
      </x:c>
      <x:c r="H4837" s="2" t="str">
        <x:v>USDm</x:v>
      </x:c>
      <x:c r="I4837" s="2" t="str">
        <x:v>2025-12-31</x:v>
      </x:c>
      <x:c r="J4837" s="2" t="str"/>
      <x:c r="K4837" s="2" t="str"/>
      <x:c r="L4837" s="2" t="str"/>
      <x:c r="M4837" s="2" t="str"/>
      <x:c r="N4837" s="2" t="str"/>
      <x:c r="O4837" s="2" t="str"/>
      <x:c r="P4837" s="2" t="str">
        <x:v>Not reported / unavailable</x:v>
      </x:c>
      <x:c r="Q4837" s="2" t="str">
        <x:v>Gross loan charge-offs</x:v>
      </x:c>
      <x:c r="R4837" s="2" t="str"/>
      <x:c r="S4837" s="2" t="str"/>
      <x:c r="T4837" s="2" t="str"/>
    </x:row>
    <x:row r="4838" ht="24" customHeight="1">
      <x:c r="C4838" s="2" t="str">
        <x:v>Historical Inputs!F4838</x:v>
      </x:c>
      <x:c r="D4838" s="2" t="str">
        <x:v>COF</x:v>
      </x:c>
      <x:c r="E4838" s="2" t="str">
        <x:v>FY2025</x:v>
      </x:c>
      <x:c r="F4838" s="2" t="str">
        <x:v>recoveries</x:v>
      </x:c>
      <x:c r="G4838" s="2" t="str">
        <x:v>n.a.</x:v>
      </x:c>
      <x:c r="H4838" s="2" t="str">
        <x:v>USDm</x:v>
      </x:c>
      <x:c r="I4838" s="2" t="str">
        <x:v>2025-12-31</x:v>
      </x:c>
      <x:c r="J4838" s="2" t="str"/>
      <x:c r="K4838" s="2" t="str"/>
      <x:c r="L4838" s="2" t="str"/>
      <x:c r="M4838" s="2" t="str"/>
      <x:c r="N4838" s="2" t="str"/>
      <x:c r="O4838" s="2" t="str"/>
      <x:c r="P4838" s="2" t="str">
        <x:v>Not reported / unavailable</x:v>
      </x:c>
      <x:c r="Q4838" s="2" t="str">
        <x:v>Loan recoveries</x:v>
      </x:c>
      <x:c r="R4838" s="2" t="str"/>
      <x:c r="S4838" s="2" t="str"/>
      <x:c r="T4838" s="2" t="str"/>
    </x:row>
    <x:row r="4839" ht="24" customHeight="1">
      <x:c r="C4839" s="2" t="str">
        <x:v>Historical Inputs!F4839</x:v>
      </x:c>
      <x:c r="D4839" s="2" t="str">
        <x:v>COF</x:v>
      </x:c>
      <x:c r="E4839" s="2" t="str">
        <x:v>FY2025</x:v>
      </x:c>
      <x:c r="F4839" s="2" t="str">
        <x:v>rwa</x:v>
      </x:c>
      <x:c r="G4839" s="2" t="str">
        <x:v>n.a.</x:v>
      </x:c>
      <x:c r="H4839" s="2" t="str">
        <x:v>USDm</x:v>
      </x:c>
      <x:c r="I4839" s="2" t="str">
        <x:v>2025-12-31</x:v>
      </x:c>
      <x:c r="J4839" s="2" t="str"/>
      <x:c r="K4839" s="2" t="str"/>
      <x:c r="L4839" s="2" t="str"/>
      <x:c r="M4839" s="2" t="str"/>
      <x:c r="N4839" s="2" t="str"/>
      <x:c r="O4839" s="2" t="str"/>
      <x:c r="P4839" s="2" t="str">
        <x:v>Not reported / unavailable</x:v>
      </x:c>
      <x:c r="Q4839" s="2" t="str">
        <x:v>Risk-weighted assets</x:v>
      </x:c>
      <x:c r="R4839" s="2" t="str"/>
      <x:c r="S4839" s="2" t="str"/>
      <x:c r="T4839" s="2" t="str"/>
    </x:row>
    <x:row r="4840" ht="24" customHeight="1">
      <x:c r="C4840" s="2" t="str">
        <x:v>Historical Inputs!F4840</x:v>
      </x:c>
      <x:c r="D4840" s="2" t="str">
        <x:v>COF</x:v>
      </x:c>
      <x:c r="E4840" s="2" t="str">
        <x:v>FY2025</x:v>
      </x:c>
      <x:c r="F4840" s="2" t="str">
        <x:v>cet1_reported</x:v>
      </x:c>
      <x:c r="G4840" s="2" t="str">
        <x:v>n.a.</x:v>
      </x:c>
      <x:c r="H4840" s="2" t="str">
        <x:v>%</x:v>
      </x:c>
      <x:c r="I4840" s="2" t="str">
        <x:v>2025-12-31</x:v>
      </x:c>
      <x:c r="J4840" s="2" t="str"/>
      <x:c r="K4840" s="2" t="str"/>
      <x:c r="L4840" s="2" t="str"/>
      <x:c r="M4840" s="2" t="str"/>
      <x:c r="N4840" s="2" t="str"/>
      <x:c r="O4840" s="2" t="str"/>
      <x:c r="P4840" s="2" t="str">
        <x:v>Not reported / unavailable</x:v>
      </x:c>
      <x:c r="Q4840" s="2" t="str">
        <x:v>Actual standardized CET1 ratio</x:v>
      </x:c>
      <x:c r="R4840" s="2" t="str"/>
      <x:c r="S4840" s="2" t="str"/>
      <x:c r="T4840" s="2" t="str"/>
    </x:row>
    <x:row r="4841" ht="24" customHeight="1">
      <x:c r="C4841" s="2" t="str">
        <x:v>Historical Inputs!F4841</x:v>
      </x:c>
      <x:c r="D4841" s="2" t="str">
        <x:v>COF</x:v>
      </x:c>
      <x:c r="E4841" s="2" t="str">
        <x:v>FY2025</x:v>
      </x:c>
      <x:c r="F4841" s="2" t="str">
        <x:v>nim_reported</x:v>
      </x:c>
      <x:c r="G4841" s="2" t="str">
        <x:v>n.a.</x:v>
      </x:c>
      <x:c r="H4841" s="2" t="str">
        <x:v>%</x:v>
      </x:c>
      <x:c r="I4841" s="2" t="str">
        <x:v>2025-12-31</x:v>
      </x:c>
      <x:c r="J4841" s="2" t="str"/>
      <x:c r="K4841" s="2" t="str"/>
      <x:c r="L4841" s="2" t="str"/>
      <x:c r="M4841" s="2" t="str"/>
      <x:c r="N4841" s="2" t="str"/>
      <x:c r="O4841" s="2" t="str"/>
      <x:c r="P4841" s="2" t="str">
        <x:v>Not reported / unavailable</x:v>
      </x:c>
      <x:c r="Q4841" s="2" t="str">
        <x:v>Issuer reported net interest margin</x:v>
      </x:c>
      <x:c r="R4841" s="2" t="str"/>
      <x:c r="S4841" s="2" t="str"/>
      <x:c r="T4841" s="2" t="str"/>
    </x:row>
    <x:row r="4842" ht="24" customHeight="1">
      <x:c r="C4842" s="2" t="str">
        <x:v>Historical Inputs!F4842</x:v>
      </x:c>
      <x:c r="D4842" s="2" t="str">
        <x:v>COF</x:v>
      </x:c>
      <x:c r="E4842" s="2" t="str">
        <x:v>FY2025</x:v>
      </x:c>
      <x:c r="F4842" s="2" t="str">
        <x:v>bvps_reported</x:v>
      </x:c>
      <x:c r="G4842" s="2" t="n">
        <x:v>181.76</x:v>
      </x:c>
      <x:c r="H4842" s="2" t="str">
        <x:v>USD/shares</x:v>
      </x:c>
      <x:c r="I4842" s="2" t="str">
        <x:v>2025-12-31</x:v>
      </x:c>
      <x:c r="J4842" s="2" t="str">
        <x:v>2026-02-19</x:v>
      </x:c>
      <x:c r="K4842" s="2" t="str">
        <x:v>0000927628-26-000024</x:v>
      </x:c>
      <x:c r="L4842" s="2" t="str">
        <x:v>data/raw/filings/COF_0000927628-26-000024_cof-20251231.htm</x:v>
      </x:c>
      <x:c r="M4842" s="2" t="str">
        <x:v>https://www.sec.gov/Archives/edgar/data/927628/000092762826000024/cof-20251231.htm</x:v>
      </x:c>
      <x:c r="N4842" s="2" t="str"/>
      <x:c r="O4842" s="2" t="str"/>
      <x:c r="P4842" s="2" t="str">
        <x:v>Exact selected original table text</x:v>
      </x:c>
      <x:c r="Q4842" s="2" t="str">
        <x:v>Reported common book value per share</x:v>
      </x:c>
      <x:c r="R4842" s="2" t="str">
        <x:v>highlighted/COF_0000927628-26-000024_cof-20251231.htm</x:v>
      </x:c>
      <x:c r="S4842" s="2" t="str"/>
      <x:c r="T4842" s="2" t="str"/>
    </x:row>
    <x:row r="4843" ht="24" customHeight="1">
      <x:c r="C4843" s="2" t="str">
        <x:v>Historical Inputs!F4843</x:v>
      </x:c>
      <x:c r="D4843" s="2" t="str">
        <x:v>COF</x:v>
      </x:c>
      <x:c r="E4843" s="2" t="str">
        <x:v>FY2025</x:v>
      </x:c>
      <x:c r="F4843" s="2" t="str">
        <x:v>tbvps_reported</x:v>
      </x:c>
      <x:c r="G4843" s="2" t="n">
        <x:v>107.72</x:v>
      </x:c>
      <x:c r="H4843" s="2" t="str">
        <x:v>USD/shares</x:v>
      </x:c>
      <x:c r="I4843" s="2" t="str">
        <x:v>2025-12-31</x:v>
      </x:c>
      <x:c r="J4843" s="2" t="str">
        <x:v>2026-02-19</x:v>
      </x:c>
      <x:c r="K4843" s="2" t="str">
        <x:v>0000927628-26-000024</x:v>
      </x:c>
      <x:c r="L4843" s="2" t="str">
        <x:v>data/raw/filings/COF_0000927628-26-000024_cof-20251231.htm</x:v>
      </x:c>
      <x:c r="M4843" s="2" t="str">
        <x:v>https://www.sec.gov/Archives/edgar/data/927628/000092762826000024/cof-20251231.htm</x:v>
      </x:c>
      <x:c r="N4843" s="2" t="str"/>
      <x:c r="O4843" s="2" t="str"/>
      <x:c r="P4843" s="2" t="str">
        <x:v>Exact selected original table text</x:v>
      </x:c>
      <x:c r="Q4843" s="2" t="str">
        <x:v>Reported tangible book value per share</x:v>
      </x:c>
      <x:c r="R4843" s="2" t="str">
        <x:v>highlighted/COF_0000927628-26-000024_cof-20251231.htm</x:v>
      </x:c>
      <x:c r="S4843" s="2" t="str"/>
      <x:c r="T4843" s="2" t="str"/>
    </x:row>
    <x:row r="4844" ht="24" customHeight="1">
      <x:c r="C4844" s="2" t="str">
        <x:v>Historical Inputs!F4844</x:v>
      </x:c>
      <x:c r="D4844" s="2" t="str">
        <x:v>COF</x:v>
      </x:c>
      <x:c r="E4844" s="2" t="str">
        <x:v>FY2025</x:v>
      </x:c>
      <x:c r="F4844" s="2" t="str">
        <x:v>tce_reported</x:v>
      </x:c>
      <x:c r="G4844" s="2" t="str">
        <x:v>n.a.</x:v>
      </x:c>
      <x:c r="H4844" s="2" t="str">
        <x:v>USDm</x:v>
      </x:c>
      <x:c r="I4844" s="2" t="str">
        <x:v>2025-12-31</x:v>
      </x:c>
      <x:c r="J4844" s="2" t="str"/>
      <x:c r="K4844" s="2" t="str"/>
      <x:c r="L4844" s="2" t="str"/>
      <x:c r="M4844" s="2" t="str"/>
      <x:c r="N4844" s="2" t="str"/>
      <x:c r="O4844" s="2" t="str"/>
      <x:c r="P4844" s="2" t="str">
        <x:v>Not reported / unavailable</x:v>
      </x:c>
      <x:c r="Q4844" s="2" t="str">
        <x:v>Reported tangible common equity</x:v>
      </x:c>
      <x:c r="R4844" s="2" t="str"/>
      <x:c r="S4844" s="2" t="str"/>
      <x:c r="T4844" s="2" t="str"/>
    </x:row>
    <x:row r="4845" ht="24" customHeight="1">
      <x:c r="C4845" s="2" t="str">
        <x:v>Historical Inputs!F4845</x:v>
      </x:c>
      <x:c r="D4845" s="2" t="str">
        <x:v>COF</x:v>
      </x:c>
      <x:c r="E4845" s="2" t="str">
        <x:v>H1 2025</x:v>
      </x:c>
      <x:c r="F4845" s="2" t="str">
        <x:v>assets</x:v>
      </x:c>
      <x:c r="G4845" s="2" t="n">
        <x:v>658968</x:v>
      </x:c>
      <x:c r="H4845" s="2" t="str">
        <x:v>USD</x:v>
      </x:c>
      <x:c r="I4845" s="2" t="str">
        <x:v>2025-06-30</x:v>
      </x:c>
      <x:c r="J4845" s="2" t="str">
        <x:v>2025-07-31</x:v>
      </x:c>
      <x:c r="K4845" s="2" t="str">
        <x:v>0000927628-25-000247</x:v>
      </x:c>
      <x:c r="L4845" s="2" t="str">
        <x:v>data/raw/filings/COF_0000927628-25-000247_cof-20250630.htm</x:v>
      </x:c>
      <x:c r="M4845" s="2" t="str">
        <x:v>https://www.sec.gov/Archives/edgar/data/927628/000092762825000247/cof-20250630.htm</x:v>
      </x:c>
      <x:c r="N4845" s="2" t="str">
        <x:v>f-272</x:v>
      </x:c>
      <x:c r="O4845" s="2" t="str"/>
      <x:c r="P4845" s="2" t="str">
        <x:v>Exact XBRL anchor</x:v>
      </x:c>
      <x:c r="Q4845" s="2" t="str">
        <x:v>Assets</x:v>
      </x:c>
      <x:c r="R4845" s="2" t="str">
        <x:v>highlighted/COF_0000927628-25-000247_cof-20250630.htm</x:v>
      </x:c>
      <x:c r="S4845" s="2" t="str"/>
      <x:c r="T4845" s="2" t="str"/>
    </x:row>
    <x:row r="4846" ht="24" customHeight="1">
      <x:c r="C4846" s="2" t="str">
        <x:v>Historical Inputs!F4846</x:v>
      </x:c>
      <x:c r="D4846" s="2" t="str">
        <x:v>COF</x:v>
      </x:c>
      <x:c r="E4846" s="2" t="str">
        <x:v>H1 2025</x:v>
      </x:c>
      <x:c r="F4846" s="2" t="str">
        <x:v>liabilities</x:v>
      </x:c>
      <x:c r="G4846" s="2" t="n">
        <x:v>548012</x:v>
      </x:c>
      <x:c r="H4846" s="2" t="str">
        <x:v>USD</x:v>
      </x:c>
      <x:c r="I4846" s="2" t="str">
        <x:v>2025-06-30</x:v>
      </x:c>
      <x:c r="J4846" s="2" t="str">
        <x:v>2025-07-31</x:v>
      </x:c>
      <x:c r="K4846" s="2" t="str">
        <x:v>0000927628-25-000247</x:v>
      </x:c>
      <x:c r="L4846" s="2" t="str">
        <x:v>data/raw/filings/COF_0000927628-25-000247_cof-20250630.htm</x:v>
      </x:c>
      <x:c r="M4846" s="2" t="str">
        <x:v>https://www.sec.gov/Archives/edgar/data/927628/000092762825000247/cof-20250630.htm</x:v>
      </x:c>
      <x:c r="N4846" s="2" t="str">
        <x:v>f-296</x:v>
      </x:c>
      <x:c r="O4846" s="2" t="str"/>
      <x:c r="P4846" s="2" t="str">
        <x:v>Exact XBRL anchor</x:v>
      </x:c>
      <x:c r="Q4846" s="2" t="str">
        <x:v>Liabilities</x:v>
      </x:c>
      <x:c r="R4846" s="2" t="str">
        <x:v>highlighted/COF_0000927628-25-000247_cof-20250630.htm</x:v>
      </x:c>
      <x:c r="S4846" s="2" t="str"/>
      <x:c r="T4846" s="2" t="str"/>
    </x:row>
    <x:row r="4847" ht="24" customHeight="1">
      <x:c r="C4847" s="2" t="str">
        <x:v>Historical Inputs!F4847</x:v>
      </x:c>
      <x:c r="D4847" s="2" t="str">
        <x:v>COF</x:v>
      </x:c>
      <x:c r="E4847" s="2" t="str">
        <x:v>H1 2025</x:v>
      </x:c>
      <x:c r="F4847" s="2" t="str">
        <x:v>equity</x:v>
      </x:c>
      <x:c r="G4847" s="2" t="n">
        <x:v>110956</x:v>
      </x:c>
      <x:c r="H4847" s="2" t="str">
        <x:v>USD</x:v>
      </x:c>
      <x:c r="I4847" s="2" t="str">
        <x:v>2025-06-30</x:v>
      </x:c>
      <x:c r="J4847" s="2" t="str">
        <x:v>2026-07-28</x:v>
      </x:c>
      <x:c r="K4847" s="2" t="str">
        <x:v>0000927628-26-000089</x:v>
      </x:c>
      <x:c r="L4847" s="2" t="str">
        <x:v>data/raw/filings/COF_0000927628-26-000089_cof-20260630.htm</x:v>
      </x:c>
      <x:c r="M4847" s="2" t="str">
        <x:v>https://www.sec.gov/Archives/edgar/data/927628/000092762826000089/cof-20260630.htm</x:v>
      </x:c>
      <x:c r="N4847" s="2" t="str">
        <x:v>f-474</x:v>
      </x:c>
      <x:c r="O4847" s="2" t="str"/>
      <x:c r="P4847" s="2" t="str">
        <x:v>Exact XBRL anchor</x:v>
      </x:c>
      <x:c r="Q4847" s="2" t="str">
        <x:v>Stockholders' Equity Attributable to Parent</x:v>
      </x:c>
      <x:c r="R4847" s="2" t="str">
        <x:v>highlighted/COF_0000927628-26-000089_cof-20260630.htm</x:v>
      </x:c>
      <x:c r="S4847" s="2" t="str"/>
      <x:c r="T4847" s="2" t="str"/>
    </x:row>
    <x:row r="4848" ht="24" customHeight="1">
      <x:c r="C4848" s="2" t="str">
        <x:v>Historical Inputs!F4848</x:v>
      </x:c>
      <x:c r="D4848" s="2" t="str">
        <x:v>COF</x:v>
      </x:c>
      <x:c r="E4848" s="2" t="str">
        <x:v>H1 2025</x:v>
      </x:c>
      <x:c r="F4848" s="2" t="str">
        <x:v>preferred</x:v>
      </x:c>
      <x:c r="G4848" s="2" t="n">
        <x:v>5407</x:v>
      </x:c>
      <x:c r="H4848" s="2" t="str">
        <x:v>USD</x:v>
      </x:c>
      <x:c r="I4848" s="2" t="str">
        <x:v>2025-06-30</x:v>
      </x:c>
      <x:c r="J4848" s="2" t="str">
        <x:v>2025-07-31</x:v>
      </x:c>
      <x:c r="K4848" s="2" t="str">
        <x:v>0000927628-25-000247</x:v>
      </x:c>
      <x:c r="L4848" s="2" t="str">
        <x:v>data/raw/filings/COF_0000927628-25-000247_cof-20250630.htm</x:v>
      </x:c>
      <x:c r="M4848" s="2" t="str">
        <x:v>https://www.sec.gov/Archives/edgar/data/927628/000092762825000247/cof-20250630.htm</x:v>
      </x:c>
      <x:c r="N4848" s="2" t="str">
        <x:v>f-3476</x:v>
      </x:c>
      <x:c r="O4848" s="2" t="str"/>
      <x:c r="P4848" s="2" t="str">
        <x:v>Exact XBRL anchor</x:v>
      </x:c>
      <x:c r="Q4848" s="2" t="str">
        <x:v>Preferred Stock, Including Additional Paid in Capital, Net of Discount</x:v>
      </x:c>
      <x:c r="R4848" s="2" t="str">
        <x:v>highlighted/COF_0000927628-25-000247_cof-20250630.htm</x:v>
      </x:c>
      <x:c r="S4848" s="2" t="str"/>
      <x:c r="T4848" s="2" t="str"/>
    </x:row>
    <x:row r="4849" ht="24" customHeight="1">
      <x:c r="C4849" s="2" t="str">
        <x:v>Historical Inputs!F4849</x:v>
      </x:c>
      <x:c r="D4849" s="2" t="str">
        <x:v>COF</x:v>
      </x:c>
      <x:c r="E4849" s="2" t="str">
        <x:v>H1 2025</x:v>
      </x:c>
      <x:c r="F4849" s="2" t="str">
        <x:v>common_equity_reported</x:v>
      </x:c>
      <x:c r="G4849" s="2" t="str">
        <x:v>n.a.</x:v>
      </x:c>
      <x:c r="H4849" s="2" t="str">
        <x:v>USDm</x:v>
      </x:c>
      <x:c r="I4849" s="2" t="str">
        <x:v>2025-06-30</x:v>
      </x:c>
      <x:c r="J4849" s="2" t="str"/>
      <x:c r="K4849" s="2" t="str"/>
      <x:c r="L4849" s="2" t="str"/>
      <x:c r="M4849" s="2" t="str"/>
      <x:c r="N4849" s="2" t="str"/>
      <x:c r="O4849" s="2" t="str"/>
      <x:c r="P4849" s="2" t="str">
        <x:v>Not reported / unavailable</x:v>
      </x:c>
      <x:c r="Q4849" s="2" t="str">
        <x:v>Reported common shareholders equity</x:v>
      </x:c>
      <x:c r="R4849" s="2" t="str"/>
      <x:c r="S4849" s="2" t="str"/>
      <x:c r="T4849" s="2" t="str"/>
    </x:row>
    <x:row r="4850" ht="24" customHeight="1">
      <x:c r="C4850" s="2" t="str">
        <x:v>Historical Inputs!F4850</x:v>
      </x:c>
      <x:c r="D4850" s="2" t="str">
        <x:v>COF</x:v>
      </x:c>
      <x:c r="E4850" s="2" t="str">
        <x:v>H1 2025</x:v>
      </x:c>
      <x:c r="F4850" s="2" t="str">
        <x:v>goodwill</x:v>
      </x:c>
      <x:c r="G4850" s="2" t="n">
        <x:v>28335</x:v>
      </x:c>
      <x:c r="H4850" s="2" t="str">
        <x:v>USD</x:v>
      </x:c>
      <x:c r="I4850" s="2" t="str">
        <x:v>2025-06-30</x:v>
      </x:c>
      <x:c r="J4850" s="2" t="str">
        <x:v>2025-07-31</x:v>
      </x:c>
      <x:c r="K4850" s="2" t="str">
        <x:v>0000927628-25-000247</x:v>
      </x:c>
      <x:c r="L4850" s="2" t="str">
        <x:v>data/raw/filings/COF_0000927628-25-000247_cof-20250630.htm</x:v>
      </x:c>
      <x:c r="M4850" s="2" t="str">
        <x:v>https://www.sec.gov/Archives/edgar/data/927628/000092762825000247/cof-20250630.htm</x:v>
      </x:c>
      <x:c r="N4850" s="2" t="str">
        <x:v>f-2909</x:v>
      </x:c>
      <x:c r="O4850" s="2" t="str"/>
      <x:c r="P4850" s="2" t="str">
        <x:v>Exact XBRL anchor</x:v>
      </x:c>
      <x:c r="Q4850" s="2" t="str">
        <x:v>Goodwill</x:v>
      </x:c>
      <x:c r="R4850" s="2" t="str">
        <x:v>highlighted/COF_0000927628-25-000247_cof-20250630.htm</x:v>
      </x:c>
      <x:c r="S4850" s="2" t="str"/>
      <x:c r="T4850" s="2" t="str"/>
    </x:row>
    <x:row r="4851" ht="24" customHeight="1">
      <x:c r="C4851" s="2" t="str">
        <x:v>Historical Inputs!F4851</x:v>
      </x:c>
      <x:c r="D4851" s="2" t="str">
        <x:v>COF</x:v>
      </x:c>
      <x:c r="E4851" s="2" t="str">
        <x:v>H1 2025</x:v>
      </x:c>
      <x:c r="F4851" s="2" t="str">
        <x:v>intangibles</x:v>
      </x:c>
      <x:c r="G4851" s="2" t="n">
        <x:v>18157</x:v>
      </x:c>
      <x:c r="H4851" s="2" t="str">
        <x:v>USD</x:v>
      </x:c>
      <x:c r="I4851" s="2" t="str">
        <x:v>2025-06-30</x:v>
      </x:c>
      <x:c r="J4851" s="2" t="str">
        <x:v>2025-07-31</x:v>
      </x:c>
      <x:c r="K4851" s="2" t="str">
        <x:v>0000927628-25-000247</x:v>
      </x:c>
      <x:c r="L4851" s="2" t="str">
        <x:v>data/raw/filings/COF_0000927628-25-000247_cof-20250630.htm</x:v>
      </x:c>
      <x:c r="M4851" s="2" t="str">
        <x:v>https://www.sec.gov/Archives/edgar/data/927628/000092762825000247/cof-20250630.htm</x:v>
      </x:c>
      <x:c r="N4851" s="2" t="str">
        <x:v>f-2842</x:v>
      </x:c>
      <x:c r="O4851" s="2" t="str"/>
      <x:c r="P4851" s="2" t="str">
        <x:v>Exact XBRL anchor</x:v>
      </x:c>
      <x:c r="Q4851" s="2" t="str">
        <x:v>Intangible Assets, Net (Excluding Goodwill)</x:v>
      </x:c>
      <x:c r="R4851" s="2" t="str">
        <x:v>highlighted/COF_0000927628-25-000247_cof-20250630.htm</x:v>
      </x:c>
      <x:c r="S4851" s="2" t="str"/>
      <x:c r="T4851" s="2" t="str"/>
    </x:row>
    <x:row r="4852" ht="24" customHeight="1">
      <x:c r="C4852" s="2" t="str">
        <x:v>Historical Inputs!F4852</x:v>
      </x:c>
      <x:c r="D4852" s="2" t="str">
        <x:v>COF</x:v>
      </x:c>
      <x:c r="E4852" s="2" t="str">
        <x:v>H1 2025</x:v>
      </x:c>
      <x:c r="F4852" s="2" t="str">
        <x:v>intangibles_total</x:v>
      </x:c>
      <x:c r="G4852" s="2" t="str">
        <x:v>n.a.</x:v>
      </x:c>
      <x:c r="H4852" s="2" t="str">
        <x:v>USDm</x:v>
      </x:c>
      <x:c r="I4852" s="2" t="str">
        <x:v>2025-06-30</x:v>
      </x:c>
      <x:c r="J4852" s="2" t="str"/>
      <x:c r="K4852" s="2" t="str"/>
      <x:c r="L4852" s="2" t="str"/>
      <x:c r="M4852" s="2" t="str"/>
      <x:c r="N4852" s="2" t="str"/>
      <x:c r="O4852" s="2" t="str"/>
      <x:c r="P4852" s="2" t="str">
        <x:v>Not reported / unavailable</x:v>
      </x:c>
      <x:c r="Q4852" s="2" t="str">
        <x:v>Reported goodwill and intangible assets combined</x:v>
      </x:c>
      <x:c r="R4852" s="2" t="str"/>
      <x:c r="S4852" s="2" t="str"/>
      <x:c r="T4852" s="2" t="str"/>
    </x:row>
    <x:row r="4853" ht="24" customHeight="1">
      <x:c r="C4853" s="2" t="str">
        <x:v>Historical Inputs!F4853</x:v>
      </x:c>
      <x:c r="D4853" s="2" t="str">
        <x:v>COF</x:v>
      </x:c>
      <x:c r="E4853" s="2" t="str">
        <x:v>H1 2025</x:v>
      </x:c>
      <x:c r="F4853" s="2" t="str">
        <x:v>shares_end</x:v>
      </x:c>
      <x:c r="G4853" s="2" t="n">
        <x:v>639.517306</x:v>
      </x:c>
      <x:c r="H4853" s="2" t="str">
        <x:v>shares</x:v>
      </x:c>
      <x:c r="I4853" s="2" t="str">
        <x:v>2025-06-30</x:v>
      </x:c>
      <x:c r="J4853" s="2" t="str">
        <x:v>2025-07-31</x:v>
      </x:c>
      <x:c r="K4853" s="2" t="str">
        <x:v>0000927628-25-000247</x:v>
      </x:c>
      <x:c r="L4853" s="2" t="str">
        <x:v>data/raw/filings/COF_0000927628-25-000247_cof-20250630.htm</x:v>
      </x:c>
      <x:c r="M4853" s="2" t="str">
        <x:v>https://www.sec.gov/Archives/edgar/data/927628/000092762825000247/cof-20250630.htm</x:v>
      </x:c>
      <x:c r="N4853" s="2" t="str">
        <x:v>f-316</x:v>
      </x:c>
      <x:c r="O4853" s="2" t="str"/>
      <x:c r="P4853" s="2" t="str">
        <x:v>Exact XBRL anchor</x:v>
      </x:c>
      <x:c r="Q4853" s="2" t="str">
        <x:v>Common Stock, Shares, Outstanding</x:v>
      </x:c>
      <x:c r="R4853" s="2" t="str">
        <x:v>highlighted/COF_0000927628-25-000247_cof-20250630.htm</x:v>
      </x:c>
      <x:c r="S4853" s="2" t="str"/>
      <x:c r="T4853" s="2" t="str"/>
    </x:row>
    <x:row r="4854" ht="24" customHeight="1">
      <x:c r="C4854" s="2" t="str">
        <x:v>Historical Inputs!F4854</x:v>
      </x:c>
      <x:c r="D4854" s="2" t="str">
        <x:v>COF</x:v>
      </x:c>
      <x:c r="E4854" s="2" t="str">
        <x:v>H1 2025</x:v>
      </x:c>
      <x:c r="F4854" s="2" t="str">
        <x:v>shares_issued</x:v>
      </x:c>
      <x:c r="G4854" s="2" t="n">
        <x:v>706.729115</x:v>
      </x:c>
      <x:c r="H4854" s="2" t="str">
        <x:v>shares</x:v>
      </x:c>
      <x:c r="I4854" s="2" t="str">
        <x:v>2025-06-30</x:v>
      </x:c>
      <x:c r="J4854" s="2" t="str">
        <x:v>2025-07-31</x:v>
      </x:c>
      <x:c r="K4854" s="2" t="str">
        <x:v>0000927628-25-000247</x:v>
      </x:c>
      <x:c r="L4854" s="2" t="str">
        <x:v>data/raw/filings/COF_0000927628-25-000247_cof-20250630.htm</x:v>
      </x:c>
      <x:c r="M4854" s="2" t="str">
        <x:v>https://www.sec.gov/Archives/edgar/data/927628/000092762825000247/cof-20250630.htm</x:v>
      </x:c>
      <x:c r="N4854" s="2" t="str">
        <x:v>f-314</x:v>
      </x:c>
      <x:c r="O4854" s="2" t="str"/>
      <x:c r="P4854" s="2" t="str">
        <x:v>Exact XBRL anchor</x:v>
      </x:c>
      <x:c r="Q4854" s="2" t="str">
        <x:v>Common Stock, Shares, Issued</x:v>
      </x:c>
      <x:c r="R4854" s="2" t="str">
        <x:v>highlighted/COF_0000927628-25-000247_cof-20250630.htm</x:v>
      </x:c>
      <x:c r="S4854" s="2" t="str"/>
      <x:c r="T4854" s="2" t="str"/>
    </x:row>
    <x:row r="4855" ht="24" customHeight="1">
      <x:c r="C4855" s="2" t="str">
        <x:v>Historical Inputs!F4855</x:v>
      </x:c>
      <x:c r="D4855" s="2" t="str">
        <x:v>COF</x:v>
      </x:c>
      <x:c r="E4855" s="2" t="str">
        <x:v>H1 2025</x:v>
      </x:c>
      <x:c r="F4855" s="2" t="str">
        <x:v>shares_treasury</x:v>
      </x:c>
      <x:c r="G4855" s="2" t="n">
        <x:v>67.211809</x:v>
      </x:c>
      <x:c r="H4855" s="2" t="str">
        <x:v>shares</x:v>
      </x:c>
      <x:c r="I4855" s="2" t="str">
        <x:v>2025-06-30</x:v>
      </x:c>
      <x:c r="J4855" s="2" t="str">
        <x:v>2025-07-31</x:v>
      </x:c>
      <x:c r="K4855" s="2" t="str">
        <x:v>0000927628-25-000247</x:v>
      </x:c>
      <x:c r="L4855" s="2" t="str">
        <x:v>data/raw/filings/COF_0000927628-25-000247_cof-20250630.htm</x:v>
      </x:c>
      <x:c r="M4855" s="2" t="str">
        <x:v>https://www.sec.gov/Archives/edgar/data/927628/000092762825000247/cof-20250630.htm</x:v>
      </x:c>
      <x:c r="N4855" s="2" t="str"/>
      <x:c r="O4855" s="2" t="str"/>
      <x:c r="P4855" s="2" t="str">
        <x:v>Structured source retained; exact visible anchor requires review</x:v>
      </x:c>
      <x:c r="Q4855" s="2" t="str">
        <x:v>Treasury Stock, Common, Shares</x:v>
      </x:c>
      <x:c r="R4855" s="2" t="str"/>
      <x:c r="S4855" s="2" t="str"/>
      <x:c r="T4855" s="2" t="str"/>
    </x:row>
    <x:row r="4856" ht="24" customHeight="1">
      <x:c r="C4856" s="2" t="str">
        <x:v>Historical Inputs!F4856</x:v>
      </x:c>
      <x:c r="D4856" s="2" t="str">
        <x:v>COF</x:v>
      </x:c>
      <x:c r="E4856" s="2" t="str">
        <x:v>H1 2025</x:v>
      </x:c>
      <x:c r="F4856" s="2" t="str">
        <x:v>deposits</x:v>
      </x:c>
      <x:c r="G4856" s="2" t="n">
        <x:v>468110</x:v>
      </x:c>
      <x:c r="H4856" s="2" t="str">
        <x:v>USD</x:v>
      </x:c>
      <x:c r="I4856" s="2" t="str">
        <x:v>2025-06-30</x:v>
      </x:c>
      <x:c r="J4856" s="2" t="str">
        <x:v>2026-07-28</x:v>
      </x:c>
      <x:c r="K4856" s="2" t="str">
        <x:v>0000927628-26-000089</x:v>
      </x:c>
      <x:c r="L4856" s="2" t="str">
        <x:v>data/raw/filings/COF_0000927628-26-000089_cof-20260630.htm</x:v>
      </x:c>
      <x:c r="M4856" s="2" t="str">
        <x:v>https://www.sec.gov/Archives/edgar/data/927628/000092762826000089/cof-20260630.htm</x:v>
      </x:c>
      <x:c r="N4856" s="2" t="str">
        <x:v>f-4653</x:v>
      </x:c>
      <x:c r="O4856" s="2" t="str"/>
      <x:c r="P4856" s="2" t="str">
        <x:v>Exact XBRL anchor</x:v>
      </x:c>
      <x:c r="Q4856" s="2" t="str">
        <x:v>Deposits</x:v>
      </x:c>
      <x:c r="R4856" s="2" t="str">
        <x:v>highlighted/COF_0000927628-26-000089_cof-20260630.htm</x:v>
      </x:c>
      <x:c r="S4856" s="2" t="str"/>
      <x:c r="T4856" s="2" t="str"/>
    </x:row>
    <x:row r="4857" ht="24" customHeight="1">
      <x:c r="C4857" s="2" t="str">
        <x:v>Historical Inputs!F4857</x:v>
      </x:c>
      <x:c r="D4857" s="2" t="str">
        <x:v>COF</x:v>
      </x:c>
      <x:c r="E4857" s="2" t="str">
        <x:v>H1 2025</x:v>
      </x:c>
      <x:c r="F4857" s="2" t="str">
        <x:v>loans_gross</x:v>
      </x:c>
      <x:c r="G4857" s="2" t="n">
        <x:v>439297</x:v>
      </x:c>
      <x:c r="H4857" s="2" t="str">
        <x:v>USD</x:v>
      </x:c>
      <x:c r="I4857" s="2" t="str">
        <x:v>2025-06-30</x:v>
      </x:c>
      <x:c r="J4857" s="2" t="str">
        <x:v>2025-07-31</x:v>
      </x:c>
      <x:c r="K4857" s="2" t="str">
        <x:v>0000927628-25-000247</x:v>
      </x:c>
      <x:c r="L4857" s="2" t="str">
        <x:v>data/raw/filings/COF_0000927628-25-000247_cof-20250630.htm</x:v>
      </x:c>
      <x:c r="M4857" s="2" t="str">
        <x:v>https://www.sec.gov/Archives/edgar/data/927628/000092762825000247/cof-20250630.htm</x:v>
      </x:c>
      <x:c r="N4857" s="2" t="str">
        <x:v>f-4409</x:v>
      </x:c>
      <x:c r="O4857" s="2" t="str"/>
      <x:c r="P4857" s="2" t="str">
        <x:v>Exact XBRL anchor</x:v>
      </x:c>
      <x:c r="Q4857" s="2" t="str">
        <x:v>Gross loans and leases selected definition</x:v>
      </x:c>
      <x:c r="R4857" s="2" t="str">
        <x:v>highlighted/COF_0000927628-25-000247_cof-20250630.htm</x:v>
      </x:c>
      <x:c r="S4857" s="2" t="str"/>
      <x:c r="T4857" s="2" t="str"/>
    </x:row>
    <x:row r="4858" ht="24" customHeight="1">
      <x:c r="C4858" s="2" t="str">
        <x:v>Historical Inputs!F4858</x:v>
      </x:c>
      <x:c r="D4858" s="2" t="str">
        <x:v>COF</x:v>
      </x:c>
      <x:c r="E4858" s="2" t="str">
        <x:v>H1 2025</x:v>
      </x:c>
      <x:c r="F4858" s="2" t="str">
        <x:v>loans_net</x:v>
      </x:c>
      <x:c r="G4858" s="2" t="str">
        <x:v>n.a.</x:v>
      </x:c>
      <x:c r="H4858" s="2" t="str">
        <x:v>USDm</x:v>
      </x:c>
      <x:c r="I4858" s="2" t="str">
        <x:v>2025-06-30</x:v>
      </x:c>
      <x:c r="J4858" s="2" t="str"/>
      <x:c r="K4858" s="2" t="str"/>
      <x:c r="L4858" s="2" t="str"/>
      <x:c r="M4858" s="2" t="str"/>
      <x:c r="N4858" s="2" t="str"/>
      <x:c r="O4858" s="2" t="str"/>
      <x:c r="P4858" s="2" t="str">
        <x:v>Not reported / unavailable</x:v>
      </x:c>
      <x:c r="Q4858" s="2" t="str">
        <x:v>Net loans after allowance selected definition</x:v>
      </x:c>
      <x:c r="R4858" s="2" t="str"/>
      <x:c r="S4858" s="2" t="str"/>
      <x:c r="T4858" s="2" t="str"/>
    </x:row>
    <x:row r="4859" ht="24" customHeight="1">
      <x:c r="C4859" s="2" t="str">
        <x:v>Historical Inputs!F4859</x:v>
      </x:c>
      <x:c r="D4859" s="2" t="str">
        <x:v>COF</x:v>
      </x:c>
      <x:c r="E4859" s="2" t="str">
        <x:v>H1 2025</x:v>
      </x:c>
      <x:c r="F4859" s="2" t="str">
        <x:v>allowance</x:v>
      </x:c>
      <x:c r="G4859" s="2" t="n">
        <x:v>23873</x:v>
      </x:c>
      <x:c r="H4859" s="2" t="str">
        <x:v>USD</x:v>
      </x:c>
      <x:c r="I4859" s="2" t="str">
        <x:v>2025-06-30</x:v>
      </x:c>
      <x:c r="J4859" s="2" t="str">
        <x:v>2025-07-31</x:v>
      </x:c>
      <x:c r="K4859" s="2" t="str">
        <x:v>0000927628-25-000247</x:v>
      </x:c>
      <x:c r="L4859" s="2" t="str">
        <x:v>data/raw/filings/COF_0000927628-25-000247_cof-20250630.htm</x:v>
      </x:c>
      <x:c r="M4859" s="2" t="str">
        <x:v>https://www.sec.gov/Archives/edgar/data/927628/000092762825000247/cof-20250630.htm</x:v>
      </x:c>
      <x:c r="N4859" s="2" t="str">
        <x:v>f-252</x:v>
      </x:c>
      <x:c r="O4859" s="2" t="str"/>
      <x:c r="P4859" s="2" t="str">
        <x:v>Exact XBRL anchor</x:v>
      </x:c>
      <x:c r="Q4859" s="2" t="str">
        <x:v>Loan allowance for credit losses</x:v>
      </x:c>
      <x:c r="R4859" s="2" t="str">
        <x:v>highlighted/COF_0000927628-25-000247_cof-20250630.htm</x:v>
      </x:c>
      <x:c r="S4859" s="2" t="str"/>
      <x:c r="T4859" s="2" t="str"/>
    </x:row>
    <x:row r="4860" ht="24" customHeight="1">
      <x:c r="C4860" s="2" t="str">
        <x:v>Historical Inputs!F4860</x:v>
      </x:c>
      <x:c r="D4860" s="2" t="str">
        <x:v>COF</x:v>
      </x:c>
      <x:c r="E4860" s="2" t="str">
        <x:v>H1 2025</x:v>
      </x:c>
      <x:c r="F4860" s="2" t="str">
        <x:v>nonaccrual</x:v>
      </x:c>
      <x:c r="G4860" s="2" t="str">
        <x:v>n.a.</x:v>
      </x:c>
      <x:c r="H4860" s="2" t="str">
        <x:v>USDm</x:v>
      </x:c>
      <x:c r="I4860" s="2" t="str">
        <x:v>2025-06-30</x:v>
      </x:c>
      <x:c r="J4860" s="2" t="str"/>
      <x:c r="K4860" s="2" t="str"/>
      <x:c r="L4860" s="2" t="str"/>
      <x:c r="M4860" s="2" t="str"/>
      <x:c r="N4860" s="2" t="str"/>
      <x:c r="O4860" s="2" t="str"/>
      <x:c r="P4860" s="2" t="str">
        <x:v>Not reported / unavailable</x:v>
      </x:c>
      <x:c r="Q4860" s="2" t="str">
        <x:v>Nonaccrual</x:v>
      </x:c>
      <x:c r="R4860" s="2" t="str"/>
      <x:c r="S4860" s="2" t="str"/>
      <x:c r="T4860" s="2" t="str"/>
    </x:row>
    <x:row r="4861" ht="24" customHeight="1">
      <x:c r="C4861" s="2" t="str">
        <x:v>Historical Inputs!F4861</x:v>
      </x:c>
      <x:c r="D4861" s="2" t="str">
        <x:v>COF</x:v>
      </x:c>
      <x:c r="E4861" s="2" t="str">
        <x:v>H1 2025</x:v>
      </x:c>
      <x:c r="F4861" s="2" t="str">
        <x:v>cash</x:v>
      </x:c>
      <x:c r="G4861" s="2" t="str">
        <x:v>n.a.</x:v>
      </x:c>
      <x:c r="H4861" s="2" t="str">
        <x:v>USDm</x:v>
      </x:c>
      <x:c r="I4861" s="2" t="str">
        <x:v>2025-06-30</x:v>
      </x:c>
      <x:c r="J4861" s="2" t="str"/>
      <x:c r="K4861" s="2" t="str"/>
      <x:c r="L4861" s="2" t="str"/>
      <x:c r="M4861" s="2" t="str"/>
      <x:c r="N4861" s="2" t="str"/>
      <x:c r="O4861" s="2" t="str"/>
      <x:c r="P4861" s="2" t="str">
        <x:v>Not reported / unavailable</x:v>
      </x:c>
      <x:c r="Q4861" s="2" t="str">
        <x:v>Cash</x:v>
      </x:c>
      <x:c r="R4861" s="2" t="str"/>
      <x:c r="S4861" s="2" t="str"/>
      <x:c r="T4861" s="2" t="str"/>
    </x:row>
    <x:row r="4862" ht="24" customHeight="1">
      <x:c r="C4862" s="2" t="str">
        <x:v>Historical Inputs!F4862</x:v>
      </x:c>
      <x:c r="D4862" s="2" t="str">
        <x:v>COF</x:v>
      </x:c>
      <x:c r="E4862" s="2" t="str">
        <x:v>H1 2025</x:v>
      </x:c>
      <x:c r="F4862" s="2" t="str">
        <x:v>aoci</x:v>
      </x:c>
      <x:c r="G4862" s="2" t="n">
        <x:v>-6819</x:v>
      </x:c>
      <x:c r="H4862" s="2" t="str">
        <x:v>USD</x:v>
      </x:c>
      <x:c r="I4862" s="2" t="str">
        <x:v>2025-06-30</x:v>
      </x:c>
      <x:c r="J4862" s="2" t="str">
        <x:v>2025-07-31</x:v>
      </x:c>
      <x:c r="K4862" s="2" t="str">
        <x:v>0000927628-25-000247</x:v>
      </x:c>
      <x:c r="L4862" s="2" t="str">
        <x:v>data/raw/filings/COF_0000927628-25-000247_cof-20250630.htm</x:v>
      </x:c>
      <x:c r="M4862" s="2" t="str">
        <x:v>https://www.sec.gov/Archives/edgar/data/927628/000092762825000247/cof-20250630.htm</x:v>
      </x:c>
      <x:c r="N4862" s="2" t="str">
        <x:v>f-324</x:v>
      </x:c>
      <x:c r="O4862" s="2" t="str"/>
      <x:c r="P4862" s="2" t="str">
        <x:v>Exact XBRL anchor</x:v>
      </x:c>
      <x:c r="Q4862" s="2" t="str">
        <x:v>Accumulated Other Comprehensive Income (Loss), Net of Tax</x:v>
      </x:c>
      <x:c r="R4862" s="2" t="str">
        <x:v>highlighted/COF_0000927628-25-000247_cof-20250630.htm</x:v>
      </x:c>
      <x:c r="S4862" s="2" t="str"/>
      <x:c r="T4862" s="2" t="str"/>
    </x:row>
    <x:row r="4863" ht="24" customHeight="1">
      <x:c r="C4863" s="2" t="str">
        <x:v>Historical Inputs!F4863</x:v>
      </x:c>
      <x:c r="D4863" s="2" t="str">
        <x:v>COF</x:v>
      </x:c>
      <x:c r="E4863" s="2" t="str">
        <x:v>H1 2025</x:v>
      </x:c>
      <x:c r="F4863" s="2" t="str">
        <x:v>nii</x:v>
      </x:c>
      <x:c r="G4863" s="2" t="n">
        <x:v>18008</x:v>
      </x:c>
      <x:c r="H4863" s="2" t="str">
        <x:v>USD</x:v>
      </x:c>
      <x:c r="I4863" s="2" t="str">
        <x:v>2025-06-30</x:v>
      </x:c>
      <x:c r="J4863" s="2" t="str">
        <x:v>2026-07-28</x:v>
      </x:c>
      <x:c r="K4863" s="2" t="str">
        <x:v>0000927628-26-000089</x:v>
      </x:c>
      <x:c r="L4863" s="2" t="str">
        <x:v>data/raw/filings/COF_0000927628-26-000089_cof-20260630.htm</x:v>
      </x:c>
      <x:c r="M4863" s="2" t="str">
        <x:v>https://www.sec.gov/Archives/edgar/data/927628/000092762826000089/cof-20260630.htm</x:v>
      </x:c>
      <x:c r="N4863" s="2" t="str">
        <x:v>f-4608</x:v>
      </x:c>
      <x:c r="O4863" s="2" t="str"/>
      <x:c r="P4863" s="2" t="str">
        <x:v>Exact XBRL anchor</x:v>
      </x:c>
      <x:c r="Q4863" s="2" t="str">
        <x:v>Interest Income (Expense), Net</x:v>
      </x:c>
      <x:c r="R4863" s="2" t="str">
        <x:v>highlighted/COF_0000927628-26-000089_cof-20260630.htm</x:v>
      </x:c>
      <x:c r="S4863" s="2" t="str"/>
      <x:c r="T4863" s="2" t="str"/>
    </x:row>
    <x:row r="4864" ht="24" customHeight="1">
      <x:c r="C4864" s="2" t="str">
        <x:v>Historical Inputs!F4864</x:v>
      </x:c>
      <x:c r="D4864" s="2" t="str">
        <x:v>COF</x:v>
      </x:c>
      <x:c r="E4864" s="2" t="str">
        <x:v>H1 2025</x:v>
      </x:c>
      <x:c r="F4864" s="2" t="str">
        <x:v>noninterest_income</x:v>
      </x:c>
      <x:c r="G4864" s="2" t="n">
        <x:v>4484</x:v>
      </x:c>
      <x:c r="H4864" s="2" t="str">
        <x:v>USD</x:v>
      </x:c>
      <x:c r="I4864" s="2" t="str">
        <x:v>2025-06-30</x:v>
      </x:c>
      <x:c r="J4864" s="2" t="str">
        <x:v>2026-07-28</x:v>
      </x:c>
      <x:c r="K4864" s="2" t="str">
        <x:v>0000927628-26-000089</x:v>
      </x:c>
      <x:c r="L4864" s="2" t="str">
        <x:v>data/raw/filings/COF_0000927628-26-000089_cof-20260630.htm</x:v>
      </x:c>
      <x:c r="M4864" s="2" t="str">
        <x:v>https://www.sec.gov/Archives/edgar/data/927628/000092762826000089/cof-20260630.htm</x:v>
      </x:c>
      <x:c r="N4864" s="2" t="str">
        <x:v>f-4779</x:v>
      </x:c>
      <x:c r="O4864" s="2" t="str"/>
      <x:c r="P4864" s="2" t="str">
        <x:v>Exact XBRL anchor</x:v>
      </x:c>
      <x:c r="Q4864" s="2" t="str">
        <x:v>Noninterest Income</x:v>
      </x:c>
      <x:c r="R4864" s="2" t="str">
        <x:v>highlighted/COF_0000927628-26-000089_cof-20260630.htm</x:v>
      </x:c>
      <x:c r="S4864" s="2" t="str"/>
      <x:c r="T4864" s="2" t="str"/>
    </x:row>
    <x:row r="4865" ht="24" customHeight="1">
      <x:c r="C4865" s="2" t="str">
        <x:v>Historical Inputs!F4865</x:v>
      </x:c>
      <x:c r="D4865" s="2" t="str">
        <x:v>COF</x:v>
      </x:c>
      <x:c r="E4865" s="2" t="str">
        <x:v>H1 2025</x:v>
      </x:c>
      <x:c r="F4865" s="2" t="str">
        <x:v>revenue_reported</x:v>
      </x:c>
      <x:c r="G4865" s="2" t="n">
        <x:v>22492</x:v>
      </x:c>
      <x:c r="H4865" s="2" t="str">
        <x:v>USD</x:v>
      </x:c>
      <x:c r="I4865" s="2" t="str">
        <x:v>2025-06-30</x:v>
      </x:c>
      <x:c r="J4865" s="2" t="str">
        <x:v>2026-07-28</x:v>
      </x:c>
      <x:c r="K4865" s="2" t="str">
        <x:v>0000927628-26-000089</x:v>
      </x:c>
      <x:c r="L4865" s="2" t="str">
        <x:v>data/raw/filings/COF_0000927628-26-000089_cof-20260630.htm</x:v>
      </x:c>
      <x:c r="M4865" s="2" t="str">
        <x:v>https://www.sec.gov/Archives/edgar/data/927628/000092762826000089/cof-20260630.htm</x:v>
      </x:c>
      <x:c r="N4865" s="2" t="str">
        <x:v>f-4618</x:v>
      </x:c>
      <x:c r="O4865" s="2" t="str"/>
      <x:c r="P4865" s="2" t="str">
        <x:v>Exact XBRL anchor</x:v>
      </x:c>
      <x:c r="Q4865" s="2" t="str">
        <x:v>Revenues</x:v>
      </x:c>
      <x:c r="R4865" s="2" t="str">
        <x:v>highlighted/COF_0000927628-26-000089_cof-20260630.htm</x:v>
      </x:c>
      <x:c r="S4865" s="2" t="str"/>
      <x:c r="T4865" s="2" t="str"/>
    </x:row>
    <x:row r="4866" ht="24" customHeight="1">
      <x:c r="C4866" s="2" t="str">
        <x:v>Historical Inputs!F4866</x:v>
      </x:c>
      <x:c r="D4866" s="2" t="str">
        <x:v>COF</x:v>
      </x:c>
      <x:c r="E4866" s="2" t="str">
        <x:v>H1 2025</x:v>
      </x:c>
      <x:c r="F4866" s="2" t="str">
        <x:v>opex</x:v>
      </x:c>
      <x:c r="G4866" s="2" t="n">
        <x:v>12893</x:v>
      </x:c>
      <x:c r="H4866" s="2" t="str">
        <x:v>USD</x:v>
      </x:c>
      <x:c r="I4866" s="2" t="str">
        <x:v>2025-06-30</x:v>
      </x:c>
      <x:c r="J4866" s="2" t="str">
        <x:v>2026-07-28</x:v>
      </x:c>
      <x:c r="K4866" s="2" t="str">
        <x:v>0000927628-26-000089</x:v>
      </x:c>
      <x:c r="L4866" s="2" t="str">
        <x:v>data/raw/filings/COF_0000927628-26-000089_cof-20260630.htm</x:v>
      </x:c>
      <x:c r="M4866" s="2" t="str">
        <x:v>https://www.sec.gov/Archives/edgar/data/927628/000092762826000089/cof-20260630.htm</x:v>
      </x:c>
      <x:c r="N4866" s="2" t="str">
        <x:v>f-4628</x:v>
      </x:c>
      <x:c r="O4866" s="2" t="str"/>
      <x:c r="P4866" s="2" t="str">
        <x:v>Exact XBRL anchor</x:v>
      </x:c>
      <x:c r="Q4866" s="2" t="str">
        <x:v>Noninterest Expense</x:v>
      </x:c>
      <x:c r="R4866" s="2" t="str">
        <x:v>highlighted/COF_0000927628-26-000089_cof-20260630.htm</x:v>
      </x:c>
      <x:c r="S4866" s="2" t="str"/>
      <x:c r="T4866" s="2" t="str"/>
    </x:row>
    <x:row r="4867" ht="24" customHeight="1">
      <x:c r="C4867" s="2" t="str">
        <x:v>Historical Inputs!F4867</x:v>
      </x:c>
      <x:c r="D4867" s="2" t="str">
        <x:v>COF</x:v>
      </x:c>
      <x:c r="E4867" s="2" t="str">
        <x:v>H1 2025</x:v>
      </x:c>
      <x:c r="F4867" s="2" t="str">
        <x:v>provision</x:v>
      </x:c>
      <x:c r="G4867" s="2" t="str">
        <x:v>n.a.</x:v>
      </x:c>
      <x:c r="H4867" s="2" t="str">
        <x:v>USDm</x:v>
      </x:c>
      <x:c r="I4867" s="2" t="str">
        <x:v>2025-06-30</x:v>
      </x:c>
      <x:c r="J4867" s="2" t="str"/>
      <x:c r="K4867" s="2" t="str"/>
      <x:c r="L4867" s="2" t="str"/>
      <x:c r="M4867" s="2" t="str"/>
      <x:c r="N4867" s="2" t="str"/>
      <x:c r="O4867" s="2" t="str"/>
      <x:c r="P4867" s="2" t="str">
        <x:v>Not reported / unavailable</x:v>
      </x:c>
      <x:c r="Q4867" s="2" t="str">
        <x:v>Provision for credit losses</x:v>
      </x:c>
      <x:c r="R4867" s="2" t="str"/>
      <x:c r="S4867" s="2" t="str"/>
      <x:c r="T4867" s="2" t="str"/>
    </x:row>
    <x:row r="4868" ht="24" customHeight="1">
      <x:c r="C4868" s="2" t="str">
        <x:v>Historical Inputs!F4868</x:v>
      </x:c>
      <x:c r="D4868" s="2" t="str">
        <x:v>COF</x:v>
      </x:c>
      <x:c r="E4868" s="2" t="str">
        <x:v>H1 2025</x:v>
      </x:c>
      <x:c r="F4868" s="2" t="str">
        <x:v>pretax</x:v>
      </x:c>
      <x:c r="G4868" s="2" t="n">
        <x:v>-4200</x:v>
      </x:c>
      <x:c r="H4868" s="2" t="str">
        <x:v>USD</x:v>
      </x:c>
      <x:c r="I4868" s="2" t="str">
        <x:v>2025-06-30</x:v>
      </x:c>
      <x:c r="J4868" s="2" t="str">
        <x:v>2026-07-28</x:v>
      </x:c>
      <x:c r="K4868" s="2" t="str">
        <x:v>0000927628-26-000089</x:v>
      </x:c>
      <x:c r="L4868" s="2" t="str">
        <x:v>data/raw/filings/COF_0000927628-26-000089_cof-20260630.htm</x:v>
      </x:c>
      <x:c r="M4868" s="2" t="str">
        <x:v>https://www.sec.gov/Archives/edgar/data/927628/000092762826000089/cof-20260630.htm</x:v>
      </x:c>
      <x:c r="N4868" s="2" t="str">
        <x:v>f-4633</x:v>
      </x:c>
      <x:c r="O4868" s="2" t="str"/>
      <x:c r="P4868" s="2" t="str">
        <x:v>Exact XBRL anchor</x:v>
      </x:c>
      <x:c r="Q4868" s="2" t="str">
        <x:v>Income (Loss) from Continuing Operations before Income Taxes, Noncontrolling Interest</x:v>
      </x:c>
      <x:c r="R4868" s="2" t="str">
        <x:v>highlighted/COF_0000927628-26-000089_cof-20260630.htm</x:v>
      </x:c>
      <x:c r="S4868" s="2" t="str"/>
      <x:c r="T4868" s="2" t="str"/>
    </x:row>
    <x:row r="4869" ht="24" customHeight="1">
      <x:c r="C4869" s="2" t="str">
        <x:v>Historical Inputs!F4869</x:v>
      </x:c>
      <x:c r="D4869" s="2" t="str">
        <x:v>COF</x:v>
      </x:c>
      <x:c r="E4869" s="2" t="str">
        <x:v>H1 2025</x:v>
      </x:c>
      <x:c r="F4869" s="2" t="str">
        <x:v>tax</x:v>
      </x:c>
      <x:c r="G4869" s="2" t="n">
        <x:v>-1341</x:v>
      </x:c>
      <x:c r="H4869" s="2" t="str">
        <x:v>USD</x:v>
      </x:c>
      <x:c r="I4869" s="2" t="str">
        <x:v>2025-06-30</x:v>
      </x:c>
      <x:c r="J4869" s="2" t="str">
        <x:v>2026-07-28</x:v>
      </x:c>
      <x:c r="K4869" s="2" t="str">
        <x:v>0000927628-26-000089</x:v>
      </x:c>
      <x:c r="L4869" s="2" t="str">
        <x:v>data/raw/filings/COF_0000927628-26-000089_cof-20260630.htm</x:v>
      </x:c>
      <x:c r="M4869" s="2" t="str">
        <x:v>https://www.sec.gov/Archives/edgar/data/927628/000092762826000089/cof-20260630.htm</x:v>
      </x:c>
      <x:c r="N4869" s="2" t="str">
        <x:v>f-4638</x:v>
      </x:c>
      <x:c r="O4869" s="2" t="str"/>
      <x:c r="P4869" s="2" t="str">
        <x:v>Exact XBRL anchor</x:v>
      </x:c>
      <x:c r="Q4869" s="2" t="str">
        <x:v>Income Tax Expense (Benefit)</x:v>
      </x:c>
      <x:c r="R4869" s="2" t="str">
        <x:v>highlighted/COF_0000927628-26-000089_cof-20260630.htm</x:v>
      </x:c>
      <x:c r="S4869" s="2" t="str"/>
      <x:c r="T4869" s="2" t="str"/>
    </x:row>
    <x:row r="4870" ht="24" customHeight="1">
      <x:c r="C4870" s="2" t="str">
        <x:v>Historical Inputs!F4870</x:v>
      </x:c>
      <x:c r="D4870" s="2" t="str">
        <x:v>COF</x:v>
      </x:c>
      <x:c r="E4870" s="2" t="str">
        <x:v>H1 2025</x:v>
      </x:c>
      <x:c r="F4870" s="2" t="str">
        <x:v>net_income</x:v>
      </x:c>
      <x:c r="G4870" s="2" t="n">
        <x:v>-2873</x:v>
      </x:c>
      <x:c r="H4870" s="2" t="str">
        <x:v>USD</x:v>
      </x:c>
      <x:c r="I4870" s="2" t="str">
        <x:v>2025-06-30</x:v>
      </x:c>
      <x:c r="J4870" s="2" t="str">
        <x:v>2026-07-28</x:v>
      </x:c>
      <x:c r="K4870" s="2" t="str">
        <x:v>0000927628-26-000089</x:v>
      </x:c>
      <x:c r="L4870" s="2" t="str">
        <x:v>data/raw/filings/COF_0000927628-26-000089_cof-20260630.htm</x:v>
      </x:c>
      <x:c r="M4870" s="2" t="str">
        <x:v>https://www.sec.gov/Archives/edgar/data/927628/000092762826000089/cof-20260630.htm</x:v>
      </x:c>
      <x:c r="N4870" s="2" t="str">
        <x:v>f-3801</x:v>
      </x:c>
      <x:c r="O4870" s="2" t="str"/>
      <x:c r="P4870" s="2" t="str">
        <x:v>Exact XBRL anchor</x:v>
      </x:c>
      <x:c r="Q4870" s="2" t="str">
        <x:v>Net Income (Loss) Attributable to Parent</x:v>
      </x:c>
      <x:c r="R4870" s="2" t="str">
        <x:v>highlighted/COF_0000927628-26-000089_cof-20260630.htm</x:v>
      </x:c>
      <x:c r="S4870" s="2" t="str"/>
      <x:c r="T4870" s="2" t="str"/>
    </x:row>
    <x:row r="4871" ht="24" customHeight="1">
      <x:c r="C4871" s="2" t="str">
        <x:v>Historical Inputs!F4871</x:v>
      </x:c>
      <x:c r="D4871" s="2" t="str">
        <x:v>COF</x:v>
      </x:c>
      <x:c r="E4871" s="2" t="str">
        <x:v>H1 2025</x:v>
      </x:c>
      <x:c r="F4871" s="2" t="str">
        <x:v>common_income</x:v>
      </x:c>
      <x:c r="G4871" s="2" t="n">
        <x:v>-2998</x:v>
      </x:c>
      <x:c r="H4871" s="2" t="str">
        <x:v>USD</x:v>
      </x:c>
      <x:c r="I4871" s="2" t="str">
        <x:v>2025-06-30</x:v>
      </x:c>
      <x:c r="J4871" s="2" t="str">
        <x:v>2026-07-28</x:v>
      </x:c>
      <x:c r="K4871" s="2" t="str">
        <x:v>0000927628-26-000089</x:v>
      </x:c>
      <x:c r="L4871" s="2" t="str">
        <x:v>data/raw/filings/COF_0000927628-26-000089_cof-20260630.htm</x:v>
      </x:c>
      <x:c r="M4871" s="2" t="str">
        <x:v>https://www.sec.gov/Archives/edgar/data/927628/000092762826000089/cof-20260630.htm</x:v>
      </x:c>
      <x:c r="N4871" s="2" t="str">
        <x:v>f-3817</x:v>
      </x:c>
      <x:c r="O4871" s="2" t="str"/>
      <x:c r="P4871" s="2" t="str">
        <x:v>Exact XBRL anchor</x:v>
      </x:c>
      <x:c r="Q4871" s="2" t="str">
        <x:v>Net Income (Loss) Available to Common Stockholders, Basic</x:v>
      </x:c>
      <x:c r="R4871" s="2" t="str">
        <x:v>highlighted/COF_0000927628-26-000089_cof-20260630.htm</x:v>
      </x:c>
      <x:c r="S4871" s="2" t="str"/>
      <x:c r="T4871" s="2" t="str"/>
    </x:row>
    <x:row r="4872" ht="24" customHeight="1">
      <x:c r="C4872" s="2" t="str">
        <x:v>Historical Inputs!F4872</x:v>
      </x:c>
      <x:c r="D4872" s="2" t="str">
        <x:v>COF</x:v>
      </x:c>
      <x:c r="E4872" s="2" t="str">
        <x:v>H1 2025</x:v>
      </x:c>
      <x:c r="F4872" s="2" t="str">
        <x:v>preferred_div</x:v>
      </x:c>
      <x:c r="G4872" s="2" t="str">
        <x:v>n.a.</x:v>
      </x:c>
      <x:c r="H4872" s="2" t="str">
        <x:v>USDm</x:v>
      </x:c>
      <x:c r="I4872" s="2" t="str">
        <x:v>2025-06-30</x:v>
      </x:c>
      <x:c r="J4872" s="2" t="str"/>
      <x:c r="K4872" s="2" t="str"/>
      <x:c r="L4872" s="2" t="str"/>
      <x:c r="M4872" s="2" t="str"/>
      <x:c r="N4872" s="2" t="str"/>
      <x:c r="O4872" s="2" t="str"/>
      <x:c r="P4872" s="2" t="str">
        <x:v>Not reported / unavailable</x:v>
      </x:c>
      <x:c r="Q4872" s="2" t="str">
        <x:v>Preferred dividends and other common-income adjustments</x:v>
      </x:c>
      <x:c r="R4872" s="2" t="str"/>
      <x:c r="S4872" s="2" t="str"/>
      <x:c r="T4872" s="2" t="str"/>
    </x:row>
    <x:row r="4873" ht="24" customHeight="1">
      <x:c r="C4873" s="2" t="str">
        <x:v>Historical Inputs!F4873</x:v>
      </x:c>
      <x:c r="D4873" s="2" t="str">
        <x:v>COF</x:v>
      </x:c>
      <x:c r="E4873" s="2" t="str">
        <x:v>H1 2025</x:v>
      </x:c>
      <x:c r="F4873" s="2" t="str">
        <x:v>eps</x:v>
      </x:c>
      <x:c r="G4873" s="2" t="n">
        <x:v>-6.74</x:v>
      </x:c>
      <x:c r="H4873" s="2" t="str">
        <x:v>USD/shares</x:v>
      </x:c>
      <x:c r="I4873" s="2" t="str">
        <x:v>2025-06-30</x:v>
      </x:c>
      <x:c r="J4873" s="2" t="str">
        <x:v>2026-07-28</x:v>
      </x:c>
      <x:c r="K4873" s="2" t="str">
        <x:v>0000927628-26-000089</x:v>
      </x:c>
      <x:c r="L4873" s="2" t="str">
        <x:v>data/raw/filings/COF_0000927628-26-000089_cof-20260630.htm</x:v>
      </x:c>
      <x:c r="M4873" s="2" t="str">
        <x:v>https://www.sec.gov/Archives/edgar/data/927628/000092762826000089/cof-20260630.htm</x:v>
      </x:c>
      <x:c r="N4873" s="2" t="str">
        <x:v>f-3860</x:v>
      </x:c>
      <x:c r="O4873" s="2" t="str"/>
      <x:c r="P4873" s="2" t="str">
        <x:v>Exact XBRL anchor</x:v>
      </x:c>
      <x:c r="Q4873" s="2" t="str">
        <x:v>Earnings Per Share, Diluted</x:v>
      </x:c>
      <x:c r="R4873" s="2" t="str">
        <x:v>highlighted/COF_0000927628-26-000089_cof-20260630.htm</x:v>
      </x:c>
      <x:c r="S4873" s="2" t="str"/>
      <x:c r="T4873" s="2" t="str"/>
    </x:row>
    <x:row r="4874" ht="24" customHeight="1">
      <x:c r="C4874" s="2" t="str">
        <x:v>Historical Inputs!F4874</x:v>
      </x:c>
      <x:c r="D4874" s="2" t="str">
        <x:v>COF</x:v>
      </x:c>
      <x:c r="E4874" s="2" t="str">
        <x:v>H1 2025</x:v>
      </x:c>
      <x:c r="F4874" s="2" t="str">
        <x:v>shares_diluted</x:v>
      </x:c>
      <x:c r="G4874" s="2" t="n">
        <x:v>444.7</x:v>
      </x:c>
      <x:c r="H4874" s="2" t="str">
        <x:v>shares</x:v>
      </x:c>
      <x:c r="I4874" s="2" t="str">
        <x:v>2025-06-30</x:v>
      </x:c>
      <x:c r="J4874" s="2" t="str">
        <x:v>2026-07-28</x:v>
      </x:c>
      <x:c r="K4874" s="2" t="str">
        <x:v>0000927628-26-000089</x:v>
      </x:c>
      <x:c r="L4874" s="2" t="str">
        <x:v>data/raw/filings/COF_0000927628-26-000089_cof-20260630.htm</x:v>
      </x:c>
      <x:c r="M4874" s="2" t="str">
        <x:v>https://www.sec.gov/Archives/edgar/data/927628/000092762826000089/cof-20260630.htm</x:v>
      </x:c>
      <x:c r="N4874" s="2" t="str">
        <x:v>f-3837</x:v>
      </x:c>
      <x:c r="O4874" s="2" t="str"/>
      <x:c r="P4874" s="2" t="str">
        <x:v>Exact XBRL anchor</x:v>
      </x:c>
      <x:c r="Q4874" s="2" t="str">
        <x:v>Weighted Average Number of Shares Outstanding, Diluted</x:v>
      </x:c>
      <x:c r="R4874" s="2" t="str">
        <x:v>highlighted/COF_0000927628-26-000089_cof-20260630.htm</x:v>
      </x:c>
      <x:c r="S4874" s="2" t="str"/>
      <x:c r="T4874" s="2" t="str"/>
    </x:row>
    <x:row r="4875" ht="24" customHeight="1">
      <x:c r="C4875" s="2" t="str">
        <x:v>Historical Inputs!F4875</x:v>
      </x:c>
      <x:c r="D4875" s="2" t="str">
        <x:v>COF</x:v>
      </x:c>
      <x:c r="E4875" s="2" t="str">
        <x:v>H1 2025</x:v>
      </x:c>
      <x:c r="F4875" s="2" t="str">
        <x:v>dps</x:v>
      </x:c>
      <x:c r="G4875" s="2" t="n">
        <x:v>1.2</x:v>
      </x:c>
      <x:c r="H4875" s="2" t="str">
        <x:v>USD/shares</x:v>
      </x:c>
      <x:c r="I4875" s="2" t="str">
        <x:v>2025-06-30</x:v>
      </x:c>
      <x:c r="J4875" s="2" t="str">
        <x:v>2026-07-28</x:v>
      </x:c>
      <x:c r="K4875" s="2" t="str">
        <x:v>0000927628-26-000089</x:v>
      </x:c>
      <x:c r="L4875" s="2" t="str">
        <x:v>data/raw/filings/COF_0000927628-26-000089_cof-20260630.htm</x:v>
      </x:c>
      <x:c r="M4875" s="2" t="str">
        <x:v>https://www.sec.gov/Archives/edgar/data/927628/000092762826000089/cof-20260630.htm</x:v>
      </x:c>
      <x:c r="N4875" s="2" t="str">
        <x:v>f-478</x:v>
      </x:c>
      <x:c r="O4875" s="2" t="str"/>
      <x:c r="P4875" s="2" t="str">
        <x:v>Exact XBRL anchor</x:v>
      </x:c>
      <x:c r="Q4875" s="2" t="str">
        <x:v>Common Stock, Dividends, Per Share, Declared</x:v>
      </x:c>
      <x:c r="R4875" s="2" t="str">
        <x:v>highlighted/COF_0000927628-26-000089_cof-20260630.htm</x:v>
      </x:c>
      <x:c r="S4875" s="2" t="str"/>
      <x:c r="T4875" s="2" t="str"/>
    </x:row>
    <x:row r="4876" ht="24" customHeight="1">
      <x:c r="C4876" s="2" t="str">
        <x:v>Historical Inputs!F4876</x:v>
      </x:c>
      <x:c r="D4876" s="2" t="str">
        <x:v>COF</x:v>
      </x:c>
      <x:c r="E4876" s="2" t="str">
        <x:v>H1 2025</x:v>
      </x:c>
      <x:c r="F4876" s="2" t="str">
        <x:v>dividends</x:v>
      </x:c>
      <x:c r="G4876" s="2" t="n">
        <x:v>622</x:v>
      </x:c>
      <x:c r="H4876" s="2" t="str">
        <x:v>USD</x:v>
      </x:c>
      <x:c r="I4876" s="2" t="str">
        <x:v>2025-06-30</x:v>
      </x:c>
      <x:c r="J4876" s="2" t="str">
        <x:v>2026-07-28</x:v>
      </x:c>
      <x:c r="K4876" s="2" t="str">
        <x:v>0000927628-26-000089</x:v>
      </x:c>
      <x:c r="L4876" s="2" t="str">
        <x:v>data/raw/filings/COF_0000927628-26-000089_cof-20260630.htm</x:v>
      </x:c>
      <x:c r="M4876" s="2" t="str">
        <x:v>https://www.sec.gov/Archives/edgar/data/927628/000092762826000089/cof-20260630.htm</x:v>
      </x:c>
      <x:c r="N4876" s="2" t="str">
        <x:v>f-544</x:v>
      </x:c>
      <x:c r="O4876" s="2" t="str"/>
      <x:c r="P4876" s="2" t="str">
        <x:v>Exact XBRL anchor</x:v>
      </x:c>
      <x:c r="Q4876" s="2" t="str">
        <x:v>Payments of Ordinary Dividends, Common Stock</x:v>
      </x:c>
      <x:c r="R4876" s="2" t="str">
        <x:v>highlighted/COF_0000927628-26-000089_cof-20260630.htm</x:v>
      </x:c>
      <x:c r="S4876" s="2" t="str"/>
      <x:c r="T4876" s="2" t="str"/>
    </x:row>
    <x:row r="4877" ht="24" customHeight="1">
      <x:c r="C4877" s="2" t="str">
        <x:v>Historical Inputs!F4877</x:v>
      </x:c>
      <x:c r="D4877" s="2" t="str">
        <x:v>COF</x:v>
      </x:c>
      <x:c r="E4877" s="2" t="str">
        <x:v>H1 2025</x:v>
      </x:c>
      <x:c r="F4877" s="2" t="str">
        <x:v>buybacks</x:v>
      </x:c>
      <x:c r="G4877" s="2" t="n">
        <x:v>542</x:v>
      </x:c>
      <x:c r="H4877" s="2" t="str">
        <x:v>USD</x:v>
      </x:c>
      <x:c r="I4877" s="2" t="str">
        <x:v>2025-06-30</x:v>
      </x:c>
      <x:c r="J4877" s="2" t="str">
        <x:v>2026-07-28</x:v>
      </x:c>
      <x:c r="K4877" s="2" t="str">
        <x:v>0000927628-26-000089</x:v>
      </x:c>
      <x:c r="L4877" s="2" t="str">
        <x:v>data/raw/filings/COF_0000927628-26-000089_cof-20260630.htm</x:v>
      </x:c>
      <x:c r="M4877" s="2" t="str">
        <x:v>https://www.sec.gov/Archives/edgar/data/927628/000092762826000089/cof-20260630.htm</x:v>
      </x:c>
      <x:c r="N4877" s="2" t="str">
        <x:v>f-550</x:v>
      </x:c>
      <x:c r="O4877" s="2" t="str"/>
      <x:c r="P4877" s="2" t="str">
        <x:v>Exact XBRL anchor</x:v>
      </x:c>
      <x:c r="Q4877" s="2" t="str">
        <x:v>Payments for Repurchase of Common Stock</x:v>
      </x:c>
      <x:c r="R4877" s="2" t="str">
        <x:v>highlighted/COF_0000927628-26-000089_cof-20260630.htm</x:v>
      </x:c>
      <x:c r="S4877" s="2" t="str"/>
      <x:c r="T4877" s="2" t="str"/>
    </x:row>
    <x:row r="4878" ht="24" customHeight="1">
      <x:c r="C4878" s="2" t="str">
        <x:v>Historical Inputs!F4878</x:v>
      </x:c>
      <x:c r="D4878" s="2" t="str">
        <x:v>COF</x:v>
      </x:c>
      <x:c r="E4878" s="2" t="str">
        <x:v>H1 2025</x:v>
      </x:c>
      <x:c r="F4878" s="2" t="str">
        <x:v>chargeoffs</x:v>
      </x:c>
      <x:c r="G4878" s="2" t="str">
        <x:v>n.a.</x:v>
      </x:c>
      <x:c r="H4878" s="2" t="str">
        <x:v>USDm</x:v>
      </x:c>
      <x:c r="I4878" s="2" t="str">
        <x:v>2025-06-30</x:v>
      </x:c>
      <x:c r="J4878" s="2" t="str"/>
      <x:c r="K4878" s="2" t="str"/>
      <x:c r="L4878" s="2" t="str"/>
      <x:c r="M4878" s="2" t="str"/>
      <x:c r="N4878" s="2" t="str"/>
      <x:c r="O4878" s="2" t="str"/>
      <x:c r="P4878" s="2" t="str">
        <x:v>Not reported / unavailable</x:v>
      </x:c>
      <x:c r="Q4878" s="2" t="str">
        <x:v>Gross loan charge-offs</x:v>
      </x:c>
      <x:c r="R4878" s="2" t="str"/>
      <x:c r="S4878" s="2" t="str"/>
      <x:c r="T4878" s="2" t="str"/>
    </x:row>
    <x:row r="4879" ht="24" customHeight="1">
      <x:c r="C4879" s="2" t="str">
        <x:v>Historical Inputs!F4879</x:v>
      </x:c>
      <x:c r="D4879" s="2" t="str">
        <x:v>COF</x:v>
      </x:c>
      <x:c r="E4879" s="2" t="str">
        <x:v>H1 2025</x:v>
      </x:c>
      <x:c r="F4879" s="2" t="str">
        <x:v>recoveries</x:v>
      </x:c>
      <x:c r="G4879" s="2" t="str">
        <x:v>n.a.</x:v>
      </x:c>
      <x:c r="H4879" s="2" t="str">
        <x:v>USDm</x:v>
      </x:c>
      <x:c r="I4879" s="2" t="str">
        <x:v>2025-06-30</x:v>
      </x:c>
      <x:c r="J4879" s="2" t="str"/>
      <x:c r="K4879" s="2" t="str"/>
      <x:c r="L4879" s="2" t="str"/>
      <x:c r="M4879" s="2" t="str"/>
      <x:c r="N4879" s="2" t="str"/>
      <x:c r="O4879" s="2" t="str"/>
      <x:c r="P4879" s="2" t="str">
        <x:v>Not reported / unavailable</x:v>
      </x:c>
      <x:c r="Q4879" s="2" t="str">
        <x:v>Loan recoveries</x:v>
      </x:c>
      <x:c r="R4879" s="2" t="str"/>
      <x:c r="S4879" s="2" t="str"/>
      <x:c r="T4879" s="2" t="str"/>
    </x:row>
    <x:row r="4880" ht="24" customHeight="1">
      <x:c r="C4880" s="2" t="str">
        <x:v>Historical Inputs!F4880</x:v>
      </x:c>
      <x:c r="D4880" s="2" t="str">
        <x:v>COF</x:v>
      </x:c>
      <x:c r="E4880" s="2" t="str">
        <x:v>H1 2025</x:v>
      </x:c>
      <x:c r="F4880" s="2" t="str">
        <x:v>rwa</x:v>
      </x:c>
      <x:c r="G4880" s="2" t="str">
        <x:v>n.a.</x:v>
      </x:c>
      <x:c r="H4880" s="2" t="str">
        <x:v>USDm</x:v>
      </x:c>
      <x:c r="I4880" s="2" t="str">
        <x:v>2025-06-30</x:v>
      </x:c>
      <x:c r="J4880" s="2" t="str"/>
      <x:c r="K4880" s="2" t="str"/>
      <x:c r="L4880" s="2" t="str"/>
      <x:c r="M4880" s="2" t="str"/>
      <x:c r="N4880" s="2" t="str"/>
      <x:c r="O4880" s="2" t="str"/>
      <x:c r="P4880" s="2" t="str">
        <x:v>Not reported / unavailable</x:v>
      </x:c>
      <x:c r="Q4880" s="2" t="str">
        <x:v>Risk-weighted assets</x:v>
      </x:c>
      <x:c r="R4880" s="2" t="str"/>
      <x:c r="S4880" s="2" t="str"/>
      <x:c r="T4880" s="2" t="str"/>
    </x:row>
    <x:row r="4881" ht="24" customHeight="1">
      <x:c r="C4881" s="2" t="str">
        <x:v>Historical Inputs!F4881</x:v>
      </x:c>
      <x:c r="D4881" s="2" t="str">
        <x:v>COF</x:v>
      </x:c>
      <x:c r="E4881" s="2" t="str">
        <x:v>H1 2025</x:v>
      </x:c>
      <x:c r="F4881" s="2" t="str">
        <x:v>cet1_reported</x:v>
      </x:c>
      <x:c r="G4881" s="2" t="str">
        <x:v>n.a.</x:v>
      </x:c>
      <x:c r="H4881" s="2" t="str">
        <x:v>%</x:v>
      </x:c>
      <x:c r="I4881" s="2" t="str">
        <x:v>2025-06-30</x:v>
      </x:c>
      <x:c r="J4881" s="2" t="str"/>
      <x:c r="K4881" s="2" t="str"/>
      <x:c r="L4881" s="2" t="str"/>
      <x:c r="M4881" s="2" t="str"/>
      <x:c r="N4881" s="2" t="str"/>
      <x:c r="O4881" s="2" t="str"/>
      <x:c r="P4881" s="2" t="str">
        <x:v>Not reported / unavailable</x:v>
      </x:c>
      <x:c r="Q4881" s="2" t="str">
        <x:v>Actual standardized CET1 ratio</x:v>
      </x:c>
      <x:c r="R4881" s="2" t="str"/>
      <x:c r="S4881" s="2" t="str"/>
      <x:c r="T4881" s="2" t="str"/>
    </x:row>
    <x:row r="4882" ht="24" customHeight="1">
      <x:c r="C4882" s="2" t="str">
        <x:v>Historical Inputs!F4882</x:v>
      </x:c>
      <x:c r="D4882" s="2" t="str">
        <x:v>COF</x:v>
      </x:c>
      <x:c r="E4882" s="2" t="str">
        <x:v>H1 2025</x:v>
      </x:c>
      <x:c r="F4882" s="2" t="str">
        <x:v>nim_reported</x:v>
      </x:c>
      <x:c r="G4882" s="2" t="str">
        <x:v>n.a.</x:v>
      </x:c>
      <x:c r="H4882" s="2" t="str">
        <x:v>%</x:v>
      </x:c>
      <x:c r="I4882" s="2" t="str">
        <x:v>2025-06-30</x:v>
      </x:c>
      <x:c r="J4882" s="2" t="str"/>
      <x:c r="K4882" s="2" t="str"/>
      <x:c r="L4882" s="2" t="str"/>
      <x:c r="M4882" s="2" t="str"/>
      <x:c r="N4882" s="2" t="str"/>
      <x:c r="O4882" s="2" t="str"/>
      <x:c r="P4882" s="2" t="str">
        <x:v>Not reported / unavailable</x:v>
      </x:c>
      <x:c r="Q4882" s="2" t="str">
        <x:v>Issuer reported net interest margin</x:v>
      </x:c>
      <x:c r="R4882" s="2" t="str"/>
      <x:c r="S4882" s="2" t="str"/>
      <x:c r="T4882" s="2" t="str"/>
    </x:row>
    <x:row r="4883" ht="24" customHeight="1">
      <x:c r="C4883" s="2" t="str">
        <x:v>Historical Inputs!F4883</x:v>
      </x:c>
      <x:c r="D4883" s="2" t="str">
        <x:v>COF</x:v>
      </x:c>
      <x:c r="E4883" s="2" t="str">
        <x:v>H1 2025</x:v>
      </x:c>
      <x:c r="F4883" s="2" t="str">
        <x:v>bvps_reported</x:v>
      </x:c>
      <x:c r="G4883" s="2" t="str">
        <x:v>n.a.</x:v>
      </x:c>
      <x:c r="H4883" s="2" t="str">
        <x:v>USD/share</x:v>
      </x:c>
      <x:c r="I4883" s="2" t="str">
        <x:v>2025-06-30</x:v>
      </x:c>
      <x:c r="J4883" s="2" t="str"/>
      <x:c r="K4883" s="2" t="str"/>
      <x:c r="L4883" s="2" t="str"/>
      <x:c r="M4883" s="2" t="str"/>
      <x:c r="N4883" s="2" t="str"/>
      <x:c r="O4883" s="2" t="str"/>
      <x:c r="P4883" s="2" t="str">
        <x:v>Not reported / unavailable</x:v>
      </x:c>
      <x:c r="Q4883" s="2" t="str">
        <x:v>Reported common book value per share</x:v>
      </x:c>
      <x:c r="R4883" s="2" t="str"/>
      <x:c r="S4883" s="2" t="str"/>
      <x:c r="T4883" s="2" t="str"/>
    </x:row>
    <x:row r="4884" ht="24" customHeight="1">
      <x:c r="C4884" s="2" t="str">
        <x:v>Historical Inputs!F4884</x:v>
      </x:c>
      <x:c r="D4884" s="2" t="str">
        <x:v>COF</x:v>
      </x:c>
      <x:c r="E4884" s="2" t="str">
        <x:v>H1 2025</x:v>
      </x:c>
      <x:c r="F4884" s="2" t="str">
        <x:v>tbvps_reported</x:v>
      </x:c>
      <x:c r="G4884" s="2" t="n">
        <x:v>99.35</x:v>
      </x:c>
      <x:c r="H4884" s="2" t="str">
        <x:v>USD/shares</x:v>
      </x:c>
      <x:c r="I4884" s="2" t="str">
        <x:v>2025-06-30</x:v>
      </x:c>
      <x:c r="J4884" s="2" t="str">
        <x:v>2025-07-31</x:v>
      </x:c>
      <x:c r="K4884" s="2" t="str">
        <x:v>0000927628-25-000247</x:v>
      </x:c>
      <x:c r="L4884" s="2" t="str">
        <x:v>data/raw/filings/COF_0000927628-25-000247_cof-20250630.htm</x:v>
      </x:c>
      <x:c r="M4884" s="2" t="str">
        <x:v>https://www.sec.gov/Archives/edgar/data/927628/000092762825000247/cof-20250630.htm</x:v>
      </x:c>
      <x:c r="N4884" s="2" t="str"/>
      <x:c r="O4884" s="2" t="str"/>
      <x:c r="P4884" s="2" t="str">
        <x:v>Exact selected original table text</x:v>
      </x:c>
      <x:c r="Q4884" s="2" t="str">
        <x:v>Reported tangible book value per share</x:v>
      </x:c>
      <x:c r="R4884" s="2" t="str">
        <x:v>highlighted/COF_0000927628-25-000247_cof-20250630.htm</x:v>
      </x:c>
      <x:c r="S4884" s="2" t="str"/>
      <x:c r="T4884" s="2" t="str"/>
    </x:row>
    <x:row r="4885" ht="24" customHeight="1">
      <x:c r="C4885" s="2" t="str">
        <x:v>Historical Inputs!F4885</x:v>
      </x:c>
      <x:c r="D4885" s="2" t="str">
        <x:v>COF</x:v>
      </x:c>
      <x:c r="E4885" s="2" t="str">
        <x:v>H1 2025</x:v>
      </x:c>
      <x:c r="F4885" s="2" t="str">
        <x:v>tce_reported</x:v>
      </x:c>
      <x:c r="G4885" s="2" t="str">
        <x:v>n.a.</x:v>
      </x:c>
      <x:c r="H4885" s="2" t="str">
        <x:v>USDm</x:v>
      </x:c>
      <x:c r="I4885" s="2" t="str">
        <x:v>2025-06-30</x:v>
      </x:c>
      <x:c r="J4885" s="2" t="str"/>
      <x:c r="K4885" s="2" t="str"/>
      <x:c r="L4885" s="2" t="str"/>
      <x:c r="M4885" s="2" t="str"/>
      <x:c r="N4885" s="2" t="str"/>
      <x:c r="O4885" s="2" t="str"/>
      <x:c r="P4885" s="2" t="str">
        <x:v>Not reported / unavailable</x:v>
      </x:c>
      <x:c r="Q4885" s="2" t="str">
        <x:v>Reported tangible common equity</x:v>
      </x:c>
      <x:c r="R4885" s="2" t="str"/>
      <x:c r="S4885" s="2" t="str"/>
      <x:c r="T4885" s="2" t="str"/>
    </x:row>
    <x:row r="4886" ht="24" customHeight="1">
      <x:c r="C4886" s="2" t="str">
        <x:v>Historical Inputs!F4886</x:v>
      </x:c>
      <x:c r="D4886" s="2" t="str">
        <x:v>COF</x:v>
      </x:c>
      <x:c r="E4886" s="2" t="str">
        <x:v>H1 2026</x:v>
      </x:c>
      <x:c r="F4886" s="2" t="str">
        <x:v>assets</x:v>
      </x:c>
      <x:c r="G4886" s="2" t="n">
        <x:v>673835</x:v>
      </x:c>
      <x:c r="H4886" s="2" t="str">
        <x:v>USD</x:v>
      </x:c>
      <x:c r="I4886" s="2" t="str">
        <x:v>2026-06-30</x:v>
      </x:c>
      <x:c r="J4886" s="2" t="str">
        <x:v>2026-07-28</x:v>
      </x:c>
      <x:c r="K4886" s="2" t="str">
        <x:v>0000927628-26-000089</x:v>
      </x:c>
      <x:c r="L4886" s="2" t="str">
        <x:v>data/raw/filings/COF_0000927628-26-000089_cof-20260630.htm</x:v>
      </x:c>
      <x:c r="M4886" s="2" t="str">
        <x:v>https://www.sec.gov/Archives/edgar/data/927628/000092762826000089/cof-20260630.htm</x:v>
      </x:c>
      <x:c r="N4886" s="2" t="str">
        <x:v>f-273</x:v>
      </x:c>
      <x:c r="O4886" s="2" t="str"/>
      <x:c r="P4886" s="2" t="str">
        <x:v>Exact XBRL anchor</x:v>
      </x:c>
      <x:c r="Q4886" s="2" t="str">
        <x:v>Assets</x:v>
      </x:c>
      <x:c r="R4886" s="2" t="str">
        <x:v>highlighted/COF_0000927628-26-000089_cof-20260630.htm</x:v>
      </x:c>
      <x:c r="S4886" s="2" t="str"/>
      <x:c r="T4886" s="2" t="str"/>
    </x:row>
    <x:row r="4887" ht="24" customHeight="1">
      <x:c r="C4887" s="2" t="str">
        <x:v>Historical Inputs!F4887</x:v>
      </x:c>
      <x:c r="D4887" s="2" t="str">
        <x:v>COF</x:v>
      </x:c>
      <x:c r="E4887" s="2" t="str">
        <x:v>H1 2026</x:v>
      </x:c>
      <x:c r="F4887" s="2" t="str">
        <x:v>liabilities</x:v>
      </x:c>
      <x:c r="G4887" s="2" t="n">
        <x:v>560042</x:v>
      </x:c>
      <x:c r="H4887" s="2" t="str">
        <x:v>USD</x:v>
      </x:c>
      <x:c r="I4887" s="2" t="str">
        <x:v>2026-06-30</x:v>
      </x:c>
      <x:c r="J4887" s="2" t="str">
        <x:v>2026-07-28</x:v>
      </x:c>
      <x:c r="K4887" s="2" t="str">
        <x:v>0000927628-26-000089</x:v>
      </x:c>
      <x:c r="L4887" s="2" t="str">
        <x:v>data/raw/filings/COF_0000927628-26-000089_cof-20260630.htm</x:v>
      </x:c>
      <x:c r="M4887" s="2" t="str">
        <x:v>https://www.sec.gov/Archives/edgar/data/927628/000092762826000089/cof-20260630.htm</x:v>
      </x:c>
      <x:c r="N4887" s="2" t="str">
        <x:v>f-295</x:v>
      </x:c>
      <x:c r="O4887" s="2" t="str"/>
      <x:c r="P4887" s="2" t="str">
        <x:v>Exact XBRL anchor</x:v>
      </x:c>
      <x:c r="Q4887" s="2" t="str">
        <x:v>Liabilities</x:v>
      </x:c>
      <x:c r="R4887" s="2" t="str">
        <x:v>highlighted/COF_0000927628-26-000089_cof-20260630.htm</x:v>
      </x:c>
      <x:c r="S4887" s="2" t="str"/>
      <x:c r="T4887" s="2" t="str"/>
    </x:row>
    <x:row r="4888" ht="24" customHeight="1">
      <x:c r="C4888" s="2" t="str">
        <x:v>Historical Inputs!F4888</x:v>
      </x:c>
      <x:c r="D4888" s="2" t="str">
        <x:v>COF</x:v>
      </x:c>
      <x:c r="E4888" s="2" t="str">
        <x:v>H1 2026</x:v>
      </x:c>
      <x:c r="F4888" s="2" t="str">
        <x:v>equity</x:v>
      </x:c>
      <x:c r="G4888" s="2" t="n">
        <x:v>113793</x:v>
      </x:c>
      <x:c r="H4888" s="2" t="str">
        <x:v>USD</x:v>
      </x:c>
      <x:c r="I4888" s="2" t="str">
        <x:v>2026-06-30</x:v>
      </x:c>
      <x:c r="J4888" s="2" t="str">
        <x:v>2026-07-28</x:v>
      </x:c>
      <x:c r="K4888" s="2" t="str">
        <x:v>0000927628-26-000089</x:v>
      </x:c>
      <x:c r="L4888" s="2" t="str">
        <x:v>data/raw/filings/COF_0000927628-26-000089_cof-20260630.htm</x:v>
      </x:c>
      <x:c r="M4888" s="2" t="str">
        <x:v>https://www.sec.gov/Archives/edgar/data/927628/000092762826000089/cof-20260630.htm</x:v>
      </x:c>
      <x:c r="N4888" s="2" t="str">
        <x:v>f-401</x:v>
      </x:c>
      <x:c r="O4888" s="2" t="str"/>
      <x:c r="P4888" s="2" t="str">
        <x:v>Exact XBRL anchor</x:v>
      </x:c>
      <x:c r="Q4888" s="2" t="str">
        <x:v>Stockholders' Equity Attributable to Parent</x:v>
      </x:c>
      <x:c r="R4888" s="2" t="str">
        <x:v>highlighted/COF_0000927628-26-000089_cof-20260630.htm</x:v>
      </x:c>
      <x:c r="S4888" s="2" t="str"/>
      <x:c r="T4888" s="2" t="str"/>
    </x:row>
    <x:row r="4889" ht="24" customHeight="1">
      <x:c r="C4889" s="2" t="str">
        <x:v>Historical Inputs!F4889</x:v>
      </x:c>
      <x:c r="D4889" s="2" t="str">
        <x:v>COF</x:v>
      </x:c>
      <x:c r="E4889" s="2" t="str">
        <x:v>H1 2026</x:v>
      </x:c>
      <x:c r="F4889" s="2" t="str">
        <x:v>preferred</x:v>
      </x:c>
      <x:c r="G4889" s="2" t="n">
        <x:v>5407</x:v>
      </x:c>
      <x:c r="H4889" s="2" t="str">
        <x:v>USD</x:v>
      </x:c>
      <x:c r="I4889" s="2" t="str">
        <x:v>2026-06-30</x:v>
      </x:c>
      <x:c r="J4889" s="2" t="str">
        <x:v>2026-07-28</x:v>
      </x:c>
      <x:c r="K4889" s="2" t="str">
        <x:v>0000927628-26-000089</x:v>
      </x:c>
      <x:c r="L4889" s="2" t="str">
        <x:v>data/raw/filings/COF_0000927628-26-000089_cof-20260630.htm</x:v>
      </x:c>
      <x:c r="M4889" s="2" t="str">
        <x:v>https://www.sec.gov/Archives/edgar/data/927628/000092762826000089/cof-20260630.htm</x:v>
      </x:c>
      <x:c r="N4889" s="2" t="str">
        <x:v>f-3563</x:v>
      </x:c>
      <x:c r="O4889" s="2" t="str"/>
      <x:c r="P4889" s="2" t="str">
        <x:v>Exact XBRL anchor</x:v>
      </x:c>
      <x:c r="Q4889" s="2" t="str">
        <x:v>Preferred Stock, Including Additional Paid in Capital, Net of Discount</x:v>
      </x:c>
      <x:c r="R4889" s="2" t="str">
        <x:v>highlighted/COF_0000927628-26-000089_cof-20260630.htm</x:v>
      </x:c>
      <x:c r="S4889" s="2" t="str"/>
      <x:c r="T4889" s="2" t="str"/>
    </x:row>
    <x:row r="4890" ht="24" customHeight="1">
      <x:c r="C4890" s="2" t="str">
        <x:v>Historical Inputs!F4890</x:v>
      </x:c>
      <x:c r="D4890" s="2" t="str">
        <x:v>COF</x:v>
      </x:c>
      <x:c r="E4890" s="2" t="str">
        <x:v>H1 2026</x:v>
      </x:c>
      <x:c r="F4890" s="2" t="str">
        <x:v>common_equity_reported</x:v>
      </x:c>
      <x:c r="G4890" s="2" t="str">
        <x:v>n.a.</x:v>
      </x:c>
      <x:c r="H4890" s="2" t="str">
        <x:v>USDm</x:v>
      </x:c>
      <x:c r="I4890" s="2" t="str">
        <x:v>2026-06-30</x:v>
      </x:c>
      <x:c r="J4890" s="2" t="str"/>
      <x:c r="K4890" s="2" t="str"/>
      <x:c r="L4890" s="2" t="str"/>
      <x:c r="M4890" s="2" t="str"/>
      <x:c r="N4890" s="2" t="str"/>
      <x:c r="O4890" s="2" t="str"/>
      <x:c r="P4890" s="2" t="str">
        <x:v>Not reported / unavailable</x:v>
      </x:c>
      <x:c r="Q4890" s="2" t="str">
        <x:v>Reported common shareholders equity</x:v>
      </x:c>
      <x:c r="R4890" s="2" t="str"/>
      <x:c r="S4890" s="2" t="str"/>
      <x:c r="T4890" s="2" t="str"/>
    </x:row>
    <x:row r="4891" ht="24" customHeight="1">
      <x:c r="C4891" s="2" t="str">
        <x:v>Historical Inputs!F4891</x:v>
      </x:c>
      <x:c r="D4891" s="2" t="str">
        <x:v>COF</x:v>
      </x:c>
      <x:c r="E4891" s="2" t="str">
        <x:v>H1 2026</x:v>
      </x:c>
      <x:c r="F4891" s="2" t="str">
        <x:v>goodwill</x:v>
      </x:c>
      <x:c r="G4891" s="2" t="n">
        <x:v>31866</x:v>
      </x:c>
      <x:c r="H4891" s="2" t="str">
        <x:v>USD</x:v>
      </x:c>
      <x:c r="I4891" s="2" t="str">
        <x:v>2026-06-30</x:v>
      </x:c>
      <x:c r="J4891" s="2" t="str">
        <x:v>2026-07-28</x:v>
      </x:c>
      <x:c r="K4891" s="2" t="str">
        <x:v>0000927628-26-000089</x:v>
      </x:c>
      <x:c r="L4891" s="2" t="str">
        <x:v>data/raw/filings/COF_0000927628-26-000089_cof-20260630.htm</x:v>
      </x:c>
      <x:c r="M4891" s="2" t="str">
        <x:v>https://www.sec.gov/Archives/edgar/data/927628/000092762826000089/cof-20260630.htm</x:v>
      </x:c>
      <x:c r="N4891" s="2" t="str">
        <x:v>f-2994</x:v>
      </x:c>
      <x:c r="O4891" s="2" t="str"/>
      <x:c r="P4891" s="2" t="str">
        <x:v>Exact XBRL anchor</x:v>
      </x:c>
      <x:c r="Q4891" s="2" t="str">
        <x:v>Goodwill</x:v>
      </x:c>
      <x:c r="R4891" s="2" t="str">
        <x:v>highlighted/COF_0000927628-26-000089_cof-20260630.htm</x:v>
      </x:c>
      <x:c r="S4891" s="2" t="str"/>
      <x:c r="T4891" s="2" t="str"/>
    </x:row>
    <x:row r="4892" ht="24" customHeight="1">
      <x:c r="C4892" s="2" t="str">
        <x:v>Historical Inputs!F4892</x:v>
      </x:c>
      <x:c r="D4892" s="2" t="str">
        <x:v>COF</x:v>
      </x:c>
      <x:c r="E4892" s="2" t="str">
        <x:v>H1 2026</x:v>
      </x:c>
      <x:c r="F4892" s="2" t="str">
        <x:v>intangibles</x:v>
      </x:c>
      <x:c r="G4892" s="2" t="n">
        <x:v>16077</x:v>
      </x:c>
      <x:c r="H4892" s="2" t="str">
        <x:v>USD</x:v>
      </x:c>
      <x:c r="I4892" s="2" t="str">
        <x:v>2026-06-30</x:v>
      </x:c>
      <x:c r="J4892" s="2" t="str">
        <x:v>2026-07-28</x:v>
      </x:c>
      <x:c r="K4892" s="2" t="str">
        <x:v>0000927628-26-000089</x:v>
      </x:c>
      <x:c r="L4892" s="2" t="str">
        <x:v>data/raw/filings/COF_0000927628-26-000089_cof-20260630.htm</x:v>
      </x:c>
      <x:c r="M4892" s="2" t="str">
        <x:v>https://www.sec.gov/Archives/edgar/data/927628/000092762826000089/cof-20260630.htm</x:v>
      </x:c>
      <x:c r="N4892" s="2" t="str">
        <x:v>f-2927</x:v>
      </x:c>
      <x:c r="O4892" s="2" t="str"/>
      <x:c r="P4892" s="2" t="str">
        <x:v>Exact XBRL anchor</x:v>
      </x:c>
      <x:c r="Q4892" s="2" t="str">
        <x:v>Intangible Assets, Net (Excluding Goodwill)</x:v>
      </x:c>
      <x:c r="R4892" s="2" t="str">
        <x:v>highlighted/COF_0000927628-26-000089_cof-20260630.htm</x:v>
      </x:c>
      <x:c r="S4892" s="2" t="str"/>
      <x:c r="T4892" s="2" t="str"/>
    </x:row>
    <x:row r="4893" ht="24" customHeight="1">
      <x:c r="C4893" s="2" t="str">
        <x:v>Historical Inputs!F4893</x:v>
      </x:c>
      <x:c r="D4893" s="2" t="str">
        <x:v>COF</x:v>
      </x:c>
      <x:c r="E4893" s="2" t="str">
        <x:v>H1 2026</x:v>
      </x:c>
      <x:c r="F4893" s="2" t="str">
        <x:v>intangibles_total</x:v>
      </x:c>
      <x:c r="G4893" s="2" t="str">
        <x:v>n.a.</x:v>
      </x:c>
      <x:c r="H4893" s="2" t="str">
        <x:v>USDm</x:v>
      </x:c>
      <x:c r="I4893" s="2" t="str">
        <x:v>2026-06-30</x:v>
      </x:c>
      <x:c r="J4893" s="2" t="str"/>
      <x:c r="K4893" s="2" t="str"/>
      <x:c r="L4893" s="2" t="str"/>
      <x:c r="M4893" s="2" t="str"/>
      <x:c r="N4893" s="2" t="str"/>
      <x:c r="O4893" s="2" t="str"/>
      <x:c r="P4893" s="2" t="str">
        <x:v>Not reported / unavailable</x:v>
      </x:c>
      <x:c r="Q4893" s="2" t="str">
        <x:v>Reported goodwill and intangible assets combined</x:v>
      </x:c>
      <x:c r="R4893" s="2" t="str"/>
      <x:c r="S4893" s="2" t="str"/>
      <x:c r="T4893" s="2" t="str"/>
    </x:row>
    <x:row r="4894" ht="24" customHeight="1">
      <x:c r="C4894" s="2" t="str">
        <x:v>Historical Inputs!F4894</x:v>
      </x:c>
      <x:c r="D4894" s="2" t="str">
        <x:v>COF</x:v>
      </x:c>
      <x:c r="E4894" s="2" t="str">
        <x:v>H1 2026</x:v>
      </x:c>
      <x:c r="F4894" s="2" t="str">
        <x:v>shares_end</x:v>
      </x:c>
      <x:c r="G4894" s="2" t="n">
        <x:v>613.484836</x:v>
      </x:c>
      <x:c r="H4894" s="2" t="str">
        <x:v>shares</x:v>
      </x:c>
      <x:c r="I4894" s="2" t="str">
        <x:v>2026-06-30</x:v>
      </x:c>
      <x:c r="J4894" s="2" t="str">
        <x:v>2026-07-28</x:v>
      </x:c>
      <x:c r="K4894" s="2" t="str">
        <x:v>0000927628-26-000089</x:v>
      </x:c>
      <x:c r="L4894" s="2" t="str">
        <x:v>data/raw/filings/COF_0000927628-26-000089_cof-20260630.htm</x:v>
      </x:c>
      <x:c r="M4894" s="2" t="str">
        <x:v>https://www.sec.gov/Archives/edgar/data/927628/000092762826000089/cof-20260630.htm</x:v>
      </x:c>
      <x:c r="N4894" s="2" t="str">
        <x:v>f-315</x:v>
      </x:c>
      <x:c r="O4894" s="2" t="str"/>
      <x:c r="P4894" s="2" t="str">
        <x:v>Exact XBRL anchor</x:v>
      </x:c>
      <x:c r="Q4894" s="2" t="str">
        <x:v>Common Stock, Shares, Outstanding</x:v>
      </x:c>
      <x:c r="R4894" s="2" t="str">
        <x:v>highlighted/COF_0000927628-26-000089_cof-20260630.htm</x:v>
      </x:c>
      <x:c r="S4894" s="2" t="str"/>
      <x:c r="T4894" s="2" t="str"/>
    </x:row>
    <x:row r="4895" ht="24" customHeight="1">
      <x:c r="C4895" s="2" t="str">
        <x:v>Historical Inputs!F4895</x:v>
      </x:c>
      <x:c r="D4895" s="2" t="str">
        <x:v>COF</x:v>
      </x:c>
      <x:c r="E4895" s="2" t="str">
        <x:v>H1 2026</x:v>
      </x:c>
      <x:c r="F4895" s="2" t="str">
        <x:v>shares_issued</x:v>
      </x:c>
      <x:c r="G4895" s="2" t="n">
        <x:v>714.105102</x:v>
      </x:c>
      <x:c r="H4895" s="2" t="str">
        <x:v>shares</x:v>
      </x:c>
      <x:c r="I4895" s="2" t="str">
        <x:v>2026-06-30</x:v>
      </x:c>
      <x:c r="J4895" s="2" t="str">
        <x:v>2026-07-28</x:v>
      </x:c>
      <x:c r="K4895" s="2" t="str">
        <x:v>0000927628-26-000089</x:v>
      </x:c>
      <x:c r="L4895" s="2" t="str">
        <x:v>data/raw/filings/COF_0000927628-26-000089_cof-20260630.htm</x:v>
      </x:c>
      <x:c r="M4895" s="2" t="str">
        <x:v>https://www.sec.gov/Archives/edgar/data/927628/000092762826000089/cof-20260630.htm</x:v>
      </x:c>
      <x:c r="N4895" s="2" t="str">
        <x:v>f-313</x:v>
      </x:c>
      <x:c r="O4895" s="2" t="str"/>
      <x:c r="P4895" s="2" t="str">
        <x:v>Exact XBRL anchor</x:v>
      </x:c>
      <x:c r="Q4895" s="2" t="str">
        <x:v>Common Stock, Shares, Issued</x:v>
      </x:c>
      <x:c r="R4895" s="2" t="str">
        <x:v>highlighted/COF_0000927628-26-000089_cof-20260630.htm</x:v>
      </x:c>
      <x:c r="S4895" s="2" t="str"/>
      <x:c r="T4895" s="2" t="str"/>
    </x:row>
    <x:row r="4896" ht="24" customHeight="1">
      <x:c r="C4896" s="2" t="str">
        <x:v>Historical Inputs!F4896</x:v>
      </x:c>
      <x:c r="D4896" s="2" t="str">
        <x:v>COF</x:v>
      </x:c>
      <x:c r="E4896" s="2" t="str">
        <x:v>H1 2026</x:v>
      </x:c>
      <x:c r="F4896" s="2" t="str">
        <x:v>shares_treasury</x:v>
      </x:c>
      <x:c r="G4896" s="2" t="n">
        <x:v>100.620266</x:v>
      </x:c>
      <x:c r="H4896" s="2" t="str">
        <x:v>shares</x:v>
      </x:c>
      <x:c r="I4896" s="2" t="str">
        <x:v>2026-06-30</x:v>
      </x:c>
      <x:c r="J4896" s="2" t="str">
        <x:v>2026-07-28</x:v>
      </x:c>
      <x:c r="K4896" s="2" t="str">
        <x:v>0000927628-26-000089</x:v>
      </x:c>
      <x:c r="L4896" s="2" t="str">
        <x:v>data/raw/filings/COF_0000927628-26-000089_cof-20260630.htm</x:v>
      </x:c>
      <x:c r="M4896" s="2" t="str">
        <x:v>https://www.sec.gov/Archives/edgar/data/927628/000092762826000089/cof-20260630.htm</x:v>
      </x:c>
      <x:c r="N4896" s="2" t="str"/>
      <x:c r="O4896" s="2" t="str"/>
      <x:c r="P4896" s="2" t="str">
        <x:v>Structured source retained; exact visible anchor requires review</x:v>
      </x:c>
      <x:c r="Q4896" s="2" t="str">
        <x:v>Treasury Stock, Common, Shares</x:v>
      </x:c>
      <x:c r="R4896" s="2" t="str"/>
      <x:c r="S4896" s="2" t="str"/>
      <x:c r="T4896" s="2" t="str"/>
    </x:row>
    <x:row r="4897" ht="24" customHeight="1">
      <x:c r="C4897" s="2" t="str">
        <x:v>Historical Inputs!F4897</x:v>
      </x:c>
      <x:c r="D4897" s="2" t="str">
        <x:v>COF</x:v>
      </x:c>
      <x:c r="E4897" s="2" t="str">
        <x:v>H1 2026</x:v>
      </x:c>
      <x:c r="F4897" s="2" t="str">
        <x:v>deposits</x:v>
      </x:c>
      <x:c r="G4897" s="2" t="n">
        <x:v>484257</x:v>
      </x:c>
      <x:c r="H4897" s="2" t="str">
        <x:v>USD</x:v>
      </x:c>
      <x:c r="I4897" s="2" t="str">
        <x:v>2026-06-30</x:v>
      </x:c>
      <x:c r="J4897" s="2" t="str">
        <x:v>2026-07-28</x:v>
      </x:c>
      <x:c r="K4897" s="2" t="str">
        <x:v>0000927628-26-000089</x:v>
      </x:c>
      <x:c r="L4897" s="2" t="str">
        <x:v>data/raw/filings/COF_0000927628-26-000089_cof-20260630.htm</x:v>
      </x:c>
      <x:c r="M4897" s="2" t="str">
        <x:v>https://www.sec.gov/Archives/edgar/data/927628/000092762826000089/cof-20260630.htm</x:v>
      </x:c>
      <x:c r="N4897" s="2" t="str">
        <x:v>f-4553</x:v>
      </x:c>
      <x:c r="O4897" s="2" t="str"/>
      <x:c r="P4897" s="2" t="str">
        <x:v>Exact XBRL anchor</x:v>
      </x:c>
      <x:c r="Q4897" s="2" t="str">
        <x:v>Deposits</x:v>
      </x:c>
      <x:c r="R4897" s="2" t="str">
        <x:v>highlighted/COF_0000927628-26-000089_cof-20260630.htm</x:v>
      </x:c>
      <x:c r="S4897" s="2" t="str"/>
      <x:c r="T4897" s="2" t="str"/>
    </x:row>
    <x:row r="4898" ht="24" customHeight="1">
      <x:c r="C4898" s="2" t="str">
        <x:v>Historical Inputs!F4898</x:v>
      </x:c>
      <x:c r="D4898" s="2" t="str">
        <x:v>COF</x:v>
      </x:c>
      <x:c r="E4898" s="2" t="str">
        <x:v>H1 2026</x:v>
      </x:c>
      <x:c r="F4898" s="2" t="str">
        <x:v>loans_gross</x:v>
      </x:c>
      <x:c r="G4898" s="2" t="n">
        <x:v>457168</x:v>
      </x:c>
      <x:c r="H4898" s="2" t="str">
        <x:v>USD</x:v>
      </x:c>
      <x:c r="I4898" s="2" t="str">
        <x:v>2026-06-30</x:v>
      </x:c>
      <x:c r="J4898" s="2" t="str">
        <x:v>2026-07-28</x:v>
      </x:c>
      <x:c r="K4898" s="2" t="str">
        <x:v>0000927628-26-000089</x:v>
      </x:c>
      <x:c r="L4898" s="2" t="str">
        <x:v>data/raw/filings/COF_0000927628-26-000089_cof-20260630.htm</x:v>
      </x:c>
      <x:c r="M4898" s="2" t="str">
        <x:v>https://www.sec.gov/Archives/edgar/data/927628/000092762826000089/cof-20260630.htm</x:v>
      </x:c>
      <x:c r="N4898" s="2" t="str">
        <x:v>f-4498</x:v>
      </x:c>
      <x:c r="O4898" s="2" t="str"/>
      <x:c r="P4898" s="2" t="str">
        <x:v>Exact XBRL anchor</x:v>
      </x:c>
      <x:c r="Q4898" s="2" t="str">
        <x:v>Gross loans and leases selected definition</x:v>
      </x:c>
      <x:c r="R4898" s="2" t="str">
        <x:v>highlighted/COF_0000927628-26-000089_cof-20260630.htm</x:v>
      </x:c>
      <x:c r="S4898" s="2" t="str"/>
      <x:c r="T4898" s="2" t="str"/>
    </x:row>
    <x:row r="4899" ht="24" customHeight="1">
      <x:c r="C4899" s="2" t="str">
        <x:v>Historical Inputs!F4899</x:v>
      </x:c>
      <x:c r="D4899" s="2" t="str">
        <x:v>COF</x:v>
      </x:c>
      <x:c r="E4899" s="2" t="str">
        <x:v>H1 2026</x:v>
      </x:c>
      <x:c r="F4899" s="2" t="str">
        <x:v>loans_net</x:v>
      </x:c>
      <x:c r="G4899" s="2" t="str">
        <x:v>n.a.</x:v>
      </x:c>
      <x:c r="H4899" s="2" t="str">
        <x:v>USDm</x:v>
      </x:c>
      <x:c r="I4899" s="2" t="str">
        <x:v>2026-06-30</x:v>
      </x:c>
      <x:c r="J4899" s="2" t="str"/>
      <x:c r="K4899" s="2" t="str"/>
      <x:c r="L4899" s="2" t="str"/>
      <x:c r="M4899" s="2" t="str"/>
      <x:c r="N4899" s="2" t="str"/>
      <x:c r="O4899" s="2" t="str"/>
      <x:c r="P4899" s="2" t="str">
        <x:v>Not reported / unavailable</x:v>
      </x:c>
      <x:c r="Q4899" s="2" t="str">
        <x:v>Net loans after allowance selected definition</x:v>
      </x:c>
      <x:c r="R4899" s="2" t="str"/>
      <x:c r="S4899" s="2" t="str"/>
      <x:c r="T4899" s="2" t="str"/>
    </x:row>
    <x:row r="4900" ht="24" customHeight="1">
      <x:c r="C4900" s="2" t="str">
        <x:v>Historical Inputs!F4900</x:v>
      </x:c>
      <x:c r="D4900" s="2" t="str">
        <x:v>COF</x:v>
      </x:c>
      <x:c r="E4900" s="2" t="str">
        <x:v>H1 2026</x:v>
      </x:c>
      <x:c r="F4900" s="2" t="str">
        <x:v>allowance</x:v>
      </x:c>
      <x:c r="G4900" s="2" t="n">
        <x:v>22966</x:v>
      </x:c>
      <x:c r="H4900" s="2" t="str">
        <x:v>USD</x:v>
      </x:c>
      <x:c r="I4900" s="2" t="str">
        <x:v>2026-06-30</x:v>
      </x:c>
      <x:c r="J4900" s="2" t="str">
        <x:v>2026-07-28</x:v>
      </x:c>
      <x:c r="K4900" s="2" t="str">
        <x:v>0000927628-26-000089</x:v>
      </x:c>
      <x:c r="L4900" s="2" t="str">
        <x:v>data/raw/filings/COF_0000927628-26-000089_cof-20260630.htm</x:v>
      </x:c>
      <x:c r="M4900" s="2" t="str">
        <x:v>https://www.sec.gov/Archives/edgar/data/927628/000092762826000089/cof-20260630.htm</x:v>
      </x:c>
      <x:c r="N4900" s="2" t="str">
        <x:v>f-255</x:v>
      </x:c>
      <x:c r="O4900" s="2" t="str"/>
      <x:c r="P4900" s="2" t="str">
        <x:v>Exact XBRL anchor</x:v>
      </x:c>
      <x:c r="Q4900" s="2" t="str">
        <x:v>Loan allowance for credit losses</x:v>
      </x:c>
      <x:c r="R4900" s="2" t="str">
        <x:v>highlighted/COF_0000927628-26-000089_cof-20260630.htm</x:v>
      </x:c>
      <x:c r="S4900" s="2" t="str"/>
      <x:c r="T4900" s="2" t="str"/>
    </x:row>
    <x:row r="4901" ht="24" customHeight="1">
      <x:c r="C4901" s="2" t="str">
        <x:v>Historical Inputs!F4901</x:v>
      </x:c>
      <x:c r="D4901" s="2" t="str">
        <x:v>COF</x:v>
      </x:c>
      <x:c r="E4901" s="2" t="str">
        <x:v>H1 2026</x:v>
      </x:c>
      <x:c r="F4901" s="2" t="str">
        <x:v>nonaccrual</x:v>
      </x:c>
      <x:c r="G4901" s="2" t="str">
        <x:v>n.a.</x:v>
      </x:c>
      <x:c r="H4901" s="2" t="str">
        <x:v>USDm</x:v>
      </x:c>
      <x:c r="I4901" s="2" t="str">
        <x:v>2026-06-30</x:v>
      </x:c>
      <x:c r="J4901" s="2" t="str"/>
      <x:c r="K4901" s="2" t="str"/>
      <x:c r="L4901" s="2" t="str"/>
      <x:c r="M4901" s="2" t="str"/>
      <x:c r="N4901" s="2" t="str"/>
      <x:c r="O4901" s="2" t="str"/>
      <x:c r="P4901" s="2" t="str">
        <x:v>Not reported / unavailable</x:v>
      </x:c>
      <x:c r="Q4901" s="2" t="str">
        <x:v>Nonaccrual</x:v>
      </x:c>
      <x:c r="R4901" s="2" t="str"/>
      <x:c r="S4901" s="2" t="str"/>
      <x:c r="T4901" s="2" t="str"/>
    </x:row>
    <x:row r="4902" ht="24" customHeight="1">
      <x:c r="C4902" s="2" t="str">
        <x:v>Historical Inputs!F4902</x:v>
      </x:c>
      <x:c r="D4902" s="2" t="str">
        <x:v>COF</x:v>
      </x:c>
      <x:c r="E4902" s="2" t="str">
        <x:v>H1 2026</x:v>
      </x:c>
      <x:c r="F4902" s="2" t="str">
        <x:v>cash</x:v>
      </x:c>
      <x:c r="G4902" s="2" t="str">
        <x:v>n.a.</x:v>
      </x:c>
      <x:c r="H4902" s="2" t="str">
        <x:v>USDm</x:v>
      </x:c>
      <x:c r="I4902" s="2" t="str">
        <x:v>2026-06-30</x:v>
      </x:c>
      <x:c r="J4902" s="2" t="str"/>
      <x:c r="K4902" s="2" t="str"/>
      <x:c r="L4902" s="2" t="str"/>
      <x:c r="M4902" s="2" t="str"/>
      <x:c r="N4902" s="2" t="str"/>
      <x:c r="O4902" s="2" t="str"/>
      <x:c r="P4902" s="2" t="str">
        <x:v>Not reported / unavailable</x:v>
      </x:c>
      <x:c r="Q4902" s="2" t="str">
        <x:v>Cash</x:v>
      </x:c>
      <x:c r="R4902" s="2" t="str"/>
      <x:c r="S4902" s="2" t="str"/>
      <x:c r="T4902" s="2" t="str"/>
    </x:row>
    <x:row r="4903" ht="24" customHeight="1">
      <x:c r="C4903" s="2" t="str">
        <x:v>Historical Inputs!F4903</x:v>
      </x:c>
      <x:c r="D4903" s="2" t="str">
        <x:v>COF</x:v>
      </x:c>
      <x:c r="E4903" s="2" t="str">
        <x:v>H1 2026</x:v>
      </x:c>
      <x:c r="F4903" s="2" t="str">
        <x:v>aoci</x:v>
      </x:c>
      <x:c r="G4903" s="2" t="n">
        <x:v>-6300</x:v>
      </x:c>
      <x:c r="H4903" s="2" t="str">
        <x:v>USD</x:v>
      </x:c>
      <x:c r="I4903" s="2" t="str">
        <x:v>2026-06-30</x:v>
      </x:c>
      <x:c r="J4903" s="2" t="str">
        <x:v>2026-07-28</x:v>
      </x:c>
      <x:c r="K4903" s="2" t="str">
        <x:v>0000927628-26-000089</x:v>
      </x:c>
      <x:c r="L4903" s="2" t="str">
        <x:v>data/raw/filings/COF_0000927628-26-000089_cof-20260630.htm</x:v>
      </x:c>
      <x:c r="M4903" s="2" t="str">
        <x:v>https://www.sec.gov/Archives/edgar/data/927628/000092762826000089/cof-20260630.htm</x:v>
      </x:c>
      <x:c r="N4903" s="2" t="str">
        <x:v>f-323</x:v>
      </x:c>
      <x:c r="O4903" s="2" t="str"/>
      <x:c r="P4903" s="2" t="str">
        <x:v>Exact XBRL anchor</x:v>
      </x:c>
      <x:c r="Q4903" s="2" t="str">
        <x:v>Accumulated Other Comprehensive Income (Loss), Net of Tax</x:v>
      </x:c>
      <x:c r="R4903" s="2" t="str">
        <x:v>highlighted/COF_0000927628-26-000089_cof-20260630.htm</x:v>
      </x:c>
      <x:c r="S4903" s="2" t="str"/>
      <x:c r="T4903" s="2" t="str"/>
    </x:row>
    <x:row r="4904" ht="24" customHeight="1">
      <x:c r="C4904" s="2" t="str">
        <x:v>Historical Inputs!F4904</x:v>
      </x:c>
      <x:c r="D4904" s="2" t="str">
        <x:v>COF</x:v>
      </x:c>
      <x:c r="E4904" s="2" t="str">
        <x:v>H1 2026</x:v>
      </x:c>
      <x:c r="F4904" s="2" t="str">
        <x:v>nii</x:v>
      </x:c>
      <x:c r="G4904" s="2" t="n">
        <x:v>24519</x:v>
      </x:c>
      <x:c r="H4904" s="2" t="str">
        <x:v>USD</x:v>
      </x:c>
      <x:c r="I4904" s="2" t="str">
        <x:v>2026-06-30</x:v>
      </x:c>
      <x:c r="J4904" s="2" t="str">
        <x:v>2026-07-28</x:v>
      </x:c>
      <x:c r="K4904" s="2" t="str">
        <x:v>0000927628-26-000089</x:v>
      </x:c>
      <x:c r="L4904" s="2" t="str">
        <x:v>data/raw/filings/COF_0000927628-26-000089_cof-20260630.htm</x:v>
      </x:c>
      <x:c r="M4904" s="2" t="str">
        <x:v>https://www.sec.gov/Archives/edgar/data/927628/000092762826000089/cof-20260630.htm</x:v>
      </x:c>
      <x:c r="N4904" s="2" t="str">
        <x:v>f-4508</x:v>
      </x:c>
      <x:c r="O4904" s="2" t="str"/>
      <x:c r="P4904" s="2" t="str">
        <x:v>Exact XBRL anchor</x:v>
      </x:c>
      <x:c r="Q4904" s="2" t="str">
        <x:v>Interest Income (Expense), Net</x:v>
      </x:c>
      <x:c r="R4904" s="2" t="str">
        <x:v>highlighted/COF_0000927628-26-000089_cof-20260630.htm</x:v>
      </x:c>
      <x:c r="S4904" s="2" t="str"/>
      <x:c r="T4904" s="2" t="str"/>
    </x:row>
    <x:row r="4905" ht="24" customHeight="1">
      <x:c r="C4905" s="2" t="str">
        <x:v>Historical Inputs!F4905</x:v>
      </x:c>
      <x:c r="D4905" s="2" t="str">
        <x:v>COF</x:v>
      </x:c>
      <x:c r="E4905" s="2" t="str">
        <x:v>H1 2026</x:v>
      </x:c>
      <x:c r="F4905" s="2" t="str">
        <x:v>noninterest_income</x:v>
      </x:c>
      <x:c r="G4905" s="2" t="n">
        <x:v>6562</x:v>
      </x:c>
      <x:c r="H4905" s="2" t="str">
        <x:v>USD</x:v>
      </x:c>
      <x:c r="I4905" s="2" t="str">
        <x:v>2026-06-30</x:v>
      </x:c>
      <x:c r="J4905" s="2" t="str">
        <x:v>2026-07-28</x:v>
      </x:c>
      <x:c r="K4905" s="2" t="str">
        <x:v>0000927628-26-000089</x:v>
      </x:c>
      <x:c r="L4905" s="2" t="str">
        <x:v>data/raw/filings/COF_0000927628-26-000089_cof-20260630.htm</x:v>
      </x:c>
      <x:c r="M4905" s="2" t="str">
        <x:v>https://www.sec.gov/Archives/edgar/data/927628/000092762826000089/cof-20260630.htm</x:v>
      </x:c>
      <x:c r="N4905" s="2" t="str">
        <x:v>f-4719</x:v>
      </x:c>
      <x:c r="O4905" s="2" t="str"/>
      <x:c r="P4905" s="2" t="str">
        <x:v>Exact XBRL anchor</x:v>
      </x:c>
      <x:c r="Q4905" s="2" t="str">
        <x:v>Noninterest Income</x:v>
      </x:c>
      <x:c r="R4905" s="2" t="str">
        <x:v>highlighted/COF_0000927628-26-000089_cof-20260630.htm</x:v>
      </x:c>
      <x:c r="S4905" s="2" t="str"/>
      <x:c r="T4905" s="2" t="str"/>
    </x:row>
    <x:row r="4906" ht="24" customHeight="1">
      <x:c r="C4906" s="2" t="str">
        <x:v>Historical Inputs!F4906</x:v>
      </x:c>
      <x:c r="D4906" s="2" t="str">
        <x:v>COF</x:v>
      </x:c>
      <x:c r="E4906" s="2" t="str">
        <x:v>H1 2026</x:v>
      </x:c>
      <x:c r="F4906" s="2" t="str">
        <x:v>revenue_reported</x:v>
      </x:c>
      <x:c r="G4906" s="2" t="n">
        <x:v>31081</x:v>
      </x:c>
      <x:c r="H4906" s="2" t="str">
        <x:v>USD</x:v>
      </x:c>
      <x:c r="I4906" s="2" t="str">
        <x:v>2026-06-30</x:v>
      </x:c>
      <x:c r="J4906" s="2" t="str">
        <x:v>2026-07-28</x:v>
      </x:c>
      <x:c r="K4906" s="2" t="str">
        <x:v>0000927628-26-000089</x:v>
      </x:c>
      <x:c r="L4906" s="2" t="str">
        <x:v>data/raw/filings/COF_0000927628-26-000089_cof-20260630.htm</x:v>
      </x:c>
      <x:c r="M4906" s="2" t="str">
        <x:v>https://www.sec.gov/Archives/edgar/data/927628/000092762826000089/cof-20260630.htm</x:v>
      </x:c>
      <x:c r="N4906" s="2" t="str">
        <x:v>f-4518</x:v>
      </x:c>
      <x:c r="O4906" s="2" t="str"/>
      <x:c r="P4906" s="2" t="str">
        <x:v>Exact XBRL anchor</x:v>
      </x:c>
      <x:c r="Q4906" s="2" t="str">
        <x:v>Revenues</x:v>
      </x:c>
      <x:c r="R4906" s="2" t="str">
        <x:v>highlighted/COF_0000927628-26-000089_cof-20260630.htm</x:v>
      </x:c>
      <x:c r="S4906" s="2" t="str"/>
      <x:c r="T4906" s="2" t="str"/>
    </x:row>
    <x:row r="4907" ht="24" customHeight="1">
      <x:c r="C4907" s="2" t="str">
        <x:v>Historical Inputs!F4907</x:v>
      </x:c>
      <x:c r="D4907" s="2" t="str">
        <x:v>COF</x:v>
      </x:c>
      <x:c r="E4907" s="2" t="str">
        <x:v>H1 2026</x:v>
      </x:c>
      <x:c r="F4907" s="2" t="str">
        <x:v>opex</x:v>
      </x:c>
      <x:c r="G4907" s="2" t="n">
        <x:v>17507</x:v>
      </x:c>
      <x:c r="H4907" s="2" t="str">
        <x:v>USD</x:v>
      </x:c>
      <x:c r="I4907" s="2" t="str">
        <x:v>2026-06-30</x:v>
      </x:c>
      <x:c r="J4907" s="2" t="str">
        <x:v>2026-07-28</x:v>
      </x:c>
      <x:c r="K4907" s="2" t="str">
        <x:v>0000927628-26-000089</x:v>
      </x:c>
      <x:c r="L4907" s="2" t="str">
        <x:v>data/raw/filings/COF_0000927628-26-000089_cof-20260630.htm</x:v>
      </x:c>
      <x:c r="M4907" s="2" t="str">
        <x:v>https://www.sec.gov/Archives/edgar/data/927628/000092762826000089/cof-20260630.htm</x:v>
      </x:c>
      <x:c r="N4907" s="2" t="str">
        <x:v>f-4528</x:v>
      </x:c>
      <x:c r="O4907" s="2" t="str"/>
      <x:c r="P4907" s="2" t="str">
        <x:v>Exact XBRL anchor</x:v>
      </x:c>
      <x:c r="Q4907" s="2" t="str">
        <x:v>Noninterest Expense</x:v>
      </x:c>
      <x:c r="R4907" s="2" t="str">
        <x:v>highlighted/COF_0000927628-26-000089_cof-20260630.htm</x:v>
      </x:c>
      <x:c r="S4907" s="2" t="str"/>
      <x:c r="T4907" s="2" t="str"/>
    </x:row>
    <x:row r="4908" ht="24" customHeight="1">
      <x:c r="C4908" s="2" t="str">
        <x:v>Historical Inputs!F4908</x:v>
      </x:c>
      <x:c r="D4908" s="2" t="str">
        <x:v>COF</x:v>
      </x:c>
      <x:c r="E4908" s="2" t="str">
        <x:v>H1 2026</x:v>
      </x:c>
      <x:c r="F4908" s="2" t="str">
        <x:v>provision</x:v>
      </x:c>
      <x:c r="G4908" s="2" t="str">
        <x:v>n.a.</x:v>
      </x:c>
      <x:c r="H4908" s="2" t="str">
        <x:v>USDm</x:v>
      </x:c>
      <x:c r="I4908" s="2" t="str">
        <x:v>2026-06-30</x:v>
      </x:c>
      <x:c r="J4908" s="2" t="str"/>
      <x:c r="K4908" s="2" t="str"/>
      <x:c r="L4908" s="2" t="str"/>
      <x:c r="M4908" s="2" t="str"/>
      <x:c r="N4908" s="2" t="str"/>
      <x:c r="O4908" s="2" t="str"/>
      <x:c r="P4908" s="2" t="str">
        <x:v>Not reported / unavailable</x:v>
      </x:c>
      <x:c r="Q4908" s="2" t="str">
        <x:v>Provision for credit losses</x:v>
      </x:c>
      <x:c r="R4908" s="2" t="str"/>
      <x:c r="S4908" s="2" t="str"/>
      <x:c r="T4908" s="2" t="str"/>
    </x:row>
    <x:row r="4909" ht="24" customHeight="1">
      <x:c r="C4909" s="2" t="str">
        <x:v>Historical Inputs!F4909</x:v>
      </x:c>
      <x:c r="D4909" s="2" t="str">
        <x:v>COF</x:v>
      </x:c>
      <x:c r="E4909" s="2" t="str">
        <x:v>H1 2026</x:v>
      </x:c>
      <x:c r="F4909" s="2" t="str">
        <x:v>pretax</x:v>
      </x:c>
      <x:c r="G4909" s="2" t="n">
        <x:v>6517</x:v>
      </x:c>
      <x:c r="H4909" s="2" t="str">
        <x:v>USD</x:v>
      </x:c>
      <x:c r="I4909" s="2" t="str">
        <x:v>2026-06-30</x:v>
      </x:c>
      <x:c r="J4909" s="2" t="str">
        <x:v>2026-07-28</x:v>
      </x:c>
      <x:c r="K4909" s="2" t="str">
        <x:v>0000927628-26-000089</x:v>
      </x:c>
      <x:c r="L4909" s="2" t="str">
        <x:v>data/raw/filings/COF_0000927628-26-000089_cof-20260630.htm</x:v>
      </x:c>
      <x:c r="M4909" s="2" t="str">
        <x:v>https://www.sec.gov/Archives/edgar/data/927628/000092762826000089/cof-20260630.htm</x:v>
      </x:c>
      <x:c r="N4909" s="2" t="str">
        <x:v>f-4533</x:v>
      </x:c>
      <x:c r="O4909" s="2" t="str"/>
      <x:c r="P4909" s="2" t="str">
        <x:v>Exact XBRL anchor</x:v>
      </x:c>
      <x:c r="Q4909" s="2" t="str">
        <x:v>Income (Loss) from Continuing Operations before Income Taxes, Noncontrolling Interest</x:v>
      </x:c>
      <x:c r="R4909" s="2" t="str">
        <x:v>highlighted/COF_0000927628-26-000089_cof-20260630.htm</x:v>
      </x:c>
      <x:c r="S4909" s="2" t="str"/>
      <x:c r="T4909" s="2" t="str"/>
    </x:row>
    <x:row r="4910" ht="24" customHeight="1">
      <x:c r="C4910" s="2" t="str">
        <x:v>Historical Inputs!F4910</x:v>
      </x:c>
      <x:c r="D4910" s="2" t="str">
        <x:v>COF</x:v>
      </x:c>
      <x:c r="E4910" s="2" t="str">
        <x:v>H1 2026</x:v>
      </x:c>
      <x:c r="F4910" s="2" t="str">
        <x:v>tax</x:v>
      </x:c>
      <x:c r="G4910" s="2" t="n">
        <x:v>1316</x:v>
      </x:c>
      <x:c r="H4910" s="2" t="str">
        <x:v>USD</x:v>
      </x:c>
      <x:c r="I4910" s="2" t="str">
        <x:v>2026-06-30</x:v>
      </x:c>
      <x:c r="J4910" s="2" t="str">
        <x:v>2026-07-28</x:v>
      </x:c>
      <x:c r="K4910" s="2" t="str">
        <x:v>0000927628-26-000089</x:v>
      </x:c>
      <x:c r="L4910" s="2" t="str">
        <x:v>data/raw/filings/COF_0000927628-26-000089_cof-20260630.htm</x:v>
      </x:c>
      <x:c r="M4910" s="2" t="str">
        <x:v>https://www.sec.gov/Archives/edgar/data/927628/000092762826000089/cof-20260630.htm</x:v>
      </x:c>
      <x:c r="N4910" s="2" t="str">
        <x:v>f-4538</x:v>
      </x:c>
      <x:c r="O4910" s="2" t="str"/>
      <x:c r="P4910" s="2" t="str">
        <x:v>Exact XBRL anchor</x:v>
      </x:c>
      <x:c r="Q4910" s="2" t="str">
        <x:v>Income Tax Expense (Benefit)</x:v>
      </x:c>
      <x:c r="R4910" s="2" t="str">
        <x:v>highlighted/COF_0000927628-26-000089_cof-20260630.htm</x:v>
      </x:c>
      <x:c r="S4910" s="2" t="str"/>
      <x:c r="T4910" s="2" t="str"/>
    </x:row>
    <x:row r="4911" ht="24" customHeight="1">
      <x:c r="C4911" s="2" t="str">
        <x:v>Historical Inputs!F4911</x:v>
      </x:c>
      <x:c r="D4911" s="2" t="str">
        <x:v>COF</x:v>
      </x:c>
      <x:c r="E4911" s="2" t="str">
        <x:v>H1 2026</x:v>
      </x:c>
      <x:c r="F4911" s="2" t="str">
        <x:v>net_income</x:v>
      </x:c>
      <x:c r="G4911" s="2" t="n">
        <x:v>5194</x:v>
      </x:c>
      <x:c r="H4911" s="2" t="str">
        <x:v>USD</x:v>
      </x:c>
      <x:c r="I4911" s="2" t="str">
        <x:v>2026-06-30</x:v>
      </x:c>
      <x:c r="J4911" s="2" t="str">
        <x:v>2026-07-28</x:v>
      </x:c>
      <x:c r="K4911" s="2" t="str">
        <x:v>0000927628-26-000089</x:v>
      </x:c>
      <x:c r="L4911" s="2" t="str">
        <x:v>data/raw/filings/COF_0000927628-26-000089_cof-20260630.htm</x:v>
      </x:c>
      <x:c r="M4911" s="2" t="str">
        <x:v>https://www.sec.gov/Archives/edgar/data/927628/000092762826000089/cof-20260630.htm</x:v>
      </x:c>
      <x:c r="N4911" s="2" t="str">
        <x:v>f-3800</x:v>
      </x:c>
      <x:c r="O4911" s="2" t="str"/>
      <x:c r="P4911" s="2" t="str">
        <x:v>Exact XBRL anchor</x:v>
      </x:c>
      <x:c r="Q4911" s="2" t="str">
        <x:v>Net Income (Loss) Attributable to Parent</x:v>
      </x:c>
      <x:c r="R4911" s="2" t="str">
        <x:v>highlighted/COF_0000927628-26-000089_cof-20260630.htm</x:v>
      </x:c>
      <x:c r="S4911" s="2" t="str"/>
      <x:c r="T4911" s="2" t="str"/>
    </x:row>
    <x:row r="4912" ht="24" customHeight="1">
      <x:c r="C4912" s="2" t="str">
        <x:v>Historical Inputs!F4912</x:v>
      </x:c>
      <x:c r="D4912" s="2" t="str">
        <x:v>COF</x:v>
      </x:c>
      <x:c r="E4912" s="2" t="str">
        <x:v>H1 2026</x:v>
      </x:c>
      <x:c r="F4912" s="2" t="str">
        <x:v>common_income</x:v>
      </x:c>
      <x:c r="G4912" s="2" t="n">
        <x:v>5016</x:v>
      </x:c>
      <x:c r="H4912" s="2" t="str">
        <x:v>USD</x:v>
      </x:c>
      <x:c r="I4912" s="2" t="str">
        <x:v>2026-06-30</x:v>
      </x:c>
      <x:c r="J4912" s="2" t="str">
        <x:v>2026-07-28</x:v>
      </x:c>
      <x:c r="K4912" s="2" t="str">
        <x:v>0000927628-26-000089</x:v>
      </x:c>
      <x:c r="L4912" s="2" t="str">
        <x:v>data/raw/filings/COF_0000927628-26-000089_cof-20260630.htm</x:v>
      </x:c>
      <x:c r="M4912" s="2" t="str">
        <x:v>https://www.sec.gov/Archives/edgar/data/927628/000092762826000089/cof-20260630.htm</x:v>
      </x:c>
      <x:c r="N4912" s="2" t="str">
        <x:v>f-3816</x:v>
      </x:c>
      <x:c r="O4912" s="2" t="str"/>
      <x:c r="P4912" s="2" t="str">
        <x:v>Exact XBRL anchor</x:v>
      </x:c>
      <x:c r="Q4912" s="2" t="str">
        <x:v>Net Income (Loss) Available to Common Stockholders, Basic</x:v>
      </x:c>
      <x:c r="R4912" s="2" t="str">
        <x:v>highlighted/COF_0000927628-26-000089_cof-20260630.htm</x:v>
      </x:c>
      <x:c r="S4912" s="2" t="str"/>
      <x:c r="T4912" s="2" t="str"/>
    </x:row>
    <x:row r="4913" ht="24" customHeight="1">
      <x:c r="C4913" s="2" t="str">
        <x:v>Historical Inputs!F4913</x:v>
      </x:c>
      <x:c r="D4913" s="2" t="str">
        <x:v>COF</x:v>
      </x:c>
      <x:c r="E4913" s="2" t="str">
        <x:v>H1 2026</x:v>
      </x:c>
      <x:c r="F4913" s="2" t="str">
        <x:v>preferred_div</x:v>
      </x:c>
      <x:c r="G4913" s="2" t="str">
        <x:v>n.a.</x:v>
      </x:c>
      <x:c r="H4913" s="2" t="str">
        <x:v>USDm</x:v>
      </x:c>
      <x:c r="I4913" s="2" t="str">
        <x:v>2026-06-30</x:v>
      </x:c>
      <x:c r="J4913" s="2" t="str"/>
      <x:c r="K4913" s="2" t="str"/>
      <x:c r="L4913" s="2" t="str"/>
      <x:c r="M4913" s="2" t="str"/>
      <x:c r="N4913" s="2" t="str"/>
      <x:c r="O4913" s="2" t="str"/>
      <x:c r="P4913" s="2" t="str">
        <x:v>Not reported / unavailable</x:v>
      </x:c>
      <x:c r="Q4913" s="2" t="str">
        <x:v>Preferred dividends and other common-income adjustments</x:v>
      </x:c>
      <x:c r="R4913" s="2" t="str"/>
      <x:c r="S4913" s="2" t="str"/>
      <x:c r="T4913" s="2" t="str"/>
    </x:row>
    <x:row r="4914" ht="24" customHeight="1">
      <x:c r="C4914" s="2" t="str">
        <x:v>Historical Inputs!F4914</x:v>
      </x:c>
      <x:c r="D4914" s="2" t="str">
        <x:v>COF</x:v>
      </x:c>
      <x:c r="E4914" s="2" t="str">
        <x:v>H1 2026</x:v>
      </x:c>
      <x:c r="F4914" s="2" t="str">
        <x:v>eps</x:v>
      </x:c>
      <x:c r="G4914" s="2" t="n">
        <x:v>8.07</x:v>
      </x:c>
      <x:c r="H4914" s="2" t="str">
        <x:v>USD/shares</x:v>
      </x:c>
      <x:c r="I4914" s="2" t="str">
        <x:v>2026-06-30</x:v>
      </x:c>
      <x:c r="J4914" s="2" t="str">
        <x:v>2026-07-28</x:v>
      </x:c>
      <x:c r="K4914" s="2" t="str">
        <x:v>0000927628-26-000089</x:v>
      </x:c>
      <x:c r="L4914" s="2" t="str">
        <x:v>data/raw/filings/COF_0000927628-26-000089_cof-20260630.htm</x:v>
      </x:c>
      <x:c r="M4914" s="2" t="str">
        <x:v>https://www.sec.gov/Archives/edgar/data/927628/000092762826000089/cof-20260630.htm</x:v>
      </x:c>
      <x:c r="N4914" s="2" t="str">
        <x:v>f-3859</x:v>
      </x:c>
      <x:c r="O4914" s="2" t="str"/>
      <x:c r="P4914" s="2" t="str">
        <x:v>Exact XBRL anchor</x:v>
      </x:c>
      <x:c r="Q4914" s="2" t="str">
        <x:v>Earnings Per Share, Diluted</x:v>
      </x:c>
      <x:c r="R4914" s="2" t="str">
        <x:v>highlighted/COF_0000927628-26-000089_cof-20260630.htm</x:v>
      </x:c>
      <x:c r="S4914" s="2" t="str"/>
      <x:c r="T4914" s="2" t="str"/>
    </x:row>
    <x:row r="4915" ht="24" customHeight="1">
      <x:c r="C4915" s="2" t="str">
        <x:v>Historical Inputs!F4915</x:v>
      </x:c>
      <x:c r="D4915" s="2" t="str">
        <x:v>COF</x:v>
      </x:c>
      <x:c r="E4915" s="2" t="str">
        <x:v>H1 2026</x:v>
      </x:c>
      <x:c r="F4915" s="2" t="str">
        <x:v>shares_diluted</x:v>
      </x:c>
      <x:c r="G4915" s="2" t="n">
        <x:v>622.3</x:v>
      </x:c>
      <x:c r="H4915" s="2" t="str">
        <x:v>shares</x:v>
      </x:c>
      <x:c r="I4915" s="2" t="str">
        <x:v>2026-06-30</x:v>
      </x:c>
      <x:c r="J4915" s="2" t="str">
        <x:v>2026-07-28</x:v>
      </x:c>
      <x:c r="K4915" s="2" t="str">
        <x:v>0000927628-26-000089</x:v>
      </x:c>
      <x:c r="L4915" s="2" t="str">
        <x:v>data/raw/filings/COF_0000927628-26-000089_cof-20260630.htm</x:v>
      </x:c>
      <x:c r="M4915" s="2" t="str">
        <x:v>https://www.sec.gov/Archives/edgar/data/927628/000092762826000089/cof-20260630.htm</x:v>
      </x:c>
      <x:c r="N4915" s="2" t="str">
        <x:v>f-3836</x:v>
      </x:c>
      <x:c r="O4915" s="2" t="str"/>
      <x:c r="P4915" s="2" t="str">
        <x:v>Exact XBRL anchor</x:v>
      </x:c>
      <x:c r="Q4915" s="2" t="str">
        <x:v>Weighted Average Number of Shares Outstanding, Diluted</x:v>
      </x:c>
      <x:c r="R4915" s="2" t="str">
        <x:v>highlighted/COF_0000927628-26-000089_cof-20260630.htm</x:v>
      </x:c>
      <x:c r="S4915" s="2" t="str"/>
      <x:c r="T4915" s="2" t="str"/>
    </x:row>
    <x:row r="4916" ht="24" customHeight="1">
      <x:c r="C4916" s="2" t="str">
        <x:v>Historical Inputs!F4916</x:v>
      </x:c>
      <x:c r="D4916" s="2" t="str">
        <x:v>COF</x:v>
      </x:c>
      <x:c r="E4916" s="2" t="str">
        <x:v>H1 2026</x:v>
      </x:c>
      <x:c r="F4916" s="2" t="str">
        <x:v>dps</x:v>
      </x:c>
      <x:c r="G4916" s="2" t="n">
        <x:v>1.6</x:v>
      </x:c>
      <x:c r="H4916" s="2" t="str">
        <x:v>USD/shares</x:v>
      </x:c>
      <x:c r="I4916" s="2" t="str">
        <x:v>2026-06-30</x:v>
      </x:c>
      <x:c r="J4916" s="2" t="str">
        <x:v>2026-07-28</x:v>
      </x:c>
      <x:c r="K4916" s="2" t="str">
        <x:v>0000927628-26-000089</x:v>
      </x:c>
      <x:c r="L4916" s="2" t="str">
        <x:v>data/raw/filings/COF_0000927628-26-000089_cof-20260630.htm</x:v>
      </x:c>
      <x:c r="M4916" s="2" t="str">
        <x:v>https://www.sec.gov/Archives/edgar/data/927628/000092762826000089/cof-20260630.htm</x:v>
      </x:c>
      <x:c r="N4916" s="2" t="str">
        <x:v>f-477</x:v>
      </x:c>
      <x:c r="O4916" s="2" t="str"/>
      <x:c r="P4916" s="2" t="str">
        <x:v>Exact XBRL anchor</x:v>
      </x:c>
      <x:c r="Q4916" s="2" t="str">
        <x:v>Common Stock, Dividends, Per Share, Declared</x:v>
      </x:c>
      <x:c r="R4916" s="2" t="str">
        <x:v>highlighted/COF_0000927628-26-000089_cof-20260630.htm</x:v>
      </x:c>
      <x:c r="S4916" s="2" t="str"/>
      <x:c r="T4916" s="2" t="str"/>
    </x:row>
    <x:row r="4917" ht="24" customHeight="1">
      <x:c r="C4917" s="2" t="str">
        <x:v>Historical Inputs!F4917</x:v>
      </x:c>
      <x:c r="D4917" s="2" t="str">
        <x:v>COF</x:v>
      </x:c>
      <x:c r="E4917" s="2" t="str">
        <x:v>H1 2026</x:v>
      </x:c>
      <x:c r="F4917" s="2" t="str">
        <x:v>dividends</x:v>
      </x:c>
      <x:c r="G4917" s="2" t="n">
        <x:v>1002</x:v>
      </x:c>
      <x:c r="H4917" s="2" t="str">
        <x:v>USD</x:v>
      </x:c>
      <x:c r="I4917" s="2" t="str">
        <x:v>2026-06-30</x:v>
      </x:c>
      <x:c r="J4917" s="2" t="str">
        <x:v>2026-07-28</x:v>
      </x:c>
      <x:c r="K4917" s="2" t="str">
        <x:v>0000927628-26-000089</x:v>
      </x:c>
      <x:c r="L4917" s="2" t="str">
        <x:v>data/raw/filings/COF_0000927628-26-000089_cof-20260630.htm</x:v>
      </x:c>
      <x:c r="M4917" s="2" t="str">
        <x:v>https://www.sec.gov/Archives/edgar/data/927628/000092762826000089/cof-20260630.htm</x:v>
      </x:c>
      <x:c r="N4917" s="2" t="str">
        <x:v>f-543</x:v>
      </x:c>
      <x:c r="O4917" s="2" t="str"/>
      <x:c r="P4917" s="2" t="str">
        <x:v>Exact XBRL anchor</x:v>
      </x:c>
      <x:c r="Q4917" s="2" t="str">
        <x:v>Payments of Ordinary Dividends, Common Stock</x:v>
      </x:c>
      <x:c r="R4917" s="2" t="str">
        <x:v>highlighted/COF_0000927628-26-000089_cof-20260630.htm</x:v>
      </x:c>
      <x:c r="S4917" s="2" t="str"/>
      <x:c r="T4917" s="2" t="str"/>
    </x:row>
    <x:row r="4918" ht="24" customHeight="1">
      <x:c r="C4918" s="2" t="str">
        <x:v>Historical Inputs!F4918</x:v>
      </x:c>
      <x:c r="D4918" s="2" t="str">
        <x:v>COF</x:v>
      </x:c>
      <x:c r="E4918" s="2" t="str">
        <x:v>H1 2026</x:v>
      </x:c>
      <x:c r="F4918" s="2" t="str">
        <x:v>buybacks</x:v>
      </x:c>
      <x:c r="G4918" s="2" t="n">
        <x:v>5540</x:v>
      </x:c>
      <x:c r="H4918" s="2" t="str">
        <x:v>USD</x:v>
      </x:c>
      <x:c r="I4918" s="2" t="str">
        <x:v>2026-06-30</x:v>
      </x:c>
      <x:c r="J4918" s="2" t="str">
        <x:v>2026-07-28</x:v>
      </x:c>
      <x:c r="K4918" s="2" t="str">
        <x:v>0000927628-26-000089</x:v>
      </x:c>
      <x:c r="L4918" s="2" t="str">
        <x:v>data/raw/filings/COF_0000927628-26-000089_cof-20260630.htm</x:v>
      </x:c>
      <x:c r="M4918" s="2" t="str">
        <x:v>https://www.sec.gov/Archives/edgar/data/927628/000092762826000089/cof-20260630.htm</x:v>
      </x:c>
      <x:c r="N4918" s="2" t="str">
        <x:v>f-549</x:v>
      </x:c>
      <x:c r="O4918" s="2" t="str"/>
      <x:c r="P4918" s="2" t="str">
        <x:v>Exact XBRL anchor</x:v>
      </x:c>
      <x:c r="Q4918" s="2" t="str">
        <x:v>Payments for Repurchase of Common Stock</x:v>
      </x:c>
      <x:c r="R4918" s="2" t="str">
        <x:v>highlighted/COF_0000927628-26-000089_cof-20260630.htm</x:v>
      </x:c>
      <x:c r="S4918" s="2" t="str"/>
      <x:c r="T4918" s="2" t="str"/>
    </x:row>
    <x:row r="4919" ht="24" customHeight="1">
      <x:c r="C4919" s="2" t="str">
        <x:v>Historical Inputs!F4919</x:v>
      </x:c>
      <x:c r="D4919" s="2" t="str">
        <x:v>COF</x:v>
      </x:c>
      <x:c r="E4919" s="2" t="str">
        <x:v>H1 2026</x:v>
      </x:c>
      <x:c r="F4919" s="2" t="str">
        <x:v>chargeoffs</x:v>
      </x:c>
      <x:c r="G4919" s="2" t="str">
        <x:v>n.a.</x:v>
      </x:c>
      <x:c r="H4919" s="2" t="str">
        <x:v>USDm</x:v>
      </x:c>
      <x:c r="I4919" s="2" t="str">
        <x:v>2026-06-30</x:v>
      </x:c>
      <x:c r="J4919" s="2" t="str"/>
      <x:c r="K4919" s="2" t="str"/>
      <x:c r="L4919" s="2" t="str"/>
      <x:c r="M4919" s="2" t="str"/>
      <x:c r="N4919" s="2" t="str"/>
      <x:c r="O4919" s="2" t="str"/>
      <x:c r="P4919" s="2" t="str">
        <x:v>Not reported / unavailable</x:v>
      </x:c>
      <x:c r="Q4919" s="2" t="str">
        <x:v>Gross loan charge-offs</x:v>
      </x:c>
      <x:c r="R4919" s="2" t="str"/>
      <x:c r="S4919" s="2" t="str"/>
      <x:c r="T4919" s="2" t="str"/>
    </x:row>
    <x:row r="4920" ht="24" customHeight="1">
      <x:c r="C4920" s="2" t="str">
        <x:v>Historical Inputs!F4920</x:v>
      </x:c>
      <x:c r="D4920" s="2" t="str">
        <x:v>COF</x:v>
      </x:c>
      <x:c r="E4920" s="2" t="str">
        <x:v>H1 2026</x:v>
      </x:c>
      <x:c r="F4920" s="2" t="str">
        <x:v>recoveries</x:v>
      </x:c>
      <x:c r="G4920" s="2" t="str">
        <x:v>n.a.</x:v>
      </x:c>
      <x:c r="H4920" s="2" t="str">
        <x:v>USDm</x:v>
      </x:c>
      <x:c r="I4920" s="2" t="str">
        <x:v>2026-06-30</x:v>
      </x:c>
      <x:c r="J4920" s="2" t="str"/>
      <x:c r="K4920" s="2" t="str"/>
      <x:c r="L4920" s="2" t="str"/>
      <x:c r="M4920" s="2" t="str"/>
      <x:c r="N4920" s="2" t="str"/>
      <x:c r="O4920" s="2" t="str"/>
      <x:c r="P4920" s="2" t="str">
        <x:v>Not reported / unavailable</x:v>
      </x:c>
      <x:c r="Q4920" s="2" t="str">
        <x:v>Loan recoveries</x:v>
      </x:c>
      <x:c r="R4920" s="2" t="str"/>
      <x:c r="S4920" s="2" t="str"/>
      <x:c r="T4920" s="2" t="str"/>
    </x:row>
    <x:row r="4921" ht="24" customHeight="1">
      <x:c r="C4921" s="2" t="str">
        <x:v>Historical Inputs!F4921</x:v>
      </x:c>
      <x:c r="D4921" s="2" t="str">
        <x:v>COF</x:v>
      </x:c>
      <x:c r="E4921" s="2" t="str">
        <x:v>H1 2026</x:v>
      </x:c>
      <x:c r="F4921" s="2" t="str">
        <x:v>rwa</x:v>
      </x:c>
      <x:c r="G4921" s="2" t="str">
        <x:v>n.a.</x:v>
      </x:c>
      <x:c r="H4921" s="2" t="str">
        <x:v>USDm</x:v>
      </x:c>
      <x:c r="I4921" s="2" t="str">
        <x:v>2026-06-30</x:v>
      </x:c>
      <x:c r="J4921" s="2" t="str"/>
      <x:c r="K4921" s="2" t="str"/>
      <x:c r="L4921" s="2" t="str"/>
      <x:c r="M4921" s="2" t="str"/>
      <x:c r="N4921" s="2" t="str"/>
      <x:c r="O4921" s="2" t="str"/>
      <x:c r="P4921" s="2" t="str">
        <x:v>Not reported / unavailable</x:v>
      </x:c>
      <x:c r="Q4921" s="2" t="str">
        <x:v>Risk-weighted assets</x:v>
      </x:c>
      <x:c r="R4921" s="2" t="str"/>
      <x:c r="S4921" s="2" t="str"/>
      <x:c r="T4921" s="2" t="str"/>
    </x:row>
    <x:row r="4922" ht="24" customHeight="1">
      <x:c r="C4922" s="2" t="str">
        <x:v>Historical Inputs!F4922</x:v>
      </x:c>
      <x:c r="D4922" s="2" t="str">
        <x:v>COF</x:v>
      </x:c>
      <x:c r="E4922" s="2" t="str">
        <x:v>H1 2026</x:v>
      </x:c>
      <x:c r="F4922" s="2" t="str">
        <x:v>cet1_reported</x:v>
      </x:c>
      <x:c r="G4922" s="2" t="n">
        <x:v>0.13699999999999998</x:v>
      </x:c>
      <x:c r="H4922" s="2" t="str">
        <x:v>pure</x:v>
      </x:c>
      <x:c r="I4922" s="2" t="str">
        <x:v>2026-06-30</x:v>
      </x:c>
      <x:c r="J4922" s="2" t="str">
        <x:v>2026-07-28</x:v>
      </x:c>
      <x:c r="K4922" s="2" t="str">
        <x:v>0000927628-26-000089</x:v>
      </x:c>
      <x:c r="L4922" s="2" t="str">
        <x:v>data/raw/filings/COF_0000927628-26-000089_cof-20260630.htm</x:v>
      </x:c>
      <x:c r="M4922" s="2" t="str">
        <x:v>https://www.sec.gov/Archives/edgar/data/927628/000092762826000089/cof-20260630.htm</x:v>
      </x:c>
      <x:c r="N4922" s="2" t="str"/>
      <x:c r="O4922" s="2" t="str"/>
      <x:c r="P4922" s="2" t="str">
        <x:v>Verified original table row</x:v>
      </x:c>
      <x:c r="Q4922" s="2" t="str">
        <x:v>Actual standardized CET1 ratio</x:v>
      </x:c>
      <x:c r="R4922" s="2" t="str">
        <x:v>highlighted/COF_0000927628-26-000089_cof-20260630.htm</x:v>
      </x:c>
      <x:c r="S4922" s="2" t="str"/>
      <x:c r="T4922" s="2" t="str"/>
    </x:row>
    <x:row r="4923" ht="24" customHeight="1">
      <x:c r="C4923" s="2" t="str">
        <x:v>Historical Inputs!F4923</x:v>
      </x:c>
      <x:c r="D4923" s="2" t="str">
        <x:v>COF</x:v>
      </x:c>
      <x:c r="E4923" s="2" t="str">
        <x:v>H1 2026</x:v>
      </x:c>
      <x:c r="F4923" s="2" t="str">
        <x:v>nim_reported</x:v>
      </x:c>
      <x:c r="G4923" s="2" t="str">
        <x:v>n.a.</x:v>
      </x:c>
      <x:c r="H4923" s="2" t="str">
        <x:v>%</x:v>
      </x:c>
      <x:c r="I4923" s="2" t="str">
        <x:v>2026-06-30</x:v>
      </x:c>
      <x:c r="J4923" s="2" t="str"/>
      <x:c r="K4923" s="2" t="str"/>
      <x:c r="L4923" s="2" t="str"/>
      <x:c r="M4923" s="2" t="str"/>
      <x:c r="N4923" s="2" t="str"/>
      <x:c r="O4923" s="2" t="str"/>
      <x:c r="P4923" s="2" t="str">
        <x:v>Not reported / unavailable</x:v>
      </x:c>
      <x:c r="Q4923" s="2" t="str">
        <x:v>Issuer reported net interest margin</x:v>
      </x:c>
      <x:c r="R4923" s="2" t="str"/>
      <x:c r="S4923" s="2" t="str"/>
      <x:c r="T4923" s="2" t="str"/>
    </x:row>
    <x:row r="4924" ht="24" customHeight="1">
      <x:c r="C4924" s="2" t="str">
        <x:v>Historical Inputs!F4924</x:v>
      </x:c>
      <x:c r="D4924" s="2" t="str">
        <x:v>COF</x:v>
      </x:c>
      <x:c r="E4924" s="2" t="str">
        <x:v>H1 2026</x:v>
      </x:c>
      <x:c r="F4924" s="2" t="str">
        <x:v>bvps_reported</x:v>
      </x:c>
      <x:c r="G4924" s="2" t="str">
        <x:v>n.a.</x:v>
      </x:c>
      <x:c r="H4924" s="2" t="str">
        <x:v>USD/share</x:v>
      </x:c>
      <x:c r="I4924" s="2" t="str">
        <x:v>2026-06-30</x:v>
      </x:c>
      <x:c r="J4924" s="2" t="str"/>
      <x:c r="K4924" s="2" t="str"/>
      <x:c r="L4924" s="2" t="str"/>
      <x:c r="M4924" s="2" t="str"/>
      <x:c r="N4924" s="2" t="str"/>
      <x:c r="O4924" s="2" t="str"/>
      <x:c r="P4924" s="2" t="str">
        <x:v>Not reported / unavailable</x:v>
      </x:c>
      <x:c r="Q4924" s="2" t="str">
        <x:v>Reported common book value per share</x:v>
      </x:c>
      <x:c r="R4924" s="2" t="str"/>
      <x:c r="S4924" s="2" t="str"/>
      <x:c r="T4924" s="2" t="str"/>
    </x:row>
    <x:row r="4925" ht="24" customHeight="1">
      <x:c r="C4925" s="2" t="str">
        <x:v>Historical Inputs!F4925</x:v>
      </x:c>
      <x:c r="D4925" s="2" t="str">
        <x:v>COF</x:v>
      </x:c>
      <x:c r="E4925" s="2" t="str">
        <x:v>H1 2026</x:v>
      </x:c>
      <x:c r="F4925" s="2" t="str">
        <x:v>tbvps_reported</x:v>
      </x:c>
      <x:c r="G4925" s="2" t="n">
        <x:v>105.21</x:v>
      </x:c>
      <x:c r="H4925" s="2" t="str">
        <x:v>USD/shares</x:v>
      </x:c>
      <x:c r="I4925" s="2" t="str">
        <x:v>2026-06-30</x:v>
      </x:c>
      <x:c r="J4925" s="2" t="str">
        <x:v>2026-07-28</x:v>
      </x:c>
      <x:c r="K4925" s="2" t="str">
        <x:v>0000927628-26-000089</x:v>
      </x:c>
      <x:c r="L4925" s="2" t="str">
        <x:v>data/raw/filings/COF_0000927628-26-000089_cof-20260630.htm</x:v>
      </x:c>
      <x:c r="M4925" s="2" t="str">
        <x:v>https://www.sec.gov/Archives/edgar/data/927628/000092762826000089/cof-20260630.htm</x:v>
      </x:c>
      <x:c r="N4925" s="2" t="str"/>
      <x:c r="O4925" s="2" t="str"/>
      <x:c r="P4925" s="2" t="str">
        <x:v>Exact selected original table text</x:v>
      </x:c>
      <x:c r="Q4925" s="2" t="str">
        <x:v>Reported tangible book value per share</x:v>
      </x:c>
      <x:c r="R4925" s="2" t="str">
        <x:v>highlighted/COF_0000927628-26-000089_cof-20260630.htm</x:v>
      </x:c>
      <x:c r="S4925" s="2" t="str"/>
      <x:c r="T4925" s="2" t="str"/>
    </x:row>
    <x:row r="4926" ht="24" customHeight="1">
      <x:c r="C4926" s="2" t="str">
        <x:v>Historical Inputs!F4926</x:v>
      </x:c>
      <x:c r="D4926" s="2" t="str">
        <x:v>COF</x:v>
      </x:c>
      <x:c r="E4926" s="2" t="str">
        <x:v>H1 2026</x:v>
      </x:c>
      <x:c r="F4926" s="2" t="str">
        <x:v>tce_reported</x:v>
      </x:c>
      <x:c r="G4926" s="2" t="str">
        <x:v>n.a.</x:v>
      </x:c>
      <x:c r="H4926" s="2" t="str">
        <x:v>USDm</x:v>
      </x:c>
      <x:c r="I4926" s="2" t="str">
        <x:v>2026-06-30</x:v>
      </x:c>
      <x:c r="J4926" s="2" t="str"/>
      <x:c r="K4926" s="2" t="str"/>
      <x:c r="L4926" s="2" t="str"/>
      <x:c r="M4926" s="2" t="str"/>
      <x:c r="N4926" s="2" t="str"/>
      <x:c r="O4926" s="2" t="str"/>
      <x:c r="P4926" s="2" t="str">
        <x:v>Not reported / unavailable</x:v>
      </x:c>
      <x:c r="Q4926" s="2" t="str">
        <x:v>Reported tangible common equity</x:v>
      </x:c>
      <x:c r="R4926" s="2" t="str"/>
      <x:c r="S4926" s="2" t="str"/>
      <x:c r="T4926" s="2" t="str"/>
    </x:row>
    <x:row r="4927" ht="24" customHeight="1">
      <x:c r="C4927" s="2" t="str">
        <x:v>Historical Inputs!T3954</x:v>
      </x:c>
      <x:c r="D4927" s="2" t="str">
        <x:v>TFC</x:v>
      </x:c>
      <x:c r="E4927" s="2" t="str">
        <x:v>FY2016</x:v>
      </x:c>
      <x:c r="F4927" s="2" t="str">
        <x:v>deposits_noninterest</x:v>
      </x:c>
      <x:c r="G4927" s="2" t="n">
        <x:v>50697</x:v>
      </x:c>
      <x:c r="H4927" s="2" t="str">
        <x:v>USD</x:v>
      </x:c>
      <x:c r="I4927" s="2" t="str"/>
      <x:c r="J4927" s="2" t="str">
        <x:v>2018-02-21</x:v>
      </x:c>
      <x:c r="K4927" s="2" t="str">
        <x:v>0000092230-18-000021</x:v>
      </x:c>
      <x:c r="L4927" s="2" t="str">
        <x:v>data/raw/filings/TFC_0000092230-18-000021_form10-k_4q17.htm</x:v>
      </x:c>
      <x:c r="M4927" s="2" t="str">
        <x:v>https://www.sec.gov/Archives/edgar/data/92230/000009223018000021/form10-k_4q17.htm</x:v>
      </x:c>
      <x:c r="N4927" s="2" t="str"/>
      <x:c r="O4927" s="2" t="str"/>
      <x:c r="P4927" s="2" t="str">
        <x:v>Structured source retained; exact visible anchor requires review</x:v>
      </x:c>
      <x:c r="Q4927" s="2" t="str">
        <x:v>Reported deposit component</x:v>
      </x:c>
      <x:c r="R4927" s="2" t="str"/>
      <x:c r="S4927" s="2" t="str"/>
      <x:c r="T4927" s="2" t="str"/>
    </x:row>
    <x:row r="4928" ht="24" customHeight="1">
      <x:c r="C4928" s="2" t="str">
        <x:v>Historical Inputs!U3954</x:v>
      </x:c>
      <x:c r="D4928" s="2" t="str">
        <x:v>TFC</x:v>
      </x:c>
      <x:c r="E4928" s="2" t="str">
        <x:v>FY2016</x:v>
      </x:c>
      <x:c r="F4928" s="2" t="str">
        <x:v>deposits_interest</x:v>
      </x:c>
      <x:c r="G4928" s="2" t="n">
        <x:v>109537</x:v>
      </x:c>
      <x:c r="H4928" s="2" t="str">
        <x:v>USD</x:v>
      </x:c>
      <x:c r="I4928" s="2" t="str"/>
      <x:c r="J4928" s="2" t="str">
        <x:v>2018-02-21</x:v>
      </x:c>
      <x:c r="K4928" s="2" t="str">
        <x:v>0000092230-18-000021</x:v>
      </x:c>
      <x:c r="L4928" s="2" t="str">
        <x:v>data/raw/filings/TFC_0000092230-18-000021_form10-k_4q17.htm</x:v>
      </x:c>
      <x:c r="M4928" s="2" t="str">
        <x:v>https://www.sec.gov/Archives/edgar/data/92230/000009223018000021/form10-k_4q17.htm</x:v>
      </x:c>
      <x:c r="N4928" s="2" t="str"/>
      <x:c r="O4928" s="2" t="str"/>
      <x:c r="P4928" s="2" t="str">
        <x:v>Structured source retained; exact visible anchor requires review</x:v>
      </x:c>
      <x:c r="Q4928" s="2" t="str">
        <x:v>Reported deposit component</x:v>
      </x:c>
      <x:c r="R4928" s="2" t="str"/>
      <x:c r="S4928" s="2" t="str"/>
      <x:c r="T4928" s="2" t="str"/>
    </x:row>
    <x:row r="4929" ht="24" customHeight="1">
      <x:c r="C4929" s="2" t="str">
        <x:v>Historical Inputs!T3995</x:v>
      </x:c>
      <x:c r="D4929" s="2" t="str">
        <x:v>TFC</x:v>
      </x:c>
      <x:c r="E4929" s="2" t="str">
        <x:v>FY2017</x:v>
      </x:c>
      <x:c r="F4929" s="2" t="str">
        <x:v>deposits_noninterest</x:v>
      </x:c>
      <x:c r="G4929" s="2" t="n">
        <x:v>53767</x:v>
      </x:c>
      <x:c r="H4929" s="2" t="str">
        <x:v>USD</x:v>
      </x:c>
      <x:c r="I4929" s="2" t="str"/>
      <x:c r="J4929" s="2" t="str">
        <x:v>2019-02-26</x:v>
      </x:c>
      <x:c r="K4929" s="2" t="str">
        <x:v>0000092230-19-000017</x:v>
      </x:c>
      <x:c r="L4929" s="2" t="str">
        <x:v>data/raw/filings/TFC_0000092230-19-000017_form10-k_4q18.htm</x:v>
      </x:c>
      <x:c r="M4929" s="2" t="str">
        <x:v>https://www.sec.gov/Archives/edgar/data/92230/000009223019000017/form10-k_4q18.htm</x:v>
      </x:c>
      <x:c r="N4929" s="2" t="str"/>
      <x:c r="O4929" s="2" t="str"/>
      <x:c r="P4929" s="2" t="str">
        <x:v>Structured source retained; exact visible anchor requires review</x:v>
      </x:c>
      <x:c r="Q4929" s="2" t="str">
        <x:v>Reported deposit component</x:v>
      </x:c>
      <x:c r="R4929" s="2" t="str"/>
      <x:c r="S4929" s="2" t="str"/>
      <x:c r="T4929" s="2" t="str"/>
    </x:row>
    <x:row r="4930" ht="24" customHeight="1">
      <x:c r="C4930" s="2" t="str">
        <x:v>Historical Inputs!U3995</x:v>
      </x:c>
      <x:c r="D4930" s="2" t="str">
        <x:v>TFC</x:v>
      </x:c>
      <x:c r="E4930" s="2" t="str">
        <x:v>FY2017</x:v>
      </x:c>
      <x:c r="F4930" s="2" t="str">
        <x:v>deposits_interest</x:v>
      </x:c>
      <x:c r="G4930" s="2" t="n">
        <x:v>103604</x:v>
      </x:c>
      <x:c r="H4930" s="2" t="str">
        <x:v>USD</x:v>
      </x:c>
      <x:c r="I4930" s="2" t="str"/>
      <x:c r="J4930" s="2" t="str">
        <x:v>2018-02-21</x:v>
      </x:c>
      <x:c r="K4930" s="2" t="str">
        <x:v>0000092230-18-000021</x:v>
      </x:c>
      <x:c r="L4930" s="2" t="str">
        <x:v>data/raw/filings/TFC_0000092230-18-000021_form10-k_4q17.htm</x:v>
      </x:c>
      <x:c r="M4930" s="2" t="str">
        <x:v>https://www.sec.gov/Archives/edgar/data/92230/000009223018000021/form10-k_4q17.htm</x:v>
      </x:c>
      <x:c r="N4930" s="2" t="str"/>
      <x:c r="O4930" s="2" t="str"/>
      <x:c r="P4930" s="2" t="str">
        <x:v>Structured source retained; exact visible anchor requires review</x:v>
      </x:c>
      <x:c r="Q4930" s="2" t="str">
        <x:v>Reported deposit component</x:v>
      </x:c>
      <x:c r="R4930" s="2" t="str"/>
      <x:c r="S4930" s="2" t="str"/>
      <x:c r="T4930" s="2" t="str"/>
    </x:row>
    <x:row r="4931" ht="24" customHeight="1">
      <x:c r="C4931" s="45" t="str">
        <x:v>Historical Inputs!T4036</x:v>
      </x:c>
      <x:c r="D4931" s="45" t="str">
        <x:v>TFC</x:v>
      </x:c>
      <x:c r="E4931" s="45" t="str">
        <x:v>FY2018</x:v>
      </x:c>
      <x:c r="F4931" s="45" t="str">
        <x:v>deposits_noninterest</x:v>
      </x:c>
      <x:c r="G4931" s="45" t="n">
        <x:v>53025</x:v>
      </x:c>
      <x:c r="H4931" s="45" t="str">
        <x:v>USD</x:v>
      </x:c>
      <x:c r="I4931" s="45" t="str"/>
      <x:c r="J4931" s="45" t="str">
        <x:v>2020-03-03</x:v>
      </x:c>
      <x:c r="K4931" s="45" t="str">
        <x:v>0000092230-20-000045</x:v>
      </x:c>
      <x:c r="L4931" s="45" t="str">
        <x:v>data/raw/filings/TFC_0000092230-20-000045_tfc-20191231.htm</x:v>
      </x:c>
      <x:c r="M4931" s="45" t="str">
        <x:v>https://www.sec.gov/Archives/edgar/data/92230/000009223020000045/tfc-20191231.htm</x:v>
      </x:c>
      <x:c r="N4931" s="45" t="str"/>
      <x:c r="O4931" s="45" t="str"/>
      <x:c r="P4931" s="45" t="str">
        <x:v>Structured source retained; exact visible anchor requires review</x:v>
      </x:c>
      <x:c r="Q4931" s="45" t="str">
        <x:v>Reported deposit component</x:v>
      </x:c>
      <x:c r="R4931" s="45" t="str"/>
      <x:c r="S4931" s="45" t="str"/>
      <x:c r="T4931" s="45" t="str"/>
    </x:row>
    <x:row r="4932" ht="24" customHeight="1">
      <x:c r="C4932" s="45" t="str">
        <x:v>Historical Inputs!U4036</x:v>
      </x:c>
      <x:c r="D4932" s="45" t="str">
        <x:v>TFC</x:v>
      </x:c>
      <x:c r="E4932" s="45" t="str">
        <x:v>FY2018</x:v>
      </x:c>
      <x:c r="F4932" s="45" t="str">
        <x:v>deposits_interest</x:v>
      </x:c>
      <x:c r="G4932" s="45" t="n">
        <x:v>108174</x:v>
      </x:c>
      <x:c r="H4932" s="45" t="str">
        <x:v>USD</x:v>
      </x:c>
      <x:c r="I4932" s="45" t="str"/>
      <x:c r="J4932" s="45" t="str">
        <x:v>2020-03-03</x:v>
      </x:c>
      <x:c r="K4932" s="45" t="str">
        <x:v>0000092230-20-000045</x:v>
      </x:c>
      <x:c r="L4932" s="45" t="str">
        <x:v>data/raw/filings/TFC_0000092230-20-000045_tfc-20191231.htm</x:v>
      </x:c>
      <x:c r="M4932" s="45" t="str">
        <x:v>https://www.sec.gov/Archives/edgar/data/92230/000009223020000045/tfc-20191231.htm</x:v>
      </x:c>
      <x:c r="N4932" s="45" t="str">
        <x:v>id3VybDovL2RvY3MudjEvZG9jOjJhYzRjYzYyYzI3ZDQ0ODRiZjYzOWNjZTk3YzdmNWZmL3NlYzoyYWM0Y2M2MmMyN2Q0NDg0YmY2MzljY2U5N2M3ZjVmZl81OC9mcmFnOmU3OWM1N2M3MTMzYTQzYjNiNjQxZjM2NDlhY2E4MTAyL3RhYmxlOjVkNTYxYzM5MjY2NDRjODhhOTQ5ODlmZTJkMTNjYzZmL3RhYmxlcmFuZ2U6NWQ1NjFjMzkyNjY0NGM4OGE5NDk4OWZlMmQxM2NjNmZfMjYtMy0xLTEtNTY3Ng_14f07383-a3f5-4d54-8b83-5ad0bbe61b3a</x:v>
      </x:c>
      <x:c r="O4932" s="45" t="str"/>
      <x:c r="P4932" s="45" t="str">
        <x:v>Exact XBRL anchor</x:v>
      </x:c>
      <x:c r="Q4932" s="45" t="str">
        <x:v>Reported deposit component</x:v>
      </x:c>
      <x:c r="R4932" s="45" t="str">
        <x:v>highlighted/TFC_0000092230-20-000045_tfc-20191231.htm</x:v>
      </x:c>
      <x:c r="S4932" s="45" t="str"/>
      <x:c r="T4932" s="45" t="str"/>
    </x:row>
    <x:row r="4933" ht="24" customHeight="1">
      <x:c r="C4933" s="45" t="str">
        <x:v>Historical Inputs!T4077</x:v>
      </x:c>
      <x:c r="D4933" s="45" t="str">
        <x:v>TFC</x:v>
      </x:c>
      <x:c r="E4933" s="45" t="str">
        <x:v>FY2019</x:v>
      </x:c>
      <x:c r="F4933" s="45" t="str">
        <x:v>deposits_noninterest</x:v>
      </x:c>
      <x:c r="G4933" s="45" t="n">
        <x:v>92405</x:v>
      </x:c>
      <x:c r="H4933" s="45" t="str">
        <x:v>USD</x:v>
      </x:c>
      <x:c r="I4933" s="45" t="str"/>
      <x:c r="J4933" s="45" t="str">
        <x:v>2021-02-24</x:v>
      </x:c>
      <x:c r="K4933" s="45" t="str">
        <x:v>0000092230-21-000032</x:v>
      </x:c>
      <x:c r="L4933" s="45" t="str">
        <x:v>data/raw/filings/TFC_0000092230-21-000032_tfc-20201231.htm</x:v>
      </x:c>
      <x:c r="M4933" s="45" t="str">
        <x:v>https://www.sec.gov/Archives/edgar/data/92230/000009223021000032/tfc-20201231.htm</x:v>
      </x:c>
      <x:c r="N4933" s="45" t="str"/>
      <x:c r="O4933" s="45" t="str"/>
      <x:c r="P4933" s="45" t="str">
        <x:v>Structured source retained; exact visible anchor requires review</x:v>
      </x:c>
      <x:c r="Q4933" s="45" t="str">
        <x:v>Reported deposit component</x:v>
      </x:c>
      <x:c r="R4933" s="45" t="str"/>
      <x:c r="S4933" s="45" t="str"/>
      <x:c r="T4933" s="45" t="str"/>
    </x:row>
    <x:row r="4934" ht="24" customHeight="1">
      <x:c r="C4934" s="45" t="str">
        <x:v>Historical Inputs!U4077</x:v>
      </x:c>
      <x:c r="D4934" s="45" t="str">
        <x:v>TFC</x:v>
      </x:c>
      <x:c r="E4934" s="45" t="str">
        <x:v>FY2019</x:v>
      </x:c>
      <x:c r="F4934" s="45" t="str">
        <x:v>deposits_interest</x:v>
      </x:c>
      <x:c r="G4934" s="45" t="n">
        <x:v>242322</x:v>
      </x:c>
      <x:c r="H4934" s="45" t="str">
        <x:v>USD</x:v>
      </x:c>
      <x:c r="I4934" s="45" t="str"/>
      <x:c r="J4934" s="45" t="str">
        <x:v>2021-02-24</x:v>
      </x:c>
      <x:c r="K4934" s="45" t="str">
        <x:v>0000092230-21-000032</x:v>
      </x:c>
      <x:c r="L4934" s="45" t="str">
        <x:v>data/raw/filings/TFC_0000092230-21-000032_tfc-20201231.htm</x:v>
      </x:c>
      <x:c r="M4934" s="45" t="str">
        <x:v>https://www.sec.gov/Archives/edgar/data/92230/000009223021000032/tfc-20201231.htm</x:v>
      </x:c>
      <x:c r="N4934" s="45" t="str">
        <x:v>id3VybDovL2RvY3MudjEvZG9jOmIyMzE5NDk3Y2QyZjQxYTk5YzEwY2FlZGJmMjQ5YmIxL3NlYzpiMjMxOTQ5N2NkMmY0MWE5OWMxMGNhZWRiZjI0OWJiMV8zMS9mcmFnOjVjZTFmNGMzNjNlNDQ5OTg5OWZkMGQyMzZlYTRhNTkwL3RhYmxlOjk5NTc0ZDVhZWU0MDRiZTZiN2Q3MmIzZDQxYTZlM2VkL3RhYmxlcmFuZ2U6OTk1NzRkNWFlZTQwNGJlNmI3ZDcyYjNkNDFhNmUzZWRfMjQtMy0xLTEtMA_8bb59110-7c3b-4460-b65e-9baaabd37a4a</x:v>
      </x:c>
      <x:c r="O4934" s="45" t="str"/>
      <x:c r="P4934" s="45" t="str">
        <x:v>Exact XBRL anchor</x:v>
      </x:c>
      <x:c r="Q4934" s="45" t="str">
        <x:v>Reported deposit component</x:v>
      </x:c>
      <x:c r="R4934" s="45" t="str">
        <x:v>highlighted/TFC_0000092230-21-000032_tfc-20201231.htm</x:v>
      </x:c>
      <x:c r="S4934" s="45" t="str"/>
      <x:c r="T4934" s="45" t="str"/>
    </x:row>
    <x:row r="4935" ht="24" customHeight="1">
      <x:c r="C4935" s="45" t="str">
        <x:v>Historical Inputs!T4118</x:v>
      </x:c>
      <x:c r="D4935" s="45" t="str">
        <x:v>TFC</x:v>
      </x:c>
      <x:c r="E4935" s="45" t="str">
        <x:v>FY2020</x:v>
      </x:c>
      <x:c r="F4935" s="45" t="str">
        <x:v>deposits_noninterest</x:v>
      </x:c>
      <x:c r="G4935" s="45" t="n">
        <x:v>127629</x:v>
      </x:c>
      <x:c r="H4935" s="45" t="str">
        <x:v>USD</x:v>
      </x:c>
      <x:c r="I4935" s="45" t="str"/>
      <x:c r="J4935" s="45" t="str">
        <x:v>2022-02-23</x:v>
      </x:c>
      <x:c r="K4935" s="45" t="str">
        <x:v>0000092230-22-000008</x:v>
      </x:c>
      <x:c r="L4935" s="45" t="str">
        <x:v>data/raw/filings/TFC_0000092230-22-000008_tfc-20211231.htm</x:v>
      </x:c>
      <x:c r="M4935" s="45" t="str">
        <x:v>https://www.sec.gov/Archives/edgar/data/92230/000009223022000008/tfc-20211231.htm</x:v>
      </x:c>
      <x:c r="N4935" s="45" t="str"/>
      <x:c r="O4935" s="45" t="str"/>
      <x:c r="P4935" s="45" t="str">
        <x:v>Structured source retained; exact visible anchor requires review</x:v>
      </x:c>
      <x:c r="Q4935" s="45" t="str">
        <x:v>Reported deposit component</x:v>
      </x:c>
      <x:c r="R4935" s="45" t="str"/>
      <x:c r="S4935" s="45" t="str"/>
      <x:c r="T4935" s="45" t="str"/>
    </x:row>
    <x:row r="4936" ht="24" customHeight="1">
      <x:c r="C4936" s="45" t="str">
        <x:v>Historical Inputs!U4118</x:v>
      </x:c>
      <x:c r="D4936" s="45" t="str">
        <x:v>TFC</x:v>
      </x:c>
      <x:c r="E4936" s="45" t="str">
        <x:v>FY2020</x:v>
      </x:c>
      <x:c r="F4936" s="45" t="str">
        <x:v>deposits_interest</x:v>
      </x:c>
      <x:c r="G4936" s="45" t="n">
        <x:v>253448</x:v>
      </x:c>
      <x:c r="H4936" s="45" t="str">
        <x:v>USD</x:v>
      </x:c>
      <x:c r="I4936" s="45" t="str"/>
      <x:c r="J4936" s="45" t="str">
        <x:v>2022-02-23</x:v>
      </x:c>
      <x:c r="K4936" s="45" t="str">
        <x:v>0000092230-22-000008</x:v>
      </x:c>
      <x:c r="L4936" s="45" t="str">
        <x:v>data/raw/filings/TFC_0000092230-22-000008_tfc-20211231.htm</x:v>
      </x:c>
      <x:c r="M4936" s="45" t="str">
        <x:v>https://www.sec.gov/Archives/edgar/data/92230/000009223022000008/tfc-20211231.htm</x:v>
      </x:c>
      <x:c r="N4936" s="45" t="str">
        <x:v>id3VybDovL2RvY3MudjEvZG9jOjczZWFmNDRlNGQ4ZjQyM2E4MWYxOWQzNzk2ZjBmMmQwL3NlYzo3M2VhZjQ0ZTRkOGY0MjNhODFmMTlkMzc5NmYwZjJkMF8zMS9mcmFnOmVjZmJhMDQyZjE2YTQ1NzI4MDk1Zjk0MTBkZWYxN2JiL3RhYmxlOjBlMTc2NmY0ZWI1NzQzMWFhMWU3NWZkYjY4OTBhOTE4L3RhYmxlcmFuZ2U6MGUxNzY2ZjRlYjU3NDMxYWExZTc1ZmRiNjg5MGE5MThfMjQtMy0xLTEtNjcwNDI_6c9cfd5e-b67e-41fc-b33a-2076c4ee26d0</x:v>
      </x:c>
      <x:c r="O4936" s="45" t="str"/>
      <x:c r="P4936" s="45" t="str">
        <x:v>Exact XBRL anchor</x:v>
      </x:c>
      <x:c r="Q4936" s="45" t="str">
        <x:v>Reported deposit component</x:v>
      </x:c>
      <x:c r="R4936" s="45" t="str">
        <x:v>highlighted/TFC_0000092230-22-000008_tfc-20211231.htm</x:v>
      </x:c>
      <x:c r="S4936" s="45" t="str"/>
      <x:c r="T4936" s="45" t="str"/>
    </x:row>
    <x:row r="4937" ht="24" customHeight="1">
      <x:c r="C4937" s="45" t="str">
        <x:v>Historical Inputs!T4159</x:v>
      </x:c>
      <x:c r="D4937" s="45" t="str">
        <x:v>TFC</x:v>
      </x:c>
      <x:c r="E4937" s="45" t="str">
        <x:v>FY2021</x:v>
      </x:c>
      <x:c r="F4937" s="45" t="str">
        <x:v>deposits_noninterest</x:v>
      </x:c>
      <x:c r="G4937" s="45" t="n">
        <x:v>145892</x:v>
      </x:c>
      <x:c r="H4937" s="45" t="str">
        <x:v>USD</x:v>
      </x:c>
      <x:c r="I4937" s="45" t="str"/>
      <x:c r="J4937" s="45" t="str">
        <x:v>2023-02-28</x:v>
      </x:c>
      <x:c r="K4937" s="45" t="str">
        <x:v>0000092230-23-000034</x:v>
      </x:c>
      <x:c r="L4937" s="45" t="str">
        <x:v>data/raw/filings/TFC_0000092230-23-000034_tfc-20221231.htm</x:v>
      </x:c>
      <x:c r="M4937" s="45" t="str">
        <x:v>https://www.sec.gov/Archives/edgar/data/92230/000009223023000034/tfc-20221231.htm</x:v>
      </x:c>
      <x:c r="N4937" s="45" t="str"/>
      <x:c r="O4937" s="45" t="str"/>
      <x:c r="P4937" s="45" t="str">
        <x:v>Structured source retained; exact visible anchor requires review</x:v>
      </x:c>
      <x:c r="Q4937" s="45" t="str">
        <x:v>Reported deposit component</x:v>
      </x:c>
      <x:c r="R4937" s="45" t="str"/>
      <x:c r="S4937" s="45" t="str"/>
      <x:c r="T4937" s="45" t="str"/>
    </x:row>
    <x:row r="4938" ht="24" customHeight="1">
      <x:c r="C4938" s="45" t="str">
        <x:v>Historical Inputs!U4159</x:v>
      </x:c>
      <x:c r="D4938" s="45" t="str">
        <x:v>TFC</x:v>
      </x:c>
      <x:c r="E4938" s="45" t="str">
        <x:v>FY2021</x:v>
      </x:c>
      <x:c r="F4938" s="45" t="str">
        <x:v>deposits_interest</x:v>
      </x:c>
      <x:c r="G4938" s="45" t="n">
        <x:v>270596</x:v>
      </x:c>
      <x:c r="H4938" s="45" t="str">
        <x:v>USD</x:v>
      </x:c>
      <x:c r="I4938" s="45" t="str"/>
      <x:c r="J4938" s="45" t="str">
        <x:v>2023-02-28</x:v>
      </x:c>
      <x:c r="K4938" s="45" t="str">
        <x:v>0000092230-23-000034</x:v>
      </x:c>
      <x:c r="L4938" s="45" t="str">
        <x:v>data/raw/filings/TFC_0000092230-23-000034_tfc-20221231.htm</x:v>
      </x:c>
      <x:c r="M4938" s="45" t="str">
        <x:v>https://www.sec.gov/Archives/edgar/data/92230/000009223023000034/tfc-20221231.htm</x:v>
      </x:c>
      <x:c r="N4938" s="45" t="str">
        <x:v>id3VybDovL2RvY3MudjEvZG9jOmQ0Y2Q4Yzg4YTIwNTQ5NmU4M2E4MTIxZmUwOGIxMDM2L3NlYzpkNGNkOGM4OGEyMDU0OTZlODNhODEyMWZlMDhiMTAzNl80OS9mcmFnOjA3ZDcxMTVhNDIwYzQxMmRiODcxODk1ZjY3ZGU1YzI1L3RhYmxlOmE5ODJkMjUwMDA4MDRmNjg5NTNkNTdhZTMxZmM2YzgzL3RhYmxlcmFuZ2U6YTk4MmQyNTAwMDgwNGY2ODk1M2Q1N2FlMzFmYzZjODNfMjEtMy0xLTEtMzAyNTMw_b5654db1-ebec-4783-b70d-d931cbc69ae7</x:v>
      </x:c>
      <x:c r="O4938" s="45" t="str"/>
      <x:c r="P4938" s="45" t="str">
        <x:v>Exact XBRL anchor</x:v>
      </x:c>
      <x:c r="Q4938" s="45" t="str">
        <x:v>Reported deposit component</x:v>
      </x:c>
      <x:c r="R4938" s="45" t="str">
        <x:v>highlighted/TFC_0000092230-23-000034_tfc-20221231.htm</x:v>
      </x:c>
      <x:c r="S4938" s="45" t="str"/>
      <x:c r="T4938" s="45" t="str"/>
    </x:row>
    <x:row r="4939" ht="24" customHeight="1">
      <x:c r="C4939" s="45" t="str">
        <x:v>Historical Inputs!T4200</x:v>
      </x:c>
      <x:c r="D4939" s="45" t="str">
        <x:v>TFC</x:v>
      </x:c>
      <x:c r="E4939" s="45" t="str">
        <x:v>FY2022</x:v>
      </x:c>
      <x:c r="F4939" s="45" t="str">
        <x:v>deposits_noninterest</x:v>
      </x:c>
      <x:c r="G4939" s="45" t="n">
        <x:v>135742</x:v>
      </x:c>
      <x:c r="H4939" s="45" t="str">
        <x:v>USD</x:v>
      </x:c>
      <x:c r="I4939" s="45" t="str"/>
      <x:c r="J4939" s="45" t="str">
        <x:v>2024-05-10</x:v>
      </x:c>
      <x:c r="K4939" s="45" t="str">
        <x:v>0000092230-24-000029</x:v>
      </x:c>
      <x:c r="L4939" s="45" t="str">
        <x:v>data/raw/sec/TFC_companyfacts.json</x:v>
      </x:c>
      <x:c r="M4939" s="45" t="str">
        <x:v>https://data.sec.gov/api/xbrl/companyfacts/CIK0000092230.json</x:v>
      </x:c>
      <x:c r="N4939" s="45" t="str"/>
      <x:c r="O4939" s="45" t="str"/>
      <x:c r="P4939" s="45" t="str">
        <x:v>Structured deposit component retained</x:v>
      </x:c>
      <x:c r="Q4939" s="45" t="str">
        <x:v>Reported deposit component</x:v>
      </x:c>
      <x:c r="R4939" s="45" t="str"/>
      <x:c r="S4939" s="45" t="str"/>
      <x:c r="T4939" s="45" t="str"/>
    </x:row>
    <x:row r="4940" ht="24" customHeight="1">
      <x:c r="C4940" s="45" t="str">
        <x:v>Historical Inputs!U4200</x:v>
      </x:c>
      <x:c r="D4940" s="45" t="str">
        <x:v>TFC</x:v>
      </x:c>
      <x:c r="E4940" s="45" t="str">
        <x:v>FY2022</x:v>
      </x:c>
      <x:c r="F4940" s="45" t="str">
        <x:v>deposits_interest</x:v>
      </x:c>
      <x:c r="G4940" s="45" t="n">
        <x:v>277753</x:v>
      </x:c>
      <x:c r="H4940" s="45" t="str">
        <x:v>USD</x:v>
      </x:c>
      <x:c r="I4940" s="45" t="str"/>
      <x:c r="J4940" s="45" t="str">
        <x:v>2024-05-10</x:v>
      </x:c>
      <x:c r="K4940" s="45" t="str">
        <x:v>0000092230-24-000029</x:v>
      </x:c>
      <x:c r="L4940" s="45" t="str">
        <x:v>data/raw/sec/TFC_companyfacts.json</x:v>
      </x:c>
      <x:c r="M4940" s="45" t="str">
        <x:v>https://data.sec.gov/api/xbrl/companyfacts/CIK0000092230.json</x:v>
      </x:c>
      <x:c r="N4940" s="45" t="str"/>
      <x:c r="O4940" s="45" t="str"/>
      <x:c r="P4940" s="45" t="str">
        <x:v>Structured deposit component retained</x:v>
      </x:c>
      <x:c r="Q4940" s="45" t="str">
        <x:v>Reported deposit component</x:v>
      </x:c>
      <x:c r="R4940" s="45" t="str"/>
      <x:c r="S4940" s="45" t="str"/>
      <x:c r="T4940" s="45" t="str"/>
    </x:row>
    <x:row r="4941" ht="24" customHeight="1">
      <x:c r="C4941" s="45" t="str">
        <x:v>Historical Inputs!T4241</x:v>
      </x:c>
      <x:c r="D4941" s="45" t="str">
        <x:v>TFC</x:v>
      </x:c>
      <x:c r="E4941" s="45" t="str">
        <x:v>FY2023</x:v>
      </x:c>
      <x:c r="F4941" s="45" t="str">
        <x:v>deposits_noninterest</x:v>
      </x:c>
      <x:c r="G4941" s="45" t="n">
        <x:v>111624</x:v>
      </x:c>
      <x:c r="H4941" s="45" t="str">
        <x:v>USD</x:v>
      </x:c>
      <x:c r="I4941" s="45" t="str"/>
      <x:c r="J4941" s="45" t="str">
        <x:v>2025-02-25</x:v>
      </x:c>
      <x:c r="K4941" s="45" t="str">
        <x:v>0000092230-25-000020</x:v>
      </x:c>
      <x:c r="L4941" s="45" t="str">
        <x:v>data/raw/filings/TFC_0000092230-25-000020_tfc-20241231.htm</x:v>
      </x:c>
      <x:c r="M4941" s="45" t="str">
        <x:v>https://www.sec.gov/Archives/edgar/data/92230/000009223025000020/tfc-20241231.htm</x:v>
      </x:c>
      <x:c r="N4941" s="45" t="str"/>
      <x:c r="O4941" s="45" t="str"/>
      <x:c r="P4941" s="45" t="str">
        <x:v>Structured source retained; exact visible anchor requires review</x:v>
      </x:c>
      <x:c r="Q4941" s="45" t="str">
        <x:v>Reported deposit component</x:v>
      </x:c>
      <x:c r="R4941" s="45" t="str"/>
      <x:c r="S4941" s="45" t="str"/>
      <x:c r="T4941" s="45" t="str"/>
    </x:row>
    <x:row r="4942" ht="24" customHeight="1">
      <x:c r="C4942" s="45" t="str">
        <x:v>Historical Inputs!U4241</x:v>
      </x:c>
      <x:c r="D4942" s="45" t="str">
        <x:v>TFC</x:v>
      </x:c>
      <x:c r="E4942" s="45" t="str">
        <x:v>FY2023</x:v>
      </x:c>
      <x:c r="F4942" s="45" t="str">
        <x:v>deposits_interest</x:v>
      </x:c>
      <x:c r="G4942" s="45" t="n">
        <x:v>284241</x:v>
      </x:c>
      <x:c r="H4942" s="45" t="str">
        <x:v>USD</x:v>
      </x:c>
      <x:c r="I4942" s="45" t="str"/>
      <x:c r="J4942" s="45" t="str">
        <x:v>2025-02-25</x:v>
      </x:c>
      <x:c r="K4942" s="45" t="str">
        <x:v>0000092230-25-000020</x:v>
      </x:c>
      <x:c r="L4942" s="45" t="str">
        <x:v>data/raw/filings/TFC_0000092230-25-000020_tfc-20241231.htm</x:v>
      </x:c>
      <x:c r="M4942" s="45" t="str">
        <x:v>https://www.sec.gov/Archives/edgar/data/92230/000009223025000020/tfc-20241231.htm</x:v>
      </x:c>
      <x:c r="N4942" s="45" t="str">
        <x:v>f-113</x:v>
      </x:c>
      <x:c r="O4942" s="45" t="str"/>
      <x:c r="P4942" s="45" t="str">
        <x:v>Exact XBRL anchor</x:v>
      </x:c>
      <x:c r="Q4942" s="45" t="str">
        <x:v>Reported deposit component</x:v>
      </x:c>
      <x:c r="R4942" s="45" t="str">
        <x:v>highlighted/TFC_0000092230-25-000020_tfc-20241231.htm</x:v>
      </x:c>
      <x:c r="S4942" s="45" t="str"/>
      <x:c r="T4942" s="45" t="str"/>
    </x:row>
    <x:row r="4943" ht="24" customHeight="1">
      <x:c r="C4943" s="45" t="str">
        <x:v>Historical Inputs!T4282</x:v>
      </x:c>
      <x:c r="D4943" s="45" t="str">
        <x:v>TFC</x:v>
      </x:c>
      <x:c r="E4943" s="45" t="str">
        <x:v>FY2024</x:v>
      </x:c>
      <x:c r="F4943" s="45" t="str">
        <x:v>deposits_noninterest</x:v>
      </x:c>
      <x:c r="G4943" s="45" t="n">
        <x:v>107451</x:v>
      </x:c>
      <x:c r="H4943" s="45" t="str">
        <x:v>USD</x:v>
      </x:c>
      <x:c r="I4943" s="45" t="str"/>
      <x:c r="J4943" s="45" t="str">
        <x:v>2026-02-24</x:v>
      </x:c>
      <x:c r="K4943" s="45" t="str">
        <x:v>0000092230-26-000030</x:v>
      </x:c>
      <x:c r="L4943" s="45" t="str">
        <x:v>data/raw/filings/TFC_0000092230-26-000030_tfc-20251231.htm</x:v>
      </x:c>
      <x:c r="M4943" s="45" t="str">
        <x:v>https://www.sec.gov/Archives/edgar/data/92230/000009223026000030/tfc-20251231.htm</x:v>
      </x:c>
      <x:c r="N4943" s="45" t="str"/>
      <x:c r="O4943" s="45" t="str"/>
      <x:c r="P4943" s="45" t="str">
        <x:v>Structured source retained; exact visible anchor requires review</x:v>
      </x:c>
      <x:c r="Q4943" s="45" t="str">
        <x:v>Reported deposit component</x:v>
      </x:c>
      <x:c r="R4943" s="45" t="str"/>
      <x:c r="S4943" s="45" t="str"/>
      <x:c r="T4943" s="45" t="str"/>
    </x:row>
    <x:row r="4944" ht="24" customHeight="1">
      <x:c r="C4944" s="45" t="str">
        <x:v>Historical Inputs!U4282</x:v>
      </x:c>
      <x:c r="D4944" s="45" t="str">
        <x:v>TFC</x:v>
      </x:c>
      <x:c r="E4944" s="45" t="str">
        <x:v>FY2024</x:v>
      </x:c>
      <x:c r="F4944" s="45" t="str">
        <x:v>deposits_interest</x:v>
      </x:c>
      <x:c r="G4944" s="45" t="n">
        <x:v>283073</x:v>
      </x:c>
      <x:c r="H4944" s="45" t="str">
        <x:v>USD</x:v>
      </x:c>
      <x:c r="I4944" s="45" t="str"/>
      <x:c r="J4944" s="45" t="str">
        <x:v>2026-02-24</x:v>
      </x:c>
      <x:c r="K4944" s="45" t="str">
        <x:v>0000092230-26-000030</x:v>
      </x:c>
      <x:c r="L4944" s="45" t="str">
        <x:v>data/raw/filings/TFC_0000092230-26-000030_tfc-20251231.htm</x:v>
      </x:c>
      <x:c r="M4944" s="45" t="str">
        <x:v>https://www.sec.gov/Archives/edgar/data/92230/000009223026000030/tfc-20251231.htm</x:v>
      </x:c>
      <x:c r="N4944" s="45" t="str">
        <x:v>f-110</x:v>
      </x:c>
      <x:c r="O4944" s="45" t="str"/>
      <x:c r="P4944" s="45" t="str">
        <x:v>Exact XBRL anchor</x:v>
      </x:c>
      <x:c r="Q4944" s="45" t="str">
        <x:v>Reported deposit component</x:v>
      </x:c>
      <x:c r="R4944" s="45" t="str">
        <x:v>highlighted/TFC_0000092230-26-000030_tfc-20251231.htm</x:v>
      </x:c>
      <x:c r="S4944" s="45" t="str"/>
      <x:c r="T4944" s="45" t="str"/>
    </x:row>
    <x:row r="4945" ht="24" customHeight="1">
      <x:c r="C4945" s="45" t="str">
        <x:v>Historical Inputs!T4323</x:v>
      </x:c>
      <x:c r="D4945" s="45" t="str">
        <x:v>TFC</x:v>
      </x:c>
      <x:c r="E4945" s="45" t="str">
        <x:v>FY2025</x:v>
      </x:c>
      <x:c r="F4945" s="45" t="str">
        <x:v>deposits_noninterest</x:v>
      </x:c>
      <x:c r="G4945" s="45" t="n">
        <x:v>105092</x:v>
      </x:c>
      <x:c r="H4945" s="45" t="str">
        <x:v>USD</x:v>
      </x:c>
      <x:c r="I4945" s="45" t="str"/>
      <x:c r="J4945" s="45" t="str">
        <x:v>2026-07-31</x:v>
      </x:c>
      <x:c r="K4945" s="45" t="str">
        <x:v>0000092230-26-000099</x:v>
      </x:c>
      <x:c r="L4945" s="45" t="str">
        <x:v>data/raw/filings/TFC_0000092230-26-000099_tfc-20260630.htm</x:v>
      </x:c>
      <x:c r="M4945" s="45" t="str">
        <x:v>https://www.sec.gov/Archives/edgar/data/92230/000009223026000099/tfc-20260630.htm</x:v>
      </x:c>
      <x:c r="N4945" s="45" t="str">
        <x:v>f-83</x:v>
      </x:c>
      <x:c r="O4945" s="45" t="str"/>
      <x:c r="P4945" s="45" t="str">
        <x:v>Exact XBRL anchor</x:v>
      </x:c>
      <x:c r="Q4945" s="45" t="str">
        <x:v>Reported deposit component</x:v>
      </x:c>
      <x:c r="R4945" s="45" t="str">
        <x:v>highlighted/TFC_0000092230-26-000099_tfc-20260630.htm</x:v>
      </x:c>
      <x:c r="S4945" s="45" t="str"/>
      <x:c r="T4945" s="45" t="str"/>
    </x:row>
    <x:row r="4946" ht="24" customHeight="1">
      <x:c r="C4946" s="45" t="str">
        <x:v>Historical Inputs!U4323</x:v>
      </x:c>
      <x:c r="D4946" s="45" t="str">
        <x:v>TFC</x:v>
      </x:c>
      <x:c r="E4946" s="45" t="str">
        <x:v>FY2025</x:v>
      </x:c>
      <x:c r="F4946" s="45" t="str">
        <x:v>deposits_interest</x:v>
      </x:c>
      <x:c r="G4946" s="45" t="n">
        <x:v>295306</x:v>
      </x:c>
      <x:c r="H4946" s="45" t="str">
        <x:v>USD</x:v>
      </x:c>
      <x:c r="I4946" s="45" t="str"/>
      <x:c r="J4946" s="45" t="str">
        <x:v>2026-07-31</x:v>
      </x:c>
      <x:c r="K4946" s="45" t="str">
        <x:v>0000092230-26-000099</x:v>
      </x:c>
      <x:c r="L4946" s="45" t="str">
        <x:v>data/raw/filings/TFC_0000092230-26-000099_tfc-20260630.htm</x:v>
      </x:c>
      <x:c r="M4946" s="45" t="str">
        <x:v>https://www.sec.gov/Archives/edgar/data/92230/000009223026000099/tfc-20260630.htm</x:v>
      </x:c>
      <x:c r="N4946" s="45" t="str">
        <x:v>f-87</x:v>
      </x:c>
      <x:c r="O4946" s="45" t="str"/>
      <x:c r="P4946" s="45" t="str">
        <x:v>Exact XBRL anchor</x:v>
      </x:c>
      <x:c r="Q4946" s="45" t="str">
        <x:v>Reported deposit component</x:v>
      </x:c>
      <x:c r="R4946" s="45" t="str">
        <x:v>highlighted/TFC_0000092230-26-000099_tfc-20260630.htm</x:v>
      </x:c>
      <x:c r="S4946" s="45" t="str"/>
      <x:c r="T4946" s="45" t="str"/>
    </x:row>
    <x:row r="4947" ht="24" customHeight="1">
      <x:c r="C4947" s="45" t="str">
        <x:v>Historical Inputs!T4364</x:v>
      </x:c>
      <x:c r="D4947" s="45" t="str">
        <x:v>TFC</x:v>
      </x:c>
      <x:c r="E4947" s="45" t="str">
        <x:v>H1 2025</x:v>
      </x:c>
      <x:c r="F4947" s="45" t="str">
        <x:v>deposits_noninterest</x:v>
      </x:c>
      <x:c r="G4947" s="45" t="n">
        <x:v>106442</x:v>
      </x:c>
      <x:c r="H4947" s="45" t="str">
        <x:v>USD</x:v>
      </x:c>
      <x:c r="I4947" s="45" t="str"/>
      <x:c r="J4947" s="45" t="str">
        <x:v>2025-07-31</x:v>
      </x:c>
      <x:c r="K4947" s="45" t="str">
        <x:v>0000092230-25-000123</x:v>
      </x:c>
      <x:c r="L4947" s="45" t="str">
        <x:v>data/raw/filings/TFC_0000092230-25-000123_tfc-20250630.htm</x:v>
      </x:c>
      <x:c r="M4947" s="45" t="str">
        <x:v>https://www.sec.gov/Archives/edgar/data/92230/000009223025000123/tfc-20250630.htm</x:v>
      </x:c>
      <x:c r="N4947" s="45" t="str">
        <x:v>f-82</x:v>
      </x:c>
      <x:c r="O4947" s="45" t="str"/>
      <x:c r="P4947" s="45" t="str">
        <x:v>Exact XBRL anchor</x:v>
      </x:c>
      <x:c r="Q4947" s="45" t="str">
        <x:v>Reported deposit component</x:v>
      </x:c>
      <x:c r="R4947" s="45" t="str">
        <x:v>highlighted/TFC_0000092230-25-000123_tfc-20250630.htm</x:v>
      </x:c>
      <x:c r="S4947" s="45" t="str"/>
      <x:c r="T4947" s="45" t="str"/>
    </x:row>
    <x:row r="4948" ht="24" customHeight="1">
      <x:c r="C4948" s="45" t="str">
        <x:v>Historical Inputs!U4364</x:v>
      </x:c>
      <x:c r="D4948" s="45" t="str">
        <x:v>TFC</x:v>
      </x:c>
      <x:c r="E4948" s="45" t="str">
        <x:v>H1 2025</x:v>
      </x:c>
      <x:c r="F4948" s="45" t="str">
        <x:v>deposits_interest</x:v>
      </x:c>
      <x:c r="G4948" s="45" t="n">
        <x:v>299680</x:v>
      </x:c>
      <x:c r="H4948" s="45" t="str">
        <x:v>USD</x:v>
      </x:c>
      <x:c r="I4948" s="45" t="str"/>
      <x:c r="J4948" s="45" t="str">
        <x:v>2025-07-31</x:v>
      </x:c>
      <x:c r="K4948" s="45" t="str">
        <x:v>0000092230-25-000123</x:v>
      </x:c>
      <x:c r="L4948" s="45" t="str">
        <x:v>data/raw/filings/TFC_0000092230-25-000123_tfc-20250630.htm</x:v>
      </x:c>
      <x:c r="M4948" s="45" t="str">
        <x:v>https://www.sec.gov/Archives/edgar/data/92230/000009223025000123/tfc-20250630.htm</x:v>
      </x:c>
      <x:c r="N4948" s="45" t="str">
        <x:v>f-86</x:v>
      </x:c>
      <x:c r="O4948" s="45" t="str"/>
      <x:c r="P4948" s="45" t="str">
        <x:v>Exact XBRL anchor</x:v>
      </x:c>
      <x:c r="Q4948" s="45" t="str">
        <x:v>Reported deposit component</x:v>
      </x:c>
      <x:c r="R4948" s="45" t="str">
        <x:v>highlighted/TFC_0000092230-25-000123_tfc-20250630.htm</x:v>
      </x:c>
      <x:c r="S4948" s="45" t="str"/>
      <x:c r="T4948" s="45" t="str"/>
    </x:row>
    <x:row r="4949" ht="24" customHeight="1">
      <x:c r="C4949" s="45" t="str">
        <x:v>Historical Inputs!T4405</x:v>
      </x:c>
      <x:c r="D4949" s="45" t="str">
        <x:v>TFC</x:v>
      </x:c>
      <x:c r="E4949" s="45" t="str">
        <x:v>H1 2026</x:v>
      </x:c>
      <x:c r="F4949" s="45" t="str">
        <x:v>deposits_noninterest</x:v>
      </x:c>
      <x:c r="G4949" s="45" t="n">
        <x:v>104341</x:v>
      </x:c>
      <x:c r="H4949" s="45" t="str">
        <x:v>USD</x:v>
      </x:c>
      <x:c r="I4949" s="45" t="str"/>
      <x:c r="J4949" s="45" t="str">
        <x:v>2026-07-31</x:v>
      </x:c>
      <x:c r="K4949" s="45" t="str">
        <x:v>0000092230-26-000099</x:v>
      </x:c>
      <x:c r="L4949" s="45" t="str">
        <x:v>data/raw/filings/TFC_0000092230-26-000099_tfc-20260630.htm</x:v>
      </x:c>
      <x:c r="M4949" s="45" t="str">
        <x:v>https://www.sec.gov/Archives/edgar/data/92230/000009223026000099/tfc-20260630.htm</x:v>
      </x:c>
      <x:c r="N4949" s="45" t="str">
        <x:v>f-82</x:v>
      </x:c>
      <x:c r="O4949" s="45" t="str"/>
      <x:c r="P4949" s="45" t="str">
        <x:v>Exact XBRL anchor</x:v>
      </x:c>
      <x:c r="Q4949" s="45" t="str">
        <x:v>Reported deposit component</x:v>
      </x:c>
      <x:c r="R4949" s="45" t="str">
        <x:v>highlighted/TFC_0000092230-26-000099_tfc-20260630.htm</x:v>
      </x:c>
      <x:c r="S4949" s="45" t="str"/>
      <x:c r="T4949" s="45" t="str"/>
    </x:row>
    <x:row r="4950" ht="24" customHeight="1">
      <x:c r="C4950" s="45" t="str">
        <x:v>Historical Inputs!U4405</x:v>
      </x:c>
      <x:c r="D4950" s="45" t="str">
        <x:v>TFC</x:v>
      </x:c>
      <x:c r="E4950" s="45" t="str">
        <x:v>H1 2026</x:v>
      </x:c>
      <x:c r="F4950" s="45" t="str">
        <x:v>deposits_interest</x:v>
      </x:c>
      <x:c r="G4950" s="45" t="n">
        <x:v>305038</x:v>
      </x:c>
      <x:c r="H4950" s="45" t="str">
        <x:v>USD</x:v>
      </x:c>
      <x:c r="I4950" s="45" t="str"/>
      <x:c r="J4950" s="45" t="str">
        <x:v>2026-07-31</x:v>
      </x:c>
      <x:c r="K4950" s="45" t="str">
        <x:v>0000092230-26-000099</x:v>
      </x:c>
      <x:c r="L4950" s="45" t="str">
        <x:v>data/raw/filings/TFC_0000092230-26-000099_tfc-20260630.htm</x:v>
      </x:c>
      <x:c r="M4950" s="45" t="str">
        <x:v>https://www.sec.gov/Archives/edgar/data/92230/000009223026000099/tfc-20260630.htm</x:v>
      </x:c>
      <x:c r="N4950" s="45" t="str">
        <x:v>f-86</x:v>
      </x:c>
      <x:c r="O4950" s="45" t="str"/>
      <x:c r="P4950" s="45" t="str">
        <x:v>Exact XBRL anchor</x:v>
      </x:c>
      <x:c r="Q4950" s="45" t="str">
        <x:v>Reported deposit component</x:v>
      </x:c>
      <x:c r="R4950" s="45" t="str">
        <x:v>highlighted/TFC_0000092230-26-000099_tfc-20260630.htm</x:v>
      </x:c>
      <x:c r="S4950" s="45" t="str"/>
      <x:c r="T4950" s="45" t="str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Independent calculation and cutoff reconciliation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10" t="str">
        <x:v>Check</x:v>
      </x:c>
      <x:c r="D6" s="10" t="str">
        <x:v>Excel</x:v>
      </x:c>
      <x:c r="E6" s="10" t="str">
        <x:v>Python baseline</x:v>
      </x:c>
      <x:c r="F6" s="10" t="str">
        <x:v>Difference</x:v>
      </x:c>
      <x:c r="G6" s="10" t="str">
        <x:v>Interpretation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Weighted implied price</x:v>
      </x:c>
      <x:c r="D7" s="46" t="n">
        <x:f>'Implied Valuation'!I12</x:f>
        <x:v>55.87831440943087</x:v>
      </x:c>
      <x:c r="E7" s="47" t="n">
        <x:v>55.87831440943087</x:v>
      </x:c>
      <x:c r="F7" s="47" t="n">
        <x:f>IF(COUNT(D7,E7)=2,D7-E7,"n.a.")</x:f>
        <x:v>0</x:v>
      </x:c>
      <x:c r="G7" s="2" t="str">
        <x:v>Frozen baseline; deliberate input changes can produce a difference.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C8" s="2" t="str">
        <x:v>Bivariate slope</x:v>
      </x:c>
      <x:c r="D8" s="46" t="n">
        <x:f>'Regression HC3'!E25</x:f>
        <x:v>15.974470490250084</x:v>
      </x:c>
      <x:c r="E8" s="47" t="n">
        <x:v>15.974470490250066</x:v>
      </x:c>
      <x:c r="F8" s="47" t="n">
        <x:f>IF(COUNT(D8,E8)=2,D8-E8,"n.a.")</x:f>
        <x:v>1.7763568394002505e-14</x:v>
      </x:c>
      <x:c r="G8" s="2" t="str">
        <x:v>Frozen baseline; deliberate input changes can produce a difference.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C9" s="2" t="str">
        <x:v>Bivariate intercept</x:v>
      </x:c>
      <x:c r="D9" s="46" t="n">
        <x:f>'Regression HC3'!E26</x:f>
        <x:v>-0.6228069746168754</x:v>
      </x:c>
      <x:c r="E9" s="47" t="n">
        <x:v>-0.6228069746168723</x:v>
      </x:c>
      <x:c r="F9" s="47" t="n">
        <x:f>IF(COUNT(D9,E9)=2,D9-E9,"n.a.")</x:f>
        <x:v>-3.1086244689504383e-15</x:v>
      </x:c>
      <x:c r="G9" s="2" t="str">
        <x:v>Frozen baseline; deliberate input changes can produce a difference.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C10" s="2" t="str">
        <x:v>HC3 slope SE</x:v>
      </x:c>
      <x:c r="D10" s="46" t="n">
        <x:f>'Regression HC3'!E32</x:f>
        <x:v>3.9177409043990696</x:v>
      </x:c>
      <x:c r="E10" s="47" t="n">
        <x:v>3.9177409043990328</x:v>
      </x:c>
      <x:c r="F10" s="47" t="n">
        <x:f>IF(COUNT(D10,E10)=2,D10-E10,"n.a.")</x:f>
        <x:v>3.68594044175552e-14</x:v>
      </x:c>
      <x:c r="G10" s="2" t="str">
        <x:v>Frozen baseline; deliberate input changes can produce a difference.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C11" s="2" t="str">
        <x:v>Regression observations</x:v>
      </x:c>
      <x:c r="D11" s="46" t="n">
        <x:f>'Regression HC3'!E19</x:f>
        <x:v>9</x:v>
      </x:c>
      <x:c r="E11" s="47" t="n">
        <x:v>9</x:v>
      </x:c>
      <x:c r="F11" s="47" t="n">
        <x:f>IF(COUNT(D11,E11)=2,D11-E11,"n.a.")</x:f>
        <x:v>0</x:v>
      </x:c>
      <x:c r="G11" s="2" t="str">
        <x:v>Frozen baseline; deliberate input changes can produce a difference.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Regression price</x:v>
      </x:c>
      <x:c r="D12" s="46" t="n">
        <x:f>'Regression HC3'!E37</x:f>
        <x:v>54.845185613204706</x:v>
      </x:c>
      <x:c r="E12" s="47" t="n">
        <x:v>54.84518561320471</x:v>
      </x:c>
      <x:c r="F12" s="47" t="n">
        <x:f>IF(COUNT(D12,E12)=2,D12-E12,"n.a.")</x:f>
        <x:v>-7.105427357601002e-15</x:v>
      </x:c>
      <x:c r="G12" s="2" t="str">
        <x:v>Frozen baseline; deliberate input changes can produce a difference.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Valuation weights</x:v>
      </x:c>
      <x:c r="D13" s="46" t="n">
        <x:f>SUM(Assumptions!E23:E25)</x:f>
        <x:v>1</x:v>
      </x:c>
      <x:c r="E13" s="47" t="n">
        <x:v>1</x:v>
      </x:c>
      <x:c r="F13" s="47" t="n">
        <x:f>IF(COUNT(D13,E13)=2,D13-E13,"n.a.")</x:f>
        <x:v>0</x:v>
      </x:c>
      <x:c r="G13" s="2" t="str">
        <x:v>Frozen baseline; deliberate input changes can produce a difference.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BAC FY2026 EPS</x:v>
      </x:c>
      <x:c r="D14" s="46" t="n">
        <x:f>'Forecast FY2026'!T7</x:f>
        <x:v>4.335036148651862</x:v>
      </x:c>
      <x:c r="E14" s="47" t="n">
        <x:v>4.335036148651862</x:v>
      </x:c>
      <x:c r="F14" s="47" t="n">
        <x:f>IF(COUNT(D14,E14)=2,D14-E14,"n.a.")</x:f>
        <x:v>0</x:v>
      </x:c>
      <x:c r="G14" s="2" t="str">
        <x:v>Frozen baseline; deliberate input changes can produce a difference.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HC3 mean CI lower</x:v>
      </x:c>
      <x:c r="D15" s="46" t="n">
        <x:f>'Regression HC3'!E39</x:f>
        <x:v>44.662189497329386</x:v>
      </x:c>
      <x:c r="E15" s="47" t="n">
        <x:v>44.662189497360544</x:v>
      </x:c>
      <x:c r="F15" s="47" t="n">
        <x:f>IF(COUNT(D15,E15)=2,D15-E15,"n.a.")</x:f>
        <x:v>-3.115729896308039e-11</x:v>
      </x:c>
      <x:c r="G15" s="2" t="str">
        <x:v>Frozen baseline; deliberate input changes can produce a difference.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HC3 mean CI upper</x:v>
      </x:c>
      <x:c r="D16" s="46" t="n">
        <x:f>'Regression HC3'!E40</x:f>
        <x:v>65.02818172908003</x:v>
      </x:c>
      <x:c r="E16" s="47" t="n">
        <x:v>65.02818172904888</x:v>
      </x:c>
      <x:c r="F16" s="47" t="n">
        <x:f>IF(COUNT(D16,E16)=2,D16-E16,"n.a.")</x:f>
        <x:v>3.115019353572279e-11</x:v>
      </x:c>
      <x:c r="G16" s="2" t="str">
        <x:v>Frozen baseline; deliberate input changes can produce a difference.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4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 t="str">
        <x:v>FY2026 actual full year</x:v>
      </x:c>
      <x:c r="D20" s="2" t="str">
        <x:v>Unavailable at cutoff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 t="str">
        <x:v>Original sources</x:v>
      </x:c>
      <x:c r="D21" s="2" t="str">
        <x:v>Preserved; marked copies are separate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4" customHeight="1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4" customHeight="1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4" customHeight="1">
      <x:c r="C26" s="21" t="str">
        <x:v>Interpretation and calculation notes</x:v>
      </x:c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</x:row>
    <x:row r="27" ht="24" customHeight="1">
      <x:c r="C27" s="22" t="str">
        <x:v>Audit observes the builds. No valuation, assumption or financial build depends on this worksheet.</x:v>
      </x:c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</x:row>
    <x:row r="28" ht="24" customHeight="1">
      <x:c r="C28" s="22" t="str">
        <x:v>Baseline differences verify the frozen run; they do not validate the economics of every future edited assumption.</x:v>
      </x:c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</x:row>
    <x:row r="29" ht="24" customHeight="1">
      <x:c r="C29" s="22" t="str">
        <x:v>Missing prerequisites remain unavailable. A healthy zero cannot be inferred from an incomplete detail calculation.</x:v>
      </x:c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</x:row>
    <x:row r="30" ht="24" customHeight="1">
      <x:c r="C30" s="22" t="str">
        <x:v>The primary valuation, native HC3 covariance, confidence bounds and BAC forecast EPS are independently calculated in Python.</x:v>
      </x:c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</x:row>
    <x:row r="31" ht="24" customHeight="1">
      <x:c r="C31" s="22" t="str">
        <x:v>Checks of chart bindings, 24 pt rows, Notes, peer selection, forecast drivers and sensitivity sample points are included in qa.</x:v>
      </x:c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4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4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</x:row>
  </x:sheetData>
  <x:mergeCells>
    <x:mergeCell ref="C27:R27"/>
    <x:mergeCell ref="C28:R28"/>
    <x:mergeCell ref="C29:R29"/>
    <x:mergeCell ref="C30:R30"/>
    <x:mergeCell ref="C31:R31"/>
  </x:mergeCells>
  <x:conditionalFormatting sqref="F7:F16">
    <x:cfRule type="cellIs" dxfId="0" priority="1" operator="greaterThan">
      <x:formula>0.00001</x:formula>
    </x:cfRule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7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C2" s="3" t="str">
        <x:v>Copyable Python analysis code</x:v>
      </x:c>
      <x:c r="D2" s="3"/>
      <x:c r="E2" s="3"/>
      <x:c r="F2" s="3"/>
      <x:c r="G2" s="3"/>
      <x:c r="H2" s="3"/>
      <x:c r="I2" s="3"/>
      <x:c r="J2" s="3"/>
      <x:c r="K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</x:row>
    <x:row r="4" ht="24" customHeight="1"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C6" s="2" t="str">
        <x:v>Copy column C from row 10 into src/analysis.py. Keep the delivered project data/processed folder.</x:v>
      </x:c>
      <x:c r="D6" s="2"/>
      <x:c r="E6" s="2"/>
      <x:c r="F6" s="2"/>
      <x:c r="G6" s="2"/>
      <x:c r="H6" s="2"/>
      <x:c r="I6" s="2"/>
      <x:c r="J6" s="2"/>
      <x:c r="K6" s="2"/>
    </x:row>
    <x:row r="7" ht="24" customHeight="1">
      <x:c r="C7" s="2" t="str">
        <x:v>Dependencies: numpy scipy matplotlib. Run python src/analysis.py --cohort 1</x:v>
      </x:c>
      <x:c r="D7" s="2"/>
      <x:c r="E7" s="2"/>
      <x:c r="F7" s="2"/>
      <x:c r="G7" s="2"/>
      <x:c r="H7" s="2"/>
      <x:c r="I7" s="2"/>
      <x:c r="J7" s="2"/>
      <x:c r="K7" s="2"/>
    </x:row>
    <x:row r="8" ht="24" customHeight="1">
      <x:c r="C8" s="2"/>
      <x:c r="D8" s="2"/>
      <x:c r="E8" s="2"/>
      <x:c r="F8" s="2"/>
      <x:c r="G8" s="2"/>
      <x:c r="H8" s="2"/>
      <x:c r="I8" s="2"/>
      <x:c r="J8" s="2"/>
      <x:c r="K8" s="2"/>
    </x:row>
    <x:row r="9" ht="24" customHeight="1">
      <x:c r="C9" s="2"/>
      <x:c r="D9" s="2"/>
      <x:c r="E9" s="2"/>
      <x:c r="F9" s="2"/>
      <x:c r="G9" s="2"/>
      <x:c r="H9" s="2"/>
      <x:c r="I9" s="2"/>
      <x:c r="J9" s="2"/>
      <x:c r="K9" s="2"/>
    </x:row>
    <x:row r="10" ht="24" customHeight="1">
      <x:c r="C10" s="44" t="str">
        <x:v>"""Frozen bank CCA, FY2026 earnings, HC3 regression and market risk.</x:v>
      </x:c>
      <x:c r="D10" s="2"/>
      <x:c r="E10" s="2"/>
      <x:c r="F10" s="2"/>
      <x:c r="G10" s="2"/>
      <x:c r="H10" s="2"/>
      <x:c r="I10" s="2"/>
      <x:c r="J10" s="2"/>
      <x:c r="K10" s="2"/>
    </x:row>
    <x:row r="11" ht="24" customHeight="1">
      <x:c r="C11" s="44" t="str">
        <x:v>Run: python src/analysis.py --cohort 1</x:v>
      </x:c>
      <x:c r="D11" s="2"/>
      <x:c r="E11" s="2"/>
      <x:c r="F11" s="2"/>
      <x:c r="G11" s="2"/>
      <x:c r="H11" s="2"/>
      <x:c r="I11" s="2"/>
      <x:c r="J11" s="2"/>
      <x:c r="K11" s="2"/>
    </x:row>
    <x:row r="12" ht="24" customHeight="1">
      <x:c r="C12" s="44" t="str">
        <x:v>Optional saved Excel edits: python src/analysis.py --from-excel deliverables/Bank_of_America_CCA_Model.xlsx</x:v>
      </x:c>
      <x:c r="D12" s="2"/>
      <x:c r="E12" s="2"/>
      <x:c r="F12" s="2"/>
      <x:c r="G12" s="2"/>
      <x:c r="H12" s="2"/>
      <x:c r="I12" s="2"/>
      <x:c r="J12" s="2"/>
      <x:c r="K12" s="2"/>
    </x:row>
    <x:row r="13" ht="24" customHeight="1">
      <x:c r="C13" s="44" t="str">
        <x:v>Requires numpy scipy matplotlib. No credentials or live downloads.</x:v>
      </x:c>
      <x:c r="D13" s="2"/>
      <x:c r="E13" s="2"/>
      <x:c r="F13" s="2"/>
      <x:c r="G13" s="2"/>
      <x:c r="H13" s="2"/>
      <x:c r="I13" s="2"/>
      <x:c r="J13" s="2"/>
      <x:c r="K13" s="2"/>
    </x:row>
    <x:row r="14" ht="24" customHeight="1">
      <x:c r="C14" s="44" t="str">
        <x:v>"""</x:v>
      </x:c>
      <x:c r="D14" s="2"/>
      <x:c r="E14" s="2"/>
      <x:c r="F14" s="2"/>
      <x:c r="G14" s="2"/>
      <x:c r="H14" s="2"/>
      <x:c r="I14" s="2"/>
      <x:c r="J14" s="2"/>
      <x:c r="K14" s="2"/>
    </x:row>
    <x:row r="15" ht="24" customHeight="1">
      <x:c r="C15" s="44" t="str">
        <x:v>from pathlib import Path</x:v>
      </x:c>
      <x:c r="D15" s="2"/>
      <x:c r="E15" s="2"/>
      <x:c r="F15" s="2"/>
      <x:c r="G15" s="2"/>
      <x:c r="H15" s="2"/>
      <x:c r="I15" s="2"/>
      <x:c r="J15" s="2"/>
      <x:c r="K15" s="2"/>
    </x:row>
    <x:row r="16" ht="24" customHeight="1">
      <x:c r="C16" s="44" t="str">
        <x:v>import csv,json,math,argparse,zipfile,xml.etree.ElementTree as ET</x:v>
      </x:c>
      <x:c r="D16" s="2"/>
      <x:c r="E16" s="2"/>
      <x:c r="F16" s="2"/>
      <x:c r="G16" s="2"/>
      <x:c r="H16" s="2"/>
      <x:c r="I16" s="2"/>
      <x:c r="J16" s="2"/>
      <x:c r="K16" s="2"/>
    </x:row>
    <x:row r="17" ht="24" customHeight="1">
      <x:c r="C17" s="44" t="str">
        <x:v>import numpy as np</x:v>
      </x:c>
      <x:c r="D17" s="2"/>
      <x:c r="E17" s="2"/>
      <x:c r="F17" s="2"/>
      <x:c r="G17" s="2"/>
      <x:c r="H17" s="2"/>
      <x:c r="I17" s="2"/>
      <x:c r="J17" s="2"/>
      <x:c r="K17" s="2"/>
    </x:row>
    <x:row r="18" ht="24" customHeight="1">
      <x:c r="C18" s="44" t="str">
        <x:v>from scipy import stats</x:v>
      </x:c>
      <x:c r="D18" s="2"/>
      <x:c r="E18" s="2"/>
      <x:c r="F18" s="2"/>
      <x:c r="G18" s="2"/>
      <x:c r="H18" s="2"/>
      <x:c r="I18" s="2"/>
      <x:c r="J18" s="2"/>
      <x:c r="K18" s="2"/>
    </x:row>
    <x:row r="19" ht="24" customHeight="1">
      <x:c r="C19" s="44" t="str">
        <x:v>import matplotlib</x:v>
      </x:c>
      <x:c r="D19" s="2"/>
      <x:c r="E19" s="2"/>
      <x:c r="F19" s="2"/>
      <x:c r="G19" s="2"/>
      <x:c r="H19" s="2"/>
      <x:c r="I19" s="2"/>
      <x:c r="J19" s="2"/>
      <x:c r="K19" s="2"/>
    </x:row>
    <x:row r="20" ht="24" customHeight="1">
      <x:c r="C20" s="44" t="str">
        <x:v>matplotlib.use('Agg')</x:v>
      </x:c>
      <x:c r="D20" s="2"/>
      <x:c r="E20" s="2"/>
      <x:c r="F20" s="2"/>
      <x:c r="G20" s="2"/>
      <x:c r="H20" s="2"/>
      <x:c r="I20" s="2"/>
      <x:c r="J20" s="2"/>
      <x:c r="K20" s="2"/>
    </x:row>
    <x:row r="21" ht="24" customHeight="1">
      <x:c r="C21" s="44" t="str">
        <x:v>import matplotlib.pyplot as plt</x:v>
      </x:c>
      <x:c r="D21" s="2"/>
      <x:c r="E21" s="2"/>
      <x:c r="F21" s="2"/>
      <x:c r="G21" s="2"/>
      <x:c r="H21" s="2"/>
      <x:c r="I21" s="2"/>
      <x:c r="J21" s="2"/>
      <x:c r="K21" s="2"/>
    </x:row>
    <x:row r="22" ht="24" customHeight="1">
      <x:c r="C22" s="44" t="str">
        <x:v>ROOT=Path(__file__).resolve().parents[1]</x:v>
      </x:c>
      <x:c r="D22" s="2"/>
      <x:c r="E22" s="2"/>
      <x:c r="F22" s="2"/>
      <x:c r="G22" s="2"/>
      <x:c r="H22" s="2"/>
      <x:c r="I22" s="2"/>
      <x:c r="J22" s="2"/>
      <x:c r="K22" s="2"/>
    </x:row>
    <x:row r="23" ht="24" customHeight="1">
      <x:c r="C23" s="44" t="str">
        <x:v>SEED=20261008</x:v>
      </x:c>
      <x:c r="D23" s="2"/>
      <x:c r="E23" s="2"/>
      <x:c r="F23" s="2"/>
      <x:c r="G23" s="2"/>
      <x:c r="H23" s="2"/>
      <x:c r="I23" s="2"/>
      <x:c r="J23" s="2"/>
      <x:c r="K23" s="2"/>
    </x:row>
    <x:row r="24" ht="24" customHeight="1">
      <x:c r="C24" s="44" t="str">
        <x:v>def raw(r,k):</x:v>
      </x:c>
      <x:c r="D24" s="2"/>
      <x:c r="E24" s="2"/>
      <x:c r="F24" s="2"/>
      <x:c r="G24" s="2"/>
      <x:c r="H24" s="2"/>
      <x:c r="I24" s="2"/>
      <x:c r="J24" s="2"/>
      <x:c r="K24" s="2"/>
    </x:row>
    <x:row r="25" ht="24" customHeight="1">
      <x:c r="C25" s="44" t="str">
        <x:v> v=r['metrics'].get(k);return float(v['value']) if v and v.get('value') is not None else None</x:v>
      </x:c>
      <x:c r="D25" s="2"/>
      <x:c r="E25" s="2"/>
      <x:c r="F25" s="2"/>
      <x:c r="G25" s="2"/>
      <x:c r="H25" s="2"/>
      <x:c r="I25" s="2"/>
      <x:c r="J25" s="2"/>
      <x:c r="K25" s="2"/>
    </x:row>
    <x:row r="26" ht="24" customHeight="1">
      <x:c r="C26" s="44" t="str">
        <x:v>def div(a,b):return a/b if a is not None and b is not None and b!=0 else None</x:v>
      </x:c>
      <x:c r="D26" s="2"/>
      <x:c r="E26" s="2"/>
      <x:c r="F26" s="2"/>
      <x:c r="G26" s="2"/>
      <x:c r="H26" s="2"/>
      <x:c r="I26" s="2"/>
      <x:c r="J26" s="2"/>
      <x:c r="K26" s="2"/>
    </x:row>
    <x:row r="27" ht="24" customHeight="1">
      <x:c r="C27" s="44" t="str">
        <x:v>def add(*xs):return sum(xs) if all(x is not None for x in xs) else None</x:v>
      </x:c>
      <x:c r="D27" s="2"/>
      <x:c r="E27" s="2"/>
      <x:c r="F27" s="2"/>
      <x:c r="G27" s="2"/>
      <x:c r="H27" s="2"/>
      <x:c r="I27" s="2"/>
      <x:c r="J27" s="2"/>
      <x:c r="K27" s="2"/>
    </x:row>
    <x:row r="28" ht="24" customHeight="1">
      <x:c r="C28" s="44" t="str">
        <x:v>def sub(a,b):return a-b if a is not None and b is not None else None</x:v>
      </x:c>
      <x:c r="D28" s="2"/>
      <x:c r="E28" s="2"/>
      <x:c r="F28" s="2"/>
      <x:c r="G28" s="2"/>
      <x:c r="H28" s="2"/>
      <x:c r="I28" s="2"/>
      <x:c r="J28" s="2"/>
      <x:c r="K28" s="2"/>
    </x:row>
    <x:row r="29" ht="24" customHeight="1">
      <x:c r="C29" s="44" t="str">
        <x:v>def revenue(r):</x:v>
      </x:c>
      <x:c r="D29" s="2"/>
      <x:c r="E29" s="2"/>
      <x:c r="F29" s="2"/>
      <x:c r="G29" s="2"/>
      <x:c r="H29" s="2"/>
      <x:c r="I29" s="2"/>
      <x:c r="J29" s="2"/>
      <x:c r="K29" s="2"/>
    </x:row>
    <x:row r="30" ht="24" customHeight="1">
      <x:c r="C30" s="44" t="str">
        <x:v> x=add(raw(r,'nii'),raw(r,'noninterest_income'));return x if x is not None else raw(r,'revenue_reported')</x:v>
      </x:c>
      <x:c r="D30" s="2"/>
      <x:c r="E30" s="2"/>
      <x:c r="F30" s="2"/>
      <x:c r="G30" s="2"/>
      <x:c r="H30" s="2"/>
      <x:c r="I30" s="2"/>
      <x:c r="J30" s="2"/>
      <x:c r="K30" s="2"/>
    </x:row>
    <x:row r="31" ht="24" customHeight="1">
      <x:c r="C31" s="44" t="str">
        <x:v>def provision(r):</x:v>
      </x:c>
      <x:c r="D31" s="2"/>
      <x:c r="E31" s="2"/>
      <x:c r="F31" s="2"/>
      <x:c r="G31" s="2"/>
      <x:c r="H31" s="2"/>
      <x:c r="I31" s="2"/>
      <x:c r="J31" s="2"/>
      <x:c r="K31" s="2"/>
    </x:row>
    <x:row r="32" ht="24" customHeight="1">
      <x:c r="C32" s="44" t="str">
        <x:v> x=raw(r,'provision');return x if x is not None else sub(sub(revenue(r),raw(r,'opex')),raw(r,'pretax'))</x:v>
      </x:c>
      <x:c r="D32" s="2"/>
      <x:c r="E32" s="2"/>
      <x:c r="F32" s="2"/>
      <x:c r="G32" s="2"/>
      <x:c r="H32" s="2"/>
      <x:c r="I32" s="2"/>
      <x:c r="J32" s="2"/>
      <x:c r="K32" s="2"/>
    </x:row>
    <x:row r="33" ht="24" customHeight="1">
      <x:c r="C33" s="44" t="str">
        <x:v>def claims(r):</x:v>
      </x:c>
      <x:c r="D33" s="2"/>
      <x:c r="E33" s="2"/>
      <x:c r="F33" s="2"/>
      <x:c r="G33" s="2"/>
      <x:c r="H33" s="2"/>
      <x:c r="I33" s="2"/>
      <x:c r="J33" s="2"/>
      <x:c r="K33" s="2"/>
    </x:row>
    <x:row r="34" ht="24" customHeight="1">
      <x:c r="C34" s="44" t="str">
        <x:v> x=sub(raw(r,'net_income'),raw(r,'common_income'));return x if x is not None else raw(r,'preferred_div')</x:v>
      </x:c>
      <x:c r="D34" s="2"/>
      <x:c r="E34" s="2"/>
      <x:c r="F34" s="2"/>
      <x:c r="G34" s="2"/>
      <x:c r="H34" s="2"/>
      <x:c r="I34" s="2"/>
      <x:c r="J34" s="2"/>
      <x:c r="K34" s="2"/>
    </x:row>
    <x:row r="35" ht="24" customHeight="1">
      <x:c r="C35" s="44" t="str">
        <x:v>def deposits(r):</x:v>
      </x:c>
      <x:c r="D35" s="2"/>
      <x:c r="E35" s="2"/>
      <x:c r="F35" s="2"/>
      <x:c r="G35" s="2"/>
      <x:c r="H35" s="2"/>
      <x:c r="I35" s="2"/>
      <x:c r="J35" s="2"/>
      <x:c r="K35" s="2"/>
    </x:row>
    <x:row r="36" ht="24" customHeight="1">
      <x:c r="C36" s="44" t="str">
        <x:v> x=raw(r,'deposits');components=r.get('deposit_components',{})</x:v>
      </x:c>
      <x:c r="D36" s="2"/>
      <x:c r="E36" s="2"/>
      <x:c r="F36" s="2"/>
      <x:c r="G36" s="2"/>
      <x:c r="H36" s="2"/>
      <x:c r="I36" s="2"/>
      <x:c r="J36" s="2"/>
      <x:c r="K36" s="2"/>
    </x:row>
    <x:row r="37" ht="24" customHeight="1">
      <x:c r="C37" s="44" t="str">
        <x:v> return x if x is not None else add(*(components[k]['value'] if k in components else None for k in ['noninterest','interest']))</x:v>
      </x:c>
      <x:c r="D37" s="2"/>
      <x:c r="E37" s="2"/>
      <x:c r="F37" s="2"/>
      <x:c r="G37" s="2"/>
      <x:c r="H37" s="2"/>
      <x:c r="I37" s="2"/>
      <x:c r="J37" s="2"/>
      <x:c r="K37" s="2"/>
    </x:row>
    <x:row r="38" ht="24" customHeight="1">
      <x:c r="C38" s="44" t="str">
        <x:v>def basis(r):</x:v>
      </x:c>
      <x:c r="D38" s="2"/>
      <x:c r="E38" s="2"/>
      <x:c r="F38" s="2"/>
      <x:c r="G38" s="2"/>
      <x:c r="H38" s="2"/>
      <x:c r="I38" s="2"/>
      <x:c r="J38" s="2"/>
      <x:c r="K38" s="2"/>
    </x:row>
    <x:row r="39" ht="24" customHeight="1">
      <x:c r="C39" s="44" t="str">
        <x:v> eq=raw(r,'equity');pref=raw(r,'preferred');gw=raw(r,'goodwill');ia=raw(r,'intangibles');totalia=raw(r,'intangibles_total');shares=raw(r,'shares_end')</x:v>
      </x:c>
      <x:c r="D39" s="2"/>
      <x:c r="E39" s="2"/>
      <x:c r="F39" s="2"/>
      <x:c r="G39" s="2"/>
      <x:c r="H39" s="2"/>
      <x:c r="I39" s="2"/>
      <x:c r="J39" s="2"/>
      <x:c r="K39" s="2"/>
    </x:row>
    <x:row r="40" ht="24" customHeight="1">
      <x:c r="C40" s="44" t="str">
        <x:v> if shares is None:shares=sub(raw(r,'shares_issued'),raw(r,'shares_treasury'))</x:v>
      </x:c>
      <x:c r="D40" s="2"/>
      <x:c r="E40" s="2"/>
      <x:c r="F40" s="2"/>
      <x:c r="G40" s="2"/>
      <x:c r="H40" s="2"/>
      <x:c r="I40" s="2"/>
      <x:c r="J40" s="2"/>
      <x:c r="K40" s="2"/>
    </x:row>
    <x:row r="41" ht="24" customHeight="1">
      <x:c r="C41" s="44" t="str">
        <x:v> common=raw(r,'common_equity_reported');rbv=raw(r,'bvps_reported');rtbv=raw(r,'tbvps_reported');rtce=raw(r,'tce_reported')</x:v>
      </x:c>
      <x:c r="D41" s="2"/>
      <x:c r="E41" s="2"/>
      <x:c r="F41" s="2"/>
      <x:c r="G41" s="2"/>
      <x:c r="H41" s="2"/>
      <x:c r="I41" s="2"/>
      <x:c r="J41" s="2"/>
      <x:c r="K41" s="2"/>
    </x:row>
    <x:row r="42" ht="24" customHeight="1">
      <x:c r="C42" s="44" t="str">
        <x:v> if common is None and pref is not None and pref&gt;=1:common=sub(eq,pref)</x:v>
      </x:c>
      <x:c r="D42" s="2"/>
      <x:c r="E42" s="2"/>
      <x:c r="F42" s="2"/>
      <x:c r="G42" s="2"/>
      <x:c r="H42" s="2"/>
      <x:c r="I42" s="2"/>
      <x:c r="J42" s="2"/>
      <x:c r="K42" s="2"/>
    </x:row>
    <x:row r="43" ht="24" customHeight="1">
      <x:c r="C43" s="44" t="str">
        <x:v> if common is None and rbv is not None and shares is not None:common=rbv*shares</x:v>
      </x:c>
      <x:c r="D43" s="2"/>
      <x:c r="E43" s="2"/>
      <x:c r="F43" s="2"/>
      <x:c r="G43" s="2"/>
      <x:c r="H43" s="2"/>
      <x:c r="I43" s="2"/>
      <x:c r="J43" s="2"/>
      <x:c r="K43" s="2"/>
    </x:row>
    <x:row r="44" ht="24" customHeight="1">
      <x:c r="C44" s="44" t="str">
        <x:v> if totalia is not None and gw is not None:ia=totalia-gw</x:v>
      </x:c>
      <x:c r="D44" s="2"/>
      <x:c r="E44" s="2"/>
      <x:c r="F44" s="2"/>
      <x:c r="G44" s="2"/>
      <x:c r="H44" s="2"/>
      <x:c r="I44" s="2"/>
      <x:c r="J44" s="2"/>
      <x:c r="K44" s="2"/>
    </x:row>
    <x:row r="45" ht="24" customHeight="1">
      <x:c r="C45" s="44" t="str">
        <x:v> standard=sub(sub(common,gw),ia);bv=rbv if rbv is not None else div(common,shares)</x:v>
      </x:c>
      <x:c r="D45" s="2"/>
      <x:c r="E45" s="2"/>
      <x:c r="F45" s="2"/>
      <x:c r="G45" s="2"/>
      <x:c r="H45" s="2"/>
      <x:c r="I45" s="2"/>
      <x:c r="J45" s="2"/>
      <x:c r="K45" s="2"/>
    </x:row>
    <x:row r="46" ht="24" customHeight="1">
      <x:c r="C46" s="44" t="str">
        <x:v> tbv=rtbv if rtbv is not None else div(rtce,shares) if rtce is not None else div(standard,shares)</x:v>
      </x:c>
      <x:c r="D46" s="2"/>
      <x:c r="E46" s="2"/>
      <x:c r="F46" s="2"/>
      <x:c r="G46" s="2"/>
      <x:c r="H46" s="2"/>
      <x:c r="I46" s="2"/>
      <x:c r="J46" s="2"/>
      <x:c r="K46" s="2"/>
    </x:row>
    <x:row r="47" ht="24" customHeight="1">
      <x:c r="C47" s="44" t="str">
        <x:v> tce=rtce if rtce is not None else tbv*shares if tbv is not None and shares is not None else None</x:v>
      </x:c>
      <x:c r="D47" s="2"/>
      <x:c r="E47" s="2"/>
      <x:c r="F47" s="2"/>
      <x:c r="G47" s="2"/>
      <x:c r="H47" s="2"/>
      <x:c r="I47" s="2"/>
      <x:c r="J47" s="2"/>
      <x:c r="K47" s="2"/>
    </x:row>
    <x:row r="48" ht="24" customHeight="1">
      <x:c r="C48" s="44" t="str">
        <x:v> return dict(assets=raw(r,'assets'),common=common,shares=shares,bv=bv,tbv=tbv,tce=tce,standard_tce=standard,tbv_basis='Issuer reported' if rtbv is not None or rtce is not None else 'Straight subtraction' if standard is not None else 'Unavailable')</x:v>
      </x:c>
      <x:c r="D48" s="2"/>
      <x:c r="E48" s="2"/>
      <x:c r="F48" s="2"/>
      <x:c r="G48" s="2"/>
      <x:c r="H48" s="2"/>
      <x:c r="I48" s="2"/>
      <x:c r="J48" s="2"/>
      <x:c r="K48" s="2"/>
    </x:row>
    <x:row r="49" ht="24" customHeight="1">
      <x:c r="C49" s="44" t="str">
        <x:v>def ols_hc3(x,y):</x:v>
      </x:c>
      <x:c r="D49" s="2"/>
      <x:c r="E49" s="2"/>
      <x:c r="F49" s="2"/>
      <x:c r="G49" s="2"/>
      <x:c r="H49" s="2"/>
      <x:c r="I49" s="2"/>
      <x:c r="J49" s="2"/>
      <x:c r="K49" s="2"/>
    </x:row>
    <x:row r="50" ht="24" customHeight="1">
      <x:c r="C50" s="44" t="str">
        <x:v> X=np.column_stack([np.ones(len(x)),np.asarray(x)]);y=np.asarray(y,dtype=float)</x:v>
      </x:c>
      <x:c r="D50" s="2"/>
      <x:c r="E50" s="2"/>
      <x:c r="F50" s="2"/>
      <x:c r="G50" s="2"/>
      <x:c r="H50" s="2"/>
      <x:c r="I50" s="2"/>
      <x:c r="J50" s="2"/>
      <x:c r="K50" s="2"/>
    </x:row>
    <x:row r="51" ht="24" customHeight="1">
      <x:c r="C51" s="44" t="str">
        <x:v> if len(y)&lt;=X.shape[1]:raise ValueError('Insufficient residual degrees of freedom')</x:v>
      </x:c>
      <x:c r="D51" s="2"/>
      <x:c r="E51" s="2"/>
      <x:c r="F51" s="2"/>
      <x:c r="G51" s="2"/>
      <x:c r="H51" s="2"/>
      <x:c r="I51" s="2"/>
      <x:c r="J51" s="2"/>
      <x:c r="K51" s="2"/>
    </x:row>
    <x:row r="52" ht="24" customHeight="1">
      <x:c r="C52" s="44" t="str">
        <x:v> bread=np.linalg.inv(X.T@X);coef=bread@X.T@y;resid=y-X@coef;hat=np.sum((X@bread)*X,axis=1)</x:v>
      </x:c>
      <x:c r="D52" s="2"/>
      <x:c r="E52" s="2"/>
      <x:c r="F52" s="2"/>
      <x:c r="G52" s="2"/>
      <x:c r="H52" s="2"/>
      <x:c r="I52" s="2"/>
      <x:c r="J52" s="2"/>
      <x:c r="K52" s="2"/>
    </x:row>
    <x:row r="53" ht="24" customHeight="1">
      <x:c r="C53" s="44" t="str">
        <x:v> if max(hat)&gt;=1-1e-10:raise ValueError('Unit leverage prevents HC3')</x:v>
      </x:c>
      <x:c r="D53" s="2"/>
      <x:c r="E53" s="2"/>
      <x:c r="F53" s="2"/>
      <x:c r="G53" s="2"/>
      <x:c r="H53" s="2"/>
      <x:c r="I53" s="2"/>
      <x:c r="J53" s="2"/>
      <x:c r="K53" s="2"/>
    </x:row>
    <x:row r="54" ht="24" customHeight="1">
      <x:c r="C54" s="44" t="str">
        <x:v> meat=X.T@(X*(resid/(1-hat))[:,None]**2);cov=bread@meat@bread;se=np.sqrt(np.diag(cov));df=len(y)-X.shape[1];critical=stats.t.ppf(.975,df)</x:v>
      </x:c>
      <x:c r="D54" s="2"/>
      <x:c r="E54" s="2"/>
      <x:c r="F54" s="2"/>
      <x:c r="G54" s="2"/>
      <x:c r="H54" s="2"/>
      <x:c r="I54" s="2"/>
      <x:c r="J54" s="2"/>
      <x:c r="K54" s="2"/>
    </x:row>
    <x:row r="55" ht="24" customHeight="1">
      <x:c r="C55" s="44" t="str">
        <x:v> r2=1-np.dot(resid,resid)/np.dot(y-y.mean(),y-y.mean())</x:v>
      </x:c>
      <x:c r="D55" s="2"/>
      <x:c r="E55" s="2"/>
      <x:c r="F55" s="2"/>
      <x:c r="G55" s="2"/>
      <x:c r="H55" s="2"/>
      <x:c r="I55" s="2"/>
      <x:c r="J55" s="2"/>
      <x:c r="K55" s="2"/>
    </x:row>
    <x:row r="56" ht="24" customHeight="1">
      <x:c r="C56" s="44" t="str">
        <x:v> return dict(coef=coef.tolist(),se_hc3=se.tolist(),cov_hc3=cov.tolist(),ci95=np.column_stack([coef-critical*se,coef+critical*se]).tolist(),pvalue=(2*stats.t.sf(np.abs(coef/se),df)).tolist(),n=len(y),df=df,r2=float(r2),residuals=resid.tolist(),leverage=hat.tolist(),critical=float(critical))</x:v>
      </x:c>
      <x:c r="D56" s="2"/>
      <x:c r="E56" s="2"/>
      <x:c r="F56" s="2"/>
      <x:c r="G56" s="2"/>
      <x:c r="H56" s="2"/>
      <x:c r="I56" s="2"/>
      <x:c r="J56" s="2"/>
      <x:c r="K56" s="2"/>
    </x:row>
    <x:row r="57" ht="24" customHeight="1">
      <x:c r="C57" s="44" t="str">
        <x:v>def read_excel(path):</x:v>
      </x:c>
      <x:c r="D57" s="2"/>
      <x:c r="E57" s="2"/>
      <x:c r="F57" s="2"/>
      <x:c r="G57" s="2"/>
      <x:c r="H57" s="2"/>
      <x:c r="I57" s="2"/>
      <x:c r="J57" s="2"/>
      <x:c r="K57" s="2"/>
    </x:row>
    <x:row r="58" ht="24" customHeight="1">
      <x:c r="C58" s="44" t="str">
        <x:v> ns={'s':'http://schemas.openxmlformats.org/spreadsheetml/2006/main'};rel='{http://schemas.openxmlformats.org/officeDocument/2006/relationships}id'</x:v>
      </x:c>
      <x:c r="D58" s="2"/>
      <x:c r="E58" s="2"/>
      <x:c r="F58" s="2"/>
      <x:c r="G58" s="2"/>
      <x:c r="H58" s="2"/>
      <x:c r="I58" s="2"/>
      <x:c r="J58" s="2"/>
      <x:c r="K58" s="2"/>
    </x:row>
    <x:row r="59" ht="24" customHeight="1">
      <x:c r="C59" s="44" t="str">
        <x:v> with zipfile.ZipFile(path) as z:</x:v>
      </x:c>
      <x:c r="D59" s="2"/>
      <x:c r="E59" s="2"/>
      <x:c r="F59" s="2"/>
      <x:c r="G59" s="2"/>
      <x:c r="H59" s="2"/>
      <x:c r="I59" s="2"/>
      <x:c r="J59" s="2"/>
      <x:c r="K59" s="2"/>
    </x:row>
    <x:row r="60" ht="24" customHeight="1">
      <x:c r="C60" s="44" t="str">
        <x:v>  strings=[]</x:v>
      </x:c>
      <x:c r="D60" s="2"/>
      <x:c r="E60" s="2"/>
      <x:c r="F60" s="2"/>
      <x:c r="G60" s="2"/>
      <x:c r="H60" s="2"/>
      <x:c r="I60" s="2"/>
      <x:c r="J60" s="2"/>
      <x:c r="K60" s="2"/>
    </x:row>
    <x:row r="61" ht="24" customHeight="1">
      <x:c r="C61" s="44" t="str">
        <x:v>  if 'xl/sharedStrings.xml' in z.namelist():strings=[''.join(x.itertext()) for x in ET.fromstring(z.read('xl/sharedStrings.xml'))]</x:v>
      </x:c>
      <x:c r="D61" s="2"/>
      <x:c r="E61" s="2"/>
      <x:c r="F61" s="2"/>
      <x:c r="G61" s="2"/>
      <x:c r="H61" s="2"/>
      <x:c r="I61" s="2"/>
      <x:c r="J61" s="2"/>
      <x:c r="K61" s="2"/>
    </x:row>
    <x:row r="62" ht="24" customHeight="1">
      <x:c r="C62" s="44" t="str">
        <x:v>  relationships={r.attrib['Id']:r.attrib['Target'] for r in ET.fromstring(z.read('xl/_rels/workbook.xml.rels'))};result={}</x:v>
      </x:c>
      <x:c r="D62" s="2"/>
      <x:c r="E62" s="2"/>
      <x:c r="F62" s="2"/>
      <x:c r="G62" s="2"/>
      <x:c r="H62" s="2"/>
      <x:c r="I62" s="2"/>
      <x:c r="J62" s="2"/>
      <x:c r="K62" s="2"/>
    </x:row>
    <x:row r="63" ht="24" customHeight="1">
      <x:c r="C63" s="44" t="str">
        <x:v>  for s in ET.fromstring(z.read('xl/workbook.xml')).findall('s:sheets/s:sheet',ns):</x:v>
      </x:c>
      <x:c r="D63" s="2"/>
      <x:c r="E63" s="2"/>
      <x:c r="F63" s="2"/>
      <x:c r="G63" s="2"/>
      <x:c r="H63" s="2"/>
      <x:c r="I63" s="2"/>
      <x:c r="J63" s="2"/>
      <x:c r="K63" s="2"/>
    </x:row>
    <x:row r="64" ht="24" customHeight="1">
      <x:c r="C64" s="44" t="str">
        <x:v>   target=relationships[s.attrib[rel]];target=target.lstrip('/') if target.startswith('/') else 'xl/'+target;values={}</x:v>
      </x:c>
      <x:c r="D64" s="2"/>
      <x:c r="E64" s="2"/>
      <x:c r="F64" s="2"/>
      <x:c r="G64" s="2"/>
      <x:c r="H64" s="2"/>
      <x:c r="I64" s="2"/>
      <x:c r="J64" s="2"/>
      <x:c r="K64" s="2"/>
    </x:row>
    <x:row r="65" ht="24" customHeight="1">
      <x:c r="C65" s="44" t="str">
        <x:v>   for c in ET.fromstring(z.read(target)).findall('.//s:sheetData/s:row/s:c',ns):</x:v>
      </x:c>
      <x:c r="D65" s="2"/>
      <x:c r="E65" s="2"/>
      <x:c r="F65" s="2"/>
      <x:c r="G65" s="2"/>
      <x:c r="H65" s="2"/>
      <x:c r="I65" s="2"/>
      <x:c r="J65" s="2"/>
      <x:c r="K65" s="2"/>
    </x:row>
    <x:row r="66" ht="24" customHeight="1">
      <x:c r="C66" s="44" t="str">
        <x:v>    v=c.find('s:v',ns);typ=c.get('t');value=v.text if v is not None else None</x:v>
      </x:c>
      <x:c r="D66" s="2"/>
      <x:c r="E66" s="2"/>
      <x:c r="F66" s="2"/>
      <x:c r="G66" s="2"/>
      <x:c r="H66" s="2"/>
      <x:c r="I66" s="2"/>
      <x:c r="J66" s="2"/>
      <x:c r="K66" s="2"/>
    </x:row>
    <x:row r="67" ht="24" customHeight="1">
      <x:c r="C67" s="44" t="str">
        <x:v>    if typ=='s' and value is not None:value=strings[int(value)]</x:v>
      </x:c>
      <x:c r="D67" s="2"/>
      <x:c r="E67" s="2"/>
      <x:c r="F67" s="2"/>
      <x:c r="G67" s="2"/>
      <x:c r="H67" s="2"/>
      <x:c r="I67" s="2"/>
      <x:c r="J67" s="2"/>
      <x:c r="K67" s="2"/>
    </x:row>
    <x:row r="68" ht="24" customHeight="1">
      <x:c r="C68" s="44" t="str">
        <x:v>    elif typ=='inlineStr':value=''.join(c.find('s:is',ns).itertext())</x:v>
      </x:c>
      <x:c r="D68" s="2"/>
      <x:c r="E68" s="2"/>
      <x:c r="F68" s="2"/>
      <x:c r="G68" s="2"/>
      <x:c r="H68" s="2"/>
      <x:c r="I68" s="2"/>
      <x:c r="J68" s="2"/>
      <x:c r="K68" s="2"/>
    </x:row>
    <x:row r="69" ht="24" customHeight="1">
      <x:c r="C69" s="44" t="str">
        <x:v>    elif value is not None and typ not in ['str','e']:</x:v>
      </x:c>
      <x:c r="D69" s="2"/>
      <x:c r="E69" s="2"/>
      <x:c r="F69" s="2"/>
      <x:c r="G69" s="2"/>
      <x:c r="H69" s="2"/>
      <x:c r="I69" s="2"/>
      <x:c r="J69" s="2"/>
      <x:c r="K69" s="2"/>
    </x:row>
    <x:row r="70" ht="24" customHeight="1">
      <x:c r="C70" s="44" t="str">
        <x:v>     try:value=float(value)</x:v>
      </x:c>
      <x:c r="D70" s="2"/>
      <x:c r="E70" s="2"/>
      <x:c r="F70" s="2"/>
      <x:c r="G70" s="2"/>
      <x:c r="H70" s="2"/>
      <x:c r="I70" s="2"/>
      <x:c r="J70" s="2"/>
      <x:c r="K70" s="2"/>
    </x:row>
    <x:row r="71" ht="24" customHeight="1">
      <x:c r="C71" s="44" t="str">
        <x:v>     except ValueError:pass</x:v>
      </x:c>
      <x:c r="D71" s="2"/>
      <x:c r="E71" s="2"/>
      <x:c r="F71" s="2"/>
      <x:c r="G71" s="2"/>
      <x:c r="H71" s="2"/>
      <x:c r="I71" s="2"/>
      <x:c r="J71" s="2"/>
      <x:c r="K71" s="2"/>
    </x:row>
    <x:row r="72" ht="24" customHeight="1">
      <x:c r="C72" s="44" t="str">
        <x:v>    values[c.get('r')]=value</x:v>
      </x:c>
      <x:c r="D72" s="2"/>
      <x:c r="E72" s="2"/>
      <x:c r="F72" s="2"/>
      <x:c r="G72" s="2"/>
      <x:c r="H72" s="2"/>
      <x:c r="I72" s="2"/>
      <x:c r="J72" s="2"/>
      <x:c r="K72" s="2"/>
    </x:row>
    <x:row r="73" ht="24" customHeight="1">
      <x:c r="C73" s="44" t="str">
        <x:v>   result[s.get('name')]=values</x:v>
      </x:c>
      <x:c r="D73" s="2"/>
      <x:c r="E73" s="2"/>
      <x:c r="F73" s="2"/>
      <x:c r="G73" s="2"/>
      <x:c r="H73" s="2"/>
      <x:c r="I73" s="2"/>
      <x:c r="J73" s="2"/>
      <x:c r="K73" s="2"/>
    </x:row>
    <x:row r="74" ht="24" customHeight="1">
      <x:c r="C74" s="44" t="str">
        <x:v> return result</x:v>
      </x:c>
      <x:c r="D74" s="2"/>
      <x:c r="E74" s="2"/>
      <x:c r="F74" s="2"/>
      <x:c r="G74" s="2"/>
      <x:c r="H74" s="2"/>
      <x:c r="I74" s="2"/>
      <x:c r="J74" s="2"/>
      <x:c r="K74" s="2"/>
    </x:row>
    <x:row r="75" ht="24" customHeight="1">
      <x:c r="C75" s="44" t="str">
        <x:v>def main(cohort=1,excel=None):</x:v>
      </x:c>
      <x:c r="D75" s="2"/>
      <x:c r="E75" s="2"/>
      <x:c r="F75" s="2"/>
      <x:c r="G75" s="2"/>
      <x:c r="H75" s="2"/>
      <x:c r="I75" s="2"/>
      <x:c r="J75" s="2"/>
      <x:c r="K75" s="2"/>
    </x:row>
    <x:row r="76" ht="24" customHeight="1">
      <x:c r="C76" s="44" t="str">
        <x:v> banks=json.loads((ROOT/'data/processed/banks.json').read_text());records=json.loads((ROOT/'data/processed/financial_inputs.json').read_text());drivers={b['ticker']:[.03,.02,0,.23,-.01] for b in banks};weights=[.25,.25,.5]</x:v>
      </x:c>
      <x:c r="D76" s="2"/>
      <x:c r="E76" s="2"/>
      <x:c r="F76" s="2"/>
      <x:c r="G76" s="2"/>
      <x:c r="H76" s="2"/>
      <x:c r="I76" s="2"/>
      <x:c r="J76" s="2"/>
      <x:c r="K76" s="2"/>
    </x:row>
    <x:row r="77" ht="24" customHeight="1">
      <x:c r="C77" s="44" t="str">
        <x:v> if excel:</x:v>
      </x:c>
      <x:c r="D77" s="2"/>
      <x:c r="E77" s="2"/>
      <x:c r="F77" s="2"/>
      <x:c r="G77" s="2"/>
      <x:c r="H77" s="2"/>
      <x:c r="I77" s="2"/>
      <x:c r="J77" s="2"/>
      <x:c r="K77" s="2"/>
    </x:row>
    <x:row r="78" ht="24" customHeight="1">
      <x:c r="C78" s="44" t="str">
        <x:v>  cells=read_excel(excel);a=cells['Assumptions'];cohort=int(a['E6']);weights=[a[f'E{r}'] for r in [23,24,25]];row=7</x:v>
      </x:c>
      <x:c r="D78" s="2"/>
      <x:c r="E78" s="2"/>
      <x:c r="F78" s="2"/>
      <x:c r="G78" s="2"/>
      <x:c r="H78" s="2"/>
      <x:c r="I78" s="2"/>
      <x:c r="J78" s="2"/>
      <x:c r="K78" s="2"/>
    </x:row>
    <x:row r="79" ht="24" customHeight="1">
      <x:c r="C79" s="44" t="str">
        <x:v>  for r in records:</x:v>
      </x:c>
      <x:c r="D79" s="2"/>
      <x:c r="E79" s="2"/>
      <x:c r="F79" s="2"/>
      <x:c r="G79" s="2"/>
      <x:c r="H79" s="2"/>
      <x:c r="I79" s="2"/>
      <x:c r="J79" s="2"/>
      <x:c r="K79" s="2"/>
    </x:row>
    <x:row r="80" ht="24" customHeight="1">
      <x:c r="C80" s="44" t="str">
        <x:v>   for k,v in r['metrics'].items():</x:v>
      </x:c>
      <x:c r="D80" s="2"/>
      <x:c r="E80" s="2"/>
      <x:c r="F80" s="2"/>
      <x:c r="G80" s="2"/>
      <x:c r="H80" s="2"/>
      <x:c r="I80" s="2"/>
      <x:c r="J80" s="2"/>
      <x:c r="K80" s="2"/>
    </x:row>
    <x:row r="81" ht="24" customHeight="1">
      <x:c r="C81" s="44" t="str">
        <x:v>    x=cells['Historical Inputs'].get('F'+str(row));row+=1</x:v>
      </x:c>
      <x:c r="D81" s="2"/>
      <x:c r="E81" s="2"/>
      <x:c r="F81" s="2"/>
      <x:c r="G81" s="2"/>
      <x:c r="H81" s="2"/>
      <x:c r="I81" s="2"/>
      <x:c r="J81" s="2"/>
      <x:c r="K81" s="2"/>
    </x:row>
    <x:row r="82" ht="24" customHeight="1">
      <x:c r="C82" s="44" t="str">
        <x:v>    if v is not None:v['value']=x if isinstance(x,(float,int)) else None</x:v>
      </x:c>
      <x:c r="D82" s="2"/>
      <x:c r="E82" s="2"/>
      <x:c r="F82" s="2"/>
      <x:c r="G82" s="2"/>
      <x:c r="H82" s="2"/>
      <x:c r="I82" s="2"/>
      <x:c r="J82" s="2"/>
      <x:c r="K82" s="2"/>
    </x:row>
    <x:row r="83" ht="24" customHeight="1">
      <x:c r="C83" s="44" t="str">
        <x:v>    elif isinstance(x,(float,int)):r['metrics'][k]={'value':x}</x:v>
      </x:c>
      <x:c r="D83" s="2"/>
      <x:c r="E83" s="2"/>
      <x:c r="F83" s="2"/>
      <x:c r="G83" s="2"/>
      <x:c r="H83" s="2"/>
      <x:c r="I83" s="2"/>
      <x:c r="J83" s="2"/>
      <x:c r="K83" s="2"/>
    </x:row>
    <x:row r="84" ht="24" customHeight="1">
      <x:c r="C84" s="44" t="str">
        <x:v>    if k=='deposits' and r.get('deposit_components'):</x:v>
      </x:c>
      <x:c r="D84" s="2"/>
      <x:c r="E84" s="2"/>
      <x:c r="F84" s="2"/>
      <x:c r="G84" s="2"/>
      <x:c r="H84" s="2"/>
      <x:c r="I84" s="2"/>
      <x:c r="J84" s="2"/>
      <x:c r="K84" s="2"/>
    </x:row>
    <x:row r="85" ht="24" customHeight="1">
      <x:c r="C85" s="44" t="str">
        <x:v>     for key,col in [('noninterest','T'),('interest','U')]:</x:v>
      </x:c>
      <x:c r="D85" s="2"/>
      <x:c r="E85" s="2"/>
      <x:c r="F85" s="2"/>
      <x:c r="G85" s="2"/>
      <x:c r="H85" s="2"/>
      <x:c r="I85" s="2"/>
      <x:c r="J85" s="2"/>
      <x:c r="K85" s="2"/>
    </x:row>
    <x:row r="86" ht="24" customHeight="1">
      <x:c r="C86" s="44" t="str">
        <x:v>      if key in r['deposit_components']:r['deposit_components'][key]['value']=cells['Historical Inputs'].get(col+str(row-1))</x:v>
      </x:c>
      <x:c r="D86" s="2"/>
      <x:c r="E86" s="2"/>
      <x:c r="F86" s="2"/>
      <x:c r="G86" s="2"/>
      <x:c r="H86" s="2"/>
      <x:c r="I86" s="2"/>
      <x:c r="J86" s="2"/>
      <x:c r="K86" s="2"/>
    </x:row>
    <x:row r="87" ht="24" customHeight="1">
      <x:c r="C87" s="44" t="str">
        <x:v>  for i,b in enumerate(banks):b['asof_close']=cells['Market Inputs']['D'+str(i+7)];drivers[b['ticker']]=[a[c+str(i+9)] for c in 'EFGHI']</x:v>
      </x:c>
      <x:c r="D87" s="2"/>
      <x:c r="E87" s="2"/>
      <x:c r="F87" s="2"/>
      <x:c r="G87" s="2"/>
      <x:c r="H87" s="2"/>
      <x:c r="I87" s="2"/>
      <x:c r="J87" s="2"/>
      <x:c r="K87" s="2"/>
    </x:row>
    <x:row r="88" ht="24" customHeight="1">
      <x:c r="C88" s="44" t="str">
        <x:v> lookup={(r['ticker'],r['period']):r for r in records};current=[];forecast=[];stress=[]</x:v>
      </x:c>
      <x:c r="D88" s="2"/>
      <x:c r="E88" s="2"/>
      <x:c r="F88" s="2"/>
      <x:c r="G88" s="2"/>
      <x:c r="H88" s="2"/>
      <x:c r="I88" s="2"/>
      <x:c r="J88" s="2"/>
      <x:c r="K88" s="2"/>
    </x:row>
    <x:row r="89" ht="24" customHeight="1">
      <x:c r="C89" s="44" t="str">
        <x:v> for bank in banks:</x:v>
      </x:c>
      <x:c r="D89" s="2"/>
      <x:c r="E89" s="2"/>
      <x:c r="F89" s="2"/>
      <x:c r="G89" s="2"/>
      <x:c r="H89" s="2"/>
      <x:c r="I89" s="2"/>
      <x:c r="J89" s="2"/>
      <x:c r="K89" s="2"/>
    </x:row>
    <x:row r="90" ht="24" customHeight="1">
      <x:c r="C90" s="44" t="str">
        <x:v>  t=bank['ticker'];fy=lookup[t,'FY2025'];old=lookup[t,'H1 2025'];now=lookup[t,'H1 2026'];b=basis(now);bo=basis(old)</x:v>
      </x:c>
      <x:c r="D90" s="2"/>
      <x:c r="E90" s="2"/>
      <x:c r="F90" s="2"/>
      <x:c r="G90" s="2"/>
      <x:c r="H90" s="2"/>
      <x:c r="I90" s="2"/>
      <x:c r="J90" s="2"/>
      <x:c r="K90" s="2"/>
    </x:row>
    <x:row r="91" ht="24" customHeight="1">
      <x:c r="C91" s="44" t="str">
        <x:v>  income=add(raw(fy,'common_income'),raw(now,'common_income'),-raw(old,'common_income')) if raw(old,'common_income') is not None else None</x:v>
      </x:c>
      <x:c r="D91" s="2"/>
      <x:c r="E91" s="2"/>
      <x:c r="F91" s="2"/>
      <x:c r="G91" s="2"/>
      <x:c r="H91" s="2"/>
      <x:c r="I91" s="2"/>
      <x:c r="J91" s="2"/>
      <x:c r="K91" s="2"/>
    </x:row>
    <x:row r="92" ht="24" customHeight="1">
      <x:c r="C92" s="44" t="str">
        <x:v>  shares=add(raw(fy,'shares_diluted'),raw(now,'shares_diluted')/2,-raw(old,'shares_diluted')/2) if raw(now,'shares_diluted') is not None and raw(old,'shares_diluted') is not None else None</x:v>
      </x:c>
      <x:c r="D92" s="2"/>
      <x:c r="E92" s="2"/>
      <x:c r="F92" s="2"/>
      <x:c r="G92" s="2"/>
      <x:c r="H92" s="2"/>
      <x:c r="I92" s="2"/>
      <x:c r="J92" s="2"/>
      <x:c r="K92" s="2"/>
    </x:row>
    <x:row r="93" ht="24" customHeight="1">
      <x:c r="C93" s="44" t="str">
        <x:v>  rev=add(revenue(fy),revenue(now),-revenue(old)) if revenue(old) is not None else None;opex=add(raw(fy,'opex'),raw(now,'opex'),-raw(old,'opex')) if raw(old,'opex') is not None else None</x:v>
      </x:c>
      <x:c r="D93" s="2"/>
      <x:c r="E93" s="2"/>
      <x:c r="F93" s="2"/>
      <x:c r="G93" s="2"/>
      <x:c r="H93" s="2"/>
      <x:c r="I93" s="2"/>
      <x:c r="J93" s="2"/>
      <x:c r="K93" s="2"/>
    </x:row>
    <x:row r="94" ht="24" customHeight="1">
      <x:c r="C94" s="44" t="str">
        <x:v>  eps=div(income,shares);tceavg=add(b['tce']/2,bo['tce']/2) if b['tce'] is not None and bo['tce'] is not None else None;ceavg=add(b['common']/2,bo['common']/2) if b['common'] is not None and bo['common'] is not None else None</x:v>
      </x:c>
      <x:c r="D94" s="2"/>
      <x:c r="E94" s="2"/>
      <x:c r="F94" s="2"/>
      <x:c r="G94" s="2"/>
      <x:c r="H94" s="2"/>
      <x:c r="I94" s="2"/>
      <x:c r="J94" s="2"/>
      <x:c r="K94" s="2"/>
    </x:row>
    <x:row r="95" ht="24" customHeight="1">
      <x:c r="C95" s="44" t="str">
        <x:v>  price=bank['asof_close'];row={**bank,**b,'common_ltm':income,'shares_ltm':shares,'eps_ltm':eps,'roe_ltm':div(income,ceavg),'rote_ltm':div(income,tceavg),'revenue_ltm':rev,'opex_ltm':opex,'efficiency':div(opex,rev),'cet1':raw(now,'cet1_reported'),'loans':raw(now,'loans_gross'),'deposits':deposits(now),'pe':div(price,eps) if eps and eps&gt;0 else None,'pb':div(price,b['bv']),'ptbv':div(price,b['tbv'])};current.append(row)</x:v>
      </x:c>
      <x:c r="D95" s="2"/>
      <x:c r="E95" s="2"/>
      <x:c r="F95" s="2"/>
      <x:c r="G95" s="2"/>
      <x:c r="H95" s="2"/>
      <x:c r="I95" s="2"/>
      <x:c r="J95" s="2"/>
      <x:c r="K95" s="2"/>
    </x:row>
    <x:row r="96" ht="24" customHeight="1">
      <x:c r="C96" s="44" t="str">
        <x:v>  rg,eg,pg,tax,sg=drivers[t];h2rev=sub(revenue(fy),revenue(old));h2opex=sub(raw(fy,'opex'),raw(old,'opex'));h2prov=sub(provision(fy),provision(old))</x:v>
      </x:c>
      <x:c r="D96" s="2"/>
      <x:c r="E96" s="2"/>
      <x:c r="F96" s="2"/>
      <x:c r="G96" s="2"/>
      <x:c r="H96" s="2"/>
      <x:c r="I96" s="2"/>
      <x:c r="J96" s="2"/>
      <x:c r="K96" s="2"/>
    </x:row>
    <x:row r="97" ht="24" customHeight="1">
      <x:c r="C97" s="44" t="str">
        <x:v>  h2rev=h2rev*(1+rg) if h2rev is not None else None;h2opex=h2opex*(1+eg) if h2opex is not None else None;h2prov=h2prov*(1+pg) if h2prov is not None else None;h2pretax=sub(sub(h2rev,h2opex),h2prov)</x:v>
      </x:c>
      <x:c r="D97" s="2"/>
      <x:c r="E97" s="2"/>
      <x:c r="F97" s="2"/>
      <x:c r="G97" s="2"/>
      <x:c r="H97" s="2"/>
      <x:c r="I97" s="2"/>
      <x:c r="J97" s="2"/>
      <x:c r="K97" s="2"/>
    </x:row>
    <x:row r="98" ht="24" customHeight="1">
      <x:c r="C98" s="44" t="str">
        <x:v>  h2common=sub(h2pretax*(1-tax),claims(now)) if h2pretax is not None else None;fc=add(raw(now,'common_income'),h2common)</x:v>
      </x:c>
      <x:c r="D98" s="2"/>
      <x:c r="E98" s="2"/>
      <x:c r="F98" s="2"/>
      <x:c r="G98" s="2"/>
      <x:c r="H98" s="2"/>
      <x:c r="I98" s="2"/>
      <x:c r="J98" s="2"/>
      <x:c r="K98" s="2"/>
    </x:row>
    <x:row r="99" ht="24" customHeight="1">
      <x:c r="C99" s="44" t="str">
        <x:v>  h2shares=sub(2*raw(fy,'shares_diluted'),raw(old,'shares_diluted')) if raw(fy,'shares_diluted') is not None else None;fs=add(raw(now,'shares_diluted')/2,h2shares*(1+sg)/2) if raw(now,'shares_diluted') is not None and h2shares is not None else None</x:v>
      </x:c>
      <x:c r="D99" s="2"/>
      <x:c r="E99" s="2"/>
      <x:c r="F99" s="2"/>
      <x:c r="G99" s="2"/>
      <x:c r="H99" s="2"/>
      <x:c r="I99" s="2"/>
      <x:c r="J99" s="2"/>
      <x:c r="K99" s="2"/>
    </x:row>
    <x:row r="100" ht="24" customHeight="1">
      <x:c r="C100" s="44" t="str">
        <x:v>  forecast.append({'ticker':t,'revenue':add(revenue(now),h2rev),'opex':add(raw(now,'opex'),h2opex),'provision_or_residual':add(provision(now),h2prov),'h2_pretax':h2pretax,'common_income':fc,'diluted_shares':fs,'eps':div(fc,fs),'assumptions':drivers[t]})</x:v>
      </x:c>
      <x:c r="D100" s="2"/>
      <x:c r="E100" s="2"/>
      <x:c r="F100" s="2"/>
      <x:c r="G100" s="2"/>
      <x:c r="H100" s="2"/>
      <x:c r="I100" s="2"/>
      <x:c r="J100" s="2"/>
      <x:c r="K100" s="2"/>
    </x:row>
    <x:row r="101" ht="24" customHeight="1">
      <x:c r="C101" s="44" t="str">
        <x:v>  loans=row['loans'];stress.append({'ticker':t,'common_income_ltm':income,'loans':loans,'tax':tax,**{f'income_{int(bp*10000)}bp':income-loans*bp*(1-tax) if income is not None and loans is not None else None for bp in [.005,.01,.02]}})</x:v>
      </x:c>
      <x:c r="D101" s="2"/>
      <x:c r="E101" s="2"/>
      <x:c r="F101" s="2"/>
      <x:c r="G101" s="2"/>
      <x:c r="H101" s="2"/>
      <x:c r="I101" s="2"/>
      <x:c r="J101" s="2"/>
      <x:c r="K101" s="2"/>
    </x:row>
    <x:row r="102" ht="24" customHeight="1">
      <x:c r="C102" s="44" t="str">
        <x:v> peers=[r for r in current if r['ticker']!='BAC' and (cohort==1 or r['ticker'] not in ['GS','MS'])];summaries={}</x:v>
      </x:c>
      <x:c r="D102" s="2"/>
      <x:c r="E102" s="2"/>
      <x:c r="F102" s="2"/>
      <x:c r="G102" s="2"/>
      <x:c r="H102" s="2"/>
      <x:c r="I102" s="2"/>
      <x:c r="J102" s="2"/>
      <x:c r="K102" s="2"/>
    </x:row>
    <x:row r="103" ht="24" customHeight="1">
      <x:c r="C103" s="44" t="str">
        <x:v> for k in ['pe','pb','ptbv','roe_ltm','rote_ltm','efficiency','cet1']:</x:v>
      </x:c>
      <x:c r="D103" s="2"/>
      <x:c r="E103" s="2"/>
      <x:c r="F103" s="2"/>
      <x:c r="G103" s="2"/>
      <x:c r="H103" s="2"/>
      <x:c r="I103" s="2"/>
      <x:c r="J103" s="2"/>
      <x:c r="K103" s="2"/>
    </x:row>
    <x:row r="104" ht="24" customHeight="1">
      <x:c r="C104" s="44" t="str">
        <x:v>  v=np.array([r[k] for r in peers if r[k] is not None and math.isfinite(r[k])]);summaries[k]={name:float(fn(v)) if len(v) else None for name,fn in [('median',np.median),('mean',np.mean),('q25',lambda a:np.percentile(a,25)),('q75',lambda a:np.percentile(a,75)),('min',np.min),('max',np.max)]};summaries[k]['n']=len(v)</x:v>
      </x:c>
      <x:c r="D104" s="2"/>
      <x:c r="E104" s="2"/>
      <x:c r="F104" s="2"/>
      <x:c r="G104" s="2"/>
      <x:c r="H104" s="2"/>
      <x:c r="I104" s="2"/>
      <x:c r="J104" s="2"/>
      <x:c r="K104" s="2"/>
    </x:row>
    <x:row r="105" ht="24" customHeight="1">
      <x:c r="C105" s="44" t="str">
        <x:v> target=current[0];implied={k:summaries[k]['median']*target[d] if summaries[k]['median'] is not None and target[d] is not None else None for k,d in [('pe','eps_ltm'),('pb','bv'),('ptbv','tbv')]};weighted=sum(implied[k]*w for k,w in zip(['pe','pb','ptbv'],weights)) if all(implied[k] is not None for k in implied) else None</x:v>
      </x:c>
      <x:c r="D105" s="2"/>
      <x:c r="E105" s="2"/>
      <x:c r="F105" s="2"/>
      <x:c r="G105" s="2"/>
      <x:c r="H105" s="2"/>
      <x:c r="I105" s="2"/>
      <x:c r="J105" s="2"/>
      <x:c r="K105" s="2"/>
    </x:row>
    <x:row r="106" ht="24" customHeight="1">
      <x:c r="C106" s="44" t="str">
        <x:v> sample=[r for r in peers if r['rote_ltm'] is not None and r['ptbv'] is not None];reg=ols_hc3([r['rote_ltm'] for r in sample],[r['ptbv'] for r in sample]) if len(sample)&gt;2 else None</x:v>
      </x:c>
      <x:c r="D106" s="2"/>
      <x:c r="E106" s="2"/>
      <x:c r="F106" s="2"/>
      <x:c r="G106" s="2"/>
      <x:c r="H106" s="2"/>
      <x:c r="I106" s="2"/>
      <x:c r="J106" s="2"/>
      <x:c r="K106" s="2"/>
    </x:row>
    <x:row r="107" ht="24" customHeight="1">
      <x:c r="C107" s="44" t="str">
        <x:v> if reg:</x:v>
      </x:c>
      <x:c r="D107" s="2"/>
      <x:c r="E107" s="2"/>
      <x:c r="F107" s="2"/>
      <x:c r="G107" s="2"/>
      <x:c r="H107" s="2"/>
      <x:c r="I107" s="2"/>
      <x:c r="J107" s="2"/>
      <x:c r="K107" s="2"/>
    </x:row>
    <x:row r="108" ht="24" customHeight="1">
      <x:c r="C108" s="44" t="str">
        <x:v>  x0=np.array([1,target['rote_ltm']]);coef=np.asarray(reg['coef']);cov=np.asarray(reg['cov_hc3']);prediction=float(x0@coef);sefit=float(np.sqrt(x0@cov@x0));reg.update({'tickers':[r['ticker'] for r in sample],'target_multiple':prediction,'target_price':prediction*target['tbv'],'target_mean_se':sefit,'target_price_mean_ci95':[(prediction-reg['critical']*sefit)*target['tbv'],(prediction+reg['critical']*sefit)*target['tbv']]})</x:v>
      </x:c>
      <x:c r="D108" s="2"/>
      <x:c r="E108" s="2"/>
      <x:c r="F108" s="2"/>
      <x:c r="G108" s="2"/>
      <x:c r="H108" s="2"/>
      <x:c r="I108" s="2"/>
      <x:c r="J108" s="2"/>
      <x:c r="K108" s="2"/>
    </x:row>
    <x:row r="109" ht="24" customHeight="1">
      <x:c r="C109" s="44" t="str">
        <x:v> multi_sample=[r for r in sample if r['cet1'] is not None];multi=ols_hc3([[r['rote_ltm'],r['cet1'],math.log(r['assets'])] for r in multi_sample],[r['ptbv'] for r in multi_sample]) if len(multi_sample)&gt;4 else None</x:v>
      </x:c>
      <x:c r="D109" s="2"/>
      <x:c r="E109" s="2"/>
      <x:c r="F109" s="2"/>
      <x:c r="G109" s="2"/>
      <x:c r="H109" s="2"/>
      <x:c r="I109" s="2"/>
      <x:c r="J109" s="2"/>
      <x:c r="K109" s="2"/>
    </x:row>
    <x:row r="110" ht="24" customHeight="1">
      <x:c r="C110" s="44" t="str">
        <x:v> rng=np.random.default_rng(SEED);bootstrap=[];leaveout=[]</x:v>
      </x:c>
      <x:c r="D110" s="2"/>
      <x:c r="E110" s="2"/>
      <x:c r="F110" s="2"/>
      <x:c r="G110" s="2"/>
      <x:c r="H110" s="2"/>
      <x:c r="I110" s="2"/>
      <x:c r="J110" s="2"/>
      <x:c r="K110" s="2"/>
    </x:row>
    <x:row r="111" ht="24" customHeight="1">
      <x:c r="C111" s="44" t="str">
        <x:v> if reg:</x:v>
      </x:c>
      <x:c r="D111" s="2"/>
      <x:c r="E111" s="2"/>
      <x:c r="F111" s="2"/>
      <x:c r="G111" s="2"/>
      <x:c r="H111" s="2"/>
      <x:c r="I111" s="2"/>
      <x:c r="J111" s="2"/>
      <x:c r="K111" s="2"/>
    </x:row>
    <x:row r="112" ht="24" customHeight="1">
      <x:c r="C112" s="44" t="str">
        <x:v>  xs=np.array([r['rote_ltm'] for r in sample]);ys=np.array([r['ptbv'] for r in sample])</x:v>
      </x:c>
      <x:c r="D112" s="2"/>
      <x:c r="E112" s="2"/>
      <x:c r="F112" s="2"/>
      <x:c r="G112" s="2"/>
      <x:c r="H112" s="2"/>
      <x:c r="I112" s="2"/>
      <x:c r="J112" s="2"/>
      <x:c r="K112" s="2"/>
    </x:row>
    <x:row r="113" ht="24" customHeight="1">
      <x:c r="C113" s="44" t="str">
        <x:v>  for _ in range(5000):</x:v>
      </x:c>
      <x:c r="D113" s="2"/>
      <x:c r="E113" s="2"/>
      <x:c r="F113" s="2"/>
      <x:c r="G113" s="2"/>
      <x:c r="H113" s="2"/>
      <x:c r="I113" s="2"/>
      <x:c r="J113" s="2"/>
      <x:c r="K113" s="2"/>
    </x:row>
    <x:row r="114" ht="24" customHeight="1">
      <x:c r="C114" s="44" t="str">
        <x:v>   ix=rng.integers(0,len(xs),len(xs));xx=xs[ix];yy=ys[ix]</x:v>
      </x:c>
      <x:c r="D114" s="2"/>
      <x:c r="E114" s="2"/>
      <x:c r="F114" s="2"/>
      <x:c r="G114" s="2"/>
      <x:c r="H114" s="2"/>
      <x:c r="I114" s="2"/>
      <x:c r="J114" s="2"/>
      <x:c r="K114" s="2"/>
    </x:row>
    <x:row r="115" ht="24" customHeight="1">
      <x:c r="C115" s="44" t="str">
        <x:v>   if np.var(xx)&lt;1e-12:continue</x:v>
      </x:c>
      <x:c r="D115" s="2"/>
      <x:c r="E115" s="2"/>
      <x:c r="F115" s="2"/>
      <x:c r="G115" s="2"/>
      <x:c r="H115" s="2"/>
      <x:c r="I115" s="2"/>
      <x:c r="J115" s="2"/>
      <x:c r="K115" s="2"/>
    </x:row>
    <x:row r="116" ht="24" customHeight="1">
      <x:c r="C116" s="44" t="str">
        <x:v>   slope=np.sum((xx-xx.mean())*(yy-yy.mean()))/np.sum((xx-xx.mean())**2);bootstrap.append((yy.mean()+slope*(target['rote_ltm']-xx.mean()))*target['tbv'])</x:v>
      </x:c>
      <x:c r="D116" s="2"/>
      <x:c r="E116" s="2"/>
      <x:c r="F116" s="2"/>
      <x:c r="G116" s="2"/>
      <x:c r="H116" s="2"/>
      <x:c r="I116" s="2"/>
      <x:c r="J116" s="2"/>
      <x:c r="K116" s="2"/>
    </x:row>
    <x:row r="117" ht="24" customHeight="1">
      <x:c r="C117" s="44" t="str">
        <x:v>  for i,r in enumerate(sample):</x:v>
      </x:c>
      <x:c r="D117" s="2"/>
      <x:c r="E117" s="2"/>
      <x:c r="F117" s="2"/>
      <x:c r="G117" s="2"/>
      <x:c r="H117" s="2"/>
      <x:c r="I117" s="2"/>
      <x:c r="J117" s="2"/>
      <x:c r="K117" s="2"/>
    </x:row>
    <x:row r="118" ht="24" customHeight="1">
      <x:c r="C118" s="44" t="str">
        <x:v>   keep=np.arange(len(sample))!=i;m=ols_hc3(xs[keep],ys[keep]);leaveout.append({'omitted':r['ticker'],'target_price':(m['coef'][0]+m['coef'][1]*target['rote_ltm'])*target['tbv']})</x:v>
      </x:c>
      <x:c r="D118" s="2"/>
      <x:c r="E118" s="2"/>
      <x:c r="F118" s="2"/>
      <x:c r="G118" s="2"/>
      <x:c r="H118" s="2"/>
      <x:c r="I118" s="2"/>
      <x:c r="J118" s="2"/>
      <x:c r="K118" s="2"/>
    </x:row>
    <x:row r="119" ht="24" customHeight="1">
      <x:c r="C119" s="44" t="str">
        <x:v> risk=[];daily={}</x:v>
      </x:c>
      <x:c r="D119" s="2"/>
      <x:c r="E119" s="2"/>
      <x:c r="F119" s="2"/>
      <x:c r="G119" s="2"/>
      <x:c r="H119" s="2"/>
      <x:c r="I119" s="2"/>
      <x:c r="J119" s="2"/>
      <x:c r="K119" s="2"/>
    </x:row>
    <x:row r="120" ht="24" customHeight="1">
      <x:c r="C120" s="44" t="str">
        <x:v> for b in banks:</x:v>
      </x:c>
      <x:c r="D120" s="2"/>
      <x:c r="E120" s="2"/>
      <x:c r="F120" s="2"/>
      <x:c r="G120" s="2"/>
      <x:c r="H120" s="2"/>
      <x:c r="I120" s="2"/>
      <x:c r="J120" s="2"/>
      <x:c r="K120" s="2"/>
    </x:row>
    <x:row r="121" ht="24" customHeight="1">
      <x:c r="C121" s="44" t="str">
        <x:v>  with (ROOT/f"data/processed/{b['ticker']}_prices.csv").open() as f:rows=list(csv.DictReader(f))</x:v>
      </x:c>
      <x:c r="D121" s="2"/>
      <x:c r="E121" s="2"/>
      <x:c r="F121" s="2"/>
      <x:c r="G121" s="2"/>
      <x:c r="H121" s="2"/>
      <x:c r="I121" s="2"/>
      <x:c r="J121" s="2"/>
      <x:c r="K121" s="2"/>
    </x:row>
    <x:row r="122" ht="24" customHeight="1">
      <x:c r="C122" s="44" t="str">
        <x:v>  p=np.array([float(x['close']) for x in rows]);ret=p[1:]/p[:-1]-1;daily[b['ticker']]=dict(zip([x['date'] for x in rows][1:],ret));x=ret[-252:];q=np.quantile(x,.05);cum=np.cumprod(1+x);dd=cum/np.maximum.accumulate(np.r_[1,cum])[1:]-1</x:v>
      </x:c>
      <x:c r="D122" s="2"/>
      <x:c r="E122" s="2"/>
      <x:c r="F122" s="2"/>
      <x:c r="G122" s="2"/>
      <x:c r="H122" s="2"/>
      <x:c r="I122" s="2"/>
      <x:c r="J122" s="2"/>
      <x:c r="K122" s="2"/>
    </x:row>
    <x:row r="123" ht="24" customHeight="1">
      <x:c r="C123" s="44" t="str">
        <x:v>  risk.append({'ticker':b['ticker'],'observations':len(x),'annual_vol':float(x.std(ddof=1)*np.sqrt(252)),'price_return_1y':float(np.prod(1+x)-1),'var95_daily':float(-q),'cvar95_daily':float(-x[x&lt;=q].mean()),'max_drawdown_1y':float(dd.min())})</x:v>
      </x:c>
      <x:c r="D123" s="2"/>
      <x:c r="E123" s="2"/>
      <x:c r="F123" s="2"/>
      <x:c r="G123" s="2"/>
      <x:c r="H123" s="2"/>
      <x:c r="I123" s="2"/>
      <x:c r="J123" s="2"/>
      <x:c r="K123" s="2"/>
    </x:row>
    <x:row r="124" ht="24" customHeight="1">
      <x:c r="C124" s="44" t="str">
        <x:v> shared=sorted(set.intersection(*(set(d) for d in daily.values())))[-252:];sector=np.mean([[daily[b['ticker']][d] for d in shared] for b in banks if b['ticker']!='BAC'],axis=0);beta=ols_hc3(sector,[daily['BAC'][d] for d in shared]);corr=np.corrcoef([[daily[b['ticker']][d] for d in shared] for b in banks]).tolist()</x:v>
      </x:c>
      <x:c r="D124" s="2"/>
      <x:c r="E124" s="2"/>
      <x:c r="F124" s="2"/>
      <x:c r="G124" s="2"/>
      <x:c r="H124" s="2"/>
      <x:c r="I124" s="2"/>
      <x:c r="J124" s="2"/>
      <x:c r="K124" s="2"/>
    </x:row>
    <x:row r="125" ht="24" customHeight="1">
      <x:c r="C125" s="44" t="str">
        <x:v> sensitivity={'cost_of_equity':[.08+i*.01 for i in range(7)],'sustainable_return':[.09+i*.02 for i in range(7)],'book_growth':[.01+i*.01 for i in range(5)],'fixed_growth':.03,'fixed_return':.15};sensitivity['return_by_cost']=[[(r-.03)/(ke-.03)*target['tbv'] for ke in sensitivity['cost_of_equity']] for r in sensitivity['sustainable_return']];sensitivity['growth_by_cost']=[[ (.15-g)/(ke-g)*target['tbv'] for ke in sensitivity['cost_of_equity']] for g in sensitivity['book_growth']]</x:v>
      </x:c>
      <x:c r="D125" s="2"/>
      <x:c r="E125" s="2"/>
      <x:c r="F125" s="2"/>
      <x:c r="G125" s="2"/>
      <x:c r="H125" s="2"/>
      <x:c r="I125" s="2"/>
      <x:c r="J125" s="2"/>
      <x:c r="K125" s="2"/>
    </x:row>
    <x:row r="126" ht="24" customHeight="1">
      <x:c r="C126" s="44" t="str">
        <x:v> result={'cutoff':'2026-10-08','cohort':cohort,'current':current,'peer_statistics':summaries,'implied_prices':implied,'weights':weights,'weighted_price':weighted,'weighted_price_change':weighted/target['asof_close']-1 if weighted is not None else None,'forecast_fy2026':forecast,'credit_stress':stress,'sensitivity':sensitivity,'regression_hc3':reg,'multivariate_hc3':multi,'bootstrap_price_quantiles':np.percentile(bootstrap,[2.5,50,97.5]).tolist() if bootstrap else [],'leave_one_out':leaveout,'market_risk':risk,'sector_beta_hc3':beta,'price_return_correlation':corr,'bootstrap_seed':SEED,'return_basis':'Price returns; cash dividends excluded.'}</x:v>
      </x:c>
      <x:c r="D126" s="2"/>
      <x:c r="E126" s="2"/>
      <x:c r="F126" s="2"/>
      <x:c r="G126" s="2"/>
      <x:c r="H126" s="2"/>
      <x:c r="I126" s="2"/>
      <x:c r="J126" s="2"/>
      <x:c r="K126" s="2"/>
    </x:row>
    <x:row r="127" ht="24" customHeight="1">
      <x:c r="C127" s="44" t="str">
        <x:v> output='python_results_from_excel.json' if excel else 'python_results.json' if cohort==1 else 'python_results_commercial.json';(ROOT/'data/processed'/output).write_text(json.dumps(result,indent=2,allow_nan=False))</x:v>
      </x:c>
      <x:c r="D127" s="2"/>
      <x:c r="E127" s="2"/>
      <x:c r="F127" s="2"/>
      <x:c r="G127" s="2"/>
      <x:c r="H127" s="2"/>
      <x:c r="I127" s="2"/>
      <x:c r="J127" s="2"/>
      <x:c r="K127" s="2"/>
    </x:row>
    <x:row r="128" ht="24" customHeight="1">
      <x:c r="C128" s="44" t="str">
        <x:v> if cohort==1 and not excel:</x:v>
      </x:c>
      <x:c r="D128" s="2"/>
      <x:c r="E128" s="2"/>
      <x:c r="F128" s="2"/>
      <x:c r="G128" s="2"/>
      <x:c r="H128" s="2"/>
      <x:c r="I128" s="2"/>
      <x:c r="J128" s="2"/>
      <x:c r="K128" s="2"/>
    </x:row>
    <x:row r="129" ht="24" customHeight="1">
      <x:c r="C129" s="44" t="str">
        <x:v>  plt.rcParams.update({'font.size':10});fig,axs=plt.subplots(1,2,figsize=(12,4));axs[0].bar([r['ticker'] for r in current],[r['ptbv'] or np.nan for r in current],color=['#35434D']+['#82949D']*9);axs[0].set_ylabel('P/TBV (x)');axs[0].set_title('Market price and tangible book value')</x:v>
      </x:c>
      <x:c r="D129" s="2"/>
      <x:c r="E129" s="2"/>
      <x:c r="F129" s="2"/>
      <x:c r="G129" s="2"/>
      <x:c r="H129" s="2"/>
      <x:c r="I129" s="2"/>
      <x:c r="J129" s="2"/>
      <x:c r="K129" s="2"/>
    </x:row>
    <x:row r="130" ht="24" customHeight="1">
      <x:c r="C130" s="44" t="str">
        <x:v>  if reg:</x:v>
      </x:c>
      <x:c r="D130" s="2"/>
      <x:c r="E130" s="2"/>
      <x:c r="F130" s="2"/>
      <x:c r="G130" s="2"/>
      <x:c r="H130" s="2"/>
      <x:c r="I130" s="2"/>
      <x:c r="J130" s="2"/>
      <x:c r="K130" s="2"/>
    </x:row>
    <x:row r="131" ht="24" customHeight="1">
      <x:c r="C131" s="44" t="str">
        <x:v>   x=np.array([r['rote_ltm'] for r in sample]);y=np.array([r['ptbv'] for r in sample]);axs[1].scatter(x*100,y,color='#35434D')</x:v>
      </x:c>
      <x:c r="D131" s="2"/>
      <x:c r="E131" s="2"/>
      <x:c r="F131" s="2"/>
      <x:c r="G131" s="2"/>
      <x:c r="H131" s="2"/>
      <x:c r="I131" s="2"/>
      <x:c r="J131" s="2"/>
      <x:c r="K131" s="2"/>
    </x:row>
    <x:row r="132" ht="24" customHeight="1">
      <x:c r="C132" s="44" t="str">
        <x:v>   for r in sample:axs[1].annotate(r['ticker'],(r['rote_ltm']*100,r['ptbv']),xytext=(4,4),textcoords='offset points',fontsize=8)</x:v>
      </x:c>
      <x:c r="D132" s="2"/>
      <x:c r="E132" s="2"/>
      <x:c r="F132" s="2"/>
      <x:c r="G132" s="2"/>
      <x:c r="H132" s="2"/>
      <x:c r="I132" s="2"/>
      <x:c r="J132" s="2"/>
      <x:c r="K132" s="2"/>
    </x:row>
    <x:row r="133" ht="24" customHeight="1">
      <x:c r="C133" s="44" t="str">
        <x:v>   xx=np.linspace(x.min(),x.max(),80);axs[1].plot(xx*100,reg['coef'][0]+reg['coef'][1]*xx,color='#82949D');axs[1].scatter([target['rote_ltm']*100],[target['ptbv']],marker='D',color='#8B6958',label='BAC');axs[1].legend(frameon=False);axs[1].set_xlabel('LTM tangible equity return proxy (%)');axs[1].set_ylabel('P/TBV (x)')</x:v>
      </x:c>
      <x:c r="D133" s="2"/>
      <x:c r="E133" s="2"/>
      <x:c r="F133" s="2"/>
      <x:c r="G133" s="2"/>
      <x:c r="H133" s="2"/>
      <x:c r="I133" s="2"/>
      <x:c r="J133" s="2"/>
      <x:c r="K133" s="2"/>
    </x:row>
    <x:row r="134" ht="24" customHeight="1">
      <x:c r="C134" s="44" t="str">
        <x:v>  for a in axs:a.spines[['top','right']].set_visible(False)</x:v>
      </x:c>
      <x:c r="D134" s="2"/>
      <x:c r="E134" s="2"/>
      <x:c r="F134" s="2"/>
      <x:c r="G134" s="2"/>
      <x:c r="H134" s="2"/>
      <x:c r="I134" s="2"/>
      <x:c r="J134" s="2"/>
      <x:c r="K134" s="2"/>
    </x:row>
    <x:row r="135" ht="24" customHeight="1">
      <x:c r="C135" s="44" t="str">
        <x:v>  fig.tight_layout();fig.savefig(ROOT/'docs/valuation_and_returns.png',dpi=180);plt.close(fig)</x:v>
      </x:c>
      <x:c r="D135" s="2"/>
      <x:c r="E135" s="2"/>
      <x:c r="F135" s="2"/>
      <x:c r="G135" s="2"/>
      <x:c r="H135" s="2"/>
      <x:c r="I135" s="2"/>
      <x:c r="J135" s="2"/>
      <x:c r="K135" s="2"/>
    </x:row>
    <x:row r="136" ht="24" customHeight="1">
      <x:c r="C136" s="44" t="str">
        <x:v>  fig,ax=plt.subplots(figsize=(10,3.4));ax.bar([r['ticker'] for r in risk],[r['annual_vol']*100 for r in risk],color='#82949D');ax.set_ylabel('Annualized daily price volatility (%)');ax.spines[['top','right']].set_visible(False);fig.tight_layout();fig.savefig(ROOT/'docs/market_risk.png',dpi=180);plt.close(fig)</x:v>
      </x:c>
      <x:c r="D136" s="2"/>
      <x:c r="E136" s="2"/>
      <x:c r="F136" s="2"/>
      <x:c r="G136" s="2"/>
      <x:c r="H136" s="2"/>
      <x:c r="I136" s="2"/>
      <x:c r="J136" s="2"/>
      <x:c r="K136" s="2"/>
    </x:row>
    <x:row r="137" ht="24" customHeight="1">
      <x:c r="C137" s="44" t="str">
        <x:v> print(json.dumps({'banks':len(current),'peers':len(peers),'weighted_price':weighted,'regression_n':len(sample),'regression_price':reg['target_price'] if reg else None,'missing_tbv':[r['ticker'] for r in current if r['tbv'] is None]}));return result</x:v>
      </x:c>
      <x:c r="D137" s="2"/>
      <x:c r="E137" s="2"/>
      <x:c r="F137" s="2"/>
      <x:c r="G137" s="2"/>
      <x:c r="H137" s="2"/>
      <x:c r="I137" s="2"/>
      <x:c r="J137" s="2"/>
      <x:c r="K137" s="2"/>
    </x:row>
    <x:row r="138" ht="24" customHeight="1">
      <x:c r="C138" s="44" t="str">
        <x:v>if __name__=='__main__':</x:v>
      </x:c>
      <x:c r="D138" s="2"/>
      <x:c r="E138" s="2"/>
      <x:c r="F138" s="2"/>
      <x:c r="G138" s="2"/>
      <x:c r="H138" s="2"/>
      <x:c r="I138" s="2"/>
      <x:c r="J138" s="2"/>
      <x:c r="K138" s="2"/>
    </x:row>
    <x:row r="139" ht="24" customHeight="1">
      <x:c r="C139" s="44" t="str">
        <x:v> p=argparse.ArgumentParser();p.add_argument('--cohort',type=int,choices=[1,2],default=1);p.add_argument('--from-excel',type=Path);a=p.parse_args();main(a.cohort,a.from_excel)</x:v>
      </x:c>
      <x:c r="D139" s="2"/>
      <x:c r="E139" s="2"/>
      <x:c r="F139" s="2"/>
      <x:c r="G139" s="2"/>
      <x:c r="H139" s="2"/>
      <x:c r="I139" s="2"/>
      <x:c r="J139" s="2"/>
      <x:c r="K139" s="2"/>
    </x:row>
    <x:row r="140" ht="24" customHeight="1">
      <x:c r="C140" s="44" t="str"/>
      <x:c r="D140" s="2"/>
      <x:c r="E140" s="2"/>
      <x:c r="F140" s="2"/>
      <x:c r="G140" s="2"/>
      <x:c r="H140" s="2"/>
      <x:c r="I140" s="2"/>
      <x:c r="J140" s="2"/>
      <x:c r="K140" s="2"/>
    </x:row>
    <x:row r="141" ht="24" customHeight="1">
      <x:c r="C141" s="2"/>
      <x:c r="D141" s="2"/>
      <x:c r="E141" s="2"/>
      <x:c r="F141" s="2"/>
      <x:c r="G141" s="2"/>
      <x:c r="H141" s="2"/>
      <x:c r="I141" s="2"/>
      <x:c r="J141" s="2"/>
      <x:c r="K141" s="2"/>
    </x:row>
    <x:row r="142" ht="24" customHeight="1">
      <x:c r="C142" s="2"/>
      <x:c r="D142" s="2"/>
      <x:c r="E142" s="2"/>
      <x:c r="F142" s="2"/>
      <x:c r="G142" s="2"/>
      <x:c r="H142" s="2"/>
      <x:c r="I142" s="2"/>
      <x:c r="J142" s="2"/>
      <x:c r="K142" s="2"/>
    </x:row>
    <x:row r="143" ht="24" customHeight="1">
      <x:c r="C143" s="2"/>
      <x:c r="D143" s="2"/>
      <x:c r="E143" s="2"/>
      <x:c r="F143" s="2"/>
      <x:c r="G143" s="2"/>
      <x:c r="H143" s="2"/>
      <x:c r="I143" s="2"/>
      <x:c r="J143" s="2"/>
      <x:c r="K143" s="2"/>
    </x:row>
    <x:row r="144" ht="24" customHeight="1">
      <x:c r="C144" s="2"/>
      <x:c r="D144" s="2"/>
      <x:c r="E144" s="2"/>
      <x:c r="F144" s="2"/>
      <x:c r="G144" s="2"/>
      <x:c r="H144" s="2"/>
      <x:c r="I144" s="2"/>
      <x:c r="J144" s="2"/>
      <x:c r="K144" s="2"/>
    </x:row>
    <x:row r="145" ht="24" customHeight="1">
      <x:c r="C145" s="2"/>
      <x:c r="D145" s="2"/>
      <x:c r="E145" s="2"/>
      <x:c r="F145" s="2"/>
      <x:c r="G145" s="2"/>
      <x:c r="H145" s="2"/>
      <x:c r="I145" s="2"/>
      <x:c r="J145" s="2"/>
      <x:c r="K145" s="2"/>
    </x:row>
    <x:row r="146" ht="24" customHeight="1">
      <x:c r="C146" s="2"/>
      <x:c r="D146" s="2"/>
      <x:c r="E146" s="2"/>
      <x:c r="F146" s="2"/>
      <x:c r="G146" s="2"/>
      <x:c r="H146" s="2"/>
      <x:c r="I146" s="2"/>
      <x:c r="J146" s="2"/>
      <x:c r="K146" s="2"/>
    </x:row>
    <x:row r="147" ht="24" customHeight="1">
      <x:c r="C147" s="2"/>
      <x:c r="D147" s="2"/>
      <x:c r="E147" s="2"/>
      <x:c r="F147" s="2"/>
      <x:c r="G147" s="2"/>
      <x:c r="H147" s="2"/>
      <x:c r="I147" s="2"/>
      <x:c r="J147" s="2"/>
      <x:c r="K147" s="2"/>
    </x:row>
    <x:row r="148" ht="24" customHeight="1">
      <x:c r="C148" s="2"/>
      <x:c r="D148" s="2"/>
      <x:c r="E148" s="2"/>
      <x:c r="F148" s="2"/>
      <x:c r="G148" s="2"/>
      <x:c r="H148" s="2"/>
      <x:c r="I148" s="2"/>
      <x:c r="J148" s="2"/>
      <x:c r="K148" s="2"/>
    </x:row>
    <x:row r="149" ht="24" customHeight="1">
      <x:c r="C149" s="2"/>
      <x:c r="D149" s="2"/>
      <x:c r="E149" s="2"/>
      <x:c r="F149" s="2"/>
      <x:c r="G149" s="2"/>
      <x:c r="H149" s="2"/>
      <x:c r="I149" s="2"/>
      <x:c r="J149" s="2"/>
      <x:c r="K149" s="2"/>
    </x:row>
    <x:row r="150" ht="24" customHeight="1">
      <x:c r="C150" s="2"/>
      <x:c r="D150" s="2"/>
      <x:c r="E150" s="2"/>
      <x:c r="F150" s="2"/>
      <x:c r="G150" s="2"/>
      <x:c r="H150" s="2"/>
      <x:c r="I150" s="2"/>
      <x:c r="J150" s="2"/>
      <x:c r="K150" s="2"/>
    </x:row>
    <x:row r="151" ht="24" customHeight="1">
      <x:c r="C151" s="2"/>
      <x:c r="D151" s="2"/>
      <x:c r="E151" s="2"/>
      <x:c r="F151" s="2"/>
      <x:c r="G151" s="2"/>
      <x:c r="H151" s="2"/>
      <x:c r="I151" s="2"/>
      <x:c r="J151" s="2"/>
      <x:c r="K151" s="2"/>
    </x:row>
  </x:sheetData>
  <x:pageMargins left="0.7" right="0.7" top="0.75" bottom="0.75" header="0.3" footer="0.3"/>
  <x:legacyDrawing xmlns:r="http://schemas.openxmlformats.org/officeDocument/2006/relationships" r:id="R128686e727ea42de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Frozen Python regression and resampling results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 t="str">
        <x:v>Selected peer group</x:v>
      </x:c>
      <x:c r="D4" s="2"/>
      <x:c r="E4" s="6" t="str">
        <x:f>CHOOSE(Assumptions!$E$6,"All nine peers","Commercial banks")</x:f>
        <x:v>All nine peers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2" t="str">
        <x:v>Run cutoff</x:v>
      </x:c>
      <x:c r="D6" s="2"/>
      <x:c r="E6" s="2" t="str">
        <x:v>8 October 2026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4" customHeight="1">
      <x:c r="C7" s="2" t="str">
        <x:v>Refresh</x:v>
      </x:c>
      <x:c r="D7" s="2"/>
      <x:c r="E7" s="2" t="str">
        <x:v>python src/analysis.py --cohort 1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4" customHeight="1"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4" customHeight="1"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4" customHeight="1"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4" customHeight="1">
      <x:c r="C11" s="10" t="str">
        <x:v>Model</x:v>
      </x:c>
      <x:c r="D11" s="10" t="str">
        <x:v>Coefficient</x:v>
      </x:c>
      <x:c r="E11" s="10" t="str">
        <x:v>Estimate</x:v>
      </x:c>
      <x:c r="F11" s="10" t="str">
        <x:v>HC3 SE</x:v>
      </x:c>
      <x:c r="G11" s="10" t="str">
        <x:v>CI lower</x:v>
      </x:c>
      <x:c r="H11" s="10" t="str">
        <x:v>CI upper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4" customHeight="1">
      <x:c r="C12" s="2" t="str">
        <x:v>Bivariate</x:v>
      </x:c>
      <x:c r="D12" s="2" t="str">
        <x:v>Intercept</x:v>
      </x:c>
      <x:c r="E12" s="41" t="n">
        <x:v>-0.6228069746168723</x:v>
      </x:c>
      <x:c r="F12" s="41" t="n">
        <x:v>0.7317871955731811</x:v>
      </x:c>
      <x:c r="G12" s="41" t="n">
        <x:v>-2.353208724274288</x:v>
      </x:c>
      <x:c r="H12" s="41" t="n">
        <x:v>1.1075947750405433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4" customHeight="1">
      <x:c r="C13" s="2" t="str">
        <x:v>Bivariate</x:v>
      </x:c>
      <x:c r="D13" s="2" t="str">
        <x:v>ROTE</x:v>
      </x:c>
      <x:c r="E13" s="41" t="n">
        <x:v>15.974470490250066</x:v>
      </x:c>
      <x:c r="F13" s="41" t="n">
        <x:v>3.9177409043990328</x:v>
      </x:c>
      <x:c r="G13" s="41" t="n">
        <x:v>6.710485336251066</x:v>
      </x:c>
      <x:c r="H13" s="41" t="n">
        <x:v>25.238455644249065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4" customHeight="1">
      <x:c r="C14" s="2" t="str">
        <x:v>Multivariate</x:v>
      </x:c>
      <x:c r="D14" s="2" t="str">
        <x:v>Intercept</x:v>
      </x:c>
      <x:c r="E14" s="41" t="n">
        <x:v>-2.6844313769897306</x:v>
      </x:c>
      <x:c r="F14" s="41" t="n">
        <x:v>1.307747429042242</x:v>
      </x:c>
      <x:c r="G14" s="41" t="n">
        <x:v>-6.0461031636858085</x:v>
      </x:c>
      <x:c r="H14" s="41" t="n">
        <x:v>0.6772404097063469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4" customHeight="1">
      <x:c r="C15" s="2" t="str">
        <x:v>Multivariate</x:v>
      </x:c>
      <x:c r="D15" s="2" t="str">
        <x:v>ROTE</x:v>
      </x:c>
      <x:c r="E15" s="41" t="n">
        <x:v>14.040773722663529</x:v>
      </x:c>
      <x:c r="F15" s="41" t="n">
        <x:v>3.2590803925556213</x:v>
      </x:c>
      <x:c r="G15" s="41" t="n">
        <x:v>5.663040864681578</x:v>
      </x:c>
      <x:c r="H15" s="41" t="n">
        <x:v>22.418506580645477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4" customHeight="1">
      <x:c r="C16" s="2" t="str">
        <x:v>Multivariate</x:v>
      </x:c>
      <x:c r="D16" s="2" t="str">
        <x:v>CET1</x:v>
      </x:c>
      <x:c r="E16" s="41" t="n">
        <x:v>7.553853476426415</x:v>
      </x:c>
      <x:c r="F16" s="41" t="n">
        <x:v>5.299976006660812</x:v>
      </x:c>
      <x:c r="G16" s="41" t="n">
        <x:v>-6.070168575604161</x:v>
      </x:c>
      <x:c r="H16" s="41" t="n">
        <x:v>21.17787552845699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4" customHeight="1">
      <x:c r="C17" s="2" t="str">
        <x:v>Multivariate</x:v>
      </x:c>
      <x:c r="D17" s="2" t="str">
        <x:v>Log assets</x:v>
      </x:c>
      <x:c r="E17" s="41" t="n">
        <x:v>0.10392839421782055</x:v>
      </x:c>
      <x:c r="F17" s="41" t="n">
        <x:v>0.1040067009031175</x:v>
      </x:c>
      <x:c r="G17" s="41" t="n">
        <x:v>-0.1634293419081924</x:v>
      </x:c>
      <x:c r="H17" s="41" t="n">
        <x:v>0.3712861303438335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4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1" t="str">
        <x:v>Pairs bootstrap and omitted-peer sensitivity</x:v>
      </x:c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</x:row>
    <x:row r="23" ht="24" customHeight="1">
      <x:c r="C23" s="2" t="str">
        <x:v>Bootstrap replications</x:v>
      </x:c>
      <x:c r="D23" s="2"/>
      <x:c r="E23" s="2" t="n">
        <x:v>5000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4" customHeight="1">
      <x:c r="C24" s="2" t="str">
        <x:v>Random seed</x:v>
      </x:c>
      <x:c r="D24" s="2"/>
      <x:c r="E24" s="2" t="n">
        <x:v>20261008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4" customHeight="1">
      <x:c r="C25" s="2" t="str">
        <x:v>Price quantiles 2.5%, 50%, 97.5%</x:v>
      </x:c>
      <x:c r="D25" s="2"/>
      <x:c r="E25" s="31" t="n">
        <x:v>48.70604609849619</x:v>
      </x:c>
      <x:c r="F25" s="31" t="n">
        <x:v>54.39316292292601</x:v>
      </x:c>
      <x:c r="G25" s="31" t="n">
        <x:v>58.84981568350926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4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4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4" customHeight="1">
      <x:c r="C28" s="10" t="str">
        <x:v>Omitted peer</x:v>
      </x:c>
      <x:c r="D28" s="10" t="str">
        <x:v>Fitted BAC price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4" customHeight="1">
      <x:c r="C29" s="2" t="str">
        <x:v>JPM</x:v>
      </x:c>
      <x:c r="D29" s="31" t="n">
        <x:v>54.66377402724857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 t="str">
        <x:v>C</x:v>
      </x:c>
      <x:c r="D30" s="31" t="n">
        <x:v>50.84382093661381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 t="str">
        <x:v>WFC</x:v>
      </x:c>
      <x:c r="D31" s="31" t="n">
        <x:v>55.182746274866155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 t="str">
        <x:v>GS</x:v>
      </x:c>
      <x:c r="D32" s="31" t="n">
        <x:v>54.737925444638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 t="str">
        <x:v>MS</x:v>
      </x:c>
      <x:c r="D33" s="31" t="n">
        <x:v>54.4703284723552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 t="str">
        <x:v>USB</x:v>
      </x:c>
      <x:c r="D34" s="31" t="n">
        <x:v>55.925492847651284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 t="str">
        <x:v>PNC</x:v>
      </x:c>
      <x:c r="D35" s="31" t="n">
        <x:v>55.29166810665878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 t="str">
        <x:v>TFC</x:v>
      </x:c>
      <x:c r="D36" s="31" t="n">
        <x:v>55.77124267502078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 t="str">
        <x:v>COF</x:v>
      </x:c>
      <x:c r="D37" s="31" t="n">
        <x:v>54.951064883261225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1" t="str">
        <x:v>Interpretation and calculation notes</x:v>
      </x:c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</x:row>
    <x:row r="45" ht="24" customHeight="1">
      <x:c r="C45" s="22" t="str">
        <x:v>These are stored Python outputs, not automatically recalculating Excel statistics. The native bivariate HC3 sheet is live.</x:v>
      </x:c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</x:row>
    <x:row r="46" ht="24" customHeight="1">
      <x:c r="C46" s="22" t="str">
        <x:v>The multivariate specification uses ROTE, actual CET1 and log assets; small residual degrees of freedom limit interpretation.</x:v>
      </x:c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</x:row>
    <x:row r="47" ht="24" customHeight="1">
      <x:c r="C47" s="22" t="str">
        <x:v>Pairs bootstrap resamples banks. Its interval depends on the empirical peer distribution and can be unstable with nine peers.</x:v>
      </x:c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</x:row>
    <x:row r="48" ht="24" customHeight="1">
      <x:c r="C48" s="22" t="str">
        <x:v>Leave-one-out prices show sensitivity to each omitted peer. They are diagnostics rather than target prices to average.</x:v>
      </x:c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</x:row>
    <x:row r="49" ht="24" customHeight="1">
      <x:c r="C49" s="22" t="str">
        <x:v>Run --from-excel on a saved workbook to reproduce changed source inputs, prices, peer selection and forecast drivers in Python.</x:v>
      </x:c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4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4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</x:row>
    <x:row r="66" ht="24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</x:row>
    <x:row r="67" ht="24" customHeight="1"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</x:row>
    <x:row r="68" ht="24" customHeight="1"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</x:row>
    <x:row r="69" ht="24" customHeight="1"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</x:row>
    <x:row r="70" ht="24" customHeight="1"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</x:row>
    <x:row r="71" ht="24" customHeight="1"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4" customHeight="1"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</x:row>
    <x:row r="73" ht="24" customHeight="1"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4" customHeight="1"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4" customHeight="1"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</x:row>
    <x:row r="76" ht="24" customHeight="1"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</x:row>
    <x:row r="77" ht="24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</x:row>
    <x:row r="78" ht="24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4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  <x:row r="80" ht="24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</x:row>
    <x:row r="81" ht="24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</x:row>
    <x:row r="82" ht="24" customHeight="1"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</x:row>
  </x:sheetData>
  <x:mergeCells>
    <x:mergeCell ref="C45:R45"/>
    <x:mergeCell ref="C46:R46"/>
    <x:mergeCell ref="C47:R47"/>
    <x:mergeCell ref="C48:R48"/>
    <x:mergeCell ref="C49:R49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FFB2B7BA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C2" s="3" t="str">
        <x:v>Definitions source conventions and refresh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C3" s="5" t="str">
        <x:v>USD millions unless per share or ratios. Frozen cutoff 8 October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 ht="24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C6" s="21" t="str">
        <x:v>Interpretation and calculation notes</x:v>
      </x:c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</x:row>
    <x:row r="7" ht="24" customHeight="1">
      <x:c r="C7" s="22" t="str">
        <x:v>Start with Overview and trace each result to its owning financial or valuation build.</x:v>
      </x:c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</x:row>
    <x:row r="8" ht="24" customHeight="1">
      <x:c r="C8" s="22" t="str">
        <x:v>Blue numbers are editable inputs; green formulas link working sheets; black formulas calculate locally or display summary results.</x:v>
      </x:c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</x:row>
    <x:row r="9" ht="24" customHeight="1">
      <x:c r="C9" s="22" t="str">
        <x:v>FY2017–FY2025 are annual actuals. FY2016 is only an opening reference. H1 2025 and H1 2026 support LTM. FY2026E is forecast.</x:v>
      </x:c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</x:row>
    <x:row r="10" ht="24" customHeight="1">
      <x:c r="C10" s="22" t="str">
        <x:v>P/E, P/B and P/TBV are the primary bank common-equity valuation measures. Deposits and funding costs are operating features.</x:v>
      </x:c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</x:row>
    <x:row r="11" ht="24" customHeight="1">
      <x:c r="C11" s="22" t="str">
        <x:v>Selected book and tangible-book figures may differ from straight subtraction through deferred-tax adjustments and rounding.</x:v>
      </x:c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</x:row>
    <x:row r="12" ht="24" customHeight="1">
      <x:c r="C12" s="22" t="str">
        <x:v>Native hover Notes explain metric meanings, units, source choices, calculations and timing conventions.</x:v>
      </x:c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</x:row>
    <x:row r="13" ht="24" customHeight="1">
      <x:c r="C13" s="22" t="str">
        <x:v>Python Code is plain text for copying into VSCode. Keep the extracted project data/processed folder and install numpy scipy matplotlib.</x:v>
      </x:c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</x:row>
    <x:row r="14" ht="24" customHeight="1">
      <x:c r="C14" s="22" t="str">
        <x:v>Run python src/analysis.py --cohort 1, or --cohort 2 for commercial peers. --from-excel reads saved source inputs and assumptions.</x:v>
      </x:c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</x:row>
    <x:row r="15" ht="24" customHeight="1">
      <x:c r="C15" s="22" t="str">
        <x:v>Frozen Python Results and market statistics do not recalculate inside Excel. Native valuation, forecast and bivariate HC3 do.</x:v>
      </x:c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</x:row>
    <x:row r="16" ht="24" customHeight="1">
      <x:c r="C16" s="22" t="str">
        <x:v>Raw originals are in data/raw. Separate marked copies are in highlighted. Green marks income; blue balance sheets; yellow cash; purple notes.</x:v>
      </x:c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</x:row>
    <x:row r="17" ht="24" customHeight="1">
      <x:c r="C17" s="22" t="str">
        <x:v>Source Crosswalk identifies the source, original value, unit, filing date, XBRL anchor or exact matched PDF page. Unresolved matches remain flagged.</x:v>
      </x:c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</x:row>
    <x:row r="18" ht="24" customHeight="1">
      <x:c r="C18" s="22" t="str">
        <x:v>Later retrieval dates do not authorize disclosures filed after the 8 October 2026 cutoff. Source hashes preserve the downloaded originals.</x:v>
      </x:c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</x:row>
    <x:row r="19" ht="24" customHeight="1">
      <x:c r="C19" s="22" t="str">
        <x:v>Historical year-end multiples are ex post comparisons, not a tradable information-availability backtest. Price returns exclude cash dividends.</x:v>
      </x:c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</x:row>
    <x:row r="20" ht="24" customHeight="1">
      <x:c r="C20" s="22" t="str">
        <x:v>Truist predecessor reporting, Capital One acquisition accounting and PNC acquired growth require bank-specific interpretation.</x:v>
      </x:c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</x:row>
    <x:row r="21" ht="24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4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4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4" customHeight="1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4" customHeight="1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4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4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4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4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4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4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4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4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4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4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4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4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4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4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4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4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4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4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4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4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4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4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4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4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4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4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4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4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4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4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4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4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4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 ht="24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4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 ht="24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</x:row>
    <x:row r="62" ht="24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</x:row>
    <x:row r="63" ht="24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</x:row>
    <x:row r="64" ht="24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</x:row>
    <x:row r="65" ht="24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</x:row>
  </x:sheetData>
  <x:mergeCells>
    <x:mergeCell ref="C7:R7"/>
    <x:mergeCell ref="C8:R8"/>
    <x:mergeCell ref="C9:R9"/>
    <x:mergeCell ref="C10:R10"/>
    <x:mergeCell ref="C11:R11"/>
    <x:mergeCell ref="C12:R12"/>
    <x:mergeCell ref="C13:R13"/>
    <x:mergeCell ref="C14:R14"/>
    <x:mergeCell ref="C15:R15"/>
    <x:mergeCell ref="C16:R16"/>
    <x:mergeCell ref="C17:R17"/>
    <x:mergeCell ref="C18:R18"/>
    <x:mergeCell ref="C19:R19"/>
    <x:mergeCell ref="C20:R20"/>
  </x:mergeCells>
  <x:pageMargins left="0.7" right="0.7" top="0.75" bottom="0.75" header="0.3" footer="0.3"/>
</x:worksheet>
</file>